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TRA (REFERENSI)" sheetId="1" r:id="rId5"/>
    <sheet state="visible" name="KELAS (REFERENSI)" sheetId="2" r:id="rId6"/>
    <sheet state="visible" name="PEGAWAI (REFERENSI)" sheetId="3" r:id="rId7"/>
    <sheet state="visible" name="PPL (ENTRI)" sheetId="4" r:id="rId8"/>
    <sheet state="visible" name="PML (ENTRI)" sheetId="5" r:id="rId9"/>
    <sheet state="visible" name="Administrasi" sheetId="6" r:id="rId10"/>
  </sheets>
  <definedNames>
    <definedName hidden="1" localSheetId="0" name="_xlnm._FilterDatabase">'MITRA (REFERENSI)'!$A$1:$X$525</definedName>
    <definedName hidden="1" localSheetId="3" name="_xlnm._FilterDatabase">'PPL (ENTRI)'!$A$1:$AG$1001</definedName>
    <definedName hidden="1" localSheetId="4" name="_xlnm._FilterDatabase">'PML (ENTRI)'!$A$1:$AE$1001</definedName>
    <definedName hidden="1" localSheetId="5" name="_xlnm._FilterDatabase">Administrasi!$A$1:$AM$1001</definedName>
  </definedNames>
  <calcPr/>
</workbook>
</file>

<file path=xl/sharedStrings.xml><?xml version="1.0" encoding="utf-8"?>
<sst xmlns="http://schemas.openxmlformats.org/spreadsheetml/2006/main" count="20192" uniqueCount="7100">
  <si>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</si>
  <si>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</si>
  <si>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</si>
  <si>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</si>
  <si>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</si>
  <si>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</si>
  <si>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</si>
  <si>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</si>
  <si>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</si>
  <si>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</si>
  <si>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</si>
  <si>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</si>
  <si>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</si>
  <si>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</si>
  <si>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</si>
  <si>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</si>
  <si>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</si>
  <si>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Nilai Ujian</t>
  </si>
  <si>
    <t>Waktu Mulai</t>
  </si>
  <si>
    <t>Waktu Submit</t>
  </si>
  <si>
    <t>Durasi (menit)</t>
  </si>
  <si>
    <t>Remedial (kali)</t>
  </si>
  <si>
    <t>Status PI</t>
  </si>
  <si>
    <t>Waktu PI</t>
  </si>
  <si>
    <t>Profesi</t>
  </si>
  <si>
    <t>Alamat</t>
  </si>
  <si>
    <t>Abdillah</t>
  </si>
  <si>
    <t>Mitra Pendataan</t>
  </si>
  <si>
    <t>Diterima</t>
  </si>
  <si>
    <t>Jl.cip pulo maja rt 06 rw 11</t>
  </si>
  <si>
    <t>31</t>
  </si>
  <si>
    <t>72</t>
  </si>
  <si>
    <t>060</t>
  </si>
  <si>
    <t>005</t>
  </si>
  <si>
    <t>TANAH DATAR, 12 Juli 1976 (50)</t>
  </si>
  <si>
    <t>Lk</t>
  </si>
  <si>
    <t>Tamat SMA/Sederajat</t>
  </si>
  <si>
    <t>Wiraswasta</t>
  </si>
  <si>
    <t>+62 813-1991-4129</t>
  </si>
  <si>
    <t>317222100443</t>
  </si>
  <si>
    <t>aabdillah721@gmail.com</t>
  </si>
  <si>
    <t>86.67</t>
  </si>
  <si>
    <t>2025-11-21 15:15:34</t>
  </si>
  <si>
    <t>2025-11-21 16:09:46</t>
  </si>
  <si>
    <t>0</t>
  </si>
  <si>
    <t>Disetujui</t>
  </si>
  <si>
    <t>20251205 17:10:39</t>
  </si>
  <si>
    <t>ABDULLAH FANSURI</t>
  </si>
  <si>
    <t>Ko.pisangan RT 008 RW 005 Kel.penggilingan</t>
  </si>
  <si>
    <t>080</t>
  </si>
  <si>
    <t>002</t>
  </si>
  <si>
    <t>, 26 September 1978 (48)</t>
  </si>
  <si>
    <t>Lainnya</t>
  </si>
  <si>
    <t>Mitra bps</t>
  </si>
  <si>
    <t>+62 089-8903-1373</t>
  </si>
  <si>
    <t>317222010003</t>
  </si>
  <si>
    <t>fansuriabdullah9@gmail.com</t>
  </si>
  <si>
    <t>93.33</t>
  </si>
  <si>
    <t>2025-11-20 11:57:32</t>
  </si>
  <si>
    <t>2025-11-20 12:27:05</t>
  </si>
  <si>
    <t>20251204 09:56:36</t>
  </si>
  <si>
    <t>Abdurrahman Farisy</t>
  </si>
  <si>
    <t>Mitra (Pendataan dan Pengolahan)</t>
  </si>
  <si>
    <t>Jl.Kebon Nanas Selatan II</t>
  </si>
  <si>
    <t>, 19 Juli 2006 (20)</t>
  </si>
  <si>
    <t>Kader PKK / Karang Taruna / Kader Lainnya</t>
  </si>
  <si>
    <t>+62 859-5807-2007</t>
  </si>
  <si>
    <t>317225050087</t>
  </si>
  <si>
    <t>ghostfather101@gmail.com</t>
  </si>
  <si>
    <t>100.00</t>
  </si>
  <si>
    <t>2025-11-24 07:26:51</t>
  </si>
  <si>
    <t>2025-11-24 07:36:32</t>
  </si>
  <si>
    <t>20251204 12:51:48</t>
  </si>
  <si>
    <t>Achmad As Adi</t>
  </si>
  <si>
    <t>Kp.Pisangan Rt 001/04 no.20</t>
  </si>
  <si>
    <t>JAKARTA BARAT, 09 Juli 1970 (56)</t>
  </si>
  <si>
    <t>+62 812-8444-8884</t>
  </si>
  <si>
    <t>317222010093</t>
  </si>
  <si>
    <t>achmadasadi001@gmail.com</t>
  </si>
  <si>
    <t>2025-11-20 13:01:57</t>
  </si>
  <si>
    <t>2025-11-20 13:23:36</t>
  </si>
  <si>
    <t>20251204 11:35:39</t>
  </si>
  <si>
    <t>ACHMAD RIFAL</t>
  </si>
  <si>
    <t>jl. pahlawan revolusi .no26AB RT001/RW007</t>
  </si>
  <si>
    <t>070</t>
  </si>
  <si>
    <t>001</t>
  </si>
  <si>
    <t>JAKARTA TIMUR, 19 Agustus 1991 (35)</t>
  </si>
  <si>
    <t>Tamat D4/S1</t>
  </si>
  <si>
    <t>karyawan swasta</t>
  </si>
  <si>
    <t>+62 821-1030-6471</t>
  </si>
  <si>
    <t>317222092137</t>
  </si>
  <si>
    <t>riffallachmad@gmail.com</t>
  </si>
  <si>
    <t>2025-11-20 15:00:14</t>
  </si>
  <si>
    <t>2025-11-20 15:25:10</t>
  </si>
  <si>
    <t>20251204 21:09:05</t>
  </si>
  <si>
    <t>Achmad zaidanul haq</t>
  </si>
  <si>
    <t>Jalan gardu NO:03 RT. 009/03</t>
  </si>
  <si>
    <t>050</t>
  </si>
  <si>
    <t>JAKARTA TIMUR, 17 Januari 2000 (25)</t>
  </si>
  <si>
    <t>Wirausaha</t>
  </si>
  <si>
    <t>+62 856-9123-4570</t>
  </si>
  <si>
    <t>317222010240</t>
  </si>
  <si>
    <t>achmadzaidan.haq@gmail.com</t>
  </si>
  <si>
    <t>2025-11-20 13:38:33</t>
  </si>
  <si>
    <t>2025-11-20 13:49:51</t>
  </si>
  <si>
    <t>20251204 17:13:29</t>
  </si>
  <si>
    <t>Achyani</t>
  </si>
  <si>
    <t>Jln perintis kemerdekaan</t>
  </si>
  <si>
    <t>090</t>
  </si>
  <si>
    <t>007</t>
  </si>
  <si>
    <t>JAKARTA TIMUR, 14 Januari 1977 (48)</t>
  </si>
  <si>
    <t>Pr</t>
  </si>
  <si>
    <t>+62 812-9217-0234</t>
  </si>
  <si>
    <t>317225050032</t>
  </si>
  <si>
    <t>achyaniatang@gmail.com</t>
  </si>
  <si>
    <t>2025-11-19 09:01:31</t>
  </si>
  <si>
    <t>2025-11-19 09:51:42</t>
  </si>
  <si>
    <t>20251204 17:27:54</t>
  </si>
  <si>
    <t>Achyar Ramadhan</t>
  </si>
  <si>
    <t>Jalan pemuda 2 no.19</t>
  </si>
  <si>
    <t>JAKARTA TIMUR, 04 Juni 1972 (54)</t>
  </si>
  <si>
    <t>+62 813-1958-9181</t>
  </si>
  <si>
    <t>317222010183</t>
  </si>
  <si>
    <t>achyarramadhan9@gmail.com</t>
  </si>
  <si>
    <t>2025-11-20 12:32:01</t>
  </si>
  <si>
    <t>2025-11-20 12:53:29</t>
  </si>
  <si>
    <t>20251205 15:18:57</t>
  </si>
  <si>
    <t>Ade misfah juned</t>
  </si>
  <si>
    <t>Jalan pisangan baru utara rt 09 rw 013 no 14 matraman</t>
  </si>
  <si>
    <t>100</t>
  </si>
  <si>
    <t>003</t>
  </si>
  <si>
    <t>JAKARTA TIMUR, 12 Agustus 1976 (50)</t>
  </si>
  <si>
    <t>+62 878-8157-8611</t>
  </si>
  <si>
    <t>317222090093</t>
  </si>
  <si>
    <t>ademisfah08@gmail.com</t>
  </si>
  <si>
    <t>90.00</t>
  </si>
  <si>
    <t>2025-11-21 09:01:32</t>
  </si>
  <si>
    <t>2025-11-21 09:23:50</t>
  </si>
  <si>
    <t>20251204 11:17:54</t>
  </si>
  <si>
    <t>Ade suhanah</t>
  </si>
  <si>
    <t>Jalan kebon pala 1 RT 006 RW 007 NO. 39</t>
  </si>
  <si>
    <t>040</t>
  </si>
  <si>
    <t>004</t>
  </si>
  <si>
    <t>JAKARTA UTARA, 16 Juni 1975 (51)</t>
  </si>
  <si>
    <t>Mengurus Rumah Tangga</t>
  </si>
  <si>
    <t>+62 857-1053-2827</t>
  </si>
  <si>
    <t>317222050020</t>
  </si>
  <si>
    <t>Adesuhanah78@gmail.com</t>
  </si>
  <si>
    <t>83.33</t>
  </si>
  <si>
    <t>2025-11-24 15:09:06</t>
  </si>
  <si>
    <t>2025-11-24 15:34:37</t>
  </si>
  <si>
    <t>20251205 16:47:06</t>
  </si>
  <si>
    <t>Ade Yeni Nurhayati</t>
  </si>
  <si>
    <t>Jl. Nanas1, gg. Flamboyan 5 rt 004/003</t>
  </si>
  <si>
    <t>, 15 April 1989 (37)</t>
  </si>
  <si>
    <t>+62 085-7103-13841</t>
  </si>
  <si>
    <t>317222090671</t>
  </si>
  <si>
    <t>adeyeninurhayati4@gmail.com</t>
  </si>
  <si>
    <t>96.67</t>
  </si>
  <si>
    <t>2025-11-21 15:02:35</t>
  </si>
  <si>
    <t>2025-11-21 15:25:41</t>
  </si>
  <si>
    <t>20251204 11:57:40</t>
  </si>
  <si>
    <t>Adil Fagli</t>
  </si>
  <si>
    <t>Kp Rawadas No 162 RT 001 RW 03</t>
  </si>
  <si>
    <t>JAKARTA TIMUR, 04 Juli 1989 (37)</t>
  </si>
  <si>
    <t>+62 821-1397-6914</t>
  </si>
  <si>
    <t>317222010129</t>
  </si>
  <si>
    <t>adil700c@gmail.com</t>
  </si>
  <si>
    <t>2025-11-21 09:00:56</t>
  </si>
  <si>
    <t>2025-11-21 09:20:36</t>
  </si>
  <si>
    <t>20251204 18:29:45</t>
  </si>
  <si>
    <t>Adinda Maharani Salsabila</t>
  </si>
  <si>
    <t>Klender</t>
  </si>
  <si>
    <t>JAKARTA UTARA, 16 April 2000 (26)</t>
  </si>
  <si>
    <t>+62 819-9534-3604</t>
  </si>
  <si>
    <t>317223110140</t>
  </si>
  <si>
    <t>adindamaharanisalsabila845@gmail.com</t>
  </si>
  <si>
    <t>2025-11-18 15:17:51</t>
  </si>
  <si>
    <t>2025-11-18 15:31:48</t>
  </si>
  <si>
    <t>20251208 10:54:03</t>
  </si>
  <si>
    <t>Afi Herprabawati</t>
  </si>
  <si>
    <t>Jl flamboyan no 16 rt 1 rw 18</t>
  </si>
  <si>
    <t>MALANG, 03 April 1970 (56)</t>
  </si>
  <si>
    <t>+62 081-1815-895</t>
  </si>
  <si>
    <t>317223070004</t>
  </si>
  <si>
    <t>afiherprabawati@gmail.com</t>
  </si>
  <si>
    <t>2025-11-19 15:04:02</t>
  </si>
  <si>
    <t>2025-11-19 15:21:15</t>
  </si>
  <si>
    <t>20251205 14:59:25</t>
  </si>
  <si>
    <t>Agnes Ristriyanti</t>
  </si>
  <si>
    <t>Jl rawadas rt008 rw003 no 25</t>
  </si>
  <si>
    <t>JAKARTA TIMUR, 13 Agustus 1976 (50)</t>
  </si>
  <si>
    <t>+62 813-8547-5188</t>
  </si>
  <si>
    <t>317222020091</t>
  </si>
  <si>
    <t>agnesristrianti4@gmail.com</t>
  </si>
  <si>
    <t>2025-11-21 11:00:09</t>
  </si>
  <si>
    <t>2025-11-21 11:09:24</t>
  </si>
  <si>
    <t>20251204 10:30:11</t>
  </si>
  <si>
    <t>Agus amirullah</t>
  </si>
  <si>
    <t>Jln rambutan rt 03/010 kel baru</t>
  </si>
  <si>
    <t>010</t>
  </si>
  <si>
    <t>JAKARTA TIMUR, 30 Agustus 1972 (54)</t>
  </si>
  <si>
    <t>+62 852-8533-7057</t>
  </si>
  <si>
    <t>317222090587</t>
  </si>
  <si>
    <t>agusamirullah7@gmail.com</t>
  </si>
  <si>
    <t>2025-11-21 15:00:33</t>
  </si>
  <si>
    <t>2025-11-21 15:30:15</t>
  </si>
  <si>
    <t>20251204 21:44:09</t>
  </si>
  <si>
    <t>AGUSTIN RETNOWATI</t>
  </si>
  <si>
    <t>Jl. Kayumanis I Lama No. 16 Rt 004 Rw 008</t>
  </si>
  <si>
    <t>, 05 Agustus 1970 (56)</t>
  </si>
  <si>
    <t>+62 838-9143-7069</t>
  </si>
  <si>
    <t>317222090323</t>
  </si>
  <si>
    <t>enoagustin5870@gmail.com</t>
  </si>
  <si>
    <t>2025-11-21 15:19:07</t>
  </si>
  <si>
    <t>2025-11-21 16:08:46</t>
  </si>
  <si>
    <t>20251204 11:44:12</t>
  </si>
  <si>
    <t>Agustina</t>
  </si>
  <si>
    <t>Jln kelapa gading 1 rt.004 rw.001 no.3</t>
  </si>
  <si>
    <t>JAKARTA TIMUR, 04 Agustus 1973 (53)</t>
  </si>
  <si>
    <t>Ketua RT</t>
  </si>
  <si>
    <t>+62 838-6672-0365</t>
  </si>
  <si>
    <t>317222010344</t>
  </si>
  <si>
    <t>agusssstina8@gmail.com</t>
  </si>
  <si>
    <t>2025-11-21 11:10:43</t>
  </si>
  <si>
    <t>2025-11-21 11:34:41</t>
  </si>
  <si>
    <t>20251204 23:09:42</t>
  </si>
  <si>
    <t>Ahmad Wildani</t>
  </si>
  <si>
    <t>Jl. Kayu Putih Tengah IV E No. 14 RT. 003/ RW. 007</t>
  </si>
  <si>
    <t>JAKARTA TIMUR, 24 Januari 1989 (36)</t>
  </si>
  <si>
    <t>+62 813-8014-1763</t>
  </si>
  <si>
    <t>317225050048</t>
  </si>
  <si>
    <t>ahmadwildani2401@gmail.com</t>
  </si>
  <si>
    <t>2025-11-20 13:08:05</t>
  </si>
  <si>
    <t>2025-11-20 13:39:05</t>
  </si>
  <si>
    <t>20251204 17:21:47</t>
  </si>
  <si>
    <t>Aisyah</t>
  </si>
  <si>
    <t>Jl. Rawadas rt009/03</t>
  </si>
  <si>
    <t>, 01 Juni 1979 (47)</t>
  </si>
  <si>
    <t>+62 081-2820-34640</t>
  </si>
  <si>
    <t>317222020085</t>
  </si>
  <si>
    <t>aisyahmikoza@gmail.com</t>
  </si>
  <si>
    <t>2025-11-21 09:16:15</t>
  </si>
  <si>
    <t>2025-11-21 09:30:39</t>
  </si>
  <si>
    <t>20251204 10:15:40</t>
  </si>
  <si>
    <t>AJI SEPTIANTO</t>
  </si>
  <si>
    <t>jalan kayumas utara rt 007 rw 009</t>
  </si>
  <si>
    <t>JAKARTA TIMUR, 27 September 2002 (24)</t>
  </si>
  <si>
    <t>-</t>
  </si>
  <si>
    <t>+62 855-9115-8986</t>
  </si>
  <si>
    <t>317225050059</t>
  </si>
  <si>
    <t>ajiseptianto8@gmail.com</t>
  </si>
  <si>
    <t>2025-11-19 15:00:28</t>
  </si>
  <si>
    <t>2025-11-19 15:23:34</t>
  </si>
  <si>
    <t>20251204 16:03:19</t>
  </si>
  <si>
    <t>alffito deannofal</t>
  </si>
  <si>
    <t>jalan rawa kuning RT 007 RW 016 GG Abadi</t>
  </si>
  <si>
    <t>JAKARTA TIMUR, 15 Juni 2004 (22)</t>
  </si>
  <si>
    <t>Pelajar / Mahasiswa</t>
  </si>
  <si>
    <t>+62 858-8089-2684</t>
  </si>
  <si>
    <t>317222040075</t>
  </si>
  <si>
    <t>alffito15@gmail.com</t>
  </si>
  <si>
    <t>2025-11-21 15:00:56</t>
  </si>
  <si>
    <t>2025-11-21 15:25:49</t>
  </si>
  <si>
    <t>20251204 14:16:19</t>
  </si>
  <si>
    <t>Alvian Rainda Putra</t>
  </si>
  <si>
    <t>Jl. Kebon Nanas II</t>
  </si>
  <si>
    <t>JAKARTA TIMUR, 27 September 1993 (33)</t>
  </si>
  <si>
    <t>Belum Bekerja</t>
  </si>
  <si>
    <t>+62 813-8138-9910</t>
  </si>
  <si>
    <t>317222091606</t>
  </si>
  <si>
    <t>alvian.rp@gmail.com</t>
  </si>
  <si>
    <t>2025-11-21 13:09:09</t>
  </si>
  <si>
    <t>2025-11-21 13:20:22</t>
  </si>
  <si>
    <t>20251204 12:23:23</t>
  </si>
  <si>
    <t>Alya Ega Fatihah</t>
  </si>
  <si>
    <t>Jl. Mandala V No.17B rt 006/09</t>
  </si>
  <si>
    <t>006</t>
  </si>
  <si>
    <t>JAKARTA TIMUR, 07 Juni 1999 (27)</t>
  </si>
  <si>
    <t>+62 895-3595-50099</t>
  </si>
  <si>
    <t>317225050003</t>
  </si>
  <si>
    <t>aalyaef@gmail.com</t>
  </si>
  <si>
    <t>2025-11-24 15:12:13</t>
  </si>
  <si>
    <t>2025-11-24 15:38:20</t>
  </si>
  <si>
    <t>20251208 16:13:45</t>
  </si>
  <si>
    <t>Amanda Imaniar Octaviyanti</t>
  </si>
  <si>
    <t>JALAN NUSA I RT 009 RW 003</t>
  </si>
  <si>
    <t>, 14 Oktober 1990 (36)</t>
  </si>
  <si>
    <t>+62 859-0174-2707</t>
  </si>
  <si>
    <t>321522091579</t>
  </si>
  <si>
    <t>Amandaimaniaroctaviyanti191@gmail.com</t>
  </si>
  <si>
    <t>2025-11-20 13:56:43</t>
  </si>
  <si>
    <t>2025-11-20 14:42:23</t>
  </si>
  <si>
    <t>20251204 21:32:22</t>
  </si>
  <si>
    <t>Amanda Nur Pratiwi</t>
  </si>
  <si>
    <t>Jl. Kayumanis IX RT 012 RW 09 NO 26</t>
  </si>
  <si>
    <t>JAKARTA TIMUR, 12 Maret 2002 (24)</t>
  </si>
  <si>
    <t>Mencari kerja</t>
  </si>
  <si>
    <t>+62 897-8304-560</t>
  </si>
  <si>
    <t>317222090625</t>
  </si>
  <si>
    <t>amandanurp050516@gmail.com</t>
  </si>
  <si>
    <t>2025-11-20 15:05:43</t>
  </si>
  <si>
    <t>2025-11-20 16:05:44</t>
  </si>
  <si>
    <t>20251204 09:26:47</t>
  </si>
  <si>
    <t>Amanda Swari Prasepti</t>
  </si>
  <si>
    <t>Jl Satria, Gg. Swadaya No.45 RT 001/ RW 03</t>
  </si>
  <si>
    <t>, 06 September 1994 (32)</t>
  </si>
  <si>
    <t>+62 851-5520-1130</t>
  </si>
  <si>
    <t>317222110033</t>
  </si>
  <si>
    <t>mandaswari@gmail.com</t>
  </si>
  <si>
    <t>73.33</t>
  </si>
  <si>
    <t>2025-11-20 15:38:02</t>
  </si>
  <si>
    <t>2025-11-20 15:44:25</t>
  </si>
  <si>
    <t>20251204 12:44:49</t>
  </si>
  <si>
    <t>Amar Ridhwan Pangestu</t>
  </si>
  <si>
    <t>Jalan Salak 6 No. 8</t>
  </si>
  <si>
    <t>32</t>
  </si>
  <si>
    <t>75</t>
  </si>
  <si>
    <t>KLATEN, 11 Desember 2000 (26)</t>
  </si>
  <si>
    <t>+62 819-9918-7322</t>
  </si>
  <si>
    <t>317222110037</t>
  </si>
  <si>
    <t>Ridhwanamar18@gmail.com</t>
  </si>
  <si>
    <t>80.00</t>
  </si>
  <si>
    <t>2025-11-20 13:00:43</t>
  </si>
  <si>
    <t>2025-11-20 13:25:53</t>
  </si>
  <si>
    <t>20251208 17:16:43</t>
  </si>
  <si>
    <t>Ambar berlina</t>
  </si>
  <si>
    <t>Kp.siluman rt003 rw001 no.30</t>
  </si>
  <si>
    <t>16</t>
  </si>
  <si>
    <t>081</t>
  </si>
  <si>
    <t>009</t>
  </si>
  <si>
    <t>JAKARTA TIMUR, 24 Desember 1988 (38)</t>
  </si>
  <si>
    <t>+62 811-1682-811</t>
  </si>
  <si>
    <t>317222110004</t>
  </si>
  <si>
    <t>ambarberlina69@gmail.com</t>
  </si>
  <si>
    <t>2025-11-19 14:07:18</t>
  </si>
  <si>
    <t>2025-11-19 14:23:02</t>
  </si>
  <si>
    <t>20251204 12:58:42</t>
  </si>
  <si>
    <t>Amelia Dita Purnama</t>
  </si>
  <si>
    <t>Jl. Cipinang Pulo Maja RT:007/011 No.21</t>
  </si>
  <si>
    <t>, 19 Maret 2000 (26)</t>
  </si>
  <si>
    <t>+62 895-1685-1724</t>
  </si>
  <si>
    <t>317222110079</t>
  </si>
  <si>
    <t>ameliadtp1@gmail.com</t>
  </si>
  <si>
    <t>2025-11-25 12:43:55</t>
  </si>
  <si>
    <t>2025-11-25 13:01:37</t>
  </si>
  <si>
    <t>20251205 09:20:43</t>
  </si>
  <si>
    <t>Aminah</t>
  </si>
  <si>
    <t>Kp. Pegangsaan I RT.001 RW.003 no.44</t>
  </si>
  <si>
    <t>JAKARTA UTARA, 03 September 1987 (39)</t>
  </si>
  <si>
    <t>+62 858-8306-1812</t>
  </si>
  <si>
    <t>317222010006</t>
  </si>
  <si>
    <t>lemonlover76@gmail.com</t>
  </si>
  <si>
    <t>2025-11-21 16:55:53</t>
  </si>
  <si>
    <t>2025-11-21 17:26:59</t>
  </si>
  <si>
    <t>20251205 18:44:40</t>
  </si>
  <si>
    <t>Andhita Resha Kusuma</t>
  </si>
  <si>
    <t>Jl masjid Sabilillah gang remaja</t>
  </si>
  <si>
    <t>JAKARTA TIMUR, 03 Juli 1997 (29)</t>
  </si>
  <si>
    <t>+62 895-2054-2418</t>
  </si>
  <si>
    <t>317222010444</t>
  </si>
  <si>
    <t>dhitaandhita1803@gmail.com</t>
  </si>
  <si>
    <t>2025-11-18 11:06:43</t>
  </si>
  <si>
    <t>2025-11-18 11:24:56</t>
  </si>
  <si>
    <t>20251205 17:03:20</t>
  </si>
  <si>
    <t>Anggita fatmawanti</t>
  </si>
  <si>
    <t>Jl.kebon kelapa Gang.oyot 1 No.25</t>
  </si>
  <si>
    <t>, 20 November 1985 (41)</t>
  </si>
  <si>
    <t>81380111995</t>
  </si>
  <si>
    <t>317222090589</t>
  </si>
  <si>
    <t>anggitafatmawati10@gmail.com</t>
  </si>
  <si>
    <t>2025-11-21 15:00:24</t>
  </si>
  <si>
    <t>2025-11-21 15:23:49</t>
  </si>
  <si>
    <t>20251204 13:02:28</t>
  </si>
  <si>
    <t>Anggita Septiani</t>
  </si>
  <si>
    <t>Jl. H. Yahya dalam II No. 51E RT 14 RW 10</t>
  </si>
  <si>
    <t>JAKARTA TIMUR, 17 September 2002 (24)</t>
  </si>
  <si>
    <t>+62 812-1379-7684</t>
  </si>
  <si>
    <t>317222091450</t>
  </si>
  <si>
    <t>Septianianggita806@gmail.com</t>
  </si>
  <si>
    <t>2025-11-21 16:17:42</t>
  </si>
  <si>
    <t>2025-11-21 16:31:38</t>
  </si>
  <si>
    <t>20251204 14:17:42</t>
  </si>
  <si>
    <t>Ani Muryani</t>
  </si>
  <si>
    <t>jl. inspeksi kali Sunter No. 18 RT. 006/01</t>
  </si>
  <si>
    <t>JAKARTA TIMUR, 20 Mei 1982 (44)</t>
  </si>
  <si>
    <t>+62 888-8525-187</t>
  </si>
  <si>
    <t>317222040007</t>
  </si>
  <si>
    <t>animuryani82@gmail.com</t>
  </si>
  <si>
    <t>2025-11-18 11:02:37</t>
  </si>
  <si>
    <t>2025-11-18 11:36:13</t>
  </si>
  <si>
    <t>20251204 16:35:04</t>
  </si>
  <si>
    <t>Ani Nusantari</t>
  </si>
  <si>
    <t>Jl. Cipinang Asem RT 008 RW 012</t>
  </si>
  <si>
    <t>SEMARANG, 12 November 1979 (47)</t>
  </si>
  <si>
    <t>+62 878-8968-0432</t>
  </si>
  <si>
    <t>317223070003</t>
  </si>
  <si>
    <t>atari5060@gmail.com</t>
  </si>
  <si>
    <t>2025-11-21 13:30:30</t>
  </si>
  <si>
    <t>2025-11-21 14:01:00</t>
  </si>
  <si>
    <t>20251205 16:26:18</t>
  </si>
  <si>
    <t>Anicah</t>
  </si>
  <si>
    <t>Jln. Kebon Sereh Barat no.6 rt 008 rw 10</t>
  </si>
  <si>
    <t>SUMEDANG, 04 Februari 1967 (59)</t>
  </si>
  <si>
    <t>+62 858-1165-3188</t>
  </si>
  <si>
    <t>317223050005</t>
  </si>
  <si>
    <t>anicahendar@gmail.com</t>
  </si>
  <si>
    <t>2025-11-19 11:04:01</t>
  </si>
  <si>
    <t>2025-11-19 11:50:21</t>
  </si>
  <si>
    <t>20251204 09:59:29</t>
  </si>
  <si>
    <t>Anita Damayanti</t>
  </si>
  <si>
    <t>Jl tipar kp raden rt 007/07</t>
  </si>
  <si>
    <t>JAKARTA TIMUR, 09 April 1979 (47)</t>
  </si>
  <si>
    <t>+62 812-1363-107</t>
  </si>
  <si>
    <t>317222010460</t>
  </si>
  <si>
    <t>damayantianita0@gmail.com</t>
  </si>
  <si>
    <t>2025-11-21 15:02:10</t>
  </si>
  <si>
    <t>2025-11-21 15:34:33</t>
  </si>
  <si>
    <t>20251204 12:32:48</t>
  </si>
  <si>
    <t>Anita sari</t>
  </si>
  <si>
    <t>Jln Usman Harun RT 002 RW 05no 54b</t>
  </si>
  <si>
    <t>JAKARTA TIMUR, 12 September 1988 (38)</t>
  </si>
  <si>
    <t>Pegawai / Guru Honorer</t>
  </si>
  <si>
    <t>+62 853-5339-3283</t>
  </si>
  <si>
    <t>317223060002</t>
  </si>
  <si>
    <t>anitasari120988@gmail.com</t>
  </si>
  <si>
    <t>63.33</t>
  </si>
  <si>
    <t>2025-11-20 11:12:27</t>
  </si>
  <si>
    <t>2025-11-20 11:34:38</t>
  </si>
  <si>
    <t>20251205 00:14:08</t>
  </si>
  <si>
    <t>Annisa Luna Felita</t>
  </si>
  <si>
    <t>Jalan Kerja Bakti Nomor 28 Rt 001/ Rw 02</t>
  </si>
  <si>
    <t>, 19 April 2007 (19)</t>
  </si>
  <si>
    <t>+62 858-9362-9852</t>
  </si>
  <si>
    <t>317225050081</t>
  </si>
  <si>
    <t>fela2516@gmail.com</t>
  </si>
  <si>
    <t>2025-11-20 15:02:36</t>
  </si>
  <si>
    <t>2025-11-20 16:01:21</t>
  </si>
  <si>
    <t>20251205 17:38:40</t>
  </si>
  <si>
    <t>Anton Rifai</t>
  </si>
  <si>
    <t>Jalan Tanah Rendah No.30 RT.16/07</t>
  </si>
  <si>
    <t>008</t>
  </si>
  <si>
    <t>JAKARTA TIMUR, 01 Februari 1982 (44)</t>
  </si>
  <si>
    <t>Driver Online</t>
  </si>
  <si>
    <t>+62 852-8598-4996</t>
  </si>
  <si>
    <t>317222010043</t>
  </si>
  <si>
    <t>rifa.indah212@gmail.com</t>
  </si>
  <si>
    <t>2025-11-25 11:00:25</t>
  </si>
  <si>
    <t>2025-11-25 11:26:12</t>
  </si>
  <si>
    <t>20251204 13:42:25</t>
  </si>
  <si>
    <t>ANTONIA PENI</t>
  </si>
  <si>
    <t>Jl. Tanah Merdeka 1 No.23</t>
  </si>
  <si>
    <t>020</t>
  </si>
  <si>
    <t>JAKARTA TIMUR, 30 Maret 1982 (44)</t>
  </si>
  <si>
    <t>+62 821-1313-1295</t>
  </si>
  <si>
    <t>317222092311</t>
  </si>
  <si>
    <t>benolonpeni30@gmail.com</t>
  </si>
  <si>
    <t>2025-11-25 13:00:08</t>
  </si>
  <si>
    <t>2025-11-25 13:22:14</t>
  </si>
  <si>
    <t>20251204 10:59:10</t>
  </si>
  <si>
    <t>Arfianti Putri Utami</t>
  </si>
  <si>
    <t>Jalan jengki Cipinang Asem No. 37</t>
  </si>
  <si>
    <t>JAKARTA TIMUR, 04 Februari 1998 (28)</t>
  </si>
  <si>
    <t>Belum bekerja</t>
  </si>
  <si>
    <t>+62 816-1762-9010</t>
  </si>
  <si>
    <t>317222010427</t>
  </si>
  <si>
    <t>arfiantiputriutami151@gmail.com</t>
  </si>
  <si>
    <t>2025-11-25 10:39:42</t>
  </si>
  <si>
    <t>2025-11-25 11:10:36</t>
  </si>
  <si>
    <t>20251204 10:15:18</t>
  </si>
  <si>
    <t>ari dwi prasetyo</t>
  </si>
  <si>
    <t>Jln. Cipinang Lontar No.07 Rt012 / Rw006</t>
  </si>
  <si>
    <t>SUKOHARJO, 31 Januari 1999 (26)</t>
  </si>
  <si>
    <t>+62 878-0551-8614</t>
  </si>
  <si>
    <t>317222110115</t>
  </si>
  <si>
    <t>prasetyodwiari@gmail.com</t>
  </si>
  <si>
    <t>2025-11-26 07:01:51</t>
  </si>
  <si>
    <t>2025-11-26 07:24:54</t>
  </si>
  <si>
    <t>20251205 11:32:59</t>
  </si>
  <si>
    <t>Ari setiyaningsih</t>
  </si>
  <si>
    <t>Jalan jati perwira no 2 RT 10 RW 03 kelurahan jati kecamatan pulogadung</t>
  </si>
  <si>
    <t>JAKARTA TIMUR, 20 September 1984 (42)</t>
  </si>
  <si>
    <t>Tamat D1/D2/D3</t>
  </si>
  <si>
    <t>+62 081-3194-05467</t>
  </si>
  <si>
    <t>317222090600</t>
  </si>
  <si>
    <t>ariesmamaibra@gmail.com</t>
  </si>
  <si>
    <t>2025-11-21 11:54:20</t>
  </si>
  <si>
    <t>2025-11-21 12:18:54</t>
  </si>
  <si>
    <t>20251205 13:07:45</t>
  </si>
  <si>
    <t>Aris Iskandar</t>
  </si>
  <si>
    <t>Jalan Amil Wahab RT.004 RW.009 No.54</t>
  </si>
  <si>
    <t>JAKARTA TIMUR, 17 September 1985 (41)</t>
  </si>
  <si>
    <t>Karyawan swasta</t>
  </si>
  <si>
    <t>+62 812-1085-9550</t>
  </si>
  <si>
    <t>317222010345</t>
  </si>
  <si>
    <t>aris_mkstour@yahoo.co.id</t>
  </si>
  <si>
    <t>2025-11-20 13:07:43</t>
  </si>
  <si>
    <t>2025-11-20 13:27:08</t>
  </si>
  <si>
    <t>20251204 21:46:22</t>
  </si>
  <si>
    <t>ARLIYANTI</t>
  </si>
  <si>
    <t>Jl. SMP 188 RT002/RW04 NO.12</t>
  </si>
  <si>
    <t>JAKARTA TIMUR, 05 Juli 1971 (55)</t>
  </si>
  <si>
    <t>+62 878-8575-4379</t>
  </si>
  <si>
    <t>317222091076</t>
  </si>
  <si>
    <t>arliyanti799@gmail.com</t>
  </si>
  <si>
    <t>2025-11-19 15:05:18</t>
  </si>
  <si>
    <t>2025-11-19 15:35:23</t>
  </si>
  <si>
    <t>20251204 09:13:48</t>
  </si>
  <si>
    <t>Armawati</t>
  </si>
  <si>
    <t>Jl KALISARI ASRI RT 012 RW 003</t>
  </si>
  <si>
    <t>, 04 Mei 1992 (34)</t>
  </si>
  <si>
    <t>+62 813-1721-9994</t>
  </si>
  <si>
    <t>317223070002</t>
  </si>
  <si>
    <t>hamzahjasmin51@gmail.com</t>
  </si>
  <si>
    <t>2025-11-19 11:00:05</t>
  </si>
  <si>
    <t>2025-11-19 11:32:38</t>
  </si>
  <si>
    <t>20251204 09:43:55</t>
  </si>
  <si>
    <t>AROCHMAN</t>
  </si>
  <si>
    <t>Jalan Trikora 3 no 149</t>
  </si>
  <si>
    <t>JAKARTA UTARA, 15 Juli 1976 (50)</t>
  </si>
  <si>
    <t>+62 813-1796-0293</t>
  </si>
  <si>
    <t>317222020078</t>
  </si>
  <si>
    <t>arochman888@gmail.com</t>
  </si>
  <si>
    <t>2025-11-21 15:08:54</t>
  </si>
  <si>
    <t>2025-11-21 15:30:17</t>
  </si>
  <si>
    <t>20251204 09:19:06</t>
  </si>
  <si>
    <t>Artaty</t>
  </si>
  <si>
    <t>Jalan Plapon  V No. 14</t>
  </si>
  <si>
    <t>JAKARTA TIMUR, 14 Januari 1970 (55)</t>
  </si>
  <si>
    <t>+62 081-5860-46086</t>
  </si>
  <si>
    <t>317222010330</t>
  </si>
  <si>
    <t>taartaty@gmail.com</t>
  </si>
  <si>
    <t>2025-11-21 13:00:11</t>
  </si>
  <si>
    <t>2025-11-21 13:39:34</t>
  </si>
  <si>
    <t>20251204 21:09:29</t>
  </si>
  <si>
    <t>Asis Kurniasih</t>
  </si>
  <si>
    <t>Jl. Raya Pulogebang Kp. Kandang Besar RT. 12/04</t>
  </si>
  <si>
    <t>, 12 Agustus 1979 (47)</t>
  </si>
  <si>
    <t>+62 878-7202-9699</t>
  </si>
  <si>
    <t>317222040062</t>
  </si>
  <si>
    <t>asiskurniasih79@gmail.com</t>
  </si>
  <si>
    <t>2025-11-18 15:21:31</t>
  </si>
  <si>
    <t>2025-11-18 15:53:02</t>
  </si>
  <si>
    <t>20251204 18:16:46</t>
  </si>
  <si>
    <t>Asnawati</t>
  </si>
  <si>
    <t>Jl. Rukem jaya 1 rt002 rw08 no 13</t>
  </si>
  <si>
    <t>JAKARTA TIMUR, 01 Desember 6119 (-4094)</t>
  </si>
  <si>
    <t>+62 812-9546-1613</t>
  </si>
  <si>
    <t>317222060009</t>
  </si>
  <si>
    <t>asnawaati@gmail.com</t>
  </si>
  <si>
    <t>2025-11-18 12:06:42</t>
  </si>
  <si>
    <t>2025-11-18 12:43:46</t>
  </si>
  <si>
    <t>20251204 16:36:18</t>
  </si>
  <si>
    <t>Asnuri</t>
  </si>
  <si>
    <t>Jl.kp Rawadas RT 004/003</t>
  </si>
  <si>
    <t>JAKARTA TIMUR, 04 Februari 1989 (37)</t>
  </si>
  <si>
    <t>+62 815-2595-7367</t>
  </si>
  <si>
    <t>317222091050</t>
  </si>
  <si>
    <t>rafaasnuri@gmail.com</t>
  </si>
  <si>
    <t>2025-11-24 13:07:17</t>
  </si>
  <si>
    <t>2025-11-24 13:22:39</t>
  </si>
  <si>
    <t>20251204 10:45:11</t>
  </si>
  <si>
    <t>Assumi faradiah oktaviani</t>
  </si>
  <si>
    <t>Jalan kampung rawadas gang madrasah IV rt 07/03 no 136a</t>
  </si>
  <si>
    <t>JAKARTA TIMUR, 28 Oktober 1988 (38)</t>
  </si>
  <si>
    <t>+62 856-9506-7724</t>
  </si>
  <si>
    <t>317222090854</t>
  </si>
  <si>
    <t>assumi88@gmail.com</t>
  </si>
  <si>
    <t>2025-11-21 15:44:25</t>
  </si>
  <si>
    <t>2025-11-21 15:55:49</t>
  </si>
  <si>
    <t>20251204 19:35:48</t>
  </si>
  <si>
    <t>Atriana Dewi</t>
  </si>
  <si>
    <t>jln moncokerto 8 no 6 RT 01/RW 13</t>
  </si>
  <si>
    <t>JAKARTA TIMUR, 17 April 1971 (55)</t>
  </si>
  <si>
    <t>+62 813-9839-2217</t>
  </si>
  <si>
    <t>317222010193</t>
  </si>
  <si>
    <t>atrianadewi17@gmail.com</t>
  </si>
  <si>
    <t>2025-11-20 15:04:39</t>
  </si>
  <si>
    <t>2025-11-20 16:01:31</t>
  </si>
  <si>
    <t>20251204 11:21:48</t>
  </si>
  <si>
    <t>Ayu Rahayu</t>
  </si>
  <si>
    <t>Jl. Pancawarga 4 RT 003 RW 03 no. 8a</t>
  </si>
  <si>
    <t>JAKARTA TIMUR, 27 Agustus 1990 (36)</t>
  </si>
  <si>
    <t>+62 856-9573-8738</t>
  </si>
  <si>
    <t>317222091929</t>
  </si>
  <si>
    <t>ayunaunk@gmail.com</t>
  </si>
  <si>
    <t>2025-11-21 13:00:15</t>
  </si>
  <si>
    <t>2025-11-21 13:35:19</t>
  </si>
  <si>
    <t>20251206 12:17:32</t>
  </si>
  <si>
    <t>Azizah</t>
  </si>
  <si>
    <t>Kp. Pisangan RT 001 RW 004</t>
  </si>
  <si>
    <t>JAKARTA TIMUR, 24 Februari 2001 (25)</t>
  </si>
  <si>
    <t>+62 813-1166-5800</t>
  </si>
  <si>
    <t>317225050008</t>
  </si>
  <si>
    <t>azizahazz123@gmail.com</t>
  </si>
  <si>
    <t>2025-11-19 15:08:12</t>
  </si>
  <si>
    <t>2025-11-19 15:32:25</t>
  </si>
  <si>
    <t>20251204 17:39:49</t>
  </si>
  <si>
    <t>Bambang Sutopo</t>
  </si>
  <si>
    <t>jalan batu jamrud 1 nomor 3B RT 007 rw 010 kayu putih jakarta timur</t>
  </si>
  <si>
    <t>JAKARTA TIMUR, 17 April 1964 (62)</t>
  </si>
  <si>
    <t>pensiunan bps</t>
  </si>
  <si>
    <t>+62 081-3170-21702</t>
  </si>
  <si>
    <t>317222050019</t>
  </si>
  <si>
    <t>bambangsutopo1964@gmail.com</t>
  </si>
  <si>
    <t>2025-11-18 15:11:36</t>
  </si>
  <si>
    <t>2025-11-18 16:09:06</t>
  </si>
  <si>
    <t>20251205 15:00:46</t>
  </si>
  <si>
    <t>Bayu Anugerah Ananda</t>
  </si>
  <si>
    <t>Jalan Pulomas Barat V No. 58</t>
  </si>
  <si>
    <t>JAKARTA PUSAT, 10 Agustus 2000 (26)</t>
  </si>
  <si>
    <t>Freelance</t>
  </si>
  <si>
    <t>+62 858-8788-8159</t>
  </si>
  <si>
    <t>317222101040</t>
  </si>
  <si>
    <t>bayuanugerah29@gmail.com</t>
  </si>
  <si>
    <t>2025-11-24 09:15:09</t>
  </si>
  <si>
    <t>2025-11-24 10:21:01</t>
  </si>
  <si>
    <t>20251204 15:08:52</t>
  </si>
  <si>
    <t>Bayu Erlangga</t>
  </si>
  <si>
    <t>Jl. Balai Rakyat. RT 10, RW 09. No 10</t>
  </si>
  <si>
    <t>JAKARTA TIMUR, 05 Mei 1995 (31)</t>
  </si>
  <si>
    <t>+62 818-0709-4032</t>
  </si>
  <si>
    <t>317222110032</t>
  </si>
  <si>
    <t>bayuerlangga0505@gmail.com</t>
  </si>
  <si>
    <t>2025-11-19 13:22:17</t>
  </si>
  <si>
    <t>2025-11-19 13:45:21</t>
  </si>
  <si>
    <t>20251205 00:19:34</t>
  </si>
  <si>
    <t>BERI SOBARI</t>
  </si>
  <si>
    <t>KP.BARU TIPAR CAKUNG RT 001/007</t>
  </si>
  <si>
    <t>JAKARTA TIMUR, 24 Januari 1983 (42)</t>
  </si>
  <si>
    <t>+62 856-9196-8781</t>
  </si>
  <si>
    <t>317222092115</t>
  </si>
  <si>
    <t>barykey83@gmail.com</t>
  </si>
  <si>
    <t>2025-11-21 08:39:14</t>
  </si>
  <si>
    <t>2025-11-21 08:52:24</t>
  </si>
  <si>
    <t>20251204 19:03:45</t>
  </si>
  <si>
    <t>Bety Muridiningrum</t>
  </si>
  <si>
    <t>GG.asam baris 2 no. 11 rt.008/011</t>
  </si>
  <si>
    <t>BOYOLALI, 13 Oktober 1972 (54)</t>
  </si>
  <si>
    <t>+62 895-3928-9263</t>
  </si>
  <si>
    <t>317222100029</t>
  </si>
  <si>
    <t>betymuridi13@gmail.com</t>
  </si>
  <si>
    <t>2025-11-21 15:06:22</t>
  </si>
  <si>
    <t>2025-11-21 15:29:09</t>
  </si>
  <si>
    <t>20251204 22:27:32</t>
  </si>
  <si>
    <t>BUDI KRISTIANA</t>
  </si>
  <si>
    <t>Jl. Anggrek No. 32 RT 003 RW 002</t>
  </si>
  <si>
    <t>JAKARTA TIMUR, 27 Desember 1970 (56)</t>
  </si>
  <si>
    <t>+62 821-1300-6187</t>
  </si>
  <si>
    <t>317222010018</t>
  </si>
  <si>
    <t>budhikristiana1@gmail.com</t>
  </si>
  <si>
    <t>2025-11-20 13:00:08</t>
  </si>
  <si>
    <t>2025-11-20 13:35:05</t>
  </si>
  <si>
    <t>20251204 09:11:32</t>
  </si>
  <si>
    <t>Budi Lestari S, S.Sos</t>
  </si>
  <si>
    <t>Bulak Indah RT. 002 RW. 05</t>
  </si>
  <si>
    <t>JAKARTA UTARA, 28 Juni 1972 (54)</t>
  </si>
  <si>
    <t>+62 089-9972-1917</t>
  </si>
  <si>
    <t>317222010131</t>
  </si>
  <si>
    <t>blestari06@gmail.com</t>
  </si>
  <si>
    <t>2025-11-18 15:04:28</t>
  </si>
  <si>
    <t>2025-11-18 15:45:24</t>
  </si>
  <si>
    <t>20251204 17:09:37</t>
  </si>
  <si>
    <t>Bunga Violetta juret</t>
  </si>
  <si>
    <t>Jl. Mundu no. 3</t>
  </si>
  <si>
    <t>JAKARTA TIMUR, 26 Juli 2002 (24)</t>
  </si>
  <si>
    <t>+62 818-0852-5569</t>
  </si>
  <si>
    <t>317222010023</t>
  </si>
  <si>
    <t>bunga.violetta26@gmail.com</t>
  </si>
  <si>
    <t>2025-11-20 15:52:10</t>
  </si>
  <si>
    <t>2025-11-20 16:14:15</t>
  </si>
  <si>
    <t>20251204 18:54:28</t>
  </si>
  <si>
    <t>Bustanul Arifin Siregar</t>
  </si>
  <si>
    <t>Jalan Swakarsa IB No.25B</t>
  </si>
  <si>
    <t>PADANGSIDIMPUAN, 11 Agustus 1977 (49)</t>
  </si>
  <si>
    <t>Pengajar informal les privat</t>
  </si>
  <si>
    <t>+62 088-1152-2104</t>
  </si>
  <si>
    <t>317222010377</t>
  </si>
  <si>
    <t>ipin72gar@gmail.com</t>
  </si>
  <si>
    <t>2025-11-21 09:24:23</t>
  </si>
  <si>
    <t>2025-11-21 09:49:56</t>
  </si>
  <si>
    <t>20251204 14:09:18</t>
  </si>
  <si>
    <t>CHAIRANI</t>
  </si>
  <si>
    <t>Jalan pahlawan komarudin rt 14 rw 5</t>
  </si>
  <si>
    <t>JAKARTA TIMUR, 06 Februari 1980 (46)</t>
  </si>
  <si>
    <t>+62 877-7076-3420</t>
  </si>
  <si>
    <t>317222092473</t>
  </si>
  <si>
    <t>Chairani0602@gmail.com</t>
  </si>
  <si>
    <t>2025-11-20 15:22:55</t>
  </si>
  <si>
    <t>2025-11-20 15:48:49</t>
  </si>
  <si>
    <t>20251205 14:39:28</t>
  </si>
  <si>
    <t>Chairiza Fajriana</t>
  </si>
  <si>
    <t>Jalan Raya Bogor Km. 26,5 RT 004 RW 008 No. 2</t>
  </si>
  <si>
    <t>JAKARTA TIMUR, 25 Agustus 1996 (30)</t>
  </si>
  <si>
    <t>+62 895-3286-66490</t>
  </si>
  <si>
    <t>317222091269</t>
  </si>
  <si>
    <t>chairizaaa25@gmail.com</t>
  </si>
  <si>
    <t>2025-11-19 15:04:55</t>
  </si>
  <si>
    <t>2025-11-19 15:50:57</t>
  </si>
  <si>
    <t>20251204 21:47:34</t>
  </si>
  <si>
    <t>Chairul Fatwa</t>
  </si>
  <si>
    <t>Jl Kayu IX no 12</t>
  </si>
  <si>
    <t>JAKARTA TIMUR, 16 Desember 1993 (33)</t>
  </si>
  <si>
    <t>+62 821-2426-0793</t>
  </si>
  <si>
    <t>317222010161</t>
  </si>
  <si>
    <t>chairul1693@gmail.com</t>
  </si>
  <si>
    <t>2025-11-20 15:15:45</t>
  </si>
  <si>
    <t>2025-11-20 15:35:07</t>
  </si>
  <si>
    <t>20251204 17:51:14</t>
  </si>
  <si>
    <t>CHANIFAH</t>
  </si>
  <si>
    <t>Jalan kayu Mas Rt003/004 No.37 Pulogadung</t>
  </si>
  <si>
    <t>KEBUMEN, 08 September 1984 (42)</t>
  </si>
  <si>
    <t>+62 087-8872-70994</t>
  </si>
  <si>
    <t>317222090376</t>
  </si>
  <si>
    <t>aniefchanifah@gmail.com</t>
  </si>
  <si>
    <t>2025-11-19 13:00:12</t>
  </si>
  <si>
    <t>2025-11-19 13:35:34</t>
  </si>
  <si>
    <t>20251204 15:32:27</t>
  </si>
  <si>
    <t>Cintania Lusiana Sigalingging</t>
  </si>
  <si>
    <t>Jalan Baret Biru III</t>
  </si>
  <si>
    <t>TANJUNG PINANG, 13 Oktober 2003 (23)</t>
  </si>
  <si>
    <t>+62 888-8927-151</t>
  </si>
  <si>
    <t>317222020041</t>
  </si>
  <si>
    <t>cintanialusiana221@gmail.com</t>
  </si>
  <si>
    <t>2025-11-25 15:35:51</t>
  </si>
  <si>
    <t>2025-11-25 15:48:59</t>
  </si>
  <si>
    <t>20251204 23:10:55</t>
  </si>
  <si>
    <t>Cinthya shasha</t>
  </si>
  <si>
    <t>Kp.pedurenan rt010/06</t>
  </si>
  <si>
    <t>JAKARTA TIMUR, 26 September 2001 (25)</t>
  </si>
  <si>
    <t>+62 888-9263-784</t>
  </si>
  <si>
    <t>317222030013</t>
  </si>
  <si>
    <t>Cyntiashesa@gmail.com</t>
  </si>
  <si>
    <t>2025-11-19 13:02:06</t>
  </si>
  <si>
    <t>2025-11-19 13:10:40</t>
  </si>
  <si>
    <t>20251204 10:41:30</t>
  </si>
  <si>
    <t>Citra Kartika Eka Putri</t>
  </si>
  <si>
    <t>Cawang III RT.006/011 NO: 52 Cawang, Kramatjati. Jakarta Timur 13630</t>
  </si>
  <si>
    <t>JAKARTA TIMUR, 19 September 1994 (32)</t>
  </si>
  <si>
    <t>Pekerja Harian Lepas asisten dosen (dosennya om saya sendiri pak)</t>
  </si>
  <si>
    <t>+62 858-9121-1112</t>
  </si>
  <si>
    <t>317222090054</t>
  </si>
  <si>
    <t>ctikaputri19@gmail.com</t>
  </si>
  <si>
    <t>2025-11-19 13:06:31</t>
  </si>
  <si>
    <t>2025-11-19 13:45:28</t>
  </si>
  <si>
    <t>20251204 14:21:29</t>
  </si>
  <si>
    <t>David</t>
  </si>
  <si>
    <t>Cipinang Kebembem V</t>
  </si>
  <si>
    <t>JAKARTA TIMUR, 29 Maret 1988 (38)</t>
  </si>
  <si>
    <t>+62 818-0446-8811</t>
  </si>
  <si>
    <t>317222040019</t>
  </si>
  <si>
    <t>dvanjennegan@gmail.com</t>
  </si>
  <si>
    <t>2025-11-19 15:00:30</t>
  </si>
  <si>
    <t>2025-11-19 15:27:02</t>
  </si>
  <si>
    <t>20251204 12:01:00</t>
  </si>
  <si>
    <t>Dawiroh</t>
  </si>
  <si>
    <t>Jalan Pangkalam Jati</t>
  </si>
  <si>
    <t>JAKARTA TIMUR, 01 Januari 1970 (56)</t>
  </si>
  <si>
    <t>+62 852-8031-4692</t>
  </si>
  <si>
    <t>317222040034</t>
  </si>
  <si>
    <t>dewiherwin@gmail.com</t>
  </si>
  <si>
    <t>2025-11-21 07:03:54</t>
  </si>
  <si>
    <t>2025-11-21 07:36:54</t>
  </si>
  <si>
    <t>20251205 16:58:59</t>
  </si>
  <si>
    <t>DEA WIDYANTI</t>
  </si>
  <si>
    <t>Kp Jembatan no 9B RT 02 RW 01</t>
  </si>
  <si>
    <t>, 28 November 1998 (28)</t>
  </si>
  <si>
    <t>Conten Creator</t>
  </si>
  <si>
    <t>+62 896-6351-0798</t>
  </si>
  <si>
    <t>317222040020</t>
  </si>
  <si>
    <t>deawidyanti@gmail.com</t>
  </si>
  <si>
    <t>2025-11-19 16:21:37</t>
  </si>
  <si>
    <t>2025-11-19 16:47:41</t>
  </si>
  <si>
    <t>20251204 17:49:27</t>
  </si>
  <si>
    <t>DEDE KURNIASIH SE</t>
  </si>
  <si>
    <t>KP JEMBATAN RT.006 RW.012</t>
  </si>
  <si>
    <t>JAKARTA TIMUR, 13 Februari 1981 (45)</t>
  </si>
  <si>
    <t>+62 878-8633-7322</t>
  </si>
  <si>
    <t>317222090873</t>
  </si>
  <si>
    <t>dedekurniasih52@gmail.com</t>
  </si>
  <si>
    <t>2025-11-18 15:00:04</t>
  </si>
  <si>
    <t>2025-11-18 15:15:58</t>
  </si>
  <si>
    <t>20251204 07:36:44</t>
  </si>
  <si>
    <t>DEFI AGUSTIN</t>
  </si>
  <si>
    <t>Gang Kembang</t>
  </si>
  <si>
    <t>JAKARTA TIMUR, 27 Agustus 1981 (45)</t>
  </si>
  <si>
    <t>+62 897-8166-249</t>
  </si>
  <si>
    <t>317222090186</t>
  </si>
  <si>
    <t>defiyumna3@gmail.com</t>
  </si>
  <si>
    <t>2025-11-24 11:02:12</t>
  </si>
  <si>
    <t>2025-11-24 11:21:58</t>
  </si>
  <si>
    <t>20251205 16:40:02</t>
  </si>
  <si>
    <t>Dela Mardiana</t>
  </si>
  <si>
    <t>Jl. Tanah Manisan RT 001 RW 003</t>
  </si>
  <si>
    <t>, 31 Januari 1995 (30)</t>
  </si>
  <si>
    <t>+62 819-4423-1955</t>
  </si>
  <si>
    <t>317222100219</t>
  </si>
  <si>
    <t>deladelo52@gmail.com</t>
  </si>
  <si>
    <t>2025-11-20 09:27:24</t>
  </si>
  <si>
    <t>2025-11-20 09:40:10</t>
  </si>
  <si>
    <t>20251204 09:39:12</t>
  </si>
  <si>
    <t>Derhana Siska</t>
  </si>
  <si>
    <t>KRAMAT JATI</t>
  </si>
  <si>
    <t>LANGKAT, 13 April 1978 (48)</t>
  </si>
  <si>
    <t>+62 853-1393-2245</t>
  </si>
  <si>
    <t>317222070003</t>
  </si>
  <si>
    <t>siskakarnelia7@gmail.com</t>
  </si>
  <si>
    <t>2025-11-20 07:09:35</t>
  </si>
  <si>
    <t>2025-11-20 07:52:25</t>
  </si>
  <si>
    <t>20251204 22:00:53</t>
  </si>
  <si>
    <t>Desi Arum sari</t>
  </si>
  <si>
    <t>Jl kramat asem RT 003 / RW 004</t>
  </si>
  <si>
    <t>JAKARTA TIMUR, 07 Desember 1976 (50)</t>
  </si>
  <si>
    <t>+62 838-0636-7302</t>
  </si>
  <si>
    <t>317222010204</t>
  </si>
  <si>
    <t>desisuntix76@gmail.com</t>
  </si>
  <si>
    <t>60.00</t>
  </si>
  <si>
    <t>2025-11-21 15:01:17</t>
  </si>
  <si>
    <t>2025-11-21 15:21:44</t>
  </si>
  <si>
    <t>20251204 11:14:46</t>
  </si>
  <si>
    <t>Dessy geerce</t>
  </si>
  <si>
    <t>Jl. Masjid al umar 2 rt 003/012</t>
  </si>
  <si>
    <t>030</t>
  </si>
  <si>
    <t>JAKARTA TIMUR, 12 Juni 1987 (39)</t>
  </si>
  <si>
    <t>+62 812-8329-6780</t>
  </si>
  <si>
    <t>317222010126</t>
  </si>
  <si>
    <t>dessy120687@gmail.com</t>
  </si>
  <si>
    <t>2025-11-21 11:11:24</t>
  </si>
  <si>
    <t>2025-11-21 11:53:44</t>
  </si>
  <si>
    <t>20251204 10:49:42</t>
  </si>
  <si>
    <t>Dessy Wahyuni</t>
  </si>
  <si>
    <t>Jl. Pangkalan jati VII No. 7 RT 002 RW 009</t>
  </si>
  <si>
    <t>JAKARTA TIMUR, 12 Desember 1974 (52)</t>
  </si>
  <si>
    <t>+62 813-1434-8973</t>
  </si>
  <si>
    <t>317222100836</t>
  </si>
  <si>
    <t>aureliaannissa5@gmail.com</t>
  </si>
  <si>
    <t>2025-11-19 15:32:10</t>
  </si>
  <si>
    <t>2025-11-19 15:45:34</t>
  </si>
  <si>
    <t>20251205 14:30:24</t>
  </si>
  <si>
    <t>Desy ari susanti</t>
  </si>
  <si>
    <t>jalan masjid al umar 2 rt003/012</t>
  </si>
  <si>
    <t>JAKARTA TIMUR, 08 April 1989 (37)</t>
  </si>
  <si>
    <t>+62 882-9680-7309</t>
  </si>
  <si>
    <t>317222040015</t>
  </si>
  <si>
    <t>desyarie89@gmail.com</t>
  </si>
  <si>
    <t>2025-11-21 11:11:12</t>
  </si>
  <si>
    <t>2025-11-21 11:54:36</t>
  </si>
  <si>
    <t>20251204 10:30:44</t>
  </si>
  <si>
    <t>DETIA APRILIANI</t>
  </si>
  <si>
    <t>Jl. Pulomas VIII No. 10B RT 003 RW 011</t>
  </si>
  <si>
    <t>JAKARTA TIMUR, 06 April 1999 (27)</t>
  </si>
  <si>
    <t>+62 821-1364-2030</t>
  </si>
  <si>
    <t>317222100358</t>
  </si>
  <si>
    <t>detiaapriliani699@gmail.com</t>
  </si>
  <si>
    <t>2025-11-18 13:10:11</t>
  </si>
  <si>
    <t>2025-11-18 13:35:49</t>
  </si>
  <si>
    <t>20251204 17:00:18</t>
  </si>
  <si>
    <t>DETO AXL FAHLEPI GUMILAR</t>
  </si>
  <si>
    <t>Jl. Kayumanis 1 baru no. 15 rt/rw 015/001</t>
  </si>
  <si>
    <t>JAKARTA TIMUR, 09 November 2001 (25)</t>
  </si>
  <si>
    <t>+62 896-3728-5280</t>
  </si>
  <si>
    <t>317222092339</t>
  </si>
  <si>
    <t>detto0909@gmail.com</t>
  </si>
  <si>
    <t>2025-11-20 16:11:54</t>
  </si>
  <si>
    <t>2025-11-20 16:49:32</t>
  </si>
  <si>
    <t>20251205 10:57:56</t>
  </si>
  <si>
    <t>Devi Nurfatimah</t>
  </si>
  <si>
    <t>Jalan Batu Ampar V No.56 Rt008 Rw002</t>
  </si>
  <si>
    <t>JAKARTA TIMUR, 22 Desember 1984 (42)</t>
  </si>
  <si>
    <t>+62 878-8274-4139</t>
  </si>
  <si>
    <t>317222100729</t>
  </si>
  <si>
    <t>devinurfatimah22@gmail.com</t>
  </si>
  <si>
    <t>2025-11-21 13:17:18</t>
  </si>
  <si>
    <t>2025-11-21 13:57:48</t>
  </si>
  <si>
    <t>20251204 15:57:08</t>
  </si>
  <si>
    <t>Devi Septiani Purwanti</t>
  </si>
  <si>
    <t>Jl Kelapa Hijau No 8 Rt 004 Rw 014</t>
  </si>
  <si>
    <t>JAKARTA TIMUR, 19 September 1988 (38)</t>
  </si>
  <si>
    <t>+62 812-1402-3193</t>
  </si>
  <si>
    <t>317222091601</t>
  </si>
  <si>
    <t>sdevi1909@gmail.com</t>
  </si>
  <si>
    <t>2025-11-21 15:23:45</t>
  </si>
  <si>
    <t>2025-11-21 15:44:53</t>
  </si>
  <si>
    <t>20251204 11:13:45</t>
  </si>
  <si>
    <t>Dewi anggraini</t>
  </si>
  <si>
    <t>Jln.hm sabar rt004 rw 001</t>
  </si>
  <si>
    <t>JAKARTA TIMUR, 02 Maret 1983 (43)</t>
  </si>
  <si>
    <t>+62 089-6996-56820</t>
  </si>
  <si>
    <t>317222010015</t>
  </si>
  <si>
    <t>Dewikarin1234@gmail.com</t>
  </si>
  <si>
    <t>2025-11-20 11:00:17</t>
  </si>
  <si>
    <t>2025-11-20 11:40:22</t>
  </si>
  <si>
    <t>20251204 10:42:20</t>
  </si>
  <si>
    <t>Dewi Budi Hastuti</t>
  </si>
  <si>
    <t>Jl. Cawang Kapling no.20 RT.10 RW.09</t>
  </si>
  <si>
    <t>, 06 Oktober 1971 (55)</t>
  </si>
  <si>
    <t>+62 815-1949-9298</t>
  </si>
  <si>
    <t>317222091522</t>
  </si>
  <si>
    <t>dewigalang26@gmail.com</t>
  </si>
  <si>
    <t>2025-11-21 15:02:40</t>
  </si>
  <si>
    <t>2025-11-21 15:26:00</t>
  </si>
  <si>
    <t>20251204 10:49:25</t>
  </si>
  <si>
    <t>DEWI ENDANG SUSILOWATI</t>
  </si>
  <si>
    <t>Jalan Raya Centex Gg Galur Rt.006/010 No.13</t>
  </si>
  <si>
    <t>, 26 Juli 1989 (37)</t>
  </si>
  <si>
    <t>+62 813-8676-3026</t>
  </si>
  <si>
    <t>317222090275</t>
  </si>
  <si>
    <t>endang715@gmail.com</t>
  </si>
  <si>
    <t>2025-11-21 13:03:32</t>
  </si>
  <si>
    <t>2025-11-21 13:58:40</t>
  </si>
  <si>
    <t>20251204 09:50:44</t>
  </si>
  <si>
    <t>Dewi Febriani</t>
  </si>
  <si>
    <t>Jalan Tanjung Lengkong RT 05 RW 07 No. 58</t>
  </si>
  <si>
    <t>, 09 Februari 2000 (26)</t>
  </si>
  <si>
    <t>+62 858-8012-5944</t>
  </si>
  <si>
    <t>317222091248</t>
  </si>
  <si>
    <t>Dewifebriani0902@gmail.com</t>
  </si>
  <si>
    <t>2025-11-20 09:00:23</t>
  </si>
  <si>
    <t>2025-11-20 09:22:19</t>
  </si>
  <si>
    <t>20251204 12:27:48</t>
  </si>
  <si>
    <t>Dewi kurniasari</t>
  </si>
  <si>
    <t>Jl kesatrian x rt 012 rw 003 no. 34</t>
  </si>
  <si>
    <t>, 20 Februari 1975 (51)</t>
  </si>
  <si>
    <t>+62 812-9645-6878</t>
  </si>
  <si>
    <t>317222020053</t>
  </si>
  <si>
    <t>Dewikurniasari4456@gmail.com</t>
  </si>
  <si>
    <t>2025-11-24 13:22:26</t>
  </si>
  <si>
    <t>2025-11-24 15:46:30</t>
  </si>
  <si>
    <t>20251204 12:05:11</t>
  </si>
  <si>
    <t>Dewi kustini</t>
  </si>
  <si>
    <t>Kp. Tanah koj rt 2/ rw 5</t>
  </si>
  <si>
    <t>JAKARTA TIMUR, 19 Agustus 1975 (51)</t>
  </si>
  <si>
    <t>+62 878-8928-6775</t>
  </si>
  <si>
    <t>317222090171</t>
  </si>
  <si>
    <t>Dewikustini12xx@gmail.com</t>
  </si>
  <si>
    <t>2025-11-18 15:16:51</t>
  </si>
  <si>
    <t>2025-11-18 15:42:25</t>
  </si>
  <si>
    <t>20251204 10:00:41</t>
  </si>
  <si>
    <t>Dewi Lingga Sari</t>
  </si>
  <si>
    <t>Jl.Plapon 4 no. 19 RT 006/003</t>
  </si>
  <si>
    <t>JAKARTA TIMUR, 13 Oktober 1981 (45)</t>
  </si>
  <si>
    <t>+62 857-8316-9093</t>
  </si>
  <si>
    <t>317222100388</t>
  </si>
  <si>
    <t>dewilinggasari817@gmail.com</t>
  </si>
  <si>
    <t>2025-11-18 15:40:12</t>
  </si>
  <si>
    <t>2025-11-18 15:49:35</t>
  </si>
  <si>
    <t>20251204 10:29:42</t>
  </si>
  <si>
    <t>Dewi Marleni</t>
  </si>
  <si>
    <t>Gg.nisin 7/7 no.8 ciracas jaktim</t>
  </si>
  <si>
    <t>JAKARTA TIMUR, 21 November 1974 (52)</t>
  </si>
  <si>
    <t>+62 856-9418-1824</t>
  </si>
  <si>
    <t>317222010230</t>
  </si>
  <si>
    <t>Karimdewi343@gmail.com</t>
  </si>
  <si>
    <t>2025-11-26 12:16:59</t>
  </si>
  <si>
    <t>2025-11-26 12:29:44</t>
  </si>
  <si>
    <t>20251204 10:18:58</t>
  </si>
  <si>
    <t>Dewi Nur Laiyla Rasyidi</t>
  </si>
  <si>
    <t>Cawang III Gg usaha RT 001/05 Cawang</t>
  </si>
  <si>
    <t>JAKARTA TIMUR, 04 Mei 1979 (47)</t>
  </si>
  <si>
    <t>+62 896-4941-6982</t>
  </si>
  <si>
    <t>317222010142</t>
  </si>
  <si>
    <t>dewinurlaiyla@gmail.com</t>
  </si>
  <si>
    <t>2025-11-20 07:00:13</t>
  </si>
  <si>
    <t>2025-11-20 07:58:36</t>
  </si>
  <si>
    <t>20251204 15:18:02</t>
  </si>
  <si>
    <t>Dewi nuraini</t>
  </si>
  <si>
    <t>Komplek TNI ad 1 rt002/006</t>
  </si>
  <si>
    <t>JAKARTA TIMUR, 15 Januari 1983 (42)</t>
  </si>
  <si>
    <t>+62 857-3383-8208</t>
  </si>
  <si>
    <t>317223060003</t>
  </si>
  <si>
    <t>dewinuraini020910@gmail.com</t>
  </si>
  <si>
    <t>2025-11-24 15:30:26</t>
  </si>
  <si>
    <t>2025-11-24 15:54:04</t>
  </si>
  <si>
    <t>20251204 17:50:14</t>
  </si>
  <si>
    <t>Dewi Nurlaila</t>
  </si>
  <si>
    <t>Otista 3 dalam RT 08 RW 01</t>
  </si>
  <si>
    <t>JAKARTA TIMUR, 15 Januari 1972 (53)</t>
  </si>
  <si>
    <t>+62 821-2473-8015</t>
  </si>
  <si>
    <t>317222091459</t>
  </si>
  <si>
    <t>dewinurlaila1572@gmail.com</t>
  </si>
  <si>
    <t>2025-11-21 15:00:23</t>
  </si>
  <si>
    <t>2025-11-21 15:19:12</t>
  </si>
  <si>
    <t>20251204 12:49:31</t>
  </si>
  <si>
    <t>Dewi Sartika</t>
  </si>
  <si>
    <t>Kp. Tanah Koja Rt.012/005</t>
  </si>
  <si>
    <t>JAKARTA TIMUR, 04 Juli 1986 (40)</t>
  </si>
  <si>
    <t>+62 888-0892-7082</t>
  </si>
  <si>
    <t>317225050001</t>
  </si>
  <si>
    <t>rayyanndut123@gmail.com</t>
  </si>
  <si>
    <t>2025-11-18 15:16:58</t>
  </si>
  <si>
    <t>2025-11-18 15:42:58</t>
  </si>
  <si>
    <t>20251204 10:43:20</t>
  </si>
  <si>
    <t>Dewi Susanti</t>
  </si>
  <si>
    <t>KP Pedurenan RT 010/006</t>
  </si>
  <si>
    <t>JAKARTA TIMUR, 04 Juni 1976 (50)</t>
  </si>
  <si>
    <t>+62 813-8746-3464</t>
  </si>
  <si>
    <t>317223030012</t>
  </si>
  <si>
    <t>Dewis6506@gmail.com</t>
  </si>
  <si>
    <t>2025-11-19 09:04:49</t>
  </si>
  <si>
    <t>2025-11-19 09:17:52</t>
  </si>
  <si>
    <t>20251204 10:42:27</t>
  </si>
  <si>
    <t>Dewi Susilowati</t>
  </si>
  <si>
    <t>Jalan suci no. 7 Gg. Nasim Badeh Rt 001 Rw 004</t>
  </si>
  <si>
    <t>JAKARTA SELATAN, 21 Juni 1977 (49)</t>
  </si>
  <si>
    <t>+62 819-0557-6954</t>
  </si>
  <si>
    <t>317222091114</t>
  </si>
  <si>
    <t>Dhewieshelow@gmail.com</t>
  </si>
  <si>
    <t>2025-11-19 13:00:46</t>
  </si>
  <si>
    <t>2025-11-19 13:37:20</t>
  </si>
  <si>
    <t>20251204 09:21:33</t>
  </si>
  <si>
    <t>Dewi wulan Octafiyani</t>
  </si>
  <si>
    <t>Jl. Jembatan Bandung TMII Pintu2</t>
  </si>
  <si>
    <t>JAKARTA TIMUR, 26 Oktober 1992 (34)</t>
  </si>
  <si>
    <t>+62 856-9467-8722</t>
  </si>
  <si>
    <t>317222100310</t>
  </si>
  <si>
    <t>oelwan.yech@gmail.com</t>
  </si>
  <si>
    <t>76.67</t>
  </si>
  <si>
    <t>2025-11-18 12:23:29</t>
  </si>
  <si>
    <t>2025-11-18 12:48:31</t>
  </si>
  <si>
    <t>20251205 17:03:18</t>
  </si>
  <si>
    <t>DHAVINA PUTRI PRIJANTO</t>
  </si>
  <si>
    <t>Jalan Hijau Daun Raya No 3 Rt 008 Rw 011</t>
  </si>
  <si>
    <t>JAKARTA TIMUR, 16 Maret 2004 (22)</t>
  </si>
  <si>
    <t>+62 896-4700-2348</t>
  </si>
  <si>
    <t>317223110151</t>
  </si>
  <si>
    <t>dhavina1634@gmail.com</t>
  </si>
  <si>
    <t>2025-11-25 07:10:06</t>
  </si>
  <si>
    <t>2025-11-25 07:19:56</t>
  </si>
  <si>
    <t>20251204 12:46:35</t>
  </si>
  <si>
    <t>Dheasy ayu kustanti wahid</t>
  </si>
  <si>
    <t>Jl.raya bekasi km.18, Gang Remaja 3, RT.07/RW.07 No.7A</t>
  </si>
  <si>
    <t>SRAGEN, 19 Desember 1993 (33)</t>
  </si>
  <si>
    <t>+62 812-1305-5251</t>
  </si>
  <si>
    <t>317222090122</t>
  </si>
  <si>
    <t>moetfardea@gmail.com</t>
  </si>
  <si>
    <t>2025-11-18 12:17:00</t>
  </si>
  <si>
    <t>2025-11-18 12:41:26</t>
  </si>
  <si>
    <t>20251204 10:20:04</t>
  </si>
  <si>
    <t>Dian Annastasya</t>
  </si>
  <si>
    <t>Jatinegara Ilir RT. 006 RW. 011</t>
  </si>
  <si>
    <t>JAKARTA TIMUR, 23 Juli 2004 (22)</t>
  </si>
  <si>
    <t>+62 857-8166-1595</t>
  </si>
  <si>
    <t>317222091475</t>
  </si>
  <si>
    <t>annastasyadian@gmail.com</t>
  </si>
  <si>
    <t>2025-11-21 13:19:09</t>
  </si>
  <si>
    <t>2025-11-21 13:29:27</t>
  </si>
  <si>
    <t>20251204 10:36:49</t>
  </si>
  <si>
    <t>dian marliana ekayanthi</t>
  </si>
  <si>
    <t>Jl moncokerto 7 no 5 Rt 005 / RW 013</t>
  </si>
  <si>
    <t>JAKARTA TIMUR, 19 Maret 1974 (52)</t>
  </si>
  <si>
    <t>+62 857-8079-1254</t>
  </si>
  <si>
    <t>317222010205</t>
  </si>
  <si>
    <t>dianblack13@gmail.com</t>
  </si>
  <si>
    <t>2025-11-20 15:54:55</t>
  </si>
  <si>
    <t>20251204 12:03:48</t>
  </si>
  <si>
    <t>Dian sulistia Ningrum</t>
  </si>
  <si>
    <t>Jl. Inspeksi pam RT 017 RW 04</t>
  </si>
  <si>
    <t>, 06 Desember 1988 (38)</t>
  </si>
  <si>
    <t>+62 858-9141-1178</t>
  </si>
  <si>
    <t>317223030008</t>
  </si>
  <si>
    <t>diansulistia8806@gmail.com</t>
  </si>
  <si>
    <t>2025-11-18 15:41:35</t>
  </si>
  <si>
    <t>2025-11-18 16:06:43</t>
  </si>
  <si>
    <t>20251204 16:27:51</t>
  </si>
  <si>
    <t>Dian Triasputri Winando</t>
  </si>
  <si>
    <t>JL.Pisangan Lama II</t>
  </si>
  <si>
    <t>JAKARTA TIMUR, 01 Juni 1996 (30)</t>
  </si>
  <si>
    <t>+62 822-6924-3145</t>
  </si>
  <si>
    <t>317225050070</t>
  </si>
  <si>
    <t>dtriasputri@gmail.com</t>
  </si>
  <si>
    <t>2025-11-21 13:00:49</t>
  </si>
  <si>
    <t>2025-11-21 13:26:26</t>
  </si>
  <si>
    <t>20251204 08:49:20</t>
  </si>
  <si>
    <t>DIAS AZMI JAZIL</t>
  </si>
  <si>
    <t>Jl.Balai Rakyat 1 No.18</t>
  </si>
  <si>
    <t>JAKARTA TIMUR, 17 Juli 2004 (22)</t>
  </si>
  <si>
    <t>+62 858-9140-2427</t>
  </si>
  <si>
    <t>317222100513</t>
  </si>
  <si>
    <t>diasshelby8@gmail.com</t>
  </si>
  <si>
    <t>2025-11-19 15:25:14</t>
  </si>
  <si>
    <t>2025-11-19 15:55:39</t>
  </si>
  <si>
    <t>20251204 21:14:43</t>
  </si>
  <si>
    <t>Diaz Caesar Akbarsyah</t>
  </si>
  <si>
    <t>Rusun pinus elok tower c lt.09 no.19 rt022/009</t>
  </si>
  <si>
    <t>JAKARTA TIMUR, 30 Mei 1999 (27)</t>
  </si>
  <si>
    <t>+62 878-8386-3789</t>
  </si>
  <si>
    <t>317222110091</t>
  </si>
  <si>
    <t>diazcaesara@gmail.com</t>
  </si>
  <si>
    <t>2025-11-19 16:23:48</t>
  </si>
  <si>
    <t>2025-11-19 16:49:12</t>
  </si>
  <si>
    <t>20251204 13:46:33</t>
  </si>
  <si>
    <t>Djoko Hartanto</t>
  </si>
  <si>
    <t>Jalan Kramat Asem No. 54 RT 012 RW 006</t>
  </si>
  <si>
    <t>JAKARTA TIMUR, 31 Maret 1994 (32)</t>
  </si>
  <si>
    <t>belum bekerja</t>
  </si>
  <si>
    <t>+62 818-0874-7912</t>
  </si>
  <si>
    <t>317222010211</t>
  </si>
  <si>
    <t>dije.mua1@gmail.com</t>
  </si>
  <si>
    <t>2025-11-20 13:00:11</t>
  </si>
  <si>
    <t>2025-11-20 13:20:22</t>
  </si>
  <si>
    <t>20251204 12:33:50</t>
  </si>
  <si>
    <t>Djoko Santoso</t>
  </si>
  <si>
    <t>Jalan Buluh Gang H.Sebin No.24B Rt.005 Rw.016</t>
  </si>
  <si>
    <t>JAKARTA TIMUR, 17 November 1977 (49)</t>
  </si>
  <si>
    <t>OJEK ONLINE</t>
  </si>
  <si>
    <t>+62 822-0820-1447_</t>
  </si>
  <si>
    <t>317222091239</t>
  </si>
  <si>
    <t>djoko17santoso@gmail.com</t>
  </si>
  <si>
    <t>2025-11-18 13:28:30</t>
  </si>
  <si>
    <t>2025-11-18 14:18:23</t>
  </si>
  <si>
    <t>20251204 15:50:03</t>
  </si>
  <si>
    <t>DRA Sartinah</t>
  </si>
  <si>
    <t>CIPAYUNG</t>
  </si>
  <si>
    <t>JAKARTA TIMUR, 17 Juli 1967 (59)</t>
  </si>
  <si>
    <t>+62 877-8444-1967</t>
  </si>
  <si>
    <t>317222070001</t>
  </si>
  <si>
    <t>rastimansartinah2@gmail.com</t>
  </si>
  <si>
    <t>2025-11-19 15:02:52</t>
  </si>
  <si>
    <t>2025-11-19 15:38:12</t>
  </si>
  <si>
    <t>20251204 09:47:54</t>
  </si>
  <si>
    <t>Drian Nila kanti</t>
  </si>
  <si>
    <t>Kp.Kandang Sapi Rt05 RW 06 No.7</t>
  </si>
  <si>
    <t>JAKARTA TIMUR, 22 April 1980 (46)</t>
  </si>
  <si>
    <t>+62 895-4034-71133</t>
  </si>
  <si>
    <t>317222090743</t>
  </si>
  <si>
    <t>driannilakanti@gmail.com</t>
  </si>
  <si>
    <t>2025-11-18 15:35:28</t>
  </si>
  <si>
    <t>2025-11-18 15:58:05</t>
  </si>
  <si>
    <t>20251204 18:30:25</t>
  </si>
  <si>
    <t>Dwi hermawan</t>
  </si>
  <si>
    <t>Jalan kampung lio rt 004 / rw 004</t>
  </si>
  <si>
    <t>JAKARTA TIMUR, 25 April 1994 (32)</t>
  </si>
  <si>
    <t>+62 812-9313-0252</t>
  </si>
  <si>
    <t>317222010088</t>
  </si>
  <si>
    <t>dwie25april@gmail.com</t>
  </si>
  <si>
    <t>2025-11-20 13:24:31</t>
  </si>
  <si>
    <t>2025-11-20 13:53:55</t>
  </si>
  <si>
    <t>20251208 09:30:51</t>
  </si>
  <si>
    <t>Dwi Ningmawati</t>
  </si>
  <si>
    <t>JL.Arjuna RT 007 RW 005 No 34B</t>
  </si>
  <si>
    <t>KARANGANYAR, 02 Februari 1989 (37)</t>
  </si>
  <si>
    <t>+62 812-7849-0163</t>
  </si>
  <si>
    <t>317222092545</t>
  </si>
  <si>
    <t>dwi.ningmawati@gmail.com</t>
  </si>
  <si>
    <t>2025-11-21 13:27:47</t>
  </si>
  <si>
    <t>2025-11-21 13:47:10</t>
  </si>
  <si>
    <t>20251204 09:56:59</t>
  </si>
  <si>
    <t>DWI SUSIATI</t>
  </si>
  <si>
    <t>Jl.Salemba Tegalan 1E No 18</t>
  </si>
  <si>
    <t>KEDIRI, 07 Januari 1991 (35)</t>
  </si>
  <si>
    <t>+62 082-1137-04597</t>
  </si>
  <si>
    <t>317222090400</t>
  </si>
  <si>
    <t>sasitio123@gmail.com</t>
  </si>
  <si>
    <t>2025-11-26 15:02:26</t>
  </si>
  <si>
    <t>2025-11-26 15:30:54</t>
  </si>
  <si>
    <t>20251204 17:41:10</t>
  </si>
  <si>
    <t>DWI WAHYUNI</t>
  </si>
  <si>
    <t>Jln Air zam-zam Kp. Rawaterate Rt 003 Rw 001 No. 71</t>
  </si>
  <si>
    <t>JAKARTA TIMUR, 02 Juni 1992 (34)</t>
  </si>
  <si>
    <t>+62 995-8692-07</t>
  </si>
  <si>
    <t>317222010009</t>
  </si>
  <si>
    <t>dwahyuni900@gmail.com</t>
  </si>
  <si>
    <t>2025-11-20 16:12:44</t>
  </si>
  <si>
    <t>2025-11-20 16:39:54</t>
  </si>
  <si>
    <t>20251204 16:29:20</t>
  </si>
  <si>
    <t>Dwi widyaningsih</t>
  </si>
  <si>
    <t>Jalan pijar RT 10 RW 5 kelurahan Dukuh</t>
  </si>
  <si>
    <t>BANDUNG, 26 April 1973 (53)</t>
  </si>
  <si>
    <t>+62 085-9207-18131</t>
  </si>
  <si>
    <t>317222010243</t>
  </si>
  <si>
    <t>Kayana.kurniawan21@gmail.com</t>
  </si>
  <si>
    <t>70.00</t>
  </si>
  <si>
    <t>2025-11-20 15:09:31</t>
  </si>
  <si>
    <t>2025-11-20 15:48:16</t>
  </si>
  <si>
    <t>20251205 18:32:54</t>
  </si>
  <si>
    <t>Edi Wardoyo</t>
  </si>
  <si>
    <t>Jalan TK Ria Rt. 009, Rw. 02, No. 26</t>
  </si>
  <si>
    <t>SRAGEN, 09 Juli 1990 (36)</t>
  </si>
  <si>
    <t>+62 812-8141-7469</t>
  </si>
  <si>
    <t>317222010362</t>
  </si>
  <si>
    <t>ediwardoyo90@gmail.com</t>
  </si>
  <si>
    <t>2025-11-20 13:04:03</t>
  </si>
  <si>
    <t>2025-11-20 13:26:17</t>
  </si>
  <si>
    <t>20251204 13:20:05</t>
  </si>
  <si>
    <t>EKA DEWI SETIAWATI</t>
  </si>
  <si>
    <t>Jl.Tanjung Lengkong Rt05 Rw 07</t>
  </si>
  <si>
    <t>JAKARTA TIMUR, 30 September 1977 (49)</t>
  </si>
  <si>
    <t>+62 878-8545-3245</t>
  </si>
  <si>
    <t>317222092601</t>
  </si>
  <si>
    <t>ekadewis0608@gmail.com</t>
  </si>
  <si>
    <t>2025-11-21 15:00:47</t>
  </si>
  <si>
    <t>2025-11-21 15:52:22</t>
  </si>
  <si>
    <t>20251204 10:56:47</t>
  </si>
  <si>
    <t>Eka Rachmawati</t>
  </si>
  <si>
    <t>Jl. Jelita 1 No. 4</t>
  </si>
  <si>
    <t>, 29 Mei 1982 (44)</t>
  </si>
  <si>
    <t>+62 815-1942-9194</t>
  </si>
  <si>
    <t>317225050037</t>
  </si>
  <si>
    <t>eka.rachmawati2905@gmail.com</t>
  </si>
  <si>
    <t>2025-11-18 15:00:15</t>
  </si>
  <si>
    <t>2025-11-18 15:14:50</t>
  </si>
  <si>
    <t>20251204 20:47:11</t>
  </si>
  <si>
    <t>Eka Suprapti</t>
  </si>
  <si>
    <t>Jl bunut rt 009 rw 004</t>
  </si>
  <si>
    <t>JAKARTA TIMUR, 02 Februari 1974 (52)</t>
  </si>
  <si>
    <t>+62 812-1277-3522</t>
  </si>
  <si>
    <t>317223050003</t>
  </si>
  <si>
    <t>ekasuprapti22@gmail.com</t>
  </si>
  <si>
    <t>66.67</t>
  </si>
  <si>
    <t>2025-11-21 13:05:35</t>
  </si>
  <si>
    <t>2025-11-21 13:25:58</t>
  </si>
  <si>
    <t>20251204 09:56:00</t>
  </si>
  <si>
    <t>Ekawaty Putriansini</t>
  </si>
  <si>
    <t>Perum Aneka Elok Jl. Rengas Elok 1 Blok A9 no.5 Rt.010 Rw.009</t>
  </si>
  <si>
    <t>JAKARTA PUSAT, 08 Mei 1981 (45)</t>
  </si>
  <si>
    <t>+62 081-2930-9997</t>
  </si>
  <si>
    <t>317222030024</t>
  </si>
  <si>
    <t>kak4ek4@gmail.com</t>
  </si>
  <si>
    <t>2025-11-19 11:16:48</t>
  </si>
  <si>
    <t>2025-11-19 12:17:07</t>
  </si>
  <si>
    <t>20251208 21:23:49</t>
  </si>
  <si>
    <t>Ekky Jaya</t>
  </si>
  <si>
    <t>Jl H Naman swakarsa 4 rt 010 rw 003 pondok kelapa duren sawit jakarta timur</t>
  </si>
  <si>
    <t>BOGOR, 03 Maret 1985 (41)</t>
  </si>
  <si>
    <t>Helper event online shop</t>
  </si>
  <si>
    <t>+62 813-1715-2539</t>
  </si>
  <si>
    <t>317222091550</t>
  </si>
  <si>
    <t>ekkyjaya03@gmail.com</t>
  </si>
  <si>
    <t>2025-11-21 13:00:33</t>
  </si>
  <si>
    <t>2025-11-21 13:44:11</t>
  </si>
  <si>
    <t>20251204 13:37:14</t>
  </si>
  <si>
    <t>Eko Yuwono</t>
  </si>
  <si>
    <t>Jalan Pisangan Baru 2 no. 12A RT 005 / RW 08</t>
  </si>
  <si>
    <t>JAKARTA TIMUR, 17 September 1970 (56)</t>
  </si>
  <si>
    <t>+62 813-4323-8188</t>
  </si>
  <si>
    <t>317222010201</t>
  </si>
  <si>
    <t>ekoyuwono856@gmail.com</t>
  </si>
  <si>
    <t>2025-11-21 15:01:44</t>
  </si>
  <si>
    <t>2025-11-21 15:32:39</t>
  </si>
  <si>
    <t>20251205 13:19:58</t>
  </si>
  <si>
    <t>Eliah</t>
  </si>
  <si>
    <t>Jalan Kalisari Raya No. 155 Rt 003 Rw 003</t>
  </si>
  <si>
    <t>, 19 September 1975 (51)</t>
  </si>
  <si>
    <t>+62 813-8794-2130</t>
  </si>
  <si>
    <t>317222020075</t>
  </si>
  <si>
    <t>eli.irnik3344@gmail.com</t>
  </si>
  <si>
    <t>2025-11-24 15:00:46</t>
  </si>
  <si>
    <t>2025-11-24 15:11:31</t>
  </si>
  <si>
    <t>20251204 21:48:17</t>
  </si>
  <si>
    <t>Eliza</t>
  </si>
  <si>
    <t>Kp Kapitan Barat No.65 RT 018 RW 004</t>
  </si>
  <si>
    <t>PANGKALPINANG, 04 Agustus 1969 (57)</t>
  </si>
  <si>
    <t>+62 857-1900-9969</t>
  </si>
  <si>
    <t>317222091819</t>
  </si>
  <si>
    <t>eliza.indarto69@gmail.com</t>
  </si>
  <si>
    <t>2025-11-18 15:01:45</t>
  </si>
  <si>
    <t>2025-11-18 15:49:09</t>
  </si>
  <si>
    <t>20251204 21:19:46</t>
  </si>
  <si>
    <t>Elma</t>
  </si>
  <si>
    <t>Jl.Kesadaran RT.007/RW.001</t>
  </si>
  <si>
    <t>BANDUNG, 20 November 1973 (53)</t>
  </si>
  <si>
    <t>+62 877-8454-3049</t>
  </si>
  <si>
    <t>317222100282</t>
  </si>
  <si>
    <t>el731120@gmail.com</t>
  </si>
  <si>
    <t>2025-11-20 13:12:27</t>
  </si>
  <si>
    <t>2025-11-20 13:58:00</t>
  </si>
  <si>
    <t>20251206 13:52:42</t>
  </si>
  <si>
    <t>Elsya Dwi Cahyani</t>
  </si>
  <si>
    <t>Jl. Pertengahan RT 12/03 No. 20</t>
  </si>
  <si>
    <t>JAKARTA TIMUR, 01 November 1999 (27)</t>
  </si>
  <si>
    <t>+62 082-2434-27688</t>
  </si>
  <si>
    <t>317222100714</t>
  </si>
  <si>
    <t>elsya1999dwi@gmail.com</t>
  </si>
  <si>
    <t>2025-11-24 10:14:23</t>
  </si>
  <si>
    <t>2025-11-24 10:55:27</t>
  </si>
  <si>
    <t>20251204 21:36:17</t>
  </si>
  <si>
    <t>Ely Nur Laelaty</t>
  </si>
  <si>
    <t>Jalan Kenanga 2 gang Dolang RT 007 RW. 011 no. 53</t>
  </si>
  <si>
    <t>TEGAL, 25 Juni 1975 (51)</t>
  </si>
  <si>
    <t>+62 858-8187-7600</t>
  </si>
  <si>
    <t>317222050024</t>
  </si>
  <si>
    <t>elypambudie@gmail.com</t>
  </si>
  <si>
    <t>2025-11-21 07:00:43</t>
  </si>
  <si>
    <t>2025-11-21 07:31:54</t>
  </si>
  <si>
    <t>20251204 22:22:29</t>
  </si>
  <si>
    <t>ENDAH WIDOWATI</t>
  </si>
  <si>
    <t>Jalan Porselen V No.5 Rt014 Rw003</t>
  </si>
  <si>
    <t>JAKARTA TIMUR, 07 April 1967 (59)</t>
  </si>
  <si>
    <t>+62 812-8777-2369</t>
  </si>
  <si>
    <t>317222100380</t>
  </si>
  <si>
    <t>endahwidowati007@gmail.com</t>
  </si>
  <si>
    <t>2025-11-20 13:42:31</t>
  </si>
  <si>
    <t>2025-11-20 14:16:21</t>
  </si>
  <si>
    <t>20251204 20:51:07</t>
  </si>
  <si>
    <t>Endang Novitasari</t>
  </si>
  <si>
    <t>Jalan Kayu Mas Selatan 1 No.35 RT.008 RW.009</t>
  </si>
  <si>
    <t>INDRAMAYU, 12 Juni 1998 (28)</t>
  </si>
  <si>
    <t>+62 819-0801-8203</t>
  </si>
  <si>
    <t>317222040009</t>
  </si>
  <si>
    <t>novitanovv12@gmail.com</t>
  </si>
  <si>
    <t>2025-11-20 15:01:07</t>
  </si>
  <si>
    <t>2025-11-20 15:32:34</t>
  </si>
  <si>
    <t>20251204 17:20:24</t>
  </si>
  <si>
    <t>Eni Purwandari</t>
  </si>
  <si>
    <t>H.Bentong kp.poncol atas rt.016 rw.005 jati pulogadung</t>
  </si>
  <si>
    <t>KLATEN, 06 Oktober 1981 (45)</t>
  </si>
  <si>
    <t>+62 815-1009-0805</t>
  </si>
  <si>
    <t>317222091185</t>
  </si>
  <si>
    <t>enipurwandari081@gmail.com</t>
  </si>
  <si>
    <t>2025-11-18 15:00:05</t>
  </si>
  <si>
    <t>2025-11-18 15:35:42</t>
  </si>
  <si>
    <t>20251204 15:53:13</t>
  </si>
  <si>
    <t>Erawati</t>
  </si>
  <si>
    <t>Jl cip pulo maja rt 06 rw 11</t>
  </si>
  <si>
    <t>TEGAL, 07 Maret 1977 (49)</t>
  </si>
  <si>
    <t>+62 224-9059-307</t>
  </si>
  <si>
    <t>317223030018</t>
  </si>
  <si>
    <t>davidjaktikm17@gmail.com</t>
  </si>
  <si>
    <t>2025-11-20 15:09:19</t>
  </si>
  <si>
    <t>2025-11-20 15:57:15</t>
  </si>
  <si>
    <t>20251205 08:35:42</t>
  </si>
  <si>
    <t>Erma</t>
  </si>
  <si>
    <t>Jalan raya Bekasi km 18 gang remaja 1</t>
  </si>
  <si>
    <t>JAKARTA TIMUR, 28 Desember 1977 (49)</t>
  </si>
  <si>
    <t>+62 858-9347-6828</t>
  </si>
  <si>
    <t>317222010185</t>
  </si>
  <si>
    <t>erma771228@gmail.com</t>
  </si>
  <si>
    <t>2025-11-18 15:17:18</t>
  </si>
  <si>
    <t>2025-11-18 15:44:22</t>
  </si>
  <si>
    <t>20251204 10:34:29</t>
  </si>
  <si>
    <t>Ernawati</t>
  </si>
  <si>
    <t>Jl.Pasar Biah X Rt 004/001 No.45</t>
  </si>
  <si>
    <t>, 03 Agustus 1981 (45)</t>
  </si>
  <si>
    <t>+62 819-7795-7867</t>
  </si>
  <si>
    <t>317222100099</t>
  </si>
  <si>
    <t>erna.ibrohim@gmail.com</t>
  </si>
  <si>
    <t>2025-11-21 15:01:49</t>
  </si>
  <si>
    <t>2025-11-21 15:14:48</t>
  </si>
  <si>
    <t>20251204 16:47:45</t>
  </si>
  <si>
    <t>Erni gustiwati</t>
  </si>
  <si>
    <t>Jl bekasi timur IV rt 12/07</t>
  </si>
  <si>
    <t>JAKARTA TIMUR, 12 Agustus 1973 (53)</t>
  </si>
  <si>
    <t>+62 812-1204-9711</t>
  </si>
  <si>
    <t>317222091642</t>
  </si>
  <si>
    <t>ernikaslim73@gmail.com</t>
  </si>
  <si>
    <t>2025-11-24 09:44:15</t>
  </si>
  <si>
    <t>2025-11-24 10:25:49</t>
  </si>
  <si>
    <t>20251204 22:59:32</t>
  </si>
  <si>
    <t>Erni sutrisni</t>
  </si>
  <si>
    <t>Jl.Jatinegara Barat rt07/rw02 no 11</t>
  </si>
  <si>
    <t>JAKARTA TIMUR, 19 Oktober 2001 (25)</t>
  </si>
  <si>
    <t>+62 852-8228-9028</t>
  </si>
  <si>
    <t>317222100538</t>
  </si>
  <si>
    <t>ernisutrisni72@gmail.com</t>
  </si>
  <si>
    <t>2025-11-20 13:00:46</t>
  </si>
  <si>
    <t>2025-11-20 13:39:02</t>
  </si>
  <si>
    <t>20251204 12:57:11</t>
  </si>
  <si>
    <t>ETI SOLEHA</t>
  </si>
  <si>
    <t>Jl.TANAH KOJA</t>
  </si>
  <si>
    <t>JAKARTA TIMUR, 05 Agustus 1980 (46)</t>
  </si>
  <si>
    <t>+62 812-6161-4667</t>
  </si>
  <si>
    <t>317222090128</t>
  </si>
  <si>
    <t>Etisoleha@gmail.com</t>
  </si>
  <si>
    <t>2025-11-18 15:23:51</t>
  </si>
  <si>
    <t>2025-11-18 15:42:02</t>
  </si>
  <si>
    <t>20251204 10:27:56</t>
  </si>
  <si>
    <t>Ety saraswaty</t>
  </si>
  <si>
    <t>Jl.bekasi timur IV</t>
  </si>
  <si>
    <t>PURWOREJO, 13 Februari 1981 (45)</t>
  </si>
  <si>
    <t>+62 878-8533-0661</t>
  </si>
  <si>
    <t>317223110147</t>
  </si>
  <si>
    <t>saraswaty132@gmail.com</t>
  </si>
  <si>
    <t>2025-11-19 15:00:16</t>
  </si>
  <si>
    <t>2025-11-19 15:21:19</t>
  </si>
  <si>
    <t>20251205 09:35:10</t>
  </si>
  <si>
    <t>Evaidayanti</t>
  </si>
  <si>
    <t>Jl. Rawamangun II tengah</t>
  </si>
  <si>
    <t>JAKARTA TIMUR, 01 April 1973 (53)</t>
  </si>
  <si>
    <t>+62 081-2985-94091</t>
  </si>
  <si>
    <t>317222090042</t>
  </si>
  <si>
    <t>evaidayanti1973@gmail.com</t>
  </si>
  <si>
    <t>2025-11-19 07:00:13</t>
  </si>
  <si>
    <t>2025-11-19 07:14:12</t>
  </si>
  <si>
    <t>20251206 15:22:37</t>
  </si>
  <si>
    <t>EVIE NOOR AFIDA</t>
  </si>
  <si>
    <t>JALAN KERJABAKTI GG.LANGGAR RT 006/010</t>
  </si>
  <si>
    <t>PEMALANG, 07 Februari 1979 (47)</t>
  </si>
  <si>
    <t>+62 812-8554-2590</t>
  </si>
  <si>
    <t>317222090279</t>
  </si>
  <si>
    <t>ny.sufyanhadi@gmail.com</t>
  </si>
  <si>
    <t>2025-11-20 13:08:30</t>
  </si>
  <si>
    <t>2025-11-20 13:47:26</t>
  </si>
  <si>
    <t>20251204 21:34:20</t>
  </si>
  <si>
    <t>FACHRIZA ARYANI</t>
  </si>
  <si>
    <t>Jalan Pondok Kopi Timur Rt 009/11 No 19</t>
  </si>
  <si>
    <t>JAKARTA SELATAN, 28 Juli 1988 (38)</t>
  </si>
  <si>
    <t>Entry Data</t>
  </si>
  <si>
    <t>+62 089-7480-0748</t>
  </si>
  <si>
    <t>317222010140</t>
  </si>
  <si>
    <t>airaza.fa@gmail.com</t>
  </si>
  <si>
    <t>2025-11-21 11:03:37</t>
  </si>
  <si>
    <t>2025-11-21 11:31:04</t>
  </si>
  <si>
    <t>20251204 10:32:15</t>
  </si>
  <si>
    <t>fahmi azizi</t>
  </si>
  <si>
    <t>jalan moh maruf</t>
  </si>
  <si>
    <t>JAKARTA TIMUR, 01 Desember 1990 (36)</t>
  </si>
  <si>
    <t>+62 083-8916-69799</t>
  </si>
  <si>
    <t>317222010137</t>
  </si>
  <si>
    <t>fahmi.aziz7@gmail.com</t>
  </si>
  <si>
    <t>2025-11-20 07:29:17</t>
  </si>
  <si>
    <t>2025-11-20 07:47:17</t>
  </si>
  <si>
    <t>20251204 17:54:33</t>
  </si>
  <si>
    <t>Faisal</t>
  </si>
  <si>
    <t>Jl. Utan panjang 3 no33 rt 14 rw 06</t>
  </si>
  <si>
    <t>73</t>
  </si>
  <si>
    <t>JAKARTA PUSAT, 13 April 1986 (40)</t>
  </si>
  <si>
    <t>+62 857-7773-3422</t>
  </si>
  <si>
    <t>317222110030</t>
  </si>
  <si>
    <t>Thavandal.faisal967@gmail.com</t>
  </si>
  <si>
    <t>2025-11-21 15:02:51</t>
  </si>
  <si>
    <t>2025-11-21 15:33:47</t>
  </si>
  <si>
    <t>20251205 15:24:20</t>
  </si>
  <si>
    <t>Fajariah</t>
  </si>
  <si>
    <t>jalan kampung rawadas rt 010 rw 003</t>
  </si>
  <si>
    <t>JAKARTA TIMUR, 17 April 1984 (42)</t>
  </si>
  <si>
    <t>+62 838-0644-6561</t>
  </si>
  <si>
    <t>317222090797</t>
  </si>
  <si>
    <t>riaeko250283@gmail.com</t>
  </si>
  <si>
    <t>2025-11-21 12:17:53</t>
  </si>
  <si>
    <t>2025-11-21 12:36:31</t>
  </si>
  <si>
    <t>20251204 11:48:45</t>
  </si>
  <si>
    <t>Febry Anggelica Rachman</t>
  </si>
  <si>
    <t>Jalan Rawadas RT 8 RW 3</t>
  </si>
  <si>
    <t>JAKARTA TIMUR, 20 Februari 1999 (27)</t>
  </si>
  <si>
    <t>+62 856-9336-2423_</t>
  </si>
  <si>
    <t>317222090731</t>
  </si>
  <si>
    <t>febryanggelica@gmail.com</t>
  </si>
  <si>
    <t>2025-11-20 11:55:38</t>
  </si>
  <si>
    <t>2025-11-20 12:18:19</t>
  </si>
  <si>
    <t>20251204 23:14:08</t>
  </si>
  <si>
    <t>Ferry</t>
  </si>
  <si>
    <t>Jalan Dato Tonggara 1 No 36 RT 11 RW 11</t>
  </si>
  <si>
    <t>JAKARTA TIMUR, 05 Mei 1971 (55)</t>
  </si>
  <si>
    <t>+62 812-8407-6181</t>
  </si>
  <si>
    <t>317222010343</t>
  </si>
  <si>
    <t>ferrydoang737@gmail.com</t>
  </si>
  <si>
    <t>2025-11-20 13:07:42</t>
  </si>
  <si>
    <t>2025-11-20 13:46:29</t>
  </si>
  <si>
    <t>20251204 21:24:43</t>
  </si>
  <si>
    <t>Fika Fitrianingsih</t>
  </si>
  <si>
    <t>Jl.Malaka GG.duren no 77</t>
  </si>
  <si>
    <t>PRINGSEWU, 28 Agustus 1984 (42)</t>
  </si>
  <si>
    <t>+62 838-9813-5777</t>
  </si>
  <si>
    <t>317223110076</t>
  </si>
  <si>
    <t>fikafitrianingsih54@gmail.com</t>
  </si>
  <si>
    <t>2025-11-20 09:15:35</t>
  </si>
  <si>
    <t>2025-11-20 09:57:28</t>
  </si>
  <si>
    <t>20251204 11:23:13</t>
  </si>
  <si>
    <t>Fikri Ramadhan</t>
  </si>
  <si>
    <t>Jl Puspa</t>
  </si>
  <si>
    <t>JAKARTA TIMUR, 10 Februari 1996 (30)</t>
  </si>
  <si>
    <t>+62 812-9090-9924</t>
  </si>
  <si>
    <t>317222090069</t>
  </si>
  <si>
    <t>fik242424@gmail.com</t>
  </si>
  <si>
    <t>2025-11-20 15:00:45</t>
  </si>
  <si>
    <t>2025-11-20 15:20:31</t>
  </si>
  <si>
    <t>20251204 11:14:43</t>
  </si>
  <si>
    <t>Fitrah Auliyah</t>
  </si>
  <si>
    <t>Jalan Gandaria I RT 08/03 No 5</t>
  </si>
  <si>
    <t>JAKARTA SELATAN, 19 Mei 2001 (25)</t>
  </si>
  <si>
    <t>+62 877-9405-6236</t>
  </si>
  <si>
    <t>317222010284</t>
  </si>
  <si>
    <t>auliyahfitrah19@gmail.com</t>
  </si>
  <si>
    <t>2025-11-21 15:02:13</t>
  </si>
  <si>
    <t>2025-11-21 15:41:09</t>
  </si>
  <si>
    <t>20251204 21:28:20</t>
  </si>
  <si>
    <t>fitri handayani</t>
  </si>
  <si>
    <t>jl.bintara 1 RT.11 / RW.002</t>
  </si>
  <si>
    <t>JAKARTA TIMUR, 06 Agustus 1980 (46)</t>
  </si>
  <si>
    <t>+62 822-5879-6611</t>
  </si>
  <si>
    <t>317222100966</t>
  </si>
  <si>
    <t>handayanifitri0680@gmail.com</t>
  </si>
  <si>
    <t>2025-11-19 11:11:35</t>
  </si>
  <si>
    <t>2025-11-19 11:39:44</t>
  </si>
  <si>
    <t>20251204 13:52:40</t>
  </si>
  <si>
    <t>Fitri Kartika Lestari</t>
  </si>
  <si>
    <t>Taman Buaran Indah 4 blok LA2 No. 8</t>
  </si>
  <si>
    <t>JAKARTA TIMUR, 28 Agustus 1970 (56)</t>
  </si>
  <si>
    <t>+62 813-1920-0463</t>
  </si>
  <si>
    <t>317222090817</t>
  </si>
  <si>
    <t>fkartika2809@gmail.com</t>
  </si>
  <si>
    <t>2025-11-19 11:05:00</t>
  </si>
  <si>
    <t>2025-11-19 12:05:19</t>
  </si>
  <si>
    <t>20251206 17:50:19</t>
  </si>
  <si>
    <t>Fitria Wahyuningsih</t>
  </si>
  <si>
    <t>Jalan Bekasi Timur IV No 7 Rt 004 Rw 008</t>
  </si>
  <si>
    <t>JAKARTA TIMUR, 15 Oktober 2000 (26)</t>
  </si>
  <si>
    <t>+62 813-1778-8770</t>
  </si>
  <si>
    <t>317222091207</t>
  </si>
  <si>
    <t>tyaicha7@gmail.com</t>
  </si>
  <si>
    <t>2025-11-21 16:09:49</t>
  </si>
  <si>
    <t>2025-11-21 16:34:46</t>
  </si>
  <si>
    <t>20251205 13:35:39</t>
  </si>
  <si>
    <t>FITRIAH</t>
  </si>
  <si>
    <t>Jln. Tanjung Lengkong</t>
  </si>
  <si>
    <t>JAKARTA TIMUR, 04 September 1977 (49)</t>
  </si>
  <si>
    <t>+62 815-1137-9820</t>
  </si>
  <si>
    <t>317222070005</t>
  </si>
  <si>
    <t>Fitriahnanda040977@gmail.com</t>
  </si>
  <si>
    <t>2025-11-20 15:00:17</t>
  </si>
  <si>
    <t>2025-11-20 15:45:48</t>
  </si>
  <si>
    <t>20251204 10:09:51</t>
  </si>
  <si>
    <t>FITRIANA</t>
  </si>
  <si>
    <t>Jln. Amal Raya No 9C</t>
  </si>
  <si>
    <t>JAKARTA TIMUR, 17 Juni 1984 (42)</t>
  </si>
  <si>
    <t>+62 081-2876-15585</t>
  </si>
  <si>
    <t>317222060003</t>
  </si>
  <si>
    <t>fitrianaf56@gmail.com</t>
  </si>
  <si>
    <t>2025-11-19 15:00:14</t>
  </si>
  <si>
    <t>2025-11-19 15:26:55</t>
  </si>
  <si>
    <t>20251204 10:38:46</t>
  </si>
  <si>
    <t>Fitriani, SE</t>
  </si>
  <si>
    <t>Ujung Krawang RT.01 RW. 05</t>
  </si>
  <si>
    <t>JAKARTA TIMUR, 02 Agustus 1981 (45)</t>
  </si>
  <si>
    <t>+62 819-3317-5099</t>
  </si>
  <si>
    <t>317222092292</t>
  </si>
  <si>
    <t>fitbung987@gmail.com</t>
  </si>
  <si>
    <t>2025-11-21 15:00:19</t>
  </si>
  <si>
    <t>2025-11-21 15:35:32</t>
  </si>
  <si>
    <t>20251204 16:30:28</t>
  </si>
  <si>
    <t>Ghaitsa Ramadhanty</t>
  </si>
  <si>
    <t>Jalan Pangkalan Jati Nomor 12 RT 006 / RW 004</t>
  </si>
  <si>
    <t>JAKARTA TIMUR, 10 Juni 2005 (21)</t>
  </si>
  <si>
    <t>+62 889-7633-8010</t>
  </si>
  <si>
    <t>317225050013</t>
  </si>
  <si>
    <t>ghaitsaramadhanty@gmail.com</t>
  </si>
  <si>
    <t>2025-11-20 10:10:00</t>
  </si>
  <si>
    <t>2025-11-20 10:39:46</t>
  </si>
  <si>
    <t>20251205 16:57:56</t>
  </si>
  <si>
    <t>Guntari</t>
  </si>
  <si>
    <t>Jl al amin rt 010 gw 06 kramatjati</t>
  </si>
  <si>
    <t>SRAGEN, 30 Maret 1974 (52)</t>
  </si>
  <si>
    <t>+62 953-2077-0566</t>
  </si>
  <si>
    <t>317222090389</t>
  </si>
  <si>
    <t>guntaritari74@gmail.com</t>
  </si>
  <si>
    <t>2025-11-20 15:48:42</t>
  </si>
  <si>
    <t>2025-11-20 16:16:14</t>
  </si>
  <si>
    <t>20251204 21:37:37</t>
  </si>
  <si>
    <t>Habibih</t>
  </si>
  <si>
    <t>Rawadas RT 08 RW 03</t>
  </si>
  <si>
    <t>, 11 November 1987 (39)</t>
  </si>
  <si>
    <t>+62 812-8863-600</t>
  </si>
  <si>
    <t>317222091188</t>
  </si>
  <si>
    <t>hahihibberak@gmail.com</t>
  </si>
  <si>
    <t>2025-11-21 09:32:09</t>
  </si>
  <si>
    <t>2025-11-21 09:45:10</t>
  </si>
  <si>
    <t>20251204 20:50:30</t>
  </si>
  <si>
    <t>Halimatu Sadiah</t>
  </si>
  <si>
    <t>Jl. Temugiring No. 29 Rt. 004 Rw. 008</t>
  </si>
  <si>
    <t>JAKARTA TIMUR, 12 Oktober 1982 (44)</t>
  </si>
  <si>
    <t>+62 815-1011-3454</t>
  </si>
  <si>
    <t>317222100361</t>
  </si>
  <si>
    <t>halimatusadiah066@gmail.com</t>
  </si>
  <si>
    <t>2025-11-19 11:01:38</t>
  </si>
  <si>
    <t>2025-11-19 11:29:45</t>
  </si>
  <si>
    <t>20251204 10:36:03</t>
  </si>
  <si>
    <t>Hari abdullah</t>
  </si>
  <si>
    <t>Jalan kesadaran 2</t>
  </si>
  <si>
    <t>JAKARTA TIMUR, 20 Februari 1985 (41)</t>
  </si>
  <si>
    <t>Harian lepas</t>
  </si>
  <si>
    <t>+62 812-8858-2105</t>
  </si>
  <si>
    <t>317222010260</t>
  </si>
  <si>
    <t>Abdeellahalkhan@gmail.com</t>
  </si>
  <si>
    <t>2025-11-20 13:07:01</t>
  </si>
  <si>
    <t>2025-11-20 13:19:39</t>
  </si>
  <si>
    <t>20251206 14:26:39</t>
  </si>
  <si>
    <t>Haryati</t>
  </si>
  <si>
    <t>Gg merdeka rt002/rw007</t>
  </si>
  <si>
    <t>JAKARTA TIMUR, 13 Maret 1983 (43)</t>
  </si>
  <si>
    <t>+62 089-7882-2033</t>
  </si>
  <si>
    <t>317222010174</t>
  </si>
  <si>
    <t>rayhan230517@gmail.com</t>
  </si>
  <si>
    <t>2025-11-18 15:00:12</t>
  </si>
  <si>
    <t>2025-11-18 15:23:19</t>
  </si>
  <si>
    <t>20251204 10:22:23</t>
  </si>
  <si>
    <t>Hastuti</t>
  </si>
  <si>
    <t>Komplek Kodam Jaya Jalan Mangga 1 Blok N.8</t>
  </si>
  <si>
    <t>JAKARTA TIMUR, 22 Oktober 1977 (49)</t>
  </si>
  <si>
    <t>+62 852-1985-9209</t>
  </si>
  <si>
    <t>317222090330</t>
  </si>
  <si>
    <t>hastuti.abib77@gmail.com</t>
  </si>
  <si>
    <t>2025-11-20 13:07:40</t>
  </si>
  <si>
    <t>2025-11-20 13:43:34</t>
  </si>
  <si>
    <t>20251204 21:16:15</t>
  </si>
  <si>
    <t>Hendra Hidayat</t>
  </si>
  <si>
    <t>Jl. Gardu GG. Lanang RT 007/03</t>
  </si>
  <si>
    <t>, 17 November 1974 (52)</t>
  </si>
  <si>
    <t>+62 813-8226-4665</t>
  </si>
  <si>
    <t>317222030002</t>
  </si>
  <si>
    <t>Hendra.hidayat1711@gmail.com</t>
  </si>
  <si>
    <t>2025-11-20 13:27:16</t>
  </si>
  <si>
    <t>2025-11-20 13:40:14</t>
  </si>
  <si>
    <t>20251204 17:19:50</t>
  </si>
  <si>
    <t>Heni fatmawati</t>
  </si>
  <si>
    <t>Jalan swadaya RT.004/005 No.35</t>
  </si>
  <si>
    <t>JAKARTA TIMUR, 06 September 1989 (37)</t>
  </si>
  <si>
    <t>+62 812-9086-4463</t>
  </si>
  <si>
    <t>317222092430</t>
  </si>
  <si>
    <t>henifatmawati212121@gmail.com</t>
  </si>
  <si>
    <t>2025-11-25 11:04:41</t>
  </si>
  <si>
    <t>2025-11-25 11:25:54</t>
  </si>
  <si>
    <t>20251204 12:03:51</t>
  </si>
  <si>
    <t>Henry lisprijogi</t>
  </si>
  <si>
    <t>Jalam Tipar Cakung</t>
  </si>
  <si>
    <t>, 01 Juni 1970 (56)</t>
  </si>
  <si>
    <t>+62 877-7071-6422</t>
  </si>
  <si>
    <t>317222020113</t>
  </si>
  <si>
    <t>henry.01juni1962@gmail.com</t>
  </si>
  <si>
    <t>2025-11-20 11:14:31</t>
  </si>
  <si>
    <t>2025-11-20 11:41:28</t>
  </si>
  <si>
    <t>20251204 10:32:40</t>
  </si>
  <si>
    <t>HENY ROHIMAH</t>
  </si>
  <si>
    <t>Jalan Pinang Ranti RT 008 RW 002 No.38c</t>
  </si>
  <si>
    <t>JAKARTA TIMUR, 20 Juni 1999 (27)</t>
  </si>
  <si>
    <t>+62 856-9239-5057</t>
  </si>
  <si>
    <t>317222020017</t>
  </si>
  <si>
    <t>henyrohimah5@gmail.com</t>
  </si>
  <si>
    <t>2025-11-19 11:03:07</t>
  </si>
  <si>
    <t>2025-11-19 12:03:13</t>
  </si>
  <si>
    <t>20251205 16:33:36</t>
  </si>
  <si>
    <t>Herawati</t>
  </si>
  <si>
    <t>JLN .RAYA BEKASI KM 18/23 RT 003 RW 011</t>
  </si>
  <si>
    <t>JAKARTA TIMUR, 25 Oktober 1980 (46)</t>
  </si>
  <si>
    <t>+62 811-8681-578</t>
  </si>
  <si>
    <t>317223030023</t>
  </si>
  <si>
    <t>wherawati274@gmail.com</t>
  </si>
  <si>
    <t>2025-11-19 15:49:43</t>
  </si>
  <si>
    <t>2025-11-19 16:08:55</t>
  </si>
  <si>
    <t>20251204 10:08:55</t>
  </si>
  <si>
    <t>Heri Hermansyah</t>
  </si>
  <si>
    <t>Jl.Cipinang Lontar RT011 RW06</t>
  </si>
  <si>
    <t>, 09 September 1970 (56)</t>
  </si>
  <si>
    <t>+62 812-8906-8070</t>
  </si>
  <si>
    <t>317222091224</t>
  </si>
  <si>
    <t>Herilontar7270@gmail.com</t>
  </si>
  <si>
    <t>2025-11-20 13:12:13</t>
  </si>
  <si>
    <t>2025-11-20 13:59:27</t>
  </si>
  <si>
    <t>20251208 13:59:15</t>
  </si>
  <si>
    <t>Heri Sugiharto</t>
  </si>
  <si>
    <t>Selat Dampit Blk G V/15 RT 003 RW 017</t>
  </si>
  <si>
    <t>, 10 Juli 1967 (59)</t>
  </si>
  <si>
    <t>+62 896-1315-8393</t>
  </si>
  <si>
    <t>317225050010</t>
  </si>
  <si>
    <t>herisugihartoksk123@gmail.com</t>
  </si>
  <si>
    <t>2025-11-18 13:48:57</t>
  </si>
  <si>
    <t>2025-11-18 14:29:24</t>
  </si>
  <si>
    <t>20251204 08:36:21</t>
  </si>
  <si>
    <t>Hermawan Andi Wijaya</t>
  </si>
  <si>
    <t>Albasiah no 18 RT 20 RW 10</t>
  </si>
  <si>
    <t>JAKARTA TIMUR, 04 September 1975 (51)</t>
  </si>
  <si>
    <t>Driver online</t>
  </si>
  <si>
    <t>+62 821-1341-6799</t>
  </si>
  <si>
    <t>317222100186</t>
  </si>
  <si>
    <t>herandwijaya7594@gmail.com</t>
  </si>
  <si>
    <t>2025-11-21 13:19:47</t>
  </si>
  <si>
    <t>2025-11-21 13:56:27</t>
  </si>
  <si>
    <t>20251208 16:40:57</t>
  </si>
  <si>
    <t>HERNAWATI</t>
  </si>
  <si>
    <t>Jl.H.Mansur kp.Malaka Rt.003 Rw.002</t>
  </si>
  <si>
    <t>JAKARTA TIMUR, 25 Mei 1982 (44)</t>
  </si>
  <si>
    <t>+62 896-6401-1454</t>
  </si>
  <si>
    <t>317222091553</t>
  </si>
  <si>
    <t>hernawati6211@gmail.com</t>
  </si>
  <si>
    <t>2025-11-21 15:56:04</t>
  </si>
  <si>
    <t>2025-11-21 16:08:28</t>
  </si>
  <si>
    <t>20251204 11:37:41</t>
  </si>
  <si>
    <t>HETI HERIATI</t>
  </si>
  <si>
    <t>KOMPLEK POLRI MUNJUL RT 06 RW 03 MUNJUL CIPAYUNG JAKARTA TIMUR</t>
  </si>
  <si>
    <t>, 21 September 1979 (47)</t>
  </si>
  <si>
    <t>+62 813-1846-8756</t>
  </si>
  <si>
    <t>317222091734</t>
  </si>
  <si>
    <t>hetimurphy@gmail.com</t>
  </si>
  <si>
    <t>2025-11-20 09:15:13</t>
  </si>
  <si>
    <t>2025-11-20 09:57:30</t>
  </si>
  <si>
    <t>20251204 10:04:55</t>
  </si>
  <si>
    <t>Hilda Perdanasari</t>
  </si>
  <si>
    <t>Kav Rambutan RT 013/RW 003 Kel Rambutan kec Ciracas</t>
  </si>
  <si>
    <t>JAKARTA TIMUR, 01 Februari 1976 (50)</t>
  </si>
  <si>
    <t>+62 812-9314-2753</t>
  </si>
  <si>
    <t>317222100810</t>
  </si>
  <si>
    <t>hildacute659@gmail.com</t>
  </si>
  <si>
    <t>2025-11-21 13:00:39</t>
  </si>
  <si>
    <t>2025-11-21 13:43:57</t>
  </si>
  <si>
    <t>20251204 10:04:10</t>
  </si>
  <si>
    <t>Hj bibah yuliana</t>
  </si>
  <si>
    <t>Jalan layur no 38</t>
  </si>
  <si>
    <t>+62 895-1750-1785</t>
  </si>
  <si>
    <t>317222090799</t>
  </si>
  <si>
    <t>arselfairel@gmail.com</t>
  </si>
  <si>
    <t>2025-11-20 16:07:27</t>
  </si>
  <si>
    <t>2025-11-20 16:26:19</t>
  </si>
  <si>
    <t>20251205 12:18:41</t>
  </si>
  <si>
    <t>HJ M SUNARSIH</t>
  </si>
  <si>
    <t>Kp jembatan rt 8 rw 6 no 45</t>
  </si>
  <si>
    <t>KARANGANYAR, 10 Juni 1962 (64)</t>
  </si>
  <si>
    <t>+62 087-8553-52840</t>
  </si>
  <si>
    <t>317223070006</t>
  </si>
  <si>
    <t>miensunarsih@gmail.com</t>
  </si>
  <si>
    <t>2025-11-21 13:00:47</t>
  </si>
  <si>
    <t>2025-11-21 13:31:40</t>
  </si>
  <si>
    <t>20251204 21:59:38</t>
  </si>
  <si>
    <t>Ibrahim Helmy Pratama</t>
  </si>
  <si>
    <t>Jl cibubur 2 Rt 11 Rw 02</t>
  </si>
  <si>
    <t>JAKARTA TIMUR, 08 Februari 2003 (23)</t>
  </si>
  <si>
    <t>+62 857-7431-0302</t>
  </si>
  <si>
    <t>317222020087</t>
  </si>
  <si>
    <t>helmyprata@gmail.com</t>
  </si>
  <si>
    <t>2025-11-21 08:13:52</t>
  </si>
  <si>
    <t>2025-11-21 09:02:46</t>
  </si>
  <si>
    <t>20251205 13:14:15</t>
  </si>
  <si>
    <t>icah siwe cahyani</t>
  </si>
  <si>
    <t>jln jembatan 1 RT 07/05 Balekambang</t>
  </si>
  <si>
    <t>JAKARTA TIMUR, 02 September 1972 (54)</t>
  </si>
  <si>
    <t>+62 895-2211-2393_</t>
  </si>
  <si>
    <t>317222040042</t>
  </si>
  <si>
    <t>cahyaniicha5@gmail.com</t>
  </si>
  <si>
    <t>2025-11-25 15:01:29</t>
  </si>
  <si>
    <t>2025-11-25 15:20:18</t>
  </si>
  <si>
    <t>20251204 17:06:21</t>
  </si>
  <si>
    <t>Ida Farida</t>
  </si>
  <si>
    <t>Jl Kayumanis IX RT012 RW 009 No 26 Matraman Jakarta Timur</t>
  </si>
  <si>
    <t>, 20 Juli 1980 (46)</t>
  </si>
  <si>
    <t>+62 895-3404-83304</t>
  </si>
  <si>
    <t>317225050045</t>
  </si>
  <si>
    <t>idafarida200780@gmail.com</t>
  </si>
  <si>
    <t>2025-11-20 15:05:54</t>
  </si>
  <si>
    <t>2025-11-20 16:05:42</t>
  </si>
  <si>
    <t>20251204 16:58:40</t>
  </si>
  <si>
    <t>IDA FARIDA</t>
  </si>
  <si>
    <t>Bulak Indah RT 002 RW 012 No. 32C</t>
  </si>
  <si>
    <t>JAKARTA TIMUR, 05 Februari 1976 (50)</t>
  </si>
  <si>
    <t>+62 812-8384-9603</t>
  </si>
  <si>
    <t>317222092420</t>
  </si>
  <si>
    <t>arsysherdan@gmail.com</t>
  </si>
  <si>
    <t>2025-11-20 11:04:36</t>
  </si>
  <si>
    <t>2025-11-20 11:32:01</t>
  </si>
  <si>
    <t>20251204 21:19:35</t>
  </si>
  <si>
    <t>Ida Saidah</t>
  </si>
  <si>
    <t>Mangunjaya Selatan</t>
  </si>
  <si>
    <t>JAKARTA PUSAT, 09 Februari 1985 (41)</t>
  </si>
  <si>
    <t>Entry data</t>
  </si>
  <si>
    <t>+62 081-2937-38573</t>
  </si>
  <si>
    <t>317223010003</t>
  </si>
  <si>
    <t>Idaazizi85@gmail.com</t>
  </si>
  <si>
    <t>2025-11-21 11:33:46</t>
  </si>
  <si>
    <t>2025-11-21 11:57:45</t>
  </si>
  <si>
    <t>20251204 11:16:49</t>
  </si>
  <si>
    <t>Iin</t>
  </si>
  <si>
    <t>Jalan panti asuhan rt 013 rw 001</t>
  </si>
  <si>
    <t>CILACAP, 27 April 1995 (31)</t>
  </si>
  <si>
    <t>+62 882-2199-1752</t>
  </si>
  <si>
    <t>317223110156</t>
  </si>
  <si>
    <t>iinfarrel4@gmail.com</t>
  </si>
  <si>
    <t>2025-11-21 15:21:12</t>
  </si>
  <si>
    <t>2025-11-21 15:37:23</t>
  </si>
  <si>
    <t>20251206 09:54:57</t>
  </si>
  <si>
    <t>Iis kartini</t>
  </si>
  <si>
    <t>Jl. Rawadas Rt008 Rw003 no.38</t>
  </si>
  <si>
    <t>BEKASI, 22 Maret 1997 (29)</t>
  </si>
  <si>
    <t>+62 895-0269-7122</t>
  </si>
  <si>
    <t>317223110096</t>
  </si>
  <si>
    <t>iiskartini290@gmail.com</t>
  </si>
  <si>
    <t>2025-11-21 11:09:56</t>
  </si>
  <si>
    <t>2025-11-21 11:23:19</t>
  </si>
  <si>
    <t>20251204 11:29:00</t>
  </si>
  <si>
    <t>Iis nuryani</t>
  </si>
  <si>
    <t>jalan masjid al umar2 rt003/012</t>
  </si>
  <si>
    <t>JAKARTA TIMUR, 19 Januari 1995 (30)</t>
  </si>
  <si>
    <t>+62 895-3213-92860</t>
  </si>
  <si>
    <t>317222040016</t>
  </si>
  <si>
    <t>iisnuryanii20@gmail.com</t>
  </si>
  <si>
    <t>2025-11-21 11:10:15</t>
  </si>
  <si>
    <t>2025-11-21 11:54:40</t>
  </si>
  <si>
    <t>20251204 10:31:09</t>
  </si>
  <si>
    <t>Ika Rosmalia</t>
  </si>
  <si>
    <t>Jl.Maskoki 5 no.9</t>
  </si>
  <si>
    <t>JAKARTA TIMUR, 19 Oktober 1983 (43)</t>
  </si>
  <si>
    <t>+62 897-9751-431</t>
  </si>
  <si>
    <t>317222091152</t>
  </si>
  <si>
    <t>ikadanish32@gmail.com</t>
  </si>
  <si>
    <t>2025-11-18 13:21:54</t>
  </si>
  <si>
    <t>2025-11-18 13:35:45</t>
  </si>
  <si>
    <t>20251204 16:11:01</t>
  </si>
  <si>
    <t>Ilmi thoyib</t>
  </si>
  <si>
    <t>Kp. Pisangan RT 001 RW 04</t>
  </si>
  <si>
    <t>JAKARTA TIMUR, 31 Juli 1997 (29)</t>
  </si>
  <si>
    <t>+62 812-1230-0987</t>
  </si>
  <si>
    <t>317222092443</t>
  </si>
  <si>
    <t>ilmi.thoyib31@gmail.com</t>
  </si>
  <si>
    <t>2025-11-20 15:14:06</t>
  </si>
  <si>
    <t>2025-11-20 15:32:01</t>
  </si>
  <si>
    <t>20251204 14:37:51</t>
  </si>
  <si>
    <t>Indah afrilyanti</t>
  </si>
  <si>
    <t>Jln. Otista 3 dalam no. 31 rt. 008 rw. 001</t>
  </si>
  <si>
    <t>JAKARTA TIMUR, 09 April 1981 (45)</t>
  </si>
  <si>
    <t>Freeline</t>
  </si>
  <si>
    <t>+62 896-9394-5865</t>
  </si>
  <si>
    <t>317223110095</t>
  </si>
  <si>
    <t>indahafrilyanti81@gmail.com</t>
  </si>
  <si>
    <t>2025-11-24 07:15:51</t>
  </si>
  <si>
    <t>2025-11-24 07:24:55</t>
  </si>
  <si>
    <t>20251204 12:59:27</t>
  </si>
  <si>
    <t>indah lestari siregar</t>
  </si>
  <si>
    <t>jl. selat sunda 4 blok E5 no.9 kav. AL</t>
  </si>
  <si>
    <t>, 28 Juni 1980 (46)</t>
  </si>
  <si>
    <t>+62 812-8679-9699</t>
  </si>
  <si>
    <t>317222020082</t>
  </si>
  <si>
    <t>Indahlsiregar@gmail.com</t>
  </si>
  <si>
    <t>2025-11-20 15:05:14</t>
  </si>
  <si>
    <t>2025-11-20 15:23:33</t>
  </si>
  <si>
    <t>20251208 11:55:56</t>
  </si>
  <si>
    <t>Indhira Bulan Sari</t>
  </si>
  <si>
    <t>Menteng atas No 41 Rt 13 Rw 9</t>
  </si>
  <si>
    <t>71</t>
  </si>
  <si>
    <t>MAKASSAR, 16 Maret 1975 (51)</t>
  </si>
  <si>
    <t>+62 822-1320-5230</t>
  </si>
  <si>
    <t>317222090771</t>
  </si>
  <si>
    <t>Bulan.buls@gmail.com</t>
  </si>
  <si>
    <t>2025-11-21 09:30:01</t>
  </si>
  <si>
    <t>2025-11-21 09:57:19</t>
  </si>
  <si>
    <t>20251204 10:16:23</t>
  </si>
  <si>
    <t>Indrawati</t>
  </si>
  <si>
    <t>JALAN PANTI ASUHAN A1 RT 013 RW 004 NOMOR 39</t>
  </si>
  <si>
    <t>JAKARTA TIMUR, 19 Desember 1995 (31)</t>
  </si>
  <si>
    <t>+62 817-7952-7033</t>
  </si>
  <si>
    <t>317222010005</t>
  </si>
  <si>
    <t>iindrawati26@gmail.com</t>
  </si>
  <si>
    <t>2025-11-24 11:04:04</t>
  </si>
  <si>
    <t>2025-11-24 11:31:19</t>
  </si>
  <si>
    <t>20251204 13:05:17</t>
  </si>
  <si>
    <t>Indri hansilofa</t>
  </si>
  <si>
    <t>Jln saibun rt 010/04 no. 53</t>
  </si>
  <si>
    <t>JAKARTA TIMUR, 05 Maret 1984 (42)</t>
  </si>
  <si>
    <t>Mengurus rumah tangga</t>
  </si>
  <si>
    <t>+62 896-0128-6660</t>
  </si>
  <si>
    <t>317222010316</t>
  </si>
  <si>
    <t>Indriilham679@gmail.com</t>
  </si>
  <si>
    <t>2025-11-21 13:03:13</t>
  </si>
  <si>
    <t>2025-11-21 13:46:56</t>
  </si>
  <si>
    <t>20251204 18:01:46</t>
  </si>
  <si>
    <t>Indriyaningsih</t>
  </si>
  <si>
    <t>Jalan Gatotkaca no 519 RT 006 RW 02</t>
  </si>
  <si>
    <t>BANTUL, 15 Agustus 1976 (50)</t>
  </si>
  <si>
    <t>+62 852-1851-1897</t>
  </si>
  <si>
    <t>317222010291</t>
  </si>
  <si>
    <t>indriyaningsih1508@gmail.com</t>
  </si>
  <si>
    <t>2025-11-20 11:13:43</t>
  </si>
  <si>
    <t>2025-11-20 11:40:14</t>
  </si>
  <si>
    <t>20251205 17:01:15</t>
  </si>
  <si>
    <t>IR BAMBANG UTOYO</t>
  </si>
  <si>
    <t>Jl. Batu Ampar III / 55 A RT.002 RW.03</t>
  </si>
  <si>
    <t>MAGETAN, 26 Maret 1967 (59)</t>
  </si>
  <si>
    <t>+62 812-9898-4001</t>
  </si>
  <si>
    <t>317225050096</t>
  </si>
  <si>
    <t>bambang.utoyo@gmail.com</t>
  </si>
  <si>
    <t>2025-11-21 07:10:10</t>
  </si>
  <si>
    <t>2025-11-21 07:55:04</t>
  </si>
  <si>
    <t>20251204 17:35:13</t>
  </si>
  <si>
    <t>Ira dwiany</t>
  </si>
  <si>
    <t>Jl. Kemuning Gg randu RT. 007 Re. 02</t>
  </si>
  <si>
    <t>JAKARTA TIMUR, 17 Maret 1997 (29)</t>
  </si>
  <si>
    <t>+62 877-7618-2223</t>
  </si>
  <si>
    <t>317222030018</t>
  </si>
  <si>
    <t>Dwianyira@gmail.com</t>
  </si>
  <si>
    <t>2025-11-25 11:01:03</t>
  </si>
  <si>
    <t>2025-11-25 11:39:37</t>
  </si>
  <si>
    <t>20251204 10:05:19</t>
  </si>
  <si>
    <t>IRAWATI</t>
  </si>
  <si>
    <t>Jl Raya Setu Rt 06/03</t>
  </si>
  <si>
    <t>, 12 Juli 1982 (44)</t>
  </si>
  <si>
    <t>+62 083-8740-30474</t>
  </si>
  <si>
    <t>317222100796</t>
  </si>
  <si>
    <t>Irawatisujar@gmail.com</t>
  </si>
  <si>
    <t>2025-11-21 15:03:43</t>
  </si>
  <si>
    <t>2025-11-21 15:16:50</t>
  </si>
  <si>
    <t>20251205 10:11:55</t>
  </si>
  <si>
    <t>Irawati Meisaroh</t>
  </si>
  <si>
    <t>Jl.plafon 4 no.19</t>
  </si>
  <si>
    <t>JAKARTA TIMUR, 11 Mei 1980 (46)</t>
  </si>
  <si>
    <t>+62 813-8431-2061</t>
  </si>
  <si>
    <t>317222100852</t>
  </si>
  <si>
    <t>irawatimeisaroh@gmail.com</t>
  </si>
  <si>
    <t>2025-11-19 11:03:03</t>
  </si>
  <si>
    <t>2025-11-19 11:30:25</t>
  </si>
  <si>
    <t>20251204 10:42:51</t>
  </si>
  <si>
    <t>IRMA.KURNIATI</t>
  </si>
  <si>
    <t>Jl.Kayumanis IV Baru no.25 Rt.008 RW.003</t>
  </si>
  <si>
    <t>JAKARTA TIMUR, 07 Januari 1986 (40)</t>
  </si>
  <si>
    <t>+62 838-0629-0886</t>
  </si>
  <si>
    <t>317222100259</t>
  </si>
  <si>
    <t>irma.kurniati07@gmail.com</t>
  </si>
  <si>
    <t>2025-11-20 15:05:53</t>
  </si>
  <si>
    <t>2025-11-20 15:55:13</t>
  </si>
  <si>
    <t>20251204 15:16:58</t>
  </si>
  <si>
    <t>Irni Yusnita</t>
  </si>
  <si>
    <t>Jln Sitalasari II No.26 Rt.014 Rw.003</t>
  </si>
  <si>
    <t>JAKARTA TIMUR, 21 September 1989 (37)</t>
  </si>
  <si>
    <t>+62 857-1171-1909</t>
  </si>
  <si>
    <t>317222100393</t>
  </si>
  <si>
    <t>irni.yusnita1989@gmail.com</t>
  </si>
  <si>
    <t>2025-11-20 13:11:01</t>
  </si>
  <si>
    <t>2025-11-20 13:27:33</t>
  </si>
  <si>
    <t>20251206 05:59:59</t>
  </si>
  <si>
    <t>ISWARTI RAHAYU AMD</t>
  </si>
  <si>
    <t>Jl. Kayu manis IX RT.011 RW. 09</t>
  </si>
  <si>
    <t>, 22 November 1976 (50)</t>
  </si>
  <si>
    <t>+62 812-2707-3786</t>
  </si>
  <si>
    <t>317223030025</t>
  </si>
  <si>
    <t>iswartirahayu@gmail.com</t>
  </si>
  <si>
    <t>2025-11-20 15:57:33</t>
  </si>
  <si>
    <t>2025-11-20 16:24:55</t>
  </si>
  <si>
    <t>20251204 12:17:16</t>
  </si>
  <si>
    <t>Ivan Praditya Dwi Aji</t>
  </si>
  <si>
    <t>Cawang 3 Jl.D.I Panjaitan rt001/06 no.58</t>
  </si>
  <si>
    <t>JAKARTA TIMUR, 12 Juni 1999 (27)</t>
  </si>
  <si>
    <t>+62 813-8518-1957</t>
  </si>
  <si>
    <t>317222101013</t>
  </si>
  <si>
    <t>ivanpraditya1206@gmail.com</t>
  </si>
  <si>
    <t>2025-11-21 13:00:19</t>
  </si>
  <si>
    <t>2025-11-21 13:47:29</t>
  </si>
  <si>
    <t>20251206 08:07:31</t>
  </si>
  <si>
    <t>Jihan Badriyah</t>
  </si>
  <si>
    <t>Jl aren II no 15</t>
  </si>
  <si>
    <t>JAKARTA TIMUR, 04 Juni 2002 (24)</t>
  </si>
  <si>
    <t>+62 851-7105-5352</t>
  </si>
  <si>
    <t>317222091473</t>
  </si>
  <si>
    <t>badriyahjihan46@gmail.com</t>
  </si>
  <si>
    <t>2025-11-18 14:02:32</t>
  </si>
  <si>
    <t>2025-11-18 14:14:33</t>
  </si>
  <si>
    <t>20251204 20:23:26</t>
  </si>
  <si>
    <t>Juariah</t>
  </si>
  <si>
    <t>Jalan cibubur 2 RT 007 /002</t>
  </si>
  <si>
    <t>CIANJUR, 08 Mei 1971 (55)</t>
  </si>
  <si>
    <t>+62 812-8443-0258</t>
  </si>
  <si>
    <t>317222010227</t>
  </si>
  <si>
    <t>Juariahsupandi@gmail.com</t>
  </si>
  <si>
    <t>2025-11-21 11:01:48</t>
  </si>
  <si>
    <t>2025-11-21 11:26:37</t>
  </si>
  <si>
    <t>20251204 12:31:18</t>
  </si>
  <si>
    <t>Juli Handayani</t>
  </si>
  <si>
    <t>Jln. Cipinang Indah I Gg.H.kiming  no.39A</t>
  </si>
  <si>
    <t>, 14 Juli 1975 (51)</t>
  </si>
  <si>
    <t>+62 896-8633-6669</t>
  </si>
  <si>
    <t>317222010282</t>
  </si>
  <si>
    <t>annisashaniya06@gmail.com</t>
  </si>
  <si>
    <t>2025-11-20 13:12:22</t>
  </si>
  <si>
    <t>2025-11-20 13:54:15</t>
  </si>
  <si>
    <t>20251206 12:39:39</t>
  </si>
  <si>
    <t>Juliyar</t>
  </si>
  <si>
    <t>Jl. Garuda 1A.blok h 13 no 23 . Rt 04 rw 14</t>
  </si>
  <si>
    <t>JAKARTA TIMUR, 22 Juli 1990 (36)</t>
  </si>
  <si>
    <t>+62 813-1988-4868</t>
  </si>
  <si>
    <t>317223010002</t>
  </si>
  <si>
    <t>Juliesuryana300@gmail.com</t>
  </si>
  <si>
    <t>2025-11-21 11:03:05</t>
  </si>
  <si>
    <t>2025-11-21 11:24:49</t>
  </si>
  <si>
    <t>20251204 10:56:09</t>
  </si>
  <si>
    <t>KARTINAH</t>
  </si>
  <si>
    <t>Jl Raya Setu Rt 05/01 No 64</t>
  </si>
  <si>
    <t>JAKARTA TIMUR, 03 Februari 1970 (56)</t>
  </si>
  <si>
    <t>+62 081-2829-43354</t>
  </si>
  <si>
    <t>317222010083</t>
  </si>
  <si>
    <t>karkartinah323@gmail.com</t>
  </si>
  <si>
    <t>2025-11-25 13:00:07</t>
  </si>
  <si>
    <t>2025-11-25 13:22:53</t>
  </si>
  <si>
    <t>20251204 12:42:06</t>
  </si>
  <si>
    <t>Kemal Andra Fadlillah</t>
  </si>
  <si>
    <t>Jalan pagelarang RT 08/03</t>
  </si>
  <si>
    <t>JAKARTA TIMUR, 02 November 2002 (24)</t>
  </si>
  <si>
    <t>+62 856-9160-0431</t>
  </si>
  <si>
    <t>317222010035</t>
  </si>
  <si>
    <t>kemalandrafadillah@gmail.com</t>
  </si>
  <si>
    <t>2025-11-21 15:03:54</t>
  </si>
  <si>
    <t>2025-11-21 15:26:01</t>
  </si>
  <si>
    <t>20251204 08:10:28</t>
  </si>
  <si>
    <t>Khairun Nisya</t>
  </si>
  <si>
    <t>Jalan Kirai Indah</t>
  </si>
  <si>
    <t>JAKARTA TIMUR, 18 Oktober 1997 (29)</t>
  </si>
  <si>
    <t>+62 085-2137-31010</t>
  </si>
  <si>
    <t>317222010424</t>
  </si>
  <si>
    <t>khairunnisa1897@gmail.com</t>
  </si>
  <si>
    <t>2025-11-24 13:00:14</t>
  </si>
  <si>
    <t>2025-11-24 13:24:13</t>
  </si>
  <si>
    <t>20251204 13:46:17</t>
  </si>
  <si>
    <t>KHODIJAH</t>
  </si>
  <si>
    <t>JL.Tanjung Lengkong No 22</t>
  </si>
  <si>
    <t>JAKARTA TIMUR, 18 Mei 1976 (50)</t>
  </si>
  <si>
    <t>+62 858-7192-3342</t>
  </si>
  <si>
    <t>317222120038</t>
  </si>
  <si>
    <t>khodijahtjp@gmail.com</t>
  </si>
  <si>
    <t>2025-11-21 15:00:40</t>
  </si>
  <si>
    <t>2025-11-21 15:36:16</t>
  </si>
  <si>
    <t>20251204 10:40:42</t>
  </si>
  <si>
    <t>Kirana Diah Astuti</t>
  </si>
  <si>
    <t>Cipinang Baru Bunder rt005/001 no.6</t>
  </si>
  <si>
    <t>JAKARTA TIMUR, 19 November 1982 (44)</t>
  </si>
  <si>
    <t>+62 812-1227-0365</t>
  </si>
  <si>
    <t>317225050089</t>
  </si>
  <si>
    <t>salman271117@gmail.com</t>
  </si>
  <si>
    <t>2025-11-20 15:00:51</t>
  </si>
  <si>
    <t>2025-11-20 15:18:33</t>
  </si>
  <si>
    <t>20251204 13:37:27</t>
  </si>
  <si>
    <t>Kiswati</t>
  </si>
  <si>
    <t>Jln waru 7 kayu tinggi</t>
  </si>
  <si>
    <t>PURWOREJO, 22 Maret 1975 (51)</t>
  </si>
  <si>
    <t>+62 085-7776-70972</t>
  </si>
  <si>
    <t>317223030002</t>
  </si>
  <si>
    <t>kiswatirejodikoro@gmail.com</t>
  </si>
  <si>
    <t>2025-11-18 11:26:13</t>
  </si>
  <si>
    <t>2025-11-18 12:04:10</t>
  </si>
  <si>
    <t>20251204 18:36:30</t>
  </si>
  <si>
    <t>Komsatun</t>
  </si>
  <si>
    <t>Jl.permata2rt004/06 no 11</t>
  </si>
  <si>
    <t>SEMARANG, 12 Mei 1972 (54)</t>
  </si>
  <si>
    <t>+62 812-8550-2592</t>
  </si>
  <si>
    <t>317222091492</t>
  </si>
  <si>
    <t>komsatunendriyanto@gmail.com</t>
  </si>
  <si>
    <t>2025-11-18 15:03:51</t>
  </si>
  <si>
    <t>2025-11-18 15:30:05</t>
  </si>
  <si>
    <t>20251205 02:20:06</t>
  </si>
  <si>
    <t>Kristina Santi Mamelas</t>
  </si>
  <si>
    <t>Kp Baru rt 009 RW 008</t>
  </si>
  <si>
    <t>JAKARTA UTARA, 19 Desember 1978 (48)</t>
  </si>
  <si>
    <t>+62 851-5937-4468_</t>
  </si>
  <si>
    <t>317222010010</t>
  </si>
  <si>
    <t>santimamelaz826@gmail.com</t>
  </si>
  <si>
    <t>2025-11-18 15:32:47</t>
  </si>
  <si>
    <t>2025-11-18 16:07:13</t>
  </si>
  <si>
    <t>20251204 16:20:27</t>
  </si>
  <si>
    <t>Kundriah</t>
  </si>
  <si>
    <t>Jalan Sensus IVD RT:006 RW:014 No:19</t>
  </si>
  <si>
    <t>JAKARTA TIMUR, 21 September 1974 (52)</t>
  </si>
  <si>
    <t>+62 838-9363-3431</t>
  </si>
  <si>
    <t>317222091881</t>
  </si>
  <si>
    <t>kundriahsatrio@gmail.com</t>
  </si>
  <si>
    <t>2025-11-25 15:54:03</t>
  </si>
  <si>
    <t>2025-11-25 16:12:34</t>
  </si>
  <si>
    <t>20251204 12:08:04</t>
  </si>
  <si>
    <t>Lailatul Badriyah</t>
  </si>
  <si>
    <t>Jl Pratekan No 56 RT 006 RW 03</t>
  </si>
  <si>
    <t>JAKARTA TIMUR, 10 Mei 1985 (41)</t>
  </si>
  <si>
    <t>+62 081-2194-26896</t>
  </si>
  <si>
    <t>317222010209</t>
  </si>
  <si>
    <t>lailatulbadriyah85@gmail.com</t>
  </si>
  <si>
    <t>2025-11-21 13:27:05</t>
  </si>
  <si>
    <t>2025-11-21 13:44:13</t>
  </si>
  <si>
    <t>20251205 15:41:53</t>
  </si>
  <si>
    <t>Larasati Agustia Indarto</t>
  </si>
  <si>
    <t>Jalan Haji Gemon no.35 RT003/001</t>
  </si>
  <si>
    <t>, 24 Agustus 1997 (29)</t>
  </si>
  <si>
    <t>+62 089-9599-8174</t>
  </si>
  <si>
    <t>317222010355</t>
  </si>
  <si>
    <t>larasatiindarto@gmail.com</t>
  </si>
  <si>
    <t>2025-11-18 15:01:00</t>
  </si>
  <si>
    <t>2025-11-18 15:41:51</t>
  </si>
  <si>
    <t>20251204 11:33:54</t>
  </si>
  <si>
    <t>LELA KOMARIAH</t>
  </si>
  <si>
    <t>JL. BASUKI NO.79 RT 005/006</t>
  </si>
  <si>
    <t>, 23 Mei 1970 (56)</t>
  </si>
  <si>
    <t>+62 812-8704-469</t>
  </si>
  <si>
    <t>317222010102</t>
  </si>
  <si>
    <t>ellacomariah@gmail.com</t>
  </si>
  <si>
    <t>2025-11-24 15:35:41</t>
  </si>
  <si>
    <t>2025-11-24 16:23:34</t>
  </si>
  <si>
    <t>20251208 12:28:08</t>
  </si>
  <si>
    <t>LESTARI</t>
  </si>
  <si>
    <t>Jl.Pancawarga 1gang17 RT 014 RW 003 no 33 Cipinang Besar Selatan Jatinegara Jakarta Timur 13410</t>
  </si>
  <si>
    <t>KLATEN, 13 Mei 1976 (50)</t>
  </si>
  <si>
    <t>+62 877-7613-6865</t>
  </si>
  <si>
    <t>317222091919</t>
  </si>
  <si>
    <t>lestariali50@gmail.com</t>
  </si>
  <si>
    <t>2025-11-19 09:01:29</t>
  </si>
  <si>
    <t>2025-11-19 09:53:13</t>
  </si>
  <si>
    <t>20251205 12:43:49</t>
  </si>
  <si>
    <t>Libriany Zaidar Artanty</t>
  </si>
  <si>
    <t>jalan bambu wulung no.10 rt 007 rw 05</t>
  </si>
  <si>
    <t>BANJARMASIN, 20 Oktober 1998 (28)</t>
  </si>
  <si>
    <t>Tidak Bekerja</t>
  </si>
  <si>
    <t>+62 813-1422-9837</t>
  </si>
  <si>
    <t>317222091300</t>
  </si>
  <si>
    <t>lhibry.zdr@gmail.com</t>
  </si>
  <si>
    <t>2025-11-24 09:05:08</t>
  </si>
  <si>
    <t>2025-11-24 09:41:24</t>
  </si>
  <si>
    <t>20251204 10:05:08</t>
  </si>
  <si>
    <t>Lidea Hanayatnie</t>
  </si>
  <si>
    <t>Jalan Kebon Nanas Utara II</t>
  </si>
  <si>
    <t>JAKARTA TIMUR, 13 Februari 2003 (23)</t>
  </si>
  <si>
    <t>+62 838-9803-6468</t>
  </si>
  <si>
    <t>317223110131</t>
  </si>
  <si>
    <t>lideahanayatnie13@gmail.com</t>
  </si>
  <si>
    <t>2025-11-21 13:01:17</t>
  </si>
  <si>
    <t>2025-11-21 13:30:05</t>
  </si>
  <si>
    <t>20251204 10:07:34</t>
  </si>
  <si>
    <t>Lidya Zulsya Aprillyona</t>
  </si>
  <si>
    <t>JAKARTA TIMUR, 11 April 1996 (30)</t>
  </si>
  <si>
    <t>+62 817-7492-3045</t>
  </si>
  <si>
    <t>317223110111</t>
  </si>
  <si>
    <t>lidyaulsyaaprillyona@gmail.com</t>
  </si>
  <si>
    <t>2025-11-19 07:40:00</t>
  </si>
  <si>
    <t>2025-11-19 07:50:17</t>
  </si>
  <si>
    <t>20251208 10:56:02</t>
  </si>
  <si>
    <t>Lilis</t>
  </si>
  <si>
    <t>Jl asri 1 RT 002/005</t>
  </si>
  <si>
    <t>, 27 Mei 1978 (48)</t>
  </si>
  <si>
    <t>+62 813-8303-8557</t>
  </si>
  <si>
    <t>317222010026</t>
  </si>
  <si>
    <t>asliraja235@gmail.com</t>
  </si>
  <si>
    <t>2025-11-21 11:00:32</t>
  </si>
  <si>
    <t>2025-11-21 11:19:49</t>
  </si>
  <si>
    <t>20251204 09:08:11</t>
  </si>
  <si>
    <t>Lilis suryani</t>
  </si>
  <si>
    <t>Jl.kp rawadas rt 008/03 no 15</t>
  </si>
  <si>
    <t>, 10 Februari 1981 (45)</t>
  </si>
  <si>
    <t>+62 821-1165-4954</t>
  </si>
  <si>
    <t>317222030023</t>
  </si>
  <si>
    <t>Vierlly.mutiara@gmail.com</t>
  </si>
  <si>
    <t>2025-11-21 15:37:58</t>
  </si>
  <si>
    <t>2025-11-21 15:53:15</t>
  </si>
  <si>
    <t>20251206 16:35:16</t>
  </si>
  <si>
    <t>Lina RosaLina</t>
  </si>
  <si>
    <t>Jln kerja bakti RT 01 RW 02 no. 28</t>
  </si>
  <si>
    <t>SUBANG, 11 Februari 1975 (51)</t>
  </si>
  <si>
    <t>+62 082-1247-36271</t>
  </si>
  <si>
    <t>317223020002</t>
  </si>
  <si>
    <t>jkt117502@gmail.com</t>
  </si>
  <si>
    <t>2025-11-18 15:05:14</t>
  </si>
  <si>
    <t>2025-11-18 15:49:13</t>
  </si>
  <si>
    <t>20251205 17:13:14</t>
  </si>
  <si>
    <t>Linda roswanti</t>
  </si>
  <si>
    <t>Jln raya Bogor rt 011/004</t>
  </si>
  <si>
    <t>, 18 Mei 1975 (51)</t>
  </si>
  <si>
    <t>Operator</t>
  </si>
  <si>
    <t>+62 813-8469-6852</t>
  </si>
  <si>
    <t>317222090912</t>
  </si>
  <si>
    <t>Lroswanti1802@gmail.com</t>
  </si>
  <si>
    <t>2025-11-20 15:01:21</t>
  </si>
  <si>
    <t>2025-11-20 15:41:49</t>
  </si>
  <si>
    <t>20251204 08:02:31</t>
  </si>
  <si>
    <t>Linda Wahyuni</t>
  </si>
  <si>
    <t>Jl.kerja bakti no.12</t>
  </si>
  <si>
    <t>JAKARTA TIMUR, 27 Maret 1986 (40)</t>
  </si>
  <si>
    <t>+62 896-8929-2812</t>
  </si>
  <si>
    <t>317222040073</t>
  </si>
  <si>
    <t>lindawahyuni2786@gmail.com</t>
  </si>
  <si>
    <t>2025-11-24 11:15:35</t>
  </si>
  <si>
    <t>2025-11-24 11:45:39</t>
  </si>
  <si>
    <t>20251205 20:22:46</t>
  </si>
  <si>
    <t>LISDARIA</t>
  </si>
  <si>
    <t>GG. MANGGA NO 127A RT 008 RW 002</t>
  </si>
  <si>
    <t>PATI, 23 Oktober 1983 (43)</t>
  </si>
  <si>
    <t>+62 812-9702-7438</t>
  </si>
  <si>
    <t>317222092078</t>
  </si>
  <si>
    <t>liesprabowo@gmail.com</t>
  </si>
  <si>
    <t>2025-11-24 10:02:46</t>
  </si>
  <si>
    <t>2025-11-24 10:32:01</t>
  </si>
  <si>
    <t>20251204 10:29:06</t>
  </si>
  <si>
    <t>LUSY RUSIAWATY</t>
  </si>
  <si>
    <t>JALAN MASJID II NO 20 RT 004 RW 004</t>
  </si>
  <si>
    <t>JAKARTA TIMUR, 24 April 1979 (47)</t>
  </si>
  <si>
    <t>+62 857-1171-0447</t>
  </si>
  <si>
    <t>317222010024</t>
  </si>
  <si>
    <t>rusiawati51f@gmail.com</t>
  </si>
  <si>
    <t>2025-11-20 07:05:17</t>
  </si>
  <si>
    <t>2025-11-20 07:37:12</t>
  </si>
  <si>
    <t>20251204 07:52:12</t>
  </si>
  <si>
    <t>M. Mumtaz Alghifari</t>
  </si>
  <si>
    <t>JL. Bunga Rampai X/1/27 RT 012 / RW 006, Kel. Malaka Jaya, Kec. Duren Sawit, Jakarta Timur</t>
  </si>
  <si>
    <t>JAKARTA TIMUR, 06 Desember 1993 (33)</t>
  </si>
  <si>
    <t>+62 813-1106-0064</t>
  </si>
  <si>
    <t>317223110019</t>
  </si>
  <si>
    <t>semskey13@gmail.com</t>
  </si>
  <si>
    <t>2025-11-24 13:00:27</t>
  </si>
  <si>
    <t>2025-11-24 13:26:33</t>
  </si>
  <si>
    <t>20251204 12:36:50</t>
  </si>
  <si>
    <t>Maimunah</t>
  </si>
  <si>
    <t>Jalan SMEA VI RT.6 RW.9</t>
  </si>
  <si>
    <t>JAKARTA TIMUR, 14 Maret 1970 (56)</t>
  </si>
  <si>
    <t>+62 813-1576-6233</t>
  </si>
  <si>
    <t>317222010146</t>
  </si>
  <si>
    <t>mamaymaimunah009@gmail.com</t>
  </si>
  <si>
    <t>2025-11-19 13:05:25</t>
  </si>
  <si>
    <t>2025-11-19 13:46:36</t>
  </si>
  <si>
    <t>20251204 19:41:39</t>
  </si>
  <si>
    <t>MANIH</t>
  </si>
  <si>
    <t>JL. KUPU-KUPU NO.2</t>
  </si>
  <si>
    <t>JAKARTA TIMUR, 18 Maret 1973 (53)</t>
  </si>
  <si>
    <t>+62 813-8263-9473</t>
  </si>
  <si>
    <t>317222010059</t>
  </si>
  <si>
    <t>minimanja18@gmail.com</t>
  </si>
  <si>
    <t>2025-11-19 15:29:20</t>
  </si>
  <si>
    <t>2025-11-19 16:09:34</t>
  </si>
  <si>
    <t>20251204 10:37:23</t>
  </si>
  <si>
    <t>Maratun soleha</t>
  </si>
  <si>
    <t>Tipar Cakung RT 09 RW 05</t>
  </si>
  <si>
    <t>JAKARTA BARAT, 13 Juni 1992 (34)</t>
  </si>
  <si>
    <t>+62 896-0725-4553</t>
  </si>
  <si>
    <t>317222010333</t>
  </si>
  <si>
    <t>maratunsoleha131992@gmail.com</t>
  </si>
  <si>
    <t>2025-11-19 11:00:08</t>
  </si>
  <si>
    <t>2025-11-19 11:27:53</t>
  </si>
  <si>
    <t>20251204 12:13:47</t>
  </si>
  <si>
    <t>Marcelina safitri</t>
  </si>
  <si>
    <t>Jl. Sepakat 10 Rt 06 RW 01</t>
  </si>
  <si>
    <t>YOGYAKARTA, 24 Maret 1983 (43)</t>
  </si>
  <si>
    <t>+62 882-1975-3359</t>
  </si>
  <si>
    <t>317222010099</t>
  </si>
  <si>
    <t>marcelina.mea@gmail.com</t>
  </si>
  <si>
    <t>2025-11-24 15:38:22</t>
  </si>
  <si>
    <t>2025-11-24 16:24:44</t>
  </si>
  <si>
    <t>20251208 10:31:07</t>
  </si>
  <si>
    <t>Mardiana</t>
  </si>
  <si>
    <t>Jl. Kayu Putih Tengah IVE No.33 RT. 003/007</t>
  </si>
  <si>
    <t>JAKARTA TIMUR, 03 Maret 1987 (39)</t>
  </si>
  <si>
    <t>+62 813-8344-0753</t>
  </si>
  <si>
    <t>317222091020</t>
  </si>
  <si>
    <t>diana.chaca.md@gmail.com</t>
  </si>
  <si>
    <t>2025-11-19 15:08:18</t>
  </si>
  <si>
    <t>2025-11-19 15:36:57</t>
  </si>
  <si>
    <t>20251204 15:54:04</t>
  </si>
  <si>
    <t>MARGONO</t>
  </si>
  <si>
    <t>Jalan MASJID AL JADID</t>
  </si>
  <si>
    <t>PEMALANG, 22 Juli 1974 (52)</t>
  </si>
  <si>
    <t>Ojek online</t>
  </si>
  <si>
    <t>+62 813-8257-5705</t>
  </si>
  <si>
    <t>317222020020</t>
  </si>
  <si>
    <t>abiemargono@gmail.com</t>
  </si>
  <si>
    <t>2025-11-24 07:09:50</t>
  </si>
  <si>
    <t>2025-11-24 08:00:18</t>
  </si>
  <si>
    <t>20251205 05:04:42</t>
  </si>
  <si>
    <t>Mariam</t>
  </si>
  <si>
    <t>Jl.Dukuh V RT 007/005 No.33</t>
  </si>
  <si>
    <t>JAKARTA TIMUR, 05 Desember 1982 (44)</t>
  </si>
  <si>
    <t>+62 812-8031-8015</t>
  </si>
  <si>
    <t>317222010241</t>
  </si>
  <si>
    <t>nenimariam74@gmail.com</t>
  </si>
  <si>
    <t>2025-11-20 15:09:48</t>
  </si>
  <si>
    <t>2025-11-20 15:56:49</t>
  </si>
  <si>
    <t>20251205 17:25:53</t>
  </si>
  <si>
    <t>Mariani</t>
  </si>
  <si>
    <t>KAMP.ASEM</t>
  </si>
  <si>
    <t>JAKARTA TIMUR, 08 Maret 1983 (43)</t>
  </si>
  <si>
    <t>+62 858-9323-3418</t>
  </si>
  <si>
    <t>317223110079</t>
  </si>
  <si>
    <t>yanievei@gmail.com</t>
  </si>
  <si>
    <t>2025-11-18 09:24:42</t>
  </si>
  <si>
    <t>2025-11-18 09:48:19</t>
  </si>
  <si>
    <t>20251204 10:07:05</t>
  </si>
  <si>
    <t>Marlina</t>
  </si>
  <si>
    <t>Jalan kp.kapuk 1 RT 5/6 No.30</t>
  </si>
  <si>
    <t>, 23 Oktober 1982 (44)</t>
  </si>
  <si>
    <t>+62 895-7003-60401</t>
  </si>
  <si>
    <t>317222010441</t>
  </si>
  <si>
    <t>linam2293@gmail.com</t>
  </si>
  <si>
    <t>2025-11-18 15:01:02</t>
  </si>
  <si>
    <t>2025-11-18 15:52:58</t>
  </si>
  <si>
    <t>20251204 10:42:58</t>
  </si>
  <si>
    <t>Marlynah,SE</t>
  </si>
  <si>
    <t>Jalan Jaha RT 003 RW 010</t>
  </si>
  <si>
    <t>JAKARTA TIMUR, 03 November 1974 (52)</t>
  </si>
  <si>
    <t>+62 815-8025-150</t>
  </si>
  <si>
    <t>317223090001</t>
  </si>
  <si>
    <t>marlynah999@gmail.com</t>
  </si>
  <si>
    <t>2025-11-21 15:09:49</t>
  </si>
  <si>
    <t>2025-11-21 15:33:56</t>
  </si>
  <si>
    <t>20251204 16:12:36</t>
  </si>
  <si>
    <t>MARTA NOVA NOVIA</t>
  </si>
  <si>
    <t>Kp. Pisangan Rt. 001 Rw. 004 No. 51D</t>
  </si>
  <si>
    <t>PADANG, 20 Maret 1981 (45)</t>
  </si>
  <si>
    <t>+62 812-1861-1775</t>
  </si>
  <si>
    <t>317222092384</t>
  </si>
  <si>
    <t>novaarta030@gmail.com</t>
  </si>
  <si>
    <t>2025-11-24 13:21:04</t>
  </si>
  <si>
    <t>2025-11-24 13:35:40</t>
  </si>
  <si>
    <t>20251204 12:15:31</t>
  </si>
  <si>
    <t>Maryam an'nisa mahmudah</t>
  </si>
  <si>
    <t>jalan gang kembang rt14 rw05 no19</t>
  </si>
  <si>
    <t>, 10 Maret 2001 (25)</t>
  </si>
  <si>
    <t>+62 895-3924-80188</t>
  </si>
  <si>
    <t>317222110097</t>
  </si>
  <si>
    <t>maryamannisa9@gmail.com</t>
  </si>
  <si>
    <t>2025-11-20 13:00:25</t>
  </si>
  <si>
    <t>2025-11-20 13:30:04</t>
  </si>
  <si>
    <t>20251205 16:39:29</t>
  </si>
  <si>
    <t>MARYANI</t>
  </si>
  <si>
    <t>Jl.kampung baru 1 RT 09 RW 09</t>
  </si>
  <si>
    <t>JAKARTA TIMUR, 10 September 1987 (39)</t>
  </si>
  <si>
    <t>+62 087-7797-26910</t>
  </si>
  <si>
    <t>317222010061</t>
  </si>
  <si>
    <t>Yani0187@gmail.com</t>
  </si>
  <si>
    <t>2025-11-21 13:51:05</t>
  </si>
  <si>
    <t>2025-11-21 14:24:46</t>
  </si>
  <si>
    <t>20251204 09:22:10</t>
  </si>
  <si>
    <t>Mastaria Maha</t>
  </si>
  <si>
    <t>Jalan permata no 30 RT 006 RW 012</t>
  </si>
  <si>
    <t>DAIRI, 27 Januari 1979 (46)</t>
  </si>
  <si>
    <t>+62 819-0527-2354</t>
  </si>
  <si>
    <t>317222091979</t>
  </si>
  <si>
    <t>mahamastaria@gmail.com</t>
  </si>
  <si>
    <t>2025-11-19 07:15:21</t>
  </si>
  <si>
    <t>2025-11-19 07:39:34</t>
  </si>
  <si>
    <t>20251206 08:46:47</t>
  </si>
  <si>
    <t>MAS'UL FADLAH</t>
  </si>
  <si>
    <t>Jl.Pisangan Baru Tengah no5</t>
  </si>
  <si>
    <t>JAKARTA TIMUR, 02 Juni 1971 (55)</t>
  </si>
  <si>
    <t>+62 812-5946-4617</t>
  </si>
  <si>
    <t>317222020071</t>
  </si>
  <si>
    <t>Masulf2@gmail.com</t>
  </si>
  <si>
    <t>2025-11-24 15:02:20</t>
  </si>
  <si>
    <t>2025-11-24 15:29:32</t>
  </si>
  <si>
    <t>20251204 11:05:20</t>
  </si>
  <si>
    <t>Maulana</t>
  </si>
  <si>
    <t>Jl. Cipinang Bali No.10B Rt. 001 Rw. 03</t>
  </si>
  <si>
    <t>JAKARTA TIMUR, 07 Mei 1981 (45)</t>
  </si>
  <si>
    <t>Ojek Online</t>
  </si>
  <si>
    <t>+62 815-9819-009</t>
  </si>
  <si>
    <t>317225050083</t>
  </si>
  <si>
    <t>maulanaiyam1@gmail.com</t>
  </si>
  <si>
    <t>2025-11-19 15:50:43</t>
  </si>
  <si>
    <t>2025-11-19 16:20:17</t>
  </si>
  <si>
    <t>20251205 19:19:44</t>
  </si>
  <si>
    <t>Maya Eka Wati</t>
  </si>
  <si>
    <t>Asrama Polri Cipinang B/4 Rt.04 Rw.06</t>
  </si>
  <si>
    <t>JAKARTA TIMUR, 21 Mei 1989 (37)</t>
  </si>
  <si>
    <t>+62 812-8917-5514</t>
  </si>
  <si>
    <t>317222100582</t>
  </si>
  <si>
    <t>geminicute82@gmail.com</t>
  </si>
  <si>
    <t>2025-11-24 13:01:29</t>
  </si>
  <si>
    <t>2025-11-24 13:26:56</t>
  </si>
  <si>
    <t>20251204 11:04:35</t>
  </si>
  <si>
    <t>MAYA KRISTANTI NIBOWO</t>
  </si>
  <si>
    <t>KOMPLEK POLRI MUNJUL RT 005 RW 003 NO.62</t>
  </si>
  <si>
    <t>BOGOR, 26 Juni 1971 (55)</t>
  </si>
  <si>
    <t>+62 813-1416-9810</t>
  </si>
  <si>
    <t>317222091751</t>
  </si>
  <si>
    <t>tantinibowo26@gmail.com</t>
  </si>
  <si>
    <t>2025-11-20 09:09:56</t>
  </si>
  <si>
    <t>2025-11-20 09:49:49</t>
  </si>
  <si>
    <t>20251204 10:07:28</t>
  </si>
  <si>
    <t>MEGA RAHAYU SETIAWATI</t>
  </si>
  <si>
    <t>Jalan Harapan II  Rt. 004/010 no. 1</t>
  </si>
  <si>
    <t>JAKARTA SELATAN, 16 September 1975 (51)</t>
  </si>
  <si>
    <t>+62 858-6925-9568</t>
  </si>
  <si>
    <t>317222091704</t>
  </si>
  <si>
    <t>megajkt07@gmail.com</t>
  </si>
  <si>
    <t>2025-11-24 15:02:04</t>
  </si>
  <si>
    <t>2025-11-24 15:25:19</t>
  </si>
  <si>
    <t>20251205 16:30:50</t>
  </si>
  <si>
    <t>MEGA SULISTIOWATI</t>
  </si>
  <si>
    <t>Jl. Angkur No 6 RT017 RW003</t>
  </si>
  <si>
    <t>JAKARTA TIMUR, 10 Agustus 1981 (45)</t>
  </si>
  <si>
    <t>+62 089-6029-38886</t>
  </si>
  <si>
    <t>317225050004</t>
  </si>
  <si>
    <t>megaarme4@gmail.com</t>
  </si>
  <si>
    <t>2025-11-19 11:01:59</t>
  </si>
  <si>
    <t>2025-11-19 11:31:31</t>
  </si>
  <si>
    <t>20251204 12:19:33</t>
  </si>
  <si>
    <t>MEISSY PERMATASARI</t>
  </si>
  <si>
    <t>KALISARI NO. 24 RT 010 RW 003</t>
  </si>
  <si>
    <t>JAKARTA TIMUR, 08 Mei 1997 (29)</t>
  </si>
  <si>
    <t>+62 819-0817-5609</t>
  </si>
  <si>
    <t>317222100039</t>
  </si>
  <si>
    <t>sypermatas97@gmail.com</t>
  </si>
  <si>
    <t>2025-11-24 07:14:21</t>
  </si>
  <si>
    <t>2025-11-24 07:34:10</t>
  </si>
  <si>
    <t>20251204 12:57:45</t>
  </si>
  <si>
    <t>Melani Sukmawati</t>
  </si>
  <si>
    <t>Jl. H. Mugeni I no.23 RT. 009 RW. 004</t>
  </si>
  <si>
    <t>JAKARTA TIMUR, 21 Mei 1998 (28)</t>
  </si>
  <si>
    <t>+62 813-9811-1918</t>
  </si>
  <si>
    <t>317222090936</t>
  </si>
  <si>
    <t>Melani210598@gmail.com</t>
  </si>
  <si>
    <t>2025-11-20 15:05:03</t>
  </si>
  <si>
    <t>2025-11-20 15:32:29</t>
  </si>
  <si>
    <t>20251204 11:12:29</t>
  </si>
  <si>
    <t>Mella novallina</t>
  </si>
  <si>
    <t>Jln H TAIMAN ujung RT 07 RW 04</t>
  </si>
  <si>
    <t>, 19 November 2000 (26)</t>
  </si>
  <si>
    <t>+62 089-5044-84310</t>
  </si>
  <si>
    <t>317222090764</t>
  </si>
  <si>
    <t>mellanovallina19@gmail.com</t>
  </si>
  <si>
    <t>2025-11-20 13:01:29</t>
  </si>
  <si>
    <t>2025-11-20 13:14:34</t>
  </si>
  <si>
    <t>20251204 13:16:40</t>
  </si>
  <si>
    <t>Meri afneliza</t>
  </si>
  <si>
    <t>jln Wijaya Kusuma III/2/78</t>
  </si>
  <si>
    <t>AGAM, 14 Maret 1973 (53)</t>
  </si>
  <si>
    <t>+62 813-8476-6835</t>
  </si>
  <si>
    <t>317222010349</t>
  </si>
  <si>
    <t>meri14za@gmail.com</t>
  </si>
  <si>
    <t>2025-11-20 11:54:01</t>
  </si>
  <si>
    <t>2025-11-20 12:26:16</t>
  </si>
  <si>
    <t>20251204 20:10:38</t>
  </si>
  <si>
    <t>Mimin Sumarni</t>
  </si>
  <si>
    <t>Jl. Mustika ratu RT 07 RW 08</t>
  </si>
  <si>
    <t>JAKARTA TIMUR, 14 Februari 1980 (46)</t>
  </si>
  <si>
    <t>+62 818-0849-3345</t>
  </si>
  <si>
    <t>317222010307</t>
  </si>
  <si>
    <t>miamigeulis01@gmail.com</t>
  </si>
  <si>
    <t>2025-11-20 15:01:14</t>
  </si>
  <si>
    <t>2025-11-20 15:41:45</t>
  </si>
  <si>
    <t>20251204 11:16:47</t>
  </si>
  <si>
    <t>Mira Nurmalasari</t>
  </si>
  <si>
    <t>Jalan kayumanis 4 baru RT 04/04 no 40A</t>
  </si>
  <si>
    <t>JAKARTA TIMUR, 13 Juni 1981 (45)</t>
  </si>
  <si>
    <t>+62 815-8410-5450</t>
  </si>
  <si>
    <t>317222092358</t>
  </si>
  <si>
    <t>mnurmala92@gmail.com</t>
  </si>
  <si>
    <t>2025-11-20 15:05:46</t>
  </si>
  <si>
    <t>2025-11-20 15:55:21</t>
  </si>
  <si>
    <t>20251204 09:15:22</t>
  </si>
  <si>
    <t>Mirna wahyuni</t>
  </si>
  <si>
    <t>Jl lubang buaya rt 001 rw 009 no 88</t>
  </si>
  <si>
    <t>JAKARTA TIMUR, 29 Juni 1992 (34)</t>
  </si>
  <si>
    <t>+62 877-8858-3145</t>
  </si>
  <si>
    <t>317222010042</t>
  </si>
  <si>
    <t>mirna.wahyuni29@gmail.com</t>
  </si>
  <si>
    <t>2025-11-21 11:00:47</t>
  </si>
  <si>
    <t>2025-11-21 11:29:14</t>
  </si>
  <si>
    <t>20251204 10:13:37</t>
  </si>
  <si>
    <t>mochamad sadeli</t>
  </si>
  <si>
    <t>Jl. Bekasi Timur IV no.3 Rt 004 Rw 08</t>
  </si>
  <si>
    <t>JAKARTA TIMUR, 22 Oktober 1976 (50)</t>
  </si>
  <si>
    <t>+62 899-9064-098</t>
  </si>
  <si>
    <t>317223110002</t>
  </si>
  <si>
    <t>mochsadely@gmail.com</t>
  </si>
  <si>
    <t>2025-11-19 15:02:58</t>
  </si>
  <si>
    <t>2025-11-19 15:37:35</t>
  </si>
  <si>
    <t>20251205 08:35:14</t>
  </si>
  <si>
    <t>Mochammad vreeza bramantio</t>
  </si>
  <si>
    <t>Jln.baretbiru 4 no : G1</t>
  </si>
  <si>
    <t>JAKARTA TIMUR, 04 Maret 1994 (32)</t>
  </si>
  <si>
    <t>+62 813-1414-5939</t>
  </si>
  <si>
    <t>317222092016</t>
  </si>
  <si>
    <t>vreeza0494@gmail.com</t>
  </si>
  <si>
    <t>2025-11-19 13:00:17</t>
  </si>
  <si>
    <t>2025-11-19 13:26:59</t>
  </si>
  <si>
    <t>20251204 12:38:53</t>
  </si>
  <si>
    <t>Mohamad Aminuddin Syarief</t>
  </si>
  <si>
    <t>Pulogadung Rt.011/002</t>
  </si>
  <si>
    <t>, 28 Januari 1985 (40)</t>
  </si>
  <si>
    <t>Dagang</t>
  </si>
  <si>
    <t>+62 812-9008-7778</t>
  </si>
  <si>
    <t>317225050015</t>
  </si>
  <si>
    <t>4aminuddins@gmail.com</t>
  </si>
  <si>
    <t>2025-11-21 13:00:52</t>
  </si>
  <si>
    <t>2025-11-21 13:57:22</t>
  </si>
  <si>
    <t>20251204 20:07:49</t>
  </si>
  <si>
    <t>MOHAMMAD MIKO HARYANTO</t>
  </si>
  <si>
    <t>Kampung Jembatan RT 008 RW 06</t>
  </si>
  <si>
    <t>BEKASI, 28 Februari 2004 (22)</t>
  </si>
  <si>
    <t>+62 858-9963-3704</t>
  </si>
  <si>
    <t>317222110083</t>
  </si>
  <si>
    <t>mikohry28@gmail.com</t>
  </si>
  <si>
    <t>2025-11-18 13:01:11</t>
  </si>
  <si>
    <t>2025-11-18 13:42:09</t>
  </si>
  <si>
    <t>20251204 17:11:27</t>
  </si>
  <si>
    <t>Muchamad yusuf</t>
  </si>
  <si>
    <t>Jalan Masjid Bendungan I Nomor 30 RT 003 RW 007</t>
  </si>
  <si>
    <t>JAKARTA TIMUR, 20 Juni 1980 (46)</t>
  </si>
  <si>
    <t>+62 877-8632-0682</t>
  </si>
  <si>
    <t>317222010119</t>
  </si>
  <si>
    <t>yusuf4350@gmail.com</t>
  </si>
  <si>
    <t>2025-11-21 07:02:47</t>
  </si>
  <si>
    <t>2025-11-21 07:41:14</t>
  </si>
  <si>
    <t>20251205 07:26:29</t>
  </si>
  <si>
    <t>Muhamad Ardianto</t>
  </si>
  <si>
    <t>Jln jengki cipinang asem RT14/09</t>
  </si>
  <si>
    <t>JAKARTA TIMUR, 13 September 1999 (27)</t>
  </si>
  <si>
    <t>+62 838-1418-8160</t>
  </si>
  <si>
    <t>317222010429</t>
  </si>
  <si>
    <t>muhammadardi130999@gmail.com</t>
  </si>
  <si>
    <t>2025-11-20 13:20:05</t>
  </si>
  <si>
    <t>2025-11-20 13:45:22</t>
  </si>
  <si>
    <t>20251206 12:43:46</t>
  </si>
  <si>
    <t>MUHAMAD FAUZAN ALDIANSAH</t>
  </si>
  <si>
    <t>JL. P Komarudin 1 RT008 RW05 Penggilingan Cakung Jakarta Timur</t>
  </si>
  <si>
    <t>JAKARTA TIMUR, 25 September 2003 (23)</t>
  </si>
  <si>
    <t>+62 851-5852-3351</t>
  </si>
  <si>
    <t>317222090680</t>
  </si>
  <si>
    <t>lylaozan@gmail.com</t>
  </si>
  <si>
    <t>2025-11-19 15:12:47</t>
  </si>
  <si>
    <t>2025-11-19 15:57:34</t>
  </si>
  <si>
    <t>20251204 17:24:53</t>
  </si>
  <si>
    <t>muhamad iqbal ahda</t>
  </si>
  <si>
    <t>PIK BLOK C No. 7 RT001/RW010</t>
  </si>
  <si>
    <t>JAKARTA TIMUR, 01 April 1985 (41)</t>
  </si>
  <si>
    <t>+62 859-5995-0929</t>
  </si>
  <si>
    <t>317222010117</t>
  </si>
  <si>
    <t>iqbal.ahda@gmail.com</t>
  </si>
  <si>
    <t>2025-11-18 15:12:49</t>
  </si>
  <si>
    <t>2025-11-18 15:32:04</t>
  </si>
  <si>
    <t>20251204 16:09:26</t>
  </si>
  <si>
    <t>Muhamad Sardadi</t>
  </si>
  <si>
    <t>Jl. Aren 2 No 12</t>
  </si>
  <si>
    <t>JAKARTA TIMUR, 15 September 1972 (54)</t>
  </si>
  <si>
    <t>+62 812-8044-4645</t>
  </si>
  <si>
    <t>317222010210</t>
  </si>
  <si>
    <t>sar7dadi@gmail.com</t>
  </si>
  <si>
    <t>2025-11-21 15:12:44</t>
  </si>
  <si>
    <t>2025-11-21 15:23:08</t>
  </si>
  <si>
    <t>20251206 14:03:28</t>
  </si>
  <si>
    <t>Muhamad Soleh</t>
  </si>
  <si>
    <t>Pondok kelapa RT.007/03</t>
  </si>
  <si>
    <t>JAKARTA TIMUR, 13 September 1971 (55)</t>
  </si>
  <si>
    <t>Wirausaha,Perangkat RT</t>
  </si>
  <si>
    <t>+62 851-7995-8665</t>
  </si>
  <si>
    <t>317222010422</t>
  </si>
  <si>
    <t>solehsalim1971@gmail.com</t>
  </si>
  <si>
    <t>2025-11-21 13:00:07</t>
  </si>
  <si>
    <t>2025-11-21 13:18:35</t>
  </si>
  <si>
    <t>20251204 13:08:27</t>
  </si>
  <si>
    <t>MUHAMMAD ARIEF</t>
  </si>
  <si>
    <t>JALAN BARET BIRU IV B1 NO 3</t>
  </si>
  <si>
    <t>JAKARTA TIMUR, 09 Oktober 1991 (35)</t>
  </si>
  <si>
    <t>+62 878-0808-6547</t>
  </si>
  <si>
    <t>317222092015</t>
  </si>
  <si>
    <t>muhammadarief.se654@gmail.com</t>
  </si>
  <si>
    <t>2025-11-19 13:48:04</t>
  </si>
  <si>
    <t>2025-11-19 14:03:41</t>
  </si>
  <si>
    <t>20251205 06:10:22</t>
  </si>
  <si>
    <t>MUHAMMAD FARHAN NAJIB</t>
  </si>
  <si>
    <t>Jl. Jaha RT 3 RW 10 No. 4 Kalisari Pasarebo</t>
  </si>
  <si>
    <t>JAKARTA TIMUR, 25 Juli 2003 (23)</t>
  </si>
  <si>
    <t>+62 812-8458-6246</t>
  </si>
  <si>
    <t>317225050034</t>
  </si>
  <si>
    <t>farhannajib0202@gmail.com</t>
  </si>
  <si>
    <t>2025-11-24 15:15:17</t>
  </si>
  <si>
    <t>2025-11-24 15:44:02</t>
  </si>
  <si>
    <t>20251204 16:18:41</t>
  </si>
  <si>
    <t>Muhammad Ichlas</t>
  </si>
  <si>
    <t>Kp.Tanah Koja RT 004 RW 05</t>
  </si>
  <si>
    <t>JAKARTA SELATAN, 26 November 1974 (52)</t>
  </si>
  <si>
    <t>+62 085-6735-3853</t>
  </si>
  <si>
    <t>317222010180</t>
  </si>
  <si>
    <t>muhammadichlas123@gmail.com</t>
  </si>
  <si>
    <t>2025-11-18 15:00:22</t>
  </si>
  <si>
    <t>2025-11-18 15:15:59</t>
  </si>
  <si>
    <t>20251204 10:17:09</t>
  </si>
  <si>
    <t>Muhammad Zamroni</t>
  </si>
  <si>
    <t>Jalan Gandaria I Rt 10 Rw 09 No.2</t>
  </si>
  <si>
    <t>JAKARTA TIMUR, 24 September 2002 (24)</t>
  </si>
  <si>
    <t>+62 858-9319-1727</t>
  </si>
  <si>
    <t>317222020055</t>
  </si>
  <si>
    <t>muhammadzamroni68@gmail.com</t>
  </si>
  <si>
    <t>2025-11-24 13:37:25</t>
  </si>
  <si>
    <t>2025-11-24 14:25:30</t>
  </si>
  <si>
    <t>20251206 21:26:53</t>
  </si>
  <si>
    <t>MUHAMMAD ZULFIKAR</t>
  </si>
  <si>
    <t>jL.masjid darul khairot</t>
  </si>
  <si>
    <t>JAKARTA TIMUR, 14 Agustus 2003 (23)</t>
  </si>
  <si>
    <t>Membantu orang tua di rumah</t>
  </si>
  <si>
    <t>+62 895-1753-1194</t>
  </si>
  <si>
    <t>317222110128</t>
  </si>
  <si>
    <t>uswatunkotimah24@gmail.com</t>
  </si>
  <si>
    <t>2025-11-19 13:23:30</t>
  </si>
  <si>
    <t>2025-11-19 13:41:03</t>
  </si>
  <si>
    <t>20251208 06:25:12</t>
  </si>
  <si>
    <t>MUJURINA</t>
  </si>
  <si>
    <t>Jalan Gading raya IX No 24 RT.010 RW.010</t>
  </si>
  <si>
    <t>JAKARTA SELATAN, 20 Oktober 1980 (46)</t>
  </si>
  <si>
    <t>+62 081-2888-89666</t>
  </si>
  <si>
    <t>317222010163</t>
  </si>
  <si>
    <t>mujurina@gmail.com</t>
  </si>
  <si>
    <t>2025-11-19 15:16:16</t>
  </si>
  <si>
    <t>2025-11-19 15:39:57</t>
  </si>
  <si>
    <t>20251204 11:38:27</t>
  </si>
  <si>
    <t>Mulyati</t>
  </si>
  <si>
    <t>Jl.pisangan lama no 20 RT 02/RW 03 kel.pulogadung kec.pulogadung Jakarta timur</t>
  </si>
  <si>
    <t>BANDUNG, 15 Mei 1979 (47)</t>
  </si>
  <si>
    <t>+62 822-1192-3510</t>
  </si>
  <si>
    <t>317223110112</t>
  </si>
  <si>
    <t>Yati197931@gmail.com</t>
  </si>
  <si>
    <t>2025-11-19 11:12:29</t>
  </si>
  <si>
    <t>2025-11-19 11:35:31</t>
  </si>
  <si>
    <t>20251205 14:41:11</t>
  </si>
  <si>
    <t>Munawaroh</t>
  </si>
  <si>
    <t>Jl.Cipinang muara RT 03 RW 08 no.16 Jakarta timur</t>
  </si>
  <si>
    <t>, 10 Desember 1973 (53)</t>
  </si>
  <si>
    <t>+62 089-8948-3110_</t>
  </si>
  <si>
    <t>317222090603</t>
  </si>
  <si>
    <t>munawarohy56@gmail.com</t>
  </si>
  <si>
    <t>2025-11-21 13:00:36</t>
  </si>
  <si>
    <t>2025-11-21 13:51:09</t>
  </si>
  <si>
    <t>20251204 16:39:04</t>
  </si>
  <si>
    <t>MURFIDNAL M Nur</t>
  </si>
  <si>
    <t>Jl Kamp Kapitan no.44 RT 017/04</t>
  </si>
  <si>
    <t>PASAMAN, 15 Agustus 1972 (54)</t>
  </si>
  <si>
    <t>+62 859-2881-8744_</t>
  </si>
  <si>
    <t>317222010389</t>
  </si>
  <si>
    <t>murfidnalmnur@gmail.com</t>
  </si>
  <si>
    <t>2025-11-18 15:01:25</t>
  </si>
  <si>
    <t>2025-11-18 15:49:39</t>
  </si>
  <si>
    <t>20251204 11:29:33</t>
  </si>
  <si>
    <t>Muryani</t>
  </si>
  <si>
    <t>Jl.raya pondok gede kel.pinang Ranti kec Makasar RT.008 RW.02 no.38c</t>
  </si>
  <si>
    <t>, 13 Agustus 1978 (48)</t>
  </si>
  <si>
    <t>+62 882-1346-4579</t>
  </si>
  <si>
    <t>317223030027</t>
  </si>
  <si>
    <t>yanieyanie425@gmail.com</t>
  </si>
  <si>
    <t>2025-11-19 11:02:43</t>
  </si>
  <si>
    <t>2025-11-19 12:02:51</t>
  </si>
  <si>
    <t>20251205 16:35:08</t>
  </si>
  <si>
    <t>Mustiati</t>
  </si>
  <si>
    <t>Kp Jembatan RT 007 RW 01 No. 61</t>
  </si>
  <si>
    <t>KEBUMEN, 05 Januari 1974 (52)</t>
  </si>
  <si>
    <t>+62 878-4174-8865</t>
  </si>
  <si>
    <t>317223030009</t>
  </si>
  <si>
    <t>mustiati696@gmail.com</t>
  </si>
  <si>
    <t>2025-11-19 11:47:34</t>
  </si>
  <si>
    <t>20251204 08:01:13</t>
  </si>
  <si>
    <t>Mutia ajeng pangestu</t>
  </si>
  <si>
    <t>Jl. Otista raya tanjung lengkong RT.17 RW.007 NO.11</t>
  </si>
  <si>
    <t>JAKARTA TIMUR, 06 Juni 1998 (28)</t>
  </si>
  <si>
    <t>+62 895-1609-2078</t>
  </si>
  <si>
    <t>317222010280</t>
  </si>
  <si>
    <t>Mutiaajeng16@gmail.com</t>
  </si>
  <si>
    <t>2025-11-21 15:10:36</t>
  </si>
  <si>
    <t>2025-11-21 15:40:35</t>
  </si>
  <si>
    <t>20251204 12:36:13</t>
  </si>
  <si>
    <t>Muzalifah</t>
  </si>
  <si>
    <t>Kp.tanah koja</t>
  </si>
  <si>
    <t>JAKARTA TIMUR, 04 Januari 1976 (50)</t>
  </si>
  <si>
    <t>+62 812-3412-1796</t>
  </si>
  <si>
    <t>317222090153</t>
  </si>
  <si>
    <t>muzalifah.santoso@gmail.com</t>
  </si>
  <si>
    <t>2025-11-18 15:16:56</t>
  </si>
  <si>
    <t>2025-11-18 15:40:04</t>
  </si>
  <si>
    <t>20251204 14:09:39</t>
  </si>
  <si>
    <t>Nailatul Cholisoh</t>
  </si>
  <si>
    <t>Kp Pengarengan Rt 011 Rw 012</t>
  </si>
  <si>
    <t>JAKARTA TIMUR, 04 Februari 2001 (25)</t>
  </si>
  <si>
    <t>+62 895-1664-3897</t>
  </si>
  <si>
    <t>317222010050</t>
  </si>
  <si>
    <t>cnailatul@gmail.com</t>
  </si>
  <si>
    <t>2025-11-20 11:50:45</t>
  </si>
  <si>
    <t>2025-11-20 12:10:56</t>
  </si>
  <si>
    <t>20251204 10:58:36</t>
  </si>
  <si>
    <t>Najwa Haura Alya</t>
  </si>
  <si>
    <t>Jl.Reformasi 1 rt.17 rw.002 Pinang Ranti</t>
  </si>
  <si>
    <t>JAKARTA TIMUR, 02 Maret 2004 (22)</t>
  </si>
  <si>
    <t>+62 877-4303-4887</t>
  </si>
  <si>
    <t>317222100311</t>
  </si>
  <si>
    <t>akhwatbahar313@gmail.com</t>
  </si>
  <si>
    <t>2025-11-19 15:03:03</t>
  </si>
  <si>
    <t>2025-11-19 15:23:19</t>
  </si>
  <si>
    <t>20251205 16:38:38</t>
  </si>
  <si>
    <t>Nana Rosdiana</t>
  </si>
  <si>
    <t>Jalan Batu Ampar I no 46A rt 003 rw 06</t>
  </si>
  <si>
    <t>JAKARTA TIMUR, 31 Mei 1975 (51)</t>
  </si>
  <si>
    <t>+62 877-7623-4105</t>
  </si>
  <si>
    <t>317222010044</t>
  </si>
  <si>
    <t>nanaiyos75@gmail.com</t>
  </si>
  <si>
    <t>2025-11-24 09:25:44</t>
  </si>
  <si>
    <t>2025-11-24 09:59:23</t>
  </si>
  <si>
    <t>20251204 14:43:13</t>
  </si>
  <si>
    <t>Nanda Aurelia Salsabila Lumangkun</t>
  </si>
  <si>
    <t>Jl. Tanjung Lengkong</t>
  </si>
  <si>
    <t>JAKARTA TIMUR, 07 Desember 1999 (27)</t>
  </si>
  <si>
    <t>Freelancer</t>
  </si>
  <si>
    <t>+62 858-8672-8283</t>
  </si>
  <si>
    <t>317222010109</t>
  </si>
  <si>
    <t>hitmeup.aurelbieber@gmail.com</t>
  </si>
  <si>
    <t>2025-11-21 15:00:37</t>
  </si>
  <si>
    <t>2025-11-21 15:42:37</t>
  </si>
  <si>
    <t>20251204 11:01:42</t>
  </si>
  <si>
    <t>Nani Suryani</t>
  </si>
  <si>
    <t>Jl.kesatrian x RT 12 RW 03</t>
  </si>
  <si>
    <t>MAJALENGKA, 24 Agustus 1989 (37)</t>
  </si>
  <si>
    <t>+62 081-2928-56873</t>
  </si>
  <si>
    <t>317222090701</t>
  </si>
  <si>
    <t>runi5317@gmail.com</t>
  </si>
  <si>
    <t>2025-11-19 15:01:24</t>
  </si>
  <si>
    <t>2025-11-19 15:16:54</t>
  </si>
  <si>
    <t>20251204 12:07:05</t>
  </si>
  <si>
    <t>Nanih</t>
  </si>
  <si>
    <t>Jl raya hankam RT 004 RW 003 no.19</t>
  </si>
  <si>
    <t>JAKARTA TIMUR, 21 Juli 1980 (46)</t>
  </si>
  <si>
    <t>+62 822-1306-2378</t>
  </si>
  <si>
    <t>317222100801</t>
  </si>
  <si>
    <t>Nanygeulies@gmail.com</t>
  </si>
  <si>
    <t>2025-11-21 15:01:04</t>
  </si>
  <si>
    <t>2025-11-21 15:33:19</t>
  </si>
  <si>
    <t>20251204 09:46:06</t>
  </si>
  <si>
    <t>NAZMA APRILI AKHWAT</t>
  </si>
  <si>
    <t>Jl gang kembang rt14 rw05</t>
  </si>
  <si>
    <t>JAKARTA TIMUR, 30 April 2005 (21)</t>
  </si>
  <si>
    <t>+62 895-3645-09350</t>
  </si>
  <si>
    <t>317223110005</t>
  </si>
  <si>
    <t>nazmaaprili3004@gmail.com</t>
  </si>
  <si>
    <t>2025-11-20 11:00:08</t>
  </si>
  <si>
    <t>2025-11-20 11:44:08</t>
  </si>
  <si>
    <t>20251205 17:17:45</t>
  </si>
  <si>
    <t>Nenoh suparta</t>
  </si>
  <si>
    <t>Gang damai lll rt 01 rw 01 no 40</t>
  </si>
  <si>
    <t>SUMEDANG, 12 Januari 1971 (54)</t>
  </si>
  <si>
    <t>+62 081-3845-49790</t>
  </si>
  <si>
    <t>317222010258</t>
  </si>
  <si>
    <t>lebah504@gmail.com</t>
  </si>
  <si>
    <t>2025-11-20 13:12:19</t>
  </si>
  <si>
    <t>2025-11-20 13:56:24</t>
  </si>
  <si>
    <t>20251206 13:03:29</t>
  </si>
  <si>
    <t>Ni Ketut Sandijani</t>
  </si>
  <si>
    <t>Jl. Tipar No.13 Rt007 Rw007</t>
  </si>
  <si>
    <t>JAKARTA TIMUR, 23 Januari 1978 (47)</t>
  </si>
  <si>
    <t>+62 878-5515-8294</t>
  </si>
  <si>
    <t>317222020058</t>
  </si>
  <si>
    <t>arimbisandiwarsito@gmail.com</t>
  </si>
  <si>
    <t>2025-11-20 15:02:40</t>
  </si>
  <si>
    <t>2025-11-20 15:25:42</t>
  </si>
  <si>
    <t>20251205 03:11:39</t>
  </si>
  <si>
    <t>Nia Kurnia</t>
  </si>
  <si>
    <t>Jalan cipinang lontar Rt 13 Rw 06</t>
  </si>
  <si>
    <t>JAKARTA TIMUR, 23 Maret 1971 (55)</t>
  </si>
  <si>
    <t>+62 089-5354-70606</t>
  </si>
  <si>
    <t>317222070004</t>
  </si>
  <si>
    <t>nia436257@gmail.com</t>
  </si>
  <si>
    <t>2025-11-19 11:00:34</t>
  </si>
  <si>
    <t>2025-11-19 11:31:09</t>
  </si>
  <si>
    <t>20251204 10:13:56</t>
  </si>
  <si>
    <t>Nilam Savitri</t>
  </si>
  <si>
    <t>Jl.Kalimalang no.20 rt.007 rw.001</t>
  </si>
  <si>
    <t>JAKARTA TIMUR, 05 April 2003 (23)</t>
  </si>
  <si>
    <t>+62 851-9433-3163</t>
  </si>
  <si>
    <t>317225050029</t>
  </si>
  <si>
    <t>nilamsavitri702@gmail.com</t>
  </si>
  <si>
    <t>2025-11-20 13:00:23</t>
  </si>
  <si>
    <t>2025-11-20 13:36:52</t>
  </si>
  <si>
    <t>20251205 16:52:40</t>
  </si>
  <si>
    <t>nilawati</t>
  </si>
  <si>
    <t>jalan bungur Rt.015 Rw.006 no.12</t>
  </si>
  <si>
    <t>JAKARTA TIMUR, 07 Maret 1978 (48)</t>
  </si>
  <si>
    <t>+62 895-0502-0327</t>
  </si>
  <si>
    <t>317222091180</t>
  </si>
  <si>
    <t>nila201521@gmail.com</t>
  </si>
  <si>
    <t>2025-11-19 11:22:54</t>
  </si>
  <si>
    <t>2025-11-19 11:41:14</t>
  </si>
  <si>
    <t>20251204 10:26:59</t>
  </si>
  <si>
    <t>Nina yuanti</t>
  </si>
  <si>
    <t>Jalan kelapa sawit II RT.011 RW.010 no.16 utan kayu Selatan kecamatan</t>
  </si>
  <si>
    <t>, 16 November 1983 (43)</t>
  </si>
  <si>
    <t>87788891237</t>
  </si>
  <si>
    <t>317222090572</t>
  </si>
  <si>
    <t>nina.yuanti@gmail.com</t>
  </si>
  <si>
    <t>2025-11-21 13:07:39</t>
  </si>
  <si>
    <t>2025-11-21 13:35:20</t>
  </si>
  <si>
    <t>20251204 11:31:25</t>
  </si>
  <si>
    <t>Nine rahmiwati</t>
  </si>
  <si>
    <t>Jalan swadaya 3 rt 016 rw 06</t>
  </si>
  <si>
    <t>, 07 Juni 1985 (41)</t>
  </si>
  <si>
    <t>+62 896-2580-4485</t>
  </si>
  <si>
    <t>317222010011</t>
  </si>
  <si>
    <t>ninerahmi@gmail.com</t>
  </si>
  <si>
    <t>2025-11-21 15:01:03</t>
  </si>
  <si>
    <t>2025-11-21 15:28:03</t>
  </si>
  <si>
    <t>20251206 12:16:36</t>
  </si>
  <si>
    <t>nisa wahyuning tias</t>
  </si>
  <si>
    <t>jl. jengki Cipinang asem no.11 RT.008/012</t>
  </si>
  <si>
    <t>JAKARTA TIMUR, 19 Februari 2002 (24)</t>
  </si>
  <si>
    <t>+62 888-6194-284</t>
  </si>
  <si>
    <t>317222040052</t>
  </si>
  <si>
    <t>nisawts1308@gmail.com</t>
  </si>
  <si>
    <t>2025-11-21 09:29:40</t>
  </si>
  <si>
    <t>2025-11-21 09:57:05</t>
  </si>
  <si>
    <t>20251205 18:42:20</t>
  </si>
  <si>
    <t>Nita Budiharti</t>
  </si>
  <si>
    <t>Kampung jembatan jl. Marzuki 8 rt 002 rw 014</t>
  </si>
  <si>
    <t>SEMARANG, 06 Februari 1974 (52)</t>
  </si>
  <si>
    <t>+62 812-1939-1973</t>
  </si>
  <si>
    <t>317222040025</t>
  </si>
  <si>
    <t>nitabudihati741@gmail.com</t>
  </si>
  <si>
    <t>2025-11-20 13:05:26</t>
  </si>
  <si>
    <t>2025-11-20 13:55:59</t>
  </si>
  <si>
    <t>20251208 14:14:29</t>
  </si>
  <si>
    <t>NOFARIDA RASIANI</t>
  </si>
  <si>
    <t>Jalan jati perwira No.25 RT 010 RW 003</t>
  </si>
  <si>
    <t>WONOSOBO, 13 November 1986 (40)</t>
  </si>
  <si>
    <t>+62 855-8002-791</t>
  </si>
  <si>
    <t>317222091061</t>
  </si>
  <si>
    <t>nofaridarasiani@gmail.com</t>
  </si>
  <si>
    <t>2025-11-18 15:00:25</t>
  </si>
  <si>
    <t>2025-11-18 15:21:16</t>
  </si>
  <si>
    <t>20251204 17:19:17</t>
  </si>
  <si>
    <t>Nonon Sumarni</t>
  </si>
  <si>
    <t>Jln mustika ratu RT 07 RW 08 no 4b</t>
  </si>
  <si>
    <t>JAKARTA TIMUR, 20 Januari 1976 (49)</t>
  </si>
  <si>
    <t>+62 812-8019-9365</t>
  </si>
  <si>
    <t>317222010309</t>
  </si>
  <si>
    <t>nonnysumarni683@gmail.com</t>
  </si>
  <si>
    <t>2025-11-21 13:03:01</t>
  </si>
  <si>
    <t>2025-11-21 14:00:45</t>
  </si>
  <si>
    <t>20251204 15:36:54</t>
  </si>
  <si>
    <t>Normanbya trimantara</t>
  </si>
  <si>
    <t>Jl. Batu kristal no 62/82 pulomas</t>
  </si>
  <si>
    <t>JAKARTA TIMUR, 03 April 1993 (33)</t>
  </si>
  <si>
    <t>+62 823-2229-6661</t>
  </si>
  <si>
    <t>317225050047</t>
  </si>
  <si>
    <t>Normamby99@gmail.com</t>
  </si>
  <si>
    <t>2025-11-20 15:15:27</t>
  </si>
  <si>
    <t>2025-11-20 15:56:33</t>
  </si>
  <si>
    <t>20251204 18:50:21</t>
  </si>
  <si>
    <t>Novi yani</t>
  </si>
  <si>
    <t>Jl GG remaja vii RT 14 RW 003</t>
  </si>
  <si>
    <t>JAKARTA TIMUR, 15 November 1976 (50)</t>
  </si>
  <si>
    <t>+62 812-1976-9969</t>
  </si>
  <si>
    <t>317222010285</t>
  </si>
  <si>
    <t>noviyni1176@gmail.com</t>
  </si>
  <si>
    <t>2025-11-20 15:40:58</t>
  </si>
  <si>
    <t>2025-11-20 15:57:31</t>
  </si>
  <si>
    <t>20251204 07:52:37</t>
  </si>
  <si>
    <t>Novia Indriati</t>
  </si>
  <si>
    <t>Jalan Cipinang Muara RT 003 RW 005</t>
  </si>
  <si>
    <t>, 20 November 1980 (46)</t>
  </si>
  <si>
    <t>+62 858-8472-8618</t>
  </si>
  <si>
    <t>317222090611</t>
  </si>
  <si>
    <t>noviaindriati4@gmail.com</t>
  </si>
  <si>
    <t>2025-11-20 15:00:26</t>
  </si>
  <si>
    <t>2025-11-20 15:48:15</t>
  </si>
  <si>
    <t>20251204 16:06:27</t>
  </si>
  <si>
    <t>NUNUNG NURAINI</t>
  </si>
  <si>
    <t>Jl raya bekasi km 25 kp gempol rt 001 rw 01</t>
  </si>
  <si>
    <t>JAKARTA TIMUR, 14 Juli 1974 (52)</t>
  </si>
  <si>
    <t>+62 821-9555-7102</t>
  </si>
  <si>
    <t>317222010133</t>
  </si>
  <si>
    <t>Nuniedn@gmail.com</t>
  </si>
  <si>
    <t>2025-11-18 15:09:33</t>
  </si>
  <si>
    <t>2025-11-18 15:54:57</t>
  </si>
  <si>
    <t>20251204 17:02:35</t>
  </si>
  <si>
    <t>Nur djayanti</t>
  </si>
  <si>
    <t>Jl.Tanah manisan RT 9/3 Kel Cipinang Cempedak kec.Jatinegara</t>
  </si>
  <si>
    <t>JAKARTA TIMUR, 09 September 1984 (42)</t>
  </si>
  <si>
    <t>Ibu Rumah Tangga</t>
  </si>
  <si>
    <t>+62 815-7477-4253</t>
  </si>
  <si>
    <t>317222091568</t>
  </si>
  <si>
    <t>nurdjayanti6@gmail.com</t>
  </si>
  <si>
    <t>2025-11-20 07:02:14</t>
  </si>
  <si>
    <t>2025-11-20 07:38:31</t>
  </si>
  <si>
    <t>20251204 09:42:55</t>
  </si>
  <si>
    <t>Nur Endah Rosmiati</t>
  </si>
  <si>
    <t>Jl. Waringin No.21 Rt.012/Rw.001</t>
  </si>
  <si>
    <t>MAJALENGKA, 21 September 1996 (30)</t>
  </si>
  <si>
    <t>+62 085-1627-76702</t>
  </si>
  <si>
    <t>317222100179</t>
  </si>
  <si>
    <t>nurendahrosmiati96@gmail.com</t>
  </si>
  <si>
    <t>2025-11-25 11:00:40</t>
  </si>
  <si>
    <t>2025-11-25 11:37:08</t>
  </si>
  <si>
    <t>20251204 13:11:12</t>
  </si>
  <si>
    <t>Nur hartati</t>
  </si>
  <si>
    <t>Kp.baru jl.sambiloto 4 no.34 rt013 rw006</t>
  </si>
  <si>
    <t>BANYUMAS, 01 Februari 1984 (42)</t>
  </si>
  <si>
    <t>+62 895-6394-34971</t>
  </si>
  <si>
    <t>317222100866</t>
  </si>
  <si>
    <t>nurhartati0184@gmail.com</t>
  </si>
  <si>
    <t>2025-11-20 14:26:01</t>
  </si>
  <si>
    <t>2025-11-20 14:37:21</t>
  </si>
  <si>
    <t>20251204 20:23:40</t>
  </si>
  <si>
    <t>Nur Hasanah</t>
  </si>
  <si>
    <t>Jl. Letiend sutoyo cawang 3 rt 002 rw 007 no. 6</t>
  </si>
  <si>
    <t>JAKARTA TIMUR, 06 Januari 1987 (39)</t>
  </si>
  <si>
    <t>+62 813-1475-3645</t>
  </si>
  <si>
    <t>317222100335</t>
  </si>
  <si>
    <t>nurhasanah.syukri06@gmail.com</t>
  </si>
  <si>
    <t>2025-11-21 15:00:22</t>
  </si>
  <si>
    <t>2025-11-21 15:22:01</t>
  </si>
  <si>
    <t>20251206 08:10:40</t>
  </si>
  <si>
    <t>Nur hikmah</t>
  </si>
  <si>
    <t>Gang banten IX no.12 RT.006 RW.05</t>
  </si>
  <si>
    <t>JAKARTA TIMUR, 02 Juni 1977 (49)</t>
  </si>
  <si>
    <t>+62 813-8191-4138</t>
  </si>
  <si>
    <t>317222091696</t>
  </si>
  <si>
    <t>nurhikmah261977@gmail.com</t>
  </si>
  <si>
    <t>2025-11-20 13:05:44</t>
  </si>
  <si>
    <t>2025-11-20 13:35:23</t>
  </si>
  <si>
    <t>20251204 15:11:39</t>
  </si>
  <si>
    <t>Nur Hulfa Maulida</t>
  </si>
  <si>
    <t>Jl. Tanjung Lengkong RT17 RW 07 NO 22,</t>
  </si>
  <si>
    <t>JAKARTA TIMUR, 07 September 1992 (34)</t>
  </si>
  <si>
    <t>+62 877-9324-0107</t>
  </si>
  <si>
    <t>317222100373</t>
  </si>
  <si>
    <t>hulfamaulida07@gmail.com</t>
  </si>
  <si>
    <t>2025-11-21 11:01:15</t>
  </si>
  <si>
    <t>2025-11-21 11:30:48</t>
  </si>
  <si>
    <t>20251204 10:53:51</t>
  </si>
  <si>
    <t>NUR OKTAVIA SURYANI</t>
  </si>
  <si>
    <t>Jalan Bambu Kuning Utara no. 10 RT 010/002</t>
  </si>
  <si>
    <t>KEDIRI, 22 Oktober 1984 (42)</t>
  </si>
  <si>
    <t>+62 858-5437-8289</t>
  </si>
  <si>
    <t>317222091580</t>
  </si>
  <si>
    <t>nuroktaviasuryani@gmail.com</t>
  </si>
  <si>
    <t>2025-11-20 15:00:31</t>
  </si>
  <si>
    <t>2025-11-20 15:22:30</t>
  </si>
  <si>
    <t>20251204 10:58:28</t>
  </si>
  <si>
    <t>NUR'AINI</t>
  </si>
  <si>
    <t>Jl. Haji Gemon no.35 rt 003/001</t>
  </si>
  <si>
    <t>JAKARTA TIMUR, 02 Februari 1970 (56)</t>
  </si>
  <si>
    <t>+62 895-2573-5991</t>
  </si>
  <si>
    <t>317223030001</t>
  </si>
  <si>
    <t>ainitanjung883@gmail.com</t>
  </si>
  <si>
    <t>2025-11-19 13:03:16</t>
  </si>
  <si>
    <t>2025-11-19 13:14:33</t>
  </si>
  <si>
    <t>20251204 11:36:19</t>
  </si>
  <si>
    <t>Nur'aini</t>
  </si>
  <si>
    <t>Jl. Hm. Sabar</t>
  </si>
  <si>
    <t>JAKARTA TIMUR, 16 Juni 1978 (48)</t>
  </si>
  <si>
    <t>+62 822-1013-0767</t>
  </si>
  <si>
    <t>317222091155</t>
  </si>
  <si>
    <t>debbyanggarini16@gmail.com</t>
  </si>
  <si>
    <t>2025-11-20 11:00:14</t>
  </si>
  <si>
    <t>2025-11-20 11:39:59</t>
  </si>
  <si>
    <t>20251204 09:19:56</t>
  </si>
  <si>
    <t>NURASIYAH</t>
  </si>
  <si>
    <t>Jln.kampung asem no 63B</t>
  </si>
  <si>
    <t>, 04 April 1973 (53)</t>
  </si>
  <si>
    <t>+62 812-6786-3536</t>
  </si>
  <si>
    <t>317223030004</t>
  </si>
  <si>
    <t>nasutionveronica7@gmail.com</t>
  </si>
  <si>
    <t>2025-11-21 13:31:14</t>
  </si>
  <si>
    <t>2025-11-21 14:03:47</t>
  </si>
  <si>
    <t>20251204 09:09:27</t>
  </si>
  <si>
    <t>Nurdiyah</t>
  </si>
  <si>
    <t>Jl. bekasi timur 4 rt 004 rw 08</t>
  </si>
  <si>
    <t>JAKARTA TIMUR, 28 Februari 1990 (36)</t>
  </si>
  <si>
    <t>+62 858-8819-0890</t>
  </si>
  <si>
    <t>317222100442</t>
  </si>
  <si>
    <t>ratusandi22@gmail.com</t>
  </si>
  <si>
    <t>2025-11-21 11:02:26</t>
  </si>
  <si>
    <t>2025-11-21 11:31:29</t>
  </si>
  <si>
    <t>20251205 11:08:52</t>
  </si>
  <si>
    <t>Nurfaizah</t>
  </si>
  <si>
    <t>Kp.pedaengan RT 009 RW 008 penggilingan cakung</t>
  </si>
  <si>
    <t>KENDAL, 02 Agustus 1980 (46)</t>
  </si>
  <si>
    <t>+62 882-1263-2913</t>
  </si>
  <si>
    <t>317222040030</t>
  </si>
  <si>
    <t>massutarno29@gmail.com</t>
  </si>
  <si>
    <t>2025-11-21 09:01:17</t>
  </si>
  <si>
    <t>2025-11-21 09:36:36</t>
  </si>
  <si>
    <t>20251205 14:50:56</t>
  </si>
  <si>
    <t>NURHAYATI</t>
  </si>
  <si>
    <t>JL.OTISTA GG.MANGGA RT.007/RW.003 NO.24 A</t>
  </si>
  <si>
    <t>JAKARTA TIMUR, 14 November 1968 (58)</t>
  </si>
  <si>
    <t>+62 083-8869-0050</t>
  </si>
  <si>
    <t>317222010063</t>
  </si>
  <si>
    <t>nurhayatinuy726@gmail.com</t>
  </si>
  <si>
    <t>2025-11-21 15:01:18</t>
  </si>
  <si>
    <t>2025-11-21 15:15:30</t>
  </si>
  <si>
    <t>20251204 12:02:20</t>
  </si>
  <si>
    <t>NURHIDAYANTI</t>
  </si>
  <si>
    <t>Jl. Bumi Malaka Rt 007 Rw 008</t>
  </si>
  <si>
    <t>JAKARTA TIMUR, 28 Mei 1982 (44)</t>
  </si>
  <si>
    <t>+62 085-9037-73896</t>
  </si>
  <si>
    <t>317222010245</t>
  </si>
  <si>
    <t>Nurhidantdai@gmail.com</t>
  </si>
  <si>
    <t>2025-11-21 09:00:29</t>
  </si>
  <si>
    <t>2025-11-21 09:15:58</t>
  </si>
  <si>
    <t>20251204 10:01:36</t>
  </si>
  <si>
    <t>Nurjanah</t>
  </si>
  <si>
    <t>Jalan kampung sumur</t>
  </si>
  <si>
    <t>JAKARTA TIMUR, 25 Februari 1975 (51)</t>
  </si>
  <si>
    <t>+62 083-8719-25695</t>
  </si>
  <si>
    <t>317222040023</t>
  </si>
  <si>
    <t>nurjanaaah075@gmail.com</t>
  </si>
  <si>
    <t>2025-11-18 13:34:27</t>
  </si>
  <si>
    <t>2025-11-18 14:12:44</t>
  </si>
  <si>
    <t>20251208 11:48:54</t>
  </si>
  <si>
    <t>Nurlaila</t>
  </si>
  <si>
    <t>Jl.jaani nasir rt.001 rw.010</t>
  </si>
  <si>
    <t>JAKARTA TIMUR, 05 November 1994 (32)</t>
  </si>
  <si>
    <t>+62 858-9925-2248</t>
  </si>
  <si>
    <t>317222090079</t>
  </si>
  <si>
    <t>Ailarun0594@gmail.com</t>
  </si>
  <si>
    <t>2025-11-19 13:06:43</t>
  </si>
  <si>
    <t>2025-11-19 13:29:17</t>
  </si>
  <si>
    <t>20251208 07:40:03</t>
  </si>
  <si>
    <t>Nurlianti Nurdin</t>
  </si>
  <si>
    <t>JAKARTA TIMUR, 18 Juni 1987 (39)</t>
  </si>
  <si>
    <t>+62 819-0819-2040</t>
  </si>
  <si>
    <t>317223110143</t>
  </si>
  <si>
    <t>nurliantinurdin22@gmail.com</t>
  </si>
  <si>
    <t>2025-11-18 15:35:43</t>
  </si>
  <si>
    <t>2025-11-18 15:46:40</t>
  </si>
  <si>
    <t>20251208 10:54:10</t>
  </si>
  <si>
    <t>NURMALA</t>
  </si>
  <si>
    <t>Jl.Dalang No.54 Rt013/005</t>
  </si>
  <si>
    <t>JAKARTA PUSAT, 01 September 1984 (42)</t>
  </si>
  <si>
    <t>+62 895-4059-11677</t>
  </si>
  <si>
    <t>317223110039</t>
  </si>
  <si>
    <t>nurmalaaysa.munjul@gmail.com</t>
  </si>
  <si>
    <t>2025-11-20 09:15:08</t>
  </si>
  <si>
    <t>2025-11-20 09:57:45</t>
  </si>
  <si>
    <t>20251204 10:05:46</t>
  </si>
  <si>
    <t>Nurmalasari</t>
  </si>
  <si>
    <t>Jl. Rawadas rt 10 rw 03 no 128 kel. Pondok Kopi kec. Duren sawit</t>
  </si>
  <si>
    <t>JAKARTA TIMUR, 15 Agustus 1994 (32)</t>
  </si>
  <si>
    <t>+62 857-7204-3451</t>
  </si>
  <si>
    <t>317222091466</t>
  </si>
  <si>
    <t>nurmalasari150894@gmail.com</t>
  </si>
  <si>
    <t>2025-11-21 15:31:21</t>
  </si>
  <si>
    <t>2025-11-21 15:43:54</t>
  </si>
  <si>
    <t>20251204 10:40:27</t>
  </si>
  <si>
    <t>Nurul Chairiah</t>
  </si>
  <si>
    <t>Cililitan Besar Rt 006 RW 09</t>
  </si>
  <si>
    <t>, 21 Februari 1986 (40)</t>
  </si>
  <si>
    <t>+62 811-1722-102</t>
  </si>
  <si>
    <t>317225050039</t>
  </si>
  <si>
    <t>rhe.uyuy@gmail.com</t>
  </si>
  <si>
    <t>2025-11-24 15:04:50</t>
  </si>
  <si>
    <t>2025-11-24 15:52:33</t>
  </si>
  <si>
    <t>20251208 12:29:57</t>
  </si>
  <si>
    <t>Nurul hikmah</t>
  </si>
  <si>
    <t>Jln h baping</t>
  </si>
  <si>
    <t>JAKARTA TIMUR, 19 November 1996 (30)</t>
  </si>
  <si>
    <t>+62 895-3643-13229</t>
  </si>
  <si>
    <t>317323110532</t>
  </si>
  <si>
    <t>uyungallay@gmail.com</t>
  </si>
  <si>
    <t>2025-11-21 13:09:13</t>
  </si>
  <si>
    <t>2025-11-21 13:58:54</t>
  </si>
  <si>
    <t>20251204 15:39:05</t>
  </si>
  <si>
    <t>Nurul Robiatul Adawiyah</t>
  </si>
  <si>
    <t>Jl. Mandala V Gg. H. Djuki RT 006 RW 009 No.17B</t>
  </si>
  <si>
    <t>, 16 Agustus 1973 (53)</t>
  </si>
  <si>
    <t>+62 811-1999-0204</t>
  </si>
  <si>
    <t>317222030022</t>
  </si>
  <si>
    <t>nurulra1608@gmail.com</t>
  </si>
  <si>
    <t>2025-11-24 15:04:12</t>
  </si>
  <si>
    <t>20251208 12:31:15</t>
  </si>
  <si>
    <t>Nuryanti</t>
  </si>
  <si>
    <t>Jl.Permata II RT 004/ RW 006</t>
  </si>
  <si>
    <t>KLATEN, 21 Maret 1980 (46)</t>
  </si>
  <si>
    <t>+62 813-8248-1980</t>
  </si>
  <si>
    <t>317222091505</t>
  </si>
  <si>
    <t>nuryantie80@gmail.com</t>
  </si>
  <si>
    <t>2025-11-19 15:59:00</t>
  </si>
  <si>
    <t>2025-11-19 16:20:47</t>
  </si>
  <si>
    <t>20251204 13:21:43</t>
  </si>
  <si>
    <t>ODAH</t>
  </si>
  <si>
    <t>Kp Rawadas rt 008/03 no 15</t>
  </si>
  <si>
    <t>JAKARTA TIMUR, 12 Juni 1977 (49)</t>
  </si>
  <si>
    <t>+62 812-1208-4654</t>
  </si>
  <si>
    <t>317222020084</t>
  </si>
  <si>
    <t>Odahsaodah177@gmail.com</t>
  </si>
  <si>
    <t>2025-11-21 10:13:47</t>
  </si>
  <si>
    <t>2025-11-21 10:27:42</t>
  </si>
  <si>
    <t>20251204 23:17:02</t>
  </si>
  <si>
    <t>Offi oktaria alam</t>
  </si>
  <si>
    <t>Jl. Mkj 22 no. 36 rt 002 rw 012</t>
  </si>
  <si>
    <t>MEDAN, 18 Oktober 1977 (49)</t>
  </si>
  <si>
    <t>+62 881-0256-10913</t>
  </si>
  <si>
    <t>317223010005</t>
  </si>
  <si>
    <t>Offioktaria77@gmail.com</t>
  </si>
  <si>
    <t>2025-11-21 07:01:56</t>
  </si>
  <si>
    <t>2025-11-21 07:40:06</t>
  </si>
  <si>
    <t>20251204 15:12:55</t>
  </si>
  <si>
    <t>Pangestuti</t>
  </si>
  <si>
    <t>Komplek puskesad RT 04/011 no.47</t>
  </si>
  <si>
    <t>JAKARTA TIMUR, 20 Desember 1975 (51)</t>
  </si>
  <si>
    <t>+62 895-2262-4456</t>
  </si>
  <si>
    <t>317222010222</t>
  </si>
  <si>
    <t>pangestut20@gmail.com</t>
  </si>
  <si>
    <t>2025-11-20 13:01:11</t>
  </si>
  <si>
    <t>2025-11-20 13:22:16</t>
  </si>
  <si>
    <t>20251204 07:59:25</t>
  </si>
  <si>
    <t>Permula Artandy</t>
  </si>
  <si>
    <t>Jl Bambu Wulung no.10 RT 007/05</t>
  </si>
  <si>
    <t>JAKARTA TIMUR, 14 April 1976 (50)</t>
  </si>
  <si>
    <t>+62 858-9153-3645</t>
  </si>
  <si>
    <t>317222010074</t>
  </si>
  <si>
    <t>eliyanalisnawati@gmail.com</t>
  </si>
  <si>
    <t>2025-11-21 15:01:28</t>
  </si>
  <si>
    <t>2025-11-21 15:27:42</t>
  </si>
  <si>
    <t>20251204 09:47:50</t>
  </si>
  <si>
    <t>Pipit Rachmawati</t>
  </si>
  <si>
    <t>Jl. Dewi Sartika Rt005/006</t>
  </si>
  <si>
    <t>JAKARTA TIMUR, 20 Agustus 1979 (47)</t>
  </si>
  <si>
    <t>+62 895-3843-20215</t>
  </si>
  <si>
    <t>317222090386</t>
  </si>
  <si>
    <t>pipitrachmawati51@gmail.com</t>
  </si>
  <si>
    <t>2025-11-19 13:10:06</t>
  </si>
  <si>
    <t>2025-11-19 13:47:02</t>
  </si>
  <si>
    <t>20251204 08:54:36</t>
  </si>
  <si>
    <t>Pita lestari</t>
  </si>
  <si>
    <t>Jl Kramat 4 lubang buaya</t>
  </si>
  <si>
    <t>, 10 April 1986 (40)</t>
  </si>
  <si>
    <t>+62 895-6388-48287</t>
  </si>
  <si>
    <t>317222040050</t>
  </si>
  <si>
    <t>pitalestari266@gmail.com</t>
  </si>
  <si>
    <t>2025-11-21 11:03:18</t>
  </si>
  <si>
    <t>2025-11-21 11:38:31</t>
  </si>
  <si>
    <t>20251204 10:11:29</t>
  </si>
  <si>
    <t>Poltak S.M. Limbong</t>
  </si>
  <si>
    <t>RT 006 RW 06 Kel.Rambutan Ciraacas Jakartaa Timur</t>
  </si>
  <si>
    <t>TAPANULI TENGAH, 06 Desember 1967 (59)</t>
  </si>
  <si>
    <t>+62 813-1740-9386</t>
  </si>
  <si>
    <t>317222050001</t>
  </si>
  <si>
    <t>limbongpoltak@gmail.com</t>
  </si>
  <si>
    <t>2025-11-24 13:00:20</t>
  </si>
  <si>
    <t>2025-11-24 13:50:45</t>
  </si>
  <si>
    <t>20251204 09:35:44</t>
  </si>
  <si>
    <t>Prastika Andeluri</t>
  </si>
  <si>
    <t>jl pangkalan jati 1 no:6 rt 004/013</t>
  </si>
  <si>
    <t>JAKARTA TIMUR, 14 Februari 1989 (37)</t>
  </si>
  <si>
    <t>berdagang</t>
  </si>
  <si>
    <t>+62 896-5258-9450</t>
  </si>
  <si>
    <t>317222010449</t>
  </si>
  <si>
    <t>prastikaluri142@gmail.com</t>
  </si>
  <si>
    <t>2025-11-19 09:15:05</t>
  </si>
  <si>
    <t>2025-11-19 09:34:27</t>
  </si>
  <si>
    <t>20251205 16:50:52</t>
  </si>
  <si>
    <t>PUDYASTUTI</t>
  </si>
  <si>
    <t>Jl. HM. SABAR RT 004 RW 001</t>
  </si>
  <si>
    <t>JAKARTA SELATAN, 27 Juli 1977 (49)</t>
  </si>
  <si>
    <t>+62 896-3029-7642</t>
  </si>
  <si>
    <t>317222020070</t>
  </si>
  <si>
    <t>pudyastuti851@gmail.com</t>
  </si>
  <si>
    <t>20251204 09:10:40</t>
  </si>
  <si>
    <t>PUJI ASTUTI SE</t>
  </si>
  <si>
    <t>Jalan Pendidikan III No. 23 RT 006 RW 006</t>
  </si>
  <si>
    <t>JAKARTA TIMUR, 11 November 1977 (49)</t>
  </si>
  <si>
    <t>+62 856-9050-078</t>
  </si>
  <si>
    <t>317222100033</t>
  </si>
  <si>
    <t>astutipuji1177@gmail.com</t>
  </si>
  <si>
    <t>2025-11-19 15:05:08</t>
  </si>
  <si>
    <t>2025-11-19 15:45:32</t>
  </si>
  <si>
    <t>20251204 21:37:09</t>
  </si>
  <si>
    <t>Purnama tampubolon</t>
  </si>
  <si>
    <t>Jl tanah merdeka rt006/06 No 38b</t>
  </si>
  <si>
    <t>TAPANULI UTARA, 07 Agustus 1975 (51)</t>
  </si>
  <si>
    <t>+62 081-2950-75925</t>
  </si>
  <si>
    <t>317222091822</t>
  </si>
  <si>
    <t>Purnamatampubolon1975@gmail.com</t>
  </si>
  <si>
    <t>2025-11-20 15:13:59</t>
  </si>
  <si>
    <t>2025-11-20 16:11:53</t>
  </si>
  <si>
    <t>20251204 09:14:35</t>
  </si>
  <si>
    <t>Purwaningsih</t>
  </si>
  <si>
    <t>Kampung Bali RT004 RW005</t>
  </si>
  <si>
    <t>JAKARTA TIMUR, 29 September 1981 (45)</t>
  </si>
  <si>
    <t>+62 821-1264-5767</t>
  </si>
  <si>
    <t>317223030007</t>
  </si>
  <si>
    <t>purwa0328@gmail.com</t>
  </si>
  <si>
    <t>2025-11-19 16:16:10</t>
  </si>
  <si>
    <t>2025-11-19 16:40:39</t>
  </si>
  <si>
    <t>20251204 16:33:33</t>
  </si>
  <si>
    <t>PURWANTI</t>
  </si>
  <si>
    <t>JALAN PANGKALAN JATI VII RT 002 RW 009 NO.08</t>
  </si>
  <si>
    <t>JAKARTA PUSAT, 30 September 1987 (39)</t>
  </si>
  <si>
    <t>+62 857-1447-7880</t>
  </si>
  <si>
    <t>317225050012</t>
  </si>
  <si>
    <t>wantykhansa@gmail.com</t>
  </si>
  <si>
    <t>2025-11-20 07:00:10</t>
  </si>
  <si>
    <t>2025-11-20 07:17:17</t>
  </si>
  <si>
    <t>20251205 21:20:23</t>
  </si>
  <si>
    <t>Purwanti</t>
  </si>
  <si>
    <t>Jalan Bunut RT 005/04 No.116</t>
  </si>
  <si>
    <t>SRAGEN, 30 Oktober 1984 (42)</t>
  </si>
  <si>
    <t>+62 838-7606-3662</t>
  </si>
  <si>
    <t>317222010032</t>
  </si>
  <si>
    <t>wantihanif3024@gmail.com</t>
  </si>
  <si>
    <t>2025-11-19 15:11:40</t>
  </si>
  <si>
    <t>2025-11-19 16:00:40</t>
  </si>
  <si>
    <t>20251204 08:03:08</t>
  </si>
  <si>
    <t>PUTRI WIDIANINGSIH</t>
  </si>
  <si>
    <t>JL. DELTA RT 004 RW 008</t>
  </si>
  <si>
    <t>JAKARTA TIMUR, 15 November 1991 (35)</t>
  </si>
  <si>
    <t>+62 881-0243-20005</t>
  </si>
  <si>
    <t>317222020062</t>
  </si>
  <si>
    <t>putrike2budi@gmail.com</t>
  </si>
  <si>
    <t>2025-11-20 15:17:31</t>
  </si>
  <si>
    <t>2025-11-20 15:57:37</t>
  </si>
  <si>
    <t>20251204 13:16:03</t>
  </si>
  <si>
    <t>Qurrota Ayun Sekarningrum</t>
  </si>
  <si>
    <t>Jl. Angkasa 1 rt 005 rw 03 no 96</t>
  </si>
  <si>
    <t>JAKARTA TIMUR, 06 Desember 1996 (30)</t>
  </si>
  <si>
    <t>+62 897-1964-064</t>
  </si>
  <si>
    <t>317222010313</t>
  </si>
  <si>
    <t>tata.menil82@gmail.com</t>
  </si>
  <si>
    <t>2025-11-21 13:21:38</t>
  </si>
  <si>
    <t>2025-11-21 13:51:27</t>
  </si>
  <si>
    <t>20251204 17:56:22</t>
  </si>
  <si>
    <t>R EVA HASANAH</t>
  </si>
  <si>
    <t>Jatinegara kaum RT. 001 RW. 003 no 16</t>
  </si>
  <si>
    <t>JAKARTA TIMUR, 12 November 1989 (37)</t>
  </si>
  <si>
    <t>+62 085-8905-98410</t>
  </si>
  <si>
    <t>317222090220</t>
  </si>
  <si>
    <t>revahasanah1@gmail.com</t>
  </si>
  <si>
    <t>2025-11-18 15:23:53</t>
  </si>
  <si>
    <t>2025-11-18 15:36:22</t>
  </si>
  <si>
    <t>20251204 10:31:17</t>
  </si>
  <si>
    <t>Rachmad Sangaji Purwoko</t>
  </si>
  <si>
    <t>Jl. Pondok Dayung No.17 Rt.04 Rw.013</t>
  </si>
  <si>
    <t>SLEMAN, 13 November 1995 (31)</t>
  </si>
  <si>
    <t>+62 838-9970-3061</t>
  </si>
  <si>
    <t>317222010187</t>
  </si>
  <si>
    <t>rachmadsangaji@gmail.com</t>
  </si>
  <si>
    <t>2025-11-20 15:00:44</t>
  </si>
  <si>
    <t>2025-11-20 15:14:29</t>
  </si>
  <si>
    <t>20251208 11:22:13</t>
  </si>
  <si>
    <t>Rachmat fadilah</t>
  </si>
  <si>
    <t>Jl. Kemuning dalam no. 8 Rt03/04</t>
  </si>
  <si>
    <t>JAKARTA TIMUR, 21 Januari 1967 (58)</t>
  </si>
  <si>
    <t>+62 896-1463-3674</t>
  </si>
  <si>
    <t>317222010194</t>
  </si>
  <si>
    <t>rachmat.fadilah01@gmail.com</t>
  </si>
  <si>
    <t>2025-11-25 11:02:04</t>
  </si>
  <si>
    <t>2025-11-25 11:32:21</t>
  </si>
  <si>
    <t>20251204 11:08:32</t>
  </si>
  <si>
    <t>Rachmawati</t>
  </si>
  <si>
    <t>Jalan Dewi Sartika Rt 1 RW 4</t>
  </si>
  <si>
    <t>JAKARTA TIMUR, 20 Juli 1981 (45)</t>
  </si>
  <si>
    <t>+62 815-1753-3066</t>
  </si>
  <si>
    <t>317222010144</t>
  </si>
  <si>
    <t>azzahra.abellia20@gmail.com</t>
  </si>
  <si>
    <t>2025-11-19 13:01:30</t>
  </si>
  <si>
    <t>2025-11-19 13:50:11</t>
  </si>
  <si>
    <t>20251204 12:40:07</t>
  </si>
  <si>
    <t>Rachmawati budi lestari</t>
  </si>
  <si>
    <t>Jl. Raya Centex Gg. Galur Rt. 006 Rw. 010</t>
  </si>
  <si>
    <t>JAKARTA TIMUR, 25 Februari 1995 (31)</t>
  </si>
  <si>
    <t>+62 857-7821-5546</t>
  </si>
  <si>
    <t>317222090265</t>
  </si>
  <si>
    <t>Rachmalestari064@gmail.com</t>
  </si>
  <si>
    <t>2025-11-21 13:04:26</t>
  </si>
  <si>
    <t>20251204 08:58:26</t>
  </si>
  <si>
    <t>Rahayu</t>
  </si>
  <si>
    <t>Kandang Besar RT.012/004 UJUNG MENTENG</t>
  </si>
  <si>
    <t>TEGAL, 29 Mei 1967 (59)</t>
  </si>
  <si>
    <t>+62 877-3214-0651</t>
  </si>
  <si>
    <t>317223020003</t>
  </si>
  <si>
    <t>ayurahayu290567@gmail.com</t>
  </si>
  <si>
    <t>2025-11-18 13:05:03</t>
  </si>
  <si>
    <t>2025-11-18 13:47:35</t>
  </si>
  <si>
    <t>20251204 16:37:54</t>
  </si>
  <si>
    <t>Rahmawati</t>
  </si>
  <si>
    <t>Jalan Cipinang Muara</t>
  </si>
  <si>
    <t>JAKARTA TIMUR, 23 Mei 1971 (55)</t>
  </si>
  <si>
    <t>+62 877-3413-5866</t>
  </si>
  <si>
    <t>317222010278</t>
  </si>
  <si>
    <t>rahmawatirohili123@gmail.com</t>
  </si>
  <si>
    <t>2025-11-21 13:04:14</t>
  </si>
  <si>
    <t>2025-11-21 13:13:01</t>
  </si>
  <si>
    <t>20251206 12:37:24</t>
  </si>
  <si>
    <t>Rama Ibrahim</t>
  </si>
  <si>
    <t>Jl.kebon nanas selatan I Rt01/008 No 15</t>
  </si>
  <si>
    <t>JAKARTA TIMUR, 29 Januari 1998 (27)</t>
  </si>
  <si>
    <t>Membantu Pekerjaan Rumah</t>
  </si>
  <si>
    <t>+62 878-0894-3246</t>
  </si>
  <si>
    <t>317222110015</t>
  </si>
  <si>
    <t>ramaibrahim318@gmail.com</t>
  </si>
  <si>
    <t>2025-11-20 13:00:28</t>
  </si>
  <si>
    <t>2025-11-20 13:13:09</t>
  </si>
  <si>
    <t>20251204 13:55:12</t>
  </si>
  <si>
    <t>Ramas Achmad Mulyadi</t>
  </si>
  <si>
    <t>Kp.Baru Jl.Cemara</t>
  </si>
  <si>
    <t>JAKARTA TIMUR, 06 Desember 1994 (32)</t>
  </si>
  <si>
    <t>Driver transportasi online</t>
  </si>
  <si>
    <t>+62 851-5623-1185</t>
  </si>
  <si>
    <t>317222110013</t>
  </si>
  <si>
    <t>rmsachmad@gmail.com</t>
  </si>
  <si>
    <t>2025-11-18 10:45:03</t>
  </si>
  <si>
    <t>2025-11-18 11:02:35</t>
  </si>
  <si>
    <t>20251204 16:10:12</t>
  </si>
  <si>
    <t>Ramas Rizal Karyadi</t>
  </si>
  <si>
    <t>Kp baru rt008/007 no4</t>
  </si>
  <si>
    <t>JAKARTA TIMUR, 10 Desember 1985 (41)</t>
  </si>
  <si>
    <t>+62 813-8515-0088</t>
  </si>
  <si>
    <t>317222050006</t>
  </si>
  <si>
    <t>autoboth99@gmail.com</t>
  </si>
  <si>
    <t>2025-11-21 07:01:44</t>
  </si>
  <si>
    <t>2025-11-21 07:45:07</t>
  </si>
  <si>
    <t>20251204 15:59:17</t>
  </si>
  <si>
    <t>Rani Mawarni</t>
  </si>
  <si>
    <t>Kebon Pala II</t>
  </si>
  <si>
    <t>, 09 Oktober 1978 (48)</t>
  </si>
  <si>
    <t>+62 812-9693-1072</t>
  </si>
  <si>
    <t>317222090636</t>
  </si>
  <si>
    <t>ranimawarni09@gmail.com</t>
  </si>
  <si>
    <t>2025-11-19 09:29:50</t>
  </si>
  <si>
    <t>2025-11-19 10:10:20</t>
  </si>
  <si>
    <t>20251205 18:29:30</t>
  </si>
  <si>
    <t>Ratna Safitri</t>
  </si>
  <si>
    <t>Kp. Waru Doyong</t>
  </si>
  <si>
    <t>JAKARTA TIMUR, 08 Mei 2002 (24)</t>
  </si>
  <si>
    <t>+62 859-2055-9837</t>
  </si>
  <si>
    <t>317225050065</t>
  </si>
  <si>
    <t>ratnasafitri443@gmail.com</t>
  </si>
  <si>
    <t>2025-11-21 13:00:18</t>
  </si>
  <si>
    <t>2025-11-21 13:54:09</t>
  </si>
  <si>
    <t>20251204 14:15:40</t>
  </si>
  <si>
    <t>Ratu Vania Odelia Rachman</t>
  </si>
  <si>
    <t>Jl. Rawadas</t>
  </si>
  <si>
    <t>, 04 Oktober 2003 (23)</t>
  </si>
  <si>
    <t>+62 852-8346-2587</t>
  </si>
  <si>
    <t>317222091468</t>
  </si>
  <si>
    <t>ratuodelia03@gmail.com</t>
  </si>
  <si>
    <t>2025-11-20 11:21:46</t>
  </si>
  <si>
    <t>2025-11-20 11:53:15</t>
  </si>
  <si>
    <t>20251204 10:20:21</t>
  </si>
  <si>
    <t>Reddy W Wardhana</t>
  </si>
  <si>
    <t>Jl. Mangga No. 100 , Rt 002 Rw 003, Kelurahan Batu Ampar, Kecamatan Kramatjati, 13520</t>
  </si>
  <si>
    <t>TANGERANG, 01 Mei 1994 (32)</t>
  </si>
  <si>
    <t>+62 813-8252-9300</t>
  </si>
  <si>
    <t>317225050074</t>
  </si>
  <si>
    <t>reddywisnuwardhana@gmail.com</t>
  </si>
  <si>
    <t>2025-11-21 09:05:03</t>
  </si>
  <si>
    <t>2025-11-21 09:35:29</t>
  </si>
  <si>
    <t>20251204 09:14:50</t>
  </si>
  <si>
    <t>Resti Puspita Sari</t>
  </si>
  <si>
    <t>Kp. Rawadas</t>
  </si>
  <si>
    <t>JAKARTA TIMUR, 24 Agustus 1992 (34)</t>
  </si>
  <si>
    <t>+62 899-9149-172</t>
  </si>
  <si>
    <t>317222091374</t>
  </si>
  <si>
    <t>restipuspita.rp@gmail.com</t>
  </si>
  <si>
    <t>2025-11-24 13:28:55</t>
  </si>
  <si>
    <t>2025-11-24 13:45:19</t>
  </si>
  <si>
    <t>20251204 10:36:05</t>
  </si>
  <si>
    <t>RETNO HANDAYANI</t>
  </si>
  <si>
    <t>Jalan Ikan mas No12 Rt02/010</t>
  </si>
  <si>
    <t>JAKARTA TIMUR, 30 Maret 1980 (46)</t>
  </si>
  <si>
    <t>+62 813-1528-3546</t>
  </si>
  <si>
    <t>317222091106</t>
  </si>
  <si>
    <t>retnohandayani752@gmail.com</t>
  </si>
  <si>
    <t>2025-11-19 09:06:02</t>
  </si>
  <si>
    <t>2025-11-19 09:57:50</t>
  </si>
  <si>
    <t>20251204 15:43:51</t>
  </si>
  <si>
    <t>RIDA AMALIYAH</t>
  </si>
  <si>
    <t>JALAN WARGA 1 GANG RASIM RT 009 RW 006 NO. 111</t>
  </si>
  <si>
    <t>SURABAYA, 22 Mei 1983 (43)</t>
  </si>
  <si>
    <t>+62 812-9000-1518</t>
  </si>
  <si>
    <t>317222091338</t>
  </si>
  <si>
    <t>rida.asexpress@gmail.com</t>
  </si>
  <si>
    <t>2025-11-19 15:17:32</t>
  </si>
  <si>
    <t>2025-11-19 16:09:30</t>
  </si>
  <si>
    <t>20251204 16:30:03</t>
  </si>
  <si>
    <t>Ridha Shiddieqy</t>
  </si>
  <si>
    <t>Perumahan Aneka Elok Blok G7 No 3 RT012/RW009</t>
  </si>
  <si>
    <t>JAKARTA TIMUR, 06 Juli 1994 (32)</t>
  </si>
  <si>
    <t>+62 822-1814-1449</t>
  </si>
  <si>
    <t>317223110012</t>
  </si>
  <si>
    <t>ridhashiddieqy94@gmail.com</t>
  </si>
  <si>
    <t>2025-11-24 15:21:41</t>
  </si>
  <si>
    <t>2025-11-24 15:48:25</t>
  </si>
  <si>
    <t>20251205 00:06:42</t>
  </si>
  <si>
    <t>Rifka Akhyarul Ilma</t>
  </si>
  <si>
    <t>Jl. Tegalan IF No. 19 RT 012 RW 005</t>
  </si>
  <si>
    <t>JAKARTA TIMUR, 08 Juni 1999 (27)</t>
  </si>
  <si>
    <t>+62 851-4492-1693</t>
  </si>
  <si>
    <t>317222110018</t>
  </si>
  <si>
    <t>rifkaakhyarulilma@gmail.com</t>
  </si>
  <si>
    <t>2025-11-25 13:03:37</t>
  </si>
  <si>
    <t>2025-11-25 13:11:27</t>
  </si>
  <si>
    <t>20251205 10:37:57</t>
  </si>
  <si>
    <t>RIKA HERAWATI</t>
  </si>
  <si>
    <t>Kp RAWA TERATE RT 001 RW 03</t>
  </si>
  <si>
    <t>JAKARTA TIMUR, 02 Februari 1982 (44)</t>
  </si>
  <si>
    <t>+62 812-9161-9658</t>
  </si>
  <si>
    <t>317222010007</t>
  </si>
  <si>
    <t>rherawati832@gmail.com</t>
  </si>
  <si>
    <t>2025-11-20 15:00:21</t>
  </si>
  <si>
    <t>2025-11-20 15:41:17</t>
  </si>
  <si>
    <t>20251208 15:32:35</t>
  </si>
  <si>
    <t>Rinawati</t>
  </si>
  <si>
    <t>Jl. H kaiman RT002/RW05</t>
  </si>
  <si>
    <t>JAKARTA TIMUR, 03 April 1982 (44)</t>
  </si>
  <si>
    <t>+62 085-7787-09755</t>
  </si>
  <si>
    <t>317223020007</t>
  </si>
  <si>
    <t>rina002wati@gmail.com</t>
  </si>
  <si>
    <t>2025-11-21 07:02:32</t>
  </si>
  <si>
    <t>2025-11-21 07:49:12</t>
  </si>
  <si>
    <t>20251204 14:45:55</t>
  </si>
  <si>
    <t>RINAWATI</t>
  </si>
  <si>
    <t>Jl.Tanah Merdeka,gang H.Ramli RT 10 RW 02</t>
  </si>
  <si>
    <t>SUKABUMI, 12 Oktober 1983 (43)</t>
  </si>
  <si>
    <t>+62 895-3841-20450</t>
  </si>
  <si>
    <t>317222091246</t>
  </si>
  <si>
    <t>rinawidodo105@gmail.com</t>
  </si>
  <si>
    <t>2025-11-20 15:39:57</t>
  </si>
  <si>
    <t>20251204 18:16:43</t>
  </si>
  <si>
    <t>RINI FAUZIAH SARI</t>
  </si>
  <si>
    <t>KP WARUDOYONG</t>
  </si>
  <si>
    <t>, 26 Desember 1981 (45)</t>
  </si>
  <si>
    <t>+62 822-1102-8383</t>
  </si>
  <si>
    <t>317222010002</t>
  </si>
  <si>
    <t>rinifauziahsari@gmail.com</t>
  </si>
  <si>
    <t>2025-11-18 11:02:54</t>
  </si>
  <si>
    <t>2025-11-18 11:30:53</t>
  </si>
  <si>
    <t>20251204 11:45:26</t>
  </si>
  <si>
    <t>Rini Victoria</t>
  </si>
  <si>
    <t>Jalan Kayumanis IX Rt 012/009 No. 18</t>
  </si>
  <si>
    <t>BOGOR, 17 Oktober 1986 (40)</t>
  </si>
  <si>
    <t>+62 811-9259-235</t>
  </si>
  <si>
    <t>317222010188</t>
  </si>
  <si>
    <t>victoriarini.wnd@gmail.com</t>
  </si>
  <si>
    <t>2025-11-20 15:05:47</t>
  </si>
  <si>
    <t>2025-11-20 16:04:47</t>
  </si>
  <si>
    <t>20251204 09:21:03</t>
  </si>
  <si>
    <t>RIO ALZUHRY</t>
  </si>
  <si>
    <t>Kp. Rawa Terate Rt 007 Rw 011 no 19</t>
  </si>
  <si>
    <t>JAKARTA TIMUR, 06 Januari 1994 (32)</t>
  </si>
  <si>
    <t>Jualan online</t>
  </si>
  <si>
    <t>+62 859-6039-9037</t>
  </si>
  <si>
    <t>317222010054</t>
  </si>
  <si>
    <t>rio.alzuhry@gmail.com</t>
  </si>
  <si>
    <t>2025-11-21 09:08:17</t>
  </si>
  <si>
    <t>2025-11-21 09:33:18</t>
  </si>
  <si>
    <t>20251204 10:40:41</t>
  </si>
  <si>
    <t>RIRIANI YEREMIA LUMENTUT</t>
  </si>
  <si>
    <t>Jl swadaya IV RT 004 RW 005</t>
  </si>
  <si>
    <t>BEKASI, 21 Januari 1994 (31)</t>
  </si>
  <si>
    <t>+62 812-1337-8968</t>
  </si>
  <si>
    <t>317222040017</t>
  </si>
  <si>
    <t>ririyeremia01@gmail.com</t>
  </si>
  <si>
    <t>2025-11-25 13:27:39</t>
  </si>
  <si>
    <t>2025-11-25 13:46:02</t>
  </si>
  <si>
    <t>20251205 19:02:20</t>
  </si>
  <si>
    <t>Risaya Nabila Kuintariani</t>
  </si>
  <si>
    <t>Jl.kayumanis IX RT 11/09 No.72</t>
  </si>
  <si>
    <t>JAKARTA TIMUR, 26 Juni 2001 (25)</t>
  </si>
  <si>
    <t>+62 895-3229-17106</t>
  </si>
  <si>
    <t>317222092241</t>
  </si>
  <si>
    <t>risayaafgani@gmail.com</t>
  </si>
  <si>
    <t>2025-11-20 15:25:13</t>
  </si>
  <si>
    <t>2025-11-20 16:18:41</t>
  </si>
  <si>
    <t>20251204 09:21:44</t>
  </si>
  <si>
    <t>Risma Aryanti</t>
  </si>
  <si>
    <t>Jl.cipinang jagal no.22</t>
  </si>
  <si>
    <t>JAKARTA TIMUR, 21 Januari 1989 (36)</t>
  </si>
  <si>
    <t>+62 082-1146-05100</t>
  </si>
  <si>
    <t>317222040076</t>
  </si>
  <si>
    <t>aryantirisma378@gmail.com</t>
  </si>
  <si>
    <t>2025-11-18 15:35:59</t>
  </si>
  <si>
    <t>2025-11-18 15:59:41</t>
  </si>
  <si>
    <t>20251204 10:52:58</t>
  </si>
  <si>
    <t>Risti Nurmala Sari</t>
  </si>
  <si>
    <t>Jalan pertengahan gg niman rt 12 rw 03 no 30</t>
  </si>
  <si>
    <t>JAKARTA TIMUR, 19 Agustus 1997 (29)</t>
  </si>
  <si>
    <t>+62 895-3841-39650</t>
  </si>
  <si>
    <t>317222040048</t>
  </si>
  <si>
    <t>ristinurmala86@gmail.com</t>
  </si>
  <si>
    <t>2025-11-21 15:14:03</t>
  </si>
  <si>
    <t>2025-11-21 15:48:27</t>
  </si>
  <si>
    <t>20251204 18:33:51</t>
  </si>
  <si>
    <t>Rita Ambarwati</t>
  </si>
  <si>
    <t>Jl Kenanga 11B</t>
  </si>
  <si>
    <t>, 28 Juli 1974 (52)</t>
  </si>
  <si>
    <t>+62 898-9073-720</t>
  </si>
  <si>
    <t>317223030005</t>
  </si>
  <si>
    <t>Itha.ambar@gmail.com</t>
  </si>
  <si>
    <t>2025-11-20 15:03:13</t>
  </si>
  <si>
    <t>2025-11-20 15:43:22</t>
  </si>
  <si>
    <t>20251204 17:55:22</t>
  </si>
  <si>
    <t>RITA JAMILAH</t>
  </si>
  <si>
    <t>Jalan Cipinang Muara 2 RT 013/015</t>
  </si>
  <si>
    <t>JAKARTA TIMUR, 30 Desember 1978 (48)</t>
  </si>
  <si>
    <t>+62 878-8580-0732</t>
  </si>
  <si>
    <t>317222010371</t>
  </si>
  <si>
    <t>itajamila13@gmail.com</t>
  </si>
  <si>
    <t>2025-11-20 13:17:42</t>
  </si>
  <si>
    <t>2025-11-20 14:13:28</t>
  </si>
  <si>
    <t>20251206 12:41:56</t>
  </si>
  <si>
    <t>Rita Puspita Ningrum</t>
  </si>
  <si>
    <t>Jl.Kelapa Dua Wetan rt10 rw09 Kelapa Dua Wetan Ciracas Jakarta Timur</t>
  </si>
  <si>
    <t>KUDUS, 27 April 1977 (49)</t>
  </si>
  <si>
    <t>+62 822-9950-9544</t>
  </si>
  <si>
    <t>317222010058</t>
  </si>
  <si>
    <t>ritapuspitaningrum285@gmail.com</t>
  </si>
  <si>
    <t>2025-11-21 13:51:00</t>
  </si>
  <si>
    <t>2025-11-21 14:14:41</t>
  </si>
  <si>
    <t>20251204 12:08:22</t>
  </si>
  <si>
    <t>Rita Sahara</t>
  </si>
  <si>
    <t>Jl.Komodor Halim PK RT 4 RW 1 no.58 GG. Tongolo Kel.Kebon pala kec Makasar 13650</t>
  </si>
  <si>
    <t>JAKARTA TIMUR, 03 September 1979 (47)</t>
  </si>
  <si>
    <t>+62 812-8740-7298</t>
  </si>
  <si>
    <t>317222090499</t>
  </si>
  <si>
    <t>ritasaharafarfan187@gmail.com</t>
  </si>
  <si>
    <t>2025-11-19 15:10:28</t>
  </si>
  <si>
    <t>2025-11-19 15:35:01</t>
  </si>
  <si>
    <t>20251205 18:27:05</t>
  </si>
  <si>
    <t>RIZAH</t>
  </si>
  <si>
    <t>Jln. Kp Rawa Badung Rt. 009 Rw. 007</t>
  </si>
  <si>
    <t>JAKARTA TIMUR, 21 Juni 1993 (33)</t>
  </si>
  <si>
    <t>+62 812-9066-0312</t>
  </si>
  <si>
    <t>317222010064</t>
  </si>
  <si>
    <t>Rezhamarsyaf@gmail.com</t>
  </si>
  <si>
    <t>2025-11-20 11:51:02</t>
  </si>
  <si>
    <t>2025-11-20 12:10:59</t>
  </si>
  <si>
    <t>20251204 11:22:24</t>
  </si>
  <si>
    <t>Rizky Achmad Fauzy</t>
  </si>
  <si>
    <t>Jln. Tanjung Lengkong Rt/Rw : 017/007</t>
  </si>
  <si>
    <t>JAKARTA PUSAT, 13 Oktober 1988 (38)</t>
  </si>
  <si>
    <t>+62 851-7157-5203</t>
  </si>
  <si>
    <t>317222100372</t>
  </si>
  <si>
    <t>riskyfauzy13@gmail.com</t>
  </si>
  <si>
    <t>2025-11-19 15:25:45</t>
  </si>
  <si>
    <t>2025-11-19 15:58:29</t>
  </si>
  <si>
    <t>20251204 10:10:24</t>
  </si>
  <si>
    <t>Rizqi A'ziyzah</t>
  </si>
  <si>
    <t>Jl.bekasi timur VI rt 11/08 no.19</t>
  </si>
  <si>
    <t>JAKARTA TIMUR, 24 Februari 1995 (31)</t>
  </si>
  <si>
    <t>+62 821-2395-3195</t>
  </si>
  <si>
    <t>317222100387</t>
  </si>
  <si>
    <t>rizqiaziezah@gmail.com</t>
  </si>
  <si>
    <t>2025-11-20 11:12:15</t>
  </si>
  <si>
    <t>2025-11-20 11:31:07</t>
  </si>
  <si>
    <t>20251205 11:14:59</t>
  </si>
  <si>
    <t>Roehana</t>
  </si>
  <si>
    <t>Jl Cibubur 2 bulak ringin Kavling Pelangi no 83 RT 007 RW 02</t>
  </si>
  <si>
    <t>JAKARTA TIMUR, 01 Februari 1985 (41)</t>
  </si>
  <si>
    <t>+62 812-8190-3706</t>
  </si>
  <si>
    <t>317222100739</t>
  </si>
  <si>
    <t>cahayasakhi@gmail.com</t>
  </si>
  <si>
    <t>2025-11-21 09:00:21</t>
  </si>
  <si>
    <t>2025-11-21 09:15:25</t>
  </si>
  <si>
    <t>20251204 09:22:07</t>
  </si>
  <si>
    <t>ROFIQI AMALIAH ,SE</t>
  </si>
  <si>
    <t>Jl.  Kayumanis II Baru Rt 008 Rw 002 No.  32</t>
  </si>
  <si>
    <t>JAKARTA TIMUR, 24 Oktober 1971 (55)</t>
  </si>
  <si>
    <t>+62 877-8530-1777</t>
  </si>
  <si>
    <t>317222100924</t>
  </si>
  <si>
    <t>qiqiamalia71@gmail.com</t>
  </si>
  <si>
    <t>2025-11-19 09:20:52</t>
  </si>
  <si>
    <t>2025-11-19 09:40:45</t>
  </si>
  <si>
    <t>20251205 10:05:14</t>
  </si>
  <si>
    <t>Rohmani</t>
  </si>
  <si>
    <t>Jalan Pangkalan Jati RT.006 RW.04 No.42</t>
  </si>
  <si>
    <t>JAKARTA PUSAT, 04 Juni 1975 (51)</t>
  </si>
  <si>
    <t>+62 831-5938-7858</t>
  </si>
  <si>
    <t>317222010450</t>
  </si>
  <si>
    <t>rahmaninani1975@gmail.com</t>
  </si>
  <si>
    <t>2025-11-20 09:32:41</t>
  </si>
  <si>
    <t>2025-11-20 09:57:44</t>
  </si>
  <si>
    <t>20251205 17:38:13</t>
  </si>
  <si>
    <t>Rohniani Larosa</t>
  </si>
  <si>
    <t>Jl.suci no 20 RT 04/RW 03</t>
  </si>
  <si>
    <t>NIAS, 23 Februari 1979 (47)</t>
  </si>
  <si>
    <t>+62 812-2263-6059</t>
  </si>
  <si>
    <t>317222010012</t>
  </si>
  <si>
    <t>rohniani2302@gmail.com</t>
  </si>
  <si>
    <t>2025-11-19 15:00:25</t>
  </si>
  <si>
    <t>2025-11-19 15:38:03</t>
  </si>
  <si>
    <t>20251204 09:25:02</t>
  </si>
  <si>
    <t>RONI MUKSON</t>
  </si>
  <si>
    <t>Jl.Gongseng Raya Kp.Asem RT 012/01</t>
  </si>
  <si>
    <t>BREBES, 17 Maret 1983 (43)</t>
  </si>
  <si>
    <t>+62 858-8819-5892</t>
  </si>
  <si>
    <t>317222100715</t>
  </si>
  <si>
    <t>abinaakiela@gmail.com</t>
  </si>
  <si>
    <t>2025-11-18 09:04:06</t>
  </si>
  <si>
    <t>2025-11-18 09:25:32</t>
  </si>
  <si>
    <t>20251204 10:11:47</t>
  </si>
  <si>
    <t>Ropiqoh</t>
  </si>
  <si>
    <t>Kp. Gempol RT 002 RW 01</t>
  </si>
  <si>
    <t>JAKARTA TIMUR, 31 Januari 1966 (59)</t>
  </si>
  <si>
    <t>+62 813-1986-1926</t>
  </si>
  <si>
    <t>317222040021</t>
  </si>
  <si>
    <t>Ikohropiqoh@gmail.com</t>
  </si>
  <si>
    <t>2025-11-18 15:10:48</t>
  </si>
  <si>
    <t>2025-11-18 15:40:56</t>
  </si>
  <si>
    <t>20251204 17:00:19</t>
  </si>
  <si>
    <t>Rosi septiani</t>
  </si>
  <si>
    <t>Kp. Rawa Terate Rt007 Rw011</t>
  </si>
  <si>
    <t>JAKARTA TIMUR, 22 September 1996 (30)</t>
  </si>
  <si>
    <t>+62 819-3660-9977</t>
  </si>
  <si>
    <t>317222091086</t>
  </si>
  <si>
    <t>rosiseptiani98@gmail.com</t>
  </si>
  <si>
    <t>2025-11-21 13:00:14</t>
  </si>
  <si>
    <t>2025-11-21 13:21:28</t>
  </si>
  <si>
    <t>20251204 10:37:36</t>
  </si>
  <si>
    <t>Rosita Budiarti</t>
  </si>
  <si>
    <t>Jl.kayu tinggi RT 09 /04 Cakung timur</t>
  </si>
  <si>
    <t>JAKARTA TIMUR, 28 Desember 1980 (46)</t>
  </si>
  <si>
    <t>+62 812-8958-7808</t>
  </si>
  <si>
    <t>317222090887</t>
  </si>
  <si>
    <t>rosita28budiarti@gmail.com</t>
  </si>
  <si>
    <t>2025-11-18 15:02:40</t>
  </si>
  <si>
    <t>2025-11-18 15:27:32</t>
  </si>
  <si>
    <t>20251204 16:59:20</t>
  </si>
  <si>
    <t>Rosmawati</t>
  </si>
  <si>
    <t>Kebon pala II RT 005/008</t>
  </si>
  <si>
    <t>JAKARTA TIMUR, 09 Oktober 1978 (48)</t>
  </si>
  <si>
    <t>+62 085-7105-23814</t>
  </si>
  <si>
    <t>317222101024</t>
  </si>
  <si>
    <t>devanalfikry827@gmail.com</t>
  </si>
  <si>
    <t>2025-11-24 11:02:53</t>
  </si>
  <si>
    <t>2025-11-24 11:48:09</t>
  </si>
  <si>
    <t>20251207 02:11:58</t>
  </si>
  <si>
    <t>Rumiyati</t>
  </si>
  <si>
    <t>Jl. Batu ampar</t>
  </si>
  <si>
    <t>WONOGIRI, 14 Februari 1982 (44)</t>
  </si>
  <si>
    <t>+62 896-0236-8106</t>
  </si>
  <si>
    <t>317222010361</t>
  </si>
  <si>
    <t>rumiyati2605@gmail.com</t>
  </si>
  <si>
    <t>2025-11-21 13:24:26</t>
  </si>
  <si>
    <t>2025-11-21 13:58:24</t>
  </si>
  <si>
    <t>20251208 14:06:34</t>
  </si>
  <si>
    <t>Rusni Riyana</t>
  </si>
  <si>
    <t>Gang Remaja VII RT 014 RW003 No. 11</t>
  </si>
  <si>
    <t>JAKARTA TIMUR, 27 November 1976 (50)</t>
  </si>
  <si>
    <t>+62 815-1387-2909</t>
  </si>
  <si>
    <t>317222091528</t>
  </si>
  <si>
    <t>rusniriyana76@gmail.com</t>
  </si>
  <si>
    <t>2025-11-20 13:32:13</t>
  </si>
  <si>
    <t>2025-11-20 13:48:53</t>
  </si>
  <si>
    <t>20251204 07:49:16</t>
  </si>
  <si>
    <t>sabar haryantho</t>
  </si>
  <si>
    <t>jalan Asri I,no.39 RT/RW 05/005</t>
  </si>
  <si>
    <t>SIMALUNGUN, 07 Februari 1972 (54)</t>
  </si>
  <si>
    <t>+62 858-8185-3799</t>
  </si>
  <si>
    <t>317222091694</t>
  </si>
  <si>
    <t>antosab85@gmail.com</t>
  </si>
  <si>
    <t>2025-11-19 15:00:45</t>
  </si>
  <si>
    <t>2025-11-19 15:34:29</t>
  </si>
  <si>
    <t>20251204 08:10:40</t>
  </si>
  <si>
    <t>Sabar solihin</t>
  </si>
  <si>
    <t>Jalan pejambon 4 rt 004 rw 001 no 12d</t>
  </si>
  <si>
    <t>JAKARTA PUSAT, 09 September 1975 (51)</t>
  </si>
  <si>
    <t>+62 821-1397-0820</t>
  </si>
  <si>
    <t>317223010001</t>
  </si>
  <si>
    <t>Sabarsolihin9@gmail.com</t>
  </si>
  <si>
    <t>2025-11-21 09:00:50</t>
  </si>
  <si>
    <t>2025-11-21 09:24:27</t>
  </si>
  <si>
    <t>20251204 10:38:16</t>
  </si>
  <si>
    <t>Sadiyah</t>
  </si>
  <si>
    <t>Kp baru rt 009 rw008</t>
  </si>
  <si>
    <t>JAKARTA TIMUR, 05 Desember 1975 (51)</t>
  </si>
  <si>
    <t>+62 877-2199-2933</t>
  </si>
  <si>
    <t>317223030024</t>
  </si>
  <si>
    <t>dyahsadiyahsd@gmail.com</t>
  </si>
  <si>
    <t>2025-11-20 13:18:26</t>
  </si>
  <si>
    <t>2025-11-20 13:40:47</t>
  </si>
  <si>
    <t>20251204 10:29:10</t>
  </si>
  <si>
    <t>Salma Nur Fithria</t>
  </si>
  <si>
    <t>Jalan Kayu Manis X RT.013/RW.009 NO.32</t>
  </si>
  <si>
    <t>, 21 Desember 2002 (24)</t>
  </si>
  <si>
    <t>+62 896-2311-1766</t>
  </si>
  <si>
    <t>317222100922</t>
  </si>
  <si>
    <t>salmanurfithria21@gmail.com</t>
  </si>
  <si>
    <t>2025-11-21 11:21:09</t>
  </si>
  <si>
    <t>2025-11-21 11:50:38</t>
  </si>
  <si>
    <t>20251204 09:08:27</t>
  </si>
  <si>
    <t>Salwa Diansyah</t>
  </si>
  <si>
    <t>Jalan Masjid Al Mabruk No. 35C RT 07/03</t>
  </si>
  <si>
    <t>JAKARTA TIMUR, 23 Juli 2003 (23)</t>
  </si>
  <si>
    <t>+62 857-7687-9246</t>
  </si>
  <si>
    <t>317222010226</t>
  </si>
  <si>
    <t>salwadnsyh@gmail.com</t>
  </si>
  <si>
    <t>2025-11-20 13:28:45</t>
  </si>
  <si>
    <t>2025-11-20 13:47:15</t>
  </si>
  <si>
    <t>20251204 16:54:14</t>
  </si>
  <si>
    <t>Samiaji</t>
  </si>
  <si>
    <t>Jl. Kayumanis IX No. 31</t>
  </si>
  <si>
    <t>PEMALANG, 04 April 1986 (40)</t>
  </si>
  <si>
    <t>+62 896-6780-4049</t>
  </si>
  <si>
    <t>317225050085</t>
  </si>
  <si>
    <t>adjieprima86@gmail.com</t>
  </si>
  <si>
    <t>2025-11-20 15:26:28</t>
  </si>
  <si>
    <t>2025-11-20 15:57:01</t>
  </si>
  <si>
    <t>20251204 09:14:01</t>
  </si>
  <si>
    <t>SARDIANTI</t>
  </si>
  <si>
    <t>Jalan Tanah Merdeka 7</t>
  </si>
  <si>
    <t>JAKARTA TIMUR, 02 Juli 1979 (47)</t>
  </si>
  <si>
    <t>+62 813-1689-0345</t>
  </si>
  <si>
    <t>317222091123</t>
  </si>
  <si>
    <t>Sardiantiyatih@gmail.com</t>
  </si>
  <si>
    <t>2025-11-21 13:00:34</t>
  </si>
  <si>
    <t>20251204 09:29:04</t>
  </si>
  <si>
    <t>Sarudi Tarmizi</t>
  </si>
  <si>
    <t>Jl. Batu Ampar II RT. 012 RW. 003</t>
  </si>
  <si>
    <t>OGAN KOMERING ILIR, 28 Januari 1975 (50)</t>
  </si>
  <si>
    <t>+62 813-8599-7017</t>
  </si>
  <si>
    <t>317222090124</t>
  </si>
  <si>
    <t>sarudit1@gmail.com</t>
  </si>
  <si>
    <t>2025-11-21 09:05:53</t>
  </si>
  <si>
    <t>2025-11-21 09:46:30</t>
  </si>
  <si>
    <t>20251204 14:47:02</t>
  </si>
  <si>
    <t>SAUL MAMBY HUTAURUK</t>
  </si>
  <si>
    <t>JL. KARYA BAKTI NO.19 RT 007/09</t>
  </si>
  <si>
    <t>JAKARTA TIMUR, 30 Agustus 1981 (45)</t>
  </si>
  <si>
    <t>+62 858-7630-8184</t>
  </si>
  <si>
    <t>317222010237</t>
  </si>
  <si>
    <t>saulmamby81@gmail.com</t>
  </si>
  <si>
    <t>2025-11-20 14:00:30</t>
  </si>
  <si>
    <t>2025-11-20 14:39:05</t>
  </si>
  <si>
    <t>20251204 14:37:49</t>
  </si>
  <si>
    <t>Selfa afrianti</t>
  </si>
  <si>
    <t>Pulo gadung RT 006 RW 002 no.49</t>
  </si>
  <si>
    <t>JAKARTA TIMUR, 18 September 1989 (37)</t>
  </si>
  <si>
    <t>+62 896-1635-4008</t>
  </si>
  <si>
    <t>317225050014</t>
  </si>
  <si>
    <t>afriantiselva@gmail.com</t>
  </si>
  <si>
    <t>2025-11-20 15:00:22</t>
  </si>
  <si>
    <t>2025-11-20 15:40:03</t>
  </si>
  <si>
    <t>20251204 12:01:17</t>
  </si>
  <si>
    <t>Selvi Dwi senjani</t>
  </si>
  <si>
    <t>Jln lubang buaya rt 001 rw 012</t>
  </si>
  <si>
    <t>JAKARTA TIMUR, 05 Juni 2001 (25)</t>
  </si>
  <si>
    <t>+62 888-8407-642</t>
  </si>
  <si>
    <t>317222010041</t>
  </si>
  <si>
    <t>selvi.dwi007@gmail.com</t>
  </si>
  <si>
    <t>2025-11-21 11:00:18</t>
  </si>
  <si>
    <t>2025-11-21 11:26:52</t>
  </si>
  <si>
    <t>20251204 12:42:08</t>
  </si>
  <si>
    <t>SEPTI LIAWATI CHAHYANI</t>
  </si>
  <si>
    <t>Jalan kamboja 1 no 8 rt 006 rw 011</t>
  </si>
  <si>
    <t>JAKARTA TIMUR, 08 September 1984 (42)</t>
  </si>
  <si>
    <t>+62 878-7691-0707</t>
  </si>
  <si>
    <t>317222090031</t>
  </si>
  <si>
    <t>naurahzahwah434@gmail.com</t>
  </si>
  <si>
    <t>2025-11-24 15:33:00</t>
  </si>
  <si>
    <t>2025-11-24 15:43:10</t>
  </si>
  <si>
    <t>20251205 16:03:27</t>
  </si>
  <si>
    <t>SEPTIANA MUNGGARA SKM</t>
  </si>
  <si>
    <t>Jl.Maskoki 1 No.15 RT 002 RW 05</t>
  </si>
  <si>
    <t>CIANJUR, 11 September 1981 (45)</t>
  </si>
  <si>
    <t>+62 857-7743-3998</t>
  </si>
  <si>
    <t>317222010166</t>
  </si>
  <si>
    <t>septi3192@gmail.com</t>
  </si>
  <si>
    <t>2025-11-18 15:38:56</t>
  </si>
  <si>
    <t>2025-11-18 16:27:25</t>
  </si>
  <si>
    <t>20251204 16:08:03</t>
  </si>
  <si>
    <t>SEPTIANI INDRIA RISTI</t>
  </si>
  <si>
    <t>Jl. Cipinang Besar Selatan RT 006/ RW 010</t>
  </si>
  <si>
    <t>JAKARTA TIMUR, 26 September 2000 (26)</t>
  </si>
  <si>
    <t>+62 813-1529-9963</t>
  </si>
  <si>
    <t>317222092304</t>
  </si>
  <si>
    <t>septianiindria26@gmail.com</t>
  </si>
  <si>
    <t>2025-11-26 16:25:10</t>
  </si>
  <si>
    <t>2025-11-26 16:46:12</t>
  </si>
  <si>
    <t>20251204 20:29:24</t>
  </si>
  <si>
    <t>Shavira Aprisillia</t>
  </si>
  <si>
    <t>Jalan Nanas 1</t>
  </si>
  <si>
    <t>JAKARTA TIMUR, 18 April 2006 (20)</t>
  </si>
  <si>
    <t>freelancer</t>
  </si>
  <si>
    <t>+62 877-1439-2448</t>
  </si>
  <si>
    <t>317225050017</t>
  </si>
  <si>
    <t>shaviraaprisillia@gmail.com</t>
  </si>
  <si>
    <t>2025-11-21 15:22:28</t>
  </si>
  <si>
    <t>2025-11-21 15:47:24</t>
  </si>
  <si>
    <t>20251204 11:51:43</t>
  </si>
  <si>
    <t>SHAVIRA ELSA PUTRI</t>
  </si>
  <si>
    <t>Jalan H. Taiman Ujung RT 007 RW 04</t>
  </si>
  <si>
    <t>JAKARTA TIMUR, 24 Januari 2000 (25)</t>
  </si>
  <si>
    <t>+62 859-5412-2240</t>
  </si>
  <si>
    <t>317222090751</t>
  </si>
  <si>
    <t>shaviraelsa@gmail.com</t>
  </si>
  <si>
    <t>2025-11-20 13:18:25</t>
  </si>
  <si>
    <t>2025-11-20 13:28:37</t>
  </si>
  <si>
    <t>20251204 13:20:11</t>
  </si>
  <si>
    <t>Shinta Mintarsih</t>
  </si>
  <si>
    <t>Taman buaran indah IV Jalan kebun anggrek 3  blok la 2/6 rt 4/13</t>
  </si>
  <si>
    <t>PALEMBANG, 16 Desember 1973 (53)</t>
  </si>
  <si>
    <t>+62 813-1779-2504</t>
  </si>
  <si>
    <t>317222010122</t>
  </si>
  <si>
    <t>mintarsihshinta@gmail.com</t>
  </si>
  <si>
    <t>2025-11-19 15:00:40</t>
  </si>
  <si>
    <t>2025-11-19 15:25:52</t>
  </si>
  <si>
    <t>20251206 17:49:48</t>
  </si>
  <si>
    <t>Shofiatul Umah</t>
  </si>
  <si>
    <t>Jl.rawa kuning rt007 RW016 no 43 GG abadi</t>
  </si>
  <si>
    <t>KEDIRI, 14 Maret 1974 (52)</t>
  </si>
  <si>
    <t>+62 813-1196-9983</t>
  </si>
  <si>
    <t>317223020006</t>
  </si>
  <si>
    <t>shofiatulumah03@gmail.com</t>
  </si>
  <si>
    <t>2025-11-20 13:18:17</t>
  </si>
  <si>
    <t>20251204 11:51:14</t>
  </si>
  <si>
    <t>SIMON APRI ANDI</t>
  </si>
  <si>
    <t>Jalan Batu sulaiman no.8 RT 010 RW 010</t>
  </si>
  <si>
    <t>JAKARTA TIMUR, 04 April 1994 (32)</t>
  </si>
  <si>
    <t>Buruh harian lepas</t>
  </si>
  <si>
    <t>+62 898-0473-044</t>
  </si>
  <si>
    <t>317222100391</t>
  </si>
  <si>
    <t>simonapriandi@gmail.com</t>
  </si>
  <si>
    <t>2025-11-20 15:15:02</t>
  </si>
  <si>
    <t>2025-11-20 15:52:50</t>
  </si>
  <si>
    <t>20251204 18:13:56</t>
  </si>
  <si>
    <t>Sinta Hadijah</t>
  </si>
  <si>
    <t>Jl.Kebon Nanas Selatan II Rt06/Rw05 No.15</t>
  </si>
  <si>
    <t>+62 877-8640-8473</t>
  </si>
  <si>
    <t>317223020001</t>
  </si>
  <si>
    <t>sintahadijah@gmail.com</t>
  </si>
  <si>
    <t>2025-11-24 07:03:38</t>
  </si>
  <si>
    <t>2025-11-24 07:14:14</t>
  </si>
  <si>
    <t>20251204 12:43:46</t>
  </si>
  <si>
    <t>Sitha mariyam</t>
  </si>
  <si>
    <t>Jakarta timur</t>
  </si>
  <si>
    <t>JAKARTA TIMUR, 06 Januari 2002 (24)</t>
  </si>
  <si>
    <t>+62 857-1803-2452</t>
  </si>
  <si>
    <t>317222120011</t>
  </si>
  <si>
    <t>Sithamrym06@gmail.com</t>
  </si>
  <si>
    <t>2025-11-21 13:00:20</t>
  </si>
  <si>
    <t>2025-11-21 13:55:26</t>
  </si>
  <si>
    <t>20251204 14:15:48</t>
  </si>
  <si>
    <t>SITI AISYAH</t>
  </si>
  <si>
    <t>Jl masjid no 23 RT 004 RW 001 KEL. GEDONG KEC.PASAR REBO JAKARTA TIMUR</t>
  </si>
  <si>
    <t>JAKARTA TIMUR, 27 Juni 1965 (61)</t>
  </si>
  <si>
    <t>+62 818-0662-5758</t>
  </si>
  <si>
    <t>317222100706</t>
  </si>
  <si>
    <t>Yantisitiaisyah270665@gmail.com</t>
  </si>
  <si>
    <t>2025-11-21 15:36:56</t>
  </si>
  <si>
    <t>2025-11-21 15:51:16</t>
  </si>
  <si>
    <t>20251208 15:21:27</t>
  </si>
  <si>
    <t>Siti djuhartinah</t>
  </si>
  <si>
    <t>Cipinang Galur kulon</t>
  </si>
  <si>
    <t>TEGAL, 21 September 1979 (47)</t>
  </si>
  <si>
    <t>+62 852-1728-4282</t>
  </si>
  <si>
    <t>317222010070</t>
  </si>
  <si>
    <t>ijukbalqis@gmail.com</t>
  </si>
  <si>
    <t>2025-11-21 13:10:34</t>
  </si>
  <si>
    <t>2025-11-21 13:32:21</t>
  </si>
  <si>
    <t>20251204 17:15:21</t>
  </si>
  <si>
    <t>Siti fajriah</t>
  </si>
  <si>
    <t>Jln raya poncol no 30</t>
  </si>
  <si>
    <t>JAKARTA TIMUR, 07 Januari 1990 (36)</t>
  </si>
  <si>
    <t>+62 815-1962-9280</t>
  </si>
  <si>
    <t>317222030015</t>
  </si>
  <si>
    <t>fajriah035@gmail.com</t>
  </si>
  <si>
    <t>2025-11-24 09:03:08</t>
  </si>
  <si>
    <t>2025-11-24 10:03:15</t>
  </si>
  <si>
    <t>20251204 10:02:42</t>
  </si>
  <si>
    <t>Siti Fatmahwati</t>
  </si>
  <si>
    <t>Jalan pancawarga 4 RT 007 rw 04</t>
  </si>
  <si>
    <t>JAKARTA TIMUR, 26 September 1976 (50)</t>
  </si>
  <si>
    <t>+62 821-8939-1993</t>
  </si>
  <si>
    <t>317222010069</t>
  </si>
  <si>
    <t>sitifatmawati498@gmail.com</t>
  </si>
  <si>
    <t>2025-11-21 13:00:31</t>
  </si>
  <si>
    <t>2025-11-21 13:43:48</t>
  </si>
  <si>
    <t>20251204 17:17:35</t>
  </si>
  <si>
    <t>Siti Havifah</t>
  </si>
  <si>
    <t>Jalan pendidikan RT 06 RW 09 no 34</t>
  </si>
  <si>
    <t>+62 896-5749-9628</t>
  </si>
  <si>
    <t>317222090593</t>
  </si>
  <si>
    <t>sthavifah@gmail.com</t>
  </si>
  <si>
    <t>2025-11-21 15:34:32</t>
  </si>
  <si>
    <t>2025-11-21 15:52:42</t>
  </si>
  <si>
    <t>20251205 00:36:51</t>
  </si>
  <si>
    <t>Siti komariah</t>
  </si>
  <si>
    <t>Cakung barat rt009 /05 no. 134</t>
  </si>
  <si>
    <t>JAKARTA TIMUR, 17 Januari 1980 (45)</t>
  </si>
  <si>
    <t>+62 882-9128-7435</t>
  </si>
  <si>
    <t>317222010138</t>
  </si>
  <si>
    <t>Kokomacom17@gmail.com</t>
  </si>
  <si>
    <t>2025-11-19 12:01:31</t>
  </si>
  <si>
    <t>2025-11-19 12:23:57</t>
  </si>
  <si>
    <t>20251204 12:18:39</t>
  </si>
  <si>
    <t>SITI MAIMUNAH</t>
  </si>
  <si>
    <t>Jalan pisangan baru 3 RT 002/011</t>
  </si>
  <si>
    <t>JAKARTA TIMUR, 10 Maret 1977 (49)</t>
  </si>
  <si>
    <t>+62 838-7280-5230</t>
  </si>
  <si>
    <t>317222050017</t>
  </si>
  <si>
    <t>stmayuna@gmail.com</t>
  </si>
  <si>
    <t>2025-11-24 15:16:21</t>
  </si>
  <si>
    <t>2025-11-24 15:30:54</t>
  </si>
  <si>
    <t>20251204 11:15:48</t>
  </si>
  <si>
    <t>Siti Mariyam</t>
  </si>
  <si>
    <t>Jl. Cipinang Bali No. 10B rt. 001 RW. 003</t>
  </si>
  <si>
    <t>JAKARTA TIMUR, 09 Februari 1986 (40)</t>
  </si>
  <si>
    <t>+62 857-1914-0390</t>
  </si>
  <si>
    <t>317225050079</t>
  </si>
  <si>
    <t>sitimaryamsalim9386@gmail.com</t>
  </si>
  <si>
    <t>2025-11-19 07:01:14</t>
  </si>
  <si>
    <t>2025-11-19 07:34:17</t>
  </si>
  <si>
    <t>20251205 19:21:42</t>
  </si>
  <si>
    <t>Siti Maryani</t>
  </si>
  <si>
    <t>Pulo gebang permai blok D9/22 RT 002/009</t>
  </si>
  <si>
    <t>, 28 Agustus 1991 (35)</t>
  </si>
  <si>
    <t>+62 822-2221-6384</t>
  </si>
  <si>
    <t>317222092315</t>
  </si>
  <si>
    <t>yance.khansa@gmail.com</t>
  </si>
  <si>
    <t>2025-11-21 13:01:34</t>
  </si>
  <si>
    <t>2025-11-21 13:28:11</t>
  </si>
  <si>
    <t>20251204 12:35:11</t>
  </si>
  <si>
    <t>Siti Rochani</t>
  </si>
  <si>
    <t>Kp. Pertanian Tengah No.8 RT 009/002</t>
  </si>
  <si>
    <t>, 27 November 1967 (59)</t>
  </si>
  <si>
    <t>LMK</t>
  </si>
  <si>
    <t>+62 812-3047-6352</t>
  </si>
  <si>
    <t>317225050063</t>
  </si>
  <si>
    <t>sitiirochani27@gmail.com</t>
  </si>
  <si>
    <t>2025-11-18 15:03:03</t>
  </si>
  <si>
    <t>2025-11-18 15:59:16</t>
  </si>
  <si>
    <t>20251204 18:18:59</t>
  </si>
  <si>
    <t>Siti Rochmah</t>
  </si>
  <si>
    <t>Cawang III Jl. Masjid darul Khaerot Rt. 5 Rw. 8</t>
  </si>
  <si>
    <t>JAKARTA TIMUR, 03 Agustus 1979 (47)</t>
  </si>
  <si>
    <t>+62 896-6296-0743</t>
  </si>
  <si>
    <t>317222010436</t>
  </si>
  <si>
    <t>rochmahsiti1978@gmail.com</t>
  </si>
  <si>
    <t>2025-11-18 15:31:57</t>
  </si>
  <si>
    <t>2025-11-18 16:05:39</t>
  </si>
  <si>
    <t>20251205 16:27:14</t>
  </si>
  <si>
    <t>Siti sundari</t>
  </si>
  <si>
    <t>Jl kp.jembatan</t>
  </si>
  <si>
    <t>JAKARTA TIMUR, 17 September 1975 (51)</t>
  </si>
  <si>
    <t>+62 812-5220-7961</t>
  </si>
  <si>
    <t>317222092398</t>
  </si>
  <si>
    <t>siti.sundhari17@gmail.com</t>
  </si>
  <si>
    <t>2025-11-21 13:00:51</t>
  </si>
  <si>
    <t>2025-11-21 13:26:23</t>
  </si>
  <si>
    <t>20251204 16:59:10</t>
  </si>
  <si>
    <t>Siti syarifah</t>
  </si>
  <si>
    <t>Jl kebon nanas selatan I rt015 rw005 no. 33A</t>
  </si>
  <si>
    <t>JAKARTA UTARA, 28 September 1982 (44)</t>
  </si>
  <si>
    <t>+62 813-8600-1011</t>
  </si>
  <si>
    <t>317222100381</t>
  </si>
  <si>
    <t>ipehaja79@gmail.com</t>
  </si>
  <si>
    <t>2025-11-19 11:39:51</t>
  </si>
  <si>
    <t>20251204 12:08:16</t>
  </si>
  <si>
    <t>Siti Syarifah Aqro</t>
  </si>
  <si>
    <t>Jalan raya Ciracas</t>
  </si>
  <si>
    <t>JAKARTA TIMUR, 13 Desember 1976 (50)</t>
  </si>
  <si>
    <t>+62 857-7787-6251</t>
  </si>
  <si>
    <t>317222010315</t>
  </si>
  <si>
    <t>zachriesyarifah@gmail.com</t>
  </si>
  <si>
    <t>2025-11-21 13:01:09</t>
  </si>
  <si>
    <t>2025-11-21 14:00:12</t>
  </si>
  <si>
    <t>20251204 17:06:18</t>
  </si>
  <si>
    <t>Siti Tumaninah</t>
  </si>
  <si>
    <t>Jl. Otista Raya Gg. Sensus IV D/16 Rt.006 Rw.014</t>
  </si>
  <si>
    <t>JAKARTA TIMUR, 22 Mei 1974 (52)</t>
  </si>
  <si>
    <t>+62 812-9829-6596</t>
  </si>
  <si>
    <t>317222100377</t>
  </si>
  <si>
    <t>sttumaninah7@gmail.com</t>
  </si>
  <si>
    <t>2025-11-24 15:00:43</t>
  </si>
  <si>
    <t>2025-11-24 16:04:49</t>
  </si>
  <si>
    <t>20251204 10:22:08</t>
  </si>
  <si>
    <t>Solide. pasaribu</t>
  </si>
  <si>
    <t>Jl kayu jati III NO.21</t>
  </si>
  <si>
    <t>JAKARTA TIMUR, 08 Desember 1978 (48)</t>
  </si>
  <si>
    <t>+62 081-3812-57988</t>
  </si>
  <si>
    <t>317222100977</t>
  </si>
  <si>
    <t>solidepasaribu78@gmail.com</t>
  </si>
  <si>
    <t>2025-11-20 15:04:34</t>
  </si>
  <si>
    <t>2025-11-20 15:36:48</t>
  </si>
  <si>
    <t>20251204 21:14:11</t>
  </si>
  <si>
    <t>SOLIHA</t>
  </si>
  <si>
    <t>TEGAL, 15 Juli 1985 (41)</t>
  </si>
  <si>
    <t>+62 895-3651-66009</t>
  </si>
  <si>
    <t>317222010079</t>
  </si>
  <si>
    <t>solihaia15@gmail.com</t>
  </si>
  <si>
    <t>2025-11-21 15:30:34</t>
  </si>
  <si>
    <t>20251204 10:43:32</t>
  </si>
  <si>
    <t>Sonny Singgih Pristanto</t>
  </si>
  <si>
    <t>Jl. Garuda 2 Blok H 21 No.1 Perum Bumi Lestari RT004/RW014</t>
  </si>
  <si>
    <t>JAKARTA TIMUR, 25 Mei 1993 (33)</t>
  </si>
  <si>
    <t>+62 877-8132-4498</t>
  </si>
  <si>
    <t>317222110051</t>
  </si>
  <si>
    <t>indahbenny989@gmail.com</t>
  </si>
  <si>
    <t>2025-11-26 13:25:19</t>
  </si>
  <si>
    <t>2025-11-26 13:37:34</t>
  </si>
  <si>
    <t>20251204 11:11:38</t>
  </si>
  <si>
    <t>SORAYA</t>
  </si>
  <si>
    <t>Jalan Kp. Pertanian utara No. 18 Rt 005 Rw 001</t>
  </si>
  <si>
    <t>JAKARTA TIMUR, 13 Desember 1980 (46)</t>
  </si>
  <si>
    <t>+62 857-1775-9345</t>
  </si>
  <si>
    <t>317222060001</t>
  </si>
  <si>
    <t>sorayaaya127@gmail.com</t>
  </si>
  <si>
    <t>2025-11-20 09:58:30</t>
  </si>
  <si>
    <t>2025-11-20 10:33:47</t>
  </si>
  <si>
    <t>20251208 11:21:05</t>
  </si>
  <si>
    <t>Soraya Fitria</t>
  </si>
  <si>
    <t>Gg. H. Rafi'i Sarpin RT 012 RW 001</t>
  </si>
  <si>
    <t>JAKARTA TIMUR, 05 Mei 1989 (37)</t>
  </si>
  <si>
    <t>+62 856-8889-688</t>
  </si>
  <si>
    <t>317222091797</t>
  </si>
  <si>
    <t>ucha5589@gmail.com</t>
  </si>
  <si>
    <t>2025-11-21 09:00:16</t>
  </si>
  <si>
    <t>2025-11-21 09:48:29</t>
  </si>
  <si>
    <t>20251204 09:03:59</t>
  </si>
  <si>
    <t>Sri Handayani</t>
  </si>
  <si>
    <t>Jl. Pulomas VIII No  19C RT003 RW011</t>
  </si>
  <si>
    <t>PONOROGO, 12 Juni 1978 (48)</t>
  </si>
  <si>
    <t>+62 815-1031-5898</t>
  </si>
  <si>
    <t>317222010167</t>
  </si>
  <si>
    <t>handayani.srie78@gmail.com</t>
  </si>
  <si>
    <t>2025-11-19 11:02:13</t>
  </si>
  <si>
    <t>2025-11-19 11:40:08</t>
  </si>
  <si>
    <t>20251204 12:01:54</t>
  </si>
  <si>
    <t>Sri haryati</t>
  </si>
  <si>
    <t>Kp rawadas</t>
  </si>
  <si>
    <t>JAKARTA TIMUR, 23 November 1980 (46)</t>
  </si>
  <si>
    <t>+62 896-1845-0305</t>
  </si>
  <si>
    <t>317222020081</t>
  </si>
  <si>
    <t>Haryatirisky999@gmail.com</t>
  </si>
  <si>
    <t>2025-11-21 15:00:11</t>
  </si>
  <si>
    <t>2025-11-21 15:14:29</t>
  </si>
  <si>
    <t>20251204 10:23:48</t>
  </si>
  <si>
    <t>Sri Hayati</t>
  </si>
  <si>
    <t>Jl Malaka II/7/73</t>
  </si>
  <si>
    <t>JAKARTA TIMUR, 10 April 1967 (59)</t>
  </si>
  <si>
    <t>+62 856-8658-213</t>
  </si>
  <si>
    <t>317223030003</t>
  </si>
  <si>
    <t>ciciharyati36@gmail.com</t>
  </si>
  <si>
    <t>2025-11-19 11:01:52</t>
  </si>
  <si>
    <t>2025-11-19 11:59:58</t>
  </si>
  <si>
    <t>20251204 11:37:39</t>
  </si>
  <si>
    <t>Sri kusiah</t>
  </si>
  <si>
    <t>Jl.h.baping RT:008/009</t>
  </si>
  <si>
    <t>JAKARTA PUSAT, 02 Desember 1976 (50)</t>
  </si>
  <si>
    <t>+62 813-7377-3882</t>
  </si>
  <si>
    <t>317222010251</t>
  </si>
  <si>
    <t>srikusiah@gmail.com</t>
  </si>
  <si>
    <t>2025-11-21 13:09:23</t>
  </si>
  <si>
    <t>2025-11-21 14:03:40</t>
  </si>
  <si>
    <t>20251204 15:36:39</t>
  </si>
  <si>
    <t>SRI MARDIYATI</t>
  </si>
  <si>
    <t>Jl.Tanah merdeka rt004/006</t>
  </si>
  <si>
    <t>JAKARTA TIMUR, 25 April 1985 (41)</t>
  </si>
  <si>
    <t>+62 895-3433-97344</t>
  </si>
  <si>
    <t>317222091134</t>
  </si>
  <si>
    <t>Srimardiyati432@gmail.com</t>
  </si>
  <si>
    <t>2025-11-20 15:29:18</t>
  </si>
  <si>
    <t>2025-11-20 16:17:48</t>
  </si>
  <si>
    <t>20251204 09:50:03</t>
  </si>
  <si>
    <t>SRI MULYANI</t>
  </si>
  <si>
    <t>Jl. Nanas Raya No.72B RT.008 RW.002</t>
  </si>
  <si>
    <t>PACITAN, 30 April 1986 (40)</t>
  </si>
  <si>
    <t>+62 852-1795-7584</t>
  </si>
  <si>
    <t>317222090736</t>
  </si>
  <si>
    <t>sri3086mulyani@gmail.com</t>
  </si>
  <si>
    <t>2025-11-21 15:00:51</t>
  </si>
  <si>
    <t>20251204 11:23:56</t>
  </si>
  <si>
    <t>SRI MULYATI</t>
  </si>
  <si>
    <t>Ujung krawang RT12/05</t>
  </si>
  <si>
    <t>JAKARTA TIMUR, 02 Oktober 1978 (48)</t>
  </si>
  <si>
    <t>+62 811-1789-966</t>
  </si>
  <si>
    <t>317222060008</t>
  </si>
  <si>
    <t>mulyatisri50397@gmail.com</t>
  </si>
  <si>
    <t>2025-11-21 09:22:29</t>
  </si>
  <si>
    <t>2025-11-21 09:39:00</t>
  </si>
  <si>
    <t>20251205 08:10:03</t>
  </si>
  <si>
    <t>SRI Rahayu</t>
  </si>
  <si>
    <t>Jalan Makmur 3 RT 8 RW 2 no 67</t>
  </si>
  <si>
    <t>JAKARTA TIMUR, 01 April 1977 (49)</t>
  </si>
  <si>
    <t>+62 818-0779-0445</t>
  </si>
  <si>
    <t>317222090916</t>
  </si>
  <si>
    <t>godelade737@gmail.com</t>
  </si>
  <si>
    <t>2025-11-19 15:00:44</t>
  </si>
  <si>
    <t>2025-11-19 15:51:32</t>
  </si>
  <si>
    <t>20251204 13:04:42</t>
  </si>
  <si>
    <t>Sri teti</t>
  </si>
  <si>
    <t>Jl.pertengahan gg salam 6 RT 15 Rw 7</t>
  </si>
  <si>
    <t>JAKARTA TIMUR, 22 November 1978 (48)</t>
  </si>
  <si>
    <t>+62 821-1063-2555</t>
  </si>
  <si>
    <t>317222100084</t>
  </si>
  <si>
    <t>tetyrahardjo@gmail.com</t>
  </si>
  <si>
    <t>2025-11-21 15:48:26</t>
  </si>
  <si>
    <t>2025-11-21 16:37:17</t>
  </si>
  <si>
    <t>20251204 21:52:15</t>
  </si>
  <si>
    <t>SRI TRESNAWATI</t>
  </si>
  <si>
    <t>Jalan Pangkalan Jati No.30 RT 001 RW 04</t>
  </si>
  <si>
    <t>JAKARTA TIMUR, 17 Januari 1974 (51)</t>
  </si>
  <si>
    <t>+62 812-9367-4218</t>
  </si>
  <si>
    <t>317222100296</t>
  </si>
  <si>
    <t>sritresnawati36@gmail.com</t>
  </si>
  <si>
    <t>2025-11-18 15:04:09</t>
  </si>
  <si>
    <t>2025-11-18 15:48:33</t>
  </si>
  <si>
    <t>20251204 17:47:44</t>
  </si>
  <si>
    <t>SRI UTARI</t>
  </si>
  <si>
    <t>Jl. Mahoni No. 4 RT 004/004</t>
  </si>
  <si>
    <t>JAKARTA TIMUR, 30 November 1979 (47)</t>
  </si>
  <si>
    <t>+62 628-7776-29267</t>
  </si>
  <si>
    <t>317222050025</t>
  </si>
  <si>
    <t>utarisutarmantoaliprawiro@gmail.com</t>
  </si>
  <si>
    <t>2025-11-21 15:11:56</t>
  </si>
  <si>
    <t>2025-11-21 15:50:34</t>
  </si>
  <si>
    <t>20251204 08:47:23</t>
  </si>
  <si>
    <t>Sri wulan sari</t>
  </si>
  <si>
    <t>Jl. Rawamangun Selatan No. 1</t>
  </si>
  <si>
    <t>JAKARTA TIMUR, 08 Maret 1979 (47)</t>
  </si>
  <si>
    <t>+62 895-0440-6768</t>
  </si>
  <si>
    <t>317225050088</t>
  </si>
  <si>
    <t>sriwulansari727@gmail.com</t>
  </si>
  <si>
    <t>2025-11-19 15:00:54</t>
  </si>
  <si>
    <t>2025-11-19 15:16:19</t>
  </si>
  <si>
    <t>20251204 13:51:34</t>
  </si>
  <si>
    <t>Sri Wulandari</t>
  </si>
  <si>
    <t>Jl.kp Jati no 27. RT 014/RW 003</t>
  </si>
  <si>
    <t>JAKARTA BARAT, 12 Maret 1985 (41)</t>
  </si>
  <si>
    <t>+62 838-9333-1811</t>
  </si>
  <si>
    <t>317222091336</t>
  </si>
  <si>
    <t>sw89593@gmail.com</t>
  </si>
  <si>
    <t>2025-11-21 13:03:40</t>
  </si>
  <si>
    <t>2025-11-21 13:24:00</t>
  </si>
  <si>
    <t>20251204 09:18:26</t>
  </si>
  <si>
    <t>Subadi</t>
  </si>
  <si>
    <t>Cipinang muara Rt. 006/05</t>
  </si>
  <si>
    <t>JAKARTA TIMUR, 17 Februari 1972 (54)</t>
  </si>
  <si>
    <t>+62 813-8302-0507</t>
  </si>
  <si>
    <t>317222010290</t>
  </si>
  <si>
    <t>Subadiramanda@gmail.com</t>
  </si>
  <si>
    <t>2025-11-24 09:07:58</t>
  </si>
  <si>
    <t>2025-11-24 09:19:51</t>
  </si>
  <si>
    <t>20251205 17:35:02</t>
  </si>
  <si>
    <t>SUCI ANDRIANI</t>
  </si>
  <si>
    <t>Rawadas Rt 003/003 no 102</t>
  </si>
  <si>
    <t>JAKARTA TIMUR, 04 Agustus 1988 (38)</t>
  </si>
  <si>
    <t>+62 881-0247-36659</t>
  </si>
  <si>
    <t>317223110075</t>
  </si>
  <si>
    <t>andrianisuci84@gmail.com</t>
  </si>
  <si>
    <t>2025-11-21 10:30:38</t>
  </si>
  <si>
    <t>2025-11-21 10:42:44</t>
  </si>
  <si>
    <t>20251204 10:28:36</t>
  </si>
  <si>
    <t>Sudaryono</t>
  </si>
  <si>
    <t>Jalan kran II no 18</t>
  </si>
  <si>
    <t>JAKARTA TIMUR, 21 Oktober 1967 (59)</t>
  </si>
  <si>
    <t>+62 838-7069-9126</t>
  </si>
  <si>
    <t>317223010004</t>
  </si>
  <si>
    <t>Sudaryono2167@gmail.com</t>
  </si>
  <si>
    <t>2025-11-21 09:01:03</t>
  </si>
  <si>
    <t>2025-11-21 09:23:42</t>
  </si>
  <si>
    <t>20251204 10:52:31</t>
  </si>
  <si>
    <t>Sufti Annisa</t>
  </si>
  <si>
    <t>Gg. Attaubah Jl. H. Rafii sarfin Rt 07 Rw 01</t>
  </si>
  <si>
    <t>JAKARTA TIMUR, 07 Juli 1990 (36)</t>
  </si>
  <si>
    <t>+62 857-1018-7011</t>
  </si>
  <si>
    <t>317222091794</t>
  </si>
  <si>
    <t>annisasufti@gmail.com</t>
  </si>
  <si>
    <t>2025-11-21 09:00:24</t>
  </si>
  <si>
    <t>2025-11-21 09:32:47</t>
  </si>
  <si>
    <t>20251204 08:57:15</t>
  </si>
  <si>
    <t>suhartini</t>
  </si>
  <si>
    <t>jln pendidikan gg albarkah</t>
  </si>
  <si>
    <t>JAKARTA TIMUR, 04 Mei 1982 (44)</t>
  </si>
  <si>
    <t>+62 895-7040-01444</t>
  </si>
  <si>
    <t>317222091212</t>
  </si>
  <si>
    <t>karlinanini992@gmail.com</t>
  </si>
  <si>
    <t>2025-11-21 15:55:33</t>
  </si>
  <si>
    <t>2025-11-21 16:04:03</t>
  </si>
  <si>
    <t>20251204 22:24:47</t>
  </si>
  <si>
    <t>Suhendar</t>
  </si>
  <si>
    <t>Griya asri 2 Blk i.3 no 40</t>
  </si>
  <si>
    <t>BANYUMAS, 03 Mei 1970 (56)</t>
  </si>
  <si>
    <t>+62 852-1331-5168</t>
  </si>
  <si>
    <t>317222040044</t>
  </si>
  <si>
    <t>yohanessuhendar9@gmail.com</t>
  </si>
  <si>
    <t>2025-11-20 07:45:14</t>
  </si>
  <si>
    <t>2025-11-20 08:12:36</t>
  </si>
  <si>
    <t>20251204 12:54:49</t>
  </si>
  <si>
    <t>Suisdiwati</t>
  </si>
  <si>
    <t>Jl.botin gg.botin 1 rt.007/004 No.106</t>
  </si>
  <si>
    <t>JAKARTA TIMUR, 18 Maret 1982 (44)</t>
  </si>
  <si>
    <t>+62 856-5729-9022</t>
  </si>
  <si>
    <t>317222040013</t>
  </si>
  <si>
    <t>suizdiwati18@gmail.com</t>
  </si>
  <si>
    <t>2025-11-20 09:00:24</t>
  </si>
  <si>
    <t>2025-11-20 09:44:22</t>
  </si>
  <si>
    <t>20251204 09:30:01</t>
  </si>
  <si>
    <t>Sukhith Mukhtar</t>
  </si>
  <si>
    <t>Jl.kober Rt 008 RW02 No.60</t>
  </si>
  <si>
    <t>LAMONGAN, 28 November 1974 (52)</t>
  </si>
  <si>
    <t>+62 816-1444-098</t>
  </si>
  <si>
    <t>317222040038</t>
  </si>
  <si>
    <t>sukhithmukhtar2811@gmail.com</t>
  </si>
  <si>
    <t>2025-11-20 13:25:30</t>
  </si>
  <si>
    <t>2025-11-20 13:39:16</t>
  </si>
  <si>
    <t>20251204 16:46:31</t>
  </si>
  <si>
    <t>SULELA</t>
  </si>
  <si>
    <t>JL.MULYA JAYA GG.Z RT 001 RW 08 NO.48 CIPINANG MUARA</t>
  </si>
  <si>
    <t>, 18 September 1978 (48)</t>
  </si>
  <si>
    <t>+62 881-0100-35978</t>
  </si>
  <si>
    <t>317223110017</t>
  </si>
  <si>
    <t>lelarahmat2206@gmail.com</t>
  </si>
  <si>
    <t>2025-11-24 15:00:34</t>
  </si>
  <si>
    <t>2025-11-24 15:50:19</t>
  </si>
  <si>
    <t>20251204 14:51:29</t>
  </si>
  <si>
    <t>SULIKA</t>
  </si>
  <si>
    <t>Pangkalan jati no 73 rt 008 rw 009</t>
  </si>
  <si>
    <t>LAMPUNG UTARA, 10 Februari 1979 (47)</t>
  </si>
  <si>
    <t>+62 812-8377-4699</t>
  </si>
  <si>
    <t>317225050075</t>
  </si>
  <si>
    <t>sulikasulika557@gmail.com</t>
  </si>
  <si>
    <t>2025-11-18 11:16:43</t>
  </si>
  <si>
    <t>2025-11-18 11:55:26</t>
  </si>
  <si>
    <t>20251205 16:28:06</t>
  </si>
  <si>
    <t>Sulistiawati</t>
  </si>
  <si>
    <t>Jl Tanah Rendah Rt012/08 No 10</t>
  </si>
  <si>
    <t>JAKARTA TIMUR, 27 Desember 1976 (50)</t>
  </si>
  <si>
    <t>+62 813-1894-9754</t>
  </si>
  <si>
    <t>317222040063</t>
  </si>
  <si>
    <t>sulistiawati01141@gmail.com</t>
  </si>
  <si>
    <t>2025-11-19 11:00:13</t>
  </si>
  <si>
    <t>2025-11-19 11:44:25</t>
  </si>
  <si>
    <t>20251204 12:25:07</t>
  </si>
  <si>
    <t>Sulistyorini</t>
  </si>
  <si>
    <t>Jl Kampung Baru RT 10 RW 09 no 53 Kelapa Dua Wetan Ciracas</t>
  </si>
  <si>
    <t>KUDUS, 08 Februari 1970 (56)</t>
  </si>
  <si>
    <t>+62 812-1256-2978</t>
  </si>
  <si>
    <t>317222010056</t>
  </si>
  <si>
    <t>sulisr803@gmail.com</t>
  </si>
  <si>
    <t>2025-11-21 13:00:38</t>
  </si>
  <si>
    <t>2025-11-21 13:29:53</t>
  </si>
  <si>
    <t>20251204 10:48:17</t>
  </si>
  <si>
    <t>Sulistyowati</t>
  </si>
  <si>
    <t>Jl. Pagelarang gg. Swadaya no. 59 Rt. 08/03</t>
  </si>
  <si>
    <t>JAKARTA SELATAN, 21 Mei 1978 (48)</t>
  </si>
  <si>
    <t>+62 858-6051-1081</t>
  </si>
  <si>
    <t>317222091518</t>
  </si>
  <si>
    <t>sulistiyowati2105@gmail.com</t>
  </si>
  <si>
    <t>2025-11-25 09:00:51</t>
  </si>
  <si>
    <t>2025-11-25 09:27:50</t>
  </si>
  <si>
    <t>20251204 10:18:18</t>
  </si>
  <si>
    <t>Sumariyah</t>
  </si>
  <si>
    <t>Kp baru</t>
  </si>
  <si>
    <t>KEDIRI, 05 Desember 1968 (58)</t>
  </si>
  <si>
    <t>Tidak ada</t>
  </si>
  <si>
    <t>+62 858-9510-9821</t>
  </si>
  <si>
    <t>317222040026</t>
  </si>
  <si>
    <t>Sumariyahk@gmail.com</t>
  </si>
  <si>
    <t>2025-11-21 07:01:53</t>
  </si>
  <si>
    <t>2025-11-21 08:12:10</t>
  </si>
  <si>
    <t>20251204 11:59:12</t>
  </si>
  <si>
    <t>Sumarna</t>
  </si>
  <si>
    <t>Jl.Damai Raya no.43</t>
  </si>
  <si>
    <t>JAKARTA TIMUR, 06 Juli 1978 (48)</t>
  </si>
  <si>
    <t>+62 813-1950-3336</t>
  </si>
  <si>
    <t>317222090796</t>
  </si>
  <si>
    <t>Hudhamar@gmail.com</t>
  </si>
  <si>
    <t>2025-11-20 13:03:52</t>
  </si>
  <si>
    <t>2025-11-20 13:22:17</t>
  </si>
  <si>
    <t>20251204 13:15:52</t>
  </si>
  <si>
    <t>Sumartini</t>
  </si>
  <si>
    <t>Komp. Kodam Kartika Jaya RT. 004 RW. 004 NO. 50</t>
  </si>
  <si>
    <t>JAKARTA TIMUR, 26 Maret 1984 (42)</t>
  </si>
  <si>
    <t>+62 815-4628-1920</t>
  </si>
  <si>
    <t>317222091331</t>
  </si>
  <si>
    <t>sumartini.1615128645@gmail.com</t>
  </si>
  <si>
    <t>2025-11-20 07:40:15</t>
  </si>
  <si>
    <t>20251204 09:54:44</t>
  </si>
  <si>
    <t>Sumijah</t>
  </si>
  <si>
    <t>Gg.nisin 7/7 no.12 ciracas jaktim</t>
  </si>
  <si>
    <t>, 31 Oktober 1978 (48)</t>
  </si>
  <si>
    <t>+62 821-1245-3444</t>
  </si>
  <si>
    <t>317222010303</t>
  </si>
  <si>
    <t>Sumi58760@gmail.com</t>
  </si>
  <si>
    <t>2025-11-21 13:12:52</t>
  </si>
  <si>
    <t>2025-11-21 13:49:14</t>
  </si>
  <si>
    <t>20251204 10:11:40</t>
  </si>
  <si>
    <t>Sumiyati</t>
  </si>
  <si>
    <t>Jl. Rawadas GG.Madrasah 1 RT.007/03</t>
  </si>
  <si>
    <t>JAKARTA TIMUR, 13 Juli 1984 (42)</t>
  </si>
  <si>
    <t>+62 896-2265-2205</t>
  </si>
  <si>
    <t>317222091895</t>
  </si>
  <si>
    <t>mimisumiyati2122@gmail.com</t>
  </si>
  <si>
    <t>2025-11-21 09:17:10</t>
  </si>
  <si>
    <t>2025-11-21 09:49:12</t>
  </si>
  <si>
    <t>20251204 11:01:54</t>
  </si>
  <si>
    <t>SURYANI</t>
  </si>
  <si>
    <t>Jalan tanah manisan</t>
  </si>
  <si>
    <t>JAKARTA TIMUR, 25 September 1983 (43)</t>
  </si>
  <si>
    <t>+62 899-8326-867</t>
  </si>
  <si>
    <t>317222010325</t>
  </si>
  <si>
    <t>megasuryani46@gmail.com</t>
  </si>
  <si>
    <t>2025-11-20 09:03:45</t>
  </si>
  <si>
    <t>20251204 09:51:42</t>
  </si>
  <si>
    <t>Susana</t>
  </si>
  <si>
    <t>Jl. Kelapa sawit 2 rt 011 rw 010 no 15</t>
  </si>
  <si>
    <t>, 26 September 1981 (45)</t>
  </si>
  <si>
    <t>8111524357</t>
  </si>
  <si>
    <t>317222090609</t>
  </si>
  <si>
    <t>Susanaaan4@gmail.com</t>
  </si>
  <si>
    <t>2025-11-21 13:09:15</t>
  </si>
  <si>
    <t>2025-11-21 13:40:39</t>
  </si>
  <si>
    <t>20251204 17:05:57</t>
  </si>
  <si>
    <t>Susanti</t>
  </si>
  <si>
    <t>Jl.rawadas Rt010/Rw003</t>
  </si>
  <si>
    <t>JAKARTA TIMUR, 08 September 1988 (38)</t>
  </si>
  <si>
    <t>+62 896-9927-2211</t>
  </si>
  <si>
    <t>317223110056</t>
  </si>
  <si>
    <t>santisafa613@gmail.com</t>
  </si>
  <si>
    <t>2025-11-21 15:15:57</t>
  </si>
  <si>
    <t>2025-11-21 15:30:00</t>
  </si>
  <si>
    <t>20251204 12:37:48</t>
  </si>
  <si>
    <t>SUSI SULISTIA</t>
  </si>
  <si>
    <t>jl. kayu manis IX no. 2 rt.011 rw. 09 matraman jakarta timur 13130</t>
  </si>
  <si>
    <t>, 02 April 1974 (52)</t>
  </si>
  <si>
    <t>+62 813-1897-6412</t>
  </si>
  <si>
    <t>317222020073</t>
  </si>
  <si>
    <t>susikembuli2506@gmail.com</t>
  </si>
  <si>
    <t>2025-11-20 15:47:03</t>
  </si>
  <si>
    <t>2025-11-20 16:29:16</t>
  </si>
  <si>
    <t>20251204 17:47:27</t>
  </si>
  <si>
    <t>SUSI WIJONINGSIH</t>
  </si>
  <si>
    <t>Jln cipinang cempedak IV rt 008 rw 003</t>
  </si>
  <si>
    <t>KEBUMEN, 21 Mei 1977 (49)</t>
  </si>
  <si>
    <t>+62 878-7521-0242</t>
  </si>
  <si>
    <t>317222091147</t>
  </si>
  <si>
    <t>susiwijoningsih977@gmail.com</t>
  </si>
  <si>
    <t>2025-11-20 09:05:00</t>
  </si>
  <si>
    <t>2025-11-20 09:28:43</t>
  </si>
  <si>
    <t>20251204 09:35:16</t>
  </si>
  <si>
    <t>Sutji Handhayani</t>
  </si>
  <si>
    <t>Jalan Cipinang Muara III RT 009 RW 08 No 77</t>
  </si>
  <si>
    <t>JAKARTA TIMUR, 22 Februari 1991 (35)</t>
  </si>
  <si>
    <t>+62 856-1333-707</t>
  </si>
  <si>
    <t>317222050003</t>
  </si>
  <si>
    <t>sutjihandhayani@gmail.com</t>
  </si>
  <si>
    <t>2025-11-21 07:01:59</t>
  </si>
  <si>
    <t>2025-11-21 07:39:11</t>
  </si>
  <si>
    <t>20251204 15:07:10</t>
  </si>
  <si>
    <t>SUWARTI</t>
  </si>
  <si>
    <t>Gang H. Matsani no. 25A RT.001 RW.09</t>
  </si>
  <si>
    <t>KARANGANYAR, 14 Mei 1975 (51)</t>
  </si>
  <si>
    <t>+62 813-1446-3845</t>
  </si>
  <si>
    <t>317222070006</t>
  </si>
  <si>
    <t>umidiena@gmail.com</t>
  </si>
  <si>
    <t>2025-11-24 15:56:13</t>
  </si>
  <si>
    <t>2025-11-24 16:12:19</t>
  </si>
  <si>
    <t>20251204 22:02:37</t>
  </si>
  <si>
    <t>Syah Rismaliqa Najwa</t>
  </si>
  <si>
    <t>Kp. Rawaterate RT 001/02</t>
  </si>
  <si>
    <t>JAKARTA TIMUR, 17 Mei 2003 (23)</t>
  </si>
  <si>
    <t>+62 895-3476-26688</t>
  </si>
  <si>
    <t>317222090390</t>
  </si>
  <si>
    <t>Najwabelle67@gmail.com</t>
  </si>
  <si>
    <t>2025-11-18 15:23:26</t>
  </si>
  <si>
    <t>2025-11-18 15:44:03</t>
  </si>
  <si>
    <t>20251208 15:43:25</t>
  </si>
  <si>
    <t>Syifa Zakiah</t>
  </si>
  <si>
    <t>Jl. Batu Sari no. 62b 009/002</t>
  </si>
  <si>
    <t>JAKARTA SELATAN, 09 Maret 1997 (29)</t>
  </si>
  <si>
    <t>+62 858-3613-7480</t>
  </si>
  <si>
    <t>317222040046</t>
  </si>
  <si>
    <t>syifazakiah9@gmail.com</t>
  </si>
  <si>
    <t>2025-11-26 15:00:12</t>
  </si>
  <si>
    <t>2025-11-26 15:18:07</t>
  </si>
  <si>
    <t>20251204 19:45:31</t>
  </si>
  <si>
    <t>Syukriyati</t>
  </si>
  <si>
    <t>Jl. Malaka gg. Buton Rt. 3 Rw. 7</t>
  </si>
  <si>
    <t>, 29 September 1987 (39)</t>
  </si>
  <si>
    <t>+62 859-7162-5857</t>
  </si>
  <si>
    <t>317222091722</t>
  </si>
  <si>
    <t>Mama.amiraaliyaaurel87@gmail.com</t>
  </si>
  <si>
    <t>2025-11-20 13:00:49</t>
  </si>
  <si>
    <t>2025-11-20 13:26:47</t>
  </si>
  <si>
    <t>20251204 10:01:02</t>
  </si>
  <si>
    <t>Tasha Putri Azzahra</t>
  </si>
  <si>
    <t>BEKASI, 18 Maret 2000 (26)</t>
  </si>
  <si>
    <t>+62 895-3217-43251</t>
  </si>
  <si>
    <t>317223110152</t>
  </si>
  <si>
    <t>tashaputriazzahra5@gmail.com</t>
  </si>
  <si>
    <t>2025-11-18 15:18:07</t>
  </si>
  <si>
    <t>2025-11-18 15:31:25</t>
  </si>
  <si>
    <t>20251208 10:51:32</t>
  </si>
  <si>
    <t>Tgk milda siendy marlizah</t>
  </si>
  <si>
    <t>Jln.kebon nanas selatan 2 no 38B</t>
  </si>
  <si>
    <t>JAKARTA TIMUR, 15 Maret 1986 (40)</t>
  </si>
  <si>
    <t>+62 857-7607-3822</t>
  </si>
  <si>
    <t>317222010271</t>
  </si>
  <si>
    <t>Siendy.riv64@gmail.com</t>
  </si>
  <si>
    <t>2025-11-21 15:00:32</t>
  </si>
  <si>
    <t>2025-11-21 15:31:39</t>
  </si>
  <si>
    <t>20251204 10:05:24</t>
  </si>
  <si>
    <t>TIARA AGNES SINTYA</t>
  </si>
  <si>
    <t>Jl. Raya Pulogebang Kp. Kandang Besar RT. 012/04</t>
  </si>
  <si>
    <t>BEKASI, 10 Agustus 1999 (27)</t>
  </si>
  <si>
    <t>+62 081-8182-51312</t>
  </si>
  <si>
    <t>317222040036</t>
  </si>
  <si>
    <t>Tiaraagnessintya1@gmail.com</t>
  </si>
  <si>
    <t>2025-11-24 15:05:52</t>
  </si>
  <si>
    <t>2025-11-24 15:23:28</t>
  </si>
  <si>
    <t>20251204 17:09:55</t>
  </si>
  <si>
    <t>Titin Sulistiawati</t>
  </si>
  <si>
    <t>Gg albasiah rt 020/010 no 18</t>
  </si>
  <si>
    <t>JAKARTA BARAT, 07 September 1978 (48)</t>
  </si>
  <si>
    <t>+62 877-8750-4060</t>
  </si>
  <si>
    <t>317222010200</t>
  </si>
  <si>
    <t>tins.jkt7978@gmail.com</t>
  </si>
  <si>
    <t>2025-11-25 11:44:17</t>
  </si>
  <si>
    <t>2025-11-25 12:06:25</t>
  </si>
  <si>
    <t>20251204 10:47:39</t>
  </si>
  <si>
    <t>Titin Sumarni</t>
  </si>
  <si>
    <t>Jln Bungur 3 No.133 RT 010 RW 06</t>
  </si>
  <si>
    <t>JAKARTA UTARA, 03 Mei 1981 (45)</t>
  </si>
  <si>
    <t>+62 812-8821-4569</t>
  </si>
  <si>
    <t>317222091118</t>
  </si>
  <si>
    <t>titinsumarni806@gmail.com</t>
  </si>
  <si>
    <t>2025-11-21 13:00:53</t>
  </si>
  <si>
    <t>2025-11-21 13:36:37</t>
  </si>
  <si>
    <t>20251204 09:41:10</t>
  </si>
  <si>
    <t>Tito Amalia Putri</t>
  </si>
  <si>
    <t>jl.botin gg.botin 1 rt.007/004</t>
  </si>
  <si>
    <t>JAKARTA TIMUR, 03 November 2003 (23)</t>
  </si>
  <si>
    <t>+62 895-6052-88842</t>
  </si>
  <si>
    <t>317222091986</t>
  </si>
  <si>
    <t>Titoamaliaputriputri@gmail.com</t>
  </si>
  <si>
    <t>2025-11-24 15:02:47</t>
  </si>
  <si>
    <t>2025-11-24 15:18:41</t>
  </si>
  <si>
    <t>20251204 12:17:41</t>
  </si>
  <si>
    <t>Tiwik Widayati</t>
  </si>
  <si>
    <t>Jl. Komodor Halim Perdana Kusuma rt 3 rw 1 Kebon Pala</t>
  </si>
  <si>
    <t>SLEMAN, 20 Desember 1967 (59)</t>
  </si>
  <si>
    <t>Tdk bekerja</t>
  </si>
  <si>
    <t>+62 081-2846-88344</t>
  </si>
  <si>
    <t>317222040037</t>
  </si>
  <si>
    <t>tiwikwidayati@gmail.com</t>
  </si>
  <si>
    <t>2025-11-21 15:37:27</t>
  </si>
  <si>
    <t>20251204 13:40:21</t>
  </si>
  <si>
    <t>TRI RAHAYU MUDYIATI</t>
  </si>
  <si>
    <t>Jl. Cipinang Muara III</t>
  </si>
  <si>
    <t>, 15 Desember 1980 (46)</t>
  </si>
  <si>
    <t>+62 819-3220-6723</t>
  </si>
  <si>
    <t>317222100738</t>
  </si>
  <si>
    <t>trirahayuuu1980@gmail.com</t>
  </si>
  <si>
    <t>2025-11-21 15:00:26</t>
  </si>
  <si>
    <t>2025-11-21 15:38:55</t>
  </si>
  <si>
    <t>20251204 18:22:28</t>
  </si>
  <si>
    <t>TUTI ALAWIYAH</t>
  </si>
  <si>
    <t>Jl.Tipar Cakung Kp.Baru RT 012 RW 008 No.120 Cakung Barat Jakarta Timur</t>
  </si>
  <si>
    <t>JAKARTA TIMUR, 02 Juni 1979 (47)</t>
  </si>
  <si>
    <t>+62 081-2130-92222</t>
  </si>
  <si>
    <t>317222040024</t>
  </si>
  <si>
    <t>tutiboenthe1234@gmail.com</t>
  </si>
  <si>
    <t>2025-11-18 13:11:54</t>
  </si>
  <si>
    <t>2025-11-18 13:46:31</t>
  </si>
  <si>
    <t>20251204 10:33:16</t>
  </si>
  <si>
    <t>Tuti ekowarni</t>
  </si>
  <si>
    <t>balekambang rt 004 rw 005 kramatjati</t>
  </si>
  <si>
    <t>, 10 Juni 1981 (45)</t>
  </si>
  <si>
    <t>+62 812-1255-3350</t>
  </si>
  <si>
    <t>317222010092</t>
  </si>
  <si>
    <t>tutiekowarni843@gmail.com</t>
  </si>
  <si>
    <t>2025-11-20 13:01:40</t>
  </si>
  <si>
    <t>2025-11-20 13:29:25</t>
  </si>
  <si>
    <t>20251204 12:37:47</t>
  </si>
  <si>
    <t>Tuti Thoyibah</t>
  </si>
  <si>
    <t>Jln H jusin Rt012/Rw001</t>
  </si>
  <si>
    <t>JAKARTA TIMUR, 18 Maret 1972 (54)</t>
  </si>
  <si>
    <t>+62 819-5291-7196</t>
  </si>
  <si>
    <t>317222010021</t>
  </si>
  <si>
    <t>tutithoyibah1803@gmail.com</t>
  </si>
  <si>
    <t>2025-11-19 15:43:08</t>
  </si>
  <si>
    <t>20251204 10:48:55</t>
  </si>
  <si>
    <t>UCU SRIMULYANI</t>
  </si>
  <si>
    <t>Jl dalang Rt 012/005 no 105</t>
  </si>
  <si>
    <t>TASIKMALAYA, 01 Januari 1988 (38)</t>
  </si>
  <si>
    <t>+62 896-3710-3603</t>
  </si>
  <si>
    <t>317223110134</t>
  </si>
  <si>
    <t>Ucusrimulyani87@gmail.com</t>
  </si>
  <si>
    <t>2025-11-21 13:07:17</t>
  </si>
  <si>
    <t>2025-11-21 13:26:02</t>
  </si>
  <si>
    <t>20251204 09:54:34</t>
  </si>
  <si>
    <t>Umairo</t>
  </si>
  <si>
    <t>Jln masjid al-muqorrobin</t>
  </si>
  <si>
    <t>JAKARTA TIMUR, 06 Mei 1984 (42)</t>
  </si>
  <si>
    <t>+62 858-1382-4018</t>
  </si>
  <si>
    <t>317222100326</t>
  </si>
  <si>
    <t>Alimuchtar108@gmail.com</t>
  </si>
  <si>
    <t>2025-11-19 07:15:01</t>
  </si>
  <si>
    <t>2025-11-19 08:01:20</t>
  </si>
  <si>
    <t>20251205 17:38:15</t>
  </si>
  <si>
    <t>UMMU ATIYAH</t>
  </si>
  <si>
    <t>Jalan tipar cakung kp. Baru</t>
  </si>
  <si>
    <t>JAKARTA TIMUR, 27 Juni 1979 (47)</t>
  </si>
  <si>
    <t>+62 812-1095-7927</t>
  </si>
  <si>
    <t>317222092110</t>
  </si>
  <si>
    <t>ummuarkan3@gmail.com</t>
  </si>
  <si>
    <t>2025-11-19 09:08:49</t>
  </si>
  <si>
    <t>2025-11-19 09:40:26</t>
  </si>
  <si>
    <t>20251204 12:14:37</t>
  </si>
  <si>
    <t>Ummul asmaliah</t>
  </si>
  <si>
    <t>Gang Remaja V RT 011 RW 003 no 21</t>
  </si>
  <si>
    <t>JAKARTA TIMUR, 31 Mei 1983 (43)</t>
  </si>
  <si>
    <t>+62 878-8539-7188</t>
  </si>
  <si>
    <t>317222091298</t>
  </si>
  <si>
    <t>llitha16@gmail.com</t>
  </si>
  <si>
    <t>2025-11-24 09:02:10</t>
  </si>
  <si>
    <t>2025-11-24 09:37:30</t>
  </si>
  <si>
    <t>20251205 08:53:41</t>
  </si>
  <si>
    <t>Upik Supriyati</t>
  </si>
  <si>
    <t>Jalan Melati no 97 RT 002/009</t>
  </si>
  <si>
    <t>SEMARANG, 31 Juli 1969 (57)</t>
  </si>
  <si>
    <t>+62 859-5909-3349</t>
  </si>
  <si>
    <t>317222030004</t>
  </si>
  <si>
    <t>Upiksupriyati64@gmail.com</t>
  </si>
  <si>
    <t>2025-11-21 09:04:50</t>
  </si>
  <si>
    <t>2025-11-21 09:32:13</t>
  </si>
  <si>
    <t>20251204 08:33:16</t>
  </si>
  <si>
    <t>Uswatun Hasanah</t>
  </si>
  <si>
    <t>Gang samping masjid ashobirun jalan cipinang pulo maja rt 06/rw 11 no 38 cipinang besar utara jakarta timur</t>
  </si>
  <si>
    <t>JAKARTA TIMUR, 19 Juli 2002 (24)</t>
  </si>
  <si>
    <t>+62 813-1117-3421</t>
  </si>
  <si>
    <t>317223110034</t>
  </si>
  <si>
    <t>uha8309@gmail.com</t>
  </si>
  <si>
    <t>2025-11-24 13:56:54</t>
  </si>
  <si>
    <t>2025-11-24 14:36:07</t>
  </si>
  <si>
    <t>20251205 18:13:20</t>
  </si>
  <si>
    <t>Vina Vanda Simatupang</t>
  </si>
  <si>
    <t>Jl. Sawo no 48K rt/rw 008/01 kel Balekambang Kec Kramat Jati Jakarta Timur</t>
  </si>
  <si>
    <t>MEDAN, 15 Januari 1974 (51)</t>
  </si>
  <si>
    <t>+62 081-9824-804</t>
  </si>
  <si>
    <t>317222090791</t>
  </si>
  <si>
    <t>vanda_simatupang@yahoo.com</t>
  </si>
  <si>
    <t>2025-11-25 15:00:19</t>
  </si>
  <si>
    <t>2025-11-25 15:42:13</t>
  </si>
  <si>
    <t>20251208 14:47:53</t>
  </si>
  <si>
    <t>Viona Ardyanita</t>
  </si>
  <si>
    <t>Jl kerja bakti RT 001/002 no .28</t>
  </si>
  <si>
    <t>JAKARTA TIMUR, 03 Agustus 2002 (24)</t>
  </si>
  <si>
    <t>+62 895-0430-3087</t>
  </si>
  <si>
    <t>317223030020</t>
  </si>
  <si>
    <t>vionaardyanita3@gmail.com</t>
  </si>
  <si>
    <t>2025-11-20 15:47:33</t>
  </si>
  <si>
    <t>20251205 17:13:54</t>
  </si>
  <si>
    <t>Wagiati</t>
  </si>
  <si>
    <t>Jl. Kresek Indah No.12</t>
  </si>
  <si>
    <t>, 30 November 1977 (49)</t>
  </si>
  <si>
    <t>89657133752</t>
  </si>
  <si>
    <t>317222100032</t>
  </si>
  <si>
    <t>atikalisati@gmail.com</t>
  </si>
  <si>
    <t>2025-11-21 15:01:00</t>
  </si>
  <si>
    <t>2025-11-21 15:25:13</t>
  </si>
  <si>
    <t>20251204 21:48:30</t>
  </si>
  <si>
    <t>WARSIH</t>
  </si>
  <si>
    <t>Jl tipar cakung kp baru rt 008 rw 008</t>
  </si>
  <si>
    <t>JAKARTA TIMUR, 07 Mei 1978 (48)</t>
  </si>
  <si>
    <t>+62 882-1336-1344</t>
  </si>
  <si>
    <t>317222010306</t>
  </si>
  <si>
    <t>Warsihw426@gmail.com</t>
  </si>
  <si>
    <t>2025-11-19 11:00:35</t>
  </si>
  <si>
    <t>2025-11-19 11:35:18</t>
  </si>
  <si>
    <t>20251204 13:02:41</t>
  </si>
  <si>
    <t>Widari sri hantini</t>
  </si>
  <si>
    <t>Kp. Rawadas rt008 rw003</t>
  </si>
  <si>
    <t>JAKARTA TIMUR, 01 Januari 1992 (34)</t>
  </si>
  <si>
    <t>+62 822-9712-8735</t>
  </si>
  <si>
    <t>317223110115</t>
  </si>
  <si>
    <t>dariwidari11@gmail.com</t>
  </si>
  <si>
    <t>2025-11-21 09:00:07</t>
  </si>
  <si>
    <t>2025-11-21 09:15:51</t>
  </si>
  <si>
    <t>20251204 13:58:36</t>
  </si>
  <si>
    <t>WIDIANINGSIH</t>
  </si>
  <si>
    <t>JL SUKAMULIA IV NO 101 RT 008 RW 006</t>
  </si>
  <si>
    <t>JAKARTA PUSAT, 02 Mei 1971 (55)</t>
  </si>
  <si>
    <t>+62 085-7776-31061</t>
  </si>
  <si>
    <t>317222090814</t>
  </si>
  <si>
    <t>eno.widhia@gmail.com</t>
  </si>
  <si>
    <t>2025-11-21 09:27:10</t>
  </si>
  <si>
    <t>2025-11-21 09:56:33</t>
  </si>
  <si>
    <t>20251204 10:36:26</t>
  </si>
  <si>
    <t>Widiyanto</t>
  </si>
  <si>
    <t>JL.Matraman kebon kosong Rt 012 rw 03 no 22</t>
  </si>
  <si>
    <t>JAKARTA TIMUR, 30 April 1967 (59)</t>
  </si>
  <si>
    <t>+62 812-8038-6124</t>
  </si>
  <si>
    <t>317222010186</t>
  </si>
  <si>
    <t>Yantowidicip@gmail.com</t>
  </si>
  <si>
    <t>2025-11-21 15:18:48</t>
  </si>
  <si>
    <t>2025-11-21 16:00:12</t>
  </si>
  <si>
    <t>20251204 10:49:21</t>
  </si>
  <si>
    <t>Winda Haryanti</t>
  </si>
  <si>
    <t>Kp. Pertanian Utara No. 41 RT. 001/01</t>
  </si>
  <si>
    <t>JAKARTA TIMUR, 13 Juni 1986 (40)</t>
  </si>
  <si>
    <t>+62 812-8087-7415</t>
  </si>
  <si>
    <t>317222010381</t>
  </si>
  <si>
    <t>windaharyanti62@gmail.com</t>
  </si>
  <si>
    <t>2025-11-18 16:04:12</t>
  </si>
  <si>
    <t>2025-11-18 16:25:28</t>
  </si>
  <si>
    <t>20251204 11:32:55</t>
  </si>
  <si>
    <t>WIRA ELVINA</t>
  </si>
  <si>
    <t>PISANGAN BARU</t>
  </si>
  <si>
    <t>JAKARTA TIMUR, 19 Desember 1984 (42)</t>
  </si>
  <si>
    <t>+62 813-1870-0047</t>
  </si>
  <si>
    <t>317222010189</t>
  </si>
  <si>
    <t>wiraelvina19@gmail.com</t>
  </si>
  <si>
    <t>2025-11-24 15:33:01</t>
  </si>
  <si>
    <t>2025-11-24 15:46:32</t>
  </si>
  <si>
    <t>20251204 11:47:06</t>
  </si>
  <si>
    <t>wisnu nugroho</t>
  </si>
  <si>
    <t>Jl. kayu tinggi Rt.04 Rw.04</t>
  </si>
  <si>
    <t>JAKARTA TIMUR, 22 Maret 1990 (36)</t>
  </si>
  <si>
    <t>+62 082-1133-67100</t>
  </si>
  <si>
    <t>317222010132</t>
  </si>
  <si>
    <t>wisnu.n8@gmail.com</t>
  </si>
  <si>
    <t>2025-11-20 11:00:30</t>
  </si>
  <si>
    <t>2025-11-20 11:38:18</t>
  </si>
  <si>
    <t>20251204 17:22:59</t>
  </si>
  <si>
    <t>WIWIN MULYANI</t>
  </si>
  <si>
    <t>Jalan Kebon Sereh VII No.20 Rt.8/Rw.10</t>
  </si>
  <si>
    <t>JAKARTA TIMUR, 29 Februari 1992 (34)</t>
  </si>
  <si>
    <t>+62 858-9154-0305</t>
  </si>
  <si>
    <t>317222090531</t>
  </si>
  <si>
    <t>winche29@gmail.com</t>
  </si>
  <si>
    <t>2025-11-19 13:04:54</t>
  </si>
  <si>
    <t>2025-11-19 13:50:59</t>
  </si>
  <si>
    <t>20251204 11:30:52</t>
  </si>
  <si>
    <t>Wulan Sari</t>
  </si>
  <si>
    <t>Jln.sepakat IV RT 3 RW 1</t>
  </si>
  <si>
    <t>JAKARTA TIMUR, 30 Oktober 1996 (30)</t>
  </si>
  <si>
    <t>+62 877-2875-8469</t>
  </si>
  <si>
    <t>317222010097</t>
  </si>
  <si>
    <t>wulanfaeyza30@gmail.com</t>
  </si>
  <si>
    <t>2025-11-24 15:34:19</t>
  </si>
  <si>
    <t>2025-11-24 16:13:32</t>
  </si>
  <si>
    <t>20251208 11:15:25</t>
  </si>
  <si>
    <t>Wulandari</t>
  </si>
  <si>
    <t>Jl baret biru 3 rt 10/03 kalisari pasar rebo</t>
  </si>
  <si>
    <t>JAKARTA SELATAN, 03 Juli 1972 (54)</t>
  </si>
  <si>
    <t>+62 853-1125-4429</t>
  </si>
  <si>
    <t>317222020059</t>
  </si>
  <si>
    <t>Wulanyuli0701@gmail.com</t>
  </si>
  <si>
    <t>2025-11-21 15:01:47</t>
  </si>
  <si>
    <t>2025-11-21 15:32:41</t>
  </si>
  <si>
    <t>20251205 01:51:55</t>
  </si>
  <si>
    <t>Yana Andayani</t>
  </si>
  <si>
    <t>Gg Remaja VII RT015 RW003</t>
  </si>
  <si>
    <t>, 16 Maret 1986 (40)</t>
  </si>
  <si>
    <t>+62 857-1746-4668</t>
  </si>
  <si>
    <t>317223110026</t>
  </si>
  <si>
    <t>yanaandayania@gmail.com</t>
  </si>
  <si>
    <t>2025-11-20 11:37:42</t>
  </si>
  <si>
    <t>2025-11-20 11:57:37</t>
  </si>
  <si>
    <t>20251204 07:55:01</t>
  </si>
  <si>
    <t>Yanih</t>
  </si>
  <si>
    <t>Jalan tengki RT 10 RW 003 No 40</t>
  </si>
  <si>
    <t>JAKARTA TIMUR, 12 Juli 1981 (45)</t>
  </si>
  <si>
    <t>+62 882-1018-7372</t>
  </si>
  <si>
    <t>317222010114</t>
  </si>
  <si>
    <t>yanihsarip1@gmail.com</t>
  </si>
  <si>
    <t>2025-11-24 09:36:24</t>
  </si>
  <si>
    <t>2025-11-24 09:53:00</t>
  </si>
  <si>
    <t>20251204 15:27:45</t>
  </si>
  <si>
    <t>YENI</t>
  </si>
  <si>
    <t>Kebon pala 2 halim PK rt 008 rw 08</t>
  </si>
  <si>
    <t>, 16 Juli 1979 (47)</t>
  </si>
  <si>
    <t>+62 813-8264-2209</t>
  </si>
  <si>
    <t>317225050005</t>
  </si>
  <si>
    <t>yenizaini2@gmail.com</t>
  </si>
  <si>
    <t>2025-11-24 11:00:46</t>
  </si>
  <si>
    <t>2025-11-24 11:36:15</t>
  </si>
  <si>
    <t>20251205 20:57:52</t>
  </si>
  <si>
    <t>Yuanita octaviani</t>
  </si>
  <si>
    <t>Jatinegara Lio 1 Rt 005 Rw 04</t>
  </si>
  <si>
    <t>, 17 Oktober 1984 (42)</t>
  </si>
  <si>
    <t>+62 817-7952-4018</t>
  </si>
  <si>
    <t>317223020004</t>
  </si>
  <si>
    <t>octavianiyuanita648@gmail.com</t>
  </si>
  <si>
    <t>2025-11-20 15:02:24</t>
  </si>
  <si>
    <t>2025-11-20 15:37:30</t>
  </si>
  <si>
    <t>20251204 10:33:10</t>
  </si>
  <si>
    <t>YULI HENNY HASTUTY</t>
  </si>
  <si>
    <t>Jl.tipar Cakung kp.baru</t>
  </si>
  <si>
    <t>PEKANBARU, 21 Juli 1981 (45)</t>
  </si>
  <si>
    <t>Ibu rumah tangga</t>
  </si>
  <si>
    <t>+62 815-4963-1915</t>
  </si>
  <si>
    <t>317222010335</t>
  </si>
  <si>
    <t>yuliheny9@gmail.com</t>
  </si>
  <si>
    <t>2025-11-19 09:08:43</t>
  </si>
  <si>
    <t>2025-11-19 09:40:53</t>
  </si>
  <si>
    <t>20251204 10:12:00</t>
  </si>
  <si>
    <t>Yuli kurniasari</t>
  </si>
  <si>
    <t>Kp. Asem Jl. Melati RT. 010/01 No. 22</t>
  </si>
  <si>
    <t>JAKARTA TIMUR, 06 Juli 1974 (52)</t>
  </si>
  <si>
    <t>+62 877-1980-8288</t>
  </si>
  <si>
    <t>317222100098</t>
  </si>
  <si>
    <t>yulikurniasari358@gmail.com</t>
  </si>
  <si>
    <t>2025-11-21 15:01:43</t>
  </si>
  <si>
    <t>2025-11-21 15:24:28</t>
  </si>
  <si>
    <t>20251204 16:55:39</t>
  </si>
  <si>
    <t>Yulia safitri</t>
  </si>
  <si>
    <t>Jl. Taman harapan Rt 008 Rw 03</t>
  </si>
  <si>
    <t>JAKARTA TIMUR, 22 Juli 1982 (44)</t>
  </si>
  <si>
    <t>+62 877-7646-4822</t>
  </si>
  <si>
    <t>317222010292</t>
  </si>
  <si>
    <t>Safitrizein@gmail.com</t>
  </si>
  <si>
    <t>2025-11-19 13:05:08</t>
  </si>
  <si>
    <t>2025-11-19 13:36:05</t>
  </si>
  <si>
    <t>20251204 11:22:18</t>
  </si>
  <si>
    <t>Yulia sari</t>
  </si>
  <si>
    <t>Cawang 2 rt 3 rw 4 .no 20</t>
  </si>
  <si>
    <t>JAKARTA TIMUR, 23 Juni 1984 (42)</t>
  </si>
  <si>
    <t>+62 813-8215-8049</t>
  </si>
  <si>
    <t>317223110062</t>
  </si>
  <si>
    <t>bowmenyuli@gmail.com</t>
  </si>
  <si>
    <t>2025-11-19 13:05:21</t>
  </si>
  <si>
    <t>2025-11-19 13:57:21</t>
  </si>
  <si>
    <t>20251204 08:06:48</t>
  </si>
  <si>
    <t>Yuliarni Wibisono</t>
  </si>
  <si>
    <t>Jl. Kiray RT 005 RW 010</t>
  </si>
  <si>
    <t>JAKARTA TIMUR, 29 Oktober 1976 (50)</t>
  </si>
  <si>
    <t>+62 960-6175-868</t>
  </si>
  <si>
    <t>317223030016</t>
  </si>
  <si>
    <t>yuliarniwibisono75@gmail.com</t>
  </si>
  <si>
    <t>2025-11-20 13:18:55</t>
  </si>
  <si>
    <t>2025-11-20 13:33:08</t>
  </si>
  <si>
    <t>20251204 12:55:56</t>
  </si>
  <si>
    <t>Yuliastuty Nugrohorini</t>
  </si>
  <si>
    <t>Kp. Baru Rt 8 Rw 7 No.4</t>
  </si>
  <si>
    <t>DEPOK, 15 Juli 1974 (52)</t>
  </si>
  <si>
    <t>+62 857-1000-7969</t>
  </si>
  <si>
    <t>317222050008</t>
  </si>
  <si>
    <t>yastutytuty@gmail.com</t>
  </si>
  <si>
    <t>2025-11-21 07:01:57</t>
  </si>
  <si>
    <t>2025-11-21 07:33:08</t>
  </si>
  <si>
    <t>20251204 15:43:56</t>
  </si>
  <si>
    <t>Yulita Asti</t>
  </si>
  <si>
    <t>Kp.jembatan gang mawar rt.08/06</t>
  </si>
  <si>
    <t>JAKARTA TIMUR, 13 Juli 1979 (47)</t>
  </si>
  <si>
    <t>+62 858-1722-2478</t>
  </si>
  <si>
    <t>317222010065</t>
  </si>
  <si>
    <t>yulita.asti@gmail.com</t>
  </si>
  <si>
    <t>2025-11-25 11:02:42</t>
  </si>
  <si>
    <t>2025-11-25 11:40:49</t>
  </si>
  <si>
    <t>20251204 16:51:28</t>
  </si>
  <si>
    <t>Yuliyanti Tumanggor</t>
  </si>
  <si>
    <t>Kp baru tipar Cakung Jakarta timur</t>
  </si>
  <si>
    <t>JAKARTA TIMUR, 21 Juli 1999 (27)</t>
  </si>
  <si>
    <t>Sedang tidak bekerja</t>
  </si>
  <si>
    <t>+62 812-8637-1182</t>
  </si>
  <si>
    <t>317222092594</t>
  </si>
  <si>
    <t>yuliyantitumanggor21@gmail.com</t>
  </si>
  <si>
    <t>2025-11-18 15:10:11</t>
  </si>
  <si>
    <t>2025-11-18 15:32:38</t>
  </si>
  <si>
    <t>20251205 07:06:21</t>
  </si>
  <si>
    <t>Yunie Yusniawati</t>
  </si>
  <si>
    <t>Jln rawakuning rt 003 rw 07</t>
  </si>
  <si>
    <t>BANDUNG, 23 Juni 1971 (55)</t>
  </si>
  <si>
    <t>+62 878-5691-1399</t>
  </si>
  <si>
    <t>317223020005</t>
  </si>
  <si>
    <t>Yunieyusniawati@gmail.com</t>
  </si>
  <si>
    <t>2025-11-20 13:01:05</t>
  </si>
  <si>
    <t>2025-11-20 13:29:03</t>
  </si>
  <si>
    <t>20251204 09:54:53</t>
  </si>
  <si>
    <t>Yunita</t>
  </si>
  <si>
    <t>Jl.Tanah Merdeka X rt 007 RW 006 No.7G</t>
  </si>
  <si>
    <t>JAKARTA TIMUR, 06 Mei 1980 (46)</t>
  </si>
  <si>
    <t>+62 812-8738-2534</t>
  </si>
  <si>
    <t>317222010016</t>
  </si>
  <si>
    <t>yunita0373@gmail.com</t>
  </si>
  <si>
    <t>2025-11-20 11:00:21</t>
  </si>
  <si>
    <t>2025-11-20 11:19:17</t>
  </si>
  <si>
    <t>20251204 09:04:41</t>
  </si>
  <si>
    <t>Yunita Nursyifa</t>
  </si>
  <si>
    <t>Jl. Rawadas Rt008 Rw003</t>
  </si>
  <si>
    <t>, 12 Juni 2001 (25)</t>
  </si>
  <si>
    <t>+62 897-9796-803__</t>
  </si>
  <si>
    <t>317223030011</t>
  </si>
  <si>
    <t>yunitanursyifa06@gmail.com</t>
  </si>
  <si>
    <t>2025-11-21 15:01:27</t>
  </si>
  <si>
    <t>2025-11-21 15:34:03</t>
  </si>
  <si>
    <t>20251204 10:50:45</t>
  </si>
  <si>
    <t>YUNITA RIZKI SARI</t>
  </si>
  <si>
    <t>JL. PELATNAS PBSI NO. 10 RT 010/001</t>
  </si>
  <si>
    <t>PONTIANAK, 17 Juni 1979 (47)</t>
  </si>
  <si>
    <t>+62 895-3266-80130</t>
  </si>
  <si>
    <t>317222010072</t>
  </si>
  <si>
    <t>yunitarizkisari535@gmail.com</t>
  </si>
  <si>
    <t>2025-11-24 09:04:08</t>
  </si>
  <si>
    <t>2025-11-24 10:06:12</t>
  </si>
  <si>
    <t>20251204 09:58:39</t>
  </si>
  <si>
    <t>Yurika Nur Ananda</t>
  </si>
  <si>
    <t>Jln. Baret biru III RT 005 RW 03 No. 12</t>
  </si>
  <si>
    <t>JAKARTA TIMUR, 26 Juli 2000 (26)</t>
  </si>
  <si>
    <t>+62 858-8694-6506</t>
  </si>
  <si>
    <t>317222020054</t>
  </si>
  <si>
    <t>yurika072600@gmail.com</t>
  </si>
  <si>
    <t>2025-11-21 15:24:57</t>
  </si>
  <si>
    <t>20251204 21:42:38</t>
  </si>
  <si>
    <t>Yusti ariningsih</t>
  </si>
  <si>
    <t>Jl. Manunggal 2 rt 011 rw 06 kel. Rambutan kec. Ciracas jakarta timur</t>
  </si>
  <si>
    <t>JAKARTA TIMUR, 10 Maret 1975 (51)</t>
  </si>
  <si>
    <t>+62 131-1279-992</t>
  </si>
  <si>
    <t>317222091191</t>
  </si>
  <si>
    <t>yustiarieningsih43@gmail.com</t>
  </si>
  <si>
    <t>2025-11-21 13:36:15</t>
  </si>
  <si>
    <t>20251204 09:16:26</t>
  </si>
  <si>
    <t>Yuyun Arti Dewi</t>
  </si>
  <si>
    <t>Jl. Kayu Manis V Lama No.26</t>
  </si>
  <si>
    <t>JAKARTA TIMUR, 28 September 1983 (43)</t>
  </si>
  <si>
    <t>+62 838-0777-8422</t>
  </si>
  <si>
    <t>317222090238</t>
  </si>
  <si>
    <t>yuyunarti28@gmail.com</t>
  </si>
  <si>
    <t>2025-11-21 10:01:26</t>
  </si>
  <si>
    <t>2025-11-21 10:28:04</t>
  </si>
  <si>
    <t>20251204 18:10:23</t>
  </si>
  <si>
    <t>Zahrah Ajeng Syachputri</t>
  </si>
  <si>
    <t>Jl. Masjid Al - Umar II No.44 RT.003/RW.012</t>
  </si>
  <si>
    <t>JAKARTA TIMUR, 05 Oktober 2002 (24)</t>
  </si>
  <si>
    <t>+62 897-9150-231</t>
  </si>
  <si>
    <t>317222091865</t>
  </si>
  <si>
    <t>zahrahajeng002@gmail.com</t>
  </si>
  <si>
    <t>2025-11-21 11:20:24</t>
  </si>
  <si>
    <t>2025-11-21 12:10:09</t>
  </si>
  <si>
    <t>20251204 15:07:14</t>
  </si>
  <si>
    <t>Zaiema Udan Sari</t>
  </si>
  <si>
    <t>Jl Rawadas RT 02 RW 03</t>
  </si>
  <si>
    <t>JAKARTA TIMUR, 16 Agustus 1997 (29)</t>
  </si>
  <si>
    <t>+62 896-9927-1192</t>
  </si>
  <si>
    <t>317222091116</t>
  </si>
  <si>
    <t>zaimasari16@gmail.com</t>
  </si>
  <si>
    <t>2025-11-24 13:29:35</t>
  </si>
  <si>
    <t>2025-11-24 13:47:55</t>
  </si>
  <si>
    <t>20251204 10:47:10</t>
  </si>
  <si>
    <t>Zukriyyah</t>
  </si>
  <si>
    <t>Kp.pertanian tengah no.23 rt 001/02</t>
  </si>
  <si>
    <t>JAKARTA TIMUR, 18 Maret 1983 (43)</t>
  </si>
  <si>
    <t>+62 812-8333-4540</t>
  </si>
  <si>
    <t>317222010391</t>
  </si>
  <si>
    <t>Riazukriyah@gmail.com</t>
  </si>
  <si>
    <t>2025-11-18 15:01:50</t>
  </si>
  <si>
    <t>2025-11-18 16:02:39</t>
  </si>
  <si>
    <t>20251204 11:48:10</t>
  </si>
  <si>
    <t>Zulecha</t>
  </si>
  <si>
    <t>Jl.tanah rendah rt.006 rw.07</t>
  </si>
  <si>
    <t>, 15 Januari 1975 (50)</t>
  </si>
  <si>
    <t>+62 085-5878-5249</t>
  </si>
  <si>
    <t>317222010025</t>
  </si>
  <si>
    <t>zulaechasafira@gmail.com</t>
  </si>
  <si>
    <t>2025-11-19 13:20:09</t>
  </si>
  <si>
    <t>2025-11-19 13:59:07</t>
  </si>
  <si>
    <t>20251204 16:36:40</t>
  </si>
  <si>
    <t>*Keterangan :</t>
  </si>
  <si>
    <t>Umur dihitung sampai tanggal 2026-01-08</t>
  </si>
  <si>
    <t>No</t>
  </si>
  <si>
    <t>Gelombang</t>
  </si>
  <si>
    <t>TC</t>
  </si>
  <si>
    <t>Kelas</t>
  </si>
  <si>
    <t>Gel-Kelas</t>
  </si>
  <si>
    <t>Kapasitas</t>
  </si>
  <si>
    <t>Panitia</t>
  </si>
  <si>
    <t>Inda</t>
  </si>
  <si>
    <t>PJ</t>
  </si>
  <si>
    <t>Jadwal Mulai MOOC</t>
  </si>
  <si>
    <t>Jadwal Selesai KELAS</t>
  </si>
  <si>
    <t>Hari</t>
  </si>
  <si>
    <t>Tanggal</t>
  </si>
  <si>
    <t>Bulan</t>
  </si>
  <si>
    <t>Tahun</t>
  </si>
  <si>
    <t>Tanggal Kontrak</t>
  </si>
  <si>
    <t>TGR</t>
  </si>
  <si>
    <t>Kode Kec</t>
  </si>
  <si>
    <t>Nama Kec</t>
  </si>
  <si>
    <t>HOTEL</t>
  </si>
  <si>
    <t>HOTEL BWP 1</t>
  </si>
  <si>
    <t>HOTEL BWP 2</t>
  </si>
  <si>
    <t>HOTEL BWP 3</t>
  </si>
  <si>
    <t>HOTEL BWP 4</t>
  </si>
  <si>
    <t>HOTEL HARPER 1</t>
  </si>
  <si>
    <t>HOTEL HARPER 2</t>
  </si>
  <si>
    <t>HOTEL HARPER 3</t>
  </si>
  <si>
    <t>HOTEL PARK 1</t>
  </si>
  <si>
    <t>HOTEL PARK 2</t>
  </si>
  <si>
    <t>HOTEL PARK 3</t>
  </si>
  <si>
    <t>TOTAL</t>
  </si>
  <si>
    <t>PER GELOMBANG</t>
  </si>
  <si>
    <t>BWP</t>
  </si>
  <si>
    <t>A</t>
  </si>
  <si>
    <t>29 Mei 2026</t>
  </si>
  <si>
    <t>03 Juni 2026</t>
  </si>
  <si>
    <t>Selasa</t>
  </si>
  <si>
    <t>Dua Puluh Enam</t>
  </si>
  <si>
    <t>Mei</t>
  </si>
  <si>
    <t>Dua Ribu Dua Puluh Enam</t>
  </si>
  <si>
    <t>26 Mei 2026</t>
  </si>
  <si>
    <t>Fullday</t>
  </si>
  <si>
    <t>Pasar Rebo</t>
  </si>
  <si>
    <t>Item</t>
  </si>
  <si>
    <t>Vol</t>
  </si>
  <si>
    <t>Harga Sat</t>
  </si>
  <si>
    <t>Total</t>
  </si>
  <si>
    <t>KONTROL</t>
  </si>
  <si>
    <t>SELISIH</t>
  </si>
  <si>
    <t>G1</t>
  </si>
  <si>
    <t>G2</t>
  </si>
  <si>
    <t>G3</t>
  </si>
  <si>
    <t>G4</t>
  </si>
  <si>
    <t>B</t>
  </si>
  <si>
    <t>Konsumsi</t>
  </si>
  <si>
    <t>Ciracas</t>
  </si>
  <si>
    <t>Petugas</t>
  </si>
  <si>
    <t>C</t>
  </si>
  <si>
    <t>Transport</t>
  </si>
  <si>
    <t>Cipayung</t>
  </si>
  <si>
    <t>D</t>
  </si>
  <si>
    <t>Makasar</t>
  </si>
  <si>
    <t>E</t>
  </si>
  <si>
    <t>TGR HOTEL</t>
  </si>
  <si>
    <t>Kramat jati</t>
  </si>
  <si>
    <t>F</t>
  </si>
  <si>
    <t>TGR STIS</t>
  </si>
  <si>
    <t>Jatinegara</t>
  </si>
  <si>
    <t>HARPER</t>
  </si>
  <si>
    <t>G</t>
  </si>
  <si>
    <t>Duren Sawit</t>
  </si>
  <si>
    <t>Total Akomodasi</t>
  </si>
  <si>
    <t>H</t>
  </si>
  <si>
    <t>Cakung</t>
  </si>
  <si>
    <t>Transport Peserta</t>
  </si>
  <si>
    <t>I</t>
  </si>
  <si>
    <t>Luar Jakarta Timur</t>
  </si>
  <si>
    <t>Perjadin PJ</t>
  </si>
  <si>
    <t>J</t>
  </si>
  <si>
    <t>Pulo Gadung</t>
  </si>
  <si>
    <t>Transport Role Playing</t>
  </si>
  <si>
    <t>PARK</t>
  </si>
  <si>
    <t>K</t>
  </si>
  <si>
    <t>Matraman</t>
  </si>
  <si>
    <t>TOTAL HOTEL</t>
  </si>
  <si>
    <t>TOTAL BWP 1</t>
  </si>
  <si>
    <t>TOTAL BWP 2</t>
  </si>
  <si>
    <t>TOTAL BWP 3</t>
  </si>
  <si>
    <t>TOTAL BWP 4</t>
  </si>
  <si>
    <t>TOTAL HARPER 1</t>
  </si>
  <si>
    <t>TOTAL HARPER 2</t>
  </si>
  <si>
    <t>TOTAL HARPER 3</t>
  </si>
  <si>
    <t>TOTAL PARK 1</t>
  </si>
  <si>
    <t>TOTAL PARK 2</t>
  </si>
  <si>
    <t>TOTAL PARK 3</t>
  </si>
  <si>
    <t>L</t>
  </si>
  <si>
    <t>M</t>
  </si>
  <si>
    <t>STIS</t>
  </si>
  <si>
    <t>STIS 1</t>
  </si>
  <si>
    <t>STIS 2</t>
  </si>
  <si>
    <t>N</t>
  </si>
  <si>
    <t>INDA</t>
  </si>
  <si>
    <t>O</t>
  </si>
  <si>
    <t>PM</t>
  </si>
  <si>
    <t>01 Juni 2026</t>
  </si>
  <si>
    <t>06 Juni 2026</t>
  </si>
  <si>
    <t>Jumat</t>
  </si>
  <si>
    <t>Dua Puluh Sembilan</t>
  </si>
  <si>
    <t>TR</t>
  </si>
  <si>
    <t>RP</t>
  </si>
  <si>
    <t>TR PM</t>
  </si>
  <si>
    <t>TR STIS</t>
  </si>
  <si>
    <t>Total Konsumsi</t>
  </si>
  <si>
    <t>TOTAL STIS</t>
  </si>
  <si>
    <t>TOTAL STIS 1</t>
  </si>
  <si>
    <t>TOTAL STIS 2</t>
  </si>
  <si>
    <t>GRAND TOTAL PELATIHAN PETUGAS</t>
  </si>
  <si>
    <t>05 Juni 2026</t>
  </si>
  <si>
    <t>10 Juni 2026</t>
  </si>
  <si>
    <t>Kamis</t>
  </si>
  <si>
    <t>Empat</t>
  </si>
  <si>
    <t>Juni</t>
  </si>
  <si>
    <t>04 Juni 2026</t>
  </si>
  <si>
    <t>08 Juni 2026</t>
  </si>
  <si>
    <t>13 Juni 2026</t>
  </si>
  <si>
    <t>Lima</t>
  </si>
  <si>
    <t>P</t>
  </si>
  <si>
    <t>Q</t>
  </si>
  <si>
    <t>R</t>
  </si>
  <si>
    <t>S</t>
  </si>
  <si>
    <t>T</t>
  </si>
  <si>
    <t>U</t>
  </si>
  <si>
    <t>V</t>
  </si>
  <si>
    <t>GELOMBANG</t>
  </si>
  <si>
    <t>RATE</t>
  </si>
  <si>
    <t>Widiastuti</t>
  </si>
  <si>
    <t>IV/a</t>
  </si>
  <si>
    <t>Pembina</t>
  </si>
  <si>
    <t>widiastuti3</t>
  </si>
  <si>
    <t>Habi Cahya Kumara</t>
  </si>
  <si>
    <t>habi</t>
  </si>
  <si>
    <t>Nuraliyah</t>
  </si>
  <si>
    <t>nuraliyah</t>
  </si>
  <si>
    <t>Dahlia Triyanti</t>
  </si>
  <si>
    <t>dahliatriyanti</t>
  </si>
  <si>
    <t>Hendriko Yanis</t>
  </si>
  <si>
    <t>III/d</t>
  </si>
  <si>
    <t>Penata Tk. I</t>
  </si>
  <si>
    <t>hendriko</t>
  </si>
  <si>
    <t>Urip Kurniawan</t>
  </si>
  <si>
    <t>uripk</t>
  </si>
  <si>
    <t>Fauzia Miranti</t>
  </si>
  <si>
    <t>fauzia.miranti</t>
  </si>
  <si>
    <t>Armadi Setiawan</t>
  </si>
  <si>
    <t>armadis</t>
  </si>
  <si>
    <t>Pascoal Rocha Daconceicao</t>
  </si>
  <si>
    <t>III/c</t>
  </si>
  <si>
    <t>Penata</t>
  </si>
  <si>
    <t>pascoal</t>
  </si>
  <si>
    <t>Fitriyani</t>
  </si>
  <si>
    <t>fitriyani</t>
  </si>
  <si>
    <t>Nikodemus</t>
  </si>
  <si>
    <t>nikodemus</t>
  </si>
  <si>
    <t>Rizki Oktavian Wardhana</t>
  </si>
  <si>
    <t>rizki.ow</t>
  </si>
  <si>
    <t>Dessy Natalia</t>
  </si>
  <si>
    <t>dessy.natalia</t>
  </si>
  <si>
    <t>Nalyda Yola Althofia</t>
  </si>
  <si>
    <t>nalyda.althofia</t>
  </si>
  <si>
    <t>Stephen Christian Nugroho</t>
  </si>
  <si>
    <t>stephen</t>
  </si>
  <si>
    <t>Darmel Yendi</t>
  </si>
  <si>
    <t>III/b</t>
  </si>
  <si>
    <t>Penata Muda Tk. I</t>
  </si>
  <si>
    <t>darmel</t>
  </si>
  <si>
    <t>Putri Ageng Prasetianingtias</t>
  </si>
  <si>
    <t>putri.ageng</t>
  </si>
  <si>
    <t>Rachmad Rizki Riyadi</t>
  </si>
  <si>
    <t>rizki.riyadi</t>
  </si>
  <si>
    <t>Rosdiana</t>
  </si>
  <si>
    <t>rosdia</t>
  </si>
  <si>
    <t>Conni Setyorini</t>
  </si>
  <si>
    <t>conni.setyorini</t>
  </si>
  <si>
    <t>Windri Wucika Bemi</t>
  </si>
  <si>
    <t>windri.bemi</t>
  </si>
  <si>
    <t>Agus Salim</t>
  </si>
  <si>
    <t>III/a</t>
  </si>
  <si>
    <t>Penata Muda</t>
  </si>
  <si>
    <t>agussalim</t>
  </si>
  <si>
    <t>Andre Halim Prasetio</t>
  </si>
  <si>
    <t>andrehalimp</t>
  </si>
  <si>
    <t>Rika Dora</t>
  </si>
  <si>
    <t>rika.dora</t>
  </si>
  <si>
    <t>Fardhi Dzakwan Fauzan</t>
  </si>
  <si>
    <t>fardhidzakwan</t>
  </si>
  <si>
    <t>Galang Bayu Damar Yudhistira</t>
  </si>
  <si>
    <t>II/c</t>
  </si>
  <si>
    <t>Pengatur</t>
  </si>
  <si>
    <t>galangbayu</t>
  </si>
  <si>
    <t>Zuraida Rizki Rachmah</t>
  </si>
  <si>
    <t>riri.zuraida</t>
  </si>
  <si>
    <t>Tristiati</t>
  </si>
  <si>
    <t>tristia</t>
  </si>
  <si>
    <t>Mujiono</t>
  </si>
  <si>
    <t>mujiono4</t>
  </si>
  <si>
    <t>Ade Yotifali</t>
  </si>
  <si>
    <t>yotifali</t>
  </si>
  <si>
    <t>Ragil Hermanto</t>
  </si>
  <si>
    <t>ragil.hermanto</t>
  </si>
  <si>
    <t>Alfarel Bayu Haditama</t>
  </si>
  <si>
    <t>II/b</t>
  </si>
  <si>
    <t>Pengatur Muda Tk. I</t>
  </si>
  <si>
    <t>alfarel.bayu</t>
  </si>
  <si>
    <t>Ajeng Larasati</t>
  </si>
  <si>
    <t>ajenglaras</t>
  </si>
  <si>
    <t>Saufa Raisah Ulfah Harahap</t>
  </si>
  <si>
    <t>saufa.raisah</t>
  </si>
  <si>
    <t>Khoiriyah Namira Istiqa</t>
  </si>
  <si>
    <t>VII</t>
  </si>
  <si>
    <t>Golongan VII</t>
  </si>
  <si>
    <t>namiraistiqa-pppk</t>
  </si>
  <si>
    <t>Firmansyah</t>
  </si>
  <si>
    <t>Golongan V</t>
  </si>
  <si>
    <t>firmansya-pppk</t>
  </si>
  <si>
    <t>Didi Supardi</t>
  </si>
  <si>
    <t>didisupardi-pppk</t>
  </si>
  <si>
    <t>Nur Holis</t>
  </si>
  <si>
    <t>III</t>
  </si>
  <si>
    <t>Golongan III</t>
  </si>
  <si>
    <t>nurholis-pppk</t>
  </si>
  <si>
    <t>Nurhadi Fadilah</t>
  </si>
  <si>
    <t>Golongan I</t>
  </si>
  <si>
    <t>nurhadifadil-pppk</t>
  </si>
  <si>
    <t>Nomor Kontrak</t>
  </si>
  <si>
    <t>No. Telepon</t>
  </si>
  <si>
    <t>Tempat</t>
  </si>
  <si>
    <t>Deadline</t>
  </si>
  <si>
    <t>Jumlah SLS</t>
  </si>
  <si>
    <t>Jumlah Muatan</t>
  </si>
  <si>
    <t>Keterangan
Jika SLS Lebih dari 20 SLS/Sub SLS</t>
  </si>
  <si>
    <t>Keterangan
Jika Muatan Kurang dari 650</t>
  </si>
  <si>
    <t>Keterangan
Jika Muatan Lebih dari 700</t>
  </si>
  <si>
    <t>Keterangan Jika Lintas Kecamatan</t>
  </si>
  <si>
    <t>0001</t>
  </si>
  <si>
    <t>BPS Kota Jakarta Timur</t>
  </si>
  <si>
    <t>15 Juni sampai dengan 31 Agustus 2026</t>
  </si>
  <si>
    <t>31 Agustus 2026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</si>
  <si>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</si>
  <si>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</si>
  <si>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</si>
  <si>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</si>
  <si>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</si>
  <si>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</si>
  <si>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</si>
  <si>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</si>
  <si>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</si>
  <si>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</si>
  <si>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</si>
  <si>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</si>
  <si>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</si>
  <si>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</si>
  <si>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</si>
  <si>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</si>
  <si>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</si>
  <si>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</si>
  <si>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</si>
  <si>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</si>
  <si>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</si>
  <si>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</si>
  <si>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</si>
  <si>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</si>
  <si>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</si>
  <si>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</si>
  <si>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</si>
  <si>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</si>
  <si>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</si>
  <si>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</si>
  <si>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</si>
  <si>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</si>
  <si>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</si>
  <si>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</si>
  <si>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</si>
  <si>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</si>
  <si>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</si>
  <si>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</si>
  <si>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</si>
  <si>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</si>
  <si>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</si>
  <si>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</si>
  <si>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</si>
  <si>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</si>
  <si>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</si>
  <si>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</si>
  <si>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</si>
  <si>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</si>
  <si>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</si>
  <si>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</si>
  <si>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</si>
  <si>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</si>
  <si>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</si>
  <si>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</si>
  <si>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</si>
  <si>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</si>
  <si>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</si>
  <si>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</si>
  <si>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</si>
  <si>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</si>
  <si>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</si>
  <si>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</si>
  <si>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</si>
  <si>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</si>
  <si>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</si>
  <si>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</si>
  <si>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</si>
  <si>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</si>
  <si>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</si>
  <si>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</si>
  <si>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</si>
  <si>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</si>
  <si>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</si>
  <si>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</si>
  <si>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</si>
  <si>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</si>
  <si>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</si>
  <si>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</si>
  <si>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</si>
  <si>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</si>
  <si>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</si>
  <si>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</si>
  <si>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</si>
  <si>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</si>
  <si>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</si>
  <si>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</si>
  <si>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</si>
  <si>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</si>
  <si>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</si>
  <si>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</si>
  <si>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</si>
  <si>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</si>
  <si>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</si>
  <si>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</si>
  <si>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</si>
  <si>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</si>
  <si>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</si>
  <si>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</si>
  <si>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</si>
  <si>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</si>
  <si>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</si>
  <si>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</si>
  <si>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</si>
  <si>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</si>
  <si>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</si>
  <si>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</si>
  <si>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</si>
  <si>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</si>
  <si>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</si>
  <si>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</si>
  <si>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</si>
  <si>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</si>
  <si>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</si>
  <si>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</si>
  <si>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</si>
  <si>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</si>
  <si>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</si>
  <si>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</si>
  <si>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</si>
  <si>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</si>
  <si>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</si>
  <si>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</si>
  <si>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</si>
  <si>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</si>
  <si>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</si>
  <si>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</si>
  <si>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</si>
  <si>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</si>
  <si>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</si>
  <si>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</si>
  <si>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</si>
  <si>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</si>
  <si>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</si>
  <si>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</si>
  <si>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</si>
  <si>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</si>
  <si>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</si>
  <si>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</si>
  <si>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</si>
  <si>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</si>
  <si>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</si>
  <si>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</si>
  <si>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</si>
  <si>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</si>
  <si>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</si>
  <si>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</si>
  <si>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</si>
  <si>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</si>
  <si>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</si>
  <si>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</si>
  <si>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</si>
  <si>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</si>
  <si>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</si>
  <si>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</si>
  <si>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</si>
  <si>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</si>
  <si>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</si>
  <si>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</si>
  <si>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</si>
  <si>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</si>
  <si>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</si>
  <si>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</si>
  <si>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</si>
  <si>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</si>
  <si>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</si>
  <si>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</si>
  <si>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</si>
  <si>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</si>
  <si>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</si>
  <si>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</si>
  <si>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</si>
  <si>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</si>
  <si>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</si>
  <si>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</si>
  <si>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</si>
  <si>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</si>
  <si>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</si>
  <si>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</si>
  <si>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</si>
  <si>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</si>
  <si>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</si>
  <si>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</si>
  <si>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</si>
  <si>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</si>
  <si>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</si>
  <si>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</si>
  <si>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</si>
  <si>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</si>
  <si>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</si>
  <si>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</si>
  <si>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</si>
  <si>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</si>
  <si>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</si>
  <si>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</si>
  <si>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</si>
  <si>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</si>
  <si>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</si>
  <si>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</si>
  <si>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</si>
  <si>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</si>
  <si>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</si>
  <si>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</si>
  <si>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</si>
  <si>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</si>
  <si>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</si>
  <si>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</si>
  <si>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</si>
  <si>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</si>
  <si>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</si>
  <si>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</si>
  <si>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</si>
  <si>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</si>
  <si>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</si>
  <si>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</si>
  <si>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</si>
  <si>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</si>
  <si>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</si>
  <si>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</si>
  <si>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</si>
  <si>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</si>
  <si>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</si>
  <si>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</si>
  <si>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</si>
  <si>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</si>
  <si>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</si>
  <si>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</si>
  <si>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</si>
  <si>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</si>
  <si>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</si>
  <si>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</si>
  <si>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</si>
  <si>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</si>
  <si>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</si>
  <si>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</si>
  <si>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</si>
  <si>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</si>
  <si>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</si>
  <si>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</si>
  <si>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</si>
  <si>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</si>
  <si>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</si>
  <si>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</si>
  <si>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</si>
  <si>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</si>
  <si>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</si>
  <si>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</si>
  <si>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</si>
  <si>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</si>
  <si>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</si>
  <si>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</si>
  <si>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</si>
  <si>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</si>
  <si>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</si>
  <si>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</si>
  <si>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</si>
  <si>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</si>
  <si>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</si>
  <si>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</si>
  <si>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</si>
  <si>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</si>
  <si>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</si>
  <si>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</si>
  <si>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</si>
  <si>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</si>
  <si>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</si>
  <si>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</si>
  <si>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</si>
  <si>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</si>
  <si>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</si>
  <si>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</si>
  <si>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</si>
  <si>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</si>
  <si>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</si>
  <si>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</si>
  <si>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</si>
  <si>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</si>
  <si>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</si>
  <si>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</si>
  <si>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</si>
  <si>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</si>
  <si>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</si>
  <si>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</si>
  <si>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</si>
  <si>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</si>
  <si>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</si>
  <si>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</si>
  <si>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</si>
  <si>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</si>
  <si>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</si>
  <si>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</si>
  <si>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</si>
  <si>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</si>
  <si>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</si>
  <si>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</si>
  <si>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</si>
  <si>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</si>
  <si>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</si>
  <si>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</si>
  <si>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</si>
  <si>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</si>
  <si>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</si>
  <si>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</si>
  <si>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</si>
  <si>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</si>
  <si>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</si>
  <si>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</si>
  <si>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</si>
  <si>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</si>
  <si>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</si>
  <si>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</si>
  <si>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</si>
  <si>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</si>
  <si>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</si>
  <si>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</si>
  <si>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</si>
  <si>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</si>
  <si>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</si>
  <si>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</si>
  <si>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</si>
  <si>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</si>
  <si>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</si>
  <si>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</si>
  <si>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</si>
  <si>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</si>
  <si>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</si>
  <si>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</si>
  <si>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</si>
  <si>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</si>
  <si>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</si>
  <si>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</si>
  <si>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</si>
  <si>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</si>
  <si>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</si>
  <si>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</si>
  <si>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</si>
  <si>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</si>
  <si>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</si>
  <si>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</si>
  <si>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</si>
  <si>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</si>
  <si>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</si>
  <si>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</si>
  <si>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</si>
  <si>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</si>
  <si>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</si>
  <si>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</si>
  <si>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</si>
  <si>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</si>
  <si>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</si>
  <si>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</si>
  <si>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</si>
  <si>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</si>
  <si>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</si>
  <si>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</si>
  <si>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</si>
  <si>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</si>
  <si>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</si>
  <si>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</si>
  <si>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</si>
  <si>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</si>
  <si>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</si>
  <si>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</si>
  <si>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</si>
  <si>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</si>
  <si>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</si>
  <si>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</si>
  <si>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</si>
  <si>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</si>
  <si>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</si>
  <si>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</si>
  <si>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</si>
  <si>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</si>
  <si>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</si>
  <si>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</si>
  <si>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</si>
  <si>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</si>
  <si>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</si>
  <si>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</si>
  <si>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</si>
  <si>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</si>
  <si>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</si>
  <si>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</si>
  <si>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</si>
  <si>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</si>
  <si>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</si>
  <si>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</si>
  <si>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</si>
  <si>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</si>
  <si>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</si>
  <si>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</si>
  <si>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</si>
  <si>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</si>
  <si>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</si>
  <si>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</si>
  <si>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</si>
  <si>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</si>
  <si>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</si>
  <si>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</si>
  <si>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</si>
  <si>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</si>
  <si>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</si>
  <si>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</si>
  <si>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</si>
  <si>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</si>
  <si>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</si>
  <si>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</si>
  <si>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</si>
  <si>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</si>
  <si>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</si>
  <si>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</si>
  <si>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</si>
  <si>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</si>
  <si>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</si>
  <si>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</si>
  <si>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</si>
  <si>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</si>
  <si>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</si>
  <si>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</si>
  <si>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</si>
  <si>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</si>
  <si>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</si>
  <si>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</si>
  <si>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</si>
  <si>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</si>
  <si>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</si>
  <si>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</si>
  <si>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</si>
  <si>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</si>
  <si>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</si>
  <si>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</si>
  <si>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</si>
  <si>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</si>
  <si>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</si>
  <si>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</si>
  <si>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</si>
  <si>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</si>
  <si>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</si>
  <si>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</si>
  <si>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</si>
  <si>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</si>
  <si>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</si>
  <si>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</si>
  <si>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</si>
  <si>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</si>
  <si>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</si>
  <si>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</si>
  <si>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</si>
  <si>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</si>
  <si>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</si>
  <si>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</si>
  <si>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</si>
  <si>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</si>
  <si>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</si>
  <si>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</si>
  <si>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</si>
  <si>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</si>
  <si>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</si>
  <si>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</si>
  <si>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</si>
  <si>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</si>
  <si>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</si>
  <si>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</si>
  <si>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</si>
  <si>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</si>
  <si>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</si>
  <si>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</si>
  <si>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</si>
  <si>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</si>
  <si>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</si>
  <si>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</si>
  <si>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</si>
  <si>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</si>
  <si>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</si>
  <si>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</si>
  <si>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</si>
  <si>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</si>
  <si>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</si>
  <si>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</si>
  <si>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</si>
  <si>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</si>
  <si>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</si>
  <si>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</si>
  <si>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</si>
  <si>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</si>
  <si>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</si>
  <si>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</si>
  <si>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</si>
  <si>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</si>
  <si>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</si>
  <si>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</si>
  <si>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</si>
  <si>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</si>
  <si>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</si>
  <si>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</si>
  <si>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</si>
  <si>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</si>
  <si>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</si>
  <si>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</si>
  <si>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</si>
  <si>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</si>
  <si>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</si>
  <si>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</si>
  <si>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</si>
  <si>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</si>
  <si>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</si>
  <si>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</si>
  <si>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</si>
  <si>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</si>
  <si>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</si>
  <si>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</si>
  <si>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</si>
  <si>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</si>
  <si>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</si>
  <si>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</si>
  <si>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</si>
  <si>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</si>
  <si>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</si>
  <si>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</si>
  <si>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</si>
  <si>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</si>
  <si>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</si>
  <si>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</si>
  <si>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</si>
  <si>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</si>
  <si>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</si>
  <si>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</si>
  <si>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</si>
  <si>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</si>
  <si>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</si>
  <si>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</si>
  <si>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</si>
  <si>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</si>
  <si>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</si>
  <si>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</si>
  <si>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</si>
  <si>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</si>
  <si>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</si>
  <si>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</si>
  <si>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</si>
  <si>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</si>
  <si>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</si>
  <si>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</si>
  <si>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</si>
  <si>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</si>
  <si>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</si>
  <si>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</si>
  <si>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</si>
  <si>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</si>
  <si>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</si>
  <si>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</si>
  <si>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</si>
  <si>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</si>
  <si>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</si>
  <si>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</si>
  <si>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</si>
  <si>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</si>
  <si>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</si>
  <si>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</si>
  <si>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</si>
  <si>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</si>
  <si>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</si>
  <si>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</si>
  <si>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</si>
  <si>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</si>
  <si>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</si>
  <si>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</si>
  <si>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</si>
  <si>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</si>
  <si>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</si>
  <si>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</si>
  <si>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</si>
  <si>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</si>
  <si>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</si>
  <si>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</si>
  <si>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</si>
  <si>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</si>
  <si>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</si>
  <si>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</si>
  <si>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</si>
  <si>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</si>
  <si>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</si>
  <si>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</si>
  <si>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</si>
  <si>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</si>
  <si>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</si>
  <si>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</si>
  <si>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</si>
  <si>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</si>
  <si>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</si>
  <si>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</si>
  <si>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</si>
  <si>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</si>
  <si>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</si>
  <si>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</si>
  <si>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</si>
  <si>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</si>
  <si>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</si>
  <si>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</si>
  <si>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</si>
  <si>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</si>
  <si>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</si>
  <si>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</si>
  <si>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</si>
  <si>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</si>
  <si>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</si>
  <si>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</si>
  <si>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</si>
  <si>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</si>
  <si>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</si>
  <si>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</si>
  <si>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</si>
  <si>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</si>
  <si>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</si>
  <si>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</si>
  <si>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</si>
  <si>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</si>
  <si>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</si>
  <si>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</si>
  <si>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</si>
  <si>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</si>
  <si>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</si>
  <si>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</si>
  <si>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</si>
  <si>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</si>
  <si>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</si>
  <si>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</si>
  <si>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</si>
  <si>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</si>
  <si>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</si>
  <si>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</si>
  <si>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</si>
  <si>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</si>
  <si>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</si>
  <si>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</si>
  <si>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</si>
  <si>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</si>
  <si>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</si>
  <si>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</si>
  <si>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</si>
  <si>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</si>
  <si>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</si>
  <si>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</si>
  <si>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</si>
  <si>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</si>
  <si>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</si>
  <si>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</si>
  <si>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</si>
  <si>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</si>
  <si>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</si>
  <si>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</si>
  <si>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</si>
  <si>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</si>
  <si>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</si>
  <si>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</si>
  <si>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</si>
  <si>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</si>
  <si>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</si>
  <si>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</si>
  <si>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</si>
  <si>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</si>
  <si>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</si>
  <si>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</si>
  <si>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</si>
  <si>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</si>
  <si>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</si>
  <si>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</si>
  <si>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</si>
  <si>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</si>
  <si>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</si>
  <si>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</si>
  <si>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</si>
  <si>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</si>
  <si>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</si>
  <si>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</si>
  <si>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</si>
  <si>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</si>
  <si>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</si>
  <si>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</si>
  <si>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</si>
  <si>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</si>
  <si>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</si>
  <si>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</si>
  <si>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</si>
  <si>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</si>
  <si>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</si>
  <si>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</si>
  <si>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</si>
  <si>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</si>
  <si>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</si>
  <si>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</si>
  <si>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</si>
  <si>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</si>
  <si>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</si>
  <si>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</si>
  <si>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</si>
  <si>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</si>
  <si>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</si>
  <si>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</si>
  <si>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</si>
  <si>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</si>
  <si>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</si>
  <si>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</si>
  <si>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</si>
  <si>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</si>
  <si>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</si>
  <si>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</si>
  <si>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</si>
  <si>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</si>
  <si>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</si>
  <si>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</si>
  <si>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</si>
  <si>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</si>
  <si>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</si>
  <si>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</si>
  <si>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</si>
  <si>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</si>
  <si>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</si>
  <si>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</si>
  <si>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</si>
  <si>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</si>
  <si>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</si>
  <si>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</si>
  <si>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</si>
  <si>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</si>
  <si>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</si>
  <si>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</si>
  <si>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</si>
  <si>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</si>
  <si>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</si>
  <si>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</si>
  <si>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</si>
  <si>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</si>
  <si>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</si>
  <si>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</si>
  <si>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</si>
  <si>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</si>
  <si>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</si>
  <si>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</si>
  <si>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</si>
  <si>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</si>
  <si>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</si>
  <si>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</si>
  <si>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</si>
  <si>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</si>
  <si>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</si>
  <si>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</si>
  <si>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</si>
  <si>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</si>
  <si>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</si>
  <si>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</si>
  <si>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</si>
  <si>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</si>
  <si>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</si>
  <si>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</si>
  <si>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</si>
  <si>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</si>
  <si>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</si>
  <si>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</si>
  <si>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</si>
  <si>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</si>
  <si>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</si>
  <si>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</si>
  <si>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</si>
  <si>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</si>
  <si>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</si>
  <si>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</si>
  <si>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</si>
  <si>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</si>
  <si>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</si>
  <si>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</si>
  <si>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</si>
  <si>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</si>
  <si>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</si>
  <si>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</si>
  <si>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</si>
  <si>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</si>
  <si>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</si>
  <si>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</si>
  <si>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</si>
  <si>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</si>
  <si>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</si>
  <si>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</si>
  <si>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</si>
  <si>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</si>
  <si>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</si>
  <si>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</si>
  <si>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</si>
  <si>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</si>
  <si>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</si>
  <si>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</si>
  <si>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</si>
  <si>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</si>
  <si>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</si>
  <si>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</si>
  <si>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</si>
  <si>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</si>
  <si>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</si>
  <si>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</si>
  <si>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</si>
  <si>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</si>
  <si>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</si>
  <si>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</si>
  <si>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</si>
  <si>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</si>
  <si>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</si>
  <si>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</si>
  <si>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</si>
  <si>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</si>
  <si>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</si>
  <si>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</si>
  <si>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</si>
  <si>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</si>
  <si>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</si>
  <si>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</si>
  <si>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</si>
  <si>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</si>
  <si>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</si>
  <si>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</si>
  <si>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</si>
  <si>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</si>
  <si>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</si>
  <si>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</si>
  <si>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</si>
  <si>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</si>
  <si>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</si>
  <si>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</si>
  <si>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</si>
  <si>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</si>
  <si>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</si>
  <si>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</si>
  <si>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</si>
  <si>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</si>
  <si>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</si>
  <si>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</si>
  <si>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</si>
  <si>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</si>
  <si>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</si>
  <si>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</si>
  <si>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</si>
  <si>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</si>
  <si>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</si>
  <si>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</si>
  <si>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</si>
  <si>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</si>
  <si>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</si>
  <si>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</si>
  <si>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</si>
  <si>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</si>
  <si>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</si>
  <si>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</si>
  <si>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</si>
  <si>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</si>
  <si>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</si>
  <si>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</si>
  <si>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</si>
  <si>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</si>
  <si>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</si>
  <si>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</si>
  <si>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</si>
  <si>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</si>
  <si>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</si>
  <si>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</si>
  <si>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</si>
  <si>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</si>
  <si>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</si>
  <si>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</si>
  <si>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</si>
  <si>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</si>
  <si>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</si>
  <si>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</si>
  <si>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</si>
  <si>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</si>
  <si>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</si>
  <si>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</si>
  <si>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</si>
  <si>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</si>
  <si>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</si>
  <si>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</si>
  <si>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</si>
  <si>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</si>
  <si>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</si>
  <si>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</si>
  <si>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</si>
  <si>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</si>
  <si>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</si>
  <si>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</si>
  <si>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</si>
  <si>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</si>
  <si>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</si>
  <si>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</si>
  <si>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</si>
  <si>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</si>
  <si>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</si>
  <si>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</si>
  <si>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</si>
  <si>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</si>
  <si>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</si>
  <si>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</si>
  <si>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</si>
  <si>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</si>
  <si>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</si>
  <si>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</si>
  <si>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</si>
  <si>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</si>
  <si>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</si>
  <si>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</si>
  <si>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</si>
  <si>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</si>
  <si>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</si>
  <si>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</si>
  <si>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</si>
  <si>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</si>
  <si>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</si>
  <si>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</si>
  <si>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</si>
  <si>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</si>
  <si>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</si>
  <si>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</si>
  <si>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</si>
  <si>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</si>
  <si>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</si>
  <si>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</si>
  <si>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</si>
  <si>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</si>
  <si>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</si>
  <si>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</si>
  <si>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</si>
  <si>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</si>
  <si>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</si>
  <si>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</si>
  <si>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</si>
  <si>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</si>
  <si>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</si>
  <si>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</si>
  <si>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</si>
  <si>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</si>
  <si>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</si>
  <si>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</si>
  <si>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</si>
  <si>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</si>
  <si>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</si>
  <si>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</si>
  <si>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</si>
  <si>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</si>
  <si>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</si>
  <si>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</si>
  <si>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</si>
  <si>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</si>
  <si>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</si>
  <si>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</si>
  <si>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</si>
  <si>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</si>
  <si>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</si>
  <si>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</si>
  <si>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</si>
  <si>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</si>
  <si>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</si>
  <si>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</si>
  <si>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</si>
  <si>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</si>
  <si>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</si>
  <si>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</si>
  <si>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</si>
  <si>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</si>
  <si>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</si>
  <si>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</si>
  <si>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</si>
  <si>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</si>
  <si>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</si>
  <si>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</si>
  <si>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</si>
  <si>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</si>
  <si>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</si>
  <si>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</si>
  <si>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</si>
  <si>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</si>
  <si>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</si>
  <si>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</si>
  <si>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</si>
  <si>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</si>
  <si>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</si>
  <si>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</si>
  <si>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</si>
  <si>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</si>
  <si>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</si>
  <si>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</si>
  <si>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</si>
  <si>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</si>
  <si>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</si>
  <si>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</si>
  <si>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</si>
  <si>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</si>
  <si>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</si>
  <si>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</si>
  <si>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</si>
  <si>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</si>
  <si>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</si>
  <si>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</si>
  <si>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</si>
  <si>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</si>
  <si>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</si>
  <si>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</si>
  <si>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</si>
  <si>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</si>
  <si>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</si>
  <si>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</si>
  <si>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</si>
  <si>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</si>
  <si>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</si>
  <si>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</si>
  <si>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</si>
  <si>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</si>
  <si>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</si>
  <si>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</si>
  <si>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</si>
  <si>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</si>
  <si>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</si>
  <si>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</si>
  <si>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</si>
  <si>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</si>
  <si>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</si>
  <si>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</si>
  <si>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</si>
  <si>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</si>
  <si>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</si>
  <si>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</si>
  <si>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</si>
  <si>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</si>
  <si>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</si>
  <si>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</si>
  <si>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</si>
  <si>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</si>
  <si>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</si>
  <si>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</si>
  <si>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</si>
  <si>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</si>
  <si>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</si>
  <si>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</si>
  <si>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</si>
  <si>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</si>
  <si>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</si>
  <si>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</si>
  <si>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</si>
  <si>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</si>
  <si>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</si>
  <si>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</si>
  <si>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</si>
  <si>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</si>
  <si>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</si>
  <si>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</si>
  <si>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</si>
  <si>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</si>
  <si>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</si>
  <si>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</si>
  <si>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</si>
  <si>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</si>
  <si>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</si>
  <si>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</si>
  <si>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</si>
  <si>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</si>
  <si>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</si>
  <si>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</si>
  <si>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</si>
  <si>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</si>
  <si>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</si>
  <si>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</si>
  <si>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</si>
  <si>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</si>
  <si>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</si>
  <si>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</si>
  <si>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</si>
  <si>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</si>
  <si>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</si>
  <si>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</si>
  <si>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</si>
  <si>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</si>
  <si>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</si>
  <si>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</si>
  <si>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</si>
  <si>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</si>
  <si>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</si>
  <si>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</si>
  <si>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</si>
  <si>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</si>
  <si>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</si>
  <si>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</si>
  <si>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</si>
  <si>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</si>
  <si>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</si>
  <si>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</si>
  <si>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</si>
  <si>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</si>
  <si>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</si>
  <si>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</si>
  <si>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</si>
  <si>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</si>
  <si>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</si>
  <si>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</si>
  <si>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</si>
  <si>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</si>
  <si>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</si>
  <si>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</si>
  <si>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</si>
  <si>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</si>
  <si>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</si>
  <si>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</si>
  <si>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</si>
  <si>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</si>
  <si>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</si>
  <si>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</si>
  <si>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</si>
  <si>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</si>
  <si>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</si>
  <si>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</si>
  <si>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</si>
  <si>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</si>
  <si>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</si>
  <si>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</si>
  <si>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</si>
  <si>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</si>
  <si>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</si>
  <si>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</si>
  <si>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</si>
  <si>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</si>
  <si>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</si>
  <si>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</si>
  <si>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</si>
  <si>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</si>
  <si>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</si>
  <si>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</si>
  <si>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</si>
  <si>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</si>
  <si>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</si>
  <si>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</si>
  <si>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</si>
  <si>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</si>
  <si>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</si>
  <si>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</si>
  <si>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</si>
  <si>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</si>
  <si>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</si>
  <si>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</si>
  <si>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</si>
  <si>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</si>
  <si>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</si>
  <si>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</si>
  <si>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</si>
  <si>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</si>
  <si>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</si>
  <si>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</si>
  <si>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</si>
  <si>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</si>
  <si>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</si>
  <si>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</si>
  <si>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</si>
  <si>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</si>
  <si>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</si>
  <si>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</si>
  <si>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</si>
  <si>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</si>
  <si>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</si>
  <si>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</si>
  <si>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</si>
  <si>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</si>
  <si>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</si>
  <si>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</si>
  <si>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</si>
  <si>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</si>
  <si>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</si>
  <si>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</si>
  <si>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</si>
  <si>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</si>
  <si>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</si>
  <si>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</si>
  <si>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</si>
  <si>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</si>
  <si>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</si>
  <si>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</si>
  <si>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</si>
  <si>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</si>
  <si>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</si>
  <si>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</si>
  <si>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</si>
  <si>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</si>
  <si>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</si>
  <si>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</si>
  <si>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</si>
  <si>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</si>
  <si>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</si>
  <si>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</si>
  <si>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</si>
  <si>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</si>
  <si>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</si>
  <si>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</si>
  <si>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</si>
  <si>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</si>
  <si>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</si>
  <si>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</si>
  <si>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</si>
  <si>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</si>
  <si>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</si>
  <si>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</si>
  <si>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</si>
  <si>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</si>
  <si>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</si>
  <si>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</si>
  <si>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</si>
  <si>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</si>
  <si>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</si>
  <si>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</si>
  <si>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</si>
  <si>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</si>
  <si>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</si>
  <si>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</si>
  <si>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</si>
  <si>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</si>
  <si>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</si>
  <si>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</si>
  <si>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</si>
  <si>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</si>
  <si>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</si>
  <si>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</si>
  <si>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</si>
  <si>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</si>
  <si>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</si>
  <si>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</si>
  <si>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</si>
  <si>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</si>
  <si>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</si>
  <si>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</si>
  <si>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</si>
  <si>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</si>
  <si>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</si>
  <si>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</si>
  <si>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</si>
  <si>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</si>
  <si>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</si>
  <si>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</si>
  <si>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</si>
  <si>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</si>
  <si>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</si>
  <si>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</si>
  <si>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</si>
  <si>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</si>
  <si>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</si>
  <si>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</si>
  <si>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</si>
  <si>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</si>
  <si>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</si>
  <si>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</si>
  <si>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</si>
  <si>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</si>
  <si>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</si>
  <si>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</si>
  <si>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</si>
  <si>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</si>
  <si>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</si>
  <si>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</si>
  <si>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</si>
  <si>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</si>
  <si>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</si>
  <si>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</si>
  <si>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</si>
  <si>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</si>
  <si>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</si>
  <si>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</si>
  <si>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</si>
  <si>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</si>
  <si>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</si>
  <si>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</si>
  <si>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</si>
  <si>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</si>
  <si>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</si>
  <si>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</si>
  <si>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</si>
  <si>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</si>
  <si>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</si>
  <si>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</si>
  <si>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</si>
  <si>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</si>
  <si>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</si>
  <si>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</si>
  <si>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</si>
  <si>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</si>
  <si>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</si>
  <si>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</si>
  <si>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</si>
  <si>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</si>
  <si>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</si>
  <si>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</si>
  <si>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</si>
  <si>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</si>
  <si>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</si>
  <si>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</si>
  <si>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</si>
  <si>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</si>
  <si>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</si>
  <si>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</si>
  <si>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</si>
  <si>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</si>
  <si>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</si>
  <si>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</si>
  <si>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</si>
  <si>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</si>
  <si>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</si>
  <si>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</si>
  <si>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</si>
  <si>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</si>
  <si>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</si>
  <si>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</si>
  <si>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</si>
  <si>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</si>
  <si>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</si>
  <si>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</si>
  <si>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</si>
  <si>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</si>
  <si>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</si>
  <si>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</si>
  <si>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</si>
  <si>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</si>
  <si>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</si>
  <si>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</si>
  <si>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</si>
  <si>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</si>
  <si>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</si>
  <si>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</si>
  <si>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</si>
  <si>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</si>
  <si>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</si>
  <si>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</si>
  <si>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</si>
  <si>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</si>
  <si>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</si>
  <si>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</si>
  <si>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</si>
  <si>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</si>
  <si>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</si>
  <si>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</si>
  <si>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</si>
  <si>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</si>
  <si>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</si>
  <si>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</si>
  <si>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</si>
  <si>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</si>
  <si>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</si>
  <si>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</si>
  <si>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</si>
  <si>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</si>
  <si>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</si>
  <si>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</si>
  <si>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</si>
  <si>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</si>
  <si>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</si>
  <si>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</si>
  <si>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</si>
  <si>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</si>
  <si>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</si>
  <si>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</si>
  <si>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</si>
  <si>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</si>
  <si>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</si>
  <si>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</si>
  <si>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</si>
  <si>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</si>
  <si>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</si>
  <si>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</si>
  <si>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</si>
  <si>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</si>
  <si>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</si>
  <si>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</si>
  <si>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</si>
  <si>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</si>
  <si>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</si>
  <si>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</si>
  <si>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</si>
  <si>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</si>
  <si>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</si>
  <si>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</si>
  <si>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</si>
  <si>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</si>
  <si>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</si>
  <si>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</si>
  <si>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</si>
  <si>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</si>
  <si>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</si>
  <si>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</si>
  <si>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</si>
  <si>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</si>
  <si>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</si>
  <si>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</si>
  <si>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</si>
  <si>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</si>
  <si>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</si>
  <si>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</si>
  <si>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</si>
  <si>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</si>
  <si>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</si>
  <si>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</si>
  <si>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</si>
  <si>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</si>
  <si>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</si>
  <si>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</si>
  <si>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</si>
  <si>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</si>
  <si>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</si>
  <si>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</si>
  <si>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</si>
  <si>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</si>
  <si>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</si>
  <si>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</si>
  <si>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</si>
  <si>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</si>
  <si>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</si>
  <si>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</si>
  <si>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</si>
  <si>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</si>
  <si>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</si>
  <si>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</si>
  <si>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</si>
  <si>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</si>
  <si>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</si>
  <si>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</si>
  <si>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</si>
  <si>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</si>
  <si>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</si>
  <si>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</si>
  <si>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</si>
  <si>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</si>
  <si>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</si>
  <si>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</si>
  <si>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</si>
  <si>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</si>
  <si>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</si>
  <si>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</si>
  <si>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</si>
  <si>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</si>
  <si>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</si>
  <si>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</si>
  <si>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</si>
  <si>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</si>
  <si>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</si>
  <si>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</si>
  <si>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</si>
  <si>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</si>
  <si>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</si>
  <si>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</si>
  <si>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</si>
  <si>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</si>
  <si>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</si>
  <si>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</si>
  <si>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</si>
  <si>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</si>
  <si>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</si>
  <si>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</si>
  <si>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</si>
  <si>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</si>
  <si>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</si>
  <si>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</si>
  <si>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</si>
  <si>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</si>
  <si>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</si>
  <si>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</si>
  <si>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</si>
  <si>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</si>
  <si>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</si>
  <si>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</si>
  <si>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</si>
  <si>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</si>
  <si>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</si>
  <si>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</si>
  <si>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</si>
  <si>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</si>
  <si>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</si>
  <si>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</si>
  <si>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</si>
  <si>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</si>
  <si>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</si>
  <si>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</si>
  <si>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</si>
  <si>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</si>
  <si>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</si>
  <si>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</si>
  <si>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</si>
  <si>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</si>
  <si>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</si>
  <si>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</si>
  <si>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</si>
  <si>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</si>
  <si>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</si>
  <si>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</si>
  <si>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</si>
  <si>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</si>
  <si>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</si>
  <si>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</si>
  <si>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</si>
  <si>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</si>
  <si>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</si>
  <si>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</si>
  <si>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</si>
  <si>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</si>
  <si>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</si>
  <si>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</si>
  <si>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</si>
  <si>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</si>
  <si>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</si>
  <si>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</si>
  <si>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</si>
  <si>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</si>
  <si>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</si>
  <si>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</si>
  <si>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</si>
  <si>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</si>
  <si>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</si>
  <si>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</si>
  <si>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</si>
  <si>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</si>
  <si>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</si>
  <si>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</si>
  <si>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</si>
  <si>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</si>
  <si>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</si>
  <si>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</si>
  <si>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</si>
  <si>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</si>
  <si>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</si>
  <si>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</si>
  <si>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</si>
  <si>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</si>
  <si>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</si>
  <si>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</si>
  <si>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</si>
  <si>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</si>
  <si>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</si>
  <si>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</si>
  <si>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</si>
  <si>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</si>
  <si>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</si>
  <si>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</si>
  <si>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</si>
  <si>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</si>
  <si>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</si>
  <si>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</si>
  <si>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</si>
  <si>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</si>
  <si>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</si>
  <si>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</si>
  <si>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</si>
  <si>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</si>
  <si>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</si>
  <si>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</si>
  <si>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</si>
  <si>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</si>
  <si>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</si>
  <si>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</si>
  <si>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</si>
  <si>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</si>
  <si>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</si>
  <si>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</si>
  <si>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</si>
  <si>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</si>
  <si>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</si>
  <si>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</si>
  <si>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</si>
  <si>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</si>
  <si>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</si>
  <si>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</si>
  <si>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</si>
  <si>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</si>
  <si>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</si>
  <si>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</si>
  <si>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</si>
  <si>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</si>
  <si>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</si>
  <si>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</si>
  <si>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</si>
  <si>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</si>
  <si>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</si>
  <si>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</si>
  <si>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</si>
  <si>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</si>
  <si>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</si>
  <si>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</si>
  <si>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</si>
  <si>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</si>
  <si>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</si>
  <si>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</si>
  <si>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</si>
  <si>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</si>
  <si>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</si>
  <si>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</si>
  <si>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</si>
  <si>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</si>
  <si>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</si>
  <si>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</si>
  <si>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</si>
  <si>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</si>
  <si>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</si>
  <si>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</si>
  <si>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</si>
  <si>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</si>
  <si>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</si>
  <si>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</si>
  <si>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</si>
  <si>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</si>
  <si>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</si>
  <si>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</si>
  <si>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</si>
  <si>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</si>
  <si>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</si>
  <si>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</si>
  <si>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</si>
  <si>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</si>
  <si>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</si>
  <si>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</si>
  <si>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</si>
  <si>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</si>
  <si>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</si>
  <si>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</si>
  <si>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</si>
  <si>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</si>
  <si>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</si>
  <si>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</si>
  <si>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</si>
  <si>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</si>
  <si>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</si>
  <si>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</si>
  <si>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</si>
  <si>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</si>
  <si>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</si>
  <si>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</si>
  <si>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</si>
  <si>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</si>
  <si>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</si>
  <si>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</si>
  <si>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</si>
  <si>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</si>
  <si>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</si>
  <si>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</si>
  <si>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</si>
  <si>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</si>
  <si>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</si>
  <si>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</si>
  <si>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</si>
  <si>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</si>
  <si>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</si>
  <si>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</si>
  <si>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</si>
  <si>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</si>
  <si>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</si>
  <si>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</si>
  <si>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</si>
  <si>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</si>
  <si>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</si>
  <si>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</si>
  <si>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</si>
  <si>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</si>
  <si>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</si>
  <si>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</si>
  <si>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</si>
  <si>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</si>
  <si>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</si>
  <si>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</si>
  <si>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</si>
  <si>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</si>
  <si>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</si>
  <si>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</si>
  <si>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</si>
  <si>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</si>
  <si>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</si>
  <si>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</si>
  <si>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</si>
  <si>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</si>
  <si>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</si>
  <si>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</si>
  <si>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</si>
  <si>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</si>
  <si>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</si>
  <si>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</si>
  <si>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</si>
  <si>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</si>
  <si>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</si>
  <si>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</si>
  <si>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</si>
  <si>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</si>
  <si>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</si>
  <si>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</si>
  <si>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</si>
  <si>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</si>
  <si>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</si>
  <si>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</si>
  <si>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</si>
  <si>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</si>
  <si>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</si>
  <si>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</si>
  <si>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</si>
  <si>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</si>
  <si>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</si>
  <si>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</si>
  <si>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</si>
  <si>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</si>
  <si>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</si>
  <si>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</si>
  <si>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</si>
  <si>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</si>
  <si>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</si>
  <si>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</si>
  <si>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</si>
  <si>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</si>
  <si>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</si>
  <si>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</si>
  <si>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</si>
  <si>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</si>
  <si>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</si>
  <si>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</si>
  <si>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</si>
  <si>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</si>
  <si>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</si>
  <si>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</si>
  <si>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</si>
  <si>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</si>
  <si>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</si>
  <si>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</si>
  <si>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</si>
  <si>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</si>
  <si>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</si>
  <si>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</si>
  <si>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</si>
  <si>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</si>
  <si>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</si>
  <si>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</si>
  <si>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</si>
  <si>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</si>
  <si>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</si>
  <si>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</si>
  <si>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</si>
  <si>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</si>
  <si>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</si>
  <si>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</si>
  <si>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</si>
  <si>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</si>
  <si>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</si>
  <si>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</si>
  <si>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</si>
  <si>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</si>
  <si>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</si>
  <si>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</si>
  <si>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</si>
  <si>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</si>
  <si>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</si>
  <si>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</si>
  <si>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</si>
  <si>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</si>
  <si>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</si>
  <si>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</si>
  <si>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</si>
  <si>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</si>
  <si>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</si>
  <si>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</si>
  <si>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</si>
  <si>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</si>
  <si>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</si>
  <si>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</si>
  <si>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</si>
  <si>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</si>
  <si>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</si>
  <si>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</si>
  <si>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</si>
  <si>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</si>
  <si>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</si>
  <si>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</si>
  <si>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</si>
  <si>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</si>
  <si>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</si>
  <si>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</si>
  <si>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</si>
  <si>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</si>
  <si>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</si>
  <si>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</si>
  <si>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</si>
  <si>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</si>
  <si>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</si>
  <si>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</si>
  <si>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</si>
  <si>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</si>
  <si>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</si>
  <si>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</si>
  <si>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</si>
  <si>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</si>
  <si>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</si>
  <si>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</si>
  <si>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</si>
  <si>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</si>
  <si>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</si>
  <si>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</si>
  <si>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</si>
  <si>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</si>
  <si>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</si>
  <si>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</si>
  <si>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</si>
  <si>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</si>
  <si>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</si>
  <si>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</si>
  <si>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</si>
  <si>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</si>
  <si>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</si>
  <si>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</si>
  <si>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</si>
  <si>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</si>
  <si>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</si>
  <si>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</si>
  <si>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</si>
  <si>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</si>
  <si>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</si>
  <si>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</si>
  <si>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</si>
  <si>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</si>
  <si>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</si>
  <si>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</si>
  <si>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</si>
  <si>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</si>
  <si>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</si>
  <si>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</si>
  <si>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</si>
  <si>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</si>
  <si>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</si>
  <si>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</si>
  <si>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</si>
  <si>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</si>
  <si>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</si>
  <si>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</si>
  <si>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</si>
  <si>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</si>
  <si>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</si>
  <si>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</si>
  <si>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</si>
  <si>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</si>
  <si>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</si>
  <si>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</si>
  <si>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</si>
  <si>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</si>
  <si>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</si>
  <si>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</si>
  <si>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</si>
  <si>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</si>
  <si>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</si>
  <si>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</si>
  <si>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</si>
  <si>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</si>
  <si>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</si>
  <si>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</si>
  <si>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</si>
  <si>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</si>
  <si>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</si>
  <si>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</si>
  <si>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</si>
  <si>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</si>
  <si>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</si>
  <si>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</si>
  <si>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</si>
  <si>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</si>
  <si>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</si>
  <si>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</si>
  <si>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</si>
  <si>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</si>
  <si>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</si>
  <si>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</si>
  <si>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</si>
  <si>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</si>
  <si>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</si>
  <si>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</si>
  <si>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</si>
  <si>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</si>
  <si>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</si>
  <si>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</si>
  <si>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</si>
  <si>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</si>
  <si>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</si>
  <si>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</si>
  <si>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</si>
  <si>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</si>
  <si>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</si>
  <si>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</si>
  <si>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</si>
  <si>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</si>
  <si>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</si>
  <si>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</si>
  <si>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</si>
  <si>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</si>
  <si>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</si>
  <si>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</si>
  <si>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</si>
  <si>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</si>
  <si>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</si>
  <si>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</si>
  <si>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</si>
  <si>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</si>
  <si>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</si>
  <si>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</si>
  <si>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</si>
  <si>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</si>
  <si>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</si>
  <si>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</si>
  <si>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</si>
  <si>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</si>
  <si>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</si>
  <si>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</si>
  <si>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</si>
  <si>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</si>
  <si>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</si>
  <si>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</si>
  <si>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</si>
  <si>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</si>
  <si>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</si>
  <si>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</si>
  <si>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</si>
  <si>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</si>
  <si>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</si>
  <si>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</si>
  <si>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</si>
  <si>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</si>
  <si>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</si>
  <si>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</si>
  <si>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</si>
  <si>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</si>
  <si>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</si>
  <si>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</si>
  <si>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</si>
  <si>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</si>
  <si>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</si>
  <si>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</si>
  <si>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</si>
  <si>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</si>
  <si>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</si>
  <si>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</si>
  <si>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</si>
  <si>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</si>
  <si>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</si>
  <si>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</si>
  <si>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</si>
  <si>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</si>
  <si>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</si>
  <si>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</si>
  <si>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</si>
  <si>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</si>
  <si>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</si>
  <si>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</si>
  <si>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</si>
  <si>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</si>
  <si>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</si>
  <si>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</si>
  <si>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</si>
  <si>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</si>
  <si>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</si>
  <si>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</si>
  <si>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</si>
  <si>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</si>
  <si>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</si>
  <si>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</si>
  <si>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</si>
  <si>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</si>
  <si>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</si>
  <si>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</si>
  <si>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</si>
  <si>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</si>
  <si>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</si>
  <si>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</si>
  <si>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</si>
  <si>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</si>
  <si>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</si>
  <si>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</si>
  <si>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</si>
  <si>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</si>
  <si>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</si>
  <si>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</si>
  <si>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</si>
  <si>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</si>
  <si>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</si>
  <si>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</si>
  <si>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</si>
  <si>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</si>
  <si>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</si>
  <si>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</si>
  <si>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</si>
  <si>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</si>
  <si>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</si>
  <si>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</si>
  <si>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</si>
  <si>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</si>
  <si>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</si>
  <si>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</si>
  <si>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</si>
  <si>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</si>
  <si>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</si>
  <si>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</si>
  <si>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</si>
  <si>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</si>
  <si>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</si>
  <si>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</si>
  <si>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</si>
  <si>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Jumlah PPL</t>
  </si>
  <si>
    <t>Keterangan
Jika PPL Kurang dari 7 PPL</t>
  </si>
  <si>
    <t>Keterangan
Jika PPL Lebih dari 8 PPL</t>
  </si>
  <si>
    <t>NIK</t>
  </si>
  <si>
    <t>Jabatan</t>
  </si>
  <si>
    <t>Wil. Tugas</t>
  </si>
  <si>
    <t>Asal</t>
  </si>
  <si>
    <t>Pangkat/Gol</t>
  </si>
  <si>
    <t>Nomor Rekening</t>
  </si>
  <si>
    <t>Nama Sesuai Buku Rekening</t>
  </si>
  <si>
    <t>Nama Bank</t>
  </si>
  <si>
    <t>Nomor HP</t>
  </si>
  <si>
    <t>NPWP</t>
  </si>
  <si>
    <t>Tempat Lahir</t>
  </si>
  <si>
    <t>Tanggal Lahir</t>
  </si>
  <si>
    <t>Nama Ibu Kandung</t>
  </si>
  <si>
    <t>Status Kawin (Y/T)</t>
  </si>
  <si>
    <t>Pekerjaan Informal 1</t>
  </si>
  <si>
    <t>Pekerjaan Informal 2</t>
  </si>
  <si>
    <t>PML</t>
  </si>
  <si>
    <t>PPL</t>
  </si>
  <si>
    <t>Abdullah Fanshuri</t>
  </si>
  <si>
    <t>Dwi Wahyu Pangestu</t>
  </si>
  <si>
    <t>Kadek Swarniati</t>
  </si>
  <si>
    <t>Prasti Setyaningsih</t>
  </si>
  <si>
    <t>Shashanti Handayani</t>
  </si>
  <si>
    <t>Dewi Saputri Ningsih</t>
  </si>
  <si>
    <t>Jihan Annisa Putri</t>
  </si>
  <si>
    <t>Heni Fatmawati</t>
  </si>
  <si>
    <t>Dian Susbayani</t>
  </si>
  <si>
    <t>Siti Sholikah</t>
  </si>
  <si>
    <t>Kramat Jati</t>
  </si>
  <si>
    <t>Dimas Hafizh</t>
  </si>
  <si>
    <t>Ferdi</t>
  </si>
  <si>
    <t>Nurul Abidah</t>
  </si>
  <si>
    <t>Rafli Ramadan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</si>
</sst>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"/>
  </numFmts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rgb="FF000000"/>
      <name val="Calibri"/>
    </font>
    <font>
      <sz val="9.0"/>
      <color rgb="FF000000"/>
      <name val="Docs-Calibri"/>
    </font>
    <font>
      <sz val="9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B4C6E7"/>
        <bgColor rgb="FFB4C6E7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9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1" fillId="3" fontId="2" numFmtId="3" xfId="0" applyAlignment="1" applyBorder="1" applyFill="1" applyFont="1" applyNumberFormat="1">
      <alignment vertical="center"/>
    </xf>
    <xf borderId="0" fillId="0" fontId="2" numFmtId="2" xfId="0" applyAlignment="1" applyFont="1" applyNumberFormat="1">
      <alignment vertical="center"/>
    </xf>
    <xf borderId="0" fillId="0" fontId="2" numFmtId="3" xfId="0" applyAlignment="1" applyFont="1" applyNumberFormat="1">
      <alignment horizontal="right" vertical="center"/>
    </xf>
    <xf borderId="0" fillId="0" fontId="2" numFmtId="0" xfId="0" applyAlignment="1" applyFont="1">
      <alignment horizontal="left" vertical="center"/>
    </xf>
    <xf borderId="0" fillId="0" fontId="3" numFmtId="3" xfId="0" applyAlignment="1" applyFont="1" applyNumberFormat="1">
      <alignment vertical="center"/>
    </xf>
    <xf borderId="1" fillId="4" fontId="2" numFmtId="3" xfId="0" applyAlignment="1" applyBorder="1" applyFill="1" applyFont="1" applyNumberFormat="1">
      <alignment vertical="center"/>
    </xf>
    <xf borderId="1" fillId="2" fontId="2" numFmtId="0" xfId="0" applyAlignment="1" applyBorder="1" applyFont="1">
      <alignment vertical="center"/>
    </xf>
    <xf borderId="1" fillId="2" fontId="2" numFmtId="3" xfId="0" applyAlignment="1" applyBorder="1" applyFont="1" applyNumberFormat="1">
      <alignment vertical="center"/>
    </xf>
    <xf borderId="0" fillId="0" fontId="2" numFmtId="1" xfId="0" applyAlignment="1" applyFont="1" applyNumberFormat="1">
      <alignment vertical="center"/>
    </xf>
    <xf borderId="2" fillId="5" fontId="4" numFmtId="0" xfId="0" applyAlignment="1" applyBorder="1" applyFill="1" applyFont="1">
      <alignment horizontal="left" readingOrder="0" shrinkToFit="0" vertical="top" wrapText="1"/>
    </xf>
    <xf borderId="2" fillId="5" fontId="5" numFmtId="0" xfId="0" applyAlignment="1" applyBorder="1" applyFont="1">
      <alignment horizontal="left" readingOrder="0" shrinkToFit="0" vertical="top" wrapText="1"/>
    </xf>
    <xf borderId="2" fillId="5" fontId="6" numFmtId="0" xfId="0" applyAlignment="1" applyBorder="1" applyFont="1">
      <alignment horizontal="left" readingOrder="0" shrinkToFit="0" vertical="top" wrapText="1"/>
    </xf>
    <xf borderId="3" fillId="5" fontId="5" numFmtId="0" xfId="0" applyAlignment="1" applyBorder="1" applyFont="1">
      <alignment horizontal="left" readingOrder="0" shrinkToFit="0" vertical="top" wrapText="1"/>
    </xf>
    <xf borderId="4" fillId="5" fontId="5" numFmtId="0" xfId="0" applyAlignment="1" applyBorder="1" applyFont="1">
      <alignment horizontal="left" readingOrder="0" shrinkToFit="0" vertical="top" wrapText="1"/>
    </xf>
    <xf borderId="2" fillId="6" fontId="6" numFmtId="0" xfId="0" applyAlignment="1" applyBorder="1" applyFill="1" applyFont="1">
      <alignment horizontal="left" readingOrder="0" shrinkToFit="0" vertical="top" wrapText="0"/>
    </xf>
    <xf borderId="2" fillId="6" fontId="5" numFmtId="0" xfId="0" applyAlignment="1" applyBorder="1" applyFont="1">
      <alignment horizontal="left" readingOrder="0" shrinkToFit="0" vertical="top" wrapText="1"/>
    </xf>
    <xf borderId="2" fillId="6" fontId="6" numFmtId="0" xfId="0" applyAlignment="1" applyBorder="1" applyFont="1">
      <alignment horizontal="left" readingOrder="0" shrinkToFit="0" vertical="top" wrapText="1"/>
    </xf>
    <xf borderId="2" fillId="5" fontId="6" numFmtId="0" xfId="0" applyAlignment="1" applyBorder="1" applyFont="1">
      <alignment horizontal="left" readingOrder="0" shrinkToFit="0" vertical="top" wrapText="0"/>
    </xf>
    <xf borderId="5" fillId="5" fontId="6" numFmtId="0" xfId="0" applyAlignment="1" applyBorder="1" applyFont="1">
      <alignment horizontal="left" readingOrder="0" shrinkToFit="0" vertical="top" wrapText="1"/>
    </xf>
    <xf borderId="5" fillId="5" fontId="5" numFmtId="0" xfId="0" applyAlignment="1" applyBorder="1" applyFont="1">
      <alignment horizontal="left" readingOrder="0" shrinkToFit="0" vertical="top" wrapText="1"/>
    </xf>
    <xf borderId="6" fillId="6" fontId="5" numFmtId="0" xfId="0" applyAlignment="1" applyBorder="1" applyFont="1">
      <alignment horizontal="left" readingOrder="0" shrinkToFit="0" vertical="top" wrapText="1"/>
    </xf>
    <xf borderId="6" fillId="5" fontId="5" numFmtId="0" xfId="0" applyAlignment="1" applyBorder="1" applyFont="1">
      <alignment horizontal="left" readingOrder="0" shrinkToFit="0" vertical="top" wrapText="1"/>
    </xf>
    <xf borderId="7" fillId="5" fontId="5" numFmtId="0" xfId="0" applyAlignment="1" applyBorder="1" applyFont="1">
      <alignment horizontal="left" readingOrder="0" shrinkToFit="0" vertical="top" wrapText="1"/>
    </xf>
    <xf borderId="0" fillId="0" fontId="3" numFmtId="164" xfId="0" applyAlignment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quotePrefix="1" borderId="0" fillId="0" fontId="2" numFmtId="164" xfId="0" applyAlignment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1" fillId="2" fontId="2" numFmtId="0" xfId="0" applyBorder="1" applyFont="1"/>
    <xf borderId="1" fillId="2" fontId="2" numFmtId="1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vertical="center"/>
    </xf>
    <xf borderId="1" fillId="2" fontId="7" numFmtId="3" xfId="0" applyAlignment="1" applyBorder="1" applyFont="1" applyNumberFormat="1">
      <alignment vertical="center"/>
    </xf>
    <xf borderId="0" fillId="0" fontId="2" numFmtId="164" xfId="0" applyAlignment="1" applyFont="1" applyNumberFormat="1">
      <alignment horizontal="center" vertical="center"/>
    </xf>
    <xf borderId="8" fillId="0" fontId="3" numFmtId="164" xfId="0" applyAlignment="1" applyBorder="1" applyFont="1" applyNumberForma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readingOrder="0" shrinkToFit="0" vertical="center" wrapText="1"/>
    </xf>
    <xf borderId="8" fillId="7" fontId="3" numFmtId="0" xfId="0" applyAlignment="1" applyBorder="1" applyFill="1" applyFont="1">
      <alignment horizontal="center" readingOrder="0" shrinkToFit="0" vertical="center" wrapText="1"/>
    </xf>
    <xf quotePrefix="1" borderId="8" fillId="0" fontId="2" numFmtId="164" xfId="0" applyAlignment="1" applyBorder="1" applyFont="1" applyNumberFormat="1">
      <alignment horizontal="center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vertical="bottom"/>
    </xf>
    <xf borderId="8" fillId="0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right" shrinkToFit="0" vertical="center" wrapText="1"/>
    </xf>
    <xf borderId="8" fillId="7" fontId="2" numFmtId="0" xfId="0" applyAlignment="1" applyBorder="1" applyFont="1">
      <alignment horizontal="right" shrinkToFit="0" vertical="center" wrapText="1"/>
    </xf>
    <xf borderId="8" fillId="2" fontId="2" numFmtId="0" xfId="0" applyAlignment="1" applyBorder="1" applyFont="1">
      <alignment readingOrder="0" shrinkToFit="0" vertical="center" wrapText="1"/>
    </xf>
    <xf borderId="8" fillId="7" fontId="2" numFmtId="0" xfId="0" applyBorder="1" applyFont="1"/>
    <xf borderId="8" fillId="2" fontId="2" numFmtId="0" xfId="0" applyBorder="1" applyFont="1"/>
    <xf borderId="8" fillId="2" fontId="2" numFmtId="0" xfId="0" applyAlignment="1" applyBorder="1" applyFont="1">
      <alignment readingOrder="0"/>
    </xf>
    <xf borderId="8" fillId="2" fontId="2" numFmtId="0" xfId="0" applyAlignment="1" applyBorder="1" applyFont="1">
      <alignment vertical="bottom"/>
    </xf>
    <xf borderId="8" fillId="2" fontId="2" numFmtId="0" xfId="0" applyAlignment="1" applyBorder="1" applyFont="1">
      <alignment readingOrder="0" vertical="bottom"/>
    </xf>
    <xf borderId="8" fillId="8" fontId="2" numFmtId="0" xfId="0" applyAlignment="1" applyBorder="1" applyFill="1" applyFont="1">
      <alignment horizontal="center" readingOrder="0" shrinkToFit="0" vertical="center" wrapText="1"/>
    </xf>
    <xf borderId="8" fillId="8" fontId="2" numFmtId="0" xfId="0" applyAlignment="1" applyBorder="1" applyFont="1">
      <alignment vertical="bottom"/>
    </xf>
    <xf borderId="8" fillId="8" fontId="2" numFmtId="0" xfId="0" applyAlignment="1" applyBorder="1" applyFont="1">
      <alignment horizontal="right" shrinkToFit="0" vertical="center" wrapText="1"/>
    </xf>
    <xf borderId="8" fillId="8" fontId="2" numFmtId="0" xfId="0" applyAlignment="1" applyBorder="1" applyFont="1">
      <alignment readingOrder="0"/>
    </xf>
    <xf borderId="8" fillId="8" fontId="2" numFmtId="0" xfId="0" applyBorder="1" applyFont="1"/>
    <xf borderId="8" fillId="7" fontId="8" numFmtId="0" xfId="0" applyBorder="1" applyFont="1"/>
    <xf borderId="8" fillId="2" fontId="8" numFmtId="0" xfId="0" applyAlignment="1" applyBorder="1" applyFont="1">
      <alignment readingOrder="0"/>
    </xf>
    <xf borderId="2" fillId="8" fontId="7" numFmtId="0" xfId="0" applyAlignment="1" applyBorder="1" applyFont="1">
      <alignment horizontal="left" readingOrder="0" shrinkToFit="0" vertical="top" wrapText="0"/>
    </xf>
    <xf borderId="8" fillId="8" fontId="2" numFmtId="0" xfId="0" applyAlignment="1" applyBorder="1" applyFont="1">
      <alignment readingOrder="0" vertical="bottom"/>
    </xf>
    <xf borderId="8" fillId="2" fontId="2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2" fontId="2" numFmtId="1" xfId="0" applyAlignment="1" applyBorder="1" applyFont="1" applyNumberFormat="1">
      <alignment horizontal="center" vertical="center"/>
    </xf>
    <xf borderId="8" fillId="2" fontId="2" numFmtId="164" xfId="0" applyAlignment="1" applyBorder="1" applyFont="1" applyNumberFormat="1">
      <alignment horizontal="center" vertical="center"/>
    </xf>
    <xf borderId="8" fillId="2" fontId="7" numFmtId="0" xfId="0" applyAlignment="1" applyBorder="1" applyFont="1">
      <alignment vertical="center"/>
    </xf>
    <xf borderId="8" fillId="7" fontId="7" numFmtId="3" xfId="0" applyAlignment="1" applyBorder="1" applyFont="1" applyNumberFormat="1">
      <alignment vertical="center"/>
    </xf>
    <xf borderId="8" fillId="0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>
        <color theme="0"/>
      </font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5.0"/>
    <col customWidth="1" min="3" max="17" width="20.0"/>
    <col customWidth="1" min="18" max="32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</row>
    <row r="2" ht="14.25" customHeight="1">
      <c r="A2" s="2" t="s">
        <v>26</v>
      </c>
      <c r="B2" s="2" t="s">
        <v>27</v>
      </c>
      <c r="C2" s="2" t="s">
        <v>28</v>
      </c>
      <c r="D2" s="2" t="s">
        <v>27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/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>
        <v>54.2</v>
      </c>
      <c r="V2" s="2" t="s">
        <v>44</v>
      </c>
      <c r="W2" s="2" t="s">
        <v>45</v>
      </c>
      <c r="X2" s="2" t="s">
        <v>46</v>
      </c>
      <c r="Y2" s="2" t="str">
        <f t="shared" ref="Y2:Y525" si="1">IF(N2="",M2,N2)</f>
        <v>Wiraswasta</v>
      </c>
      <c r="Z2" s="2" t="str">
        <f t="shared" ref="Z2:Z525" si="2">VLOOKUP(H2,'[1]KELAS (REF) 1080'!$Q:$R,2,FALSE)</f>
        <v>#REF!</v>
      </c>
      <c r="AA2" s="2"/>
      <c r="AB2" s="2"/>
      <c r="AC2" s="2"/>
      <c r="AD2" s="2"/>
      <c r="AE2" s="2"/>
      <c r="AF2" s="2"/>
    </row>
    <row r="3" ht="14.25" customHeight="1">
      <c r="A3" s="2" t="s">
        <v>47</v>
      </c>
      <c r="B3" s="2" t="s">
        <v>27</v>
      </c>
      <c r="C3" s="2" t="s">
        <v>28</v>
      </c>
      <c r="D3" s="2" t="s">
        <v>27</v>
      </c>
      <c r="E3" s="2" t="s">
        <v>48</v>
      </c>
      <c r="F3" s="2" t="s">
        <v>30</v>
      </c>
      <c r="G3" s="2" t="s">
        <v>31</v>
      </c>
      <c r="H3" s="2" t="s">
        <v>49</v>
      </c>
      <c r="I3" s="2" t="s">
        <v>50</v>
      </c>
      <c r="J3" s="2" t="s">
        <v>51</v>
      </c>
      <c r="K3" s="2" t="s">
        <v>35</v>
      </c>
      <c r="L3" s="2" t="s">
        <v>36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U3" s="2">
        <v>29.55</v>
      </c>
      <c r="V3" s="2" t="s">
        <v>44</v>
      </c>
      <c r="W3" s="2" t="s">
        <v>45</v>
      </c>
      <c r="X3" s="2" t="s">
        <v>60</v>
      </c>
      <c r="Y3" s="2" t="str">
        <f t="shared" si="1"/>
        <v>Mitra bps</v>
      </c>
      <c r="Z3" s="2" t="str">
        <f t="shared" si="2"/>
        <v>#REF!</v>
      </c>
      <c r="AA3" s="2"/>
      <c r="AB3" s="2"/>
      <c r="AC3" s="2"/>
      <c r="AD3" s="2"/>
      <c r="AE3" s="2"/>
      <c r="AF3" s="2"/>
    </row>
    <row r="4" ht="14.25" customHeight="1">
      <c r="A4" s="2" t="s">
        <v>61</v>
      </c>
      <c r="B4" s="2" t="s">
        <v>62</v>
      </c>
      <c r="C4" s="2" t="s">
        <v>28</v>
      </c>
      <c r="D4" s="2" t="s">
        <v>62</v>
      </c>
      <c r="E4" s="2" t="s">
        <v>63</v>
      </c>
      <c r="F4" s="2" t="s">
        <v>30</v>
      </c>
      <c r="G4" s="2" t="s">
        <v>31</v>
      </c>
      <c r="H4" s="2" t="s">
        <v>32</v>
      </c>
      <c r="I4" s="2" t="s">
        <v>50</v>
      </c>
      <c r="J4" s="2" t="s">
        <v>64</v>
      </c>
      <c r="K4" s="2" t="s">
        <v>35</v>
      </c>
      <c r="L4" s="2" t="s">
        <v>36</v>
      </c>
      <c r="M4" s="2" t="s">
        <v>65</v>
      </c>
      <c r="N4" s="2"/>
      <c r="O4" s="2" t="s">
        <v>66</v>
      </c>
      <c r="P4" s="2" t="s">
        <v>67</v>
      </c>
      <c r="Q4" s="2" t="s">
        <v>68</v>
      </c>
      <c r="R4" s="2" t="s">
        <v>69</v>
      </c>
      <c r="S4" s="2" t="s">
        <v>70</v>
      </c>
      <c r="T4" s="2" t="s">
        <v>71</v>
      </c>
      <c r="U4" s="2">
        <v>9.683333333333334</v>
      </c>
      <c r="V4" s="2" t="s">
        <v>44</v>
      </c>
      <c r="W4" s="2" t="s">
        <v>45</v>
      </c>
      <c r="X4" s="2" t="s">
        <v>72</v>
      </c>
      <c r="Y4" s="2" t="str">
        <f t="shared" si="1"/>
        <v>Kader PKK / Karang Taruna / Kader Lainnya</v>
      </c>
      <c r="Z4" s="2" t="str">
        <f t="shared" si="2"/>
        <v>#REF!</v>
      </c>
      <c r="AA4" s="2"/>
      <c r="AB4" s="2"/>
      <c r="AC4" s="2"/>
      <c r="AD4" s="2"/>
      <c r="AE4" s="2"/>
      <c r="AF4" s="2"/>
    </row>
    <row r="5" ht="14.25" customHeight="1">
      <c r="A5" s="2" t="s">
        <v>73</v>
      </c>
      <c r="B5" s="2" t="s">
        <v>62</v>
      </c>
      <c r="C5" s="2" t="s">
        <v>28</v>
      </c>
      <c r="D5" s="2" t="s">
        <v>62</v>
      </c>
      <c r="E5" s="2" t="s">
        <v>74</v>
      </c>
      <c r="F5" s="2" t="s">
        <v>30</v>
      </c>
      <c r="G5" s="2" t="s">
        <v>31</v>
      </c>
      <c r="H5" s="2" t="s">
        <v>49</v>
      </c>
      <c r="I5" s="2" t="s">
        <v>50</v>
      </c>
      <c r="J5" s="2" t="s">
        <v>75</v>
      </c>
      <c r="K5" s="2" t="s">
        <v>35</v>
      </c>
      <c r="L5" s="2" t="s">
        <v>36</v>
      </c>
      <c r="M5" s="2" t="s">
        <v>37</v>
      </c>
      <c r="N5" s="2"/>
      <c r="O5" s="2" t="s">
        <v>76</v>
      </c>
      <c r="P5" s="2" t="s">
        <v>77</v>
      </c>
      <c r="Q5" s="2" t="s">
        <v>78</v>
      </c>
      <c r="R5" s="2" t="s">
        <v>57</v>
      </c>
      <c r="S5" s="2" t="s">
        <v>79</v>
      </c>
      <c r="T5" s="2" t="s">
        <v>80</v>
      </c>
      <c r="U5" s="2">
        <v>21.65</v>
      </c>
      <c r="V5" s="2" t="s">
        <v>44</v>
      </c>
      <c r="W5" s="2" t="s">
        <v>45</v>
      </c>
      <c r="X5" s="2" t="s">
        <v>81</v>
      </c>
      <c r="Y5" s="2" t="str">
        <f t="shared" si="1"/>
        <v>Wiraswasta</v>
      </c>
      <c r="Z5" s="2" t="str">
        <f t="shared" si="2"/>
        <v>#REF!</v>
      </c>
      <c r="AA5" s="2"/>
      <c r="AB5" s="2"/>
      <c r="AC5" s="2"/>
      <c r="AD5" s="2"/>
      <c r="AE5" s="2"/>
      <c r="AF5" s="2"/>
    </row>
    <row r="6" ht="14.25" customHeight="1">
      <c r="A6" s="2" t="s">
        <v>82</v>
      </c>
      <c r="B6" s="2" t="s">
        <v>62</v>
      </c>
      <c r="C6" s="2" t="s">
        <v>28</v>
      </c>
      <c r="D6" s="2" t="s">
        <v>62</v>
      </c>
      <c r="E6" s="2" t="s">
        <v>83</v>
      </c>
      <c r="F6" s="2" t="s">
        <v>30</v>
      </c>
      <c r="G6" s="2" t="s">
        <v>31</v>
      </c>
      <c r="H6" s="2" t="s">
        <v>84</v>
      </c>
      <c r="I6" s="2" t="s">
        <v>85</v>
      </c>
      <c r="J6" s="2" t="s">
        <v>86</v>
      </c>
      <c r="K6" s="2" t="s">
        <v>35</v>
      </c>
      <c r="L6" s="2" t="s">
        <v>87</v>
      </c>
      <c r="M6" s="2" t="s">
        <v>52</v>
      </c>
      <c r="N6" s="2" t="s">
        <v>88</v>
      </c>
      <c r="O6" s="2" t="s">
        <v>89</v>
      </c>
      <c r="P6" s="2" t="s">
        <v>90</v>
      </c>
      <c r="Q6" s="2" t="s">
        <v>91</v>
      </c>
      <c r="R6" s="2" t="s">
        <v>41</v>
      </c>
      <c r="S6" s="2" t="s">
        <v>92</v>
      </c>
      <c r="T6" s="2" t="s">
        <v>93</v>
      </c>
      <c r="U6" s="2">
        <v>24.933333333333334</v>
      </c>
      <c r="V6" s="2" t="s">
        <v>44</v>
      </c>
      <c r="W6" s="2" t="s">
        <v>45</v>
      </c>
      <c r="X6" s="2" t="s">
        <v>94</v>
      </c>
      <c r="Y6" s="2" t="str">
        <f t="shared" si="1"/>
        <v>karyawan swasta</v>
      </c>
      <c r="Z6" s="2" t="str">
        <f t="shared" si="2"/>
        <v>#REF!</v>
      </c>
      <c r="AA6" s="2"/>
      <c r="AB6" s="2"/>
      <c r="AC6" s="2"/>
      <c r="AD6" s="2"/>
      <c r="AE6" s="2"/>
      <c r="AF6" s="2"/>
    </row>
    <row r="7" ht="14.25" customHeight="1">
      <c r="A7" s="2" t="s">
        <v>95</v>
      </c>
      <c r="B7" s="2" t="s">
        <v>62</v>
      </c>
      <c r="C7" s="2" t="s">
        <v>28</v>
      </c>
      <c r="D7" s="2" t="s">
        <v>62</v>
      </c>
      <c r="E7" s="2" t="s">
        <v>96</v>
      </c>
      <c r="F7" s="2" t="s">
        <v>30</v>
      </c>
      <c r="G7" s="2" t="s">
        <v>31</v>
      </c>
      <c r="H7" s="2" t="s">
        <v>97</v>
      </c>
      <c r="I7" s="2" t="s">
        <v>85</v>
      </c>
      <c r="J7" s="2" t="s">
        <v>98</v>
      </c>
      <c r="K7" s="2" t="s">
        <v>35</v>
      </c>
      <c r="L7" s="2" t="s">
        <v>36</v>
      </c>
      <c r="M7" s="2" t="s">
        <v>52</v>
      </c>
      <c r="N7" s="2" t="s">
        <v>99</v>
      </c>
      <c r="O7" s="2" t="s">
        <v>100</v>
      </c>
      <c r="P7" s="2" t="s">
        <v>101</v>
      </c>
      <c r="Q7" s="2" t="s">
        <v>102</v>
      </c>
      <c r="R7" s="2" t="s">
        <v>57</v>
      </c>
      <c r="S7" s="2" t="s">
        <v>103</v>
      </c>
      <c r="T7" s="2" t="s">
        <v>104</v>
      </c>
      <c r="U7" s="2">
        <v>11.3</v>
      </c>
      <c r="V7" s="2" t="s">
        <v>44</v>
      </c>
      <c r="W7" s="2" t="s">
        <v>45</v>
      </c>
      <c r="X7" s="2" t="s">
        <v>105</v>
      </c>
      <c r="Y7" s="2" t="str">
        <f t="shared" si="1"/>
        <v>Wirausaha</v>
      </c>
      <c r="Z7" s="2" t="str">
        <f t="shared" si="2"/>
        <v>#REF!</v>
      </c>
      <c r="AA7" s="2"/>
      <c r="AB7" s="2"/>
      <c r="AC7" s="2"/>
      <c r="AD7" s="2"/>
      <c r="AE7" s="2"/>
      <c r="AF7" s="2"/>
    </row>
    <row r="8" ht="14.25" customHeight="1">
      <c r="A8" s="2" t="s">
        <v>106</v>
      </c>
      <c r="B8" s="2" t="s">
        <v>62</v>
      </c>
      <c r="C8" s="2" t="s">
        <v>28</v>
      </c>
      <c r="D8" s="2" t="s">
        <v>62</v>
      </c>
      <c r="E8" s="2" t="s">
        <v>107</v>
      </c>
      <c r="F8" s="2" t="s">
        <v>30</v>
      </c>
      <c r="G8" s="2" t="s">
        <v>31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36</v>
      </c>
      <c r="M8" s="2" t="s">
        <v>65</v>
      </c>
      <c r="N8" s="2"/>
      <c r="O8" s="2" t="s">
        <v>112</v>
      </c>
      <c r="P8" s="2" t="s">
        <v>113</v>
      </c>
      <c r="Q8" s="2" t="s">
        <v>114</v>
      </c>
      <c r="R8" s="2" t="s">
        <v>41</v>
      </c>
      <c r="S8" s="2" t="s">
        <v>115</v>
      </c>
      <c r="T8" s="2" t="s">
        <v>116</v>
      </c>
      <c r="U8" s="2">
        <v>50.18333333333333</v>
      </c>
      <c r="V8" s="2" t="s">
        <v>44</v>
      </c>
      <c r="W8" s="2" t="s">
        <v>45</v>
      </c>
      <c r="X8" s="2" t="s">
        <v>117</v>
      </c>
      <c r="Y8" s="2" t="str">
        <f t="shared" si="1"/>
        <v>Kader PKK / Karang Taruna / Kader Lainnya</v>
      </c>
      <c r="Z8" s="2" t="str">
        <f t="shared" si="2"/>
        <v>#REF!</v>
      </c>
      <c r="AA8" s="2"/>
      <c r="AB8" s="2"/>
      <c r="AC8" s="2"/>
      <c r="AD8" s="2"/>
      <c r="AE8" s="2"/>
      <c r="AF8" s="2"/>
    </row>
    <row r="9" ht="14.25" customHeight="1">
      <c r="A9" s="2" t="s">
        <v>118</v>
      </c>
      <c r="B9" s="2" t="s">
        <v>62</v>
      </c>
      <c r="C9" s="2" t="s">
        <v>28</v>
      </c>
      <c r="D9" s="2" t="s">
        <v>62</v>
      </c>
      <c r="E9" s="2" t="s">
        <v>119</v>
      </c>
      <c r="F9" s="2" t="s">
        <v>30</v>
      </c>
      <c r="G9" s="2" t="s">
        <v>31</v>
      </c>
      <c r="H9" s="2" t="s">
        <v>108</v>
      </c>
      <c r="I9" s="2" t="s">
        <v>33</v>
      </c>
      <c r="J9" s="2" t="s">
        <v>120</v>
      </c>
      <c r="K9" s="2" t="s">
        <v>35</v>
      </c>
      <c r="L9" s="2" t="s">
        <v>36</v>
      </c>
      <c r="M9" s="2" t="s">
        <v>37</v>
      </c>
      <c r="N9" s="2"/>
      <c r="O9" s="2" t="s">
        <v>121</v>
      </c>
      <c r="P9" s="2" t="s">
        <v>122</v>
      </c>
      <c r="Q9" s="2" t="s">
        <v>123</v>
      </c>
      <c r="R9" s="2" t="s">
        <v>41</v>
      </c>
      <c r="S9" s="2" t="s">
        <v>124</v>
      </c>
      <c r="T9" s="2" t="s">
        <v>125</v>
      </c>
      <c r="U9" s="2">
        <v>21.466666666666665</v>
      </c>
      <c r="V9" s="2" t="s">
        <v>44</v>
      </c>
      <c r="W9" s="2" t="s">
        <v>45</v>
      </c>
      <c r="X9" s="2" t="s">
        <v>126</v>
      </c>
      <c r="Y9" s="2" t="str">
        <f t="shared" si="1"/>
        <v>Wiraswasta</v>
      </c>
      <c r="Z9" s="2" t="str">
        <f t="shared" si="2"/>
        <v>#REF!</v>
      </c>
      <c r="AA9" s="2"/>
      <c r="AB9" s="2"/>
      <c r="AC9" s="2"/>
      <c r="AD9" s="2"/>
      <c r="AE9" s="2"/>
      <c r="AF9" s="2"/>
    </row>
    <row r="10" ht="14.25" customHeight="1">
      <c r="A10" s="2" t="s">
        <v>127</v>
      </c>
      <c r="B10" s="2" t="s">
        <v>62</v>
      </c>
      <c r="C10" s="2" t="s">
        <v>28</v>
      </c>
      <c r="D10" s="2" t="s">
        <v>62</v>
      </c>
      <c r="E10" s="2" t="s">
        <v>128</v>
      </c>
      <c r="F10" s="2" t="s">
        <v>30</v>
      </c>
      <c r="G10" s="2" t="s">
        <v>31</v>
      </c>
      <c r="H10" s="2" t="s">
        <v>129</v>
      </c>
      <c r="I10" s="2" t="s">
        <v>130</v>
      </c>
      <c r="J10" s="2" t="s">
        <v>131</v>
      </c>
      <c r="K10" s="2" t="s">
        <v>111</v>
      </c>
      <c r="L10" s="2" t="s">
        <v>36</v>
      </c>
      <c r="M10" s="2" t="s">
        <v>65</v>
      </c>
      <c r="N10" s="2"/>
      <c r="O10" s="2" t="s">
        <v>132</v>
      </c>
      <c r="P10" s="2" t="s">
        <v>133</v>
      </c>
      <c r="Q10" s="2" t="s">
        <v>134</v>
      </c>
      <c r="R10" s="2" t="s">
        <v>135</v>
      </c>
      <c r="S10" s="2" t="s">
        <v>136</v>
      </c>
      <c r="T10" s="2" t="s">
        <v>137</v>
      </c>
      <c r="U10" s="2">
        <v>22.3</v>
      </c>
      <c r="V10" s="2" t="s">
        <v>44</v>
      </c>
      <c r="W10" s="2" t="s">
        <v>45</v>
      </c>
      <c r="X10" s="2" t="s">
        <v>138</v>
      </c>
      <c r="Y10" s="2" t="str">
        <f t="shared" si="1"/>
        <v>Kader PKK / Karang Taruna / Kader Lainnya</v>
      </c>
      <c r="Z10" s="2" t="str">
        <f t="shared" si="2"/>
        <v>#REF!</v>
      </c>
      <c r="AA10" s="2"/>
      <c r="AB10" s="2"/>
      <c r="AC10" s="2"/>
      <c r="AD10" s="2"/>
      <c r="AE10" s="2"/>
      <c r="AF10" s="2"/>
    </row>
    <row r="11" ht="14.25" customHeight="1">
      <c r="A11" s="2" t="s">
        <v>139</v>
      </c>
      <c r="B11" s="2" t="s">
        <v>27</v>
      </c>
      <c r="C11" s="2" t="s">
        <v>28</v>
      </c>
      <c r="D11" s="2" t="s">
        <v>27</v>
      </c>
      <c r="E11" s="2" t="s">
        <v>140</v>
      </c>
      <c r="F11" s="2" t="s">
        <v>30</v>
      </c>
      <c r="G11" s="2" t="s">
        <v>31</v>
      </c>
      <c r="H11" s="2" t="s">
        <v>141</v>
      </c>
      <c r="I11" s="2" t="s">
        <v>142</v>
      </c>
      <c r="J11" s="2" t="s">
        <v>143</v>
      </c>
      <c r="K11" s="2" t="s">
        <v>111</v>
      </c>
      <c r="L11" s="2" t="s">
        <v>87</v>
      </c>
      <c r="M11" s="2" t="s">
        <v>144</v>
      </c>
      <c r="N11" s="2"/>
      <c r="O11" s="2" t="s">
        <v>145</v>
      </c>
      <c r="P11" s="2" t="s">
        <v>146</v>
      </c>
      <c r="Q11" s="2" t="s">
        <v>147</v>
      </c>
      <c r="R11" s="2" t="s">
        <v>148</v>
      </c>
      <c r="S11" s="2" t="s">
        <v>149</v>
      </c>
      <c r="T11" s="2" t="s">
        <v>150</v>
      </c>
      <c r="U11" s="2">
        <v>25.516666666666666</v>
      </c>
      <c r="V11" s="2" t="s">
        <v>44</v>
      </c>
      <c r="W11" s="2" t="s">
        <v>45</v>
      </c>
      <c r="X11" s="2" t="s">
        <v>151</v>
      </c>
      <c r="Y11" s="2" t="str">
        <f t="shared" si="1"/>
        <v>Mengurus Rumah Tangga</v>
      </c>
      <c r="Z11" s="2" t="str">
        <f t="shared" si="2"/>
        <v>#REF!</v>
      </c>
      <c r="AA11" s="2"/>
      <c r="AB11" s="2"/>
      <c r="AC11" s="2"/>
      <c r="AD11" s="2"/>
      <c r="AE11" s="2"/>
      <c r="AF11" s="2"/>
    </row>
    <row r="12" ht="14.25" customHeight="1">
      <c r="A12" s="2" t="s">
        <v>152</v>
      </c>
      <c r="B12" s="2" t="s">
        <v>62</v>
      </c>
      <c r="C12" s="2" t="s">
        <v>28</v>
      </c>
      <c r="D12" s="2" t="s">
        <v>62</v>
      </c>
      <c r="E12" s="2" t="s">
        <v>153</v>
      </c>
      <c r="F12" s="2" t="s">
        <v>30</v>
      </c>
      <c r="G12" s="2" t="s">
        <v>31</v>
      </c>
      <c r="H12" s="2" t="s">
        <v>129</v>
      </c>
      <c r="I12" s="2" t="s">
        <v>33</v>
      </c>
      <c r="J12" s="2" t="s">
        <v>154</v>
      </c>
      <c r="K12" s="2" t="s">
        <v>111</v>
      </c>
      <c r="L12" s="2" t="s">
        <v>36</v>
      </c>
      <c r="M12" s="2" t="s">
        <v>65</v>
      </c>
      <c r="N12" s="2"/>
      <c r="O12" s="2" t="s">
        <v>155</v>
      </c>
      <c r="P12" s="2" t="s">
        <v>156</v>
      </c>
      <c r="Q12" s="2" t="s">
        <v>157</v>
      </c>
      <c r="R12" s="2" t="s">
        <v>158</v>
      </c>
      <c r="S12" s="2" t="s">
        <v>159</v>
      </c>
      <c r="T12" s="2" t="s">
        <v>160</v>
      </c>
      <c r="U12" s="2">
        <v>23.1</v>
      </c>
      <c r="V12" s="2" t="s">
        <v>44</v>
      </c>
      <c r="W12" s="2" t="s">
        <v>45</v>
      </c>
      <c r="X12" s="2" t="s">
        <v>161</v>
      </c>
      <c r="Y12" s="2" t="str">
        <f t="shared" si="1"/>
        <v>Kader PKK / Karang Taruna / Kader Lainnya</v>
      </c>
      <c r="Z12" s="2" t="str">
        <f t="shared" si="2"/>
        <v>#REF!</v>
      </c>
      <c r="AA12" s="2"/>
      <c r="AB12" s="2"/>
      <c r="AC12" s="2"/>
      <c r="AD12" s="2"/>
      <c r="AE12" s="2"/>
      <c r="AF12" s="2"/>
    </row>
    <row r="13" ht="14.25" customHeight="1">
      <c r="A13" s="2" t="s">
        <v>162</v>
      </c>
      <c r="B13" s="2" t="s">
        <v>62</v>
      </c>
      <c r="C13" s="2" t="s">
        <v>28</v>
      </c>
      <c r="D13" s="2" t="s">
        <v>62</v>
      </c>
      <c r="E13" s="2" t="s">
        <v>163</v>
      </c>
      <c r="F13" s="2" t="s">
        <v>30</v>
      </c>
      <c r="G13" s="2" t="s">
        <v>31</v>
      </c>
      <c r="H13" s="2" t="s">
        <v>84</v>
      </c>
      <c r="I13" s="2" t="s">
        <v>142</v>
      </c>
      <c r="J13" s="2" t="s">
        <v>164</v>
      </c>
      <c r="K13" s="2" t="s">
        <v>35</v>
      </c>
      <c r="L13" s="2" t="s">
        <v>36</v>
      </c>
      <c r="M13" s="2" t="s">
        <v>37</v>
      </c>
      <c r="N13" s="2"/>
      <c r="O13" s="2" t="s">
        <v>165</v>
      </c>
      <c r="P13" s="2" t="s">
        <v>166</v>
      </c>
      <c r="Q13" s="2" t="s">
        <v>167</v>
      </c>
      <c r="R13" s="2" t="s">
        <v>41</v>
      </c>
      <c r="S13" s="2" t="s">
        <v>168</v>
      </c>
      <c r="T13" s="2" t="s">
        <v>169</v>
      </c>
      <c r="U13" s="2">
        <v>19.666666666666668</v>
      </c>
      <c r="V13" s="2" t="s">
        <v>44</v>
      </c>
      <c r="W13" s="2" t="s">
        <v>45</v>
      </c>
      <c r="X13" s="2" t="s">
        <v>170</v>
      </c>
      <c r="Y13" s="2" t="str">
        <f t="shared" si="1"/>
        <v>Wiraswasta</v>
      </c>
      <c r="Z13" s="2" t="str">
        <f t="shared" si="2"/>
        <v>#REF!</v>
      </c>
      <c r="AA13" s="2"/>
      <c r="AB13" s="2"/>
      <c r="AC13" s="2"/>
      <c r="AD13" s="2"/>
      <c r="AE13" s="2"/>
      <c r="AF13" s="2"/>
    </row>
    <row r="14" ht="14.25" customHeight="1">
      <c r="A14" s="2" t="s">
        <v>171</v>
      </c>
      <c r="B14" s="2" t="s">
        <v>62</v>
      </c>
      <c r="C14" s="2" t="s">
        <v>28</v>
      </c>
      <c r="D14" s="2" t="s">
        <v>62</v>
      </c>
      <c r="E14" s="2" t="s">
        <v>172</v>
      </c>
      <c r="F14" s="2" t="s">
        <v>30</v>
      </c>
      <c r="G14" s="2" t="s">
        <v>31</v>
      </c>
      <c r="H14" s="2" t="s">
        <v>84</v>
      </c>
      <c r="I14" s="2" t="s">
        <v>109</v>
      </c>
      <c r="J14" s="2" t="s">
        <v>173</v>
      </c>
      <c r="K14" s="2" t="s">
        <v>111</v>
      </c>
      <c r="L14" s="2" t="s">
        <v>87</v>
      </c>
      <c r="M14" s="2" t="s">
        <v>37</v>
      </c>
      <c r="N14" s="2"/>
      <c r="O14" s="2" t="s">
        <v>174</v>
      </c>
      <c r="P14" s="2" t="s">
        <v>175</v>
      </c>
      <c r="Q14" s="2" t="s">
        <v>176</v>
      </c>
      <c r="R14" s="2" t="s">
        <v>57</v>
      </c>
      <c r="S14" s="2" t="s">
        <v>177</v>
      </c>
      <c r="T14" s="2" t="s">
        <v>178</v>
      </c>
      <c r="U14" s="2">
        <v>13.95</v>
      </c>
      <c r="V14" s="2" t="s">
        <v>44</v>
      </c>
      <c r="W14" s="2" t="s">
        <v>45</v>
      </c>
      <c r="X14" s="2" t="s">
        <v>179</v>
      </c>
      <c r="Y14" s="2" t="str">
        <f t="shared" si="1"/>
        <v>Wiraswasta</v>
      </c>
      <c r="Z14" s="2" t="str">
        <f t="shared" si="2"/>
        <v>#REF!</v>
      </c>
      <c r="AA14" s="2"/>
      <c r="AB14" s="2"/>
      <c r="AC14" s="2"/>
      <c r="AD14" s="2"/>
      <c r="AE14" s="2"/>
      <c r="AF14" s="2"/>
    </row>
    <row r="15" ht="14.25" customHeight="1">
      <c r="A15" s="2" t="s">
        <v>180</v>
      </c>
      <c r="B15" s="2" t="s">
        <v>62</v>
      </c>
      <c r="C15" s="2" t="s">
        <v>28</v>
      </c>
      <c r="D15" s="2" t="s">
        <v>62</v>
      </c>
      <c r="E15" s="2" t="s">
        <v>181</v>
      </c>
      <c r="F15" s="2" t="s">
        <v>30</v>
      </c>
      <c r="G15" s="2" t="s">
        <v>31</v>
      </c>
      <c r="H15" s="2" t="s">
        <v>84</v>
      </c>
      <c r="I15" s="2" t="s">
        <v>109</v>
      </c>
      <c r="J15" s="2" t="s">
        <v>182</v>
      </c>
      <c r="K15" s="2" t="s">
        <v>111</v>
      </c>
      <c r="L15" s="2" t="s">
        <v>87</v>
      </c>
      <c r="M15" s="2" t="s">
        <v>144</v>
      </c>
      <c r="N15" s="2"/>
      <c r="O15" s="2" t="s">
        <v>183</v>
      </c>
      <c r="P15" s="2" t="s">
        <v>184</v>
      </c>
      <c r="Q15" s="2" t="s">
        <v>185</v>
      </c>
      <c r="R15" s="2" t="s">
        <v>57</v>
      </c>
      <c r="S15" s="2" t="s">
        <v>186</v>
      </c>
      <c r="T15" s="2" t="s">
        <v>187</v>
      </c>
      <c r="U15" s="2">
        <v>17.216666666666665</v>
      </c>
      <c r="V15" s="2" t="s">
        <v>44</v>
      </c>
      <c r="W15" s="2" t="s">
        <v>45</v>
      </c>
      <c r="X15" s="2" t="s">
        <v>188</v>
      </c>
      <c r="Y15" s="2" t="str">
        <f t="shared" si="1"/>
        <v>Mengurus Rumah Tangga</v>
      </c>
      <c r="Z15" s="2" t="str">
        <f t="shared" si="2"/>
        <v>#REF!</v>
      </c>
      <c r="AA15" s="2"/>
      <c r="AB15" s="2"/>
      <c r="AC15" s="2"/>
      <c r="AD15" s="2"/>
      <c r="AE15" s="2"/>
      <c r="AF15" s="2"/>
    </row>
    <row r="16" ht="14.25" customHeight="1">
      <c r="A16" s="2" t="s">
        <v>189</v>
      </c>
      <c r="B16" s="2" t="s">
        <v>62</v>
      </c>
      <c r="C16" s="2" t="s">
        <v>28</v>
      </c>
      <c r="D16" s="2" t="s">
        <v>62</v>
      </c>
      <c r="E16" s="2" t="s">
        <v>190</v>
      </c>
      <c r="F16" s="2" t="s">
        <v>30</v>
      </c>
      <c r="G16" s="2" t="s">
        <v>31</v>
      </c>
      <c r="H16" s="2" t="s">
        <v>84</v>
      </c>
      <c r="I16" s="2" t="s">
        <v>142</v>
      </c>
      <c r="J16" s="2" t="s">
        <v>191</v>
      </c>
      <c r="K16" s="2" t="s">
        <v>111</v>
      </c>
      <c r="L16" s="2" t="s">
        <v>36</v>
      </c>
      <c r="M16" s="2" t="s">
        <v>144</v>
      </c>
      <c r="N16" s="2"/>
      <c r="O16" s="2" t="s">
        <v>192</v>
      </c>
      <c r="P16" s="2" t="s">
        <v>193</v>
      </c>
      <c r="Q16" s="2" t="s">
        <v>194</v>
      </c>
      <c r="R16" s="2" t="s">
        <v>158</v>
      </c>
      <c r="S16" s="2" t="s">
        <v>195</v>
      </c>
      <c r="T16" s="2" t="s">
        <v>196</v>
      </c>
      <c r="U16" s="2">
        <v>9.25</v>
      </c>
      <c r="V16" s="2" t="s">
        <v>44</v>
      </c>
      <c r="W16" s="2" t="s">
        <v>45</v>
      </c>
      <c r="X16" s="2" t="s">
        <v>197</v>
      </c>
      <c r="Y16" s="2" t="str">
        <f t="shared" si="1"/>
        <v>Mengurus Rumah Tangga</v>
      </c>
      <c r="Z16" s="2" t="str">
        <f t="shared" si="2"/>
        <v>#REF!</v>
      </c>
      <c r="AA16" s="2"/>
      <c r="AB16" s="2"/>
      <c r="AC16" s="2"/>
      <c r="AD16" s="2"/>
      <c r="AE16" s="2"/>
      <c r="AF16" s="2"/>
    </row>
    <row r="17" ht="14.25" customHeight="1">
      <c r="A17" s="2" t="s">
        <v>198</v>
      </c>
      <c r="B17" s="2" t="s">
        <v>62</v>
      </c>
      <c r="C17" s="2" t="s">
        <v>28</v>
      </c>
      <c r="D17" s="2" t="s">
        <v>62</v>
      </c>
      <c r="E17" s="2" t="s">
        <v>199</v>
      </c>
      <c r="F17" s="2" t="s">
        <v>30</v>
      </c>
      <c r="G17" s="2" t="s">
        <v>31</v>
      </c>
      <c r="H17" s="2" t="s">
        <v>200</v>
      </c>
      <c r="I17" s="2" t="s">
        <v>130</v>
      </c>
      <c r="J17" s="2" t="s">
        <v>201</v>
      </c>
      <c r="K17" s="2" t="s">
        <v>35</v>
      </c>
      <c r="L17" s="2" t="s">
        <v>36</v>
      </c>
      <c r="M17" s="2" t="s">
        <v>37</v>
      </c>
      <c r="N17" s="2"/>
      <c r="O17" s="2" t="s">
        <v>202</v>
      </c>
      <c r="P17" s="2" t="s">
        <v>203</v>
      </c>
      <c r="Q17" s="2" t="s">
        <v>204</v>
      </c>
      <c r="R17" s="2" t="s">
        <v>41</v>
      </c>
      <c r="S17" s="2" t="s">
        <v>205</v>
      </c>
      <c r="T17" s="2" t="s">
        <v>206</v>
      </c>
      <c r="U17" s="2">
        <v>29.7</v>
      </c>
      <c r="V17" s="2" t="s">
        <v>44</v>
      </c>
      <c r="W17" s="2" t="s">
        <v>45</v>
      </c>
      <c r="X17" s="2" t="s">
        <v>207</v>
      </c>
      <c r="Y17" s="2" t="str">
        <f t="shared" si="1"/>
        <v>Wiraswasta</v>
      </c>
      <c r="Z17" s="2" t="str">
        <f t="shared" si="2"/>
        <v>#REF!</v>
      </c>
      <c r="AA17" s="2"/>
      <c r="AB17" s="2"/>
      <c r="AC17" s="2"/>
      <c r="AD17" s="2"/>
      <c r="AE17" s="2"/>
      <c r="AF17" s="2"/>
    </row>
    <row r="18" ht="14.25" customHeight="1">
      <c r="A18" s="2" t="s">
        <v>208</v>
      </c>
      <c r="B18" s="2" t="s">
        <v>27</v>
      </c>
      <c r="C18" s="2" t="s">
        <v>28</v>
      </c>
      <c r="D18" s="2" t="s">
        <v>27</v>
      </c>
      <c r="E18" s="2" t="s">
        <v>209</v>
      </c>
      <c r="F18" s="2" t="s">
        <v>30</v>
      </c>
      <c r="G18" s="2" t="s">
        <v>31</v>
      </c>
      <c r="H18" s="2" t="s">
        <v>129</v>
      </c>
      <c r="I18" s="2" t="s">
        <v>50</v>
      </c>
      <c r="J18" s="2" t="s">
        <v>210</v>
      </c>
      <c r="K18" s="2" t="s">
        <v>111</v>
      </c>
      <c r="L18" s="2" t="s">
        <v>36</v>
      </c>
      <c r="M18" s="2" t="s">
        <v>65</v>
      </c>
      <c r="N18" s="2"/>
      <c r="O18" s="2" t="s">
        <v>211</v>
      </c>
      <c r="P18" s="2" t="s">
        <v>212</v>
      </c>
      <c r="Q18" s="2" t="s">
        <v>213</v>
      </c>
      <c r="R18" s="2" t="s">
        <v>41</v>
      </c>
      <c r="S18" s="2" t="s">
        <v>214</v>
      </c>
      <c r="T18" s="2" t="s">
        <v>215</v>
      </c>
      <c r="U18" s="2">
        <v>49.65</v>
      </c>
      <c r="V18" s="2" t="s">
        <v>44</v>
      </c>
      <c r="W18" s="2" t="s">
        <v>45</v>
      </c>
      <c r="X18" s="2" t="s">
        <v>216</v>
      </c>
      <c r="Y18" s="2" t="str">
        <f t="shared" si="1"/>
        <v>Kader PKK / Karang Taruna / Kader Lainnya</v>
      </c>
      <c r="Z18" s="2" t="str">
        <f t="shared" si="2"/>
        <v>#REF!</v>
      </c>
      <c r="AA18" s="2"/>
      <c r="AB18" s="2"/>
      <c r="AC18" s="2"/>
      <c r="AD18" s="2"/>
      <c r="AE18" s="2"/>
      <c r="AF18" s="2"/>
    </row>
    <row r="19" ht="14.25" customHeight="1">
      <c r="A19" s="2" t="s">
        <v>217</v>
      </c>
      <c r="B19" s="2" t="s">
        <v>62</v>
      </c>
      <c r="C19" s="2" t="s">
        <v>28</v>
      </c>
      <c r="D19" s="2" t="s">
        <v>62</v>
      </c>
      <c r="E19" s="2" t="s">
        <v>218</v>
      </c>
      <c r="F19" s="2" t="s">
        <v>30</v>
      </c>
      <c r="G19" s="2" t="s">
        <v>31</v>
      </c>
      <c r="H19" s="2" t="s">
        <v>97</v>
      </c>
      <c r="I19" s="2" t="s">
        <v>33</v>
      </c>
      <c r="J19" s="2" t="s">
        <v>219</v>
      </c>
      <c r="K19" s="2" t="s">
        <v>111</v>
      </c>
      <c r="L19" s="2" t="s">
        <v>36</v>
      </c>
      <c r="M19" s="2" t="s">
        <v>52</v>
      </c>
      <c r="N19" s="2" t="s">
        <v>220</v>
      </c>
      <c r="O19" s="2" t="s">
        <v>221</v>
      </c>
      <c r="P19" s="2" t="s">
        <v>222</v>
      </c>
      <c r="Q19" s="2" t="s">
        <v>223</v>
      </c>
      <c r="R19" s="2" t="s">
        <v>135</v>
      </c>
      <c r="S19" s="2" t="s">
        <v>224</v>
      </c>
      <c r="T19" s="2" t="s">
        <v>225</v>
      </c>
      <c r="U19" s="2">
        <v>23.966666666666665</v>
      </c>
      <c r="V19" s="2" t="s">
        <v>44</v>
      </c>
      <c r="W19" s="2" t="s">
        <v>45</v>
      </c>
      <c r="X19" s="2" t="s">
        <v>226</v>
      </c>
      <c r="Y19" s="2" t="str">
        <f t="shared" si="1"/>
        <v>Ketua RT</v>
      </c>
      <c r="Z19" s="2" t="str">
        <f t="shared" si="2"/>
        <v>#REF!</v>
      </c>
      <c r="AA19" s="2"/>
      <c r="AB19" s="2"/>
      <c r="AC19" s="2"/>
      <c r="AD19" s="2"/>
      <c r="AE19" s="2"/>
      <c r="AF19" s="2"/>
    </row>
    <row r="20" ht="14.25" customHeight="1">
      <c r="A20" s="2" t="s">
        <v>227</v>
      </c>
      <c r="B20" s="2" t="s">
        <v>62</v>
      </c>
      <c r="C20" s="2" t="s">
        <v>28</v>
      </c>
      <c r="D20" s="2" t="s">
        <v>62</v>
      </c>
      <c r="E20" s="2" t="s">
        <v>228</v>
      </c>
      <c r="F20" s="2" t="s">
        <v>30</v>
      </c>
      <c r="G20" s="2" t="s">
        <v>31</v>
      </c>
      <c r="H20" s="2" t="s">
        <v>108</v>
      </c>
      <c r="I20" s="2" t="s">
        <v>109</v>
      </c>
      <c r="J20" s="2" t="s">
        <v>229</v>
      </c>
      <c r="K20" s="2" t="s">
        <v>35</v>
      </c>
      <c r="L20" s="2" t="s">
        <v>87</v>
      </c>
      <c r="M20" s="2" t="s">
        <v>37</v>
      </c>
      <c r="N20" s="2"/>
      <c r="O20" s="2" t="s">
        <v>230</v>
      </c>
      <c r="P20" s="2" t="s">
        <v>231</v>
      </c>
      <c r="Q20" s="2" t="s">
        <v>232</v>
      </c>
      <c r="R20" s="2" t="s">
        <v>158</v>
      </c>
      <c r="S20" s="2" t="s">
        <v>233</v>
      </c>
      <c r="T20" s="2" t="s">
        <v>234</v>
      </c>
      <c r="U20" s="2">
        <v>31.0</v>
      </c>
      <c r="V20" s="2" t="s">
        <v>44</v>
      </c>
      <c r="W20" s="2" t="s">
        <v>45</v>
      </c>
      <c r="X20" s="2" t="s">
        <v>235</v>
      </c>
      <c r="Y20" s="2" t="str">
        <f t="shared" si="1"/>
        <v>Wiraswasta</v>
      </c>
      <c r="Z20" s="2" t="str">
        <f t="shared" si="2"/>
        <v>#REF!</v>
      </c>
      <c r="AA20" s="2"/>
      <c r="AB20" s="2"/>
      <c r="AC20" s="2"/>
      <c r="AD20" s="2"/>
      <c r="AE20" s="2"/>
      <c r="AF20" s="2"/>
    </row>
    <row r="21" ht="14.25" customHeight="1">
      <c r="A21" s="2" t="s">
        <v>236</v>
      </c>
      <c r="B21" s="2" t="s">
        <v>62</v>
      </c>
      <c r="C21" s="2" t="s">
        <v>28</v>
      </c>
      <c r="D21" s="2" t="s">
        <v>62</v>
      </c>
      <c r="E21" s="2" t="s">
        <v>237</v>
      </c>
      <c r="F21" s="2" t="s">
        <v>30</v>
      </c>
      <c r="G21" s="2" t="s">
        <v>31</v>
      </c>
      <c r="H21" s="2" t="s">
        <v>84</v>
      </c>
      <c r="I21" s="2" t="s">
        <v>142</v>
      </c>
      <c r="J21" s="2" t="s">
        <v>238</v>
      </c>
      <c r="K21" s="2" t="s">
        <v>111</v>
      </c>
      <c r="L21" s="2" t="s">
        <v>87</v>
      </c>
      <c r="M21" s="2" t="s">
        <v>37</v>
      </c>
      <c r="N21" s="2"/>
      <c r="O21" s="2" t="s">
        <v>239</v>
      </c>
      <c r="P21" s="2" t="s">
        <v>240</v>
      </c>
      <c r="Q21" s="2" t="s">
        <v>241</v>
      </c>
      <c r="R21" s="2" t="s">
        <v>57</v>
      </c>
      <c r="S21" s="2" t="s">
        <v>242</v>
      </c>
      <c r="T21" s="2" t="s">
        <v>243</v>
      </c>
      <c r="U21" s="2">
        <v>14.4</v>
      </c>
      <c r="V21" s="2" t="s">
        <v>44</v>
      </c>
      <c r="W21" s="2" t="s">
        <v>45</v>
      </c>
      <c r="X21" s="2" t="s">
        <v>244</v>
      </c>
      <c r="Y21" s="2" t="str">
        <f t="shared" si="1"/>
        <v>Wiraswasta</v>
      </c>
      <c r="Z21" s="2" t="str">
        <f t="shared" si="2"/>
        <v>#REF!</v>
      </c>
      <c r="AA21" s="2"/>
      <c r="AB21" s="2"/>
      <c r="AC21" s="2"/>
      <c r="AD21" s="2"/>
      <c r="AE21" s="2"/>
      <c r="AF21" s="2"/>
    </row>
    <row r="22" ht="14.25" customHeight="1">
      <c r="A22" s="2" t="s">
        <v>245</v>
      </c>
      <c r="B22" s="2" t="s">
        <v>62</v>
      </c>
      <c r="C22" s="2" t="s">
        <v>28</v>
      </c>
      <c r="D22" s="2" t="s">
        <v>62</v>
      </c>
      <c r="E22" s="2" t="s">
        <v>246</v>
      </c>
      <c r="F22" s="2" t="s">
        <v>30</v>
      </c>
      <c r="G22" s="2" t="s">
        <v>31</v>
      </c>
      <c r="H22" s="2" t="s">
        <v>108</v>
      </c>
      <c r="I22" s="2" t="s">
        <v>109</v>
      </c>
      <c r="J22" s="2" t="s">
        <v>247</v>
      </c>
      <c r="K22" s="2" t="s">
        <v>35</v>
      </c>
      <c r="L22" s="2" t="s">
        <v>36</v>
      </c>
      <c r="M22" s="2" t="s">
        <v>52</v>
      </c>
      <c r="N22" s="2" t="s">
        <v>248</v>
      </c>
      <c r="O22" s="2" t="s">
        <v>249</v>
      </c>
      <c r="P22" s="2" t="s">
        <v>250</v>
      </c>
      <c r="Q22" s="2" t="s">
        <v>251</v>
      </c>
      <c r="R22" s="2" t="s">
        <v>135</v>
      </c>
      <c r="S22" s="2" t="s">
        <v>252</v>
      </c>
      <c r="T22" s="2" t="s">
        <v>253</v>
      </c>
      <c r="U22" s="2">
        <v>23.1</v>
      </c>
      <c r="V22" s="2" t="s">
        <v>44</v>
      </c>
      <c r="W22" s="2" t="s">
        <v>45</v>
      </c>
      <c r="X22" s="2" t="s">
        <v>254</v>
      </c>
      <c r="Y22" s="2" t="str">
        <f t="shared" si="1"/>
        <v>-</v>
      </c>
      <c r="Z22" s="2" t="str">
        <f t="shared" si="2"/>
        <v>#REF!</v>
      </c>
      <c r="AA22" s="2"/>
      <c r="AB22" s="2"/>
      <c r="AC22" s="2"/>
      <c r="AD22" s="2"/>
      <c r="AE22" s="2"/>
      <c r="AF22" s="2"/>
    </row>
    <row r="23" ht="14.25" customHeight="1">
      <c r="A23" s="2" t="s">
        <v>255</v>
      </c>
      <c r="B23" s="2" t="s">
        <v>62</v>
      </c>
      <c r="C23" s="2" t="s">
        <v>28</v>
      </c>
      <c r="D23" s="2" t="s">
        <v>62</v>
      </c>
      <c r="E23" s="2" t="s">
        <v>256</v>
      </c>
      <c r="F23" s="2" t="s">
        <v>30</v>
      </c>
      <c r="G23" s="2" t="s">
        <v>31</v>
      </c>
      <c r="H23" s="2" t="s">
        <v>49</v>
      </c>
      <c r="I23" s="2" t="s">
        <v>130</v>
      </c>
      <c r="J23" s="2" t="s">
        <v>257</v>
      </c>
      <c r="K23" s="2" t="s">
        <v>35</v>
      </c>
      <c r="L23" s="2" t="s">
        <v>36</v>
      </c>
      <c r="M23" s="2" t="s">
        <v>258</v>
      </c>
      <c r="N23" s="2"/>
      <c r="O23" s="2" t="s">
        <v>259</v>
      </c>
      <c r="P23" s="2" t="s">
        <v>260</v>
      </c>
      <c r="Q23" s="2" t="s">
        <v>261</v>
      </c>
      <c r="R23" s="2" t="s">
        <v>135</v>
      </c>
      <c r="S23" s="2" t="s">
        <v>262</v>
      </c>
      <c r="T23" s="2" t="s">
        <v>263</v>
      </c>
      <c r="U23" s="2">
        <v>24.883333333333333</v>
      </c>
      <c r="V23" s="2" t="s">
        <v>44</v>
      </c>
      <c r="W23" s="2" t="s">
        <v>45</v>
      </c>
      <c r="X23" s="2" t="s">
        <v>264</v>
      </c>
      <c r="Y23" s="2" t="str">
        <f t="shared" si="1"/>
        <v>Pelajar / Mahasiswa</v>
      </c>
      <c r="Z23" s="2" t="str">
        <f t="shared" si="2"/>
        <v>#REF!</v>
      </c>
      <c r="AA23" s="2"/>
      <c r="AB23" s="2"/>
      <c r="AC23" s="2"/>
      <c r="AD23" s="2"/>
      <c r="AE23" s="2"/>
      <c r="AF23" s="2"/>
    </row>
    <row r="24" ht="14.25" customHeight="1">
      <c r="A24" s="2" t="s">
        <v>265</v>
      </c>
      <c r="B24" s="2" t="s">
        <v>62</v>
      </c>
      <c r="C24" s="2" t="s">
        <v>28</v>
      </c>
      <c r="D24" s="2" t="s">
        <v>62</v>
      </c>
      <c r="E24" s="2" t="s">
        <v>266</v>
      </c>
      <c r="F24" s="2" t="s">
        <v>30</v>
      </c>
      <c r="G24" s="2" t="s">
        <v>31</v>
      </c>
      <c r="H24" s="2" t="s">
        <v>32</v>
      </c>
      <c r="I24" s="2" t="s">
        <v>50</v>
      </c>
      <c r="J24" s="2" t="s">
        <v>267</v>
      </c>
      <c r="K24" s="2" t="s">
        <v>35</v>
      </c>
      <c r="L24" s="2" t="s">
        <v>36</v>
      </c>
      <c r="M24" s="2" t="s">
        <v>52</v>
      </c>
      <c r="N24" s="2" t="s">
        <v>268</v>
      </c>
      <c r="O24" s="2" t="s">
        <v>269</v>
      </c>
      <c r="P24" s="2" t="s">
        <v>270</v>
      </c>
      <c r="Q24" s="2" t="s">
        <v>271</v>
      </c>
      <c r="R24" s="2" t="s">
        <v>158</v>
      </c>
      <c r="S24" s="2" t="s">
        <v>272</v>
      </c>
      <c r="T24" s="2" t="s">
        <v>273</v>
      </c>
      <c r="U24" s="2">
        <v>11.216666666666667</v>
      </c>
      <c r="V24" s="2" t="s">
        <v>44</v>
      </c>
      <c r="W24" s="2" t="s">
        <v>45</v>
      </c>
      <c r="X24" s="2" t="s">
        <v>274</v>
      </c>
      <c r="Y24" s="2" t="str">
        <f t="shared" si="1"/>
        <v>Belum Bekerja</v>
      </c>
      <c r="Z24" s="2" t="str">
        <f t="shared" si="2"/>
        <v>#REF!</v>
      </c>
      <c r="AA24" s="2"/>
      <c r="AB24" s="2"/>
      <c r="AC24" s="2"/>
      <c r="AD24" s="2"/>
      <c r="AE24" s="2"/>
      <c r="AF24" s="2"/>
    </row>
    <row r="25" ht="14.25" customHeight="1">
      <c r="A25" s="2" t="s">
        <v>275</v>
      </c>
      <c r="B25" s="2" t="s">
        <v>62</v>
      </c>
      <c r="C25" s="2" t="s">
        <v>28</v>
      </c>
      <c r="D25" s="2" t="s">
        <v>62</v>
      </c>
      <c r="E25" s="2" t="s">
        <v>276</v>
      </c>
      <c r="F25" s="2" t="s">
        <v>30</v>
      </c>
      <c r="G25" s="2" t="s">
        <v>31</v>
      </c>
      <c r="H25" s="2" t="s">
        <v>97</v>
      </c>
      <c r="I25" s="2" t="s">
        <v>277</v>
      </c>
      <c r="J25" s="2" t="s">
        <v>278</v>
      </c>
      <c r="K25" s="2" t="s">
        <v>111</v>
      </c>
      <c r="L25" s="2" t="s">
        <v>87</v>
      </c>
      <c r="M25" s="2" t="s">
        <v>65</v>
      </c>
      <c r="N25" s="2"/>
      <c r="O25" s="2" t="s">
        <v>279</v>
      </c>
      <c r="P25" s="2" t="s">
        <v>280</v>
      </c>
      <c r="Q25" s="2" t="s">
        <v>281</v>
      </c>
      <c r="R25" s="2" t="s">
        <v>135</v>
      </c>
      <c r="S25" s="2" t="s">
        <v>282</v>
      </c>
      <c r="T25" s="2" t="s">
        <v>283</v>
      </c>
      <c r="U25" s="2">
        <v>26.116666666666667</v>
      </c>
      <c r="V25" s="2" t="s">
        <v>44</v>
      </c>
      <c r="W25" s="2" t="s">
        <v>45</v>
      </c>
      <c r="X25" s="2" t="s">
        <v>284</v>
      </c>
      <c r="Y25" s="2" t="str">
        <f t="shared" si="1"/>
        <v>Kader PKK / Karang Taruna / Kader Lainnya</v>
      </c>
      <c r="Z25" s="2" t="str">
        <f t="shared" si="2"/>
        <v>#REF!</v>
      </c>
      <c r="AA25" s="2"/>
      <c r="AB25" s="2"/>
      <c r="AC25" s="2"/>
      <c r="AD25" s="2"/>
      <c r="AE25" s="2"/>
      <c r="AF25" s="2"/>
    </row>
    <row r="26" ht="14.25" customHeight="1">
      <c r="A26" s="2" t="s">
        <v>285</v>
      </c>
      <c r="B26" s="2" t="s">
        <v>62</v>
      </c>
      <c r="C26" s="2" t="s">
        <v>28</v>
      </c>
      <c r="D26" s="2" t="s">
        <v>62</v>
      </c>
      <c r="E26" s="2" t="s">
        <v>286</v>
      </c>
      <c r="F26" s="2" t="s">
        <v>30</v>
      </c>
      <c r="G26" s="2" t="s">
        <v>31</v>
      </c>
      <c r="H26" s="2" t="s">
        <v>97</v>
      </c>
      <c r="I26" s="2" t="s">
        <v>33</v>
      </c>
      <c r="J26" s="2" t="s">
        <v>287</v>
      </c>
      <c r="K26" s="2" t="s">
        <v>111</v>
      </c>
      <c r="L26" s="2" t="s">
        <v>36</v>
      </c>
      <c r="M26" s="2" t="s">
        <v>144</v>
      </c>
      <c r="N26" s="2"/>
      <c r="O26" s="2" t="s">
        <v>288</v>
      </c>
      <c r="P26" s="2" t="s">
        <v>289</v>
      </c>
      <c r="Q26" s="2" t="s">
        <v>290</v>
      </c>
      <c r="R26" s="2" t="s">
        <v>158</v>
      </c>
      <c r="S26" s="2" t="s">
        <v>291</v>
      </c>
      <c r="T26" s="2" t="s">
        <v>292</v>
      </c>
      <c r="U26" s="2">
        <v>45.666666666666664</v>
      </c>
      <c r="V26" s="2" t="s">
        <v>44</v>
      </c>
      <c r="W26" s="2" t="s">
        <v>45</v>
      </c>
      <c r="X26" s="2" t="s">
        <v>293</v>
      </c>
      <c r="Y26" s="2" t="str">
        <f t="shared" si="1"/>
        <v>Mengurus Rumah Tangga</v>
      </c>
      <c r="Z26" s="2" t="str">
        <f t="shared" si="2"/>
        <v>#REF!</v>
      </c>
      <c r="AA26" s="2"/>
      <c r="AB26" s="2"/>
      <c r="AC26" s="2"/>
      <c r="AD26" s="2"/>
      <c r="AE26" s="2"/>
      <c r="AF26" s="2"/>
    </row>
    <row r="27" ht="14.25" customHeight="1">
      <c r="A27" s="2" t="s">
        <v>294</v>
      </c>
      <c r="B27" s="2" t="s">
        <v>62</v>
      </c>
      <c r="C27" s="2" t="s">
        <v>28</v>
      </c>
      <c r="D27" s="2" t="s">
        <v>62</v>
      </c>
      <c r="E27" s="2" t="s">
        <v>295</v>
      </c>
      <c r="F27" s="2" t="s">
        <v>30</v>
      </c>
      <c r="G27" s="2" t="s">
        <v>31</v>
      </c>
      <c r="H27" s="2" t="s">
        <v>129</v>
      </c>
      <c r="I27" s="2" t="s">
        <v>142</v>
      </c>
      <c r="J27" s="2" t="s">
        <v>296</v>
      </c>
      <c r="K27" s="2" t="s">
        <v>111</v>
      </c>
      <c r="L27" s="2" t="s">
        <v>36</v>
      </c>
      <c r="M27" s="2" t="s">
        <v>52</v>
      </c>
      <c r="N27" s="2" t="s">
        <v>297</v>
      </c>
      <c r="O27" s="2" t="s">
        <v>298</v>
      </c>
      <c r="P27" s="2" t="s">
        <v>299</v>
      </c>
      <c r="Q27" s="2" t="s">
        <v>300</v>
      </c>
      <c r="R27" s="2" t="s">
        <v>41</v>
      </c>
      <c r="S27" s="2" t="s">
        <v>301</v>
      </c>
      <c r="T27" s="2" t="s">
        <v>302</v>
      </c>
      <c r="U27" s="2">
        <v>60.016666666666666</v>
      </c>
      <c r="V27" s="2" t="s">
        <v>44</v>
      </c>
      <c r="W27" s="2" t="s">
        <v>45</v>
      </c>
      <c r="X27" s="2" t="s">
        <v>303</v>
      </c>
      <c r="Y27" s="2" t="str">
        <f t="shared" si="1"/>
        <v>Mencari kerja</v>
      </c>
      <c r="Z27" s="2" t="str">
        <f t="shared" si="2"/>
        <v>#REF!</v>
      </c>
      <c r="AA27" s="2"/>
      <c r="AB27" s="2"/>
      <c r="AC27" s="2"/>
      <c r="AD27" s="2"/>
      <c r="AE27" s="2"/>
      <c r="AF27" s="2"/>
    </row>
    <row r="28" ht="14.25" customHeight="1">
      <c r="A28" s="2" t="s">
        <v>304</v>
      </c>
      <c r="B28" s="2" t="s">
        <v>62</v>
      </c>
      <c r="C28" s="2" t="s">
        <v>28</v>
      </c>
      <c r="D28" s="2" t="s">
        <v>62</v>
      </c>
      <c r="E28" s="2" t="s">
        <v>305</v>
      </c>
      <c r="F28" s="2" t="s">
        <v>30</v>
      </c>
      <c r="G28" s="2" t="s">
        <v>31</v>
      </c>
      <c r="H28" s="2" t="s">
        <v>49</v>
      </c>
      <c r="I28" s="2" t="s">
        <v>142</v>
      </c>
      <c r="J28" s="2" t="s">
        <v>306</v>
      </c>
      <c r="K28" s="2" t="s">
        <v>111</v>
      </c>
      <c r="L28" s="2" t="s">
        <v>87</v>
      </c>
      <c r="M28" s="2" t="s">
        <v>144</v>
      </c>
      <c r="N28" s="2"/>
      <c r="O28" s="2" t="s">
        <v>307</v>
      </c>
      <c r="P28" s="2" t="s">
        <v>308</v>
      </c>
      <c r="Q28" s="2" t="s">
        <v>309</v>
      </c>
      <c r="R28" s="2" t="s">
        <v>310</v>
      </c>
      <c r="S28" s="2" t="s">
        <v>311</v>
      </c>
      <c r="T28" s="2" t="s">
        <v>312</v>
      </c>
      <c r="U28" s="2">
        <v>6.383333333333334</v>
      </c>
      <c r="V28" s="2" t="s">
        <v>44</v>
      </c>
      <c r="W28" s="2" t="s">
        <v>45</v>
      </c>
      <c r="X28" s="2" t="s">
        <v>313</v>
      </c>
      <c r="Y28" s="2" t="str">
        <f t="shared" si="1"/>
        <v>Mengurus Rumah Tangga</v>
      </c>
      <c r="Z28" s="2" t="str">
        <f t="shared" si="2"/>
        <v>#REF!</v>
      </c>
      <c r="AA28" s="2"/>
      <c r="AB28" s="2"/>
      <c r="AC28" s="2"/>
      <c r="AD28" s="2"/>
      <c r="AE28" s="2"/>
      <c r="AF28" s="2"/>
    </row>
    <row r="29" ht="14.25" customHeight="1">
      <c r="A29" s="2" t="s">
        <v>314</v>
      </c>
      <c r="B29" s="2" t="s">
        <v>62</v>
      </c>
      <c r="C29" s="2" t="s">
        <v>28</v>
      </c>
      <c r="D29" s="2" t="s">
        <v>62</v>
      </c>
      <c r="E29" s="2" t="s">
        <v>315</v>
      </c>
      <c r="F29" s="2" t="s">
        <v>316</v>
      </c>
      <c r="G29" s="2" t="s">
        <v>317</v>
      </c>
      <c r="H29" s="2" t="s">
        <v>32</v>
      </c>
      <c r="I29" s="2" t="s">
        <v>33</v>
      </c>
      <c r="J29" s="2" t="s">
        <v>318</v>
      </c>
      <c r="K29" s="2" t="s">
        <v>35</v>
      </c>
      <c r="L29" s="2" t="s">
        <v>87</v>
      </c>
      <c r="M29" s="2" t="s">
        <v>258</v>
      </c>
      <c r="N29" s="2"/>
      <c r="O29" s="2" t="s">
        <v>319</v>
      </c>
      <c r="P29" s="2" t="s">
        <v>320</v>
      </c>
      <c r="Q29" s="2" t="s">
        <v>321</v>
      </c>
      <c r="R29" s="2" t="s">
        <v>322</v>
      </c>
      <c r="S29" s="2" t="s">
        <v>323</v>
      </c>
      <c r="T29" s="2" t="s">
        <v>324</v>
      </c>
      <c r="U29" s="2">
        <v>25.166666666666668</v>
      </c>
      <c r="V29" s="2" t="s">
        <v>44</v>
      </c>
      <c r="W29" s="2" t="s">
        <v>45</v>
      </c>
      <c r="X29" s="2" t="s">
        <v>325</v>
      </c>
      <c r="Y29" s="2" t="str">
        <f t="shared" si="1"/>
        <v>Pelajar / Mahasiswa</v>
      </c>
      <c r="Z29" s="2" t="str">
        <f t="shared" si="2"/>
        <v>#REF!</v>
      </c>
      <c r="AA29" s="2"/>
      <c r="AB29" s="2"/>
      <c r="AC29" s="2"/>
      <c r="AD29" s="2"/>
      <c r="AE29" s="2"/>
      <c r="AF29" s="2"/>
    </row>
    <row r="30" ht="14.25" customHeight="1">
      <c r="A30" s="2" t="s">
        <v>326</v>
      </c>
      <c r="B30" s="2" t="s">
        <v>62</v>
      </c>
      <c r="C30" s="2" t="s">
        <v>28</v>
      </c>
      <c r="D30" s="2" t="s">
        <v>62</v>
      </c>
      <c r="E30" s="2" t="s">
        <v>327</v>
      </c>
      <c r="F30" s="2" t="s">
        <v>316</v>
      </c>
      <c r="G30" s="2" t="s">
        <v>328</v>
      </c>
      <c r="H30" s="2" t="s">
        <v>329</v>
      </c>
      <c r="I30" s="2" t="s">
        <v>330</v>
      </c>
      <c r="J30" s="2" t="s">
        <v>331</v>
      </c>
      <c r="K30" s="2" t="s">
        <v>111</v>
      </c>
      <c r="L30" s="2" t="s">
        <v>87</v>
      </c>
      <c r="M30" s="2" t="s">
        <v>144</v>
      </c>
      <c r="N30" s="2"/>
      <c r="O30" s="2" t="s">
        <v>332</v>
      </c>
      <c r="P30" s="2" t="s">
        <v>333</v>
      </c>
      <c r="Q30" s="2" t="s">
        <v>334</v>
      </c>
      <c r="R30" s="2" t="s">
        <v>158</v>
      </c>
      <c r="S30" s="2" t="s">
        <v>335</v>
      </c>
      <c r="T30" s="2" t="s">
        <v>336</v>
      </c>
      <c r="U30" s="2">
        <v>15.733333333333333</v>
      </c>
      <c r="V30" s="2" t="s">
        <v>44</v>
      </c>
      <c r="W30" s="2" t="s">
        <v>45</v>
      </c>
      <c r="X30" s="2" t="s">
        <v>337</v>
      </c>
      <c r="Y30" s="2" t="str">
        <f t="shared" si="1"/>
        <v>Mengurus Rumah Tangga</v>
      </c>
      <c r="Z30" s="2" t="str">
        <f t="shared" si="2"/>
        <v>#REF!</v>
      </c>
      <c r="AA30" s="2"/>
      <c r="AB30" s="2"/>
      <c r="AC30" s="2"/>
      <c r="AD30" s="2"/>
      <c r="AE30" s="2"/>
      <c r="AF30" s="2"/>
    </row>
    <row r="31" ht="14.25" customHeight="1">
      <c r="A31" s="2" t="s">
        <v>338</v>
      </c>
      <c r="B31" s="2" t="s">
        <v>62</v>
      </c>
      <c r="C31" s="2" t="s">
        <v>28</v>
      </c>
      <c r="D31" s="2" t="s">
        <v>62</v>
      </c>
      <c r="E31" s="2" t="s">
        <v>339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340</v>
      </c>
      <c r="K31" s="2" t="s">
        <v>111</v>
      </c>
      <c r="L31" s="2" t="s">
        <v>87</v>
      </c>
      <c r="M31" s="2" t="s">
        <v>258</v>
      </c>
      <c r="N31" s="2"/>
      <c r="O31" s="2" t="s">
        <v>341</v>
      </c>
      <c r="P31" s="2" t="s">
        <v>342</v>
      </c>
      <c r="Q31" s="2" t="s">
        <v>343</v>
      </c>
      <c r="R31" s="2" t="s">
        <v>69</v>
      </c>
      <c r="S31" s="2" t="s">
        <v>344</v>
      </c>
      <c r="T31" s="2" t="s">
        <v>345</v>
      </c>
      <c r="U31" s="2">
        <v>17.7</v>
      </c>
      <c r="V31" s="2" t="s">
        <v>44</v>
      </c>
      <c r="W31" s="2" t="s">
        <v>45</v>
      </c>
      <c r="X31" s="2" t="s">
        <v>346</v>
      </c>
      <c r="Y31" s="2" t="str">
        <f t="shared" si="1"/>
        <v>Pelajar / Mahasiswa</v>
      </c>
      <c r="Z31" s="2" t="str">
        <f t="shared" si="2"/>
        <v>#REF!</v>
      </c>
      <c r="AA31" s="2"/>
      <c r="AB31" s="2"/>
      <c r="AC31" s="2"/>
      <c r="AD31" s="2"/>
      <c r="AE31" s="2"/>
      <c r="AF31" s="2"/>
    </row>
    <row r="32" ht="14.25" customHeight="1">
      <c r="A32" s="2" t="s">
        <v>347</v>
      </c>
      <c r="B32" s="2" t="s">
        <v>62</v>
      </c>
      <c r="C32" s="2" t="s">
        <v>28</v>
      </c>
      <c r="D32" s="2" t="s">
        <v>62</v>
      </c>
      <c r="E32" s="2" t="s">
        <v>348</v>
      </c>
      <c r="F32" s="2" t="s">
        <v>30</v>
      </c>
      <c r="G32" s="2" t="s">
        <v>31</v>
      </c>
      <c r="H32" s="2" t="s">
        <v>49</v>
      </c>
      <c r="I32" s="2" t="s">
        <v>109</v>
      </c>
      <c r="J32" s="2" t="s">
        <v>349</v>
      </c>
      <c r="K32" s="2" t="s">
        <v>111</v>
      </c>
      <c r="L32" s="2" t="s">
        <v>36</v>
      </c>
      <c r="M32" s="2" t="s">
        <v>65</v>
      </c>
      <c r="N32" s="2"/>
      <c r="O32" s="2" t="s">
        <v>350</v>
      </c>
      <c r="P32" s="2" t="s">
        <v>351</v>
      </c>
      <c r="Q32" s="2" t="s">
        <v>352</v>
      </c>
      <c r="R32" s="2" t="s">
        <v>322</v>
      </c>
      <c r="S32" s="2" t="s">
        <v>353</v>
      </c>
      <c r="T32" s="2" t="s">
        <v>354</v>
      </c>
      <c r="U32" s="2">
        <v>31.1</v>
      </c>
      <c r="V32" s="2" t="s">
        <v>44</v>
      </c>
      <c r="W32" s="2" t="s">
        <v>45</v>
      </c>
      <c r="X32" s="2" t="s">
        <v>355</v>
      </c>
      <c r="Y32" s="2" t="str">
        <f t="shared" si="1"/>
        <v>Kader PKK / Karang Taruna / Kader Lainnya</v>
      </c>
      <c r="Z32" s="2" t="str">
        <f t="shared" si="2"/>
        <v>#REF!</v>
      </c>
      <c r="AA32" s="2"/>
      <c r="AB32" s="2"/>
      <c r="AC32" s="2"/>
      <c r="AD32" s="2"/>
      <c r="AE32" s="2"/>
      <c r="AF32" s="2"/>
    </row>
    <row r="33" ht="14.25" customHeight="1">
      <c r="A33" s="2" t="s">
        <v>356</v>
      </c>
      <c r="B33" s="2" t="s">
        <v>62</v>
      </c>
      <c r="C33" s="2" t="s">
        <v>28</v>
      </c>
      <c r="D33" s="2" t="s">
        <v>62</v>
      </c>
      <c r="E33" s="2" t="s">
        <v>357</v>
      </c>
      <c r="F33" s="2" t="s">
        <v>30</v>
      </c>
      <c r="G33" s="2" t="s">
        <v>31</v>
      </c>
      <c r="H33" s="2" t="s">
        <v>141</v>
      </c>
      <c r="I33" s="2" t="s">
        <v>33</v>
      </c>
      <c r="J33" s="2" t="s">
        <v>358</v>
      </c>
      <c r="K33" s="2" t="s">
        <v>111</v>
      </c>
      <c r="L33" s="2" t="s">
        <v>36</v>
      </c>
      <c r="M33" s="2" t="s">
        <v>144</v>
      </c>
      <c r="N33" s="2"/>
      <c r="O33" s="2" t="s">
        <v>359</v>
      </c>
      <c r="P33" s="2" t="s">
        <v>360</v>
      </c>
      <c r="Q33" s="2" t="s">
        <v>361</v>
      </c>
      <c r="R33" s="2" t="s">
        <v>57</v>
      </c>
      <c r="S33" s="2" t="s">
        <v>362</v>
      </c>
      <c r="T33" s="2" t="s">
        <v>363</v>
      </c>
      <c r="U33" s="2">
        <v>18.216666666666665</v>
      </c>
      <c r="V33" s="2" t="s">
        <v>44</v>
      </c>
      <c r="W33" s="2" t="s">
        <v>45</v>
      </c>
      <c r="X33" s="2" t="s">
        <v>364</v>
      </c>
      <c r="Y33" s="2" t="str">
        <f t="shared" si="1"/>
        <v>Mengurus Rumah Tangga</v>
      </c>
      <c r="Z33" s="2" t="str">
        <f t="shared" si="2"/>
        <v>#REF!</v>
      </c>
      <c r="AA33" s="2"/>
      <c r="AB33" s="2"/>
      <c r="AC33" s="2"/>
      <c r="AD33" s="2"/>
      <c r="AE33" s="2"/>
      <c r="AF33" s="2"/>
    </row>
    <row r="34" ht="14.25" customHeight="1">
      <c r="A34" s="2" t="s">
        <v>365</v>
      </c>
      <c r="B34" s="2" t="s">
        <v>62</v>
      </c>
      <c r="C34" s="2" t="s">
        <v>28</v>
      </c>
      <c r="D34" s="2" t="s">
        <v>62</v>
      </c>
      <c r="E34" s="2" t="s">
        <v>366</v>
      </c>
      <c r="F34" s="2" t="s">
        <v>30</v>
      </c>
      <c r="G34" s="2" t="s">
        <v>31</v>
      </c>
      <c r="H34" s="2" t="s">
        <v>129</v>
      </c>
      <c r="I34" s="2" t="s">
        <v>33</v>
      </c>
      <c r="J34" s="2" t="s">
        <v>367</v>
      </c>
      <c r="K34" s="2" t="s">
        <v>111</v>
      </c>
      <c r="L34" s="2" t="s">
        <v>36</v>
      </c>
      <c r="M34" s="2" t="s">
        <v>144</v>
      </c>
      <c r="N34" s="2"/>
      <c r="O34" s="2" t="s">
        <v>368</v>
      </c>
      <c r="P34" s="2" t="s">
        <v>369</v>
      </c>
      <c r="Q34" s="2" t="s">
        <v>370</v>
      </c>
      <c r="R34" s="2" t="s">
        <v>57</v>
      </c>
      <c r="S34" s="2" t="s">
        <v>371</v>
      </c>
      <c r="T34" s="2" t="s">
        <v>372</v>
      </c>
      <c r="U34" s="2">
        <v>23.416666666666668</v>
      </c>
      <c r="V34" s="2" t="s">
        <v>44</v>
      </c>
      <c r="W34" s="2" t="s">
        <v>45</v>
      </c>
      <c r="X34" s="2" t="s">
        <v>373</v>
      </c>
      <c r="Y34" s="2" t="str">
        <f t="shared" si="1"/>
        <v>Mengurus Rumah Tangga</v>
      </c>
      <c r="Z34" s="2" t="str">
        <f t="shared" si="2"/>
        <v>#REF!</v>
      </c>
      <c r="AA34" s="2"/>
      <c r="AB34" s="2"/>
      <c r="AC34" s="2"/>
      <c r="AD34" s="2"/>
      <c r="AE34" s="2"/>
      <c r="AF34" s="2"/>
    </row>
    <row r="35" ht="14.25" customHeight="1">
      <c r="A35" s="2" t="s">
        <v>374</v>
      </c>
      <c r="B35" s="2" t="s">
        <v>62</v>
      </c>
      <c r="C35" s="2" t="s">
        <v>28</v>
      </c>
      <c r="D35" s="2" t="s">
        <v>62</v>
      </c>
      <c r="E35" s="2" t="s">
        <v>375</v>
      </c>
      <c r="F35" s="2" t="s">
        <v>30</v>
      </c>
      <c r="G35" s="2" t="s">
        <v>31</v>
      </c>
      <c r="H35" s="2" t="s">
        <v>32</v>
      </c>
      <c r="I35" s="2" t="s">
        <v>85</v>
      </c>
      <c r="J35" s="2" t="s">
        <v>376</v>
      </c>
      <c r="K35" s="2" t="s">
        <v>111</v>
      </c>
      <c r="L35" s="2" t="s">
        <v>36</v>
      </c>
      <c r="M35" s="2" t="s">
        <v>258</v>
      </c>
      <c r="N35" s="2"/>
      <c r="O35" s="2" t="s">
        <v>377</v>
      </c>
      <c r="P35" s="2" t="s">
        <v>378</v>
      </c>
      <c r="Q35" s="2" t="s">
        <v>379</v>
      </c>
      <c r="R35" s="2" t="s">
        <v>57</v>
      </c>
      <c r="S35" s="2" t="s">
        <v>380</v>
      </c>
      <c r="T35" s="2" t="s">
        <v>381</v>
      </c>
      <c r="U35" s="2">
        <v>13.933333333333334</v>
      </c>
      <c r="V35" s="2" t="s">
        <v>44</v>
      </c>
      <c r="W35" s="2" t="s">
        <v>45</v>
      </c>
      <c r="X35" s="2" t="s">
        <v>382</v>
      </c>
      <c r="Y35" s="2" t="str">
        <f t="shared" si="1"/>
        <v>Pelajar / Mahasiswa</v>
      </c>
      <c r="Z35" s="2" t="str">
        <f t="shared" si="2"/>
        <v>#REF!</v>
      </c>
      <c r="AA35" s="2"/>
      <c r="AB35" s="2"/>
      <c r="AC35" s="2"/>
      <c r="AD35" s="2"/>
      <c r="AE35" s="2"/>
      <c r="AF35" s="2"/>
    </row>
    <row r="36" ht="14.25" customHeight="1">
      <c r="A36" s="2" t="s">
        <v>383</v>
      </c>
      <c r="B36" s="2" t="s">
        <v>62</v>
      </c>
      <c r="C36" s="2" t="s">
        <v>28</v>
      </c>
      <c r="D36" s="2" t="s">
        <v>62</v>
      </c>
      <c r="E36" s="2" t="s">
        <v>384</v>
      </c>
      <c r="F36" s="2" t="s">
        <v>30</v>
      </c>
      <c r="G36" s="2" t="s">
        <v>31</v>
      </c>
      <c r="H36" s="2" t="s">
        <v>108</v>
      </c>
      <c r="I36" s="2" t="s">
        <v>109</v>
      </c>
      <c r="J36" s="2" t="s">
        <v>385</v>
      </c>
      <c r="K36" s="2" t="s">
        <v>111</v>
      </c>
      <c r="L36" s="2" t="s">
        <v>36</v>
      </c>
      <c r="M36" s="2" t="s">
        <v>144</v>
      </c>
      <c r="N36" s="2"/>
      <c r="O36" s="2" t="s">
        <v>386</v>
      </c>
      <c r="P36" s="2" t="s">
        <v>387</v>
      </c>
      <c r="Q36" s="2" t="s">
        <v>388</v>
      </c>
      <c r="R36" s="2" t="s">
        <v>57</v>
      </c>
      <c r="S36" s="2" t="s">
        <v>389</v>
      </c>
      <c r="T36" s="2" t="s">
        <v>390</v>
      </c>
      <c r="U36" s="2">
        <v>33.6</v>
      </c>
      <c r="V36" s="2" t="s">
        <v>44</v>
      </c>
      <c r="W36" s="2" t="s">
        <v>45</v>
      </c>
      <c r="X36" s="2" t="s">
        <v>391</v>
      </c>
      <c r="Y36" s="2" t="str">
        <f t="shared" si="1"/>
        <v>Mengurus Rumah Tangga</v>
      </c>
      <c r="Z36" s="2" t="str">
        <f t="shared" si="2"/>
        <v>#REF!</v>
      </c>
      <c r="AA36" s="2"/>
      <c r="AB36" s="2"/>
      <c r="AC36" s="2"/>
      <c r="AD36" s="2"/>
      <c r="AE36" s="2"/>
      <c r="AF36" s="2"/>
    </row>
    <row r="37" ht="14.25" customHeight="1">
      <c r="A37" s="2" t="s">
        <v>392</v>
      </c>
      <c r="B37" s="2" t="s">
        <v>62</v>
      </c>
      <c r="C37" s="2" t="s">
        <v>28</v>
      </c>
      <c r="D37" s="2" t="s">
        <v>62</v>
      </c>
      <c r="E37" s="2" t="s">
        <v>393</v>
      </c>
      <c r="F37" s="2" t="s">
        <v>30</v>
      </c>
      <c r="G37" s="2" t="s">
        <v>31</v>
      </c>
      <c r="H37" s="2" t="s">
        <v>141</v>
      </c>
      <c r="I37" s="2" t="s">
        <v>130</v>
      </c>
      <c r="J37" s="2" t="s">
        <v>394</v>
      </c>
      <c r="K37" s="2" t="s">
        <v>111</v>
      </c>
      <c r="L37" s="2" t="s">
        <v>36</v>
      </c>
      <c r="M37" s="2" t="s">
        <v>144</v>
      </c>
      <c r="N37" s="2"/>
      <c r="O37" s="2" t="s">
        <v>395</v>
      </c>
      <c r="P37" s="2" t="s">
        <v>396</v>
      </c>
      <c r="Q37" s="2" t="s">
        <v>397</v>
      </c>
      <c r="R37" s="2" t="s">
        <v>69</v>
      </c>
      <c r="S37" s="2" t="s">
        <v>398</v>
      </c>
      <c r="T37" s="2" t="s">
        <v>399</v>
      </c>
      <c r="U37" s="2">
        <v>30.5</v>
      </c>
      <c r="V37" s="2" t="s">
        <v>44</v>
      </c>
      <c r="W37" s="2" t="s">
        <v>45</v>
      </c>
      <c r="X37" s="2" t="s">
        <v>400</v>
      </c>
      <c r="Y37" s="2" t="str">
        <f t="shared" si="1"/>
        <v>Mengurus Rumah Tangga</v>
      </c>
      <c r="Z37" s="2" t="str">
        <f t="shared" si="2"/>
        <v>#REF!</v>
      </c>
      <c r="AA37" s="2"/>
      <c r="AB37" s="2"/>
      <c r="AC37" s="2"/>
      <c r="AD37" s="2"/>
      <c r="AE37" s="2"/>
      <c r="AF37" s="2"/>
    </row>
    <row r="38" ht="14.25" customHeight="1">
      <c r="A38" s="2" t="s">
        <v>401</v>
      </c>
      <c r="B38" s="2" t="s">
        <v>27</v>
      </c>
      <c r="C38" s="2" t="s">
        <v>28</v>
      </c>
      <c r="D38" s="2" t="s">
        <v>27</v>
      </c>
      <c r="E38" s="2" t="s">
        <v>402</v>
      </c>
      <c r="F38" s="2" t="s">
        <v>30</v>
      </c>
      <c r="G38" s="2" t="s">
        <v>31</v>
      </c>
      <c r="H38" s="2" t="s">
        <v>129</v>
      </c>
      <c r="I38" s="2" t="s">
        <v>130</v>
      </c>
      <c r="J38" s="2" t="s">
        <v>403</v>
      </c>
      <c r="K38" s="2" t="s">
        <v>111</v>
      </c>
      <c r="L38" s="2" t="s">
        <v>36</v>
      </c>
      <c r="M38" s="2" t="s">
        <v>144</v>
      </c>
      <c r="N38" s="2"/>
      <c r="O38" s="2" t="s">
        <v>404</v>
      </c>
      <c r="P38" s="2" t="s">
        <v>405</v>
      </c>
      <c r="Q38" s="2" t="s">
        <v>406</v>
      </c>
      <c r="R38" s="2" t="s">
        <v>322</v>
      </c>
      <c r="S38" s="2" t="s">
        <v>407</v>
      </c>
      <c r="T38" s="2" t="s">
        <v>408</v>
      </c>
      <c r="U38" s="2">
        <v>46.333333333333336</v>
      </c>
      <c r="V38" s="2" t="s">
        <v>44</v>
      </c>
      <c r="W38" s="2" t="s">
        <v>45</v>
      </c>
      <c r="X38" s="2" t="s">
        <v>409</v>
      </c>
      <c r="Y38" s="2" t="str">
        <f t="shared" si="1"/>
        <v>Mengurus Rumah Tangga</v>
      </c>
      <c r="Z38" s="2" t="str">
        <f t="shared" si="2"/>
        <v>#REF!</v>
      </c>
      <c r="AA38" s="2"/>
      <c r="AB38" s="2"/>
      <c r="AC38" s="2"/>
      <c r="AD38" s="2"/>
      <c r="AE38" s="2"/>
      <c r="AF38" s="2"/>
    </row>
    <row r="39" ht="14.25" customHeight="1">
      <c r="A39" s="2" t="s">
        <v>410</v>
      </c>
      <c r="B39" s="2" t="s">
        <v>62</v>
      </c>
      <c r="C39" s="2" t="s">
        <v>28</v>
      </c>
      <c r="D39" s="2" t="s">
        <v>62</v>
      </c>
      <c r="E39" s="2" t="s">
        <v>411</v>
      </c>
      <c r="F39" s="2" t="s">
        <v>30</v>
      </c>
      <c r="G39" s="2" t="s">
        <v>31</v>
      </c>
      <c r="H39" s="2" t="s">
        <v>200</v>
      </c>
      <c r="I39" s="2" t="s">
        <v>85</v>
      </c>
      <c r="J39" s="2" t="s">
        <v>412</v>
      </c>
      <c r="K39" s="2" t="s">
        <v>111</v>
      </c>
      <c r="L39" s="2" t="s">
        <v>36</v>
      </c>
      <c r="M39" s="2" t="s">
        <v>65</v>
      </c>
      <c r="N39" s="2"/>
      <c r="O39" s="2" t="s">
        <v>413</v>
      </c>
      <c r="P39" s="2" t="s">
        <v>414</v>
      </c>
      <c r="Q39" s="2" t="s">
        <v>415</v>
      </c>
      <c r="R39" s="2" t="s">
        <v>57</v>
      </c>
      <c r="S39" s="2" t="s">
        <v>416</v>
      </c>
      <c r="T39" s="2" t="s">
        <v>417</v>
      </c>
      <c r="U39" s="2">
        <v>32.38333333333333</v>
      </c>
      <c r="V39" s="2" t="s">
        <v>44</v>
      </c>
      <c r="W39" s="2" t="s">
        <v>45</v>
      </c>
      <c r="X39" s="2" t="s">
        <v>418</v>
      </c>
      <c r="Y39" s="2" t="str">
        <f t="shared" si="1"/>
        <v>Kader PKK / Karang Taruna / Kader Lainnya</v>
      </c>
      <c r="Z39" s="2" t="str">
        <f t="shared" si="2"/>
        <v>#REF!</v>
      </c>
      <c r="AA39" s="2"/>
      <c r="AB39" s="2"/>
      <c r="AC39" s="2"/>
      <c r="AD39" s="2"/>
      <c r="AE39" s="2"/>
      <c r="AF39" s="2"/>
    </row>
    <row r="40" ht="14.25" customHeight="1">
      <c r="A40" s="2" t="s">
        <v>419</v>
      </c>
      <c r="B40" s="2" t="s">
        <v>27</v>
      </c>
      <c r="C40" s="2" t="s">
        <v>28</v>
      </c>
      <c r="D40" s="2" t="s">
        <v>27</v>
      </c>
      <c r="E40" s="2" t="s">
        <v>420</v>
      </c>
      <c r="F40" s="2" t="s">
        <v>30</v>
      </c>
      <c r="G40" s="2" t="s">
        <v>31</v>
      </c>
      <c r="H40" s="2" t="s">
        <v>141</v>
      </c>
      <c r="I40" s="2" t="s">
        <v>130</v>
      </c>
      <c r="J40" s="2" t="s">
        <v>421</v>
      </c>
      <c r="K40" s="2" t="s">
        <v>111</v>
      </c>
      <c r="L40" s="2" t="s">
        <v>87</v>
      </c>
      <c r="M40" s="2" t="s">
        <v>422</v>
      </c>
      <c r="N40" s="2"/>
      <c r="O40" s="2" t="s">
        <v>423</v>
      </c>
      <c r="P40" s="2" t="s">
        <v>424</v>
      </c>
      <c r="Q40" s="2" t="s">
        <v>425</v>
      </c>
      <c r="R40" s="2" t="s">
        <v>426</v>
      </c>
      <c r="S40" s="2" t="s">
        <v>427</v>
      </c>
      <c r="T40" s="2" t="s">
        <v>428</v>
      </c>
      <c r="U40" s="2">
        <v>22.183333333333334</v>
      </c>
      <c r="V40" s="2" t="s">
        <v>44</v>
      </c>
      <c r="W40" s="2" t="s">
        <v>45</v>
      </c>
      <c r="X40" s="2" t="s">
        <v>429</v>
      </c>
      <c r="Y40" s="2" t="str">
        <f t="shared" si="1"/>
        <v>Pegawai / Guru Honorer</v>
      </c>
      <c r="Z40" s="2" t="str">
        <f t="shared" si="2"/>
        <v>#REF!</v>
      </c>
      <c r="AA40" s="2"/>
      <c r="AB40" s="2"/>
      <c r="AC40" s="2"/>
      <c r="AD40" s="2"/>
      <c r="AE40" s="2"/>
      <c r="AF40" s="2"/>
    </row>
    <row r="41" ht="14.25" customHeight="1">
      <c r="A41" s="2" t="s">
        <v>430</v>
      </c>
      <c r="B41" s="2" t="s">
        <v>62</v>
      </c>
      <c r="C41" s="2" t="s">
        <v>28</v>
      </c>
      <c r="D41" s="2" t="s">
        <v>62</v>
      </c>
      <c r="E41" s="2" t="s">
        <v>431</v>
      </c>
      <c r="F41" s="2" t="s">
        <v>30</v>
      </c>
      <c r="G41" s="2" t="s">
        <v>31</v>
      </c>
      <c r="H41" s="2" t="s">
        <v>141</v>
      </c>
      <c r="I41" s="2" t="s">
        <v>50</v>
      </c>
      <c r="J41" s="2" t="s">
        <v>432</v>
      </c>
      <c r="K41" s="2" t="s">
        <v>111</v>
      </c>
      <c r="L41" s="2" t="s">
        <v>36</v>
      </c>
      <c r="M41" s="2" t="s">
        <v>258</v>
      </c>
      <c r="N41" s="2"/>
      <c r="O41" s="2" t="s">
        <v>433</v>
      </c>
      <c r="P41" s="2" t="s">
        <v>434</v>
      </c>
      <c r="Q41" s="2" t="s">
        <v>435</v>
      </c>
      <c r="R41" s="2" t="s">
        <v>158</v>
      </c>
      <c r="S41" s="2" t="s">
        <v>436</v>
      </c>
      <c r="T41" s="2" t="s">
        <v>437</v>
      </c>
      <c r="U41" s="2">
        <v>58.75</v>
      </c>
      <c r="V41" s="2" t="s">
        <v>44</v>
      </c>
      <c r="W41" s="2" t="s">
        <v>45</v>
      </c>
      <c r="X41" s="2" t="s">
        <v>438</v>
      </c>
      <c r="Y41" s="2" t="str">
        <f t="shared" si="1"/>
        <v>Pelajar / Mahasiswa</v>
      </c>
      <c r="Z41" s="2" t="str">
        <f t="shared" si="2"/>
        <v>#REF!</v>
      </c>
      <c r="AA41" s="2"/>
      <c r="AB41" s="2"/>
      <c r="AC41" s="2"/>
      <c r="AD41" s="2"/>
      <c r="AE41" s="2"/>
      <c r="AF41" s="2"/>
    </row>
    <row r="42" ht="14.25" customHeight="1">
      <c r="A42" s="2" t="s">
        <v>439</v>
      </c>
      <c r="B42" s="2" t="s">
        <v>27</v>
      </c>
      <c r="C42" s="2" t="s">
        <v>28</v>
      </c>
      <c r="D42" s="2" t="s">
        <v>27</v>
      </c>
      <c r="E42" s="2" t="s">
        <v>440</v>
      </c>
      <c r="F42" s="2" t="s">
        <v>30</v>
      </c>
      <c r="G42" s="2" t="s">
        <v>31</v>
      </c>
      <c r="H42" s="2" t="s">
        <v>32</v>
      </c>
      <c r="I42" s="2" t="s">
        <v>441</v>
      </c>
      <c r="J42" s="2" t="s">
        <v>442</v>
      </c>
      <c r="K42" s="2" t="s">
        <v>35</v>
      </c>
      <c r="L42" s="2" t="s">
        <v>87</v>
      </c>
      <c r="M42" s="2" t="s">
        <v>52</v>
      </c>
      <c r="N42" s="2" t="s">
        <v>443</v>
      </c>
      <c r="O42" s="2" t="s">
        <v>444</v>
      </c>
      <c r="P42" s="2" t="s">
        <v>445</v>
      </c>
      <c r="Q42" s="2" t="s">
        <v>446</v>
      </c>
      <c r="R42" s="2" t="s">
        <v>158</v>
      </c>
      <c r="S42" s="2" t="s">
        <v>447</v>
      </c>
      <c r="T42" s="2" t="s">
        <v>448</v>
      </c>
      <c r="U42" s="2">
        <v>25.783333333333335</v>
      </c>
      <c r="V42" s="2" t="s">
        <v>44</v>
      </c>
      <c r="W42" s="2" t="s">
        <v>45</v>
      </c>
      <c r="X42" s="2" t="s">
        <v>449</v>
      </c>
      <c r="Y42" s="2" t="str">
        <f t="shared" si="1"/>
        <v>Driver Online</v>
      </c>
      <c r="Z42" s="2" t="str">
        <f t="shared" si="2"/>
        <v>#REF!</v>
      </c>
      <c r="AA42" s="2"/>
      <c r="AB42" s="2"/>
      <c r="AC42" s="2"/>
      <c r="AD42" s="2"/>
      <c r="AE42" s="2"/>
      <c r="AF42" s="2"/>
    </row>
    <row r="43" ht="14.25" customHeight="1">
      <c r="A43" s="2" t="s">
        <v>450</v>
      </c>
      <c r="B43" s="2" t="s">
        <v>62</v>
      </c>
      <c r="C43" s="2" t="s">
        <v>28</v>
      </c>
      <c r="D43" s="2" t="s">
        <v>62</v>
      </c>
      <c r="E43" s="2" t="s">
        <v>451</v>
      </c>
      <c r="F43" s="2" t="s">
        <v>30</v>
      </c>
      <c r="G43" s="2" t="s">
        <v>31</v>
      </c>
      <c r="H43" s="2" t="s">
        <v>452</v>
      </c>
      <c r="I43" s="2" t="s">
        <v>33</v>
      </c>
      <c r="J43" s="2" t="s">
        <v>453</v>
      </c>
      <c r="K43" s="2" t="s">
        <v>111</v>
      </c>
      <c r="L43" s="2" t="s">
        <v>36</v>
      </c>
      <c r="M43" s="2" t="s">
        <v>65</v>
      </c>
      <c r="N43" s="2"/>
      <c r="O43" s="2" t="s">
        <v>454</v>
      </c>
      <c r="P43" s="2" t="s">
        <v>455</v>
      </c>
      <c r="Q43" s="2" t="s">
        <v>456</v>
      </c>
      <c r="R43" s="2" t="s">
        <v>41</v>
      </c>
      <c r="S43" s="2" t="s">
        <v>457</v>
      </c>
      <c r="T43" s="2" t="s">
        <v>458</v>
      </c>
      <c r="U43" s="2">
        <v>22.1</v>
      </c>
      <c r="V43" s="2" t="s">
        <v>44</v>
      </c>
      <c r="W43" s="2" t="s">
        <v>45</v>
      </c>
      <c r="X43" s="2" t="s">
        <v>459</v>
      </c>
      <c r="Y43" s="2" t="str">
        <f t="shared" si="1"/>
        <v>Kader PKK / Karang Taruna / Kader Lainnya</v>
      </c>
      <c r="Z43" s="2" t="str">
        <f t="shared" si="2"/>
        <v>#REF!</v>
      </c>
      <c r="AA43" s="2"/>
      <c r="AB43" s="2"/>
      <c r="AC43" s="2"/>
      <c r="AD43" s="2"/>
      <c r="AE43" s="2"/>
      <c r="AF43" s="2"/>
    </row>
    <row r="44" ht="14.25" customHeight="1">
      <c r="A44" s="2" t="s">
        <v>460</v>
      </c>
      <c r="B44" s="2" t="s">
        <v>62</v>
      </c>
      <c r="C44" s="2" t="s">
        <v>28</v>
      </c>
      <c r="D44" s="2" t="s">
        <v>62</v>
      </c>
      <c r="E44" s="2" t="s">
        <v>461</v>
      </c>
      <c r="F44" s="2" t="s">
        <v>30</v>
      </c>
      <c r="G44" s="2" t="s">
        <v>31</v>
      </c>
      <c r="H44" s="2" t="s">
        <v>141</v>
      </c>
      <c r="I44" s="2" t="s">
        <v>130</v>
      </c>
      <c r="J44" s="2" t="s">
        <v>462</v>
      </c>
      <c r="K44" s="2" t="s">
        <v>111</v>
      </c>
      <c r="L44" s="2" t="s">
        <v>87</v>
      </c>
      <c r="M44" s="2" t="s">
        <v>52</v>
      </c>
      <c r="N44" s="2" t="s">
        <v>463</v>
      </c>
      <c r="O44" s="2" t="s">
        <v>464</v>
      </c>
      <c r="P44" s="2" t="s">
        <v>465</v>
      </c>
      <c r="Q44" s="2" t="s">
        <v>466</v>
      </c>
      <c r="R44" s="2" t="s">
        <v>135</v>
      </c>
      <c r="S44" s="2" t="s">
        <v>467</v>
      </c>
      <c r="T44" s="2" t="s">
        <v>468</v>
      </c>
      <c r="U44" s="2">
        <v>30.9</v>
      </c>
      <c r="V44" s="2" t="s">
        <v>44</v>
      </c>
      <c r="W44" s="2" t="s">
        <v>45</v>
      </c>
      <c r="X44" s="2" t="s">
        <v>469</v>
      </c>
      <c r="Y44" s="2" t="str">
        <f t="shared" si="1"/>
        <v>Belum bekerja</v>
      </c>
      <c r="Z44" s="2" t="str">
        <f t="shared" si="2"/>
        <v>#REF!</v>
      </c>
      <c r="AA44" s="2"/>
      <c r="AB44" s="2"/>
      <c r="AC44" s="2"/>
      <c r="AD44" s="2"/>
      <c r="AE44" s="2"/>
      <c r="AF44" s="2"/>
    </row>
    <row r="45" ht="14.25" customHeight="1">
      <c r="A45" s="2" t="s">
        <v>470</v>
      </c>
      <c r="B45" s="2" t="s">
        <v>62</v>
      </c>
      <c r="C45" s="2" t="s">
        <v>28</v>
      </c>
      <c r="D45" s="2" t="s">
        <v>62</v>
      </c>
      <c r="E45" s="2" t="s">
        <v>471</v>
      </c>
      <c r="F45" s="2" t="s">
        <v>30</v>
      </c>
      <c r="G45" s="2" t="s">
        <v>31</v>
      </c>
      <c r="H45" s="2" t="s">
        <v>32</v>
      </c>
      <c r="I45" s="2" t="s">
        <v>142</v>
      </c>
      <c r="J45" s="2" t="s">
        <v>472</v>
      </c>
      <c r="K45" s="2" t="s">
        <v>35</v>
      </c>
      <c r="L45" s="2" t="s">
        <v>36</v>
      </c>
      <c r="M45" s="2" t="s">
        <v>37</v>
      </c>
      <c r="N45" s="2"/>
      <c r="O45" s="2" t="s">
        <v>473</v>
      </c>
      <c r="P45" s="2" t="s">
        <v>474</v>
      </c>
      <c r="Q45" s="2" t="s">
        <v>475</v>
      </c>
      <c r="R45" s="2" t="s">
        <v>41</v>
      </c>
      <c r="S45" s="2" t="s">
        <v>476</v>
      </c>
      <c r="T45" s="2" t="s">
        <v>477</v>
      </c>
      <c r="U45" s="2">
        <v>23.05</v>
      </c>
      <c r="V45" s="2" t="s">
        <v>44</v>
      </c>
      <c r="W45" s="2" t="s">
        <v>45</v>
      </c>
      <c r="X45" s="2" t="s">
        <v>478</v>
      </c>
      <c r="Y45" s="2" t="str">
        <f t="shared" si="1"/>
        <v>Wiraswasta</v>
      </c>
      <c r="Z45" s="2" t="str">
        <f t="shared" si="2"/>
        <v>#REF!</v>
      </c>
      <c r="AA45" s="2"/>
      <c r="AB45" s="2"/>
      <c r="AC45" s="2"/>
      <c r="AD45" s="2"/>
      <c r="AE45" s="2"/>
      <c r="AF45" s="2"/>
    </row>
    <row r="46" ht="14.25" customHeight="1">
      <c r="A46" s="2" t="s">
        <v>479</v>
      </c>
      <c r="B46" s="2" t="s">
        <v>27</v>
      </c>
      <c r="C46" s="2" t="s">
        <v>28</v>
      </c>
      <c r="D46" s="2" t="s">
        <v>27</v>
      </c>
      <c r="E46" s="2" t="s">
        <v>480</v>
      </c>
      <c r="F46" s="2" t="s">
        <v>30</v>
      </c>
      <c r="G46" s="2" t="s">
        <v>31</v>
      </c>
      <c r="H46" s="2" t="s">
        <v>108</v>
      </c>
      <c r="I46" s="2" t="s">
        <v>142</v>
      </c>
      <c r="J46" s="2" t="s">
        <v>481</v>
      </c>
      <c r="K46" s="2" t="s">
        <v>111</v>
      </c>
      <c r="L46" s="2" t="s">
        <v>482</v>
      </c>
      <c r="M46" s="2" t="s">
        <v>65</v>
      </c>
      <c r="N46" s="2"/>
      <c r="O46" s="2" t="s">
        <v>483</v>
      </c>
      <c r="P46" s="2" t="s">
        <v>484</v>
      </c>
      <c r="Q46" s="2" t="s">
        <v>485</v>
      </c>
      <c r="R46" s="2" t="s">
        <v>322</v>
      </c>
      <c r="S46" s="2" t="s">
        <v>486</v>
      </c>
      <c r="T46" s="2" t="s">
        <v>487</v>
      </c>
      <c r="U46" s="2">
        <v>24.566666666666666</v>
      </c>
      <c r="V46" s="2" t="s">
        <v>44</v>
      </c>
      <c r="W46" s="2" t="s">
        <v>45</v>
      </c>
      <c r="X46" s="2" t="s">
        <v>488</v>
      </c>
      <c r="Y46" s="2" t="str">
        <f t="shared" si="1"/>
        <v>Kader PKK / Karang Taruna / Kader Lainnya</v>
      </c>
      <c r="Z46" s="2" t="str">
        <f t="shared" si="2"/>
        <v>#REF!</v>
      </c>
      <c r="AA46" s="2"/>
      <c r="AB46" s="2"/>
      <c r="AC46" s="2"/>
      <c r="AD46" s="2"/>
      <c r="AE46" s="2"/>
      <c r="AF46" s="2"/>
    </row>
    <row r="47" ht="14.25" customHeight="1">
      <c r="A47" s="2" t="s">
        <v>489</v>
      </c>
      <c r="B47" s="2" t="s">
        <v>62</v>
      </c>
      <c r="C47" s="2" t="s">
        <v>28</v>
      </c>
      <c r="D47" s="2" t="s">
        <v>62</v>
      </c>
      <c r="E47" s="2" t="s">
        <v>490</v>
      </c>
      <c r="F47" s="2" t="s">
        <v>30</v>
      </c>
      <c r="G47" s="2" t="s">
        <v>31</v>
      </c>
      <c r="H47" s="2" t="s">
        <v>97</v>
      </c>
      <c r="I47" s="2" t="s">
        <v>33</v>
      </c>
      <c r="J47" s="2" t="s">
        <v>491</v>
      </c>
      <c r="K47" s="2" t="s">
        <v>35</v>
      </c>
      <c r="L47" s="2" t="s">
        <v>36</v>
      </c>
      <c r="M47" s="2" t="s">
        <v>52</v>
      </c>
      <c r="N47" s="2" t="s">
        <v>492</v>
      </c>
      <c r="O47" s="2" t="s">
        <v>493</v>
      </c>
      <c r="P47" s="2" t="s">
        <v>494</v>
      </c>
      <c r="Q47" s="2" t="s">
        <v>495</v>
      </c>
      <c r="R47" s="2" t="s">
        <v>135</v>
      </c>
      <c r="S47" s="2" t="s">
        <v>496</v>
      </c>
      <c r="T47" s="2" t="s">
        <v>497</v>
      </c>
      <c r="U47" s="2">
        <v>19.416666666666668</v>
      </c>
      <c r="V47" s="2" t="s">
        <v>44</v>
      </c>
      <c r="W47" s="2" t="s">
        <v>45</v>
      </c>
      <c r="X47" s="2" t="s">
        <v>498</v>
      </c>
      <c r="Y47" s="2" t="str">
        <f t="shared" si="1"/>
        <v>Karyawan swasta</v>
      </c>
      <c r="Z47" s="2" t="str">
        <f t="shared" si="2"/>
        <v>#REF!</v>
      </c>
      <c r="AA47" s="2"/>
      <c r="AB47" s="2"/>
      <c r="AC47" s="2"/>
      <c r="AD47" s="2"/>
      <c r="AE47" s="2"/>
      <c r="AF47" s="2"/>
    </row>
    <row r="48" ht="14.25" customHeight="1">
      <c r="A48" s="2" t="s">
        <v>499</v>
      </c>
      <c r="B48" s="2" t="s">
        <v>62</v>
      </c>
      <c r="C48" s="2" t="s">
        <v>28</v>
      </c>
      <c r="D48" s="2" t="s">
        <v>62</v>
      </c>
      <c r="E48" s="2" t="s">
        <v>500</v>
      </c>
      <c r="F48" s="2" t="s">
        <v>30</v>
      </c>
      <c r="G48" s="2" t="s">
        <v>31</v>
      </c>
      <c r="H48" s="2" t="s">
        <v>452</v>
      </c>
      <c r="I48" s="2" t="s">
        <v>33</v>
      </c>
      <c r="J48" s="2" t="s">
        <v>501</v>
      </c>
      <c r="K48" s="2" t="s">
        <v>111</v>
      </c>
      <c r="L48" s="2" t="s">
        <v>482</v>
      </c>
      <c r="M48" s="2" t="s">
        <v>65</v>
      </c>
      <c r="N48" s="2"/>
      <c r="O48" s="2" t="s">
        <v>502</v>
      </c>
      <c r="P48" s="2" t="s">
        <v>503</v>
      </c>
      <c r="Q48" s="2" t="s">
        <v>504</v>
      </c>
      <c r="R48" s="2" t="s">
        <v>57</v>
      </c>
      <c r="S48" s="2" t="s">
        <v>505</v>
      </c>
      <c r="T48" s="2" t="s">
        <v>506</v>
      </c>
      <c r="U48" s="2">
        <v>30.083333333333332</v>
      </c>
      <c r="V48" s="2" t="s">
        <v>44</v>
      </c>
      <c r="W48" s="2" t="s">
        <v>45</v>
      </c>
      <c r="X48" s="2" t="s">
        <v>507</v>
      </c>
      <c r="Y48" s="2" t="str">
        <f t="shared" si="1"/>
        <v>Kader PKK / Karang Taruna / Kader Lainnya</v>
      </c>
      <c r="Z48" s="2" t="str">
        <f t="shared" si="2"/>
        <v>#REF!</v>
      </c>
      <c r="AA48" s="2"/>
      <c r="AB48" s="2"/>
      <c r="AC48" s="2"/>
      <c r="AD48" s="2"/>
      <c r="AE48" s="2"/>
      <c r="AF48" s="2"/>
    </row>
    <row r="49" ht="14.25" customHeight="1">
      <c r="A49" s="2" t="s">
        <v>508</v>
      </c>
      <c r="B49" s="2" t="s">
        <v>27</v>
      </c>
      <c r="C49" s="2" t="s">
        <v>28</v>
      </c>
      <c r="D49" s="2" t="s">
        <v>27</v>
      </c>
      <c r="E49" s="2" t="s">
        <v>509</v>
      </c>
      <c r="F49" s="2" t="s">
        <v>30</v>
      </c>
      <c r="G49" s="2" t="s">
        <v>31</v>
      </c>
      <c r="H49" s="2" t="s">
        <v>200</v>
      </c>
      <c r="I49" s="2" t="s">
        <v>50</v>
      </c>
      <c r="J49" s="2" t="s">
        <v>510</v>
      </c>
      <c r="K49" s="2" t="s">
        <v>111</v>
      </c>
      <c r="L49" s="2" t="s">
        <v>87</v>
      </c>
      <c r="M49" s="2" t="s">
        <v>37</v>
      </c>
      <c r="N49" s="2"/>
      <c r="O49" s="2" t="s">
        <v>511</v>
      </c>
      <c r="P49" s="2" t="s">
        <v>512</v>
      </c>
      <c r="Q49" s="2" t="s">
        <v>513</v>
      </c>
      <c r="R49" s="2" t="s">
        <v>57</v>
      </c>
      <c r="S49" s="2" t="s">
        <v>514</v>
      </c>
      <c r="T49" s="2" t="s">
        <v>515</v>
      </c>
      <c r="U49" s="2">
        <v>32.55</v>
      </c>
      <c r="V49" s="2" t="s">
        <v>44</v>
      </c>
      <c r="W49" s="2" t="s">
        <v>45</v>
      </c>
      <c r="X49" s="2" t="s">
        <v>516</v>
      </c>
      <c r="Y49" s="2" t="str">
        <f t="shared" si="1"/>
        <v>Wiraswasta</v>
      </c>
      <c r="Z49" s="2" t="str">
        <f t="shared" si="2"/>
        <v>#REF!</v>
      </c>
      <c r="AA49" s="2"/>
      <c r="AB49" s="2"/>
      <c r="AC49" s="2"/>
      <c r="AD49" s="2"/>
      <c r="AE49" s="2"/>
      <c r="AF49" s="2"/>
    </row>
    <row r="50" ht="14.25" customHeight="1">
      <c r="A50" s="2" t="s">
        <v>517</v>
      </c>
      <c r="B50" s="2" t="s">
        <v>62</v>
      </c>
      <c r="C50" s="2" t="s">
        <v>28</v>
      </c>
      <c r="D50" s="2" t="s">
        <v>62</v>
      </c>
      <c r="E50" s="2" t="s">
        <v>518</v>
      </c>
      <c r="F50" s="2" t="s">
        <v>30</v>
      </c>
      <c r="G50" s="2" t="s">
        <v>31</v>
      </c>
      <c r="H50" s="2" t="s">
        <v>200</v>
      </c>
      <c r="I50" s="2" t="s">
        <v>33</v>
      </c>
      <c r="J50" s="2" t="s">
        <v>519</v>
      </c>
      <c r="K50" s="2" t="s">
        <v>35</v>
      </c>
      <c r="L50" s="2" t="s">
        <v>36</v>
      </c>
      <c r="M50" s="2" t="s">
        <v>65</v>
      </c>
      <c r="N50" s="2"/>
      <c r="O50" s="2" t="s">
        <v>520</v>
      </c>
      <c r="P50" s="2" t="s">
        <v>521</v>
      </c>
      <c r="Q50" s="2" t="s">
        <v>522</v>
      </c>
      <c r="R50" s="2" t="s">
        <v>135</v>
      </c>
      <c r="S50" s="2" t="s">
        <v>523</v>
      </c>
      <c r="T50" s="2" t="s">
        <v>524</v>
      </c>
      <c r="U50" s="2">
        <v>21.383333333333333</v>
      </c>
      <c r="V50" s="2" t="s">
        <v>44</v>
      </c>
      <c r="W50" s="2" t="s">
        <v>45</v>
      </c>
      <c r="X50" s="2" t="s">
        <v>525</v>
      </c>
      <c r="Y50" s="2" t="str">
        <f t="shared" si="1"/>
        <v>Kader PKK / Karang Taruna / Kader Lainnya</v>
      </c>
      <c r="Z50" s="2" t="str">
        <f t="shared" si="2"/>
        <v>#REF!</v>
      </c>
      <c r="AA50" s="2"/>
      <c r="AB50" s="2"/>
      <c r="AC50" s="2"/>
      <c r="AD50" s="2"/>
      <c r="AE50" s="2"/>
      <c r="AF50" s="2"/>
    </row>
    <row r="51" ht="14.25" customHeight="1">
      <c r="A51" s="2" t="s">
        <v>526</v>
      </c>
      <c r="B51" s="2" t="s">
        <v>27</v>
      </c>
      <c r="C51" s="2" t="s">
        <v>28</v>
      </c>
      <c r="D51" s="2" t="s">
        <v>27</v>
      </c>
      <c r="E51" s="2" t="s">
        <v>527</v>
      </c>
      <c r="F51" s="2" t="s">
        <v>30</v>
      </c>
      <c r="G51" s="2" t="s">
        <v>31</v>
      </c>
      <c r="H51" s="2" t="s">
        <v>108</v>
      </c>
      <c r="I51" s="2" t="s">
        <v>277</v>
      </c>
      <c r="J51" s="2" t="s">
        <v>528</v>
      </c>
      <c r="K51" s="2" t="s">
        <v>111</v>
      </c>
      <c r="L51" s="2" t="s">
        <v>87</v>
      </c>
      <c r="M51" s="2" t="s">
        <v>144</v>
      </c>
      <c r="N51" s="2"/>
      <c r="O51" s="2" t="s">
        <v>529</v>
      </c>
      <c r="P51" s="2" t="s">
        <v>530</v>
      </c>
      <c r="Q51" s="2" t="s">
        <v>531</v>
      </c>
      <c r="R51" s="2" t="s">
        <v>41</v>
      </c>
      <c r="S51" s="2" t="s">
        <v>532</v>
      </c>
      <c r="T51" s="2" t="s">
        <v>533</v>
      </c>
      <c r="U51" s="2">
        <v>39.38333333333333</v>
      </c>
      <c r="V51" s="2" t="s">
        <v>44</v>
      </c>
      <c r="W51" s="2" t="s">
        <v>45</v>
      </c>
      <c r="X51" s="2" t="s">
        <v>534</v>
      </c>
      <c r="Y51" s="2" t="str">
        <f t="shared" si="1"/>
        <v>Mengurus Rumah Tangga</v>
      </c>
      <c r="Z51" s="2" t="str">
        <f t="shared" si="2"/>
        <v>#REF!</v>
      </c>
      <c r="AA51" s="2"/>
      <c r="AB51" s="2"/>
      <c r="AC51" s="2"/>
      <c r="AD51" s="2"/>
      <c r="AE51" s="2"/>
      <c r="AF51" s="2"/>
    </row>
    <row r="52" ht="14.25" customHeight="1">
      <c r="A52" s="2" t="s">
        <v>535</v>
      </c>
      <c r="B52" s="2" t="s">
        <v>27</v>
      </c>
      <c r="C52" s="2" t="s">
        <v>28</v>
      </c>
      <c r="D52" s="2" t="s">
        <v>27</v>
      </c>
      <c r="E52" s="2" t="s">
        <v>536</v>
      </c>
      <c r="F52" s="2" t="s">
        <v>30</v>
      </c>
      <c r="G52" s="2" t="s">
        <v>31</v>
      </c>
      <c r="H52" s="2" t="s">
        <v>49</v>
      </c>
      <c r="I52" s="2" t="s">
        <v>142</v>
      </c>
      <c r="J52" s="2" t="s">
        <v>537</v>
      </c>
      <c r="K52" s="2" t="s">
        <v>111</v>
      </c>
      <c r="L52" s="2" t="s">
        <v>36</v>
      </c>
      <c r="M52" s="2" t="s">
        <v>65</v>
      </c>
      <c r="N52" s="2"/>
      <c r="O52" s="2" t="s">
        <v>538</v>
      </c>
      <c r="P52" s="2" t="s">
        <v>539</v>
      </c>
      <c r="Q52" s="2" t="s">
        <v>540</v>
      </c>
      <c r="R52" s="2" t="s">
        <v>41</v>
      </c>
      <c r="S52" s="2" t="s">
        <v>541</v>
      </c>
      <c r="T52" s="2" t="s">
        <v>542</v>
      </c>
      <c r="U52" s="2">
        <v>31.516666666666666</v>
      </c>
      <c r="V52" s="2" t="s">
        <v>44</v>
      </c>
      <c r="W52" s="2" t="s">
        <v>45</v>
      </c>
      <c r="X52" s="2" t="s">
        <v>543</v>
      </c>
      <c r="Y52" s="2" t="str">
        <f t="shared" si="1"/>
        <v>Kader PKK / Karang Taruna / Kader Lainnya</v>
      </c>
      <c r="Z52" s="2" t="str">
        <f t="shared" si="2"/>
        <v>#REF!</v>
      </c>
      <c r="AA52" s="2"/>
      <c r="AB52" s="2"/>
      <c r="AC52" s="2"/>
      <c r="AD52" s="2"/>
      <c r="AE52" s="2"/>
      <c r="AF52" s="2"/>
    </row>
    <row r="53" ht="14.25" customHeight="1">
      <c r="A53" s="2" t="s">
        <v>544</v>
      </c>
      <c r="B53" s="2" t="s">
        <v>62</v>
      </c>
      <c r="C53" s="2" t="s">
        <v>28</v>
      </c>
      <c r="D53" s="2" t="s">
        <v>62</v>
      </c>
      <c r="E53" s="2" t="s">
        <v>545</v>
      </c>
      <c r="F53" s="2" t="s">
        <v>30</v>
      </c>
      <c r="G53" s="2" t="s">
        <v>31</v>
      </c>
      <c r="H53" s="2" t="s">
        <v>49</v>
      </c>
      <c r="I53" s="2" t="s">
        <v>142</v>
      </c>
      <c r="J53" s="2" t="s">
        <v>546</v>
      </c>
      <c r="K53" s="2" t="s">
        <v>111</v>
      </c>
      <c r="L53" s="2" t="s">
        <v>36</v>
      </c>
      <c r="M53" s="2" t="s">
        <v>65</v>
      </c>
      <c r="N53" s="2"/>
      <c r="O53" s="2" t="s">
        <v>547</v>
      </c>
      <c r="P53" s="2" t="s">
        <v>548</v>
      </c>
      <c r="Q53" s="2" t="s">
        <v>549</v>
      </c>
      <c r="R53" s="2" t="s">
        <v>41</v>
      </c>
      <c r="S53" s="2" t="s">
        <v>550</v>
      </c>
      <c r="T53" s="2" t="s">
        <v>551</v>
      </c>
      <c r="U53" s="2">
        <v>37.06666666666667</v>
      </c>
      <c r="V53" s="2" t="s">
        <v>44</v>
      </c>
      <c r="W53" s="2" t="s">
        <v>45</v>
      </c>
      <c r="X53" s="2" t="s">
        <v>552</v>
      </c>
      <c r="Y53" s="2" t="str">
        <f t="shared" si="1"/>
        <v>Kader PKK / Karang Taruna / Kader Lainnya</v>
      </c>
      <c r="Z53" s="2" t="str">
        <f t="shared" si="2"/>
        <v>#REF!</v>
      </c>
      <c r="AA53" s="2"/>
      <c r="AB53" s="2"/>
      <c r="AC53" s="2"/>
      <c r="AD53" s="2"/>
      <c r="AE53" s="2"/>
      <c r="AF53" s="2"/>
    </row>
    <row r="54" ht="14.25" customHeight="1">
      <c r="A54" s="2" t="s">
        <v>553</v>
      </c>
      <c r="B54" s="2" t="s">
        <v>62</v>
      </c>
      <c r="C54" s="2" t="s">
        <v>28</v>
      </c>
      <c r="D54" s="2" t="s">
        <v>62</v>
      </c>
      <c r="E54" s="2" t="s">
        <v>554</v>
      </c>
      <c r="F54" s="2" t="s">
        <v>30</v>
      </c>
      <c r="G54" s="2" t="s">
        <v>31</v>
      </c>
      <c r="H54" s="2" t="s">
        <v>84</v>
      </c>
      <c r="I54" s="2" t="s">
        <v>142</v>
      </c>
      <c r="J54" s="2" t="s">
        <v>555</v>
      </c>
      <c r="K54" s="2" t="s">
        <v>111</v>
      </c>
      <c r="L54" s="2" t="s">
        <v>87</v>
      </c>
      <c r="M54" s="2" t="s">
        <v>422</v>
      </c>
      <c r="N54" s="2"/>
      <c r="O54" s="2" t="s">
        <v>556</v>
      </c>
      <c r="P54" s="2" t="s">
        <v>557</v>
      </c>
      <c r="Q54" s="2" t="s">
        <v>558</v>
      </c>
      <c r="R54" s="2" t="s">
        <v>322</v>
      </c>
      <c r="S54" s="2" t="s">
        <v>559</v>
      </c>
      <c r="T54" s="2" t="s">
        <v>560</v>
      </c>
      <c r="U54" s="2">
        <v>15.366666666666667</v>
      </c>
      <c r="V54" s="2" t="s">
        <v>44</v>
      </c>
      <c r="W54" s="2" t="s">
        <v>45</v>
      </c>
      <c r="X54" s="2" t="s">
        <v>561</v>
      </c>
      <c r="Y54" s="2" t="str">
        <f t="shared" si="1"/>
        <v>Pegawai / Guru Honorer</v>
      </c>
      <c r="Z54" s="2" t="str">
        <f t="shared" si="2"/>
        <v>#REF!</v>
      </c>
      <c r="AA54" s="2"/>
      <c r="AB54" s="2"/>
      <c r="AC54" s="2"/>
      <c r="AD54" s="2"/>
      <c r="AE54" s="2"/>
      <c r="AF54" s="2"/>
    </row>
    <row r="55" ht="14.25" customHeight="1">
      <c r="A55" s="2" t="s">
        <v>562</v>
      </c>
      <c r="B55" s="2" t="s">
        <v>62</v>
      </c>
      <c r="C55" s="2" t="s">
        <v>28</v>
      </c>
      <c r="D55" s="2" t="s">
        <v>62</v>
      </c>
      <c r="E55" s="2" t="s">
        <v>563</v>
      </c>
      <c r="F55" s="2" t="s">
        <v>30</v>
      </c>
      <c r="G55" s="2" t="s">
        <v>31</v>
      </c>
      <c r="H55" s="2" t="s">
        <v>84</v>
      </c>
      <c r="I55" s="2" t="s">
        <v>142</v>
      </c>
      <c r="J55" s="2" t="s">
        <v>564</v>
      </c>
      <c r="K55" s="2" t="s">
        <v>111</v>
      </c>
      <c r="L55" s="2" t="s">
        <v>36</v>
      </c>
      <c r="M55" s="2" t="s">
        <v>144</v>
      </c>
      <c r="N55" s="2" t="s">
        <v>44</v>
      </c>
      <c r="O55" s="2" t="s">
        <v>565</v>
      </c>
      <c r="P55" s="2" t="s">
        <v>566</v>
      </c>
      <c r="Q55" s="2" t="s">
        <v>567</v>
      </c>
      <c r="R55" s="2" t="s">
        <v>158</v>
      </c>
      <c r="S55" s="2" t="s">
        <v>568</v>
      </c>
      <c r="T55" s="2" t="s">
        <v>569</v>
      </c>
      <c r="U55" s="2">
        <v>11.4</v>
      </c>
      <c r="V55" s="2" t="s">
        <v>44</v>
      </c>
      <c r="W55" s="2" t="s">
        <v>45</v>
      </c>
      <c r="X55" s="2" t="s">
        <v>570</v>
      </c>
      <c r="Y55" s="2" t="str">
        <f t="shared" si="1"/>
        <v>0</v>
      </c>
      <c r="Z55" s="2" t="str">
        <f t="shared" si="2"/>
        <v>#REF!</v>
      </c>
      <c r="AA55" s="2"/>
      <c r="AB55" s="2"/>
      <c r="AC55" s="2"/>
      <c r="AD55" s="2"/>
      <c r="AE55" s="2"/>
      <c r="AF55" s="2"/>
    </row>
    <row r="56" ht="14.25" customHeight="1">
      <c r="A56" s="2" t="s">
        <v>571</v>
      </c>
      <c r="B56" s="2" t="s">
        <v>62</v>
      </c>
      <c r="C56" s="2" t="s">
        <v>28</v>
      </c>
      <c r="D56" s="2" t="s">
        <v>62</v>
      </c>
      <c r="E56" s="2" t="s">
        <v>572</v>
      </c>
      <c r="F56" s="2" t="s">
        <v>30</v>
      </c>
      <c r="G56" s="2" t="s">
        <v>31</v>
      </c>
      <c r="H56" s="2" t="s">
        <v>129</v>
      </c>
      <c r="I56" s="2" t="s">
        <v>33</v>
      </c>
      <c r="J56" s="2" t="s">
        <v>573</v>
      </c>
      <c r="K56" s="2" t="s">
        <v>111</v>
      </c>
      <c r="L56" s="2" t="s">
        <v>36</v>
      </c>
      <c r="M56" s="2" t="s">
        <v>37</v>
      </c>
      <c r="N56" s="2"/>
      <c r="O56" s="2" t="s">
        <v>574</v>
      </c>
      <c r="P56" s="2" t="s">
        <v>575</v>
      </c>
      <c r="Q56" s="2" t="s">
        <v>576</v>
      </c>
      <c r="R56" s="2" t="s">
        <v>148</v>
      </c>
      <c r="S56" s="2" t="s">
        <v>577</v>
      </c>
      <c r="T56" s="2" t="s">
        <v>578</v>
      </c>
      <c r="U56" s="2">
        <v>56.86666666666667</v>
      </c>
      <c r="V56" s="2" t="s">
        <v>44</v>
      </c>
      <c r="W56" s="2" t="s">
        <v>45</v>
      </c>
      <c r="X56" s="2" t="s">
        <v>579</v>
      </c>
      <c r="Y56" s="2" t="str">
        <f t="shared" si="1"/>
        <v>Wiraswasta</v>
      </c>
      <c r="Z56" s="2" t="str">
        <f t="shared" si="2"/>
        <v>#REF!</v>
      </c>
      <c r="AA56" s="2"/>
      <c r="AB56" s="2"/>
      <c r="AC56" s="2"/>
      <c r="AD56" s="2"/>
      <c r="AE56" s="2"/>
      <c r="AF56" s="2"/>
    </row>
    <row r="57" ht="14.25" customHeight="1">
      <c r="A57" s="2" t="s">
        <v>580</v>
      </c>
      <c r="B57" s="2" t="s">
        <v>62</v>
      </c>
      <c r="C57" s="2" t="s">
        <v>28</v>
      </c>
      <c r="D57" s="2" t="s">
        <v>62</v>
      </c>
      <c r="E57" s="2" t="s">
        <v>581</v>
      </c>
      <c r="F57" s="2" t="s">
        <v>30</v>
      </c>
      <c r="G57" s="2" t="s">
        <v>31</v>
      </c>
      <c r="H57" s="2" t="s">
        <v>32</v>
      </c>
      <c r="I57" s="2" t="s">
        <v>130</v>
      </c>
      <c r="J57" s="2" t="s">
        <v>582</v>
      </c>
      <c r="K57" s="2" t="s">
        <v>111</v>
      </c>
      <c r="L57" s="2" t="s">
        <v>482</v>
      </c>
      <c r="M57" s="2" t="s">
        <v>144</v>
      </c>
      <c r="N57" s="2"/>
      <c r="O57" s="2" t="s">
        <v>583</v>
      </c>
      <c r="P57" s="2" t="s">
        <v>584</v>
      </c>
      <c r="Q57" s="2" t="s">
        <v>585</v>
      </c>
      <c r="R57" s="2" t="s">
        <v>69</v>
      </c>
      <c r="S57" s="2" t="s">
        <v>586</v>
      </c>
      <c r="T57" s="2" t="s">
        <v>587</v>
      </c>
      <c r="U57" s="2">
        <v>35.06666666666667</v>
      </c>
      <c r="V57" s="2" t="s">
        <v>44</v>
      </c>
      <c r="W57" s="2" t="s">
        <v>45</v>
      </c>
      <c r="X57" s="2" t="s">
        <v>588</v>
      </c>
      <c r="Y57" s="2" t="str">
        <f t="shared" si="1"/>
        <v>Mengurus Rumah Tangga</v>
      </c>
      <c r="Z57" s="2" t="str">
        <f t="shared" si="2"/>
        <v>#REF!</v>
      </c>
      <c r="AA57" s="2"/>
      <c r="AB57" s="2"/>
      <c r="AC57" s="2"/>
      <c r="AD57" s="2"/>
      <c r="AE57" s="2"/>
      <c r="AF57" s="2"/>
    </row>
    <row r="58" ht="14.25" customHeight="1">
      <c r="A58" s="2" t="s">
        <v>589</v>
      </c>
      <c r="B58" s="2" t="s">
        <v>62</v>
      </c>
      <c r="C58" s="2" t="s">
        <v>28</v>
      </c>
      <c r="D58" s="2" t="s">
        <v>62</v>
      </c>
      <c r="E58" s="2" t="s">
        <v>590</v>
      </c>
      <c r="F58" s="2" t="s">
        <v>30</v>
      </c>
      <c r="G58" s="2" t="s">
        <v>31</v>
      </c>
      <c r="H58" s="2" t="s">
        <v>49</v>
      </c>
      <c r="I58" s="2" t="s">
        <v>50</v>
      </c>
      <c r="J58" s="2" t="s">
        <v>591</v>
      </c>
      <c r="K58" s="2" t="s">
        <v>111</v>
      </c>
      <c r="L58" s="2" t="s">
        <v>87</v>
      </c>
      <c r="M58" s="2" t="s">
        <v>52</v>
      </c>
      <c r="N58" s="2" t="s">
        <v>268</v>
      </c>
      <c r="O58" s="2" t="s">
        <v>592</v>
      </c>
      <c r="P58" s="2" t="s">
        <v>593</v>
      </c>
      <c r="Q58" s="2" t="s">
        <v>594</v>
      </c>
      <c r="R58" s="2" t="s">
        <v>57</v>
      </c>
      <c r="S58" s="2" t="s">
        <v>595</v>
      </c>
      <c r="T58" s="2" t="s">
        <v>596</v>
      </c>
      <c r="U58" s="2">
        <v>24.216666666666665</v>
      </c>
      <c r="V58" s="2" t="s">
        <v>44</v>
      </c>
      <c r="W58" s="2" t="s">
        <v>45</v>
      </c>
      <c r="X58" s="2" t="s">
        <v>597</v>
      </c>
      <c r="Y58" s="2" t="str">
        <f t="shared" si="1"/>
        <v>Belum Bekerja</v>
      </c>
      <c r="Z58" s="2" t="str">
        <f t="shared" si="2"/>
        <v>#REF!</v>
      </c>
      <c r="AA58" s="2"/>
      <c r="AB58" s="2"/>
      <c r="AC58" s="2"/>
      <c r="AD58" s="2"/>
      <c r="AE58" s="2"/>
      <c r="AF58" s="2"/>
    </row>
    <row r="59" ht="14.25" customHeight="1">
      <c r="A59" s="2" t="s">
        <v>598</v>
      </c>
      <c r="B59" s="2" t="s">
        <v>62</v>
      </c>
      <c r="C59" s="2" t="s">
        <v>28</v>
      </c>
      <c r="D59" s="2" t="s">
        <v>62</v>
      </c>
      <c r="E59" s="2" t="s">
        <v>599</v>
      </c>
      <c r="F59" s="2" t="s">
        <v>30</v>
      </c>
      <c r="G59" s="2" t="s">
        <v>31</v>
      </c>
      <c r="H59" s="2" t="s">
        <v>108</v>
      </c>
      <c r="I59" s="2" t="s">
        <v>277</v>
      </c>
      <c r="J59" s="2" t="s">
        <v>600</v>
      </c>
      <c r="K59" s="2" t="s">
        <v>35</v>
      </c>
      <c r="L59" s="2" t="s">
        <v>36</v>
      </c>
      <c r="M59" s="2" t="s">
        <v>52</v>
      </c>
      <c r="N59" s="2" t="s">
        <v>601</v>
      </c>
      <c r="O59" s="2" t="s">
        <v>602</v>
      </c>
      <c r="P59" s="2" t="s">
        <v>603</v>
      </c>
      <c r="Q59" s="2" t="s">
        <v>604</v>
      </c>
      <c r="R59" s="2" t="s">
        <v>322</v>
      </c>
      <c r="S59" s="2" t="s">
        <v>605</v>
      </c>
      <c r="T59" s="2" t="s">
        <v>606</v>
      </c>
      <c r="U59" s="2">
        <v>57.5</v>
      </c>
      <c r="V59" s="2" t="s">
        <v>44</v>
      </c>
      <c r="W59" s="2" t="s">
        <v>45</v>
      </c>
      <c r="X59" s="2" t="s">
        <v>607</v>
      </c>
      <c r="Y59" s="2" t="str">
        <f t="shared" si="1"/>
        <v>pensiunan bps</v>
      </c>
      <c r="Z59" s="2" t="str">
        <f t="shared" si="2"/>
        <v>#REF!</v>
      </c>
      <c r="AA59" s="2"/>
      <c r="AB59" s="2"/>
      <c r="AC59" s="2"/>
      <c r="AD59" s="2"/>
      <c r="AE59" s="2"/>
      <c r="AF59" s="2"/>
    </row>
    <row r="60" ht="14.25" customHeight="1">
      <c r="A60" s="2" t="s">
        <v>608</v>
      </c>
      <c r="B60" s="2" t="s">
        <v>62</v>
      </c>
      <c r="C60" s="2" t="s">
        <v>28</v>
      </c>
      <c r="D60" s="2" t="s">
        <v>62</v>
      </c>
      <c r="E60" s="2" t="s">
        <v>609</v>
      </c>
      <c r="F60" s="2" t="s">
        <v>30</v>
      </c>
      <c r="G60" s="2" t="s">
        <v>31</v>
      </c>
      <c r="H60" s="2" t="s">
        <v>108</v>
      </c>
      <c r="I60" s="2" t="s">
        <v>277</v>
      </c>
      <c r="J60" s="2" t="s">
        <v>610</v>
      </c>
      <c r="K60" s="2" t="s">
        <v>35</v>
      </c>
      <c r="L60" s="2" t="s">
        <v>87</v>
      </c>
      <c r="M60" s="2" t="s">
        <v>52</v>
      </c>
      <c r="N60" s="2" t="s">
        <v>611</v>
      </c>
      <c r="O60" s="2" t="s">
        <v>612</v>
      </c>
      <c r="P60" s="2" t="s">
        <v>613</v>
      </c>
      <c r="Q60" s="2" t="s">
        <v>614</v>
      </c>
      <c r="R60" s="2" t="s">
        <v>41</v>
      </c>
      <c r="S60" s="2" t="s">
        <v>615</v>
      </c>
      <c r="T60" s="2" t="s">
        <v>616</v>
      </c>
      <c r="U60" s="2">
        <v>65.86666666666666</v>
      </c>
      <c r="V60" s="2" t="s">
        <v>44</v>
      </c>
      <c r="W60" s="2" t="s">
        <v>45</v>
      </c>
      <c r="X60" s="2" t="s">
        <v>617</v>
      </c>
      <c r="Y60" s="2" t="str">
        <f t="shared" si="1"/>
        <v>Freelance</v>
      </c>
      <c r="Z60" s="2" t="str">
        <f t="shared" si="2"/>
        <v>#REF!</v>
      </c>
      <c r="AA60" s="2"/>
      <c r="AB60" s="2"/>
      <c r="AC60" s="2"/>
      <c r="AD60" s="2"/>
      <c r="AE60" s="2"/>
      <c r="AF60" s="2"/>
    </row>
    <row r="61" ht="14.25" customHeight="1">
      <c r="A61" s="2" t="s">
        <v>618</v>
      </c>
      <c r="B61" s="2" t="s">
        <v>62</v>
      </c>
      <c r="C61" s="2" t="s">
        <v>28</v>
      </c>
      <c r="D61" s="2" t="s">
        <v>62</v>
      </c>
      <c r="E61" s="2" t="s">
        <v>619</v>
      </c>
      <c r="F61" s="2" t="s">
        <v>30</v>
      </c>
      <c r="G61" s="2" t="s">
        <v>31</v>
      </c>
      <c r="H61" s="2" t="s">
        <v>84</v>
      </c>
      <c r="I61" s="2" t="s">
        <v>109</v>
      </c>
      <c r="J61" s="2" t="s">
        <v>620</v>
      </c>
      <c r="K61" s="2" t="s">
        <v>35</v>
      </c>
      <c r="L61" s="2" t="s">
        <v>87</v>
      </c>
      <c r="M61" s="2" t="s">
        <v>52</v>
      </c>
      <c r="N61" s="2" t="s">
        <v>611</v>
      </c>
      <c r="O61" s="2" t="s">
        <v>621</v>
      </c>
      <c r="P61" s="2" t="s">
        <v>622</v>
      </c>
      <c r="Q61" s="2" t="s">
        <v>623</v>
      </c>
      <c r="R61" s="2" t="s">
        <v>69</v>
      </c>
      <c r="S61" s="2" t="s">
        <v>624</v>
      </c>
      <c r="T61" s="2" t="s">
        <v>625</v>
      </c>
      <c r="U61" s="2">
        <v>23.066666666666666</v>
      </c>
      <c r="V61" s="2" t="s">
        <v>44</v>
      </c>
      <c r="W61" s="2" t="s">
        <v>45</v>
      </c>
      <c r="X61" s="2" t="s">
        <v>626</v>
      </c>
      <c r="Y61" s="2" t="str">
        <f t="shared" si="1"/>
        <v>Freelance</v>
      </c>
      <c r="Z61" s="2" t="str">
        <f t="shared" si="2"/>
        <v>#REF!</v>
      </c>
      <c r="AA61" s="2"/>
      <c r="AB61" s="2"/>
      <c r="AC61" s="2"/>
      <c r="AD61" s="2"/>
      <c r="AE61" s="2"/>
      <c r="AF61" s="2"/>
    </row>
    <row r="62" ht="14.25" customHeight="1">
      <c r="A62" s="2" t="s">
        <v>627</v>
      </c>
      <c r="B62" s="2" t="s">
        <v>62</v>
      </c>
      <c r="C62" s="2" t="s">
        <v>28</v>
      </c>
      <c r="D62" s="2" t="s">
        <v>62</v>
      </c>
      <c r="E62" s="2" t="s">
        <v>628</v>
      </c>
      <c r="F62" s="2" t="s">
        <v>30</v>
      </c>
      <c r="G62" s="2" t="s">
        <v>31</v>
      </c>
      <c r="H62" s="2" t="s">
        <v>49</v>
      </c>
      <c r="I62" s="2" t="s">
        <v>277</v>
      </c>
      <c r="J62" s="2" t="s">
        <v>629</v>
      </c>
      <c r="K62" s="2" t="s">
        <v>35</v>
      </c>
      <c r="L62" s="2" t="s">
        <v>36</v>
      </c>
      <c r="M62" s="2" t="s">
        <v>37</v>
      </c>
      <c r="N62" s="2"/>
      <c r="O62" s="2" t="s">
        <v>630</v>
      </c>
      <c r="P62" s="2" t="s">
        <v>631</v>
      </c>
      <c r="Q62" s="2" t="s">
        <v>632</v>
      </c>
      <c r="R62" s="2" t="s">
        <v>135</v>
      </c>
      <c r="S62" s="2" t="s">
        <v>633</v>
      </c>
      <c r="T62" s="2" t="s">
        <v>634</v>
      </c>
      <c r="U62" s="2">
        <v>13.166666666666666</v>
      </c>
      <c r="V62" s="2" t="s">
        <v>44</v>
      </c>
      <c r="W62" s="2" t="s">
        <v>45</v>
      </c>
      <c r="X62" s="2" t="s">
        <v>635</v>
      </c>
      <c r="Y62" s="2" t="str">
        <f t="shared" si="1"/>
        <v>Wiraswasta</v>
      </c>
      <c r="Z62" s="2" t="str">
        <f t="shared" si="2"/>
        <v>#REF!</v>
      </c>
      <c r="AA62" s="2"/>
      <c r="AB62" s="2"/>
      <c r="AC62" s="2"/>
      <c r="AD62" s="2"/>
      <c r="AE62" s="2"/>
      <c r="AF62" s="2"/>
    </row>
    <row r="63" ht="14.25" customHeight="1">
      <c r="A63" s="2" t="s">
        <v>636</v>
      </c>
      <c r="B63" s="2" t="s">
        <v>62</v>
      </c>
      <c r="C63" s="2" t="s">
        <v>28</v>
      </c>
      <c r="D63" s="2" t="s">
        <v>62</v>
      </c>
      <c r="E63" s="2" t="s">
        <v>637</v>
      </c>
      <c r="F63" s="2" t="s">
        <v>30</v>
      </c>
      <c r="G63" s="2" t="s">
        <v>31</v>
      </c>
      <c r="H63" s="2" t="s">
        <v>200</v>
      </c>
      <c r="I63" s="2" t="s">
        <v>33</v>
      </c>
      <c r="J63" s="2" t="s">
        <v>638</v>
      </c>
      <c r="K63" s="2" t="s">
        <v>111</v>
      </c>
      <c r="L63" s="2" t="s">
        <v>36</v>
      </c>
      <c r="M63" s="2" t="s">
        <v>65</v>
      </c>
      <c r="N63" s="2"/>
      <c r="O63" s="2" t="s">
        <v>639</v>
      </c>
      <c r="P63" s="2" t="s">
        <v>640</v>
      </c>
      <c r="Q63" s="2" t="s">
        <v>641</v>
      </c>
      <c r="R63" s="2" t="s">
        <v>57</v>
      </c>
      <c r="S63" s="2" t="s">
        <v>642</v>
      </c>
      <c r="T63" s="2" t="s">
        <v>643</v>
      </c>
      <c r="U63" s="2">
        <v>22.783333333333335</v>
      </c>
      <c r="V63" s="2" t="s">
        <v>44</v>
      </c>
      <c r="W63" s="2" t="s">
        <v>45</v>
      </c>
      <c r="X63" s="2" t="s">
        <v>644</v>
      </c>
      <c r="Y63" s="2" t="str">
        <f t="shared" si="1"/>
        <v>Kader PKK / Karang Taruna / Kader Lainnya</v>
      </c>
      <c r="Z63" s="2" t="str">
        <f t="shared" si="2"/>
        <v>#REF!</v>
      </c>
      <c r="AA63" s="2"/>
      <c r="AB63" s="2"/>
      <c r="AC63" s="2"/>
      <c r="AD63" s="2"/>
      <c r="AE63" s="2"/>
      <c r="AF63" s="2"/>
    </row>
    <row r="64" ht="14.25" customHeight="1">
      <c r="A64" s="2" t="s">
        <v>645</v>
      </c>
      <c r="B64" s="2" t="s">
        <v>62</v>
      </c>
      <c r="C64" s="2" t="s">
        <v>28</v>
      </c>
      <c r="D64" s="2" t="s">
        <v>62</v>
      </c>
      <c r="E64" s="2" t="s">
        <v>646</v>
      </c>
      <c r="F64" s="2" t="s">
        <v>30</v>
      </c>
      <c r="G64" s="2" t="s">
        <v>31</v>
      </c>
      <c r="H64" s="2" t="s">
        <v>452</v>
      </c>
      <c r="I64" s="2" t="s">
        <v>142</v>
      </c>
      <c r="J64" s="2" t="s">
        <v>647</v>
      </c>
      <c r="K64" s="2" t="s">
        <v>111</v>
      </c>
      <c r="L64" s="2" t="s">
        <v>36</v>
      </c>
      <c r="M64" s="2" t="s">
        <v>65</v>
      </c>
      <c r="N64" s="2"/>
      <c r="O64" s="2" t="s">
        <v>648</v>
      </c>
      <c r="P64" s="2" t="s">
        <v>649</v>
      </c>
      <c r="Q64" s="2" t="s">
        <v>650</v>
      </c>
      <c r="R64" s="2" t="s">
        <v>322</v>
      </c>
      <c r="S64" s="2" t="s">
        <v>651</v>
      </c>
      <c r="T64" s="2" t="s">
        <v>652</v>
      </c>
      <c r="U64" s="2">
        <v>34.95</v>
      </c>
      <c r="V64" s="2" t="s">
        <v>44</v>
      </c>
      <c r="W64" s="2" t="s">
        <v>45</v>
      </c>
      <c r="X64" s="2" t="s">
        <v>653</v>
      </c>
      <c r="Y64" s="2" t="str">
        <f t="shared" si="1"/>
        <v>Kader PKK / Karang Taruna / Kader Lainnya</v>
      </c>
      <c r="Z64" s="2" t="str">
        <f t="shared" si="2"/>
        <v>#REF!</v>
      </c>
      <c r="AA64" s="2"/>
      <c r="AB64" s="2"/>
      <c r="AC64" s="2"/>
      <c r="AD64" s="2"/>
      <c r="AE64" s="2"/>
      <c r="AF64" s="2"/>
    </row>
    <row r="65" ht="14.25" customHeight="1">
      <c r="A65" s="2" t="s">
        <v>654</v>
      </c>
      <c r="B65" s="2" t="s">
        <v>62</v>
      </c>
      <c r="C65" s="2" t="s">
        <v>28</v>
      </c>
      <c r="D65" s="2" t="s">
        <v>62</v>
      </c>
      <c r="E65" s="2" t="s">
        <v>655</v>
      </c>
      <c r="F65" s="2" t="s">
        <v>30</v>
      </c>
      <c r="G65" s="2" t="s">
        <v>31</v>
      </c>
      <c r="H65" s="2" t="s">
        <v>49</v>
      </c>
      <c r="I65" s="2" t="s">
        <v>33</v>
      </c>
      <c r="J65" s="2" t="s">
        <v>656</v>
      </c>
      <c r="K65" s="2" t="s">
        <v>111</v>
      </c>
      <c r="L65" s="2" t="s">
        <v>87</v>
      </c>
      <c r="M65" s="2" t="s">
        <v>65</v>
      </c>
      <c r="N65" s="2"/>
      <c r="O65" s="2" t="s">
        <v>657</v>
      </c>
      <c r="P65" s="2" t="s">
        <v>658</v>
      </c>
      <c r="Q65" s="2" t="s">
        <v>659</v>
      </c>
      <c r="R65" s="2" t="s">
        <v>69</v>
      </c>
      <c r="S65" s="2" t="s">
        <v>660</v>
      </c>
      <c r="T65" s="2" t="s">
        <v>661</v>
      </c>
      <c r="U65" s="2">
        <v>40.93333333333333</v>
      </c>
      <c r="V65" s="2" t="s">
        <v>44</v>
      </c>
      <c r="W65" s="2" t="s">
        <v>45</v>
      </c>
      <c r="X65" s="2" t="s">
        <v>662</v>
      </c>
      <c r="Y65" s="2" t="str">
        <f t="shared" si="1"/>
        <v>Kader PKK / Karang Taruna / Kader Lainnya</v>
      </c>
      <c r="Z65" s="2" t="str">
        <f t="shared" si="2"/>
        <v>#REF!</v>
      </c>
      <c r="AA65" s="2"/>
      <c r="AB65" s="2"/>
      <c r="AC65" s="2"/>
      <c r="AD65" s="2"/>
      <c r="AE65" s="2"/>
      <c r="AF65" s="2"/>
    </row>
    <row r="66" ht="14.25" customHeight="1">
      <c r="A66" s="2" t="s">
        <v>663</v>
      </c>
      <c r="B66" s="2" t="s">
        <v>62</v>
      </c>
      <c r="C66" s="2" t="s">
        <v>28</v>
      </c>
      <c r="D66" s="2" t="s">
        <v>62</v>
      </c>
      <c r="E66" s="2" t="s">
        <v>664</v>
      </c>
      <c r="F66" s="2" t="s">
        <v>30</v>
      </c>
      <c r="G66" s="2" t="s">
        <v>31</v>
      </c>
      <c r="H66" s="2" t="s">
        <v>97</v>
      </c>
      <c r="I66" s="2" t="s">
        <v>130</v>
      </c>
      <c r="J66" s="2" t="s">
        <v>665</v>
      </c>
      <c r="K66" s="2" t="s">
        <v>111</v>
      </c>
      <c r="L66" s="2" t="s">
        <v>36</v>
      </c>
      <c r="M66" s="2" t="s">
        <v>258</v>
      </c>
      <c r="N66" s="2"/>
      <c r="O66" s="2" t="s">
        <v>666</v>
      </c>
      <c r="P66" s="2" t="s">
        <v>667</v>
      </c>
      <c r="Q66" s="2" t="s">
        <v>668</v>
      </c>
      <c r="R66" s="2" t="s">
        <v>158</v>
      </c>
      <c r="S66" s="2" t="s">
        <v>669</v>
      </c>
      <c r="T66" s="2" t="s">
        <v>670</v>
      </c>
      <c r="U66" s="2">
        <v>22.083333333333332</v>
      </c>
      <c r="V66" s="2" t="s">
        <v>44</v>
      </c>
      <c r="W66" s="2" t="s">
        <v>45</v>
      </c>
      <c r="X66" s="2" t="s">
        <v>671</v>
      </c>
      <c r="Y66" s="2" t="str">
        <f t="shared" si="1"/>
        <v>Pelajar / Mahasiswa</v>
      </c>
      <c r="Z66" s="2" t="str">
        <f t="shared" si="2"/>
        <v>#REF!</v>
      </c>
      <c r="AA66" s="2"/>
      <c r="AB66" s="2"/>
      <c r="AC66" s="2"/>
      <c r="AD66" s="2"/>
      <c r="AE66" s="2"/>
      <c r="AF66" s="2"/>
    </row>
    <row r="67" ht="14.25" customHeight="1">
      <c r="A67" s="2" t="s">
        <v>672</v>
      </c>
      <c r="B67" s="2" t="s">
        <v>62</v>
      </c>
      <c r="C67" s="2" t="s">
        <v>28</v>
      </c>
      <c r="D67" s="2" t="s">
        <v>62</v>
      </c>
      <c r="E67" s="2" t="s">
        <v>673</v>
      </c>
      <c r="F67" s="2" t="s">
        <v>30</v>
      </c>
      <c r="G67" s="2" t="s">
        <v>31</v>
      </c>
      <c r="H67" s="2" t="s">
        <v>84</v>
      </c>
      <c r="I67" s="2" t="s">
        <v>130</v>
      </c>
      <c r="J67" s="2" t="s">
        <v>674</v>
      </c>
      <c r="K67" s="2" t="s">
        <v>35</v>
      </c>
      <c r="L67" s="2" t="s">
        <v>482</v>
      </c>
      <c r="M67" s="2" t="s">
        <v>52</v>
      </c>
      <c r="N67" s="2" t="s">
        <v>675</v>
      </c>
      <c r="O67" s="2" t="s">
        <v>676</v>
      </c>
      <c r="P67" s="2" t="s">
        <v>677</v>
      </c>
      <c r="Q67" s="2" t="s">
        <v>678</v>
      </c>
      <c r="R67" s="2" t="s">
        <v>69</v>
      </c>
      <c r="S67" s="2" t="s">
        <v>679</v>
      </c>
      <c r="T67" s="2" t="s">
        <v>680</v>
      </c>
      <c r="U67" s="2">
        <v>25.55</v>
      </c>
      <c r="V67" s="2" t="s">
        <v>44</v>
      </c>
      <c r="W67" s="2" t="s">
        <v>45</v>
      </c>
      <c r="X67" s="2" t="s">
        <v>681</v>
      </c>
      <c r="Y67" s="2" t="str">
        <f t="shared" si="1"/>
        <v>Pengajar informal les privat</v>
      </c>
      <c r="Z67" s="2" t="str">
        <f t="shared" si="2"/>
        <v>#REF!</v>
      </c>
      <c r="AA67" s="2"/>
      <c r="AB67" s="2"/>
      <c r="AC67" s="2"/>
      <c r="AD67" s="2"/>
      <c r="AE67" s="2"/>
      <c r="AF67" s="2"/>
    </row>
    <row r="68" ht="14.25" customHeight="1">
      <c r="A68" s="2" t="s">
        <v>682</v>
      </c>
      <c r="B68" s="2" t="s">
        <v>62</v>
      </c>
      <c r="C68" s="2" t="s">
        <v>28</v>
      </c>
      <c r="D68" s="2" t="s">
        <v>62</v>
      </c>
      <c r="E68" s="2" t="s">
        <v>683</v>
      </c>
      <c r="F68" s="2" t="s">
        <v>30</v>
      </c>
      <c r="G68" s="2" t="s">
        <v>31</v>
      </c>
      <c r="H68" s="2" t="s">
        <v>49</v>
      </c>
      <c r="I68" s="2" t="s">
        <v>130</v>
      </c>
      <c r="J68" s="2" t="s">
        <v>684</v>
      </c>
      <c r="K68" s="2" t="s">
        <v>111</v>
      </c>
      <c r="L68" s="2" t="s">
        <v>36</v>
      </c>
      <c r="M68" s="2" t="s">
        <v>144</v>
      </c>
      <c r="N68" s="2"/>
      <c r="O68" s="2" t="s">
        <v>685</v>
      </c>
      <c r="P68" s="2" t="s">
        <v>686</v>
      </c>
      <c r="Q68" s="2" t="s">
        <v>687</v>
      </c>
      <c r="R68" s="2" t="s">
        <v>69</v>
      </c>
      <c r="S68" s="2" t="s">
        <v>688</v>
      </c>
      <c r="T68" s="2" t="s">
        <v>689</v>
      </c>
      <c r="U68" s="2">
        <v>25.9</v>
      </c>
      <c r="V68" s="2" t="s">
        <v>44</v>
      </c>
      <c r="W68" s="2" t="s">
        <v>45</v>
      </c>
      <c r="X68" s="2" t="s">
        <v>690</v>
      </c>
      <c r="Y68" s="2" t="str">
        <f t="shared" si="1"/>
        <v>Mengurus Rumah Tangga</v>
      </c>
      <c r="Z68" s="2" t="str">
        <f t="shared" si="2"/>
        <v>#REF!</v>
      </c>
      <c r="AA68" s="2"/>
      <c r="AB68" s="2"/>
      <c r="AC68" s="2"/>
      <c r="AD68" s="2"/>
      <c r="AE68" s="2"/>
      <c r="AF68" s="2"/>
    </row>
    <row r="69" ht="14.25" customHeight="1">
      <c r="A69" s="2" t="s">
        <v>691</v>
      </c>
      <c r="B69" s="2" t="s">
        <v>62</v>
      </c>
      <c r="C69" s="2" t="s">
        <v>28</v>
      </c>
      <c r="D69" s="2" t="s">
        <v>62</v>
      </c>
      <c r="E69" s="2" t="s">
        <v>692</v>
      </c>
      <c r="F69" s="2" t="s">
        <v>30</v>
      </c>
      <c r="G69" s="2" t="s">
        <v>31</v>
      </c>
      <c r="H69" s="2" t="s">
        <v>200</v>
      </c>
      <c r="I69" s="2" t="s">
        <v>85</v>
      </c>
      <c r="J69" s="2" t="s">
        <v>693</v>
      </c>
      <c r="K69" s="2" t="s">
        <v>111</v>
      </c>
      <c r="L69" s="2" t="s">
        <v>482</v>
      </c>
      <c r="M69" s="2" t="s">
        <v>37</v>
      </c>
      <c r="N69" s="2"/>
      <c r="O69" s="2" t="s">
        <v>694</v>
      </c>
      <c r="P69" s="2" t="s">
        <v>695</v>
      </c>
      <c r="Q69" s="2" t="s">
        <v>696</v>
      </c>
      <c r="R69" s="2" t="s">
        <v>41</v>
      </c>
      <c r="S69" s="2" t="s">
        <v>697</v>
      </c>
      <c r="T69" s="2" t="s">
        <v>698</v>
      </c>
      <c r="U69" s="2">
        <v>46.03333333333333</v>
      </c>
      <c r="V69" s="2" t="s">
        <v>44</v>
      </c>
      <c r="W69" s="2" t="s">
        <v>45</v>
      </c>
      <c r="X69" s="2" t="s">
        <v>699</v>
      </c>
      <c r="Y69" s="2" t="str">
        <f t="shared" si="1"/>
        <v>Wiraswasta</v>
      </c>
      <c r="Z69" s="2" t="str">
        <f t="shared" si="2"/>
        <v>#REF!</v>
      </c>
      <c r="AA69" s="2"/>
      <c r="AB69" s="2"/>
      <c r="AC69" s="2"/>
      <c r="AD69" s="2"/>
      <c r="AE69" s="2"/>
      <c r="AF69" s="2"/>
    </row>
    <row r="70" ht="14.25" customHeight="1">
      <c r="A70" s="2" t="s">
        <v>700</v>
      </c>
      <c r="B70" s="2" t="s">
        <v>62</v>
      </c>
      <c r="C70" s="2" t="s">
        <v>28</v>
      </c>
      <c r="D70" s="2" t="s">
        <v>62</v>
      </c>
      <c r="E70" s="2" t="s">
        <v>701</v>
      </c>
      <c r="F70" s="2" t="s">
        <v>30</v>
      </c>
      <c r="G70" s="2" t="s">
        <v>31</v>
      </c>
      <c r="H70" s="2" t="s">
        <v>108</v>
      </c>
      <c r="I70" s="2" t="s">
        <v>277</v>
      </c>
      <c r="J70" s="2" t="s">
        <v>702</v>
      </c>
      <c r="K70" s="2" t="s">
        <v>35</v>
      </c>
      <c r="L70" s="2" t="s">
        <v>87</v>
      </c>
      <c r="M70" s="2" t="s">
        <v>258</v>
      </c>
      <c r="N70" s="2"/>
      <c r="O70" s="2" t="s">
        <v>703</v>
      </c>
      <c r="P70" s="2" t="s">
        <v>704</v>
      </c>
      <c r="Q70" s="2" t="s">
        <v>705</v>
      </c>
      <c r="R70" s="2" t="s">
        <v>57</v>
      </c>
      <c r="S70" s="2" t="s">
        <v>706</v>
      </c>
      <c r="T70" s="2" t="s">
        <v>707</v>
      </c>
      <c r="U70" s="2">
        <v>19.366666666666667</v>
      </c>
      <c r="V70" s="2" t="s">
        <v>44</v>
      </c>
      <c r="W70" s="2" t="s">
        <v>45</v>
      </c>
      <c r="X70" s="2" t="s">
        <v>708</v>
      </c>
      <c r="Y70" s="2" t="str">
        <f t="shared" si="1"/>
        <v>Pelajar / Mahasiswa</v>
      </c>
      <c r="Z70" s="2" t="str">
        <f t="shared" si="2"/>
        <v>#REF!</v>
      </c>
      <c r="AA70" s="2"/>
      <c r="AB70" s="2"/>
      <c r="AC70" s="2"/>
      <c r="AD70" s="2"/>
      <c r="AE70" s="2"/>
      <c r="AF70" s="2"/>
    </row>
    <row r="71" ht="14.25" customHeight="1">
      <c r="A71" s="2" t="s">
        <v>709</v>
      </c>
      <c r="B71" s="2" t="s">
        <v>62</v>
      </c>
      <c r="C71" s="2" t="s">
        <v>28</v>
      </c>
      <c r="D71" s="2" t="s">
        <v>62</v>
      </c>
      <c r="E71" s="2" t="s">
        <v>710</v>
      </c>
      <c r="F71" s="2" t="s">
        <v>30</v>
      </c>
      <c r="G71" s="2" t="s">
        <v>31</v>
      </c>
      <c r="H71" s="2" t="s">
        <v>108</v>
      </c>
      <c r="I71" s="2" t="s">
        <v>109</v>
      </c>
      <c r="J71" s="2" t="s">
        <v>711</v>
      </c>
      <c r="K71" s="2" t="s">
        <v>111</v>
      </c>
      <c r="L71" s="2" t="s">
        <v>36</v>
      </c>
      <c r="M71" s="2" t="s">
        <v>144</v>
      </c>
      <c r="N71" s="2"/>
      <c r="O71" s="2" t="s">
        <v>712</v>
      </c>
      <c r="P71" s="2" t="s">
        <v>713</v>
      </c>
      <c r="Q71" s="2" t="s">
        <v>714</v>
      </c>
      <c r="R71" s="2" t="s">
        <v>57</v>
      </c>
      <c r="S71" s="2" t="s">
        <v>715</v>
      </c>
      <c r="T71" s="2" t="s">
        <v>716</v>
      </c>
      <c r="U71" s="2">
        <v>35.36666666666667</v>
      </c>
      <c r="V71" s="2" t="s">
        <v>44</v>
      </c>
      <c r="W71" s="2" t="s">
        <v>45</v>
      </c>
      <c r="X71" s="2" t="s">
        <v>717</v>
      </c>
      <c r="Y71" s="2" t="str">
        <f t="shared" si="1"/>
        <v>Mengurus Rumah Tangga</v>
      </c>
      <c r="Z71" s="2" t="str">
        <f t="shared" si="2"/>
        <v>#REF!</v>
      </c>
      <c r="AA71" s="2"/>
      <c r="AB71" s="2"/>
      <c r="AC71" s="2"/>
      <c r="AD71" s="2"/>
      <c r="AE71" s="2"/>
      <c r="AF71" s="2"/>
    </row>
    <row r="72" ht="14.25" customHeight="1">
      <c r="A72" s="2" t="s">
        <v>718</v>
      </c>
      <c r="B72" s="2" t="s">
        <v>62</v>
      </c>
      <c r="C72" s="2" t="s">
        <v>28</v>
      </c>
      <c r="D72" s="2" t="s">
        <v>62</v>
      </c>
      <c r="E72" s="2" t="s">
        <v>719</v>
      </c>
      <c r="F72" s="2" t="s">
        <v>30</v>
      </c>
      <c r="G72" s="2" t="s">
        <v>31</v>
      </c>
      <c r="H72" s="2" t="s">
        <v>200</v>
      </c>
      <c r="I72" s="2" t="s">
        <v>50</v>
      </c>
      <c r="J72" s="2" t="s">
        <v>720</v>
      </c>
      <c r="K72" s="2" t="s">
        <v>111</v>
      </c>
      <c r="L72" s="2" t="s">
        <v>36</v>
      </c>
      <c r="M72" s="2" t="s">
        <v>258</v>
      </c>
      <c r="N72" s="2"/>
      <c r="O72" s="2" t="s">
        <v>721</v>
      </c>
      <c r="P72" s="2" t="s">
        <v>722</v>
      </c>
      <c r="Q72" s="2" t="s">
        <v>723</v>
      </c>
      <c r="R72" s="2" t="s">
        <v>57</v>
      </c>
      <c r="S72" s="2" t="s">
        <v>724</v>
      </c>
      <c r="T72" s="2" t="s">
        <v>725</v>
      </c>
      <c r="U72" s="2">
        <v>13.133333333333333</v>
      </c>
      <c r="V72" s="2" t="s">
        <v>44</v>
      </c>
      <c r="W72" s="2" t="s">
        <v>45</v>
      </c>
      <c r="X72" s="2" t="s">
        <v>726</v>
      </c>
      <c r="Y72" s="2" t="str">
        <f t="shared" si="1"/>
        <v>Pelajar / Mahasiswa</v>
      </c>
      <c r="Z72" s="2" t="str">
        <f t="shared" si="2"/>
        <v>#REF!</v>
      </c>
      <c r="AA72" s="2"/>
      <c r="AB72" s="2"/>
      <c r="AC72" s="2"/>
      <c r="AD72" s="2"/>
      <c r="AE72" s="2"/>
      <c r="AF72" s="2"/>
    </row>
    <row r="73" ht="14.25" customHeight="1">
      <c r="A73" s="2" t="s">
        <v>727</v>
      </c>
      <c r="B73" s="2" t="s">
        <v>62</v>
      </c>
      <c r="C73" s="2" t="s">
        <v>28</v>
      </c>
      <c r="D73" s="2" t="s">
        <v>62</v>
      </c>
      <c r="E73" s="2" t="s">
        <v>728</v>
      </c>
      <c r="F73" s="2" t="s">
        <v>30</v>
      </c>
      <c r="G73" s="2" t="s">
        <v>31</v>
      </c>
      <c r="H73" s="2" t="s">
        <v>49</v>
      </c>
      <c r="I73" s="2" t="s">
        <v>109</v>
      </c>
      <c r="J73" s="2" t="s">
        <v>729</v>
      </c>
      <c r="K73" s="2" t="s">
        <v>111</v>
      </c>
      <c r="L73" s="2" t="s">
        <v>36</v>
      </c>
      <c r="M73" s="2" t="s">
        <v>144</v>
      </c>
      <c r="N73" s="2"/>
      <c r="O73" s="2" t="s">
        <v>730</v>
      </c>
      <c r="P73" s="2" t="s">
        <v>731</v>
      </c>
      <c r="Q73" s="2" t="s">
        <v>732</v>
      </c>
      <c r="R73" s="2" t="s">
        <v>158</v>
      </c>
      <c r="S73" s="2" t="s">
        <v>733</v>
      </c>
      <c r="T73" s="2" t="s">
        <v>734</v>
      </c>
      <c r="U73" s="2">
        <v>8.566666666666666</v>
      </c>
      <c r="V73" s="2" t="s">
        <v>44</v>
      </c>
      <c r="W73" s="2" t="s">
        <v>45</v>
      </c>
      <c r="X73" s="2" t="s">
        <v>735</v>
      </c>
      <c r="Y73" s="2" t="str">
        <f t="shared" si="1"/>
        <v>Mengurus Rumah Tangga</v>
      </c>
      <c r="Z73" s="2" t="str">
        <f t="shared" si="2"/>
        <v>#REF!</v>
      </c>
      <c r="AA73" s="2"/>
      <c r="AB73" s="2"/>
      <c r="AC73" s="2"/>
      <c r="AD73" s="2"/>
      <c r="AE73" s="2"/>
      <c r="AF73" s="2"/>
    </row>
    <row r="74" ht="14.25" customHeight="1">
      <c r="A74" s="2" t="s">
        <v>736</v>
      </c>
      <c r="B74" s="2" t="s">
        <v>62</v>
      </c>
      <c r="C74" s="2" t="s">
        <v>28</v>
      </c>
      <c r="D74" s="2" t="s">
        <v>62</v>
      </c>
      <c r="E74" s="2" t="s">
        <v>737</v>
      </c>
      <c r="F74" s="2" t="s">
        <v>30</v>
      </c>
      <c r="G74" s="2" t="s">
        <v>31</v>
      </c>
      <c r="H74" s="2" t="s">
        <v>97</v>
      </c>
      <c r="I74" s="2" t="s">
        <v>109</v>
      </c>
      <c r="J74" s="2" t="s">
        <v>738</v>
      </c>
      <c r="K74" s="2" t="s">
        <v>111</v>
      </c>
      <c r="L74" s="2" t="s">
        <v>36</v>
      </c>
      <c r="M74" s="2" t="s">
        <v>52</v>
      </c>
      <c r="N74" s="2" t="s">
        <v>739</v>
      </c>
      <c r="O74" s="2" t="s">
        <v>740</v>
      </c>
      <c r="P74" s="2" t="s">
        <v>741</v>
      </c>
      <c r="Q74" s="2" t="s">
        <v>742</v>
      </c>
      <c r="R74" s="2" t="s">
        <v>41</v>
      </c>
      <c r="S74" s="2" t="s">
        <v>743</v>
      </c>
      <c r="T74" s="2" t="s">
        <v>744</v>
      </c>
      <c r="U74" s="2">
        <v>38.95</v>
      </c>
      <c r="V74" s="2" t="s">
        <v>44</v>
      </c>
      <c r="W74" s="2" t="s">
        <v>45</v>
      </c>
      <c r="X74" s="2" t="s">
        <v>745</v>
      </c>
      <c r="Y74" s="2" t="str">
        <f t="shared" si="1"/>
        <v>Pekerja Harian Lepas asisten dosen (dosennya om saya sendiri pak)</v>
      </c>
      <c r="Z74" s="2" t="str">
        <f t="shared" si="2"/>
        <v>#REF!</v>
      </c>
      <c r="AA74" s="2"/>
      <c r="AB74" s="2"/>
      <c r="AC74" s="2"/>
      <c r="AD74" s="2"/>
      <c r="AE74" s="2"/>
      <c r="AF74" s="2"/>
    </row>
    <row r="75" ht="14.25" customHeight="1">
      <c r="A75" s="2" t="s">
        <v>746</v>
      </c>
      <c r="B75" s="2" t="s">
        <v>62</v>
      </c>
      <c r="C75" s="2" t="s">
        <v>28</v>
      </c>
      <c r="D75" s="2" t="s">
        <v>62</v>
      </c>
      <c r="E75" s="2" t="s">
        <v>747</v>
      </c>
      <c r="F75" s="2" t="s">
        <v>30</v>
      </c>
      <c r="G75" s="2" t="s">
        <v>31</v>
      </c>
      <c r="H75" s="2" t="s">
        <v>108</v>
      </c>
      <c r="I75" s="2" t="s">
        <v>85</v>
      </c>
      <c r="J75" s="2" t="s">
        <v>748</v>
      </c>
      <c r="K75" s="2" t="s">
        <v>35</v>
      </c>
      <c r="L75" s="2" t="s">
        <v>36</v>
      </c>
      <c r="M75" s="2" t="s">
        <v>37</v>
      </c>
      <c r="N75" s="2"/>
      <c r="O75" s="2" t="s">
        <v>749</v>
      </c>
      <c r="P75" s="2" t="s">
        <v>750</v>
      </c>
      <c r="Q75" s="2" t="s">
        <v>751</v>
      </c>
      <c r="R75" s="2" t="s">
        <v>135</v>
      </c>
      <c r="S75" s="2" t="s">
        <v>752</v>
      </c>
      <c r="T75" s="2" t="s">
        <v>753</v>
      </c>
      <c r="U75" s="2">
        <v>26.533333333333335</v>
      </c>
      <c r="V75" s="2" t="s">
        <v>44</v>
      </c>
      <c r="W75" s="2" t="s">
        <v>45</v>
      </c>
      <c r="X75" s="2" t="s">
        <v>754</v>
      </c>
      <c r="Y75" s="2" t="str">
        <f t="shared" si="1"/>
        <v>Wiraswasta</v>
      </c>
      <c r="Z75" s="2" t="str">
        <f t="shared" si="2"/>
        <v>#REF!</v>
      </c>
      <c r="AA75" s="2"/>
      <c r="AB75" s="2"/>
      <c r="AC75" s="2"/>
      <c r="AD75" s="2"/>
      <c r="AE75" s="2"/>
      <c r="AF75" s="2"/>
    </row>
    <row r="76" ht="14.25" customHeight="1">
      <c r="A76" s="2" t="s">
        <v>755</v>
      </c>
      <c r="B76" s="2" t="s">
        <v>27</v>
      </c>
      <c r="C76" s="2" t="s">
        <v>28</v>
      </c>
      <c r="D76" s="2" t="s">
        <v>27</v>
      </c>
      <c r="E76" s="2" t="s">
        <v>756</v>
      </c>
      <c r="F76" s="2" t="s">
        <v>30</v>
      </c>
      <c r="G76" s="2" t="s">
        <v>31</v>
      </c>
      <c r="H76" s="2" t="s">
        <v>141</v>
      </c>
      <c r="I76" s="2" t="s">
        <v>33</v>
      </c>
      <c r="J76" s="2" t="s">
        <v>757</v>
      </c>
      <c r="K76" s="2" t="s">
        <v>111</v>
      </c>
      <c r="L76" s="2" t="s">
        <v>36</v>
      </c>
      <c r="M76" s="2" t="s">
        <v>65</v>
      </c>
      <c r="N76" s="2"/>
      <c r="O76" s="2" t="s">
        <v>758</v>
      </c>
      <c r="P76" s="2" t="s">
        <v>759</v>
      </c>
      <c r="Q76" s="2" t="s">
        <v>760</v>
      </c>
      <c r="R76" s="2" t="s">
        <v>69</v>
      </c>
      <c r="S76" s="2" t="s">
        <v>761</v>
      </c>
      <c r="T76" s="2" t="s">
        <v>762</v>
      </c>
      <c r="U76" s="2">
        <v>33.0</v>
      </c>
      <c r="V76" s="2" t="s">
        <v>44</v>
      </c>
      <c r="W76" s="2" t="s">
        <v>45</v>
      </c>
      <c r="X76" s="2" t="s">
        <v>763</v>
      </c>
      <c r="Y76" s="2" t="str">
        <f t="shared" si="1"/>
        <v>Kader PKK / Karang Taruna / Kader Lainnya</v>
      </c>
      <c r="Z76" s="2" t="str">
        <f t="shared" si="2"/>
        <v>#REF!</v>
      </c>
      <c r="AA76" s="2"/>
      <c r="AB76" s="2"/>
      <c r="AC76" s="2"/>
      <c r="AD76" s="2"/>
      <c r="AE76" s="2"/>
      <c r="AF76" s="2"/>
    </row>
    <row r="77" ht="14.25" customHeight="1">
      <c r="A77" s="2" t="s">
        <v>764</v>
      </c>
      <c r="B77" s="2" t="s">
        <v>62</v>
      </c>
      <c r="C77" s="2" t="s">
        <v>28</v>
      </c>
      <c r="D77" s="2" t="s">
        <v>62</v>
      </c>
      <c r="E77" s="2" t="s">
        <v>765</v>
      </c>
      <c r="F77" s="2" t="s">
        <v>30</v>
      </c>
      <c r="G77" s="2" t="s">
        <v>31</v>
      </c>
      <c r="H77" s="2" t="s">
        <v>49</v>
      </c>
      <c r="I77" s="2" t="s">
        <v>50</v>
      </c>
      <c r="J77" s="2" t="s">
        <v>766</v>
      </c>
      <c r="K77" s="2" t="s">
        <v>111</v>
      </c>
      <c r="L77" s="2" t="s">
        <v>482</v>
      </c>
      <c r="M77" s="2" t="s">
        <v>52</v>
      </c>
      <c r="N77" s="2" t="s">
        <v>767</v>
      </c>
      <c r="O77" s="2" t="s">
        <v>768</v>
      </c>
      <c r="P77" s="2" t="s">
        <v>769</v>
      </c>
      <c r="Q77" s="2" t="s">
        <v>770</v>
      </c>
      <c r="R77" s="2" t="s">
        <v>41</v>
      </c>
      <c r="S77" s="2" t="s">
        <v>771</v>
      </c>
      <c r="T77" s="2" t="s">
        <v>772</v>
      </c>
      <c r="U77" s="2">
        <v>26.066666666666666</v>
      </c>
      <c r="V77" s="2" t="s">
        <v>44</v>
      </c>
      <c r="W77" s="2" t="s">
        <v>45</v>
      </c>
      <c r="X77" s="2" t="s">
        <v>773</v>
      </c>
      <c r="Y77" s="2" t="str">
        <f t="shared" si="1"/>
        <v>Conten Creator</v>
      </c>
      <c r="Z77" s="2" t="str">
        <f t="shared" si="2"/>
        <v>#REF!</v>
      </c>
      <c r="AA77" s="2"/>
      <c r="AB77" s="2"/>
      <c r="AC77" s="2"/>
      <c r="AD77" s="2"/>
      <c r="AE77" s="2"/>
      <c r="AF77" s="2"/>
    </row>
    <row r="78" ht="14.25" customHeight="1">
      <c r="A78" s="2" t="s">
        <v>774</v>
      </c>
      <c r="B78" s="2" t="s">
        <v>62</v>
      </c>
      <c r="C78" s="2" t="s">
        <v>28</v>
      </c>
      <c r="D78" s="2" t="s">
        <v>62</v>
      </c>
      <c r="E78" s="2" t="s">
        <v>775</v>
      </c>
      <c r="F78" s="2" t="s">
        <v>30</v>
      </c>
      <c r="G78" s="2" t="s">
        <v>31</v>
      </c>
      <c r="H78" s="2" t="s">
        <v>49</v>
      </c>
      <c r="I78" s="2" t="s">
        <v>50</v>
      </c>
      <c r="J78" s="2" t="s">
        <v>776</v>
      </c>
      <c r="K78" s="2" t="s">
        <v>111</v>
      </c>
      <c r="L78" s="2" t="s">
        <v>87</v>
      </c>
      <c r="M78" s="2" t="s">
        <v>144</v>
      </c>
      <c r="N78" s="2"/>
      <c r="O78" s="2" t="s">
        <v>777</v>
      </c>
      <c r="P78" s="2" t="s">
        <v>778</v>
      </c>
      <c r="Q78" s="2" t="s">
        <v>779</v>
      </c>
      <c r="R78" s="2" t="s">
        <v>158</v>
      </c>
      <c r="S78" s="2" t="s">
        <v>780</v>
      </c>
      <c r="T78" s="2" t="s">
        <v>781</v>
      </c>
      <c r="U78" s="2">
        <v>15.9</v>
      </c>
      <c r="V78" s="2" t="s">
        <v>44</v>
      </c>
      <c r="W78" s="2" t="s">
        <v>45</v>
      </c>
      <c r="X78" s="2" t="s">
        <v>782</v>
      </c>
      <c r="Y78" s="2" t="str">
        <f t="shared" si="1"/>
        <v>Mengurus Rumah Tangga</v>
      </c>
      <c r="Z78" s="2" t="str">
        <f t="shared" si="2"/>
        <v>#REF!</v>
      </c>
      <c r="AA78" s="2"/>
      <c r="AB78" s="2"/>
      <c r="AC78" s="2"/>
      <c r="AD78" s="2"/>
      <c r="AE78" s="2"/>
      <c r="AF78" s="2"/>
    </row>
    <row r="79" ht="14.25" customHeight="1">
      <c r="A79" s="2" t="s">
        <v>783</v>
      </c>
      <c r="B79" s="2" t="s">
        <v>62</v>
      </c>
      <c r="C79" s="2" t="s">
        <v>28</v>
      </c>
      <c r="D79" s="2" t="s">
        <v>62</v>
      </c>
      <c r="E79" s="2" t="s">
        <v>784</v>
      </c>
      <c r="F79" s="2" t="s">
        <v>30</v>
      </c>
      <c r="G79" s="2" t="s">
        <v>31</v>
      </c>
      <c r="H79" s="2" t="s">
        <v>129</v>
      </c>
      <c r="I79" s="2" t="s">
        <v>130</v>
      </c>
      <c r="J79" s="2" t="s">
        <v>785</v>
      </c>
      <c r="K79" s="2" t="s">
        <v>111</v>
      </c>
      <c r="L79" s="2" t="s">
        <v>36</v>
      </c>
      <c r="M79" s="2" t="s">
        <v>65</v>
      </c>
      <c r="N79" s="2"/>
      <c r="O79" s="2" t="s">
        <v>786</v>
      </c>
      <c r="P79" s="2" t="s">
        <v>787</v>
      </c>
      <c r="Q79" s="2" t="s">
        <v>788</v>
      </c>
      <c r="R79" s="2" t="s">
        <v>135</v>
      </c>
      <c r="S79" s="2" t="s">
        <v>789</v>
      </c>
      <c r="T79" s="2" t="s">
        <v>790</v>
      </c>
      <c r="U79" s="2">
        <v>19.766666666666666</v>
      </c>
      <c r="V79" s="2" t="s">
        <v>44</v>
      </c>
      <c r="W79" s="2" t="s">
        <v>45</v>
      </c>
      <c r="X79" s="2" t="s">
        <v>791</v>
      </c>
      <c r="Y79" s="2" t="str">
        <f t="shared" si="1"/>
        <v>Kader PKK / Karang Taruna / Kader Lainnya</v>
      </c>
      <c r="Z79" s="2" t="str">
        <f t="shared" si="2"/>
        <v>#REF!</v>
      </c>
      <c r="AA79" s="2"/>
      <c r="AB79" s="2"/>
      <c r="AC79" s="2"/>
      <c r="AD79" s="2"/>
      <c r="AE79" s="2"/>
      <c r="AF79" s="2"/>
    </row>
    <row r="80" ht="14.25" customHeight="1">
      <c r="A80" s="2" t="s">
        <v>792</v>
      </c>
      <c r="B80" s="2" t="s">
        <v>27</v>
      </c>
      <c r="C80" s="2" t="s">
        <v>28</v>
      </c>
      <c r="D80" s="2" t="s">
        <v>27</v>
      </c>
      <c r="E80" s="2" t="s">
        <v>793</v>
      </c>
      <c r="F80" s="2" t="s">
        <v>30</v>
      </c>
      <c r="G80" s="2" t="s">
        <v>31</v>
      </c>
      <c r="H80" s="2" t="s">
        <v>32</v>
      </c>
      <c r="I80" s="2" t="s">
        <v>50</v>
      </c>
      <c r="J80" s="2" t="s">
        <v>794</v>
      </c>
      <c r="K80" s="2" t="s">
        <v>111</v>
      </c>
      <c r="L80" s="2" t="s">
        <v>36</v>
      </c>
      <c r="M80" s="2" t="s">
        <v>65</v>
      </c>
      <c r="N80" s="2"/>
      <c r="O80" s="2" t="s">
        <v>795</v>
      </c>
      <c r="P80" s="2" t="s">
        <v>796</v>
      </c>
      <c r="Q80" s="2" t="s">
        <v>797</v>
      </c>
      <c r="R80" s="2" t="s">
        <v>158</v>
      </c>
      <c r="S80" s="2" t="s">
        <v>798</v>
      </c>
      <c r="T80" s="2" t="s">
        <v>799</v>
      </c>
      <c r="U80" s="2">
        <v>12.766666666666667</v>
      </c>
      <c r="V80" s="2" t="s">
        <v>44</v>
      </c>
      <c r="W80" s="2" t="s">
        <v>45</v>
      </c>
      <c r="X80" s="2" t="s">
        <v>800</v>
      </c>
      <c r="Y80" s="2" t="str">
        <f t="shared" si="1"/>
        <v>Kader PKK / Karang Taruna / Kader Lainnya</v>
      </c>
      <c r="Z80" s="2" t="str">
        <f t="shared" si="2"/>
        <v>#REF!</v>
      </c>
      <c r="AA80" s="2"/>
      <c r="AB80" s="2"/>
      <c r="AC80" s="2"/>
      <c r="AD80" s="2"/>
      <c r="AE80" s="2"/>
      <c r="AF80" s="2"/>
    </row>
    <row r="81" ht="14.25" customHeight="1">
      <c r="A81" s="2" t="s">
        <v>801</v>
      </c>
      <c r="B81" s="2" t="s">
        <v>62</v>
      </c>
      <c r="C81" s="2" t="s">
        <v>28</v>
      </c>
      <c r="D81" s="2" t="s">
        <v>62</v>
      </c>
      <c r="E81" s="2" t="s">
        <v>802</v>
      </c>
      <c r="F81" s="2" t="s">
        <v>30</v>
      </c>
      <c r="G81" s="2" t="s">
        <v>31</v>
      </c>
      <c r="H81" s="2" t="s">
        <v>97</v>
      </c>
      <c r="I81" s="2" t="s">
        <v>200</v>
      </c>
      <c r="J81" s="2" t="s">
        <v>803</v>
      </c>
      <c r="K81" s="2" t="s">
        <v>111</v>
      </c>
      <c r="L81" s="2" t="s">
        <v>36</v>
      </c>
      <c r="M81" s="2" t="s">
        <v>144</v>
      </c>
      <c r="N81" s="2"/>
      <c r="O81" s="2" t="s">
        <v>804</v>
      </c>
      <c r="P81" s="2" t="s">
        <v>805</v>
      </c>
      <c r="Q81" s="2" t="s">
        <v>806</v>
      </c>
      <c r="R81" s="2" t="s">
        <v>57</v>
      </c>
      <c r="S81" s="2" t="s">
        <v>807</v>
      </c>
      <c r="T81" s="2" t="s">
        <v>808</v>
      </c>
      <c r="U81" s="2">
        <v>42.833333333333336</v>
      </c>
      <c r="V81" s="2" t="s">
        <v>44</v>
      </c>
      <c r="W81" s="2" t="s">
        <v>45</v>
      </c>
      <c r="X81" s="2" t="s">
        <v>809</v>
      </c>
      <c r="Y81" s="2" t="str">
        <f t="shared" si="1"/>
        <v>Mengurus Rumah Tangga</v>
      </c>
      <c r="Z81" s="2" t="str">
        <f t="shared" si="2"/>
        <v>#REF!</v>
      </c>
      <c r="AA81" s="2"/>
      <c r="AB81" s="2"/>
      <c r="AC81" s="2"/>
      <c r="AD81" s="2"/>
      <c r="AE81" s="2"/>
      <c r="AF81" s="2"/>
    </row>
    <row r="82" ht="14.25" customHeight="1">
      <c r="A82" s="2" t="s">
        <v>810</v>
      </c>
      <c r="B82" s="2" t="s">
        <v>62</v>
      </c>
      <c r="C82" s="2" t="s">
        <v>28</v>
      </c>
      <c r="D82" s="2" t="s">
        <v>62</v>
      </c>
      <c r="E82" s="2" t="s">
        <v>811</v>
      </c>
      <c r="F82" s="2" t="s">
        <v>30</v>
      </c>
      <c r="G82" s="2" t="s">
        <v>31</v>
      </c>
      <c r="H82" s="2" t="s">
        <v>129</v>
      </c>
      <c r="I82" s="2" t="s">
        <v>33</v>
      </c>
      <c r="J82" s="2" t="s">
        <v>812</v>
      </c>
      <c r="K82" s="2" t="s">
        <v>111</v>
      </c>
      <c r="L82" s="2" t="s">
        <v>36</v>
      </c>
      <c r="M82" s="2" t="s">
        <v>37</v>
      </c>
      <c r="N82" s="2"/>
      <c r="O82" s="2" t="s">
        <v>813</v>
      </c>
      <c r="P82" s="2" t="s">
        <v>814</v>
      </c>
      <c r="Q82" s="2" t="s">
        <v>815</v>
      </c>
      <c r="R82" s="2" t="s">
        <v>816</v>
      </c>
      <c r="S82" s="2" t="s">
        <v>817</v>
      </c>
      <c r="T82" s="2" t="s">
        <v>818</v>
      </c>
      <c r="U82" s="2">
        <v>20.45</v>
      </c>
      <c r="V82" s="2" t="s">
        <v>44</v>
      </c>
      <c r="W82" s="2" t="s">
        <v>45</v>
      </c>
      <c r="X82" s="2" t="s">
        <v>819</v>
      </c>
      <c r="Y82" s="2" t="str">
        <f t="shared" si="1"/>
        <v>Wiraswasta</v>
      </c>
      <c r="Z82" s="2" t="str">
        <f t="shared" si="2"/>
        <v>#REF!</v>
      </c>
      <c r="AA82" s="2"/>
      <c r="AB82" s="2"/>
      <c r="AC82" s="2"/>
      <c r="AD82" s="2"/>
      <c r="AE82" s="2"/>
      <c r="AF82" s="2"/>
    </row>
    <row r="83" ht="14.25" customHeight="1">
      <c r="A83" s="2" t="s">
        <v>820</v>
      </c>
      <c r="B83" s="2" t="s">
        <v>62</v>
      </c>
      <c r="C83" s="2" t="s">
        <v>28</v>
      </c>
      <c r="D83" s="2" t="s">
        <v>62</v>
      </c>
      <c r="E83" s="2" t="s">
        <v>821</v>
      </c>
      <c r="F83" s="2" t="s">
        <v>30</v>
      </c>
      <c r="G83" s="2" t="s">
        <v>31</v>
      </c>
      <c r="H83" s="2" t="s">
        <v>822</v>
      </c>
      <c r="I83" s="2" t="s">
        <v>441</v>
      </c>
      <c r="J83" s="2" t="s">
        <v>823</v>
      </c>
      <c r="K83" s="2" t="s">
        <v>111</v>
      </c>
      <c r="L83" s="2" t="s">
        <v>36</v>
      </c>
      <c r="M83" s="2" t="s">
        <v>144</v>
      </c>
      <c r="N83" s="2"/>
      <c r="O83" s="2" t="s">
        <v>824</v>
      </c>
      <c r="P83" s="2" t="s">
        <v>825</v>
      </c>
      <c r="Q83" s="2" t="s">
        <v>826</v>
      </c>
      <c r="R83" s="2" t="s">
        <v>41</v>
      </c>
      <c r="S83" s="2" t="s">
        <v>827</v>
      </c>
      <c r="T83" s="2" t="s">
        <v>828</v>
      </c>
      <c r="U83" s="2">
        <v>42.333333333333336</v>
      </c>
      <c r="V83" s="2" t="s">
        <v>44</v>
      </c>
      <c r="W83" s="2" t="s">
        <v>45</v>
      </c>
      <c r="X83" s="2" t="s">
        <v>829</v>
      </c>
      <c r="Y83" s="2" t="str">
        <f t="shared" si="1"/>
        <v>Mengurus Rumah Tangga</v>
      </c>
      <c r="Z83" s="2" t="str">
        <f t="shared" si="2"/>
        <v>#REF!</v>
      </c>
      <c r="AA83" s="2"/>
      <c r="AB83" s="2"/>
      <c r="AC83" s="2"/>
      <c r="AD83" s="2"/>
      <c r="AE83" s="2"/>
      <c r="AF83" s="2"/>
    </row>
    <row r="84" ht="14.25" customHeight="1">
      <c r="A84" s="2" t="s">
        <v>830</v>
      </c>
      <c r="B84" s="2" t="s">
        <v>62</v>
      </c>
      <c r="C84" s="2" t="s">
        <v>28</v>
      </c>
      <c r="D84" s="2" t="s">
        <v>62</v>
      </c>
      <c r="E84" s="2" t="s">
        <v>831</v>
      </c>
      <c r="F84" s="2" t="s">
        <v>30</v>
      </c>
      <c r="G84" s="2" t="s">
        <v>31</v>
      </c>
      <c r="H84" s="2" t="s">
        <v>141</v>
      </c>
      <c r="I84" s="2" t="s">
        <v>33</v>
      </c>
      <c r="J84" s="2" t="s">
        <v>832</v>
      </c>
      <c r="K84" s="2" t="s">
        <v>111</v>
      </c>
      <c r="L84" s="2" t="s">
        <v>36</v>
      </c>
      <c r="M84" s="2" t="s">
        <v>144</v>
      </c>
      <c r="N84" s="2"/>
      <c r="O84" s="2" t="s">
        <v>833</v>
      </c>
      <c r="P84" s="2" t="s">
        <v>834</v>
      </c>
      <c r="Q84" s="2" t="s">
        <v>835</v>
      </c>
      <c r="R84" s="2" t="s">
        <v>57</v>
      </c>
      <c r="S84" s="2" t="s">
        <v>836</v>
      </c>
      <c r="T84" s="2" t="s">
        <v>837</v>
      </c>
      <c r="U84" s="2">
        <v>13.4</v>
      </c>
      <c r="V84" s="2" t="s">
        <v>44</v>
      </c>
      <c r="W84" s="2" t="s">
        <v>45</v>
      </c>
      <c r="X84" s="2" t="s">
        <v>838</v>
      </c>
      <c r="Y84" s="2" t="str">
        <f t="shared" si="1"/>
        <v>Mengurus Rumah Tangga</v>
      </c>
      <c r="Z84" s="2" t="str">
        <f t="shared" si="2"/>
        <v>#REF!</v>
      </c>
      <c r="AA84" s="2"/>
      <c r="AB84" s="2"/>
      <c r="AC84" s="2"/>
      <c r="AD84" s="2"/>
      <c r="AE84" s="2"/>
      <c r="AF84" s="2"/>
    </row>
    <row r="85" ht="14.25" customHeight="1">
      <c r="A85" s="2" t="s">
        <v>839</v>
      </c>
      <c r="B85" s="2" t="s">
        <v>62</v>
      </c>
      <c r="C85" s="2" t="s">
        <v>28</v>
      </c>
      <c r="D85" s="2" t="s">
        <v>62</v>
      </c>
      <c r="E85" s="2" t="s">
        <v>840</v>
      </c>
      <c r="F85" s="2" t="s">
        <v>30</v>
      </c>
      <c r="G85" s="2" t="s">
        <v>31</v>
      </c>
      <c r="H85" s="2" t="s">
        <v>822</v>
      </c>
      <c r="I85" s="2" t="s">
        <v>441</v>
      </c>
      <c r="J85" s="2" t="s">
        <v>841</v>
      </c>
      <c r="K85" s="2" t="s">
        <v>111</v>
      </c>
      <c r="L85" s="2" t="s">
        <v>36</v>
      </c>
      <c r="M85" s="2" t="s">
        <v>144</v>
      </c>
      <c r="N85" s="2"/>
      <c r="O85" s="2" t="s">
        <v>842</v>
      </c>
      <c r="P85" s="2" t="s">
        <v>843</v>
      </c>
      <c r="Q85" s="2" t="s">
        <v>844</v>
      </c>
      <c r="R85" s="2" t="s">
        <v>41</v>
      </c>
      <c r="S85" s="2" t="s">
        <v>845</v>
      </c>
      <c r="T85" s="2" t="s">
        <v>846</v>
      </c>
      <c r="U85" s="2">
        <v>43.4</v>
      </c>
      <c r="V85" s="2" t="s">
        <v>44</v>
      </c>
      <c r="W85" s="2" t="s">
        <v>45</v>
      </c>
      <c r="X85" s="2" t="s">
        <v>847</v>
      </c>
      <c r="Y85" s="2" t="str">
        <f t="shared" si="1"/>
        <v>Mengurus Rumah Tangga</v>
      </c>
      <c r="Z85" s="2" t="str">
        <f t="shared" si="2"/>
        <v>#REF!</v>
      </c>
      <c r="AA85" s="2"/>
      <c r="AB85" s="2"/>
      <c r="AC85" s="2"/>
      <c r="AD85" s="2"/>
      <c r="AE85" s="2"/>
      <c r="AF85" s="2"/>
    </row>
    <row r="86" ht="14.25" customHeight="1">
      <c r="A86" s="2" t="s">
        <v>848</v>
      </c>
      <c r="B86" s="2" t="s">
        <v>62</v>
      </c>
      <c r="C86" s="2" t="s">
        <v>28</v>
      </c>
      <c r="D86" s="2" t="s">
        <v>62</v>
      </c>
      <c r="E86" s="2" t="s">
        <v>849</v>
      </c>
      <c r="F86" s="2" t="s">
        <v>30</v>
      </c>
      <c r="G86" s="2" t="s">
        <v>31</v>
      </c>
      <c r="H86" s="2" t="s">
        <v>108</v>
      </c>
      <c r="I86" s="2" t="s">
        <v>277</v>
      </c>
      <c r="J86" s="2" t="s">
        <v>850</v>
      </c>
      <c r="K86" s="2" t="s">
        <v>111</v>
      </c>
      <c r="L86" s="2" t="s">
        <v>87</v>
      </c>
      <c r="M86" s="2" t="s">
        <v>258</v>
      </c>
      <c r="N86" s="2"/>
      <c r="O86" s="2" t="s">
        <v>851</v>
      </c>
      <c r="P86" s="2" t="s">
        <v>852</v>
      </c>
      <c r="Q86" s="2" t="s">
        <v>853</v>
      </c>
      <c r="R86" s="2" t="s">
        <v>57</v>
      </c>
      <c r="S86" s="2" t="s">
        <v>854</v>
      </c>
      <c r="T86" s="2" t="s">
        <v>855</v>
      </c>
      <c r="U86" s="2">
        <v>25.633333333333333</v>
      </c>
      <c r="V86" s="2" t="s">
        <v>44</v>
      </c>
      <c r="W86" s="2" t="s">
        <v>45</v>
      </c>
      <c r="X86" s="2" t="s">
        <v>856</v>
      </c>
      <c r="Y86" s="2" t="str">
        <f t="shared" si="1"/>
        <v>Pelajar / Mahasiswa</v>
      </c>
      <c r="Z86" s="2" t="str">
        <f t="shared" si="2"/>
        <v>#REF!</v>
      </c>
      <c r="AA86" s="2"/>
      <c r="AB86" s="2"/>
      <c r="AC86" s="2"/>
      <c r="AD86" s="2"/>
      <c r="AE86" s="2"/>
      <c r="AF86" s="2"/>
    </row>
    <row r="87" ht="14.25" customHeight="1">
      <c r="A87" s="2" t="s">
        <v>857</v>
      </c>
      <c r="B87" s="2" t="s">
        <v>62</v>
      </c>
      <c r="C87" s="2" t="s">
        <v>28</v>
      </c>
      <c r="D87" s="2" t="s">
        <v>62</v>
      </c>
      <c r="E87" s="2" t="s">
        <v>858</v>
      </c>
      <c r="F87" s="2" t="s">
        <v>30</v>
      </c>
      <c r="G87" s="2" t="s">
        <v>31</v>
      </c>
      <c r="H87" s="2" t="s">
        <v>129</v>
      </c>
      <c r="I87" s="2" t="s">
        <v>142</v>
      </c>
      <c r="J87" s="2" t="s">
        <v>859</v>
      </c>
      <c r="K87" s="2" t="s">
        <v>35</v>
      </c>
      <c r="L87" s="2" t="s">
        <v>36</v>
      </c>
      <c r="M87" s="2" t="s">
        <v>258</v>
      </c>
      <c r="N87" s="2"/>
      <c r="O87" s="2" t="s">
        <v>860</v>
      </c>
      <c r="P87" s="2" t="s">
        <v>861</v>
      </c>
      <c r="Q87" s="2" t="s">
        <v>862</v>
      </c>
      <c r="R87" s="2" t="s">
        <v>41</v>
      </c>
      <c r="S87" s="2" t="s">
        <v>863</v>
      </c>
      <c r="T87" s="2" t="s">
        <v>864</v>
      </c>
      <c r="U87" s="2">
        <v>37.63333333333333</v>
      </c>
      <c r="V87" s="2" t="s">
        <v>44</v>
      </c>
      <c r="W87" s="2" t="s">
        <v>45</v>
      </c>
      <c r="X87" s="2" t="s">
        <v>865</v>
      </c>
      <c r="Y87" s="2" t="str">
        <f t="shared" si="1"/>
        <v>Pelajar / Mahasiswa</v>
      </c>
      <c r="Z87" s="2" t="str">
        <f t="shared" si="2"/>
        <v>#REF!</v>
      </c>
      <c r="AA87" s="2"/>
      <c r="AB87" s="2"/>
      <c r="AC87" s="2"/>
      <c r="AD87" s="2"/>
      <c r="AE87" s="2"/>
      <c r="AF87" s="2"/>
    </row>
    <row r="88" ht="14.25" customHeight="1">
      <c r="A88" s="2" t="s">
        <v>866</v>
      </c>
      <c r="B88" s="2" t="s">
        <v>62</v>
      </c>
      <c r="C88" s="2" t="s">
        <v>28</v>
      </c>
      <c r="D88" s="2" t="s">
        <v>62</v>
      </c>
      <c r="E88" s="2" t="s">
        <v>867</v>
      </c>
      <c r="F88" s="2" t="s">
        <v>30</v>
      </c>
      <c r="G88" s="2" t="s">
        <v>31</v>
      </c>
      <c r="H88" s="2" t="s">
        <v>97</v>
      </c>
      <c r="I88" s="2" t="s">
        <v>50</v>
      </c>
      <c r="J88" s="2" t="s">
        <v>868</v>
      </c>
      <c r="K88" s="2" t="s">
        <v>111</v>
      </c>
      <c r="L88" s="2" t="s">
        <v>36</v>
      </c>
      <c r="M88" s="2" t="s">
        <v>144</v>
      </c>
      <c r="N88" s="2"/>
      <c r="O88" s="2" t="s">
        <v>869</v>
      </c>
      <c r="P88" s="2" t="s">
        <v>870</v>
      </c>
      <c r="Q88" s="2" t="s">
        <v>871</v>
      </c>
      <c r="R88" s="2" t="s">
        <v>158</v>
      </c>
      <c r="S88" s="2" t="s">
        <v>872</v>
      </c>
      <c r="T88" s="2" t="s">
        <v>873</v>
      </c>
      <c r="U88" s="2">
        <v>40.5</v>
      </c>
      <c r="V88" s="2" t="s">
        <v>44</v>
      </c>
      <c r="W88" s="2" t="s">
        <v>45</v>
      </c>
      <c r="X88" s="2" t="s">
        <v>874</v>
      </c>
      <c r="Y88" s="2" t="str">
        <f t="shared" si="1"/>
        <v>Mengurus Rumah Tangga</v>
      </c>
      <c r="Z88" s="2" t="str">
        <f t="shared" si="2"/>
        <v>#REF!</v>
      </c>
      <c r="AA88" s="2"/>
      <c r="AB88" s="2"/>
      <c r="AC88" s="2"/>
      <c r="AD88" s="2"/>
      <c r="AE88" s="2"/>
      <c r="AF88" s="2"/>
    </row>
    <row r="89" ht="14.25" customHeight="1">
      <c r="A89" s="2" t="s">
        <v>875</v>
      </c>
      <c r="B89" s="2" t="s">
        <v>62</v>
      </c>
      <c r="C89" s="2" t="s">
        <v>28</v>
      </c>
      <c r="D89" s="2" t="s">
        <v>62</v>
      </c>
      <c r="E89" s="2" t="s">
        <v>876</v>
      </c>
      <c r="F89" s="2" t="s">
        <v>30</v>
      </c>
      <c r="G89" s="2" t="s">
        <v>31</v>
      </c>
      <c r="H89" s="2" t="s">
        <v>129</v>
      </c>
      <c r="I89" s="2" t="s">
        <v>33</v>
      </c>
      <c r="J89" s="2" t="s">
        <v>877</v>
      </c>
      <c r="K89" s="2" t="s">
        <v>111</v>
      </c>
      <c r="L89" s="2" t="s">
        <v>87</v>
      </c>
      <c r="M89" s="2" t="s">
        <v>37</v>
      </c>
      <c r="N89" s="2"/>
      <c r="O89" s="2" t="s">
        <v>878</v>
      </c>
      <c r="P89" s="2" t="s">
        <v>879</v>
      </c>
      <c r="Q89" s="2" t="s">
        <v>880</v>
      </c>
      <c r="R89" s="2" t="s">
        <v>57</v>
      </c>
      <c r="S89" s="2" t="s">
        <v>881</v>
      </c>
      <c r="T89" s="2" t="s">
        <v>882</v>
      </c>
      <c r="U89" s="2">
        <v>21.133333333333333</v>
      </c>
      <c r="V89" s="2" t="s">
        <v>44</v>
      </c>
      <c r="W89" s="2" t="s">
        <v>45</v>
      </c>
      <c r="X89" s="2" t="s">
        <v>883</v>
      </c>
      <c r="Y89" s="2" t="str">
        <f t="shared" si="1"/>
        <v>Wiraswasta</v>
      </c>
      <c r="Z89" s="2" t="str">
        <f t="shared" si="2"/>
        <v>#REF!</v>
      </c>
      <c r="AA89" s="2"/>
      <c r="AB89" s="2"/>
      <c r="AC89" s="2"/>
      <c r="AD89" s="2"/>
      <c r="AE89" s="2"/>
      <c r="AF89" s="2"/>
    </row>
    <row r="90" ht="14.25" customHeight="1">
      <c r="A90" s="2" t="s">
        <v>884</v>
      </c>
      <c r="B90" s="2" t="s">
        <v>62</v>
      </c>
      <c r="C90" s="2" t="s">
        <v>28</v>
      </c>
      <c r="D90" s="2" t="s">
        <v>62</v>
      </c>
      <c r="E90" s="2" t="s">
        <v>885</v>
      </c>
      <c r="F90" s="2" t="s">
        <v>30</v>
      </c>
      <c r="G90" s="2" t="s">
        <v>31</v>
      </c>
      <c r="H90" s="2" t="s">
        <v>452</v>
      </c>
      <c r="I90" s="2" t="s">
        <v>33</v>
      </c>
      <c r="J90" s="2" t="s">
        <v>886</v>
      </c>
      <c r="K90" s="2" t="s">
        <v>111</v>
      </c>
      <c r="L90" s="2" t="s">
        <v>36</v>
      </c>
      <c r="M90" s="2" t="s">
        <v>65</v>
      </c>
      <c r="N90" s="2"/>
      <c r="O90" s="2" t="s">
        <v>887</v>
      </c>
      <c r="P90" s="2" t="s">
        <v>888</v>
      </c>
      <c r="Q90" s="2" t="s">
        <v>889</v>
      </c>
      <c r="R90" s="2" t="s">
        <v>135</v>
      </c>
      <c r="S90" s="2" t="s">
        <v>890</v>
      </c>
      <c r="T90" s="2" t="s">
        <v>891</v>
      </c>
      <c r="U90" s="2">
        <v>40.083333333333336</v>
      </c>
      <c r="V90" s="2" t="s">
        <v>44</v>
      </c>
      <c r="W90" s="2" t="s">
        <v>45</v>
      </c>
      <c r="X90" s="2" t="s">
        <v>892</v>
      </c>
      <c r="Y90" s="2" t="str">
        <f t="shared" si="1"/>
        <v>Kader PKK / Karang Taruna / Kader Lainnya</v>
      </c>
      <c r="Z90" s="2" t="str">
        <f t="shared" si="2"/>
        <v>#REF!</v>
      </c>
      <c r="AA90" s="2"/>
      <c r="AB90" s="2"/>
      <c r="AC90" s="2"/>
      <c r="AD90" s="2"/>
      <c r="AE90" s="2"/>
      <c r="AF90" s="2"/>
    </row>
    <row r="91" ht="14.25" customHeight="1">
      <c r="A91" s="2" t="s">
        <v>893</v>
      </c>
      <c r="B91" s="2" t="s">
        <v>62</v>
      </c>
      <c r="C91" s="2" t="s">
        <v>28</v>
      </c>
      <c r="D91" s="2" t="s">
        <v>62</v>
      </c>
      <c r="E91" s="2" t="s">
        <v>894</v>
      </c>
      <c r="F91" s="2" t="s">
        <v>30</v>
      </c>
      <c r="G91" s="2" t="s">
        <v>31</v>
      </c>
      <c r="H91" s="2" t="s">
        <v>32</v>
      </c>
      <c r="I91" s="2" t="s">
        <v>50</v>
      </c>
      <c r="J91" s="2" t="s">
        <v>895</v>
      </c>
      <c r="K91" s="2" t="s">
        <v>111</v>
      </c>
      <c r="L91" s="2" t="s">
        <v>36</v>
      </c>
      <c r="M91" s="2" t="s">
        <v>65</v>
      </c>
      <c r="N91" s="2"/>
      <c r="O91" s="2" t="s">
        <v>896</v>
      </c>
      <c r="P91" s="2" t="s">
        <v>897</v>
      </c>
      <c r="Q91" s="2" t="s">
        <v>898</v>
      </c>
      <c r="R91" s="2" t="s">
        <v>41</v>
      </c>
      <c r="S91" s="2" t="s">
        <v>899</v>
      </c>
      <c r="T91" s="2" t="s">
        <v>900</v>
      </c>
      <c r="U91" s="2">
        <v>23.333333333333332</v>
      </c>
      <c r="V91" s="2" t="s">
        <v>44</v>
      </c>
      <c r="W91" s="2" t="s">
        <v>45</v>
      </c>
      <c r="X91" s="2" t="s">
        <v>901</v>
      </c>
      <c r="Y91" s="2" t="str">
        <f t="shared" si="1"/>
        <v>Kader PKK / Karang Taruna / Kader Lainnya</v>
      </c>
      <c r="Z91" s="2" t="str">
        <f t="shared" si="2"/>
        <v>#REF!</v>
      </c>
      <c r="AA91" s="2"/>
      <c r="AB91" s="2"/>
      <c r="AC91" s="2"/>
      <c r="AD91" s="2"/>
      <c r="AE91" s="2"/>
      <c r="AF91" s="2"/>
    </row>
    <row r="92" ht="14.25" customHeight="1">
      <c r="A92" s="2" t="s">
        <v>902</v>
      </c>
      <c r="B92" s="2" t="s">
        <v>62</v>
      </c>
      <c r="C92" s="2" t="s">
        <v>28</v>
      </c>
      <c r="D92" s="2" t="s">
        <v>62</v>
      </c>
      <c r="E92" s="2" t="s">
        <v>903</v>
      </c>
      <c r="F92" s="2" t="s">
        <v>30</v>
      </c>
      <c r="G92" s="2" t="s">
        <v>31</v>
      </c>
      <c r="H92" s="2" t="s">
        <v>452</v>
      </c>
      <c r="I92" s="2" t="s">
        <v>130</v>
      </c>
      <c r="J92" s="2" t="s">
        <v>904</v>
      </c>
      <c r="K92" s="2" t="s">
        <v>111</v>
      </c>
      <c r="L92" s="2" t="s">
        <v>482</v>
      </c>
      <c r="M92" s="2" t="s">
        <v>65</v>
      </c>
      <c r="N92" s="2"/>
      <c r="O92" s="2" t="s">
        <v>905</v>
      </c>
      <c r="P92" s="2" t="s">
        <v>906</v>
      </c>
      <c r="Q92" s="2" t="s">
        <v>907</v>
      </c>
      <c r="R92" s="2" t="s">
        <v>135</v>
      </c>
      <c r="S92" s="2" t="s">
        <v>908</v>
      </c>
      <c r="T92" s="2" t="s">
        <v>909</v>
      </c>
      <c r="U92" s="2">
        <v>55.13333333333333</v>
      </c>
      <c r="V92" s="2" t="s">
        <v>44</v>
      </c>
      <c r="W92" s="2" t="s">
        <v>45</v>
      </c>
      <c r="X92" s="2" t="s">
        <v>910</v>
      </c>
      <c r="Y92" s="2" t="str">
        <f t="shared" si="1"/>
        <v>Kader PKK / Karang Taruna / Kader Lainnya</v>
      </c>
      <c r="Z92" s="2" t="str">
        <f t="shared" si="2"/>
        <v>#REF!</v>
      </c>
      <c r="AA92" s="2"/>
      <c r="AB92" s="2"/>
      <c r="AC92" s="2"/>
      <c r="AD92" s="2"/>
      <c r="AE92" s="2"/>
      <c r="AF92" s="2"/>
    </row>
    <row r="93" ht="14.25" customHeight="1">
      <c r="A93" s="2" t="s">
        <v>911</v>
      </c>
      <c r="B93" s="2" t="s">
        <v>27</v>
      </c>
      <c r="C93" s="2" t="s">
        <v>28</v>
      </c>
      <c r="D93" s="2" t="s">
        <v>27</v>
      </c>
      <c r="E93" s="2" t="s">
        <v>912</v>
      </c>
      <c r="F93" s="2" t="s">
        <v>30</v>
      </c>
      <c r="G93" s="2" t="s">
        <v>31</v>
      </c>
      <c r="H93" s="2" t="s">
        <v>32</v>
      </c>
      <c r="I93" s="2" t="s">
        <v>85</v>
      </c>
      <c r="J93" s="2" t="s">
        <v>913</v>
      </c>
      <c r="K93" s="2" t="s">
        <v>111</v>
      </c>
      <c r="L93" s="2" t="s">
        <v>87</v>
      </c>
      <c r="M93" s="2" t="s">
        <v>258</v>
      </c>
      <c r="N93" s="2"/>
      <c r="O93" s="2" t="s">
        <v>914</v>
      </c>
      <c r="P93" s="2" t="s">
        <v>915</v>
      </c>
      <c r="Q93" s="2" t="s">
        <v>916</v>
      </c>
      <c r="R93" s="2" t="s">
        <v>158</v>
      </c>
      <c r="S93" s="2" t="s">
        <v>917</v>
      </c>
      <c r="T93" s="2" t="s">
        <v>918</v>
      </c>
      <c r="U93" s="2">
        <v>21.933333333333334</v>
      </c>
      <c r="V93" s="2" t="s">
        <v>44</v>
      </c>
      <c r="W93" s="2" t="s">
        <v>45</v>
      </c>
      <c r="X93" s="2" t="s">
        <v>919</v>
      </c>
      <c r="Y93" s="2" t="str">
        <f t="shared" si="1"/>
        <v>Pelajar / Mahasiswa</v>
      </c>
      <c r="Z93" s="2" t="str">
        <f t="shared" si="2"/>
        <v>#REF!</v>
      </c>
      <c r="AA93" s="2"/>
      <c r="AB93" s="2"/>
      <c r="AC93" s="2"/>
      <c r="AD93" s="2"/>
      <c r="AE93" s="2"/>
      <c r="AF93" s="2"/>
    </row>
    <row r="94" ht="14.25" customHeight="1">
      <c r="A94" s="2" t="s">
        <v>920</v>
      </c>
      <c r="B94" s="2" t="s">
        <v>62</v>
      </c>
      <c r="C94" s="2" t="s">
        <v>28</v>
      </c>
      <c r="D94" s="2" t="s">
        <v>62</v>
      </c>
      <c r="E94" s="2" t="s">
        <v>921</v>
      </c>
      <c r="F94" s="2" t="s">
        <v>30</v>
      </c>
      <c r="G94" s="2" t="s">
        <v>31</v>
      </c>
      <c r="H94" s="2" t="s">
        <v>129</v>
      </c>
      <c r="I94" s="2" t="s">
        <v>85</v>
      </c>
      <c r="J94" s="2" t="s">
        <v>922</v>
      </c>
      <c r="K94" s="2" t="s">
        <v>111</v>
      </c>
      <c r="L94" s="2" t="s">
        <v>36</v>
      </c>
      <c r="M94" s="2" t="s">
        <v>144</v>
      </c>
      <c r="N94" s="2"/>
      <c r="O94" s="2" t="s">
        <v>923</v>
      </c>
      <c r="P94" s="2" t="s">
        <v>924</v>
      </c>
      <c r="Q94" s="2" t="s">
        <v>925</v>
      </c>
      <c r="R94" s="2" t="s">
        <v>426</v>
      </c>
      <c r="S94" s="2" t="s">
        <v>926</v>
      </c>
      <c r="T94" s="2" t="s">
        <v>927</v>
      </c>
      <c r="U94" s="2">
        <v>144.06666666666666</v>
      </c>
      <c r="V94" s="2" t="s">
        <v>44</v>
      </c>
      <c r="W94" s="2" t="s">
        <v>45</v>
      </c>
      <c r="X94" s="2" t="s">
        <v>928</v>
      </c>
      <c r="Y94" s="2" t="str">
        <f t="shared" si="1"/>
        <v>Mengurus Rumah Tangga</v>
      </c>
      <c r="Z94" s="2" t="str">
        <f t="shared" si="2"/>
        <v>#REF!</v>
      </c>
      <c r="AA94" s="2"/>
      <c r="AB94" s="2"/>
      <c r="AC94" s="2"/>
      <c r="AD94" s="2"/>
      <c r="AE94" s="2"/>
      <c r="AF94" s="2"/>
    </row>
    <row r="95" ht="14.25" customHeight="1">
      <c r="A95" s="2" t="s">
        <v>929</v>
      </c>
      <c r="B95" s="2" t="s">
        <v>62</v>
      </c>
      <c r="C95" s="2" t="s">
        <v>28</v>
      </c>
      <c r="D95" s="2" t="s">
        <v>62</v>
      </c>
      <c r="E95" s="2" t="s">
        <v>930</v>
      </c>
      <c r="F95" s="2" t="s">
        <v>30</v>
      </c>
      <c r="G95" s="2" t="s">
        <v>31</v>
      </c>
      <c r="H95" s="2" t="s">
        <v>108</v>
      </c>
      <c r="I95" s="2" t="s">
        <v>130</v>
      </c>
      <c r="J95" s="2" t="s">
        <v>931</v>
      </c>
      <c r="K95" s="2" t="s">
        <v>111</v>
      </c>
      <c r="L95" s="2" t="s">
        <v>36</v>
      </c>
      <c r="M95" s="2" t="s">
        <v>144</v>
      </c>
      <c r="N95" s="2"/>
      <c r="O95" s="2" t="s">
        <v>932</v>
      </c>
      <c r="P95" s="2" t="s">
        <v>933</v>
      </c>
      <c r="Q95" s="2" t="s">
        <v>934</v>
      </c>
      <c r="R95" s="2" t="s">
        <v>135</v>
      </c>
      <c r="S95" s="2" t="s">
        <v>935</v>
      </c>
      <c r="T95" s="2" t="s">
        <v>936</v>
      </c>
      <c r="U95" s="2">
        <v>25.566666666666666</v>
      </c>
      <c r="V95" s="2" t="s">
        <v>44</v>
      </c>
      <c r="W95" s="2" t="s">
        <v>45</v>
      </c>
      <c r="X95" s="2" t="s">
        <v>937</v>
      </c>
      <c r="Y95" s="2" t="str">
        <f t="shared" si="1"/>
        <v>Mengurus Rumah Tangga</v>
      </c>
      <c r="Z95" s="2" t="str">
        <f t="shared" si="2"/>
        <v>#REF!</v>
      </c>
      <c r="AA95" s="2"/>
      <c r="AB95" s="2"/>
      <c r="AC95" s="2"/>
      <c r="AD95" s="2"/>
      <c r="AE95" s="2"/>
      <c r="AF95" s="2"/>
    </row>
    <row r="96" ht="14.25" customHeight="1">
      <c r="A96" s="2" t="s">
        <v>938</v>
      </c>
      <c r="B96" s="2" t="s">
        <v>62</v>
      </c>
      <c r="C96" s="2" t="s">
        <v>28</v>
      </c>
      <c r="D96" s="2" t="s">
        <v>62</v>
      </c>
      <c r="E96" s="2" t="s">
        <v>939</v>
      </c>
      <c r="F96" s="2" t="s">
        <v>30</v>
      </c>
      <c r="G96" s="2" t="s">
        <v>31</v>
      </c>
      <c r="H96" s="2" t="s">
        <v>108</v>
      </c>
      <c r="I96" s="2" t="s">
        <v>277</v>
      </c>
      <c r="J96" s="2" t="s">
        <v>940</v>
      </c>
      <c r="K96" s="2" t="s">
        <v>111</v>
      </c>
      <c r="L96" s="2" t="s">
        <v>87</v>
      </c>
      <c r="M96" s="2" t="s">
        <v>65</v>
      </c>
      <c r="N96" s="2"/>
      <c r="O96" s="2" t="s">
        <v>941</v>
      </c>
      <c r="P96" s="2" t="s">
        <v>942</v>
      </c>
      <c r="Q96" s="2" t="s">
        <v>943</v>
      </c>
      <c r="R96" s="2" t="s">
        <v>158</v>
      </c>
      <c r="S96" s="2" t="s">
        <v>944</v>
      </c>
      <c r="T96" s="2" t="s">
        <v>945</v>
      </c>
      <c r="U96" s="2">
        <v>9.383333333333333</v>
      </c>
      <c r="V96" s="2" t="s">
        <v>44</v>
      </c>
      <c r="W96" s="2" t="s">
        <v>45</v>
      </c>
      <c r="X96" s="2" t="s">
        <v>946</v>
      </c>
      <c r="Y96" s="2" t="str">
        <f t="shared" si="1"/>
        <v>Kader PKK / Karang Taruna / Kader Lainnya</v>
      </c>
      <c r="Z96" s="2" t="str">
        <f t="shared" si="2"/>
        <v>#REF!</v>
      </c>
      <c r="AA96" s="2"/>
      <c r="AB96" s="2"/>
      <c r="AC96" s="2"/>
      <c r="AD96" s="2"/>
      <c r="AE96" s="2"/>
      <c r="AF96" s="2"/>
    </row>
    <row r="97" ht="14.25" customHeight="1">
      <c r="A97" s="2" t="s">
        <v>947</v>
      </c>
      <c r="B97" s="2" t="s">
        <v>62</v>
      </c>
      <c r="C97" s="2" t="s">
        <v>28</v>
      </c>
      <c r="D97" s="2" t="s">
        <v>62</v>
      </c>
      <c r="E97" s="2" t="s">
        <v>948</v>
      </c>
      <c r="F97" s="2" t="s">
        <v>30</v>
      </c>
      <c r="G97" s="2" t="s">
        <v>31</v>
      </c>
      <c r="H97" s="2" t="s">
        <v>452</v>
      </c>
      <c r="I97" s="2" t="s">
        <v>130</v>
      </c>
      <c r="J97" s="2" t="s">
        <v>949</v>
      </c>
      <c r="K97" s="2" t="s">
        <v>111</v>
      </c>
      <c r="L97" s="2" t="s">
        <v>36</v>
      </c>
      <c r="M97" s="2" t="s">
        <v>144</v>
      </c>
      <c r="N97" s="2"/>
      <c r="O97" s="2" t="s">
        <v>950</v>
      </c>
      <c r="P97" s="2" t="s">
        <v>951</v>
      </c>
      <c r="Q97" s="2" t="s">
        <v>952</v>
      </c>
      <c r="R97" s="2" t="s">
        <v>158</v>
      </c>
      <c r="S97" s="2" t="s">
        <v>953</v>
      </c>
      <c r="T97" s="2" t="s">
        <v>954</v>
      </c>
      <c r="U97" s="2">
        <v>12.75</v>
      </c>
      <c r="V97" s="2" t="s">
        <v>44</v>
      </c>
      <c r="W97" s="2" t="s">
        <v>45</v>
      </c>
      <c r="X97" s="2" t="s">
        <v>955</v>
      </c>
      <c r="Y97" s="2" t="str">
        <f t="shared" si="1"/>
        <v>Mengurus Rumah Tangga</v>
      </c>
      <c r="Z97" s="2" t="str">
        <f t="shared" si="2"/>
        <v>#REF!</v>
      </c>
      <c r="AA97" s="2"/>
      <c r="AB97" s="2"/>
      <c r="AC97" s="2"/>
      <c r="AD97" s="2"/>
      <c r="AE97" s="2"/>
      <c r="AF97" s="2"/>
    </row>
    <row r="98" ht="14.25" customHeight="1">
      <c r="A98" s="2" t="s">
        <v>956</v>
      </c>
      <c r="B98" s="2" t="s">
        <v>27</v>
      </c>
      <c r="C98" s="2" t="s">
        <v>28</v>
      </c>
      <c r="D98" s="2" t="s">
        <v>27</v>
      </c>
      <c r="E98" s="2" t="s">
        <v>957</v>
      </c>
      <c r="F98" s="2" t="s">
        <v>30</v>
      </c>
      <c r="G98" s="2" t="s">
        <v>31</v>
      </c>
      <c r="H98" s="2" t="s">
        <v>97</v>
      </c>
      <c r="I98" s="2" t="s">
        <v>109</v>
      </c>
      <c r="J98" s="2" t="s">
        <v>958</v>
      </c>
      <c r="K98" s="2" t="s">
        <v>111</v>
      </c>
      <c r="L98" s="2" t="s">
        <v>36</v>
      </c>
      <c r="M98" s="2" t="s">
        <v>65</v>
      </c>
      <c r="N98" s="2"/>
      <c r="O98" s="2" t="s">
        <v>959</v>
      </c>
      <c r="P98" s="2" t="s">
        <v>960</v>
      </c>
      <c r="Q98" s="2" t="s">
        <v>961</v>
      </c>
      <c r="R98" s="2" t="s">
        <v>158</v>
      </c>
      <c r="S98" s="2" t="s">
        <v>962</v>
      </c>
      <c r="T98" s="2" t="s">
        <v>963</v>
      </c>
      <c r="U98" s="2">
        <v>58.38333333333333</v>
      </c>
      <c r="V98" s="2" t="s">
        <v>44</v>
      </c>
      <c r="W98" s="2" t="s">
        <v>45</v>
      </c>
      <c r="X98" s="2" t="s">
        <v>964</v>
      </c>
      <c r="Y98" s="2" t="str">
        <f t="shared" si="1"/>
        <v>Kader PKK / Karang Taruna / Kader Lainnya</v>
      </c>
      <c r="Z98" s="2" t="str">
        <f t="shared" si="2"/>
        <v>#REF!</v>
      </c>
      <c r="AA98" s="2"/>
      <c r="AB98" s="2"/>
      <c r="AC98" s="2"/>
      <c r="AD98" s="2"/>
      <c r="AE98" s="2"/>
      <c r="AF98" s="2"/>
    </row>
    <row r="99" ht="14.25" customHeight="1">
      <c r="A99" s="2" t="s">
        <v>965</v>
      </c>
      <c r="B99" s="2" t="s">
        <v>62</v>
      </c>
      <c r="C99" s="2" t="s">
        <v>28</v>
      </c>
      <c r="D99" s="2" t="s">
        <v>62</v>
      </c>
      <c r="E99" s="2" t="s">
        <v>966</v>
      </c>
      <c r="F99" s="2" t="s">
        <v>30</v>
      </c>
      <c r="G99" s="2" t="s">
        <v>31</v>
      </c>
      <c r="H99" s="2" t="s">
        <v>49</v>
      </c>
      <c r="I99" s="2" t="s">
        <v>277</v>
      </c>
      <c r="J99" s="2" t="s">
        <v>967</v>
      </c>
      <c r="K99" s="2" t="s">
        <v>111</v>
      </c>
      <c r="L99" s="2" t="s">
        <v>36</v>
      </c>
      <c r="M99" s="2" t="s">
        <v>144</v>
      </c>
      <c r="N99" s="2"/>
      <c r="O99" s="2" t="s">
        <v>968</v>
      </c>
      <c r="P99" s="2" t="s">
        <v>969</v>
      </c>
      <c r="Q99" s="2" t="s">
        <v>970</v>
      </c>
      <c r="R99" s="2" t="s">
        <v>69</v>
      </c>
      <c r="S99" s="2" t="s">
        <v>971</v>
      </c>
      <c r="T99" s="2" t="s">
        <v>972</v>
      </c>
      <c r="U99" s="2">
        <v>23.633333333333333</v>
      </c>
      <c r="V99" s="2" t="s">
        <v>44</v>
      </c>
      <c r="W99" s="2" t="s">
        <v>45</v>
      </c>
      <c r="X99" s="2" t="s">
        <v>973</v>
      </c>
      <c r="Y99" s="2" t="str">
        <f t="shared" si="1"/>
        <v>Mengurus Rumah Tangga</v>
      </c>
      <c r="Z99" s="2" t="str">
        <f t="shared" si="2"/>
        <v>#REF!</v>
      </c>
      <c r="AA99" s="2"/>
      <c r="AB99" s="2"/>
      <c r="AC99" s="2"/>
      <c r="AD99" s="2"/>
      <c r="AE99" s="2"/>
      <c r="AF99" s="2"/>
    </row>
    <row r="100" ht="14.25" customHeight="1">
      <c r="A100" s="2" t="s">
        <v>974</v>
      </c>
      <c r="B100" s="2" t="s">
        <v>27</v>
      </c>
      <c r="C100" s="2" t="s">
        <v>28</v>
      </c>
      <c r="D100" s="2" t="s">
        <v>27</v>
      </c>
      <c r="E100" s="2" t="s">
        <v>975</v>
      </c>
      <c r="F100" s="2" t="s">
        <v>30</v>
      </c>
      <c r="G100" s="2" t="s">
        <v>31</v>
      </c>
      <c r="H100" s="2" t="s">
        <v>32</v>
      </c>
      <c r="I100" s="2" t="s">
        <v>50</v>
      </c>
      <c r="J100" s="2" t="s">
        <v>976</v>
      </c>
      <c r="K100" s="2" t="s">
        <v>111</v>
      </c>
      <c r="L100" s="2" t="s">
        <v>482</v>
      </c>
      <c r="M100" s="2" t="s">
        <v>65</v>
      </c>
      <c r="N100" s="2"/>
      <c r="O100" s="2" t="s">
        <v>977</v>
      </c>
      <c r="P100" s="2" t="s">
        <v>978</v>
      </c>
      <c r="Q100" s="2" t="s">
        <v>979</v>
      </c>
      <c r="R100" s="2" t="s">
        <v>57</v>
      </c>
      <c r="S100" s="2" t="s">
        <v>980</v>
      </c>
      <c r="T100" s="2" t="s">
        <v>981</v>
      </c>
      <c r="U100" s="2">
        <v>18.816666666666666</v>
      </c>
      <c r="V100" s="2" t="s">
        <v>44</v>
      </c>
      <c r="W100" s="2" t="s">
        <v>45</v>
      </c>
      <c r="X100" s="2" t="s">
        <v>982</v>
      </c>
      <c r="Y100" s="2" t="str">
        <f t="shared" si="1"/>
        <v>Kader PKK / Karang Taruna / Kader Lainnya</v>
      </c>
      <c r="Z100" s="2" t="str">
        <f t="shared" si="2"/>
        <v>#REF!</v>
      </c>
      <c r="AA100" s="2"/>
      <c r="AB100" s="2"/>
      <c r="AC100" s="2"/>
      <c r="AD100" s="2"/>
      <c r="AE100" s="2"/>
      <c r="AF100" s="2"/>
    </row>
    <row r="101" ht="14.25" customHeight="1">
      <c r="A101" s="2" t="s">
        <v>983</v>
      </c>
      <c r="B101" s="2" t="s">
        <v>62</v>
      </c>
      <c r="C101" s="2" t="s">
        <v>28</v>
      </c>
      <c r="D101" s="2" t="s">
        <v>62</v>
      </c>
      <c r="E101" s="2" t="s">
        <v>984</v>
      </c>
      <c r="F101" s="2" t="s">
        <v>30</v>
      </c>
      <c r="G101" s="2" t="s">
        <v>31</v>
      </c>
      <c r="H101" s="2" t="s">
        <v>108</v>
      </c>
      <c r="I101" s="2" t="s">
        <v>130</v>
      </c>
      <c r="J101" s="2" t="s">
        <v>985</v>
      </c>
      <c r="K101" s="2" t="s">
        <v>111</v>
      </c>
      <c r="L101" s="2" t="s">
        <v>36</v>
      </c>
      <c r="M101" s="2" t="s">
        <v>65</v>
      </c>
      <c r="N101" s="2"/>
      <c r="O101" s="2" t="s">
        <v>986</v>
      </c>
      <c r="P101" s="2" t="s">
        <v>987</v>
      </c>
      <c r="Q101" s="2" t="s">
        <v>988</v>
      </c>
      <c r="R101" s="2" t="s">
        <v>158</v>
      </c>
      <c r="S101" s="2" t="s">
        <v>989</v>
      </c>
      <c r="T101" s="2" t="s">
        <v>990</v>
      </c>
      <c r="U101" s="2">
        <v>26.0</v>
      </c>
      <c r="V101" s="2" t="s">
        <v>44</v>
      </c>
      <c r="W101" s="2" t="s">
        <v>45</v>
      </c>
      <c r="X101" s="2" t="s">
        <v>991</v>
      </c>
      <c r="Y101" s="2" t="str">
        <f t="shared" si="1"/>
        <v>Kader PKK / Karang Taruna / Kader Lainnya</v>
      </c>
      <c r="Z101" s="2" t="str">
        <f t="shared" si="2"/>
        <v>#REF!</v>
      </c>
      <c r="AA101" s="2"/>
      <c r="AB101" s="2"/>
      <c r="AC101" s="2"/>
      <c r="AD101" s="2"/>
      <c r="AE101" s="2"/>
      <c r="AF101" s="2"/>
    </row>
    <row r="102" ht="14.25" customHeight="1">
      <c r="A102" s="2" t="s">
        <v>992</v>
      </c>
      <c r="B102" s="2" t="s">
        <v>62</v>
      </c>
      <c r="C102" s="2" t="s">
        <v>28</v>
      </c>
      <c r="D102" s="2" t="s">
        <v>62</v>
      </c>
      <c r="E102" s="2" t="s">
        <v>993</v>
      </c>
      <c r="F102" s="2" t="s">
        <v>30</v>
      </c>
      <c r="G102" s="2" t="s">
        <v>31</v>
      </c>
      <c r="H102" s="2" t="s">
        <v>49</v>
      </c>
      <c r="I102" s="2" t="s">
        <v>109</v>
      </c>
      <c r="J102" s="2" t="s">
        <v>994</v>
      </c>
      <c r="K102" s="2" t="s">
        <v>111</v>
      </c>
      <c r="L102" s="2" t="s">
        <v>36</v>
      </c>
      <c r="M102" s="2" t="s">
        <v>144</v>
      </c>
      <c r="N102" s="2"/>
      <c r="O102" s="2" t="s">
        <v>995</v>
      </c>
      <c r="P102" s="2" t="s">
        <v>996</v>
      </c>
      <c r="Q102" s="2" t="s">
        <v>997</v>
      </c>
      <c r="R102" s="2" t="s">
        <v>158</v>
      </c>
      <c r="S102" s="2" t="s">
        <v>998</v>
      </c>
      <c r="T102" s="2" t="s">
        <v>999</v>
      </c>
      <c r="U102" s="2">
        <v>13.05</v>
      </c>
      <c r="V102" s="2" t="s">
        <v>44</v>
      </c>
      <c r="W102" s="2" t="s">
        <v>45</v>
      </c>
      <c r="X102" s="2" t="s">
        <v>1000</v>
      </c>
      <c r="Y102" s="2" t="str">
        <f t="shared" si="1"/>
        <v>Mengurus Rumah Tangga</v>
      </c>
      <c r="Z102" s="2" t="str">
        <f t="shared" si="2"/>
        <v>#REF!</v>
      </c>
      <c r="AA102" s="2"/>
      <c r="AB102" s="2"/>
      <c r="AC102" s="2"/>
      <c r="AD102" s="2"/>
      <c r="AE102" s="2"/>
      <c r="AF102" s="2"/>
    </row>
    <row r="103" ht="14.25" customHeight="1">
      <c r="A103" s="2" t="s">
        <v>1001</v>
      </c>
      <c r="B103" s="2" t="s">
        <v>62</v>
      </c>
      <c r="C103" s="2" t="s">
        <v>28</v>
      </c>
      <c r="D103" s="2" t="s">
        <v>62</v>
      </c>
      <c r="E103" s="2" t="s">
        <v>1002</v>
      </c>
      <c r="F103" s="2" t="s">
        <v>30</v>
      </c>
      <c r="G103" s="2" t="s">
        <v>31</v>
      </c>
      <c r="H103" s="2" t="s">
        <v>452</v>
      </c>
      <c r="I103" s="2" t="s">
        <v>142</v>
      </c>
      <c r="J103" s="2" t="s">
        <v>1003</v>
      </c>
      <c r="K103" s="2" t="s">
        <v>111</v>
      </c>
      <c r="L103" s="2" t="s">
        <v>482</v>
      </c>
      <c r="M103" s="2" t="s">
        <v>144</v>
      </c>
      <c r="N103" s="2"/>
      <c r="O103" s="2" t="s">
        <v>1004</v>
      </c>
      <c r="P103" s="2" t="s">
        <v>1005</v>
      </c>
      <c r="Q103" s="2" t="s">
        <v>1006</v>
      </c>
      <c r="R103" s="2" t="s">
        <v>41</v>
      </c>
      <c r="S103" s="2" t="s">
        <v>1007</v>
      </c>
      <c r="T103" s="2" t="s">
        <v>1008</v>
      </c>
      <c r="U103" s="2">
        <v>36.56666666666667</v>
      </c>
      <c r="V103" s="2" t="s">
        <v>44</v>
      </c>
      <c r="W103" s="2" t="s">
        <v>45</v>
      </c>
      <c r="X103" s="2" t="s">
        <v>1009</v>
      </c>
      <c r="Y103" s="2" t="str">
        <f t="shared" si="1"/>
        <v>Mengurus Rumah Tangga</v>
      </c>
      <c r="Z103" s="2" t="str">
        <f t="shared" si="2"/>
        <v>#REF!</v>
      </c>
      <c r="AA103" s="2"/>
      <c r="AB103" s="2"/>
      <c r="AC103" s="2"/>
      <c r="AD103" s="2"/>
      <c r="AE103" s="2"/>
      <c r="AF103" s="2"/>
    </row>
    <row r="104" ht="14.25" customHeight="1">
      <c r="A104" s="2" t="s">
        <v>1010</v>
      </c>
      <c r="B104" s="2" t="s">
        <v>62</v>
      </c>
      <c r="C104" s="2" t="s">
        <v>28</v>
      </c>
      <c r="D104" s="2" t="s">
        <v>62</v>
      </c>
      <c r="E104" s="2" t="s">
        <v>1011</v>
      </c>
      <c r="F104" s="2" t="s">
        <v>30</v>
      </c>
      <c r="G104" s="2" t="s">
        <v>31</v>
      </c>
      <c r="H104" s="2" t="s">
        <v>141</v>
      </c>
      <c r="I104" s="2" t="s">
        <v>85</v>
      </c>
      <c r="J104" s="2" t="s">
        <v>1012</v>
      </c>
      <c r="K104" s="2" t="s">
        <v>111</v>
      </c>
      <c r="L104" s="2" t="s">
        <v>87</v>
      </c>
      <c r="M104" s="2" t="s">
        <v>65</v>
      </c>
      <c r="N104" s="2"/>
      <c r="O104" s="2" t="s">
        <v>1013</v>
      </c>
      <c r="P104" s="2" t="s">
        <v>1014</v>
      </c>
      <c r="Q104" s="2" t="s">
        <v>1015</v>
      </c>
      <c r="R104" s="2" t="s">
        <v>1016</v>
      </c>
      <c r="S104" s="2" t="s">
        <v>1017</v>
      </c>
      <c r="T104" s="2" t="s">
        <v>1018</v>
      </c>
      <c r="U104" s="2">
        <v>25.033333333333335</v>
      </c>
      <c r="V104" s="2" t="s">
        <v>44</v>
      </c>
      <c r="W104" s="2" t="s">
        <v>45</v>
      </c>
      <c r="X104" s="2" t="s">
        <v>1019</v>
      </c>
      <c r="Y104" s="2" t="str">
        <f t="shared" si="1"/>
        <v>Kader PKK / Karang Taruna / Kader Lainnya</v>
      </c>
      <c r="Z104" s="2" t="str">
        <f t="shared" si="2"/>
        <v>#REF!</v>
      </c>
      <c r="AA104" s="2"/>
      <c r="AB104" s="2"/>
      <c r="AC104" s="2"/>
      <c r="AD104" s="2"/>
      <c r="AE104" s="2"/>
      <c r="AF104" s="2"/>
    </row>
    <row r="105" ht="14.25" customHeight="1">
      <c r="A105" s="2" t="s">
        <v>1020</v>
      </c>
      <c r="B105" s="2" t="s">
        <v>62</v>
      </c>
      <c r="C105" s="2" t="s">
        <v>28</v>
      </c>
      <c r="D105" s="2" t="s">
        <v>62</v>
      </c>
      <c r="E105" s="2" t="s">
        <v>1021</v>
      </c>
      <c r="F105" s="2" t="s">
        <v>30</v>
      </c>
      <c r="G105" s="2" t="s">
        <v>31</v>
      </c>
      <c r="H105" s="2" t="s">
        <v>32</v>
      </c>
      <c r="I105" s="2" t="s">
        <v>50</v>
      </c>
      <c r="J105" s="2" t="s">
        <v>1022</v>
      </c>
      <c r="K105" s="2" t="s">
        <v>111</v>
      </c>
      <c r="L105" s="2" t="s">
        <v>36</v>
      </c>
      <c r="M105" s="2" t="s">
        <v>258</v>
      </c>
      <c r="N105" s="2"/>
      <c r="O105" s="2" t="s">
        <v>1023</v>
      </c>
      <c r="P105" s="2" t="s">
        <v>1024</v>
      </c>
      <c r="Q105" s="2" t="s">
        <v>1025</v>
      </c>
      <c r="R105" s="2" t="s">
        <v>57</v>
      </c>
      <c r="S105" s="2" t="s">
        <v>1026</v>
      </c>
      <c r="T105" s="2" t="s">
        <v>1027</v>
      </c>
      <c r="U105" s="2">
        <v>9.833333333333334</v>
      </c>
      <c r="V105" s="2" t="s">
        <v>44</v>
      </c>
      <c r="W105" s="2" t="s">
        <v>45</v>
      </c>
      <c r="X105" s="2" t="s">
        <v>1028</v>
      </c>
      <c r="Y105" s="2" t="str">
        <f t="shared" si="1"/>
        <v>Pelajar / Mahasiswa</v>
      </c>
      <c r="Z105" s="2" t="str">
        <f t="shared" si="2"/>
        <v>#REF!</v>
      </c>
      <c r="AA105" s="2"/>
      <c r="AB105" s="2"/>
      <c r="AC105" s="2"/>
      <c r="AD105" s="2"/>
      <c r="AE105" s="2"/>
      <c r="AF105" s="2"/>
    </row>
    <row r="106" ht="14.25" customHeight="1">
      <c r="A106" s="2" t="s">
        <v>1029</v>
      </c>
      <c r="B106" s="2" t="s">
        <v>62</v>
      </c>
      <c r="C106" s="2" t="s">
        <v>28</v>
      </c>
      <c r="D106" s="2" t="s">
        <v>62</v>
      </c>
      <c r="E106" s="2" t="s">
        <v>1030</v>
      </c>
      <c r="F106" s="2" t="s">
        <v>30</v>
      </c>
      <c r="G106" s="2" t="s">
        <v>31</v>
      </c>
      <c r="H106" s="2" t="s">
        <v>108</v>
      </c>
      <c r="I106" s="2" t="s">
        <v>130</v>
      </c>
      <c r="J106" s="2" t="s">
        <v>1031</v>
      </c>
      <c r="K106" s="2" t="s">
        <v>111</v>
      </c>
      <c r="L106" s="2" t="s">
        <v>36</v>
      </c>
      <c r="M106" s="2" t="s">
        <v>144</v>
      </c>
      <c r="N106" s="2"/>
      <c r="O106" s="2" t="s">
        <v>1032</v>
      </c>
      <c r="P106" s="2" t="s">
        <v>1033</v>
      </c>
      <c r="Q106" s="2" t="s">
        <v>1034</v>
      </c>
      <c r="R106" s="2" t="s">
        <v>158</v>
      </c>
      <c r="S106" s="2" t="s">
        <v>1035</v>
      </c>
      <c r="T106" s="2" t="s">
        <v>1036</v>
      </c>
      <c r="U106" s="2">
        <v>24.433333333333334</v>
      </c>
      <c r="V106" s="2" t="s">
        <v>44</v>
      </c>
      <c r="W106" s="2" t="s">
        <v>45</v>
      </c>
      <c r="X106" s="2" t="s">
        <v>1037</v>
      </c>
      <c r="Y106" s="2" t="str">
        <f t="shared" si="1"/>
        <v>Mengurus Rumah Tangga</v>
      </c>
      <c r="Z106" s="2" t="str">
        <f t="shared" si="2"/>
        <v>#REF!</v>
      </c>
      <c r="AA106" s="2"/>
      <c r="AB106" s="2"/>
      <c r="AC106" s="2"/>
      <c r="AD106" s="2"/>
      <c r="AE106" s="2"/>
      <c r="AF106" s="2"/>
    </row>
    <row r="107" ht="14.25" customHeight="1">
      <c r="A107" s="2" t="s">
        <v>1038</v>
      </c>
      <c r="B107" s="2" t="s">
        <v>62</v>
      </c>
      <c r="C107" s="2" t="s">
        <v>28</v>
      </c>
      <c r="D107" s="2" t="s">
        <v>62</v>
      </c>
      <c r="E107" s="2" t="s">
        <v>1039</v>
      </c>
      <c r="F107" s="2" t="s">
        <v>30</v>
      </c>
      <c r="G107" s="2" t="s">
        <v>31</v>
      </c>
      <c r="H107" s="2" t="s">
        <v>49</v>
      </c>
      <c r="I107" s="2" t="s">
        <v>85</v>
      </c>
      <c r="J107" s="2" t="s">
        <v>1040</v>
      </c>
      <c r="K107" s="2" t="s">
        <v>111</v>
      </c>
      <c r="L107" s="2" t="s">
        <v>36</v>
      </c>
      <c r="M107" s="2" t="s">
        <v>52</v>
      </c>
      <c r="N107" s="2" t="s">
        <v>268</v>
      </c>
      <c r="O107" s="2" t="s">
        <v>1041</v>
      </c>
      <c r="P107" s="2" t="s">
        <v>1042</v>
      </c>
      <c r="Q107" s="2" t="s">
        <v>1043</v>
      </c>
      <c r="R107" s="2" t="s">
        <v>135</v>
      </c>
      <c r="S107" s="2" t="s">
        <v>1044</v>
      </c>
      <c r="T107" s="2" t="s">
        <v>1045</v>
      </c>
      <c r="U107" s="2">
        <v>10.3</v>
      </c>
      <c r="V107" s="2" t="s">
        <v>44</v>
      </c>
      <c r="W107" s="2" t="s">
        <v>45</v>
      </c>
      <c r="X107" s="2" t="s">
        <v>1046</v>
      </c>
      <c r="Y107" s="2" t="str">
        <f t="shared" si="1"/>
        <v>Belum Bekerja</v>
      </c>
      <c r="Z107" s="2" t="str">
        <f t="shared" si="2"/>
        <v>#REF!</v>
      </c>
      <c r="AA107" s="2"/>
      <c r="AB107" s="2"/>
      <c r="AC107" s="2"/>
      <c r="AD107" s="2"/>
      <c r="AE107" s="2"/>
      <c r="AF107" s="2"/>
    </row>
    <row r="108" ht="14.25" customHeight="1">
      <c r="A108" s="2" t="s">
        <v>1047</v>
      </c>
      <c r="B108" s="2" t="s">
        <v>62</v>
      </c>
      <c r="C108" s="2" t="s">
        <v>28</v>
      </c>
      <c r="D108" s="2" t="s">
        <v>62</v>
      </c>
      <c r="E108" s="2" t="s">
        <v>1048</v>
      </c>
      <c r="F108" s="2" t="s">
        <v>30</v>
      </c>
      <c r="G108" s="2" t="s">
        <v>31</v>
      </c>
      <c r="H108" s="2" t="s">
        <v>129</v>
      </c>
      <c r="I108" s="2" t="s">
        <v>33</v>
      </c>
      <c r="J108" s="2" t="s">
        <v>1049</v>
      </c>
      <c r="K108" s="2" t="s">
        <v>111</v>
      </c>
      <c r="L108" s="2" t="s">
        <v>36</v>
      </c>
      <c r="M108" s="2" t="s">
        <v>37</v>
      </c>
      <c r="N108" s="2"/>
      <c r="O108" s="2" t="s">
        <v>1050</v>
      </c>
      <c r="P108" s="2" t="s">
        <v>1051</v>
      </c>
      <c r="Q108" s="2" t="s">
        <v>1052</v>
      </c>
      <c r="R108" s="2" t="s">
        <v>57</v>
      </c>
      <c r="S108" s="2" t="s">
        <v>577</v>
      </c>
      <c r="T108" s="2" t="s">
        <v>1053</v>
      </c>
      <c r="U108" s="2">
        <v>50.266666666666666</v>
      </c>
      <c r="V108" s="2" t="s">
        <v>44</v>
      </c>
      <c r="W108" s="2" t="s">
        <v>45</v>
      </c>
      <c r="X108" s="2" t="s">
        <v>1054</v>
      </c>
      <c r="Y108" s="2" t="str">
        <f t="shared" si="1"/>
        <v>Wiraswasta</v>
      </c>
      <c r="Z108" s="2" t="str">
        <f t="shared" si="2"/>
        <v>#REF!</v>
      </c>
      <c r="AA108" s="2"/>
      <c r="AB108" s="2"/>
      <c r="AC108" s="2"/>
      <c r="AD108" s="2"/>
      <c r="AE108" s="2"/>
      <c r="AF108" s="2"/>
    </row>
    <row r="109" ht="14.25" customHeight="1">
      <c r="A109" s="2" t="s">
        <v>1055</v>
      </c>
      <c r="B109" s="2" t="s">
        <v>62</v>
      </c>
      <c r="C109" s="2" t="s">
        <v>28</v>
      </c>
      <c r="D109" s="2" t="s">
        <v>62</v>
      </c>
      <c r="E109" s="2" t="s">
        <v>1056</v>
      </c>
      <c r="F109" s="2" t="s">
        <v>30</v>
      </c>
      <c r="G109" s="2" t="s">
        <v>31</v>
      </c>
      <c r="H109" s="2" t="s">
        <v>49</v>
      </c>
      <c r="I109" s="2" t="s">
        <v>277</v>
      </c>
      <c r="J109" s="2" t="s">
        <v>1057</v>
      </c>
      <c r="K109" s="2" t="s">
        <v>111</v>
      </c>
      <c r="L109" s="2" t="s">
        <v>36</v>
      </c>
      <c r="M109" s="2" t="s">
        <v>144</v>
      </c>
      <c r="N109" s="2"/>
      <c r="O109" s="2" t="s">
        <v>1058</v>
      </c>
      <c r="P109" s="2" t="s">
        <v>1059</v>
      </c>
      <c r="Q109" s="2" t="s">
        <v>1060</v>
      </c>
      <c r="R109" s="2" t="s">
        <v>158</v>
      </c>
      <c r="S109" s="2" t="s">
        <v>1061</v>
      </c>
      <c r="T109" s="2" t="s">
        <v>1062</v>
      </c>
      <c r="U109" s="2">
        <v>25.133333333333333</v>
      </c>
      <c r="V109" s="2" t="s">
        <v>44</v>
      </c>
      <c r="W109" s="2" t="s">
        <v>45</v>
      </c>
      <c r="X109" s="2" t="s">
        <v>1063</v>
      </c>
      <c r="Y109" s="2" t="str">
        <f t="shared" si="1"/>
        <v>Mengurus Rumah Tangga</v>
      </c>
      <c r="Z109" s="2" t="str">
        <f t="shared" si="2"/>
        <v>#REF!</v>
      </c>
      <c r="AA109" s="2"/>
      <c r="AB109" s="2"/>
      <c r="AC109" s="2"/>
      <c r="AD109" s="2"/>
      <c r="AE109" s="2"/>
      <c r="AF109" s="2"/>
    </row>
    <row r="110" ht="14.25" customHeight="1">
      <c r="A110" s="2" t="s">
        <v>1064</v>
      </c>
      <c r="B110" s="2" t="s">
        <v>62</v>
      </c>
      <c r="C110" s="2" t="s">
        <v>28</v>
      </c>
      <c r="D110" s="2" t="s">
        <v>62</v>
      </c>
      <c r="E110" s="2" t="s">
        <v>1065</v>
      </c>
      <c r="F110" s="2" t="s">
        <v>30</v>
      </c>
      <c r="G110" s="2" t="s">
        <v>31</v>
      </c>
      <c r="H110" s="2" t="s">
        <v>108</v>
      </c>
      <c r="I110" s="2" t="s">
        <v>85</v>
      </c>
      <c r="J110" s="2" t="s">
        <v>1066</v>
      </c>
      <c r="K110" s="2" t="s">
        <v>111</v>
      </c>
      <c r="L110" s="2" t="s">
        <v>87</v>
      </c>
      <c r="M110" s="2" t="s">
        <v>65</v>
      </c>
      <c r="N110" s="2"/>
      <c r="O110" s="2" t="s">
        <v>1067</v>
      </c>
      <c r="P110" s="2" t="s">
        <v>1068</v>
      </c>
      <c r="Q110" s="2" t="s">
        <v>1069</v>
      </c>
      <c r="R110" s="2" t="s">
        <v>57</v>
      </c>
      <c r="S110" s="2" t="s">
        <v>1070</v>
      </c>
      <c r="T110" s="2" t="s">
        <v>1071</v>
      </c>
      <c r="U110" s="2">
        <v>25.616666666666667</v>
      </c>
      <c r="V110" s="2" t="s">
        <v>44</v>
      </c>
      <c r="W110" s="2" t="s">
        <v>45</v>
      </c>
      <c r="X110" s="2" t="s">
        <v>1072</v>
      </c>
      <c r="Y110" s="2" t="str">
        <f t="shared" si="1"/>
        <v>Kader PKK / Karang Taruna / Kader Lainnya</v>
      </c>
      <c r="Z110" s="2" t="str">
        <f t="shared" si="2"/>
        <v>#REF!</v>
      </c>
      <c r="AA110" s="2"/>
      <c r="AB110" s="2"/>
      <c r="AC110" s="2"/>
      <c r="AD110" s="2"/>
      <c r="AE110" s="2"/>
      <c r="AF110" s="2"/>
    </row>
    <row r="111" ht="14.25" customHeight="1">
      <c r="A111" s="2" t="s">
        <v>1073</v>
      </c>
      <c r="B111" s="2" t="s">
        <v>62</v>
      </c>
      <c r="C111" s="2" t="s">
        <v>28</v>
      </c>
      <c r="D111" s="2" t="s">
        <v>62</v>
      </c>
      <c r="E111" s="2" t="s">
        <v>1074</v>
      </c>
      <c r="F111" s="2" t="s">
        <v>30</v>
      </c>
      <c r="G111" s="2" t="s">
        <v>31</v>
      </c>
      <c r="H111" s="2" t="s">
        <v>84</v>
      </c>
      <c r="I111" s="2" t="s">
        <v>85</v>
      </c>
      <c r="J111" s="2" t="s">
        <v>1075</v>
      </c>
      <c r="K111" s="2" t="s">
        <v>35</v>
      </c>
      <c r="L111" s="2" t="s">
        <v>36</v>
      </c>
      <c r="M111" s="2" t="s">
        <v>258</v>
      </c>
      <c r="N111" s="2"/>
      <c r="O111" s="2" t="s">
        <v>1076</v>
      </c>
      <c r="P111" s="2" t="s">
        <v>1077</v>
      </c>
      <c r="Q111" s="2" t="s">
        <v>1078</v>
      </c>
      <c r="R111" s="2" t="s">
        <v>57</v>
      </c>
      <c r="S111" s="2" t="s">
        <v>1079</v>
      </c>
      <c r="T111" s="2" t="s">
        <v>1080</v>
      </c>
      <c r="U111" s="2">
        <v>30.416666666666668</v>
      </c>
      <c r="V111" s="2" t="s">
        <v>44</v>
      </c>
      <c r="W111" s="2" t="s">
        <v>45</v>
      </c>
      <c r="X111" s="2" t="s">
        <v>1081</v>
      </c>
      <c r="Y111" s="2" t="str">
        <f t="shared" si="1"/>
        <v>Pelajar / Mahasiswa</v>
      </c>
      <c r="Z111" s="2" t="str">
        <f t="shared" si="2"/>
        <v>#REF!</v>
      </c>
      <c r="AA111" s="2"/>
      <c r="AB111" s="2"/>
      <c r="AC111" s="2"/>
      <c r="AD111" s="2"/>
      <c r="AE111" s="2"/>
      <c r="AF111" s="2"/>
    </row>
    <row r="112" ht="14.25" customHeight="1">
      <c r="A112" s="2" t="s">
        <v>1082</v>
      </c>
      <c r="B112" s="2" t="s">
        <v>62</v>
      </c>
      <c r="C112" s="2" t="s">
        <v>28</v>
      </c>
      <c r="D112" s="2" t="s">
        <v>62</v>
      </c>
      <c r="E112" s="2" t="s">
        <v>1083</v>
      </c>
      <c r="F112" s="2" t="s">
        <v>30</v>
      </c>
      <c r="G112" s="2" t="s">
        <v>31</v>
      </c>
      <c r="H112" s="2" t="s">
        <v>49</v>
      </c>
      <c r="I112" s="2" t="s">
        <v>50</v>
      </c>
      <c r="J112" s="2" t="s">
        <v>1084</v>
      </c>
      <c r="K112" s="2" t="s">
        <v>35</v>
      </c>
      <c r="L112" s="2" t="s">
        <v>482</v>
      </c>
      <c r="M112" s="2" t="s">
        <v>258</v>
      </c>
      <c r="N112" s="2"/>
      <c r="O112" s="2" t="s">
        <v>1085</v>
      </c>
      <c r="P112" s="2" t="s">
        <v>1086</v>
      </c>
      <c r="Q112" s="2" t="s">
        <v>1087</v>
      </c>
      <c r="R112" s="2" t="s">
        <v>158</v>
      </c>
      <c r="S112" s="2" t="s">
        <v>1088</v>
      </c>
      <c r="T112" s="2" t="s">
        <v>1089</v>
      </c>
      <c r="U112" s="2">
        <v>25.4</v>
      </c>
      <c r="V112" s="2" t="s">
        <v>44</v>
      </c>
      <c r="W112" s="2" t="s">
        <v>45</v>
      </c>
      <c r="X112" s="2" t="s">
        <v>1090</v>
      </c>
      <c r="Y112" s="2" t="str">
        <f t="shared" si="1"/>
        <v>Pelajar / Mahasiswa</v>
      </c>
      <c r="Z112" s="2" t="str">
        <f t="shared" si="2"/>
        <v>#REF!</v>
      </c>
      <c r="AA112" s="2"/>
      <c r="AB112" s="2"/>
      <c r="AC112" s="2"/>
      <c r="AD112" s="2"/>
      <c r="AE112" s="2"/>
      <c r="AF112" s="2"/>
    </row>
    <row r="113" ht="14.25" customHeight="1">
      <c r="A113" s="2" t="s">
        <v>1091</v>
      </c>
      <c r="B113" s="2" t="s">
        <v>62</v>
      </c>
      <c r="C113" s="2" t="s">
        <v>28</v>
      </c>
      <c r="D113" s="2" t="s">
        <v>62</v>
      </c>
      <c r="E113" s="2" t="s">
        <v>1092</v>
      </c>
      <c r="F113" s="2" t="s">
        <v>30</v>
      </c>
      <c r="G113" s="2" t="s">
        <v>31</v>
      </c>
      <c r="H113" s="2" t="s">
        <v>129</v>
      </c>
      <c r="I113" s="2" t="s">
        <v>33</v>
      </c>
      <c r="J113" s="2" t="s">
        <v>1093</v>
      </c>
      <c r="K113" s="2" t="s">
        <v>35</v>
      </c>
      <c r="L113" s="2" t="s">
        <v>87</v>
      </c>
      <c r="M113" s="2" t="s">
        <v>52</v>
      </c>
      <c r="N113" s="2" t="s">
        <v>1094</v>
      </c>
      <c r="O113" s="2" t="s">
        <v>1095</v>
      </c>
      <c r="P113" s="2" t="s">
        <v>1096</v>
      </c>
      <c r="Q113" s="2" t="s">
        <v>1097</v>
      </c>
      <c r="R113" s="2" t="s">
        <v>69</v>
      </c>
      <c r="S113" s="2" t="s">
        <v>1098</v>
      </c>
      <c r="T113" s="2" t="s">
        <v>1099</v>
      </c>
      <c r="U113" s="2">
        <v>20.183333333333334</v>
      </c>
      <c r="V113" s="2" t="s">
        <v>44</v>
      </c>
      <c r="W113" s="2" t="s">
        <v>45</v>
      </c>
      <c r="X113" s="2" t="s">
        <v>1100</v>
      </c>
      <c r="Y113" s="2" t="str">
        <f t="shared" si="1"/>
        <v>belum bekerja</v>
      </c>
      <c r="Z113" s="2" t="str">
        <f t="shared" si="2"/>
        <v>#REF!</v>
      </c>
      <c r="AA113" s="2"/>
      <c r="AB113" s="2"/>
      <c r="AC113" s="2"/>
      <c r="AD113" s="2"/>
      <c r="AE113" s="2"/>
      <c r="AF113" s="2"/>
    </row>
    <row r="114" ht="14.25" customHeight="1">
      <c r="A114" s="2" t="s">
        <v>1101</v>
      </c>
      <c r="B114" s="2" t="s">
        <v>62</v>
      </c>
      <c r="C114" s="2" t="s">
        <v>28</v>
      </c>
      <c r="D114" s="2" t="s">
        <v>62</v>
      </c>
      <c r="E114" s="2" t="s">
        <v>1102</v>
      </c>
      <c r="F114" s="2" t="s">
        <v>30</v>
      </c>
      <c r="G114" s="2" t="s">
        <v>31</v>
      </c>
      <c r="H114" s="2" t="s">
        <v>97</v>
      </c>
      <c r="I114" s="2" t="s">
        <v>277</v>
      </c>
      <c r="J114" s="2" t="s">
        <v>1103</v>
      </c>
      <c r="K114" s="2" t="s">
        <v>35</v>
      </c>
      <c r="L114" s="2" t="s">
        <v>36</v>
      </c>
      <c r="M114" s="2" t="s">
        <v>52</v>
      </c>
      <c r="N114" s="2" t="s">
        <v>1104</v>
      </c>
      <c r="O114" s="2" t="s">
        <v>1105</v>
      </c>
      <c r="P114" s="2" t="s">
        <v>1106</v>
      </c>
      <c r="Q114" s="2" t="s">
        <v>1107</v>
      </c>
      <c r="R114" s="2" t="s">
        <v>57</v>
      </c>
      <c r="S114" s="2" t="s">
        <v>1108</v>
      </c>
      <c r="T114" s="2" t="s">
        <v>1109</v>
      </c>
      <c r="U114" s="2">
        <v>49.88333333333333</v>
      </c>
      <c r="V114" s="2" t="s">
        <v>44</v>
      </c>
      <c r="W114" s="2" t="s">
        <v>45</v>
      </c>
      <c r="X114" s="2" t="s">
        <v>1110</v>
      </c>
      <c r="Y114" s="2" t="str">
        <f t="shared" si="1"/>
        <v>OJEK ONLINE</v>
      </c>
      <c r="Z114" s="2" t="str">
        <f t="shared" si="2"/>
        <v>#REF!</v>
      </c>
      <c r="AA114" s="2"/>
      <c r="AB114" s="2"/>
      <c r="AC114" s="2"/>
      <c r="AD114" s="2"/>
      <c r="AE114" s="2"/>
      <c r="AF114" s="2"/>
    </row>
    <row r="115" ht="14.25" customHeight="1">
      <c r="A115" s="2" t="s">
        <v>1111</v>
      </c>
      <c r="B115" s="2" t="s">
        <v>27</v>
      </c>
      <c r="C115" s="2" t="s">
        <v>28</v>
      </c>
      <c r="D115" s="2" t="s">
        <v>27</v>
      </c>
      <c r="E115" s="2" t="s">
        <v>1112</v>
      </c>
      <c r="F115" s="2" t="s">
        <v>30</v>
      </c>
      <c r="G115" s="2" t="s">
        <v>31</v>
      </c>
      <c r="H115" s="2" t="s">
        <v>822</v>
      </c>
      <c r="I115" s="2" t="s">
        <v>109</v>
      </c>
      <c r="J115" s="2" t="s">
        <v>1113</v>
      </c>
      <c r="K115" s="2" t="s">
        <v>111</v>
      </c>
      <c r="L115" s="2" t="s">
        <v>87</v>
      </c>
      <c r="M115" s="2" t="s">
        <v>52</v>
      </c>
      <c r="N115" s="2" t="s">
        <v>248</v>
      </c>
      <c r="O115" s="2" t="s">
        <v>1114</v>
      </c>
      <c r="P115" s="2" t="s">
        <v>1115</v>
      </c>
      <c r="Q115" s="2" t="s">
        <v>1116</v>
      </c>
      <c r="R115" s="2" t="s">
        <v>310</v>
      </c>
      <c r="S115" s="2" t="s">
        <v>1117</v>
      </c>
      <c r="T115" s="2" t="s">
        <v>1118</v>
      </c>
      <c r="U115" s="2">
        <v>35.333333333333336</v>
      </c>
      <c r="V115" s="2" t="s">
        <v>44</v>
      </c>
      <c r="W115" s="2" t="s">
        <v>45</v>
      </c>
      <c r="X115" s="2" t="s">
        <v>1119</v>
      </c>
      <c r="Y115" s="2" t="str">
        <f t="shared" si="1"/>
        <v>-</v>
      </c>
      <c r="Z115" s="2" t="str">
        <f t="shared" si="2"/>
        <v>#REF!</v>
      </c>
      <c r="AA115" s="2"/>
      <c r="AB115" s="2"/>
      <c r="AC115" s="2"/>
      <c r="AD115" s="2"/>
      <c r="AE115" s="2"/>
      <c r="AF115" s="2"/>
    </row>
    <row r="116" ht="14.25" customHeight="1">
      <c r="A116" s="2" t="s">
        <v>1120</v>
      </c>
      <c r="B116" s="2" t="s">
        <v>62</v>
      </c>
      <c r="C116" s="2" t="s">
        <v>28</v>
      </c>
      <c r="D116" s="2" t="s">
        <v>62</v>
      </c>
      <c r="E116" s="2" t="s">
        <v>1121</v>
      </c>
      <c r="F116" s="2" t="s">
        <v>30</v>
      </c>
      <c r="G116" s="2" t="s">
        <v>31</v>
      </c>
      <c r="H116" s="2" t="s">
        <v>49</v>
      </c>
      <c r="I116" s="2" t="s">
        <v>33</v>
      </c>
      <c r="J116" s="2" t="s">
        <v>1122</v>
      </c>
      <c r="K116" s="2" t="s">
        <v>111</v>
      </c>
      <c r="L116" s="2" t="s">
        <v>36</v>
      </c>
      <c r="M116" s="2" t="s">
        <v>144</v>
      </c>
      <c r="N116" s="2"/>
      <c r="O116" s="2" t="s">
        <v>1123</v>
      </c>
      <c r="P116" s="2" t="s">
        <v>1124</v>
      </c>
      <c r="Q116" s="2" t="s">
        <v>1125</v>
      </c>
      <c r="R116" s="2" t="s">
        <v>135</v>
      </c>
      <c r="S116" s="2" t="s">
        <v>1126</v>
      </c>
      <c r="T116" s="2" t="s">
        <v>1127</v>
      </c>
      <c r="U116" s="2">
        <v>22.616666666666667</v>
      </c>
      <c r="V116" s="2" t="s">
        <v>44</v>
      </c>
      <c r="W116" s="2" t="s">
        <v>45</v>
      </c>
      <c r="X116" s="2" t="s">
        <v>1128</v>
      </c>
      <c r="Y116" s="2" t="str">
        <f t="shared" si="1"/>
        <v>Mengurus Rumah Tangga</v>
      </c>
      <c r="Z116" s="2" t="str">
        <f t="shared" si="2"/>
        <v>#REF!</v>
      </c>
      <c r="AA116" s="2"/>
      <c r="AB116" s="2"/>
      <c r="AC116" s="2"/>
      <c r="AD116" s="2"/>
      <c r="AE116" s="2"/>
      <c r="AF116" s="2"/>
    </row>
    <row r="117" ht="14.25" customHeight="1">
      <c r="A117" s="2" t="s">
        <v>1129</v>
      </c>
      <c r="B117" s="2" t="s">
        <v>62</v>
      </c>
      <c r="C117" s="2" t="s">
        <v>28</v>
      </c>
      <c r="D117" s="2" t="s">
        <v>62</v>
      </c>
      <c r="E117" s="2" t="s">
        <v>1130</v>
      </c>
      <c r="F117" s="2" t="s">
        <v>30</v>
      </c>
      <c r="G117" s="2" t="s">
        <v>31</v>
      </c>
      <c r="H117" s="2" t="s">
        <v>49</v>
      </c>
      <c r="I117" s="2" t="s">
        <v>85</v>
      </c>
      <c r="J117" s="2" t="s">
        <v>1131</v>
      </c>
      <c r="K117" s="2" t="s">
        <v>35</v>
      </c>
      <c r="L117" s="2" t="s">
        <v>36</v>
      </c>
      <c r="M117" s="2" t="s">
        <v>258</v>
      </c>
      <c r="N117" s="2"/>
      <c r="O117" s="2" t="s">
        <v>1132</v>
      </c>
      <c r="P117" s="2" t="s">
        <v>1133</v>
      </c>
      <c r="Q117" s="2" t="s">
        <v>1134</v>
      </c>
      <c r="R117" s="2" t="s">
        <v>135</v>
      </c>
      <c r="S117" s="2" t="s">
        <v>1135</v>
      </c>
      <c r="T117" s="2" t="s">
        <v>1136</v>
      </c>
      <c r="U117" s="2">
        <v>29.4</v>
      </c>
      <c r="V117" s="2" t="s">
        <v>44</v>
      </c>
      <c r="W117" s="2" t="s">
        <v>45</v>
      </c>
      <c r="X117" s="2" t="s">
        <v>1137</v>
      </c>
      <c r="Y117" s="2" t="str">
        <f t="shared" si="1"/>
        <v>Pelajar / Mahasiswa</v>
      </c>
      <c r="Z117" s="2" t="str">
        <f t="shared" si="2"/>
        <v>#REF!</v>
      </c>
      <c r="AA117" s="2"/>
      <c r="AB117" s="2"/>
      <c r="AC117" s="2"/>
      <c r="AD117" s="2"/>
      <c r="AE117" s="2"/>
      <c r="AF117" s="2"/>
    </row>
    <row r="118" ht="14.25" customHeight="1">
      <c r="A118" s="2" t="s">
        <v>1138</v>
      </c>
      <c r="B118" s="2" t="s">
        <v>62</v>
      </c>
      <c r="C118" s="2" t="s">
        <v>28</v>
      </c>
      <c r="D118" s="2" t="s">
        <v>62</v>
      </c>
      <c r="E118" s="2" t="s">
        <v>1139</v>
      </c>
      <c r="F118" s="2" t="s">
        <v>30</v>
      </c>
      <c r="G118" s="2" t="s">
        <v>31</v>
      </c>
      <c r="H118" s="2" t="s">
        <v>822</v>
      </c>
      <c r="I118" s="2" t="s">
        <v>130</v>
      </c>
      <c r="J118" s="2" t="s">
        <v>1140</v>
      </c>
      <c r="K118" s="2" t="s">
        <v>111</v>
      </c>
      <c r="L118" s="2" t="s">
        <v>36</v>
      </c>
      <c r="M118" s="2" t="s">
        <v>144</v>
      </c>
      <c r="N118" s="2"/>
      <c r="O118" s="2" t="s">
        <v>1141</v>
      </c>
      <c r="P118" s="2" t="s">
        <v>1142</v>
      </c>
      <c r="Q118" s="2" t="s">
        <v>1143</v>
      </c>
      <c r="R118" s="2" t="s">
        <v>135</v>
      </c>
      <c r="S118" s="2" t="s">
        <v>1144</v>
      </c>
      <c r="T118" s="2" t="s">
        <v>1145</v>
      </c>
      <c r="U118" s="2">
        <v>19.383333333333333</v>
      </c>
      <c r="V118" s="2" t="s">
        <v>44</v>
      </c>
      <c r="W118" s="2" t="s">
        <v>45</v>
      </c>
      <c r="X118" s="2" t="s">
        <v>1146</v>
      </c>
      <c r="Y118" s="2" t="str">
        <f t="shared" si="1"/>
        <v>Mengurus Rumah Tangga</v>
      </c>
      <c r="Z118" s="2" t="str">
        <f t="shared" si="2"/>
        <v>#REF!</v>
      </c>
      <c r="AA118" s="2"/>
      <c r="AB118" s="2"/>
      <c r="AC118" s="2"/>
      <c r="AD118" s="2"/>
      <c r="AE118" s="2"/>
      <c r="AF118" s="2"/>
    </row>
    <row r="119" ht="14.25" customHeight="1">
      <c r="A119" s="2" t="s">
        <v>1147</v>
      </c>
      <c r="B119" s="2" t="s">
        <v>62</v>
      </c>
      <c r="C119" s="2" t="s">
        <v>28</v>
      </c>
      <c r="D119" s="2" t="s">
        <v>62</v>
      </c>
      <c r="E119" s="2" t="s">
        <v>1148</v>
      </c>
      <c r="F119" s="2" t="s">
        <v>30</v>
      </c>
      <c r="G119" s="2" t="s">
        <v>31</v>
      </c>
      <c r="H119" s="2" t="s">
        <v>129</v>
      </c>
      <c r="I119" s="2" t="s">
        <v>50</v>
      </c>
      <c r="J119" s="2" t="s">
        <v>1149</v>
      </c>
      <c r="K119" s="2" t="s">
        <v>111</v>
      </c>
      <c r="L119" s="2" t="s">
        <v>36</v>
      </c>
      <c r="M119" s="2" t="s">
        <v>144</v>
      </c>
      <c r="N119" s="2"/>
      <c r="O119" s="2" t="s">
        <v>1150</v>
      </c>
      <c r="P119" s="2" t="s">
        <v>1151</v>
      </c>
      <c r="Q119" s="2" t="s">
        <v>1152</v>
      </c>
      <c r="R119" s="2" t="s">
        <v>41</v>
      </c>
      <c r="S119" s="2" t="s">
        <v>1153</v>
      </c>
      <c r="T119" s="2" t="s">
        <v>1154</v>
      </c>
      <c r="U119" s="2">
        <v>28.466666666666665</v>
      </c>
      <c r="V119" s="2" t="s">
        <v>44</v>
      </c>
      <c r="W119" s="2" t="s">
        <v>45</v>
      </c>
      <c r="X119" s="2" t="s">
        <v>1155</v>
      </c>
      <c r="Y119" s="2" t="str">
        <f t="shared" si="1"/>
        <v>Mengurus Rumah Tangga</v>
      </c>
      <c r="Z119" s="2" t="str">
        <f t="shared" si="2"/>
        <v>#REF!</v>
      </c>
      <c r="AA119" s="2"/>
      <c r="AB119" s="2"/>
      <c r="AC119" s="2"/>
      <c r="AD119" s="2"/>
      <c r="AE119" s="2"/>
      <c r="AF119" s="2"/>
    </row>
    <row r="120" ht="14.25" customHeight="1">
      <c r="A120" s="2" t="s">
        <v>1156</v>
      </c>
      <c r="B120" s="2" t="s">
        <v>62</v>
      </c>
      <c r="C120" s="2" t="s">
        <v>28</v>
      </c>
      <c r="D120" s="2" t="s">
        <v>62</v>
      </c>
      <c r="E120" s="2" t="s">
        <v>1157</v>
      </c>
      <c r="F120" s="2" t="s">
        <v>30</v>
      </c>
      <c r="G120" s="2" t="s">
        <v>31</v>
      </c>
      <c r="H120" s="2" t="s">
        <v>49</v>
      </c>
      <c r="I120" s="2" t="s">
        <v>109</v>
      </c>
      <c r="J120" s="2" t="s">
        <v>1158</v>
      </c>
      <c r="K120" s="2" t="s">
        <v>111</v>
      </c>
      <c r="L120" s="2" t="s">
        <v>36</v>
      </c>
      <c r="M120" s="2" t="s">
        <v>65</v>
      </c>
      <c r="N120" s="2"/>
      <c r="O120" s="2" t="s">
        <v>1159</v>
      </c>
      <c r="P120" s="2" t="s">
        <v>1160</v>
      </c>
      <c r="Q120" s="2" t="s">
        <v>1161</v>
      </c>
      <c r="R120" s="2" t="s">
        <v>57</v>
      </c>
      <c r="S120" s="2" t="s">
        <v>1162</v>
      </c>
      <c r="T120" s="2" t="s">
        <v>1163</v>
      </c>
      <c r="U120" s="2">
        <v>27.166666666666668</v>
      </c>
      <c r="V120" s="2" t="s">
        <v>44</v>
      </c>
      <c r="W120" s="2" t="s">
        <v>45</v>
      </c>
      <c r="X120" s="2" t="s">
        <v>1164</v>
      </c>
      <c r="Y120" s="2" t="str">
        <f t="shared" si="1"/>
        <v>Kader PKK / Karang Taruna / Kader Lainnya</v>
      </c>
      <c r="Z120" s="2" t="str">
        <f t="shared" si="2"/>
        <v>#REF!</v>
      </c>
      <c r="AA120" s="2"/>
      <c r="AB120" s="2"/>
      <c r="AC120" s="2"/>
      <c r="AD120" s="2"/>
      <c r="AE120" s="2"/>
      <c r="AF120" s="2"/>
    </row>
    <row r="121" ht="14.25" customHeight="1">
      <c r="A121" s="2" t="s">
        <v>1165</v>
      </c>
      <c r="B121" s="2" t="s">
        <v>62</v>
      </c>
      <c r="C121" s="2" t="s">
        <v>28</v>
      </c>
      <c r="D121" s="2" t="s">
        <v>62</v>
      </c>
      <c r="E121" s="2" t="s">
        <v>1166</v>
      </c>
      <c r="F121" s="2" t="s">
        <v>30</v>
      </c>
      <c r="G121" s="2" t="s">
        <v>31</v>
      </c>
      <c r="H121" s="2" t="s">
        <v>97</v>
      </c>
      <c r="I121" s="2" t="s">
        <v>142</v>
      </c>
      <c r="J121" s="2" t="s">
        <v>1167</v>
      </c>
      <c r="K121" s="2" t="s">
        <v>111</v>
      </c>
      <c r="L121" s="2" t="s">
        <v>36</v>
      </c>
      <c r="M121" s="2" t="s">
        <v>65</v>
      </c>
      <c r="N121" s="2"/>
      <c r="O121" s="2" t="s">
        <v>1168</v>
      </c>
      <c r="P121" s="2" t="s">
        <v>1169</v>
      </c>
      <c r="Q121" s="2" t="s">
        <v>1170</v>
      </c>
      <c r="R121" s="2" t="s">
        <v>1171</v>
      </c>
      <c r="S121" s="2" t="s">
        <v>1172</v>
      </c>
      <c r="T121" s="2" t="s">
        <v>1173</v>
      </c>
      <c r="U121" s="2">
        <v>38.75</v>
      </c>
      <c r="V121" s="2" t="s">
        <v>44</v>
      </c>
      <c r="W121" s="2" t="s">
        <v>45</v>
      </c>
      <c r="X121" s="2" t="s">
        <v>1174</v>
      </c>
      <c r="Y121" s="2" t="str">
        <f t="shared" si="1"/>
        <v>Kader PKK / Karang Taruna / Kader Lainnya</v>
      </c>
      <c r="Z121" s="2" t="str">
        <f t="shared" si="2"/>
        <v>#REF!</v>
      </c>
      <c r="AA121" s="2"/>
      <c r="AB121" s="2"/>
      <c r="AC121" s="2"/>
      <c r="AD121" s="2"/>
      <c r="AE121" s="2"/>
      <c r="AF121" s="2"/>
    </row>
    <row r="122" ht="14.25" customHeight="1">
      <c r="A122" s="2" t="s">
        <v>1175</v>
      </c>
      <c r="B122" s="2" t="s">
        <v>62</v>
      </c>
      <c r="C122" s="2" t="s">
        <v>28</v>
      </c>
      <c r="D122" s="2" t="s">
        <v>62</v>
      </c>
      <c r="E122" s="2" t="s">
        <v>1176</v>
      </c>
      <c r="F122" s="2" t="s">
        <v>30</v>
      </c>
      <c r="G122" s="2" t="s">
        <v>31</v>
      </c>
      <c r="H122" s="2" t="s">
        <v>97</v>
      </c>
      <c r="I122" s="2" t="s">
        <v>130</v>
      </c>
      <c r="J122" s="2" t="s">
        <v>1177</v>
      </c>
      <c r="K122" s="2" t="s">
        <v>35</v>
      </c>
      <c r="L122" s="2" t="s">
        <v>36</v>
      </c>
      <c r="M122" s="2" t="s">
        <v>37</v>
      </c>
      <c r="N122" s="2"/>
      <c r="O122" s="2" t="s">
        <v>1178</v>
      </c>
      <c r="P122" s="2" t="s">
        <v>1179</v>
      </c>
      <c r="Q122" s="2" t="s">
        <v>1180</v>
      </c>
      <c r="R122" s="2" t="s">
        <v>158</v>
      </c>
      <c r="S122" s="2" t="s">
        <v>1181</v>
      </c>
      <c r="T122" s="2" t="s">
        <v>1182</v>
      </c>
      <c r="U122" s="2">
        <v>22.233333333333334</v>
      </c>
      <c r="V122" s="2" t="s">
        <v>44</v>
      </c>
      <c r="W122" s="2" t="s">
        <v>45</v>
      </c>
      <c r="X122" s="2" t="s">
        <v>1183</v>
      </c>
      <c r="Y122" s="2" t="str">
        <f t="shared" si="1"/>
        <v>Wiraswasta</v>
      </c>
      <c r="Z122" s="2" t="str">
        <f t="shared" si="2"/>
        <v>#REF!</v>
      </c>
      <c r="AA122" s="2"/>
      <c r="AB122" s="2"/>
      <c r="AC122" s="2"/>
      <c r="AD122" s="2"/>
      <c r="AE122" s="2"/>
      <c r="AF122" s="2"/>
    </row>
    <row r="123" ht="14.25" customHeight="1">
      <c r="A123" s="2" t="s">
        <v>1184</v>
      </c>
      <c r="B123" s="2" t="s">
        <v>62</v>
      </c>
      <c r="C123" s="2" t="s">
        <v>28</v>
      </c>
      <c r="D123" s="2" t="s">
        <v>62</v>
      </c>
      <c r="E123" s="2" t="s">
        <v>1185</v>
      </c>
      <c r="F123" s="2" t="s">
        <v>30</v>
      </c>
      <c r="G123" s="2" t="s">
        <v>31</v>
      </c>
      <c r="H123" s="2" t="s">
        <v>32</v>
      </c>
      <c r="I123" s="2" t="s">
        <v>85</v>
      </c>
      <c r="J123" s="2" t="s">
        <v>1186</v>
      </c>
      <c r="K123" s="2" t="s">
        <v>111</v>
      </c>
      <c r="L123" s="2" t="s">
        <v>87</v>
      </c>
      <c r="M123" s="2" t="s">
        <v>144</v>
      </c>
      <c r="N123" s="2"/>
      <c r="O123" s="2" t="s">
        <v>1187</v>
      </c>
      <c r="P123" s="2" t="s">
        <v>1188</v>
      </c>
      <c r="Q123" s="2" t="s">
        <v>1189</v>
      </c>
      <c r="R123" s="2" t="s">
        <v>41</v>
      </c>
      <c r="S123" s="2" t="s">
        <v>1190</v>
      </c>
      <c r="T123" s="2" t="s">
        <v>1191</v>
      </c>
      <c r="U123" s="2">
        <v>51.583333333333336</v>
      </c>
      <c r="V123" s="2" t="s">
        <v>44</v>
      </c>
      <c r="W123" s="2" t="s">
        <v>45</v>
      </c>
      <c r="X123" s="2" t="s">
        <v>1192</v>
      </c>
      <c r="Y123" s="2" t="str">
        <f t="shared" si="1"/>
        <v>Mengurus Rumah Tangga</v>
      </c>
      <c r="Z123" s="2" t="str">
        <f t="shared" si="2"/>
        <v>#REF!</v>
      </c>
      <c r="AA123" s="2"/>
      <c r="AB123" s="2"/>
      <c r="AC123" s="2"/>
      <c r="AD123" s="2"/>
      <c r="AE123" s="2"/>
      <c r="AF123" s="2"/>
    </row>
    <row r="124" ht="14.25" customHeight="1">
      <c r="A124" s="2" t="s">
        <v>1193</v>
      </c>
      <c r="B124" s="2" t="s">
        <v>62</v>
      </c>
      <c r="C124" s="2" t="s">
        <v>28</v>
      </c>
      <c r="D124" s="2" t="s">
        <v>62</v>
      </c>
      <c r="E124" s="2" t="s">
        <v>1194</v>
      </c>
      <c r="F124" s="2" t="s">
        <v>30</v>
      </c>
      <c r="G124" s="2" t="s">
        <v>31</v>
      </c>
      <c r="H124" s="2" t="s">
        <v>108</v>
      </c>
      <c r="I124" s="2" t="s">
        <v>33</v>
      </c>
      <c r="J124" s="2" t="s">
        <v>1195</v>
      </c>
      <c r="K124" s="2" t="s">
        <v>111</v>
      </c>
      <c r="L124" s="2" t="s">
        <v>36</v>
      </c>
      <c r="M124" s="2" t="s">
        <v>65</v>
      </c>
      <c r="N124" s="2"/>
      <c r="O124" s="2" t="s">
        <v>1196</v>
      </c>
      <c r="P124" s="2" t="s">
        <v>1197</v>
      </c>
      <c r="Q124" s="2" t="s">
        <v>1198</v>
      </c>
      <c r="R124" s="2" t="s">
        <v>158</v>
      </c>
      <c r="S124" s="2" t="s">
        <v>1199</v>
      </c>
      <c r="T124" s="2" t="s">
        <v>1200</v>
      </c>
      <c r="U124" s="2">
        <v>14.583333333333334</v>
      </c>
      <c r="V124" s="2" t="s">
        <v>44</v>
      </c>
      <c r="W124" s="2" t="s">
        <v>45</v>
      </c>
      <c r="X124" s="2" t="s">
        <v>1201</v>
      </c>
      <c r="Y124" s="2" t="str">
        <f t="shared" si="1"/>
        <v>Kader PKK / Karang Taruna / Kader Lainnya</v>
      </c>
      <c r="Z124" s="2" t="str">
        <f t="shared" si="2"/>
        <v>#REF!</v>
      </c>
      <c r="AA124" s="2"/>
      <c r="AB124" s="2"/>
      <c r="AC124" s="2"/>
      <c r="AD124" s="2"/>
      <c r="AE124" s="2"/>
      <c r="AF124" s="2"/>
    </row>
    <row r="125" ht="14.25" customHeight="1">
      <c r="A125" s="2" t="s">
        <v>1202</v>
      </c>
      <c r="B125" s="2" t="s">
        <v>27</v>
      </c>
      <c r="C125" s="2" t="s">
        <v>28</v>
      </c>
      <c r="D125" s="2" t="s">
        <v>27</v>
      </c>
      <c r="E125" s="2" t="s">
        <v>1203</v>
      </c>
      <c r="F125" s="2" t="s">
        <v>30</v>
      </c>
      <c r="G125" s="2" t="s">
        <v>31</v>
      </c>
      <c r="H125" s="2" t="s">
        <v>822</v>
      </c>
      <c r="I125" s="2" t="s">
        <v>85</v>
      </c>
      <c r="J125" s="2" t="s">
        <v>1204</v>
      </c>
      <c r="K125" s="2" t="s">
        <v>111</v>
      </c>
      <c r="L125" s="2" t="s">
        <v>36</v>
      </c>
      <c r="M125" s="2" t="s">
        <v>65</v>
      </c>
      <c r="N125" s="2"/>
      <c r="O125" s="2" t="s">
        <v>1205</v>
      </c>
      <c r="P125" s="2" t="s">
        <v>1206</v>
      </c>
      <c r="Q125" s="2" t="s">
        <v>1207</v>
      </c>
      <c r="R125" s="2" t="s">
        <v>1208</v>
      </c>
      <c r="S125" s="2" t="s">
        <v>1209</v>
      </c>
      <c r="T125" s="2" t="s">
        <v>1210</v>
      </c>
      <c r="U125" s="2">
        <v>20.383333333333333</v>
      </c>
      <c r="V125" s="2" t="s">
        <v>44</v>
      </c>
      <c r="W125" s="2" t="s">
        <v>45</v>
      </c>
      <c r="X125" s="2" t="s">
        <v>1211</v>
      </c>
      <c r="Y125" s="2" t="str">
        <f t="shared" si="1"/>
        <v>Kader PKK / Karang Taruna / Kader Lainnya</v>
      </c>
      <c r="Z125" s="2" t="str">
        <f t="shared" si="2"/>
        <v>#REF!</v>
      </c>
      <c r="AA125" s="2"/>
      <c r="AB125" s="2"/>
      <c r="AC125" s="2"/>
      <c r="AD125" s="2"/>
      <c r="AE125" s="2"/>
      <c r="AF125" s="2"/>
    </row>
    <row r="126" ht="14.25" customHeight="1">
      <c r="A126" s="2" t="s">
        <v>1212</v>
      </c>
      <c r="B126" s="2" t="s">
        <v>62</v>
      </c>
      <c r="C126" s="2" t="s">
        <v>28</v>
      </c>
      <c r="D126" s="2" t="s">
        <v>62</v>
      </c>
      <c r="E126" s="2" t="s">
        <v>1213</v>
      </c>
      <c r="F126" s="2" t="s">
        <v>30</v>
      </c>
      <c r="G126" s="2" t="s">
        <v>31</v>
      </c>
      <c r="H126" s="2" t="s">
        <v>49</v>
      </c>
      <c r="I126" s="2" t="s">
        <v>50</v>
      </c>
      <c r="J126" s="2" t="s">
        <v>1214</v>
      </c>
      <c r="K126" s="2" t="s">
        <v>111</v>
      </c>
      <c r="L126" s="2" t="s">
        <v>87</v>
      </c>
      <c r="M126" s="2" t="s">
        <v>144</v>
      </c>
      <c r="N126" s="2"/>
      <c r="O126" s="2" t="s">
        <v>1215</v>
      </c>
      <c r="P126" s="2" t="s">
        <v>1216</v>
      </c>
      <c r="Q126" s="2" t="s">
        <v>1217</v>
      </c>
      <c r="R126" s="2" t="s">
        <v>41</v>
      </c>
      <c r="S126" s="2" t="s">
        <v>1218</v>
      </c>
      <c r="T126" s="2" t="s">
        <v>1219</v>
      </c>
      <c r="U126" s="2">
        <v>60.31666666666667</v>
      </c>
      <c r="V126" s="2" t="s">
        <v>44</v>
      </c>
      <c r="W126" s="2" t="s">
        <v>45</v>
      </c>
      <c r="X126" s="2" t="s">
        <v>1220</v>
      </c>
      <c r="Y126" s="2" t="str">
        <f t="shared" si="1"/>
        <v>Mengurus Rumah Tangga</v>
      </c>
      <c r="Z126" s="2" t="str">
        <f t="shared" si="2"/>
        <v>#REF!</v>
      </c>
      <c r="AA126" s="2"/>
      <c r="AB126" s="2"/>
      <c r="AC126" s="2"/>
      <c r="AD126" s="2"/>
      <c r="AE126" s="2"/>
      <c r="AF126" s="2"/>
    </row>
    <row r="127" ht="14.25" customHeight="1">
      <c r="A127" s="2" t="s">
        <v>1221</v>
      </c>
      <c r="B127" s="2" t="s">
        <v>62</v>
      </c>
      <c r="C127" s="2" t="s">
        <v>28</v>
      </c>
      <c r="D127" s="2" t="s">
        <v>62</v>
      </c>
      <c r="E127" s="2" t="s">
        <v>1222</v>
      </c>
      <c r="F127" s="2" t="s">
        <v>30</v>
      </c>
      <c r="G127" s="2" t="s">
        <v>31</v>
      </c>
      <c r="H127" s="2" t="s">
        <v>84</v>
      </c>
      <c r="I127" s="2" t="s">
        <v>130</v>
      </c>
      <c r="J127" s="2" t="s">
        <v>1223</v>
      </c>
      <c r="K127" s="2" t="s">
        <v>35</v>
      </c>
      <c r="L127" s="2" t="s">
        <v>36</v>
      </c>
      <c r="M127" s="2" t="s">
        <v>52</v>
      </c>
      <c r="N127" s="2" t="s">
        <v>1224</v>
      </c>
      <c r="O127" s="2" t="s">
        <v>1225</v>
      </c>
      <c r="P127" s="2" t="s">
        <v>1226</v>
      </c>
      <c r="Q127" s="2" t="s">
        <v>1227</v>
      </c>
      <c r="R127" s="2" t="s">
        <v>41</v>
      </c>
      <c r="S127" s="2" t="s">
        <v>1228</v>
      </c>
      <c r="T127" s="2" t="s">
        <v>1229</v>
      </c>
      <c r="U127" s="2">
        <v>43.63333333333333</v>
      </c>
      <c r="V127" s="2" t="s">
        <v>44</v>
      </c>
      <c r="W127" s="2" t="s">
        <v>45</v>
      </c>
      <c r="X127" s="2" t="s">
        <v>1230</v>
      </c>
      <c r="Y127" s="2" t="str">
        <f t="shared" si="1"/>
        <v>Helper event online shop</v>
      </c>
      <c r="Z127" s="2" t="str">
        <f t="shared" si="2"/>
        <v>#REF!</v>
      </c>
      <c r="AA127" s="2"/>
      <c r="AB127" s="2"/>
      <c r="AC127" s="2"/>
      <c r="AD127" s="2"/>
      <c r="AE127" s="2"/>
      <c r="AF127" s="2"/>
    </row>
    <row r="128" ht="14.25" customHeight="1">
      <c r="A128" s="2" t="s">
        <v>1231</v>
      </c>
      <c r="B128" s="2" t="s">
        <v>62</v>
      </c>
      <c r="C128" s="2" t="s">
        <v>28</v>
      </c>
      <c r="D128" s="2" t="s">
        <v>62</v>
      </c>
      <c r="E128" s="2" t="s">
        <v>1232</v>
      </c>
      <c r="F128" s="2" t="s">
        <v>30</v>
      </c>
      <c r="G128" s="2" t="s">
        <v>31</v>
      </c>
      <c r="H128" s="2" t="s">
        <v>129</v>
      </c>
      <c r="I128" s="2" t="s">
        <v>130</v>
      </c>
      <c r="J128" s="2" t="s">
        <v>1233</v>
      </c>
      <c r="K128" s="2" t="s">
        <v>35</v>
      </c>
      <c r="L128" s="2" t="s">
        <v>36</v>
      </c>
      <c r="M128" s="2" t="s">
        <v>37</v>
      </c>
      <c r="N128" s="2"/>
      <c r="O128" s="2" t="s">
        <v>1234</v>
      </c>
      <c r="P128" s="2" t="s">
        <v>1235</v>
      </c>
      <c r="Q128" s="2" t="s">
        <v>1236</v>
      </c>
      <c r="R128" s="2" t="s">
        <v>41</v>
      </c>
      <c r="S128" s="2" t="s">
        <v>1237</v>
      </c>
      <c r="T128" s="2" t="s">
        <v>1238</v>
      </c>
      <c r="U128" s="2">
        <v>30.916666666666668</v>
      </c>
      <c r="V128" s="2" t="s">
        <v>44</v>
      </c>
      <c r="W128" s="2" t="s">
        <v>45</v>
      </c>
      <c r="X128" s="2" t="s">
        <v>1239</v>
      </c>
      <c r="Y128" s="2" t="str">
        <f t="shared" si="1"/>
        <v>Wiraswasta</v>
      </c>
      <c r="Z128" s="2" t="str">
        <f t="shared" si="2"/>
        <v>#REF!</v>
      </c>
      <c r="AA128" s="2"/>
      <c r="AB128" s="2"/>
      <c r="AC128" s="2"/>
      <c r="AD128" s="2"/>
      <c r="AE128" s="2"/>
      <c r="AF128" s="2"/>
    </row>
    <row r="129" ht="14.25" customHeight="1">
      <c r="A129" s="2" t="s">
        <v>1240</v>
      </c>
      <c r="B129" s="2" t="s">
        <v>62</v>
      </c>
      <c r="C129" s="2" t="s">
        <v>28</v>
      </c>
      <c r="D129" s="2" t="s">
        <v>62</v>
      </c>
      <c r="E129" s="2" t="s">
        <v>1241</v>
      </c>
      <c r="F129" s="2" t="s">
        <v>30</v>
      </c>
      <c r="G129" s="2" t="s">
        <v>31</v>
      </c>
      <c r="H129" s="2" t="s">
        <v>200</v>
      </c>
      <c r="I129" s="2" t="s">
        <v>50</v>
      </c>
      <c r="J129" s="2" t="s">
        <v>1242</v>
      </c>
      <c r="K129" s="2" t="s">
        <v>111</v>
      </c>
      <c r="L129" s="2" t="s">
        <v>36</v>
      </c>
      <c r="M129" s="2" t="s">
        <v>144</v>
      </c>
      <c r="N129" s="2"/>
      <c r="O129" s="2" t="s">
        <v>1243</v>
      </c>
      <c r="P129" s="2" t="s">
        <v>1244</v>
      </c>
      <c r="Q129" s="2" t="s">
        <v>1245</v>
      </c>
      <c r="R129" s="2" t="s">
        <v>158</v>
      </c>
      <c r="S129" s="2" t="s">
        <v>1246</v>
      </c>
      <c r="T129" s="2" t="s">
        <v>1247</v>
      </c>
      <c r="U129" s="2">
        <v>10.75</v>
      </c>
      <c r="V129" s="2" t="s">
        <v>44</v>
      </c>
      <c r="W129" s="2" t="s">
        <v>45</v>
      </c>
      <c r="X129" s="2" t="s">
        <v>1248</v>
      </c>
      <c r="Y129" s="2" t="str">
        <f t="shared" si="1"/>
        <v>Mengurus Rumah Tangga</v>
      </c>
      <c r="Z129" s="2" t="str">
        <f t="shared" si="2"/>
        <v>#REF!</v>
      </c>
      <c r="AA129" s="2"/>
      <c r="AB129" s="2"/>
      <c r="AC129" s="2"/>
      <c r="AD129" s="2"/>
      <c r="AE129" s="2"/>
      <c r="AF129" s="2"/>
    </row>
    <row r="130" ht="14.25" customHeight="1">
      <c r="A130" s="2" t="s">
        <v>1249</v>
      </c>
      <c r="B130" s="2" t="s">
        <v>62</v>
      </c>
      <c r="C130" s="2" t="s">
        <v>28</v>
      </c>
      <c r="D130" s="2" t="s">
        <v>62</v>
      </c>
      <c r="E130" s="2" t="s">
        <v>1250</v>
      </c>
      <c r="F130" s="2" t="s">
        <v>30</v>
      </c>
      <c r="G130" s="2" t="s">
        <v>31</v>
      </c>
      <c r="H130" s="2" t="s">
        <v>84</v>
      </c>
      <c r="I130" s="2" t="s">
        <v>109</v>
      </c>
      <c r="J130" s="2" t="s">
        <v>1251</v>
      </c>
      <c r="K130" s="2" t="s">
        <v>111</v>
      </c>
      <c r="L130" s="2" t="s">
        <v>482</v>
      </c>
      <c r="M130" s="2" t="s">
        <v>65</v>
      </c>
      <c r="N130" s="2"/>
      <c r="O130" s="2" t="s">
        <v>1252</v>
      </c>
      <c r="P130" s="2" t="s">
        <v>1253</v>
      </c>
      <c r="Q130" s="2" t="s">
        <v>1254</v>
      </c>
      <c r="R130" s="2" t="s">
        <v>41</v>
      </c>
      <c r="S130" s="2" t="s">
        <v>1255</v>
      </c>
      <c r="T130" s="2" t="s">
        <v>1256</v>
      </c>
      <c r="U130" s="2">
        <v>47.4</v>
      </c>
      <c r="V130" s="2" t="s">
        <v>44</v>
      </c>
      <c r="W130" s="2" t="s">
        <v>45</v>
      </c>
      <c r="X130" s="2" t="s">
        <v>1257</v>
      </c>
      <c r="Y130" s="2" t="str">
        <f t="shared" si="1"/>
        <v>Kader PKK / Karang Taruna / Kader Lainnya</v>
      </c>
      <c r="Z130" s="2" t="str">
        <f t="shared" si="2"/>
        <v>#REF!</v>
      </c>
      <c r="AA130" s="2"/>
      <c r="AB130" s="2"/>
      <c r="AC130" s="2"/>
      <c r="AD130" s="2"/>
      <c r="AE130" s="2"/>
      <c r="AF130" s="2"/>
    </row>
    <row r="131" ht="14.25" customHeight="1">
      <c r="A131" s="2" t="s">
        <v>1258</v>
      </c>
      <c r="B131" s="2" t="s">
        <v>62</v>
      </c>
      <c r="C131" s="2" t="s">
        <v>28</v>
      </c>
      <c r="D131" s="2" t="s">
        <v>62</v>
      </c>
      <c r="E131" s="2" t="s">
        <v>1259</v>
      </c>
      <c r="F131" s="2" t="s">
        <v>30</v>
      </c>
      <c r="G131" s="2" t="s">
        <v>31</v>
      </c>
      <c r="H131" s="2" t="s">
        <v>32</v>
      </c>
      <c r="I131" s="2" t="s">
        <v>142</v>
      </c>
      <c r="J131" s="2" t="s">
        <v>1260</v>
      </c>
      <c r="K131" s="2" t="s">
        <v>111</v>
      </c>
      <c r="L131" s="2" t="s">
        <v>36</v>
      </c>
      <c r="M131" s="2" t="s">
        <v>144</v>
      </c>
      <c r="N131" s="2"/>
      <c r="O131" s="2" t="s">
        <v>1261</v>
      </c>
      <c r="P131" s="2" t="s">
        <v>1262</v>
      </c>
      <c r="Q131" s="2" t="s">
        <v>1263</v>
      </c>
      <c r="R131" s="2" t="s">
        <v>41</v>
      </c>
      <c r="S131" s="2" t="s">
        <v>1264</v>
      </c>
      <c r="T131" s="2" t="s">
        <v>1265</v>
      </c>
      <c r="U131" s="2">
        <v>45.55</v>
      </c>
      <c r="V131" s="2" t="s">
        <v>44</v>
      </c>
      <c r="W131" s="2" t="s">
        <v>45</v>
      </c>
      <c r="X131" s="2" t="s">
        <v>1266</v>
      </c>
      <c r="Y131" s="2" t="str">
        <f t="shared" si="1"/>
        <v>Mengurus Rumah Tangga</v>
      </c>
      <c r="Z131" s="2" t="str">
        <f t="shared" si="2"/>
        <v>#REF!</v>
      </c>
      <c r="AA131" s="2"/>
      <c r="AB131" s="2"/>
      <c r="AC131" s="2"/>
      <c r="AD131" s="2"/>
      <c r="AE131" s="2"/>
      <c r="AF131" s="2"/>
    </row>
    <row r="132" ht="14.25" customHeight="1">
      <c r="A132" s="2" t="s">
        <v>1267</v>
      </c>
      <c r="B132" s="2" t="s">
        <v>62</v>
      </c>
      <c r="C132" s="2" t="s">
        <v>28</v>
      </c>
      <c r="D132" s="2" t="s">
        <v>62</v>
      </c>
      <c r="E132" s="2" t="s">
        <v>1268</v>
      </c>
      <c r="F132" s="2" t="s">
        <v>30</v>
      </c>
      <c r="G132" s="2" t="s">
        <v>31</v>
      </c>
      <c r="H132" s="2" t="s">
        <v>200</v>
      </c>
      <c r="I132" s="2" t="s">
        <v>142</v>
      </c>
      <c r="J132" s="2" t="s">
        <v>1269</v>
      </c>
      <c r="K132" s="2" t="s">
        <v>111</v>
      </c>
      <c r="L132" s="2" t="s">
        <v>36</v>
      </c>
      <c r="M132" s="2" t="s">
        <v>258</v>
      </c>
      <c r="N132" s="2"/>
      <c r="O132" s="2" t="s">
        <v>1270</v>
      </c>
      <c r="P132" s="2" t="s">
        <v>1271</v>
      </c>
      <c r="Q132" s="2" t="s">
        <v>1272</v>
      </c>
      <c r="R132" s="2" t="s">
        <v>158</v>
      </c>
      <c r="S132" s="2" t="s">
        <v>1273</v>
      </c>
      <c r="T132" s="2" t="s">
        <v>1274</v>
      </c>
      <c r="U132" s="2">
        <v>41.06666666666667</v>
      </c>
      <c r="V132" s="2" t="s">
        <v>44</v>
      </c>
      <c r="W132" s="2" t="s">
        <v>45</v>
      </c>
      <c r="X132" s="2" t="s">
        <v>1275</v>
      </c>
      <c r="Y132" s="2" t="str">
        <f t="shared" si="1"/>
        <v>Pelajar / Mahasiswa</v>
      </c>
      <c r="Z132" s="2" t="str">
        <f t="shared" si="2"/>
        <v>#REF!</v>
      </c>
      <c r="AA132" s="2"/>
      <c r="AB132" s="2"/>
      <c r="AC132" s="2"/>
      <c r="AD132" s="2"/>
      <c r="AE132" s="2"/>
      <c r="AF132" s="2"/>
    </row>
    <row r="133" ht="14.25" customHeight="1">
      <c r="A133" s="2" t="s">
        <v>1276</v>
      </c>
      <c r="B133" s="2" t="s">
        <v>27</v>
      </c>
      <c r="C133" s="2" t="s">
        <v>28</v>
      </c>
      <c r="D133" s="2" t="s">
        <v>27</v>
      </c>
      <c r="E133" s="2" t="s">
        <v>1277</v>
      </c>
      <c r="F133" s="2" t="s">
        <v>30</v>
      </c>
      <c r="G133" s="2" t="s">
        <v>31</v>
      </c>
      <c r="H133" s="2" t="s">
        <v>200</v>
      </c>
      <c r="I133" s="2" t="s">
        <v>50</v>
      </c>
      <c r="J133" s="2" t="s">
        <v>1278</v>
      </c>
      <c r="K133" s="2" t="s">
        <v>111</v>
      </c>
      <c r="L133" s="2" t="s">
        <v>36</v>
      </c>
      <c r="M133" s="2" t="s">
        <v>65</v>
      </c>
      <c r="N133" s="2"/>
      <c r="O133" s="2" t="s">
        <v>1279</v>
      </c>
      <c r="P133" s="2" t="s">
        <v>1280</v>
      </c>
      <c r="Q133" s="2" t="s">
        <v>1281</v>
      </c>
      <c r="R133" s="2" t="s">
        <v>158</v>
      </c>
      <c r="S133" s="2" t="s">
        <v>1282</v>
      </c>
      <c r="T133" s="2" t="s">
        <v>1283</v>
      </c>
      <c r="U133" s="2">
        <v>31.183333333333334</v>
      </c>
      <c r="V133" s="2" t="s">
        <v>44</v>
      </c>
      <c r="W133" s="2" t="s">
        <v>45</v>
      </c>
      <c r="X133" s="2" t="s">
        <v>1284</v>
      </c>
      <c r="Y133" s="2" t="str">
        <f t="shared" si="1"/>
        <v>Kader PKK / Karang Taruna / Kader Lainnya</v>
      </c>
      <c r="Z133" s="2" t="str">
        <f t="shared" si="2"/>
        <v>#REF!</v>
      </c>
      <c r="AA133" s="2"/>
      <c r="AB133" s="2"/>
      <c r="AC133" s="2"/>
      <c r="AD133" s="2"/>
      <c r="AE133" s="2"/>
      <c r="AF133" s="2"/>
    </row>
    <row r="134" ht="14.25" customHeight="1">
      <c r="A134" s="2" t="s">
        <v>1285</v>
      </c>
      <c r="B134" s="2" t="s">
        <v>62</v>
      </c>
      <c r="C134" s="2" t="s">
        <v>28</v>
      </c>
      <c r="D134" s="2" t="s">
        <v>62</v>
      </c>
      <c r="E134" s="2" t="s">
        <v>1286</v>
      </c>
      <c r="F134" s="2" t="s">
        <v>30</v>
      </c>
      <c r="G134" s="2" t="s">
        <v>31</v>
      </c>
      <c r="H134" s="2" t="s">
        <v>108</v>
      </c>
      <c r="I134" s="2" t="s">
        <v>277</v>
      </c>
      <c r="J134" s="2" t="s">
        <v>1287</v>
      </c>
      <c r="K134" s="2" t="s">
        <v>111</v>
      </c>
      <c r="L134" s="2" t="s">
        <v>36</v>
      </c>
      <c r="M134" s="2" t="s">
        <v>65</v>
      </c>
      <c r="N134" s="2"/>
      <c r="O134" s="2" t="s">
        <v>1288</v>
      </c>
      <c r="P134" s="2" t="s">
        <v>1289</v>
      </c>
      <c r="Q134" s="2" t="s">
        <v>1290</v>
      </c>
      <c r="R134" s="2" t="s">
        <v>135</v>
      </c>
      <c r="S134" s="2" t="s">
        <v>1291</v>
      </c>
      <c r="T134" s="2" t="s">
        <v>1292</v>
      </c>
      <c r="U134" s="2">
        <v>33.833333333333336</v>
      </c>
      <c r="V134" s="2" t="s">
        <v>44</v>
      </c>
      <c r="W134" s="2" t="s">
        <v>45</v>
      </c>
      <c r="X134" s="2" t="s">
        <v>1293</v>
      </c>
      <c r="Y134" s="2" t="str">
        <f t="shared" si="1"/>
        <v>Kader PKK / Karang Taruna / Kader Lainnya</v>
      </c>
      <c r="Z134" s="2" t="str">
        <f t="shared" si="2"/>
        <v>#REF!</v>
      </c>
      <c r="AA134" s="2"/>
      <c r="AB134" s="2"/>
      <c r="AC134" s="2"/>
      <c r="AD134" s="2"/>
      <c r="AE134" s="2"/>
      <c r="AF134" s="2"/>
    </row>
    <row r="135" ht="14.25" customHeight="1">
      <c r="A135" s="2" t="s">
        <v>1294</v>
      </c>
      <c r="B135" s="2" t="s">
        <v>62</v>
      </c>
      <c r="C135" s="2" t="s">
        <v>28</v>
      </c>
      <c r="D135" s="2" t="s">
        <v>62</v>
      </c>
      <c r="E135" s="2" t="s">
        <v>1295</v>
      </c>
      <c r="F135" s="2" t="s">
        <v>30</v>
      </c>
      <c r="G135" s="2" t="s">
        <v>31</v>
      </c>
      <c r="H135" s="2" t="s">
        <v>108</v>
      </c>
      <c r="I135" s="2" t="s">
        <v>109</v>
      </c>
      <c r="J135" s="2" t="s">
        <v>1296</v>
      </c>
      <c r="K135" s="2" t="s">
        <v>111</v>
      </c>
      <c r="L135" s="2" t="s">
        <v>36</v>
      </c>
      <c r="M135" s="2" t="s">
        <v>144</v>
      </c>
      <c r="N135" s="2"/>
      <c r="O135" s="2" t="s">
        <v>1297</v>
      </c>
      <c r="P135" s="2" t="s">
        <v>1298</v>
      </c>
      <c r="Q135" s="2" t="s">
        <v>1299</v>
      </c>
      <c r="R135" s="2" t="s">
        <v>41</v>
      </c>
      <c r="S135" s="2" t="s">
        <v>1300</v>
      </c>
      <c r="T135" s="2" t="s">
        <v>1301</v>
      </c>
      <c r="U135" s="2">
        <v>31.45</v>
      </c>
      <c r="V135" s="2" t="s">
        <v>44</v>
      </c>
      <c r="W135" s="2" t="s">
        <v>45</v>
      </c>
      <c r="X135" s="2" t="s">
        <v>1302</v>
      </c>
      <c r="Y135" s="2" t="str">
        <f t="shared" si="1"/>
        <v>Mengurus Rumah Tangga</v>
      </c>
      <c r="Z135" s="2" t="str">
        <f t="shared" si="2"/>
        <v>#REF!</v>
      </c>
      <c r="AA135" s="2"/>
      <c r="AB135" s="2"/>
      <c r="AC135" s="2"/>
      <c r="AD135" s="2"/>
      <c r="AE135" s="2"/>
      <c r="AF135" s="2"/>
    </row>
    <row r="136" ht="14.25" customHeight="1">
      <c r="A136" s="2" t="s">
        <v>1303</v>
      </c>
      <c r="B136" s="2" t="s">
        <v>62</v>
      </c>
      <c r="C136" s="2" t="s">
        <v>28</v>
      </c>
      <c r="D136" s="2" t="s">
        <v>62</v>
      </c>
      <c r="E136" s="2" t="s">
        <v>1304</v>
      </c>
      <c r="F136" s="2" t="s">
        <v>30</v>
      </c>
      <c r="G136" s="2" t="s">
        <v>31</v>
      </c>
      <c r="H136" s="2" t="s">
        <v>108</v>
      </c>
      <c r="I136" s="2" t="s">
        <v>142</v>
      </c>
      <c r="J136" s="2" t="s">
        <v>1305</v>
      </c>
      <c r="K136" s="2" t="s">
        <v>111</v>
      </c>
      <c r="L136" s="2" t="s">
        <v>36</v>
      </c>
      <c r="M136" s="2" t="s">
        <v>65</v>
      </c>
      <c r="N136" s="2"/>
      <c r="O136" s="2" t="s">
        <v>1306</v>
      </c>
      <c r="P136" s="2" t="s">
        <v>1307</v>
      </c>
      <c r="Q136" s="2" t="s">
        <v>1308</v>
      </c>
      <c r="R136" s="2" t="s">
        <v>57</v>
      </c>
      <c r="S136" s="2" t="s">
        <v>1309</v>
      </c>
      <c r="T136" s="2" t="s">
        <v>1310</v>
      </c>
      <c r="U136" s="2">
        <v>35.61666666666667</v>
      </c>
      <c r="V136" s="2" t="s">
        <v>44</v>
      </c>
      <c r="W136" s="2" t="s">
        <v>45</v>
      </c>
      <c r="X136" s="2" t="s">
        <v>1311</v>
      </c>
      <c r="Y136" s="2" t="str">
        <f t="shared" si="1"/>
        <v>Kader PKK / Karang Taruna / Kader Lainnya</v>
      </c>
      <c r="Z136" s="2" t="str">
        <f t="shared" si="2"/>
        <v>#REF!</v>
      </c>
      <c r="AA136" s="2"/>
      <c r="AB136" s="2"/>
      <c r="AC136" s="2"/>
      <c r="AD136" s="2"/>
      <c r="AE136" s="2"/>
      <c r="AF136" s="2"/>
    </row>
    <row r="137" ht="14.25" customHeight="1">
      <c r="A137" s="2" t="s">
        <v>1312</v>
      </c>
      <c r="B137" s="2" t="s">
        <v>62</v>
      </c>
      <c r="C137" s="2" t="s">
        <v>28</v>
      </c>
      <c r="D137" s="2" t="s">
        <v>62</v>
      </c>
      <c r="E137" s="2" t="s">
        <v>1313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1314</v>
      </c>
      <c r="K137" s="2" t="s">
        <v>111</v>
      </c>
      <c r="L137" s="2" t="s">
        <v>36</v>
      </c>
      <c r="M137" s="2" t="s">
        <v>37</v>
      </c>
      <c r="N137" s="2"/>
      <c r="O137" s="2" t="s">
        <v>1315</v>
      </c>
      <c r="P137" s="2" t="s">
        <v>1316</v>
      </c>
      <c r="Q137" s="2" t="s">
        <v>1317</v>
      </c>
      <c r="R137" s="2" t="s">
        <v>135</v>
      </c>
      <c r="S137" s="2" t="s">
        <v>1318</v>
      </c>
      <c r="T137" s="2" t="s">
        <v>1319</v>
      </c>
      <c r="U137" s="2">
        <v>47.93333333333333</v>
      </c>
      <c r="V137" s="2" t="s">
        <v>44</v>
      </c>
      <c r="W137" s="2" t="s">
        <v>45</v>
      </c>
      <c r="X137" s="2" t="s">
        <v>1320</v>
      </c>
      <c r="Y137" s="2" t="str">
        <f t="shared" si="1"/>
        <v>Wiraswasta</v>
      </c>
      <c r="Z137" s="2" t="str">
        <f t="shared" si="2"/>
        <v>#REF!</v>
      </c>
      <c r="AA137" s="2"/>
      <c r="AB137" s="2"/>
      <c r="AC137" s="2"/>
      <c r="AD137" s="2"/>
      <c r="AE137" s="2"/>
      <c r="AF137" s="2"/>
    </row>
    <row r="138" ht="14.25" customHeight="1">
      <c r="A138" s="2" t="s">
        <v>1321</v>
      </c>
      <c r="B138" s="2" t="s">
        <v>62</v>
      </c>
      <c r="C138" s="2" t="s">
        <v>28</v>
      </c>
      <c r="D138" s="2" t="s">
        <v>62</v>
      </c>
      <c r="E138" s="2" t="s">
        <v>1322</v>
      </c>
      <c r="F138" s="2" t="s">
        <v>30</v>
      </c>
      <c r="G138" s="2" t="s">
        <v>31</v>
      </c>
      <c r="H138" s="2" t="s">
        <v>108</v>
      </c>
      <c r="I138" s="2" t="s">
        <v>130</v>
      </c>
      <c r="J138" s="2" t="s">
        <v>1323</v>
      </c>
      <c r="K138" s="2" t="s">
        <v>111</v>
      </c>
      <c r="L138" s="2" t="s">
        <v>36</v>
      </c>
      <c r="M138" s="2" t="s">
        <v>144</v>
      </c>
      <c r="N138" s="2"/>
      <c r="O138" s="2" t="s">
        <v>1324</v>
      </c>
      <c r="P138" s="2" t="s">
        <v>1325</v>
      </c>
      <c r="Q138" s="2" t="s">
        <v>1326</v>
      </c>
      <c r="R138" s="2" t="s">
        <v>57</v>
      </c>
      <c r="S138" s="2" t="s">
        <v>1327</v>
      </c>
      <c r="T138" s="2" t="s">
        <v>1328</v>
      </c>
      <c r="U138" s="2">
        <v>27.066666666666666</v>
      </c>
      <c r="V138" s="2" t="s">
        <v>44</v>
      </c>
      <c r="W138" s="2" t="s">
        <v>45</v>
      </c>
      <c r="X138" s="2" t="s">
        <v>1329</v>
      </c>
      <c r="Y138" s="2" t="str">
        <f t="shared" si="1"/>
        <v>Mengurus Rumah Tangga</v>
      </c>
      <c r="Z138" s="2" t="str">
        <f t="shared" si="2"/>
        <v>#REF!</v>
      </c>
      <c r="AA138" s="2"/>
      <c r="AB138" s="2"/>
      <c r="AC138" s="2"/>
      <c r="AD138" s="2"/>
      <c r="AE138" s="2"/>
      <c r="AF138" s="2"/>
    </row>
    <row r="139" ht="14.25" customHeight="1">
      <c r="A139" s="2" t="s">
        <v>1330</v>
      </c>
      <c r="B139" s="2" t="s">
        <v>62</v>
      </c>
      <c r="C139" s="2" t="s">
        <v>28</v>
      </c>
      <c r="D139" s="2" t="s">
        <v>62</v>
      </c>
      <c r="E139" s="2" t="s">
        <v>1331</v>
      </c>
      <c r="F139" s="2" t="s">
        <v>30</v>
      </c>
      <c r="G139" s="2" t="s">
        <v>31</v>
      </c>
      <c r="H139" s="2" t="s">
        <v>200</v>
      </c>
      <c r="I139" s="2" t="s">
        <v>142</v>
      </c>
      <c r="J139" s="2" t="s">
        <v>1332</v>
      </c>
      <c r="K139" s="2" t="s">
        <v>111</v>
      </c>
      <c r="L139" s="2" t="s">
        <v>482</v>
      </c>
      <c r="M139" s="2" t="s">
        <v>144</v>
      </c>
      <c r="N139" s="2"/>
      <c r="O139" s="2" t="s">
        <v>1333</v>
      </c>
      <c r="P139" s="2" t="s">
        <v>1334</v>
      </c>
      <c r="Q139" s="2" t="s">
        <v>1335</v>
      </c>
      <c r="R139" s="2" t="s">
        <v>69</v>
      </c>
      <c r="S139" s="2" t="s">
        <v>1336</v>
      </c>
      <c r="T139" s="2" t="s">
        <v>1337</v>
      </c>
      <c r="U139" s="2">
        <v>12.983333333333333</v>
      </c>
      <c r="V139" s="2" t="s">
        <v>44</v>
      </c>
      <c r="W139" s="2" t="s">
        <v>45</v>
      </c>
      <c r="X139" s="2" t="s">
        <v>1338</v>
      </c>
      <c r="Y139" s="2" t="str">
        <f t="shared" si="1"/>
        <v>Mengurus Rumah Tangga</v>
      </c>
      <c r="Z139" s="2" t="str">
        <f t="shared" si="2"/>
        <v>#REF!</v>
      </c>
      <c r="AA139" s="2"/>
      <c r="AB139" s="2"/>
      <c r="AC139" s="2"/>
      <c r="AD139" s="2"/>
      <c r="AE139" s="2"/>
      <c r="AF139" s="2"/>
    </row>
    <row r="140" ht="14.25" customHeight="1">
      <c r="A140" s="2" t="s">
        <v>1339</v>
      </c>
      <c r="B140" s="2" t="s">
        <v>62</v>
      </c>
      <c r="C140" s="2" t="s">
        <v>28</v>
      </c>
      <c r="D140" s="2" t="s">
        <v>62</v>
      </c>
      <c r="E140" s="2" t="s">
        <v>1340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1341</v>
      </c>
      <c r="K140" s="2" t="s">
        <v>111</v>
      </c>
      <c r="L140" s="2" t="s">
        <v>36</v>
      </c>
      <c r="M140" s="2" t="s">
        <v>144</v>
      </c>
      <c r="N140" s="2"/>
      <c r="O140" s="2" t="s">
        <v>1342</v>
      </c>
      <c r="P140" s="2" t="s">
        <v>1343</v>
      </c>
      <c r="Q140" s="2" t="s">
        <v>1344</v>
      </c>
      <c r="R140" s="2" t="s">
        <v>41</v>
      </c>
      <c r="S140" s="2" t="s">
        <v>1345</v>
      </c>
      <c r="T140" s="2" t="s">
        <v>1346</v>
      </c>
      <c r="U140" s="2">
        <v>41.56666666666667</v>
      </c>
      <c r="V140" s="2" t="s">
        <v>44</v>
      </c>
      <c r="W140" s="2" t="s">
        <v>45</v>
      </c>
      <c r="X140" s="2" t="s">
        <v>1347</v>
      </c>
      <c r="Y140" s="2" t="str">
        <f t="shared" si="1"/>
        <v>Mengurus Rumah Tangga</v>
      </c>
      <c r="Z140" s="2" t="str">
        <f t="shared" si="2"/>
        <v>#REF!</v>
      </c>
      <c r="AA140" s="2"/>
      <c r="AB140" s="2"/>
      <c r="AC140" s="2"/>
      <c r="AD140" s="2"/>
      <c r="AE140" s="2"/>
      <c r="AF140" s="2"/>
    </row>
    <row r="141" ht="14.25" customHeight="1">
      <c r="A141" s="2" t="s">
        <v>1348</v>
      </c>
      <c r="B141" s="2" t="s">
        <v>62</v>
      </c>
      <c r="C141" s="2" t="s">
        <v>28</v>
      </c>
      <c r="D141" s="2" t="s">
        <v>62</v>
      </c>
      <c r="E141" s="2" t="s">
        <v>1349</v>
      </c>
      <c r="F141" s="2" t="s">
        <v>30</v>
      </c>
      <c r="G141" s="2" t="s">
        <v>31</v>
      </c>
      <c r="H141" s="2" t="s">
        <v>32</v>
      </c>
      <c r="I141" s="2" t="s">
        <v>441</v>
      </c>
      <c r="J141" s="2" t="s">
        <v>1350</v>
      </c>
      <c r="K141" s="2" t="s">
        <v>111</v>
      </c>
      <c r="L141" s="2" t="s">
        <v>36</v>
      </c>
      <c r="M141" s="2" t="s">
        <v>144</v>
      </c>
      <c r="N141" s="2"/>
      <c r="O141" s="2" t="s">
        <v>1351</v>
      </c>
      <c r="P141" s="2" t="s">
        <v>1352</v>
      </c>
      <c r="Q141" s="2" t="s">
        <v>1353</v>
      </c>
      <c r="R141" s="2" t="s">
        <v>57</v>
      </c>
      <c r="S141" s="2" t="s">
        <v>1354</v>
      </c>
      <c r="T141" s="2" t="s">
        <v>1355</v>
      </c>
      <c r="U141" s="2">
        <v>38.266666666666666</v>
      </c>
      <c r="V141" s="2" t="s">
        <v>44</v>
      </c>
      <c r="W141" s="2" t="s">
        <v>45</v>
      </c>
      <c r="X141" s="2" t="s">
        <v>1356</v>
      </c>
      <c r="Y141" s="2" t="str">
        <f t="shared" si="1"/>
        <v>Mengurus Rumah Tangga</v>
      </c>
      <c r="Z141" s="2" t="str">
        <f t="shared" si="2"/>
        <v>#REF!</v>
      </c>
      <c r="AA141" s="2"/>
      <c r="AB141" s="2"/>
      <c r="AC141" s="2"/>
      <c r="AD141" s="2"/>
      <c r="AE141" s="2"/>
      <c r="AF141" s="2"/>
    </row>
    <row r="142" ht="14.25" customHeight="1">
      <c r="A142" s="2" t="s">
        <v>1357</v>
      </c>
      <c r="B142" s="2" t="s">
        <v>62</v>
      </c>
      <c r="C142" s="2" t="s">
        <v>28</v>
      </c>
      <c r="D142" s="2" t="s">
        <v>62</v>
      </c>
      <c r="E142" s="2" t="s">
        <v>1358</v>
      </c>
      <c r="F142" s="2" t="s">
        <v>30</v>
      </c>
      <c r="G142" s="2" t="s">
        <v>31</v>
      </c>
      <c r="H142" s="2" t="s">
        <v>108</v>
      </c>
      <c r="I142" s="2" t="s">
        <v>130</v>
      </c>
      <c r="J142" s="2" t="s">
        <v>1359</v>
      </c>
      <c r="K142" s="2" t="s">
        <v>111</v>
      </c>
      <c r="L142" s="2" t="s">
        <v>36</v>
      </c>
      <c r="M142" s="2" t="s">
        <v>65</v>
      </c>
      <c r="N142" s="2"/>
      <c r="O142" s="2" t="s">
        <v>1360</v>
      </c>
      <c r="P142" s="2" t="s">
        <v>1361</v>
      </c>
      <c r="Q142" s="2" t="s">
        <v>1362</v>
      </c>
      <c r="R142" s="2" t="s">
        <v>158</v>
      </c>
      <c r="S142" s="2" t="s">
        <v>1363</v>
      </c>
      <c r="T142" s="2" t="s">
        <v>1364</v>
      </c>
      <c r="U142" s="2">
        <v>18.183333333333334</v>
      </c>
      <c r="V142" s="2" t="s">
        <v>44</v>
      </c>
      <c r="W142" s="2" t="s">
        <v>45</v>
      </c>
      <c r="X142" s="2" t="s">
        <v>1365</v>
      </c>
      <c r="Y142" s="2" t="str">
        <f t="shared" si="1"/>
        <v>Kader PKK / Karang Taruna / Kader Lainnya</v>
      </c>
      <c r="Z142" s="2" t="str">
        <f t="shared" si="2"/>
        <v>#REF!</v>
      </c>
      <c r="AA142" s="2"/>
      <c r="AB142" s="2"/>
      <c r="AC142" s="2"/>
      <c r="AD142" s="2"/>
      <c r="AE142" s="2"/>
      <c r="AF142" s="2"/>
    </row>
    <row r="143" ht="14.25" customHeight="1">
      <c r="A143" s="2" t="s">
        <v>1366</v>
      </c>
      <c r="B143" s="2" t="s">
        <v>62</v>
      </c>
      <c r="C143" s="2" t="s">
        <v>28</v>
      </c>
      <c r="D143" s="2" t="s">
        <v>62</v>
      </c>
      <c r="E143" s="2" t="s">
        <v>1367</v>
      </c>
      <c r="F143" s="2" t="s">
        <v>30</v>
      </c>
      <c r="G143" s="2" t="s">
        <v>31</v>
      </c>
      <c r="H143" s="2" t="s">
        <v>32</v>
      </c>
      <c r="I143" s="2" t="s">
        <v>33</v>
      </c>
      <c r="J143" s="2" t="s">
        <v>1368</v>
      </c>
      <c r="K143" s="2" t="s">
        <v>111</v>
      </c>
      <c r="L143" s="2" t="s">
        <v>36</v>
      </c>
      <c r="M143" s="2" t="s">
        <v>144</v>
      </c>
      <c r="N143" s="2"/>
      <c r="O143" s="2" t="s">
        <v>1369</v>
      </c>
      <c r="P143" s="2" t="s">
        <v>1370</v>
      </c>
      <c r="Q143" s="2" t="s">
        <v>1371</v>
      </c>
      <c r="R143" s="2" t="s">
        <v>158</v>
      </c>
      <c r="S143" s="2" t="s">
        <v>1372</v>
      </c>
      <c r="T143" s="2" t="s">
        <v>1373</v>
      </c>
      <c r="U143" s="2">
        <v>21.05</v>
      </c>
      <c r="V143" s="2" t="s">
        <v>44</v>
      </c>
      <c r="W143" s="2" t="s">
        <v>45</v>
      </c>
      <c r="X143" s="2" t="s">
        <v>1374</v>
      </c>
      <c r="Y143" s="2" t="str">
        <f t="shared" si="1"/>
        <v>Mengurus Rumah Tangga</v>
      </c>
      <c r="Z143" s="2" t="str">
        <f t="shared" si="2"/>
        <v>#REF!</v>
      </c>
      <c r="AA143" s="2"/>
      <c r="AB143" s="2"/>
      <c r="AC143" s="2"/>
      <c r="AD143" s="2"/>
      <c r="AE143" s="2"/>
      <c r="AF143" s="2"/>
    </row>
    <row r="144" ht="14.25" customHeight="1">
      <c r="A144" s="2" t="s">
        <v>1375</v>
      </c>
      <c r="B144" s="2" t="s">
        <v>62</v>
      </c>
      <c r="C144" s="2" t="s">
        <v>28</v>
      </c>
      <c r="D144" s="2" t="s">
        <v>62</v>
      </c>
      <c r="E144" s="2" t="s">
        <v>1376</v>
      </c>
      <c r="F144" s="2" t="s">
        <v>30</v>
      </c>
      <c r="G144" s="2" t="s">
        <v>31</v>
      </c>
      <c r="H144" s="2" t="s">
        <v>108</v>
      </c>
      <c r="I144" s="2" t="s">
        <v>33</v>
      </c>
      <c r="J144" s="2" t="s">
        <v>1377</v>
      </c>
      <c r="K144" s="2" t="s">
        <v>111</v>
      </c>
      <c r="L144" s="2" t="s">
        <v>36</v>
      </c>
      <c r="M144" s="2" t="s">
        <v>144</v>
      </c>
      <c r="N144" s="2"/>
      <c r="O144" s="2" t="s">
        <v>1378</v>
      </c>
      <c r="P144" s="2" t="s">
        <v>1379</v>
      </c>
      <c r="Q144" s="2" t="s">
        <v>1380</v>
      </c>
      <c r="R144" s="2" t="s">
        <v>57</v>
      </c>
      <c r="S144" s="2" t="s">
        <v>1381</v>
      </c>
      <c r="T144" s="2" t="s">
        <v>1382</v>
      </c>
      <c r="U144" s="2">
        <v>13.983333333333333</v>
      </c>
      <c r="V144" s="2" t="s">
        <v>44</v>
      </c>
      <c r="W144" s="2" t="s">
        <v>45</v>
      </c>
      <c r="X144" s="2" t="s">
        <v>1383</v>
      </c>
      <c r="Y144" s="2" t="str">
        <f t="shared" si="1"/>
        <v>Mengurus Rumah Tangga</v>
      </c>
      <c r="Z144" s="2" t="str">
        <f t="shared" si="2"/>
        <v>#REF!</v>
      </c>
      <c r="AA144" s="2"/>
      <c r="AB144" s="2"/>
      <c r="AC144" s="2"/>
      <c r="AD144" s="2"/>
      <c r="AE144" s="2"/>
      <c r="AF144" s="2"/>
    </row>
    <row r="145" ht="14.25" customHeight="1">
      <c r="A145" s="2" t="s">
        <v>1384</v>
      </c>
      <c r="B145" s="2" t="s">
        <v>62</v>
      </c>
      <c r="C145" s="2" t="s">
        <v>28</v>
      </c>
      <c r="D145" s="2" t="s">
        <v>62</v>
      </c>
      <c r="E145" s="2" t="s">
        <v>1385</v>
      </c>
      <c r="F145" s="2" t="s">
        <v>30</v>
      </c>
      <c r="G145" s="2" t="s">
        <v>31</v>
      </c>
      <c r="H145" s="2" t="s">
        <v>97</v>
      </c>
      <c r="I145" s="2" t="s">
        <v>33</v>
      </c>
      <c r="J145" s="2" t="s">
        <v>1386</v>
      </c>
      <c r="K145" s="2" t="s">
        <v>111</v>
      </c>
      <c r="L145" s="2" t="s">
        <v>36</v>
      </c>
      <c r="M145" s="2" t="s">
        <v>65</v>
      </c>
      <c r="N145" s="2"/>
      <c r="O145" s="2" t="s">
        <v>1387</v>
      </c>
      <c r="P145" s="2" t="s">
        <v>1388</v>
      </c>
      <c r="Q145" s="2" t="s">
        <v>1389</v>
      </c>
      <c r="R145" s="2" t="s">
        <v>57</v>
      </c>
      <c r="S145" s="2" t="s">
        <v>1390</v>
      </c>
      <c r="T145" s="2" t="s">
        <v>1391</v>
      </c>
      <c r="U145" s="2">
        <v>38.93333333333333</v>
      </c>
      <c r="V145" s="2" t="s">
        <v>44</v>
      </c>
      <c r="W145" s="2" t="s">
        <v>45</v>
      </c>
      <c r="X145" s="2" t="s">
        <v>1392</v>
      </c>
      <c r="Y145" s="2" t="str">
        <f t="shared" si="1"/>
        <v>Kader PKK / Karang Taruna / Kader Lainnya</v>
      </c>
      <c r="Z145" s="2" t="str">
        <f t="shared" si="2"/>
        <v>#REF!</v>
      </c>
      <c r="AA145" s="2"/>
      <c r="AB145" s="2"/>
      <c r="AC145" s="2"/>
      <c r="AD145" s="2"/>
      <c r="AE145" s="2"/>
      <c r="AF145" s="2"/>
    </row>
    <row r="146" ht="14.25" customHeight="1">
      <c r="A146" s="2" t="s">
        <v>1393</v>
      </c>
      <c r="B146" s="2" t="s">
        <v>62</v>
      </c>
      <c r="C146" s="2" t="s">
        <v>28</v>
      </c>
      <c r="D146" s="2" t="s">
        <v>62</v>
      </c>
      <c r="E146" s="2" t="s">
        <v>1394</v>
      </c>
      <c r="F146" s="2" t="s">
        <v>30</v>
      </c>
      <c r="G146" s="2" t="s">
        <v>31</v>
      </c>
      <c r="H146" s="2" t="s">
        <v>84</v>
      </c>
      <c r="I146" s="2" t="s">
        <v>142</v>
      </c>
      <c r="J146" s="2" t="s">
        <v>1395</v>
      </c>
      <c r="K146" s="2" t="s">
        <v>111</v>
      </c>
      <c r="L146" s="2" t="s">
        <v>36</v>
      </c>
      <c r="M146" s="2" t="s">
        <v>52</v>
      </c>
      <c r="N146" s="2" t="s">
        <v>1396</v>
      </c>
      <c r="O146" s="2" t="s">
        <v>1397</v>
      </c>
      <c r="P146" s="2" t="s">
        <v>1398</v>
      </c>
      <c r="Q146" s="2" t="s">
        <v>1399</v>
      </c>
      <c r="R146" s="2" t="s">
        <v>148</v>
      </c>
      <c r="S146" s="2" t="s">
        <v>1400</v>
      </c>
      <c r="T146" s="2" t="s">
        <v>1401</v>
      </c>
      <c r="U146" s="2">
        <v>27.45</v>
      </c>
      <c r="V146" s="2" t="s">
        <v>44</v>
      </c>
      <c r="W146" s="2" t="s">
        <v>45</v>
      </c>
      <c r="X146" s="2" t="s">
        <v>1402</v>
      </c>
      <c r="Y146" s="2" t="str">
        <f t="shared" si="1"/>
        <v>Entry Data</v>
      </c>
      <c r="Z146" s="2" t="str">
        <f t="shared" si="2"/>
        <v>#REF!</v>
      </c>
      <c r="AA146" s="2"/>
      <c r="AB146" s="2"/>
      <c r="AC146" s="2"/>
      <c r="AD146" s="2"/>
      <c r="AE146" s="2"/>
      <c r="AF146" s="2"/>
    </row>
    <row r="147" ht="14.25" customHeight="1">
      <c r="A147" s="2" t="s">
        <v>1403</v>
      </c>
      <c r="B147" s="2" t="s">
        <v>62</v>
      </c>
      <c r="C147" s="2" t="s">
        <v>28</v>
      </c>
      <c r="D147" s="2" t="s">
        <v>62</v>
      </c>
      <c r="E147" s="2" t="s">
        <v>1404</v>
      </c>
      <c r="F147" s="2" t="s">
        <v>30</v>
      </c>
      <c r="G147" s="2" t="s">
        <v>31</v>
      </c>
      <c r="H147" s="2" t="s">
        <v>49</v>
      </c>
      <c r="I147" s="2" t="s">
        <v>33</v>
      </c>
      <c r="J147" s="2" t="s">
        <v>1405</v>
      </c>
      <c r="K147" s="2" t="s">
        <v>35</v>
      </c>
      <c r="L147" s="2" t="s">
        <v>36</v>
      </c>
      <c r="M147" s="2" t="s">
        <v>65</v>
      </c>
      <c r="N147" s="2"/>
      <c r="O147" s="2" t="s">
        <v>1406</v>
      </c>
      <c r="P147" s="2" t="s">
        <v>1407</v>
      </c>
      <c r="Q147" s="2" t="s">
        <v>1408</v>
      </c>
      <c r="R147" s="2" t="s">
        <v>135</v>
      </c>
      <c r="S147" s="2" t="s">
        <v>1409</v>
      </c>
      <c r="T147" s="2" t="s">
        <v>1410</v>
      </c>
      <c r="U147" s="2">
        <v>18.0</v>
      </c>
      <c r="V147" s="2" t="s">
        <v>44</v>
      </c>
      <c r="W147" s="2" t="s">
        <v>45</v>
      </c>
      <c r="X147" s="2" t="s">
        <v>1411</v>
      </c>
      <c r="Y147" s="2" t="str">
        <f t="shared" si="1"/>
        <v>Kader PKK / Karang Taruna / Kader Lainnya</v>
      </c>
      <c r="Z147" s="2" t="str">
        <f t="shared" si="2"/>
        <v>#REF!</v>
      </c>
      <c r="AA147" s="2"/>
      <c r="AB147" s="2"/>
      <c r="AC147" s="2"/>
      <c r="AD147" s="2"/>
      <c r="AE147" s="2"/>
      <c r="AF147" s="2"/>
    </row>
    <row r="148" ht="14.25" customHeight="1">
      <c r="A148" s="2" t="s">
        <v>1412</v>
      </c>
      <c r="B148" s="2" t="s">
        <v>62</v>
      </c>
      <c r="C148" s="2" t="s">
        <v>28</v>
      </c>
      <c r="D148" s="2" t="s">
        <v>62</v>
      </c>
      <c r="E148" s="2" t="s">
        <v>1413</v>
      </c>
      <c r="F148" s="2" t="s">
        <v>30</v>
      </c>
      <c r="G148" s="2" t="s">
        <v>1414</v>
      </c>
      <c r="H148" s="2" t="s">
        <v>32</v>
      </c>
      <c r="I148" s="2" t="s">
        <v>85</v>
      </c>
      <c r="J148" s="2" t="s">
        <v>1415</v>
      </c>
      <c r="K148" s="2" t="s">
        <v>35</v>
      </c>
      <c r="L148" s="2" t="s">
        <v>36</v>
      </c>
      <c r="M148" s="2" t="s">
        <v>37</v>
      </c>
      <c r="N148" s="2"/>
      <c r="O148" s="2" t="s">
        <v>1416</v>
      </c>
      <c r="P148" s="2" t="s">
        <v>1417</v>
      </c>
      <c r="Q148" s="2" t="s">
        <v>1418</v>
      </c>
      <c r="R148" s="2" t="s">
        <v>135</v>
      </c>
      <c r="S148" s="2" t="s">
        <v>1419</v>
      </c>
      <c r="T148" s="2" t="s">
        <v>1420</v>
      </c>
      <c r="U148" s="2">
        <v>30.933333333333334</v>
      </c>
      <c r="V148" s="2" t="s">
        <v>44</v>
      </c>
      <c r="W148" s="2" t="s">
        <v>45</v>
      </c>
      <c r="X148" s="2" t="s">
        <v>1421</v>
      </c>
      <c r="Y148" s="2" t="str">
        <f t="shared" si="1"/>
        <v>Wiraswasta</v>
      </c>
      <c r="Z148" s="2" t="str">
        <f t="shared" si="2"/>
        <v>#REF!</v>
      </c>
      <c r="AA148" s="2"/>
      <c r="AB148" s="2"/>
      <c r="AC148" s="2"/>
      <c r="AD148" s="2"/>
      <c r="AE148" s="2"/>
      <c r="AF148" s="2"/>
    </row>
    <row r="149" ht="14.25" customHeight="1">
      <c r="A149" s="2" t="s">
        <v>1422</v>
      </c>
      <c r="B149" s="2" t="s">
        <v>62</v>
      </c>
      <c r="C149" s="2" t="s">
        <v>28</v>
      </c>
      <c r="D149" s="2" t="s">
        <v>62</v>
      </c>
      <c r="E149" s="2" t="s">
        <v>1423</v>
      </c>
      <c r="F149" s="2" t="s">
        <v>30</v>
      </c>
      <c r="G149" s="2" t="s">
        <v>31</v>
      </c>
      <c r="H149" s="2" t="s">
        <v>84</v>
      </c>
      <c r="I149" s="2" t="s">
        <v>142</v>
      </c>
      <c r="J149" s="2" t="s">
        <v>1424</v>
      </c>
      <c r="K149" s="2" t="s">
        <v>111</v>
      </c>
      <c r="L149" s="2" t="s">
        <v>36</v>
      </c>
      <c r="M149" s="2" t="s">
        <v>65</v>
      </c>
      <c r="N149" s="2" t="s">
        <v>44</v>
      </c>
      <c r="O149" s="2" t="s">
        <v>1425</v>
      </c>
      <c r="P149" s="2" t="s">
        <v>1426</v>
      </c>
      <c r="Q149" s="2" t="s">
        <v>1427</v>
      </c>
      <c r="R149" s="2" t="s">
        <v>158</v>
      </c>
      <c r="S149" s="2" t="s">
        <v>1428</v>
      </c>
      <c r="T149" s="2" t="s">
        <v>1429</v>
      </c>
      <c r="U149" s="2">
        <v>18.633333333333333</v>
      </c>
      <c r="V149" s="2" t="s">
        <v>44</v>
      </c>
      <c r="W149" s="2" t="s">
        <v>45</v>
      </c>
      <c r="X149" s="2" t="s">
        <v>1430</v>
      </c>
      <c r="Y149" s="2" t="str">
        <f t="shared" si="1"/>
        <v>0</v>
      </c>
      <c r="Z149" s="2" t="str">
        <f t="shared" si="2"/>
        <v>#REF!</v>
      </c>
      <c r="AA149" s="2"/>
      <c r="AB149" s="2"/>
      <c r="AC149" s="2"/>
      <c r="AD149" s="2"/>
      <c r="AE149" s="2"/>
      <c r="AF149" s="2"/>
    </row>
    <row r="150" ht="14.25" customHeight="1">
      <c r="A150" s="2" t="s">
        <v>1431</v>
      </c>
      <c r="B150" s="2" t="s">
        <v>62</v>
      </c>
      <c r="C150" s="2" t="s">
        <v>28</v>
      </c>
      <c r="D150" s="2" t="s">
        <v>62</v>
      </c>
      <c r="E150" s="2" t="s">
        <v>1432</v>
      </c>
      <c r="F150" s="2" t="s">
        <v>30</v>
      </c>
      <c r="G150" s="2" t="s">
        <v>31</v>
      </c>
      <c r="H150" s="2" t="s">
        <v>84</v>
      </c>
      <c r="I150" s="2" t="s">
        <v>142</v>
      </c>
      <c r="J150" s="2" t="s">
        <v>1433</v>
      </c>
      <c r="K150" s="2" t="s">
        <v>111</v>
      </c>
      <c r="L150" s="2" t="s">
        <v>36</v>
      </c>
      <c r="M150" s="2" t="s">
        <v>258</v>
      </c>
      <c r="N150" s="2" t="s">
        <v>44</v>
      </c>
      <c r="O150" s="2" t="s">
        <v>1434</v>
      </c>
      <c r="P150" s="2" t="s">
        <v>1435</v>
      </c>
      <c r="Q150" s="2" t="s">
        <v>1436</v>
      </c>
      <c r="R150" s="2" t="s">
        <v>57</v>
      </c>
      <c r="S150" s="2" t="s">
        <v>1437</v>
      </c>
      <c r="T150" s="2" t="s">
        <v>1438</v>
      </c>
      <c r="U150" s="2">
        <v>22.683333333333334</v>
      </c>
      <c r="V150" s="2" t="s">
        <v>44</v>
      </c>
      <c r="W150" s="2" t="s">
        <v>45</v>
      </c>
      <c r="X150" s="2" t="s">
        <v>1439</v>
      </c>
      <c r="Y150" s="2" t="str">
        <f t="shared" si="1"/>
        <v>0</v>
      </c>
      <c r="Z150" s="2" t="str">
        <f t="shared" si="2"/>
        <v>#REF!</v>
      </c>
      <c r="AA150" s="2"/>
      <c r="AB150" s="2"/>
      <c r="AC150" s="2"/>
      <c r="AD150" s="2"/>
      <c r="AE150" s="2"/>
      <c r="AF150" s="2"/>
    </row>
    <row r="151" ht="14.25" customHeight="1">
      <c r="A151" s="2" t="s">
        <v>1440</v>
      </c>
      <c r="B151" s="2" t="s">
        <v>62</v>
      </c>
      <c r="C151" s="2" t="s">
        <v>28</v>
      </c>
      <c r="D151" s="2" t="s">
        <v>62</v>
      </c>
      <c r="E151" s="2" t="s">
        <v>1441</v>
      </c>
      <c r="F151" s="2" t="s">
        <v>30</v>
      </c>
      <c r="G151" s="2" t="s">
        <v>31</v>
      </c>
      <c r="H151" s="2" t="s">
        <v>97</v>
      </c>
      <c r="I151" s="2" t="s">
        <v>33</v>
      </c>
      <c r="J151" s="2" t="s">
        <v>1442</v>
      </c>
      <c r="K151" s="2" t="s">
        <v>35</v>
      </c>
      <c r="L151" s="2" t="s">
        <v>36</v>
      </c>
      <c r="M151" s="2" t="s">
        <v>65</v>
      </c>
      <c r="N151" s="2"/>
      <c r="O151" s="2" t="s">
        <v>1443</v>
      </c>
      <c r="P151" s="2" t="s">
        <v>1444</v>
      </c>
      <c r="Q151" s="2" t="s">
        <v>1445</v>
      </c>
      <c r="R151" s="2" t="s">
        <v>57</v>
      </c>
      <c r="S151" s="2" t="s">
        <v>1446</v>
      </c>
      <c r="T151" s="2" t="s">
        <v>1447</v>
      </c>
      <c r="U151" s="2">
        <v>38.78333333333333</v>
      </c>
      <c r="V151" s="2" t="s">
        <v>44</v>
      </c>
      <c r="W151" s="2" t="s">
        <v>45</v>
      </c>
      <c r="X151" s="2" t="s">
        <v>1448</v>
      </c>
      <c r="Y151" s="2" t="str">
        <f t="shared" si="1"/>
        <v>Kader PKK / Karang Taruna / Kader Lainnya</v>
      </c>
      <c r="Z151" s="2" t="str">
        <f t="shared" si="2"/>
        <v>#REF!</v>
      </c>
      <c r="AA151" s="2"/>
      <c r="AB151" s="2"/>
      <c r="AC151" s="2"/>
      <c r="AD151" s="2"/>
      <c r="AE151" s="2"/>
      <c r="AF151" s="2"/>
    </row>
    <row r="152" ht="14.25" customHeight="1">
      <c r="A152" s="2" t="s">
        <v>1449</v>
      </c>
      <c r="B152" s="2" t="s">
        <v>62</v>
      </c>
      <c r="C152" s="2" t="s">
        <v>28</v>
      </c>
      <c r="D152" s="2" t="s">
        <v>62</v>
      </c>
      <c r="E152" s="2" t="s">
        <v>1450</v>
      </c>
      <c r="F152" s="2" t="s">
        <v>30</v>
      </c>
      <c r="G152" s="2" t="s">
        <v>31</v>
      </c>
      <c r="H152" s="2" t="s">
        <v>822</v>
      </c>
      <c r="I152" s="2" t="s">
        <v>130</v>
      </c>
      <c r="J152" s="2" t="s">
        <v>1451</v>
      </c>
      <c r="K152" s="2" t="s">
        <v>111</v>
      </c>
      <c r="L152" s="2" t="s">
        <v>36</v>
      </c>
      <c r="M152" s="2" t="s">
        <v>65</v>
      </c>
      <c r="N152" s="2"/>
      <c r="O152" s="2" t="s">
        <v>1452</v>
      </c>
      <c r="P152" s="2" t="s">
        <v>1453</v>
      </c>
      <c r="Q152" s="2" t="s">
        <v>1454</v>
      </c>
      <c r="R152" s="2" t="s">
        <v>57</v>
      </c>
      <c r="S152" s="2" t="s">
        <v>1455</v>
      </c>
      <c r="T152" s="2" t="s">
        <v>1456</v>
      </c>
      <c r="U152" s="2">
        <v>41.88333333333333</v>
      </c>
      <c r="V152" s="2" t="s">
        <v>44</v>
      </c>
      <c r="W152" s="2" t="s">
        <v>45</v>
      </c>
      <c r="X152" s="2" t="s">
        <v>1457</v>
      </c>
      <c r="Y152" s="2" t="str">
        <f t="shared" si="1"/>
        <v>Kader PKK / Karang Taruna / Kader Lainnya</v>
      </c>
      <c r="Z152" s="2" t="str">
        <f t="shared" si="2"/>
        <v>#REF!</v>
      </c>
      <c r="AA152" s="2"/>
      <c r="AB152" s="2"/>
      <c r="AC152" s="2"/>
      <c r="AD152" s="2"/>
      <c r="AE152" s="2"/>
      <c r="AF152" s="2"/>
    </row>
    <row r="153" ht="14.25" customHeight="1">
      <c r="A153" s="2" t="s">
        <v>1458</v>
      </c>
      <c r="B153" s="2" t="s">
        <v>62</v>
      </c>
      <c r="C153" s="2" t="s">
        <v>28</v>
      </c>
      <c r="D153" s="2" t="s">
        <v>62</v>
      </c>
      <c r="E153" s="2" t="s">
        <v>1459</v>
      </c>
      <c r="F153" s="2" t="s">
        <v>30</v>
      </c>
      <c r="G153" s="2" t="s">
        <v>31</v>
      </c>
      <c r="H153" s="2" t="s">
        <v>129</v>
      </c>
      <c r="I153" s="2" t="s">
        <v>33</v>
      </c>
      <c r="J153" s="2" t="s">
        <v>1460</v>
      </c>
      <c r="K153" s="2" t="s">
        <v>35</v>
      </c>
      <c r="L153" s="2" t="s">
        <v>36</v>
      </c>
      <c r="M153" s="2" t="s">
        <v>258</v>
      </c>
      <c r="N153" s="2"/>
      <c r="O153" s="2" t="s">
        <v>1461</v>
      </c>
      <c r="P153" s="2" t="s">
        <v>1462</v>
      </c>
      <c r="Q153" s="2" t="s">
        <v>1463</v>
      </c>
      <c r="R153" s="2" t="s">
        <v>158</v>
      </c>
      <c r="S153" s="2" t="s">
        <v>1464</v>
      </c>
      <c r="T153" s="2" t="s">
        <v>1465</v>
      </c>
      <c r="U153" s="2">
        <v>19.766666666666666</v>
      </c>
      <c r="V153" s="2" t="s">
        <v>44</v>
      </c>
      <c r="W153" s="2" t="s">
        <v>45</v>
      </c>
      <c r="X153" s="2" t="s">
        <v>1466</v>
      </c>
      <c r="Y153" s="2" t="str">
        <f t="shared" si="1"/>
        <v>Pelajar / Mahasiswa</v>
      </c>
      <c r="Z153" s="2" t="str">
        <f t="shared" si="2"/>
        <v>#REF!</v>
      </c>
      <c r="AA153" s="2"/>
      <c r="AB153" s="2"/>
      <c r="AC153" s="2"/>
      <c r="AD153" s="2"/>
      <c r="AE153" s="2"/>
      <c r="AF153" s="2"/>
    </row>
    <row r="154" ht="14.25" customHeight="1">
      <c r="A154" s="2" t="s">
        <v>1467</v>
      </c>
      <c r="B154" s="2" t="s">
        <v>27</v>
      </c>
      <c r="C154" s="2" t="s">
        <v>28</v>
      </c>
      <c r="D154" s="2" t="s">
        <v>27</v>
      </c>
      <c r="E154" s="2" t="s">
        <v>1468</v>
      </c>
      <c r="F154" s="2" t="s">
        <v>30</v>
      </c>
      <c r="G154" s="2" t="s">
        <v>31</v>
      </c>
      <c r="H154" s="2" t="s">
        <v>200</v>
      </c>
      <c r="I154" s="2" t="s">
        <v>85</v>
      </c>
      <c r="J154" s="2" t="s">
        <v>1469</v>
      </c>
      <c r="K154" s="2" t="s">
        <v>111</v>
      </c>
      <c r="L154" s="2" t="s">
        <v>36</v>
      </c>
      <c r="M154" s="2" t="s">
        <v>258</v>
      </c>
      <c r="N154" s="2"/>
      <c r="O154" s="2" t="s">
        <v>1470</v>
      </c>
      <c r="P154" s="2" t="s">
        <v>1471</v>
      </c>
      <c r="Q154" s="2" t="s">
        <v>1472</v>
      </c>
      <c r="R154" s="2" t="s">
        <v>57</v>
      </c>
      <c r="S154" s="2" t="s">
        <v>1473</v>
      </c>
      <c r="T154" s="2" t="s">
        <v>1474</v>
      </c>
      <c r="U154" s="2">
        <v>38.93333333333333</v>
      </c>
      <c r="V154" s="2" t="s">
        <v>44</v>
      </c>
      <c r="W154" s="2" t="s">
        <v>45</v>
      </c>
      <c r="X154" s="2" t="s">
        <v>1475</v>
      </c>
      <c r="Y154" s="2" t="str">
        <f t="shared" si="1"/>
        <v>Pelajar / Mahasiswa</v>
      </c>
      <c r="Z154" s="2" t="str">
        <f t="shared" si="2"/>
        <v>#REF!</v>
      </c>
      <c r="AA154" s="2"/>
      <c r="AB154" s="2"/>
      <c r="AC154" s="2"/>
      <c r="AD154" s="2"/>
      <c r="AE154" s="2"/>
      <c r="AF154" s="2"/>
    </row>
    <row r="155" ht="14.25" customHeight="1">
      <c r="A155" s="2" t="s">
        <v>1476</v>
      </c>
      <c r="B155" s="2" t="s">
        <v>62</v>
      </c>
      <c r="C155" s="2" t="s">
        <v>28</v>
      </c>
      <c r="D155" s="2" t="s">
        <v>62</v>
      </c>
      <c r="E155" s="2" t="s">
        <v>1477</v>
      </c>
      <c r="F155" s="2" t="s">
        <v>316</v>
      </c>
      <c r="G155" s="2" t="s">
        <v>317</v>
      </c>
      <c r="H155" s="2" t="s">
        <v>32</v>
      </c>
      <c r="I155" s="2" t="s">
        <v>50</v>
      </c>
      <c r="J155" s="2" t="s">
        <v>1478</v>
      </c>
      <c r="K155" s="2" t="s">
        <v>111</v>
      </c>
      <c r="L155" s="2" t="s">
        <v>36</v>
      </c>
      <c r="M155" s="2" t="s">
        <v>37</v>
      </c>
      <c r="N155" s="2"/>
      <c r="O155" s="2" t="s">
        <v>1479</v>
      </c>
      <c r="P155" s="2" t="s">
        <v>1480</v>
      </c>
      <c r="Q155" s="2" t="s">
        <v>1481</v>
      </c>
      <c r="R155" s="2" t="s">
        <v>158</v>
      </c>
      <c r="S155" s="2" t="s">
        <v>1482</v>
      </c>
      <c r="T155" s="2" t="s">
        <v>1483</v>
      </c>
      <c r="U155" s="2">
        <v>28.15</v>
      </c>
      <c r="V155" s="2" t="s">
        <v>44</v>
      </c>
      <c r="W155" s="2" t="s">
        <v>45</v>
      </c>
      <c r="X155" s="2" t="s">
        <v>1484</v>
      </c>
      <c r="Y155" s="2" t="str">
        <f t="shared" si="1"/>
        <v>Wiraswasta</v>
      </c>
      <c r="Z155" s="2" t="str">
        <f t="shared" si="2"/>
        <v>#REF!</v>
      </c>
      <c r="AA155" s="2"/>
      <c r="AB155" s="2"/>
      <c r="AC155" s="2"/>
      <c r="AD155" s="2"/>
      <c r="AE155" s="2"/>
      <c r="AF155" s="2"/>
    </row>
    <row r="156" ht="14.25" customHeight="1">
      <c r="A156" s="2" t="s">
        <v>1485</v>
      </c>
      <c r="B156" s="2" t="s">
        <v>62</v>
      </c>
      <c r="C156" s="2" t="s">
        <v>28</v>
      </c>
      <c r="D156" s="2" t="s">
        <v>62</v>
      </c>
      <c r="E156" s="2" t="s">
        <v>1486</v>
      </c>
      <c r="F156" s="2" t="s">
        <v>30</v>
      </c>
      <c r="G156" s="2" t="s">
        <v>31</v>
      </c>
      <c r="H156" s="2" t="s">
        <v>49</v>
      </c>
      <c r="I156" s="2" t="s">
        <v>50</v>
      </c>
      <c r="J156" s="2" t="s">
        <v>1487</v>
      </c>
      <c r="K156" s="2" t="s">
        <v>111</v>
      </c>
      <c r="L156" s="2" t="s">
        <v>87</v>
      </c>
      <c r="M156" s="2" t="s">
        <v>144</v>
      </c>
      <c r="N156" s="2"/>
      <c r="O156" s="2" t="s">
        <v>1488</v>
      </c>
      <c r="P156" s="2" t="s">
        <v>1489</v>
      </c>
      <c r="Q156" s="2" t="s">
        <v>1490</v>
      </c>
      <c r="R156" s="2" t="s">
        <v>310</v>
      </c>
      <c r="S156" s="2" t="s">
        <v>1491</v>
      </c>
      <c r="T156" s="2" t="s">
        <v>1492</v>
      </c>
      <c r="U156" s="2">
        <v>60.31666666666667</v>
      </c>
      <c r="V156" s="2" t="s">
        <v>44</v>
      </c>
      <c r="W156" s="2" t="s">
        <v>45</v>
      </c>
      <c r="X156" s="2" t="s">
        <v>1493</v>
      </c>
      <c r="Y156" s="2" t="str">
        <f t="shared" si="1"/>
        <v>Mengurus Rumah Tangga</v>
      </c>
      <c r="Z156" s="2" t="str">
        <f t="shared" si="2"/>
        <v>#REF!</v>
      </c>
      <c r="AA156" s="2"/>
      <c r="AB156" s="2"/>
      <c r="AC156" s="2"/>
      <c r="AD156" s="2"/>
      <c r="AE156" s="2"/>
      <c r="AF156" s="2"/>
    </row>
    <row r="157" ht="14.25" customHeight="1">
      <c r="A157" s="2" t="s">
        <v>1494</v>
      </c>
      <c r="B157" s="2" t="s">
        <v>62</v>
      </c>
      <c r="C157" s="2" t="s">
        <v>28</v>
      </c>
      <c r="D157" s="2" t="s">
        <v>62</v>
      </c>
      <c r="E157" s="2" t="s">
        <v>1495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1496</v>
      </c>
      <c r="K157" s="2" t="s">
        <v>111</v>
      </c>
      <c r="L157" s="2" t="s">
        <v>36</v>
      </c>
      <c r="M157" s="2" t="s">
        <v>258</v>
      </c>
      <c r="N157" s="2"/>
      <c r="O157" s="2" t="s">
        <v>1497</v>
      </c>
      <c r="P157" s="2" t="s">
        <v>1498</v>
      </c>
      <c r="Q157" s="2" t="s">
        <v>1499</v>
      </c>
      <c r="R157" s="2" t="s">
        <v>41</v>
      </c>
      <c r="S157" s="2" t="s">
        <v>1500</v>
      </c>
      <c r="T157" s="2" t="s">
        <v>1501</v>
      </c>
      <c r="U157" s="2">
        <v>24.95</v>
      </c>
      <c r="V157" s="2" t="s">
        <v>44</v>
      </c>
      <c r="W157" s="2" t="s">
        <v>45</v>
      </c>
      <c r="X157" s="2" t="s">
        <v>1502</v>
      </c>
      <c r="Y157" s="2" t="str">
        <f t="shared" si="1"/>
        <v>Pelajar / Mahasiswa</v>
      </c>
      <c r="Z157" s="2" t="str">
        <f t="shared" si="2"/>
        <v>#REF!</v>
      </c>
      <c r="AA157" s="2"/>
      <c r="AB157" s="2"/>
      <c r="AC157" s="2"/>
      <c r="AD157" s="2"/>
      <c r="AE157" s="2"/>
      <c r="AF157" s="2"/>
    </row>
    <row r="158" ht="14.25" customHeight="1">
      <c r="A158" s="2" t="s">
        <v>1503</v>
      </c>
      <c r="B158" s="2" t="s">
        <v>27</v>
      </c>
      <c r="C158" s="2" t="s">
        <v>28</v>
      </c>
      <c r="D158" s="2" t="s">
        <v>27</v>
      </c>
      <c r="E158" s="2" t="s">
        <v>1504</v>
      </c>
      <c r="F158" s="2" t="s">
        <v>30</v>
      </c>
      <c r="G158" s="2" t="s">
        <v>31</v>
      </c>
      <c r="H158" s="2" t="s">
        <v>32</v>
      </c>
      <c r="I158" s="2" t="s">
        <v>85</v>
      </c>
      <c r="J158" s="2" t="s">
        <v>1505</v>
      </c>
      <c r="K158" s="2" t="s">
        <v>111</v>
      </c>
      <c r="L158" s="2" t="s">
        <v>36</v>
      </c>
      <c r="M158" s="2" t="s">
        <v>144</v>
      </c>
      <c r="N158" s="2"/>
      <c r="O158" s="2" t="s">
        <v>1506</v>
      </c>
      <c r="P158" s="2" t="s">
        <v>1507</v>
      </c>
      <c r="Q158" s="2" t="s">
        <v>1508</v>
      </c>
      <c r="R158" s="2" t="s">
        <v>310</v>
      </c>
      <c r="S158" s="2" t="s">
        <v>1509</v>
      </c>
      <c r="T158" s="2" t="s">
        <v>1510</v>
      </c>
      <c r="U158" s="2">
        <v>45.516666666666666</v>
      </c>
      <c r="V158" s="2" t="s">
        <v>44</v>
      </c>
      <c r="W158" s="2" t="s">
        <v>45</v>
      </c>
      <c r="X158" s="2" t="s">
        <v>1511</v>
      </c>
      <c r="Y158" s="2" t="str">
        <f t="shared" si="1"/>
        <v>Mengurus Rumah Tangga</v>
      </c>
      <c r="Z158" s="2" t="str">
        <f t="shared" si="2"/>
        <v>#REF!</v>
      </c>
      <c r="AA158" s="2"/>
      <c r="AB158" s="2"/>
      <c r="AC158" s="2"/>
      <c r="AD158" s="2"/>
      <c r="AE158" s="2"/>
      <c r="AF158" s="2"/>
    </row>
    <row r="159" ht="14.25" customHeight="1">
      <c r="A159" s="2" t="s">
        <v>1512</v>
      </c>
      <c r="B159" s="2" t="s">
        <v>62</v>
      </c>
      <c r="C159" s="2" t="s">
        <v>28</v>
      </c>
      <c r="D159" s="2" t="s">
        <v>62</v>
      </c>
      <c r="E159" s="2" t="s">
        <v>1513</v>
      </c>
      <c r="F159" s="2" t="s">
        <v>30</v>
      </c>
      <c r="G159" s="2" t="s">
        <v>31</v>
      </c>
      <c r="H159" s="2" t="s">
        <v>84</v>
      </c>
      <c r="I159" s="2" t="s">
        <v>85</v>
      </c>
      <c r="J159" s="2" t="s">
        <v>1514</v>
      </c>
      <c r="K159" s="2" t="s">
        <v>111</v>
      </c>
      <c r="L159" s="2" t="s">
        <v>482</v>
      </c>
      <c r="M159" s="2" t="s">
        <v>144</v>
      </c>
      <c r="N159" s="2"/>
      <c r="O159" s="2" t="s">
        <v>1515</v>
      </c>
      <c r="P159" s="2" t="s">
        <v>1516</v>
      </c>
      <c r="Q159" s="2" t="s">
        <v>1517</v>
      </c>
      <c r="R159" s="2" t="s">
        <v>57</v>
      </c>
      <c r="S159" s="2" t="s">
        <v>1518</v>
      </c>
      <c r="T159" s="2" t="s">
        <v>1519</v>
      </c>
      <c r="U159" s="2">
        <v>26.683333333333334</v>
      </c>
      <c r="V159" s="2" t="s">
        <v>44</v>
      </c>
      <c r="W159" s="2" t="s">
        <v>45</v>
      </c>
      <c r="X159" s="2" t="s">
        <v>1520</v>
      </c>
      <c r="Y159" s="2" t="str">
        <f t="shared" si="1"/>
        <v>Mengurus Rumah Tangga</v>
      </c>
      <c r="Z159" s="2" t="str">
        <f t="shared" si="2"/>
        <v>#REF!</v>
      </c>
      <c r="AA159" s="2"/>
      <c r="AB159" s="2"/>
      <c r="AC159" s="2"/>
      <c r="AD159" s="2"/>
      <c r="AE159" s="2"/>
      <c r="AF159" s="2"/>
    </row>
    <row r="160" ht="14.25" customHeight="1">
      <c r="A160" s="2" t="s">
        <v>1521</v>
      </c>
      <c r="B160" s="2" t="s">
        <v>62</v>
      </c>
      <c r="C160" s="2" t="s">
        <v>28</v>
      </c>
      <c r="D160" s="2" t="s">
        <v>62</v>
      </c>
      <c r="E160" s="2" t="s">
        <v>1522</v>
      </c>
      <c r="F160" s="2" t="s">
        <v>30</v>
      </c>
      <c r="G160" s="2" t="s">
        <v>31</v>
      </c>
      <c r="H160" s="2" t="s">
        <v>49</v>
      </c>
      <c r="I160" s="2" t="s">
        <v>130</v>
      </c>
      <c r="J160" s="2" t="s">
        <v>1523</v>
      </c>
      <c r="K160" s="2" t="s">
        <v>111</v>
      </c>
      <c r="L160" s="2" t="s">
        <v>87</v>
      </c>
      <c r="M160" s="2" t="s">
        <v>144</v>
      </c>
      <c r="N160" s="2"/>
      <c r="O160" s="2" t="s">
        <v>1524</v>
      </c>
      <c r="P160" s="2" t="s">
        <v>1525</v>
      </c>
      <c r="Q160" s="2" t="s">
        <v>1526</v>
      </c>
      <c r="R160" s="2" t="s">
        <v>57</v>
      </c>
      <c r="S160" s="2" t="s">
        <v>1527</v>
      </c>
      <c r="T160" s="2" t="s">
        <v>1528</v>
      </c>
      <c r="U160" s="2">
        <v>35.21666666666667</v>
      </c>
      <c r="V160" s="2" t="s">
        <v>44</v>
      </c>
      <c r="W160" s="2" t="s">
        <v>45</v>
      </c>
      <c r="X160" s="2" t="s">
        <v>1529</v>
      </c>
      <c r="Y160" s="2" t="str">
        <f t="shared" si="1"/>
        <v>Mengurus Rumah Tangga</v>
      </c>
      <c r="Z160" s="2" t="str">
        <f t="shared" si="2"/>
        <v>#REF!</v>
      </c>
      <c r="AA160" s="2"/>
      <c r="AB160" s="2"/>
      <c r="AC160" s="2"/>
      <c r="AD160" s="2"/>
      <c r="AE160" s="2"/>
      <c r="AF160" s="2"/>
    </row>
    <row r="161" ht="14.25" customHeight="1">
      <c r="A161" s="2" t="s">
        <v>1530</v>
      </c>
      <c r="B161" s="2" t="s">
        <v>62</v>
      </c>
      <c r="C161" s="2" t="s">
        <v>28</v>
      </c>
      <c r="D161" s="2" t="s">
        <v>62</v>
      </c>
      <c r="E161" s="2" t="s">
        <v>1531</v>
      </c>
      <c r="F161" s="2" t="s">
        <v>30</v>
      </c>
      <c r="G161" s="2" t="s">
        <v>31</v>
      </c>
      <c r="H161" s="2" t="s">
        <v>141</v>
      </c>
      <c r="I161" s="2" t="s">
        <v>33</v>
      </c>
      <c r="J161" s="2" t="s">
        <v>1532</v>
      </c>
      <c r="K161" s="2" t="s">
        <v>111</v>
      </c>
      <c r="L161" s="2" t="s">
        <v>36</v>
      </c>
      <c r="M161" s="2" t="s">
        <v>258</v>
      </c>
      <c r="N161" s="2"/>
      <c r="O161" s="2" t="s">
        <v>1533</v>
      </c>
      <c r="P161" s="2" t="s">
        <v>1534</v>
      </c>
      <c r="Q161" s="2" t="s">
        <v>1535</v>
      </c>
      <c r="R161" s="2" t="s">
        <v>158</v>
      </c>
      <c r="S161" s="2" t="s">
        <v>1536</v>
      </c>
      <c r="T161" s="2" t="s">
        <v>1537</v>
      </c>
      <c r="U161" s="2">
        <v>29.766666666666666</v>
      </c>
      <c r="V161" s="2" t="s">
        <v>44</v>
      </c>
      <c r="W161" s="2" t="s">
        <v>45</v>
      </c>
      <c r="X161" s="2" t="s">
        <v>1538</v>
      </c>
      <c r="Y161" s="2" t="str">
        <f t="shared" si="1"/>
        <v>Pelajar / Mahasiswa</v>
      </c>
      <c r="Z161" s="2" t="str">
        <f t="shared" si="2"/>
        <v>#REF!</v>
      </c>
      <c r="AA161" s="2"/>
      <c r="AB161" s="2"/>
      <c r="AC161" s="2"/>
      <c r="AD161" s="2"/>
      <c r="AE161" s="2"/>
      <c r="AF161" s="2"/>
    </row>
    <row r="162" ht="14.25" customHeight="1">
      <c r="A162" s="2" t="s">
        <v>1539</v>
      </c>
      <c r="B162" s="2" t="s">
        <v>62</v>
      </c>
      <c r="C162" s="2" t="s">
        <v>28</v>
      </c>
      <c r="D162" s="2" t="s">
        <v>62</v>
      </c>
      <c r="E162" s="2" t="s">
        <v>1540</v>
      </c>
      <c r="F162" s="2" t="s">
        <v>30</v>
      </c>
      <c r="G162" s="2" t="s">
        <v>31</v>
      </c>
      <c r="H162" s="2" t="s">
        <v>97</v>
      </c>
      <c r="I162" s="2" t="s">
        <v>33</v>
      </c>
      <c r="J162" s="2" t="s">
        <v>1541</v>
      </c>
      <c r="K162" s="2" t="s">
        <v>111</v>
      </c>
      <c r="L162" s="2" t="s">
        <v>36</v>
      </c>
      <c r="M162" s="2" t="s">
        <v>65</v>
      </c>
      <c r="N162" s="2"/>
      <c r="O162" s="2" t="s">
        <v>1542</v>
      </c>
      <c r="P162" s="2" t="s">
        <v>1543</v>
      </c>
      <c r="Q162" s="2" t="s">
        <v>1544</v>
      </c>
      <c r="R162" s="2" t="s">
        <v>57</v>
      </c>
      <c r="S162" s="2" t="s">
        <v>1545</v>
      </c>
      <c r="T162" s="2" t="s">
        <v>1546</v>
      </c>
      <c r="U162" s="2">
        <v>27.533333333333335</v>
      </c>
      <c r="V162" s="2" t="s">
        <v>44</v>
      </c>
      <c r="W162" s="2" t="s">
        <v>45</v>
      </c>
      <c r="X162" s="2" t="s">
        <v>1547</v>
      </c>
      <c r="Y162" s="2" t="str">
        <f t="shared" si="1"/>
        <v>Kader PKK / Karang Taruna / Kader Lainnya</v>
      </c>
      <c r="Z162" s="2" t="str">
        <f t="shared" si="2"/>
        <v>#REF!</v>
      </c>
      <c r="AA162" s="2"/>
      <c r="AB162" s="2"/>
      <c r="AC162" s="2"/>
      <c r="AD162" s="2"/>
      <c r="AE162" s="2"/>
      <c r="AF162" s="2"/>
    </row>
    <row r="163" ht="14.25" customHeight="1">
      <c r="A163" s="2" t="s">
        <v>1548</v>
      </c>
      <c r="B163" s="2" t="s">
        <v>62</v>
      </c>
      <c r="C163" s="2" t="s">
        <v>28</v>
      </c>
      <c r="D163" s="2" t="s">
        <v>62</v>
      </c>
      <c r="E163" s="2" t="s">
        <v>1549</v>
      </c>
      <c r="F163" s="2" t="s">
        <v>30</v>
      </c>
      <c r="G163" s="2" t="s">
        <v>31</v>
      </c>
      <c r="H163" s="2" t="s">
        <v>84</v>
      </c>
      <c r="I163" s="2" t="s">
        <v>142</v>
      </c>
      <c r="J163" s="2" t="s">
        <v>1550</v>
      </c>
      <c r="K163" s="2" t="s">
        <v>35</v>
      </c>
      <c r="L163" s="2" t="s">
        <v>36</v>
      </c>
      <c r="M163" s="2" t="s">
        <v>37</v>
      </c>
      <c r="N163" s="2"/>
      <c r="O163" s="2" t="s">
        <v>1551</v>
      </c>
      <c r="P163" s="2" t="s">
        <v>1552</v>
      </c>
      <c r="Q163" s="2" t="s">
        <v>1553</v>
      </c>
      <c r="R163" s="2" t="s">
        <v>158</v>
      </c>
      <c r="S163" s="2" t="s">
        <v>1554</v>
      </c>
      <c r="T163" s="2" t="s">
        <v>1555</v>
      </c>
      <c r="U163" s="2">
        <v>13.016666666666667</v>
      </c>
      <c r="V163" s="2" t="s">
        <v>44</v>
      </c>
      <c r="W163" s="2" t="s">
        <v>45</v>
      </c>
      <c r="X163" s="2" t="s">
        <v>1556</v>
      </c>
      <c r="Y163" s="2" t="str">
        <f t="shared" si="1"/>
        <v>Wiraswasta</v>
      </c>
      <c r="Z163" s="2" t="str">
        <f t="shared" si="2"/>
        <v>#REF!</v>
      </c>
      <c r="AA163" s="2"/>
      <c r="AB163" s="2"/>
      <c r="AC163" s="2"/>
      <c r="AD163" s="2"/>
      <c r="AE163" s="2"/>
      <c r="AF163" s="2"/>
    </row>
    <row r="164" ht="14.25" customHeight="1">
      <c r="A164" s="2" t="s">
        <v>1557</v>
      </c>
      <c r="B164" s="2" t="s">
        <v>62</v>
      </c>
      <c r="C164" s="2" t="s">
        <v>28</v>
      </c>
      <c r="D164" s="2" t="s">
        <v>62</v>
      </c>
      <c r="E164" s="2" t="s">
        <v>1558</v>
      </c>
      <c r="F164" s="2" t="s">
        <v>30</v>
      </c>
      <c r="G164" s="2" t="s">
        <v>31</v>
      </c>
      <c r="H164" s="2" t="s">
        <v>108</v>
      </c>
      <c r="I164" s="2" t="s">
        <v>277</v>
      </c>
      <c r="J164" s="2" t="s">
        <v>1559</v>
      </c>
      <c r="K164" s="2" t="s">
        <v>111</v>
      </c>
      <c r="L164" s="2" t="s">
        <v>36</v>
      </c>
      <c r="M164" s="2" t="s">
        <v>65</v>
      </c>
      <c r="N164" s="2"/>
      <c r="O164" s="2" t="s">
        <v>1560</v>
      </c>
      <c r="P164" s="2" t="s">
        <v>1561</v>
      </c>
      <c r="Q164" s="2" t="s">
        <v>1562</v>
      </c>
      <c r="R164" s="2" t="s">
        <v>135</v>
      </c>
      <c r="S164" s="2" t="s">
        <v>1563</v>
      </c>
      <c r="T164" s="2" t="s">
        <v>1564</v>
      </c>
      <c r="U164" s="2">
        <v>28.116666666666667</v>
      </c>
      <c r="V164" s="2" t="s">
        <v>44</v>
      </c>
      <c r="W164" s="2" t="s">
        <v>45</v>
      </c>
      <c r="X164" s="2" t="s">
        <v>1565</v>
      </c>
      <c r="Y164" s="2" t="str">
        <f t="shared" si="1"/>
        <v>Kader PKK / Karang Taruna / Kader Lainnya</v>
      </c>
      <c r="Z164" s="2" t="str">
        <f t="shared" si="2"/>
        <v>#REF!</v>
      </c>
      <c r="AA164" s="2"/>
      <c r="AB164" s="2"/>
      <c r="AC164" s="2"/>
      <c r="AD164" s="2"/>
      <c r="AE164" s="2"/>
      <c r="AF164" s="2"/>
    </row>
    <row r="165" ht="14.25" customHeight="1">
      <c r="A165" s="2" t="s">
        <v>1566</v>
      </c>
      <c r="B165" s="2" t="s">
        <v>62</v>
      </c>
      <c r="C165" s="2" t="s">
        <v>28</v>
      </c>
      <c r="D165" s="2" t="s">
        <v>62</v>
      </c>
      <c r="E165" s="2" t="s">
        <v>1567</v>
      </c>
      <c r="F165" s="2" t="s">
        <v>30</v>
      </c>
      <c r="G165" s="2" t="s">
        <v>31</v>
      </c>
      <c r="H165" s="2" t="s">
        <v>32</v>
      </c>
      <c r="I165" s="2" t="s">
        <v>142</v>
      </c>
      <c r="J165" s="2" t="s">
        <v>1568</v>
      </c>
      <c r="K165" s="2" t="s">
        <v>35</v>
      </c>
      <c r="L165" s="2" t="s">
        <v>36</v>
      </c>
      <c r="M165" s="2" t="s">
        <v>52</v>
      </c>
      <c r="N165" s="2" t="s">
        <v>1569</v>
      </c>
      <c r="O165" s="2" t="s">
        <v>1570</v>
      </c>
      <c r="P165" s="2" t="s">
        <v>1571</v>
      </c>
      <c r="Q165" s="2" t="s">
        <v>1572</v>
      </c>
      <c r="R165" s="2" t="s">
        <v>69</v>
      </c>
      <c r="S165" s="2" t="s">
        <v>1573</v>
      </c>
      <c r="T165" s="2" t="s">
        <v>1574</v>
      </c>
      <c r="U165" s="2">
        <v>12.633333333333333</v>
      </c>
      <c r="V165" s="2" t="s">
        <v>44</v>
      </c>
      <c r="W165" s="2" t="s">
        <v>45</v>
      </c>
      <c r="X165" s="2" t="s">
        <v>1575</v>
      </c>
      <c r="Y165" s="2" t="str">
        <f t="shared" si="1"/>
        <v>Harian lepas</v>
      </c>
      <c r="Z165" s="2" t="str">
        <f t="shared" si="2"/>
        <v>#REF!</v>
      </c>
      <c r="AA165" s="2"/>
      <c r="AB165" s="2"/>
      <c r="AC165" s="2"/>
      <c r="AD165" s="2"/>
      <c r="AE165" s="2"/>
      <c r="AF165" s="2"/>
    </row>
    <row r="166" ht="14.25" customHeight="1">
      <c r="A166" s="2" t="s">
        <v>1576</v>
      </c>
      <c r="B166" s="2" t="s">
        <v>62</v>
      </c>
      <c r="C166" s="2" t="s">
        <v>28</v>
      </c>
      <c r="D166" s="2" t="s">
        <v>62</v>
      </c>
      <c r="E166" s="2" t="s">
        <v>1577</v>
      </c>
      <c r="F166" s="2" t="s">
        <v>30</v>
      </c>
      <c r="G166" s="2" t="s">
        <v>31</v>
      </c>
      <c r="H166" s="2" t="s">
        <v>108</v>
      </c>
      <c r="I166" s="2" t="s">
        <v>130</v>
      </c>
      <c r="J166" s="2" t="s">
        <v>1578</v>
      </c>
      <c r="K166" s="2" t="s">
        <v>111</v>
      </c>
      <c r="L166" s="2" t="s">
        <v>36</v>
      </c>
      <c r="M166" s="2" t="s">
        <v>144</v>
      </c>
      <c r="N166" s="2"/>
      <c r="O166" s="2" t="s">
        <v>1579</v>
      </c>
      <c r="P166" s="2" t="s">
        <v>1580</v>
      </c>
      <c r="Q166" s="2" t="s">
        <v>1581</v>
      </c>
      <c r="R166" s="2" t="s">
        <v>135</v>
      </c>
      <c r="S166" s="2" t="s">
        <v>1582</v>
      </c>
      <c r="T166" s="2" t="s">
        <v>1583</v>
      </c>
      <c r="U166" s="2">
        <v>23.116666666666667</v>
      </c>
      <c r="V166" s="2" t="s">
        <v>44</v>
      </c>
      <c r="W166" s="2" t="s">
        <v>45</v>
      </c>
      <c r="X166" s="2" t="s">
        <v>1584</v>
      </c>
      <c r="Y166" s="2" t="str">
        <f t="shared" si="1"/>
        <v>Mengurus Rumah Tangga</v>
      </c>
      <c r="Z166" s="2" t="str">
        <f t="shared" si="2"/>
        <v>#REF!</v>
      </c>
      <c r="AA166" s="2"/>
      <c r="AB166" s="2"/>
      <c r="AC166" s="2"/>
      <c r="AD166" s="2"/>
      <c r="AE166" s="2"/>
      <c r="AF166" s="2"/>
    </row>
    <row r="167" ht="14.25" customHeight="1">
      <c r="A167" s="2" t="s">
        <v>1585</v>
      </c>
      <c r="B167" s="2" t="s">
        <v>62</v>
      </c>
      <c r="C167" s="2" t="s">
        <v>28</v>
      </c>
      <c r="D167" s="2" t="s">
        <v>62</v>
      </c>
      <c r="E167" s="2" t="s">
        <v>1586</v>
      </c>
      <c r="F167" s="2" t="s">
        <v>30</v>
      </c>
      <c r="G167" s="2" t="s">
        <v>31</v>
      </c>
      <c r="H167" s="2" t="s">
        <v>97</v>
      </c>
      <c r="I167" s="2" t="s">
        <v>33</v>
      </c>
      <c r="J167" s="2" t="s">
        <v>1587</v>
      </c>
      <c r="K167" s="2" t="s">
        <v>111</v>
      </c>
      <c r="L167" s="2" t="s">
        <v>36</v>
      </c>
      <c r="M167" s="2" t="s">
        <v>65</v>
      </c>
      <c r="N167" s="2"/>
      <c r="O167" s="2" t="s">
        <v>1588</v>
      </c>
      <c r="P167" s="2" t="s">
        <v>1589</v>
      </c>
      <c r="Q167" s="2" t="s">
        <v>1590</v>
      </c>
      <c r="R167" s="2" t="s">
        <v>57</v>
      </c>
      <c r="S167" s="2" t="s">
        <v>1591</v>
      </c>
      <c r="T167" s="2" t="s">
        <v>1592</v>
      </c>
      <c r="U167" s="2">
        <v>35.9</v>
      </c>
      <c r="V167" s="2" t="s">
        <v>44</v>
      </c>
      <c r="W167" s="2" t="s">
        <v>45</v>
      </c>
      <c r="X167" s="2" t="s">
        <v>1593</v>
      </c>
      <c r="Y167" s="2" t="str">
        <f t="shared" si="1"/>
        <v>Kader PKK / Karang Taruna / Kader Lainnya</v>
      </c>
      <c r="Z167" s="2" t="str">
        <f t="shared" si="2"/>
        <v>#REF!</v>
      </c>
      <c r="AA167" s="2"/>
      <c r="AB167" s="2"/>
      <c r="AC167" s="2"/>
      <c r="AD167" s="2"/>
      <c r="AE167" s="2"/>
      <c r="AF167" s="2"/>
    </row>
    <row r="168" ht="14.25" customHeight="1">
      <c r="A168" s="2" t="s">
        <v>1594</v>
      </c>
      <c r="B168" s="2" t="s">
        <v>27</v>
      </c>
      <c r="C168" s="2" t="s">
        <v>28</v>
      </c>
      <c r="D168" s="2" t="s">
        <v>27</v>
      </c>
      <c r="E168" s="2" t="s">
        <v>1595</v>
      </c>
      <c r="F168" s="2" t="s">
        <v>30</v>
      </c>
      <c r="G168" s="2" t="s">
        <v>31</v>
      </c>
      <c r="H168" s="2" t="s">
        <v>97</v>
      </c>
      <c r="I168" s="2" t="s">
        <v>85</v>
      </c>
      <c r="J168" s="2" t="s">
        <v>1596</v>
      </c>
      <c r="K168" s="2" t="s">
        <v>35</v>
      </c>
      <c r="L168" s="2" t="s">
        <v>87</v>
      </c>
      <c r="M168" s="2" t="s">
        <v>37</v>
      </c>
      <c r="N168" s="2"/>
      <c r="O168" s="2" t="s">
        <v>1597</v>
      </c>
      <c r="P168" s="2" t="s">
        <v>1598</v>
      </c>
      <c r="Q168" s="2" t="s">
        <v>1599</v>
      </c>
      <c r="R168" s="2" t="s">
        <v>322</v>
      </c>
      <c r="S168" s="2" t="s">
        <v>1600</v>
      </c>
      <c r="T168" s="2" t="s">
        <v>1601</v>
      </c>
      <c r="U168" s="2">
        <v>12.966666666666667</v>
      </c>
      <c r="V168" s="2" t="s">
        <v>44</v>
      </c>
      <c r="W168" s="2" t="s">
        <v>45</v>
      </c>
      <c r="X168" s="2" t="s">
        <v>1602</v>
      </c>
      <c r="Y168" s="2" t="str">
        <f t="shared" si="1"/>
        <v>Wiraswasta</v>
      </c>
      <c r="Z168" s="2" t="str">
        <f t="shared" si="2"/>
        <v>#REF!</v>
      </c>
      <c r="AA168" s="2"/>
      <c r="AB168" s="2"/>
      <c r="AC168" s="2"/>
      <c r="AD168" s="2"/>
      <c r="AE168" s="2"/>
      <c r="AF168" s="2"/>
    </row>
    <row r="169" ht="14.25" customHeight="1">
      <c r="A169" s="2" t="s">
        <v>1603</v>
      </c>
      <c r="B169" s="2" t="s">
        <v>27</v>
      </c>
      <c r="C169" s="2" t="s">
        <v>28</v>
      </c>
      <c r="D169" s="2" t="s">
        <v>27</v>
      </c>
      <c r="E169" s="2" t="s">
        <v>1604</v>
      </c>
      <c r="F169" s="2" t="s">
        <v>30</v>
      </c>
      <c r="G169" s="2" t="s">
        <v>31</v>
      </c>
      <c r="H169" s="2" t="s">
        <v>822</v>
      </c>
      <c r="I169" s="2" t="s">
        <v>50</v>
      </c>
      <c r="J169" s="2" t="s">
        <v>1605</v>
      </c>
      <c r="K169" s="2" t="s">
        <v>111</v>
      </c>
      <c r="L169" s="2" t="s">
        <v>36</v>
      </c>
      <c r="M169" s="2" t="s">
        <v>65</v>
      </c>
      <c r="N169" s="2"/>
      <c r="O169" s="2" t="s">
        <v>1606</v>
      </c>
      <c r="P169" s="2" t="s">
        <v>1607</v>
      </c>
      <c r="Q169" s="2" t="s">
        <v>1608</v>
      </c>
      <c r="R169" s="2" t="s">
        <v>57</v>
      </c>
      <c r="S169" s="2" t="s">
        <v>1609</v>
      </c>
      <c r="T169" s="2" t="s">
        <v>1610</v>
      </c>
      <c r="U169" s="2">
        <v>21.216666666666665</v>
      </c>
      <c r="V169" s="2" t="s">
        <v>44</v>
      </c>
      <c r="W169" s="2" t="s">
        <v>45</v>
      </c>
      <c r="X169" s="2" t="s">
        <v>1611</v>
      </c>
      <c r="Y169" s="2" t="str">
        <f t="shared" si="1"/>
        <v>Kader PKK / Karang Taruna / Kader Lainnya</v>
      </c>
      <c r="Z169" s="2" t="str">
        <f t="shared" si="2"/>
        <v>#REF!</v>
      </c>
      <c r="AA169" s="2"/>
      <c r="AB169" s="2"/>
      <c r="AC169" s="2"/>
      <c r="AD169" s="2"/>
      <c r="AE169" s="2"/>
      <c r="AF169" s="2"/>
    </row>
    <row r="170" ht="14.25" customHeight="1">
      <c r="A170" s="2" t="s">
        <v>1612</v>
      </c>
      <c r="B170" s="2" t="s">
        <v>27</v>
      </c>
      <c r="C170" s="2" t="s">
        <v>28</v>
      </c>
      <c r="D170" s="2" t="s">
        <v>27</v>
      </c>
      <c r="E170" s="2" t="s">
        <v>1613</v>
      </c>
      <c r="F170" s="2" t="s">
        <v>30</v>
      </c>
      <c r="G170" s="2" t="s">
        <v>31</v>
      </c>
      <c r="H170" s="2" t="s">
        <v>49</v>
      </c>
      <c r="I170" s="2" t="s">
        <v>277</v>
      </c>
      <c r="J170" s="2" t="s">
        <v>1614</v>
      </c>
      <c r="K170" s="2" t="s">
        <v>35</v>
      </c>
      <c r="L170" s="2" t="s">
        <v>36</v>
      </c>
      <c r="M170" s="2" t="s">
        <v>37</v>
      </c>
      <c r="N170" s="2"/>
      <c r="O170" s="2" t="s">
        <v>1615</v>
      </c>
      <c r="P170" s="2" t="s">
        <v>1616</v>
      </c>
      <c r="Q170" s="2" t="s">
        <v>1617</v>
      </c>
      <c r="R170" s="2" t="s">
        <v>158</v>
      </c>
      <c r="S170" s="2" t="s">
        <v>1618</v>
      </c>
      <c r="T170" s="2" t="s">
        <v>1619</v>
      </c>
      <c r="U170" s="2">
        <v>26.95</v>
      </c>
      <c r="V170" s="2" t="s">
        <v>44</v>
      </c>
      <c r="W170" s="2" t="s">
        <v>45</v>
      </c>
      <c r="X170" s="2" t="s">
        <v>1620</v>
      </c>
      <c r="Y170" s="2" t="str">
        <f t="shared" si="1"/>
        <v>Wiraswasta</v>
      </c>
      <c r="Z170" s="2" t="str">
        <f t="shared" si="2"/>
        <v>#REF!</v>
      </c>
      <c r="AA170" s="2"/>
      <c r="AB170" s="2"/>
      <c r="AC170" s="2"/>
      <c r="AD170" s="2"/>
      <c r="AE170" s="2"/>
      <c r="AF170" s="2"/>
    </row>
    <row r="171" ht="14.25" customHeight="1">
      <c r="A171" s="2" t="s">
        <v>1621</v>
      </c>
      <c r="B171" s="2" t="s">
        <v>62</v>
      </c>
      <c r="C171" s="2" t="s">
        <v>28</v>
      </c>
      <c r="D171" s="2" t="s">
        <v>62</v>
      </c>
      <c r="E171" s="2" t="s">
        <v>1622</v>
      </c>
      <c r="F171" s="2" t="s">
        <v>30</v>
      </c>
      <c r="G171" s="2" t="s">
        <v>31</v>
      </c>
      <c r="H171" s="2" t="s">
        <v>141</v>
      </c>
      <c r="I171" s="2" t="s">
        <v>85</v>
      </c>
      <c r="J171" s="2" t="s">
        <v>1623</v>
      </c>
      <c r="K171" s="2" t="s">
        <v>111</v>
      </c>
      <c r="L171" s="2" t="s">
        <v>36</v>
      </c>
      <c r="M171" s="2" t="s">
        <v>144</v>
      </c>
      <c r="N171" s="2"/>
      <c r="O171" s="2" t="s">
        <v>1624</v>
      </c>
      <c r="P171" s="2" t="s">
        <v>1625</v>
      </c>
      <c r="Q171" s="2" t="s">
        <v>1626</v>
      </c>
      <c r="R171" s="2" t="s">
        <v>1208</v>
      </c>
      <c r="S171" s="2" t="s">
        <v>1627</v>
      </c>
      <c r="T171" s="2" t="s">
        <v>1628</v>
      </c>
      <c r="U171" s="2">
        <v>60.1</v>
      </c>
      <c r="V171" s="2" t="s">
        <v>44</v>
      </c>
      <c r="W171" s="2" t="s">
        <v>45</v>
      </c>
      <c r="X171" s="2" t="s">
        <v>1629</v>
      </c>
      <c r="Y171" s="2" t="str">
        <f t="shared" si="1"/>
        <v>Mengurus Rumah Tangga</v>
      </c>
      <c r="Z171" s="2" t="str">
        <f t="shared" si="2"/>
        <v>#REF!</v>
      </c>
      <c r="AA171" s="2"/>
      <c r="AB171" s="2"/>
      <c r="AC171" s="2"/>
      <c r="AD171" s="2"/>
      <c r="AE171" s="2"/>
      <c r="AF171" s="2"/>
    </row>
    <row r="172" ht="14.25" customHeight="1">
      <c r="A172" s="2" t="s">
        <v>1630</v>
      </c>
      <c r="B172" s="2" t="s">
        <v>62</v>
      </c>
      <c r="C172" s="2" t="s">
        <v>28</v>
      </c>
      <c r="D172" s="2" t="s">
        <v>62</v>
      </c>
      <c r="E172" s="2" t="s">
        <v>1631</v>
      </c>
      <c r="F172" s="2" t="s">
        <v>30</v>
      </c>
      <c r="G172" s="2" t="s">
        <v>31</v>
      </c>
      <c r="H172" s="2" t="s">
        <v>49</v>
      </c>
      <c r="I172" s="2" t="s">
        <v>85</v>
      </c>
      <c r="J172" s="2" t="s">
        <v>1632</v>
      </c>
      <c r="K172" s="2" t="s">
        <v>111</v>
      </c>
      <c r="L172" s="2" t="s">
        <v>36</v>
      </c>
      <c r="M172" s="2" t="s">
        <v>65</v>
      </c>
      <c r="N172" s="2"/>
      <c r="O172" s="2" t="s">
        <v>1633</v>
      </c>
      <c r="P172" s="2" t="s">
        <v>1634</v>
      </c>
      <c r="Q172" s="2" t="s">
        <v>1635</v>
      </c>
      <c r="R172" s="2" t="s">
        <v>1171</v>
      </c>
      <c r="S172" s="2" t="s">
        <v>1636</v>
      </c>
      <c r="T172" s="2" t="s">
        <v>1637</v>
      </c>
      <c r="U172" s="2">
        <v>19.2</v>
      </c>
      <c r="V172" s="2" t="s">
        <v>44</v>
      </c>
      <c r="W172" s="2" t="s">
        <v>45</v>
      </c>
      <c r="X172" s="2" t="s">
        <v>1638</v>
      </c>
      <c r="Y172" s="2" t="str">
        <f t="shared" si="1"/>
        <v>Kader PKK / Karang Taruna / Kader Lainnya</v>
      </c>
      <c r="Z172" s="2" t="str">
        <f t="shared" si="2"/>
        <v>#REF!</v>
      </c>
      <c r="AA172" s="2"/>
      <c r="AB172" s="2"/>
      <c r="AC172" s="2"/>
      <c r="AD172" s="2"/>
      <c r="AE172" s="2"/>
      <c r="AF172" s="2"/>
    </row>
    <row r="173" ht="14.25" customHeight="1">
      <c r="A173" s="2" t="s">
        <v>1639</v>
      </c>
      <c r="B173" s="2" t="s">
        <v>62</v>
      </c>
      <c r="C173" s="2" t="s">
        <v>28</v>
      </c>
      <c r="D173" s="2" t="s">
        <v>62</v>
      </c>
      <c r="E173" s="2" t="s">
        <v>1640</v>
      </c>
      <c r="F173" s="2" t="s">
        <v>30</v>
      </c>
      <c r="G173" s="2" t="s">
        <v>31</v>
      </c>
      <c r="H173" s="2" t="s">
        <v>32</v>
      </c>
      <c r="I173" s="2" t="s">
        <v>142</v>
      </c>
      <c r="J173" s="2" t="s">
        <v>1641</v>
      </c>
      <c r="K173" s="2" t="s">
        <v>35</v>
      </c>
      <c r="L173" s="2" t="s">
        <v>36</v>
      </c>
      <c r="M173" s="2" t="s">
        <v>37</v>
      </c>
      <c r="N173" s="2"/>
      <c r="O173" s="2" t="s">
        <v>1642</v>
      </c>
      <c r="P173" s="2" t="s">
        <v>1643</v>
      </c>
      <c r="Q173" s="2" t="s">
        <v>1644</v>
      </c>
      <c r="R173" s="2" t="s">
        <v>322</v>
      </c>
      <c r="S173" s="2" t="s">
        <v>1645</v>
      </c>
      <c r="T173" s="2" t="s">
        <v>1646</v>
      </c>
      <c r="U173" s="2">
        <v>47.233333333333334</v>
      </c>
      <c r="V173" s="2" t="s">
        <v>44</v>
      </c>
      <c r="W173" s="2" t="s">
        <v>45</v>
      </c>
      <c r="X173" s="2" t="s">
        <v>1647</v>
      </c>
      <c r="Y173" s="2" t="str">
        <f t="shared" si="1"/>
        <v>Wiraswasta</v>
      </c>
      <c r="Z173" s="2" t="str">
        <f t="shared" si="2"/>
        <v>#REF!</v>
      </c>
      <c r="AA173" s="2"/>
      <c r="AB173" s="2"/>
      <c r="AC173" s="2"/>
      <c r="AD173" s="2"/>
      <c r="AE173" s="2"/>
      <c r="AF173" s="2"/>
    </row>
    <row r="174" ht="14.25" customHeight="1">
      <c r="A174" s="2" t="s">
        <v>1648</v>
      </c>
      <c r="B174" s="2" t="s">
        <v>27</v>
      </c>
      <c r="C174" s="2" t="s">
        <v>28</v>
      </c>
      <c r="D174" s="2" t="s">
        <v>27</v>
      </c>
      <c r="E174" s="2" t="s">
        <v>1649</v>
      </c>
      <c r="F174" s="2" t="s">
        <v>30</v>
      </c>
      <c r="G174" s="2" t="s">
        <v>31</v>
      </c>
      <c r="H174" s="2" t="s">
        <v>84</v>
      </c>
      <c r="I174" s="2" t="s">
        <v>50</v>
      </c>
      <c r="J174" s="2" t="s">
        <v>1650</v>
      </c>
      <c r="K174" s="2" t="s">
        <v>35</v>
      </c>
      <c r="L174" s="2" t="s">
        <v>36</v>
      </c>
      <c r="M174" s="2" t="s">
        <v>37</v>
      </c>
      <c r="N174" s="2"/>
      <c r="O174" s="2" t="s">
        <v>1651</v>
      </c>
      <c r="P174" s="2" t="s">
        <v>1652</v>
      </c>
      <c r="Q174" s="2" t="s">
        <v>1653</v>
      </c>
      <c r="R174" s="2" t="s">
        <v>1016</v>
      </c>
      <c r="S174" s="2" t="s">
        <v>1654</v>
      </c>
      <c r="T174" s="2" t="s">
        <v>1655</v>
      </c>
      <c r="U174" s="2">
        <v>40.45</v>
      </c>
      <c r="V174" s="2" t="s">
        <v>44</v>
      </c>
      <c r="W174" s="2" t="s">
        <v>45</v>
      </c>
      <c r="X174" s="2" t="s">
        <v>1656</v>
      </c>
      <c r="Y174" s="2" t="str">
        <f t="shared" si="1"/>
        <v>Wiraswasta</v>
      </c>
      <c r="Z174" s="2" t="str">
        <f t="shared" si="2"/>
        <v>#REF!</v>
      </c>
      <c r="AA174" s="2"/>
      <c r="AB174" s="2"/>
      <c r="AC174" s="2"/>
      <c r="AD174" s="2"/>
      <c r="AE174" s="2"/>
      <c r="AF174" s="2"/>
    </row>
    <row r="175" ht="14.25" customHeight="1">
      <c r="A175" s="2" t="s">
        <v>1657</v>
      </c>
      <c r="B175" s="2" t="s">
        <v>62</v>
      </c>
      <c r="C175" s="2" t="s">
        <v>28</v>
      </c>
      <c r="D175" s="2" t="s">
        <v>62</v>
      </c>
      <c r="E175" s="2" t="s">
        <v>1658</v>
      </c>
      <c r="F175" s="2" t="s">
        <v>30</v>
      </c>
      <c r="G175" s="2" t="s">
        <v>31</v>
      </c>
      <c r="H175" s="2" t="s">
        <v>129</v>
      </c>
      <c r="I175" s="2" t="s">
        <v>277</v>
      </c>
      <c r="J175" s="2" t="s">
        <v>1659</v>
      </c>
      <c r="K175" s="2" t="s">
        <v>35</v>
      </c>
      <c r="L175" s="2" t="s">
        <v>87</v>
      </c>
      <c r="M175" s="2" t="s">
        <v>52</v>
      </c>
      <c r="N175" s="2" t="s">
        <v>1660</v>
      </c>
      <c r="O175" s="2" t="s">
        <v>1661</v>
      </c>
      <c r="P175" s="2" t="s">
        <v>1662</v>
      </c>
      <c r="Q175" s="2" t="s">
        <v>1663</v>
      </c>
      <c r="R175" s="2" t="s">
        <v>135</v>
      </c>
      <c r="S175" s="2" t="s">
        <v>1664</v>
      </c>
      <c r="T175" s="2" t="s">
        <v>1665</v>
      </c>
      <c r="U175" s="2">
        <v>36.666666666666664</v>
      </c>
      <c r="V175" s="2" t="s">
        <v>44</v>
      </c>
      <c r="W175" s="2" t="s">
        <v>45</v>
      </c>
      <c r="X175" s="2" t="s">
        <v>1666</v>
      </c>
      <c r="Y175" s="2" t="str">
        <f t="shared" si="1"/>
        <v>Driver online</v>
      </c>
      <c r="Z175" s="2" t="str">
        <f t="shared" si="2"/>
        <v>#REF!</v>
      </c>
      <c r="AA175" s="2"/>
      <c r="AB175" s="2"/>
      <c r="AC175" s="2"/>
      <c r="AD175" s="2"/>
      <c r="AE175" s="2"/>
      <c r="AF175" s="2"/>
    </row>
    <row r="176" ht="14.25" customHeight="1">
      <c r="A176" s="2" t="s">
        <v>1667</v>
      </c>
      <c r="B176" s="2" t="s">
        <v>62</v>
      </c>
      <c r="C176" s="2" t="s">
        <v>28</v>
      </c>
      <c r="D176" s="2" t="s">
        <v>62</v>
      </c>
      <c r="E176" s="2" t="s">
        <v>1668</v>
      </c>
      <c r="F176" s="2" t="s">
        <v>30</v>
      </c>
      <c r="G176" s="2" t="s">
        <v>31</v>
      </c>
      <c r="H176" s="2" t="s">
        <v>84</v>
      </c>
      <c r="I176" s="2" t="s">
        <v>142</v>
      </c>
      <c r="J176" s="2" t="s">
        <v>1669</v>
      </c>
      <c r="K176" s="2" t="s">
        <v>111</v>
      </c>
      <c r="L176" s="2" t="s">
        <v>36</v>
      </c>
      <c r="M176" s="2" t="s">
        <v>144</v>
      </c>
      <c r="N176" s="2" t="s">
        <v>44</v>
      </c>
      <c r="O176" s="2" t="s">
        <v>1670</v>
      </c>
      <c r="P176" s="2" t="s">
        <v>1671</v>
      </c>
      <c r="Q176" s="2" t="s">
        <v>1672</v>
      </c>
      <c r="R176" s="2" t="s">
        <v>158</v>
      </c>
      <c r="S176" s="2" t="s">
        <v>1673</v>
      </c>
      <c r="T176" s="2" t="s">
        <v>1674</v>
      </c>
      <c r="U176" s="2">
        <v>12.4</v>
      </c>
      <c r="V176" s="2" t="s">
        <v>44</v>
      </c>
      <c r="W176" s="2" t="s">
        <v>45</v>
      </c>
      <c r="X176" s="2" t="s">
        <v>1675</v>
      </c>
      <c r="Y176" s="2" t="str">
        <f t="shared" si="1"/>
        <v>0</v>
      </c>
      <c r="Z176" s="2" t="str">
        <f t="shared" si="2"/>
        <v>#REF!</v>
      </c>
      <c r="AA176" s="2"/>
      <c r="AB176" s="2"/>
      <c r="AC176" s="2"/>
      <c r="AD176" s="2"/>
      <c r="AE176" s="2"/>
      <c r="AF176" s="2"/>
    </row>
    <row r="177" ht="14.25" customHeight="1">
      <c r="A177" s="2" t="s">
        <v>1676</v>
      </c>
      <c r="B177" s="2" t="s">
        <v>62</v>
      </c>
      <c r="C177" s="2" t="s">
        <v>28</v>
      </c>
      <c r="D177" s="2" t="s">
        <v>62</v>
      </c>
      <c r="E177" s="2" t="s">
        <v>1677</v>
      </c>
      <c r="F177" s="2" t="s">
        <v>30</v>
      </c>
      <c r="G177" s="2" t="s">
        <v>31</v>
      </c>
      <c r="H177" s="2" t="s">
        <v>822</v>
      </c>
      <c r="I177" s="2" t="s">
        <v>130</v>
      </c>
      <c r="J177" s="2" t="s">
        <v>1678</v>
      </c>
      <c r="K177" s="2" t="s">
        <v>111</v>
      </c>
      <c r="L177" s="2" t="s">
        <v>87</v>
      </c>
      <c r="M177" s="2" t="s">
        <v>65</v>
      </c>
      <c r="N177" s="2"/>
      <c r="O177" s="2" t="s">
        <v>1679</v>
      </c>
      <c r="P177" s="2" t="s">
        <v>1680</v>
      </c>
      <c r="Q177" s="2" t="s">
        <v>1681</v>
      </c>
      <c r="R177" s="2" t="s">
        <v>57</v>
      </c>
      <c r="S177" s="2" t="s">
        <v>1682</v>
      </c>
      <c r="T177" s="2" t="s">
        <v>1683</v>
      </c>
      <c r="U177" s="2">
        <v>42.28333333333333</v>
      </c>
      <c r="V177" s="2" t="s">
        <v>44</v>
      </c>
      <c r="W177" s="2" t="s">
        <v>45</v>
      </c>
      <c r="X177" s="2" t="s">
        <v>1684</v>
      </c>
      <c r="Y177" s="2" t="str">
        <f t="shared" si="1"/>
        <v>Kader PKK / Karang Taruna / Kader Lainnya</v>
      </c>
      <c r="Z177" s="2" t="str">
        <f t="shared" si="2"/>
        <v>#REF!</v>
      </c>
      <c r="AA177" s="2"/>
      <c r="AB177" s="2"/>
      <c r="AC177" s="2"/>
      <c r="AD177" s="2"/>
      <c r="AE177" s="2"/>
      <c r="AF177" s="2"/>
    </row>
    <row r="178" ht="14.25" customHeight="1">
      <c r="A178" s="2" t="s">
        <v>1685</v>
      </c>
      <c r="B178" s="2" t="s">
        <v>62</v>
      </c>
      <c r="C178" s="2" t="s">
        <v>28</v>
      </c>
      <c r="D178" s="2" t="s">
        <v>62</v>
      </c>
      <c r="E178" s="2" t="s">
        <v>1686</v>
      </c>
      <c r="F178" s="2" t="s">
        <v>30</v>
      </c>
      <c r="G178" s="2" t="s">
        <v>31</v>
      </c>
      <c r="H178" s="2" t="s">
        <v>452</v>
      </c>
      <c r="I178" s="2" t="s">
        <v>33</v>
      </c>
      <c r="J178" s="2" t="s">
        <v>1687</v>
      </c>
      <c r="K178" s="2" t="s">
        <v>111</v>
      </c>
      <c r="L178" s="2" t="s">
        <v>36</v>
      </c>
      <c r="M178" s="2" t="s">
        <v>65</v>
      </c>
      <c r="N178" s="2"/>
      <c r="O178" s="2" t="s">
        <v>1688</v>
      </c>
      <c r="P178" s="2" t="s">
        <v>1689</v>
      </c>
      <c r="Q178" s="2" t="s">
        <v>1690</v>
      </c>
      <c r="R178" s="2" t="s">
        <v>41</v>
      </c>
      <c r="S178" s="2" t="s">
        <v>1691</v>
      </c>
      <c r="T178" s="2" t="s">
        <v>1692</v>
      </c>
      <c r="U178" s="2">
        <v>43.3</v>
      </c>
      <c r="V178" s="2" t="s">
        <v>44</v>
      </c>
      <c r="W178" s="2" t="s">
        <v>45</v>
      </c>
      <c r="X178" s="2" t="s">
        <v>1693</v>
      </c>
      <c r="Y178" s="2" t="str">
        <f t="shared" si="1"/>
        <v>Kader PKK / Karang Taruna / Kader Lainnya</v>
      </c>
      <c r="Z178" s="2" t="str">
        <f t="shared" si="2"/>
        <v>#REF!</v>
      </c>
      <c r="AA178" s="2"/>
      <c r="AB178" s="2"/>
      <c r="AC178" s="2"/>
      <c r="AD178" s="2"/>
      <c r="AE178" s="2"/>
      <c r="AF178" s="2"/>
    </row>
    <row r="179" ht="14.25" customHeight="1">
      <c r="A179" s="2" t="s">
        <v>1694</v>
      </c>
      <c r="B179" s="2" t="s">
        <v>27</v>
      </c>
      <c r="C179" s="2" t="s">
        <v>28</v>
      </c>
      <c r="D179" s="2" t="s">
        <v>27</v>
      </c>
      <c r="E179" s="2" t="s">
        <v>1695</v>
      </c>
      <c r="F179" s="2" t="s">
        <v>30</v>
      </c>
      <c r="G179" s="2" t="s">
        <v>31</v>
      </c>
      <c r="H179" s="2" t="s">
        <v>108</v>
      </c>
      <c r="I179" s="2" t="s">
        <v>142</v>
      </c>
      <c r="J179" s="2" t="s">
        <v>331</v>
      </c>
      <c r="K179" s="2" t="s">
        <v>111</v>
      </c>
      <c r="L179" s="2" t="s">
        <v>36</v>
      </c>
      <c r="M179" s="2" t="s">
        <v>37</v>
      </c>
      <c r="N179" s="2"/>
      <c r="O179" s="2" t="s">
        <v>1696</v>
      </c>
      <c r="P179" s="2" t="s">
        <v>1697</v>
      </c>
      <c r="Q179" s="2" t="s">
        <v>1698</v>
      </c>
      <c r="R179" s="2" t="s">
        <v>158</v>
      </c>
      <c r="S179" s="2" t="s">
        <v>1699</v>
      </c>
      <c r="T179" s="2" t="s">
        <v>1700</v>
      </c>
      <c r="U179" s="2">
        <v>18.866666666666667</v>
      </c>
      <c r="V179" s="2" t="s">
        <v>44</v>
      </c>
      <c r="W179" s="2" t="s">
        <v>45</v>
      </c>
      <c r="X179" s="2" t="s">
        <v>1701</v>
      </c>
      <c r="Y179" s="2" t="str">
        <f t="shared" si="1"/>
        <v>Wiraswasta</v>
      </c>
      <c r="Z179" s="2" t="str">
        <f t="shared" si="2"/>
        <v>#REF!</v>
      </c>
      <c r="AA179" s="2"/>
      <c r="AB179" s="2"/>
      <c r="AC179" s="2"/>
      <c r="AD179" s="2"/>
      <c r="AE179" s="2"/>
      <c r="AF179" s="2"/>
    </row>
    <row r="180" ht="14.25" customHeight="1">
      <c r="A180" s="2" t="s">
        <v>1702</v>
      </c>
      <c r="B180" s="2" t="s">
        <v>62</v>
      </c>
      <c r="C180" s="2" t="s">
        <v>28</v>
      </c>
      <c r="D180" s="2" t="s">
        <v>62</v>
      </c>
      <c r="E180" s="2" t="s">
        <v>1703</v>
      </c>
      <c r="F180" s="2" t="s">
        <v>30</v>
      </c>
      <c r="G180" s="2" t="s">
        <v>31</v>
      </c>
      <c r="H180" s="2" t="s">
        <v>32</v>
      </c>
      <c r="I180" s="2" t="s">
        <v>130</v>
      </c>
      <c r="J180" s="2" t="s">
        <v>1704</v>
      </c>
      <c r="K180" s="2" t="s">
        <v>111</v>
      </c>
      <c r="L180" s="2" t="s">
        <v>36</v>
      </c>
      <c r="M180" s="2" t="s">
        <v>65</v>
      </c>
      <c r="N180" s="2"/>
      <c r="O180" s="2" t="s">
        <v>1705</v>
      </c>
      <c r="P180" s="2" t="s">
        <v>1706</v>
      </c>
      <c r="Q180" s="2" t="s">
        <v>1707</v>
      </c>
      <c r="R180" s="2" t="s">
        <v>135</v>
      </c>
      <c r="S180" s="2" t="s">
        <v>1708</v>
      </c>
      <c r="T180" s="2" t="s">
        <v>1709</v>
      </c>
      <c r="U180" s="2">
        <v>30.883333333333333</v>
      </c>
      <c r="V180" s="2" t="s">
        <v>44</v>
      </c>
      <c r="W180" s="2" t="s">
        <v>45</v>
      </c>
      <c r="X180" s="2" t="s">
        <v>1710</v>
      </c>
      <c r="Y180" s="2" t="str">
        <f t="shared" si="1"/>
        <v>Kader PKK / Karang Taruna / Kader Lainnya</v>
      </c>
      <c r="Z180" s="2" t="str">
        <f t="shared" si="2"/>
        <v>#REF!</v>
      </c>
      <c r="AA180" s="2"/>
      <c r="AB180" s="2"/>
      <c r="AC180" s="2"/>
      <c r="AD180" s="2"/>
      <c r="AE180" s="2"/>
      <c r="AF180" s="2"/>
    </row>
    <row r="181" ht="14.25" customHeight="1">
      <c r="A181" s="2" t="s">
        <v>1711</v>
      </c>
      <c r="B181" s="2" t="s">
        <v>62</v>
      </c>
      <c r="C181" s="2" t="s">
        <v>28</v>
      </c>
      <c r="D181" s="2" t="s">
        <v>62</v>
      </c>
      <c r="E181" s="2" t="s">
        <v>1712</v>
      </c>
      <c r="F181" s="2" t="s">
        <v>30</v>
      </c>
      <c r="G181" s="2" t="s">
        <v>31</v>
      </c>
      <c r="H181" s="2" t="s">
        <v>452</v>
      </c>
      <c r="I181" s="2" t="s">
        <v>85</v>
      </c>
      <c r="J181" s="2" t="s">
        <v>1713</v>
      </c>
      <c r="K181" s="2" t="s">
        <v>35</v>
      </c>
      <c r="L181" s="2" t="s">
        <v>36</v>
      </c>
      <c r="M181" s="2" t="s">
        <v>258</v>
      </c>
      <c r="N181" s="2"/>
      <c r="O181" s="2" t="s">
        <v>1714</v>
      </c>
      <c r="P181" s="2" t="s">
        <v>1715</v>
      </c>
      <c r="Q181" s="2" t="s">
        <v>1716</v>
      </c>
      <c r="R181" s="2" t="s">
        <v>57</v>
      </c>
      <c r="S181" s="2" t="s">
        <v>1717</v>
      </c>
      <c r="T181" s="2" t="s">
        <v>1718</v>
      </c>
      <c r="U181" s="2">
        <v>48.9</v>
      </c>
      <c r="V181" s="2" t="s">
        <v>44</v>
      </c>
      <c r="W181" s="2" t="s">
        <v>45</v>
      </c>
      <c r="X181" s="2" t="s">
        <v>1719</v>
      </c>
      <c r="Y181" s="2" t="str">
        <f t="shared" si="1"/>
        <v>Pelajar / Mahasiswa</v>
      </c>
      <c r="Z181" s="2" t="str">
        <f t="shared" si="2"/>
        <v>#REF!</v>
      </c>
      <c r="AA181" s="2"/>
      <c r="AB181" s="2"/>
      <c r="AC181" s="2"/>
      <c r="AD181" s="2"/>
      <c r="AE181" s="2"/>
      <c r="AF181" s="2"/>
    </row>
    <row r="182" ht="14.25" customHeight="1">
      <c r="A182" s="2" t="s">
        <v>1720</v>
      </c>
      <c r="B182" s="2" t="s">
        <v>27</v>
      </c>
      <c r="C182" s="2" t="s">
        <v>28</v>
      </c>
      <c r="D182" s="2" t="s">
        <v>27</v>
      </c>
      <c r="E182" s="2" t="s">
        <v>1721</v>
      </c>
      <c r="F182" s="2" t="s">
        <v>30</v>
      </c>
      <c r="G182" s="2" t="s">
        <v>31</v>
      </c>
      <c r="H182" s="2" t="s">
        <v>97</v>
      </c>
      <c r="I182" s="2" t="s">
        <v>85</v>
      </c>
      <c r="J182" s="2" t="s">
        <v>1722</v>
      </c>
      <c r="K182" s="2" t="s">
        <v>111</v>
      </c>
      <c r="L182" s="2" t="s">
        <v>36</v>
      </c>
      <c r="M182" s="2" t="s">
        <v>65</v>
      </c>
      <c r="N182" s="2"/>
      <c r="O182" s="2" t="s">
        <v>1723</v>
      </c>
      <c r="P182" s="2" t="s">
        <v>1724</v>
      </c>
      <c r="Q182" s="2" t="s">
        <v>1725</v>
      </c>
      <c r="R182" s="2" t="s">
        <v>158</v>
      </c>
      <c r="S182" s="2" t="s">
        <v>1726</v>
      </c>
      <c r="T182" s="2" t="s">
        <v>1727</v>
      </c>
      <c r="U182" s="2">
        <v>18.816666666666666</v>
      </c>
      <c r="V182" s="2" t="s">
        <v>44</v>
      </c>
      <c r="W182" s="2" t="s">
        <v>45</v>
      </c>
      <c r="X182" s="2" t="s">
        <v>1728</v>
      </c>
      <c r="Y182" s="2" t="str">
        <f t="shared" si="1"/>
        <v>Kader PKK / Karang Taruna / Kader Lainnya</v>
      </c>
      <c r="Z182" s="2" t="str">
        <f t="shared" si="2"/>
        <v>#REF!</v>
      </c>
      <c r="AA182" s="2"/>
      <c r="AB182" s="2"/>
      <c r="AC182" s="2"/>
      <c r="AD182" s="2"/>
      <c r="AE182" s="2"/>
      <c r="AF182" s="2"/>
    </row>
    <row r="183" ht="14.25" customHeight="1">
      <c r="A183" s="2" t="s">
        <v>1729</v>
      </c>
      <c r="B183" s="2" t="s">
        <v>62</v>
      </c>
      <c r="C183" s="2" t="s">
        <v>28</v>
      </c>
      <c r="D183" s="2" t="s">
        <v>62</v>
      </c>
      <c r="E183" s="2" t="s">
        <v>1730</v>
      </c>
      <c r="F183" s="2" t="s">
        <v>30</v>
      </c>
      <c r="G183" s="2" t="s">
        <v>31</v>
      </c>
      <c r="H183" s="2" t="s">
        <v>129</v>
      </c>
      <c r="I183" s="2" t="s">
        <v>142</v>
      </c>
      <c r="J183" s="2" t="s">
        <v>1731</v>
      </c>
      <c r="K183" s="2" t="s">
        <v>111</v>
      </c>
      <c r="L183" s="2" t="s">
        <v>36</v>
      </c>
      <c r="M183" s="2" t="s">
        <v>65</v>
      </c>
      <c r="N183" s="2"/>
      <c r="O183" s="2" t="s">
        <v>1732</v>
      </c>
      <c r="P183" s="2" t="s">
        <v>1733</v>
      </c>
      <c r="Q183" s="2" t="s">
        <v>1734</v>
      </c>
      <c r="R183" s="2" t="s">
        <v>135</v>
      </c>
      <c r="S183" s="2" t="s">
        <v>1735</v>
      </c>
      <c r="T183" s="2" t="s">
        <v>1736</v>
      </c>
      <c r="U183" s="2">
        <v>59.8</v>
      </c>
      <c r="V183" s="2" t="s">
        <v>44</v>
      </c>
      <c r="W183" s="2" t="s">
        <v>45</v>
      </c>
      <c r="X183" s="2" t="s">
        <v>1737</v>
      </c>
      <c r="Y183" s="2" t="str">
        <f t="shared" si="1"/>
        <v>Kader PKK / Karang Taruna / Kader Lainnya</v>
      </c>
      <c r="Z183" s="2" t="str">
        <f t="shared" si="2"/>
        <v>#REF!</v>
      </c>
      <c r="AA183" s="2"/>
      <c r="AB183" s="2"/>
      <c r="AC183" s="2"/>
      <c r="AD183" s="2"/>
      <c r="AE183" s="2"/>
      <c r="AF183" s="2"/>
    </row>
    <row r="184" ht="14.25" customHeight="1">
      <c r="A184" s="2" t="s">
        <v>1738</v>
      </c>
      <c r="B184" s="2" t="s">
        <v>62</v>
      </c>
      <c r="C184" s="2" t="s">
        <v>28</v>
      </c>
      <c r="D184" s="2" t="s">
        <v>62</v>
      </c>
      <c r="E184" s="2" t="s">
        <v>1739</v>
      </c>
      <c r="F184" s="2" t="s">
        <v>30</v>
      </c>
      <c r="G184" s="2" t="s">
        <v>31</v>
      </c>
      <c r="H184" s="2" t="s">
        <v>49</v>
      </c>
      <c r="I184" s="2" t="s">
        <v>33</v>
      </c>
      <c r="J184" s="2" t="s">
        <v>1740</v>
      </c>
      <c r="K184" s="2" t="s">
        <v>111</v>
      </c>
      <c r="L184" s="2" t="s">
        <v>36</v>
      </c>
      <c r="M184" s="2" t="s">
        <v>65</v>
      </c>
      <c r="N184" s="2"/>
      <c r="O184" s="2" t="s">
        <v>1741</v>
      </c>
      <c r="P184" s="2" t="s">
        <v>1742</v>
      </c>
      <c r="Q184" s="2" t="s">
        <v>1743</v>
      </c>
      <c r="R184" s="2" t="s">
        <v>158</v>
      </c>
      <c r="S184" s="2" t="s">
        <v>1744</v>
      </c>
      <c r="T184" s="2" t="s">
        <v>1745</v>
      </c>
      <c r="U184" s="2">
        <v>27.416666666666668</v>
      </c>
      <c r="V184" s="2" t="s">
        <v>44</v>
      </c>
      <c r="W184" s="2" t="s">
        <v>45</v>
      </c>
      <c r="X184" s="2" t="s">
        <v>1746</v>
      </c>
      <c r="Y184" s="2" t="str">
        <f t="shared" si="1"/>
        <v>Kader PKK / Karang Taruna / Kader Lainnya</v>
      </c>
      <c r="Z184" s="2" t="str">
        <f t="shared" si="2"/>
        <v>#REF!</v>
      </c>
      <c r="AA184" s="2"/>
      <c r="AB184" s="2"/>
      <c r="AC184" s="2"/>
      <c r="AD184" s="2"/>
      <c r="AE184" s="2"/>
      <c r="AF184" s="2"/>
    </row>
    <row r="185" ht="14.25" customHeight="1">
      <c r="A185" s="2" t="s">
        <v>1747</v>
      </c>
      <c r="B185" s="2" t="s">
        <v>62</v>
      </c>
      <c r="C185" s="2" t="s">
        <v>28</v>
      </c>
      <c r="D185" s="2" t="s">
        <v>62</v>
      </c>
      <c r="E185" s="2" t="s">
        <v>1748</v>
      </c>
      <c r="F185" s="2" t="s">
        <v>316</v>
      </c>
      <c r="G185" s="2" t="s">
        <v>328</v>
      </c>
      <c r="H185" s="2" t="s">
        <v>329</v>
      </c>
      <c r="I185" s="2" t="s">
        <v>330</v>
      </c>
      <c r="J185" s="2" t="s">
        <v>1749</v>
      </c>
      <c r="K185" s="2" t="s">
        <v>111</v>
      </c>
      <c r="L185" s="2" t="s">
        <v>482</v>
      </c>
      <c r="M185" s="2" t="s">
        <v>52</v>
      </c>
      <c r="N185" s="2" t="s">
        <v>1750</v>
      </c>
      <c r="O185" s="2" t="s">
        <v>1751</v>
      </c>
      <c r="P185" s="2" t="s">
        <v>1752</v>
      </c>
      <c r="Q185" s="2" t="s">
        <v>1753</v>
      </c>
      <c r="R185" s="2" t="s">
        <v>158</v>
      </c>
      <c r="S185" s="2" t="s">
        <v>1754</v>
      </c>
      <c r="T185" s="2" t="s">
        <v>1755</v>
      </c>
      <c r="U185" s="2">
        <v>23.983333333333334</v>
      </c>
      <c r="V185" s="2" t="s">
        <v>44</v>
      </c>
      <c r="W185" s="2" t="s">
        <v>45</v>
      </c>
      <c r="X185" s="2" t="s">
        <v>1756</v>
      </c>
      <c r="Y185" s="2" t="str">
        <f t="shared" si="1"/>
        <v>Entry data</v>
      </c>
      <c r="Z185" s="2" t="str">
        <f t="shared" si="2"/>
        <v>#REF!</v>
      </c>
      <c r="AA185" s="2"/>
      <c r="AB185" s="2"/>
      <c r="AC185" s="2"/>
      <c r="AD185" s="2"/>
      <c r="AE185" s="2"/>
      <c r="AF185" s="2"/>
    </row>
    <row r="186" ht="14.25" customHeight="1">
      <c r="A186" s="2" t="s">
        <v>1757</v>
      </c>
      <c r="B186" s="2" t="s">
        <v>62</v>
      </c>
      <c r="C186" s="2" t="s">
        <v>28</v>
      </c>
      <c r="D186" s="2" t="s">
        <v>62</v>
      </c>
      <c r="E186" s="2" t="s">
        <v>1758</v>
      </c>
      <c r="F186" s="2" t="s">
        <v>30</v>
      </c>
      <c r="G186" s="2" t="s">
        <v>31</v>
      </c>
      <c r="H186" s="2" t="s">
        <v>32</v>
      </c>
      <c r="I186" s="2" t="s">
        <v>50</v>
      </c>
      <c r="J186" s="2" t="s">
        <v>1759</v>
      </c>
      <c r="K186" s="2" t="s">
        <v>111</v>
      </c>
      <c r="L186" s="2" t="s">
        <v>36</v>
      </c>
      <c r="M186" s="2" t="s">
        <v>144</v>
      </c>
      <c r="N186" s="2"/>
      <c r="O186" s="2" t="s">
        <v>1760</v>
      </c>
      <c r="P186" s="2" t="s">
        <v>1761</v>
      </c>
      <c r="Q186" s="2" t="s">
        <v>1762</v>
      </c>
      <c r="R186" s="2" t="s">
        <v>57</v>
      </c>
      <c r="S186" s="2" t="s">
        <v>1763</v>
      </c>
      <c r="T186" s="2" t="s">
        <v>1764</v>
      </c>
      <c r="U186" s="2">
        <v>16.183333333333334</v>
      </c>
      <c r="V186" s="2" t="s">
        <v>44</v>
      </c>
      <c r="W186" s="2" t="s">
        <v>45</v>
      </c>
      <c r="X186" s="2" t="s">
        <v>1765</v>
      </c>
      <c r="Y186" s="2" t="str">
        <f t="shared" si="1"/>
        <v>Mengurus Rumah Tangga</v>
      </c>
      <c r="Z186" s="2" t="str">
        <f t="shared" si="2"/>
        <v>#REF!</v>
      </c>
      <c r="AA186" s="2"/>
      <c r="AB186" s="2"/>
      <c r="AC186" s="2"/>
      <c r="AD186" s="2"/>
      <c r="AE186" s="2"/>
      <c r="AF186" s="2"/>
    </row>
    <row r="187" ht="14.25" customHeight="1">
      <c r="A187" s="2" t="s">
        <v>1766</v>
      </c>
      <c r="B187" s="2" t="s">
        <v>62</v>
      </c>
      <c r="C187" s="2" t="s">
        <v>28</v>
      </c>
      <c r="D187" s="2" t="s">
        <v>62</v>
      </c>
      <c r="E187" s="2" t="s">
        <v>1767</v>
      </c>
      <c r="F187" s="2" t="s">
        <v>30</v>
      </c>
      <c r="G187" s="2" t="s">
        <v>31</v>
      </c>
      <c r="H187" s="2" t="s">
        <v>84</v>
      </c>
      <c r="I187" s="2" t="s">
        <v>142</v>
      </c>
      <c r="J187" s="2" t="s">
        <v>1768</v>
      </c>
      <c r="K187" s="2" t="s">
        <v>111</v>
      </c>
      <c r="L187" s="2" t="s">
        <v>36</v>
      </c>
      <c r="M187" s="2" t="s">
        <v>52</v>
      </c>
      <c r="N187" s="2" t="s">
        <v>463</v>
      </c>
      <c r="O187" s="2" t="s">
        <v>1769</v>
      </c>
      <c r="P187" s="2" t="s">
        <v>1770</v>
      </c>
      <c r="Q187" s="2" t="s">
        <v>1771</v>
      </c>
      <c r="R187" s="2" t="s">
        <v>69</v>
      </c>
      <c r="S187" s="2" t="s">
        <v>1772</v>
      </c>
      <c r="T187" s="2" t="s">
        <v>1773</v>
      </c>
      <c r="U187" s="2">
        <v>13.383333333333333</v>
      </c>
      <c r="V187" s="2" t="s">
        <v>44</v>
      </c>
      <c r="W187" s="2" t="s">
        <v>45</v>
      </c>
      <c r="X187" s="2" t="s">
        <v>1774</v>
      </c>
      <c r="Y187" s="2" t="str">
        <f t="shared" si="1"/>
        <v>Belum bekerja</v>
      </c>
      <c r="Z187" s="2" t="str">
        <f t="shared" si="2"/>
        <v>#REF!</v>
      </c>
      <c r="AA187" s="2"/>
      <c r="AB187" s="2"/>
      <c r="AC187" s="2"/>
      <c r="AD187" s="2"/>
      <c r="AE187" s="2"/>
      <c r="AF187" s="2"/>
    </row>
    <row r="188" ht="14.25" customHeight="1">
      <c r="A188" s="2" t="s">
        <v>1775</v>
      </c>
      <c r="B188" s="2" t="s">
        <v>62</v>
      </c>
      <c r="C188" s="2" t="s">
        <v>28</v>
      </c>
      <c r="D188" s="2" t="s">
        <v>62</v>
      </c>
      <c r="E188" s="2" t="s">
        <v>1776</v>
      </c>
      <c r="F188" s="2" t="s">
        <v>30</v>
      </c>
      <c r="G188" s="2" t="s">
        <v>31</v>
      </c>
      <c r="H188" s="2" t="s">
        <v>822</v>
      </c>
      <c r="I188" s="2" t="s">
        <v>441</v>
      </c>
      <c r="J188" s="2" t="s">
        <v>1777</v>
      </c>
      <c r="K188" s="2" t="s">
        <v>111</v>
      </c>
      <c r="L188" s="2" t="s">
        <v>36</v>
      </c>
      <c r="M188" s="2" t="s">
        <v>144</v>
      </c>
      <c r="N188" s="2"/>
      <c r="O188" s="2" t="s">
        <v>1778</v>
      </c>
      <c r="P188" s="2" t="s">
        <v>1779</v>
      </c>
      <c r="Q188" s="2" t="s">
        <v>1780</v>
      </c>
      <c r="R188" s="2" t="s">
        <v>41</v>
      </c>
      <c r="S188" s="2" t="s">
        <v>1781</v>
      </c>
      <c r="T188" s="2" t="s">
        <v>1782</v>
      </c>
      <c r="U188" s="2">
        <v>44.416666666666664</v>
      </c>
      <c r="V188" s="2" t="s">
        <v>44</v>
      </c>
      <c r="W188" s="2" t="s">
        <v>45</v>
      </c>
      <c r="X188" s="2" t="s">
        <v>1783</v>
      </c>
      <c r="Y188" s="2" t="str">
        <f t="shared" si="1"/>
        <v>Mengurus Rumah Tangga</v>
      </c>
      <c r="Z188" s="2" t="str">
        <f t="shared" si="2"/>
        <v>#REF!</v>
      </c>
      <c r="AA188" s="2"/>
      <c r="AB188" s="2"/>
      <c r="AC188" s="2"/>
      <c r="AD188" s="2"/>
      <c r="AE188" s="2"/>
      <c r="AF188" s="2"/>
    </row>
    <row r="189" ht="14.25" customHeight="1">
      <c r="A189" s="2" t="s">
        <v>1784</v>
      </c>
      <c r="B189" s="2" t="s">
        <v>62</v>
      </c>
      <c r="C189" s="2" t="s">
        <v>28</v>
      </c>
      <c r="D189" s="2" t="s">
        <v>62</v>
      </c>
      <c r="E189" s="2" t="s">
        <v>1785</v>
      </c>
      <c r="F189" s="2" t="s">
        <v>30</v>
      </c>
      <c r="G189" s="2" t="s">
        <v>31</v>
      </c>
      <c r="H189" s="2" t="s">
        <v>108</v>
      </c>
      <c r="I189" s="2" t="s">
        <v>142</v>
      </c>
      <c r="J189" s="2" t="s">
        <v>1786</v>
      </c>
      <c r="K189" s="2" t="s">
        <v>111</v>
      </c>
      <c r="L189" s="2" t="s">
        <v>36</v>
      </c>
      <c r="M189" s="2" t="s">
        <v>65</v>
      </c>
      <c r="N189" s="2"/>
      <c r="O189" s="2" t="s">
        <v>1787</v>
      </c>
      <c r="P189" s="2" t="s">
        <v>1788</v>
      </c>
      <c r="Q189" s="2" t="s">
        <v>1789</v>
      </c>
      <c r="R189" s="2" t="s">
        <v>57</v>
      </c>
      <c r="S189" s="2" t="s">
        <v>1790</v>
      </c>
      <c r="T189" s="2" t="s">
        <v>1791</v>
      </c>
      <c r="U189" s="2">
        <v>13.85</v>
      </c>
      <c r="V189" s="2" t="s">
        <v>44</v>
      </c>
      <c r="W189" s="2" t="s">
        <v>45</v>
      </c>
      <c r="X189" s="2" t="s">
        <v>1792</v>
      </c>
      <c r="Y189" s="2" t="str">
        <f t="shared" si="1"/>
        <v>Kader PKK / Karang Taruna / Kader Lainnya</v>
      </c>
      <c r="Z189" s="2" t="str">
        <f t="shared" si="2"/>
        <v>#REF!</v>
      </c>
      <c r="AA189" s="2"/>
      <c r="AB189" s="2"/>
      <c r="AC189" s="2"/>
      <c r="AD189" s="2"/>
      <c r="AE189" s="2"/>
      <c r="AF189" s="2"/>
    </row>
    <row r="190" ht="14.25" customHeight="1">
      <c r="A190" s="2" t="s">
        <v>1793</v>
      </c>
      <c r="B190" s="2" t="s">
        <v>62</v>
      </c>
      <c r="C190" s="2" t="s">
        <v>28</v>
      </c>
      <c r="D190" s="2" t="s">
        <v>62</v>
      </c>
      <c r="E190" s="2" t="s">
        <v>1794</v>
      </c>
      <c r="F190" s="2" t="s">
        <v>30</v>
      </c>
      <c r="G190" s="2" t="s">
        <v>31</v>
      </c>
      <c r="H190" s="2" t="s">
        <v>49</v>
      </c>
      <c r="I190" s="2" t="s">
        <v>50</v>
      </c>
      <c r="J190" s="2" t="s">
        <v>1795</v>
      </c>
      <c r="K190" s="2" t="s">
        <v>35</v>
      </c>
      <c r="L190" s="2" t="s">
        <v>36</v>
      </c>
      <c r="M190" s="2" t="s">
        <v>258</v>
      </c>
      <c r="N190" s="2"/>
      <c r="O190" s="2" t="s">
        <v>1796</v>
      </c>
      <c r="P190" s="2" t="s">
        <v>1797</v>
      </c>
      <c r="Q190" s="2" t="s">
        <v>1798</v>
      </c>
      <c r="R190" s="2" t="s">
        <v>57</v>
      </c>
      <c r="S190" s="2" t="s">
        <v>1799</v>
      </c>
      <c r="T190" s="2" t="s">
        <v>1800</v>
      </c>
      <c r="U190" s="2">
        <v>17.916666666666668</v>
      </c>
      <c r="V190" s="2" t="s">
        <v>44</v>
      </c>
      <c r="W190" s="2" t="s">
        <v>45</v>
      </c>
      <c r="X190" s="2" t="s">
        <v>1801</v>
      </c>
      <c r="Y190" s="2" t="str">
        <f t="shared" si="1"/>
        <v>Pelajar / Mahasiswa</v>
      </c>
      <c r="Z190" s="2" t="str">
        <f t="shared" si="2"/>
        <v>#REF!</v>
      </c>
      <c r="AA190" s="2"/>
      <c r="AB190" s="2"/>
      <c r="AC190" s="2"/>
      <c r="AD190" s="2"/>
      <c r="AE190" s="2"/>
      <c r="AF190" s="2"/>
    </row>
    <row r="191" ht="14.25" customHeight="1">
      <c r="A191" s="2" t="s">
        <v>1802</v>
      </c>
      <c r="B191" s="2" t="s">
        <v>62</v>
      </c>
      <c r="C191" s="2" t="s">
        <v>28</v>
      </c>
      <c r="D191" s="2" t="s">
        <v>62</v>
      </c>
      <c r="E191" s="2" t="s">
        <v>1803</v>
      </c>
      <c r="F191" s="2" t="s">
        <v>30</v>
      </c>
      <c r="G191" s="2" t="s">
        <v>31</v>
      </c>
      <c r="H191" s="2" t="s">
        <v>32</v>
      </c>
      <c r="I191" s="2" t="s">
        <v>50</v>
      </c>
      <c r="J191" s="2" t="s">
        <v>1804</v>
      </c>
      <c r="K191" s="2" t="s">
        <v>111</v>
      </c>
      <c r="L191" s="2" t="s">
        <v>482</v>
      </c>
      <c r="M191" s="2" t="s">
        <v>52</v>
      </c>
      <c r="N191" s="2" t="s">
        <v>1805</v>
      </c>
      <c r="O191" s="2" t="s">
        <v>1806</v>
      </c>
      <c r="P191" s="2" t="s">
        <v>1807</v>
      </c>
      <c r="Q191" s="2" t="s">
        <v>1808</v>
      </c>
      <c r="R191" s="2" t="s">
        <v>158</v>
      </c>
      <c r="S191" s="2" t="s">
        <v>1809</v>
      </c>
      <c r="T191" s="2" t="s">
        <v>1810</v>
      </c>
      <c r="U191" s="2">
        <v>9.066666666666666</v>
      </c>
      <c r="V191" s="2" t="s">
        <v>44</v>
      </c>
      <c r="W191" s="2" t="s">
        <v>45</v>
      </c>
      <c r="X191" s="2" t="s">
        <v>1811</v>
      </c>
      <c r="Y191" s="2" t="str">
        <f t="shared" si="1"/>
        <v>Freeline</v>
      </c>
      <c r="Z191" s="2" t="str">
        <f t="shared" si="2"/>
        <v>#REF!</v>
      </c>
      <c r="AA191" s="2"/>
      <c r="AB191" s="2"/>
      <c r="AC191" s="2"/>
      <c r="AD191" s="2"/>
      <c r="AE191" s="2"/>
      <c r="AF191" s="2"/>
    </row>
    <row r="192" ht="14.25" customHeight="1">
      <c r="A192" s="2" t="s">
        <v>1812</v>
      </c>
      <c r="B192" s="2" t="s">
        <v>27</v>
      </c>
      <c r="C192" s="2" t="s">
        <v>28</v>
      </c>
      <c r="D192" s="2" t="s">
        <v>27</v>
      </c>
      <c r="E192" s="2" t="s">
        <v>1813</v>
      </c>
      <c r="F192" s="2" t="s">
        <v>30</v>
      </c>
      <c r="G192" s="2" t="s">
        <v>31</v>
      </c>
      <c r="H192" s="2" t="s">
        <v>84</v>
      </c>
      <c r="I192" s="2" t="s">
        <v>50</v>
      </c>
      <c r="J192" s="2" t="s">
        <v>1814</v>
      </c>
      <c r="K192" s="2" t="s">
        <v>111</v>
      </c>
      <c r="L192" s="2" t="s">
        <v>87</v>
      </c>
      <c r="M192" s="2" t="s">
        <v>37</v>
      </c>
      <c r="N192" s="2"/>
      <c r="O192" s="2" t="s">
        <v>1815</v>
      </c>
      <c r="P192" s="2" t="s">
        <v>1816</v>
      </c>
      <c r="Q192" s="2" t="s">
        <v>1817</v>
      </c>
      <c r="R192" s="2" t="s">
        <v>135</v>
      </c>
      <c r="S192" s="2" t="s">
        <v>1818</v>
      </c>
      <c r="T192" s="2" t="s">
        <v>1819</v>
      </c>
      <c r="U192" s="2">
        <v>18.316666666666666</v>
      </c>
      <c r="V192" s="2" t="s">
        <v>44</v>
      </c>
      <c r="W192" s="2" t="s">
        <v>45</v>
      </c>
      <c r="X192" s="2" t="s">
        <v>1820</v>
      </c>
      <c r="Y192" s="2" t="str">
        <f t="shared" si="1"/>
        <v>Wiraswasta</v>
      </c>
      <c r="Z192" s="2" t="str">
        <f t="shared" si="2"/>
        <v>#REF!</v>
      </c>
      <c r="AA192" s="2"/>
      <c r="AB192" s="2"/>
      <c r="AC192" s="2"/>
      <c r="AD192" s="2"/>
      <c r="AE192" s="2"/>
      <c r="AF192" s="2"/>
    </row>
    <row r="193" ht="14.25" customHeight="1">
      <c r="A193" s="2" t="s">
        <v>1821</v>
      </c>
      <c r="B193" s="2" t="s">
        <v>62</v>
      </c>
      <c r="C193" s="2" t="s">
        <v>28</v>
      </c>
      <c r="D193" s="2" t="s">
        <v>62</v>
      </c>
      <c r="E193" s="2" t="s">
        <v>1822</v>
      </c>
      <c r="F193" s="2" t="s">
        <v>30</v>
      </c>
      <c r="G193" s="2" t="s">
        <v>1823</v>
      </c>
      <c r="H193" s="2" t="s">
        <v>129</v>
      </c>
      <c r="I193" s="2" t="s">
        <v>277</v>
      </c>
      <c r="J193" s="2" t="s">
        <v>1824</v>
      </c>
      <c r="K193" s="2" t="s">
        <v>111</v>
      </c>
      <c r="L193" s="2" t="s">
        <v>87</v>
      </c>
      <c r="M193" s="2" t="s">
        <v>52</v>
      </c>
      <c r="N193" s="2" t="s">
        <v>52</v>
      </c>
      <c r="O193" s="2" t="s">
        <v>1825</v>
      </c>
      <c r="P193" s="2" t="s">
        <v>1826</v>
      </c>
      <c r="Q193" s="2" t="s">
        <v>1827</v>
      </c>
      <c r="R193" s="2" t="s">
        <v>57</v>
      </c>
      <c r="S193" s="2" t="s">
        <v>1828</v>
      </c>
      <c r="T193" s="2" t="s">
        <v>1829</v>
      </c>
      <c r="U193" s="2">
        <v>27.3</v>
      </c>
      <c r="V193" s="2" t="s">
        <v>44</v>
      </c>
      <c r="W193" s="2" t="s">
        <v>45</v>
      </c>
      <c r="X193" s="2" t="s">
        <v>1830</v>
      </c>
      <c r="Y193" s="2" t="str">
        <f t="shared" si="1"/>
        <v>Lainnya</v>
      </c>
      <c r="Z193" s="2" t="str">
        <f t="shared" si="2"/>
        <v>#REF!</v>
      </c>
      <c r="AA193" s="2"/>
      <c r="AB193" s="2"/>
      <c r="AC193" s="2"/>
      <c r="AD193" s="2"/>
      <c r="AE193" s="2"/>
      <c r="AF193" s="2"/>
    </row>
    <row r="194" ht="14.25" customHeight="1">
      <c r="A194" s="2" t="s">
        <v>1831</v>
      </c>
      <c r="B194" s="2" t="s">
        <v>62</v>
      </c>
      <c r="C194" s="2" t="s">
        <v>28</v>
      </c>
      <c r="D194" s="2" t="s">
        <v>62</v>
      </c>
      <c r="E194" s="2" t="s">
        <v>1832</v>
      </c>
      <c r="F194" s="2" t="s">
        <v>30</v>
      </c>
      <c r="G194" s="2" t="s">
        <v>31</v>
      </c>
      <c r="H194" s="2" t="s">
        <v>32</v>
      </c>
      <c r="I194" s="2" t="s">
        <v>50</v>
      </c>
      <c r="J194" s="2" t="s">
        <v>1833</v>
      </c>
      <c r="K194" s="2" t="s">
        <v>111</v>
      </c>
      <c r="L194" s="2" t="s">
        <v>87</v>
      </c>
      <c r="M194" s="2" t="s">
        <v>37</v>
      </c>
      <c r="N194" s="2"/>
      <c r="O194" s="2" t="s">
        <v>1834</v>
      </c>
      <c r="P194" s="2" t="s">
        <v>1835</v>
      </c>
      <c r="Q194" s="2" t="s">
        <v>1836</v>
      </c>
      <c r="R194" s="2" t="s">
        <v>57</v>
      </c>
      <c r="S194" s="2" t="s">
        <v>1837</v>
      </c>
      <c r="T194" s="2" t="s">
        <v>1838</v>
      </c>
      <c r="U194" s="2">
        <v>27.25</v>
      </c>
      <c r="V194" s="2" t="s">
        <v>44</v>
      </c>
      <c r="W194" s="2" t="s">
        <v>45</v>
      </c>
      <c r="X194" s="2" t="s">
        <v>1839</v>
      </c>
      <c r="Y194" s="2" t="str">
        <f t="shared" si="1"/>
        <v>Wiraswasta</v>
      </c>
      <c r="Z194" s="2" t="str">
        <f t="shared" si="2"/>
        <v>#REF!</v>
      </c>
      <c r="AA194" s="2"/>
      <c r="AB194" s="2"/>
      <c r="AC194" s="2"/>
      <c r="AD194" s="2"/>
      <c r="AE194" s="2"/>
      <c r="AF194" s="2"/>
    </row>
    <row r="195" ht="14.25" customHeight="1">
      <c r="A195" s="2" t="s">
        <v>1840</v>
      </c>
      <c r="B195" s="2" t="s">
        <v>62</v>
      </c>
      <c r="C195" s="2" t="s">
        <v>28</v>
      </c>
      <c r="D195" s="2" t="s">
        <v>62</v>
      </c>
      <c r="E195" s="2" t="s">
        <v>1841</v>
      </c>
      <c r="F195" s="2" t="s">
        <v>30</v>
      </c>
      <c r="G195" s="2" t="s">
        <v>31</v>
      </c>
      <c r="H195" s="2" t="s">
        <v>452</v>
      </c>
      <c r="I195" s="2" t="s">
        <v>142</v>
      </c>
      <c r="J195" s="2" t="s">
        <v>1842</v>
      </c>
      <c r="K195" s="2" t="s">
        <v>111</v>
      </c>
      <c r="L195" s="2" t="s">
        <v>36</v>
      </c>
      <c r="M195" s="2" t="s">
        <v>52</v>
      </c>
      <c r="N195" s="2" t="s">
        <v>1843</v>
      </c>
      <c r="O195" s="2" t="s">
        <v>1844</v>
      </c>
      <c r="P195" s="2" t="s">
        <v>1845</v>
      </c>
      <c r="Q195" s="2" t="s">
        <v>1846</v>
      </c>
      <c r="R195" s="2" t="s">
        <v>1016</v>
      </c>
      <c r="S195" s="2" t="s">
        <v>1847</v>
      </c>
      <c r="T195" s="2" t="s">
        <v>1848</v>
      </c>
      <c r="U195" s="2">
        <v>43.71666666666667</v>
      </c>
      <c r="V195" s="2" t="s">
        <v>44</v>
      </c>
      <c r="W195" s="2" t="s">
        <v>45</v>
      </c>
      <c r="X195" s="2" t="s">
        <v>1849</v>
      </c>
      <c r="Y195" s="2" t="str">
        <f t="shared" si="1"/>
        <v>Mengurus rumah tangga</v>
      </c>
      <c r="Z195" s="2" t="str">
        <f t="shared" si="2"/>
        <v>#REF!</v>
      </c>
      <c r="AA195" s="2"/>
      <c r="AB195" s="2"/>
      <c r="AC195" s="2"/>
      <c r="AD195" s="2"/>
      <c r="AE195" s="2"/>
      <c r="AF195" s="2"/>
    </row>
    <row r="196" ht="14.25" customHeight="1">
      <c r="A196" s="2" t="s">
        <v>1850</v>
      </c>
      <c r="B196" s="2" t="s">
        <v>62</v>
      </c>
      <c r="C196" s="2" t="s">
        <v>28</v>
      </c>
      <c r="D196" s="2" t="s">
        <v>62</v>
      </c>
      <c r="E196" s="2" t="s">
        <v>1851</v>
      </c>
      <c r="F196" s="2" t="s">
        <v>30</v>
      </c>
      <c r="G196" s="2" t="s">
        <v>31</v>
      </c>
      <c r="H196" s="2" t="s">
        <v>141</v>
      </c>
      <c r="I196" s="2" t="s">
        <v>142</v>
      </c>
      <c r="J196" s="2" t="s">
        <v>1852</v>
      </c>
      <c r="K196" s="2" t="s">
        <v>111</v>
      </c>
      <c r="L196" s="2" t="s">
        <v>36</v>
      </c>
      <c r="M196" s="2" t="s">
        <v>65</v>
      </c>
      <c r="N196" s="2"/>
      <c r="O196" s="2" t="s">
        <v>1853</v>
      </c>
      <c r="P196" s="2" t="s">
        <v>1854</v>
      </c>
      <c r="Q196" s="2" t="s">
        <v>1855</v>
      </c>
      <c r="R196" s="2" t="s">
        <v>135</v>
      </c>
      <c r="S196" s="2" t="s">
        <v>1856</v>
      </c>
      <c r="T196" s="2" t="s">
        <v>1857</v>
      </c>
      <c r="U196" s="2">
        <v>26.516666666666666</v>
      </c>
      <c r="V196" s="2" t="s">
        <v>44</v>
      </c>
      <c r="W196" s="2" t="s">
        <v>45</v>
      </c>
      <c r="X196" s="2" t="s">
        <v>1858</v>
      </c>
      <c r="Y196" s="2" t="str">
        <f t="shared" si="1"/>
        <v>Kader PKK / Karang Taruna / Kader Lainnya</v>
      </c>
      <c r="Z196" s="2" t="str">
        <f t="shared" si="2"/>
        <v>#REF!</v>
      </c>
      <c r="AA196" s="2"/>
      <c r="AB196" s="2"/>
      <c r="AC196" s="2"/>
      <c r="AD196" s="2"/>
      <c r="AE196" s="2"/>
      <c r="AF196" s="2"/>
    </row>
    <row r="197" ht="14.25" customHeight="1">
      <c r="A197" s="2" t="s">
        <v>1859</v>
      </c>
      <c r="B197" s="2" t="s">
        <v>62</v>
      </c>
      <c r="C197" s="2" t="s">
        <v>28</v>
      </c>
      <c r="D197" s="2" t="s">
        <v>62</v>
      </c>
      <c r="E197" s="2" t="s">
        <v>1860</v>
      </c>
      <c r="F197" s="2" t="s">
        <v>30</v>
      </c>
      <c r="G197" s="2" t="s">
        <v>31</v>
      </c>
      <c r="H197" s="2" t="s">
        <v>97</v>
      </c>
      <c r="I197" s="2" t="s">
        <v>50</v>
      </c>
      <c r="J197" s="2" t="s">
        <v>1861</v>
      </c>
      <c r="K197" s="2" t="s">
        <v>35</v>
      </c>
      <c r="L197" s="2" t="s">
        <v>87</v>
      </c>
      <c r="M197" s="2" t="s">
        <v>52</v>
      </c>
      <c r="N197" s="2" t="s">
        <v>220</v>
      </c>
      <c r="O197" s="2" t="s">
        <v>1862</v>
      </c>
      <c r="P197" s="2" t="s">
        <v>1863</v>
      </c>
      <c r="Q197" s="2" t="s">
        <v>1864</v>
      </c>
      <c r="R197" s="2" t="s">
        <v>158</v>
      </c>
      <c r="S197" s="2" t="s">
        <v>1865</v>
      </c>
      <c r="T197" s="2" t="s">
        <v>1866</v>
      </c>
      <c r="U197" s="2">
        <v>44.9</v>
      </c>
      <c r="V197" s="2" t="s">
        <v>44</v>
      </c>
      <c r="W197" s="2" t="s">
        <v>45</v>
      </c>
      <c r="X197" s="2" t="s">
        <v>1867</v>
      </c>
      <c r="Y197" s="2" t="str">
        <f t="shared" si="1"/>
        <v>Ketua RT</v>
      </c>
      <c r="Z197" s="2" t="str">
        <f t="shared" si="2"/>
        <v>#REF!</v>
      </c>
      <c r="AA197" s="2"/>
      <c r="AB197" s="2"/>
      <c r="AC197" s="2"/>
      <c r="AD197" s="2"/>
      <c r="AE197" s="2"/>
      <c r="AF197" s="2"/>
    </row>
    <row r="198" ht="14.25" customHeight="1">
      <c r="A198" s="2" t="s">
        <v>1868</v>
      </c>
      <c r="B198" s="2" t="s">
        <v>62</v>
      </c>
      <c r="C198" s="2" t="s">
        <v>28</v>
      </c>
      <c r="D198" s="2" t="s">
        <v>62</v>
      </c>
      <c r="E198" s="2" t="s">
        <v>1869</v>
      </c>
      <c r="F198" s="2" t="s">
        <v>30</v>
      </c>
      <c r="G198" s="2" t="s">
        <v>31</v>
      </c>
      <c r="H198" s="2" t="s">
        <v>129</v>
      </c>
      <c r="I198" s="2" t="s">
        <v>277</v>
      </c>
      <c r="J198" s="2" t="s">
        <v>1870</v>
      </c>
      <c r="K198" s="2" t="s">
        <v>111</v>
      </c>
      <c r="L198" s="2" t="s">
        <v>36</v>
      </c>
      <c r="M198" s="2" t="s">
        <v>144</v>
      </c>
      <c r="N198" s="2"/>
      <c r="O198" s="2" t="s">
        <v>1871</v>
      </c>
      <c r="P198" s="2" t="s">
        <v>1872</v>
      </c>
      <c r="Q198" s="2" t="s">
        <v>1873</v>
      </c>
      <c r="R198" s="2" t="s">
        <v>41</v>
      </c>
      <c r="S198" s="2" t="s">
        <v>1874</v>
      </c>
      <c r="T198" s="2" t="s">
        <v>1875</v>
      </c>
      <c r="U198" s="2">
        <v>38.56666666666667</v>
      </c>
      <c r="V198" s="2" t="s">
        <v>44</v>
      </c>
      <c r="W198" s="2" t="s">
        <v>45</v>
      </c>
      <c r="X198" s="2" t="s">
        <v>1876</v>
      </c>
      <c r="Y198" s="2" t="str">
        <f t="shared" si="1"/>
        <v>Mengurus Rumah Tangga</v>
      </c>
      <c r="Z198" s="2" t="str">
        <f t="shared" si="2"/>
        <v>#REF!</v>
      </c>
      <c r="AA198" s="2"/>
      <c r="AB198" s="2"/>
      <c r="AC198" s="2"/>
      <c r="AD198" s="2"/>
      <c r="AE198" s="2"/>
      <c r="AF198" s="2"/>
    </row>
    <row r="199" ht="14.25" customHeight="1">
      <c r="A199" s="2" t="s">
        <v>1877</v>
      </c>
      <c r="B199" s="2" t="s">
        <v>62</v>
      </c>
      <c r="C199" s="2" t="s">
        <v>28</v>
      </c>
      <c r="D199" s="2" t="s">
        <v>62</v>
      </c>
      <c r="E199" s="2" t="s">
        <v>1878</v>
      </c>
      <c r="F199" s="2" t="s">
        <v>30</v>
      </c>
      <c r="G199" s="2" t="s">
        <v>31</v>
      </c>
      <c r="H199" s="2" t="s">
        <v>822</v>
      </c>
      <c r="I199" s="2" t="s">
        <v>33</v>
      </c>
      <c r="J199" s="2" t="s">
        <v>1879</v>
      </c>
      <c r="K199" s="2" t="s">
        <v>111</v>
      </c>
      <c r="L199" s="2" t="s">
        <v>36</v>
      </c>
      <c r="M199" s="2" t="s">
        <v>144</v>
      </c>
      <c r="N199" s="2"/>
      <c r="O199" s="2" t="s">
        <v>1880</v>
      </c>
      <c r="P199" s="2" t="s">
        <v>1881</v>
      </c>
      <c r="Q199" s="2" t="s">
        <v>1882</v>
      </c>
      <c r="R199" s="2" t="s">
        <v>158</v>
      </c>
      <c r="S199" s="2" t="s">
        <v>1883</v>
      </c>
      <c r="T199" s="2" t="s">
        <v>1884</v>
      </c>
      <c r="U199" s="2">
        <v>13.116666666666667</v>
      </c>
      <c r="V199" s="2" t="s">
        <v>44</v>
      </c>
      <c r="W199" s="2" t="s">
        <v>45</v>
      </c>
      <c r="X199" s="2" t="s">
        <v>1885</v>
      </c>
      <c r="Y199" s="2" t="str">
        <f t="shared" si="1"/>
        <v>Mengurus Rumah Tangga</v>
      </c>
      <c r="Z199" s="2" t="str">
        <f t="shared" si="2"/>
        <v>#REF!</v>
      </c>
      <c r="AA199" s="2"/>
      <c r="AB199" s="2"/>
      <c r="AC199" s="2"/>
      <c r="AD199" s="2"/>
      <c r="AE199" s="2"/>
      <c r="AF199" s="2"/>
    </row>
    <row r="200" ht="14.25" customHeight="1">
      <c r="A200" s="2" t="s">
        <v>1886</v>
      </c>
      <c r="B200" s="2" t="s">
        <v>62</v>
      </c>
      <c r="C200" s="2" t="s">
        <v>28</v>
      </c>
      <c r="D200" s="2" t="s">
        <v>62</v>
      </c>
      <c r="E200" s="2" t="s">
        <v>1887</v>
      </c>
      <c r="F200" s="2" t="s">
        <v>30</v>
      </c>
      <c r="G200" s="2" t="s">
        <v>31</v>
      </c>
      <c r="H200" s="2" t="s">
        <v>108</v>
      </c>
      <c r="I200" s="2" t="s">
        <v>277</v>
      </c>
      <c r="J200" s="2" t="s">
        <v>1888</v>
      </c>
      <c r="K200" s="2" t="s">
        <v>111</v>
      </c>
      <c r="L200" s="2" t="s">
        <v>36</v>
      </c>
      <c r="M200" s="2" t="s">
        <v>65</v>
      </c>
      <c r="N200" s="2"/>
      <c r="O200" s="2" t="s">
        <v>1889</v>
      </c>
      <c r="P200" s="2" t="s">
        <v>1890</v>
      </c>
      <c r="Q200" s="2" t="s">
        <v>1891</v>
      </c>
      <c r="R200" s="2" t="s">
        <v>135</v>
      </c>
      <c r="S200" s="2" t="s">
        <v>1892</v>
      </c>
      <c r="T200" s="2" t="s">
        <v>1893</v>
      </c>
      <c r="U200" s="2">
        <v>27.366666666666667</v>
      </c>
      <c r="V200" s="2" t="s">
        <v>44</v>
      </c>
      <c r="W200" s="2" t="s">
        <v>45</v>
      </c>
      <c r="X200" s="2" t="s">
        <v>1894</v>
      </c>
      <c r="Y200" s="2" t="str">
        <f t="shared" si="1"/>
        <v>Kader PKK / Karang Taruna / Kader Lainnya</v>
      </c>
      <c r="Z200" s="2" t="str">
        <f t="shared" si="2"/>
        <v>#REF!</v>
      </c>
      <c r="AA200" s="2"/>
      <c r="AB200" s="2"/>
      <c r="AC200" s="2"/>
      <c r="AD200" s="2"/>
      <c r="AE200" s="2"/>
      <c r="AF200" s="2"/>
    </row>
    <row r="201" ht="14.25" customHeight="1">
      <c r="A201" s="2" t="s">
        <v>1895</v>
      </c>
      <c r="B201" s="2" t="s">
        <v>62</v>
      </c>
      <c r="C201" s="2" t="s">
        <v>28</v>
      </c>
      <c r="D201" s="2" t="s">
        <v>62</v>
      </c>
      <c r="E201" s="2" t="s">
        <v>1896</v>
      </c>
      <c r="F201" s="2" t="s">
        <v>30</v>
      </c>
      <c r="G201" s="2" t="s">
        <v>31</v>
      </c>
      <c r="H201" s="2" t="s">
        <v>129</v>
      </c>
      <c r="I201" s="2" t="s">
        <v>142</v>
      </c>
      <c r="J201" s="2" t="s">
        <v>1897</v>
      </c>
      <c r="K201" s="2" t="s">
        <v>111</v>
      </c>
      <c r="L201" s="2" t="s">
        <v>482</v>
      </c>
      <c r="M201" s="2" t="s">
        <v>65</v>
      </c>
      <c r="N201" s="2"/>
      <c r="O201" s="2" t="s">
        <v>1898</v>
      </c>
      <c r="P201" s="2" t="s">
        <v>1899</v>
      </c>
      <c r="Q201" s="2" t="s">
        <v>1900</v>
      </c>
      <c r="R201" s="2" t="s">
        <v>57</v>
      </c>
      <c r="S201" s="2" t="s">
        <v>1901</v>
      </c>
      <c r="T201" s="2" t="s">
        <v>1902</v>
      </c>
      <c r="U201" s="2">
        <v>49.333333333333336</v>
      </c>
      <c r="V201" s="2" t="s">
        <v>44</v>
      </c>
      <c r="W201" s="2" t="s">
        <v>45</v>
      </c>
      <c r="X201" s="2" t="s">
        <v>1903</v>
      </c>
      <c r="Y201" s="2" t="str">
        <f t="shared" si="1"/>
        <v>Kader PKK / Karang Taruna / Kader Lainnya</v>
      </c>
      <c r="Z201" s="2" t="str">
        <f t="shared" si="2"/>
        <v>#REF!</v>
      </c>
      <c r="AA201" s="2"/>
      <c r="AB201" s="2"/>
      <c r="AC201" s="2"/>
      <c r="AD201" s="2"/>
      <c r="AE201" s="2"/>
      <c r="AF201" s="2"/>
    </row>
    <row r="202" ht="14.25" customHeight="1">
      <c r="A202" s="2" t="s">
        <v>1904</v>
      </c>
      <c r="B202" s="2" t="s">
        <v>62</v>
      </c>
      <c r="C202" s="2" t="s">
        <v>28</v>
      </c>
      <c r="D202" s="2" t="s">
        <v>62</v>
      </c>
      <c r="E202" s="2" t="s">
        <v>1905</v>
      </c>
      <c r="F202" s="2" t="s">
        <v>30</v>
      </c>
      <c r="G202" s="2" t="s">
        <v>31</v>
      </c>
      <c r="H202" s="2" t="s">
        <v>32</v>
      </c>
      <c r="I202" s="2" t="s">
        <v>142</v>
      </c>
      <c r="J202" s="2" t="s">
        <v>1906</v>
      </c>
      <c r="K202" s="2" t="s">
        <v>111</v>
      </c>
      <c r="L202" s="2" t="s">
        <v>36</v>
      </c>
      <c r="M202" s="2" t="s">
        <v>65</v>
      </c>
      <c r="N202" s="2"/>
      <c r="O202" s="2" t="s">
        <v>1907</v>
      </c>
      <c r="P202" s="2" t="s">
        <v>1908</v>
      </c>
      <c r="Q202" s="2" t="s">
        <v>1909</v>
      </c>
      <c r="R202" s="2" t="s">
        <v>69</v>
      </c>
      <c r="S202" s="2" t="s">
        <v>1910</v>
      </c>
      <c r="T202" s="2" t="s">
        <v>1911</v>
      </c>
      <c r="U202" s="2">
        <v>16.533333333333335</v>
      </c>
      <c r="V202" s="2" t="s">
        <v>44</v>
      </c>
      <c r="W202" s="2" t="s">
        <v>45</v>
      </c>
      <c r="X202" s="2" t="s">
        <v>1912</v>
      </c>
      <c r="Y202" s="2" t="str">
        <f t="shared" si="1"/>
        <v>Kader PKK / Karang Taruna / Kader Lainnya</v>
      </c>
      <c r="Z202" s="2" t="str">
        <f t="shared" si="2"/>
        <v>#REF!</v>
      </c>
      <c r="AA202" s="2"/>
      <c r="AB202" s="2"/>
      <c r="AC202" s="2"/>
      <c r="AD202" s="2"/>
      <c r="AE202" s="2"/>
      <c r="AF202" s="2"/>
    </row>
    <row r="203" ht="14.25" customHeight="1">
      <c r="A203" s="2" t="s">
        <v>1913</v>
      </c>
      <c r="B203" s="2" t="s">
        <v>62</v>
      </c>
      <c r="C203" s="2" t="s">
        <v>28</v>
      </c>
      <c r="D203" s="2" t="s">
        <v>62</v>
      </c>
      <c r="E203" s="2" t="s">
        <v>1914</v>
      </c>
      <c r="F203" s="2" t="s">
        <v>30</v>
      </c>
      <c r="G203" s="2" t="s">
        <v>31</v>
      </c>
      <c r="H203" s="2" t="s">
        <v>129</v>
      </c>
      <c r="I203" s="2" t="s">
        <v>142</v>
      </c>
      <c r="J203" s="2" t="s">
        <v>1915</v>
      </c>
      <c r="K203" s="2" t="s">
        <v>111</v>
      </c>
      <c r="L203" s="2" t="s">
        <v>482</v>
      </c>
      <c r="M203" s="2" t="s">
        <v>144</v>
      </c>
      <c r="N203" s="2"/>
      <c r="O203" s="2" t="s">
        <v>1916</v>
      </c>
      <c r="P203" s="2" t="s">
        <v>1917</v>
      </c>
      <c r="Q203" s="2" t="s">
        <v>1918</v>
      </c>
      <c r="R203" s="2" t="s">
        <v>148</v>
      </c>
      <c r="S203" s="2" t="s">
        <v>1919</v>
      </c>
      <c r="T203" s="2" t="s">
        <v>1920</v>
      </c>
      <c r="U203" s="2">
        <v>27.366666666666667</v>
      </c>
      <c r="V203" s="2" t="s">
        <v>44</v>
      </c>
      <c r="W203" s="2" t="s">
        <v>45</v>
      </c>
      <c r="X203" s="2" t="s">
        <v>1921</v>
      </c>
      <c r="Y203" s="2" t="str">
        <f t="shared" si="1"/>
        <v>Mengurus Rumah Tangga</v>
      </c>
      <c r="Z203" s="2" t="str">
        <f t="shared" si="2"/>
        <v>#REF!</v>
      </c>
      <c r="AA203" s="2"/>
      <c r="AB203" s="2"/>
      <c r="AC203" s="2"/>
      <c r="AD203" s="2"/>
      <c r="AE203" s="2"/>
      <c r="AF203" s="2"/>
    </row>
    <row r="204" ht="14.25" customHeight="1">
      <c r="A204" s="2" t="s">
        <v>1922</v>
      </c>
      <c r="B204" s="2" t="s">
        <v>62</v>
      </c>
      <c r="C204" s="2" t="s">
        <v>28</v>
      </c>
      <c r="D204" s="2" t="s">
        <v>62</v>
      </c>
      <c r="E204" s="2" t="s">
        <v>1923</v>
      </c>
      <c r="F204" s="2" t="s">
        <v>30</v>
      </c>
      <c r="G204" s="2" t="s">
        <v>31</v>
      </c>
      <c r="H204" s="2" t="s">
        <v>141</v>
      </c>
      <c r="I204" s="2" t="s">
        <v>130</v>
      </c>
      <c r="J204" s="2" t="s">
        <v>1924</v>
      </c>
      <c r="K204" s="2" t="s">
        <v>35</v>
      </c>
      <c r="L204" s="2" t="s">
        <v>87</v>
      </c>
      <c r="M204" s="2" t="s">
        <v>37</v>
      </c>
      <c r="N204" s="2"/>
      <c r="O204" s="2" t="s">
        <v>1925</v>
      </c>
      <c r="P204" s="2" t="s">
        <v>1926</v>
      </c>
      <c r="Q204" s="2" t="s">
        <v>1927</v>
      </c>
      <c r="R204" s="2" t="s">
        <v>57</v>
      </c>
      <c r="S204" s="2" t="s">
        <v>1928</v>
      </c>
      <c r="T204" s="2" t="s">
        <v>1929</v>
      </c>
      <c r="U204" s="2">
        <v>47.166666666666664</v>
      </c>
      <c r="V204" s="2" t="s">
        <v>44</v>
      </c>
      <c r="W204" s="2" t="s">
        <v>45</v>
      </c>
      <c r="X204" s="2" t="s">
        <v>1930</v>
      </c>
      <c r="Y204" s="2" t="str">
        <f t="shared" si="1"/>
        <v>Wiraswasta</v>
      </c>
      <c r="Z204" s="2" t="str">
        <f t="shared" si="2"/>
        <v>#REF!</v>
      </c>
      <c r="AA204" s="2"/>
      <c r="AB204" s="2"/>
      <c r="AC204" s="2"/>
      <c r="AD204" s="2"/>
      <c r="AE204" s="2"/>
      <c r="AF204" s="2"/>
    </row>
    <row r="205" ht="14.25" customHeight="1">
      <c r="A205" s="2" t="s">
        <v>1931</v>
      </c>
      <c r="B205" s="2" t="s">
        <v>27</v>
      </c>
      <c r="C205" s="2" t="s">
        <v>28</v>
      </c>
      <c r="D205" s="2" t="s">
        <v>27</v>
      </c>
      <c r="E205" s="2" t="s">
        <v>1932</v>
      </c>
      <c r="F205" s="2" t="s">
        <v>30</v>
      </c>
      <c r="G205" s="2" t="s">
        <v>31</v>
      </c>
      <c r="H205" s="2" t="s">
        <v>108</v>
      </c>
      <c r="I205" s="2" t="s">
        <v>33</v>
      </c>
      <c r="J205" s="2" t="s">
        <v>1933</v>
      </c>
      <c r="K205" s="2" t="s">
        <v>111</v>
      </c>
      <c r="L205" s="2" t="s">
        <v>36</v>
      </c>
      <c r="M205" s="2" t="s">
        <v>65</v>
      </c>
      <c r="N205" s="2"/>
      <c r="O205" s="2" t="s">
        <v>1934</v>
      </c>
      <c r="P205" s="2" t="s">
        <v>1935</v>
      </c>
      <c r="Q205" s="2" t="s">
        <v>1936</v>
      </c>
      <c r="R205" s="2" t="s">
        <v>41</v>
      </c>
      <c r="S205" s="2" t="s">
        <v>1937</v>
      </c>
      <c r="T205" s="2" t="s">
        <v>1938</v>
      </c>
      <c r="U205" s="2">
        <v>12.016666666666667</v>
      </c>
      <c r="V205" s="2" t="s">
        <v>44</v>
      </c>
      <c r="W205" s="2" t="s">
        <v>45</v>
      </c>
      <c r="X205" s="2" t="s">
        <v>1939</v>
      </c>
      <c r="Y205" s="2" t="str">
        <f t="shared" si="1"/>
        <v>Kader PKK / Karang Taruna / Kader Lainnya</v>
      </c>
      <c r="Z205" s="2" t="str">
        <f t="shared" si="2"/>
        <v>#REF!</v>
      </c>
      <c r="AA205" s="2"/>
      <c r="AB205" s="2"/>
      <c r="AC205" s="2"/>
      <c r="AD205" s="2"/>
      <c r="AE205" s="2"/>
      <c r="AF205" s="2"/>
    </row>
    <row r="206" ht="14.25" customHeight="1">
      <c r="A206" s="2" t="s">
        <v>1940</v>
      </c>
      <c r="B206" s="2" t="s">
        <v>27</v>
      </c>
      <c r="C206" s="2" t="s">
        <v>28</v>
      </c>
      <c r="D206" s="2" t="s">
        <v>27</v>
      </c>
      <c r="E206" s="2" t="s">
        <v>1941</v>
      </c>
      <c r="F206" s="2" t="s">
        <v>30</v>
      </c>
      <c r="G206" s="2" t="s">
        <v>31</v>
      </c>
      <c r="H206" s="2" t="s">
        <v>452</v>
      </c>
      <c r="I206" s="2" t="s">
        <v>85</v>
      </c>
      <c r="J206" s="2" t="s">
        <v>1942</v>
      </c>
      <c r="K206" s="2" t="s">
        <v>111</v>
      </c>
      <c r="L206" s="2" t="s">
        <v>36</v>
      </c>
      <c r="M206" s="2" t="s">
        <v>144</v>
      </c>
      <c r="N206" s="2"/>
      <c r="O206" s="2" t="s">
        <v>1943</v>
      </c>
      <c r="P206" s="2" t="s">
        <v>1944</v>
      </c>
      <c r="Q206" s="2" t="s">
        <v>1945</v>
      </c>
      <c r="R206" s="2" t="s">
        <v>41</v>
      </c>
      <c r="S206" s="2" t="s">
        <v>1946</v>
      </c>
      <c r="T206" s="2" t="s">
        <v>1947</v>
      </c>
      <c r="U206" s="2">
        <v>24.816666666666666</v>
      </c>
      <c r="V206" s="2" t="s">
        <v>44</v>
      </c>
      <c r="W206" s="2" t="s">
        <v>45</v>
      </c>
      <c r="X206" s="2" t="s">
        <v>1948</v>
      </c>
      <c r="Y206" s="2" t="str">
        <f t="shared" si="1"/>
        <v>Mengurus Rumah Tangga</v>
      </c>
      <c r="Z206" s="2" t="str">
        <f t="shared" si="2"/>
        <v>#REF!</v>
      </c>
      <c r="AA206" s="2"/>
      <c r="AB206" s="2"/>
      <c r="AC206" s="2"/>
      <c r="AD206" s="2"/>
      <c r="AE206" s="2"/>
      <c r="AF206" s="2"/>
    </row>
    <row r="207" ht="14.25" customHeight="1">
      <c r="A207" s="2" t="s">
        <v>1949</v>
      </c>
      <c r="B207" s="2" t="s">
        <v>27</v>
      </c>
      <c r="C207" s="2" t="s">
        <v>28</v>
      </c>
      <c r="D207" s="2" t="s">
        <v>27</v>
      </c>
      <c r="E207" s="2" t="s">
        <v>1950</v>
      </c>
      <c r="F207" s="2" t="s">
        <v>30</v>
      </c>
      <c r="G207" s="2" t="s">
        <v>31</v>
      </c>
      <c r="H207" s="2" t="s">
        <v>32</v>
      </c>
      <c r="I207" s="2" t="s">
        <v>142</v>
      </c>
      <c r="J207" s="2" t="s">
        <v>1951</v>
      </c>
      <c r="K207" s="2" t="s">
        <v>111</v>
      </c>
      <c r="L207" s="2" t="s">
        <v>482</v>
      </c>
      <c r="M207" s="2" t="s">
        <v>65</v>
      </c>
      <c r="N207" s="2"/>
      <c r="O207" s="2" t="s">
        <v>1952</v>
      </c>
      <c r="P207" s="2" t="s">
        <v>1953</v>
      </c>
      <c r="Q207" s="2" t="s">
        <v>1954</v>
      </c>
      <c r="R207" s="2" t="s">
        <v>41</v>
      </c>
      <c r="S207" s="2" t="s">
        <v>1955</v>
      </c>
      <c r="T207" s="2" t="s">
        <v>1956</v>
      </c>
      <c r="U207" s="2">
        <v>41.88333333333333</v>
      </c>
      <c r="V207" s="2" t="s">
        <v>44</v>
      </c>
      <c r="W207" s="2" t="s">
        <v>45</v>
      </c>
      <c r="X207" s="2" t="s">
        <v>1957</v>
      </c>
      <c r="Y207" s="2" t="str">
        <f t="shared" si="1"/>
        <v>Kader PKK / Karang Taruna / Kader Lainnya</v>
      </c>
      <c r="Z207" s="2" t="str">
        <f t="shared" si="2"/>
        <v>#REF!</v>
      </c>
      <c r="AA207" s="2"/>
      <c r="AB207" s="2"/>
      <c r="AC207" s="2"/>
      <c r="AD207" s="2"/>
      <c r="AE207" s="2"/>
      <c r="AF207" s="2"/>
    </row>
    <row r="208" ht="14.25" customHeight="1">
      <c r="A208" s="2" t="s">
        <v>1958</v>
      </c>
      <c r="B208" s="2" t="s">
        <v>62</v>
      </c>
      <c r="C208" s="2" t="s">
        <v>28</v>
      </c>
      <c r="D208" s="2" t="s">
        <v>62</v>
      </c>
      <c r="E208" s="2" t="s">
        <v>1959</v>
      </c>
      <c r="F208" s="2" t="s">
        <v>316</v>
      </c>
      <c r="G208" s="2" t="s">
        <v>328</v>
      </c>
      <c r="H208" s="2" t="s">
        <v>329</v>
      </c>
      <c r="I208" s="2" t="s">
        <v>330</v>
      </c>
      <c r="J208" s="2" t="s">
        <v>1960</v>
      </c>
      <c r="K208" s="2" t="s">
        <v>111</v>
      </c>
      <c r="L208" s="2" t="s">
        <v>36</v>
      </c>
      <c r="M208" s="2" t="s">
        <v>52</v>
      </c>
      <c r="N208" s="2" t="s">
        <v>53</v>
      </c>
      <c r="O208" s="2" t="s">
        <v>1961</v>
      </c>
      <c r="P208" s="2" t="s">
        <v>1962</v>
      </c>
      <c r="Q208" s="2" t="s">
        <v>1963</v>
      </c>
      <c r="R208" s="2" t="s">
        <v>322</v>
      </c>
      <c r="S208" s="2" t="s">
        <v>1964</v>
      </c>
      <c r="T208" s="2" t="s">
        <v>1965</v>
      </c>
      <c r="U208" s="2">
        <v>21.733333333333334</v>
      </c>
      <c r="V208" s="2" t="s">
        <v>44</v>
      </c>
      <c r="W208" s="2" t="s">
        <v>45</v>
      </c>
      <c r="X208" s="2" t="s">
        <v>1966</v>
      </c>
      <c r="Y208" s="2" t="str">
        <f t="shared" si="1"/>
        <v>Mitra bps</v>
      </c>
      <c r="Z208" s="2" t="str">
        <f t="shared" si="2"/>
        <v>#REF!</v>
      </c>
      <c r="AA208" s="2"/>
      <c r="AB208" s="2"/>
      <c r="AC208" s="2"/>
      <c r="AD208" s="2"/>
      <c r="AE208" s="2"/>
      <c r="AF208" s="2"/>
    </row>
    <row r="209" ht="14.25" customHeight="1">
      <c r="A209" s="2" t="s">
        <v>1967</v>
      </c>
      <c r="B209" s="2" t="s">
        <v>62</v>
      </c>
      <c r="C209" s="2" t="s">
        <v>28</v>
      </c>
      <c r="D209" s="2" t="s">
        <v>62</v>
      </c>
      <c r="E209" s="2" t="s">
        <v>1968</v>
      </c>
      <c r="F209" s="2" t="s">
        <v>30</v>
      </c>
      <c r="G209" s="2" t="s">
        <v>31</v>
      </c>
      <c r="H209" s="2" t="s">
        <v>822</v>
      </c>
      <c r="I209" s="2" t="s">
        <v>33</v>
      </c>
      <c r="J209" s="2" t="s">
        <v>1969</v>
      </c>
      <c r="K209" s="2" t="s">
        <v>111</v>
      </c>
      <c r="L209" s="2" t="s">
        <v>36</v>
      </c>
      <c r="M209" s="2" t="s">
        <v>65</v>
      </c>
      <c r="N209" s="2"/>
      <c r="O209" s="2" t="s">
        <v>1970</v>
      </c>
      <c r="P209" s="2" t="s">
        <v>1971</v>
      </c>
      <c r="Q209" s="2" t="s">
        <v>1972</v>
      </c>
      <c r="R209" s="2" t="s">
        <v>41</v>
      </c>
      <c r="S209" s="2" t="s">
        <v>1973</v>
      </c>
      <c r="T209" s="2" t="s">
        <v>1974</v>
      </c>
      <c r="U209" s="2">
        <v>22.766666666666666</v>
      </c>
      <c r="V209" s="2" t="s">
        <v>44</v>
      </c>
      <c r="W209" s="2" t="s">
        <v>45</v>
      </c>
      <c r="X209" s="2" t="s">
        <v>1975</v>
      </c>
      <c r="Y209" s="2" t="str">
        <f t="shared" si="1"/>
        <v>Kader PKK / Karang Taruna / Kader Lainnya</v>
      </c>
      <c r="Z209" s="2" t="str">
        <f t="shared" si="2"/>
        <v>#REF!</v>
      </c>
      <c r="AA209" s="2"/>
      <c r="AB209" s="2"/>
      <c r="AC209" s="2"/>
      <c r="AD209" s="2"/>
      <c r="AE209" s="2"/>
      <c r="AF209" s="2"/>
    </row>
    <row r="210" ht="14.25" customHeight="1">
      <c r="A210" s="2" t="s">
        <v>1976</v>
      </c>
      <c r="B210" s="2" t="s">
        <v>62</v>
      </c>
      <c r="C210" s="2" t="s">
        <v>28</v>
      </c>
      <c r="D210" s="2" t="s">
        <v>62</v>
      </c>
      <c r="E210" s="2" t="s">
        <v>1977</v>
      </c>
      <c r="F210" s="2" t="s">
        <v>30</v>
      </c>
      <c r="G210" s="2" t="s">
        <v>31</v>
      </c>
      <c r="H210" s="2" t="s">
        <v>822</v>
      </c>
      <c r="I210" s="2" t="s">
        <v>441</v>
      </c>
      <c r="J210" s="2" t="s">
        <v>1978</v>
      </c>
      <c r="K210" s="2" t="s">
        <v>35</v>
      </c>
      <c r="L210" s="2" t="s">
        <v>36</v>
      </c>
      <c r="M210" s="2" t="s">
        <v>258</v>
      </c>
      <c r="N210" s="2"/>
      <c r="O210" s="2" t="s">
        <v>1979</v>
      </c>
      <c r="P210" s="2" t="s">
        <v>1980</v>
      </c>
      <c r="Q210" s="2" t="s">
        <v>1981</v>
      </c>
      <c r="R210" s="2" t="s">
        <v>135</v>
      </c>
      <c r="S210" s="2" t="s">
        <v>1982</v>
      </c>
      <c r="T210" s="2" t="s">
        <v>1983</v>
      </c>
      <c r="U210" s="2">
        <v>22.116666666666667</v>
      </c>
      <c r="V210" s="2" t="s">
        <v>44</v>
      </c>
      <c r="W210" s="2" t="s">
        <v>45</v>
      </c>
      <c r="X210" s="2" t="s">
        <v>1984</v>
      </c>
      <c r="Y210" s="2" t="str">
        <f t="shared" si="1"/>
        <v>Pelajar / Mahasiswa</v>
      </c>
      <c r="Z210" s="2" t="str">
        <f t="shared" si="2"/>
        <v>#REF!</v>
      </c>
      <c r="AA210" s="2"/>
      <c r="AB210" s="2"/>
      <c r="AC210" s="2"/>
      <c r="AD210" s="2"/>
      <c r="AE210" s="2"/>
      <c r="AF210" s="2"/>
    </row>
    <row r="211" ht="14.25" customHeight="1">
      <c r="A211" s="2" t="s">
        <v>1985</v>
      </c>
      <c r="B211" s="2" t="s">
        <v>62</v>
      </c>
      <c r="C211" s="2" t="s">
        <v>28</v>
      </c>
      <c r="D211" s="2" t="s">
        <v>62</v>
      </c>
      <c r="E211" s="2" t="s">
        <v>1986</v>
      </c>
      <c r="F211" s="2" t="s">
        <v>30</v>
      </c>
      <c r="G211" s="2" t="s">
        <v>31</v>
      </c>
      <c r="H211" s="2" t="s">
        <v>200</v>
      </c>
      <c r="I211" s="2" t="s">
        <v>50</v>
      </c>
      <c r="J211" s="2" t="s">
        <v>1987</v>
      </c>
      <c r="K211" s="2" t="s">
        <v>111</v>
      </c>
      <c r="L211" s="2" t="s">
        <v>87</v>
      </c>
      <c r="M211" s="2" t="s">
        <v>258</v>
      </c>
      <c r="N211" s="2"/>
      <c r="O211" s="2" t="s">
        <v>1988</v>
      </c>
      <c r="P211" s="2" t="s">
        <v>1989</v>
      </c>
      <c r="Q211" s="2" t="s">
        <v>1990</v>
      </c>
      <c r="R211" s="2" t="s">
        <v>135</v>
      </c>
      <c r="S211" s="2" t="s">
        <v>1991</v>
      </c>
      <c r="T211" s="2" t="s">
        <v>1992</v>
      </c>
      <c r="U211" s="2">
        <v>23.983333333333334</v>
      </c>
      <c r="V211" s="2" t="s">
        <v>44</v>
      </c>
      <c r="W211" s="2" t="s">
        <v>45</v>
      </c>
      <c r="X211" s="2" t="s">
        <v>1993</v>
      </c>
      <c r="Y211" s="2" t="str">
        <f t="shared" si="1"/>
        <v>Pelajar / Mahasiswa</v>
      </c>
      <c r="Z211" s="2" t="str">
        <f t="shared" si="2"/>
        <v>#REF!</v>
      </c>
      <c r="AA211" s="2"/>
      <c r="AB211" s="2"/>
      <c r="AC211" s="2"/>
      <c r="AD211" s="2"/>
      <c r="AE211" s="2"/>
      <c r="AF211" s="2"/>
    </row>
    <row r="212" ht="14.25" customHeight="1">
      <c r="A212" s="2" t="s">
        <v>1994</v>
      </c>
      <c r="B212" s="2" t="s">
        <v>62</v>
      </c>
      <c r="C212" s="2" t="s">
        <v>28</v>
      </c>
      <c r="D212" s="2" t="s">
        <v>62</v>
      </c>
      <c r="E212" s="2" t="s">
        <v>1995</v>
      </c>
      <c r="F212" s="2" t="s">
        <v>30</v>
      </c>
      <c r="G212" s="2" t="s">
        <v>31</v>
      </c>
      <c r="H212" s="2" t="s">
        <v>32</v>
      </c>
      <c r="I212" s="2" t="s">
        <v>85</v>
      </c>
      <c r="J212" s="2" t="s">
        <v>1996</v>
      </c>
      <c r="K212" s="2" t="s">
        <v>111</v>
      </c>
      <c r="L212" s="2" t="s">
        <v>36</v>
      </c>
      <c r="M212" s="2" t="s">
        <v>65</v>
      </c>
      <c r="N212" s="2"/>
      <c r="O212" s="2" t="s">
        <v>1997</v>
      </c>
      <c r="P212" s="2" t="s">
        <v>1998</v>
      </c>
      <c r="Q212" s="2" t="s">
        <v>1999</v>
      </c>
      <c r="R212" s="2" t="s">
        <v>426</v>
      </c>
      <c r="S212" s="2" t="s">
        <v>2000</v>
      </c>
      <c r="T212" s="2" t="s">
        <v>2001</v>
      </c>
      <c r="U212" s="2">
        <v>35.6</v>
      </c>
      <c r="V212" s="2" t="s">
        <v>44</v>
      </c>
      <c r="W212" s="2" t="s">
        <v>45</v>
      </c>
      <c r="X212" s="2" t="s">
        <v>2002</v>
      </c>
      <c r="Y212" s="2" t="str">
        <f t="shared" si="1"/>
        <v>Kader PKK / Karang Taruna / Kader Lainnya</v>
      </c>
      <c r="Z212" s="2" t="str">
        <f t="shared" si="2"/>
        <v>#REF!</v>
      </c>
      <c r="AA212" s="2"/>
      <c r="AB212" s="2"/>
      <c r="AC212" s="2"/>
      <c r="AD212" s="2"/>
      <c r="AE212" s="2"/>
      <c r="AF212" s="2"/>
    </row>
    <row r="213" ht="14.25" customHeight="1">
      <c r="A213" s="2" t="s">
        <v>2003</v>
      </c>
      <c r="B213" s="2" t="s">
        <v>62</v>
      </c>
      <c r="C213" s="2" t="s">
        <v>28</v>
      </c>
      <c r="D213" s="2" t="s">
        <v>62</v>
      </c>
      <c r="E213" s="2" t="s">
        <v>2004</v>
      </c>
      <c r="F213" s="2" t="s">
        <v>30</v>
      </c>
      <c r="G213" s="2" t="s">
        <v>31</v>
      </c>
      <c r="H213" s="2" t="s">
        <v>108</v>
      </c>
      <c r="I213" s="2" t="s">
        <v>50</v>
      </c>
      <c r="J213" s="2" t="s">
        <v>2005</v>
      </c>
      <c r="K213" s="2" t="s">
        <v>111</v>
      </c>
      <c r="L213" s="2" t="s">
        <v>87</v>
      </c>
      <c r="M213" s="2" t="s">
        <v>52</v>
      </c>
      <c r="N213" s="2" t="s">
        <v>144</v>
      </c>
      <c r="O213" s="2" t="s">
        <v>2006</v>
      </c>
      <c r="P213" s="2" t="s">
        <v>2007</v>
      </c>
      <c r="Q213" s="2" t="s">
        <v>2008</v>
      </c>
      <c r="R213" s="2" t="s">
        <v>41</v>
      </c>
      <c r="S213" s="2" t="s">
        <v>2009</v>
      </c>
      <c r="T213" s="2" t="s">
        <v>2010</v>
      </c>
      <c r="U213" s="2">
        <v>17.7</v>
      </c>
      <c r="V213" s="2" t="s">
        <v>44</v>
      </c>
      <c r="W213" s="2" t="s">
        <v>45</v>
      </c>
      <c r="X213" s="2" t="s">
        <v>2011</v>
      </c>
      <c r="Y213" s="2" t="str">
        <f t="shared" si="1"/>
        <v>Mengurus Rumah Tangga</v>
      </c>
      <c r="Z213" s="2" t="str">
        <f t="shared" si="2"/>
        <v>#REF!</v>
      </c>
      <c r="AA213" s="2"/>
      <c r="AB213" s="2"/>
      <c r="AC213" s="2"/>
      <c r="AD213" s="2"/>
      <c r="AE213" s="2"/>
      <c r="AF213" s="2"/>
    </row>
    <row r="214" ht="14.25" customHeight="1">
      <c r="A214" s="2" t="s">
        <v>2012</v>
      </c>
      <c r="B214" s="2" t="s">
        <v>62</v>
      </c>
      <c r="C214" s="2" t="s">
        <v>28</v>
      </c>
      <c r="D214" s="2" t="s">
        <v>62</v>
      </c>
      <c r="E214" s="2" t="s">
        <v>2013</v>
      </c>
      <c r="F214" s="2" t="s">
        <v>30</v>
      </c>
      <c r="G214" s="2" t="s">
        <v>31</v>
      </c>
      <c r="H214" s="2" t="s">
        <v>49</v>
      </c>
      <c r="I214" s="2" t="s">
        <v>33</v>
      </c>
      <c r="J214" s="2" t="s">
        <v>2014</v>
      </c>
      <c r="K214" s="2" t="s">
        <v>111</v>
      </c>
      <c r="L214" s="2" t="s">
        <v>36</v>
      </c>
      <c r="M214" s="2" t="s">
        <v>65</v>
      </c>
      <c r="N214" s="2"/>
      <c r="O214" s="2" t="s">
        <v>2015</v>
      </c>
      <c r="P214" s="2" t="s">
        <v>2016</v>
      </c>
      <c r="Q214" s="2" t="s">
        <v>2017</v>
      </c>
      <c r="R214" s="2" t="s">
        <v>135</v>
      </c>
      <c r="S214" s="2" t="s">
        <v>2018</v>
      </c>
      <c r="T214" s="2" t="s">
        <v>2019</v>
      </c>
      <c r="U214" s="2">
        <v>37.95</v>
      </c>
      <c r="V214" s="2" t="s">
        <v>44</v>
      </c>
      <c r="W214" s="2" t="s">
        <v>45</v>
      </c>
      <c r="X214" s="2" t="s">
        <v>2020</v>
      </c>
      <c r="Y214" s="2" t="str">
        <f t="shared" si="1"/>
        <v>Kader PKK / Karang Taruna / Kader Lainnya</v>
      </c>
      <c r="Z214" s="2" t="str">
        <f t="shared" si="2"/>
        <v>#REF!</v>
      </c>
      <c r="AA214" s="2"/>
      <c r="AB214" s="2"/>
      <c r="AC214" s="2"/>
      <c r="AD214" s="2"/>
      <c r="AE214" s="2"/>
      <c r="AF214" s="2"/>
    </row>
    <row r="215" ht="14.25" customHeight="1">
      <c r="A215" s="2" t="s">
        <v>2021</v>
      </c>
      <c r="B215" s="2" t="s">
        <v>62</v>
      </c>
      <c r="C215" s="2" t="s">
        <v>28</v>
      </c>
      <c r="D215" s="2" t="s">
        <v>62</v>
      </c>
      <c r="E215" s="2" t="s">
        <v>2022</v>
      </c>
      <c r="F215" s="2" t="s">
        <v>30</v>
      </c>
      <c r="G215" s="2" t="s">
        <v>31</v>
      </c>
      <c r="H215" s="2" t="s">
        <v>32</v>
      </c>
      <c r="I215" s="2" t="s">
        <v>441</v>
      </c>
      <c r="J215" s="2" t="s">
        <v>2023</v>
      </c>
      <c r="K215" s="2" t="s">
        <v>111</v>
      </c>
      <c r="L215" s="2" t="s">
        <v>36</v>
      </c>
      <c r="M215" s="2" t="s">
        <v>65</v>
      </c>
      <c r="N215" s="2"/>
      <c r="O215" s="2" t="s">
        <v>2024</v>
      </c>
      <c r="P215" s="2" t="s">
        <v>2025</v>
      </c>
      <c r="Q215" s="2" t="s">
        <v>2026</v>
      </c>
      <c r="R215" s="2" t="s">
        <v>158</v>
      </c>
      <c r="S215" s="2" t="s">
        <v>2027</v>
      </c>
      <c r="T215" s="2" t="s">
        <v>2028</v>
      </c>
      <c r="U215" s="2">
        <v>26.233333333333334</v>
      </c>
      <c r="V215" s="2" t="s">
        <v>44</v>
      </c>
      <c r="W215" s="2" t="s">
        <v>45</v>
      </c>
      <c r="X215" s="2" t="s">
        <v>2029</v>
      </c>
      <c r="Y215" s="2" t="str">
        <f t="shared" si="1"/>
        <v>Kader PKK / Karang Taruna / Kader Lainnya</v>
      </c>
      <c r="Z215" s="2" t="str">
        <f t="shared" si="2"/>
        <v>#REF!</v>
      </c>
      <c r="AA215" s="2"/>
      <c r="AB215" s="2"/>
      <c r="AC215" s="2"/>
      <c r="AD215" s="2"/>
      <c r="AE215" s="2"/>
      <c r="AF215" s="2"/>
    </row>
    <row r="216" ht="14.25" customHeight="1">
      <c r="A216" s="2" t="s">
        <v>2030</v>
      </c>
      <c r="B216" s="2" t="s">
        <v>62</v>
      </c>
      <c r="C216" s="2" t="s">
        <v>28</v>
      </c>
      <c r="D216" s="2" t="s">
        <v>62</v>
      </c>
      <c r="E216" s="2" t="s">
        <v>2031</v>
      </c>
      <c r="F216" s="2" t="s">
        <v>30</v>
      </c>
      <c r="G216" s="2" t="s">
        <v>31</v>
      </c>
      <c r="H216" s="2" t="s">
        <v>49</v>
      </c>
      <c r="I216" s="2" t="s">
        <v>277</v>
      </c>
      <c r="J216" s="2" t="s">
        <v>2032</v>
      </c>
      <c r="K216" s="2" t="s">
        <v>111</v>
      </c>
      <c r="L216" s="2" t="s">
        <v>36</v>
      </c>
      <c r="M216" s="2" t="s">
        <v>65</v>
      </c>
      <c r="N216" s="2"/>
      <c r="O216" s="2" t="s">
        <v>2033</v>
      </c>
      <c r="P216" s="2" t="s">
        <v>2034</v>
      </c>
      <c r="Q216" s="2" t="s">
        <v>2035</v>
      </c>
      <c r="R216" s="2" t="s">
        <v>57</v>
      </c>
      <c r="S216" s="2" t="s">
        <v>2036</v>
      </c>
      <c r="T216" s="2" t="s">
        <v>2037</v>
      </c>
      <c r="U216" s="2">
        <v>34.43333333333333</v>
      </c>
      <c r="V216" s="2" t="s">
        <v>44</v>
      </c>
      <c r="W216" s="2" t="s">
        <v>45</v>
      </c>
      <c r="X216" s="2" t="s">
        <v>2038</v>
      </c>
      <c r="Y216" s="2" t="str">
        <f t="shared" si="1"/>
        <v>Kader PKK / Karang Taruna / Kader Lainnya</v>
      </c>
      <c r="Z216" s="2" t="str">
        <f t="shared" si="2"/>
        <v>#REF!</v>
      </c>
      <c r="AA216" s="2"/>
      <c r="AB216" s="2"/>
      <c r="AC216" s="2"/>
      <c r="AD216" s="2"/>
      <c r="AE216" s="2"/>
      <c r="AF216" s="2"/>
    </row>
    <row r="217" ht="14.25" customHeight="1">
      <c r="A217" s="2" t="s">
        <v>2039</v>
      </c>
      <c r="B217" s="2" t="s">
        <v>62</v>
      </c>
      <c r="C217" s="2" t="s">
        <v>28</v>
      </c>
      <c r="D217" s="2" t="s">
        <v>62</v>
      </c>
      <c r="E217" s="2" t="s">
        <v>2040</v>
      </c>
      <c r="F217" s="2" t="s">
        <v>30</v>
      </c>
      <c r="G217" s="2" t="s">
        <v>31</v>
      </c>
      <c r="H217" s="2" t="s">
        <v>32</v>
      </c>
      <c r="I217" s="2" t="s">
        <v>85</v>
      </c>
      <c r="J217" s="2" t="s">
        <v>2041</v>
      </c>
      <c r="K217" s="2" t="s">
        <v>111</v>
      </c>
      <c r="L217" s="2" t="s">
        <v>36</v>
      </c>
      <c r="M217" s="2" t="s">
        <v>144</v>
      </c>
      <c r="N217" s="2"/>
      <c r="O217" s="2" t="s">
        <v>2042</v>
      </c>
      <c r="P217" s="2" t="s">
        <v>2043</v>
      </c>
      <c r="Q217" s="2" t="s">
        <v>2044</v>
      </c>
      <c r="R217" s="2" t="s">
        <v>158</v>
      </c>
      <c r="S217" s="2" t="s">
        <v>2045</v>
      </c>
      <c r="T217" s="2" t="s">
        <v>2046</v>
      </c>
      <c r="U217" s="2">
        <v>18.516666666666666</v>
      </c>
      <c r="V217" s="2" t="s">
        <v>44</v>
      </c>
      <c r="W217" s="2" t="s">
        <v>45</v>
      </c>
      <c r="X217" s="2" t="s">
        <v>2047</v>
      </c>
      <c r="Y217" s="2" t="str">
        <f t="shared" si="1"/>
        <v>Mengurus Rumah Tangga</v>
      </c>
      <c r="Z217" s="2" t="str">
        <f t="shared" si="2"/>
        <v>#REF!</v>
      </c>
      <c r="AA217" s="2"/>
      <c r="AB217" s="2"/>
      <c r="AC217" s="2"/>
      <c r="AD217" s="2"/>
      <c r="AE217" s="2"/>
      <c r="AF217" s="2"/>
    </row>
    <row r="218" ht="14.25" customHeight="1">
      <c r="A218" s="2" t="s">
        <v>2048</v>
      </c>
      <c r="B218" s="2" t="s">
        <v>27</v>
      </c>
      <c r="C218" s="2" t="s">
        <v>28</v>
      </c>
      <c r="D218" s="2" t="s">
        <v>27</v>
      </c>
      <c r="E218" s="2" t="s">
        <v>2049</v>
      </c>
      <c r="F218" s="2" t="s">
        <v>30</v>
      </c>
      <c r="G218" s="2" t="s">
        <v>31</v>
      </c>
      <c r="H218" s="2" t="s">
        <v>108</v>
      </c>
      <c r="I218" s="2" t="s">
        <v>33</v>
      </c>
      <c r="J218" s="2" t="s">
        <v>2050</v>
      </c>
      <c r="K218" s="2" t="s">
        <v>111</v>
      </c>
      <c r="L218" s="2" t="s">
        <v>87</v>
      </c>
      <c r="M218" s="2" t="s">
        <v>422</v>
      </c>
      <c r="N218" s="2"/>
      <c r="O218" s="2" t="s">
        <v>2051</v>
      </c>
      <c r="P218" s="2" t="s">
        <v>2052</v>
      </c>
      <c r="Q218" s="2" t="s">
        <v>2053</v>
      </c>
      <c r="R218" s="2" t="s">
        <v>135</v>
      </c>
      <c r="S218" s="2" t="s">
        <v>2054</v>
      </c>
      <c r="T218" s="2" t="s">
        <v>2055</v>
      </c>
      <c r="U218" s="2">
        <v>17.133333333333333</v>
      </c>
      <c r="V218" s="2" t="s">
        <v>44</v>
      </c>
      <c r="W218" s="2" t="s">
        <v>45</v>
      </c>
      <c r="X218" s="2" t="s">
        <v>2056</v>
      </c>
      <c r="Y218" s="2" t="str">
        <f t="shared" si="1"/>
        <v>Pegawai / Guru Honorer</v>
      </c>
      <c r="Z218" s="2" t="str">
        <f t="shared" si="2"/>
        <v>#REF!</v>
      </c>
      <c r="AA218" s="2"/>
      <c r="AB218" s="2"/>
      <c r="AC218" s="2"/>
      <c r="AD218" s="2"/>
      <c r="AE218" s="2"/>
      <c r="AF218" s="2"/>
    </row>
    <row r="219" ht="14.25" customHeight="1">
      <c r="A219" s="2" t="s">
        <v>2057</v>
      </c>
      <c r="B219" s="2" t="s">
        <v>62</v>
      </c>
      <c r="C219" s="2" t="s">
        <v>28</v>
      </c>
      <c r="D219" s="2" t="s">
        <v>62</v>
      </c>
      <c r="E219" s="2" t="s">
        <v>2058</v>
      </c>
      <c r="F219" s="2" t="s">
        <v>30</v>
      </c>
      <c r="G219" s="2" t="s">
        <v>31</v>
      </c>
      <c r="H219" s="2" t="s">
        <v>84</v>
      </c>
      <c r="I219" s="2" t="s">
        <v>130</v>
      </c>
      <c r="J219" s="2" t="s">
        <v>2059</v>
      </c>
      <c r="K219" s="2" t="s">
        <v>111</v>
      </c>
      <c r="L219" s="2" t="s">
        <v>36</v>
      </c>
      <c r="M219" s="2" t="s">
        <v>52</v>
      </c>
      <c r="N219" s="2" t="s">
        <v>611</v>
      </c>
      <c r="O219" s="2" t="s">
        <v>2060</v>
      </c>
      <c r="P219" s="2" t="s">
        <v>2061</v>
      </c>
      <c r="Q219" s="2" t="s">
        <v>2062</v>
      </c>
      <c r="R219" s="2" t="s">
        <v>41</v>
      </c>
      <c r="S219" s="2" t="s">
        <v>2063</v>
      </c>
      <c r="T219" s="2" t="s">
        <v>2064</v>
      </c>
      <c r="U219" s="2">
        <v>40.85</v>
      </c>
      <c r="V219" s="2" t="s">
        <v>44</v>
      </c>
      <c r="W219" s="2" t="s">
        <v>45</v>
      </c>
      <c r="X219" s="2" t="s">
        <v>2065</v>
      </c>
      <c r="Y219" s="2" t="str">
        <f t="shared" si="1"/>
        <v>Freelance</v>
      </c>
      <c r="Z219" s="2" t="str">
        <f t="shared" si="2"/>
        <v>#REF!</v>
      </c>
      <c r="AA219" s="2"/>
      <c r="AB219" s="2"/>
      <c r="AC219" s="2"/>
      <c r="AD219" s="2"/>
      <c r="AE219" s="2"/>
      <c r="AF219" s="2"/>
    </row>
    <row r="220" ht="14.25" customHeight="1">
      <c r="A220" s="2" t="s">
        <v>2066</v>
      </c>
      <c r="B220" s="2" t="s">
        <v>62</v>
      </c>
      <c r="C220" s="2" t="s">
        <v>28</v>
      </c>
      <c r="D220" s="2" t="s">
        <v>62</v>
      </c>
      <c r="E220" s="2" t="s">
        <v>2067</v>
      </c>
      <c r="F220" s="2" t="s">
        <v>30</v>
      </c>
      <c r="G220" s="2" t="s">
        <v>31</v>
      </c>
      <c r="H220" s="2" t="s">
        <v>822</v>
      </c>
      <c r="I220" s="2" t="s">
        <v>50</v>
      </c>
      <c r="J220" s="2" t="s">
        <v>2068</v>
      </c>
      <c r="K220" s="2" t="s">
        <v>111</v>
      </c>
      <c r="L220" s="2" t="s">
        <v>36</v>
      </c>
      <c r="M220" s="2" t="s">
        <v>65</v>
      </c>
      <c r="N220" s="2"/>
      <c r="O220" s="2" t="s">
        <v>2069</v>
      </c>
      <c r="P220" s="2" t="s">
        <v>2070</v>
      </c>
      <c r="Q220" s="2" t="s">
        <v>2071</v>
      </c>
      <c r="R220" s="2" t="s">
        <v>135</v>
      </c>
      <c r="S220" s="2" t="s">
        <v>2072</v>
      </c>
      <c r="T220" s="2" t="s">
        <v>2073</v>
      </c>
      <c r="U220" s="2">
        <v>47.88333333333333</v>
      </c>
      <c r="V220" s="2" t="s">
        <v>44</v>
      </c>
      <c r="W220" s="2" t="s">
        <v>45</v>
      </c>
      <c r="X220" s="2" t="s">
        <v>2074</v>
      </c>
      <c r="Y220" s="2" t="str">
        <f t="shared" si="1"/>
        <v>Kader PKK / Karang Taruna / Kader Lainnya</v>
      </c>
      <c r="Z220" s="2" t="str">
        <f t="shared" si="2"/>
        <v>#REF!</v>
      </c>
      <c r="AA220" s="2"/>
      <c r="AB220" s="2"/>
      <c r="AC220" s="2"/>
      <c r="AD220" s="2"/>
      <c r="AE220" s="2"/>
      <c r="AF220" s="2"/>
    </row>
    <row r="221" ht="14.25" customHeight="1">
      <c r="A221" s="2" t="s">
        <v>2075</v>
      </c>
      <c r="B221" s="2" t="s">
        <v>27</v>
      </c>
      <c r="C221" s="2" t="s">
        <v>28</v>
      </c>
      <c r="D221" s="2" t="s">
        <v>27</v>
      </c>
      <c r="E221" s="2" t="s">
        <v>2076</v>
      </c>
      <c r="F221" s="2" t="s">
        <v>30</v>
      </c>
      <c r="G221" s="2" t="s">
        <v>31</v>
      </c>
      <c r="H221" s="2" t="s">
        <v>32</v>
      </c>
      <c r="I221" s="2" t="s">
        <v>130</v>
      </c>
      <c r="J221" s="2" t="s">
        <v>2077</v>
      </c>
      <c r="K221" s="2" t="s">
        <v>111</v>
      </c>
      <c r="L221" s="2" t="s">
        <v>36</v>
      </c>
      <c r="M221" s="2" t="s">
        <v>65</v>
      </c>
      <c r="N221" s="2"/>
      <c r="O221" s="2" t="s">
        <v>2078</v>
      </c>
      <c r="P221" s="2" t="s">
        <v>2079</v>
      </c>
      <c r="Q221" s="2" t="s">
        <v>2080</v>
      </c>
      <c r="R221" s="2" t="s">
        <v>57</v>
      </c>
      <c r="S221" s="2" t="s">
        <v>2081</v>
      </c>
      <c r="T221" s="2" t="s">
        <v>2082</v>
      </c>
      <c r="U221" s="2">
        <v>51.733333333333334</v>
      </c>
      <c r="V221" s="2" t="s">
        <v>44</v>
      </c>
      <c r="W221" s="2" t="s">
        <v>45</v>
      </c>
      <c r="X221" s="2" t="s">
        <v>2083</v>
      </c>
      <c r="Y221" s="2" t="str">
        <f t="shared" si="1"/>
        <v>Kader PKK / Karang Taruna / Kader Lainnya</v>
      </c>
      <c r="Z221" s="2" t="str">
        <f t="shared" si="2"/>
        <v>#REF!</v>
      </c>
      <c r="AA221" s="2"/>
      <c r="AB221" s="2"/>
      <c r="AC221" s="2"/>
      <c r="AD221" s="2"/>
      <c r="AE221" s="2"/>
      <c r="AF221" s="2"/>
    </row>
    <row r="222" ht="14.25" customHeight="1">
      <c r="A222" s="2" t="s">
        <v>2084</v>
      </c>
      <c r="B222" s="2" t="s">
        <v>27</v>
      </c>
      <c r="C222" s="2" t="s">
        <v>28</v>
      </c>
      <c r="D222" s="2" t="s">
        <v>27</v>
      </c>
      <c r="E222" s="2" t="s">
        <v>2085</v>
      </c>
      <c r="F222" s="2" t="s">
        <v>30</v>
      </c>
      <c r="G222" s="2" t="s">
        <v>31</v>
      </c>
      <c r="H222" s="2" t="s">
        <v>822</v>
      </c>
      <c r="I222" s="2" t="s">
        <v>277</v>
      </c>
      <c r="J222" s="2" t="s">
        <v>2086</v>
      </c>
      <c r="K222" s="2" t="s">
        <v>111</v>
      </c>
      <c r="L222" s="2" t="s">
        <v>36</v>
      </c>
      <c r="M222" s="2" t="s">
        <v>52</v>
      </c>
      <c r="N222" s="2" t="s">
        <v>2087</v>
      </c>
      <c r="O222" s="2" t="s">
        <v>2088</v>
      </c>
      <c r="P222" s="2" t="s">
        <v>2089</v>
      </c>
      <c r="Q222" s="2" t="s">
        <v>2090</v>
      </c>
      <c r="R222" s="2" t="s">
        <v>135</v>
      </c>
      <c r="S222" s="2" t="s">
        <v>2091</v>
      </c>
      <c r="T222" s="2" t="s">
        <v>2092</v>
      </c>
      <c r="U222" s="2">
        <v>36.266666666666666</v>
      </c>
      <c r="V222" s="2" t="s">
        <v>44</v>
      </c>
      <c r="W222" s="2" t="s">
        <v>45</v>
      </c>
      <c r="X222" s="2" t="s">
        <v>2093</v>
      </c>
      <c r="Y222" s="2" t="str">
        <f t="shared" si="1"/>
        <v>Tidak Bekerja</v>
      </c>
      <c r="Z222" s="2" t="str">
        <f t="shared" si="2"/>
        <v>#REF!</v>
      </c>
      <c r="AA222" s="2"/>
      <c r="AB222" s="2"/>
      <c r="AC222" s="2"/>
      <c r="AD222" s="2"/>
      <c r="AE222" s="2"/>
      <c r="AF222" s="2"/>
    </row>
    <row r="223" ht="14.25" customHeight="1">
      <c r="A223" s="2" t="s">
        <v>2094</v>
      </c>
      <c r="B223" s="2" t="s">
        <v>62</v>
      </c>
      <c r="C223" s="2" t="s">
        <v>28</v>
      </c>
      <c r="D223" s="2" t="s">
        <v>62</v>
      </c>
      <c r="E223" s="2" t="s">
        <v>2095</v>
      </c>
      <c r="F223" s="2" t="s">
        <v>30</v>
      </c>
      <c r="G223" s="2" t="s">
        <v>31</v>
      </c>
      <c r="H223" s="2" t="s">
        <v>32</v>
      </c>
      <c r="I223" s="2" t="s">
        <v>50</v>
      </c>
      <c r="J223" s="2" t="s">
        <v>2096</v>
      </c>
      <c r="K223" s="2" t="s">
        <v>111</v>
      </c>
      <c r="L223" s="2" t="s">
        <v>36</v>
      </c>
      <c r="M223" s="2" t="s">
        <v>258</v>
      </c>
      <c r="N223" s="2"/>
      <c r="O223" s="2" t="s">
        <v>2097</v>
      </c>
      <c r="P223" s="2" t="s">
        <v>2098</v>
      </c>
      <c r="Q223" s="2" t="s">
        <v>2099</v>
      </c>
      <c r="R223" s="2" t="s">
        <v>69</v>
      </c>
      <c r="S223" s="2" t="s">
        <v>2100</v>
      </c>
      <c r="T223" s="2" t="s">
        <v>2101</v>
      </c>
      <c r="U223" s="2">
        <v>28.8</v>
      </c>
      <c r="V223" s="2" t="s">
        <v>44</v>
      </c>
      <c r="W223" s="2" t="s">
        <v>45</v>
      </c>
      <c r="X223" s="2" t="s">
        <v>2102</v>
      </c>
      <c r="Y223" s="2" t="str">
        <f t="shared" si="1"/>
        <v>Pelajar / Mahasiswa</v>
      </c>
      <c r="Z223" s="2" t="str">
        <f t="shared" si="2"/>
        <v>#REF!</v>
      </c>
      <c r="AA223" s="2"/>
      <c r="AB223" s="2"/>
      <c r="AC223" s="2"/>
      <c r="AD223" s="2"/>
      <c r="AE223" s="2"/>
      <c r="AF223" s="2"/>
    </row>
    <row r="224" ht="14.25" customHeight="1">
      <c r="A224" s="2" t="s">
        <v>2103</v>
      </c>
      <c r="B224" s="2" t="s">
        <v>62</v>
      </c>
      <c r="C224" s="2" t="s">
        <v>28</v>
      </c>
      <c r="D224" s="2" t="s">
        <v>62</v>
      </c>
      <c r="E224" s="2" t="s">
        <v>172</v>
      </c>
      <c r="F224" s="2" t="s">
        <v>30</v>
      </c>
      <c r="G224" s="2" t="s">
        <v>31</v>
      </c>
      <c r="H224" s="2" t="s">
        <v>84</v>
      </c>
      <c r="I224" s="2" t="s">
        <v>109</v>
      </c>
      <c r="J224" s="2" t="s">
        <v>2104</v>
      </c>
      <c r="K224" s="2" t="s">
        <v>111</v>
      </c>
      <c r="L224" s="2" t="s">
        <v>87</v>
      </c>
      <c r="M224" s="2" t="s">
        <v>37</v>
      </c>
      <c r="N224" s="2"/>
      <c r="O224" s="2" t="s">
        <v>2105</v>
      </c>
      <c r="P224" s="2" t="s">
        <v>2106</v>
      </c>
      <c r="Q224" s="2" t="s">
        <v>2107</v>
      </c>
      <c r="R224" s="2" t="s">
        <v>158</v>
      </c>
      <c r="S224" s="2" t="s">
        <v>2108</v>
      </c>
      <c r="T224" s="2" t="s">
        <v>2109</v>
      </c>
      <c r="U224" s="2">
        <v>10.283333333333333</v>
      </c>
      <c r="V224" s="2" t="s">
        <v>44</v>
      </c>
      <c r="W224" s="2" t="s">
        <v>45</v>
      </c>
      <c r="X224" s="2" t="s">
        <v>2110</v>
      </c>
      <c r="Y224" s="2" t="str">
        <f t="shared" si="1"/>
        <v>Wiraswasta</v>
      </c>
      <c r="Z224" s="2" t="str">
        <f t="shared" si="2"/>
        <v>#REF!</v>
      </c>
      <c r="AA224" s="2"/>
      <c r="AB224" s="2"/>
      <c r="AC224" s="2"/>
      <c r="AD224" s="2"/>
      <c r="AE224" s="2"/>
      <c r="AF224" s="2"/>
    </row>
    <row r="225" ht="14.25" customHeight="1">
      <c r="A225" s="2" t="s">
        <v>2111</v>
      </c>
      <c r="B225" s="2" t="s">
        <v>62</v>
      </c>
      <c r="C225" s="2" t="s">
        <v>28</v>
      </c>
      <c r="D225" s="2" t="s">
        <v>62</v>
      </c>
      <c r="E225" s="2" t="s">
        <v>2112</v>
      </c>
      <c r="F225" s="2" t="s">
        <v>30</v>
      </c>
      <c r="G225" s="2" t="s">
        <v>31</v>
      </c>
      <c r="H225" s="2" t="s">
        <v>822</v>
      </c>
      <c r="I225" s="2" t="s">
        <v>85</v>
      </c>
      <c r="J225" s="2" t="s">
        <v>2113</v>
      </c>
      <c r="K225" s="2" t="s">
        <v>111</v>
      </c>
      <c r="L225" s="2" t="s">
        <v>36</v>
      </c>
      <c r="M225" s="2" t="s">
        <v>65</v>
      </c>
      <c r="N225" s="2"/>
      <c r="O225" s="2" t="s">
        <v>2114</v>
      </c>
      <c r="P225" s="2" t="s">
        <v>2115</v>
      </c>
      <c r="Q225" s="2" t="s">
        <v>2116</v>
      </c>
      <c r="R225" s="2" t="s">
        <v>57</v>
      </c>
      <c r="S225" s="2" t="s">
        <v>2117</v>
      </c>
      <c r="T225" s="2" t="s">
        <v>2118</v>
      </c>
      <c r="U225" s="2">
        <v>19.283333333333335</v>
      </c>
      <c r="V225" s="2" t="s">
        <v>44</v>
      </c>
      <c r="W225" s="2" t="s">
        <v>45</v>
      </c>
      <c r="X225" s="2" t="s">
        <v>2119</v>
      </c>
      <c r="Y225" s="2" t="str">
        <f t="shared" si="1"/>
        <v>Kader PKK / Karang Taruna / Kader Lainnya</v>
      </c>
      <c r="Z225" s="2" t="str">
        <f t="shared" si="2"/>
        <v>#REF!</v>
      </c>
      <c r="AA225" s="2"/>
      <c r="AB225" s="2"/>
      <c r="AC225" s="2"/>
      <c r="AD225" s="2"/>
      <c r="AE225" s="2"/>
      <c r="AF225" s="2"/>
    </row>
    <row r="226" ht="14.25" customHeight="1">
      <c r="A226" s="2" t="s">
        <v>2120</v>
      </c>
      <c r="B226" s="2" t="s">
        <v>62</v>
      </c>
      <c r="C226" s="2" t="s">
        <v>28</v>
      </c>
      <c r="D226" s="2" t="s">
        <v>62</v>
      </c>
      <c r="E226" s="2" t="s">
        <v>2121</v>
      </c>
      <c r="F226" s="2" t="s">
        <v>30</v>
      </c>
      <c r="G226" s="2" t="s">
        <v>31</v>
      </c>
      <c r="H226" s="2" t="s">
        <v>84</v>
      </c>
      <c r="I226" s="2" t="s">
        <v>142</v>
      </c>
      <c r="J226" s="2" t="s">
        <v>2122</v>
      </c>
      <c r="K226" s="2" t="s">
        <v>111</v>
      </c>
      <c r="L226" s="2" t="s">
        <v>87</v>
      </c>
      <c r="M226" s="2" t="s">
        <v>37</v>
      </c>
      <c r="N226" s="2"/>
      <c r="O226" s="2" t="s">
        <v>2123</v>
      </c>
      <c r="P226" s="2" t="s">
        <v>2124</v>
      </c>
      <c r="Q226" s="2" t="s">
        <v>2125</v>
      </c>
      <c r="R226" s="2" t="s">
        <v>158</v>
      </c>
      <c r="S226" s="2" t="s">
        <v>2126</v>
      </c>
      <c r="T226" s="2" t="s">
        <v>2127</v>
      </c>
      <c r="U226" s="2">
        <v>15.283333333333333</v>
      </c>
      <c r="V226" s="2" t="s">
        <v>44</v>
      </c>
      <c r="W226" s="2" t="s">
        <v>45</v>
      </c>
      <c r="X226" s="2" t="s">
        <v>2128</v>
      </c>
      <c r="Y226" s="2" t="str">
        <f t="shared" si="1"/>
        <v>Wiraswasta</v>
      </c>
      <c r="Z226" s="2" t="str">
        <f t="shared" si="2"/>
        <v>#REF!</v>
      </c>
      <c r="AA226" s="2"/>
      <c r="AB226" s="2"/>
      <c r="AC226" s="2"/>
      <c r="AD226" s="2"/>
      <c r="AE226" s="2"/>
      <c r="AF226" s="2"/>
    </row>
    <row r="227" ht="14.25" customHeight="1">
      <c r="A227" s="2" t="s">
        <v>2129</v>
      </c>
      <c r="B227" s="2" t="s">
        <v>62</v>
      </c>
      <c r="C227" s="2" t="s">
        <v>28</v>
      </c>
      <c r="D227" s="2" t="s">
        <v>62</v>
      </c>
      <c r="E227" s="2" t="s">
        <v>2130</v>
      </c>
      <c r="F227" s="2" t="s">
        <v>30</v>
      </c>
      <c r="G227" s="2" t="s">
        <v>31</v>
      </c>
      <c r="H227" s="2" t="s">
        <v>141</v>
      </c>
      <c r="I227" s="2" t="s">
        <v>50</v>
      </c>
      <c r="J227" s="2" t="s">
        <v>2131</v>
      </c>
      <c r="K227" s="2" t="s">
        <v>111</v>
      </c>
      <c r="L227" s="2" t="s">
        <v>36</v>
      </c>
      <c r="M227" s="2" t="s">
        <v>144</v>
      </c>
      <c r="N227" s="2"/>
      <c r="O227" s="2" t="s">
        <v>2132</v>
      </c>
      <c r="P227" s="2" t="s">
        <v>2133</v>
      </c>
      <c r="Q227" s="2" t="s">
        <v>2134</v>
      </c>
      <c r="R227" s="2" t="s">
        <v>69</v>
      </c>
      <c r="S227" s="2" t="s">
        <v>2135</v>
      </c>
      <c r="T227" s="2" t="s">
        <v>2136</v>
      </c>
      <c r="U227" s="2">
        <v>43.983333333333334</v>
      </c>
      <c r="V227" s="2" t="s">
        <v>44</v>
      </c>
      <c r="W227" s="2" t="s">
        <v>45</v>
      </c>
      <c r="X227" s="2" t="s">
        <v>2137</v>
      </c>
      <c r="Y227" s="2" t="str">
        <f t="shared" si="1"/>
        <v>Mengurus Rumah Tangga</v>
      </c>
      <c r="Z227" s="2" t="str">
        <f t="shared" si="2"/>
        <v>#REF!</v>
      </c>
      <c r="AA227" s="2"/>
      <c r="AB227" s="2"/>
      <c r="AC227" s="2"/>
      <c r="AD227" s="2"/>
      <c r="AE227" s="2"/>
      <c r="AF227" s="2"/>
    </row>
    <row r="228" ht="14.25" customHeight="1">
      <c r="A228" s="2" t="s">
        <v>2138</v>
      </c>
      <c r="B228" s="2" t="s">
        <v>27</v>
      </c>
      <c r="C228" s="2" t="s">
        <v>28</v>
      </c>
      <c r="D228" s="2" t="s">
        <v>27</v>
      </c>
      <c r="E228" s="2" t="s">
        <v>2139</v>
      </c>
      <c r="F228" s="2" t="s">
        <v>30</v>
      </c>
      <c r="G228" s="2" t="s">
        <v>31</v>
      </c>
      <c r="H228" s="2" t="s">
        <v>452</v>
      </c>
      <c r="I228" s="2" t="s">
        <v>130</v>
      </c>
      <c r="J228" s="2" t="s">
        <v>2140</v>
      </c>
      <c r="K228" s="2" t="s">
        <v>111</v>
      </c>
      <c r="L228" s="2" t="s">
        <v>36</v>
      </c>
      <c r="M228" s="2" t="s">
        <v>52</v>
      </c>
      <c r="N228" s="2" t="s">
        <v>2141</v>
      </c>
      <c r="O228" s="2" t="s">
        <v>2142</v>
      </c>
      <c r="P228" s="2" t="s">
        <v>2143</v>
      </c>
      <c r="Q228" s="2" t="s">
        <v>2144</v>
      </c>
      <c r="R228" s="2" t="s">
        <v>41</v>
      </c>
      <c r="S228" s="2" t="s">
        <v>2145</v>
      </c>
      <c r="T228" s="2" t="s">
        <v>2146</v>
      </c>
      <c r="U228" s="2">
        <v>40.46666666666667</v>
      </c>
      <c r="V228" s="2" t="s">
        <v>44</v>
      </c>
      <c r="W228" s="2" t="s">
        <v>45</v>
      </c>
      <c r="X228" s="2" t="s">
        <v>2147</v>
      </c>
      <c r="Y228" s="2" t="str">
        <f t="shared" si="1"/>
        <v>Operator</v>
      </c>
      <c r="Z228" s="2" t="str">
        <f t="shared" si="2"/>
        <v>#REF!</v>
      </c>
      <c r="AA228" s="2"/>
      <c r="AB228" s="2"/>
      <c r="AC228" s="2"/>
      <c r="AD228" s="2"/>
      <c r="AE228" s="2"/>
      <c r="AF228" s="2"/>
    </row>
    <row r="229" ht="14.25" customHeight="1">
      <c r="A229" s="2" t="s">
        <v>2148</v>
      </c>
      <c r="B229" s="2" t="s">
        <v>62</v>
      </c>
      <c r="C229" s="2" t="s">
        <v>28</v>
      </c>
      <c r="D229" s="2" t="s">
        <v>62</v>
      </c>
      <c r="E229" s="2" t="s">
        <v>2149</v>
      </c>
      <c r="F229" s="2" t="s">
        <v>30</v>
      </c>
      <c r="G229" s="2" t="s">
        <v>31</v>
      </c>
      <c r="H229" s="2" t="s">
        <v>141</v>
      </c>
      <c r="I229" s="2" t="s">
        <v>50</v>
      </c>
      <c r="J229" s="2" t="s">
        <v>2150</v>
      </c>
      <c r="K229" s="2" t="s">
        <v>111</v>
      </c>
      <c r="L229" s="2" t="s">
        <v>36</v>
      </c>
      <c r="M229" s="2" t="s">
        <v>144</v>
      </c>
      <c r="N229" s="2"/>
      <c r="O229" s="2" t="s">
        <v>2151</v>
      </c>
      <c r="P229" s="2" t="s">
        <v>2152</v>
      </c>
      <c r="Q229" s="2" t="s">
        <v>2153</v>
      </c>
      <c r="R229" s="2" t="s">
        <v>57</v>
      </c>
      <c r="S229" s="2" t="s">
        <v>2154</v>
      </c>
      <c r="T229" s="2" t="s">
        <v>2155</v>
      </c>
      <c r="U229" s="2">
        <v>30.066666666666666</v>
      </c>
      <c r="V229" s="2" t="s">
        <v>44</v>
      </c>
      <c r="W229" s="2" t="s">
        <v>45</v>
      </c>
      <c r="X229" s="2" t="s">
        <v>2156</v>
      </c>
      <c r="Y229" s="2" t="str">
        <f t="shared" si="1"/>
        <v>Mengurus Rumah Tangga</v>
      </c>
      <c r="Z229" s="2" t="str">
        <f t="shared" si="2"/>
        <v>#REF!</v>
      </c>
      <c r="AA229" s="2"/>
      <c r="AB229" s="2"/>
      <c r="AC229" s="2"/>
      <c r="AD229" s="2"/>
      <c r="AE229" s="2"/>
      <c r="AF229" s="2"/>
    </row>
    <row r="230" ht="14.25" customHeight="1">
      <c r="A230" s="2" t="s">
        <v>2157</v>
      </c>
      <c r="B230" s="2" t="s">
        <v>62</v>
      </c>
      <c r="C230" s="2" t="s">
        <v>28</v>
      </c>
      <c r="D230" s="2" t="s">
        <v>62</v>
      </c>
      <c r="E230" s="2" t="s">
        <v>2158</v>
      </c>
      <c r="F230" s="2" t="s">
        <v>30</v>
      </c>
      <c r="G230" s="2" t="s">
        <v>31</v>
      </c>
      <c r="H230" s="2" t="s">
        <v>822</v>
      </c>
      <c r="I230" s="2" t="s">
        <v>142</v>
      </c>
      <c r="J230" s="2" t="s">
        <v>2159</v>
      </c>
      <c r="K230" s="2" t="s">
        <v>111</v>
      </c>
      <c r="L230" s="2" t="s">
        <v>482</v>
      </c>
      <c r="M230" s="2" t="s">
        <v>65</v>
      </c>
      <c r="N230" s="2"/>
      <c r="O230" s="2" t="s">
        <v>2160</v>
      </c>
      <c r="P230" s="2" t="s">
        <v>2161</v>
      </c>
      <c r="Q230" s="2" t="s">
        <v>2162</v>
      </c>
      <c r="R230" s="2" t="s">
        <v>57</v>
      </c>
      <c r="S230" s="2" t="s">
        <v>2163</v>
      </c>
      <c r="T230" s="2" t="s">
        <v>2164</v>
      </c>
      <c r="U230" s="2">
        <v>29.25</v>
      </c>
      <c r="V230" s="2" t="s">
        <v>44</v>
      </c>
      <c r="W230" s="2" t="s">
        <v>45</v>
      </c>
      <c r="X230" s="2" t="s">
        <v>2165</v>
      </c>
      <c r="Y230" s="2" t="str">
        <f t="shared" si="1"/>
        <v>Kader PKK / Karang Taruna / Kader Lainnya</v>
      </c>
      <c r="Z230" s="2" t="str">
        <f t="shared" si="2"/>
        <v>#REF!</v>
      </c>
      <c r="AA230" s="2"/>
      <c r="AB230" s="2"/>
      <c r="AC230" s="2"/>
      <c r="AD230" s="2"/>
      <c r="AE230" s="2"/>
      <c r="AF230" s="2"/>
    </row>
    <row r="231" ht="14.25" customHeight="1">
      <c r="A231" s="2" t="s">
        <v>2166</v>
      </c>
      <c r="B231" s="2" t="s">
        <v>62</v>
      </c>
      <c r="C231" s="2" t="s">
        <v>28</v>
      </c>
      <c r="D231" s="2" t="s">
        <v>62</v>
      </c>
      <c r="E231" s="2" t="s">
        <v>2167</v>
      </c>
      <c r="F231" s="2" t="s">
        <v>30</v>
      </c>
      <c r="G231" s="2" t="s">
        <v>31</v>
      </c>
      <c r="H231" s="2" t="s">
        <v>32</v>
      </c>
      <c r="I231" s="2" t="s">
        <v>277</v>
      </c>
      <c r="J231" s="2" t="s">
        <v>2168</v>
      </c>
      <c r="K231" s="2" t="s">
        <v>111</v>
      </c>
      <c r="L231" s="2" t="s">
        <v>36</v>
      </c>
      <c r="M231" s="2" t="s">
        <v>144</v>
      </c>
      <c r="N231" s="2"/>
      <c r="O231" s="2" t="s">
        <v>2169</v>
      </c>
      <c r="P231" s="2" t="s">
        <v>2170</v>
      </c>
      <c r="Q231" s="2" t="s">
        <v>2171</v>
      </c>
      <c r="R231" s="2" t="s">
        <v>57</v>
      </c>
      <c r="S231" s="2" t="s">
        <v>2172</v>
      </c>
      <c r="T231" s="2" t="s">
        <v>2173</v>
      </c>
      <c r="U231" s="2">
        <v>31.916666666666668</v>
      </c>
      <c r="V231" s="2" t="s">
        <v>44</v>
      </c>
      <c r="W231" s="2" t="s">
        <v>45</v>
      </c>
      <c r="X231" s="2" t="s">
        <v>2174</v>
      </c>
      <c r="Y231" s="2" t="str">
        <f t="shared" si="1"/>
        <v>Mengurus Rumah Tangga</v>
      </c>
      <c r="Z231" s="2" t="str">
        <f t="shared" si="2"/>
        <v>#REF!</v>
      </c>
      <c r="AA231" s="2"/>
      <c r="AB231" s="2"/>
      <c r="AC231" s="2"/>
      <c r="AD231" s="2"/>
      <c r="AE231" s="2"/>
      <c r="AF231" s="2"/>
    </row>
    <row r="232" ht="14.25" customHeight="1">
      <c r="A232" s="2" t="s">
        <v>2175</v>
      </c>
      <c r="B232" s="2" t="s">
        <v>62</v>
      </c>
      <c r="C232" s="2" t="s">
        <v>28</v>
      </c>
      <c r="D232" s="2" t="s">
        <v>62</v>
      </c>
      <c r="E232" s="2" t="s">
        <v>2176</v>
      </c>
      <c r="F232" s="2" t="s">
        <v>30</v>
      </c>
      <c r="G232" s="2" t="s">
        <v>31</v>
      </c>
      <c r="H232" s="2" t="s">
        <v>84</v>
      </c>
      <c r="I232" s="2" t="s">
        <v>33</v>
      </c>
      <c r="J232" s="2" t="s">
        <v>2177</v>
      </c>
      <c r="K232" s="2" t="s">
        <v>35</v>
      </c>
      <c r="L232" s="2" t="s">
        <v>482</v>
      </c>
      <c r="M232" s="2" t="s">
        <v>37</v>
      </c>
      <c r="N232" s="2"/>
      <c r="O232" s="2" t="s">
        <v>2178</v>
      </c>
      <c r="P232" s="2" t="s">
        <v>2179</v>
      </c>
      <c r="Q232" s="2" t="s">
        <v>2180</v>
      </c>
      <c r="R232" s="2" t="s">
        <v>69</v>
      </c>
      <c r="S232" s="2" t="s">
        <v>2181</v>
      </c>
      <c r="T232" s="2" t="s">
        <v>2182</v>
      </c>
      <c r="U232" s="2">
        <v>26.1</v>
      </c>
      <c r="V232" s="2" t="s">
        <v>44</v>
      </c>
      <c r="W232" s="2" t="s">
        <v>45</v>
      </c>
      <c r="X232" s="2" t="s">
        <v>2183</v>
      </c>
      <c r="Y232" s="2" t="str">
        <f t="shared" si="1"/>
        <v>Wiraswasta</v>
      </c>
      <c r="Z232" s="2" t="str">
        <f t="shared" si="2"/>
        <v>#REF!</v>
      </c>
      <c r="AA232" s="2"/>
      <c r="AB232" s="2"/>
      <c r="AC232" s="2"/>
      <c r="AD232" s="2"/>
      <c r="AE232" s="2"/>
      <c r="AF232" s="2"/>
    </row>
    <row r="233" ht="14.25" customHeight="1">
      <c r="A233" s="2" t="s">
        <v>2184</v>
      </c>
      <c r="B233" s="2" t="s">
        <v>62</v>
      </c>
      <c r="C233" s="2" t="s">
        <v>28</v>
      </c>
      <c r="D233" s="2" t="s">
        <v>62</v>
      </c>
      <c r="E233" s="2" t="s">
        <v>2185</v>
      </c>
      <c r="F233" s="2" t="s">
        <v>30</v>
      </c>
      <c r="G233" s="2" t="s">
        <v>31</v>
      </c>
      <c r="H233" s="2" t="s">
        <v>97</v>
      </c>
      <c r="I233" s="2" t="s">
        <v>109</v>
      </c>
      <c r="J233" s="2" t="s">
        <v>2186</v>
      </c>
      <c r="K233" s="2" t="s">
        <v>111</v>
      </c>
      <c r="L233" s="2" t="s">
        <v>36</v>
      </c>
      <c r="M233" s="2" t="s">
        <v>65</v>
      </c>
      <c r="N233" s="2"/>
      <c r="O233" s="2" t="s">
        <v>2187</v>
      </c>
      <c r="P233" s="2" t="s">
        <v>2188</v>
      </c>
      <c r="Q233" s="2" t="s">
        <v>2189</v>
      </c>
      <c r="R233" s="2" t="s">
        <v>41</v>
      </c>
      <c r="S233" s="2" t="s">
        <v>2190</v>
      </c>
      <c r="T233" s="2" t="s">
        <v>2191</v>
      </c>
      <c r="U233" s="2">
        <v>41.18333333333333</v>
      </c>
      <c r="V233" s="2" t="s">
        <v>44</v>
      </c>
      <c r="W233" s="2" t="s">
        <v>45</v>
      </c>
      <c r="X233" s="2" t="s">
        <v>2192</v>
      </c>
      <c r="Y233" s="2" t="str">
        <f t="shared" si="1"/>
        <v>Kader PKK / Karang Taruna / Kader Lainnya</v>
      </c>
      <c r="Z233" s="2" t="str">
        <f t="shared" si="2"/>
        <v>#REF!</v>
      </c>
      <c r="AA233" s="2"/>
      <c r="AB233" s="2"/>
      <c r="AC233" s="2"/>
      <c r="AD233" s="2"/>
      <c r="AE233" s="2"/>
      <c r="AF233" s="2"/>
    </row>
    <row r="234" ht="14.25" customHeight="1">
      <c r="A234" s="2" t="s">
        <v>2193</v>
      </c>
      <c r="B234" s="2" t="s">
        <v>62</v>
      </c>
      <c r="C234" s="2" t="s">
        <v>28</v>
      </c>
      <c r="D234" s="2" t="s">
        <v>62</v>
      </c>
      <c r="E234" s="2" t="s">
        <v>2194</v>
      </c>
      <c r="F234" s="2" t="s">
        <v>30</v>
      </c>
      <c r="G234" s="2" t="s">
        <v>31</v>
      </c>
      <c r="H234" s="2" t="s">
        <v>822</v>
      </c>
      <c r="I234" s="2" t="s">
        <v>85</v>
      </c>
      <c r="J234" s="2" t="s">
        <v>2195</v>
      </c>
      <c r="K234" s="2" t="s">
        <v>111</v>
      </c>
      <c r="L234" s="2" t="s">
        <v>36</v>
      </c>
      <c r="M234" s="2" t="s">
        <v>65</v>
      </c>
      <c r="N234" s="2"/>
      <c r="O234" s="2" t="s">
        <v>2196</v>
      </c>
      <c r="P234" s="2" t="s">
        <v>2197</v>
      </c>
      <c r="Q234" s="2" t="s">
        <v>2198</v>
      </c>
      <c r="R234" s="2" t="s">
        <v>158</v>
      </c>
      <c r="S234" s="2" t="s">
        <v>2199</v>
      </c>
      <c r="T234" s="2" t="s">
        <v>2200</v>
      </c>
      <c r="U234" s="2">
        <v>40.233333333333334</v>
      </c>
      <c r="V234" s="2" t="s">
        <v>44</v>
      </c>
      <c r="W234" s="2" t="s">
        <v>45</v>
      </c>
      <c r="X234" s="2" t="s">
        <v>2201</v>
      </c>
      <c r="Y234" s="2" t="str">
        <f t="shared" si="1"/>
        <v>Kader PKK / Karang Taruna / Kader Lainnya</v>
      </c>
      <c r="Z234" s="2" t="str">
        <f t="shared" si="2"/>
        <v>#REF!</v>
      </c>
      <c r="AA234" s="2"/>
      <c r="AB234" s="2"/>
      <c r="AC234" s="2"/>
      <c r="AD234" s="2"/>
      <c r="AE234" s="2"/>
      <c r="AF234" s="2"/>
    </row>
    <row r="235" ht="14.25" customHeight="1">
      <c r="A235" s="2" t="s">
        <v>2202</v>
      </c>
      <c r="B235" s="2" t="s">
        <v>27</v>
      </c>
      <c r="C235" s="2" t="s">
        <v>28</v>
      </c>
      <c r="D235" s="2" t="s">
        <v>27</v>
      </c>
      <c r="E235" s="2" t="s">
        <v>2203</v>
      </c>
      <c r="F235" s="2" t="s">
        <v>30</v>
      </c>
      <c r="G235" s="2" t="s">
        <v>31</v>
      </c>
      <c r="H235" s="2" t="s">
        <v>49</v>
      </c>
      <c r="I235" s="2" t="s">
        <v>277</v>
      </c>
      <c r="J235" s="2" t="s">
        <v>2204</v>
      </c>
      <c r="K235" s="2" t="s">
        <v>111</v>
      </c>
      <c r="L235" s="2" t="s">
        <v>36</v>
      </c>
      <c r="M235" s="2" t="s">
        <v>144</v>
      </c>
      <c r="N235" s="2"/>
      <c r="O235" s="2" t="s">
        <v>2205</v>
      </c>
      <c r="P235" s="2" t="s">
        <v>2206</v>
      </c>
      <c r="Q235" s="2" t="s">
        <v>2207</v>
      </c>
      <c r="R235" s="2" t="s">
        <v>57</v>
      </c>
      <c r="S235" s="2" t="s">
        <v>2208</v>
      </c>
      <c r="T235" s="2" t="s">
        <v>2209</v>
      </c>
      <c r="U235" s="2">
        <v>27.75</v>
      </c>
      <c r="V235" s="2" t="s">
        <v>44</v>
      </c>
      <c r="W235" s="2" t="s">
        <v>45</v>
      </c>
      <c r="X235" s="2" t="s">
        <v>2210</v>
      </c>
      <c r="Y235" s="2" t="str">
        <f t="shared" si="1"/>
        <v>Mengurus Rumah Tangga</v>
      </c>
      <c r="Z235" s="2" t="str">
        <f t="shared" si="2"/>
        <v>#REF!</v>
      </c>
      <c r="AA235" s="2"/>
      <c r="AB235" s="2"/>
      <c r="AC235" s="2"/>
      <c r="AD235" s="2"/>
      <c r="AE235" s="2"/>
      <c r="AF235" s="2"/>
    </row>
    <row r="236" ht="14.25" customHeight="1">
      <c r="A236" s="2" t="s">
        <v>2211</v>
      </c>
      <c r="B236" s="2" t="s">
        <v>62</v>
      </c>
      <c r="C236" s="2" t="s">
        <v>28</v>
      </c>
      <c r="D236" s="2" t="s">
        <v>62</v>
      </c>
      <c r="E236" s="2" t="s">
        <v>2212</v>
      </c>
      <c r="F236" s="2" t="s">
        <v>30</v>
      </c>
      <c r="G236" s="2" t="s">
        <v>31</v>
      </c>
      <c r="H236" s="2" t="s">
        <v>822</v>
      </c>
      <c r="I236" s="2" t="s">
        <v>50</v>
      </c>
      <c r="J236" s="2" t="s">
        <v>2213</v>
      </c>
      <c r="K236" s="2" t="s">
        <v>111</v>
      </c>
      <c r="L236" s="2" t="s">
        <v>36</v>
      </c>
      <c r="M236" s="2" t="s">
        <v>65</v>
      </c>
      <c r="N236" s="2"/>
      <c r="O236" s="2" t="s">
        <v>2214</v>
      </c>
      <c r="P236" s="2" t="s">
        <v>2215</v>
      </c>
      <c r="Q236" s="2" t="s">
        <v>2216</v>
      </c>
      <c r="R236" s="2" t="s">
        <v>148</v>
      </c>
      <c r="S236" s="2" t="s">
        <v>2217</v>
      </c>
      <c r="T236" s="2" t="s">
        <v>2218</v>
      </c>
      <c r="U236" s="2">
        <v>46.36666666666667</v>
      </c>
      <c r="V236" s="2" t="s">
        <v>44</v>
      </c>
      <c r="W236" s="2" t="s">
        <v>45</v>
      </c>
      <c r="X236" s="2" t="s">
        <v>2219</v>
      </c>
      <c r="Y236" s="2" t="str">
        <f t="shared" si="1"/>
        <v>Kader PKK / Karang Taruna / Kader Lainnya</v>
      </c>
      <c r="Z236" s="2" t="str">
        <f t="shared" si="2"/>
        <v>#REF!</v>
      </c>
      <c r="AA236" s="2"/>
      <c r="AB236" s="2"/>
      <c r="AC236" s="2"/>
      <c r="AD236" s="2"/>
      <c r="AE236" s="2"/>
      <c r="AF236" s="2"/>
    </row>
    <row r="237" ht="14.25" customHeight="1">
      <c r="A237" s="2" t="s">
        <v>2220</v>
      </c>
      <c r="B237" s="2" t="s">
        <v>62</v>
      </c>
      <c r="C237" s="2" t="s">
        <v>28</v>
      </c>
      <c r="D237" s="2" t="s">
        <v>62</v>
      </c>
      <c r="E237" s="2" t="s">
        <v>2221</v>
      </c>
      <c r="F237" s="2" t="s">
        <v>30</v>
      </c>
      <c r="G237" s="2" t="s">
        <v>31</v>
      </c>
      <c r="H237" s="2" t="s">
        <v>108</v>
      </c>
      <c r="I237" s="2" t="s">
        <v>109</v>
      </c>
      <c r="J237" s="2" t="s">
        <v>2222</v>
      </c>
      <c r="K237" s="2" t="s">
        <v>111</v>
      </c>
      <c r="L237" s="2" t="s">
        <v>36</v>
      </c>
      <c r="M237" s="2" t="s">
        <v>144</v>
      </c>
      <c r="N237" s="2"/>
      <c r="O237" s="2" t="s">
        <v>2223</v>
      </c>
      <c r="P237" s="2" t="s">
        <v>2224</v>
      </c>
      <c r="Q237" s="2" t="s">
        <v>2225</v>
      </c>
      <c r="R237" s="2" t="s">
        <v>158</v>
      </c>
      <c r="S237" s="2" t="s">
        <v>2226</v>
      </c>
      <c r="T237" s="2" t="s">
        <v>2227</v>
      </c>
      <c r="U237" s="2">
        <v>28.65</v>
      </c>
      <c r="V237" s="2" t="s">
        <v>44</v>
      </c>
      <c r="W237" s="2" t="s">
        <v>45</v>
      </c>
      <c r="X237" s="2" t="s">
        <v>2228</v>
      </c>
      <c r="Y237" s="2" t="str">
        <f t="shared" si="1"/>
        <v>Mengurus Rumah Tangga</v>
      </c>
      <c r="Z237" s="2" t="str">
        <f t="shared" si="2"/>
        <v>#REF!</v>
      </c>
      <c r="AA237" s="2"/>
      <c r="AB237" s="2"/>
      <c r="AC237" s="2"/>
      <c r="AD237" s="2"/>
      <c r="AE237" s="2"/>
      <c r="AF237" s="2"/>
    </row>
    <row r="238" ht="14.25" customHeight="1">
      <c r="A238" s="2" t="s">
        <v>2229</v>
      </c>
      <c r="B238" s="2" t="s">
        <v>62</v>
      </c>
      <c r="C238" s="2" t="s">
        <v>28</v>
      </c>
      <c r="D238" s="2" t="s">
        <v>62</v>
      </c>
      <c r="E238" s="2" t="s">
        <v>2230</v>
      </c>
      <c r="F238" s="2" t="s">
        <v>30</v>
      </c>
      <c r="G238" s="2" t="s">
        <v>31</v>
      </c>
      <c r="H238" s="2" t="s">
        <v>200</v>
      </c>
      <c r="I238" s="2" t="s">
        <v>130</v>
      </c>
      <c r="J238" s="2" t="s">
        <v>2231</v>
      </c>
      <c r="K238" s="2" t="s">
        <v>35</v>
      </c>
      <c r="L238" s="2" t="s">
        <v>36</v>
      </c>
      <c r="M238" s="2" t="s">
        <v>52</v>
      </c>
      <c r="N238" s="2" t="s">
        <v>2232</v>
      </c>
      <c r="O238" s="2" t="s">
        <v>2233</v>
      </c>
      <c r="P238" s="2" t="s">
        <v>2234</v>
      </c>
      <c r="Q238" s="2" t="s">
        <v>2235</v>
      </c>
      <c r="R238" s="2" t="s">
        <v>41</v>
      </c>
      <c r="S238" s="2" t="s">
        <v>2236</v>
      </c>
      <c r="T238" s="2" t="s">
        <v>2237</v>
      </c>
      <c r="U238" s="2">
        <v>50.46666666666667</v>
      </c>
      <c r="V238" s="2" t="s">
        <v>44</v>
      </c>
      <c r="W238" s="2" t="s">
        <v>45</v>
      </c>
      <c r="X238" s="2" t="s">
        <v>2238</v>
      </c>
      <c r="Y238" s="2" t="str">
        <f t="shared" si="1"/>
        <v>Ojek online</v>
      </c>
      <c r="Z238" s="2" t="str">
        <f t="shared" si="2"/>
        <v>#REF!</v>
      </c>
      <c r="AA238" s="2"/>
      <c r="AB238" s="2"/>
      <c r="AC238" s="2"/>
      <c r="AD238" s="2"/>
      <c r="AE238" s="2"/>
      <c r="AF238" s="2"/>
    </row>
    <row r="239" ht="14.25" customHeight="1">
      <c r="A239" s="2" t="s">
        <v>2239</v>
      </c>
      <c r="B239" s="2" t="s">
        <v>62</v>
      </c>
      <c r="C239" s="2" t="s">
        <v>28</v>
      </c>
      <c r="D239" s="2" t="s">
        <v>62</v>
      </c>
      <c r="E239" s="2" t="s">
        <v>2240</v>
      </c>
      <c r="F239" s="2" t="s">
        <v>30</v>
      </c>
      <c r="G239" s="2" t="s">
        <v>31</v>
      </c>
      <c r="H239" s="2" t="s">
        <v>97</v>
      </c>
      <c r="I239" s="2" t="s">
        <v>142</v>
      </c>
      <c r="J239" s="2" t="s">
        <v>2241</v>
      </c>
      <c r="K239" s="2" t="s">
        <v>111</v>
      </c>
      <c r="L239" s="2" t="s">
        <v>36</v>
      </c>
      <c r="M239" s="2" t="s">
        <v>65</v>
      </c>
      <c r="N239" s="2"/>
      <c r="O239" s="2" t="s">
        <v>2242</v>
      </c>
      <c r="P239" s="2" t="s">
        <v>2243</v>
      </c>
      <c r="Q239" s="2" t="s">
        <v>2244</v>
      </c>
      <c r="R239" s="2" t="s">
        <v>41</v>
      </c>
      <c r="S239" s="2" t="s">
        <v>2245</v>
      </c>
      <c r="T239" s="2" t="s">
        <v>2246</v>
      </c>
      <c r="U239" s="2">
        <v>47.016666666666666</v>
      </c>
      <c r="V239" s="2" t="s">
        <v>44</v>
      </c>
      <c r="W239" s="2" t="s">
        <v>45</v>
      </c>
      <c r="X239" s="2" t="s">
        <v>2247</v>
      </c>
      <c r="Y239" s="2" t="str">
        <f t="shared" si="1"/>
        <v>Kader PKK / Karang Taruna / Kader Lainnya</v>
      </c>
      <c r="Z239" s="2" t="str">
        <f t="shared" si="2"/>
        <v>#REF!</v>
      </c>
      <c r="AA239" s="2"/>
      <c r="AB239" s="2"/>
      <c r="AC239" s="2"/>
      <c r="AD239" s="2"/>
      <c r="AE239" s="2"/>
      <c r="AF239" s="2"/>
    </row>
    <row r="240" ht="14.25" customHeight="1">
      <c r="A240" s="2" t="s">
        <v>2248</v>
      </c>
      <c r="B240" s="2" t="s">
        <v>62</v>
      </c>
      <c r="C240" s="2" t="s">
        <v>28</v>
      </c>
      <c r="D240" s="2" t="s">
        <v>62</v>
      </c>
      <c r="E240" s="2" t="s">
        <v>2249</v>
      </c>
      <c r="F240" s="2" t="s">
        <v>30</v>
      </c>
      <c r="G240" s="2" t="s">
        <v>31</v>
      </c>
      <c r="H240" s="2" t="s">
        <v>200</v>
      </c>
      <c r="I240" s="2" t="s">
        <v>142</v>
      </c>
      <c r="J240" s="2" t="s">
        <v>2250</v>
      </c>
      <c r="K240" s="2" t="s">
        <v>111</v>
      </c>
      <c r="L240" s="2" t="s">
        <v>36</v>
      </c>
      <c r="M240" s="2" t="s">
        <v>65</v>
      </c>
      <c r="N240" s="2"/>
      <c r="O240" s="2" t="s">
        <v>2251</v>
      </c>
      <c r="P240" s="2" t="s">
        <v>2252</v>
      </c>
      <c r="Q240" s="2" t="s">
        <v>2253</v>
      </c>
      <c r="R240" s="2" t="s">
        <v>57</v>
      </c>
      <c r="S240" s="2" t="s">
        <v>2254</v>
      </c>
      <c r="T240" s="2" t="s">
        <v>2255</v>
      </c>
      <c r="U240" s="2">
        <v>23.616666666666667</v>
      </c>
      <c r="V240" s="2" t="s">
        <v>44</v>
      </c>
      <c r="W240" s="2" t="s">
        <v>45</v>
      </c>
      <c r="X240" s="2" t="s">
        <v>2256</v>
      </c>
      <c r="Y240" s="2" t="str">
        <f t="shared" si="1"/>
        <v>Kader PKK / Karang Taruna / Kader Lainnya</v>
      </c>
      <c r="Z240" s="2" t="str">
        <f t="shared" si="2"/>
        <v>#REF!</v>
      </c>
      <c r="AA240" s="2"/>
      <c r="AB240" s="2"/>
      <c r="AC240" s="2"/>
      <c r="AD240" s="2"/>
      <c r="AE240" s="2"/>
      <c r="AF240" s="2"/>
    </row>
    <row r="241" ht="14.25" customHeight="1">
      <c r="A241" s="2" t="s">
        <v>2257</v>
      </c>
      <c r="B241" s="2" t="s">
        <v>27</v>
      </c>
      <c r="C241" s="2" t="s">
        <v>28</v>
      </c>
      <c r="D241" s="2" t="s">
        <v>27</v>
      </c>
      <c r="E241" s="2" t="s">
        <v>2258</v>
      </c>
      <c r="F241" s="2" t="s">
        <v>30</v>
      </c>
      <c r="G241" s="2" t="s">
        <v>31</v>
      </c>
      <c r="H241" s="2" t="s">
        <v>84</v>
      </c>
      <c r="I241" s="2" t="s">
        <v>109</v>
      </c>
      <c r="J241" s="2" t="s">
        <v>2259</v>
      </c>
      <c r="K241" s="2" t="s">
        <v>111</v>
      </c>
      <c r="L241" s="2" t="s">
        <v>36</v>
      </c>
      <c r="M241" s="2" t="s">
        <v>144</v>
      </c>
      <c r="N241" s="2"/>
      <c r="O241" s="2" t="s">
        <v>2260</v>
      </c>
      <c r="P241" s="2" t="s">
        <v>2261</v>
      </c>
      <c r="Q241" s="2" t="s">
        <v>2262</v>
      </c>
      <c r="R241" s="2" t="s">
        <v>322</v>
      </c>
      <c r="S241" s="2" t="s">
        <v>2263</v>
      </c>
      <c r="T241" s="2" t="s">
        <v>2264</v>
      </c>
      <c r="U241" s="2">
        <v>51.93333333333333</v>
      </c>
      <c r="V241" s="2" t="s">
        <v>44</v>
      </c>
      <c r="W241" s="2" t="s">
        <v>45</v>
      </c>
      <c r="X241" s="2" t="s">
        <v>2265</v>
      </c>
      <c r="Y241" s="2" t="str">
        <f t="shared" si="1"/>
        <v>Mengurus Rumah Tangga</v>
      </c>
      <c r="Z241" s="2" t="str">
        <f t="shared" si="2"/>
        <v>#REF!</v>
      </c>
      <c r="AA241" s="2"/>
      <c r="AB241" s="2"/>
      <c r="AC241" s="2"/>
      <c r="AD241" s="2"/>
      <c r="AE241" s="2"/>
      <c r="AF241" s="2"/>
    </row>
    <row r="242" ht="14.25" customHeight="1">
      <c r="A242" s="2" t="s">
        <v>2266</v>
      </c>
      <c r="B242" s="2" t="s">
        <v>62</v>
      </c>
      <c r="C242" s="2" t="s">
        <v>28</v>
      </c>
      <c r="D242" s="2" t="s">
        <v>62</v>
      </c>
      <c r="E242" s="2" t="s">
        <v>2267</v>
      </c>
      <c r="F242" s="2" t="s">
        <v>30</v>
      </c>
      <c r="G242" s="2" t="s">
        <v>31</v>
      </c>
      <c r="H242" s="2" t="s">
        <v>200</v>
      </c>
      <c r="I242" s="2" t="s">
        <v>50</v>
      </c>
      <c r="J242" s="2" t="s">
        <v>2268</v>
      </c>
      <c r="K242" s="2" t="s">
        <v>111</v>
      </c>
      <c r="L242" s="2" t="s">
        <v>87</v>
      </c>
      <c r="M242" s="2" t="s">
        <v>144</v>
      </c>
      <c r="N242" s="2"/>
      <c r="O242" s="2" t="s">
        <v>2269</v>
      </c>
      <c r="P242" s="2" t="s">
        <v>2270</v>
      </c>
      <c r="Q242" s="2" t="s">
        <v>2271</v>
      </c>
      <c r="R242" s="2" t="s">
        <v>158</v>
      </c>
      <c r="S242" s="2" t="s">
        <v>2272</v>
      </c>
      <c r="T242" s="2" t="s">
        <v>2273</v>
      </c>
      <c r="U242" s="2">
        <v>24.116666666666667</v>
      </c>
      <c r="V242" s="2" t="s">
        <v>44</v>
      </c>
      <c r="W242" s="2" t="s">
        <v>45</v>
      </c>
      <c r="X242" s="2" t="s">
        <v>2274</v>
      </c>
      <c r="Y242" s="2" t="str">
        <f t="shared" si="1"/>
        <v>Mengurus Rumah Tangga</v>
      </c>
      <c r="Z242" s="2" t="str">
        <f t="shared" si="2"/>
        <v>#REF!</v>
      </c>
      <c r="AA242" s="2"/>
      <c r="AB242" s="2"/>
      <c r="AC242" s="2"/>
      <c r="AD242" s="2"/>
      <c r="AE242" s="2"/>
      <c r="AF242" s="2"/>
    </row>
    <row r="243" ht="14.25" customHeight="1">
      <c r="A243" s="2" t="s">
        <v>2275</v>
      </c>
      <c r="B243" s="2" t="s">
        <v>62</v>
      </c>
      <c r="C243" s="2" t="s">
        <v>28</v>
      </c>
      <c r="D243" s="2" t="s">
        <v>62</v>
      </c>
      <c r="E243" s="2" t="s">
        <v>2276</v>
      </c>
      <c r="F243" s="2" t="s">
        <v>30</v>
      </c>
      <c r="G243" s="2" t="s">
        <v>31</v>
      </c>
      <c r="H243" s="2" t="s">
        <v>49</v>
      </c>
      <c r="I243" s="2" t="s">
        <v>50</v>
      </c>
      <c r="J243" s="2" t="s">
        <v>2277</v>
      </c>
      <c r="K243" s="2" t="s">
        <v>111</v>
      </c>
      <c r="L243" s="2" t="s">
        <v>36</v>
      </c>
      <c r="M243" s="2" t="s">
        <v>65</v>
      </c>
      <c r="N243" s="2"/>
      <c r="O243" s="2" t="s">
        <v>2278</v>
      </c>
      <c r="P243" s="2" t="s">
        <v>2279</v>
      </c>
      <c r="Q243" s="2" t="s">
        <v>2280</v>
      </c>
      <c r="R243" s="2" t="s">
        <v>69</v>
      </c>
      <c r="S243" s="2" t="s">
        <v>2281</v>
      </c>
      <c r="T243" s="2" t="s">
        <v>2282</v>
      </c>
      <c r="U243" s="2">
        <v>14.6</v>
      </c>
      <c r="V243" s="2" t="s">
        <v>44</v>
      </c>
      <c r="W243" s="2" t="s">
        <v>45</v>
      </c>
      <c r="X243" s="2" t="s">
        <v>2283</v>
      </c>
      <c r="Y243" s="2" t="str">
        <f t="shared" si="1"/>
        <v>Kader PKK / Karang Taruna / Kader Lainnya</v>
      </c>
      <c r="Z243" s="2" t="str">
        <f t="shared" si="2"/>
        <v>#REF!</v>
      </c>
      <c r="AA243" s="2"/>
      <c r="AB243" s="2"/>
      <c r="AC243" s="2"/>
      <c r="AD243" s="2"/>
      <c r="AE243" s="2"/>
      <c r="AF243" s="2"/>
    </row>
    <row r="244" ht="14.25" customHeight="1">
      <c r="A244" s="2" t="s">
        <v>2284</v>
      </c>
      <c r="B244" s="2" t="s">
        <v>62</v>
      </c>
      <c r="C244" s="2" t="s">
        <v>28</v>
      </c>
      <c r="D244" s="2" t="s">
        <v>62</v>
      </c>
      <c r="E244" s="2" t="s">
        <v>2285</v>
      </c>
      <c r="F244" s="2" t="s">
        <v>30</v>
      </c>
      <c r="G244" s="2" t="s">
        <v>31</v>
      </c>
      <c r="H244" s="2" t="s">
        <v>129</v>
      </c>
      <c r="I244" s="2" t="s">
        <v>130</v>
      </c>
      <c r="J244" s="2" t="s">
        <v>2286</v>
      </c>
      <c r="K244" s="2" t="s">
        <v>111</v>
      </c>
      <c r="L244" s="2" t="s">
        <v>36</v>
      </c>
      <c r="M244" s="2" t="s">
        <v>65</v>
      </c>
      <c r="N244" s="2"/>
      <c r="O244" s="2" t="s">
        <v>2287</v>
      </c>
      <c r="P244" s="2" t="s">
        <v>2288</v>
      </c>
      <c r="Q244" s="2" t="s">
        <v>2289</v>
      </c>
      <c r="R244" s="2" t="s">
        <v>158</v>
      </c>
      <c r="S244" s="2" t="s">
        <v>2290</v>
      </c>
      <c r="T244" s="2" t="s">
        <v>2291</v>
      </c>
      <c r="U244" s="2">
        <v>29.65</v>
      </c>
      <c r="V244" s="2" t="s">
        <v>44</v>
      </c>
      <c r="W244" s="2" t="s">
        <v>45</v>
      </c>
      <c r="X244" s="2" t="s">
        <v>2292</v>
      </c>
      <c r="Y244" s="2" t="str">
        <f t="shared" si="1"/>
        <v>Kader PKK / Karang Taruna / Kader Lainnya</v>
      </c>
      <c r="Z244" s="2" t="str">
        <f t="shared" si="2"/>
        <v>#REF!</v>
      </c>
      <c r="AA244" s="2"/>
      <c r="AB244" s="2"/>
      <c r="AC244" s="2"/>
      <c r="AD244" s="2"/>
      <c r="AE244" s="2"/>
      <c r="AF244" s="2"/>
    </row>
    <row r="245" ht="14.25" customHeight="1">
      <c r="A245" s="2" t="s">
        <v>2293</v>
      </c>
      <c r="B245" s="2" t="s">
        <v>62</v>
      </c>
      <c r="C245" s="2" t="s">
        <v>28</v>
      </c>
      <c r="D245" s="2" t="s">
        <v>62</v>
      </c>
      <c r="E245" s="2" t="s">
        <v>2294</v>
      </c>
      <c r="F245" s="2" t="s">
        <v>30</v>
      </c>
      <c r="G245" s="2" t="s">
        <v>31</v>
      </c>
      <c r="H245" s="2" t="s">
        <v>452</v>
      </c>
      <c r="I245" s="2" t="s">
        <v>50</v>
      </c>
      <c r="J245" s="2" t="s">
        <v>2295</v>
      </c>
      <c r="K245" s="2" t="s">
        <v>111</v>
      </c>
      <c r="L245" s="2" t="s">
        <v>36</v>
      </c>
      <c r="M245" s="2" t="s">
        <v>144</v>
      </c>
      <c r="N245" s="2"/>
      <c r="O245" s="2" t="s">
        <v>2296</v>
      </c>
      <c r="P245" s="2" t="s">
        <v>2297</v>
      </c>
      <c r="Q245" s="2" t="s">
        <v>2298</v>
      </c>
      <c r="R245" s="2" t="s">
        <v>57</v>
      </c>
      <c r="S245" s="2" t="s">
        <v>2299</v>
      </c>
      <c r="T245" s="2" t="s">
        <v>2300</v>
      </c>
      <c r="U245" s="2">
        <v>33.68333333333333</v>
      </c>
      <c r="V245" s="2" t="s">
        <v>44</v>
      </c>
      <c r="W245" s="2" t="s">
        <v>45</v>
      </c>
      <c r="X245" s="2" t="s">
        <v>2301</v>
      </c>
      <c r="Y245" s="2" t="str">
        <f t="shared" si="1"/>
        <v>Mengurus Rumah Tangga</v>
      </c>
      <c r="Z245" s="2" t="str">
        <f t="shared" si="2"/>
        <v>#REF!</v>
      </c>
      <c r="AA245" s="2"/>
      <c r="AB245" s="2"/>
      <c r="AC245" s="2"/>
      <c r="AD245" s="2"/>
      <c r="AE245" s="2"/>
      <c r="AF245" s="2"/>
    </row>
    <row r="246" ht="14.25" customHeight="1">
      <c r="A246" s="2" t="s">
        <v>2302</v>
      </c>
      <c r="B246" s="2" t="s">
        <v>27</v>
      </c>
      <c r="C246" s="2" t="s">
        <v>28</v>
      </c>
      <c r="D246" s="2" t="s">
        <v>27</v>
      </c>
      <c r="E246" s="2" t="s">
        <v>2303</v>
      </c>
      <c r="F246" s="2" t="s">
        <v>30</v>
      </c>
      <c r="G246" s="2" t="s">
        <v>31</v>
      </c>
      <c r="H246" s="2" t="s">
        <v>141</v>
      </c>
      <c r="I246" s="2" t="s">
        <v>130</v>
      </c>
      <c r="J246" s="2" t="s">
        <v>2304</v>
      </c>
      <c r="K246" s="2" t="s">
        <v>111</v>
      </c>
      <c r="L246" s="2" t="s">
        <v>36</v>
      </c>
      <c r="M246" s="2" t="s">
        <v>65</v>
      </c>
      <c r="N246" s="2"/>
      <c r="O246" s="2" t="s">
        <v>2305</v>
      </c>
      <c r="P246" s="2" t="s">
        <v>2306</v>
      </c>
      <c r="Q246" s="2" t="s">
        <v>2307</v>
      </c>
      <c r="R246" s="2" t="s">
        <v>1171</v>
      </c>
      <c r="S246" s="2" t="s">
        <v>2308</v>
      </c>
      <c r="T246" s="2" t="s">
        <v>2309</v>
      </c>
      <c r="U246" s="2">
        <v>24.216666666666665</v>
      </c>
      <c r="V246" s="2" t="s">
        <v>44</v>
      </c>
      <c r="W246" s="2" t="s">
        <v>45</v>
      </c>
      <c r="X246" s="2" t="s">
        <v>2310</v>
      </c>
      <c r="Y246" s="2" t="str">
        <f t="shared" si="1"/>
        <v>Kader PKK / Karang Taruna / Kader Lainnya</v>
      </c>
      <c r="Z246" s="2" t="str">
        <f t="shared" si="2"/>
        <v>#REF!</v>
      </c>
      <c r="AA246" s="2"/>
      <c r="AB246" s="2"/>
      <c r="AC246" s="2"/>
      <c r="AD246" s="2"/>
      <c r="AE246" s="2"/>
      <c r="AF246" s="2"/>
    </row>
    <row r="247" ht="14.25" customHeight="1">
      <c r="A247" s="2" t="s">
        <v>2311</v>
      </c>
      <c r="B247" s="2" t="s">
        <v>62</v>
      </c>
      <c r="C247" s="2" t="s">
        <v>28</v>
      </c>
      <c r="D247" s="2" t="s">
        <v>62</v>
      </c>
      <c r="E247" s="2" t="s">
        <v>2312</v>
      </c>
      <c r="F247" s="2" t="s">
        <v>30</v>
      </c>
      <c r="G247" s="2" t="s">
        <v>31</v>
      </c>
      <c r="H247" s="2" t="s">
        <v>129</v>
      </c>
      <c r="I247" s="2" t="s">
        <v>130</v>
      </c>
      <c r="J247" s="2" t="s">
        <v>2313</v>
      </c>
      <c r="K247" s="2" t="s">
        <v>111</v>
      </c>
      <c r="L247" s="2" t="s">
        <v>36</v>
      </c>
      <c r="M247" s="2" t="s">
        <v>144</v>
      </c>
      <c r="N247" s="2"/>
      <c r="O247" s="2" t="s">
        <v>2314</v>
      </c>
      <c r="P247" s="2" t="s">
        <v>2315</v>
      </c>
      <c r="Q247" s="2" t="s">
        <v>2316</v>
      </c>
      <c r="R247" s="2" t="s">
        <v>135</v>
      </c>
      <c r="S247" s="2" t="s">
        <v>2317</v>
      </c>
      <c r="T247" s="2" t="s">
        <v>2318</v>
      </c>
      <c r="U247" s="2">
        <v>27.2</v>
      </c>
      <c r="V247" s="2" t="s">
        <v>44</v>
      </c>
      <c r="W247" s="2" t="s">
        <v>45</v>
      </c>
      <c r="X247" s="2" t="s">
        <v>2319</v>
      </c>
      <c r="Y247" s="2" t="str">
        <f t="shared" si="1"/>
        <v>Mengurus Rumah Tangga</v>
      </c>
      <c r="Z247" s="2" t="str">
        <f t="shared" si="2"/>
        <v>#REF!</v>
      </c>
      <c r="AA247" s="2"/>
      <c r="AB247" s="2"/>
      <c r="AC247" s="2"/>
      <c r="AD247" s="2"/>
      <c r="AE247" s="2"/>
      <c r="AF247" s="2"/>
    </row>
    <row r="248" ht="14.25" customHeight="1">
      <c r="A248" s="2" t="s">
        <v>2320</v>
      </c>
      <c r="B248" s="2" t="s">
        <v>62</v>
      </c>
      <c r="C248" s="2" t="s">
        <v>28</v>
      </c>
      <c r="D248" s="2" t="s">
        <v>62</v>
      </c>
      <c r="E248" s="2" t="s">
        <v>2321</v>
      </c>
      <c r="F248" s="2" t="s">
        <v>30</v>
      </c>
      <c r="G248" s="2" t="s">
        <v>31</v>
      </c>
      <c r="H248" s="2" t="s">
        <v>141</v>
      </c>
      <c r="I248" s="2" t="s">
        <v>33</v>
      </c>
      <c r="J248" s="2" t="s">
        <v>2322</v>
      </c>
      <c r="K248" s="2" t="s">
        <v>35</v>
      </c>
      <c r="L248" s="2" t="s">
        <v>36</v>
      </c>
      <c r="M248" s="2" t="s">
        <v>52</v>
      </c>
      <c r="N248" s="2" t="s">
        <v>2323</v>
      </c>
      <c r="O248" s="2" t="s">
        <v>2324</v>
      </c>
      <c r="P248" s="2" t="s">
        <v>2325</v>
      </c>
      <c r="Q248" s="2" t="s">
        <v>2326</v>
      </c>
      <c r="R248" s="2" t="s">
        <v>57</v>
      </c>
      <c r="S248" s="2" t="s">
        <v>2327</v>
      </c>
      <c r="T248" s="2" t="s">
        <v>2328</v>
      </c>
      <c r="U248" s="2">
        <v>29.566666666666666</v>
      </c>
      <c r="V248" s="2" t="s">
        <v>44</v>
      </c>
      <c r="W248" s="2" t="s">
        <v>45</v>
      </c>
      <c r="X248" s="2" t="s">
        <v>2329</v>
      </c>
      <c r="Y248" s="2" t="str">
        <f t="shared" si="1"/>
        <v>Ojek Online</v>
      </c>
      <c r="Z248" s="2" t="str">
        <f t="shared" si="2"/>
        <v>#REF!</v>
      </c>
      <c r="AA248" s="2"/>
      <c r="AB248" s="2"/>
      <c r="AC248" s="2"/>
      <c r="AD248" s="2"/>
      <c r="AE248" s="2"/>
      <c r="AF248" s="2"/>
    </row>
    <row r="249" ht="14.25" customHeight="1">
      <c r="A249" s="2" t="s">
        <v>2330</v>
      </c>
      <c r="B249" s="2" t="s">
        <v>27</v>
      </c>
      <c r="C249" s="2" t="s">
        <v>28</v>
      </c>
      <c r="D249" s="2" t="s">
        <v>27</v>
      </c>
      <c r="E249" s="2" t="s">
        <v>2331</v>
      </c>
      <c r="F249" s="2" t="s">
        <v>30</v>
      </c>
      <c r="G249" s="2" t="s">
        <v>31</v>
      </c>
      <c r="H249" s="2" t="s">
        <v>108</v>
      </c>
      <c r="I249" s="2" t="s">
        <v>50</v>
      </c>
      <c r="J249" s="2" t="s">
        <v>2332</v>
      </c>
      <c r="K249" s="2" t="s">
        <v>111</v>
      </c>
      <c r="L249" s="2" t="s">
        <v>87</v>
      </c>
      <c r="M249" s="2" t="s">
        <v>65</v>
      </c>
      <c r="N249" s="2"/>
      <c r="O249" s="2" t="s">
        <v>2333</v>
      </c>
      <c r="P249" s="2" t="s">
        <v>2334</v>
      </c>
      <c r="Q249" s="2" t="s">
        <v>2335</v>
      </c>
      <c r="R249" s="2" t="s">
        <v>158</v>
      </c>
      <c r="S249" s="2" t="s">
        <v>2336</v>
      </c>
      <c r="T249" s="2" t="s">
        <v>2337</v>
      </c>
      <c r="U249" s="2">
        <v>25.45</v>
      </c>
      <c r="V249" s="2" t="s">
        <v>44</v>
      </c>
      <c r="W249" s="2" t="s">
        <v>45</v>
      </c>
      <c r="X249" s="2" t="s">
        <v>2338</v>
      </c>
      <c r="Y249" s="2" t="str">
        <f t="shared" si="1"/>
        <v>Kader PKK / Karang Taruna / Kader Lainnya</v>
      </c>
      <c r="Z249" s="2" t="str">
        <f t="shared" si="2"/>
        <v>#REF!</v>
      </c>
      <c r="AA249" s="2"/>
      <c r="AB249" s="2"/>
      <c r="AC249" s="2"/>
      <c r="AD249" s="2"/>
      <c r="AE249" s="2"/>
      <c r="AF249" s="2"/>
    </row>
    <row r="250" ht="14.25" customHeight="1">
      <c r="A250" s="2" t="s">
        <v>2339</v>
      </c>
      <c r="B250" s="2" t="s">
        <v>62</v>
      </c>
      <c r="C250" s="2" t="s">
        <v>28</v>
      </c>
      <c r="D250" s="2" t="s">
        <v>62</v>
      </c>
      <c r="E250" s="2" t="s">
        <v>2340</v>
      </c>
      <c r="F250" s="2" t="s">
        <v>30</v>
      </c>
      <c r="G250" s="2" t="s">
        <v>31</v>
      </c>
      <c r="H250" s="2" t="s">
        <v>822</v>
      </c>
      <c r="I250" s="2" t="s">
        <v>130</v>
      </c>
      <c r="J250" s="2" t="s">
        <v>2341</v>
      </c>
      <c r="K250" s="2" t="s">
        <v>111</v>
      </c>
      <c r="L250" s="2" t="s">
        <v>36</v>
      </c>
      <c r="M250" s="2" t="s">
        <v>65</v>
      </c>
      <c r="N250" s="2"/>
      <c r="O250" s="2" t="s">
        <v>2342</v>
      </c>
      <c r="P250" s="2" t="s">
        <v>2343</v>
      </c>
      <c r="Q250" s="2" t="s">
        <v>2344</v>
      </c>
      <c r="R250" s="2" t="s">
        <v>69</v>
      </c>
      <c r="S250" s="2" t="s">
        <v>2345</v>
      </c>
      <c r="T250" s="2" t="s">
        <v>2346</v>
      </c>
      <c r="U250" s="2">
        <v>39.88333333333333</v>
      </c>
      <c r="V250" s="2" t="s">
        <v>44</v>
      </c>
      <c r="W250" s="2" t="s">
        <v>45</v>
      </c>
      <c r="X250" s="2" t="s">
        <v>2347</v>
      </c>
      <c r="Y250" s="2" t="str">
        <f t="shared" si="1"/>
        <v>Kader PKK / Karang Taruna / Kader Lainnya</v>
      </c>
      <c r="Z250" s="2" t="str">
        <f t="shared" si="2"/>
        <v>#REF!</v>
      </c>
      <c r="AA250" s="2"/>
      <c r="AB250" s="2"/>
      <c r="AC250" s="2"/>
      <c r="AD250" s="2"/>
      <c r="AE250" s="2"/>
      <c r="AF250" s="2"/>
    </row>
    <row r="251" ht="14.25" customHeight="1">
      <c r="A251" s="2" t="s">
        <v>2348</v>
      </c>
      <c r="B251" s="2" t="s">
        <v>62</v>
      </c>
      <c r="C251" s="2" t="s">
        <v>28</v>
      </c>
      <c r="D251" s="2" t="s">
        <v>62</v>
      </c>
      <c r="E251" s="2" t="s">
        <v>2349</v>
      </c>
      <c r="F251" s="2" t="s">
        <v>30</v>
      </c>
      <c r="G251" s="2" t="s">
        <v>31</v>
      </c>
      <c r="H251" s="2" t="s">
        <v>141</v>
      </c>
      <c r="I251" s="2" t="s">
        <v>33</v>
      </c>
      <c r="J251" s="2" t="s">
        <v>2350</v>
      </c>
      <c r="K251" s="2" t="s">
        <v>111</v>
      </c>
      <c r="L251" s="2" t="s">
        <v>36</v>
      </c>
      <c r="M251" s="2" t="s">
        <v>65</v>
      </c>
      <c r="N251" s="2"/>
      <c r="O251" s="2" t="s">
        <v>2351</v>
      </c>
      <c r="P251" s="2" t="s">
        <v>2352</v>
      </c>
      <c r="Q251" s="2" t="s">
        <v>2353</v>
      </c>
      <c r="R251" s="2" t="s">
        <v>135</v>
      </c>
      <c r="S251" s="2" t="s">
        <v>2354</v>
      </c>
      <c r="T251" s="2" t="s">
        <v>2355</v>
      </c>
      <c r="U251" s="2">
        <v>23.25</v>
      </c>
      <c r="V251" s="2" t="s">
        <v>44</v>
      </c>
      <c r="W251" s="2" t="s">
        <v>45</v>
      </c>
      <c r="X251" s="2" t="s">
        <v>2356</v>
      </c>
      <c r="Y251" s="2" t="str">
        <f t="shared" si="1"/>
        <v>Kader PKK / Karang Taruna / Kader Lainnya</v>
      </c>
      <c r="Z251" s="2" t="str">
        <f t="shared" si="2"/>
        <v>#REF!</v>
      </c>
      <c r="AA251" s="2"/>
      <c r="AB251" s="2"/>
      <c r="AC251" s="2"/>
      <c r="AD251" s="2"/>
      <c r="AE251" s="2"/>
      <c r="AF251" s="2"/>
    </row>
    <row r="252" ht="14.25" customHeight="1">
      <c r="A252" s="2" t="s">
        <v>2357</v>
      </c>
      <c r="B252" s="2" t="s">
        <v>62</v>
      </c>
      <c r="C252" s="2" t="s">
        <v>28</v>
      </c>
      <c r="D252" s="2" t="s">
        <v>62</v>
      </c>
      <c r="E252" s="2" t="s">
        <v>2358</v>
      </c>
      <c r="F252" s="2" t="s">
        <v>30</v>
      </c>
      <c r="G252" s="2" t="s">
        <v>31</v>
      </c>
      <c r="H252" s="2" t="s">
        <v>108</v>
      </c>
      <c r="I252" s="2" t="s">
        <v>277</v>
      </c>
      <c r="J252" s="2" t="s">
        <v>2359</v>
      </c>
      <c r="K252" s="2" t="s">
        <v>111</v>
      </c>
      <c r="L252" s="2" t="s">
        <v>36</v>
      </c>
      <c r="M252" s="2" t="s">
        <v>65</v>
      </c>
      <c r="N252" s="2"/>
      <c r="O252" s="2" t="s">
        <v>2360</v>
      </c>
      <c r="P252" s="2" t="s">
        <v>2361</v>
      </c>
      <c r="Q252" s="2" t="s">
        <v>2362</v>
      </c>
      <c r="R252" s="2" t="s">
        <v>57</v>
      </c>
      <c r="S252" s="2" t="s">
        <v>2363</v>
      </c>
      <c r="T252" s="2" t="s">
        <v>2364</v>
      </c>
      <c r="U252" s="2">
        <v>29.533333333333335</v>
      </c>
      <c r="V252" s="2" t="s">
        <v>44</v>
      </c>
      <c r="W252" s="2" t="s">
        <v>45</v>
      </c>
      <c r="X252" s="2" t="s">
        <v>2365</v>
      </c>
      <c r="Y252" s="2" t="str">
        <f t="shared" si="1"/>
        <v>Kader PKK / Karang Taruna / Kader Lainnya</v>
      </c>
      <c r="Z252" s="2" t="str">
        <f t="shared" si="2"/>
        <v>#REF!</v>
      </c>
      <c r="AA252" s="2"/>
      <c r="AB252" s="2"/>
      <c r="AC252" s="2"/>
      <c r="AD252" s="2"/>
      <c r="AE252" s="2"/>
      <c r="AF252" s="2"/>
    </row>
    <row r="253" ht="14.25" customHeight="1">
      <c r="A253" s="2" t="s">
        <v>2366</v>
      </c>
      <c r="B253" s="2" t="s">
        <v>62</v>
      </c>
      <c r="C253" s="2" t="s">
        <v>28</v>
      </c>
      <c r="D253" s="2" t="s">
        <v>62</v>
      </c>
      <c r="E253" s="2" t="s">
        <v>2367</v>
      </c>
      <c r="F253" s="2" t="s">
        <v>30</v>
      </c>
      <c r="G253" s="2" t="s">
        <v>31</v>
      </c>
      <c r="H253" s="2" t="s">
        <v>200</v>
      </c>
      <c r="I253" s="2" t="s">
        <v>50</v>
      </c>
      <c r="J253" s="2" t="s">
        <v>2368</v>
      </c>
      <c r="K253" s="2" t="s">
        <v>111</v>
      </c>
      <c r="L253" s="2" t="s">
        <v>87</v>
      </c>
      <c r="M253" s="2" t="s">
        <v>258</v>
      </c>
      <c r="N253" s="2"/>
      <c r="O253" s="2" t="s">
        <v>2369</v>
      </c>
      <c r="P253" s="2" t="s">
        <v>2370</v>
      </c>
      <c r="Q253" s="2" t="s">
        <v>2371</v>
      </c>
      <c r="R253" s="2" t="s">
        <v>69</v>
      </c>
      <c r="S253" s="2" t="s">
        <v>2372</v>
      </c>
      <c r="T253" s="2" t="s">
        <v>2373</v>
      </c>
      <c r="U253" s="2">
        <v>19.816666666666666</v>
      </c>
      <c r="V253" s="2" t="s">
        <v>44</v>
      </c>
      <c r="W253" s="2" t="s">
        <v>45</v>
      </c>
      <c r="X253" s="2" t="s">
        <v>2374</v>
      </c>
      <c r="Y253" s="2" t="str">
        <f t="shared" si="1"/>
        <v>Pelajar / Mahasiswa</v>
      </c>
      <c r="Z253" s="2" t="str">
        <f t="shared" si="2"/>
        <v>#REF!</v>
      </c>
      <c r="AA253" s="2"/>
      <c r="AB253" s="2"/>
      <c r="AC253" s="2"/>
      <c r="AD253" s="2"/>
      <c r="AE253" s="2"/>
      <c r="AF253" s="2"/>
    </row>
    <row r="254" ht="14.25" customHeight="1">
      <c r="A254" s="2" t="s">
        <v>2375</v>
      </c>
      <c r="B254" s="2" t="s">
        <v>62</v>
      </c>
      <c r="C254" s="2" t="s">
        <v>28</v>
      </c>
      <c r="D254" s="2" t="s">
        <v>62</v>
      </c>
      <c r="E254" s="2" t="s">
        <v>2376</v>
      </c>
      <c r="F254" s="2" t="s">
        <v>30</v>
      </c>
      <c r="G254" s="2" t="s">
        <v>31</v>
      </c>
      <c r="H254" s="2" t="s">
        <v>108</v>
      </c>
      <c r="I254" s="2" t="s">
        <v>85</v>
      </c>
      <c r="J254" s="2" t="s">
        <v>2377</v>
      </c>
      <c r="K254" s="2" t="s">
        <v>111</v>
      </c>
      <c r="L254" s="2" t="s">
        <v>36</v>
      </c>
      <c r="M254" s="2" t="s">
        <v>65</v>
      </c>
      <c r="N254" s="2"/>
      <c r="O254" s="2" t="s">
        <v>2378</v>
      </c>
      <c r="P254" s="2" t="s">
        <v>2379</v>
      </c>
      <c r="Q254" s="2" t="s">
        <v>2380</v>
      </c>
      <c r="R254" s="2" t="s">
        <v>322</v>
      </c>
      <c r="S254" s="2" t="s">
        <v>2381</v>
      </c>
      <c r="T254" s="2" t="s">
        <v>2382</v>
      </c>
      <c r="U254" s="2">
        <v>27.433333333333334</v>
      </c>
      <c r="V254" s="2" t="s">
        <v>44</v>
      </c>
      <c r="W254" s="2" t="s">
        <v>45</v>
      </c>
      <c r="X254" s="2" t="s">
        <v>2383</v>
      </c>
      <c r="Y254" s="2" t="str">
        <f t="shared" si="1"/>
        <v>Kader PKK / Karang Taruna / Kader Lainnya</v>
      </c>
      <c r="Z254" s="2" t="str">
        <f t="shared" si="2"/>
        <v>#REF!</v>
      </c>
      <c r="AA254" s="2"/>
      <c r="AB254" s="2"/>
      <c r="AC254" s="2"/>
      <c r="AD254" s="2"/>
      <c r="AE254" s="2"/>
      <c r="AF254" s="2"/>
    </row>
    <row r="255" ht="14.25" customHeight="1">
      <c r="A255" s="2" t="s">
        <v>2384</v>
      </c>
      <c r="B255" s="2" t="s">
        <v>62</v>
      </c>
      <c r="C255" s="2" t="s">
        <v>28</v>
      </c>
      <c r="D255" s="2" t="s">
        <v>62</v>
      </c>
      <c r="E255" s="2" t="s">
        <v>2385</v>
      </c>
      <c r="F255" s="2" t="s">
        <v>30</v>
      </c>
      <c r="G255" s="2" t="s">
        <v>31</v>
      </c>
      <c r="H255" s="2" t="s">
        <v>97</v>
      </c>
      <c r="I255" s="2" t="s">
        <v>130</v>
      </c>
      <c r="J255" s="2" t="s">
        <v>2386</v>
      </c>
      <c r="K255" s="2" t="s">
        <v>111</v>
      </c>
      <c r="L255" s="2" t="s">
        <v>36</v>
      </c>
      <c r="M255" s="2" t="s">
        <v>65</v>
      </c>
      <c r="N255" s="2"/>
      <c r="O255" s="2" t="s">
        <v>2387</v>
      </c>
      <c r="P255" s="2" t="s">
        <v>2388</v>
      </c>
      <c r="Q255" s="2" t="s">
        <v>2389</v>
      </c>
      <c r="R255" s="2" t="s">
        <v>69</v>
      </c>
      <c r="S255" s="2" t="s">
        <v>2390</v>
      </c>
      <c r="T255" s="2" t="s">
        <v>2391</v>
      </c>
      <c r="U255" s="2">
        <v>13.083333333333334</v>
      </c>
      <c r="V255" s="2" t="s">
        <v>44</v>
      </c>
      <c r="W255" s="2" t="s">
        <v>45</v>
      </c>
      <c r="X255" s="2" t="s">
        <v>2392</v>
      </c>
      <c r="Y255" s="2" t="str">
        <f t="shared" si="1"/>
        <v>Kader PKK / Karang Taruna / Kader Lainnya</v>
      </c>
      <c r="Z255" s="2" t="str">
        <f t="shared" si="2"/>
        <v>#REF!</v>
      </c>
      <c r="AA255" s="2"/>
      <c r="AB255" s="2"/>
      <c r="AC255" s="2"/>
      <c r="AD255" s="2"/>
      <c r="AE255" s="2"/>
      <c r="AF255" s="2"/>
    </row>
    <row r="256" ht="14.25" customHeight="1">
      <c r="A256" s="2" t="s">
        <v>2393</v>
      </c>
      <c r="B256" s="2" t="s">
        <v>27</v>
      </c>
      <c r="C256" s="2" t="s">
        <v>28</v>
      </c>
      <c r="D256" s="2" t="s">
        <v>27</v>
      </c>
      <c r="E256" s="2" t="s">
        <v>2394</v>
      </c>
      <c r="F256" s="2" t="s">
        <v>30</v>
      </c>
      <c r="G256" s="2" t="s">
        <v>31</v>
      </c>
      <c r="H256" s="2" t="s">
        <v>84</v>
      </c>
      <c r="I256" s="2" t="s">
        <v>277</v>
      </c>
      <c r="J256" s="2" t="s">
        <v>2395</v>
      </c>
      <c r="K256" s="2" t="s">
        <v>111</v>
      </c>
      <c r="L256" s="2" t="s">
        <v>87</v>
      </c>
      <c r="M256" s="2" t="s">
        <v>65</v>
      </c>
      <c r="N256" s="2"/>
      <c r="O256" s="2" t="s">
        <v>2396</v>
      </c>
      <c r="P256" s="2" t="s">
        <v>2397</v>
      </c>
      <c r="Q256" s="2" t="s">
        <v>2398</v>
      </c>
      <c r="R256" s="2" t="s">
        <v>135</v>
      </c>
      <c r="S256" s="2" t="s">
        <v>2399</v>
      </c>
      <c r="T256" s="2" t="s">
        <v>2400</v>
      </c>
      <c r="U256" s="2">
        <v>32.25</v>
      </c>
      <c r="V256" s="2" t="s">
        <v>44</v>
      </c>
      <c r="W256" s="2" t="s">
        <v>45</v>
      </c>
      <c r="X256" s="2" t="s">
        <v>2401</v>
      </c>
      <c r="Y256" s="2" t="str">
        <f t="shared" si="1"/>
        <v>Kader PKK / Karang Taruna / Kader Lainnya</v>
      </c>
      <c r="Z256" s="2" t="str">
        <f t="shared" si="2"/>
        <v>#REF!</v>
      </c>
      <c r="AA256" s="2"/>
      <c r="AB256" s="2"/>
      <c r="AC256" s="2"/>
      <c r="AD256" s="2"/>
      <c r="AE256" s="2"/>
      <c r="AF256" s="2"/>
    </row>
    <row r="257" ht="14.25" customHeight="1">
      <c r="A257" s="2" t="s">
        <v>2402</v>
      </c>
      <c r="B257" s="2" t="s">
        <v>62</v>
      </c>
      <c r="C257" s="2" t="s">
        <v>28</v>
      </c>
      <c r="D257" s="2" t="s">
        <v>62</v>
      </c>
      <c r="E257" s="2" t="s">
        <v>2403</v>
      </c>
      <c r="F257" s="2" t="s">
        <v>30</v>
      </c>
      <c r="G257" s="2" t="s">
        <v>31</v>
      </c>
      <c r="H257" s="2" t="s">
        <v>452</v>
      </c>
      <c r="I257" s="2" t="s">
        <v>130</v>
      </c>
      <c r="J257" s="2" t="s">
        <v>2404</v>
      </c>
      <c r="K257" s="2" t="s">
        <v>111</v>
      </c>
      <c r="L257" s="2" t="s">
        <v>36</v>
      </c>
      <c r="M257" s="2" t="s">
        <v>144</v>
      </c>
      <c r="N257" s="2"/>
      <c r="O257" s="2" t="s">
        <v>2405</v>
      </c>
      <c r="P257" s="2" t="s">
        <v>2406</v>
      </c>
      <c r="Q257" s="2" t="s">
        <v>2407</v>
      </c>
      <c r="R257" s="2" t="s">
        <v>135</v>
      </c>
      <c r="S257" s="2" t="s">
        <v>2408</v>
      </c>
      <c r="T257" s="2" t="s">
        <v>2409</v>
      </c>
      <c r="U257" s="2">
        <v>40.516666666666666</v>
      </c>
      <c r="V257" s="2" t="s">
        <v>44</v>
      </c>
      <c r="W257" s="2" t="s">
        <v>45</v>
      </c>
      <c r="X257" s="2" t="s">
        <v>2410</v>
      </c>
      <c r="Y257" s="2" t="str">
        <f t="shared" si="1"/>
        <v>Mengurus Rumah Tangga</v>
      </c>
      <c r="Z257" s="2" t="str">
        <f t="shared" si="2"/>
        <v>#REF!</v>
      </c>
      <c r="AA257" s="2"/>
      <c r="AB257" s="2"/>
      <c r="AC257" s="2"/>
      <c r="AD257" s="2"/>
      <c r="AE257" s="2"/>
      <c r="AF257" s="2"/>
    </row>
    <row r="258" ht="14.25" customHeight="1">
      <c r="A258" s="2" t="s">
        <v>2411</v>
      </c>
      <c r="B258" s="2" t="s">
        <v>62</v>
      </c>
      <c r="C258" s="2" t="s">
        <v>28</v>
      </c>
      <c r="D258" s="2" t="s">
        <v>62</v>
      </c>
      <c r="E258" s="2" t="s">
        <v>2412</v>
      </c>
      <c r="F258" s="2" t="s">
        <v>30</v>
      </c>
      <c r="G258" s="2" t="s">
        <v>31</v>
      </c>
      <c r="H258" s="2" t="s">
        <v>129</v>
      </c>
      <c r="I258" s="2" t="s">
        <v>142</v>
      </c>
      <c r="J258" s="2" t="s">
        <v>2413</v>
      </c>
      <c r="K258" s="2" t="s">
        <v>111</v>
      </c>
      <c r="L258" s="2" t="s">
        <v>36</v>
      </c>
      <c r="M258" s="2" t="s">
        <v>144</v>
      </c>
      <c r="N258" s="2"/>
      <c r="O258" s="2" t="s">
        <v>2414</v>
      </c>
      <c r="P258" s="2" t="s">
        <v>2415</v>
      </c>
      <c r="Q258" s="2" t="s">
        <v>2416</v>
      </c>
      <c r="R258" s="2" t="s">
        <v>57</v>
      </c>
      <c r="S258" s="2" t="s">
        <v>2417</v>
      </c>
      <c r="T258" s="2" t="s">
        <v>2418</v>
      </c>
      <c r="U258" s="2">
        <v>49.583333333333336</v>
      </c>
      <c r="V258" s="2" t="s">
        <v>44</v>
      </c>
      <c r="W258" s="2" t="s">
        <v>45</v>
      </c>
      <c r="X258" s="2" t="s">
        <v>2419</v>
      </c>
      <c r="Y258" s="2" t="str">
        <f t="shared" si="1"/>
        <v>Mengurus Rumah Tangga</v>
      </c>
      <c r="Z258" s="2" t="str">
        <f t="shared" si="2"/>
        <v>#REF!</v>
      </c>
      <c r="AA258" s="2"/>
      <c r="AB258" s="2"/>
      <c r="AC258" s="2"/>
      <c r="AD258" s="2"/>
      <c r="AE258" s="2"/>
      <c r="AF258" s="2"/>
    </row>
    <row r="259" ht="14.25" customHeight="1">
      <c r="A259" s="2" t="s">
        <v>2420</v>
      </c>
      <c r="B259" s="2" t="s">
        <v>62</v>
      </c>
      <c r="C259" s="2" t="s">
        <v>28</v>
      </c>
      <c r="D259" s="2" t="s">
        <v>62</v>
      </c>
      <c r="E259" s="2" t="s">
        <v>2421</v>
      </c>
      <c r="F259" s="2" t="s">
        <v>30</v>
      </c>
      <c r="G259" s="2" t="s">
        <v>31</v>
      </c>
      <c r="H259" s="2" t="s">
        <v>822</v>
      </c>
      <c r="I259" s="2" t="s">
        <v>441</v>
      </c>
      <c r="J259" s="2" t="s">
        <v>2422</v>
      </c>
      <c r="K259" s="2" t="s">
        <v>111</v>
      </c>
      <c r="L259" s="2" t="s">
        <v>36</v>
      </c>
      <c r="M259" s="2" t="s">
        <v>65</v>
      </c>
      <c r="N259" s="2"/>
      <c r="O259" s="2" t="s">
        <v>2423</v>
      </c>
      <c r="P259" s="2" t="s">
        <v>2424</v>
      </c>
      <c r="Q259" s="2" t="s">
        <v>2425</v>
      </c>
      <c r="R259" s="2" t="s">
        <v>148</v>
      </c>
      <c r="S259" s="2" t="s">
        <v>2426</v>
      </c>
      <c r="T259" s="2" t="s">
        <v>2427</v>
      </c>
      <c r="U259" s="2">
        <v>28.45</v>
      </c>
      <c r="V259" s="2" t="s">
        <v>44</v>
      </c>
      <c r="W259" s="2" t="s">
        <v>45</v>
      </c>
      <c r="X259" s="2" t="s">
        <v>2428</v>
      </c>
      <c r="Y259" s="2" t="str">
        <f t="shared" si="1"/>
        <v>Kader PKK / Karang Taruna / Kader Lainnya</v>
      </c>
      <c r="Z259" s="2" t="str">
        <f t="shared" si="2"/>
        <v>#REF!</v>
      </c>
      <c r="AA259" s="2"/>
      <c r="AB259" s="2"/>
      <c r="AC259" s="2"/>
      <c r="AD259" s="2"/>
      <c r="AE259" s="2"/>
      <c r="AF259" s="2"/>
    </row>
    <row r="260" ht="14.25" customHeight="1">
      <c r="A260" s="2" t="s">
        <v>2429</v>
      </c>
      <c r="B260" s="2" t="s">
        <v>62</v>
      </c>
      <c r="C260" s="2" t="s">
        <v>28</v>
      </c>
      <c r="D260" s="2" t="s">
        <v>62</v>
      </c>
      <c r="E260" s="2" t="s">
        <v>2430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2431</v>
      </c>
      <c r="K260" s="2" t="s">
        <v>35</v>
      </c>
      <c r="L260" s="2" t="s">
        <v>36</v>
      </c>
      <c r="M260" s="2" t="s">
        <v>37</v>
      </c>
      <c r="N260" s="2"/>
      <c r="O260" s="2" t="s">
        <v>2432</v>
      </c>
      <c r="P260" s="2" t="s">
        <v>2433</v>
      </c>
      <c r="Q260" s="2" t="s">
        <v>2434</v>
      </c>
      <c r="R260" s="2" t="s">
        <v>41</v>
      </c>
      <c r="S260" s="2" t="s">
        <v>2435</v>
      </c>
      <c r="T260" s="2" t="s">
        <v>2436</v>
      </c>
      <c r="U260" s="2">
        <v>34.61666666666667</v>
      </c>
      <c r="V260" s="2" t="s">
        <v>44</v>
      </c>
      <c r="W260" s="2" t="s">
        <v>45</v>
      </c>
      <c r="X260" s="2" t="s">
        <v>2437</v>
      </c>
      <c r="Y260" s="2" t="str">
        <f t="shared" si="1"/>
        <v>Wiraswasta</v>
      </c>
      <c r="Z260" s="2" t="str">
        <f t="shared" si="2"/>
        <v>#REF!</v>
      </c>
      <c r="AA260" s="2"/>
      <c r="AB260" s="2"/>
      <c r="AC260" s="2"/>
      <c r="AD260" s="2"/>
      <c r="AE260" s="2"/>
      <c r="AF260" s="2"/>
    </row>
    <row r="261" ht="14.25" customHeight="1">
      <c r="A261" s="2" t="s">
        <v>2438</v>
      </c>
      <c r="B261" s="2" t="s">
        <v>62</v>
      </c>
      <c r="C261" s="2" t="s">
        <v>28</v>
      </c>
      <c r="D261" s="2" t="s">
        <v>62</v>
      </c>
      <c r="E261" s="2" t="s">
        <v>2439</v>
      </c>
      <c r="F261" s="2" t="s">
        <v>30</v>
      </c>
      <c r="G261" s="2" t="s">
        <v>31</v>
      </c>
      <c r="H261" s="2" t="s">
        <v>200</v>
      </c>
      <c r="I261" s="2" t="s">
        <v>50</v>
      </c>
      <c r="J261" s="2" t="s">
        <v>2440</v>
      </c>
      <c r="K261" s="2" t="s">
        <v>35</v>
      </c>
      <c r="L261" s="2" t="s">
        <v>36</v>
      </c>
      <c r="M261" s="2" t="s">
        <v>65</v>
      </c>
      <c r="N261" s="2"/>
      <c r="O261" s="2" t="s">
        <v>2441</v>
      </c>
      <c r="P261" s="2" t="s">
        <v>2442</v>
      </c>
      <c r="Q261" s="2" t="s">
        <v>2443</v>
      </c>
      <c r="R261" s="2" t="s">
        <v>158</v>
      </c>
      <c r="S261" s="2" t="s">
        <v>2444</v>
      </c>
      <c r="T261" s="2" t="s">
        <v>2445</v>
      </c>
      <c r="U261" s="2">
        <v>26.7</v>
      </c>
      <c r="V261" s="2" t="s">
        <v>44</v>
      </c>
      <c r="W261" s="2" t="s">
        <v>45</v>
      </c>
      <c r="X261" s="2" t="s">
        <v>2446</v>
      </c>
      <c r="Y261" s="2" t="str">
        <f t="shared" si="1"/>
        <v>Kader PKK / Karang Taruna / Kader Lainnya</v>
      </c>
      <c r="Z261" s="2" t="str">
        <f t="shared" si="2"/>
        <v>#REF!</v>
      </c>
      <c r="AA261" s="2"/>
      <c r="AB261" s="2"/>
      <c r="AC261" s="2"/>
      <c r="AD261" s="2"/>
      <c r="AE261" s="2"/>
      <c r="AF261" s="2"/>
    </row>
    <row r="262" ht="14.25" customHeight="1">
      <c r="A262" s="2" t="s">
        <v>2447</v>
      </c>
      <c r="B262" s="2" t="s">
        <v>27</v>
      </c>
      <c r="C262" s="2" t="s">
        <v>28</v>
      </c>
      <c r="D262" s="2" t="s">
        <v>27</v>
      </c>
      <c r="E262" s="2" t="s">
        <v>2448</v>
      </c>
      <c r="F262" s="2" t="s">
        <v>30</v>
      </c>
      <c r="G262" s="2" t="s">
        <v>31</v>
      </c>
      <c r="H262" s="2" t="s">
        <v>108</v>
      </c>
      <c r="I262" s="2" t="s">
        <v>109</v>
      </c>
      <c r="J262" s="2" t="s">
        <v>2449</v>
      </c>
      <c r="K262" s="2" t="s">
        <v>35</v>
      </c>
      <c r="L262" s="2" t="s">
        <v>482</v>
      </c>
      <c r="M262" s="2" t="s">
        <v>52</v>
      </c>
      <c r="N262" s="2" t="s">
        <v>2450</v>
      </c>
      <c r="O262" s="2" t="s">
        <v>2451</v>
      </c>
      <c r="P262" s="2" t="s">
        <v>2452</v>
      </c>
      <c r="Q262" s="2" t="s">
        <v>2453</v>
      </c>
      <c r="R262" s="2" t="s">
        <v>135</v>
      </c>
      <c r="S262" s="2" t="s">
        <v>2454</v>
      </c>
      <c r="T262" s="2" t="s">
        <v>2455</v>
      </c>
      <c r="U262" s="2">
        <v>56.5</v>
      </c>
      <c r="V262" s="2" t="s">
        <v>44</v>
      </c>
      <c r="W262" s="2" t="s">
        <v>45</v>
      </c>
      <c r="X262" s="2" t="s">
        <v>2456</v>
      </c>
      <c r="Y262" s="2" t="str">
        <f t="shared" si="1"/>
        <v>Dagang</v>
      </c>
      <c r="Z262" s="2" t="str">
        <f t="shared" si="2"/>
        <v>#REF!</v>
      </c>
      <c r="AA262" s="2"/>
      <c r="AB262" s="2"/>
      <c r="AC262" s="2"/>
      <c r="AD262" s="2"/>
      <c r="AE262" s="2"/>
      <c r="AF262" s="2"/>
    </row>
    <row r="263" ht="14.25" customHeight="1">
      <c r="A263" s="2" t="s">
        <v>2457</v>
      </c>
      <c r="B263" s="2" t="s">
        <v>62</v>
      </c>
      <c r="C263" s="2" t="s">
        <v>28</v>
      </c>
      <c r="D263" s="2" t="s">
        <v>62</v>
      </c>
      <c r="E263" s="2" t="s">
        <v>2458</v>
      </c>
      <c r="F263" s="2" t="s">
        <v>30</v>
      </c>
      <c r="G263" s="2" t="s">
        <v>31</v>
      </c>
      <c r="H263" s="2" t="s">
        <v>32</v>
      </c>
      <c r="I263" s="2" t="s">
        <v>130</v>
      </c>
      <c r="J263" s="2" t="s">
        <v>2459</v>
      </c>
      <c r="K263" s="2" t="s">
        <v>35</v>
      </c>
      <c r="L263" s="2" t="s">
        <v>36</v>
      </c>
      <c r="M263" s="2" t="s">
        <v>258</v>
      </c>
      <c r="N263" s="2"/>
      <c r="O263" s="2" t="s">
        <v>2460</v>
      </c>
      <c r="P263" s="2" t="s">
        <v>2461</v>
      </c>
      <c r="Q263" s="2" t="s">
        <v>2462</v>
      </c>
      <c r="R263" s="2" t="s">
        <v>57</v>
      </c>
      <c r="S263" s="2" t="s">
        <v>2463</v>
      </c>
      <c r="T263" s="2" t="s">
        <v>2464</v>
      </c>
      <c r="U263" s="2">
        <v>40.96666666666667</v>
      </c>
      <c r="V263" s="2" t="s">
        <v>44</v>
      </c>
      <c r="W263" s="2" t="s">
        <v>45</v>
      </c>
      <c r="X263" s="2" t="s">
        <v>2465</v>
      </c>
      <c r="Y263" s="2" t="str">
        <f t="shared" si="1"/>
        <v>Pelajar / Mahasiswa</v>
      </c>
      <c r="Z263" s="2" t="str">
        <f t="shared" si="2"/>
        <v>#REF!</v>
      </c>
      <c r="AA263" s="2"/>
      <c r="AB263" s="2"/>
      <c r="AC263" s="2"/>
      <c r="AD263" s="2"/>
      <c r="AE263" s="2"/>
      <c r="AF263" s="2"/>
    </row>
    <row r="264" ht="14.25" customHeight="1">
      <c r="A264" s="2" t="s">
        <v>2466</v>
      </c>
      <c r="B264" s="2" t="s">
        <v>27</v>
      </c>
      <c r="C264" s="2" t="s">
        <v>28</v>
      </c>
      <c r="D264" s="2" t="s">
        <v>27</v>
      </c>
      <c r="E264" s="2" t="s">
        <v>2467</v>
      </c>
      <c r="F264" s="2" t="s">
        <v>30</v>
      </c>
      <c r="G264" s="2" t="s">
        <v>31</v>
      </c>
      <c r="H264" s="2" t="s">
        <v>97</v>
      </c>
      <c r="I264" s="2" t="s">
        <v>109</v>
      </c>
      <c r="J264" s="2" t="s">
        <v>2468</v>
      </c>
      <c r="K264" s="2" t="s">
        <v>35</v>
      </c>
      <c r="L264" s="2" t="s">
        <v>36</v>
      </c>
      <c r="M264" s="2" t="s">
        <v>65</v>
      </c>
      <c r="N264" s="2"/>
      <c r="O264" s="2" t="s">
        <v>2469</v>
      </c>
      <c r="P264" s="2" t="s">
        <v>2470</v>
      </c>
      <c r="Q264" s="2" t="s">
        <v>2471</v>
      </c>
      <c r="R264" s="2" t="s">
        <v>57</v>
      </c>
      <c r="S264" s="2" t="s">
        <v>2472</v>
      </c>
      <c r="T264" s="2" t="s">
        <v>2473</v>
      </c>
      <c r="U264" s="2">
        <v>38.45</v>
      </c>
      <c r="V264" s="2" t="s">
        <v>44</v>
      </c>
      <c r="W264" s="2" t="s">
        <v>45</v>
      </c>
      <c r="X264" s="2" t="s">
        <v>2474</v>
      </c>
      <c r="Y264" s="2" t="str">
        <f t="shared" si="1"/>
        <v>Kader PKK / Karang Taruna / Kader Lainnya</v>
      </c>
      <c r="Z264" s="2" t="str">
        <f t="shared" si="2"/>
        <v>#REF!</v>
      </c>
      <c r="AA264" s="2"/>
      <c r="AB264" s="2"/>
      <c r="AC264" s="2"/>
      <c r="AD264" s="2"/>
      <c r="AE264" s="2"/>
      <c r="AF264" s="2"/>
    </row>
    <row r="265" ht="14.25" customHeight="1">
      <c r="A265" s="2" t="s">
        <v>2475</v>
      </c>
      <c r="B265" s="2" t="s">
        <v>27</v>
      </c>
      <c r="C265" s="2" t="s">
        <v>28</v>
      </c>
      <c r="D265" s="2" t="s">
        <v>27</v>
      </c>
      <c r="E265" s="2" t="s">
        <v>2476</v>
      </c>
      <c r="F265" s="2" t="s">
        <v>30</v>
      </c>
      <c r="G265" s="2" t="s">
        <v>31</v>
      </c>
      <c r="H265" s="2" t="s">
        <v>141</v>
      </c>
      <c r="I265" s="2" t="s">
        <v>130</v>
      </c>
      <c r="J265" s="2" t="s">
        <v>2477</v>
      </c>
      <c r="K265" s="2" t="s">
        <v>35</v>
      </c>
      <c r="L265" s="2" t="s">
        <v>87</v>
      </c>
      <c r="M265" s="2" t="s">
        <v>65</v>
      </c>
      <c r="N265" s="2"/>
      <c r="O265" s="2" t="s">
        <v>2478</v>
      </c>
      <c r="P265" s="2" t="s">
        <v>2479</v>
      </c>
      <c r="Q265" s="2" t="s">
        <v>2480</v>
      </c>
      <c r="R265" s="2" t="s">
        <v>322</v>
      </c>
      <c r="S265" s="2" t="s">
        <v>2481</v>
      </c>
      <c r="T265" s="2" t="s">
        <v>2482</v>
      </c>
      <c r="U265" s="2">
        <v>25.283333333333335</v>
      </c>
      <c r="V265" s="2" t="s">
        <v>44</v>
      </c>
      <c r="W265" s="2" t="s">
        <v>45</v>
      </c>
      <c r="X265" s="2" t="s">
        <v>2483</v>
      </c>
      <c r="Y265" s="2" t="str">
        <f t="shared" si="1"/>
        <v>Kader PKK / Karang Taruna / Kader Lainnya</v>
      </c>
      <c r="Z265" s="2" t="str">
        <f t="shared" si="2"/>
        <v>#REF!</v>
      </c>
      <c r="AA265" s="2"/>
      <c r="AB265" s="2"/>
      <c r="AC265" s="2"/>
      <c r="AD265" s="2"/>
      <c r="AE265" s="2"/>
      <c r="AF265" s="2"/>
    </row>
    <row r="266" ht="14.25" customHeight="1">
      <c r="A266" s="2" t="s">
        <v>2484</v>
      </c>
      <c r="B266" s="2" t="s">
        <v>62</v>
      </c>
      <c r="C266" s="2" t="s">
        <v>28</v>
      </c>
      <c r="D266" s="2" t="s">
        <v>62</v>
      </c>
      <c r="E266" s="2" t="s">
        <v>2485</v>
      </c>
      <c r="F266" s="2" t="s">
        <v>30</v>
      </c>
      <c r="G266" s="2" t="s">
        <v>31</v>
      </c>
      <c r="H266" s="2" t="s">
        <v>49</v>
      </c>
      <c r="I266" s="2" t="s">
        <v>50</v>
      </c>
      <c r="J266" s="2" t="s">
        <v>2486</v>
      </c>
      <c r="K266" s="2" t="s">
        <v>35</v>
      </c>
      <c r="L266" s="2" t="s">
        <v>36</v>
      </c>
      <c r="M266" s="2" t="s">
        <v>258</v>
      </c>
      <c r="N266" s="2"/>
      <c r="O266" s="2" t="s">
        <v>2487</v>
      </c>
      <c r="P266" s="2" t="s">
        <v>2488</v>
      </c>
      <c r="Q266" s="2" t="s">
        <v>2489</v>
      </c>
      <c r="R266" s="2" t="s">
        <v>57</v>
      </c>
      <c r="S266" s="2" t="s">
        <v>2490</v>
      </c>
      <c r="T266" s="2" t="s">
        <v>2491</v>
      </c>
      <c r="U266" s="2">
        <v>44.78333333333333</v>
      </c>
      <c r="V266" s="2" t="s">
        <v>44</v>
      </c>
      <c r="W266" s="2" t="s">
        <v>45</v>
      </c>
      <c r="X266" s="2" t="s">
        <v>2492</v>
      </c>
      <c r="Y266" s="2" t="str">
        <f t="shared" si="1"/>
        <v>Pelajar / Mahasiswa</v>
      </c>
      <c r="Z266" s="2" t="str">
        <f t="shared" si="2"/>
        <v>#REF!</v>
      </c>
      <c r="AA266" s="2"/>
      <c r="AB266" s="2"/>
      <c r="AC266" s="2"/>
      <c r="AD266" s="2"/>
      <c r="AE266" s="2"/>
      <c r="AF266" s="2"/>
    </row>
    <row r="267" ht="14.25" customHeight="1">
      <c r="A267" s="2" t="s">
        <v>2493</v>
      </c>
      <c r="B267" s="2" t="s">
        <v>62</v>
      </c>
      <c r="C267" s="2" t="s">
        <v>28</v>
      </c>
      <c r="D267" s="2" t="s">
        <v>62</v>
      </c>
      <c r="E267" s="2" t="s">
        <v>2494</v>
      </c>
      <c r="F267" s="2" t="s">
        <v>30</v>
      </c>
      <c r="G267" s="2" t="s">
        <v>31</v>
      </c>
      <c r="H267" s="2" t="s">
        <v>49</v>
      </c>
      <c r="I267" s="2" t="s">
        <v>50</v>
      </c>
      <c r="J267" s="2" t="s">
        <v>2495</v>
      </c>
      <c r="K267" s="2" t="s">
        <v>35</v>
      </c>
      <c r="L267" s="2" t="s">
        <v>482</v>
      </c>
      <c r="M267" s="2" t="s">
        <v>37</v>
      </c>
      <c r="N267" s="2"/>
      <c r="O267" s="2" t="s">
        <v>2496</v>
      </c>
      <c r="P267" s="2" t="s">
        <v>2497</v>
      </c>
      <c r="Q267" s="2" t="s">
        <v>2498</v>
      </c>
      <c r="R267" s="2" t="s">
        <v>158</v>
      </c>
      <c r="S267" s="2" t="s">
        <v>2499</v>
      </c>
      <c r="T267" s="2" t="s">
        <v>2500</v>
      </c>
      <c r="U267" s="2">
        <v>19.25</v>
      </c>
      <c r="V267" s="2" t="s">
        <v>44</v>
      </c>
      <c r="W267" s="2" t="s">
        <v>45</v>
      </c>
      <c r="X267" s="2" t="s">
        <v>2501</v>
      </c>
      <c r="Y267" s="2" t="str">
        <f t="shared" si="1"/>
        <v>Wiraswasta</v>
      </c>
      <c r="Z267" s="2" t="str">
        <f t="shared" si="2"/>
        <v>#REF!</v>
      </c>
      <c r="AA267" s="2"/>
      <c r="AB267" s="2"/>
      <c r="AC267" s="2"/>
      <c r="AD267" s="2"/>
      <c r="AE267" s="2"/>
      <c r="AF267" s="2"/>
    </row>
    <row r="268" ht="14.25" customHeight="1">
      <c r="A268" s="2" t="s">
        <v>2502</v>
      </c>
      <c r="B268" s="2" t="s">
        <v>62</v>
      </c>
      <c r="C268" s="2" t="s">
        <v>28</v>
      </c>
      <c r="D268" s="2" t="s">
        <v>62</v>
      </c>
      <c r="E268" s="2" t="s">
        <v>2503</v>
      </c>
      <c r="F268" s="2" t="s">
        <v>30</v>
      </c>
      <c r="G268" s="2" t="s">
        <v>31</v>
      </c>
      <c r="H268" s="2" t="s">
        <v>108</v>
      </c>
      <c r="I268" s="2" t="s">
        <v>33</v>
      </c>
      <c r="J268" s="2" t="s">
        <v>2504</v>
      </c>
      <c r="K268" s="2" t="s">
        <v>35</v>
      </c>
      <c r="L268" s="2" t="s">
        <v>36</v>
      </c>
      <c r="M268" s="2" t="s">
        <v>65</v>
      </c>
      <c r="N268" s="2"/>
      <c r="O268" s="2" t="s">
        <v>2505</v>
      </c>
      <c r="P268" s="2" t="s">
        <v>2506</v>
      </c>
      <c r="Q268" s="2" t="s">
        <v>2507</v>
      </c>
      <c r="R268" s="2" t="s">
        <v>57</v>
      </c>
      <c r="S268" s="2" t="s">
        <v>2508</v>
      </c>
      <c r="T268" s="2" t="s">
        <v>2509</v>
      </c>
      <c r="U268" s="2">
        <v>10.4</v>
      </c>
      <c r="V268" s="2" t="s">
        <v>44</v>
      </c>
      <c r="W268" s="2" t="s">
        <v>45</v>
      </c>
      <c r="X268" s="2" t="s">
        <v>2510</v>
      </c>
      <c r="Y268" s="2" t="str">
        <f t="shared" si="1"/>
        <v>Kader PKK / Karang Taruna / Kader Lainnya</v>
      </c>
      <c r="Z268" s="2" t="str">
        <f t="shared" si="2"/>
        <v>#REF!</v>
      </c>
      <c r="AA268" s="2"/>
      <c r="AB268" s="2"/>
      <c r="AC268" s="2"/>
      <c r="AD268" s="2"/>
      <c r="AE268" s="2"/>
      <c r="AF268" s="2"/>
    </row>
    <row r="269" ht="14.25" customHeight="1">
      <c r="A269" s="2" t="s">
        <v>2511</v>
      </c>
      <c r="B269" s="2" t="s">
        <v>62</v>
      </c>
      <c r="C269" s="2" t="s">
        <v>28</v>
      </c>
      <c r="D269" s="2" t="s">
        <v>62</v>
      </c>
      <c r="E269" s="2" t="s">
        <v>2512</v>
      </c>
      <c r="F269" s="2" t="s">
        <v>30</v>
      </c>
      <c r="G269" s="2" t="s">
        <v>31</v>
      </c>
      <c r="H269" s="2" t="s">
        <v>84</v>
      </c>
      <c r="I269" s="2" t="s">
        <v>130</v>
      </c>
      <c r="J269" s="2" t="s">
        <v>2513</v>
      </c>
      <c r="K269" s="2" t="s">
        <v>35</v>
      </c>
      <c r="L269" s="2" t="s">
        <v>36</v>
      </c>
      <c r="M269" s="2" t="s">
        <v>52</v>
      </c>
      <c r="N269" s="2" t="s">
        <v>2514</v>
      </c>
      <c r="O269" s="2" t="s">
        <v>2515</v>
      </c>
      <c r="P269" s="2" t="s">
        <v>2516</v>
      </c>
      <c r="Q269" s="2" t="s">
        <v>2517</v>
      </c>
      <c r="R269" s="2" t="s">
        <v>158</v>
      </c>
      <c r="S269" s="2" t="s">
        <v>2518</v>
      </c>
      <c r="T269" s="2" t="s">
        <v>2519</v>
      </c>
      <c r="U269" s="2">
        <v>18.466666666666665</v>
      </c>
      <c r="V269" s="2" t="s">
        <v>44</v>
      </c>
      <c r="W269" s="2" t="s">
        <v>45</v>
      </c>
      <c r="X269" s="2" t="s">
        <v>2520</v>
      </c>
      <c r="Y269" s="2" t="str">
        <f t="shared" si="1"/>
        <v>Wirausaha,Perangkat RT</v>
      </c>
      <c r="Z269" s="2" t="str">
        <f t="shared" si="2"/>
        <v>#REF!</v>
      </c>
      <c r="AA269" s="2"/>
      <c r="AB269" s="2"/>
      <c r="AC269" s="2"/>
      <c r="AD269" s="2"/>
      <c r="AE269" s="2"/>
      <c r="AF269" s="2"/>
    </row>
    <row r="270" ht="14.25" customHeight="1">
      <c r="A270" s="2" t="s">
        <v>2521</v>
      </c>
      <c r="B270" s="2" t="s">
        <v>62</v>
      </c>
      <c r="C270" s="2" t="s">
        <v>28</v>
      </c>
      <c r="D270" s="2" t="s">
        <v>62</v>
      </c>
      <c r="E270" s="2" t="s">
        <v>2522</v>
      </c>
      <c r="F270" s="2" t="s">
        <v>30</v>
      </c>
      <c r="G270" s="2" t="s">
        <v>31</v>
      </c>
      <c r="H270" s="2" t="s">
        <v>200</v>
      </c>
      <c r="I270" s="2" t="s">
        <v>50</v>
      </c>
      <c r="J270" s="2" t="s">
        <v>2523</v>
      </c>
      <c r="K270" s="2" t="s">
        <v>35</v>
      </c>
      <c r="L270" s="2" t="s">
        <v>87</v>
      </c>
      <c r="M270" s="2" t="s">
        <v>65</v>
      </c>
      <c r="N270" s="2"/>
      <c r="O270" s="2" t="s">
        <v>2524</v>
      </c>
      <c r="P270" s="2" t="s">
        <v>2525</v>
      </c>
      <c r="Q270" s="2" t="s">
        <v>2526</v>
      </c>
      <c r="R270" s="2" t="s">
        <v>158</v>
      </c>
      <c r="S270" s="2" t="s">
        <v>2527</v>
      </c>
      <c r="T270" s="2" t="s">
        <v>2528</v>
      </c>
      <c r="U270" s="2">
        <v>15.616666666666667</v>
      </c>
      <c r="V270" s="2" t="s">
        <v>44</v>
      </c>
      <c r="W270" s="2" t="s">
        <v>45</v>
      </c>
      <c r="X270" s="2" t="s">
        <v>2529</v>
      </c>
      <c r="Y270" s="2" t="str">
        <f t="shared" si="1"/>
        <v>Kader PKK / Karang Taruna / Kader Lainnya</v>
      </c>
      <c r="Z270" s="2" t="str">
        <f t="shared" si="2"/>
        <v>#REF!</v>
      </c>
      <c r="AA270" s="2"/>
      <c r="AB270" s="2"/>
      <c r="AC270" s="2"/>
      <c r="AD270" s="2"/>
      <c r="AE270" s="2"/>
      <c r="AF270" s="2"/>
    </row>
    <row r="271" ht="14.25" customHeight="1">
      <c r="A271" s="2" t="s">
        <v>2530</v>
      </c>
      <c r="B271" s="2" t="s">
        <v>62</v>
      </c>
      <c r="C271" s="2" t="s">
        <v>28</v>
      </c>
      <c r="D271" s="2" t="s">
        <v>62</v>
      </c>
      <c r="E271" s="2" t="s">
        <v>2531</v>
      </c>
      <c r="F271" s="2" t="s">
        <v>30</v>
      </c>
      <c r="G271" s="2" t="s">
        <v>31</v>
      </c>
      <c r="H271" s="2" t="s">
        <v>200</v>
      </c>
      <c r="I271" s="2" t="s">
        <v>50</v>
      </c>
      <c r="J271" s="2" t="s">
        <v>2532</v>
      </c>
      <c r="K271" s="2" t="s">
        <v>35</v>
      </c>
      <c r="L271" s="2" t="s">
        <v>87</v>
      </c>
      <c r="M271" s="2" t="s">
        <v>37</v>
      </c>
      <c r="N271" s="2"/>
      <c r="O271" s="2" t="s">
        <v>2533</v>
      </c>
      <c r="P271" s="2" t="s">
        <v>2534</v>
      </c>
      <c r="Q271" s="2" t="s">
        <v>2535</v>
      </c>
      <c r="R271" s="2" t="s">
        <v>158</v>
      </c>
      <c r="S271" s="2" t="s">
        <v>2536</v>
      </c>
      <c r="T271" s="2" t="s">
        <v>2537</v>
      </c>
      <c r="U271" s="2">
        <v>28.75</v>
      </c>
      <c r="V271" s="2" t="s">
        <v>44</v>
      </c>
      <c r="W271" s="2" t="s">
        <v>45</v>
      </c>
      <c r="X271" s="2" t="s">
        <v>2538</v>
      </c>
      <c r="Y271" s="2" t="str">
        <f t="shared" si="1"/>
        <v>Wiraswasta</v>
      </c>
      <c r="Z271" s="2" t="str">
        <f t="shared" si="2"/>
        <v>#REF!</v>
      </c>
      <c r="AA271" s="2"/>
      <c r="AB271" s="2"/>
      <c r="AC271" s="2"/>
      <c r="AD271" s="2"/>
      <c r="AE271" s="2"/>
      <c r="AF271" s="2"/>
    </row>
    <row r="272" ht="14.25" customHeight="1">
      <c r="A272" s="2" t="s">
        <v>2539</v>
      </c>
      <c r="B272" s="2" t="s">
        <v>27</v>
      </c>
      <c r="C272" s="2" t="s">
        <v>28</v>
      </c>
      <c r="D272" s="2" t="s">
        <v>27</v>
      </c>
      <c r="E272" s="2" t="s">
        <v>2540</v>
      </c>
      <c r="F272" s="2" t="s">
        <v>30</v>
      </c>
      <c r="G272" s="2" t="s">
        <v>31</v>
      </c>
      <c r="H272" s="2" t="s">
        <v>108</v>
      </c>
      <c r="I272" s="2" t="s">
        <v>130</v>
      </c>
      <c r="J272" s="2" t="s">
        <v>2541</v>
      </c>
      <c r="K272" s="2" t="s">
        <v>35</v>
      </c>
      <c r="L272" s="2" t="s">
        <v>482</v>
      </c>
      <c r="M272" s="2" t="s">
        <v>37</v>
      </c>
      <c r="N272" s="2"/>
      <c r="O272" s="2" t="s">
        <v>2542</v>
      </c>
      <c r="P272" s="2" t="s">
        <v>2543</v>
      </c>
      <c r="Q272" s="2" t="s">
        <v>2544</v>
      </c>
      <c r="R272" s="2" t="s">
        <v>158</v>
      </c>
      <c r="S272" s="2" t="s">
        <v>2545</v>
      </c>
      <c r="T272" s="2" t="s">
        <v>2546</v>
      </c>
      <c r="U272" s="2">
        <v>15.616666666666667</v>
      </c>
      <c r="V272" s="2" t="s">
        <v>44</v>
      </c>
      <c r="W272" s="2" t="s">
        <v>45</v>
      </c>
      <c r="X272" s="2" t="s">
        <v>2547</v>
      </c>
      <c r="Y272" s="2" t="str">
        <f t="shared" si="1"/>
        <v>Wiraswasta</v>
      </c>
      <c r="Z272" s="2" t="str">
        <f t="shared" si="2"/>
        <v>#REF!</v>
      </c>
      <c r="AA272" s="2"/>
      <c r="AB272" s="2"/>
      <c r="AC272" s="2"/>
      <c r="AD272" s="2"/>
      <c r="AE272" s="2"/>
      <c r="AF272" s="2"/>
    </row>
    <row r="273" ht="14.25" customHeight="1">
      <c r="A273" s="2" t="s">
        <v>2548</v>
      </c>
      <c r="B273" s="2" t="s">
        <v>62</v>
      </c>
      <c r="C273" s="2" t="s">
        <v>28</v>
      </c>
      <c r="D273" s="2" t="s">
        <v>62</v>
      </c>
      <c r="E273" s="2" t="s">
        <v>2549</v>
      </c>
      <c r="F273" s="2" t="s">
        <v>30</v>
      </c>
      <c r="G273" s="2" t="s">
        <v>31</v>
      </c>
      <c r="H273" s="2" t="s">
        <v>200</v>
      </c>
      <c r="I273" s="2" t="s">
        <v>85</v>
      </c>
      <c r="J273" s="2" t="s">
        <v>2550</v>
      </c>
      <c r="K273" s="2" t="s">
        <v>35</v>
      </c>
      <c r="L273" s="2" t="s">
        <v>36</v>
      </c>
      <c r="M273" s="2" t="s">
        <v>258</v>
      </c>
      <c r="N273" s="2"/>
      <c r="O273" s="2" t="s">
        <v>2551</v>
      </c>
      <c r="P273" s="2" t="s">
        <v>2552</v>
      </c>
      <c r="Q273" s="2" t="s">
        <v>2553</v>
      </c>
      <c r="R273" s="2" t="s">
        <v>57</v>
      </c>
      <c r="S273" s="2" t="s">
        <v>2554</v>
      </c>
      <c r="T273" s="2" t="s">
        <v>2555</v>
      </c>
      <c r="U273" s="2">
        <v>48.083333333333336</v>
      </c>
      <c r="V273" s="2" t="s">
        <v>44</v>
      </c>
      <c r="W273" s="2" t="s">
        <v>45</v>
      </c>
      <c r="X273" s="2" t="s">
        <v>2556</v>
      </c>
      <c r="Y273" s="2" t="str">
        <f t="shared" si="1"/>
        <v>Pelajar / Mahasiswa</v>
      </c>
      <c r="Z273" s="2" t="str">
        <f t="shared" si="2"/>
        <v>#REF!</v>
      </c>
      <c r="AA273" s="2"/>
      <c r="AB273" s="2"/>
      <c r="AC273" s="2"/>
      <c r="AD273" s="2"/>
      <c r="AE273" s="2"/>
      <c r="AF273" s="2"/>
    </row>
    <row r="274" ht="14.25" customHeight="1">
      <c r="A274" s="2" t="s">
        <v>2557</v>
      </c>
      <c r="B274" s="2" t="s">
        <v>62</v>
      </c>
      <c r="C274" s="2" t="s">
        <v>28</v>
      </c>
      <c r="D274" s="2" t="s">
        <v>62</v>
      </c>
      <c r="E274" s="2" t="s">
        <v>2558</v>
      </c>
      <c r="F274" s="2" t="s">
        <v>30</v>
      </c>
      <c r="G274" s="2" t="s">
        <v>31</v>
      </c>
      <c r="H274" s="2" t="s">
        <v>141</v>
      </c>
      <c r="I274" s="2" t="s">
        <v>130</v>
      </c>
      <c r="J274" s="2" t="s">
        <v>2559</v>
      </c>
      <c r="K274" s="2" t="s">
        <v>35</v>
      </c>
      <c r="L274" s="2" t="s">
        <v>36</v>
      </c>
      <c r="M274" s="2" t="s">
        <v>52</v>
      </c>
      <c r="N274" s="2" t="s">
        <v>2560</v>
      </c>
      <c r="O274" s="2" t="s">
        <v>2561</v>
      </c>
      <c r="P274" s="2" t="s">
        <v>2562</v>
      </c>
      <c r="Q274" s="2" t="s">
        <v>2563</v>
      </c>
      <c r="R274" s="2" t="s">
        <v>57</v>
      </c>
      <c r="S274" s="2" t="s">
        <v>2564</v>
      </c>
      <c r="T274" s="2" t="s">
        <v>2565</v>
      </c>
      <c r="U274" s="2">
        <v>17.55</v>
      </c>
      <c r="V274" s="2" t="s">
        <v>44</v>
      </c>
      <c r="W274" s="2" t="s">
        <v>45</v>
      </c>
      <c r="X274" s="2" t="s">
        <v>2566</v>
      </c>
      <c r="Y274" s="2" t="str">
        <f t="shared" si="1"/>
        <v>Membantu orang tua di rumah</v>
      </c>
      <c r="Z274" s="2" t="str">
        <f t="shared" si="2"/>
        <v>#REF!</v>
      </c>
      <c r="AA274" s="2"/>
      <c r="AB274" s="2"/>
      <c r="AC274" s="2"/>
      <c r="AD274" s="2"/>
      <c r="AE274" s="2"/>
      <c r="AF274" s="2"/>
    </row>
    <row r="275" ht="14.25" customHeight="1">
      <c r="A275" s="2" t="s">
        <v>2567</v>
      </c>
      <c r="B275" s="2" t="s">
        <v>62</v>
      </c>
      <c r="C275" s="2" t="s">
        <v>28</v>
      </c>
      <c r="D275" s="2" t="s">
        <v>62</v>
      </c>
      <c r="E275" s="2" t="s">
        <v>2568</v>
      </c>
      <c r="F275" s="2" t="s">
        <v>30</v>
      </c>
      <c r="G275" s="2" t="s">
        <v>31</v>
      </c>
      <c r="H275" s="2" t="s">
        <v>108</v>
      </c>
      <c r="I275" s="2" t="s">
        <v>85</v>
      </c>
      <c r="J275" s="2" t="s">
        <v>2569</v>
      </c>
      <c r="K275" s="2" t="s">
        <v>111</v>
      </c>
      <c r="L275" s="2" t="s">
        <v>36</v>
      </c>
      <c r="M275" s="2" t="s">
        <v>65</v>
      </c>
      <c r="N275" s="2"/>
      <c r="O275" s="2" t="s">
        <v>2570</v>
      </c>
      <c r="P275" s="2" t="s">
        <v>2571</v>
      </c>
      <c r="Q275" s="2" t="s">
        <v>2572</v>
      </c>
      <c r="R275" s="2" t="s">
        <v>158</v>
      </c>
      <c r="S275" s="2" t="s">
        <v>2573</v>
      </c>
      <c r="T275" s="2" t="s">
        <v>2574</v>
      </c>
      <c r="U275" s="2">
        <v>23.683333333333334</v>
      </c>
      <c r="V275" s="2" t="s">
        <v>44</v>
      </c>
      <c r="W275" s="2" t="s">
        <v>45</v>
      </c>
      <c r="X275" s="2" t="s">
        <v>2575</v>
      </c>
      <c r="Y275" s="2" t="str">
        <f t="shared" si="1"/>
        <v>Kader PKK / Karang Taruna / Kader Lainnya</v>
      </c>
      <c r="Z275" s="2" t="str">
        <f t="shared" si="2"/>
        <v>#REF!</v>
      </c>
      <c r="AA275" s="2"/>
      <c r="AB275" s="2"/>
      <c r="AC275" s="2"/>
      <c r="AD275" s="2"/>
      <c r="AE275" s="2"/>
      <c r="AF275" s="2"/>
    </row>
    <row r="276" ht="14.25" customHeight="1">
      <c r="A276" s="2" t="s">
        <v>2576</v>
      </c>
      <c r="B276" s="2" t="s">
        <v>62</v>
      </c>
      <c r="C276" s="2" t="s">
        <v>28</v>
      </c>
      <c r="D276" s="2" t="s">
        <v>62</v>
      </c>
      <c r="E276" s="2" t="s">
        <v>2577</v>
      </c>
      <c r="F276" s="2" t="s">
        <v>30</v>
      </c>
      <c r="G276" s="2" t="s">
        <v>31</v>
      </c>
      <c r="H276" s="2" t="s">
        <v>108</v>
      </c>
      <c r="I276" s="2" t="s">
        <v>85</v>
      </c>
      <c r="J276" s="2" t="s">
        <v>2578</v>
      </c>
      <c r="K276" s="2" t="s">
        <v>111</v>
      </c>
      <c r="L276" s="2" t="s">
        <v>36</v>
      </c>
      <c r="M276" s="2" t="s">
        <v>65</v>
      </c>
      <c r="N276" s="2"/>
      <c r="O276" s="2" t="s">
        <v>2579</v>
      </c>
      <c r="P276" s="2" t="s">
        <v>2580</v>
      </c>
      <c r="Q276" s="2" t="s">
        <v>2581</v>
      </c>
      <c r="R276" s="2" t="s">
        <v>57</v>
      </c>
      <c r="S276" s="2" t="s">
        <v>2582</v>
      </c>
      <c r="T276" s="2" t="s">
        <v>2583</v>
      </c>
      <c r="U276" s="2">
        <v>23.033333333333335</v>
      </c>
      <c r="V276" s="2" t="s">
        <v>44</v>
      </c>
      <c r="W276" s="2" t="s">
        <v>45</v>
      </c>
      <c r="X276" s="2" t="s">
        <v>2584</v>
      </c>
      <c r="Y276" s="2" t="str">
        <f t="shared" si="1"/>
        <v>Kader PKK / Karang Taruna / Kader Lainnya</v>
      </c>
      <c r="Z276" s="2" t="str">
        <f t="shared" si="2"/>
        <v>#REF!</v>
      </c>
      <c r="AA276" s="2"/>
      <c r="AB276" s="2"/>
      <c r="AC276" s="2"/>
      <c r="AD276" s="2"/>
      <c r="AE276" s="2"/>
      <c r="AF276" s="2"/>
    </row>
    <row r="277" ht="14.25" customHeight="1">
      <c r="A277" s="2" t="s">
        <v>2585</v>
      </c>
      <c r="B277" s="2" t="s">
        <v>27</v>
      </c>
      <c r="C277" s="2" t="s">
        <v>28</v>
      </c>
      <c r="D277" s="2" t="s">
        <v>27</v>
      </c>
      <c r="E277" s="2" t="s">
        <v>2586</v>
      </c>
      <c r="F277" s="2" t="s">
        <v>30</v>
      </c>
      <c r="G277" s="2" t="s">
        <v>31</v>
      </c>
      <c r="H277" s="2" t="s">
        <v>32</v>
      </c>
      <c r="I277" s="2" t="s">
        <v>142</v>
      </c>
      <c r="J277" s="2" t="s">
        <v>2587</v>
      </c>
      <c r="K277" s="2" t="s">
        <v>111</v>
      </c>
      <c r="L277" s="2" t="s">
        <v>36</v>
      </c>
      <c r="M277" s="2" t="s">
        <v>144</v>
      </c>
      <c r="N277" s="2"/>
      <c r="O277" s="2" t="s">
        <v>2588</v>
      </c>
      <c r="P277" s="2" t="s">
        <v>2589</v>
      </c>
      <c r="Q277" s="2" t="s">
        <v>2590</v>
      </c>
      <c r="R277" s="2" t="s">
        <v>135</v>
      </c>
      <c r="S277" s="2" t="s">
        <v>2591</v>
      </c>
      <c r="T277" s="2" t="s">
        <v>2592</v>
      </c>
      <c r="U277" s="2">
        <v>50.55</v>
      </c>
      <c r="V277" s="2" t="s">
        <v>44</v>
      </c>
      <c r="W277" s="2" t="s">
        <v>45</v>
      </c>
      <c r="X277" s="2" t="s">
        <v>2593</v>
      </c>
      <c r="Y277" s="2" t="str">
        <f t="shared" si="1"/>
        <v>Mengurus Rumah Tangga</v>
      </c>
      <c r="Z277" s="2" t="str">
        <f t="shared" si="2"/>
        <v>#REF!</v>
      </c>
      <c r="AA277" s="2"/>
      <c r="AB277" s="2"/>
      <c r="AC277" s="2"/>
      <c r="AD277" s="2"/>
      <c r="AE277" s="2"/>
      <c r="AF277" s="2"/>
    </row>
    <row r="278" ht="14.25" customHeight="1">
      <c r="A278" s="2" t="s">
        <v>2594</v>
      </c>
      <c r="B278" s="2" t="s">
        <v>62</v>
      </c>
      <c r="C278" s="2" t="s">
        <v>28</v>
      </c>
      <c r="D278" s="2" t="s">
        <v>62</v>
      </c>
      <c r="E278" s="2" t="s">
        <v>2595</v>
      </c>
      <c r="F278" s="2" t="s">
        <v>30</v>
      </c>
      <c r="G278" s="2" t="s">
        <v>31</v>
      </c>
      <c r="H278" s="2" t="s">
        <v>84</v>
      </c>
      <c r="I278" s="2" t="s">
        <v>109</v>
      </c>
      <c r="J278" s="2" t="s">
        <v>2596</v>
      </c>
      <c r="K278" s="2" t="s">
        <v>35</v>
      </c>
      <c r="L278" s="2" t="s">
        <v>36</v>
      </c>
      <c r="M278" s="2" t="s">
        <v>65</v>
      </c>
      <c r="N278" s="2"/>
      <c r="O278" s="2" t="s">
        <v>2597</v>
      </c>
      <c r="P278" s="2" t="s">
        <v>2598</v>
      </c>
      <c r="Q278" s="2" t="s">
        <v>2599</v>
      </c>
      <c r="R278" s="2" t="s">
        <v>41</v>
      </c>
      <c r="S278" s="2" t="s">
        <v>2600</v>
      </c>
      <c r="T278" s="2" t="s">
        <v>2601</v>
      </c>
      <c r="U278" s="2">
        <v>48.233333333333334</v>
      </c>
      <c r="V278" s="2" t="s">
        <v>44</v>
      </c>
      <c r="W278" s="2" t="s">
        <v>45</v>
      </c>
      <c r="X278" s="2" t="s">
        <v>2602</v>
      </c>
      <c r="Y278" s="2" t="str">
        <f t="shared" si="1"/>
        <v>Kader PKK / Karang Taruna / Kader Lainnya</v>
      </c>
      <c r="Z278" s="2" t="str">
        <f t="shared" si="2"/>
        <v>#REF!</v>
      </c>
      <c r="AA278" s="2"/>
      <c r="AB278" s="2"/>
      <c r="AC278" s="2"/>
      <c r="AD278" s="2"/>
      <c r="AE278" s="2"/>
      <c r="AF278" s="2"/>
    </row>
    <row r="279" ht="14.25" customHeight="1">
      <c r="A279" s="2" t="s">
        <v>2603</v>
      </c>
      <c r="B279" s="2" t="s">
        <v>62</v>
      </c>
      <c r="C279" s="2" t="s">
        <v>28</v>
      </c>
      <c r="D279" s="2" t="s">
        <v>62</v>
      </c>
      <c r="E279" s="2" t="s">
        <v>2604</v>
      </c>
      <c r="F279" s="2" t="s">
        <v>30</v>
      </c>
      <c r="G279" s="2" t="s">
        <v>31</v>
      </c>
      <c r="H279" s="2" t="s">
        <v>141</v>
      </c>
      <c r="I279" s="2" t="s">
        <v>85</v>
      </c>
      <c r="J279" s="2" t="s">
        <v>2605</v>
      </c>
      <c r="K279" s="2" t="s">
        <v>111</v>
      </c>
      <c r="L279" s="2" t="s">
        <v>36</v>
      </c>
      <c r="M279" s="2" t="s">
        <v>144</v>
      </c>
      <c r="N279" s="2"/>
      <c r="O279" s="2" t="s">
        <v>2606</v>
      </c>
      <c r="P279" s="2" t="s">
        <v>2607</v>
      </c>
      <c r="Q279" s="2" t="s">
        <v>2608</v>
      </c>
      <c r="R279" s="2" t="s">
        <v>148</v>
      </c>
      <c r="S279" s="2" t="s">
        <v>2609</v>
      </c>
      <c r="T279" s="2" t="s">
        <v>2610</v>
      </c>
      <c r="U279" s="2">
        <v>60.13333333333333</v>
      </c>
      <c r="V279" s="2" t="s">
        <v>44</v>
      </c>
      <c r="W279" s="2" t="s">
        <v>45</v>
      </c>
      <c r="X279" s="2" t="s">
        <v>2611</v>
      </c>
      <c r="Y279" s="2" t="str">
        <f t="shared" si="1"/>
        <v>Mengurus Rumah Tangga</v>
      </c>
      <c r="Z279" s="2" t="str">
        <f t="shared" si="2"/>
        <v>#REF!</v>
      </c>
      <c r="AA279" s="2"/>
      <c r="AB279" s="2"/>
      <c r="AC279" s="2"/>
      <c r="AD279" s="2"/>
      <c r="AE279" s="2"/>
      <c r="AF279" s="2"/>
    </row>
    <row r="280" ht="14.25" customHeight="1">
      <c r="A280" s="2" t="s">
        <v>2612</v>
      </c>
      <c r="B280" s="2" t="s">
        <v>62</v>
      </c>
      <c r="C280" s="2" t="s">
        <v>28</v>
      </c>
      <c r="D280" s="2" t="s">
        <v>62</v>
      </c>
      <c r="E280" s="2" t="s">
        <v>2613</v>
      </c>
      <c r="F280" s="2" t="s">
        <v>30</v>
      </c>
      <c r="G280" s="2" t="s">
        <v>31</v>
      </c>
      <c r="H280" s="2" t="s">
        <v>49</v>
      </c>
      <c r="I280" s="2" t="s">
        <v>50</v>
      </c>
      <c r="J280" s="2" t="s">
        <v>2614</v>
      </c>
      <c r="K280" s="2" t="s">
        <v>111</v>
      </c>
      <c r="L280" s="2" t="s">
        <v>36</v>
      </c>
      <c r="M280" s="2" t="s">
        <v>65</v>
      </c>
      <c r="N280" s="2"/>
      <c r="O280" s="2" t="s">
        <v>2615</v>
      </c>
      <c r="P280" s="2" t="s">
        <v>2616</v>
      </c>
      <c r="Q280" s="2" t="s">
        <v>2617</v>
      </c>
      <c r="R280" s="2" t="s">
        <v>41</v>
      </c>
      <c r="S280" s="2" t="s">
        <v>1564</v>
      </c>
      <c r="T280" s="2" t="s">
        <v>2618</v>
      </c>
      <c r="U280" s="2">
        <v>17.816666666666666</v>
      </c>
      <c r="V280" s="2" t="s">
        <v>44</v>
      </c>
      <c r="W280" s="2" t="s">
        <v>45</v>
      </c>
      <c r="X280" s="2" t="s">
        <v>2619</v>
      </c>
      <c r="Y280" s="2" t="str">
        <f t="shared" si="1"/>
        <v>Kader PKK / Karang Taruna / Kader Lainnya</v>
      </c>
      <c r="Z280" s="2" t="str">
        <f t="shared" si="2"/>
        <v>#REF!</v>
      </c>
      <c r="AA280" s="2"/>
      <c r="AB280" s="2"/>
      <c r="AC280" s="2"/>
      <c r="AD280" s="2"/>
      <c r="AE280" s="2"/>
      <c r="AF280" s="2"/>
    </row>
    <row r="281" ht="14.25" customHeight="1">
      <c r="A281" s="2" t="s">
        <v>2620</v>
      </c>
      <c r="B281" s="2" t="s">
        <v>62</v>
      </c>
      <c r="C281" s="2" t="s">
        <v>28</v>
      </c>
      <c r="D281" s="2" t="s">
        <v>62</v>
      </c>
      <c r="E281" s="2" t="s">
        <v>2621</v>
      </c>
      <c r="F281" s="2" t="s">
        <v>30</v>
      </c>
      <c r="G281" s="2" t="s">
        <v>31</v>
      </c>
      <c r="H281" s="2" t="s">
        <v>32</v>
      </c>
      <c r="I281" s="2" t="s">
        <v>85</v>
      </c>
      <c r="J281" s="2" t="s">
        <v>2622</v>
      </c>
      <c r="K281" s="2" t="s">
        <v>111</v>
      </c>
      <c r="L281" s="2" t="s">
        <v>36</v>
      </c>
      <c r="M281" s="2" t="s">
        <v>258</v>
      </c>
      <c r="N281" s="2"/>
      <c r="O281" s="2" t="s">
        <v>2623</v>
      </c>
      <c r="P281" s="2" t="s">
        <v>2624</v>
      </c>
      <c r="Q281" s="2" t="s">
        <v>2625</v>
      </c>
      <c r="R281" s="2" t="s">
        <v>57</v>
      </c>
      <c r="S281" s="2" t="s">
        <v>2626</v>
      </c>
      <c r="T281" s="2" t="s">
        <v>2627</v>
      </c>
      <c r="U281" s="2">
        <v>29.983333333333334</v>
      </c>
      <c r="V281" s="2" t="s">
        <v>44</v>
      </c>
      <c r="W281" s="2" t="s">
        <v>45</v>
      </c>
      <c r="X281" s="2" t="s">
        <v>2628</v>
      </c>
      <c r="Y281" s="2" t="str">
        <f t="shared" si="1"/>
        <v>Pelajar / Mahasiswa</v>
      </c>
      <c r="Z281" s="2" t="str">
        <f t="shared" si="2"/>
        <v>#REF!</v>
      </c>
      <c r="AA281" s="2"/>
      <c r="AB281" s="2"/>
      <c r="AC281" s="2"/>
      <c r="AD281" s="2"/>
      <c r="AE281" s="2"/>
      <c r="AF281" s="2"/>
    </row>
    <row r="282" ht="14.25" customHeight="1">
      <c r="A282" s="2" t="s">
        <v>2629</v>
      </c>
      <c r="B282" s="2" t="s">
        <v>62</v>
      </c>
      <c r="C282" s="2" t="s">
        <v>28</v>
      </c>
      <c r="D282" s="2" t="s">
        <v>62</v>
      </c>
      <c r="E282" s="2" t="s">
        <v>2630</v>
      </c>
      <c r="F282" s="2" t="s">
        <v>30</v>
      </c>
      <c r="G282" s="2" t="s">
        <v>31</v>
      </c>
      <c r="H282" s="2" t="s">
        <v>108</v>
      </c>
      <c r="I282" s="2" t="s">
        <v>130</v>
      </c>
      <c r="J282" s="2" t="s">
        <v>2631</v>
      </c>
      <c r="K282" s="2" t="s">
        <v>111</v>
      </c>
      <c r="L282" s="2" t="s">
        <v>36</v>
      </c>
      <c r="M282" s="2" t="s">
        <v>144</v>
      </c>
      <c r="N282" s="2"/>
      <c r="O282" s="2" t="s">
        <v>2632</v>
      </c>
      <c r="P282" s="2" t="s">
        <v>2633</v>
      </c>
      <c r="Q282" s="2" t="s">
        <v>2634</v>
      </c>
      <c r="R282" s="2" t="s">
        <v>57</v>
      </c>
      <c r="S282" s="2" t="s">
        <v>2635</v>
      </c>
      <c r="T282" s="2" t="s">
        <v>2636</v>
      </c>
      <c r="U282" s="2">
        <v>23.133333333333333</v>
      </c>
      <c r="V282" s="2" t="s">
        <v>44</v>
      </c>
      <c r="W282" s="2" t="s">
        <v>45</v>
      </c>
      <c r="X282" s="2" t="s">
        <v>2637</v>
      </c>
      <c r="Y282" s="2" t="str">
        <f t="shared" si="1"/>
        <v>Mengurus Rumah Tangga</v>
      </c>
      <c r="Z282" s="2" t="str">
        <f t="shared" si="2"/>
        <v>#REF!</v>
      </c>
      <c r="AA282" s="2"/>
      <c r="AB282" s="2"/>
      <c r="AC282" s="2"/>
      <c r="AD282" s="2"/>
      <c r="AE282" s="2"/>
      <c r="AF282" s="2"/>
    </row>
    <row r="283" ht="14.25" customHeight="1">
      <c r="A283" s="2" t="s">
        <v>2638</v>
      </c>
      <c r="B283" s="2" t="s">
        <v>62</v>
      </c>
      <c r="C283" s="2" t="s">
        <v>28</v>
      </c>
      <c r="D283" s="2" t="s">
        <v>62</v>
      </c>
      <c r="E283" s="2" t="s">
        <v>2639</v>
      </c>
      <c r="F283" s="2" t="s">
        <v>30</v>
      </c>
      <c r="G283" s="2" t="s">
        <v>31</v>
      </c>
      <c r="H283" s="2" t="s">
        <v>49</v>
      </c>
      <c r="I283" s="2" t="s">
        <v>85</v>
      </c>
      <c r="J283" s="2" t="s">
        <v>2640</v>
      </c>
      <c r="K283" s="2" t="s">
        <v>111</v>
      </c>
      <c r="L283" s="2" t="s">
        <v>36</v>
      </c>
      <c r="M283" s="2" t="s">
        <v>258</v>
      </c>
      <c r="N283" s="2"/>
      <c r="O283" s="2" t="s">
        <v>2641</v>
      </c>
      <c r="P283" s="2" t="s">
        <v>2642</v>
      </c>
      <c r="Q283" s="2" t="s">
        <v>2643</v>
      </c>
      <c r="R283" s="2" t="s">
        <v>41</v>
      </c>
      <c r="S283" s="2" t="s">
        <v>2644</v>
      </c>
      <c r="T283" s="2" t="s">
        <v>2645</v>
      </c>
      <c r="U283" s="2">
        <v>20.183333333333334</v>
      </c>
      <c r="V283" s="2" t="s">
        <v>44</v>
      </c>
      <c r="W283" s="2" t="s">
        <v>45</v>
      </c>
      <c r="X283" s="2" t="s">
        <v>2646</v>
      </c>
      <c r="Y283" s="2" t="str">
        <f t="shared" si="1"/>
        <v>Pelajar / Mahasiswa</v>
      </c>
      <c r="Z283" s="2" t="str">
        <f t="shared" si="2"/>
        <v>#REF!</v>
      </c>
      <c r="AA283" s="2"/>
      <c r="AB283" s="2"/>
      <c r="AC283" s="2"/>
      <c r="AD283" s="2"/>
      <c r="AE283" s="2"/>
      <c r="AF283" s="2"/>
    </row>
    <row r="284" ht="14.25" customHeight="1">
      <c r="A284" s="2" t="s">
        <v>2647</v>
      </c>
      <c r="B284" s="2" t="s">
        <v>62</v>
      </c>
      <c r="C284" s="2" t="s">
        <v>28</v>
      </c>
      <c r="D284" s="2" t="s">
        <v>62</v>
      </c>
      <c r="E284" s="2" t="s">
        <v>2648</v>
      </c>
      <c r="F284" s="2" t="s">
        <v>30</v>
      </c>
      <c r="G284" s="2" t="s">
        <v>31</v>
      </c>
      <c r="H284" s="2" t="s">
        <v>141</v>
      </c>
      <c r="I284" s="2" t="s">
        <v>85</v>
      </c>
      <c r="J284" s="2" t="s">
        <v>2649</v>
      </c>
      <c r="K284" s="2" t="s">
        <v>111</v>
      </c>
      <c r="L284" s="2" t="s">
        <v>36</v>
      </c>
      <c r="M284" s="2" t="s">
        <v>258</v>
      </c>
      <c r="N284" s="2"/>
      <c r="O284" s="2" t="s">
        <v>2650</v>
      </c>
      <c r="P284" s="2" t="s">
        <v>2651</v>
      </c>
      <c r="Q284" s="2" t="s">
        <v>2652</v>
      </c>
      <c r="R284" s="2" t="s">
        <v>57</v>
      </c>
      <c r="S284" s="2" t="s">
        <v>2653</v>
      </c>
      <c r="T284" s="2" t="s">
        <v>2654</v>
      </c>
      <c r="U284" s="2">
        <v>20.266666666666666</v>
      </c>
      <c r="V284" s="2" t="s">
        <v>44</v>
      </c>
      <c r="W284" s="2" t="s">
        <v>45</v>
      </c>
      <c r="X284" s="2" t="s">
        <v>2655</v>
      </c>
      <c r="Y284" s="2" t="str">
        <f t="shared" si="1"/>
        <v>Pelajar / Mahasiswa</v>
      </c>
      <c r="Z284" s="2" t="str">
        <f t="shared" si="2"/>
        <v>#REF!</v>
      </c>
      <c r="AA284" s="2"/>
      <c r="AB284" s="2"/>
      <c r="AC284" s="2"/>
      <c r="AD284" s="2"/>
      <c r="AE284" s="2"/>
      <c r="AF284" s="2"/>
    </row>
    <row r="285" ht="14.25" customHeight="1">
      <c r="A285" s="2" t="s">
        <v>2656</v>
      </c>
      <c r="B285" s="2" t="s">
        <v>27</v>
      </c>
      <c r="C285" s="2" t="s">
        <v>28</v>
      </c>
      <c r="D285" s="2" t="s">
        <v>27</v>
      </c>
      <c r="E285" s="2" t="s">
        <v>2657</v>
      </c>
      <c r="F285" s="2" t="s">
        <v>30</v>
      </c>
      <c r="G285" s="2" t="s">
        <v>31</v>
      </c>
      <c r="H285" s="2" t="s">
        <v>97</v>
      </c>
      <c r="I285" s="2" t="s">
        <v>50</v>
      </c>
      <c r="J285" s="2" t="s">
        <v>2658</v>
      </c>
      <c r="K285" s="2" t="s">
        <v>111</v>
      </c>
      <c r="L285" s="2" t="s">
        <v>36</v>
      </c>
      <c r="M285" s="2" t="s">
        <v>144</v>
      </c>
      <c r="N285" s="2"/>
      <c r="O285" s="2" t="s">
        <v>2659</v>
      </c>
      <c r="P285" s="2" t="s">
        <v>2660</v>
      </c>
      <c r="Q285" s="2" t="s">
        <v>2661</v>
      </c>
      <c r="R285" s="2" t="s">
        <v>1016</v>
      </c>
      <c r="S285" s="2" t="s">
        <v>2662</v>
      </c>
      <c r="T285" s="2" t="s">
        <v>2663</v>
      </c>
      <c r="U285" s="2">
        <v>33.65</v>
      </c>
      <c r="V285" s="2" t="s">
        <v>44</v>
      </c>
      <c r="W285" s="2" t="s">
        <v>45</v>
      </c>
      <c r="X285" s="2" t="s">
        <v>2664</v>
      </c>
      <c r="Y285" s="2" t="str">
        <f t="shared" si="1"/>
        <v>Mengurus Rumah Tangga</v>
      </c>
      <c r="Z285" s="2" t="str">
        <f t="shared" si="2"/>
        <v>#REF!</v>
      </c>
      <c r="AA285" s="2"/>
      <c r="AB285" s="2"/>
      <c r="AC285" s="2"/>
      <c r="AD285" s="2"/>
      <c r="AE285" s="2"/>
      <c r="AF285" s="2"/>
    </row>
    <row r="286" ht="14.25" customHeight="1">
      <c r="A286" s="2" t="s">
        <v>2665</v>
      </c>
      <c r="B286" s="2" t="s">
        <v>62</v>
      </c>
      <c r="C286" s="2" t="s">
        <v>28</v>
      </c>
      <c r="D286" s="2" t="s">
        <v>62</v>
      </c>
      <c r="E286" s="2" t="s">
        <v>2666</v>
      </c>
      <c r="F286" s="2" t="s">
        <v>30</v>
      </c>
      <c r="G286" s="2" t="s">
        <v>31</v>
      </c>
      <c r="H286" s="2" t="s">
        <v>32</v>
      </c>
      <c r="I286" s="2" t="s">
        <v>85</v>
      </c>
      <c r="J286" s="2" t="s">
        <v>2667</v>
      </c>
      <c r="K286" s="2" t="s">
        <v>111</v>
      </c>
      <c r="L286" s="2" t="s">
        <v>87</v>
      </c>
      <c r="M286" s="2" t="s">
        <v>52</v>
      </c>
      <c r="N286" s="2" t="s">
        <v>2668</v>
      </c>
      <c r="O286" s="2" t="s">
        <v>2669</v>
      </c>
      <c r="P286" s="2" t="s">
        <v>2670</v>
      </c>
      <c r="Q286" s="2" t="s">
        <v>2671</v>
      </c>
      <c r="R286" s="2" t="s">
        <v>57</v>
      </c>
      <c r="S286" s="2" t="s">
        <v>2672</v>
      </c>
      <c r="T286" s="2" t="s">
        <v>2673</v>
      </c>
      <c r="U286" s="2">
        <v>42.0</v>
      </c>
      <c r="V286" s="2" t="s">
        <v>44</v>
      </c>
      <c r="W286" s="2" t="s">
        <v>45</v>
      </c>
      <c r="X286" s="2" t="s">
        <v>2674</v>
      </c>
      <c r="Y286" s="2" t="str">
        <f t="shared" si="1"/>
        <v>Freelancer</v>
      </c>
      <c r="Z286" s="2" t="str">
        <f t="shared" si="2"/>
        <v>#REF!</v>
      </c>
      <c r="AA286" s="2"/>
      <c r="AB286" s="2"/>
      <c r="AC286" s="2"/>
      <c r="AD286" s="2"/>
      <c r="AE286" s="2"/>
      <c r="AF286" s="2"/>
    </row>
    <row r="287" ht="14.25" customHeight="1">
      <c r="A287" s="2" t="s">
        <v>2675</v>
      </c>
      <c r="B287" s="2" t="s">
        <v>62</v>
      </c>
      <c r="C287" s="2" t="s">
        <v>28</v>
      </c>
      <c r="D287" s="2" t="s">
        <v>62</v>
      </c>
      <c r="E287" s="2" t="s">
        <v>2676</v>
      </c>
      <c r="F287" s="2" t="s">
        <v>30</v>
      </c>
      <c r="G287" s="2" t="s">
        <v>31</v>
      </c>
      <c r="H287" s="2" t="s">
        <v>129</v>
      </c>
      <c r="I287" s="2" t="s">
        <v>85</v>
      </c>
      <c r="J287" s="2" t="s">
        <v>2677</v>
      </c>
      <c r="K287" s="2" t="s">
        <v>111</v>
      </c>
      <c r="L287" s="2" t="s">
        <v>36</v>
      </c>
      <c r="M287" s="2" t="s">
        <v>65</v>
      </c>
      <c r="N287" s="2"/>
      <c r="O287" s="2" t="s">
        <v>2678</v>
      </c>
      <c r="P287" s="2" t="s">
        <v>2679</v>
      </c>
      <c r="Q287" s="2" t="s">
        <v>2680</v>
      </c>
      <c r="R287" s="2" t="s">
        <v>41</v>
      </c>
      <c r="S287" s="2" t="s">
        <v>2681</v>
      </c>
      <c r="T287" s="2" t="s">
        <v>2682</v>
      </c>
      <c r="U287" s="2">
        <v>15.5</v>
      </c>
      <c r="V287" s="2" t="s">
        <v>44</v>
      </c>
      <c r="W287" s="2" t="s">
        <v>45</v>
      </c>
      <c r="X287" s="2" t="s">
        <v>2683</v>
      </c>
      <c r="Y287" s="2" t="str">
        <f t="shared" si="1"/>
        <v>Kader PKK / Karang Taruna / Kader Lainnya</v>
      </c>
      <c r="Z287" s="2" t="str">
        <f t="shared" si="2"/>
        <v>#REF!</v>
      </c>
      <c r="AA287" s="2"/>
      <c r="AB287" s="2"/>
      <c r="AC287" s="2"/>
      <c r="AD287" s="2"/>
      <c r="AE287" s="2"/>
      <c r="AF287" s="2"/>
    </row>
    <row r="288" ht="14.25" customHeight="1">
      <c r="A288" s="2" t="s">
        <v>2684</v>
      </c>
      <c r="B288" s="2" t="s">
        <v>27</v>
      </c>
      <c r="C288" s="2" t="s">
        <v>28</v>
      </c>
      <c r="D288" s="2" t="s">
        <v>27</v>
      </c>
      <c r="E288" s="2" t="s">
        <v>2685</v>
      </c>
      <c r="F288" s="2" t="s">
        <v>30</v>
      </c>
      <c r="G288" s="2" t="s">
        <v>31</v>
      </c>
      <c r="H288" s="2" t="s">
        <v>822</v>
      </c>
      <c r="I288" s="2" t="s">
        <v>33</v>
      </c>
      <c r="J288" s="2" t="s">
        <v>2686</v>
      </c>
      <c r="K288" s="2" t="s">
        <v>111</v>
      </c>
      <c r="L288" s="2" t="s">
        <v>36</v>
      </c>
      <c r="M288" s="2" t="s">
        <v>65</v>
      </c>
      <c r="N288" s="2"/>
      <c r="O288" s="2" t="s">
        <v>2687</v>
      </c>
      <c r="P288" s="2" t="s">
        <v>2688</v>
      </c>
      <c r="Q288" s="2" t="s">
        <v>2689</v>
      </c>
      <c r="R288" s="2" t="s">
        <v>1016</v>
      </c>
      <c r="S288" s="2" t="s">
        <v>2690</v>
      </c>
      <c r="T288" s="2" t="s">
        <v>2691</v>
      </c>
      <c r="U288" s="2">
        <v>32.25</v>
      </c>
      <c r="V288" s="2" t="s">
        <v>44</v>
      </c>
      <c r="W288" s="2" t="s">
        <v>45</v>
      </c>
      <c r="X288" s="2" t="s">
        <v>2692</v>
      </c>
      <c r="Y288" s="2" t="str">
        <f t="shared" si="1"/>
        <v>Kader PKK / Karang Taruna / Kader Lainnya</v>
      </c>
      <c r="Z288" s="2" t="str">
        <f t="shared" si="2"/>
        <v>#REF!</v>
      </c>
      <c r="AA288" s="2"/>
      <c r="AB288" s="2"/>
      <c r="AC288" s="2"/>
      <c r="AD288" s="2"/>
      <c r="AE288" s="2"/>
      <c r="AF288" s="2"/>
    </row>
    <row r="289" ht="14.25" customHeight="1">
      <c r="A289" s="2" t="s">
        <v>2693</v>
      </c>
      <c r="B289" s="2" t="s">
        <v>62</v>
      </c>
      <c r="C289" s="2" t="s">
        <v>28</v>
      </c>
      <c r="D289" s="2" t="s">
        <v>62</v>
      </c>
      <c r="E289" s="2" t="s">
        <v>2694</v>
      </c>
      <c r="F289" s="2" t="s">
        <v>30</v>
      </c>
      <c r="G289" s="2" t="s">
        <v>31</v>
      </c>
      <c r="H289" s="2" t="s">
        <v>129</v>
      </c>
      <c r="I289" s="2" t="s">
        <v>130</v>
      </c>
      <c r="J289" s="2" t="s">
        <v>2695</v>
      </c>
      <c r="K289" s="2" t="s">
        <v>111</v>
      </c>
      <c r="L289" s="2" t="s">
        <v>36</v>
      </c>
      <c r="M289" s="2" t="s">
        <v>65</v>
      </c>
      <c r="N289" s="2"/>
      <c r="O289" s="2" t="s">
        <v>2696</v>
      </c>
      <c r="P289" s="2" t="s">
        <v>2697</v>
      </c>
      <c r="Q289" s="2" t="s">
        <v>2698</v>
      </c>
      <c r="R289" s="2" t="s">
        <v>57</v>
      </c>
      <c r="S289" s="2" t="s">
        <v>2699</v>
      </c>
      <c r="T289" s="2" t="s">
        <v>2700</v>
      </c>
      <c r="U289" s="2">
        <v>44.0</v>
      </c>
      <c r="V289" s="2" t="s">
        <v>44</v>
      </c>
      <c r="W289" s="2" t="s">
        <v>45</v>
      </c>
      <c r="X289" s="2" t="s">
        <v>2701</v>
      </c>
      <c r="Y289" s="2" t="str">
        <f t="shared" si="1"/>
        <v>Kader PKK / Karang Taruna / Kader Lainnya</v>
      </c>
      <c r="Z289" s="2" t="str">
        <f t="shared" si="2"/>
        <v>#REF!</v>
      </c>
      <c r="AA289" s="2"/>
      <c r="AB289" s="2"/>
      <c r="AC289" s="2"/>
      <c r="AD289" s="2"/>
      <c r="AE289" s="2"/>
      <c r="AF289" s="2"/>
    </row>
    <row r="290" ht="14.25" customHeight="1">
      <c r="A290" s="2" t="s">
        <v>2702</v>
      </c>
      <c r="B290" s="2" t="s">
        <v>62</v>
      </c>
      <c r="C290" s="2" t="s">
        <v>28</v>
      </c>
      <c r="D290" s="2" t="s">
        <v>62</v>
      </c>
      <c r="E290" s="2" t="s">
        <v>2703</v>
      </c>
      <c r="F290" s="2" t="s">
        <v>30</v>
      </c>
      <c r="G290" s="2" t="s">
        <v>31</v>
      </c>
      <c r="H290" s="2" t="s">
        <v>32</v>
      </c>
      <c r="I290" s="2" t="s">
        <v>142</v>
      </c>
      <c r="J290" s="2" t="s">
        <v>2704</v>
      </c>
      <c r="K290" s="2" t="s">
        <v>111</v>
      </c>
      <c r="L290" s="2" t="s">
        <v>36</v>
      </c>
      <c r="M290" s="2" t="s">
        <v>65</v>
      </c>
      <c r="N290" s="2"/>
      <c r="O290" s="2" t="s">
        <v>2705</v>
      </c>
      <c r="P290" s="2" t="s">
        <v>2706</v>
      </c>
      <c r="Q290" s="2" t="s">
        <v>2707</v>
      </c>
      <c r="R290" s="2" t="s">
        <v>135</v>
      </c>
      <c r="S290" s="2" t="s">
        <v>2708</v>
      </c>
      <c r="T290" s="2" t="s">
        <v>2709</v>
      </c>
      <c r="U290" s="2">
        <v>44.083333333333336</v>
      </c>
      <c r="V290" s="2" t="s">
        <v>44</v>
      </c>
      <c r="W290" s="2" t="s">
        <v>45</v>
      </c>
      <c r="X290" s="2" t="s">
        <v>2710</v>
      </c>
      <c r="Y290" s="2" t="str">
        <f t="shared" si="1"/>
        <v>Kader PKK / Karang Taruna / Kader Lainnya</v>
      </c>
      <c r="Z290" s="2" t="str">
        <f t="shared" si="2"/>
        <v>#REF!</v>
      </c>
      <c r="AA290" s="2"/>
      <c r="AB290" s="2"/>
      <c r="AC290" s="2"/>
      <c r="AD290" s="2"/>
      <c r="AE290" s="2"/>
      <c r="AF290" s="2"/>
    </row>
    <row r="291" ht="14.25" customHeight="1">
      <c r="A291" s="2" t="s">
        <v>2711</v>
      </c>
      <c r="B291" s="2" t="s">
        <v>62</v>
      </c>
      <c r="C291" s="2" t="s">
        <v>28</v>
      </c>
      <c r="D291" s="2" t="s">
        <v>62</v>
      </c>
      <c r="E291" s="2" t="s">
        <v>2712</v>
      </c>
      <c r="F291" s="2" t="s">
        <v>30</v>
      </c>
      <c r="G291" s="2" t="s">
        <v>31</v>
      </c>
      <c r="H291" s="2" t="s">
        <v>200</v>
      </c>
      <c r="I291" s="2" t="s">
        <v>85</v>
      </c>
      <c r="J291" s="2" t="s">
        <v>2713</v>
      </c>
      <c r="K291" s="2" t="s">
        <v>111</v>
      </c>
      <c r="L291" s="2" t="s">
        <v>87</v>
      </c>
      <c r="M291" s="2" t="s">
        <v>144</v>
      </c>
      <c r="N291" s="2"/>
      <c r="O291" s="2" t="s">
        <v>2714</v>
      </c>
      <c r="P291" s="2" t="s">
        <v>2715</v>
      </c>
      <c r="Q291" s="2" t="s">
        <v>2716</v>
      </c>
      <c r="R291" s="2" t="s">
        <v>57</v>
      </c>
      <c r="S291" s="2" t="s">
        <v>2717</v>
      </c>
      <c r="T291" s="2" t="s">
        <v>2718</v>
      </c>
      <c r="U291" s="2">
        <v>23.033333333333335</v>
      </c>
      <c r="V291" s="2" t="s">
        <v>44</v>
      </c>
      <c r="W291" s="2" t="s">
        <v>45</v>
      </c>
      <c r="X291" s="2" t="s">
        <v>2719</v>
      </c>
      <c r="Y291" s="2" t="str">
        <f t="shared" si="1"/>
        <v>Mengurus Rumah Tangga</v>
      </c>
      <c r="Z291" s="2" t="str">
        <f t="shared" si="2"/>
        <v>#REF!</v>
      </c>
      <c r="AA291" s="2"/>
      <c r="AB291" s="2"/>
      <c r="AC291" s="2"/>
      <c r="AD291" s="2"/>
      <c r="AE291" s="2"/>
      <c r="AF291" s="2"/>
    </row>
    <row r="292" ht="14.25" customHeight="1">
      <c r="A292" s="2" t="s">
        <v>2720</v>
      </c>
      <c r="B292" s="2" t="s">
        <v>27</v>
      </c>
      <c r="C292" s="2" t="s">
        <v>28</v>
      </c>
      <c r="D292" s="2" t="s">
        <v>27</v>
      </c>
      <c r="E292" s="2" t="s">
        <v>2721</v>
      </c>
      <c r="F292" s="2" t="s">
        <v>30</v>
      </c>
      <c r="G292" s="2" t="s">
        <v>31</v>
      </c>
      <c r="H292" s="2" t="s">
        <v>32</v>
      </c>
      <c r="I292" s="2" t="s">
        <v>142</v>
      </c>
      <c r="J292" s="2" t="s">
        <v>2722</v>
      </c>
      <c r="K292" s="2" t="s">
        <v>111</v>
      </c>
      <c r="L292" s="2" t="s">
        <v>482</v>
      </c>
      <c r="M292" s="2" t="s">
        <v>144</v>
      </c>
      <c r="N292" s="2"/>
      <c r="O292" s="2" t="s">
        <v>2723</v>
      </c>
      <c r="P292" s="2" t="s">
        <v>2724</v>
      </c>
      <c r="Q292" s="2" t="s">
        <v>2725</v>
      </c>
      <c r="R292" s="2" t="s">
        <v>69</v>
      </c>
      <c r="S292" s="2" t="s">
        <v>2726</v>
      </c>
      <c r="T292" s="2" t="s">
        <v>2727</v>
      </c>
      <c r="U292" s="2">
        <v>30.583333333333332</v>
      </c>
      <c r="V292" s="2" t="s">
        <v>44</v>
      </c>
      <c r="W292" s="2" t="s">
        <v>45</v>
      </c>
      <c r="X292" s="2" t="s">
        <v>2728</v>
      </c>
      <c r="Y292" s="2" t="str">
        <f t="shared" si="1"/>
        <v>Mengurus Rumah Tangga</v>
      </c>
      <c r="Z292" s="2" t="str">
        <f t="shared" si="2"/>
        <v>#REF!</v>
      </c>
      <c r="AA292" s="2"/>
      <c r="AB292" s="2"/>
      <c r="AC292" s="2"/>
      <c r="AD292" s="2"/>
      <c r="AE292" s="2"/>
      <c r="AF292" s="2"/>
    </row>
    <row r="293" ht="14.25" customHeight="1">
      <c r="A293" s="2" t="s">
        <v>2729</v>
      </c>
      <c r="B293" s="2" t="s">
        <v>62</v>
      </c>
      <c r="C293" s="2" t="s">
        <v>28</v>
      </c>
      <c r="D293" s="2" t="s">
        <v>62</v>
      </c>
      <c r="E293" s="2" t="s">
        <v>2730</v>
      </c>
      <c r="F293" s="2" t="s">
        <v>30</v>
      </c>
      <c r="G293" s="2" t="s">
        <v>31</v>
      </c>
      <c r="H293" s="2" t="s">
        <v>141</v>
      </c>
      <c r="I293" s="2" t="s">
        <v>33</v>
      </c>
      <c r="J293" s="2" t="s">
        <v>2731</v>
      </c>
      <c r="K293" s="2" t="s">
        <v>111</v>
      </c>
      <c r="L293" s="2" t="s">
        <v>482</v>
      </c>
      <c r="M293" s="2" t="s">
        <v>52</v>
      </c>
      <c r="N293" s="2" t="s">
        <v>611</v>
      </c>
      <c r="O293" s="2" t="s">
        <v>2732</v>
      </c>
      <c r="P293" s="2" t="s">
        <v>2733</v>
      </c>
      <c r="Q293" s="2" t="s">
        <v>2734</v>
      </c>
      <c r="R293" s="2" t="s">
        <v>158</v>
      </c>
      <c r="S293" s="2" t="s">
        <v>2735</v>
      </c>
      <c r="T293" s="2" t="s">
        <v>2736</v>
      </c>
      <c r="U293" s="2">
        <v>36.483333333333334</v>
      </c>
      <c r="V293" s="2" t="s">
        <v>44</v>
      </c>
      <c r="W293" s="2" t="s">
        <v>45</v>
      </c>
      <c r="X293" s="2" t="s">
        <v>2737</v>
      </c>
      <c r="Y293" s="2" t="str">
        <f t="shared" si="1"/>
        <v>Freelance</v>
      </c>
      <c r="Z293" s="2" t="str">
        <f t="shared" si="2"/>
        <v>#REF!</v>
      </c>
      <c r="AA293" s="2"/>
      <c r="AB293" s="2"/>
      <c r="AC293" s="2"/>
      <c r="AD293" s="2"/>
      <c r="AE293" s="2"/>
      <c r="AF293" s="2"/>
    </row>
    <row r="294" ht="14.25" customHeight="1">
      <c r="A294" s="2" t="s">
        <v>2738</v>
      </c>
      <c r="B294" s="2" t="s">
        <v>62</v>
      </c>
      <c r="C294" s="2" t="s">
        <v>28</v>
      </c>
      <c r="D294" s="2" t="s">
        <v>62</v>
      </c>
      <c r="E294" s="2" t="s">
        <v>2739</v>
      </c>
      <c r="F294" s="2" t="s">
        <v>30</v>
      </c>
      <c r="G294" s="2" t="s">
        <v>31</v>
      </c>
      <c r="H294" s="2" t="s">
        <v>452</v>
      </c>
      <c r="I294" s="2" t="s">
        <v>33</v>
      </c>
      <c r="J294" s="2" t="s">
        <v>2740</v>
      </c>
      <c r="K294" s="2" t="s">
        <v>111</v>
      </c>
      <c r="L294" s="2" t="s">
        <v>36</v>
      </c>
      <c r="M294" s="2" t="s">
        <v>65</v>
      </c>
      <c r="N294" s="2"/>
      <c r="O294" s="2" t="s">
        <v>2741</v>
      </c>
      <c r="P294" s="2" t="s">
        <v>2742</v>
      </c>
      <c r="Q294" s="2" t="s">
        <v>2743</v>
      </c>
      <c r="R294" s="2" t="s">
        <v>41</v>
      </c>
      <c r="S294" s="2" t="s">
        <v>2744</v>
      </c>
      <c r="T294" s="2" t="s">
        <v>2745</v>
      </c>
      <c r="U294" s="2">
        <v>18.333333333333332</v>
      </c>
      <c r="V294" s="2" t="s">
        <v>44</v>
      </c>
      <c r="W294" s="2" t="s">
        <v>45</v>
      </c>
      <c r="X294" s="2" t="s">
        <v>2746</v>
      </c>
      <c r="Y294" s="2" t="str">
        <f t="shared" si="1"/>
        <v>Kader PKK / Karang Taruna / Kader Lainnya</v>
      </c>
      <c r="Z294" s="2" t="str">
        <f t="shared" si="2"/>
        <v>#REF!</v>
      </c>
      <c r="AA294" s="2"/>
      <c r="AB294" s="2"/>
      <c r="AC294" s="2"/>
      <c r="AD294" s="2"/>
      <c r="AE294" s="2"/>
      <c r="AF294" s="2"/>
    </row>
    <row r="295" ht="14.25" customHeight="1">
      <c r="A295" s="2" t="s">
        <v>2747</v>
      </c>
      <c r="B295" s="2" t="s">
        <v>27</v>
      </c>
      <c r="C295" s="2" t="s">
        <v>28</v>
      </c>
      <c r="D295" s="2" t="s">
        <v>27</v>
      </c>
      <c r="E295" s="2" t="s">
        <v>2748</v>
      </c>
      <c r="F295" s="2" t="s">
        <v>30</v>
      </c>
      <c r="G295" s="2" t="s">
        <v>31</v>
      </c>
      <c r="H295" s="2" t="s">
        <v>129</v>
      </c>
      <c r="I295" s="2" t="s">
        <v>33</v>
      </c>
      <c r="J295" s="2" t="s">
        <v>2749</v>
      </c>
      <c r="K295" s="2" t="s">
        <v>111</v>
      </c>
      <c r="L295" s="2" t="s">
        <v>36</v>
      </c>
      <c r="M295" s="2" t="s">
        <v>65</v>
      </c>
      <c r="N295" s="2" t="str">
        <f>IF(M295&lt;&gt;"Lainnya",M295,N295)</f>
        <v>Kader PKK / Karang Taruna / Kader Lainnya</v>
      </c>
      <c r="O295" s="2" t="s">
        <v>2750</v>
      </c>
      <c r="P295" s="2" t="s">
        <v>2751</v>
      </c>
      <c r="Q295" s="2" t="s">
        <v>2752</v>
      </c>
      <c r="R295" s="2" t="s">
        <v>41</v>
      </c>
      <c r="S295" s="2" t="s">
        <v>2753</v>
      </c>
      <c r="T295" s="2" t="s">
        <v>2754</v>
      </c>
      <c r="U295" s="2">
        <v>27.683333333333334</v>
      </c>
      <c r="V295" s="2" t="s">
        <v>44</v>
      </c>
      <c r="W295" s="2" t="s">
        <v>45</v>
      </c>
      <c r="X295" s="2" t="s">
        <v>2755</v>
      </c>
      <c r="Y295" s="2" t="str">
        <f t="shared" si="1"/>
        <v>Kader PKK / Karang Taruna / Kader Lainnya</v>
      </c>
      <c r="Z295" s="2" t="str">
        <f t="shared" si="2"/>
        <v>#REF!</v>
      </c>
      <c r="AA295" s="2"/>
      <c r="AB295" s="2"/>
      <c r="AC295" s="2"/>
      <c r="AD295" s="2"/>
      <c r="AE295" s="2"/>
      <c r="AF295" s="2"/>
    </row>
    <row r="296" ht="14.25" customHeight="1">
      <c r="A296" s="2" t="s">
        <v>2756</v>
      </c>
      <c r="B296" s="2" t="s">
        <v>62</v>
      </c>
      <c r="C296" s="2" t="s">
        <v>28</v>
      </c>
      <c r="D296" s="2" t="s">
        <v>62</v>
      </c>
      <c r="E296" s="2" t="s">
        <v>2757</v>
      </c>
      <c r="F296" s="2" t="s">
        <v>30</v>
      </c>
      <c r="G296" s="2" t="s">
        <v>31</v>
      </c>
      <c r="H296" s="2" t="s">
        <v>32</v>
      </c>
      <c r="I296" s="2" t="s">
        <v>277</v>
      </c>
      <c r="J296" s="2" t="s">
        <v>2758</v>
      </c>
      <c r="K296" s="2" t="s">
        <v>111</v>
      </c>
      <c r="L296" s="2" t="s">
        <v>36</v>
      </c>
      <c r="M296" s="2" t="s">
        <v>144</v>
      </c>
      <c r="N296" s="2"/>
      <c r="O296" s="2" t="s">
        <v>2759</v>
      </c>
      <c r="P296" s="2" t="s">
        <v>2760</v>
      </c>
      <c r="Q296" s="2" t="s">
        <v>2761</v>
      </c>
      <c r="R296" s="2" t="s">
        <v>310</v>
      </c>
      <c r="S296" s="2" t="s">
        <v>2762</v>
      </c>
      <c r="T296" s="2" t="s">
        <v>2763</v>
      </c>
      <c r="U296" s="2">
        <v>27.0</v>
      </c>
      <c r="V296" s="2" t="s">
        <v>44</v>
      </c>
      <c r="W296" s="2" t="s">
        <v>45</v>
      </c>
      <c r="X296" s="2" t="s">
        <v>2764</v>
      </c>
      <c r="Y296" s="2" t="str">
        <f t="shared" si="1"/>
        <v>Mengurus Rumah Tangga</v>
      </c>
      <c r="Z296" s="2" t="str">
        <f t="shared" si="2"/>
        <v>#REF!</v>
      </c>
      <c r="AA296" s="2"/>
      <c r="AB296" s="2"/>
      <c r="AC296" s="2"/>
      <c r="AD296" s="2"/>
      <c r="AE296" s="2"/>
      <c r="AF296" s="2"/>
    </row>
    <row r="297" ht="14.25" customHeight="1">
      <c r="A297" s="2" t="s">
        <v>2765</v>
      </c>
      <c r="B297" s="2" t="s">
        <v>62</v>
      </c>
      <c r="C297" s="2" t="s">
        <v>28</v>
      </c>
      <c r="D297" s="2" t="s">
        <v>62</v>
      </c>
      <c r="E297" s="2" t="s">
        <v>2766</v>
      </c>
      <c r="F297" s="2" t="s">
        <v>30</v>
      </c>
      <c r="G297" s="2" t="s">
        <v>31</v>
      </c>
      <c r="H297" s="2" t="s">
        <v>141</v>
      </c>
      <c r="I297" s="2" t="s">
        <v>130</v>
      </c>
      <c r="J297" s="2" t="s">
        <v>2767</v>
      </c>
      <c r="K297" s="2" t="s">
        <v>111</v>
      </c>
      <c r="L297" s="2" t="s">
        <v>36</v>
      </c>
      <c r="M297" s="2" t="s">
        <v>258</v>
      </c>
      <c r="N297" s="2"/>
      <c r="O297" s="2" t="s">
        <v>2768</v>
      </c>
      <c r="P297" s="2" t="s">
        <v>2769</v>
      </c>
      <c r="Q297" s="2" t="s">
        <v>2770</v>
      </c>
      <c r="R297" s="2" t="s">
        <v>41</v>
      </c>
      <c r="S297" s="2" t="s">
        <v>2771</v>
      </c>
      <c r="T297" s="2" t="s">
        <v>2772</v>
      </c>
      <c r="U297" s="2">
        <v>27.416666666666668</v>
      </c>
      <c r="V297" s="2" t="s">
        <v>44</v>
      </c>
      <c r="W297" s="2" t="s">
        <v>45</v>
      </c>
      <c r="X297" s="2" t="s">
        <v>2773</v>
      </c>
      <c r="Y297" s="2" t="str">
        <f t="shared" si="1"/>
        <v>Pelajar / Mahasiswa</v>
      </c>
      <c r="Z297" s="2" t="str">
        <f t="shared" si="2"/>
        <v>#REF!</v>
      </c>
      <c r="AA297" s="2"/>
      <c r="AB297" s="2"/>
      <c r="AC297" s="2"/>
      <c r="AD297" s="2"/>
      <c r="AE297" s="2"/>
      <c r="AF297" s="2"/>
    </row>
    <row r="298" ht="14.25" customHeight="1">
      <c r="A298" s="2" t="s">
        <v>2774</v>
      </c>
      <c r="B298" s="2" t="s">
        <v>62</v>
      </c>
      <c r="C298" s="2" t="s">
        <v>28</v>
      </c>
      <c r="D298" s="2" t="s">
        <v>62</v>
      </c>
      <c r="E298" s="2" t="s">
        <v>2775</v>
      </c>
      <c r="F298" s="2" t="s">
        <v>30</v>
      </c>
      <c r="G298" s="2" t="s">
        <v>31</v>
      </c>
      <c r="H298" s="2" t="s">
        <v>49</v>
      </c>
      <c r="I298" s="2" t="s">
        <v>50</v>
      </c>
      <c r="J298" s="2" t="s">
        <v>2776</v>
      </c>
      <c r="K298" s="2" t="s">
        <v>111</v>
      </c>
      <c r="L298" s="2" t="s">
        <v>36</v>
      </c>
      <c r="M298" s="2" t="s">
        <v>144</v>
      </c>
      <c r="N298" s="2"/>
      <c r="O298" s="2" t="s">
        <v>2777</v>
      </c>
      <c r="P298" s="2" t="s">
        <v>2778</v>
      </c>
      <c r="Q298" s="2" t="s">
        <v>2779</v>
      </c>
      <c r="R298" s="2" t="s">
        <v>41</v>
      </c>
      <c r="S298" s="2" t="s">
        <v>2780</v>
      </c>
      <c r="T298" s="2" t="s">
        <v>2781</v>
      </c>
      <c r="U298" s="2">
        <v>50.55</v>
      </c>
      <c r="V298" s="2" t="s">
        <v>44</v>
      </c>
      <c r="W298" s="2" t="s">
        <v>45</v>
      </c>
      <c r="X298" s="2" t="s">
        <v>2782</v>
      </c>
      <c r="Y298" s="2" t="str">
        <f t="shared" si="1"/>
        <v>Mengurus Rumah Tangga</v>
      </c>
      <c r="Z298" s="2" t="str">
        <f t="shared" si="2"/>
        <v>#REF!</v>
      </c>
      <c r="AA298" s="2"/>
      <c r="AB298" s="2"/>
      <c r="AC298" s="2"/>
      <c r="AD298" s="2"/>
      <c r="AE298" s="2"/>
      <c r="AF298" s="2"/>
    </row>
    <row r="299" ht="14.25" customHeight="1">
      <c r="A299" s="2" t="s">
        <v>2783</v>
      </c>
      <c r="B299" s="2" t="s">
        <v>62</v>
      </c>
      <c r="C299" s="2" t="s">
        <v>28</v>
      </c>
      <c r="D299" s="2" t="s">
        <v>62</v>
      </c>
      <c r="E299" s="2" t="s">
        <v>2784</v>
      </c>
      <c r="F299" s="2" t="s">
        <v>30</v>
      </c>
      <c r="G299" s="2" t="s">
        <v>31</v>
      </c>
      <c r="H299" s="2" t="s">
        <v>108</v>
      </c>
      <c r="I299" s="2" t="s">
        <v>142</v>
      </c>
      <c r="J299" s="2" t="s">
        <v>2785</v>
      </c>
      <c r="K299" s="2" t="s">
        <v>111</v>
      </c>
      <c r="L299" s="2" t="s">
        <v>36</v>
      </c>
      <c r="M299" s="2" t="s">
        <v>144</v>
      </c>
      <c r="N299" s="2"/>
      <c r="O299" s="2" t="s">
        <v>2786</v>
      </c>
      <c r="P299" s="2" t="s">
        <v>2787</v>
      </c>
      <c r="Q299" s="2" t="s">
        <v>2788</v>
      </c>
      <c r="R299" s="2" t="s">
        <v>135</v>
      </c>
      <c r="S299" s="2" t="s">
        <v>2789</v>
      </c>
      <c r="T299" s="2" t="s">
        <v>2790</v>
      </c>
      <c r="U299" s="2">
        <v>20.85</v>
      </c>
      <c r="V299" s="2" t="s">
        <v>44</v>
      </c>
      <c r="W299" s="2" t="s">
        <v>45</v>
      </c>
      <c r="X299" s="2" t="s">
        <v>2791</v>
      </c>
      <c r="Y299" s="2" t="str">
        <f t="shared" si="1"/>
        <v>Mengurus Rumah Tangga</v>
      </c>
      <c r="Z299" s="2" t="str">
        <f t="shared" si="2"/>
        <v>#REF!</v>
      </c>
      <c r="AA299" s="2"/>
      <c r="AB299" s="2"/>
      <c r="AC299" s="2"/>
      <c r="AD299" s="2"/>
      <c r="AE299" s="2"/>
      <c r="AF299" s="2"/>
    </row>
    <row r="300" ht="14.25" customHeight="1">
      <c r="A300" s="2" t="s">
        <v>2792</v>
      </c>
      <c r="B300" s="2" t="s">
        <v>27</v>
      </c>
      <c r="C300" s="2" t="s">
        <v>28</v>
      </c>
      <c r="D300" s="2" t="s">
        <v>27</v>
      </c>
      <c r="E300" s="2" t="s">
        <v>2793</v>
      </c>
      <c r="F300" s="2" t="s">
        <v>30</v>
      </c>
      <c r="G300" s="2" t="s">
        <v>31</v>
      </c>
      <c r="H300" s="2" t="s">
        <v>452</v>
      </c>
      <c r="I300" s="2" t="s">
        <v>130</v>
      </c>
      <c r="J300" s="2" t="s">
        <v>2794</v>
      </c>
      <c r="K300" s="2" t="s">
        <v>111</v>
      </c>
      <c r="L300" s="2" t="s">
        <v>36</v>
      </c>
      <c r="M300" s="2" t="s">
        <v>144</v>
      </c>
      <c r="N300" s="2"/>
      <c r="O300" s="2" t="s">
        <v>2795</v>
      </c>
      <c r="P300" s="2" t="s">
        <v>2796</v>
      </c>
      <c r="Q300" s="2" t="s">
        <v>2797</v>
      </c>
      <c r="R300" s="2" t="s">
        <v>1016</v>
      </c>
      <c r="S300" s="2" t="s">
        <v>2798</v>
      </c>
      <c r="T300" s="2" t="s">
        <v>2799</v>
      </c>
      <c r="U300" s="2">
        <v>57.733333333333334</v>
      </c>
      <c r="V300" s="2" t="s">
        <v>44</v>
      </c>
      <c r="W300" s="2" t="s">
        <v>45</v>
      </c>
      <c r="X300" s="2" t="s">
        <v>2800</v>
      </c>
      <c r="Y300" s="2" t="str">
        <f t="shared" si="1"/>
        <v>Mengurus Rumah Tangga</v>
      </c>
      <c r="Z300" s="2" t="str">
        <f t="shared" si="2"/>
        <v>#REF!</v>
      </c>
      <c r="AA300" s="2"/>
      <c r="AB300" s="2"/>
      <c r="AC300" s="2"/>
      <c r="AD300" s="2"/>
      <c r="AE300" s="2"/>
      <c r="AF300" s="2"/>
    </row>
    <row r="301" ht="14.25" customHeight="1">
      <c r="A301" s="2" t="s">
        <v>2801</v>
      </c>
      <c r="B301" s="2" t="s">
        <v>62</v>
      </c>
      <c r="C301" s="2" t="s">
        <v>28</v>
      </c>
      <c r="D301" s="2" t="s">
        <v>62</v>
      </c>
      <c r="E301" s="2" t="s">
        <v>2802</v>
      </c>
      <c r="F301" s="2" t="s">
        <v>30</v>
      </c>
      <c r="G301" s="2" t="s">
        <v>31</v>
      </c>
      <c r="H301" s="2" t="s">
        <v>108</v>
      </c>
      <c r="I301" s="2" t="s">
        <v>277</v>
      </c>
      <c r="J301" s="2" t="s">
        <v>2803</v>
      </c>
      <c r="K301" s="2" t="s">
        <v>35</v>
      </c>
      <c r="L301" s="2" t="s">
        <v>36</v>
      </c>
      <c r="M301" s="2" t="s">
        <v>52</v>
      </c>
      <c r="N301" s="2" t="s">
        <v>2232</v>
      </c>
      <c r="O301" s="2" t="s">
        <v>2804</v>
      </c>
      <c r="P301" s="2" t="s">
        <v>2805</v>
      </c>
      <c r="Q301" s="2" t="s">
        <v>2806</v>
      </c>
      <c r="R301" s="2" t="s">
        <v>135</v>
      </c>
      <c r="S301" s="2" t="s">
        <v>2807</v>
      </c>
      <c r="T301" s="2" t="s">
        <v>2808</v>
      </c>
      <c r="U301" s="2">
        <v>41.1</v>
      </c>
      <c r="V301" s="2" t="s">
        <v>44</v>
      </c>
      <c r="W301" s="2" t="s">
        <v>45</v>
      </c>
      <c r="X301" s="2" t="s">
        <v>2809</v>
      </c>
      <c r="Y301" s="2" t="str">
        <f t="shared" si="1"/>
        <v>Ojek online</v>
      </c>
      <c r="Z301" s="2" t="str">
        <f t="shared" si="2"/>
        <v>#REF!</v>
      </c>
      <c r="AA301" s="2"/>
      <c r="AB301" s="2"/>
      <c r="AC301" s="2"/>
      <c r="AD301" s="2"/>
      <c r="AE301" s="2"/>
      <c r="AF301" s="2"/>
    </row>
    <row r="302" ht="14.25" customHeight="1">
      <c r="A302" s="2" t="s">
        <v>2810</v>
      </c>
      <c r="B302" s="2" t="s">
        <v>62</v>
      </c>
      <c r="C302" s="2" t="s">
        <v>28</v>
      </c>
      <c r="D302" s="2" t="s">
        <v>62</v>
      </c>
      <c r="E302" s="2" t="s">
        <v>2811</v>
      </c>
      <c r="F302" s="2" t="s">
        <v>30</v>
      </c>
      <c r="G302" s="2" t="s">
        <v>31</v>
      </c>
      <c r="H302" s="2" t="s">
        <v>32</v>
      </c>
      <c r="I302" s="2" t="s">
        <v>33</v>
      </c>
      <c r="J302" s="2" t="s">
        <v>2812</v>
      </c>
      <c r="K302" s="2" t="s">
        <v>111</v>
      </c>
      <c r="L302" s="2" t="s">
        <v>36</v>
      </c>
      <c r="M302" s="2" t="s">
        <v>144</v>
      </c>
      <c r="N302" s="2"/>
      <c r="O302" s="2" t="s">
        <v>2813</v>
      </c>
      <c r="P302" s="2" t="s">
        <v>2814</v>
      </c>
      <c r="Q302" s="2" t="s">
        <v>2815</v>
      </c>
      <c r="R302" s="2" t="s">
        <v>69</v>
      </c>
      <c r="S302" s="2" t="s">
        <v>2816</v>
      </c>
      <c r="T302" s="2" t="s">
        <v>2817</v>
      </c>
      <c r="U302" s="2">
        <v>16.55</v>
      </c>
      <c r="V302" s="2" t="s">
        <v>44</v>
      </c>
      <c r="W302" s="2" t="s">
        <v>45</v>
      </c>
      <c r="X302" s="2" t="s">
        <v>2818</v>
      </c>
      <c r="Y302" s="2" t="str">
        <f t="shared" si="1"/>
        <v>Mengurus Rumah Tangga</v>
      </c>
      <c r="Z302" s="2" t="str">
        <f t="shared" si="2"/>
        <v>#REF!</v>
      </c>
      <c r="AA302" s="2"/>
      <c r="AB302" s="2"/>
      <c r="AC302" s="2"/>
      <c r="AD302" s="2"/>
      <c r="AE302" s="2"/>
      <c r="AF302" s="2"/>
    </row>
    <row r="303" ht="14.25" customHeight="1">
      <c r="A303" s="2" t="s">
        <v>2819</v>
      </c>
      <c r="B303" s="2" t="s">
        <v>62</v>
      </c>
      <c r="C303" s="2" t="s">
        <v>28</v>
      </c>
      <c r="D303" s="2" t="s">
        <v>62</v>
      </c>
      <c r="E303" s="2" t="s">
        <v>2820</v>
      </c>
      <c r="F303" s="2" t="s">
        <v>30</v>
      </c>
      <c r="G303" s="2" t="s">
        <v>31</v>
      </c>
      <c r="H303" s="2" t="s">
        <v>32</v>
      </c>
      <c r="I303" s="2" t="s">
        <v>142</v>
      </c>
      <c r="J303" s="2" t="s">
        <v>2821</v>
      </c>
      <c r="K303" s="2" t="s">
        <v>111</v>
      </c>
      <c r="L303" s="2" t="s">
        <v>36</v>
      </c>
      <c r="M303" s="2" t="s">
        <v>65</v>
      </c>
      <c r="N303" s="2"/>
      <c r="O303" s="2" t="s">
        <v>2822</v>
      </c>
      <c r="P303" s="2" t="s">
        <v>2823</v>
      </c>
      <c r="Q303" s="2" t="s">
        <v>2824</v>
      </c>
      <c r="R303" s="2" t="s">
        <v>135</v>
      </c>
      <c r="S303" s="2" t="s">
        <v>2825</v>
      </c>
      <c r="T303" s="2" t="s">
        <v>2826</v>
      </c>
      <c r="U303" s="2">
        <v>47.81666666666667</v>
      </c>
      <c r="V303" s="2" t="s">
        <v>44</v>
      </c>
      <c r="W303" s="2" t="s">
        <v>45</v>
      </c>
      <c r="X303" s="2" t="s">
        <v>2827</v>
      </c>
      <c r="Y303" s="2" t="str">
        <f t="shared" si="1"/>
        <v>Kader PKK / Karang Taruna / Kader Lainnya</v>
      </c>
      <c r="Z303" s="2" t="str">
        <f t="shared" si="2"/>
        <v>#REF!</v>
      </c>
      <c r="AA303" s="2"/>
      <c r="AB303" s="2"/>
      <c r="AC303" s="2"/>
      <c r="AD303" s="2"/>
      <c r="AE303" s="2"/>
      <c r="AF303" s="2"/>
    </row>
    <row r="304" ht="14.25" customHeight="1">
      <c r="A304" s="2" t="s">
        <v>2828</v>
      </c>
      <c r="B304" s="2" t="s">
        <v>62</v>
      </c>
      <c r="C304" s="2" t="s">
        <v>28</v>
      </c>
      <c r="D304" s="2" t="s">
        <v>62</v>
      </c>
      <c r="E304" s="2" t="s">
        <v>2829</v>
      </c>
      <c r="F304" s="2" t="s">
        <v>30</v>
      </c>
      <c r="G304" s="2" t="s">
        <v>31</v>
      </c>
      <c r="H304" s="2" t="s">
        <v>49</v>
      </c>
      <c r="I304" s="2" t="s">
        <v>33</v>
      </c>
      <c r="J304" s="2" t="s">
        <v>2830</v>
      </c>
      <c r="K304" s="2" t="s">
        <v>111</v>
      </c>
      <c r="L304" s="2" t="s">
        <v>36</v>
      </c>
      <c r="M304" s="2" t="s">
        <v>144</v>
      </c>
      <c r="N304" s="2"/>
      <c r="O304" s="2" t="s">
        <v>2831</v>
      </c>
      <c r="P304" s="2" t="s">
        <v>2832</v>
      </c>
      <c r="Q304" s="2" t="s">
        <v>2833</v>
      </c>
      <c r="R304" s="2" t="s">
        <v>158</v>
      </c>
      <c r="S304" s="2" t="s">
        <v>2834</v>
      </c>
      <c r="T304" s="2" t="s">
        <v>2835</v>
      </c>
      <c r="U304" s="2">
        <v>45.4</v>
      </c>
      <c r="V304" s="2" t="s">
        <v>44</v>
      </c>
      <c r="W304" s="2" t="s">
        <v>45</v>
      </c>
      <c r="X304" s="2" t="s">
        <v>2836</v>
      </c>
      <c r="Y304" s="2" t="str">
        <f t="shared" si="1"/>
        <v>Mengurus Rumah Tangga</v>
      </c>
      <c r="Z304" s="2" t="str">
        <f t="shared" si="2"/>
        <v>#REF!</v>
      </c>
      <c r="AA304" s="2"/>
      <c r="AB304" s="2"/>
      <c r="AC304" s="2"/>
      <c r="AD304" s="2"/>
      <c r="AE304" s="2"/>
      <c r="AF304" s="2"/>
    </row>
    <row r="305" ht="14.25" customHeight="1">
      <c r="A305" s="2" t="s">
        <v>2837</v>
      </c>
      <c r="B305" s="2" t="s">
        <v>62</v>
      </c>
      <c r="C305" s="2" t="s">
        <v>28</v>
      </c>
      <c r="D305" s="2" t="s">
        <v>62</v>
      </c>
      <c r="E305" s="2" t="s">
        <v>2838</v>
      </c>
      <c r="F305" s="2" t="s">
        <v>30</v>
      </c>
      <c r="G305" s="2" t="s">
        <v>31</v>
      </c>
      <c r="H305" s="2" t="s">
        <v>32</v>
      </c>
      <c r="I305" s="2" t="s">
        <v>50</v>
      </c>
      <c r="J305" s="2" t="s">
        <v>2839</v>
      </c>
      <c r="K305" s="2" t="s">
        <v>111</v>
      </c>
      <c r="L305" s="2" t="s">
        <v>36</v>
      </c>
      <c r="M305" s="2" t="s">
        <v>52</v>
      </c>
      <c r="N305" s="2" t="s">
        <v>2840</v>
      </c>
      <c r="O305" s="2" t="s">
        <v>2841</v>
      </c>
      <c r="P305" s="2" t="s">
        <v>2842</v>
      </c>
      <c r="Q305" s="2" t="s">
        <v>2843</v>
      </c>
      <c r="R305" s="2" t="s">
        <v>158</v>
      </c>
      <c r="S305" s="2" t="s">
        <v>2844</v>
      </c>
      <c r="T305" s="2" t="s">
        <v>2845</v>
      </c>
      <c r="U305" s="2">
        <v>36.28333333333333</v>
      </c>
      <c r="V305" s="2" t="s">
        <v>44</v>
      </c>
      <c r="W305" s="2" t="s">
        <v>45</v>
      </c>
      <c r="X305" s="2" t="s">
        <v>2846</v>
      </c>
      <c r="Y305" s="2" t="str">
        <f t="shared" si="1"/>
        <v>Ibu Rumah Tangga</v>
      </c>
      <c r="Z305" s="2" t="str">
        <f t="shared" si="2"/>
        <v>#REF!</v>
      </c>
      <c r="AA305" s="2"/>
      <c r="AB305" s="2"/>
      <c r="AC305" s="2"/>
      <c r="AD305" s="2"/>
      <c r="AE305" s="2"/>
      <c r="AF305" s="2"/>
    </row>
    <row r="306" ht="14.25" customHeight="1">
      <c r="A306" s="2" t="s">
        <v>2847</v>
      </c>
      <c r="B306" s="2" t="s">
        <v>62</v>
      </c>
      <c r="C306" s="2" t="s">
        <v>28</v>
      </c>
      <c r="D306" s="2" t="s">
        <v>62</v>
      </c>
      <c r="E306" s="2" t="s">
        <v>2848</v>
      </c>
      <c r="F306" s="2" t="s">
        <v>30</v>
      </c>
      <c r="G306" s="2" t="s">
        <v>31</v>
      </c>
      <c r="H306" s="2" t="s">
        <v>129</v>
      </c>
      <c r="I306" s="2" t="s">
        <v>277</v>
      </c>
      <c r="J306" s="2" t="s">
        <v>2849</v>
      </c>
      <c r="K306" s="2" t="s">
        <v>111</v>
      </c>
      <c r="L306" s="2" t="s">
        <v>36</v>
      </c>
      <c r="M306" s="2" t="s">
        <v>65</v>
      </c>
      <c r="N306" s="2"/>
      <c r="O306" s="2" t="s">
        <v>2850</v>
      </c>
      <c r="P306" s="2" t="s">
        <v>2851</v>
      </c>
      <c r="Q306" s="2" t="s">
        <v>2852</v>
      </c>
      <c r="R306" s="2" t="s">
        <v>158</v>
      </c>
      <c r="S306" s="2" t="s">
        <v>2853</v>
      </c>
      <c r="T306" s="2" t="s">
        <v>2854</v>
      </c>
      <c r="U306" s="2">
        <v>36.46666666666667</v>
      </c>
      <c r="V306" s="2" t="s">
        <v>44</v>
      </c>
      <c r="W306" s="2" t="s">
        <v>45</v>
      </c>
      <c r="X306" s="2" t="s">
        <v>2855</v>
      </c>
      <c r="Y306" s="2" t="str">
        <f t="shared" si="1"/>
        <v>Kader PKK / Karang Taruna / Kader Lainnya</v>
      </c>
      <c r="Z306" s="2" t="str">
        <f t="shared" si="2"/>
        <v>#REF!</v>
      </c>
      <c r="AA306" s="2"/>
      <c r="AB306" s="2"/>
      <c r="AC306" s="2"/>
      <c r="AD306" s="2"/>
      <c r="AE306" s="2"/>
      <c r="AF306" s="2"/>
    </row>
    <row r="307" ht="14.25" customHeight="1">
      <c r="A307" s="2" t="s">
        <v>2856</v>
      </c>
      <c r="B307" s="2" t="s">
        <v>62</v>
      </c>
      <c r="C307" s="2" t="s">
        <v>28</v>
      </c>
      <c r="D307" s="2" t="s">
        <v>62</v>
      </c>
      <c r="E307" s="2" t="s">
        <v>2857</v>
      </c>
      <c r="F307" s="2" t="s">
        <v>30</v>
      </c>
      <c r="G307" s="2" t="s">
        <v>31</v>
      </c>
      <c r="H307" s="2" t="s">
        <v>108</v>
      </c>
      <c r="I307" s="2" t="s">
        <v>277</v>
      </c>
      <c r="J307" s="2" t="s">
        <v>2858</v>
      </c>
      <c r="K307" s="2" t="s">
        <v>111</v>
      </c>
      <c r="L307" s="2" t="s">
        <v>36</v>
      </c>
      <c r="M307" s="2" t="s">
        <v>144</v>
      </c>
      <c r="N307" s="2"/>
      <c r="O307" s="2" t="s">
        <v>2859</v>
      </c>
      <c r="P307" s="2" t="s">
        <v>2860</v>
      </c>
      <c r="Q307" s="2" t="s">
        <v>2861</v>
      </c>
      <c r="R307" s="2" t="s">
        <v>135</v>
      </c>
      <c r="S307" s="2" t="s">
        <v>2862</v>
      </c>
      <c r="T307" s="2" t="s">
        <v>2863</v>
      </c>
      <c r="U307" s="2">
        <v>11.333333333333334</v>
      </c>
      <c r="V307" s="2" t="s">
        <v>44</v>
      </c>
      <c r="W307" s="2" t="s">
        <v>45</v>
      </c>
      <c r="X307" s="2" t="s">
        <v>2864</v>
      </c>
      <c r="Y307" s="2" t="str">
        <f t="shared" si="1"/>
        <v>Mengurus Rumah Tangga</v>
      </c>
      <c r="Z307" s="2" t="str">
        <f t="shared" si="2"/>
        <v>#REF!</v>
      </c>
      <c r="AA307" s="2"/>
      <c r="AB307" s="2"/>
      <c r="AC307" s="2"/>
      <c r="AD307" s="2"/>
      <c r="AE307" s="2"/>
      <c r="AF307" s="2"/>
    </row>
    <row r="308" ht="14.25" customHeight="1">
      <c r="A308" s="2" t="s">
        <v>2865</v>
      </c>
      <c r="B308" s="2" t="s">
        <v>62</v>
      </c>
      <c r="C308" s="2" t="s">
        <v>28</v>
      </c>
      <c r="D308" s="2" t="s">
        <v>62</v>
      </c>
      <c r="E308" s="2" t="s">
        <v>2866</v>
      </c>
      <c r="F308" s="2" t="s">
        <v>30</v>
      </c>
      <c r="G308" s="2" t="s">
        <v>31</v>
      </c>
      <c r="H308" s="2" t="s">
        <v>141</v>
      </c>
      <c r="I308" s="2" t="s">
        <v>130</v>
      </c>
      <c r="J308" s="2" t="s">
        <v>2867</v>
      </c>
      <c r="K308" s="2" t="s">
        <v>111</v>
      </c>
      <c r="L308" s="2" t="s">
        <v>36</v>
      </c>
      <c r="M308" s="2" t="s">
        <v>65</v>
      </c>
      <c r="N308" s="2"/>
      <c r="O308" s="2" t="s">
        <v>2868</v>
      </c>
      <c r="P308" s="2" t="s">
        <v>2869</v>
      </c>
      <c r="Q308" s="2" t="s">
        <v>2870</v>
      </c>
      <c r="R308" s="2" t="s">
        <v>135</v>
      </c>
      <c r="S308" s="2" t="s">
        <v>2871</v>
      </c>
      <c r="T308" s="2" t="s">
        <v>2872</v>
      </c>
      <c r="U308" s="2">
        <v>21.65</v>
      </c>
      <c r="V308" s="2" t="s">
        <v>44</v>
      </c>
      <c r="W308" s="2" t="s">
        <v>45</v>
      </c>
      <c r="X308" s="2" t="s">
        <v>2873</v>
      </c>
      <c r="Y308" s="2" t="str">
        <f t="shared" si="1"/>
        <v>Kader PKK / Karang Taruna / Kader Lainnya</v>
      </c>
      <c r="Z308" s="2" t="str">
        <f t="shared" si="2"/>
        <v>#REF!</v>
      </c>
      <c r="AA308" s="2"/>
      <c r="AB308" s="2"/>
      <c r="AC308" s="2"/>
      <c r="AD308" s="2"/>
      <c r="AE308" s="2"/>
      <c r="AF308" s="2"/>
    </row>
    <row r="309" ht="14.25" customHeight="1">
      <c r="A309" s="2" t="s">
        <v>2874</v>
      </c>
      <c r="B309" s="2" t="s">
        <v>62</v>
      </c>
      <c r="C309" s="2" t="s">
        <v>28</v>
      </c>
      <c r="D309" s="2" t="s">
        <v>62</v>
      </c>
      <c r="E309" s="2" t="s">
        <v>2875</v>
      </c>
      <c r="F309" s="2" t="s">
        <v>30</v>
      </c>
      <c r="G309" s="2" t="s">
        <v>31</v>
      </c>
      <c r="H309" s="2" t="s">
        <v>32</v>
      </c>
      <c r="I309" s="2" t="s">
        <v>109</v>
      </c>
      <c r="J309" s="2" t="s">
        <v>2876</v>
      </c>
      <c r="K309" s="2" t="s">
        <v>111</v>
      </c>
      <c r="L309" s="2" t="s">
        <v>36</v>
      </c>
      <c r="M309" s="2" t="s">
        <v>144</v>
      </c>
      <c r="N309" s="2"/>
      <c r="O309" s="2" t="s">
        <v>2877</v>
      </c>
      <c r="P309" s="2" t="s">
        <v>2878</v>
      </c>
      <c r="Q309" s="2" t="s">
        <v>2879</v>
      </c>
      <c r="R309" s="2" t="s">
        <v>41</v>
      </c>
      <c r="S309" s="2" t="s">
        <v>2880</v>
      </c>
      <c r="T309" s="2" t="s">
        <v>2881</v>
      </c>
      <c r="U309" s="2">
        <v>29.65</v>
      </c>
      <c r="V309" s="2" t="s">
        <v>44</v>
      </c>
      <c r="W309" s="2" t="s">
        <v>45</v>
      </c>
      <c r="X309" s="2" t="s">
        <v>2882</v>
      </c>
      <c r="Y309" s="2" t="str">
        <f t="shared" si="1"/>
        <v>Mengurus Rumah Tangga</v>
      </c>
      <c r="Z309" s="2" t="str">
        <f t="shared" si="2"/>
        <v>#REF!</v>
      </c>
      <c r="AA309" s="2"/>
      <c r="AB309" s="2"/>
      <c r="AC309" s="2"/>
      <c r="AD309" s="2"/>
      <c r="AE309" s="2"/>
      <c r="AF309" s="2"/>
    </row>
    <row r="310" ht="14.25" customHeight="1">
      <c r="A310" s="2" t="s">
        <v>2883</v>
      </c>
      <c r="B310" s="2" t="s">
        <v>62</v>
      </c>
      <c r="C310" s="2" t="s">
        <v>28</v>
      </c>
      <c r="D310" s="2" t="s">
        <v>62</v>
      </c>
      <c r="E310" s="2" t="s">
        <v>2884</v>
      </c>
      <c r="F310" s="2" t="s">
        <v>30</v>
      </c>
      <c r="G310" s="2" t="s">
        <v>31</v>
      </c>
      <c r="H310" s="2" t="s">
        <v>32</v>
      </c>
      <c r="I310" s="2" t="s">
        <v>85</v>
      </c>
      <c r="J310" s="2" t="s">
        <v>2885</v>
      </c>
      <c r="K310" s="2" t="s">
        <v>111</v>
      </c>
      <c r="L310" s="2" t="s">
        <v>36</v>
      </c>
      <c r="M310" s="2" t="s">
        <v>144</v>
      </c>
      <c r="N310" s="2"/>
      <c r="O310" s="2" t="s">
        <v>2886</v>
      </c>
      <c r="P310" s="2" t="s">
        <v>2887</v>
      </c>
      <c r="Q310" s="2" t="s">
        <v>2888</v>
      </c>
      <c r="R310" s="2" t="s">
        <v>158</v>
      </c>
      <c r="S310" s="2" t="s">
        <v>2889</v>
      </c>
      <c r="T310" s="2" t="s">
        <v>2890</v>
      </c>
      <c r="U310" s="2">
        <v>29.55</v>
      </c>
      <c r="V310" s="2" t="s">
        <v>44</v>
      </c>
      <c r="W310" s="2" t="s">
        <v>45</v>
      </c>
      <c r="X310" s="2" t="s">
        <v>2891</v>
      </c>
      <c r="Y310" s="2" t="str">
        <f t="shared" si="1"/>
        <v>Mengurus Rumah Tangga</v>
      </c>
      <c r="Z310" s="2" t="str">
        <f t="shared" si="2"/>
        <v>#REF!</v>
      </c>
      <c r="AA310" s="2"/>
      <c r="AB310" s="2"/>
      <c r="AC310" s="2"/>
      <c r="AD310" s="2"/>
      <c r="AE310" s="2"/>
      <c r="AF310" s="2"/>
    </row>
    <row r="311" ht="14.25" customHeight="1">
      <c r="A311" s="2" t="s">
        <v>2892</v>
      </c>
      <c r="B311" s="2" t="s">
        <v>27</v>
      </c>
      <c r="C311" s="2" t="s">
        <v>28</v>
      </c>
      <c r="D311" s="2" t="s">
        <v>27</v>
      </c>
      <c r="E311" s="2" t="s">
        <v>2893</v>
      </c>
      <c r="F311" s="2" t="s">
        <v>30</v>
      </c>
      <c r="G311" s="2" t="s">
        <v>31</v>
      </c>
      <c r="H311" s="2" t="s">
        <v>822</v>
      </c>
      <c r="I311" s="2" t="s">
        <v>277</v>
      </c>
      <c r="J311" s="2" t="s">
        <v>2894</v>
      </c>
      <c r="K311" s="2" t="s">
        <v>111</v>
      </c>
      <c r="L311" s="2" t="s">
        <v>482</v>
      </c>
      <c r="M311" s="2" t="s">
        <v>144</v>
      </c>
      <c r="N311" s="2"/>
      <c r="O311" s="2" t="s">
        <v>2895</v>
      </c>
      <c r="P311" s="2" t="s">
        <v>2896</v>
      </c>
      <c r="Q311" s="2" t="s">
        <v>2897</v>
      </c>
      <c r="R311" s="2" t="s">
        <v>135</v>
      </c>
      <c r="S311" s="2" t="s">
        <v>2898</v>
      </c>
      <c r="T311" s="2" t="s">
        <v>2899</v>
      </c>
      <c r="U311" s="2">
        <v>21.983333333333334</v>
      </c>
      <c r="V311" s="2" t="s">
        <v>44</v>
      </c>
      <c r="W311" s="2" t="s">
        <v>45</v>
      </c>
      <c r="X311" s="2" t="s">
        <v>2900</v>
      </c>
      <c r="Y311" s="2" t="str">
        <f t="shared" si="1"/>
        <v>Mengurus Rumah Tangga</v>
      </c>
      <c r="Z311" s="2" t="str">
        <f t="shared" si="2"/>
        <v>#REF!</v>
      </c>
      <c r="AA311" s="2"/>
      <c r="AB311" s="2"/>
      <c r="AC311" s="2"/>
      <c r="AD311" s="2"/>
      <c r="AE311" s="2"/>
      <c r="AF311" s="2"/>
    </row>
    <row r="312" ht="14.25" customHeight="1">
      <c r="A312" s="2" t="s">
        <v>2901</v>
      </c>
      <c r="B312" s="2" t="s">
        <v>27</v>
      </c>
      <c r="C312" s="2" t="s">
        <v>28</v>
      </c>
      <c r="D312" s="2" t="s">
        <v>27</v>
      </c>
      <c r="E312" s="2" t="s">
        <v>2902</v>
      </c>
      <c r="F312" s="2" t="s">
        <v>30</v>
      </c>
      <c r="G312" s="2" t="s">
        <v>31</v>
      </c>
      <c r="H312" s="2" t="s">
        <v>84</v>
      </c>
      <c r="I312" s="2" t="s">
        <v>130</v>
      </c>
      <c r="J312" s="2" t="s">
        <v>2903</v>
      </c>
      <c r="K312" s="2" t="s">
        <v>111</v>
      </c>
      <c r="L312" s="2" t="s">
        <v>36</v>
      </c>
      <c r="M312" s="2" t="s">
        <v>144</v>
      </c>
      <c r="N312" s="2"/>
      <c r="O312" s="2" t="s">
        <v>2904</v>
      </c>
      <c r="P312" s="2" t="s">
        <v>2905</v>
      </c>
      <c r="Q312" s="2" t="s">
        <v>2906</v>
      </c>
      <c r="R312" s="2" t="s">
        <v>41</v>
      </c>
      <c r="S312" s="2" t="s">
        <v>2907</v>
      </c>
      <c r="T312" s="2" t="s">
        <v>2908</v>
      </c>
      <c r="U312" s="2">
        <v>11.283333333333333</v>
      </c>
      <c r="V312" s="2" t="s">
        <v>44</v>
      </c>
      <c r="W312" s="2" t="s">
        <v>45</v>
      </c>
      <c r="X312" s="2" t="s">
        <v>2909</v>
      </c>
      <c r="Y312" s="2" t="str">
        <f t="shared" si="1"/>
        <v>Mengurus Rumah Tangga</v>
      </c>
      <c r="Z312" s="2" t="str">
        <f t="shared" si="2"/>
        <v>#REF!</v>
      </c>
      <c r="AA312" s="2"/>
      <c r="AB312" s="2"/>
      <c r="AC312" s="2"/>
      <c r="AD312" s="2"/>
      <c r="AE312" s="2"/>
      <c r="AF312" s="2"/>
    </row>
    <row r="313" ht="14.25" customHeight="1">
      <c r="A313" s="2" t="s">
        <v>2910</v>
      </c>
      <c r="B313" s="2" t="s">
        <v>62</v>
      </c>
      <c r="C313" s="2" t="s">
        <v>28</v>
      </c>
      <c r="D313" s="2" t="s">
        <v>62</v>
      </c>
      <c r="E313" s="2" t="s">
        <v>2911</v>
      </c>
      <c r="F313" s="2" t="s">
        <v>30</v>
      </c>
      <c r="G313" s="2" t="s">
        <v>31</v>
      </c>
      <c r="H313" s="2" t="s">
        <v>452</v>
      </c>
      <c r="I313" s="2" t="s">
        <v>33</v>
      </c>
      <c r="J313" s="2" t="s">
        <v>2912</v>
      </c>
      <c r="K313" s="2" t="s">
        <v>111</v>
      </c>
      <c r="L313" s="2" t="s">
        <v>36</v>
      </c>
      <c r="M313" s="2" t="s">
        <v>65</v>
      </c>
      <c r="N313" s="2"/>
      <c r="O313" s="2" t="s">
        <v>2913</v>
      </c>
      <c r="P313" s="2" t="s">
        <v>2914</v>
      </c>
      <c r="Q313" s="2" t="s">
        <v>2915</v>
      </c>
      <c r="R313" s="2" t="s">
        <v>158</v>
      </c>
      <c r="S313" s="2" t="s">
        <v>2916</v>
      </c>
      <c r="T313" s="2" t="s">
        <v>2917</v>
      </c>
      <c r="U313" s="2">
        <v>39.75</v>
      </c>
      <c r="V313" s="2" t="s">
        <v>44</v>
      </c>
      <c r="W313" s="2" t="s">
        <v>45</v>
      </c>
      <c r="X313" s="2" t="s">
        <v>2918</v>
      </c>
      <c r="Y313" s="2" t="str">
        <f t="shared" si="1"/>
        <v>Kader PKK / Karang Taruna / Kader Lainnya</v>
      </c>
      <c r="Z313" s="2" t="str">
        <f t="shared" si="2"/>
        <v>#REF!</v>
      </c>
      <c r="AA313" s="2"/>
      <c r="AB313" s="2"/>
      <c r="AC313" s="2"/>
      <c r="AD313" s="2"/>
      <c r="AE313" s="2"/>
      <c r="AF313" s="2"/>
    </row>
    <row r="314" ht="14.25" customHeight="1">
      <c r="A314" s="2" t="s">
        <v>2919</v>
      </c>
      <c r="B314" s="2" t="s">
        <v>27</v>
      </c>
      <c r="C314" s="2" t="s">
        <v>28</v>
      </c>
      <c r="D314" s="2" t="s">
        <v>27</v>
      </c>
      <c r="E314" s="2" t="s">
        <v>2920</v>
      </c>
      <c r="F314" s="2" t="s">
        <v>30</v>
      </c>
      <c r="G314" s="2" t="s">
        <v>31</v>
      </c>
      <c r="H314" s="2" t="s">
        <v>452</v>
      </c>
      <c r="I314" s="2" t="s">
        <v>50</v>
      </c>
      <c r="J314" s="2" t="s">
        <v>2921</v>
      </c>
      <c r="K314" s="2" t="s">
        <v>111</v>
      </c>
      <c r="L314" s="2" t="s">
        <v>36</v>
      </c>
      <c r="M314" s="2" t="s">
        <v>144</v>
      </c>
      <c r="N314" s="2"/>
      <c r="O314" s="2" t="s">
        <v>2922</v>
      </c>
      <c r="P314" s="2" t="s">
        <v>2923</v>
      </c>
      <c r="Q314" s="2" t="s">
        <v>2924</v>
      </c>
      <c r="R314" s="2" t="s">
        <v>57</v>
      </c>
      <c r="S314" s="2" t="s">
        <v>2925</v>
      </c>
      <c r="T314" s="2" t="s">
        <v>2926</v>
      </c>
      <c r="U314" s="2">
        <v>32.55</v>
      </c>
      <c r="V314" s="2" t="s">
        <v>44</v>
      </c>
      <c r="W314" s="2" t="s">
        <v>45</v>
      </c>
      <c r="X314" s="2" t="s">
        <v>2927</v>
      </c>
      <c r="Y314" s="2" t="str">
        <f t="shared" si="1"/>
        <v>Mengurus Rumah Tangga</v>
      </c>
      <c r="Z314" s="2" t="str">
        <f t="shared" si="2"/>
        <v>#REF!</v>
      </c>
      <c r="AA314" s="2"/>
      <c r="AB314" s="2"/>
      <c r="AC314" s="2"/>
      <c r="AD314" s="2"/>
      <c r="AE314" s="2"/>
      <c r="AF314" s="2"/>
    </row>
    <row r="315" ht="14.25" customHeight="1">
      <c r="A315" s="2" t="s">
        <v>2928</v>
      </c>
      <c r="B315" s="2" t="s">
        <v>62</v>
      </c>
      <c r="C315" s="2" t="s">
        <v>28</v>
      </c>
      <c r="D315" s="2" t="s">
        <v>62</v>
      </c>
      <c r="E315" s="2" t="s">
        <v>2929</v>
      </c>
      <c r="F315" s="2" t="s">
        <v>30</v>
      </c>
      <c r="G315" s="2" t="s">
        <v>31</v>
      </c>
      <c r="H315" s="2" t="s">
        <v>32</v>
      </c>
      <c r="I315" s="2" t="s">
        <v>33</v>
      </c>
      <c r="J315" s="2" t="s">
        <v>2930</v>
      </c>
      <c r="K315" s="2" t="s">
        <v>111</v>
      </c>
      <c r="L315" s="2" t="s">
        <v>36</v>
      </c>
      <c r="M315" s="2" t="s">
        <v>144</v>
      </c>
      <c r="N315" s="2"/>
      <c r="O315" s="2" t="s">
        <v>2931</v>
      </c>
      <c r="P315" s="2" t="s">
        <v>2932</v>
      </c>
      <c r="Q315" s="2" t="s">
        <v>2933</v>
      </c>
      <c r="R315" s="2" t="s">
        <v>57</v>
      </c>
      <c r="S315" s="2" t="s">
        <v>2934</v>
      </c>
      <c r="T315" s="2" t="s">
        <v>2935</v>
      </c>
      <c r="U315" s="2">
        <v>29.05</v>
      </c>
      <c r="V315" s="2" t="s">
        <v>44</v>
      </c>
      <c r="W315" s="2" t="s">
        <v>45</v>
      </c>
      <c r="X315" s="2" t="s">
        <v>2936</v>
      </c>
      <c r="Y315" s="2" t="str">
        <f t="shared" si="1"/>
        <v>Mengurus Rumah Tangga</v>
      </c>
      <c r="Z315" s="2" t="str">
        <f t="shared" si="2"/>
        <v>#REF!</v>
      </c>
      <c r="AA315" s="2"/>
      <c r="AB315" s="2"/>
      <c r="AC315" s="2"/>
      <c r="AD315" s="2"/>
      <c r="AE315" s="2"/>
      <c r="AF315" s="2"/>
    </row>
    <row r="316" ht="14.25" customHeight="1">
      <c r="A316" s="2" t="s">
        <v>2937</v>
      </c>
      <c r="B316" s="2" t="s">
        <v>62</v>
      </c>
      <c r="C316" s="2" t="s">
        <v>28</v>
      </c>
      <c r="D316" s="2" t="s">
        <v>62</v>
      </c>
      <c r="E316" s="2" t="s">
        <v>2938</v>
      </c>
      <c r="F316" s="2" t="s">
        <v>30</v>
      </c>
      <c r="G316" s="2" t="s">
        <v>31</v>
      </c>
      <c r="H316" s="2" t="s">
        <v>49</v>
      </c>
      <c r="I316" s="2" t="s">
        <v>50</v>
      </c>
      <c r="J316" s="2" t="s">
        <v>2939</v>
      </c>
      <c r="K316" s="2" t="s">
        <v>111</v>
      </c>
      <c r="L316" s="2" t="s">
        <v>36</v>
      </c>
      <c r="M316" s="2" t="s">
        <v>144</v>
      </c>
      <c r="N316" s="2"/>
      <c r="O316" s="2" t="s">
        <v>2940</v>
      </c>
      <c r="P316" s="2" t="s">
        <v>2941</v>
      </c>
      <c r="Q316" s="2" t="s">
        <v>2942</v>
      </c>
      <c r="R316" s="2" t="s">
        <v>57</v>
      </c>
      <c r="S316" s="2" t="s">
        <v>2943</v>
      </c>
      <c r="T316" s="2" t="s">
        <v>2944</v>
      </c>
      <c r="U316" s="2">
        <v>35.31666666666667</v>
      </c>
      <c r="V316" s="2" t="s">
        <v>44</v>
      </c>
      <c r="W316" s="2" t="s">
        <v>45</v>
      </c>
      <c r="X316" s="2" t="s">
        <v>2945</v>
      </c>
      <c r="Y316" s="2" t="str">
        <f t="shared" si="1"/>
        <v>Mengurus Rumah Tangga</v>
      </c>
      <c r="Z316" s="2" t="str">
        <f t="shared" si="2"/>
        <v>#REF!</v>
      </c>
      <c r="AA316" s="2"/>
      <c r="AB316" s="2"/>
      <c r="AC316" s="2"/>
      <c r="AD316" s="2"/>
      <c r="AE316" s="2"/>
      <c r="AF316" s="2"/>
    </row>
    <row r="317" ht="14.25" customHeight="1">
      <c r="A317" s="2" t="s">
        <v>2946</v>
      </c>
      <c r="B317" s="2" t="s">
        <v>62</v>
      </c>
      <c r="C317" s="2" t="s">
        <v>28</v>
      </c>
      <c r="D317" s="2" t="s">
        <v>62</v>
      </c>
      <c r="E317" s="2" t="s">
        <v>2947</v>
      </c>
      <c r="F317" s="2" t="s">
        <v>30</v>
      </c>
      <c r="G317" s="2" t="s">
        <v>31</v>
      </c>
      <c r="H317" s="2" t="s">
        <v>32</v>
      </c>
      <c r="I317" s="2" t="s">
        <v>85</v>
      </c>
      <c r="J317" s="2" t="s">
        <v>2948</v>
      </c>
      <c r="K317" s="2" t="s">
        <v>111</v>
      </c>
      <c r="L317" s="2" t="s">
        <v>36</v>
      </c>
      <c r="M317" s="2" t="s">
        <v>65</v>
      </c>
      <c r="N317" s="2"/>
      <c r="O317" s="2" t="s">
        <v>2949</v>
      </c>
      <c r="P317" s="2" t="s">
        <v>2950</v>
      </c>
      <c r="Q317" s="2" t="s">
        <v>2951</v>
      </c>
      <c r="R317" s="2" t="s">
        <v>158</v>
      </c>
      <c r="S317" s="2" t="s">
        <v>2952</v>
      </c>
      <c r="T317" s="2" t="s">
        <v>2953</v>
      </c>
      <c r="U317" s="2">
        <v>14.2</v>
      </c>
      <c r="V317" s="2" t="s">
        <v>44</v>
      </c>
      <c r="W317" s="2" t="s">
        <v>45</v>
      </c>
      <c r="X317" s="2" t="s">
        <v>2954</v>
      </c>
      <c r="Y317" s="2" t="str">
        <f t="shared" si="1"/>
        <v>Kader PKK / Karang Taruna / Kader Lainnya</v>
      </c>
      <c r="Z317" s="2" t="str">
        <f t="shared" si="2"/>
        <v>#REF!</v>
      </c>
      <c r="AA317" s="2"/>
      <c r="AB317" s="2"/>
      <c r="AC317" s="2"/>
      <c r="AD317" s="2"/>
      <c r="AE317" s="2"/>
      <c r="AF317" s="2"/>
    </row>
    <row r="318" ht="14.25" customHeight="1">
      <c r="A318" s="2" t="s">
        <v>2955</v>
      </c>
      <c r="B318" s="2" t="s">
        <v>62</v>
      </c>
      <c r="C318" s="2" t="s">
        <v>28</v>
      </c>
      <c r="D318" s="2" t="s">
        <v>62</v>
      </c>
      <c r="E318" s="2" t="s">
        <v>2956</v>
      </c>
      <c r="F318" s="2" t="s">
        <v>30</v>
      </c>
      <c r="G318" s="2" t="s">
        <v>31</v>
      </c>
      <c r="H318" s="2" t="s">
        <v>822</v>
      </c>
      <c r="I318" s="2" t="s">
        <v>130</v>
      </c>
      <c r="J318" s="2" t="s">
        <v>2957</v>
      </c>
      <c r="K318" s="2" t="s">
        <v>111</v>
      </c>
      <c r="L318" s="2" t="s">
        <v>36</v>
      </c>
      <c r="M318" s="2" t="s">
        <v>65</v>
      </c>
      <c r="N318" s="2"/>
      <c r="O318" s="2" t="s">
        <v>2958</v>
      </c>
      <c r="P318" s="2" t="s">
        <v>2959</v>
      </c>
      <c r="Q318" s="2" t="s">
        <v>2960</v>
      </c>
      <c r="R318" s="2" t="s">
        <v>69</v>
      </c>
      <c r="S318" s="2" t="s">
        <v>2961</v>
      </c>
      <c r="T318" s="2" t="s">
        <v>2962</v>
      </c>
      <c r="U318" s="2">
        <v>15.483333333333333</v>
      </c>
      <c r="V318" s="2" t="s">
        <v>44</v>
      </c>
      <c r="W318" s="2" t="s">
        <v>45</v>
      </c>
      <c r="X318" s="2" t="s">
        <v>2963</v>
      </c>
      <c r="Y318" s="2" t="str">
        <f t="shared" si="1"/>
        <v>Kader PKK / Karang Taruna / Kader Lainnya</v>
      </c>
      <c r="Z318" s="2" t="str">
        <f t="shared" si="2"/>
        <v>#REF!</v>
      </c>
      <c r="AA318" s="2"/>
      <c r="AB318" s="2"/>
      <c r="AC318" s="2"/>
      <c r="AD318" s="2"/>
      <c r="AE318" s="2"/>
      <c r="AF318" s="2"/>
    </row>
    <row r="319" ht="14.25" customHeight="1">
      <c r="A319" s="2" t="s">
        <v>2964</v>
      </c>
      <c r="B319" s="2" t="s">
        <v>27</v>
      </c>
      <c r="C319" s="2" t="s">
        <v>28</v>
      </c>
      <c r="D319" s="2" t="s">
        <v>27</v>
      </c>
      <c r="E319" s="2" t="s">
        <v>2965</v>
      </c>
      <c r="F319" s="2" t="s">
        <v>30</v>
      </c>
      <c r="G319" s="2" t="s">
        <v>31</v>
      </c>
      <c r="H319" s="2" t="s">
        <v>84</v>
      </c>
      <c r="I319" s="2" t="s">
        <v>109</v>
      </c>
      <c r="J319" s="2" t="s">
        <v>2966</v>
      </c>
      <c r="K319" s="2" t="s">
        <v>111</v>
      </c>
      <c r="L319" s="2" t="s">
        <v>36</v>
      </c>
      <c r="M319" s="2" t="s">
        <v>65</v>
      </c>
      <c r="N319" s="2"/>
      <c r="O319" s="2" t="s">
        <v>2967</v>
      </c>
      <c r="P319" s="2" t="s">
        <v>2968</v>
      </c>
      <c r="Q319" s="2" t="s">
        <v>2969</v>
      </c>
      <c r="R319" s="2" t="s">
        <v>148</v>
      </c>
      <c r="S319" s="2" t="s">
        <v>2970</v>
      </c>
      <c r="T319" s="2" t="s">
        <v>2971</v>
      </c>
      <c r="U319" s="2">
        <v>38.28333333333333</v>
      </c>
      <c r="V319" s="2" t="s">
        <v>44</v>
      </c>
      <c r="W319" s="2" t="s">
        <v>45</v>
      </c>
      <c r="X319" s="2" t="s">
        <v>2972</v>
      </c>
      <c r="Y319" s="2" t="str">
        <f t="shared" si="1"/>
        <v>Kader PKK / Karang Taruna / Kader Lainnya</v>
      </c>
      <c r="Z319" s="2" t="str">
        <f t="shared" si="2"/>
        <v>#REF!</v>
      </c>
      <c r="AA319" s="2"/>
      <c r="AB319" s="2"/>
      <c r="AC319" s="2"/>
      <c r="AD319" s="2"/>
      <c r="AE319" s="2"/>
      <c r="AF319" s="2"/>
    </row>
    <row r="320" ht="14.25" customHeight="1">
      <c r="A320" s="2" t="s">
        <v>2973</v>
      </c>
      <c r="B320" s="2" t="s">
        <v>62</v>
      </c>
      <c r="C320" s="2" t="s">
        <v>28</v>
      </c>
      <c r="D320" s="2" t="s">
        <v>62</v>
      </c>
      <c r="E320" s="2" t="s">
        <v>2974</v>
      </c>
      <c r="F320" s="2" t="s">
        <v>30</v>
      </c>
      <c r="G320" s="2" t="s">
        <v>31</v>
      </c>
      <c r="H320" s="2" t="s">
        <v>97</v>
      </c>
      <c r="I320" s="2" t="s">
        <v>109</v>
      </c>
      <c r="J320" s="2" t="s">
        <v>2975</v>
      </c>
      <c r="K320" s="2" t="s">
        <v>111</v>
      </c>
      <c r="L320" s="2" t="s">
        <v>36</v>
      </c>
      <c r="M320" s="2" t="s">
        <v>65</v>
      </c>
      <c r="N320" s="2"/>
      <c r="O320" s="2" t="s">
        <v>2976</v>
      </c>
      <c r="P320" s="2" t="s">
        <v>2977</v>
      </c>
      <c r="Q320" s="2" t="s">
        <v>2978</v>
      </c>
      <c r="R320" s="2" t="s">
        <v>158</v>
      </c>
      <c r="S320" s="2" t="s">
        <v>2979</v>
      </c>
      <c r="T320" s="2" t="s">
        <v>2980</v>
      </c>
      <c r="U320" s="2">
        <v>22.566666666666666</v>
      </c>
      <c r="V320" s="2" t="s">
        <v>44</v>
      </c>
      <c r="W320" s="2" t="s">
        <v>45</v>
      </c>
      <c r="X320" s="2" t="s">
        <v>2981</v>
      </c>
      <c r="Y320" s="2" t="str">
        <f t="shared" si="1"/>
        <v>Kader PKK / Karang Taruna / Kader Lainnya</v>
      </c>
      <c r="Z320" s="2" t="str">
        <f t="shared" si="2"/>
        <v>#REF!</v>
      </c>
      <c r="AA320" s="2"/>
      <c r="AB320" s="2"/>
      <c r="AC320" s="2"/>
      <c r="AD320" s="2"/>
      <c r="AE320" s="2"/>
      <c r="AF320" s="2"/>
    </row>
    <row r="321" ht="14.25" customHeight="1">
      <c r="A321" s="2" t="s">
        <v>2982</v>
      </c>
      <c r="B321" s="2" t="s">
        <v>27</v>
      </c>
      <c r="C321" s="2" t="s">
        <v>28</v>
      </c>
      <c r="D321" s="2" t="s">
        <v>27</v>
      </c>
      <c r="E321" s="2" t="s">
        <v>172</v>
      </c>
      <c r="F321" s="2" t="s">
        <v>30</v>
      </c>
      <c r="G321" s="2" t="s">
        <v>31</v>
      </c>
      <c r="H321" s="2" t="s">
        <v>84</v>
      </c>
      <c r="I321" s="2" t="s">
        <v>109</v>
      </c>
      <c r="J321" s="2" t="s">
        <v>2983</v>
      </c>
      <c r="K321" s="2" t="s">
        <v>111</v>
      </c>
      <c r="L321" s="2" t="s">
        <v>87</v>
      </c>
      <c r="M321" s="2" t="s">
        <v>144</v>
      </c>
      <c r="N321" s="2"/>
      <c r="O321" s="2" t="s">
        <v>2984</v>
      </c>
      <c r="P321" s="2" t="s">
        <v>2985</v>
      </c>
      <c r="Q321" s="2" t="s">
        <v>2986</v>
      </c>
      <c r="R321" s="2" t="s">
        <v>135</v>
      </c>
      <c r="S321" s="2" t="s">
        <v>2987</v>
      </c>
      <c r="T321" s="2" t="s">
        <v>2988</v>
      </c>
      <c r="U321" s="2">
        <v>10.95</v>
      </c>
      <c r="V321" s="2" t="s">
        <v>44</v>
      </c>
      <c r="W321" s="2" t="s">
        <v>45</v>
      </c>
      <c r="X321" s="2" t="s">
        <v>2989</v>
      </c>
      <c r="Y321" s="2" t="str">
        <f t="shared" si="1"/>
        <v>Mengurus Rumah Tangga</v>
      </c>
      <c r="Z321" s="2" t="str">
        <f t="shared" si="2"/>
        <v>#REF!</v>
      </c>
      <c r="AA321" s="2"/>
      <c r="AB321" s="2"/>
      <c r="AC321" s="2"/>
      <c r="AD321" s="2"/>
      <c r="AE321" s="2"/>
      <c r="AF321" s="2"/>
    </row>
    <row r="322" ht="14.25" customHeight="1">
      <c r="A322" s="2" t="s">
        <v>2990</v>
      </c>
      <c r="B322" s="2" t="s">
        <v>62</v>
      </c>
      <c r="C322" s="2" t="s">
        <v>28</v>
      </c>
      <c r="D322" s="2" t="s">
        <v>62</v>
      </c>
      <c r="E322" s="2" t="s">
        <v>2991</v>
      </c>
      <c r="F322" s="2" t="s">
        <v>30</v>
      </c>
      <c r="G322" s="2" t="s">
        <v>31</v>
      </c>
      <c r="H322" s="2" t="s">
        <v>822</v>
      </c>
      <c r="I322" s="2" t="s">
        <v>130</v>
      </c>
      <c r="J322" s="2" t="s">
        <v>2992</v>
      </c>
      <c r="K322" s="2" t="s">
        <v>111</v>
      </c>
      <c r="L322" s="2" t="s">
        <v>36</v>
      </c>
      <c r="M322" s="2" t="s">
        <v>65</v>
      </c>
      <c r="N322" s="2"/>
      <c r="O322" s="2" t="s">
        <v>2993</v>
      </c>
      <c r="P322" s="2" t="s">
        <v>2994</v>
      </c>
      <c r="Q322" s="2" t="s">
        <v>2995</v>
      </c>
      <c r="R322" s="2" t="s">
        <v>57</v>
      </c>
      <c r="S322" s="2" t="s">
        <v>2996</v>
      </c>
      <c r="T322" s="2" t="s">
        <v>2997</v>
      </c>
      <c r="U322" s="2">
        <v>42.61666666666667</v>
      </c>
      <c r="V322" s="2" t="s">
        <v>44</v>
      </c>
      <c r="W322" s="2" t="s">
        <v>45</v>
      </c>
      <c r="X322" s="2" t="s">
        <v>2998</v>
      </c>
      <c r="Y322" s="2" t="str">
        <f t="shared" si="1"/>
        <v>Kader PKK / Karang Taruna / Kader Lainnya</v>
      </c>
      <c r="Z322" s="2" t="str">
        <f t="shared" si="2"/>
        <v>#REF!</v>
      </c>
      <c r="AA322" s="2"/>
      <c r="AB322" s="2"/>
      <c r="AC322" s="2"/>
      <c r="AD322" s="2"/>
      <c r="AE322" s="2"/>
      <c r="AF322" s="2"/>
    </row>
    <row r="323" ht="14.25" customHeight="1">
      <c r="A323" s="2" t="s">
        <v>2999</v>
      </c>
      <c r="B323" s="2" t="s">
        <v>62</v>
      </c>
      <c r="C323" s="2" t="s">
        <v>28</v>
      </c>
      <c r="D323" s="2" t="s">
        <v>62</v>
      </c>
      <c r="E323" s="2" t="s">
        <v>3000</v>
      </c>
      <c r="F323" s="2" t="s">
        <v>30</v>
      </c>
      <c r="G323" s="2" t="s">
        <v>31</v>
      </c>
      <c r="H323" s="2" t="s">
        <v>84</v>
      </c>
      <c r="I323" s="2" t="s">
        <v>50</v>
      </c>
      <c r="J323" s="2" t="s">
        <v>3001</v>
      </c>
      <c r="K323" s="2" t="s">
        <v>111</v>
      </c>
      <c r="L323" s="2" t="s">
        <v>36</v>
      </c>
      <c r="M323" s="2" t="s">
        <v>144</v>
      </c>
      <c r="N323" s="2"/>
      <c r="O323" s="2" t="s">
        <v>3002</v>
      </c>
      <c r="P323" s="2" t="s">
        <v>3003</v>
      </c>
      <c r="Q323" s="2" t="s">
        <v>3004</v>
      </c>
      <c r="R323" s="2" t="s">
        <v>135</v>
      </c>
      <c r="S323" s="2" t="s">
        <v>3005</v>
      </c>
      <c r="T323" s="2" t="s">
        <v>3006</v>
      </c>
      <c r="U323" s="2">
        <v>12.55</v>
      </c>
      <c r="V323" s="2" t="s">
        <v>44</v>
      </c>
      <c r="W323" s="2" t="s">
        <v>45</v>
      </c>
      <c r="X323" s="2" t="s">
        <v>3007</v>
      </c>
      <c r="Y323" s="2" t="str">
        <f t="shared" si="1"/>
        <v>Mengurus Rumah Tangga</v>
      </c>
      <c r="Z323" s="2" t="str">
        <f t="shared" si="2"/>
        <v>#REF!</v>
      </c>
      <c r="AA323" s="2"/>
      <c r="AB323" s="2"/>
      <c r="AC323" s="2"/>
      <c r="AD323" s="2"/>
      <c r="AE323" s="2"/>
      <c r="AF323" s="2"/>
    </row>
    <row r="324" ht="14.25" customHeight="1">
      <c r="A324" s="2" t="s">
        <v>3008</v>
      </c>
      <c r="B324" s="2" t="s">
        <v>62</v>
      </c>
      <c r="C324" s="2" t="s">
        <v>28</v>
      </c>
      <c r="D324" s="2" t="s">
        <v>62</v>
      </c>
      <c r="E324" s="2" t="s">
        <v>3009</v>
      </c>
      <c r="F324" s="2" t="s">
        <v>30</v>
      </c>
      <c r="G324" s="2" t="s">
        <v>31</v>
      </c>
      <c r="H324" s="2" t="s">
        <v>97</v>
      </c>
      <c r="I324" s="2" t="s">
        <v>277</v>
      </c>
      <c r="J324" s="2" t="s">
        <v>3010</v>
      </c>
      <c r="K324" s="2" t="s">
        <v>111</v>
      </c>
      <c r="L324" s="2" t="s">
        <v>87</v>
      </c>
      <c r="M324" s="2" t="s">
        <v>65</v>
      </c>
      <c r="N324" s="2"/>
      <c r="O324" s="2" t="s">
        <v>3011</v>
      </c>
      <c r="P324" s="2" t="s">
        <v>3012</v>
      </c>
      <c r="Q324" s="2" t="s">
        <v>3013</v>
      </c>
      <c r="R324" s="2" t="s">
        <v>135</v>
      </c>
      <c r="S324" s="2" t="s">
        <v>3014</v>
      </c>
      <c r="T324" s="2" t="s">
        <v>3015</v>
      </c>
      <c r="U324" s="2">
        <v>47.71666666666667</v>
      </c>
      <c r="V324" s="2" t="s">
        <v>44</v>
      </c>
      <c r="W324" s="2" t="s">
        <v>45</v>
      </c>
      <c r="X324" s="2" t="s">
        <v>3016</v>
      </c>
      <c r="Y324" s="2" t="str">
        <f t="shared" si="1"/>
        <v>Kader PKK / Karang Taruna / Kader Lainnya</v>
      </c>
      <c r="Z324" s="2" t="str">
        <f t="shared" si="2"/>
        <v>#REF!</v>
      </c>
      <c r="AA324" s="2"/>
      <c r="AB324" s="2"/>
      <c r="AC324" s="2"/>
      <c r="AD324" s="2"/>
      <c r="AE324" s="2"/>
      <c r="AF324" s="2"/>
    </row>
    <row r="325" ht="14.25" customHeight="1">
      <c r="A325" s="2" t="s">
        <v>3017</v>
      </c>
      <c r="B325" s="2" t="s">
        <v>62</v>
      </c>
      <c r="C325" s="2" t="s">
        <v>28</v>
      </c>
      <c r="D325" s="2" t="s">
        <v>62</v>
      </c>
      <c r="E325" s="2" t="s">
        <v>3018</v>
      </c>
      <c r="F325" s="2" t="s">
        <v>30</v>
      </c>
      <c r="G325" s="2" t="s">
        <v>31</v>
      </c>
      <c r="H325" s="2" t="s">
        <v>452</v>
      </c>
      <c r="I325" s="2" t="s">
        <v>130</v>
      </c>
      <c r="J325" s="2" t="s">
        <v>3019</v>
      </c>
      <c r="K325" s="2" t="s">
        <v>111</v>
      </c>
      <c r="L325" s="2" t="s">
        <v>36</v>
      </c>
      <c r="M325" s="2" t="s">
        <v>144</v>
      </c>
      <c r="N325" s="2"/>
      <c r="O325" s="2" t="s">
        <v>3020</v>
      </c>
      <c r="P325" s="2" t="s">
        <v>3021</v>
      </c>
      <c r="Q325" s="2" t="s">
        <v>3022</v>
      </c>
      <c r="R325" s="2" t="s">
        <v>41</v>
      </c>
      <c r="S325" s="2" t="s">
        <v>3023</v>
      </c>
      <c r="T325" s="2" t="s">
        <v>3024</v>
      </c>
      <c r="U325" s="2">
        <v>49.68333333333333</v>
      </c>
      <c r="V325" s="2" t="s">
        <v>44</v>
      </c>
      <c r="W325" s="2" t="s">
        <v>45</v>
      </c>
      <c r="X325" s="2" t="s">
        <v>3025</v>
      </c>
      <c r="Y325" s="2" t="str">
        <f t="shared" si="1"/>
        <v>Mengurus Rumah Tangga</v>
      </c>
      <c r="Z325" s="2" t="str">
        <f t="shared" si="2"/>
        <v>#REF!</v>
      </c>
      <c r="AA325" s="2"/>
      <c r="AB325" s="2"/>
      <c r="AC325" s="2"/>
      <c r="AD325" s="2"/>
      <c r="AE325" s="2"/>
      <c r="AF325" s="2"/>
    </row>
    <row r="326" ht="14.25" customHeight="1">
      <c r="A326" s="2" t="s">
        <v>3026</v>
      </c>
      <c r="B326" s="2" t="s">
        <v>27</v>
      </c>
      <c r="C326" s="2" t="s">
        <v>28</v>
      </c>
      <c r="D326" s="2" t="s">
        <v>27</v>
      </c>
      <c r="E326" s="2" t="s">
        <v>3027</v>
      </c>
      <c r="F326" s="2" t="s">
        <v>30</v>
      </c>
      <c r="G326" s="2" t="s">
        <v>31</v>
      </c>
      <c r="H326" s="2" t="s">
        <v>97</v>
      </c>
      <c r="I326" s="2" t="s">
        <v>277</v>
      </c>
      <c r="J326" s="2" t="s">
        <v>3028</v>
      </c>
      <c r="K326" s="2" t="s">
        <v>111</v>
      </c>
      <c r="L326" s="2" t="s">
        <v>36</v>
      </c>
      <c r="M326" s="2" t="s">
        <v>65</v>
      </c>
      <c r="N326" s="2"/>
      <c r="O326" s="2" t="s">
        <v>3029</v>
      </c>
      <c r="P326" s="2" t="s">
        <v>3030</v>
      </c>
      <c r="Q326" s="2" t="s">
        <v>3031</v>
      </c>
      <c r="R326" s="2" t="s">
        <v>69</v>
      </c>
      <c r="S326" s="2" t="s">
        <v>3032</v>
      </c>
      <c r="T326" s="2" t="s">
        <v>3015</v>
      </c>
      <c r="U326" s="2">
        <v>48.35</v>
      </c>
      <c r="V326" s="2" t="s">
        <v>44</v>
      </c>
      <c r="W326" s="2" t="s">
        <v>45</v>
      </c>
      <c r="X326" s="2" t="s">
        <v>3033</v>
      </c>
      <c r="Y326" s="2" t="str">
        <f t="shared" si="1"/>
        <v>Kader PKK / Karang Taruna / Kader Lainnya</v>
      </c>
      <c r="Z326" s="2" t="str">
        <f t="shared" si="2"/>
        <v>#REF!</v>
      </c>
      <c r="AA326" s="2"/>
      <c r="AB326" s="2"/>
      <c r="AC326" s="2"/>
      <c r="AD326" s="2"/>
      <c r="AE326" s="2"/>
      <c r="AF326" s="2"/>
    </row>
    <row r="327" ht="14.25" customHeight="1">
      <c r="A327" s="2" t="s">
        <v>3034</v>
      </c>
      <c r="B327" s="2" t="s">
        <v>62</v>
      </c>
      <c r="C327" s="2" t="s">
        <v>28</v>
      </c>
      <c r="D327" s="2" t="s">
        <v>62</v>
      </c>
      <c r="E327" s="2" t="s">
        <v>3035</v>
      </c>
      <c r="F327" s="2" t="s">
        <v>30</v>
      </c>
      <c r="G327" s="2" t="s">
        <v>31</v>
      </c>
      <c r="H327" s="2" t="s">
        <v>32</v>
      </c>
      <c r="I327" s="2" t="s">
        <v>441</v>
      </c>
      <c r="J327" s="2" t="s">
        <v>3036</v>
      </c>
      <c r="K327" s="2" t="s">
        <v>111</v>
      </c>
      <c r="L327" s="2" t="s">
        <v>36</v>
      </c>
      <c r="M327" s="2" t="s">
        <v>65</v>
      </c>
      <c r="N327" s="2"/>
      <c r="O327" s="2" t="s">
        <v>3037</v>
      </c>
      <c r="P327" s="2" t="s">
        <v>3038</v>
      </c>
      <c r="Q327" s="2" t="s">
        <v>3039</v>
      </c>
      <c r="R327" s="2" t="s">
        <v>69</v>
      </c>
      <c r="S327" s="2" t="s">
        <v>3040</v>
      </c>
      <c r="T327" s="2" t="s">
        <v>3041</v>
      </c>
      <c r="U327" s="2">
        <v>21.783333333333335</v>
      </c>
      <c r="V327" s="2" t="s">
        <v>44</v>
      </c>
      <c r="W327" s="2" t="s">
        <v>45</v>
      </c>
      <c r="X327" s="2" t="s">
        <v>3042</v>
      </c>
      <c r="Y327" s="2" t="str">
        <f t="shared" si="1"/>
        <v>Kader PKK / Karang Taruna / Kader Lainnya</v>
      </c>
      <c r="Z327" s="2" t="str">
        <f t="shared" si="2"/>
        <v>#REF!</v>
      </c>
      <c r="AA327" s="2"/>
      <c r="AB327" s="2"/>
      <c r="AC327" s="2"/>
      <c r="AD327" s="2"/>
      <c r="AE327" s="2"/>
      <c r="AF327" s="2"/>
    </row>
    <row r="328" ht="14.25" customHeight="1">
      <c r="A328" s="2" t="s">
        <v>3043</v>
      </c>
      <c r="B328" s="2" t="s">
        <v>62</v>
      </c>
      <c r="C328" s="2" t="s">
        <v>28</v>
      </c>
      <c r="D328" s="2" t="s">
        <v>62</v>
      </c>
      <c r="E328" s="2" t="s">
        <v>3044</v>
      </c>
      <c r="F328" s="2" t="s">
        <v>30</v>
      </c>
      <c r="G328" s="2" t="s">
        <v>31</v>
      </c>
      <c r="H328" s="2" t="s">
        <v>84</v>
      </c>
      <c r="I328" s="2" t="s">
        <v>142</v>
      </c>
      <c r="J328" s="2" t="s">
        <v>3045</v>
      </c>
      <c r="K328" s="2" t="s">
        <v>111</v>
      </c>
      <c r="L328" s="2" t="s">
        <v>36</v>
      </c>
      <c r="M328" s="2" t="s">
        <v>144</v>
      </c>
      <c r="N328" s="2" t="s">
        <v>44</v>
      </c>
      <c r="O328" s="2" t="s">
        <v>3046</v>
      </c>
      <c r="P328" s="2" t="s">
        <v>3047</v>
      </c>
      <c r="Q328" s="2" t="s">
        <v>3048</v>
      </c>
      <c r="R328" s="2" t="s">
        <v>57</v>
      </c>
      <c r="S328" s="2" t="s">
        <v>3049</v>
      </c>
      <c r="T328" s="2" t="s">
        <v>3050</v>
      </c>
      <c r="U328" s="2">
        <v>13.916666666666666</v>
      </c>
      <c r="V328" s="2" t="s">
        <v>44</v>
      </c>
      <c r="W328" s="2" t="s">
        <v>45</v>
      </c>
      <c r="X328" s="2" t="s">
        <v>3051</v>
      </c>
      <c r="Y328" s="2" t="str">
        <f t="shared" si="1"/>
        <v>0</v>
      </c>
      <c r="Z328" s="2" t="str">
        <f t="shared" si="2"/>
        <v>#REF!</v>
      </c>
      <c r="AA328" s="2"/>
      <c r="AB328" s="2"/>
      <c r="AC328" s="2"/>
      <c r="AD328" s="2"/>
      <c r="AE328" s="2"/>
      <c r="AF328" s="2"/>
    </row>
    <row r="329" ht="14.25" customHeight="1">
      <c r="A329" s="2" t="s">
        <v>3052</v>
      </c>
      <c r="B329" s="2" t="s">
        <v>62</v>
      </c>
      <c r="C329" s="2" t="s">
        <v>28</v>
      </c>
      <c r="D329" s="2" t="s">
        <v>62</v>
      </c>
      <c r="E329" s="2" t="s">
        <v>3053</v>
      </c>
      <c r="F329" s="2" t="s">
        <v>30</v>
      </c>
      <c r="G329" s="2" t="s">
        <v>31</v>
      </c>
      <c r="H329" s="2" t="s">
        <v>84</v>
      </c>
      <c r="I329" s="2" t="s">
        <v>130</v>
      </c>
      <c r="J329" s="2" t="s">
        <v>3054</v>
      </c>
      <c r="K329" s="2" t="s">
        <v>111</v>
      </c>
      <c r="L329" s="2" t="s">
        <v>482</v>
      </c>
      <c r="M329" s="2" t="s">
        <v>144</v>
      </c>
      <c r="N329" s="2"/>
      <c r="O329" s="2" t="s">
        <v>3055</v>
      </c>
      <c r="P329" s="2" t="s">
        <v>3056</v>
      </c>
      <c r="Q329" s="2" t="s">
        <v>3057</v>
      </c>
      <c r="R329" s="2" t="s">
        <v>135</v>
      </c>
      <c r="S329" s="2" t="s">
        <v>3058</v>
      </c>
      <c r="T329" s="2" t="s">
        <v>3059</v>
      </c>
      <c r="U329" s="2">
        <v>38.166666666666664</v>
      </c>
      <c r="V329" s="2" t="s">
        <v>44</v>
      </c>
      <c r="W329" s="2" t="s">
        <v>45</v>
      </c>
      <c r="X329" s="2" t="s">
        <v>3060</v>
      </c>
      <c r="Y329" s="2" t="str">
        <f t="shared" si="1"/>
        <v>Mengurus Rumah Tangga</v>
      </c>
      <c r="Z329" s="2" t="str">
        <f t="shared" si="2"/>
        <v>#REF!</v>
      </c>
      <c r="AA329" s="2"/>
      <c r="AB329" s="2"/>
      <c r="AC329" s="2"/>
      <c r="AD329" s="2"/>
      <c r="AE329" s="2"/>
      <c r="AF329" s="2"/>
    </row>
    <row r="330" ht="14.25" customHeight="1">
      <c r="A330" s="2" t="s">
        <v>3061</v>
      </c>
      <c r="B330" s="2" t="s">
        <v>27</v>
      </c>
      <c r="C330" s="2" t="s">
        <v>28</v>
      </c>
      <c r="D330" s="2" t="s">
        <v>27</v>
      </c>
      <c r="E330" s="2" t="s">
        <v>3062</v>
      </c>
      <c r="F330" s="2" t="s">
        <v>30</v>
      </c>
      <c r="G330" s="2" t="s">
        <v>31</v>
      </c>
      <c r="H330" s="2" t="s">
        <v>97</v>
      </c>
      <c r="I330" s="2" t="s">
        <v>277</v>
      </c>
      <c r="J330" s="2" t="s">
        <v>3063</v>
      </c>
      <c r="K330" s="2" t="s">
        <v>111</v>
      </c>
      <c r="L330" s="2" t="s">
        <v>36</v>
      </c>
      <c r="M330" s="2" t="s">
        <v>144</v>
      </c>
      <c r="N330" s="2"/>
      <c r="O330" s="2" t="s">
        <v>3064</v>
      </c>
      <c r="P330" s="2" t="s">
        <v>3065</v>
      </c>
      <c r="Q330" s="2" t="s">
        <v>3066</v>
      </c>
      <c r="R330" s="2" t="s">
        <v>41</v>
      </c>
      <c r="S330" s="2" t="s">
        <v>3067</v>
      </c>
      <c r="T330" s="2" t="s">
        <v>3068</v>
      </c>
      <c r="U330" s="2">
        <v>21.083333333333332</v>
      </c>
      <c r="V330" s="2" t="s">
        <v>44</v>
      </c>
      <c r="W330" s="2" t="s">
        <v>45</v>
      </c>
      <c r="X330" s="2" t="s">
        <v>3069</v>
      </c>
      <c r="Y330" s="2" t="str">
        <f t="shared" si="1"/>
        <v>Mengurus Rumah Tangga</v>
      </c>
      <c r="Z330" s="2" t="str">
        <f t="shared" si="2"/>
        <v>#REF!</v>
      </c>
      <c r="AA330" s="2"/>
      <c r="AB330" s="2"/>
      <c r="AC330" s="2"/>
      <c r="AD330" s="2"/>
      <c r="AE330" s="2"/>
      <c r="AF330" s="2"/>
    </row>
    <row r="331" ht="14.25" customHeight="1">
      <c r="A331" s="2" t="s">
        <v>3070</v>
      </c>
      <c r="B331" s="2" t="s">
        <v>62</v>
      </c>
      <c r="C331" s="2" t="s">
        <v>28</v>
      </c>
      <c r="D331" s="2" t="s">
        <v>62</v>
      </c>
      <c r="E331" s="2" t="s">
        <v>3071</v>
      </c>
      <c r="F331" s="2" t="s">
        <v>30</v>
      </c>
      <c r="G331" s="2" t="s">
        <v>31</v>
      </c>
      <c r="H331" s="2" t="s">
        <v>822</v>
      </c>
      <c r="I331" s="2" t="s">
        <v>277</v>
      </c>
      <c r="J331" s="2" t="s">
        <v>3072</v>
      </c>
      <c r="K331" s="2" t="s">
        <v>35</v>
      </c>
      <c r="L331" s="2" t="s">
        <v>36</v>
      </c>
      <c r="M331" s="2" t="s">
        <v>52</v>
      </c>
      <c r="N331" s="2" t="s">
        <v>1569</v>
      </c>
      <c r="O331" s="2" t="s">
        <v>3073</v>
      </c>
      <c r="P331" s="2" t="s">
        <v>3074</v>
      </c>
      <c r="Q331" s="2" t="s">
        <v>3075</v>
      </c>
      <c r="R331" s="2" t="s">
        <v>57</v>
      </c>
      <c r="S331" s="2" t="s">
        <v>3076</v>
      </c>
      <c r="T331" s="2" t="s">
        <v>3077</v>
      </c>
      <c r="U331" s="2">
        <v>26.233333333333334</v>
      </c>
      <c r="V331" s="2" t="s">
        <v>44</v>
      </c>
      <c r="W331" s="2" t="s">
        <v>45</v>
      </c>
      <c r="X331" s="2" t="s">
        <v>3078</v>
      </c>
      <c r="Y331" s="2" t="str">
        <f t="shared" si="1"/>
        <v>Harian lepas</v>
      </c>
      <c r="Z331" s="2" t="str">
        <f t="shared" si="2"/>
        <v>#REF!</v>
      </c>
      <c r="AA331" s="2"/>
      <c r="AB331" s="2"/>
      <c r="AC331" s="2"/>
      <c r="AD331" s="2"/>
      <c r="AE331" s="2"/>
      <c r="AF331" s="2"/>
    </row>
    <row r="332" ht="14.25" customHeight="1">
      <c r="A332" s="2" t="s">
        <v>3079</v>
      </c>
      <c r="B332" s="2" t="s">
        <v>62</v>
      </c>
      <c r="C332" s="2" t="s">
        <v>28</v>
      </c>
      <c r="D332" s="2" t="s">
        <v>62</v>
      </c>
      <c r="E332" s="2" t="s">
        <v>3080</v>
      </c>
      <c r="F332" s="2" t="s">
        <v>30</v>
      </c>
      <c r="G332" s="2" t="s">
        <v>31</v>
      </c>
      <c r="H332" s="2" t="s">
        <v>97</v>
      </c>
      <c r="I332" s="2" t="s">
        <v>109</v>
      </c>
      <c r="J332" s="2" t="s">
        <v>3081</v>
      </c>
      <c r="K332" s="2" t="s">
        <v>111</v>
      </c>
      <c r="L332" s="2" t="s">
        <v>36</v>
      </c>
      <c r="M332" s="2" t="s">
        <v>65</v>
      </c>
      <c r="N332" s="2"/>
      <c r="O332" s="2" t="s">
        <v>3082</v>
      </c>
      <c r="P332" s="2" t="s">
        <v>3083</v>
      </c>
      <c r="Q332" s="2" t="s">
        <v>3084</v>
      </c>
      <c r="R332" s="2" t="s">
        <v>57</v>
      </c>
      <c r="S332" s="2" t="s">
        <v>3085</v>
      </c>
      <c r="T332" s="2" t="s">
        <v>3086</v>
      </c>
      <c r="U332" s="2">
        <v>36.93333333333333</v>
      </c>
      <c r="V332" s="2" t="s">
        <v>44</v>
      </c>
      <c r="W332" s="2" t="s">
        <v>45</v>
      </c>
      <c r="X332" s="2" t="s">
        <v>3087</v>
      </c>
      <c r="Y332" s="2" t="str">
        <f t="shared" si="1"/>
        <v>Kader PKK / Karang Taruna / Kader Lainnya</v>
      </c>
      <c r="Z332" s="2" t="str">
        <f t="shared" si="2"/>
        <v>#REF!</v>
      </c>
      <c r="AA332" s="2"/>
      <c r="AB332" s="2"/>
      <c r="AC332" s="2"/>
      <c r="AD332" s="2"/>
      <c r="AE332" s="2"/>
      <c r="AF332" s="2"/>
    </row>
    <row r="333" ht="14.25" customHeight="1">
      <c r="A333" s="2" t="s">
        <v>3088</v>
      </c>
      <c r="B333" s="2" t="s">
        <v>62</v>
      </c>
      <c r="C333" s="2" t="s">
        <v>28</v>
      </c>
      <c r="D333" s="2" t="s">
        <v>62</v>
      </c>
      <c r="E333" s="2" t="s">
        <v>3089</v>
      </c>
      <c r="F333" s="2" t="s">
        <v>30</v>
      </c>
      <c r="G333" s="2" t="s">
        <v>31</v>
      </c>
      <c r="H333" s="2" t="s">
        <v>822</v>
      </c>
      <c r="I333" s="2" t="s">
        <v>441</v>
      </c>
      <c r="J333" s="2" t="s">
        <v>3090</v>
      </c>
      <c r="K333" s="2" t="s">
        <v>111</v>
      </c>
      <c r="L333" s="2" t="s">
        <v>36</v>
      </c>
      <c r="M333" s="2" t="s">
        <v>144</v>
      </c>
      <c r="N333" s="2"/>
      <c r="O333" s="2" t="s">
        <v>3091</v>
      </c>
      <c r="P333" s="2" t="s">
        <v>3092</v>
      </c>
      <c r="Q333" s="2" t="s">
        <v>3093</v>
      </c>
      <c r="R333" s="2" t="s">
        <v>57</v>
      </c>
      <c r="S333" s="2" t="s">
        <v>3094</v>
      </c>
      <c r="T333" s="2" t="s">
        <v>3095</v>
      </c>
      <c r="U333" s="2">
        <v>35.21666666666667</v>
      </c>
      <c r="V333" s="2" t="s">
        <v>44</v>
      </c>
      <c r="W333" s="2" t="s">
        <v>45</v>
      </c>
      <c r="X333" s="2" t="s">
        <v>3096</v>
      </c>
      <c r="Y333" s="2" t="str">
        <f t="shared" si="1"/>
        <v>Mengurus Rumah Tangga</v>
      </c>
      <c r="Z333" s="2" t="str">
        <f t="shared" si="2"/>
        <v>#REF!</v>
      </c>
      <c r="AA333" s="2"/>
      <c r="AB333" s="2"/>
      <c r="AC333" s="2"/>
      <c r="AD333" s="2"/>
      <c r="AE333" s="2"/>
      <c r="AF333" s="2"/>
    </row>
    <row r="334" ht="14.25" customHeight="1">
      <c r="A334" s="2" t="s">
        <v>3097</v>
      </c>
      <c r="B334" s="2" t="s">
        <v>62</v>
      </c>
      <c r="C334" s="2" t="s">
        <v>28</v>
      </c>
      <c r="D334" s="2" t="s">
        <v>62</v>
      </c>
      <c r="E334" s="2" t="s">
        <v>3098</v>
      </c>
      <c r="F334" s="2" t="s">
        <v>30</v>
      </c>
      <c r="G334" s="2" t="s">
        <v>31</v>
      </c>
      <c r="H334" s="2" t="s">
        <v>452</v>
      </c>
      <c r="I334" s="2" t="s">
        <v>33</v>
      </c>
      <c r="J334" s="2" t="s">
        <v>3099</v>
      </c>
      <c r="K334" s="2" t="s">
        <v>35</v>
      </c>
      <c r="L334" s="2" t="s">
        <v>482</v>
      </c>
      <c r="M334" s="2" t="s">
        <v>37</v>
      </c>
      <c r="N334" s="2"/>
      <c r="O334" s="2" t="s">
        <v>3100</v>
      </c>
      <c r="P334" s="2" t="s">
        <v>3101</v>
      </c>
      <c r="Q334" s="2" t="s">
        <v>3102</v>
      </c>
      <c r="R334" s="2" t="s">
        <v>158</v>
      </c>
      <c r="S334" s="2" t="s">
        <v>3103</v>
      </c>
      <c r="T334" s="2" t="s">
        <v>3104</v>
      </c>
      <c r="U334" s="2">
        <v>50.416666666666664</v>
      </c>
      <c r="V334" s="2" t="s">
        <v>44</v>
      </c>
      <c r="W334" s="2" t="s">
        <v>45</v>
      </c>
      <c r="X334" s="2" t="s">
        <v>3105</v>
      </c>
      <c r="Y334" s="2" t="str">
        <f t="shared" si="1"/>
        <v>Wiraswasta</v>
      </c>
      <c r="Z334" s="2" t="str">
        <f t="shared" si="2"/>
        <v>#REF!</v>
      </c>
      <c r="AA334" s="2"/>
      <c r="AB334" s="2"/>
      <c r="AC334" s="2"/>
      <c r="AD334" s="2"/>
      <c r="AE334" s="2"/>
      <c r="AF334" s="2"/>
    </row>
    <row r="335" ht="14.25" customHeight="1">
      <c r="A335" s="2" t="s">
        <v>3106</v>
      </c>
      <c r="B335" s="2" t="s">
        <v>62</v>
      </c>
      <c r="C335" s="2" t="s">
        <v>28</v>
      </c>
      <c r="D335" s="2" t="s">
        <v>62</v>
      </c>
      <c r="E335" s="2" t="s">
        <v>3107</v>
      </c>
      <c r="F335" s="2" t="s">
        <v>30</v>
      </c>
      <c r="G335" s="2" t="s">
        <v>31</v>
      </c>
      <c r="H335" s="2" t="s">
        <v>141</v>
      </c>
      <c r="I335" s="2" t="s">
        <v>33</v>
      </c>
      <c r="J335" s="2" t="s">
        <v>3108</v>
      </c>
      <c r="K335" s="2" t="s">
        <v>111</v>
      </c>
      <c r="L335" s="2" t="s">
        <v>36</v>
      </c>
      <c r="M335" s="2" t="s">
        <v>52</v>
      </c>
      <c r="N335" s="2" t="s">
        <v>3109</v>
      </c>
      <c r="O335" s="2" t="s">
        <v>3110</v>
      </c>
      <c r="P335" s="2" t="s">
        <v>3111</v>
      </c>
      <c r="Q335" s="2" t="s">
        <v>3112</v>
      </c>
      <c r="R335" s="2" t="s">
        <v>158</v>
      </c>
      <c r="S335" s="2" t="s">
        <v>3113</v>
      </c>
      <c r="T335" s="2" t="s">
        <v>3114</v>
      </c>
      <c r="U335" s="2">
        <v>19.366666666666667</v>
      </c>
      <c r="V335" s="2" t="s">
        <v>44</v>
      </c>
      <c r="W335" s="2" t="s">
        <v>45</v>
      </c>
      <c r="X335" s="2" t="s">
        <v>3115</v>
      </c>
      <c r="Y335" s="2" t="str">
        <f t="shared" si="1"/>
        <v>berdagang</v>
      </c>
      <c r="Z335" s="2" t="str">
        <f t="shared" si="2"/>
        <v>#REF!</v>
      </c>
      <c r="AA335" s="2"/>
      <c r="AB335" s="2"/>
      <c r="AC335" s="2"/>
      <c r="AD335" s="2"/>
      <c r="AE335" s="2"/>
      <c r="AF335" s="2"/>
    </row>
    <row r="336" ht="14.25" customHeight="1">
      <c r="A336" s="2" t="s">
        <v>3116</v>
      </c>
      <c r="B336" s="2" t="s">
        <v>62</v>
      </c>
      <c r="C336" s="2" t="s">
        <v>28</v>
      </c>
      <c r="D336" s="2" t="s">
        <v>62</v>
      </c>
      <c r="E336" s="2" t="s">
        <v>3117</v>
      </c>
      <c r="F336" s="2" t="s">
        <v>30</v>
      </c>
      <c r="G336" s="2" t="s">
        <v>31</v>
      </c>
      <c r="H336" s="2" t="s">
        <v>452</v>
      </c>
      <c r="I336" s="2" t="s">
        <v>33</v>
      </c>
      <c r="J336" s="2" t="s">
        <v>3118</v>
      </c>
      <c r="K336" s="2" t="s">
        <v>111</v>
      </c>
      <c r="L336" s="2" t="s">
        <v>36</v>
      </c>
      <c r="M336" s="2" t="s">
        <v>144</v>
      </c>
      <c r="N336" s="2"/>
      <c r="O336" s="2" t="s">
        <v>3119</v>
      </c>
      <c r="P336" s="2" t="s">
        <v>3120</v>
      </c>
      <c r="Q336" s="2" t="s">
        <v>3121</v>
      </c>
      <c r="R336" s="2" t="s">
        <v>158</v>
      </c>
      <c r="S336" s="2" t="s">
        <v>2916</v>
      </c>
      <c r="T336" s="2" t="s">
        <v>2917</v>
      </c>
      <c r="U336" s="2">
        <v>39.75</v>
      </c>
      <c r="V336" s="2" t="s">
        <v>44</v>
      </c>
      <c r="W336" s="2" t="s">
        <v>45</v>
      </c>
      <c r="X336" s="2" t="s">
        <v>3122</v>
      </c>
      <c r="Y336" s="2" t="str">
        <f t="shared" si="1"/>
        <v>Mengurus Rumah Tangga</v>
      </c>
      <c r="Z336" s="2" t="str">
        <f t="shared" si="2"/>
        <v>#REF!</v>
      </c>
      <c r="AA336" s="2"/>
      <c r="AB336" s="2"/>
      <c r="AC336" s="2"/>
      <c r="AD336" s="2"/>
      <c r="AE336" s="2"/>
      <c r="AF336" s="2"/>
    </row>
    <row r="337" ht="14.25" customHeight="1">
      <c r="A337" s="2" t="s">
        <v>3123</v>
      </c>
      <c r="B337" s="2" t="s">
        <v>62</v>
      </c>
      <c r="C337" s="2" t="s">
        <v>28</v>
      </c>
      <c r="D337" s="2" t="s">
        <v>62</v>
      </c>
      <c r="E337" s="2" t="s">
        <v>3124</v>
      </c>
      <c r="F337" s="2" t="s">
        <v>30</v>
      </c>
      <c r="G337" s="2" t="s">
        <v>31</v>
      </c>
      <c r="H337" s="2" t="s">
        <v>200</v>
      </c>
      <c r="I337" s="2" t="s">
        <v>142</v>
      </c>
      <c r="J337" s="2" t="s">
        <v>3125</v>
      </c>
      <c r="K337" s="2" t="s">
        <v>111</v>
      </c>
      <c r="L337" s="2" t="s">
        <v>87</v>
      </c>
      <c r="M337" s="2" t="s">
        <v>144</v>
      </c>
      <c r="N337" s="2"/>
      <c r="O337" s="2" t="s">
        <v>3126</v>
      </c>
      <c r="P337" s="2" t="s">
        <v>3127</v>
      </c>
      <c r="Q337" s="2" t="s">
        <v>3128</v>
      </c>
      <c r="R337" s="2" t="s">
        <v>158</v>
      </c>
      <c r="S337" s="2" t="s">
        <v>3129</v>
      </c>
      <c r="T337" s="2" t="s">
        <v>3130</v>
      </c>
      <c r="U337" s="2">
        <v>40.4</v>
      </c>
      <c r="V337" s="2" t="s">
        <v>44</v>
      </c>
      <c r="W337" s="2" t="s">
        <v>45</v>
      </c>
      <c r="X337" s="2" t="s">
        <v>3131</v>
      </c>
      <c r="Y337" s="2" t="str">
        <f t="shared" si="1"/>
        <v>Mengurus Rumah Tangga</v>
      </c>
      <c r="Z337" s="2" t="str">
        <f t="shared" si="2"/>
        <v>#REF!</v>
      </c>
      <c r="AA337" s="2"/>
      <c r="AB337" s="2"/>
      <c r="AC337" s="2"/>
      <c r="AD337" s="2"/>
      <c r="AE337" s="2"/>
      <c r="AF337" s="2"/>
    </row>
    <row r="338" ht="14.25" customHeight="1">
      <c r="A338" s="2" t="s">
        <v>3132</v>
      </c>
      <c r="B338" s="2" t="s">
        <v>62</v>
      </c>
      <c r="C338" s="2" t="s">
        <v>28</v>
      </c>
      <c r="D338" s="2" t="s">
        <v>62</v>
      </c>
      <c r="E338" s="2" t="s">
        <v>3133</v>
      </c>
      <c r="F338" s="2" t="s">
        <v>30</v>
      </c>
      <c r="G338" s="2" t="s">
        <v>31</v>
      </c>
      <c r="H338" s="2" t="s">
        <v>452</v>
      </c>
      <c r="I338" s="2" t="s">
        <v>33</v>
      </c>
      <c r="J338" s="2" t="s">
        <v>3134</v>
      </c>
      <c r="K338" s="2" t="s">
        <v>111</v>
      </c>
      <c r="L338" s="2" t="s">
        <v>36</v>
      </c>
      <c r="M338" s="2" t="s">
        <v>65</v>
      </c>
      <c r="N338" s="2"/>
      <c r="O338" s="2" t="s">
        <v>3135</v>
      </c>
      <c r="P338" s="2" t="s">
        <v>3136</v>
      </c>
      <c r="Q338" s="2" t="s">
        <v>3137</v>
      </c>
      <c r="R338" s="2" t="s">
        <v>57</v>
      </c>
      <c r="S338" s="2" t="s">
        <v>3138</v>
      </c>
      <c r="T338" s="2" t="s">
        <v>3139</v>
      </c>
      <c r="U338" s="2">
        <v>57.9</v>
      </c>
      <c r="V338" s="2" t="s">
        <v>44</v>
      </c>
      <c r="W338" s="2" t="s">
        <v>45</v>
      </c>
      <c r="X338" s="2" t="s">
        <v>3140</v>
      </c>
      <c r="Y338" s="2" t="str">
        <f t="shared" si="1"/>
        <v>Kader PKK / Karang Taruna / Kader Lainnya</v>
      </c>
      <c r="Z338" s="2" t="str">
        <f t="shared" si="2"/>
        <v>#REF!</v>
      </c>
      <c r="AA338" s="2"/>
      <c r="AB338" s="2"/>
      <c r="AC338" s="2"/>
      <c r="AD338" s="2"/>
      <c r="AE338" s="2"/>
      <c r="AF338" s="2"/>
    </row>
    <row r="339" ht="14.25" customHeight="1">
      <c r="A339" s="2" t="s">
        <v>3141</v>
      </c>
      <c r="B339" s="2" t="s">
        <v>62</v>
      </c>
      <c r="C339" s="2" t="s">
        <v>28</v>
      </c>
      <c r="D339" s="2" t="s">
        <v>62</v>
      </c>
      <c r="E339" s="2" t="s">
        <v>3142</v>
      </c>
      <c r="F339" s="2" t="s">
        <v>30</v>
      </c>
      <c r="G339" s="2" t="s">
        <v>31</v>
      </c>
      <c r="H339" s="2" t="s">
        <v>49</v>
      </c>
      <c r="I339" s="2" t="s">
        <v>142</v>
      </c>
      <c r="J339" s="2" t="s">
        <v>3143</v>
      </c>
      <c r="K339" s="2" t="s">
        <v>111</v>
      </c>
      <c r="L339" s="2" t="s">
        <v>36</v>
      </c>
      <c r="M339" s="2" t="s">
        <v>144</v>
      </c>
      <c r="N339" s="2"/>
      <c r="O339" s="2" t="s">
        <v>3144</v>
      </c>
      <c r="P339" s="2" t="s">
        <v>3145</v>
      </c>
      <c r="Q339" s="2" t="s">
        <v>3146</v>
      </c>
      <c r="R339" s="2" t="s">
        <v>135</v>
      </c>
      <c r="S339" s="2" t="s">
        <v>3147</v>
      </c>
      <c r="T339" s="2" t="s">
        <v>3148</v>
      </c>
      <c r="U339" s="2">
        <v>24.483333333333334</v>
      </c>
      <c r="V339" s="2" t="s">
        <v>44</v>
      </c>
      <c r="W339" s="2" t="s">
        <v>45</v>
      </c>
      <c r="X339" s="2" t="s">
        <v>3149</v>
      </c>
      <c r="Y339" s="2" t="str">
        <f t="shared" si="1"/>
        <v>Mengurus Rumah Tangga</v>
      </c>
      <c r="Z339" s="2" t="str">
        <f t="shared" si="2"/>
        <v>#REF!</v>
      </c>
      <c r="AA339" s="2"/>
      <c r="AB339" s="2"/>
      <c r="AC339" s="2"/>
      <c r="AD339" s="2"/>
      <c r="AE339" s="2"/>
      <c r="AF339" s="2"/>
    </row>
    <row r="340" ht="14.25" customHeight="1">
      <c r="A340" s="2" t="s">
        <v>3150</v>
      </c>
      <c r="B340" s="2" t="s">
        <v>62</v>
      </c>
      <c r="C340" s="2" t="s">
        <v>28</v>
      </c>
      <c r="D340" s="2" t="s">
        <v>62</v>
      </c>
      <c r="E340" s="2" t="s">
        <v>3151</v>
      </c>
      <c r="F340" s="2" t="s">
        <v>30</v>
      </c>
      <c r="G340" s="2" t="s">
        <v>31</v>
      </c>
      <c r="H340" s="2" t="s">
        <v>141</v>
      </c>
      <c r="I340" s="2" t="s">
        <v>33</v>
      </c>
      <c r="J340" s="2" t="s">
        <v>3152</v>
      </c>
      <c r="K340" s="2" t="s">
        <v>111</v>
      </c>
      <c r="L340" s="2" t="s">
        <v>87</v>
      </c>
      <c r="M340" s="2" t="s">
        <v>65</v>
      </c>
      <c r="N340" s="2"/>
      <c r="O340" s="2" t="s">
        <v>3153</v>
      </c>
      <c r="P340" s="2" t="s">
        <v>3154</v>
      </c>
      <c r="Q340" s="2" t="s">
        <v>3155</v>
      </c>
      <c r="R340" s="2" t="s">
        <v>135</v>
      </c>
      <c r="S340" s="2" t="s">
        <v>3156</v>
      </c>
      <c r="T340" s="2" t="s">
        <v>3157</v>
      </c>
      <c r="U340" s="2">
        <v>17.116666666666667</v>
      </c>
      <c r="V340" s="2" t="s">
        <v>44</v>
      </c>
      <c r="W340" s="2" t="s">
        <v>45</v>
      </c>
      <c r="X340" s="2" t="s">
        <v>3158</v>
      </c>
      <c r="Y340" s="2" t="str">
        <f t="shared" si="1"/>
        <v>Kader PKK / Karang Taruna / Kader Lainnya</v>
      </c>
      <c r="Z340" s="2" t="str">
        <f t="shared" si="2"/>
        <v>#REF!</v>
      </c>
      <c r="AA340" s="2"/>
      <c r="AB340" s="2"/>
      <c r="AC340" s="2"/>
      <c r="AD340" s="2"/>
      <c r="AE340" s="2"/>
      <c r="AF340" s="2"/>
    </row>
    <row r="341" ht="14.25" customHeight="1">
      <c r="A341" s="2" t="s">
        <v>3159</v>
      </c>
      <c r="B341" s="2" t="s">
        <v>62</v>
      </c>
      <c r="C341" s="2" t="s">
        <v>28</v>
      </c>
      <c r="D341" s="2" t="s">
        <v>62</v>
      </c>
      <c r="E341" s="2" t="s">
        <v>3160</v>
      </c>
      <c r="F341" s="2" t="s">
        <v>30</v>
      </c>
      <c r="G341" s="2" t="s">
        <v>31</v>
      </c>
      <c r="H341" s="2" t="s">
        <v>822</v>
      </c>
      <c r="I341" s="2" t="s">
        <v>85</v>
      </c>
      <c r="J341" s="2" t="s">
        <v>3161</v>
      </c>
      <c r="K341" s="2" t="s">
        <v>111</v>
      </c>
      <c r="L341" s="2" t="s">
        <v>482</v>
      </c>
      <c r="M341" s="2" t="s">
        <v>65</v>
      </c>
      <c r="N341" s="2"/>
      <c r="O341" s="2" t="s">
        <v>3162</v>
      </c>
      <c r="P341" s="2" t="s">
        <v>3163</v>
      </c>
      <c r="Q341" s="2" t="s">
        <v>3164</v>
      </c>
      <c r="R341" s="2" t="s">
        <v>69</v>
      </c>
      <c r="S341" s="2" t="s">
        <v>3165</v>
      </c>
      <c r="T341" s="2" t="s">
        <v>3166</v>
      </c>
      <c r="U341" s="2">
        <v>49.0</v>
      </c>
      <c r="V341" s="2" t="s">
        <v>44</v>
      </c>
      <c r="W341" s="2" t="s">
        <v>45</v>
      </c>
      <c r="X341" s="2" t="s">
        <v>3167</v>
      </c>
      <c r="Y341" s="2" t="str">
        <f t="shared" si="1"/>
        <v>Kader PKK / Karang Taruna / Kader Lainnya</v>
      </c>
      <c r="Z341" s="2" t="str">
        <f t="shared" si="2"/>
        <v>#REF!</v>
      </c>
      <c r="AA341" s="2"/>
      <c r="AB341" s="2"/>
      <c r="AC341" s="2"/>
      <c r="AD341" s="2"/>
      <c r="AE341" s="2"/>
      <c r="AF341" s="2"/>
    </row>
    <row r="342" ht="14.25" customHeight="1">
      <c r="A342" s="2" t="s">
        <v>3168</v>
      </c>
      <c r="B342" s="2" t="s">
        <v>62</v>
      </c>
      <c r="C342" s="2" t="s">
        <v>28</v>
      </c>
      <c r="D342" s="2" t="s">
        <v>62</v>
      </c>
      <c r="E342" s="2" t="s">
        <v>3169</v>
      </c>
      <c r="F342" s="2" t="s">
        <v>30</v>
      </c>
      <c r="G342" s="2" t="s">
        <v>31</v>
      </c>
      <c r="H342" s="2" t="s">
        <v>200</v>
      </c>
      <c r="I342" s="2" t="s">
        <v>85</v>
      </c>
      <c r="J342" s="2" t="s">
        <v>3170</v>
      </c>
      <c r="K342" s="2" t="s">
        <v>111</v>
      </c>
      <c r="L342" s="2" t="s">
        <v>36</v>
      </c>
      <c r="M342" s="2" t="s">
        <v>144</v>
      </c>
      <c r="N342" s="2"/>
      <c r="O342" s="2" t="s">
        <v>3171</v>
      </c>
      <c r="P342" s="2" t="s">
        <v>3172</v>
      </c>
      <c r="Q342" s="2" t="s">
        <v>3173</v>
      </c>
      <c r="R342" s="2" t="s">
        <v>57</v>
      </c>
      <c r="S342" s="2" t="s">
        <v>3174</v>
      </c>
      <c r="T342" s="2" t="s">
        <v>3175</v>
      </c>
      <c r="U342" s="2">
        <v>40.1</v>
      </c>
      <c r="V342" s="2" t="s">
        <v>44</v>
      </c>
      <c r="W342" s="2" t="s">
        <v>45</v>
      </c>
      <c r="X342" s="2" t="s">
        <v>3176</v>
      </c>
      <c r="Y342" s="2" t="str">
        <f t="shared" si="1"/>
        <v>Mengurus Rumah Tangga</v>
      </c>
      <c r="Z342" s="2" t="str">
        <f t="shared" si="2"/>
        <v>#REF!</v>
      </c>
      <c r="AA342" s="2"/>
      <c r="AB342" s="2"/>
      <c r="AC342" s="2"/>
      <c r="AD342" s="2"/>
      <c r="AE342" s="2"/>
      <c r="AF342" s="2"/>
    </row>
    <row r="343" ht="14.25" customHeight="1">
      <c r="A343" s="2" t="s">
        <v>3177</v>
      </c>
      <c r="B343" s="2" t="s">
        <v>62</v>
      </c>
      <c r="C343" s="2" t="s">
        <v>28</v>
      </c>
      <c r="D343" s="2" t="s">
        <v>62</v>
      </c>
      <c r="E343" s="2" t="s">
        <v>3178</v>
      </c>
      <c r="F343" s="2" t="s">
        <v>30</v>
      </c>
      <c r="G343" s="2" t="s">
        <v>31</v>
      </c>
      <c r="H343" s="2" t="s">
        <v>49</v>
      </c>
      <c r="I343" s="2" t="s">
        <v>142</v>
      </c>
      <c r="J343" s="2" t="s">
        <v>3179</v>
      </c>
      <c r="K343" s="2" t="s">
        <v>111</v>
      </c>
      <c r="L343" s="2" t="s">
        <v>36</v>
      </c>
      <c r="M343" s="2" t="s">
        <v>65</v>
      </c>
      <c r="N343" s="2"/>
      <c r="O343" s="2" t="s">
        <v>3180</v>
      </c>
      <c r="P343" s="2" t="s">
        <v>3181</v>
      </c>
      <c r="Q343" s="2" t="s">
        <v>3182</v>
      </c>
      <c r="R343" s="2" t="s">
        <v>1016</v>
      </c>
      <c r="S343" s="2" t="s">
        <v>3183</v>
      </c>
      <c r="T343" s="2" t="s">
        <v>3184</v>
      </c>
      <c r="U343" s="2">
        <v>29.816666666666666</v>
      </c>
      <c r="V343" s="2" t="s">
        <v>44</v>
      </c>
      <c r="W343" s="2" t="s">
        <v>45</v>
      </c>
      <c r="X343" s="2" t="s">
        <v>3185</v>
      </c>
      <c r="Y343" s="2" t="str">
        <f t="shared" si="1"/>
        <v>Kader PKK / Karang Taruna / Kader Lainnya</v>
      </c>
      <c r="Z343" s="2" t="str">
        <f t="shared" si="2"/>
        <v>#REF!</v>
      </c>
      <c r="AA343" s="2"/>
      <c r="AB343" s="2"/>
      <c r="AC343" s="2"/>
      <c r="AD343" s="2"/>
      <c r="AE343" s="2"/>
      <c r="AF343" s="2"/>
    </row>
    <row r="344" ht="14.25" customHeight="1">
      <c r="A344" s="2" t="s">
        <v>3186</v>
      </c>
      <c r="B344" s="2" t="s">
        <v>27</v>
      </c>
      <c r="C344" s="2" t="s">
        <v>28</v>
      </c>
      <c r="D344" s="2" t="s">
        <v>27</v>
      </c>
      <c r="E344" s="2" t="s">
        <v>3187</v>
      </c>
      <c r="F344" s="2" t="s">
        <v>30</v>
      </c>
      <c r="G344" s="2" t="s">
        <v>31</v>
      </c>
      <c r="H344" s="2" t="s">
        <v>108</v>
      </c>
      <c r="I344" s="2" t="s">
        <v>130</v>
      </c>
      <c r="J344" s="2" t="s">
        <v>3188</v>
      </c>
      <c r="K344" s="2" t="s">
        <v>111</v>
      </c>
      <c r="L344" s="2" t="s">
        <v>482</v>
      </c>
      <c r="M344" s="2" t="s">
        <v>65</v>
      </c>
      <c r="N344" s="2"/>
      <c r="O344" s="2" t="s">
        <v>3189</v>
      </c>
      <c r="P344" s="2" t="s">
        <v>3190</v>
      </c>
      <c r="Q344" s="2" t="s">
        <v>3191</v>
      </c>
      <c r="R344" s="2" t="s">
        <v>41</v>
      </c>
      <c r="S344" s="2" t="s">
        <v>3192</v>
      </c>
      <c r="T344" s="2" t="s">
        <v>3193</v>
      </c>
      <c r="U344" s="2">
        <v>12.483333333333333</v>
      </c>
      <c r="V344" s="2" t="s">
        <v>44</v>
      </c>
      <c r="W344" s="2" t="s">
        <v>45</v>
      </c>
      <c r="X344" s="2" t="s">
        <v>3194</v>
      </c>
      <c r="Y344" s="2" t="str">
        <f t="shared" si="1"/>
        <v>Kader PKK / Karang Taruna / Kader Lainnya</v>
      </c>
      <c r="Z344" s="2" t="str">
        <f t="shared" si="2"/>
        <v>#REF!</v>
      </c>
      <c r="AA344" s="2"/>
      <c r="AB344" s="2"/>
      <c r="AC344" s="2"/>
      <c r="AD344" s="2"/>
      <c r="AE344" s="2"/>
      <c r="AF344" s="2"/>
    </row>
    <row r="345" ht="14.25" customHeight="1">
      <c r="A345" s="2" t="s">
        <v>3195</v>
      </c>
      <c r="B345" s="2" t="s">
        <v>62</v>
      </c>
      <c r="C345" s="2" t="s">
        <v>28</v>
      </c>
      <c r="D345" s="2" t="s">
        <v>62</v>
      </c>
      <c r="E345" s="2" t="s">
        <v>3196</v>
      </c>
      <c r="F345" s="2" t="s">
        <v>30</v>
      </c>
      <c r="G345" s="2" t="s">
        <v>31</v>
      </c>
      <c r="H345" s="2" t="s">
        <v>129</v>
      </c>
      <c r="I345" s="2" t="s">
        <v>130</v>
      </c>
      <c r="J345" s="2" t="s">
        <v>3197</v>
      </c>
      <c r="K345" s="2" t="s">
        <v>35</v>
      </c>
      <c r="L345" s="2" t="s">
        <v>482</v>
      </c>
      <c r="M345" s="2" t="s">
        <v>52</v>
      </c>
      <c r="N345" s="2" t="s">
        <v>611</v>
      </c>
      <c r="O345" s="2" t="s">
        <v>3198</v>
      </c>
      <c r="P345" s="2" t="s">
        <v>3199</v>
      </c>
      <c r="Q345" s="2" t="s">
        <v>3200</v>
      </c>
      <c r="R345" s="2" t="s">
        <v>41</v>
      </c>
      <c r="S345" s="2" t="s">
        <v>3201</v>
      </c>
      <c r="T345" s="2" t="s">
        <v>3202</v>
      </c>
      <c r="U345" s="2">
        <v>13.75</v>
      </c>
      <c r="V345" s="2" t="s">
        <v>44</v>
      </c>
      <c r="W345" s="2" t="s">
        <v>45</v>
      </c>
      <c r="X345" s="2" t="s">
        <v>3203</v>
      </c>
      <c r="Y345" s="2" t="str">
        <f t="shared" si="1"/>
        <v>Freelance</v>
      </c>
      <c r="Z345" s="2" t="str">
        <f t="shared" si="2"/>
        <v>#REF!</v>
      </c>
      <c r="AA345" s="2"/>
      <c r="AB345" s="2"/>
      <c r="AC345" s="2"/>
      <c r="AD345" s="2"/>
      <c r="AE345" s="2"/>
      <c r="AF345" s="2"/>
    </row>
    <row r="346" ht="14.25" customHeight="1">
      <c r="A346" s="2" t="s">
        <v>3204</v>
      </c>
      <c r="B346" s="2" t="s">
        <v>62</v>
      </c>
      <c r="C346" s="2" t="s">
        <v>28</v>
      </c>
      <c r="D346" s="2" t="s">
        <v>62</v>
      </c>
      <c r="E346" s="2" t="s">
        <v>3205</v>
      </c>
      <c r="F346" s="2" t="s">
        <v>30</v>
      </c>
      <c r="G346" s="2" t="s">
        <v>31</v>
      </c>
      <c r="H346" s="2" t="s">
        <v>129</v>
      </c>
      <c r="I346" s="2" t="s">
        <v>277</v>
      </c>
      <c r="J346" s="2" t="s">
        <v>3206</v>
      </c>
      <c r="K346" s="2" t="s">
        <v>35</v>
      </c>
      <c r="L346" s="2" t="s">
        <v>36</v>
      </c>
      <c r="M346" s="2" t="s">
        <v>37</v>
      </c>
      <c r="N346" s="2"/>
      <c r="O346" s="2" t="s">
        <v>3207</v>
      </c>
      <c r="P346" s="2" t="s">
        <v>3208</v>
      </c>
      <c r="Q346" s="2" t="s">
        <v>3209</v>
      </c>
      <c r="R346" s="2" t="s">
        <v>158</v>
      </c>
      <c r="S346" s="2" t="s">
        <v>3210</v>
      </c>
      <c r="T346" s="2" t="s">
        <v>3211</v>
      </c>
      <c r="U346" s="2">
        <v>30.283333333333335</v>
      </c>
      <c r="V346" s="2" t="s">
        <v>44</v>
      </c>
      <c r="W346" s="2" t="s">
        <v>45</v>
      </c>
      <c r="X346" s="2" t="s">
        <v>3212</v>
      </c>
      <c r="Y346" s="2" t="str">
        <f t="shared" si="1"/>
        <v>Wiraswasta</v>
      </c>
      <c r="Z346" s="2" t="str">
        <f t="shared" si="2"/>
        <v>#REF!</v>
      </c>
      <c r="AA346" s="2"/>
      <c r="AB346" s="2"/>
      <c r="AC346" s="2"/>
      <c r="AD346" s="2"/>
      <c r="AE346" s="2"/>
      <c r="AF346" s="2"/>
    </row>
    <row r="347" ht="14.25" customHeight="1">
      <c r="A347" s="2" t="s">
        <v>3213</v>
      </c>
      <c r="B347" s="2" t="s">
        <v>62</v>
      </c>
      <c r="C347" s="2" t="s">
        <v>28</v>
      </c>
      <c r="D347" s="2" t="s">
        <v>62</v>
      </c>
      <c r="E347" s="2" t="s">
        <v>3214</v>
      </c>
      <c r="F347" s="2" t="s">
        <v>30</v>
      </c>
      <c r="G347" s="2" t="s">
        <v>31</v>
      </c>
      <c r="H347" s="2" t="s">
        <v>97</v>
      </c>
      <c r="I347" s="2" t="s">
        <v>109</v>
      </c>
      <c r="J347" s="2" t="s">
        <v>3215</v>
      </c>
      <c r="K347" s="2" t="s">
        <v>111</v>
      </c>
      <c r="L347" s="2" t="s">
        <v>36</v>
      </c>
      <c r="M347" s="2" t="s">
        <v>65</v>
      </c>
      <c r="N347" s="2"/>
      <c r="O347" s="2" t="s">
        <v>3216</v>
      </c>
      <c r="P347" s="2" t="s">
        <v>3217</v>
      </c>
      <c r="Q347" s="2" t="s">
        <v>3218</v>
      </c>
      <c r="R347" s="2" t="s">
        <v>57</v>
      </c>
      <c r="S347" s="2" t="s">
        <v>3219</v>
      </c>
      <c r="T347" s="2" t="s">
        <v>3220</v>
      </c>
      <c r="U347" s="2">
        <v>48.68333333333333</v>
      </c>
      <c r="V347" s="2" t="s">
        <v>44</v>
      </c>
      <c r="W347" s="2" t="s">
        <v>45</v>
      </c>
      <c r="X347" s="2" t="s">
        <v>3221</v>
      </c>
      <c r="Y347" s="2" t="str">
        <f t="shared" si="1"/>
        <v>Kader PKK / Karang Taruna / Kader Lainnya</v>
      </c>
      <c r="Z347" s="2" t="str">
        <f t="shared" si="2"/>
        <v>#REF!</v>
      </c>
      <c r="AA347" s="2"/>
      <c r="AB347" s="2"/>
      <c r="AC347" s="2"/>
      <c r="AD347" s="2"/>
      <c r="AE347" s="2"/>
      <c r="AF347" s="2"/>
    </row>
    <row r="348" ht="14.25" customHeight="1">
      <c r="A348" s="2" t="s">
        <v>3222</v>
      </c>
      <c r="B348" s="2" t="s">
        <v>62</v>
      </c>
      <c r="C348" s="2" t="s">
        <v>28</v>
      </c>
      <c r="D348" s="2" t="s">
        <v>62</v>
      </c>
      <c r="E348" s="2" t="s">
        <v>3223</v>
      </c>
      <c r="F348" s="2" t="s">
        <v>30</v>
      </c>
      <c r="G348" s="2" t="s">
        <v>31</v>
      </c>
      <c r="H348" s="2" t="s">
        <v>452</v>
      </c>
      <c r="I348" s="2" t="s">
        <v>130</v>
      </c>
      <c r="J348" s="2" t="s">
        <v>3224</v>
      </c>
      <c r="K348" s="2" t="s">
        <v>111</v>
      </c>
      <c r="L348" s="2" t="s">
        <v>87</v>
      </c>
      <c r="M348" s="2" t="s">
        <v>52</v>
      </c>
      <c r="N348" s="2" t="s">
        <v>611</v>
      </c>
      <c r="O348" s="2" t="s">
        <v>3225</v>
      </c>
      <c r="P348" s="2" t="s">
        <v>3226</v>
      </c>
      <c r="Q348" s="2" t="s">
        <v>3227</v>
      </c>
      <c r="R348" s="2" t="s">
        <v>1016</v>
      </c>
      <c r="S348" s="2" t="s">
        <v>3228</v>
      </c>
      <c r="T348" s="2" t="s">
        <v>2299</v>
      </c>
      <c r="U348" s="2">
        <v>46.65</v>
      </c>
      <c r="V348" s="2" t="s">
        <v>44</v>
      </c>
      <c r="W348" s="2" t="s">
        <v>45</v>
      </c>
      <c r="X348" s="2" t="s">
        <v>3229</v>
      </c>
      <c r="Y348" s="2" t="str">
        <f t="shared" si="1"/>
        <v>Freelance</v>
      </c>
      <c r="Z348" s="2" t="str">
        <f t="shared" si="2"/>
        <v>#REF!</v>
      </c>
      <c r="AA348" s="2"/>
      <c r="AB348" s="2"/>
      <c r="AC348" s="2"/>
      <c r="AD348" s="2"/>
      <c r="AE348" s="2"/>
      <c r="AF348" s="2"/>
    </row>
    <row r="349" ht="14.25" customHeight="1">
      <c r="A349" s="2" t="s">
        <v>3230</v>
      </c>
      <c r="B349" s="2" t="s">
        <v>62</v>
      </c>
      <c r="C349" s="2" t="s">
        <v>28</v>
      </c>
      <c r="D349" s="2" t="s">
        <v>62</v>
      </c>
      <c r="E349" s="2" t="s">
        <v>3231</v>
      </c>
      <c r="F349" s="2" t="s">
        <v>30</v>
      </c>
      <c r="G349" s="2" t="s">
        <v>31</v>
      </c>
      <c r="H349" s="2" t="s">
        <v>49</v>
      </c>
      <c r="I349" s="2" t="s">
        <v>142</v>
      </c>
      <c r="J349" s="2" t="s">
        <v>3232</v>
      </c>
      <c r="K349" s="2" t="s">
        <v>111</v>
      </c>
      <c r="L349" s="2" t="s">
        <v>36</v>
      </c>
      <c r="M349" s="2" t="s">
        <v>65</v>
      </c>
      <c r="N349" s="2"/>
      <c r="O349" s="2" t="s">
        <v>3233</v>
      </c>
      <c r="P349" s="2" t="s">
        <v>3234</v>
      </c>
      <c r="Q349" s="2" t="s">
        <v>3235</v>
      </c>
      <c r="R349" s="2" t="s">
        <v>1016</v>
      </c>
      <c r="S349" s="2" t="s">
        <v>3236</v>
      </c>
      <c r="T349" s="2" t="s">
        <v>3237</v>
      </c>
      <c r="U349" s="2">
        <v>42.53333333333333</v>
      </c>
      <c r="V349" s="2" t="s">
        <v>44</v>
      </c>
      <c r="W349" s="2" t="s">
        <v>45</v>
      </c>
      <c r="X349" s="2" t="s">
        <v>3238</v>
      </c>
      <c r="Y349" s="2" t="str">
        <f t="shared" si="1"/>
        <v>Kader PKK / Karang Taruna / Kader Lainnya</v>
      </c>
      <c r="Z349" s="2" t="str">
        <f t="shared" si="2"/>
        <v>#REF!</v>
      </c>
      <c r="AA349" s="2"/>
      <c r="AB349" s="2"/>
      <c r="AC349" s="2"/>
      <c r="AD349" s="2"/>
      <c r="AE349" s="2"/>
      <c r="AF349" s="2"/>
    </row>
    <row r="350" ht="14.25" customHeight="1">
      <c r="A350" s="2" t="s">
        <v>3239</v>
      </c>
      <c r="B350" s="2" t="s">
        <v>62</v>
      </c>
      <c r="C350" s="2" t="s">
        <v>28</v>
      </c>
      <c r="D350" s="2" t="s">
        <v>62</v>
      </c>
      <c r="E350" s="2" t="s">
        <v>3240</v>
      </c>
      <c r="F350" s="2" t="s">
        <v>30</v>
      </c>
      <c r="G350" s="2" t="s">
        <v>31</v>
      </c>
      <c r="H350" s="2" t="s">
        <v>32</v>
      </c>
      <c r="I350" s="2" t="s">
        <v>142</v>
      </c>
      <c r="J350" s="2" t="s">
        <v>3241</v>
      </c>
      <c r="K350" s="2" t="s">
        <v>111</v>
      </c>
      <c r="L350" s="2" t="s">
        <v>36</v>
      </c>
      <c r="M350" s="2" t="s">
        <v>144</v>
      </c>
      <c r="N350" s="2"/>
      <c r="O350" s="2" t="s">
        <v>3242</v>
      </c>
      <c r="P350" s="2" t="s">
        <v>3243</v>
      </c>
      <c r="Q350" s="2" t="s">
        <v>3244</v>
      </c>
      <c r="R350" s="2" t="s">
        <v>135</v>
      </c>
      <c r="S350" s="2" t="s">
        <v>3245</v>
      </c>
      <c r="T350" s="2" t="s">
        <v>3246</v>
      </c>
      <c r="U350" s="2">
        <v>8.783333333333333</v>
      </c>
      <c r="V350" s="2" t="s">
        <v>44</v>
      </c>
      <c r="W350" s="2" t="s">
        <v>45</v>
      </c>
      <c r="X350" s="2" t="s">
        <v>3247</v>
      </c>
      <c r="Y350" s="2" t="str">
        <f t="shared" si="1"/>
        <v>Mengurus Rumah Tangga</v>
      </c>
      <c r="Z350" s="2" t="str">
        <f t="shared" si="2"/>
        <v>#REF!</v>
      </c>
      <c r="AA350" s="2"/>
      <c r="AB350" s="2"/>
      <c r="AC350" s="2"/>
      <c r="AD350" s="2"/>
      <c r="AE350" s="2"/>
      <c r="AF350" s="2"/>
    </row>
    <row r="351" ht="14.25" customHeight="1">
      <c r="A351" s="2" t="s">
        <v>3248</v>
      </c>
      <c r="B351" s="2" t="s">
        <v>62</v>
      </c>
      <c r="C351" s="2" t="s">
        <v>28</v>
      </c>
      <c r="D351" s="2" t="s">
        <v>62</v>
      </c>
      <c r="E351" s="2" t="s">
        <v>3249</v>
      </c>
      <c r="F351" s="2" t="s">
        <v>30</v>
      </c>
      <c r="G351" s="2" t="s">
        <v>31</v>
      </c>
      <c r="H351" s="2" t="s">
        <v>32</v>
      </c>
      <c r="I351" s="2" t="s">
        <v>50</v>
      </c>
      <c r="J351" s="2" t="s">
        <v>3250</v>
      </c>
      <c r="K351" s="2" t="s">
        <v>35</v>
      </c>
      <c r="L351" s="2" t="s">
        <v>482</v>
      </c>
      <c r="M351" s="2" t="s">
        <v>52</v>
      </c>
      <c r="N351" s="2" t="s">
        <v>3251</v>
      </c>
      <c r="O351" s="2" t="s">
        <v>3252</v>
      </c>
      <c r="P351" s="2" t="s">
        <v>3253</v>
      </c>
      <c r="Q351" s="2" t="s">
        <v>3254</v>
      </c>
      <c r="R351" s="2" t="s">
        <v>57</v>
      </c>
      <c r="S351" s="2" t="s">
        <v>3255</v>
      </c>
      <c r="T351" s="2" t="s">
        <v>3256</v>
      </c>
      <c r="U351" s="2">
        <v>12.683333333333334</v>
      </c>
      <c r="V351" s="2" t="s">
        <v>44</v>
      </c>
      <c r="W351" s="2" t="s">
        <v>45</v>
      </c>
      <c r="X351" s="2" t="s">
        <v>3257</v>
      </c>
      <c r="Y351" s="2" t="str">
        <f t="shared" si="1"/>
        <v>Membantu Pekerjaan Rumah</v>
      </c>
      <c r="Z351" s="2" t="str">
        <f t="shared" si="2"/>
        <v>#REF!</v>
      </c>
      <c r="AA351" s="2"/>
      <c r="AB351" s="2"/>
      <c r="AC351" s="2"/>
      <c r="AD351" s="2"/>
      <c r="AE351" s="2"/>
      <c r="AF351" s="2"/>
    </row>
    <row r="352" ht="14.25" customHeight="1">
      <c r="A352" s="2" t="s">
        <v>3258</v>
      </c>
      <c r="B352" s="2" t="s">
        <v>62</v>
      </c>
      <c r="C352" s="2" t="s">
        <v>28</v>
      </c>
      <c r="D352" s="2" t="s">
        <v>62</v>
      </c>
      <c r="E352" s="2" t="s">
        <v>3259</v>
      </c>
      <c r="F352" s="2" t="s">
        <v>30</v>
      </c>
      <c r="G352" s="2" t="s">
        <v>31</v>
      </c>
      <c r="H352" s="2" t="s">
        <v>108</v>
      </c>
      <c r="I352" s="2" t="s">
        <v>277</v>
      </c>
      <c r="J352" s="2" t="s">
        <v>3260</v>
      </c>
      <c r="K352" s="2" t="s">
        <v>35</v>
      </c>
      <c r="L352" s="2" t="s">
        <v>36</v>
      </c>
      <c r="M352" s="2" t="s">
        <v>52</v>
      </c>
      <c r="N352" s="2" t="s">
        <v>3261</v>
      </c>
      <c r="O352" s="2" t="s">
        <v>3262</v>
      </c>
      <c r="P352" s="2" t="s">
        <v>3263</v>
      </c>
      <c r="Q352" s="2" t="s">
        <v>3264</v>
      </c>
      <c r="R352" s="2" t="s">
        <v>41</v>
      </c>
      <c r="S352" s="2" t="s">
        <v>3265</v>
      </c>
      <c r="T352" s="2" t="s">
        <v>3266</v>
      </c>
      <c r="U352" s="2">
        <v>17.533333333333335</v>
      </c>
      <c r="V352" s="2" t="s">
        <v>44</v>
      </c>
      <c r="W352" s="2" t="s">
        <v>45</v>
      </c>
      <c r="X352" s="2" t="s">
        <v>3267</v>
      </c>
      <c r="Y352" s="2" t="str">
        <f t="shared" si="1"/>
        <v>Driver transportasi online</v>
      </c>
      <c r="Z352" s="2" t="str">
        <f t="shared" si="2"/>
        <v>#REF!</v>
      </c>
      <c r="AA352" s="2"/>
      <c r="AB352" s="2"/>
      <c r="AC352" s="2"/>
      <c r="AD352" s="2"/>
      <c r="AE352" s="2"/>
      <c r="AF352" s="2"/>
    </row>
    <row r="353" ht="14.25" customHeight="1">
      <c r="A353" s="2" t="s">
        <v>3268</v>
      </c>
      <c r="B353" s="2" t="s">
        <v>62</v>
      </c>
      <c r="C353" s="2" t="s">
        <v>28</v>
      </c>
      <c r="D353" s="2" t="s">
        <v>62</v>
      </c>
      <c r="E353" s="2" t="s">
        <v>3269</v>
      </c>
      <c r="F353" s="2" t="s">
        <v>30</v>
      </c>
      <c r="G353" s="2" t="s">
        <v>31</v>
      </c>
      <c r="H353" s="2" t="s">
        <v>108</v>
      </c>
      <c r="I353" s="2" t="s">
        <v>277</v>
      </c>
      <c r="J353" s="2" t="s">
        <v>3270</v>
      </c>
      <c r="K353" s="2" t="s">
        <v>35</v>
      </c>
      <c r="L353" s="2" t="s">
        <v>36</v>
      </c>
      <c r="M353" s="2" t="s">
        <v>52</v>
      </c>
      <c r="N353" s="2" t="s">
        <v>2232</v>
      </c>
      <c r="O353" s="2" t="s">
        <v>3271</v>
      </c>
      <c r="P353" s="2" t="s">
        <v>3272</v>
      </c>
      <c r="Q353" s="2" t="s">
        <v>3273</v>
      </c>
      <c r="R353" s="2" t="s">
        <v>57</v>
      </c>
      <c r="S353" s="2" t="s">
        <v>3274</v>
      </c>
      <c r="T353" s="2" t="s">
        <v>3275</v>
      </c>
      <c r="U353" s="2">
        <v>43.38333333333333</v>
      </c>
      <c r="V353" s="2" t="s">
        <v>44</v>
      </c>
      <c r="W353" s="2" t="s">
        <v>45</v>
      </c>
      <c r="X353" s="2" t="s">
        <v>3276</v>
      </c>
      <c r="Y353" s="2" t="str">
        <f t="shared" si="1"/>
        <v>Ojek online</v>
      </c>
      <c r="Z353" s="2" t="str">
        <f t="shared" si="2"/>
        <v>#REF!</v>
      </c>
      <c r="AA353" s="2"/>
      <c r="AB353" s="2"/>
      <c r="AC353" s="2"/>
      <c r="AD353" s="2"/>
      <c r="AE353" s="2"/>
      <c r="AF353" s="2"/>
    </row>
    <row r="354" ht="14.25" customHeight="1">
      <c r="A354" s="2" t="s">
        <v>3277</v>
      </c>
      <c r="B354" s="2" t="s">
        <v>62</v>
      </c>
      <c r="C354" s="2" t="s">
        <v>28</v>
      </c>
      <c r="D354" s="2" t="s">
        <v>62</v>
      </c>
      <c r="E354" s="2" t="s">
        <v>3278</v>
      </c>
      <c r="F354" s="2" t="s">
        <v>30</v>
      </c>
      <c r="G354" s="2" t="s">
        <v>31</v>
      </c>
      <c r="H354" s="2" t="s">
        <v>141</v>
      </c>
      <c r="I354" s="2" t="s">
        <v>142</v>
      </c>
      <c r="J354" s="2" t="s">
        <v>3279</v>
      </c>
      <c r="K354" s="2" t="s">
        <v>111</v>
      </c>
      <c r="L354" s="2" t="s">
        <v>36</v>
      </c>
      <c r="M354" s="2" t="s">
        <v>144</v>
      </c>
      <c r="N354" s="2"/>
      <c r="O354" s="2" t="s">
        <v>3280</v>
      </c>
      <c r="P354" s="2" t="s">
        <v>3281</v>
      </c>
      <c r="Q354" s="2" t="s">
        <v>3282</v>
      </c>
      <c r="R354" s="2" t="s">
        <v>158</v>
      </c>
      <c r="S354" s="2" t="s">
        <v>3283</v>
      </c>
      <c r="T354" s="2" t="s">
        <v>3284</v>
      </c>
      <c r="U354" s="2">
        <v>40.5</v>
      </c>
      <c r="V354" s="2" t="s">
        <v>44</v>
      </c>
      <c r="W354" s="2" t="s">
        <v>45</v>
      </c>
      <c r="X354" s="2" t="s">
        <v>3285</v>
      </c>
      <c r="Y354" s="2" t="str">
        <f t="shared" si="1"/>
        <v>Mengurus Rumah Tangga</v>
      </c>
      <c r="Z354" s="2" t="str">
        <f t="shared" si="2"/>
        <v>#REF!</v>
      </c>
      <c r="AA354" s="2"/>
      <c r="AB354" s="2"/>
      <c r="AC354" s="2"/>
      <c r="AD354" s="2"/>
      <c r="AE354" s="2"/>
      <c r="AF354" s="2"/>
    </row>
    <row r="355" ht="14.25" customHeight="1">
      <c r="A355" s="2" t="s">
        <v>3286</v>
      </c>
      <c r="B355" s="2" t="s">
        <v>62</v>
      </c>
      <c r="C355" s="2" t="s">
        <v>28</v>
      </c>
      <c r="D355" s="2" t="s">
        <v>62</v>
      </c>
      <c r="E355" s="2" t="s">
        <v>3287</v>
      </c>
      <c r="F355" s="2" t="s">
        <v>30</v>
      </c>
      <c r="G355" s="2" t="s">
        <v>31</v>
      </c>
      <c r="H355" s="2" t="s">
        <v>49</v>
      </c>
      <c r="I355" s="2" t="s">
        <v>85</v>
      </c>
      <c r="J355" s="2" t="s">
        <v>3288</v>
      </c>
      <c r="K355" s="2" t="s">
        <v>111</v>
      </c>
      <c r="L355" s="2" t="s">
        <v>36</v>
      </c>
      <c r="M355" s="2" t="s">
        <v>258</v>
      </c>
      <c r="N355" s="2"/>
      <c r="O355" s="2" t="s">
        <v>3289</v>
      </c>
      <c r="P355" s="2" t="s">
        <v>3290</v>
      </c>
      <c r="Q355" s="2" t="s">
        <v>3291</v>
      </c>
      <c r="R355" s="2" t="s">
        <v>158</v>
      </c>
      <c r="S355" s="2" t="s">
        <v>3292</v>
      </c>
      <c r="T355" s="2" t="s">
        <v>3293</v>
      </c>
      <c r="U355" s="2">
        <v>53.85</v>
      </c>
      <c r="V355" s="2" t="s">
        <v>44</v>
      </c>
      <c r="W355" s="2" t="s">
        <v>45</v>
      </c>
      <c r="X355" s="2" t="s">
        <v>3294</v>
      </c>
      <c r="Y355" s="2" t="str">
        <f t="shared" si="1"/>
        <v>Pelajar / Mahasiswa</v>
      </c>
      <c r="Z355" s="2" t="str">
        <f t="shared" si="2"/>
        <v>#REF!</v>
      </c>
      <c r="AA355" s="2"/>
      <c r="AB355" s="2"/>
      <c r="AC355" s="2"/>
      <c r="AD355" s="2"/>
      <c r="AE355" s="2"/>
      <c r="AF355" s="2"/>
    </row>
    <row r="356" ht="14.25" customHeight="1">
      <c r="A356" s="2" t="s">
        <v>3295</v>
      </c>
      <c r="B356" s="2" t="s">
        <v>62</v>
      </c>
      <c r="C356" s="2" t="s">
        <v>28</v>
      </c>
      <c r="D356" s="2" t="s">
        <v>62</v>
      </c>
      <c r="E356" s="2" t="s">
        <v>3296</v>
      </c>
      <c r="F356" s="2" t="s">
        <v>30</v>
      </c>
      <c r="G356" s="2" t="s">
        <v>31</v>
      </c>
      <c r="H356" s="2" t="s">
        <v>84</v>
      </c>
      <c r="I356" s="2" t="s">
        <v>142</v>
      </c>
      <c r="J356" s="2" t="s">
        <v>3297</v>
      </c>
      <c r="K356" s="2" t="s">
        <v>111</v>
      </c>
      <c r="L356" s="2" t="s">
        <v>36</v>
      </c>
      <c r="M356" s="2" t="s">
        <v>52</v>
      </c>
      <c r="N356" s="2" t="s">
        <v>463</v>
      </c>
      <c r="O356" s="2" t="s">
        <v>3298</v>
      </c>
      <c r="P356" s="2" t="s">
        <v>3299</v>
      </c>
      <c r="Q356" s="2" t="s">
        <v>3300</v>
      </c>
      <c r="R356" s="2" t="s">
        <v>158</v>
      </c>
      <c r="S356" s="2" t="s">
        <v>3301</v>
      </c>
      <c r="T356" s="2" t="s">
        <v>3302</v>
      </c>
      <c r="U356" s="2">
        <v>31.483333333333334</v>
      </c>
      <c r="V356" s="2" t="s">
        <v>44</v>
      </c>
      <c r="W356" s="2" t="s">
        <v>45</v>
      </c>
      <c r="X356" s="2" t="s">
        <v>3303</v>
      </c>
      <c r="Y356" s="2" t="str">
        <f t="shared" si="1"/>
        <v>Belum bekerja</v>
      </c>
      <c r="Z356" s="2" t="str">
        <f t="shared" si="2"/>
        <v>#REF!</v>
      </c>
      <c r="AA356" s="2"/>
      <c r="AB356" s="2"/>
      <c r="AC356" s="2"/>
      <c r="AD356" s="2"/>
      <c r="AE356" s="2"/>
      <c r="AF356" s="2"/>
    </row>
    <row r="357" ht="14.25" customHeight="1">
      <c r="A357" s="2" t="s">
        <v>3304</v>
      </c>
      <c r="B357" s="2" t="s">
        <v>62</v>
      </c>
      <c r="C357" s="2" t="s">
        <v>28</v>
      </c>
      <c r="D357" s="2" t="s">
        <v>62</v>
      </c>
      <c r="E357" s="2" t="s">
        <v>3305</v>
      </c>
      <c r="F357" s="2" t="s">
        <v>30</v>
      </c>
      <c r="G357" s="2" t="s">
        <v>31</v>
      </c>
      <c r="H357" s="2" t="s">
        <v>97</v>
      </c>
      <c r="I357" s="2" t="s">
        <v>50</v>
      </c>
      <c r="J357" s="2" t="s">
        <v>3306</v>
      </c>
      <c r="K357" s="2" t="s">
        <v>35</v>
      </c>
      <c r="L357" s="2" t="s">
        <v>87</v>
      </c>
      <c r="M357" s="2" t="s">
        <v>52</v>
      </c>
      <c r="N357" s="2" t="s">
        <v>99</v>
      </c>
      <c r="O357" s="2" t="s">
        <v>3307</v>
      </c>
      <c r="P357" s="2" t="s">
        <v>3308</v>
      </c>
      <c r="Q357" s="2" t="s">
        <v>3309</v>
      </c>
      <c r="R357" s="2" t="s">
        <v>158</v>
      </c>
      <c r="S357" s="2" t="s">
        <v>3310</v>
      </c>
      <c r="T357" s="2" t="s">
        <v>3311</v>
      </c>
      <c r="U357" s="2">
        <v>30.433333333333334</v>
      </c>
      <c r="V357" s="2" t="s">
        <v>44</v>
      </c>
      <c r="W357" s="2" t="s">
        <v>45</v>
      </c>
      <c r="X357" s="2" t="s">
        <v>3312</v>
      </c>
      <c r="Y357" s="2" t="str">
        <f t="shared" si="1"/>
        <v>Wirausaha</v>
      </c>
      <c r="Z357" s="2" t="str">
        <f t="shared" si="2"/>
        <v>#REF!</v>
      </c>
      <c r="AA357" s="2"/>
      <c r="AB357" s="2"/>
      <c r="AC357" s="2"/>
      <c r="AD357" s="2"/>
      <c r="AE357" s="2"/>
      <c r="AF357" s="2"/>
    </row>
    <row r="358" ht="14.25" customHeight="1">
      <c r="A358" s="2" t="s">
        <v>3313</v>
      </c>
      <c r="B358" s="2" t="s">
        <v>62</v>
      </c>
      <c r="C358" s="2" t="s">
        <v>28</v>
      </c>
      <c r="D358" s="2" t="s">
        <v>62</v>
      </c>
      <c r="E358" s="2" t="s">
        <v>3314</v>
      </c>
      <c r="F358" s="2" t="s">
        <v>30</v>
      </c>
      <c r="G358" s="2" t="s">
        <v>31</v>
      </c>
      <c r="H358" s="2" t="s">
        <v>84</v>
      </c>
      <c r="I358" s="2" t="s">
        <v>142</v>
      </c>
      <c r="J358" s="2" t="s">
        <v>3315</v>
      </c>
      <c r="K358" s="2" t="s">
        <v>111</v>
      </c>
      <c r="L358" s="2" t="s">
        <v>87</v>
      </c>
      <c r="M358" s="2" t="s">
        <v>37</v>
      </c>
      <c r="N358" s="2" t="s">
        <v>44</v>
      </c>
      <c r="O358" s="2" t="s">
        <v>3316</v>
      </c>
      <c r="P358" s="2" t="s">
        <v>3317</v>
      </c>
      <c r="Q358" s="2" t="s">
        <v>3318</v>
      </c>
      <c r="R358" s="2" t="s">
        <v>158</v>
      </c>
      <c r="S358" s="2" t="s">
        <v>3319</v>
      </c>
      <c r="T358" s="2" t="s">
        <v>3320</v>
      </c>
      <c r="U358" s="2">
        <v>16.4</v>
      </c>
      <c r="V358" s="2" t="s">
        <v>44</v>
      </c>
      <c r="W358" s="2" t="s">
        <v>45</v>
      </c>
      <c r="X358" s="2" t="s">
        <v>3321</v>
      </c>
      <c r="Y358" s="2" t="str">
        <f t="shared" si="1"/>
        <v>0</v>
      </c>
      <c r="Z358" s="2" t="str">
        <f t="shared" si="2"/>
        <v>#REF!</v>
      </c>
      <c r="AA358" s="2"/>
      <c r="AB358" s="2"/>
      <c r="AC358" s="2"/>
      <c r="AD358" s="2"/>
      <c r="AE358" s="2"/>
      <c r="AF358" s="2"/>
    </row>
    <row r="359" ht="14.25" customHeight="1">
      <c r="A359" s="2" t="s">
        <v>3322</v>
      </c>
      <c r="B359" s="2" t="s">
        <v>62</v>
      </c>
      <c r="C359" s="2" t="s">
        <v>28</v>
      </c>
      <c r="D359" s="2" t="s">
        <v>62</v>
      </c>
      <c r="E359" s="2" t="s">
        <v>3323</v>
      </c>
      <c r="F359" s="2" t="s">
        <v>30</v>
      </c>
      <c r="G359" s="2" t="s">
        <v>31</v>
      </c>
      <c r="H359" s="2" t="s">
        <v>108</v>
      </c>
      <c r="I359" s="2" t="s">
        <v>142</v>
      </c>
      <c r="J359" s="2" t="s">
        <v>3324</v>
      </c>
      <c r="K359" s="2" t="s">
        <v>111</v>
      </c>
      <c r="L359" s="2" t="s">
        <v>36</v>
      </c>
      <c r="M359" s="2" t="s">
        <v>65</v>
      </c>
      <c r="N359" s="2"/>
      <c r="O359" s="2" t="s">
        <v>3325</v>
      </c>
      <c r="P359" s="2" t="s">
        <v>3326</v>
      </c>
      <c r="Q359" s="2" t="s">
        <v>3327</v>
      </c>
      <c r="R359" s="2" t="s">
        <v>135</v>
      </c>
      <c r="S359" s="2" t="s">
        <v>3328</v>
      </c>
      <c r="T359" s="2" t="s">
        <v>3329</v>
      </c>
      <c r="U359" s="2">
        <v>51.8</v>
      </c>
      <c r="V359" s="2" t="s">
        <v>44</v>
      </c>
      <c r="W359" s="2" t="s">
        <v>45</v>
      </c>
      <c r="X359" s="2" t="s">
        <v>3330</v>
      </c>
      <c r="Y359" s="2" t="str">
        <f t="shared" si="1"/>
        <v>Kader PKK / Karang Taruna / Kader Lainnya</v>
      </c>
      <c r="Z359" s="2" t="str">
        <f t="shared" si="2"/>
        <v>#REF!</v>
      </c>
      <c r="AA359" s="2"/>
      <c r="AB359" s="2"/>
      <c r="AC359" s="2"/>
      <c r="AD359" s="2"/>
      <c r="AE359" s="2"/>
      <c r="AF359" s="2"/>
    </row>
    <row r="360" ht="14.25" customHeight="1">
      <c r="A360" s="2" t="s">
        <v>3331</v>
      </c>
      <c r="B360" s="2" t="s">
        <v>62</v>
      </c>
      <c r="C360" s="2" t="s">
        <v>28</v>
      </c>
      <c r="D360" s="2" t="s">
        <v>62</v>
      </c>
      <c r="E360" s="2" t="s">
        <v>3332</v>
      </c>
      <c r="F360" s="2" t="s">
        <v>30</v>
      </c>
      <c r="G360" s="2" t="s">
        <v>31</v>
      </c>
      <c r="H360" s="2" t="s">
        <v>822</v>
      </c>
      <c r="I360" s="2" t="s">
        <v>85</v>
      </c>
      <c r="J360" s="2" t="s">
        <v>3333</v>
      </c>
      <c r="K360" s="2" t="s">
        <v>111</v>
      </c>
      <c r="L360" s="2" t="s">
        <v>482</v>
      </c>
      <c r="M360" s="2" t="s">
        <v>37</v>
      </c>
      <c r="N360" s="2"/>
      <c r="O360" s="2" t="s">
        <v>3334</v>
      </c>
      <c r="P360" s="2" t="s">
        <v>3335</v>
      </c>
      <c r="Q360" s="2" t="s">
        <v>3336</v>
      </c>
      <c r="R360" s="2" t="s">
        <v>158</v>
      </c>
      <c r="S360" s="2" t="s">
        <v>3337</v>
      </c>
      <c r="T360" s="2" t="s">
        <v>3338</v>
      </c>
      <c r="U360" s="2">
        <v>51.96666666666667</v>
      </c>
      <c r="V360" s="2" t="s">
        <v>44</v>
      </c>
      <c r="W360" s="2" t="s">
        <v>45</v>
      </c>
      <c r="X360" s="2" t="s">
        <v>3339</v>
      </c>
      <c r="Y360" s="2" t="str">
        <f t="shared" si="1"/>
        <v>Wiraswasta</v>
      </c>
      <c r="Z360" s="2" t="str">
        <f t="shared" si="2"/>
        <v>#REF!</v>
      </c>
      <c r="AA360" s="2"/>
      <c r="AB360" s="2"/>
      <c r="AC360" s="2"/>
      <c r="AD360" s="2"/>
      <c r="AE360" s="2"/>
      <c r="AF360" s="2"/>
    </row>
    <row r="361" ht="14.25" customHeight="1">
      <c r="A361" s="2" t="s">
        <v>3340</v>
      </c>
      <c r="B361" s="2" t="s">
        <v>62</v>
      </c>
      <c r="C361" s="2" t="s">
        <v>28</v>
      </c>
      <c r="D361" s="2" t="s">
        <v>62</v>
      </c>
      <c r="E361" s="2" t="s">
        <v>3341</v>
      </c>
      <c r="F361" s="2" t="s">
        <v>30</v>
      </c>
      <c r="G361" s="2" t="s">
        <v>31</v>
      </c>
      <c r="H361" s="2" t="s">
        <v>49</v>
      </c>
      <c r="I361" s="2" t="s">
        <v>50</v>
      </c>
      <c r="J361" s="2" t="s">
        <v>3342</v>
      </c>
      <c r="K361" s="2" t="s">
        <v>35</v>
      </c>
      <c r="L361" s="2" t="s">
        <v>87</v>
      </c>
      <c r="M361" s="2" t="s">
        <v>37</v>
      </c>
      <c r="N361" s="2"/>
      <c r="O361" s="2" t="s">
        <v>3343</v>
      </c>
      <c r="P361" s="2" t="s">
        <v>3344</v>
      </c>
      <c r="Q361" s="2" t="s">
        <v>3345</v>
      </c>
      <c r="R361" s="2" t="s">
        <v>57</v>
      </c>
      <c r="S361" s="2" t="s">
        <v>3346</v>
      </c>
      <c r="T361" s="2" t="s">
        <v>3347</v>
      </c>
      <c r="U361" s="2">
        <v>26.733333333333334</v>
      </c>
      <c r="V361" s="2" t="s">
        <v>44</v>
      </c>
      <c r="W361" s="2" t="s">
        <v>45</v>
      </c>
      <c r="X361" s="2" t="s">
        <v>3348</v>
      </c>
      <c r="Y361" s="2" t="str">
        <f t="shared" si="1"/>
        <v>Wiraswasta</v>
      </c>
      <c r="Z361" s="2" t="str">
        <f t="shared" si="2"/>
        <v>#REF!</v>
      </c>
      <c r="AA361" s="2"/>
      <c r="AB361" s="2"/>
      <c r="AC361" s="2"/>
      <c r="AD361" s="2"/>
      <c r="AE361" s="2"/>
      <c r="AF361" s="2"/>
    </row>
    <row r="362" ht="14.25" customHeight="1">
      <c r="A362" s="2" t="s">
        <v>3349</v>
      </c>
      <c r="B362" s="2" t="s">
        <v>62</v>
      </c>
      <c r="C362" s="2" t="s">
        <v>28</v>
      </c>
      <c r="D362" s="2" t="s">
        <v>62</v>
      </c>
      <c r="E362" s="2" t="s">
        <v>3350</v>
      </c>
      <c r="F362" s="2" t="s">
        <v>30</v>
      </c>
      <c r="G362" s="2" t="s">
        <v>31</v>
      </c>
      <c r="H362" s="2" t="s">
        <v>129</v>
      </c>
      <c r="I362" s="2" t="s">
        <v>50</v>
      </c>
      <c r="J362" s="2" t="s">
        <v>3351</v>
      </c>
      <c r="K362" s="2" t="s">
        <v>111</v>
      </c>
      <c r="L362" s="2" t="s">
        <v>87</v>
      </c>
      <c r="M362" s="2" t="s">
        <v>52</v>
      </c>
      <c r="N362" s="2" t="s">
        <v>2668</v>
      </c>
      <c r="O362" s="2" t="s">
        <v>3352</v>
      </c>
      <c r="P362" s="2" t="s">
        <v>3353</v>
      </c>
      <c r="Q362" s="2" t="s">
        <v>3354</v>
      </c>
      <c r="R362" s="2" t="s">
        <v>57</v>
      </c>
      <c r="S362" s="2" t="s">
        <v>3355</v>
      </c>
      <c r="T362" s="2" t="s">
        <v>3356</v>
      </c>
      <c r="U362" s="2">
        <v>7.833333333333333</v>
      </c>
      <c r="V362" s="2" t="s">
        <v>44</v>
      </c>
      <c r="W362" s="2" t="s">
        <v>45</v>
      </c>
      <c r="X362" s="2" t="s">
        <v>3357</v>
      </c>
      <c r="Y362" s="2" t="str">
        <f t="shared" si="1"/>
        <v>Freelancer</v>
      </c>
      <c r="Z362" s="2" t="str">
        <f t="shared" si="2"/>
        <v>#REF!</v>
      </c>
      <c r="AA362" s="2"/>
      <c r="AB362" s="2"/>
      <c r="AC362" s="2"/>
      <c r="AD362" s="2"/>
      <c r="AE362" s="2"/>
      <c r="AF362" s="2"/>
    </row>
    <row r="363" ht="14.25" customHeight="1">
      <c r="A363" s="2" t="s">
        <v>3358</v>
      </c>
      <c r="B363" s="2" t="s">
        <v>62</v>
      </c>
      <c r="C363" s="2" t="s">
        <v>28</v>
      </c>
      <c r="D363" s="2" t="s">
        <v>62</v>
      </c>
      <c r="E363" s="2" t="s">
        <v>3359</v>
      </c>
      <c r="F363" s="2" t="s">
        <v>30</v>
      </c>
      <c r="G363" s="2" t="s">
        <v>31</v>
      </c>
      <c r="H363" s="2" t="s">
        <v>49</v>
      </c>
      <c r="I363" s="2" t="s">
        <v>109</v>
      </c>
      <c r="J363" s="2" t="s">
        <v>3360</v>
      </c>
      <c r="K363" s="2" t="s">
        <v>111</v>
      </c>
      <c r="L363" s="2" t="s">
        <v>36</v>
      </c>
      <c r="M363" s="2" t="s">
        <v>65</v>
      </c>
      <c r="N363" s="2"/>
      <c r="O363" s="2" t="s">
        <v>3361</v>
      </c>
      <c r="P363" s="2" t="s">
        <v>3362</v>
      </c>
      <c r="Q363" s="2" t="s">
        <v>3363</v>
      </c>
      <c r="R363" s="2" t="s">
        <v>1171</v>
      </c>
      <c r="S363" s="2" t="s">
        <v>3364</v>
      </c>
      <c r="T363" s="2" t="s">
        <v>3365</v>
      </c>
      <c r="U363" s="2">
        <v>40.93333333333333</v>
      </c>
      <c r="V363" s="2" t="s">
        <v>44</v>
      </c>
      <c r="W363" s="2" t="s">
        <v>45</v>
      </c>
      <c r="X363" s="2" t="s">
        <v>3366</v>
      </c>
      <c r="Y363" s="2" t="str">
        <f t="shared" si="1"/>
        <v>Kader PKK / Karang Taruna / Kader Lainnya</v>
      </c>
      <c r="Z363" s="2" t="str">
        <f t="shared" si="2"/>
        <v>#REF!</v>
      </c>
      <c r="AA363" s="2"/>
      <c r="AB363" s="2"/>
      <c r="AC363" s="2"/>
      <c r="AD363" s="2"/>
      <c r="AE363" s="2"/>
      <c r="AF363" s="2"/>
    </row>
    <row r="364" ht="14.25" customHeight="1">
      <c r="A364" s="2" t="s">
        <v>3367</v>
      </c>
      <c r="B364" s="2" t="s">
        <v>62</v>
      </c>
      <c r="C364" s="2" t="s">
        <v>28</v>
      </c>
      <c r="D364" s="2" t="s">
        <v>62</v>
      </c>
      <c r="E364" s="2" t="s">
        <v>3368</v>
      </c>
      <c r="F364" s="2" t="s">
        <v>30</v>
      </c>
      <c r="G364" s="2" t="s">
        <v>31</v>
      </c>
      <c r="H364" s="2" t="s">
        <v>32</v>
      </c>
      <c r="I364" s="2" t="s">
        <v>277</v>
      </c>
      <c r="J364" s="2" t="s">
        <v>3369</v>
      </c>
      <c r="K364" s="2" t="s">
        <v>111</v>
      </c>
      <c r="L364" s="2" t="s">
        <v>36</v>
      </c>
      <c r="M364" s="2" t="s">
        <v>52</v>
      </c>
      <c r="N364" s="2" t="s">
        <v>220</v>
      </c>
      <c r="O364" s="2" t="s">
        <v>3370</v>
      </c>
      <c r="P364" s="2" t="s">
        <v>3371</v>
      </c>
      <c r="Q364" s="2" t="s">
        <v>3372</v>
      </c>
      <c r="R364" s="2" t="s">
        <v>41</v>
      </c>
      <c r="S364" s="2" t="s">
        <v>3373</v>
      </c>
      <c r="T364" s="2" t="s">
        <v>3374</v>
      </c>
      <c r="U364" s="2">
        <v>46.666666666666664</v>
      </c>
      <c r="V364" s="2" t="s">
        <v>44</v>
      </c>
      <c r="W364" s="2" t="s">
        <v>45</v>
      </c>
      <c r="X364" s="2" t="s">
        <v>3375</v>
      </c>
      <c r="Y364" s="2" t="str">
        <f t="shared" si="1"/>
        <v>Ketua RT</v>
      </c>
      <c r="Z364" s="2" t="str">
        <f t="shared" si="2"/>
        <v>#REF!</v>
      </c>
      <c r="AA364" s="2"/>
      <c r="AB364" s="2"/>
      <c r="AC364" s="2"/>
      <c r="AD364" s="2"/>
      <c r="AE364" s="2"/>
      <c r="AF364" s="2"/>
    </row>
    <row r="365" ht="14.25" customHeight="1">
      <c r="A365" s="2" t="s">
        <v>3376</v>
      </c>
      <c r="B365" s="2" t="s">
        <v>62</v>
      </c>
      <c r="C365" s="2" t="s">
        <v>28</v>
      </c>
      <c r="D365" s="2" t="s">
        <v>62</v>
      </c>
      <c r="E365" s="2" t="s">
        <v>3377</v>
      </c>
      <c r="F365" s="2" t="s">
        <v>30</v>
      </c>
      <c r="G365" s="2" t="s">
        <v>31</v>
      </c>
      <c r="H365" s="2" t="s">
        <v>452</v>
      </c>
      <c r="I365" s="2" t="s">
        <v>33</v>
      </c>
      <c r="J365" s="2" t="s">
        <v>3378</v>
      </c>
      <c r="K365" s="2" t="s">
        <v>111</v>
      </c>
      <c r="L365" s="2" t="s">
        <v>36</v>
      </c>
      <c r="M365" s="2" t="s">
        <v>65</v>
      </c>
      <c r="N365" s="2"/>
      <c r="O365" s="2" t="s">
        <v>3379</v>
      </c>
      <c r="P365" s="2" t="s">
        <v>3380</v>
      </c>
      <c r="Q365" s="2" t="s">
        <v>3381</v>
      </c>
      <c r="R365" s="2" t="s">
        <v>135</v>
      </c>
      <c r="S365" s="2" t="s">
        <v>3201</v>
      </c>
      <c r="T365" s="2" t="s">
        <v>3382</v>
      </c>
      <c r="U365" s="2">
        <v>39.21666666666667</v>
      </c>
      <c r="V365" s="2" t="s">
        <v>44</v>
      </c>
      <c r="W365" s="2" t="s">
        <v>45</v>
      </c>
      <c r="X365" s="2" t="s">
        <v>3383</v>
      </c>
      <c r="Y365" s="2" t="str">
        <f t="shared" si="1"/>
        <v>Kader PKK / Karang Taruna / Kader Lainnya</v>
      </c>
      <c r="Z365" s="2" t="str">
        <f t="shared" si="2"/>
        <v>#REF!</v>
      </c>
      <c r="AA365" s="2"/>
      <c r="AB365" s="2"/>
      <c r="AC365" s="2"/>
      <c r="AD365" s="2"/>
      <c r="AE365" s="2"/>
      <c r="AF365" s="2"/>
    </row>
    <row r="366" ht="14.25" customHeight="1">
      <c r="A366" s="2" t="s">
        <v>3384</v>
      </c>
      <c r="B366" s="2" t="s">
        <v>62</v>
      </c>
      <c r="C366" s="2" t="s">
        <v>28</v>
      </c>
      <c r="D366" s="2" t="s">
        <v>62</v>
      </c>
      <c r="E366" s="2" t="s">
        <v>3385</v>
      </c>
      <c r="F366" s="2" t="s">
        <v>30</v>
      </c>
      <c r="G366" s="2" t="s">
        <v>31</v>
      </c>
      <c r="H366" s="2" t="s">
        <v>49</v>
      </c>
      <c r="I366" s="2" t="s">
        <v>85</v>
      </c>
      <c r="J366" s="2" t="s">
        <v>3386</v>
      </c>
      <c r="K366" s="2" t="s">
        <v>111</v>
      </c>
      <c r="L366" s="2" t="s">
        <v>36</v>
      </c>
      <c r="M366" s="2" t="s">
        <v>65</v>
      </c>
      <c r="N366" s="2"/>
      <c r="O366" s="2" t="s">
        <v>3387</v>
      </c>
      <c r="P366" s="2" t="s">
        <v>3388</v>
      </c>
      <c r="Q366" s="2" t="s">
        <v>3389</v>
      </c>
      <c r="R366" s="2" t="s">
        <v>158</v>
      </c>
      <c r="S366" s="2" t="s">
        <v>3390</v>
      </c>
      <c r="T366" s="2" t="s">
        <v>3391</v>
      </c>
      <c r="U366" s="2">
        <v>27.983333333333334</v>
      </c>
      <c r="V366" s="2" t="s">
        <v>44</v>
      </c>
      <c r="W366" s="2" t="s">
        <v>45</v>
      </c>
      <c r="X366" s="2" t="s">
        <v>3392</v>
      </c>
      <c r="Y366" s="2" t="str">
        <f t="shared" si="1"/>
        <v>Kader PKK / Karang Taruna / Kader Lainnya</v>
      </c>
      <c r="Z366" s="2" t="str">
        <f t="shared" si="2"/>
        <v>#REF!</v>
      </c>
      <c r="AA366" s="2"/>
      <c r="AB366" s="2"/>
      <c r="AC366" s="2"/>
      <c r="AD366" s="2"/>
      <c r="AE366" s="2"/>
      <c r="AF366" s="2"/>
    </row>
    <row r="367" ht="14.25" customHeight="1">
      <c r="A367" s="2" t="s">
        <v>3393</v>
      </c>
      <c r="B367" s="2" t="s">
        <v>62</v>
      </c>
      <c r="C367" s="2" t="s">
        <v>28</v>
      </c>
      <c r="D367" s="2" t="s">
        <v>62</v>
      </c>
      <c r="E367" s="2" t="s">
        <v>3394</v>
      </c>
      <c r="F367" s="2" t="s">
        <v>30</v>
      </c>
      <c r="G367" s="2" t="s">
        <v>31</v>
      </c>
      <c r="H367" s="2" t="s">
        <v>129</v>
      </c>
      <c r="I367" s="2" t="s">
        <v>142</v>
      </c>
      <c r="J367" s="2" t="s">
        <v>3395</v>
      </c>
      <c r="K367" s="2" t="s">
        <v>111</v>
      </c>
      <c r="L367" s="2" t="s">
        <v>87</v>
      </c>
      <c r="M367" s="2" t="s">
        <v>144</v>
      </c>
      <c r="N367" s="2"/>
      <c r="O367" s="2" t="s">
        <v>3396</v>
      </c>
      <c r="P367" s="2" t="s">
        <v>3397</v>
      </c>
      <c r="Q367" s="2" t="s">
        <v>3398</v>
      </c>
      <c r="R367" s="2" t="s">
        <v>41</v>
      </c>
      <c r="S367" s="2" t="s">
        <v>3399</v>
      </c>
      <c r="T367" s="2" t="s">
        <v>3400</v>
      </c>
      <c r="U367" s="2">
        <v>59.0</v>
      </c>
      <c r="V367" s="2" t="s">
        <v>44</v>
      </c>
      <c r="W367" s="2" t="s">
        <v>45</v>
      </c>
      <c r="X367" s="2" t="s">
        <v>3401</v>
      </c>
      <c r="Y367" s="2" t="str">
        <f t="shared" si="1"/>
        <v>Mengurus Rumah Tangga</v>
      </c>
      <c r="Z367" s="2" t="str">
        <f t="shared" si="2"/>
        <v>#REF!</v>
      </c>
      <c r="AA367" s="2"/>
      <c r="AB367" s="2"/>
      <c r="AC367" s="2"/>
      <c r="AD367" s="2"/>
      <c r="AE367" s="2"/>
      <c r="AF367" s="2"/>
    </row>
    <row r="368" ht="14.25" customHeight="1">
      <c r="A368" s="2" t="s">
        <v>3402</v>
      </c>
      <c r="B368" s="2" t="s">
        <v>62</v>
      </c>
      <c r="C368" s="2" t="s">
        <v>28</v>
      </c>
      <c r="D368" s="2" t="s">
        <v>62</v>
      </c>
      <c r="E368" s="2" t="s">
        <v>3403</v>
      </c>
      <c r="F368" s="2" t="s">
        <v>30</v>
      </c>
      <c r="G368" s="2" t="s">
        <v>31</v>
      </c>
      <c r="H368" s="2" t="s">
        <v>49</v>
      </c>
      <c r="I368" s="2" t="s">
        <v>85</v>
      </c>
      <c r="J368" s="2" t="s">
        <v>3404</v>
      </c>
      <c r="K368" s="2" t="s">
        <v>35</v>
      </c>
      <c r="L368" s="2" t="s">
        <v>87</v>
      </c>
      <c r="M368" s="2" t="s">
        <v>52</v>
      </c>
      <c r="N368" s="2" t="s">
        <v>3405</v>
      </c>
      <c r="O368" s="2" t="s">
        <v>3406</v>
      </c>
      <c r="P368" s="2" t="s">
        <v>3407</v>
      </c>
      <c r="Q368" s="2" t="s">
        <v>3408</v>
      </c>
      <c r="R368" s="2" t="s">
        <v>41</v>
      </c>
      <c r="S368" s="2" t="s">
        <v>3409</v>
      </c>
      <c r="T368" s="2" t="s">
        <v>3410</v>
      </c>
      <c r="U368" s="2">
        <v>25.016666666666666</v>
      </c>
      <c r="V368" s="2" t="s">
        <v>44</v>
      </c>
      <c r="W368" s="2" t="s">
        <v>45</v>
      </c>
      <c r="X368" s="2" t="s">
        <v>3411</v>
      </c>
      <c r="Y368" s="2" t="str">
        <f t="shared" si="1"/>
        <v>Jualan online</v>
      </c>
      <c r="Z368" s="2" t="str">
        <f t="shared" si="2"/>
        <v>#REF!</v>
      </c>
      <c r="AA368" s="2"/>
      <c r="AB368" s="2"/>
      <c r="AC368" s="2"/>
      <c r="AD368" s="2"/>
      <c r="AE368" s="2"/>
      <c r="AF368" s="2"/>
    </row>
    <row r="369" ht="14.25" customHeight="1">
      <c r="A369" s="2" t="s">
        <v>3412</v>
      </c>
      <c r="B369" s="2" t="s">
        <v>27</v>
      </c>
      <c r="C369" s="2" t="s">
        <v>28</v>
      </c>
      <c r="D369" s="2" t="s">
        <v>27</v>
      </c>
      <c r="E369" s="2" t="s">
        <v>3413</v>
      </c>
      <c r="F369" s="2" t="s">
        <v>30</v>
      </c>
      <c r="G369" s="2" t="s">
        <v>31</v>
      </c>
      <c r="H369" s="2" t="s">
        <v>822</v>
      </c>
      <c r="I369" s="2" t="s">
        <v>50</v>
      </c>
      <c r="J369" s="2" t="s">
        <v>3414</v>
      </c>
      <c r="K369" s="2" t="s">
        <v>111</v>
      </c>
      <c r="L369" s="2" t="s">
        <v>36</v>
      </c>
      <c r="M369" s="2" t="s">
        <v>144</v>
      </c>
      <c r="N369" s="2"/>
      <c r="O369" s="2" t="s">
        <v>3415</v>
      </c>
      <c r="P369" s="2" t="s">
        <v>3416</v>
      </c>
      <c r="Q369" s="2" t="s">
        <v>3417</v>
      </c>
      <c r="R369" s="2" t="s">
        <v>41</v>
      </c>
      <c r="S369" s="2" t="s">
        <v>3418</v>
      </c>
      <c r="T369" s="2" t="s">
        <v>3419</v>
      </c>
      <c r="U369" s="2">
        <v>18.383333333333333</v>
      </c>
      <c r="V369" s="2" t="s">
        <v>44</v>
      </c>
      <c r="W369" s="2" t="s">
        <v>45</v>
      </c>
      <c r="X369" s="2" t="s">
        <v>3420</v>
      </c>
      <c r="Y369" s="2" t="str">
        <f t="shared" si="1"/>
        <v>Mengurus Rumah Tangga</v>
      </c>
      <c r="Z369" s="2" t="str">
        <f t="shared" si="2"/>
        <v>#REF!</v>
      </c>
      <c r="AA369" s="2"/>
      <c r="AB369" s="2"/>
      <c r="AC369" s="2"/>
      <c r="AD369" s="2"/>
      <c r="AE369" s="2"/>
      <c r="AF369" s="2"/>
    </row>
    <row r="370" ht="14.25" customHeight="1">
      <c r="A370" s="2" t="s">
        <v>3421</v>
      </c>
      <c r="B370" s="2" t="s">
        <v>62</v>
      </c>
      <c r="C370" s="2" t="s">
        <v>28</v>
      </c>
      <c r="D370" s="2" t="s">
        <v>62</v>
      </c>
      <c r="E370" s="2" t="s">
        <v>3422</v>
      </c>
      <c r="F370" s="2" t="s">
        <v>30</v>
      </c>
      <c r="G370" s="2" t="s">
        <v>31</v>
      </c>
      <c r="H370" s="2" t="s">
        <v>129</v>
      </c>
      <c r="I370" s="2" t="s">
        <v>142</v>
      </c>
      <c r="J370" s="2" t="s">
        <v>3423</v>
      </c>
      <c r="K370" s="2" t="s">
        <v>111</v>
      </c>
      <c r="L370" s="2" t="s">
        <v>36</v>
      </c>
      <c r="M370" s="2" t="s">
        <v>65</v>
      </c>
      <c r="N370" s="2"/>
      <c r="O370" s="2" t="s">
        <v>3424</v>
      </c>
      <c r="P370" s="2" t="s">
        <v>3425</v>
      </c>
      <c r="Q370" s="2" t="s">
        <v>3426</v>
      </c>
      <c r="R370" s="2" t="s">
        <v>57</v>
      </c>
      <c r="S370" s="2" t="s">
        <v>3427</v>
      </c>
      <c r="T370" s="2" t="s">
        <v>3428</v>
      </c>
      <c r="U370" s="2">
        <v>53.46666666666667</v>
      </c>
      <c r="V370" s="2" t="s">
        <v>44</v>
      </c>
      <c r="W370" s="2" t="s">
        <v>45</v>
      </c>
      <c r="X370" s="2" t="s">
        <v>3429</v>
      </c>
      <c r="Y370" s="2" t="str">
        <f t="shared" si="1"/>
        <v>Kader PKK / Karang Taruna / Kader Lainnya</v>
      </c>
      <c r="Z370" s="2" t="str">
        <f t="shared" si="2"/>
        <v>#REF!</v>
      </c>
      <c r="AA370" s="2"/>
      <c r="AB370" s="2"/>
      <c r="AC370" s="2"/>
      <c r="AD370" s="2"/>
      <c r="AE370" s="2"/>
      <c r="AF370" s="2"/>
    </row>
    <row r="371" ht="14.25" customHeight="1">
      <c r="A371" s="2" t="s">
        <v>3430</v>
      </c>
      <c r="B371" s="2" t="s">
        <v>27</v>
      </c>
      <c r="C371" s="2" t="s">
        <v>28</v>
      </c>
      <c r="D371" s="2" t="s">
        <v>27</v>
      </c>
      <c r="E371" s="2" t="s">
        <v>3431</v>
      </c>
      <c r="F371" s="2" t="s">
        <v>30</v>
      </c>
      <c r="G371" s="2" t="s">
        <v>31</v>
      </c>
      <c r="H371" s="2" t="s">
        <v>108</v>
      </c>
      <c r="I371" s="2" t="s">
        <v>50</v>
      </c>
      <c r="J371" s="2" t="s">
        <v>3432</v>
      </c>
      <c r="K371" s="2" t="s">
        <v>111</v>
      </c>
      <c r="L371" s="2" t="s">
        <v>36</v>
      </c>
      <c r="M371" s="2" t="s">
        <v>144</v>
      </c>
      <c r="N371" s="2"/>
      <c r="O371" s="2" t="s">
        <v>3433</v>
      </c>
      <c r="P371" s="2" t="s">
        <v>3434</v>
      </c>
      <c r="Q371" s="2" t="s">
        <v>3435</v>
      </c>
      <c r="R371" s="2" t="s">
        <v>1016</v>
      </c>
      <c r="S371" s="2" t="s">
        <v>3436</v>
      </c>
      <c r="T371" s="2" t="s">
        <v>3437</v>
      </c>
      <c r="U371" s="2">
        <v>23.7</v>
      </c>
      <c r="V371" s="2" t="s">
        <v>44</v>
      </c>
      <c r="W371" s="2" t="s">
        <v>45</v>
      </c>
      <c r="X371" s="2" t="s">
        <v>3438</v>
      </c>
      <c r="Y371" s="2" t="str">
        <f t="shared" si="1"/>
        <v>Mengurus Rumah Tangga</v>
      </c>
      <c r="Z371" s="2" t="str">
        <f t="shared" si="2"/>
        <v>#REF!</v>
      </c>
      <c r="AA371" s="2"/>
      <c r="AB371" s="2"/>
      <c r="AC371" s="2"/>
      <c r="AD371" s="2"/>
      <c r="AE371" s="2"/>
      <c r="AF371" s="2"/>
    </row>
    <row r="372" ht="14.25" customHeight="1">
      <c r="A372" s="2" t="s">
        <v>3439</v>
      </c>
      <c r="B372" s="2" t="s">
        <v>62</v>
      </c>
      <c r="C372" s="2" t="s">
        <v>28</v>
      </c>
      <c r="D372" s="2" t="s">
        <v>62</v>
      </c>
      <c r="E372" s="2" t="s">
        <v>3440</v>
      </c>
      <c r="F372" s="2" t="s">
        <v>30</v>
      </c>
      <c r="G372" s="2" t="s">
        <v>31</v>
      </c>
      <c r="H372" s="2" t="s">
        <v>200</v>
      </c>
      <c r="I372" s="2" t="s">
        <v>142</v>
      </c>
      <c r="J372" s="2" t="s">
        <v>3441</v>
      </c>
      <c r="K372" s="2" t="s">
        <v>111</v>
      </c>
      <c r="L372" s="2" t="s">
        <v>36</v>
      </c>
      <c r="M372" s="2" t="s">
        <v>37</v>
      </c>
      <c r="N372" s="2"/>
      <c r="O372" s="2" t="s">
        <v>3442</v>
      </c>
      <c r="P372" s="2" t="s">
        <v>3443</v>
      </c>
      <c r="Q372" s="2" t="s">
        <v>3444</v>
      </c>
      <c r="R372" s="2" t="s">
        <v>41</v>
      </c>
      <c r="S372" s="2" t="s">
        <v>3445</v>
      </c>
      <c r="T372" s="2" t="s">
        <v>3446</v>
      </c>
      <c r="U372" s="2">
        <v>34.4</v>
      </c>
      <c r="V372" s="2" t="s">
        <v>44</v>
      </c>
      <c r="W372" s="2" t="s">
        <v>45</v>
      </c>
      <c r="X372" s="2" t="s">
        <v>3447</v>
      </c>
      <c r="Y372" s="2" t="str">
        <f t="shared" si="1"/>
        <v>Wiraswasta</v>
      </c>
      <c r="Z372" s="2" t="str">
        <f t="shared" si="2"/>
        <v>#REF!</v>
      </c>
      <c r="AA372" s="2"/>
      <c r="AB372" s="2"/>
      <c r="AC372" s="2"/>
      <c r="AD372" s="2"/>
      <c r="AE372" s="2"/>
      <c r="AF372" s="2"/>
    </row>
    <row r="373" ht="14.25" customHeight="1">
      <c r="A373" s="2" t="s">
        <v>3448</v>
      </c>
      <c r="B373" s="2" t="s">
        <v>62</v>
      </c>
      <c r="C373" s="2" t="s">
        <v>28</v>
      </c>
      <c r="D373" s="2" t="s">
        <v>62</v>
      </c>
      <c r="E373" s="2" t="s">
        <v>3449</v>
      </c>
      <c r="F373" s="2" t="s">
        <v>30</v>
      </c>
      <c r="G373" s="2" t="s">
        <v>31</v>
      </c>
      <c r="H373" s="2" t="s">
        <v>108</v>
      </c>
      <c r="I373" s="2" t="s">
        <v>277</v>
      </c>
      <c r="J373" s="2" t="s">
        <v>3450</v>
      </c>
      <c r="K373" s="2" t="s">
        <v>111</v>
      </c>
      <c r="L373" s="2" t="s">
        <v>482</v>
      </c>
      <c r="M373" s="2" t="s">
        <v>65</v>
      </c>
      <c r="N373" s="2"/>
      <c r="O373" s="2" t="s">
        <v>3451</v>
      </c>
      <c r="P373" s="2" t="s">
        <v>3452</v>
      </c>
      <c r="Q373" s="2" t="s">
        <v>3453</v>
      </c>
      <c r="R373" s="2" t="s">
        <v>41</v>
      </c>
      <c r="S373" s="2" t="s">
        <v>3454</v>
      </c>
      <c r="T373" s="2" t="s">
        <v>3455</v>
      </c>
      <c r="U373" s="2">
        <v>40.15</v>
      </c>
      <c r="V373" s="2" t="s">
        <v>44</v>
      </c>
      <c r="W373" s="2" t="s">
        <v>45</v>
      </c>
      <c r="X373" s="2" t="s">
        <v>3456</v>
      </c>
      <c r="Y373" s="2" t="str">
        <f t="shared" si="1"/>
        <v>Kader PKK / Karang Taruna / Kader Lainnya</v>
      </c>
      <c r="Z373" s="2" t="str">
        <f t="shared" si="2"/>
        <v>#REF!</v>
      </c>
      <c r="AA373" s="2"/>
      <c r="AB373" s="2"/>
      <c r="AC373" s="2"/>
      <c r="AD373" s="2"/>
      <c r="AE373" s="2"/>
      <c r="AF373" s="2"/>
    </row>
    <row r="374" ht="14.25" customHeight="1">
      <c r="A374" s="2" t="s">
        <v>3457</v>
      </c>
      <c r="B374" s="2" t="s">
        <v>62</v>
      </c>
      <c r="C374" s="2" t="s">
        <v>28</v>
      </c>
      <c r="D374" s="2" t="s">
        <v>62</v>
      </c>
      <c r="E374" s="2" t="s">
        <v>3458</v>
      </c>
      <c r="F374" s="2" t="s">
        <v>30</v>
      </c>
      <c r="G374" s="2" t="s">
        <v>31</v>
      </c>
      <c r="H374" s="2" t="s">
        <v>32</v>
      </c>
      <c r="I374" s="2" t="s">
        <v>142</v>
      </c>
      <c r="J374" s="2" t="s">
        <v>3459</v>
      </c>
      <c r="K374" s="2" t="s">
        <v>111</v>
      </c>
      <c r="L374" s="2" t="s">
        <v>36</v>
      </c>
      <c r="M374" s="2" t="s">
        <v>65</v>
      </c>
      <c r="N374" s="2"/>
      <c r="O374" s="2" t="s">
        <v>3460</v>
      </c>
      <c r="P374" s="2" t="s">
        <v>3461</v>
      </c>
      <c r="Q374" s="2" t="s">
        <v>3462</v>
      </c>
      <c r="R374" s="2" t="s">
        <v>57</v>
      </c>
      <c r="S374" s="2" t="s">
        <v>3463</v>
      </c>
      <c r="T374" s="2" t="s">
        <v>3464</v>
      </c>
      <c r="U374" s="2">
        <v>55.766666666666666</v>
      </c>
      <c r="V374" s="2" t="s">
        <v>44</v>
      </c>
      <c r="W374" s="2" t="s">
        <v>45</v>
      </c>
      <c r="X374" s="2" t="s">
        <v>3465</v>
      </c>
      <c r="Y374" s="2" t="str">
        <f t="shared" si="1"/>
        <v>Kader PKK / Karang Taruna / Kader Lainnya</v>
      </c>
      <c r="Z374" s="2" t="str">
        <f t="shared" si="2"/>
        <v>#REF!</v>
      </c>
      <c r="AA374" s="2"/>
      <c r="AB374" s="2"/>
      <c r="AC374" s="2"/>
      <c r="AD374" s="2"/>
      <c r="AE374" s="2"/>
      <c r="AF374" s="2"/>
    </row>
    <row r="375" ht="14.25" customHeight="1">
      <c r="A375" s="2" t="s">
        <v>3466</v>
      </c>
      <c r="B375" s="2" t="s">
        <v>27</v>
      </c>
      <c r="C375" s="2" t="s">
        <v>28</v>
      </c>
      <c r="D375" s="2" t="s">
        <v>27</v>
      </c>
      <c r="E375" s="2" t="s">
        <v>3467</v>
      </c>
      <c r="F375" s="2" t="s">
        <v>30</v>
      </c>
      <c r="G375" s="2" t="s">
        <v>31</v>
      </c>
      <c r="H375" s="2" t="s">
        <v>452</v>
      </c>
      <c r="I375" s="2" t="s">
        <v>50</v>
      </c>
      <c r="J375" s="2" t="s">
        <v>3468</v>
      </c>
      <c r="K375" s="2" t="s">
        <v>111</v>
      </c>
      <c r="L375" s="2" t="s">
        <v>36</v>
      </c>
      <c r="M375" s="2" t="s">
        <v>37</v>
      </c>
      <c r="N375" s="2"/>
      <c r="O375" s="2" t="s">
        <v>3469</v>
      </c>
      <c r="P375" s="2" t="s">
        <v>3470</v>
      </c>
      <c r="Q375" s="2" t="s">
        <v>3471</v>
      </c>
      <c r="R375" s="2" t="s">
        <v>135</v>
      </c>
      <c r="S375" s="2" t="s">
        <v>3472</v>
      </c>
      <c r="T375" s="2" t="s">
        <v>3473</v>
      </c>
      <c r="U375" s="2">
        <v>23.683333333333334</v>
      </c>
      <c r="V375" s="2" t="s">
        <v>44</v>
      </c>
      <c r="W375" s="2" t="s">
        <v>45</v>
      </c>
      <c r="X375" s="2" t="s">
        <v>3474</v>
      </c>
      <c r="Y375" s="2" t="str">
        <f t="shared" si="1"/>
        <v>Wiraswasta</v>
      </c>
      <c r="Z375" s="2" t="str">
        <f t="shared" si="2"/>
        <v>#REF!</v>
      </c>
      <c r="AA375" s="2"/>
      <c r="AB375" s="2"/>
      <c r="AC375" s="2"/>
      <c r="AD375" s="2"/>
      <c r="AE375" s="2"/>
      <c r="AF375" s="2"/>
    </row>
    <row r="376" ht="14.25" customHeight="1">
      <c r="A376" s="2" t="s">
        <v>3475</v>
      </c>
      <c r="B376" s="2" t="s">
        <v>62</v>
      </c>
      <c r="C376" s="2" t="s">
        <v>28</v>
      </c>
      <c r="D376" s="2" t="s">
        <v>62</v>
      </c>
      <c r="E376" s="2" t="s">
        <v>3476</v>
      </c>
      <c r="F376" s="2" t="s">
        <v>30</v>
      </c>
      <c r="G376" s="2" t="s">
        <v>31</v>
      </c>
      <c r="H376" s="2" t="s">
        <v>141</v>
      </c>
      <c r="I376" s="2" t="s">
        <v>130</v>
      </c>
      <c r="J376" s="2" t="s">
        <v>3477</v>
      </c>
      <c r="K376" s="2" t="s">
        <v>111</v>
      </c>
      <c r="L376" s="2" t="s">
        <v>36</v>
      </c>
      <c r="M376" s="2" t="s">
        <v>144</v>
      </c>
      <c r="N376" s="2"/>
      <c r="O376" s="2" t="s">
        <v>3478</v>
      </c>
      <c r="P376" s="2" t="s">
        <v>3479</v>
      </c>
      <c r="Q376" s="2" t="s">
        <v>3480</v>
      </c>
      <c r="R376" s="2" t="s">
        <v>41</v>
      </c>
      <c r="S376" s="2" t="s">
        <v>3481</v>
      </c>
      <c r="T376" s="2" t="s">
        <v>3482</v>
      </c>
      <c r="U376" s="2">
        <v>24.55</v>
      </c>
      <c r="V376" s="2" t="s">
        <v>44</v>
      </c>
      <c r="W376" s="2" t="s">
        <v>45</v>
      </c>
      <c r="X376" s="2" t="s">
        <v>3483</v>
      </c>
      <c r="Y376" s="2" t="str">
        <f t="shared" si="1"/>
        <v>Mengurus Rumah Tangga</v>
      </c>
      <c r="Z376" s="2" t="str">
        <f t="shared" si="2"/>
        <v>#REF!</v>
      </c>
      <c r="AA376" s="2"/>
      <c r="AB376" s="2"/>
      <c r="AC376" s="2"/>
      <c r="AD376" s="2"/>
      <c r="AE376" s="2"/>
      <c r="AF376" s="2"/>
    </row>
    <row r="377" ht="14.25" customHeight="1">
      <c r="A377" s="2" t="s">
        <v>3484</v>
      </c>
      <c r="B377" s="2" t="s">
        <v>62</v>
      </c>
      <c r="C377" s="2" t="s">
        <v>28</v>
      </c>
      <c r="D377" s="2" t="s">
        <v>62</v>
      </c>
      <c r="E377" s="2" t="s">
        <v>3485</v>
      </c>
      <c r="F377" s="2" t="s">
        <v>30</v>
      </c>
      <c r="G377" s="2" t="s">
        <v>31</v>
      </c>
      <c r="H377" s="2" t="s">
        <v>49</v>
      </c>
      <c r="I377" s="2" t="s">
        <v>85</v>
      </c>
      <c r="J377" s="2" t="s">
        <v>3486</v>
      </c>
      <c r="K377" s="2" t="s">
        <v>35</v>
      </c>
      <c r="L377" s="2" t="s">
        <v>36</v>
      </c>
      <c r="M377" s="2" t="s">
        <v>52</v>
      </c>
      <c r="N377" s="2" t="s">
        <v>611</v>
      </c>
      <c r="O377" s="2" t="s">
        <v>3487</v>
      </c>
      <c r="P377" s="2" t="s">
        <v>3488</v>
      </c>
      <c r="Q377" s="2" t="s">
        <v>3489</v>
      </c>
      <c r="R377" s="2" t="s">
        <v>41</v>
      </c>
      <c r="S377" s="2" t="s">
        <v>3490</v>
      </c>
      <c r="T377" s="2" t="s">
        <v>3491</v>
      </c>
      <c r="U377" s="2">
        <v>19.95</v>
      </c>
      <c r="V377" s="2" t="s">
        <v>44</v>
      </c>
      <c r="W377" s="2" t="s">
        <v>45</v>
      </c>
      <c r="X377" s="2" t="s">
        <v>3492</v>
      </c>
      <c r="Y377" s="2" t="str">
        <f t="shared" si="1"/>
        <v>Freelance</v>
      </c>
      <c r="Z377" s="2" t="str">
        <f t="shared" si="2"/>
        <v>#REF!</v>
      </c>
      <c r="AA377" s="2"/>
      <c r="AB377" s="2"/>
      <c r="AC377" s="2"/>
      <c r="AD377" s="2"/>
      <c r="AE377" s="2"/>
      <c r="AF377" s="2"/>
    </row>
    <row r="378" ht="14.25" customHeight="1">
      <c r="A378" s="2" t="s">
        <v>3493</v>
      </c>
      <c r="B378" s="2" t="s">
        <v>62</v>
      </c>
      <c r="C378" s="2" t="s">
        <v>28</v>
      </c>
      <c r="D378" s="2" t="s">
        <v>62</v>
      </c>
      <c r="E378" s="2" t="s">
        <v>3494</v>
      </c>
      <c r="F378" s="2" t="s">
        <v>30</v>
      </c>
      <c r="G378" s="2" t="s">
        <v>31</v>
      </c>
      <c r="H378" s="2" t="s">
        <v>32</v>
      </c>
      <c r="I378" s="2" t="s">
        <v>85</v>
      </c>
      <c r="J378" s="2" t="s">
        <v>3495</v>
      </c>
      <c r="K378" s="2" t="s">
        <v>35</v>
      </c>
      <c r="L378" s="2" t="s">
        <v>36</v>
      </c>
      <c r="M378" s="2" t="s">
        <v>52</v>
      </c>
      <c r="N378" s="2" t="s">
        <v>2232</v>
      </c>
      <c r="O378" s="2" t="s">
        <v>3496</v>
      </c>
      <c r="P378" s="2" t="s">
        <v>3497</v>
      </c>
      <c r="Q378" s="2" t="s">
        <v>3498</v>
      </c>
      <c r="R378" s="2" t="s">
        <v>41</v>
      </c>
      <c r="S378" s="2" t="s">
        <v>3499</v>
      </c>
      <c r="T378" s="2" t="s">
        <v>3500</v>
      </c>
      <c r="U378" s="2">
        <v>32.733333333333334</v>
      </c>
      <c r="V378" s="2" t="s">
        <v>44</v>
      </c>
      <c r="W378" s="2" t="s">
        <v>45</v>
      </c>
      <c r="X378" s="2" t="s">
        <v>3501</v>
      </c>
      <c r="Y378" s="2" t="str">
        <f t="shared" si="1"/>
        <v>Ojek online</v>
      </c>
      <c r="Z378" s="2" t="str">
        <f t="shared" si="2"/>
        <v>#REF!</v>
      </c>
      <c r="AA378" s="2"/>
      <c r="AB378" s="2"/>
      <c r="AC378" s="2"/>
      <c r="AD378" s="2"/>
      <c r="AE378" s="2"/>
      <c r="AF378" s="2"/>
    </row>
    <row r="379" ht="14.25" customHeight="1">
      <c r="A379" s="2" t="s">
        <v>3502</v>
      </c>
      <c r="B379" s="2" t="s">
        <v>62</v>
      </c>
      <c r="C379" s="2" t="s">
        <v>28</v>
      </c>
      <c r="D379" s="2" t="s">
        <v>62</v>
      </c>
      <c r="E379" s="2" t="s">
        <v>3503</v>
      </c>
      <c r="F379" s="2" t="s">
        <v>30</v>
      </c>
      <c r="G379" s="2" t="s">
        <v>31</v>
      </c>
      <c r="H379" s="2" t="s">
        <v>32</v>
      </c>
      <c r="I379" s="2" t="s">
        <v>33</v>
      </c>
      <c r="J379" s="2" t="s">
        <v>3504</v>
      </c>
      <c r="K379" s="2" t="s">
        <v>111</v>
      </c>
      <c r="L379" s="2" t="s">
        <v>36</v>
      </c>
      <c r="M379" s="2" t="s">
        <v>37</v>
      </c>
      <c r="N379" s="2"/>
      <c r="O379" s="2" t="s">
        <v>3505</v>
      </c>
      <c r="P379" s="2" t="s">
        <v>3506</v>
      </c>
      <c r="Q379" s="2" t="s">
        <v>3507</v>
      </c>
      <c r="R379" s="2" t="s">
        <v>69</v>
      </c>
      <c r="S379" s="2" t="s">
        <v>3508</v>
      </c>
      <c r="T379" s="2" t="s">
        <v>3509</v>
      </c>
      <c r="U379" s="2">
        <v>18.866666666666667</v>
      </c>
      <c r="V379" s="2" t="s">
        <v>44</v>
      </c>
      <c r="W379" s="2" t="s">
        <v>45</v>
      </c>
      <c r="X379" s="2" t="s">
        <v>3510</v>
      </c>
      <c r="Y379" s="2" t="str">
        <f t="shared" si="1"/>
        <v>Wiraswasta</v>
      </c>
      <c r="Z379" s="2" t="str">
        <f t="shared" si="2"/>
        <v>#REF!</v>
      </c>
      <c r="AA379" s="2"/>
      <c r="AB379" s="2"/>
      <c r="AC379" s="2"/>
      <c r="AD379" s="2"/>
      <c r="AE379" s="2"/>
      <c r="AF379" s="2"/>
    </row>
    <row r="380" ht="14.25" customHeight="1">
      <c r="A380" s="2" t="s">
        <v>3511</v>
      </c>
      <c r="B380" s="2" t="s">
        <v>62</v>
      </c>
      <c r="C380" s="2" t="s">
        <v>28</v>
      </c>
      <c r="D380" s="2" t="s">
        <v>62</v>
      </c>
      <c r="E380" s="2" t="s">
        <v>3512</v>
      </c>
      <c r="F380" s="2" t="s">
        <v>30</v>
      </c>
      <c r="G380" s="2" t="s">
        <v>31</v>
      </c>
      <c r="H380" s="2" t="s">
        <v>452</v>
      </c>
      <c r="I380" s="2" t="s">
        <v>85</v>
      </c>
      <c r="J380" s="2" t="s">
        <v>3513</v>
      </c>
      <c r="K380" s="2" t="s">
        <v>111</v>
      </c>
      <c r="L380" s="2" t="s">
        <v>482</v>
      </c>
      <c r="M380" s="2" t="s">
        <v>144</v>
      </c>
      <c r="N380" s="2"/>
      <c r="O380" s="2" t="s">
        <v>3514</v>
      </c>
      <c r="P380" s="2" t="s">
        <v>3515</v>
      </c>
      <c r="Q380" s="2" t="s">
        <v>3516</v>
      </c>
      <c r="R380" s="2" t="s">
        <v>57</v>
      </c>
      <c r="S380" s="2" t="s">
        <v>3517</v>
      </c>
      <c r="T380" s="2" t="s">
        <v>3518</v>
      </c>
      <c r="U380" s="2">
        <v>15.066666666666666</v>
      </c>
      <c r="V380" s="2" t="s">
        <v>44</v>
      </c>
      <c r="W380" s="2" t="s">
        <v>45</v>
      </c>
      <c r="X380" s="2" t="s">
        <v>3519</v>
      </c>
      <c r="Y380" s="2" t="str">
        <f t="shared" si="1"/>
        <v>Mengurus Rumah Tangga</v>
      </c>
      <c r="Z380" s="2" t="str">
        <f t="shared" si="2"/>
        <v>#REF!</v>
      </c>
      <c r="AA380" s="2"/>
      <c r="AB380" s="2"/>
      <c r="AC380" s="2"/>
      <c r="AD380" s="2"/>
      <c r="AE380" s="2"/>
      <c r="AF380" s="2"/>
    </row>
    <row r="381" ht="14.25" customHeight="1">
      <c r="A381" s="2" t="s">
        <v>3520</v>
      </c>
      <c r="B381" s="2" t="s">
        <v>27</v>
      </c>
      <c r="C381" s="2" t="s">
        <v>28</v>
      </c>
      <c r="D381" s="2" t="s">
        <v>27</v>
      </c>
      <c r="E381" s="2" t="s">
        <v>3521</v>
      </c>
      <c r="F381" s="2" t="s">
        <v>30</v>
      </c>
      <c r="G381" s="2" t="s">
        <v>31</v>
      </c>
      <c r="H381" s="2" t="s">
        <v>129</v>
      </c>
      <c r="I381" s="2" t="s">
        <v>142</v>
      </c>
      <c r="J381" s="2" t="s">
        <v>3522</v>
      </c>
      <c r="K381" s="2" t="s">
        <v>111</v>
      </c>
      <c r="L381" s="2" t="s">
        <v>87</v>
      </c>
      <c r="M381" s="2" t="s">
        <v>65</v>
      </c>
      <c r="N381" s="2"/>
      <c r="O381" s="2" t="s">
        <v>3523</v>
      </c>
      <c r="P381" s="2" t="s">
        <v>3524</v>
      </c>
      <c r="Q381" s="2" t="s">
        <v>3525</v>
      </c>
      <c r="R381" s="2" t="s">
        <v>69</v>
      </c>
      <c r="S381" s="2" t="s">
        <v>3526</v>
      </c>
      <c r="T381" s="2" t="s">
        <v>3527</v>
      </c>
      <c r="U381" s="2">
        <v>19.883333333333333</v>
      </c>
      <c r="V381" s="2" t="s">
        <v>44</v>
      </c>
      <c r="W381" s="2" t="s">
        <v>45</v>
      </c>
      <c r="X381" s="2" t="s">
        <v>3528</v>
      </c>
      <c r="Y381" s="2" t="str">
        <f t="shared" si="1"/>
        <v>Kader PKK / Karang Taruna / Kader Lainnya</v>
      </c>
      <c r="Z381" s="2" t="str">
        <f t="shared" si="2"/>
        <v>#REF!</v>
      </c>
      <c r="AA381" s="2"/>
      <c r="AB381" s="2"/>
      <c r="AC381" s="2"/>
      <c r="AD381" s="2"/>
      <c r="AE381" s="2"/>
      <c r="AF381" s="2"/>
    </row>
    <row r="382" ht="14.25" customHeight="1">
      <c r="A382" s="2" t="s">
        <v>3529</v>
      </c>
      <c r="B382" s="2" t="s">
        <v>62</v>
      </c>
      <c r="C382" s="2" t="s">
        <v>28</v>
      </c>
      <c r="D382" s="2" t="s">
        <v>62</v>
      </c>
      <c r="E382" s="2" t="s">
        <v>3530</v>
      </c>
      <c r="F382" s="2" t="s">
        <v>30</v>
      </c>
      <c r="G382" s="2" t="s">
        <v>31</v>
      </c>
      <c r="H382" s="2" t="s">
        <v>141</v>
      </c>
      <c r="I382" s="2" t="s">
        <v>33</v>
      </c>
      <c r="J382" s="2" t="s">
        <v>3531</v>
      </c>
      <c r="K382" s="2" t="s">
        <v>111</v>
      </c>
      <c r="L382" s="2" t="s">
        <v>36</v>
      </c>
      <c r="M382" s="2" t="s">
        <v>144</v>
      </c>
      <c r="N382" s="2"/>
      <c r="O382" s="2" t="s">
        <v>3532</v>
      </c>
      <c r="P382" s="2" t="s">
        <v>3533</v>
      </c>
      <c r="Q382" s="2" t="s">
        <v>3534</v>
      </c>
      <c r="R382" s="2" t="s">
        <v>135</v>
      </c>
      <c r="S382" s="2" t="s">
        <v>3535</v>
      </c>
      <c r="T382" s="2" t="s">
        <v>3536</v>
      </c>
      <c r="U382" s="2">
        <v>25.05</v>
      </c>
      <c r="V382" s="2" t="s">
        <v>44</v>
      </c>
      <c r="W382" s="2" t="s">
        <v>45</v>
      </c>
      <c r="X382" s="2" t="s">
        <v>3537</v>
      </c>
      <c r="Y382" s="2" t="str">
        <f t="shared" si="1"/>
        <v>Mengurus Rumah Tangga</v>
      </c>
      <c r="Z382" s="2" t="str">
        <f t="shared" si="2"/>
        <v>#REF!</v>
      </c>
      <c r="AA382" s="2"/>
      <c r="AB382" s="2"/>
      <c r="AC382" s="2"/>
      <c r="AD382" s="2"/>
      <c r="AE382" s="2"/>
      <c r="AF382" s="2"/>
    </row>
    <row r="383" ht="14.25" customHeight="1">
      <c r="A383" s="2" t="s">
        <v>3538</v>
      </c>
      <c r="B383" s="2" t="s">
        <v>62</v>
      </c>
      <c r="C383" s="2" t="s">
        <v>28</v>
      </c>
      <c r="D383" s="2" t="s">
        <v>62</v>
      </c>
      <c r="E383" s="2" t="s">
        <v>3539</v>
      </c>
      <c r="F383" s="2" t="s">
        <v>30</v>
      </c>
      <c r="G383" s="2" t="s">
        <v>31</v>
      </c>
      <c r="H383" s="2" t="s">
        <v>452</v>
      </c>
      <c r="I383" s="2" t="s">
        <v>142</v>
      </c>
      <c r="J383" s="2" t="s">
        <v>3540</v>
      </c>
      <c r="K383" s="2" t="s">
        <v>111</v>
      </c>
      <c r="L383" s="2" t="s">
        <v>36</v>
      </c>
      <c r="M383" s="2" t="s">
        <v>65</v>
      </c>
      <c r="N383" s="2"/>
      <c r="O383" s="2" t="s">
        <v>3541</v>
      </c>
      <c r="P383" s="2" t="s">
        <v>3542</v>
      </c>
      <c r="Q383" s="2" t="s">
        <v>3543</v>
      </c>
      <c r="R383" s="2" t="s">
        <v>41</v>
      </c>
      <c r="S383" s="2" t="s">
        <v>3544</v>
      </c>
      <c r="T383" s="2" t="s">
        <v>3545</v>
      </c>
      <c r="U383" s="2">
        <v>37.63333333333333</v>
      </c>
      <c r="V383" s="2" t="s">
        <v>44</v>
      </c>
      <c r="W383" s="2" t="s">
        <v>45</v>
      </c>
      <c r="X383" s="2" t="s">
        <v>3546</v>
      </c>
      <c r="Y383" s="2" t="str">
        <f t="shared" si="1"/>
        <v>Kader PKK / Karang Taruna / Kader Lainnya</v>
      </c>
      <c r="Z383" s="2" t="str">
        <f t="shared" si="2"/>
        <v>#REF!</v>
      </c>
      <c r="AA383" s="2"/>
      <c r="AB383" s="2"/>
      <c r="AC383" s="2"/>
      <c r="AD383" s="2"/>
      <c r="AE383" s="2"/>
      <c r="AF383" s="2"/>
    </row>
    <row r="384" ht="14.25" customHeight="1">
      <c r="A384" s="2" t="s">
        <v>3547</v>
      </c>
      <c r="B384" s="2" t="s">
        <v>62</v>
      </c>
      <c r="C384" s="2" t="s">
        <v>28</v>
      </c>
      <c r="D384" s="2" t="s">
        <v>62</v>
      </c>
      <c r="E384" s="2" t="s">
        <v>3548</v>
      </c>
      <c r="F384" s="2" t="s">
        <v>30</v>
      </c>
      <c r="G384" s="2" t="s">
        <v>31</v>
      </c>
      <c r="H384" s="2" t="s">
        <v>200</v>
      </c>
      <c r="I384" s="2" t="s">
        <v>142</v>
      </c>
      <c r="J384" s="2" t="s">
        <v>3549</v>
      </c>
      <c r="K384" s="2" t="s">
        <v>35</v>
      </c>
      <c r="L384" s="2" t="s">
        <v>36</v>
      </c>
      <c r="M384" s="2" t="s">
        <v>37</v>
      </c>
      <c r="N384" s="2"/>
      <c r="O384" s="2" t="s">
        <v>3550</v>
      </c>
      <c r="P384" s="2" t="s">
        <v>3551</v>
      </c>
      <c r="Q384" s="2" t="s">
        <v>3552</v>
      </c>
      <c r="R384" s="2" t="s">
        <v>57</v>
      </c>
      <c r="S384" s="2" t="s">
        <v>3553</v>
      </c>
      <c r="T384" s="2" t="s">
        <v>3554</v>
      </c>
      <c r="U384" s="2">
        <v>21.433333333333334</v>
      </c>
      <c r="V384" s="2" t="s">
        <v>44</v>
      </c>
      <c r="W384" s="2" t="s">
        <v>45</v>
      </c>
      <c r="X384" s="2" t="s">
        <v>3555</v>
      </c>
      <c r="Y384" s="2" t="str">
        <f t="shared" si="1"/>
        <v>Wiraswasta</v>
      </c>
      <c r="Z384" s="2" t="str">
        <f t="shared" si="2"/>
        <v>#REF!</v>
      </c>
      <c r="AA384" s="2"/>
      <c r="AB384" s="2"/>
      <c r="AC384" s="2"/>
      <c r="AD384" s="2"/>
      <c r="AE384" s="2"/>
      <c r="AF384" s="2"/>
    </row>
    <row r="385" ht="14.25" customHeight="1">
      <c r="A385" s="2" t="s">
        <v>3556</v>
      </c>
      <c r="B385" s="2" t="s">
        <v>62</v>
      </c>
      <c r="C385" s="2" t="s">
        <v>28</v>
      </c>
      <c r="D385" s="2" t="s">
        <v>62</v>
      </c>
      <c r="E385" s="2" t="s">
        <v>3557</v>
      </c>
      <c r="F385" s="2" t="s">
        <v>30</v>
      </c>
      <c r="G385" s="2" t="s">
        <v>31</v>
      </c>
      <c r="H385" s="2" t="s">
        <v>49</v>
      </c>
      <c r="I385" s="2" t="s">
        <v>33</v>
      </c>
      <c r="J385" s="2" t="s">
        <v>3558</v>
      </c>
      <c r="K385" s="2" t="s">
        <v>111</v>
      </c>
      <c r="L385" s="2" t="s">
        <v>36</v>
      </c>
      <c r="M385" s="2" t="s">
        <v>144</v>
      </c>
      <c r="N385" s="2"/>
      <c r="O385" s="2" t="s">
        <v>3559</v>
      </c>
      <c r="P385" s="2" t="s">
        <v>3560</v>
      </c>
      <c r="Q385" s="2" t="s">
        <v>3561</v>
      </c>
      <c r="R385" s="2" t="s">
        <v>57</v>
      </c>
      <c r="S385" s="2" t="s">
        <v>3562</v>
      </c>
      <c r="T385" s="2" t="s">
        <v>3563</v>
      </c>
      <c r="U385" s="2">
        <v>30.133333333333333</v>
      </c>
      <c r="V385" s="2" t="s">
        <v>44</v>
      </c>
      <c r="W385" s="2" t="s">
        <v>45</v>
      </c>
      <c r="X385" s="2" t="s">
        <v>3564</v>
      </c>
      <c r="Y385" s="2" t="str">
        <f t="shared" si="1"/>
        <v>Mengurus Rumah Tangga</v>
      </c>
      <c r="Z385" s="2" t="str">
        <f t="shared" si="2"/>
        <v>#REF!</v>
      </c>
      <c r="AA385" s="2"/>
      <c r="AB385" s="2"/>
      <c r="AC385" s="2"/>
      <c r="AD385" s="2"/>
      <c r="AE385" s="2"/>
      <c r="AF385" s="2"/>
    </row>
    <row r="386" ht="14.25" customHeight="1">
      <c r="A386" s="2" t="s">
        <v>3565</v>
      </c>
      <c r="B386" s="2" t="s">
        <v>62</v>
      </c>
      <c r="C386" s="2" t="s">
        <v>28</v>
      </c>
      <c r="D386" s="2" t="s">
        <v>62</v>
      </c>
      <c r="E386" s="2" t="s">
        <v>3566</v>
      </c>
      <c r="F386" s="2" t="s">
        <v>30</v>
      </c>
      <c r="G386" s="2" t="s">
        <v>31</v>
      </c>
      <c r="H386" s="2" t="s">
        <v>49</v>
      </c>
      <c r="I386" s="2" t="s">
        <v>85</v>
      </c>
      <c r="J386" s="2" t="s">
        <v>3567</v>
      </c>
      <c r="K386" s="2" t="s">
        <v>111</v>
      </c>
      <c r="L386" s="2" t="s">
        <v>87</v>
      </c>
      <c r="M386" s="2" t="s">
        <v>37</v>
      </c>
      <c r="N386" s="2"/>
      <c r="O386" s="2" t="s">
        <v>3568</v>
      </c>
      <c r="P386" s="2" t="s">
        <v>3569</v>
      </c>
      <c r="Q386" s="2" t="s">
        <v>3570</v>
      </c>
      <c r="R386" s="2" t="s">
        <v>41</v>
      </c>
      <c r="S386" s="2" t="s">
        <v>3571</v>
      </c>
      <c r="T386" s="2" t="s">
        <v>3572</v>
      </c>
      <c r="U386" s="2">
        <v>21.233333333333334</v>
      </c>
      <c r="V386" s="2" t="s">
        <v>44</v>
      </c>
      <c r="W386" s="2" t="s">
        <v>45</v>
      </c>
      <c r="X386" s="2" t="s">
        <v>3573</v>
      </c>
      <c r="Y386" s="2" t="str">
        <f t="shared" si="1"/>
        <v>Wiraswasta</v>
      </c>
      <c r="Z386" s="2" t="str">
        <f t="shared" si="2"/>
        <v>#REF!</v>
      </c>
      <c r="AA386" s="2"/>
      <c r="AB386" s="2"/>
      <c r="AC386" s="2"/>
      <c r="AD386" s="2"/>
      <c r="AE386" s="2"/>
      <c r="AF386" s="2"/>
    </row>
    <row r="387" ht="14.25" customHeight="1">
      <c r="A387" s="2" t="s">
        <v>3574</v>
      </c>
      <c r="B387" s="2" t="s">
        <v>62</v>
      </c>
      <c r="C387" s="2" t="s">
        <v>28</v>
      </c>
      <c r="D387" s="2" t="s">
        <v>62</v>
      </c>
      <c r="E387" s="2" t="s">
        <v>3575</v>
      </c>
      <c r="F387" s="2" t="s">
        <v>30</v>
      </c>
      <c r="G387" s="2" t="s">
        <v>31</v>
      </c>
      <c r="H387" s="2" t="s">
        <v>49</v>
      </c>
      <c r="I387" s="2" t="s">
        <v>33</v>
      </c>
      <c r="J387" s="2" t="s">
        <v>3576</v>
      </c>
      <c r="K387" s="2" t="s">
        <v>111</v>
      </c>
      <c r="L387" s="2" t="s">
        <v>36</v>
      </c>
      <c r="M387" s="2" t="s">
        <v>144</v>
      </c>
      <c r="N387" s="2"/>
      <c r="O387" s="2" t="s">
        <v>3577</v>
      </c>
      <c r="P387" s="2" t="s">
        <v>3578</v>
      </c>
      <c r="Q387" s="2" t="s">
        <v>3579</v>
      </c>
      <c r="R387" s="2" t="s">
        <v>135</v>
      </c>
      <c r="S387" s="2" t="s">
        <v>3580</v>
      </c>
      <c r="T387" s="2" t="s">
        <v>3581</v>
      </c>
      <c r="U387" s="2">
        <v>24.866666666666667</v>
      </c>
      <c r="V387" s="2" t="s">
        <v>44</v>
      </c>
      <c r="W387" s="2" t="s">
        <v>45</v>
      </c>
      <c r="X387" s="2" t="s">
        <v>3582</v>
      </c>
      <c r="Y387" s="2" t="str">
        <f t="shared" si="1"/>
        <v>Mengurus Rumah Tangga</v>
      </c>
      <c r="Z387" s="2" t="str">
        <f t="shared" si="2"/>
        <v>#REF!</v>
      </c>
      <c r="AA387" s="2"/>
      <c r="AB387" s="2"/>
      <c r="AC387" s="2"/>
      <c r="AD387" s="2"/>
      <c r="AE387" s="2"/>
      <c r="AF387" s="2"/>
    </row>
    <row r="388" ht="14.25" customHeight="1">
      <c r="A388" s="2" t="s">
        <v>3583</v>
      </c>
      <c r="B388" s="2" t="s">
        <v>62</v>
      </c>
      <c r="C388" s="2" t="s">
        <v>28</v>
      </c>
      <c r="D388" s="2" t="s">
        <v>62</v>
      </c>
      <c r="E388" s="2" t="s">
        <v>3584</v>
      </c>
      <c r="F388" s="2" t="s">
        <v>30</v>
      </c>
      <c r="G388" s="2" t="s">
        <v>31</v>
      </c>
      <c r="H388" s="2" t="s">
        <v>141</v>
      </c>
      <c r="I388" s="2" t="s">
        <v>142</v>
      </c>
      <c r="J388" s="2" t="s">
        <v>3585</v>
      </c>
      <c r="K388" s="2" t="s">
        <v>111</v>
      </c>
      <c r="L388" s="2" t="s">
        <v>36</v>
      </c>
      <c r="M388" s="2" t="s">
        <v>65</v>
      </c>
      <c r="N388" s="2"/>
      <c r="O388" s="2" t="s">
        <v>3586</v>
      </c>
      <c r="P388" s="2" t="s">
        <v>3587</v>
      </c>
      <c r="Q388" s="2" t="s">
        <v>3588</v>
      </c>
      <c r="R388" s="2" t="s">
        <v>41</v>
      </c>
      <c r="S388" s="2" t="s">
        <v>3589</v>
      </c>
      <c r="T388" s="2" t="s">
        <v>3590</v>
      </c>
      <c r="U388" s="2">
        <v>45.266666666666666</v>
      </c>
      <c r="V388" s="2" t="s">
        <v>44</v>
      </c>
      <c r="W388" s="2" t="s">
        <v>45</v>
      </c>
      <c r="X388" s="2" t="s">
        <v>3591</v>
      </c>
      <c r="Y388" s="2" t="str">
        <f t="shared" si="1"/>
        <v>Kader PKK / Karang Taruna / Kader Lainnya</v>
      </c>
      <c r="Z388" s="2" t="str">
        <f t="shared" si="2"/>
        <v>#REF!</v>
      </c>
      <c r="AA388" s="2"/>
      <c r="AB388" s="2"/>
      <c r="AC388" s="2"/>
      <c r="AD388" s="2"/>
      <c r="AE388" s="2"/>
      <c r="AF388" s="2"/>
    </row>
    <row r="389" ht="14.25" customHeight="1">
      <c r="A389" s="2" t="s">
        <v>3592</v>
      </c>
      <c r="B389" s="2" t="s">
        <v>62</v>
      </c>
      <c r="C389" s="2" t="s">
        <v>28</v>
      </c>
      <c r="D389" s="2" t="s">
        <v>62</v>
      </c>
      <c r="E389" s="2" t="s">
        <v>3593</v>
      </c>
      <c r="F389" s="2" t="s">
        <v>30</v>
      </c>
      <c r="G389" s="2" t="s">
        <v>31</v>
      </c>
      <c r="H389" s="2" t="s">
        <v>97</v>
      </c>
      <c r="I389" s="2" t="s">
        <v>50</v>
      </c>
      <c r="J389" s="2" t="s">
        <v>3594</v>
      </c>
      <c r="K389" s="2" t="s">
        <v>111</v>
      </c>
      <c r="L389" s="2" t="s">
        <v>36</v>
      </c>
      <c r="M389" s="2" t="s">
        <v>144</v>
      </c>
      <c r="N389" s="2"/>
      <c r="O389" s="2" t="s">
        <v>3595</v>
      </c>
      <c r="P389" s="2" t="s">
        <v>3596</v>
      </c>
      <c r="Q389" s="2" t="s">
        <v>3597</v>
      </c>
      <c r="R389" s="2" t="s">
        <v>41</v>
      </c>
      <c r="S389" s="2" t="s">
        <v>3598</v>
      </c>
      <c r="T389" s="2" t="s">
        <v>3599</v>
      </c>
      <c r="U389" s="2">
        <v>33.96666666666667</v>
      </c>
      <c r="V389" s="2" t="s">
        <v>44</v>
      </c>
      <c r="W389" s="2" t="s">
        <v>45</v>
      </c>
      <c r="X389" s="2" t="s">
        <v>3600</v>
      </c>
      <c r="Y389" s="2" t="str">
        <f t="shared" si="1"/>
        <v>Mengurus Rumah Tangga</v>
      </c>
      <c r="Z389" s="2" t="str">
        <f t="shared" si="2"/>
        <v>#REF!</v>
      </c>
      <c r="AA389" s="2"/>
      <c r="AB389" s="2"/>
      <c r="AC389" s="2"/>
      <c r="AD389" s="2"/>
      <c r="AE389" s="2"/>
      <c r="AF389" s="2"/>
    </row>
    <row r="390" ht="14.25" customHeight="1">
      <c r="A390" s="2" t="s">
        <v>3601</v>
      </c>
      <c r="B390" s="2" t="s">
        <v>62</v>
      </c>
      <c r="C390" s="2" t="s">
        <v>28</v>
      </c>
      <c r="D390" s="2" t="s">
        <v>62</v>
      </c>
      <c r="E390" s="2" t="s">
        <v>3602</v>
      </c>
      <c r="F390" s="2" t="s">
        <v>30</v>
      </c>
      <c r="G390" s="2" t="s">
        <v>31</v>
      </c>
      <c r="H390" s="2" t="s">
        <v>32</v>
      </c>
      <c r="I390" s="2" t="s">
        <v>33</v>
      </c>
      <c r="J390" s="2" t="s">
        <v>3603</v>
      </c>
      <c r="K390" s="2" t="s">
        <v>111</v>
      </c>
      <c r="L390" s="2" t="s">
        <v>36</v>
      </c>
      <c r="M390" s="2" t="s">
        <v>144</v>
      </c>
      <c r="N390" s="2"/>
      <c r="O390" s="2" t="s">
        <v>3604</v>
      </c>
      <c r="P390" s="2" t="s">
        <v>3605</v>
      </c>
      <c r="Q390" s="2" t="s">
        <v>3606</v>
      </c>
      <c r="R390" s="2" t="s">
        <v>57</v>
      </c>
      <c r="S390" s="2" t="s">
        <v>3607</v>
      </c>
      <c r="T390" s="2" t="s">
        <v>3608</v>
      </c>
      <c r="U390" s="2">
        <v>16.666666666666668</v>
      </c>
      <c r="V390" s="2" t="s">
        <v>44</v>
      </c>
      <c r="W390" s="2" t="s">
        <v>45</v>
      </c>
      <c r="X390" s="2" t="s">
        <v>3609</v>
      </c>
      <c r="Y390" s="2" t="str">
        <f t="shared" si="1"/>
        <v>Mengurus Rumah Tangga</v>
      </c>
      <c r="Z390" s="2" t="str">
        <f t="shared" si="2"/>
        <v>#REF!</v>
      </c>
      <c r="AA390" s="2"/>
      <c r="AB390" s="2"/>
      <c r="AC390" s="2"/>
      <c r="AD390" s="2"/>
      <c r="AE390" s="2"/>
      <c r="AF390" s="2"/>
    </row>
    <row r="391" ht="14.25" customHeight="1">
      <c r="A391" s="2" t="s">
        <v>3610</v>
      </c>
      <c r="B391" s="2" t="s">
        <v>27</v>
      </c>
      <c r="C391" s="2" t="s">
        <v>28</v>
      </c>
      <c r="D391" s="2" t="s">
        <v>27</v>
      </c>
      <c r="E391" s="2" t="s">
        <v>3611</v>
      </c>
      <c r="F391" s="2" t="s">
        <v>30</v>
      </c>
      <c r="G391" s="2" t="s">
        <v>31</v>
      </c>
      <c r="H391" s="2" t="s">
        <v>822</v>
      </c>
      <c r="I391" s="2" t="s">
        <v>85</v>
      </c>
      <c r="J391" s="2" t="s">
        <v>3612</v>
      </c>
      <c r="K391" s="2" t="s">
        <v>35</v>
      </c>
      <c r="L391" s="2" t="s">
        <v>36</v>
      </c>
      <c r="M391" s="2" t="s">
        <v>37</v>
      </c>
      <c r="N391" s="2"/>
      <c r="O391" s="2" t="s">
        <v>3613</v>
      </c>
      <c r="P391" s="2" t="s">
        <v>3614</v>
      </c>
      <c r="Q391" s="2" t="s">
        <v>3615</v>
      </c>
      <c r="R391" s="2" t="s">
        <v>135</v>
      </c>
      <c r="S391" s="2" t="s">
        <v>3616</v>
      </c>
      <c r="T391" s="2" t="s">
        <v>3617</v>
      </c>
      <c r="U391" s="2">
        <v>33.733333333333334</v>
      </c>
      <c r="V391" s="2" t="s">
        <v>44</v>
      </c>
      <c r="W391" s="2" t="s">
        <v>45</v>
      </c>
      <c r="X391" s="2" t="s">
        <v>3618</v>
      </c>
      <c r="Y391" s="2" t="str">
        <f t="shared" si="1"/>
        <v>Wiraswasta</v>
      </c>
      <c r="Z391" s="2" t="str">
        <f t="shared" si="2"/>
        <v>#REF!</v>
      </c>
      <c r="AA391" s="2"/>
      <c r="AB391" s="2"/>
      <c r="AC391" s="2"/>
      <c r="AD391" s="2"/>
      <c r="AE391" s="2"/>
      <c r="AF391" s="2"/>
    </row>
    <row r="392" ht="14.25" customHeight="1">
      <c r="A392" s="2" t="s">
        <v>3619</v>
      </c>
      <c r="B392" s="2" t="s">
        <v>62</v>
      </c>
      <c r="C392" s="2" t="s">
        <v>28</v>
      </c>
      <c r="D392" s="2" t="s">
        <v>62</v>
      </c>
      <c r="E392" s="2" t="s">
        <v>3620</v>
      </c>
      <c r="F392" s="2" t="s">
        <v>30</v>
      </c>
      <c r="G392" s="2" t="s">
        <v>1414</v>
      </c>
      <c r="H392" s="2" t="s">
        <v>49</v>
      </c>
      <c r="I392" s="2" t="s">
        <v>130</v>
      </c>
      <c r="J392" s="2" t="s">
        <v>3621</v>
      </c>
      <c r="K392" s="2" t="s">
        <v>35</v>
      </c>
      <c r="L392" s="2" t="s">
        <v>36</v>
      </c>
      <c r="M392" s="2" t="s">
        <v>52</v>
      </c>
      <c r="N392" s="2" t="s">
        <v>2232</v>
      </c>
      <c r="O392" s="2" t="s">
        <v>3622</v>
      </c>
      <c r="P392" s="2" t="s">
        <v>3623</v>
      </c>
      <c r="Q392" s="2" t="s">
        <v>3624</v>
      </c>
      <c r="R392" s="2" t="s">
        <v>158</v>
      </c>
      <c r="S392" s="2" t="s">
        <v>3625</v>
      </c>
      <c r="T392" s="2" t="s">
        <v>3626</v>
      </c>
      <c r="U392" s="2">
        <v>23.616666666666667</v>
      </c>
      <c r="V392" s="2" t="s">
        <v>44</v>
      </c>
      <c r="W392" s="2" t="s">
        <v>45</v>
      </c>
      <c r="X392" s="2" t="s">
        <v>3627</v>
      </c>
      <c r="Y392" s="2" t="str">
        <f t="shared" si="1"/>
        <v>Ojek online</v>
      </c>
      <c r="Z392" s="2" t="str">
        <f t="shared" si="2"/>
        <v>#REF!</v>
      </c>
      <c r="AA392" s="2"/>
      <c r="AB392" s="2"/>
      <c r="AC392" s="2"/>
      <c r="AD392" s="2"/>
      <c r="AE392" s="2"/>
      <c r="AF392" s="2"/>
    </row>
    <row r="393" ht="14.25" customHeight="1">
      <c r="A393" s="2" t="s">
        <v>3628</v>
      </c>
      <c r="B393" s="2" t="s">
        <v>62</v>
      </c>
      <c r="C393" s="2" t="s">
        <v>28</v>
      </c>
      <c r="D393" s="2" t="s">
        <v>62</v>
      </c>
      <c r="E393" s="2" t="s">
        <v>3629</v>
      </c>
      <c r="F393" s="2" t="s">
        <v>30</v>
      </c>
      <c r="G393" s="2" t="s">
        <v>31</v>
      </c>
      <c r="H393" s="2" t="s">
        <v>49</v>
      </c>
      <c r="I393" s="2" t="s">
        <v>277</v>
      </c>
      <c r="J393" s="2" t="s">
        <v>3630</v>
      </c>
      <c r="K393" s="2" t="s">
        <v>111</v>
      </c>
      <c r="L393" s="2" t="s">
        <v>36</v>
      </c>
      <c r="M393" s="2" t="s">
        <v>144</v>
      </c>
      <c r="N393" s="2"/>
      <c r="O393" s="2" t="s">
        <v>3631</v>
      </c>
      <c r="P393" s="2" t="s">
        <v>3632</v>
      </c>
      <c r="Q393" s="2" t="s">
        <v>3633</v>
      </c>
      <c r="R393" s="2" t="s">
        <v>41</v>
      </c>
      <c r="S393" s="2" t="s">
        <v>3634</v>
      </c>
      <c r="T393" s="2" t="s">
        <v>3635</v>
      </c>
      <c r="U393" s="2">
        <v>22.35</v>
      </c>
      <c r="V393" s="2" t="s">
        <v>44</v>
      </c>
      <c r="W393" s="2" t="s">
        <v>45</v>
      </c>
      <c r="X393" s="2" t="s">
        <v>3636</v>
      </c>
      <c r="Y393" s="2" t="str">
        <f t="shared" si="1"/>
        <v>Mengurus Rumah Tangga</v>
      </c>
      <c r="Z393" s="2" t="str">
        <f t="shared" si="2"/>
        <v>#REF!</v>
      </c>
      <c r="AA393" s="2"/>
      <c r="AB393" s="2"/>
      <c r="AC393" s="2"/>
      <c r="AD393" s="2"/>
      <c r="AE393" s="2"/>
      <c r="AF393" s="2"/>
    </row>
    <row r="394" ht="14.25" customHeight="1">
      <c r="A394" s="2" t="s">
        <v>3637</v>
      </c>
      <c r="B394" s="2" t="s">
        <v>62</v>
      </c>
      <c r="C394" s="2" t="s">
        <v>28</v>
      </c>
      <c r="D394" s="2" t="s">
        <v>62</v>
      </c>
      <c r="E394" s="2" t="s">
        <v>3638</v>
      </c>
      <c r="F394" s="2" t="s">
        <v>30</v>
      </c>
      <c r="G394" s="2" t="s">
        <v>31</v>
      </c>
      <c r="H394" s="2" t="s">
        <v>129</v>
      </c>
      <c r="I394" s="2" t="s">
        <v>142</v>
      </c>
      <c r="J394" s="2" t="s">
        <v>3639</v>
      </c>
      <c r="K394" s="2" t="s">
        <v>111</v>
      </c>
      <c r="L394" s="2" t="s">
        <v>36</v>
      </c>
      <c r="M394" s="2" t="s">
        <v>258</v>
      </c>
      <c r="N394" s="2"/>
      <c r="O394" s="2" t="s">
        <v>3640</v>
      </c>
      <c r="P394" s="2" t="s">
        <v>3641</v>
      </c>
      <c r="Q394" s="2" t="s">
        <v>3642</v>
      </c>
      <c r="R394" s="2" t="s">
        <v>158</v>
      </c>
      <c r="S394" s="2" t="s">
        <v>3643</v>
      </c>
      <c r="T394" s="2" t="s">
        <v>3644</v>
      </c>
      <c r="U394" s="2">
        <v>29.483333333333334</v>
      </c>
      <c r="V394" s="2" t="s">
        <v>44</v>
      </c>
      <c r="W394" s="2" t="s">
        <v>45</v>
      </c>
      <c r="X394" s="2" t="s">
        <v>3645</v>
      </c>
      <c r="Y394" s="2" t="str">
        <f t="shared" si="1"/>
        <v>Pelajar / Mahasiswa</v>
      </c>
      <c r="Z394" s="2" t="str">
        <f t="shared" si="2"/>
        <v>#REF!</v>
      </c>
      <c r="AA394" s="2"/>
      <c r="AB394" s="2"/>
      <c r="AC394" s="2"/>
      <c r="AD394" s="2"/>
      <c r="AE394" s="2"/>
      <c r="AF394" s="2"/>
    </row>
    <row r="395" ht="14.25" customHeight="1">
      <c r="A395" s="2" t="s">
        <v>3646</v>
      </c>
      <c r="B395" s="2" t="s">
        <v>62</v>
      </c>
      <c r="C395" s="2" t="s">
        <v>28</v>
      </c>
      <c r="D395" s="2" t="s">
        <v>62</v>
      </c>
      <c r="E395" s="2" t="s">
        <v>3647</v>
      </c>
      <c r="F395" s="2" t="s">
        <v>30</v>
      </c>
      <c r="G395" s="2" t="s">
        <v>31</v>
      </c>
      <c r="H395" s="2" t="s">
        <v>97</v>
      </c>
      <c r="I395" s="2" t="s">
        <v>85</v>
      </c>
      <c r="J395" s="2" t="s">
        <v>3648</v>
      </c>
      <c r="K395" s="2" t="s">
        <v>111</v>
      </c>
      <c r="L395" s="2" t="s">
        <v>36</v>
      </c>
      <c r="M395" s="2" t="s">
        <v>258</v>
      </c>
      <c r="N395" s="2"/>
      <c r="O395" s="2" t="s">
        <v>3649</v>
      </c>
      <c r="P395" s="2" t="s">
        <v>3650</v>
      </c>
      <c r="Q395" s="2" t="s">
        <v>3651</v>
      </c>
      <c r="R395" s="2" t="s">
        <v>69</v>
      </c>
      <c r="S395" s="2" t="s">
        <v>3652</v>
      </c>
      <c r="T395" s="2" t="s">
        <v>3653</v>
      </c>
      <c r="U395" s="2">
        <v>18.5</v>
      </c>
      <c r="V395" s="2" t="s">
        <v>44</v>
      </c>
      <c r="W395" s="2" t="s">
        <v>45</v>
      </c>
      <c r="X395" s="2" t="s">
        <v>3654</v>
      </c>
      <c r="Y395" s="2" t="str">
        <f t="shared" si="1"/>
        <v>Pelajar / Mahasiswa</v>
      </c>
      <c r="Z395" s="2" t="str">
        <f t="shared" si="2"/>
        <v>#REF!</v>
      </c>
      <c r="AA395" s="2"/>
      <c r="AB395" s="2"/>
      <c r="AC395" s="2"/>
      <c r="AD395" s="2"/>
      <c r="AE395" s="2"/>
      <c r="AF395" s="2"/>
    </row>
    <row r="396" ht="14.25" customHeight="1">
      <c r="A396" s="2" t="s">
        <v>3655</v>
      </c>
      <c r="B396" s="2" t="s">
        <v>62</v>
      </c>
      <c r="C396" s="2" t="s">
        <v>28</v>
      </c>
      <c r="D396" s="2" t="s">
        <v>62</v>
      </c>
      <c r="E396" s="2" t="s">
        <v>3656</v>
      </c>
      <c r="F396" s="2" t="s">
        <v>30</v>
      </c>
      <c r="G396" s="2" t="s">
        <v>31</v>
      </c>
      <c r="H396" s="2" t="s">
        <v>129</v>
      </c>
      <c r="I396" s="2" t="s">
        <v>142</v>
      </c>
      <c r="J396" s="2" t="s">
        <v>3657</v>
      </c>
      <c r="K396" s="2" t="s">
        <v>35</v>
      </c>
      <c r="L396" s="2" t="s">
        <v>36</v>
      </c>
      <c r="M396" s="2" t="s">
        <v>65</v>
      </c>
      <c r="N396" s="2"/>
      <c r="O396" s="2" t="s">
        <v>3658</v>
      </c>
      <c r="P396" s="2" t="s">
        <v>3659</v>
      </c>
      <c r="Q396" s="2" t="s">
        <v>3660</v>
      </c>
      <c r="R396" s="2" t="s">
        <v>57</v>
      </c>
      <c r="S396" s="2" t="s">
        <v>3661</v>
      </c>
      <c r="T396" s="2" t="s">
        <v>3662</v>
      </c>
      <c r="U396" s="2">
        <v>30.55</v>
      </c>
      <c r="V396" s="2" t="s">
        <v>44</v>
      </c>
      <c r="W396" s="2" t="s">
        <v>45</v>
      </c>
      <c r="X396" s="2" t="s">
        <v>3663</v>
      </c>
      <c r="Y396" s="2" t="str">
        <f t="shared" si="1"/>
        <v>Kader PKK / Karang Taruna / Kader Lainnya</v>
      </c>
      <c r="Z396" s="2" t="str">
        <f t="shared" si="2"/>
        <v>#REF!</v>
      </c>
      <c r="AA396" s="2"/>
      <c r="AB396" s="2"/>
      <c r="AC396" s="2"/>
      <c r="AD396" s="2"/>
      <c r="AE396" s="2"/>
      <c r="AF396" s="2"/>
    </row>
    <row r="397" ht="14.25" customHeight="1">
      <c r="A397" s="2" t="s">
        <v>3664</v>
      </c>
      <c r="B397" s="2" t="s">
        <v>62</v>
      </c>
      <c r="C397" s="2" t="s">
        <v>28</v>
      </c>
      <c r="D397" s="2" t="s">
        <v>62</v>
      </c>
      <c r="E397" s="2" t="s">
        <v>3665</v>
      </c>
      <c r="F397" s="2" t="s">
        <v>30</v>
      </c>
      <c r="G397" s="2" t="s">
        <v>31</v>
      </c>
      <c r="H397" s="2" t="s">
        <v>452</v>
      </c>
      <c r="I397" s="2" t="s">
        <v>33</v>
      </c>
      <c r="J397" s="2" t="s">
        <v>3666</v>
      </c>
      <c r="K397" s="2" t="s">
        <v>111</v>
      </c>
      <c r="L397" s="2" t="s">
        <v>36</v>
      </c>
      <c r="M397" s="2" t="s">
        <v>144</v>
      </c>
      <c r="N397" s="2"/>
      <c r="O397" s="2" t="s">
        <v>3667</v>
      </c>
      <c r="P397" s="2" t="s">
        <v>3668</v>
      </c>
      <c r="Q397" s="2" t="s">
        <v>3669</v>
      </c>
      <c r="R397" s="2" t="s">
        <v>158</v>
      </c>
      <c r="S397" s="2" t="s">
        <v>3670</v>
      </c>
      <c r="T397" s="2" t="s">
        <v>1044</v>
      </c>
      <c r="U397" s="2">
        <v>18.583333333333332</v>
      </c>
      <c r="V397" s="2" t="s">
        <v>44</v>
      </c>
      <c r="W397" s="2" t="s">
        <v>45</v>
      </c>
      <c r="X397" s="2" t="s">
        <v>3671</v>
      </c>
      <c r="Y397" s="2" t="str">
        <f t="shared" si="1"/>
        <v>Mengurus Rumah Tangga</v>
      </c>
      <c r="Z397" s="2" t="str">
        <f t="shared" si="2"/>
        <v>#REF!</v>
      </c>
      <c r="AA397" s="2"/>
      <c r="AB397" s="2"/>
      <c r="AC397" s="2"/>
      <c r="AD397" s="2"/>
      <c r="AE397" s="2"/>
      <c r="AF397" s="2"/>
    </row>
    <row r="398" ht="14.25" customHeight="1">
      <c r="A398" s="2" t="s">
        <v>3672</v>
      </c>
      <c r="B398" s="2" t="s">
        <v>62</v>
      </c>
      <c r="C398" s="2" t="s">
        <v>28</v>
      </c>
      <c r="D398" s="2" t="s">
        <v>62</v>
      </c>
      <c r="E398" s="2" t="s">
        <v>3673</v>
      </c>
      <c r="F398" s="2" t="s">
        <v>30</v>
      </c>
      <c r="G398" s="2" t="s">
        <v>31</v>
      </c>
      <c r="H398" s="2" t="s">
        <v>97</v>
      </c>
      <c r="I398" s="2" t="s">
        <v>50</v>
      </c>
      <c r="J398" s="2" t="s">
        <v>3674</v>
      </c>
      <c r="K398" s="2" t="s">
        <v>35</v>
      </c>
      <c r="L398" s="2" t="s">
        <v>36</v>
      </c>
      <c r="M398" s="2" t="s">
        <v>37</v>
      </c>
      <c r="N398" s="2"/>
      <c r="O398" s="2" t="s">
        <v>3675</v>
      </c>
      <c r="P398" s="2" t="s">
        <v>3676</v>
      </c>
      <c r="Q398" s="2" t="s">
        <v>3677</v>
      </c>
      <c r="R398" s="2" t="s">
        <v>158</v>
      </c>
      <c r="S398" s="2" t="s">
        <v>3678</v>
      </c>
      <c r="T398" s="2" t="s">
        <v>3679</v>
      </c>
      <c r="U398" s="2">
        <v>40.61666666666667</v>
      </c>
      <c r="V398" s="2" t="s">
        <v>44</v>
      </c>
      <c r="W398" s="2" t="s">
        <v>45</v>
      </c>
      <c r="X398" s="2" t="s">
        <v>3680</v>
      </c>
      <c r="Y398" s="2" t="str">
        <f t="shared" si="1"/>
        <v>Wiraswasta</v>
      </c>
      <c r="Z398" s="2" t="str">
        <f t="shared" si="2"/>
        <v>#REF!</v>
      </c>
      <c r="AA398" s="2"/>
      <c r="AB398" s="2"/>
      <c r="AC398" s="2"/>
      <c r="AD398" s="2"/>
      <c r="AE398" s="2"/>
      <c r="AF398" s="2"/>
    </row>
    <row r="399" ht="14.25" customHeight="1">
      <c r="A399" s="2" t="s">
        <v>3681</v>
      </c>
      <c r="B399" s="2" t="s">
        <v>62</v>
      </c>
      <c r="C399" s="2" t="s">
        <v>28</v>
      </c>
      <c r="D399" s="2" t="s">
        <v>62</v>
      </c>
      <c r="E399" s="2" t="s">
        <v>3682</v>
      </c>
      <c r="F399" s="2" t="s">
        <v>30</v>
      </c>
      <c r="G399" s="2" t="s">
        <v>31</v>
      </c>
      <c r="H399" s="2" t="s">
        <v>108</v>
      </c>
      <c r="I399" s="2" t="s">
        <v>277</v>
      </c>
      <c r="J399" s="2" t="s">
        <v>3683</v>
      </c>
      <c r="K399" s="2" t="s">
        <v>35</v>
      </c>
      <c r="L399" s="2" t="s">
        <v>36</v>
      </c>
      <c r="M399" s="2" t="s">
        <v>37</v>
      </c>
      <c r="N399" s="2"/>
      <c r="O399" s="2" t="s">
        <v>3684</v>
      </c>
      <c r="P399" s="2" t="s">
        <v>3685</v>
      </c>
      <c r="Q399" s="2" t="s">
        <v>3686</v>
      </c>
      <c r="R399" s="2" t="s">
        <v>158</v>
      </c>
      <c r="S399" s="2" t="s">
        <v>3687</v>
      </c>
      <c r="T399" s="2" t="s">
        <v>3688</v>
      </c>
      <c r="U399" s="2">
        <v>38.583333333333336</v>
      </c>
      <c r="V399" s="2" t="s">
        <v>44</v>
      </c>
      <c r="W399" s="2" t="s">
        <v>45</v>
      </c>
      <c r="X399" s="2" t="s">
        <v>3689</v>
      </c>
      <c r="Y399" s="2" t="str">
        <f t="shared" si="1"/>
        <v>Wiraswasta</v>
      </c>
      <c r="Z399" s="2" t="str">
        <f t="shared" si="2"/>
        <v>#REF!</v>
      </c>
      <c r="AA399" s="2"/>
      <c r="AB399" s="2"/>
      <c r="AC399" s="2"/>
      <c r="AD399" s="2"/>
      <c r="AE399" s="2"/>
      <c r="AF399" s="2"/>
    </row>
    <row r="400" ht="14.25" customHeight="1">
      <c r="A400" s="2" t="s">
        <v>3690</v>
      </c>
      <c r="B400" s="2" t="s">
        <v>62</v>
      </c>
      <c r="C400" s="2" t="s">
        <v>28</v>
      </c>
      <c r="D400" s="2" t="s">
        <v>62</v>
      </c>
      <c r="E400" s="2" t="s">
        <v>3691</v>
      </c>
      <c r="F400" s="2" t="s">
        <v>30</v>
      </c>
      <c r="G400" s="2" t="s">
        <v>31</v>
      </c>
      <c r="H400" s="2" t="s">
        <v>108</v>
      </c>
      <c r="I400" s="2" t="s">
        <v>109</v>
      </c>
      <c r="J400" s="2" t="s">
        <v>3692</v>
      </c>
      <c r="K400" s="2" t="s">
        <v>111</v>
      </c>
      <c r="L400" s="2" t="s">
        <v>36</v>
      </c>
      <c r="M400" s="2" t="s">
        <v>144</v>
      </c>
      <c r="N400" s="2"/>
      <c r="O400" s="2" t="s">
        <v>3693</v>
      </c>
      <c r="P400" s="2" t="s">
        <v>3694</v>
      </c>
      <c r="Q400" s="2" t="s">
        <v>3695</v>
      </c>
      <c r="R400" s="2" t="s">
        <v>57</v>
      </c>
      <c r="S400" s="2" t="s">
        <v>3696</v>
      </c>
      <c r="T400" s="2" t="s">
        <v>3697</v>
      </c>
      <c r="U400" s="2">
        <v>39.68333333333333</v>
      </c>
      <c r="V400" s="2" t="s">
        <v>44</v>
      </c>
      <c r="W400" s="2" t="s">
        <v>45</v>
      </c>
      <c r="X400" s="2" t="s">
        <v>3698</v>
      </c>
      <c r="Y400" s="2" t="str">
        <f t="shared" si="1"/>
        <v>Mengurus Rumah Tangga</v>
      </c>
      <c r="Z400" s="2" t="str">
        <f t="shared" si="2"/>
        <v>#REF!</v>
      </c>
      <c r="AA400" s="2"/>
      <c r="AB400" s="2"/>
      <c r="AC400" s="2"/>
      <c r="AD400" s="2"/>
      <c r="AE400" s="2"/>
      <c r="AF400" s="2"/>
    </row>
    <row r="401" ht="14.25" customHeight="1">
      <c r="A401" s="2" t="s">
        <v>3699</v>
      </c>
      <c r="B401" s="2" t="s">
        <v>62</v>
      </c>
      <c r="C401" s="2" t="s">
        <v>28</v>
      </c>
      <c r="D401" s="2" t="s">
        <v>62</v>
      </c>
      <c r="E401" s="2" t="s">
        <v>3700</v>
      </c>
      <c r="F401" s="2" t="s">
        <v>30</v>
      </c>
      <c r="G401" s="2" t="s">
        <v>31</v>
      </c>
      <c r="H401" s="2" t="s">
        <v>822</v>
      </c>
      <c r="I401" s="2" t="s">
        <v>441</v>
      </c>
      <c r="J401" s="2" t="s">
        <v>3701</v>
      </c>
      <c r="K401" s="2" t="s">
        <v>111</v>
      </c>
      <c r="L401" s="2" t="s">
        <v>36</v>
      </c>
      <c r="M401" s="2" t="s">
        <v>144</v>
      </c>
      <c r="N401" s="2"/>
      <c r="O401" s="2" t="s">
        <v>3702</v>
      </c>
      <c r="P401" s="2" t="s">
        <v>3703</v>
      </c>
      <c r="Q401" s="2" t="s">
        <v>3704</v>
      </c>
      <c r="R401" s="2" t="s">
        <v>135</v>
      </c>
      <c r="S401" s="2" t="s">
        <v>3705</v>
      </c>
      <c r="T401" s="2" t="s">
        <v>3706</v>
      </c>
      <c r="U401" s="2">
        <v>26.566666666666666</v>
      </c>
      <c r="V401" s="2" t="s">
        <v>44</v>
      </c>
      <c r="W401" s="2" t="s">
        <v>45</v>
      </c>
      <c r="X401" s="2" t="s">
        <v>3707</v>
      </c>
      <c r="Y401" s="2" t="str">
        <f t="shared" si="1"/>
        <v>Mengurus Rumah Tangga</v>
      </c>
      <c r="Z401" s="2" t="str">
        <f t="shared" si="2"/>
        <v>#REF!</v>
      </c>
      <c r="AA401" s="2"/>
      <c r="AB401" s="2"/>
      <c r="AC401" s="2"/>
      <c r="AD401" s="2"/>
      <c r="AE401" s="2"/>
      <c r="AF401" s="2"/>
    </row>
    <row r="402" ht="14.25" customHeight="1">
      <c r="A402" s="2" t="s">
        <v>3708</v>
      </c>
      <c r="B402" s="2" t="s">
        <v>62</v>
      </c>
      <c r="C402" s="2" t="s">
        <v>28</v>
      </c>
      <c r="D402" s="2" t="s">
        <v>62</v>
      </c>
      <c r="E402" s="2" t="s">
        <v>3709</v>
      </c>
      <c r="F402" s="2" t="s">
        <v>30</v>
      </c>
      <c r="G402" s="2" t="s">
        <v>31</v>
      </c>
      <c r="H402" s="2" t="s">
        <v>108</v>
      </c>
      <c r="I402" s="2" t="s">
        <v>33</v>
      </c>
      <c r="J402" s="2" t="s">
        <v>3710</v>
      </c>
      <c r="K402" s="2" t="s">
        <v>111</v>
      </c>
      <c r="L402" s="2" t="s">
        <v>36</v>
      </c>
      <c r="M402" s="2" t="s">
        <v>65</v>
      </c>
      <c r="N402" s="2"/>
      <c r="O402" s="2" t="s">
        <v>3711</v>
      </c>
      <c r="P402" s="2" t="s">
        <v>3712</v>
      </c>
      <c r="Q402" s="2" t="s">
        <v>3713</v>
      </c>
      <c r="R402" s="2" t="s">
        <v>57</v>
      </c>
      <c r="S402" s="2" t="s">
        <v>3714</v>
      </c>
      <c r="T402" s="2" t="s">
        <v>3715</v>
      </c>
      <c r="U402" s="2">
        <v>10.166666666666666</v>
      </c>
      <c r="V402" s="2" t="s">
        <v>44</v>
      </c>
      <c r="W402" s="2" t="s">
        <v>45</v>
      </c>
      <c r="X402" s="2" t="s">
        <v>3716</v>
      </c>
      <c r="Y402" s="2" t="str">
        <f t="shared" si="1"/>
        <v>Kader PKK / Karang Taruna / Kader Lainnya</v>
      </c>
      <c r="Z402" s="2" t="str">
        <f t="shared" si="2"/>
        <v>#REF!</v>
      </c>
      <c r="AA402" s="2"/>
      <c r="AB402" s="2"/>
      <c r="AC402" s="2"/>
      <c r="AD402" s="2"/>
      <c r="AE402" s="2"/>
      <c r="AF402" s="2"/>
    </row>
    <row r="403" ht="14.25" customHeight="1">
      <c r="A403" s="2" t="s">
        <v>3717</v>
      </c>
      <c r="B403" s="2" t="s">
        <v>62</v>
      </c>
      <c r="C403" s="2" t="s">
        <v>28</v>
      </c>
      <c r="D403" s="2" t="s">
        <v>62</v>
      </c>
      <c r="E403" s="2" t="s">
        <v>3718</v>
      </c>
      <c r="F403" s="2" t="s">
        <v>30</v>
      </c>
      <c r="G403" s="2" t="s">
        <v>31</v>
      </c>
      <c r="H403" s="2" t="s">
        <v>108</v>
      </c>
      <c r="I403" s="2" t="s">
        <v>142</v>
      </c>
      <c r="J403" s="2" t="s">
        <v>3719</v>
      </c>
      <c r="K403" s="2" t="s">
        <v>111</v>
      </c>
      <c r="L403" s="2" t="s">
        <v>87</v>
      </c>
      <c r="M403" s="2" t="s">
        <v>144</v>
      </c>
      <c r="N403" s="2"/>
      <c r="O403" s="2" t="s">
        <v>3720</v>
      </c>
      <c r="P403" s="2" t="s">
        <v>3721</v>
      </c>
      <c r="Q403" s="2" t="s">
        <v>3722</v>
      </c>
      <c r="R403" s="2" t="s">
        <v>158</v>
      </c>
      <c r="S403" s="2" t="s">
        <v>3723</v>
      </c>
      <c r="T403" s="2" t="s">
        <v>3724</v>
      </c>
      <c r="U403" s="2">
        <v>48.483333333333334</v>
      </c>
      <c r="V403" s="2" t="s">
        <v>44</v>
      </c>
      <c r="W403" s="2" t="s">
        <v>45</v>
      </c>
      <c r="X403" s="2" t="s">
        <v>3725</v>
      </c>
      <c r="Y403" s="2" t="str">
        <f t="shared" si="1"/>
        <v>Mengurus Rumah Tangga</v>
      </c>
      <c r="Z403" s="2" t="str">
        <f t="shared" si="2"/>
        <v>#REF!</v>
      </c>
      <c r="AA403" s="2"/>
      <c r="AB403" s="2"/>
      <c r="AC403" s="2"/>
      <c r="AD403" s="2"/>
      <c r="AE403" s="2"/>
      <c r="AF403" s="2"/>
    </row>
    <row r="404" ht="14.25" customHeight="1">
      <c r="A404" s="2" t="s">
        <v>3726</v>
      </c>
      <c r="B404" s="2" t="s">
        <v>62</v>
      </c>
      <c r="C404" s="2" t="s">
        <v>28</v>
      </c>
      <c r="D404" s="2" t="s">
        <v>62</v>
      </c>
      <c r="E404" s="2" t="s">
        <v>3727</v>
      </c>
      <c r="F404" s="2" t="s">
        <v>30</v>
      </c>
      <c r="G404" s="2" t="s">
        <v>31</v>
      </c>
      <c r="H404" s="2" t="s">
        <v>32</v>
      </c>
      <c r="I404" s="2" t="s">
        <v>130</v>
      </c>
      <c r="J404" s="2" t="s">
        <v>3728</v>
      </c>
      <c r="K404" s="2" t="s">
        <v>111</v>
      </c>
      <c r="L404" s="2" t="s">
        <v>36</v>
      </c>
      <c r="M404" s="2" t="s">
        <v>258</v>
      </c>
      <c r="N404" s="2"/>
      <c r="O404" s="2" t="s">
        <v>3729</v>
      </c>
      <c r="P404" s="2" t="s">
        <v>3730</v>
      </c>
      <c r="Q404" s="2" t="s">
        <v>3731</v>
      </c>
      <c r="R404" s="2" t="s">
        <v>57</v>
      </c>
      <c r="S404" s="2" t="s">
        <v>3732</v>
      </c>
      <c r="T404" s="2" t="s">
        <v>3733</v>
      </c>
      <c r="U404" s="2">
        <v>21.033333333333335</v>
      </c>
      <c r="V404" s="2" t="s">
        <v>44</v>
      </c>
      <c r="W404" s="2" t="s">
        <v>45</v>
      </c>
      <c r="X404" s="2" t="s">
        <v>3734</v>
      </c>
      <c r="Y404" s="2" t="str">
        <f t="shared" si="1"/>
        <v>Pelajar / Mahasiswa</v>
      </c>
      <c r="Z404" s="2" t="str">
        <f t="shared" si="2"/>
        <v>#REF!</v>
      </c>
      <c r="AA404" s="2"/>
      <c r="AB404" s="2"/>
      <c r="AC404" s="2"/>
      <c r="AD404" s="2"/>
      <c r="AE404" s="2"/>
      <c r="AF404" s="2"/>
    </row>
    <row r="405" ht="14.25" customHeight="1">
      <c r="A405" s="2" t="s">
        <v>3735</v>
      </c>
      <c r="B405" s="2" t="s">
        <v>62</v>
      </c>
      <c r="C405" s="2" t="s">
        <v>28</v>
      </c>
      <c r="D405" s="2" t="s">
        <v>62</v>
      </c>
      <c r="E405" s="2" t="s">
        <v>3736</v>
      </c>
      <c r="F405" s="2" t="s">
        <v>30</v>
      </c>
      <c r="G405" s="2" t="s">
        <v>31</v>
      </c>
      <c r="H405" s="2" t="s">
        <v>129</v>
      </c>
      <c r="I405" s="2" t="s">
        <v>33</v>
      </c>
      <c r="J405" s="2" t="s">
        <v>3737</v>
      </c>
      <c r="K405" s="2" t="s">
        <v>111</v>
      </c>
      <c r="L405" s="2" t="s">
        <v>36</v>
      </c>
      <c r="M405" s="2" t="s">
        <v>52</v>
      </c>
      <c r="N405" s="2" t="s">
        <v>3738</v>
      </c>
      <c r="O405" s="2" t="s">
        <v>3739</v>
      </c>
      <c r="P405" s="2" t="s">
        <v>3740</v>
      </c>
      <c r="Q405" s="2" t="s">
        <v>3741</v>
      </c>
      <c r="R405" s="2" t="s">
        <v>41</v>
      </c>
      <c r="S405" s="2" t="s">
        <v>3742</v>
      </c>
      <c r="T405" s="2" t="s">
        <v>3743</v>
      </c>
      <c r="U405" s="2">
        <v>24.933333333333334</v>
      </c>
      <c r="V405" s="2" t="s">
        <v>44</v>
      </c>
      <c r="W405" s="2" t="s">
        <v>45</v>
      </c>
      <c r="X405" s="2" t="s">
        <v>3744</v>
      </c>
      <c r="Y405" s="2" t="str">
        <f t="shared" si="1"/>
        <v>freelancer</v>
      </c>
      <c r="Z405" s="2" t="str">
        <f t="shared" si="2"/>
        <v>#REF!</v>
      </c>
      <c r="AA405" s="2"/>
      <c r="AB405" s="2"/>
      <c r="AC405" s="2"/>
      <c r="AD405" s="2"/>
      <c r="AE405" s="2"/>
      <c r="AF405" s="2"/>
    </row>
    <row r="406" ht="14.25" customHeight="1">
      <c r="A406" s="2" t="s">
        <v>3745</v>
      </c>
      <c r="B406" s="2" t="s">
        <v>62</v>
      </c>
      <c r="C406" s="2" t="s">
        <v>28</v>
      </c>
      <c r="D406" s="2" t="s">
        <v>62</v>
      </c>
      <c r="E406" s="2" t="s">
        <v>3746</v>
      </c>
      <c r="F406" s="2" t="s">
        <v>30</v>
      </c>
      <c r="G406" s="2" t="s">
        <v>31</v>
      </c>
      <c r="H406" s="2" t="s">
        <v>97</v>
      </c>
      <c r="I406" s="2" t="s">
        <v>130</v>
      </c>
      <c r="J406" s="2" t="s">
        <v>3747</v>
      </c>
      <c r="K406" s="2" t="s">
        <v>111</v>
      </c>
      <c r="L406" s="2" t="s">
        <v>36</v>
      </c>
      <c r="M406" s="2" t="s">
        <v>258</v>
      </c>
      <c r="N406" s="2"/>
      <c r="O406" s="2" t="s">
        <v>3748</v>
      </c>
      <c r="P406" s="2" t="s">
        <v>3749</v>
      </c>
      <c r="Q406" s="2" t="s">
        <v>3750</v>
      </c>
      <c r="R406" s="2" t="s">
        <v>69</v>
      </c>
      <c r="S406" s="2" t="s">
        <v>3751</v>
      </c>
      <c r="T406" s="2" t="s">
        <v>3752</v>
      </c>
      <c r="U406" s="2">
        <v>10.2</v>
      </c>
      <c r="V406" s="2" t="s">
        <v>44</v>
      </c>
      <c r="W406" s="2" t="s">
        <v>45</v>
      </c>
      <c r="X406" s="2" t="s">
        <v>3753</v>
      </c>
      <c r="Y406" s="2" t="str">
        <f t="shared" si="1"/>
        <v>Pelajar / Mahasiswa</v>
      </c>
      <c r="Z406" s="2" t="str">
        <f t="shared" si="2"/>
        <v>#REF!</v>
      </c>
      <c r="AA406" s="2"/>
      <c r="AB406" s="2"/>
      <c r="AC406" s="2"/>
      <c r="AD406" s="2"/>
      <c r="AE406" s="2"/>
      <c r="AF406" s="2"/>
    </row>
    <row r="407" ht="14.25" customHeight="1">
      <c r="A407" s="2" t="s">
        <v>3754</v>
      </c>
      <c r="B407" s="2" t="s">
        <v>62</v>
      </c>
      <c r="C407" s="2" t="s">
        <v>28</v>
      </c>
      <c r="D407" s="2" t="s">
        <v>62</v>
      </c>
      <c r="E407" s="2" t="s">
        <v>3755</v>
      </c>
      <c r="F407" s="2" t="s">
        <v>30</v>
      </c>
      <c r="G407" s="2" t="s">
        <v>31</v>
      </c>
      <c r="H407" s="2" t="s">
        <v>49</v>
      </c>
      <c r="I407" s="2" t="s">
        <v>50</v>
      </c>
      <c r="J407" s="2" t="s">
        <v>3756</v>
      </c>
      <c r="K407" s="2" t="s">
        <v>111</v>
      </c>
      <c r="L407" s="2" t="s">
        <v>36</v>
      </c>
      <c r="M407" s="2" t="s">
        <v>144</v>
      </c>
      <c r="N407" s="2"/>
      <c r="O407" s="2" t="s">
        <v>3757</v>
      </c>
      <c r="P407" s="2" t="s">
        <v>3758</v>
      </c>
      <c r="Q407" s="2" t="s">
        <v>3759</v>
      </c>
      <c r="R407" s="2" t="s">
        <v>148</v>
      </c>
      <c r="S407" s="2" t="s">
        <v>3760</v>
      </c>
      <c r="T407" s="2" t="s">
        <v>3761</v>
      </c>
      <c r="U407" s="2">
        <v>25.2</v>
      </c>
      <c r="V407" s="2" t="s">
        <v>44</v>
      </c>
      <c r="W407" s="2" t="s">
        <v>45</v>
      </c>
      <c r="X407" s="2" t="s">
        <v>3762</v>
      </c>
      <c r="Y407" s="2" t="str">
        <f t="shared" si="1"/>
        <v>Mengurus Rumah Tangga</v>
      </c>
      <c r="Z407" s="2" t="str">
        <f t="shared" si="2"/>
        <v>#REF!</v>
      </c>
      <c r="AA407" s="2"/>
      <c r="AB407" s="2"/>
      <c r="AC407" s="2"/>
      <c r="AD407" s="2"/>
      <c r="AE407" s="2"/>
      <c r="AF407" s="2"/>
    </row>
    <row r="408" ht="14.25" customHeight="1">
      <c r="A408" s="2" t="s">
        <v>3763</v>
      </c>
      <c r="B408" s="2" t="s">
        <v>62</v>
      </c>
      <c r="C408" s="2" t="s">
        <v>28</v>
      </c>
      <c r="D408" s="2" t="s">
        <v>62</v>
      </c>
      <c r="E408" s="2" t="s">
        <v>3764</v>
      </c>
      <c r="F408" s="2" t="s">
        <v>30</v>
      </c>
      <c r="G408" s="2" t="s">
        <v>31</v>
      </c>
      <c r="H408" s="2" t="s">
        <v>49</v>
      </c>
      <c r="I408" s="2" t="s">
        <v>130</v>
      </c>
      <c r="J408" s="2" t="s">
        <v>3765</v>
      </c>
      <c r="K408" s="2" t="s">
        <v>111</v>
      </c>
      <c r="L408" s="2" t="s">
        <v>36</v>
      </c>
      <c r="M408" s="2" t="s">
        <v>65</v>
      </c>
      <c r="N408" s="2"/>
      <c r="O408" s="2" t="s">
        <v>3766</v>
      </c>
      <c r="P408" s="2" t="s">
        <v>3767</v>
      </c>
      <c r="Q408" s="2" t="s">
        <v>3768</v>
      </c>
      <c r="R408" s="2" t="s">
        <v>135</v>
      </c>
      <c r="S408" s="2" t="s">
        <v>2290</v>
      </c>
      <c r="T408" s="2" t="s">
        <v>3769</v>
      </c>
      <c r="U408" s="2">
        <v>17.866666666666667</v>
      </c>
      <c r="V408" s="2" t="s">
        <v>44</v>
      </c>
      <c r="W408" s="2" t="s">
        <v>45</v>
      </c>
      <c r="X408" s="2" t="s">
        <v>3770</v>
      </c>
      <c r="Y408" s="2" t="str">
        <f t="shared" si="1"/>
        <v>Kader PKK / Karang Taruna / Kader Lainnya</v>
      </c>
      <c r="Z408" s="2" t="str">
        <f t="shared" si="2"/>
        <v>#REF!</v>
      </c>
      <c r="AA408" s="2"/>
      <c r="AB408" s="2"/>
      <c r="AC408" s="2"/>
      <c r="AD408" s="2"/>
      <c r="AE408" s="2"/>
      <c r="AF408" s="2"/>
    </row>
    <row r="409" ht="14.25" customHeight="1">
      <c r="A409" s="2" t="s">
        <v>3771</v>
      </c>
      <c r="B409" s="2" t="s">
        <v>62</v>
      </c>
      <c r="C409" s="2" t="s">
        <v>28</v>
      </c>
      <c r="D409" s="2" t="s">
        <v>62</v>
      </c>
      <c r="E409" s="2" t="s">
        <v>3772</v>
      </c>
      <c r="F409" s="2" t="s">
        <v>30</v>
      </c>
      <c r="G409" s="2" t="s">
        <v>31</v>
      </c>
      <c r="H409" s="2" t="s">
        <v>108</v>
      </c>
      <c r="I409" s="2" t="s">
        <v>277</v>
      </c>
      <c r="J409" s="2" t="s">
        <v>3773</v>
      </c>
      <c r="K409" s="2" t="s">
        <v>35</v>
      </c>
      <c r="L409" s="2" t="s">
        <v>36</v>
      </c>
      <c r="M409" s="2" t="s">
        <v>52</v>
      </c>
      <c r="N409" s="2" t="s">
        <v>3774</v>
      </c>
      <c r="O409" s="2" t="s">
        <v>3775</v>
      </c>
      <c r="P409" s="2" t="s">
        <v>3776</v>
      </c>
      <c r="Q409" s="2" t="s">
        <v>3777</v>
      </c>
      <c r="R409" s="2" t="s">
        <v>135</v>
      </c>
      <c r="S409" s="2" t="s">
        <v>3778</v>
      </c>
      <c r="T409" s="2" t="s">
        <v>3779</v>
      </c>
      <c r="U409" s="2">
        <v>37.8</v>
      </c>
      <c r="V409" s="2" t="s">
        <v>44</v>
      </c>
      <c r="W409" s="2" t="s">
        <v>45</v>
      </c>
      <c r="X409" s="2" t="s">
        <v>3780</v>
      </c>
      <c r="Y409" s="2" t="str">
        <f t="shared" si="1"/>
        <v>Buruh harian lepas</v>
      </c>
      <c r="Z409" s="2" t="str">
        <f t="shared" si="2"/>
        <v>#REF!</v>
      </c>
      <c r="AA409" s="2"/>
      <c r="AB409" s="2"/>
      <c r="AC409" s="2"/>
      <c r="AD409" s="2"/>
      <c r="AE409" s="2"/>
      <c r="AF409" s="2"/>
    </row>
    <row r="410" ht="14.25" customHeight="1">
      <c r="A410" s="2" t="s">
        <v>3781</v>
      </c>
      <c r="B410" s="2" t="s">
        <v>27</v>
      </c>
      <c r="C410" s="2" t="s">
        <v>28</v>
      </c>
      <c r="D410" s="2" t="s">
        <v>27</v>
      </c>
      <c r="E410" s="2" t="s">
        <v>3782</v>
      </c>
      <c r="F410" s="2" t="s">
        <v>30</v>
      </c>
      <c r="G410" s="2" t="s">
        <v>31</v>
      </c>
      <c r="H410" s="2" t="s">
        <v>32</v>
      </c>
      <c r="I410" s="2" t="s">
        <v>50</v>
      </c>
      <c r="J410" s="2" t="s">
        <v>3270</v>
      </c>
      <c r="K410" s="2" t="s">
        <v>111</v>
      </c>
      <c r="L410" s="2" t="s">
        <v>36</v>
      </c>
      <c r="M410" s="2" t="s">
        <v>65</v>
      </c>
      <c r="N410" s="2"/>
      <c r="O410" s="2" t="s">
        <v>3783</v>
      </c>
      <c r="P410" s="2" t="s">
        <v>3784</v>
      </c>
      <c r="Q410" s="2" t="s">
        <v>3785</v>
      </c>
      <c r="R410" s="2" t="s">
        <v>41</v>
      </c>
      <c r="S410" s="2" t="s">
        <v>3786</v>
      </c>
      <c r="T410" s="2" t="s">
        <v>3787</v>
      </c>
      <c r="U410" s="2">
        <v>10.6</v>
      </c>
      <c r="V410" s="2" t="s">
        <v>44</v>
      </c>
      <c r="W410" s="2" t="s">
        <v>45</v>
      </c>
      <c r="X410" s="2" t="s">
        <v>3788</v>
      </c>
      <c r="Y410" s="2" t="str">
        <f t="shared" si="1"/>
        <v>Kader PKK / Karang Taruna / Kader Lainnya</v>
      </c>
      <c r="Z410" s="2" t="str">
        <f t="shared" si="2"/>
        <v>#REF!</v>
      </c>
      <c r="AA410" s="2"/>
      <c r="AB410" s="2"/>
      <c r="AC410" s="2"/>
      <c r="AD410" s="2"/>
      <c r="AE410" s="2"/>
      <c r="AF410" s="2"/>
    </row>
    <row r="411" ht="14.25" customHeight="1">
      <c r="A411" s="2" t="s">
        <v>3789</v>
      </c>
      <c r="B411" s="2" t="s">
        <v>62</v>
      </c>
      <c r="C411" s="2" t="s">
        <v>28</v>
      </c>
      <c r="D411" s="2" t="s">
        <v>62</v>
      </c>
      <c r="E411" s="2" t="s">
        <v>3790</v>
      </c>
      <c r="F411" s="2" t="s">
        <v>30</v>
      </c>
      <c r="G411" s="2" t="s">
        <v>31</v>
      </c>
      <c r="H411" s="2" t="s">
        <v>84</v>
      </c>
      <c r="I411" s="2" t="s">
        <v>109</v>
      </c>
      <c r="J411" s="2" t="s">
        <v>3791</v>
      </c>
      <c r="K411" s="2" t="s">
        <v>111</v>
      </c>
      <c r="L411" s="2" t="s">
        <v>36</v>
      </c>
      <c r="M411" s="2" t="s">
        <v>52</v>
      </c>
      <c r="N411" s="2" t="s">
        <v>463</v>
      </c>
      <c r="O411" s="2" t="s">
        <v>3792</v>
      </c>
      <c r="P411" s="2" t="s">
        <v>3793</v>
      </c>
      <c r="Q411" s="2" t="s">
        <v>3794</v>
      </c>
      <c r="R411" s="2" t="s">
        <v>135</v>
      </c>
      <c r="S411" s="2" t="s">
        <v>3795</v>
      </c>
      <c r="T411" s="2" t="s">
        <v>3796</v>
      </c>
      <c r="U411" s="2">
        <v>55.1</v>
      </c>
      <c r="V411" s="2" t="s">
        <v>44</v>
      </c>
      <c r="W411" s="2" t="s">
        <v>45</v>
      </c>
      <c r="X411" s="2" t="s">
        <v>3797</v>
      </c>
      <c r="Y411" s="2" t="str">
        <f t="shared" si="1"/>
        <v>Belum bekerja</v>
      </c>
      <c r="Z411" s="2" t="str">
        <f t="shared" si="2"/>
        <v>#REF!</v>
      </c>
      <c r="AA411" s="2"/>
      <c r="AB411" s="2"/>
      <c r="AC411" s="2"/>
      <c r="AD411" s="2"/>
      <c r="AE411" s="2"/>
      <c r="AF411" s="2"/>
    </row>
    <row r="412" ht="14.25" customHeight="1">
      <c r="A412" s="2" t="s">
        <v>3798</v>
      </c>
      <c r="B412" s="2" t="s">
        <v>62</v>
      </c>
      <c r="C412" s="2" t="s">
        <v>28</v>
      </c>
      <c r="D412" s="2" t="s">
        <v>62</v>
      </c>
      <c r="E412" s="2" t="s">
        <v>3799</v>
      </c>
      <c r="F412" s="2" t="s">
        <v>30</v>
      </c>
      <c r="G412" s="2" t="s">
        <v>31</v>
      </c>
      <c r="H412" s="2" t="s">
        <v>200</v>
      </c>
      <c r="I412" s="2" t="s">
        <v>33</v>
      </c>
      <c r="J412" s="2" t="s">
        <v>3800</v>
      </c>
      <c r="K412" s="2" t="s">
        <v>111</v>
      </c>
      <c r="L412" s="2" t="s">
        <v>36</v>
      </c>
      <c r="M412" s="2" t="s">
        <v>65</v>
      </c>
      <c r="N412" s="2"/>
      <c r="O412" s="2" t="s">
        <v>3801</v>
      </c>
      <c r="P412" s="2" t="s">
        <v>3802</v>
      </c>
      <c r="Q412" s="2" t="s">
        <v>3803</v>
      </c>
      <c r="R412" s="2" t="s">
        <v>57</v>
      </c>
      <c r="S412" s="2" t="s">
        <v>3804</v>
      </c>
      <c r="T412" s="2" t="s">
        <v>3805</v>
      </c>
      <c r="U412" s="2">
        <v>14.333333333333334</v>
      </c>
      <c r="V412" s="2" t="s">
        <v>44</v>
      </c>
      <c r="W412" s="2" t="s">
        <v>45</v>
      </c>
      <c r="X412" s="2" t="s">
        <v>3806</v>
      </c>
      <c r="Y412" s="2" t="str">
        <f t="shared" si="1"/>
        <v>Kader PKK / Karang Taruna / Kader Lainnya</v>
      </c>
      <c r="Z412" s="2" t="str">
        <f t="shared" si="2"/>
        <v>#REF!</v>
      </c>
      <c r="AA412" s="2"/>
      <c r="AB412" s="2"/>
      <c r="AC412" s="2"/>
      <c r="AD412" s="2"/>
      <c r="AE412" s="2"/>
      <c r="AF412" s="2"/>
    </row>
    <row r="413" ht="14.25" customHeight="1">
      <c r="A413" s="2" t="s">
        <v>3807</v>
      </c>
      <c r="B413" s="2" t="s">
        <v>62</v>
      </c>
      <c r="C413" s="2" t="s">
        <v>28</v>
      </c>
      <c r="D413" s="2" t="s">
        <v>62</v>
      </c>
      <c r="E413" s="2" t="s">
        <v>3808</v>
      </c>
      <c r="F413" s="2" t="s">
        <v>30</v>
      </c>
      <c r="G413" s="2" t="s">
        <v>31</v>
      </c>
      <c r="H413" s="2" t="s">
        <v>32</v>
      </c>
      <c r="I413" s="2" t="s">
        <v>130</v>
      </c>
      <c r="J413" s="2" t="s">
        <v>3809</v>
      </c>
      <c r="K413" s="2" t="s">
        <v>111</v>
      </c>
      <c r="L413" s="2" t="s">
        <v>36</v>
      </c>
      <c r="M413" s="2" t="s">
        <v>144</v>
      </c>
      <c r="N413" s="2"/>
      <c r="O413" s="2" t="s">
        <v>3810</v>
      </c>
      <c r="P413" s="2" t="s">
        <v>3811</v>
      </c>
      <c r="Q413" s="2" t="s">
        <v>3812</v>
      </c>
      <c r="R413" s="2" t="s">
        <v>135</v>
      </c>
      <c r="S413" s="2" t="s">
        <v>3813</v>
      </c>
      <c r="T413" s="2" t="s">
        <v>3814</v>
      </c>
      <c r="U413" s="2">
        <v>21.783333333333335</v>
      </c>
      <c r="V413" s="2" t="s">
        <v>44</v>
      </c>
      <c r="W413" s="2" t="s">
        <v>45</v>
      </c>
      <c r="X413" s="2" t="s">
        <v>3815</v>
      </c>
      <c r="Y413" s="2" t="str">
        <f t="shared" si="1"/>
        <v>Mengurus Rumah Tangga</v>
      </c>
      <c r="Z413" s="2" t="str">
        <f t="shared" si="2"/>
        <v>#REF!</v>
      </c>
      <c r="AA413" s="2"/>
      <c r="AB413" s="2"/>
      <c r="AC413" s="2"/>
      <c r="AD413" s="2"/>
      <c r="AE413" s="2"/>
      <c r="AF413" s="2"/>
    </row>
    <row r="414" ht="14.25" customHeight="1">
      <c r="A414" s="2" t="s">
        <v>3816</v>
      </c>
      <c r="B414" s="2" t="s">
        <v>62</v>
      </c>
      <c r="C414" s="2" t="s">
        <v>28</v>
      </c>
      <c r="D414" s="2" t="s">
        <v>62</v>
      </c>
      <c r="E414" s="2" t="s">
        <v>3817</v>
      </c>
      <c r="F414" s="2" t="s">
        <v>30</v>
      </c>
      <c r="G414" s="2" t="s">
        <v>31</v>
      </c>
      <c r="H414" s="2" t="s">
        <v>452</v>
      </c>
      <c r="I414" s="2" t="s">
        <v>130</v>
      </c>
      <c r="J414" s="2" t="s">
        <v>3818</v>
      </c>
      <c r="K414" s="2" t="s">
        <v>111</v>
      </c>
      <c r="L414" s="2" t="s">
        <v>36</v>
      </c>
      <c r="M414" s="2" t="s">
        <v>144</v>
      </c>
      <c r="N414" s="2"/>
      <c r="O414" s="2" t="s">
        <v>3819</v>
      </c>
      <c r="P414" s="2" t="s">
        <v>3820</v>
      </c>
      <c r="Q414" s="2" t="s">
        <v>3821</v>
      </c>
      <c r="R414" s="2" t="s">
        <v>148</v>
      </c>
      <c r="S414" s="2" t="s">
        <v>3822</v>
      </c>
      <c r="T414" s="2" t="s">
        <v>3823</v>
      </c>
      <c r="U414" s="2">
        <v>60.11666666666667</v>
      </c>
      <c r="V414" s="2" t="s">
        <v>44</v>
      </c>
      <c r="W414" s="2" t="s">
        <v>45</v>
      </c>
      <c r="X414" s="2" t="s">
        <v>3824</v>
      </c>
      <c r="Y414" s="2" t="str">
        <f t="shared" si="1"/>
        <v>Mengurus Rumah Tangga</v>
      </c>
      <c r="Z414" s="2" t="str">
        <f t="shared" si="2"/>
        <v>#REF!</v>
      </c>
      <c r="AA414" s="2"/>
      <c r="AB414" s="2"/>
      <c r="AC414" s="2"/>
      <c r="AD414" s="2"/>
      <c r="AE414" s="2"/>
      <c r="AF414" s="2"/>
    </row>
    <row r="415" ht="14.25" customHeight="1">
      <c r="A415" s="2" t="s">
        <v>3825</v>
      </c>
      <c r="B415" s="2" t="s">
        <v>62</v>
      </c>
      <c r="C415" s="2" t="s">
        <v>28</v>
      </c>
      <c r="D415" s="2" t="s">
        <v>62</v>
      </c>
      <c r="E415" s="2" t="s">
        <v>3826</v>
      </c>
      <c r="F415" s="2" t="s">
        <v>30</v>
      </c>
      <c r="G415" s="2" t="s">
        <v>31</v>
      </c>
      <c r="H415" s="2" t="s">
        <v>32</v>
      </c>
      <c r="I415" s="2" t="s">
        <v>130</v>
      </c>
      <c r="J415" s="2" t="s">
        <v>3827</v>
      </c>
      <c r="K415" s="2" t="s">
        <v>111</v>
      </c>
      <c r="L415" s="2" t="s">
        <v>36</v>
      </c>
      <c r="M415" s="2" t="s">
        <v>144</v>
      </c>
      <c r="N415" s="2"/>
      <c r="O415" s="2" t="s">
        <v>3828</v>
      </c>
      <c r="P415" s="2" t="s">
        <v>3829</v>
      </c>
      <c r="Q415" s="2" t="s">
        <v>3830</v>
      </c>
      <c r="R415" s="2" t="s">
        <v>57</v>
      </c>
      <c r="S415" s="2" t="s">
        <v>3831</v>
      </c>
      <c r="T415" s="2" t="s">
        <v>3832</v>
      </c>
      <c r="U415" s="2">
        <v>43.28333333333333</v>
      </c>
      <c r="V415" s="2" t="s">
        <v>44</v>
      </c>
      <c r="W415" s="2" t="s">
        <v>45</v>
      </c>
      <c r="X415" s="2" t="s">
        <v>3833</v>
      </c>
      <c r="Y415" s="2" t="str">
        <f t="shared" si="1"/>
        <v>Mengurus Rumah Tangga</v>
      </c>
      <c r="Z415" s="2" t="str">
        <f t="shared" si="2"/>
        <v>#REF!</v>
      </c>
      <c r="AA415" s="2"/>
      <c r="AB415" s="2"/>
      <c r="AC415" s="2"/>
      <c r="AD415" s="2"/>
      <c r="AE415" s="2"/>
      <c r="AF415" s="2"/>
    </row>
    <row r="416" ht="14.25" customHeight="1">
      <c r="A416" s="2" t="s">
        <v>3834</v>
      </c>
      <c r="B416" s="2" t="s">
        <v>62</v>
      </c>
      <c r="C416" s="2" t="s">
        <v>28</v>
      </c>
      <c r="D416" s="2" t="s">
        <v>62</v>
      </c>
      <c r="E416" s="2" t="s">
        <v>3835</v>
      </c>
      <c r="F416" s="2" t="s">
        <v>30</v>
      </c>
      <c r="G416" s="2" t="s">
        <v>31</v>
      </c>
      <c r="H416" s="2" t="s">
        <v>200</v>
      </c>
      <c r="I416" s="2" t="s">
        <v>85</v>
      </c>
      <c r="J416" s="2" t="s">
        <v>1012</v>
      </c>
      <c r="K416" s="2" t="s">
        <v>111</v>
      </c>
      <c r="L416" s="2" t="s">
        <v>87</v>
      </c>
      <c r="M416" s="2" t="s">
        <v>37</v>
      </c>
      <c r="N416" s="2"/>
      <c r="O416" s="2" t="s">
        <v>3836</v>
      </c>
      <c r="P416" s="2" t="s">
        <v>3837</v>
      </c>
      <c r="Q416" s="2" t="s">
        <v>3838</v>
      </c>
      <c r="R416" s="2" t="s">
        <v>69</v>
      </c>
      <c r="S416" s="2" t="s">
        <v>3839</v>
      </c>
      <c r="T416" s="2" t="s">
        <v>3840</v>
      </c>
      <c r="U416" s="2">
        <v>18.166666666666668</v>
      </c>
      <c r="V416" s="2" t="s">
        <v>44</v>
      </c>
      <c r="W416" s="2" t="s">
        <v>45</v>
      </c>
      <c r="X416" s="2" t="s">
        <v>3841</v>
      </c>
      <c r="Y416" s="2" t="str">
        <f t="shared" si="1"/>
        <v>Wiraswasta</v>
      </c>
      <c r="Z416" s="2" t="str">
        <f t="shared" si="2"/>
        <v>#REF!</v>
      </c>
      <c r="AA416" s="2"/>
      <c r="AB416" s="2"/>
      <c r="AC416" s="2"/>
      <c r="AD416" s="2"/>
      <c r="AE416" s="2"/>
      <c r="AF416" s="2"/>
    </row>
    <row r="417" ht="14.25" customHeight="1">
      <c r="A417" s="2" t="s">
        <v>3842</v>
      </c>
      <c r="B417" s="2" t="s">
        <v>62</v>
      </c>
      <c r="C417" s="2" t="s">
        <v>28</v>
      </c>
      <c r="D417" s="2" t="s">
        <v>62</v>
      </c>
      <c r="E417" s="2" t="s">
        <v>3843</v>
      </c>
      <c r="F417" s="2" t="s">
        <v>30</v>
      </c>
      <c r="G417" s="2" t="s">
        <v>31</v>
      </c>
      <c r="H417" s="2" t="s">
        <v>49</v>
      </c>
      <c r="I417" s="2" t="s">
        <v>277</v>
      </c>
      <c r="J417" s="2" t="s">
        <v>3844</v>
      </c>
      <c r="K417" s="2" t="s">
        <v>111</v>
      </c>
      <c r="L417" s="2" t="s">
        <v>36</v>
      </c>
      <c r="M417" s="2" t="s">
        <v>144</v>
      </c>
      <c r="N417" s="2"/>
      <c r="O417" s="2" t="s">
        <v>3845</v>
      </c>
      <c r="P417" s="2" t="s">
        <v>3846</v>
      </c>
      <c r="Q417" s="2" t="s">
        <v>3847</v>
      </c>
      <c r="R417" s="2" t="s">
        <v>135</v>
      </c>
      <c r="S417" s="2" t="s">
        <v>3848</v>
      </c>
      <c r="T417" s="2" t="s">
        <v>3849</v>
      </c>
      <c r="U417" s="2">
        <v>22.433333333333334</v>
      </c>
      <c r="V417" s="2" t="s">
        <v>44</v>
      </c>
      <c r="W417" s="2" t="s">
        <v>45</v>
      </c>
      <c r="X417" s="2" t="s">
        <v>3850</v>
      </c>
      <c r="Y417" s="2" t="str">
        <f t="shared" si="1"/>
        <v>Mengurus Rumah Tangga</v>
      </c>
      <c r="Z417" s="2" t="str">
        <f t="shared" si="2"/>
        <v>#REF!</v>
      </c>
      <c r="AA417" s="2"/>
      <c r="AB417" s="2"/>
      <c r="AC417" s="2"/>
      <c r="AD417" s="2"/>
      <c r="AE417" s="2"/>
      <c r="AF417" s="2"/>
    </row>
    <row r="418" ht="14.25" customHeight="1">
      <c r="A418" s="2" t="s">
        <v>3851</v>
      </c>
      <c r="B418" s="2" t="s">
        <v>62</v>
      </c>
      <c r="C418" s="2" t="s">
        <v>28</v>
      </c>
      <c r="D418" s="2" t="s">
        <v>62</v>
      </c>
      <c r="E418" s="2" t="s">
        <v>3852</v>
      </c>
      <c r="F418" s="2" t="s">
        <v>30</v>
      </c>
      <c r="G418" s="2" t="s">
        <v>31</v>
      </c>
      <c r="H418" s="2" t="s">
        <v>129</v>
      </c>
      <c r="I418" s="2" t="s">
        <v>130</v>
      </c>
      <c r="J418" s="2" t="s">
        <v>3853</v>
      </c>
      <c r="K418" s="2" t="s">
        <v>111</v>
      </c>
      <c r="L418" s="2" t="s">
        <v>36</v>
      </c>
      <c r="M418" s="2" t="s">
        <v>144</v>
      </c>
      <c r="N418" s="2"/>
      <c r="O418" s="2" t="s">
        <v>3854</v>
      </c>
      <c r="P418" s="2" t="s">
        <v>3855</v>
      </c>
      <c r="Q418" s="2" t="s">
        <v>3856</v>
      </c>
      <c r="R418" s="2" t="s">
        <v>158</v>
      </c>
      <c r="S418" s="2" t="s">
        <v>3857</v>
      </c>
      <c r="T418" s="2" t="s">
        <v>3858</v>
      </c>
      <c r="U418" s="2">
        <v>14.55</v>
      </c>
      <c r="V418" s="2" t="s">
        <v>44</v>
      </c>
      <c r="W418" s="2" t="s">
        <v>45</v>
      </c>
      <c r="X418" s="2" t="s">
        <v>3859</v>
      </c>
      <c r="Y418" s="2" t="str">
        <f t="shared" si="1"/>
        <v>Mengurus Rumah Tangga</v>
      </c>
      <c r="Z418" s="2" t="str">
        <f t="shared" si="2"/>
        <v>#REF!</v>
      </c>
      <c r="AA418" s="2"/>
      <c r="AB418" s="2"/>
      <c r="AC418" s="2"/>
      <c r="AD418" s="2"/>
      <c r="AE418" s="2"/>
      <c r="AF418" s="2"/>
    </row>
    <row r="419" ht="14.25" customHeight="1">
      <c r="A419" s="2" t="s">
        <v>3860</v>
      </c>
      <c r="B419" s="2" t="s">
        <v>62</v>
      </c>
      <c r="C419" s="2" t="s">
        <v>28</v>
      </c>
      <c r="D419" s="2" t="s">
        <v>62</v>
      </c>
      <c r="E419" s="2" t="s">
        <v>3861</v>
      </c>
      <c r="F419" s="2" t="s">
        <v>30</v>
      </c>
      <c r="G419" s="2" t="s">
        <v>31</v>
      </c>
      <c r="H419" s="2" t="s">
        <v>141</v>
      </c>
      <c r="I419" s="2" t="s">
        <v>33</v>
      </c>
      <c r="J419" s="2" t="s">
        <v>3862</v>
      </c>
      <c r="K419" s="2" t="s">
        <v>111</v>
      </c>
      <c r="L419" s="2" t="s">
        <v>87</v>
      </c>
      <c r="M419" s="2" t="s">
        <v>144</v>
      </c>
      <c r="N419" s="2"/>
      <c r="O419" s="2" t="s">
        <v>3863</v>
      </c>
      <c r="P419" s="2" t="s">
        <v>3864</v>
      </c>
      <c r="Q419" s="2" t="s">
        <v>3865</v>
      </c>
      <c r="R419" s="2" t="s">
        <v>69</v>
      </c>
      <c r="S419" s="2" t="s">
        <v>3866</v>
      </c>
      <c r="T419" s="2" t="s">
        <v>3867</v>
      </c>
      <c r="U419" s="2">
        <v>33.05</v>
      </c>
      <c r="V419" s="2" t="s">
        <v>44</v>
      </c>
      <c r="W419" s="2" t="s">
        <v>45</v>
      </c>
      <c r="X419" s="2" t="s">
        <v>3868</v>
      </c>
      <c r="Y419" s="2" t="str">
        <f t="shared" si="1"/>
        <v>Mengurus Rumah Tangga</v>
      </c>
      <c r="Z419" s="2" t="str">
        <f t="shared" si="2"/>
        <v>#REF!</v>
      </c>
      <c r="AA419" s="2"/>
      <c r="AB419" s="2"/>
      <c r="AC419" s="2"/>
      <c r="AD419" s="2"/>
      <c r="AE419" s="2"/>
      <c r="AF419" s="2"/>
    </row>
    <row r="420" ht="14.25" customHeight="1">
      <c r="A420" s="2" t="s">
        <v>3869</v>
      </c>
      <c r="B420" s="2" t="s">
        <v>62</v>
      </c>
      <c r="C420" s="2" t="s">
        <v>28</v>
      </c>
      <c r="D420" s="2" t="s">
        <v>62</v>
      </c>
      <c r="E420" s="2" t="s">
        <v>3870</v>
      </c>
      <c r="F420" s="2" t="s">
        <v>30</v>
      </c>
      <c r="G420" s="2" t="s">
        <v>31</v>
      </c>
      <c r="H420" s="2" t="s">
        <v>49</v>
      </c>
      <c r="I420" s="2" t="s">
        <v>130</v>
      </c>
      <c r="J420" s="2" t="s">
        <v>3871</v>
      </c>
      <c r="K420" s="2" t="s">
        <v>111</v>
      </c>
      <c r="L420" s="2" t="s">
        <v>36</v>
      </c>
      <c r="M420" s="2" t="s">
        <v>144</v>
      </c>
      <c r="N420" s="2"/>
      <c r="O420" s="2" t="s">
        <v>3872</v>
      </c>
      <c r="P420" s="2" t="s">
        <v>3873</v>
      </c>
      <c r="Q420" s="2" t="s">
        <v>3874</v>
      </c>
      <c r="R420" s="2" t="s">
        <v>158</v>
      </c>
      <c r="S420" s="2" t="s">
        <v>3875</v>
      </c>
      <c r="T420" s="2" t="s">
        <v>3876</v>
      </c>
      <c r="U420" s="2">
        <v>26.616666666666667</v>
      </c>
      <c r="V420" s="2" t="s">
        <v>44</v>
      </c>
      <c r="W420" s="2" t="s">
        <v>45</v>
      </c>
      <c r="X420" s="2" t="s">
        <v>3877</v>
      </c>
      <c r="Y420" s="2" t="str">
        <f t="shared" si="1"/>
        <v>Mengurus Rumah Tangga</v>
      </c>
      <c r="Z420" s="2" t="str">
        <f t="shared" si="2"/>
        <v>#REF!</v>
      </c>
      <c r="AA420" s="2"/>
      <c r="AB420" s="2"/>
      <c r="AC420" s="2"/>
      <c r="AD420" s="2"/>
      <c r="AE420" s="2"/>
      <c r="AF420" s="2"/>
    </row>
    <row r="421" ht="14.25" customHeight="1">
      <c r="A421" s="2" t="s">
        <v>3878</v>
      </c>
      <c r="B421" s="2" t="s">
        <v>27</v>
      </c>
      <c r="C421" s="2" t="s">
        <v>28</v>
      </c>
      <c r="D421" s="2" t="s">
        <v>27</v>
      </c>
      <c r="E421" s="2" t="s">
        <v>3879</v>
      </c>
      <c r="F421" s="2" t="s">
        <v>30</v>
      </c>
      <c r="G421" s="2" t="s">
        <v>31</v>
      </c>
      <c r="H421" s="2" t="s">
        <v>84</v>
      </c>
      <c r="I421" s="2" t="s">
        <v>109</v>
      </c>
      <c r="J421" s="2" t="s">
        <v>3880</v>
      </c>
      <c r="K421" s="2" t="s">
        <v>111</v>
      </c>
      <c r="L421" s="2" t="s">
        <v>87</v>
      </c>
      <c r="M421" s="2" t="s">
        <v>52</v>
      </c>
      <c r="N421" s="2" t="s">
        <v>3881</v>
      </c>
      <c r="O421" s="2" t="s">
        <v>3882</v>
      </c>
      <c r="P421" s="2" t="s">
        <v>3883</v>
      </c>
      <c r="Q421" s="2" t="s">
        <v>3884</v>
      </c>
      <c r="R421" s="2" t="s">
        <v>57</v>
      </c>
      <c r="S421" s="2" t="s">
        <v>3885</v>
      </c>
      <c r="T421" s="2" t="s">
        <v>3886</v>
      </c>
      <c r="U421" s="2">
        <v>56.21666666666667</v>
      </c>
      <c r="V421" s="2" t="s">
        <v>44</v>
      </c>
      <c r="W421" s="2" t="s">
        <v>45</v>
      </c>
      <c r="X421" s="2" t="s">
        <v>3887</v>
      </c>
      <c r="Y421" s="2" t="str">
        <f t="shared" si="1"/>
        <v>LMK</v>
      </c>
      <c r="Z421" s="2" t="str">
        <f t="shared" si="2"/>
        <v>#REF!</v>
      </c>
      <c r="AA421" s="2"/>
      <c r="AB421" s="2"/>
      <c r="AC421" s="2"/>
      <c r="AD421" s="2"/>
      <c r="AE421" s="2"/>
      <c r="AF421" s="2"/>
    </row>
    <row r="422" ht="14.25" customHeight="1">
      <c r="A422" s="2" t="s">
        <v>3888</v>
      </c>
      <c r="B422" s="2" t="s">
        <v>62</v>
      </c>
      <c r="C422" s="2" t="s">
        <v>28</v>
      </c>
      <c r="D422" s="2" t="s">
        <v>62</v>
      </c>
      <c r="E422" s="2" t="s">
        <v>3889</v>
      </c>
      <c r="F422" s="2" t="s">
        <v>30</v>
      </c>
      <c r="G422" s="2" t="s">
        <v>31</v>
      </c>
      <c r="H422" s="2" t="s">
        <v>141</v>
      </c>
      <c r="I422" s="2" t="s">
        <v>130</v>
      </c>
      <c r="J422" s="2" t="s">
        <v>3890</v>
      </c>
      <c r="K422" s="2" t="s">
        <v>111</v>
      </c>
      <c r="L422" s="2" t="s">
        <v>36</v>
      </c>
      <c r="M422" s="2" t="s">
        <v>144</v>
      </c>
      <c r="N422" s="2"/>
      <c r="O422" s="2" t="s">
        <v>3891</v>
      </c>
      <c r="P422" s="2" t="s">
        <v>3892</v>
      </c>
      <c r="Q422" s="2" t="s">
        <v>3893</v>
      </c>
      <c r="R422" s="2" t="s">
        <v>426</v>
      </c>
      <c r="S422" s="2" t="s">
        <v>3894</v>
      </c>
      <c r="T422" s="2" t="s">
        <v>3895</v>
      </c>
      <c r="U422" s="2">
        <v>33.7</v>
      </c>
      <c r="V422" s="2" t="s">
        <v>44</v>
      </c>
      <c r="W422" s="2" t="s">
        <v>45</v>
      </c>
      <c r="X422" s="2" t="s">
        <v>3896</v>
      </c>
      <c r="Y422" s="2" t="str">
        <f t="shared" si="1"/>
        <v>Mengurus Rumah Tangga</v>
      </c>
      <c r="Z422" s="2" t="str">
        <f t="shared" si="2"/>
        <v>#REF!</v>
      </c>
      <c r="AA422" s="2"/>
      <c r="AB422" s="2"/>
      <c r="AC422" s="2"/>
      <c r="AD422" s="2"/>
      <c r="AE422" s="2"/>
      <c r="AF422" s="2"/>
    </row>
    <row r="423" ht="14.25" customHeight="1">
      <c r="A423" s="2" t="s">
        <v>3897</v>
      </c>
      <c r="B423" s="2" t="s">
        <v>62</v>
      </c>
      <c r="C423" s="2" t="s">
        <v>28</v>
      </c>
      <c r="D423" s="2" t="s">
        <v>62</v>
      </c>
      <c r="E423" s="2" t="s">
        <v>3898</v>
      </c>
      <c r="F423" s="2" t="s">
        <v>30</v>
      </c>
      <c r="G423" s="2" t="s">
        <v>31</v>
      </c>
      <c r="H423" s="2" t="s">
        <v>32</v>
      </c>
      <c r="I423" s="2" t="s">
        <v>130</v>
      </c>
      <c r="J423" s="2" t="s">
        <v>3899</v>
      </c>
      <c r="K423" s="2" t="s">
        <v>111</v>
      </c>
      <c r="L423" s="2" t="s">
        <v>36</v>
      </c>
      <c r="M423" s="2" t="s">
        <v>144</v>
      </c>
      <c r="N423" s="2"/>
      <c r="O423" s="2" t="s">
        <v>3900</v>
      </c>
      <c r="P423" s="2" t="s">
        <v>3901</v>
      </c>
      <c r="Q423" s="2" t="s">
        <v>3902</v>
      </c>
      <c r="R423" s="2" t="s">
        <v>57</v>
      </c>
      <c r="S423" s="2" t="s">
        <v>3903</v>
      </c>
      <c r="T423" s="2" t="s">
        <v>3904</v>
      </c>
      <c r="U423" s="2">
        <v>25.533333333333335</v>
      </c>
      <c r="V423" s="2" t="s">
        <v>44</v>
      </c>
      <c r="W423" s="2" t="s">
        <v>45</v>
      </c>
      <c r="X423" s="2" t="s">
        <v>3905</v>
      </c>
      <c r="Y423" s="2" t="str">
        <f t="shared" si="1"/>
        <v>Mengurus Rumah Tangga</v>
      </c>
      <c r="Z423" s="2" t="str">
        <f t="shared" si="2"/>
        <v>#REF!</v>
      </c>
      <c r="AA423" s="2"/>
      <c r="AB423" s="2"/>
      <c r="AC423" s="2"/>
      <c r="AD423" s="2"/>
      <c r="AE423" s="2"/>
      <c r="AF423" s="2"/>
    </row>
    <row r="424" ht="14.25" customHeight="1">
      <c r="A424" s="2" t="s">
        <v>3906</v>
      </c>
      <c r="B424" s="2" t="s">
        <v>62</v>
      </c>
      <c r="C424" s="2" t="s">
        <v>28</v>
      </c>
      <c r="D424" s="2" t="s">
        <v>62</v>
      </c>
      <c r="E424" s="2" t="s">
        <v>3907</v>
      </c>
      <c r="F424" s="2" t="s">
        <v>30</v>
      </c>
      <c r="G424" s="2" t="s">
        <v>31</v>
      </c>
      <c r="H424" s="2" t="s">
        <v>32</v>
      </c>
      <c r="I424" s="2" t="s">
        <v>50</v>
      </c>
      <c r="J424" s="2" t="s">
        <v>3908</v>
      </c>
      <c r="K424" s="2" t="s">
        <v>111</v>
      </c>
      <c r="L424" s="2" t="s">
        <v>36</v>
      </c>
      <c r="M424" s="2" t="s">
        <v>65</v>
      </c>
      <c r="N424" s="2"/>
      <c r="O424" s="2" t="s">
        <v>3909</v>
      </c>
      <c r="P424" s="2" t="s">
        <v>3910</v>
      </c>
      <c r="Q424" s="2" t="s">
        <v>3911</v>
      </c>
      <c r="R424" s="2" t="s">
        <v>41</v>
      </c>
      <c r="S424" s="2" t="s">
        <v>1627</v>
      </c>
      <c r="T424" s="2" t="s">
        <v>3912</v>
      </c>
      <c r="U424" s="2">
        <v>36.733333333333334</v>
      </c>
      <c r="V424" s="2" t="s">
        <v>44</v>
      </c>
      <c r="W424" s="2" t="s">
        <v>45</v>
      </c>
      <c r="X424" s="2" t="s">
        <v>3913</v>
      </c>
      <c r="Y424" s="2" t="str">
        <f t="shared" si="1"/>
        <v>Kader PKK / Karang Taruna / Kader Lainnya</v>
      </c>
      <c r="Z424" s="2" t="str">
        <f t="shared" si="2"/>
        <v>#REF!</v>
      </c>
      <c r="AA424" s="2"/>
      <c r="AB424" s="2"/>
      <c r="AC424" s="2"/>
      <c r="AD424" s="2"/>
      <c r="AE424" s="2"/>
      <c r="AF424" s="2"/>
    </row>
    <row r="425" ht="14.25" customHeight="1">
      <c r="A425" s="2" t="s">
        <v>3914</v>
      </c>
      <c r="B425" s="2" t="s">
        <v>62</v>
      </c>
      <c r="C425" s="2" t="s">
        <v>28</v>
      </c>
      <c r="D425" s="2" t="s">
        <v>62</v>
      </c>
      <c r="E425" s="2" t="s">
        <v>3915</v>
      </c>
      <c r="F425" s="2" t="s">
        <v>30</v>
      </c>
      <c r="G425" s="2" t="s">
        <v>31</v>
      </c>
      <c r="H425" s="2" t="s">
        <v>452</v>
      </c>
      <c r="I425" s="2" t="s">
        <v>130</v>
      </c>
      <c r="J425" s="2" t="s">
        <v>3916</v>
      </c>
      <c r="K425" s="2" t="s">
        <v>111</v>
      </c>
      <c r="L425" s="2" t="s">
        <v>36</v>
      </c>
      <c r="M425" s="2" t="s">
        <v>144</v>
      </c>
      <c r="N425" s="2"/>
      <c r="O425" s="2" t="s">
        <v>3917</v>
      </c>
      <c r="P425" s="2" t="s">
        <v>3918</v>
      </c>
      <c r="Q425" s="2" t="s">
        <v>3919</v>
      </c>
      <c r="R425" s="2" t="s">
        <v>322</v>
      </c>
      <c r="S425" s="2" t="s">
        <v>3920</v>
      </c>
      <c r="T425" s="2" t="s">
        <v>3921</v>
      </c>
      <c r="U425" s="2">
        <v>59.05</v>
      </c>
      <c r="V425" s="2" t="s">
        <v>44</v>
      </c>
      <c r="W425" s="2" t="s">
        <v>45</v>
      </c>
      <c r="X425" s="2" t="s">
        <v>3922</v>
      </c>
      <c r="Y425" s="2" t="str">
        <f t="shared" si="1"/>
        <v>Mengurus Rumah Tangga</v>
      </c>
      <c r="Z425" s="2" t="str">
        <f t="shared" si="2"/>
        <v>#REF!</v>
      </c>
      <c r="AA425" s="2"/>
      <c r="AB425" s="2"/>
      <c r="AC425" s="2"/>
      <c r="AD425" s="2"/>
      <c r="AE425" s="2"/>
      <c r="AF425" s="2"/>
    </row>
    <row r="426" ht="14.25" customHeight="1">
      <c r="A426" s="2" t="s">
        <v>3923</v>
      </c>
      <c r="B426" s="2" t="s">
        <v>62</v>
      </c>
      <c r="C426" s="2" t="s">
        <v>28</v>
      </c>
      <c r="D426" s="2" t="s">
        <v>62</v>
      </c>
      <c r="E426" s="2" t="s">
        <v>3924</v>
      </c>
      <c r="F426" s="2" t="s">
        <v>30</v>
      </c>
      <c r="G426" s="2" t="s">
        <v>31</v>
      </c>
      <c r="H426" s="2" t="s">
        <v>32</v>
      </c>
      <c r="I426" s="2" t="s">
        <v>85</v>
      </c>
      <c r="J426" s="2" t="s">
        <v>3925</v>
      </c>
      <c r="K426" s="2" t="s">
        <v>111</v>
      </c>
      <c r="L426" s="2" t="s">
        <v>482</v>
      </c>
      <c r="M426" s="2" t="s">
        <v>144</v>
      </c>
      <c r="N426" s="2"/>
      <c r="O426" s="2" t="s">
        <v>3926</v>
      </c>
      <c r="P426" s="2" t="s">
        <v>3927</v>
      </c>
      <c r="Q426" s="2" t="s">
        <v>3928</v>
      </c>
      <c r="R426" s="2" t="s">
        <v>135</v>
      </c>
      <c r="S426" s="2" t="s">
        <v>3929</v>
      </c>
      <c r="T426" s="2" t="s">
        <v>3930</v>
      </c>
      <c r="U426" s="2">
        <v>64.1</v>
      </c>
      <c r="V426" s="2" t="s">
        <v>44</v>
      </c>
      <c r="W426" s="2" t="s">
        <v>45</v>
      </c>
      <c r="X426" s="2" t="s">
        <v>3931</v>
      </c>
      <c r="Y426" s="2" t="str">
        <f t="shared" si="1"/>
        <v>Mengurus Rumah Tangga</v>
      </c>
      <c r="Z426" s="2" t="str">
        <f t="shared" si="2"/>
        <v>#REF!</v>
      </c>
      <c r="AA426" s="2"/>
      <c r="AB426" s="2"/>
      <c r="AC426" s="2"/>
      <c r="AD426" s="2"/>
      <c r="AE426" s="2"/>
      <c r="AF426" s="2"/>
    </row>
    <row r="427" ht="14.25" customHeight="1">
      <c r="A427" s="2" t="s">
        <v>3932</v>
      </c>
      <c r="B427" s="2" t="s">
        <v>62</v>
      </c>
      <c r="C427" s="2" t="s">
        <v>28</v>
      </c>
      <c r="D427" s="2" t="s">
        <v>62</v>
      </c>
      <c r="E427" s="2" t="s">
        <v>3933</v>
      </c>
      <c r="F427" s="2" t="s">
        <v>30</v>
      </c>
      <c r="G427" s="2" t="s">
        <v>31</v>
      </c>
      <c r="H427" s="2" t="s">
        <v>108</v>
      </c>
      <c r="I427" s="2" t="s">
        <v>33</v>
      </c>
      <c r="J427" s="2" t="s">
        <v>3934</v>
      </c>
      <c r="K427" s="2" t="s">
        <v>111</v>
      </c>
      <c r="L427" s="2" t="s">
        <v>36</v>
      </c>
      <c r="M427" s="2" t="s">
        <v>65</v>
      </c>
      <c r="N427" s="2"/>
      <c r="O427" s="2" t="s">
        <v>3935</v>
      </c>
      <c r="P427" s="2" t="s">
        <v>3936</v>
      </c>
      <c r="Q427" s="2" t="s">
        <v>3937</v>
      </c>
      <c r="R427" s="2" t="s">
        <v>135</v>
      </c>
      <c r="S427" s="2" t="s">
        <v>3938</v>
      </c>
      <c r="T427" s="2" t="s">
        <v>3939</v>
      </c>
      <c r="U427" s="2">
        <v>32.233333333333334</v>
      </c>
      <c r="V427" s="2" t="s">
        <v>44</v>
      </c>
      <c r="W427" s="2" t="s">
        <v>45</v>
      </c>
      <c r="X427" s="2" t="s">
        <v>3940</v>
      </c>
      <c r="Y427" s="2" t="str">
        <f t="shared" si="1"/>
        <v>Kader PKK / Karang Taruna / Kader Lainnya</v>
      </c>
      <c r="Z427" s="2" t="str">
        <f t="shared" si="2"/>
        <v>#REF!</v>
      </c>
      <c r="AA427" s="2"/>
      <c r="AB427" s="2"/>
      <c r="AC427" s="2"/>
      <c r="AD427" s="2"/>
      <c r="AE427" s="2"/>
      <c r="AF427" s="2"/>
    </row>
    <row r="428" ht="14.25" customHeight="1">
      <c r="A428" s="2" t="s">
        <v>3941</v>
      </c>
      <c r="B428" s="2" t="s">
        <v>62</v>
      </c>
      <c r="C428" s="2" t="s">
        <v>28</v>
      </c>
      <c r="D428" s="2" t="s">
        <v>62</v>
      </c>
      <c r="E428" s="2" t="s">
        <v>2666</v>
      </c>
      <c r="F428" s="2" t="s">
        <v>30</v>
      </c>
      <c r="G428" s="2" t="s">
        <v>31</v>
      </c>
      <c r="H428" s="2" t="s">
        <v>32</v>
      </c>
      <c r="I428" s="2" t="s">
        <v>85</v>
      </c>
      <c r="J428" s="2" t="s">
        <v>3942</v>
      </c>
      <c r="K428" s="2" t="s">
        <v>111</v>
      </c>
      <c r="L428" s="2" t="s">
        <v>36</v>
      </c>
      <c r="M428" s="2" t="s">
        <v>65</v>
      </c>
      <c r="N428" s="2"/>
      <c r="O428" s="2" t="s">
        <v>3943</v>
      </c>
      <c r="P428" s="2" t="s">
        <v>3944</v>
      </c>
      <c r="Q428" s="2" t="s">
        <v>3945</v>
      </c>
      <c r="R428" s="2" t="s">
        <v>135</v>
      </c>
      <c r="S428" s="2" t="s">
        <v>2672</v>
      </c>
      <c r="T428" s="2" t="s">
        <v>3946</v>
      </c>
      <c r="U428" s="2">
        <v>29.95</v>
      </c>
      <c r="V428" s="2" t="s">
        <v>44</v>
      </c>
      <c r="W428" s="2" t="s">
        <v>45</v>
      </c>
      <c r="X428" s="2" t="s">
        <v>3947</v>
      </c>
      <c r="Y428" s="2" t="str">
        <f t="shared" si="1"/>
        <v>Kader PKK / Karang Taruna / Kader Lainnya</v>
      </c>
      <c r="Z428" s="2" t="str">
        <f t="shared" si="2"/>
        <v>#REF!</v>
      </c>
      <c r="AA428" s="2"/>
      <c r="AB428" s="2"/>
      <c r="AC428" s="2"/>
      <c r="AD428" s="2"/>
      <c r="AE428" s="2"/>
      <c r="AF428" s="2"/>
    </row>
    <row r="429" ht="14.25" customHeight="1">
      <c r="A429" s="2" t="s">
        <v>3948</v>
      </c>
      <c r="B429" s="2" t="s">
        <v>62</v>
      </c>
      <c r="C429" s="2" t="s">
        <v>28</v>
      </c>
      <c r="D429" s="2" t="s">
        <v>62</v>
      </c>
      <c r="E429" s="2" t="s">
        <v>3949</v>
      </c>
      <c r="F429" s="2" t="s">
        <v>316</v>
      </c>
      <c r="G429" s="2" t="s">
        <v>328</v>
      </c>
      <c r="H429" s="2" t="s">
        <v>329</v>
      </c>
      <c r="I429" s="2" t="s">
        <v>330</v>
      </c>
      <c r="J429" s="2" t="s">
        <v>3950</v>
      </c>
      <c r="K429" s="2" t="s">
        <v>35</v>
      </c>
      <c r="L429" s="2" t="s">
        <v>482</v>
      </c>
      <c r="M429" s="2" t="s">
        <v>258</v>
      </c>
      <c r="N429" s="2"/>
      <c r="O429" s="2" t="s">
        <v>3951</v>
      </c>
      <c r="P429" s="2" t="s">
        <v>3952</v>
      </c>
      <c r="Q429" s="2" t="s">
        <v>3953</v>
      </c>
      <c r="R429" s="2" t="s">
        <v>57</v>
      </c>
      <c r="S429" s="2" t="s">
        <v>3954</v>
      </c>
      <c r="T429" s="2" t="s">
        <v>3955</v>
      </c>
      <c r="U429" s="2">
        <v>12.25</v>
      </c>
      <c r="V429" s="2" t="s">
        <v>44</v>
      </c>
      <c r="W429" s="2" t="s">
        <v>45</v>
      </c>
      <c r="X429" s="2" t="s">
        <v>3956</v>
      </c>
      <c r="Y429" s="2" t="str">
        <f t="shared" si="1"/>
        <v>Pelajar / Mahasiswa</v>
      </c>
      <c r="Z429" s="2" t="str">
        <f t="shared" si="2"/>
        <v>#REF!</v>
      </c>
      <c r="AA429" s="2"/>
      <c r="AB429" s="2"/>
      <c r="AC429" s="2"/>
      <c r="AD429" s="2"/>
      <c r="AE429" s="2"/>
      <c r="AF429" s="2"/>
    </row>
    <row r="430" ht="14.25" customHeight="1">
      <c r="A430" s="2" t="s">
        <v>3957</v>
      </c>
      <c r="B430" s="2" t="s">
        <v>27</v>
      </c>
      <c r="C430" s="2" t="s">
        <v>28</v>
      </c>
      <c r="D430" s="2" t="s">
        <v>27</v>
      </c>
      <c r="E430" s="2" t="s">
        <v>3958</v>
      </c>
      <c r="F430" s="2" t="s">
        <v>30</v>
      </c>
      <c r="G430" s="2" t="s">
        <v>31</v>
      </c>
      <c r="H430" s="2" t="s">
        <v>84</v>
      </c>
      <c r="I430" s="2" t="s">
        <v>109</v>
      </c>
      <c r="J430" s="2" t="s">
        <v>3959</v>
      </c>
      <c r="K430" s="2" t="s">
        <v>111</v>
      </c>
      <c r="L430" s="2" t="s">
        <v>36</v>
      </c>
      <c r="M430" s="2" t="s">
        <v>65</v>
      </c>
      <c r="N430" s="2"/>
      <c r="O430" s="2" t="s">
        <v>3960</v>
      </c>
      <c r="P430" s="2" t="s">
        <v>3961</v>
      </c>
      <c r="Q430" s="2" t="s">
        <v>3962</v>
      </c>
      <c r="R430" s="2" t="s">
        <v>148</v>
      </c>
      <c r="S430" s="2" t="s">
        <v>3963</v>
      </c>
      <c r="T430" s="2" t="s">
        <v>3964</v>
      </c>
      <c r="U430" s="2">
        <v>35.28333333333333</v>
      </c>
      <c r="V430" s="2" t="s">
        <v>44</v>
      </c>
      <c r="W430" s="2" t="s">
        <v>45</v>
      </c>
      <c r="X430" s="2" t="s">
        <v>3965</v>
      </c>
      <c r="Y430" s="2" t="str">
        <f t="shared" si="1"/>
        <v>Kader PKK / Karang Taruna / Kader Lainnya</v>
      </c>
      <c r="Z430" s="2" t="str">
        <f t="shared" si="2"/>
        <v>#REF!</v>
      </c>
      <c r="AA430" s="2"/>
      <c r="AB430" s="2"/>
      <c r="AC430" s="2"/>
      <c r="AD430" s="2"/>
      <c r="AE430" s="2"/>
      <c r="AF430" s="2"/>
    </row>
    <row r="431" ht="14.25" customHeight="1">
      <c r="A431" s="2" t="s">
        <v>3966</v>
      </c>
      <c r="B431" s="2" t="s">
        <v>62</v>
      </c>
      <c r="C431" s="2" t="s">
        <v>28</v>
      </c>
      <c r="D431" s="2" t="s">
        <v>62</v>
      </c>
      <c r="E431" s="2" t="s">
        <v>3967</v>
      </c>
      <c r="F431" s="2" t="s">
        <v>30</v>
      </c>
      <c r="G431" s="2" t="s">
        <v>31</v>
      </c>
      <c r="H431" s="2" t="s">
        <v>452</v>
      </c>
      <c r="I431" s="2" t="s">
        <v>33</v>
      </c>
      <c r="J431" s="2" t="s">
        <v>3968</v>
      </c>
      <c r="K431" s="2" t="s">
        <v>111</v>
      </c>
      <c r="L431" s="2" t="s">
        <v>87</v>
      </c>
      <c r="M431" s="2" t="s">
        <v>65</v>
      </c>
      <c r="N431" s="2"/>
      <c r="O431" s="2" t="s">
        <v>3969</v>
      </c>
      <c r="P431" s="2" t="s">
        <v>3970</v>
      </c>
      <c r="Q431" s="2" t="s">
        <v>3971</v>
      </c>
      <c r="R431" s="2" t="s">
        <v>135</v>
      </c>
      <c r="S431" s="2" t="s">
        <v>3972</v>
      </c>
      <c r="T431" s="2" t="s">
        <v>3973</v>
      </c>
      <c r="U431" s="2">
        <v>48.21666666666667</v>
      </c>
      <c r="V431" s="2" t="s">
        <v>44</v>
      </c>
      <c r="W431" s="2" t="s">
        <v>45</v>
      </c>
      <c r="X431" s="2" t="s">
        <v>3974</v>
      </c>
      <c r="Y431" s="2" t="str">
        <f t="shared" si="1"/>
        <v>Kader PKK / Karang Taruna / Kader Lainnya</v>
      </c>
      <c r="Z431" s="2" t="str">
        <f t="shared" si="2"/>
        <v>#REF!</v>
      </c>
      <c r="AA431" s="2"/>
      <c r="AB431" s="2"/>
      <c r="AC431" s="2"/>
      <c r="AD431" s="2"/>
      <c r="AE431" s="2"/>
      <c r="AF431" s="2"/>
    </row>
    <row r="432" ht="14.25" customHeight="1">
      <c r="A432" s="2" t="s">
        <v>3975</v>
      </c>
      <c r="B432" s="2" t="s">
        <v>27</v>
      </c>
      <c r="C432" s="2" t="s">
        <v>28</v>
      </c>
      <c r="D432" s="2" t="s">
        <v>27</v>
      </c>
      <c r="E432" s="2" t="s">
        <v>3976</v>
      </c>
      <c r="F432" s="2" t="s">
        <v>30</v>
      </c>
      <c r="G432" s="2" t="s">
        <v>31</v>
      </c>
      <c r="H432" s="2" t="s">
        <v>108</v>
      </c>
      <c r="I432" s="2" t="s">
        <v>277</v>
      </c>
      <c r="J432" s="2" t="s">
        <v>3977</v>
      </c>
      <c r="K432" s="2" t="s">
        <v>111</v>
      </c>
      <c r="L432" s="2" t="s">
        <v>482</v>
      </c>
      <c r="M432" s="2" t="s">
        <v>65</v>
      </c>
      <c r="N432" s="2"/>
      <c r="O432" s="2" t="s">
        <v>3978</v>
      </c>
      <c r="P432" s="2" t="s">
        <v>3979</v>
      </c>
      <c r="Q432" s="2" t="s">
        <v>3980</v>
      </c>
      <c r="R432" s="2" t="s">
        <v>57</v>
      </c>
      <c r="S432" s="2" t="s">
        <v>3981</v>
      </c>
      <c r="T432" s="2" t="s">
        <v>3982</v>
      </c>
      <c r="U432" s="2">
        <v>37.916666666666664</v>
      </c>
      <c r="V432" s="2" t="s">
        <v>44</v>
      </c>
      <c r="W432" s="2" t="s">
        <v>45</v>
      </c>
      <c r="X432" s="2" t="s">
        <v>3983</v>
      </c>
      <c r="Y432" s="2" t="str">
        <f t="shared" si="1"/>
        <v>Kader PKK / Karang Taruna / Kader Lainnya</v>
      </c>
      <c r="Z432" s="2" t="str">
        <f t="shared" si="2"/>
        <v>#REF!</v>
      </c>
      <c r="AA432" s="2"/>
      <c r="AB432" s="2"/>
      <c r="AC432" s="2"/>
      <c r="AD432" s="2"/>
      <c r="AE432" s="2"/>
      <c r="AF432" s="2"/>
    </row>
    <row r="433" ht="14.25" customHeight="1">
      <c r="A433" s="2" t="s">
        <v>3984</v>
      </c>
      <c r="B433" s="2" t="s">
        <v>62</v>
      </c>
      <c r="C433" s="2" t="s">
        <v>28</v>
      </c>
      <c r="D433" s="2" t="s">
        <v>62</v>
      </c>
      <c r="E433" s="2" t="s">
        <v>3985</v>
      </c>
      <c r="F433" s="2" t="s">
        <v>30</v>
      </c>
      <c r="G433" s="2" t="s">
        <v>31</v>
      </c>
      <c r="H433" s="2" t="s">
        <v>84</v>
      </c>
      <c r="I433" s="2" t="s">
        <v>142</v>
      </c>
      <c r="J433" s="2" t="s">
        <v>3986</v>
      </c>
      <c r="K433" s="2" t="s">
        <v>111</v>
      </c>
      <c r="L433" s="2" t="s">
        <v>36</v>
      </c>
      <c r="M433" s="2" t="s">
        <v>65</v>
      </c>
      <c r="N433" s="2"/>
      <c r="O433" s="2" t="s">
        <v>3987</v>
      </c>
      <c r="P433" s="2" t="s">
        <v>3988</v>
      </c>
      <c r="Q433" s="2" t="s">
        <v>3989</v>
      </c>
      <c r="R433" s="2" t="s">
        <v>158</v>
      </c>
      <c r="S433" s="2" t="s">
        <v>3990</v>
      </c>
      <c r="T433" s="2" t="s">
        <v>3991</v>
      </c>
      <c r="U433" s="2">
        <v>14.3</v>
      </c>
      <c r="V433" s="2" t="s">
        <v>44</v>
      </c>
      <c r="W433" s="2" t="s">
        <v>45</v>
      </c>
      <c r="X433" s="2" t="s">
        <v>3992</v>
      </c>
      <c r="Y433" s="2" t="str">
        <f t="shared" si="1"/>
        <v>Kader PKK / Karang Taruna / Kader Lainnya</v>
      </c>
      <c r="Z433" s="2" t="str">
        <f t="shared" si="2"/>
        <v>#REF!</v>
      </c>
      <c r="AA433" s="2"/>
      <c r="AB433" s="2"/>
      <c r="AC433" s="2"/>
      <c r="AD433" s="2"/>
      <c r="AE433" s="2"/>
      <c r="AF433" s="2"/>
    </row>
    <row r="434" ht="14.25" customHeight="1">
      <c r="A434" s="2" t="s">
        <v>3993</v>
      </c>
      <c r="B434" s="2" t="s">
        <v>27</v>
      </c>
      <c r="C434" s="2" t="s">
        <v>28</v>
      </c>
      <c r="D434" s="2" t="s">
        <v>27</v>
      </c>
      <c r="E434" s="2" t="s">
        <v>3994</v>
      </c>
      <c r="F434" s="2" t="s">
        <v>30</v>
      </c>
      <c r="G434" s="2" t="s">
        <v>31</v>
      </c>
      <c r="H434" s="2" t="s">
        <v>84</v>
      </c>
      <c r="I434" s="2" t="s">
        <v>277</v>
      </c>
      <c r="J434" s="2" t="s">
        <v>3995</v>
      </c>
      <c r="K434" s="2" t="s">
        <v>111</v>
      </c>
      <c r="L434" s="2" t="s">
        <v>36</v>
      </c>
      <c r="M434" s="2" t="s">
        <v>144</v>
      </c>
      <c r="N434" s="2"/>
      <c r="O434" s="2" t="s">
        <v>3996</v>
      </c>
      <c r="P434" s="2" t="s">
        <v>3997</v>
      </c>
      <c r="Q434" s="2" t="s">
        <v>3998</v>
      </c>
      <c r="R434" s="2" t="s">
        <v>1171</v>
      </c>
      <c r="S434" s="2" t="s">
        <v>3999</v>
      </c>
      <c r="T434" s="2" t="s">
        <v>4000</v>
      </c>
      <c r="U434" s="2">
        <v>58.1</v>
      </c>
      <c r="V434" s="2" t="s">
        <v>44</v>
      </c>
      <c r="W434" s="2" t="s">
        <v>45</v>
      </c>
      <c r="X434" s="2" t="s">
        <v>4001</v>
      </c>
      <c r="Y434" s="2" t="str">
        <f t="shared" si="1"/>
        <v>Mengurus Rumah Tangga</v>
      </c>
      <c r="Z434" s="2" t="str">
        <f t="shared" si="2"/>
        <v>#REF!</v>
      </c>
      <c r="AA434" s="2"/>
      <c r="AB434" s="2"/>
      <c r="AC434" s="2"/>
      <c r="AD434" s="2"/>
      <c r="AE434" s="2"/>
      <c r="AF434" s="2"/>
    </row>
    <row r="435" ht="14.25" customHeight="1">
      <c r="A435" s="2" t="s">
        <v>4002</v>
      </c>
      <c r="B435" s="2" t="s">
        <v>62</v>
      </c>
      <c r="C435" s="2" t="s">
        <v>28</v>
      </c>
      <c r="D435" s="2" t="s">
        <v>62</v>
      </c>
      <c r="E435" s="2" t="s">
        <v>4003</v>
      </c>
      <c r="F435" s="2" t="s">
        <v>30</v>
      </c>
      <c r="G435" s="2" t="s">
        <v>31</v>
      </c>
      <c r="H435" s="2" t="s">
        <v>452</v>
      </c>
      <c r="I435" s="2" t="s">
        <v>130</v>
      </c>
      <c r="J435" s="2" t="s">
        <v>4004</v>
      </c>
      <c r="K435" s="2" t="s">
        <v>111</v>
      </c>
      <c r="L435" s="2" t="s">
        <v>36</v>
      </c>
      <c r="M435" s="2" t="s">
        <v>144</v>
      </c>
      <c r="N435" s="2"/>
      <c r="O435" s="2" t="s">
        <v>4005</v>
      </c>
      <c r="P435" s="2" t="s">
        <v>4006</v>
      </c>
      <c r="Q435" s="2" t="s">
        <v>4007</v>
      </c>
      <c r="R435" s="2" t="s">
        <v>41</v>
      </c>
      <c r="S435" s="2" t="s">
        <v>4008</v>
      </c>
      <c r="T435" s="2" t="s">
        <v>4009</v>
      </c>
      <c r="U435" s="2">
        <v>54.28333333333333</v>
      </c>
      <c r="V435" s="2" t="s">
        <v>44</v>
      </c>
      <c r="W435" s="2" t="s">
        <v>45</v>
      </c>
      <c r="X435" s="2" t="s">
        <v>4010</v>
      </c>
      <c r="Y435" s="2" t="str">
        <f t="shared" si="1"/>
        <v>Mengurus Rumah Tangga</v>
      </c>
      <c r="Z435" s="2" t="str">
        <f t="shared" si="2"/>
        <v>#REF!</v>
      </c>
      <c r="AA435" s="2"/>
      <c r="AB435" s="2"/>
      <c r="AC435" s="2"/>
      <c r="AD435" s="2"/>
      <c r="AE435" s="2"/>
      <c r="AF435" s="2"/>
    </row>
    <row r="436" ht="14.25" customHeight="1">
      <c r="A436" s="2" t="s">
        <v>4011</v>
      </c>
      <c r="B436" s="2" t="s">
        <v>62</v>
      </c>
      <c r="C436" s="2" t="s">
        <v>28</v>
      </c>
      <c r="D436" s="2" t="s">
        <v>62</v>
      </c>
      <c r="E436" s="2" t="s">
        <v>4012</v>
      </c>
      <c r="F436" s="2" t="s">
        <v>30</v>
      </c>
      <c r="G436" s="2" t="s">
        <v>31</v>
      </c>
      <c r="H436" s="2" t="s">
        <v>452</v>
      </c>
      <c r="I436" s="2" t="s">
        <v>33</v>
      </c>
      <c r="J436" s="2" t="s">
        <v>4013</v>
      </c>
      <c r="K436" s="2" t="s">
        <v>111</v>
      </c>
      <c r="L436" s="2" t="s">
        <v>36</v>
      </c>
      <c r="M436" s="2" t="s">
        <v>65</v>
      </c>
      <c r="N436" s="2"/>
      <c r="O436" s="2" t="s">
        <v>4014</v>
      </c>
      <c r="P436" s="2" t="s">
        <v>4015</v>
      </c>
      <c r="Q436" s="2" t="s">
        <v>4016</v>
      </c>
      <c r="R436" s="2" t="s">
        <v>135</v>
      </c>
      <c r="S436" s="2" t="s">
        <v>4017</v>
      </c>
      <c r="T436" s="2" t="s">
        <v>4018</v>
      </c>
      <c r="U436" s="2">
        <v>48.5</v>
      </c>
      <c r="V436" s="2" t="s">
        <v>44</v>
      </c>
      <c r="W436" s="2" t="s">
        <v>45</v>
      </c>
      <c r="X436" s="2" t="s">
        <v>4019</v>
      </c>
      <c r="Y436" s="2" t="str">
        <f t="shared" si="1"/>
        <v>Kader PKK / Karang Taruna / Kader Lainnya</v>
      </c>
      <c r="Z436" s="2" t="str">
        <f t="shared" si="2"/>
        <v>#REF!</v>
      </c>
      <c r="AA436" s="2"/>
      <c r="AB436" s="2"/>
      <c r="AC436" s="2"/>
      <c r="AD436" s="2"/>
      <c r="AE436" s="2"/>
      <c r="AF436" s="2"/>
    </row>
    <row r="437" ht="14.25" customHeight="1">
      <c r="A437" s="2" t="s">
        <v>4020</v>
      </c>
      <c r="B437" s="2" t="s">
        <v>62</v>
      </c>
      <c r="C437" s="2" t="s">
        <v>28</v>
      </c>
      <c r="D437" s="2" t="s">
        <v>62</v>
      </c>
      <c r="E437" s="2" t="s">
        <v>4021</v>
      </c>
      <c r="F437" s="2" t="s">
        <v>30</v>
      </c>
      <c r="G437" s="2" t="s">
        <v>31</v>
      </c>
      <c r="H437" s="2" t="s">
        <v>129</v>
      </c>
      <c r="I437" s="2" t="s">
        <v>33</v>
      </c>
      <c r="J437" s="2" t="s">
        <v>4022</v>
      </c>
      <c r="K437" s="2" t="s">
        <v>111</v>
      </c>
      <c r="L437" s="2" t="s">
        <v>36</v>
      </c>
      <c r="M437" s="2" t="s">
        <v>144</v>
      </c>
      <c r="N437" s="2"/>
      <c r="O437" s="2" t="s">
        <v>4023</v>
      </c>
      <c r="P437" s="2" t="s">
        <v>4024</v>
      </c>
      <c r="Q437" s="2" t="s">
        <v>4025</v>
      </c>
      <c r="R437" s="2" t="s">
        <v>135</v>
      </c>
      <c r="S437" s="2" t="s">
        <v>4026</v>
      </c>
      <c r="T437" s="2" t="s">
        <v>1983</v>
      </c>
      <c r="U437" s="2">
        <v>25.166666666666668</v>
      </c>
      <c r="V437" s="2" t="s">
        <v>44</v>
      </c>
      <c r="W437" s="2" t="s">
        <v>45</v>
      </c>
      <c r="X437" s="2" t="s">
        <v>4027</v>
      </c>
      <c r="Y437" s="2" t="str">
        <f t="shared" si="1"/>
        <v>Mengurus Rumah Tangga</v>
      </c>
      <c r="Z437" s="2" t="str">
        <f t="shared" si="2"/>
        <v>#REF!</v>
      </c>
      <c r="AA437" s="2"/>
      <c r="AB437" s="2"/>
      <c r="AC437" s="2"/>
      <c r="AD437" s="2"/>
      <c r="AE437" s="2"/>
      <c r="AF437" s="2"/>
    </row>
    <row r="438" ht="14.25" customHeight="1">
      <c r="A438" s="2" t="s">
        <v>4028</v>
      </c>
      <c r="B438" s="2" t="s">
        <v>62</v>
      </c>
      <c r="C438" s="2" t="s">
        <v>28</v>
      </c>
      <c r="D438" s="2" t="s">
        <v>62</v>
      </c>
      <c r="E438" s="2" t="s">
        <v>4029</v>
      </c>
      <c r="F438" s="2" t="s">
        <v>30</v>
      </c>
      <c r="G438" s="2" t="s">
        <v>31</v>
      </c>
      <c r="H438" s="2" t="s">
        <v>49</v>
      </c>
      <c r="I438" s="2" t="s">
        <v>130</v>
      </c>
      <c r="J438" s="2" t="s">
        <v>4030</v>
      </c>
      <c r="K438" s="2" t="s">
        <v>111</v>
      </c>
      <c r="L438" s="2" t="s">
        <v>36</v>
      </c>
      <c r="M438" s="2" t="s">
        <v>144</v>
      </c>
      <c r="N438" s="2"/>
      <c r="O438" s="2" t="s">
        <v>4031</v>
      </c>
      <c r="P438" s="2" t="s">
        <v>4032</v>
      </c>
      <c r="Q438" s="2" t="s">
        <v>4033</v>
      </c>
      <c r="R438" s="2" t="s">
        <v>69</v>
      </c>
      <c r="S438" s="2" t="s">
        <v>4034</v>
      </c>
      <c r="T438" s="2" t="s">
        <v>4035</v>
      </c>
      <c r="U438" s="2">
        <v>16.516666666666666</v>
      </c>
      <c r="V438" s="2" t="s">
        <v>44</v>
      </c>
      <c r="W438" s="2" t="s">
        <v>45</v>
      </c>
      <c r="X438" s="2" t="s">
        <v>4036</v>
      </c>
      <c r="Y438" s="2" t="str">
        <f t="shared" si="1"/>
        <v>Mengurus Rumah Tangga</v>
      </c>
      <c r="Z438" s="2" t="str">
        <f t="shared" si="2"/>
        <v>#REF!</v>
      </c>
      <c r="AA438" s="2"/>
      <c r="AB438" s="2"/>
      <c r="AC438" s="2"/>
      <c r="AD438" s="2"/>
      <c r="AE438" s="2"/>
      <c r="AF438" s="2"/>
    </row>
    <row r="439" ht="14.25" customHeight="1">
      <c r="A439" s="2" t="s">
        <v>4037</v>
      </c>
      <c r="B439" s="2" t="s">
        <v>62</v>
      </c>
      <c r="C439" s="2" t="s">
        <v>28</v>
      </c>
      <c r="D439" s="2" t="s">
        <v>62</v>
      </c>
      <c r="E439" s="2" t="s">
        <v>4038</v>
      </c>
      <c r="F439" s="2" t="s">
        <v>30</v>
      </c>
      <c r="G439" s="2" t="s">
        <v>31</v>
      </c>
      <c r="H439" s="2" t="s">
        <v>452</v>
      </c>
      <c r="I439" s="2" t="s">
        <v>142</v>
      </c>
      <c r="J439" s="2" t="s">
        <v>4039</v>
      </c>
      <c r="K439" s="2" t="s">
        <v>111</v>
      </c>
      <c r="L439" s="2" t="s">
        <v>36</v>
      </c>
      <c r="M439" s="2" t="s">
        <v>144</v>
      </c>
      <c r="N439" s="2"/>
      <c r="O439" s="2" t="s">
        <v>4040</v>
      </c>
      <c r="P439" s="2" t="s">
        <v>4041</v>
      </c>
      <c r="Q439" s="2" t="s">
        <v>4042</v>
      </c>
      <c r="R439" s="2" t="s">
        <v>41</v>
      </c>
      <c r="S439" s="2" t="s">
        <v>4043</v>
      </c>
      <c r="T439" s="2" t="s">
        <v>4044</v>
      </c>
      <c r="U439" s="2">
        <v>50.8</v>
      </c>
      <c r="V439" s="2" t="s">
        <v>44</v>
      </c>
      <c r="W439" s="2" t="s">
        <v>45</v>
      </c>
      <c r="X439" s="2" t="s">
        <v>4045</v>
      </c>
      <c r="Y439" s="2" t="str">
        <f t="shared" si="1"/>
        <v>Mengurus Rumah Tangga</v>
      </c>
      <c r="Z439" s="2" t="str">
        <f t="shared" si="2"/>
        <v>#REF!</v>
      </c>
      <c r="AA439" s="2"/>
      <c r="AB439" s="2"/>
      <c r="AC439" s="2"/>
      <c r="AD439" s="2"/>
      <c r="AE439" s="2"/>
      <c r="AF439" s="2"/>
    </row>
    <row r="440" ht="14.25" customHeight="1">
      <c r="A440" s="2" t="s">
        <v>4046</v>
      </c>
      <c r="B440" s="2" t="s">
        <v>62</v>
      </c>
      <c r="C440" s="2" t="s">
        <v>28</v>
      </c>
      <c r="D440" s="2" t="s">
        <v>62</v>
      </c>
      <c r="E440" s="2" t="s">
        <v>4047</v>
      </c>
      <c r="F440" s="2" t="s">
        <v>30</v>
      </c>
      <c r="G440" s="2" t="s">
        <v>31</v>
      </c>
      <c r="H440" s="2" t="s">
        <v>200</v>
      </c>
      <c r="I440" s="2" t="s">
        <v>142</v>
      </c>
      <c r="J440" s="2" t="s">
        <v>4048</v>
      </c>
      <c r="K440" s="2" t="s">
        <v>111</v>
      </c>
      <c r="L440" s="2" t="s">
        <v>36</v>
      </c>
      <c r="M440" s="2" t="s">
        <v>65</v>
      </c>
      <c r="N440" s="2"/>
      <c r="O440" s="2" t="s">
        <v>4049</v>
      </c>
      <c r="P440" s="2" t="s">
        <v>4050</v>
      </c>
      <c r="Q440" s="2" t="s">
        <v>4051</v>
      </c>
      <c r="R440" s="2" t="s">
        <v>158</v>
      </c>
      <c r="S440" s="2" t="s">
        <v>4052</v>
      </c>
      <c r="T440" s="2" t="s">
        <v>4053</v>
      </c>
      <c r="U440" s="2">
        <v>48.85</v>
      </c>
      <c r="V440" s="2" t="s">
        <v>44</v>
      </c>
      <c r="W440" s="2" t="s">
        <v>45</v>
      </c>
      <c r="X440" s="2" t="s">
        <v>4054</v>
      </c>
      <c r="Y440" s="2" t="str">
        <f t="shared" si="1"/>
        <v>Kader PKK / Karang Taruna / Kader Lainnya</v>
      </c>
      <c r="Z440" s="2" t="str">
        <f t="shared" si="2"/>
        <v>#REF!</v>
      </c>
      <c r="AA440" s="2"/>
      <c r="AB440" s="2"/>
      <c r="AC440" s="2"/>
      <c r="AD440" s="2"/>
      <c r="AE440" s="2"/>
      <c r="AF440" s="2"/>
    </row>
    <row r="441" ht="14.25" customHeight="1">
      <c r="A441" s="2" t="s">
        <v>4055</v>
      </c>
      <c r="B441" s="2" t="s">
        <v>27</v>
      </c>
      <c r="C441" s="2" t="s">
        <v>28</v>
      </c>
      <c r="D441" s="2" t="s">
        <v>27</v>
      </c>
      <c r="E441" s="2" t="s">
        <v>4056</v>
      </c>
      <c r="F441" s="2" t="s">
        <v>30</v>
      </c>
      <c r="G441" s="2" t="s">
        <v>31</v>
      </c>
      <c r="H441" s="2" t="s">
        <v>141</v>
      </c>
      <c r="I441" s="2" t="s">
        <v>33</v>
      </c>
      <c r="J441" s="2" t="s">
        <v>4057</v>
      </c>
      <c r="K441" s="2" t="s">
        <v>111</v>
      </c>
      <c r="L441" s="2" t="s">
        <v>482</v>
      </c>
      <c r="M441" s="2" t="s">
        <v>65</v>
      </c>
      <c r="N441" s="2"/>
      <c r="O441" s="2" t="s">
        <v>4058</v>
      </c>
      <c r="P441" s="2" t="s">
        <v>4059</v>
      </c>
      <c r="Q441" s="2" t="s">
        <v>4060</v>
      </c>
      <c r="R441" s="2" t="s">
        <v>135</v>
      </c>
      <c r="S441" s="2" t="s">
        <v>4061</v>
      </c>
      <c r="T441" s="2" t="s">
        <v>4062</v>
      </c>
      <c r="U441" s="2">
        <v>44.4</v>
      </c>
      <c r="V441" s="2" t="s">
        <v>44</v>
      </c>
      <c r="W441" s="2" t="s">
        <v>45</v>
      </c>
      <c r="X441" s="2" t="s">
        <v>4063</v>
      </c>
      <c r="Y441" s="2" t="str">
        <f t="shared" si="1"/>
        <v>Kader PKK / Karang Taruna / Kader Lainnya</v>
      </c>
      <c r="Z441" s="2" t="str">
        <f t="shared" si="2"/>
        <v>#REF!</v>
      </c>
      <c r="AA441" s="2"/>
      <c r="AB441" s="2"/>
      <c r="AC441" s="2"/>
      <c r="AD441" s="2"/>
      <c r="AE441" s="2"/>
      <c r="AF441" s="2"/>
    </row>
    <row r="442" ht="14.25" customHeight="1">
      <c r="A442" s="2" t="s">
        <v>4064</v>
      </c>
      <c r="B442" s="2" t="s">
        <v>62</v>
      </c>
      <c r="C442" s="2" t="s">
        <v>28</v>
      </c>
      <c r="D442" s="2" t="s">
        <v>62</v>
      </c>
      <c r="E442" s="2" t="s">
        <v>4065</v>
      </c>
      <c r="F442" s="2" t="s">
        <v>30</v>
      </c>
      <c r="G442" s="2" t="s">
        <v>31</v>
      </c>
      <c r="H442" s="2" t="s">
        <v>200</v>
      </c>
      <c r="I442" s="2" t="s">
        <v>33</v>
      </c>
      <c r="J442" s="2" t="s">
        <v>4066</v>
      </c>
      <c r="K442" s="2" t="s">
        <v>111</v>
      </c>
      <c r="L442" s="2" t="s">
        <v>36</v>
      </c>
      <c r="M442" s="2" t="s">
        <v>65</v>
      </c>
      <c r="N442" s="2"/>
      <c r="O442" s="2" t="s">
        <v>4067</v>
      </c>
      <c r="P442" s="2" t="s">
        <v>4068</v>
      </c>
      <c r="Q442" s="2" t="s">
        <v>4069</v>
      </c>
      <c r="R442" s="2" t="s">
        <v>57</v>
      </c>
      <c r="S442" s="2" t="s">
        <v>4070</v>
      </c>
      <c r="T442" s="2" t="s">
        <v>4071</v>
      </c>
      <c r="U442" s="2">
        <v>38.63333333333333</v>
      </c>
      <c r="V442" s="2" t="s">
        <v>44</v>
      </c>
      <c r="W442" s="2" t="s">
        <v>45</v>
      </c>
      <c r="X442" s="2" t="s">
        <v>4072</v>
      </c>
      <c r="Y442" s="2" t="str">
        <f t="shared" si="1"/>
        <v>Kader PKK / Karang Taruna / Kader Lainnya</v>
      </c>
      <c r="Z442" s="2" t="str">
        <f t="shared" si="2"/>
        <v>#REF!</v>
      </c>
      <c r="AA442" s="2"/>
      <c r="AB442" s="2"/>
      <c r="AC442" s="2"/>
      <c r="AD442" s="2"/>
      <c r="AE442" s="2"/>
      <c r="AF442" s="2"/>
    </row>
    <row r="443" ht="14.25" customHeight="1">
      <c r="A443" s="2" t="s">
        <v>4073</v>
      </c>
      <c r="B443" s="2" t="s">
        <v>62</v>
      </c>
      <c r="C443" s="2" t="s">
        <v>28</v>
      </c>
      <c r="D443" s="2" t="s">
        <v>62</v>
      </c>
      <c r="E443" s="2" t="s">
        <v>4074</v>
      </c>
      <c r="F443" s="2" t="s">
        <v>30</v>
      </c>
      <c r="G443" s="2" t="s">
        <v>31</v>
      </c>
      <c r="H443" s="2" t="s">
        <v>108</v>
      </c>
      <c r="I443" s="2" t="s">
        <v>85</v>
      </c>
      <c r="J443" s="2" t="s">
        <v>4075</v>
      </c>
      <c r="K443" s="2" t="s">
        <v>111</v>
      </c>
      <c r="L443" s="2" t="s">
        <v>87</v>
      </c>
      <c r="M443" s="2" t="s">
        <v>144</v>
      </c>
      <c r="N443" s="2"/>
      <c r="O443" s="2" t="s">
        <v>4076</v>
      </c>
      <c r="P443" s="2" t="s">
        <v>4077</v>
      </c>
      <c r="Q443" s="2" t="s">
        <v>4078</v>
      </c>
      <c r="R443" s="2" t="s">
        <v>158</v>
      </c>
      <c r="S443" s="2" t="s">
        <v>4079</v>
      </c>
      <c r="T443" s="2" t="s">
        <v>4080</v>
      </c>
      <c r="U443" s="2">
        <v>15.416666666666666</v>
      </c>
      <c r="V443" s="2" t="s">
        <v>44</v>
      </c>
      <c r="W443" s="2" t="s">
        <v>45</v>
      </c>
      <c r="X443" s="2" t="s">
        <v>4081</v>
      </c>
      <c r="Y443" s="2" t="str">
        <f t="shared" si="1"/>
        <v>Mengurus Rumah Tangga</v>
      </c>
      <c r="Z443" s="2" t="str">
        <f t="shared" si="2"/>
        <v>#REF!</v>
      </c>
      <c r="AA443" s="2"/>
      <c r="AB443" s="2"/>
      <c r="AC443" s="2"/>
      <c r="AD443" s="2"/>
      <c r="AE443" s="2"/>
      <c r="AF443" s="2"/>
    </row>
    <row r="444" ht="14.25" customHeight="1">
      <c r="A444" s="2" t="s">
        <v>4082</v>
      </c>
      <c r="B444" s="2" t="s">
        <v>62</v>
      </c>
      <c r="C444" s="2" t="s">
        <v>28</v>
      </c>
      <c r="D444" s="2" t="s">
        <v>62</v>
      </c>
      <c r="E444" s="2" t="s">
        <v>4083</v>
      </c>
      <c r="F444" s="2" t="s">
        <v>30</v>
      </c>
      <c r="G444" s="2" t="s">
        <v>31</v>
      </c>
      <c r="H444" s="2" t="s">
        <v>452</v>
      </c>
      <c r="I444" s="2" t="s">
        <v>33</v>
      </c>
      <c r="J444" s="2" t="s">
        <v>4084</v>
      </c>
      <c r="K444" s="2" t="s">
        <v>111</v>
      </c>
      <c r="L444" s="2" t="s">
        <v>36</v>
      </c>
      <c r="M444" s="2" t="s">
        <v>65</v>
      </c>
      <c r="N444" s="2"/>
      <c r="O444" s="2" t="s">
        <v>4085</v>
      </c>
      <c r="P444" s="2" t="s">
        <v>4086</v>
      </c>
      <c r="Q444" s="2" t="s">
        <v>4087</v>
      </c>
      <c r="R444" s="2" t="s">
        <v>69</v>
      </c>
      <c r="S444" s="2" t="s">
        <v>4088</v>
      </c>
      <c r="T444" s="2" t="s">
        <v>4089</v>
      </c>
      <c r="U444" s="2">
        <v>20.333333333333332</v>
      </c>
      <c r="V444" s="2" t="s">
        <v>44</v>
      </c>
      <c r="W444" s="2" t="s">
        <v>45</v>
      </c>
      <c r="X444" s="2" t="s">
        <v>4090</v>
      </c>
      <c r="Y444" s="2" t="str">
        <f t="shared" si="1"/>
        <v>Kader PKK / Karang Taruna / Kader Lainnya</v>
      </c>
      <c r="Z444" s="2" t="str">
        <f t="shared" si="2"/>
        <v>#REF!</v>
      </c>
      <c r="AA444" s="2"/>
      <c r="AB444" s="2"/>
      <c r="AC444" s="2"/>
      <c r="AD444" s="2"/>
      <c r="AE444" s="2"/>
      <c r="AF444" s="2"/>
    </row>
    <row r="445" ht="14.25" customHeight="1">
      <c r="A445" s="2" t="s">
        <v>4091</v>
      </c>
      <c r="B445" s="2" t="s">
        <v>62</v>
      </c>
      <c r="C445" s="2" t="s">
        <v>28</v>
      </c>
      <c r="D445" s="2" t="s">
        <v>62</v>
      </c>
      <c r="E445" s="2" t="s">
        <v>4092</v>
      </c>
      <c r="F445" s="2" t="s">
        <v>30</v>
      </c>
      <c r="G445" s="2" t="s">
        <v>31</v>
      </c>
      <c r="H445" s="2" t="s">
        <v>32</v>
      </c>
      <c r="I445" s="2" t="s">
        <v>142</v>
      </c>
      <c r="J445" s="2" t="s">
        <v>4093</v>
      </c>
      <c r="K445" s="2" t="s">
        <v>35</v>
      </c>
      <c r="L445" s="2" t="s">
        <v>36</v>
      </c>
      <c r="M445" s="2" t="s">
        <v>52</v>
      </c>
      <c r="N445" s="2" t="s">
        <v>37</v>
      </c>
      <c r="O445" s="2" t="s">
        <v>4094</v>
      </c>
      <c r="P445" s="2" t="s">
        <v>4095</v>
      </c>
      <c r="Q445" s="2" t="s">
        <v>4096</v>
      </c>
      <c r="R445" s="2" t="s">
        <v>158</v>
      </c>
      <c r="S445" s="2" t="s">
        <v>4097</v>
      </c>
      <c r="T445" s="2" t="s">
        <v>4098</v>
      </c>
      <c r="U445" s="2">
        <v>11.883333333333333</v>
      </c>
      <c r="V445" s="2" t="s">
        <v>44</v>
      </c>
      <c r="W445" s="2" t="s">
        <v>45</v>
      </c>
      <c r="X445" s="2" t="s">
        <v>4099</v>
      </c>
      <c r="Y445" s="2" t="str">
        <f t="shared" si="1"/>
        <v>Wiraswasta</v>
      </c>
      <c r="Z445" s="2" t="str">
        <f t="shared" si="2"/>
        <v>#REF!</v>
      </c>
      <c r="AA445" s="2"/>
      <c r="AB445" s="2"/>
      <c r="AC445" s="2"/>
      <c r="AD445" s="2"/>
      <c r="AE445" s="2"/>
      <c r="AF445" s="2"/>
    </row>
    <row r="446" ht="14.25" customHeight="1">
      <c r="A446" s="2" t="s">
        <v>4100</v>
      </c>
      <c r="B446" s="2" t="s">
        <v>62</v>
      </c>
      <c r="C446" s="2" t="s">
        <v>28</v>
      </c>
      <c r="D446" s="2" t="s">
        <v>62</v>
      </c>
      <c r="E446" s="2" t="s">
        <v>4101</v>
      </c>
      <c r="F446" s="2" t="s">
        <v>30</v>
      </c>
      <c r="G446" s="2" t="s">
        <v>31</v>
      </c>
      <c r="H446" s="2" t="s">
        <v>84</v>
      </c>
      <c r="I446" s="2" t="s">
        <v>142</v>
      </c>
      <c r="J446" s="2" t="s">
        <v>4102</v>
      </c>
      <c r="K446" s="2" t="s">
        <v>111</v>
      </c>
      <c r="L446" s="2" t="s">
        <v>36</v>
      </c>
      <c r="M446" s="2" t="s">
        <v>144</v>
      </c>
      <c r="N446" s="2"/>
      <c r="O446" s="2" t="s">
        <v>4103</v>
      </c>
      <c r="P446" s="2" t="s">
        <v>4104</v>
      </c>
      <c r="Q446" s="2" t="s">
        <v>4105</v>
      </c>
      <c r="R446" s="2" t="s">
        <v>57</v>
      </c>
      <c r="S446" s="2" t="s">
        <v>4106</v>
      </c>
      <c r="T446" s="2" t="s">
        <v>4107</v>
      </c>
      <c r="U446" s="2">
        <v>12.1</v>
      </c>
      <c r="V446" s="2" t="s">
        <v>44</v>
      </c>
      <c r="W446" s="2" t="s">
        <v>45</v>
      </c>
      <c r="X446" s="2" t="s">
        <v>4108</v>
      </c>
      <c r="Y446" s="2" t="str">
        <f t="shared" si="1"/>
        <v>Mengurus Rumah Tangga</v>
      </c>
      <c r="Z446" s="2" t="str">
        <f t="shared" si="2"/>
        <v>#REF!</v>
      </c>
      <c r="AA446" s="2"/>
      <c r="AB446" s="2"/>
      <c r="AC446" s="2"/>
      <c r="AD446" s="2"/>
      <c r="AE446" s="2"/>
      <c r="AF446" s="2"/>
    </row>
    <row r="447" ht="14.25" customHeight="1">
      <c r="A447" s="2" t="s">
        <v>4109</v>
      </c>
      <c r="B447" s="2" t="s">
        <v>62</v>
      </c>
      <c r="C447" s="2" t="s">
        <v>28</v>
      </c>
      <c r="D447" s="2" t="s">
        <v>62</v>
      </c>
      <c r="E447" s="2" t="s">
        <v>4110</v>
      </c>
      <c r="F447" s="2" t="s">
        <v>30</v>
      </c>
      <c r="G447" s="2" t="s">
        <v>1414</v>
      </c>
      <c r="H447" s="2" t="s">
        <v>32</v>
      </c>
      <c r="I447" s="2" t="s">
        <v>441</v>
      </c>
      <c r="J447" s="2" t="s">
        <v>4111</v>
      </c>
      <c r="K447" s="2" t="s">
        <v>35</v>
      </c>
      <c r="L447" s="2" t="s">
        <v>36</v>
      </c>
      <c r="M447" s="2" t="s">
        <v>52</v>
      </c>
      <c r="N447" s="2" t="s">
        <v>37</v>
      </c>
      <c r="O447" s="2" t="s">
        <v>4112</v>
      </c>
      <c r="P447" s="2" t="s">
        <v>4113</v>
      </c>
      <c r="Q447" s="2" t="s">
        <v>4114</v>
      </c>
      <c r="R447" s="2" t="s">
        <v>57</v>
      </c>
      <c r="S447" s="2" t="s">
        <v>4115</v>
      </c>
      <c r="T447" s="2" t="s">
        <v>4116</v>
      </c>
      <c r="U447" s="2">
        <v>22.65</v>
      </c>
      <c r="V447" s="2" t="s">
        <v>44</v>
      </c>
      <c r="W447" s="2" t="s">
        <v>45</v>
      </c>
      <c r="X447" s="2" t="s">
        <v>4117</v>
      </c>
      <c r="Y447" s="2" t="str">
        <f t="shared" si="1"/>
        <v>Wiraswasta</v>
      </c>
      <c r="Z447" s="2" t="str">
        <f t="shared" si="2"/>
        <v>#REF!</v>
      </c>
      <c r="AA447" s="2"/>
      <c r="AB447" s="2"/>
      <c r="AC447" s="2"/>
      <c r="AD447" s="2"/>
      <c r="AE447" s="2"/>
      <c r="AF447" s="2"/>
    </row>
    <row r="448" ht="14.25" customHeight="1">
      <c r="A448" s="2" t="s">
        <v>4118</v>
      </c>
      <c r="B448" s="2" t="s">
        <v>62</v>
      </c>
      <c r="C448" s="2" t="s">
        <v>28</v>
      </c>
      <c r="D448" s="2" t="s">
        <v>62</v>
      </c>
      <c r="E448" s="2" t="s">
        <v>4119</v>
      </c>
      <c r="F448" s="2" t="s">
        <v>30</v>
      </c>
      <c r="G448" s="2" t="s">
        <v>31</v>
      </c>
      <c r="H448" s="2" t="s">
        <v>452</v>
      </c>
      <c r="I448" s="2" t="s">
        <v>33</v>
      </c>
      <c r="J448" s="2" t="s">
        <v>4120</v>
      </c>
      <c r="K448" s="2" t="s">
        <v>111</v>
      </c>
      <c r="L448" s="2" t="s">
        <v>36</v>
      </c>
      <c r="M448" s="2" t="s">
        <v>65</v>
      </c>
      <c r="N448" s="2"/>
      <c r="O448" s="2" t="s">
        <v>4121</v>
      </c>
      <c r="P448" s="2" t="s">
        <v>4122</v>
      </c>
      <c r="Q448" s="2" t="s">
        <v>4123</v>
      </c>
      <c r="R448" s="2" t="s">
        <v>158</v>
      </c>
      <c r="S448" s="2" t="s">
        <v>4124</v>
      </c>
      <c r="T448" s="2" t="s">
        <v>4125</v>
      </c>
      <c r="U448" s="2">
        <v>32.38333333333333</v>
      </c>
      <c r="V448" s="2" t="s">
        <v>44</v>
      </c>
      <c r="W448" s="2" t="s">
        <v>45</v>
      </c>
      <c r="X448" s="2" t="s">
        <v>4126</v>
      </c>
      <c r="Y448" s="2" t="str">
        <f t="shared" si="1"/>
        <v>Kader PKK / Karang Taruna / Kader Lainnya</v>
      </c>
      <c r="Z448" s="2" t="str">
        <f t="shared" si="2"/>
        <v>#REF!</v>
      </c>
      <c r="AA448" s="2"/>
      <c r="AB448" s="2"/>
      <c r="AC448" s="2"/>
      <c r="AD448" s="2"/>
      <c r="AE448" s="2"/>
      <c r="AF448" s="2"/>
    </row>
    <row r="449" ht="14.25" customHeight="1">
      <c r="A449" s="2" t="s">
        <v>4127</v>
      </c>
      <c r="B449" s="2" t="s">
        <v>62</v>
      </c>
      <c r="C449" s="2" t="s">
        <v>28</v>
      </c>
      <c r="D449" s="2" t="s">
        <v>62</v>
      </c>
      <c r="E449" s="2" t="s">
        <v>4128</v>
      </c>
      <c r="F449" s="2" t="s">
        <v>30</v>
      </c>
      <c r="G449" s="2" t="s">
        <v>31</v>
      </c>
      <c r="H449" s="2" t="s">
        <v>200</v>
      </c>
      <c r="I449" s="2" t="s">
        <v>85</v>
      </c>
      <c r="J449" s="2" t="s">
        <v>4129</v>
      </c>
      <c r="K449" s="2" t="s">
        <v>111</v>
      </c>
      <c r="L449" s="2" t="s">
        <v>36</v>
      </c>
      <c r="M449" s="2" t="s">
        <v>144</v>
      </c>
      <c r="N449" s="2"/>
      <c r="O449" s="2" t="s">
        <v>4130</v>
      </c>
      <c r="P449" s="2" t="s">
        <v>4131</v>
      </c>
      <c r="Q449" s="2" t="s">
        <v>4132</v>
      </c>
      <c r="R449" s="2" t="s">
        <v>135</v>
      </c>
      <c r="S449" s="2" t="s">
        <v>4133</v>
      </c>
      <c r="T449" s="2" t="s">
        <v>4134</v>
      </c>
      <c r="U449" s="2">
        <v>8.5</v>
      </c>
      <c r="V449" s="2" t="s">
        <v>44</v>
      </c>
      <c r="W449" s="2" t="s">
        <v>45</v>
      </c>
      <c r="X449" s="2" t="s">
        <v>4135</v>
      </c>
      <c r="Y449" s="2" t="str">
        <f t="shared" si="1"/>
        <v>Mengurus Rumah Tangga</v>
      </c>
      <c r="Z449" s="2" t="str">
        <f t="shared" si="2"/>
        <v>#REF!</v>
      </c>
      <c r="AA449" s="2"/>
      <c r="AB449" s="2"/>
      <c r="AC449" s="2"/>
      <c r="AD449" s="2"/>
      <c r="AE449" s="2"/>
      <c r="AF449" s="2"/>
    </row>
    <row r="450" ht="14.25" customHeight="1">
      <c r="A450" s="2" t="s">
        <v>4136</v>
      </c>
      <c r="B450" s="2" t="s">
        <v>62</v>
      </c>
      <c r="C450" s="2" t="s">
        <v>28</v>
      </c>
      <c r="D450" s="2" t="s">
        <v>62</v>
      </c>
      <c r="E450" s="2" t="s">
        <v>4137</v>
      </c>
      <c r="F450" s="2" t="s">
        <v>316</v>
      </c>
      <c r="G450" s="2" t="s">
        <v>328</v>
      </c>
      <c r="H450" s="2" t="s">
        <v>329</v>
      </c>
      <c r="I450" s="2" t="s">
        <v>200</v>
      </c>
      <c r="J450" s="2" t="s">
        <v>4138</v>
      </c>
      <c r="K450" s="2" t="s">
        <v>35</v>
      </c>
      <c r="L450" s="2" t="s">
        <v>87</v>
      </c>
      <c r="M450" s="2" t="s">
        <v>65</v>
      </c>
      <c r="N450" s="2"/>
      <c r="O450" s="2" t="s">
        <v>4139</v>
      </c>
      <c r="P450" s="2" t="s">
        <v>4140</v>
      </c>
      <c r="Q450" s="2" t="s">
        <v>4141</v>
      </c>
      <c r="R450" s="2" t="s">
        <v>135</v>
      </c>
      <c r="S450" s="2" t="s">
        <v>4142</v>
      </c>
      <c r="T450" s="2" t="s">
        <v>4143</v>
      </c>
      <c r="U450" s="2">
        <v>27.366666666666667</v>
      </c>
      <c r="V450" s="2" t="s">
        <v>44</v>
      </c>
      <c r="W450" s="2" t="s">
        <v>45</v>
      </c>
      <c r="X450" s="2" t="s">
        <v>4144</v>
      </c>
      <c r="Y450" s="2" t="str">
        <f t="shared" si="1"/>
        <v>Kader PKK / Karang Taruna / Kader Lainnya</v>
      </c>
      <c r="Z450" s="2" t="str">
        <f t="shared" si="2"/>
        <v>#REF!</v>
      </c>
      <c r="AA450" s="2"/>
      <c r="AB450" s="2"/>
      <c r="AC450" s="2"/>
      <c r="AD450" s="2"/>
      <c r="AE450" s="2"/>
      <c r="AF450" s="2"/>
    </row>
    <row r="451" ht="14.25" customHeight="1">
      <c r="A451" s="2" t="s">
        <v>4145</v>
      </c>
      <c r="B451" s="2" t="s">
        <v>62</v>
      </c>
      <c r="C451" s="2" t="s">
        <v>28</v>
      </c>
      <c r="D451" s="2" t="s">
        <v>62</v>
      </c>
      <c r="E451" s="2" t="s">
        <v>4146</v>
      </c>
      <c r="F451" s="2" t="s">
        <v>30</v>
      </c>
      <c r="G451" s="2" t="s">
        <v>31</v>
      </c>
      <c r="H451" s="2" t="s">
        <v>822</v>
      </c>
      <c r="I451" s="2" t="s">
        <v>142</v>
      </c>
      <c r="J451" s="2" t="s">
        <v>4147</v>
      </c>
      <c r="K451" s="2" t="s">
        <v>111</v>
      </c>
      <c r="L451" s="2" t="s">
        <v>36</v>
      </c>
      <c r="M451" s="2" t="s">
        <v>65</v>
      </c>
      <c r="N451" s="2"/>
      <c r="O451" s="2" t="s">
        <v>4148</v>
      </c>
      <c r="P451" s="2" t="s">
        <v>4149</v>
      </c>
      <c r="Q451" s="2" t="s">
        <v>4150</v>
      </c>
      <c r="R451" s="2" t="s">
        <v>310</v>
      </c>
      <c r="S451" s="2" t="s">
        <v>4151</v>
      </c>
      <c r="T451" s="2" t="s">
        <v>4152</v>
      </c>
      <c r="U451" s="2">
        <v>43.96666666666667</v>
      </c>
      <c r="V451" s="2" t="s">
        <v>44</v>
      </c>
      <c r="W451" s="2" t="s">
        <v>45</v>
      </c>
      <c r="X451" s="2" t="s">
        <v>4153</v>
      </c>
      <c r="Y451" s="2" t="str">
        <f t="shared" si="1"/>
        <v>Kader PKK / Karang Taruna / Kader Lainnya</v>
      </c>
      <c r="Z451" s="2" t="str">
        <f t="shared" si="2"/>
        <v>#REF!</v>
      </c>
      <c r="AA451" s="2"/>
      <c r="AB451" s="2"/>
      <c r="AC451" s="2"/>
      <c r="AD451" s="2"/>
      <c r="AE451" s="2"/>
      <c r="AF451" s="2"/>
    </row>
    <row r="452" ht="14.25" customHeight="1">
      <c r="A452" s="2" t="s">
        <v>4154</v>
      </c>
      <c r="B452" s="2" t="s">
        <v>62</v>
      </c>
      <c r="C452" s="2" t="s">
        <v>28</v>
      </c>
      <c r="D452" s="2" t="s">
        <v>62</v>
      </c>
      <c r="E452" s="2" t="s">
        <v>4155</v>
      </c>
      <c r="F452" s="2" t="s">
        <v>30</v>
      </c>
      <c r="G452" s="2" t="s">
        <v>31</v>
      </c>
      <c r="H452" s="2" t="s">
        <v>97</v>
      </c>
      <c r="I452" s="2" t="s">
        <v>85</v>
      </c>
      <c r="J452" s="2" t="s">
        <v>4156</v>
      </c>
      <c r="K452" s="2" t="s">
        <v>35</v>
      </c>
      <c r="L452" s="2" t="s">
        <v>87</v>
      </c>
      <c r="M452" s="2" t="s">
        <v>37</v>
      </c>
      <c r="N452" s="2"/>
      <c r="O452" s="2" t="s">
        <v>4157</v>
      </c>
      <c r="P452" s="2" t="s">
        <v>4158</v>
      </c>
      <c r="Q452" s="2" t="s">
        <v>4159</v>
      </c>
      <c r="R452" s="2" t="s">
        <v>57</v>
      </c>
      <c r="S452" s="2" t="s">
        <v>4160</v>
      </c>
      <c r="T452" s="2" t="s">
        <v>4161</v>
      </c>
      <c r="U452" s="2">
        <v>13.766666666666667</v>
      </c>
      <c r="V452" s="2" t="s">
        <v>44</v>
      </c>
      <c r="W452" s="2" t="s">
        <v>45</v>
      </c>
      <c r="X452" s="2" t="s">
        <v>4162</v>
      </c>
      <c r="Y452" s="2" t="str">
        <f t="shared" si="1"/>
        <v>Wiraswasta</v>
      </c>
      <c r="Z452" s="2" t="str">
        <f t="shared" si="2"/>
        <v>#REF!</v>
      </c>
      <c r="AA452" s="2"/>
      <c r="AB452" s="2"/>
      <c r="AC452" s="2"/>
      <c r="AD452" s="2"/>
      <c r="AE452" s="2"/>
      <c r="AF452" s="2"/>
    </row>
    <row r="453" ht="14.25" customHeight="1">
      <c r="A453" s="2" t="s">
        <v>4163</v>
      </c>
      <c r="B453" s="2" t="s">
        <v>27</v>
      </c>
      <c r="C453" s="2" t="s">
        <v>28</v>
      </c>
      <c r="D453" s="2" t="s">
        <v>27</v>
      </c>
      <c r="E453" s="2" t="s">
        <v>4164</v>
      </c>
      <c r="F453" s="2" t="s">
        <v>30</v>
      </c>
      <c r="G453" s="2" t="s">
        <v>31</v>
      </c>
      <c r="H453" s="2" t="s">
        <v>32</v>
      </c>
      <c r="I453" s="2" t="s">
        <v>142</v>
      </c>
      <c r="J453" s="2" t="s">
        <v>4165</v>
      </c>
      <c r="K453" s="2" t="s">
        <v>111</v>
      </c>
      <c r="L453" s="2" t="s">
        <v>36</v>
      </c>
      <c r="M453" s="2" t="s">
        <v>144</v>
      </c>
      <c r="N453" s="2"/>
      <c r="O453" s="2" t="s">
        <v>4166</v>
      </c>
      <c r="P453" s="2" t="s">
        <v>4167</v>
      </c>
      <c r="Q453" s="2" t="s">
        <v>4168</v>
      </c>
      <c r="R453" s="2" t="s">
        <v>135</v>
      </c>
      <c r="S453" s="2" t="s">
        <v>4169</v>
      </c>
      <c r="T453" s="2" t="s">
        <v>4170</v>
      </c>
      <c r="U453" s="2">
        <v>49.75</v>
      </c>
      <c r="V453" s="2" t="s">
        <v>44</v>
      </c>
      <c r="W453" s="2" t="s">
        <v>45</v>
      </c>
      <c r="X453" s="2" t="s">
        <v>4171</v>
      </c>
      <c r="Y453" s="2" t="str">
        <f t="shared" si="1"/>
        <v>Mengurus Rumah Tangga</v>
      </c>
      <c r="Z453" s="2" t="str">
        <f t="shared" si="2"/>
        <v>#REF!</v>
      </c>
      <c r="AA453" s="2"/>
      <c r="AB453" s="2"/>
      <c r="AC453" s="2"/>
      <c r="AD453" s="2"/>
      <c r="AE453" s="2"/>
      <c r="AF453" s="2"/>
    </row>
    <row r="454" ht="14.25" customHeight="1">
      <c r="A454" s="2" t="s">
        <v>4172</v>
      </c>
      <c r="B454" s="2" t="s">
        <v>62</v>
      </c>
      <c r="C454" s="2" t="s">
        <v>28</v>
      </c>
      <c r="D454" s="2" t="s">
        <v>62</v>
      </c>
      <c r="E454" s="2" t="s">
        <v>4173</v>
      </c>
      <c r="F454" s="2" t="s">
        <v>30</v>
      </c>
      <c r="G454" s="2" t="s">
        <v>31</v>
      </c>
      <c r="H454" s="2" t="s">
        <v>141</v>
      </c>
      <c r="I454" s="2" t="s">
        <v>33</v>
      </c>
      <c r="J454" s="2" t="s">
        <v>4174</v>
      </c>
      <c r="K454" s="2" t="s">
        <v>111</v>
      </c>
      <c r="L454" s="2" t="s">
        <v>87</v>
      </c>
      <c r="M454" s="2" t="s">
        <v>144</v>
      </c>
      <c r="N454" s="2"/>
      <c r="O454" s="2" t="s">
        <v>4175</v>
      </c>
      <c r="P454" s="2" t="s">
        <v>4176</v>
      </c>
      <c r="Q454" s="2" t="s">
        <v>4177</v>
      </c>
      <c r="R454" s="2" t="s">
        <v>57</v>
      </c>
      <c r="S454" s="2" t="s">
        <v>4178</v>
      </c>
      <c r="T454" s="2" t="s">
        <v>4179</v>
      </c>
      <c r="U454" s="2">
        <v>38.71666666666667</v>
      </c>
      <c r="V454" s="2" t="s">
        <v>44</v>
      </c>
      <c r="W454" s="2" t="s">
        <v>45</v>
      </c>
      <c r="X454" s="2" t="s">
        <v>4180</v>
      </c>
      <c r="Y454" s="2" t="str">
        <f t="shared" si="1"/>
        <v>Mengurus Rumah Tangga</v>
      </c>
      <c r="Z454" s="2" t="str">
        <f t="shared" si="2"/>
        <v>#REF!</v>
      </c>
      <c r="AA454" s="2"/>
      <c r="AB454" s="2"/>
      <c r="AC454" s="2"/>
      <c r="AD454" s="2"/>
      <c r="AE454" s="2"/>
      <c r="AF454" s="2"/>
    </row>
    <row r="455" ht="14.25" customHeight="1">
      <c r="A455" s="2" t="s">
        <v>4181</v>
      </c>
      <c r="B455" s="2" t="s">
        <v>62</v>
      </c>
      <c r="C455" s="2" t="s">
        <v>28</v>
      </c>
      <c r="D455" s="2" t="s">
        <v>62</v>
      </c>
      <c r="E455" s="2" t="s">
        <v>4182</v>
      </c>
      <c r="F455" s="2" t="s">
        <v>30</v>
      </c>
      <c r="G455" s="2" t="s">
        <v>31</v>
      </c>
      <c r="H455" s="2" t="s">
        <v>32</v>
      </c>
      <c r="I455" s="2" t="s">
        <v>441</v>
      </c>
      <c r="J455" s="2" t="s">
        <v>4183</v>
      </c>
      <c r="K455" s="2" t="s">
        <v>111</v>
      </c>
      <c r="L455" s="2" t="s">
        <v>36</v>
      </c>
      <c r="M455" s="2" t="s">
        <v>65</v>
      </c>
      <c r="N455" s="2"/>
      <c r="O455" s="2" t="s">
        <v>4184</v>
      </c>
      <c r="P455" s="2" t="s">
        <v>4185</v>
      </c>
      <c r="Q455" s="2" t="s">
        <v>4186</v>
      </c>
      <c r="R455" s="2" t="s">
        <v>148</v>
      </c>
      <c r="S455" s="2" t="s">
        <v>4187</v>
      </c>
      <c r="T455" s="2" t="s">
        <v>4188</v>
      </c>
      <c r="U455" s="2">
        <v>44.2</v>
      </c>
      <c r="V455" s="2" t="s">
        <v>44</v>
      </c>
      <c r="W455" s="2" t="s">
        <v>45</v>
      </c>
      <c r="X455" s="2" t="s">
        <v>4189</v>
      </c>
      <c r="Y455" s="2" t="str">
        <f t="shared" si="1"/>
        <v>Kader PKK / Karang Taruna / Kader Lainnya</v>
      </c>
      <c r="Z455" s="2" t="str">
        <f t="shared" si="2"/>
        <v>#REF!</v>
      </c>
      <c r="AA455" s="2"/>
      <c r="AB455" s="2"/>
      <c r="AC455" s="2"/>
      <c r="AD455" s="2"/>
      <c r="AE455" s="2"/>
      <c r="AF455" s="2"/>
    </row>
    <row r="456" ht="14.25" customHeight="1">
      <c r="A456" s="2" t="s">
        <v>4190</v>
      </c>
      <c r="B456" s="2" t="s">
        <v>27</v>
      </c>
      <c r="C456" s="2" t="s">
        <v>28</v>
      </c>
      <c r="D456" s="2" t="s">
        <v>27</v>
      </c>
      <c r="E456" s="2" t="s">
        <v>4191</v>
      </c>
      <c r="F456" s="2" t="s">
        <v>30</v>
      </c>
      <c r="G456" s="2" t="s">
        <v>31</v>
      </c>
      <c r="H456" s="2" t="s">
        <v>452</v>
      </c>
      <c r="I456" s="2" t="s">
        <v>50</v>
      </c>
      <c r="J456" s="2" t="s">
        <v>4192</v>
      </c>
      <c r="K456" s="2" t="s">
        <v>111</v>
      </c>
      <c r="L456" s="2" t="s">
        <v>87</v>
      </c>
      <c r="M456" s="2" t="s">
        <v>65</v>
      </c>
      <c r="N456" s="2"/>
      <c r="O456" s="2" t="s">
        <v>4193</v>
      </c>
      <c r="P456" s="2" t="s">
        <v>4194</v>
      </c>
      <c r="Q456" s="2" t="s">
        <v>4195</v>
      </c>
      <c r="R456" s="2" t="s">
        <v>135</v>
      </c>
      <c r="S456" s="2" t="s">
        <v>4196</v>
      </c>
      <c r="T456" s="2" t="s">
        <v>4197</v>
      </c>
      <c r="U456" s="2">
        <v>29.25</v>
      </c>
      <c r="V456" s="2" t="s">
        <v>44</v>
      </c>
      <c r="W456" s="2" t="s">
        <v>45</v>
      </c>
      <c r="X456" s="2" t="s">
        <v>4198</v>
      </c>
      <c r="Y456" s="2" t="str">
        <f t="shared" si="1"/>
        <v>Kader PKK / Karang Taruna / Kader Lainnya</v>
      </c>
      <c r="Z456" s="2" t="str">
        <f t="shared" si="2"/>
        <v>#REF!</v>
      </c>
      <c r="AA456" s="2"/>
      <c r="AB456" s="2"/>
      <c r="AC456" s="2"/>
      <c r="AD456" s="2"/>
      <c r="AE456" s="2"/>
      <c r="AF456" s="2"/>
    </row>
    <row r="457" ht="14.25" customHeight="1">
      <c r="A457" s="2" t="s">
        <v>4199</v>
      </c>
      <c r="B457" s="2" t="s">
        <v>62</v>
      </c>
      <c r="C457" s="2" t="s">
        <v>28</v>
      </c>
      <c r="D457" s="2" t="s">
        <v>62</v>
      </c>
      <c r="E457" s="2" t="s">
        <v>4200</v>
      </c>
      <c r="F457" s="2" t="s">
        <v>30</v>
      </c>
      <c r="G457" s="2" t="s">
        <v>31</v>
      </c>
      <c r="H457" s="2" t="s">
        <v>822</v>
      </c>
      <c r="I457" s="2" t="s">
        <v>441</v>
      </c>
      <c r="J457" s="2" t="s">
        <v>4201</v>
      </c>
      <c r="K457" s="2" t="s">
        <v>111</v>
      </c>
      <c r="L457" s="2" t="s">
        <v>36</v>
      </c>
      <c r="M457" s="2" t="s">
        <v>144</v>
      </c>
      <c r="N457" s="2"/>
      <c r="O457" s="2" t="s">
        <v>4202</v>
      </c>
      <c r="P457" s="2" t="s">
        <v>4203</v>
      </c>
      <c r="Q457" s="2" t="s">
        <v>4204</v>
      </c>
      <c r="R457" s="2" t="s">
        <v>135</v>
      </c>
      <c r="S457" s="2" t="s">
        <v>4205</v>
      </c>
      <c r="T457" s="2" t="s">
        <v>4206</v>
      </c>
      <c r="U457" s="2">
        <v>26.983333333333334</v>
      </c>
      <c r="V457" s="2" t="s">
        <v>44</v>
      </c>
      <c r="W457" s="2" t="s">
        <v>45</v>
      </c>
      <c r="X457" s="2" t="s">
        <v>4207</v>
      </c>
      <c r="Y457" s="2" t="str">
        <f t="shared" si="1"/>
        <v>Mengurus Rumah Tangga</v>
      </c>
      <c r="Z457" s="2" t="str">
        <f t="shared" si="2"/>
        <v>#REF!</v>
      </c>
      <c r="AA457" s="2"/>
      <c r="AB457" s="2"/>
      <c r="AC457" s="2"/>
      <c r="AD457" s="2"/>
      <c r="AE457" s="2"/>
      <c r="AF457" s="2"/>
    </row>
    <row r="458" ht="14.25" customHeight="1">
      <c r="A458" s="2" t="s">
        <v>4208</v>
      </c>
      <c r="B458" s="2" t="s">
        <v>62</v>
      </c>
      <c r="C458" s="2" t="s">
        <v>28</v>
      </c>
      <c r="D458" s="2" t="s">
        <v>62</v>
      </c>
      <c r="E458" s="2" t="s">
        <v>4209</v>
      </c>
      <c r="F458" s="2" t="s">
        <v>30</v>
      </c>
      <c r="G458" s="2" t="s">
        <v>31</v>
      </c>
      <c r="H458" s="2" t="s">
        <v>49</v>
      </c>
      <c r="I458" s="2" t="s">
        <v>277</v>
      </c>
      <c r="J458" s="2" t="s">
        <v>4210</v>
      </c>
      <c r="K458" s="2" t="s">
        <v>111</v>
      </c>
      <c r="L458" s="2" t="s">
        <v>36</v>
      </c>
      <c r="M458" s="2" t="s">
        <v>52</v>
      </c>
      <c r="N458" s="2" t="s">
        <v>4211</v>
      </c>
      <c r="O458" s="2" t="s">
        <v>4212</v>
      </c>
      <c r="P458" s="2" t="s">
        <v>4213</v>
      </c>
      <c r="Q458" s="2" t="s">
        <v>4214</v>
      </c>
      <c r="R458" s="2" t="s">
        <v>135</v>
      </c>
      <c r="S458" s="2" t="s">
        <v>4215</v>
      </c>
      <c r="T458" s="2" t="s">
        <v>4216</v>
      </c>
      <c r="U458" s="2">
        <v>70.28333333333333</v>
      </c>
      <c r="V458" s="2" t="s">
        <v>44</v>
      </c>
      <c r="W458" s="2" t="s">
        <v>45</v>
      </c>
      <c r="X458" s="2" t="s">
        <v>4217</v>
      </c>
      <c r="Y458" s="2" t="str">
        <f t="shared" si="1"/>
        <v>Tidak ada</v>
      </c>
      <c r="Z458" s="2" t="str">
        <f t="shared" si="2"/>
        <v>#REF!</v>
      </c>
      <c r="AA458" s="2"/>
      <c r="AB458" s="2"/>
      <c r="AC458" s="2"/>
      <c r="AD458" s="2"/>
      <c r="AE458" s="2"/>
      <c r="AF458" s="2"/>
    </row>
    <row r="459" ht="14.25" customHeight="1">
      <c r="A459" s="2" t="s">
        <v>4218</v>
      </c>
      <c r="B459" s="2" t="s">
        <v>62</v>
      </c>
      <c r="C459" s="2" t="s">
        <v>28</v>
      </c>
      <c r="D459" s="2" t="s">
        <v>62</v>
      </c>
      <c r="E459" s="2" t="s">
        <v>4219</v>
      </c>
      <c r="F459" s="2" t="s">
        <v>30</v>
      </c>
      <c r="G459" s="2" t="s">
        <v>31</v>
      </c>
      <c r="H459" s="2" t="s">
        <v>97</v>
      </c>
      <c r="I459" s="2" t="s">
        <v>130</v>
      </c>
      <c r="J459" s="2" t="s">
        <v>4220</v>
      </c>
      <c r="K459" s="2" t="s">
        <v>35</v>
      </c>
      <c r="L459" s="2" t="s">
        <v>87</v>
      </c>
      <c r="M459" s="2" t="s">
        <v>65</v>
      </c>
      <c r="N459" s="2"/>
      <c r="O459" s="2" t="s">
        <v>4221</v>
      </c>
      <c r="P459" s="2" t="s">
        <v>4222</v>
      </c>
      <c r="Q459" s="2" t="s">
        <v>4223</v>
      </c>
      <c r="R459" s="2" t="s">
        <v>41</v>
      </c>
      <c r="S459" s="2" t="s">
        <v>4224</v>
      </c>
      <c r="T459" s="2" t="s">
        <v>4225</v>
      </c>
      <c r="U459" s="2">
        <v>18.416666666666668</v>
      </c>
      <c r="V459" s="2" t="s">
        <v>44</v>
      </c>
      <c r="W459" s="2" t="s">
        <v>45</v>
      </c>
      <c r="X459" s="2" t="s">
        <v>4226</v>
      </c>
      <c r="Y459" s="2" t="str">
        <f t="shared" si="1"/>
        <v>Kader PKK / Karang Taruna / Kader Lainnya</v>
      </c>
      <c r="Z459" s="2" t="str">
        <f t="shared" si="2"/>
        <v>#REF!</v>
      </c>
      <c r="AA459" s="2"/>
      <c r="AB459" s="2"/>
      <c r="AC459" s="2"/>
      <c r="AD459" s="2"/>
      <c r="AE459" s="2"/>
      <c r="AF459" s="2"/>
    </row>
    <row r="460" ht="14.25" customHeight="1">
      <c r="A460" s="2" t="s">
        <v>4227</v>
      </c>
      <c r="B460" s="2" t="s">
        <v>27</v>
      </c>
      <c r="C460" s="2" t="s">
        <v>28</v>
      </c>
      <c r="D460" s="2" t="s">
        <v>27</v>
      </c>
      <c r="E460" s="2" t="s">
        <v>4228</v>
      </c>
      <c r="F460" s="2" t="s">
        <v>30</v>
      </c>
      <c r="G460" s="2" t="s">
        <v>31</v>
      </c>
      <c r="H460" s="2" t="s">
        <v>822</v>
      </c>
      <c r="I460" s="2" t="s">
        <v>109</v>
      </c>
      <c r="J460" s="2" t="s">
        <v>4229</v>
      </c>
      <c r="K460" s="2" t="s">
        <v>111</v>
      </c>
      <c r="L460" s="2" t="s">
        <v>87</v>
      </c>
      <c r="M460" s="2" t="s">
        <v>144</v>
      </c>
      <c r="N460" s="2"/>
      <c r="O460" s="2" t="s">
        <v>4230</v>
      </c>
      <c r="P460" s="2" t="s">
        <v>4231</v>
      </c>
      <c r="Q460" s="2" t="s">
        <v>4232</v>
      </c>
      <c r="R460" s="2" t="s">
        <v>57</v>
      </c>
      <c r="S460" s="2" t="s">
        <v>962</v>
      </c>
      <c r="T460" s="2" t="s">
        <v>4233</v>
      </c>
      <c r="U460" s="2">
        <v>40.03333333333333</v>
      </c>
      <c r="V460" s="2" t="s">
        <v>44</v>
      </c>
      <c r="W460" s="2" t="s">
        <v>45</v>
      </c>
      <c r="X460" s="2" t="s">
        <v>4234</v>
      </c>
      <c r="Y460" s="2" t="str">
        <f t="shared" si="1"/>
        <v>Mengurus Rumah Tangga</v>
      </c>
      <c r="Z460" s="2" t="str">
        <f t="shared" si="2"/>
        <v>#REF!</v>
      </c>
      <c r="AA460" s="2"/>
      <c r="AB460" s="2"/>
      <c r="AC460" s="2"/>
      <c r="AD460" s="2"/>
      <c r="AE460" s="2"/>
      <c r="AF460" s="2"/>
    </row>
    <row r="461" ht="14.25" customHeight="1">
      <c r="A461" s="2" t="s">
        <v>4235</v>
      </c>
      <c r="B461" s="2" t="s">
        <v>62</v>
      </c>
      <c r="C461" s="2" t="s">
        <v>28</v>
      </c>
      <c r="D461" s="2" t="s">
        <v>62</v>
      </c>
      <c r="E461" s="2" t="s">
        <v>4236</v>
      </c>
      <c r="F461" s="2" t="s">
        <v>30</v>
      </c>
      <c r="G461" s="2" t="s">
        <v>31</v>
      </c>
      <c r="H461" s="2" t="s">
        <v>452</v>
      </c>
      <c r="I461" s="2" t="s">
        <v>130</v>
      </c>
      <c r="J461" s="2" t="s">
        <v>4237</v>
      </c>
      <c r="K461" s="2" t="s">
        <v>111</v>
      </c>
      <c r="L461" s="2" t="s">
        <v>36</v>
      </c>
      <c r="M461" s="2" t="s">
        <v>144</v>
      </c>
      <c r="N461" s="2"/>
      <c r="O461" s="2" t="s">
        <v>4238</v>
      </c>
      <c r="P461" s="2" t="s">
        <v>4239</v>
      </c>
      <c r="Q461" s="2" t="s">
        <v>4240</v>
      </c>
      <c r="R461" s="2" t="s">
        <v>322</v>
      </c>
      <c r="S461" s="2" t="s">
        <v>4241</v>
      </c>
      <c r="T461" s="2" t="s">
        <v>4242</v>
      </c>
      <c r="U461" s="2">
        <v>36.36666666666667</v>
      </c>
      <c r="V461" s="2" t="s">
        <v>44</v>
      </c>
      <c r="W461" s="2" t="s">
        <v>45</v>
      </c>
      <c r="X461" s="2" t="s">
        <v>4243</v>
      </c>
      <c r="Y461" s="2" t="str">
        <f t="shared" si="1"/>
        <v>Mengurus Rumah Tangga</v>
      </c>
      <c r="Z461" s="2" t="str">
        <f t="shared" si="2"/>
        <v>#REF!</v>
      </c>
      <c r="AA461" s="2"/>
      <c r="AB461" s="2"/>
      <c r="AC461" s="2"/>
      <c r="AD461" s="2"/>
      <c r="AE461" s="2"/>
      <c r="AF461" s="2"/>
    </row>
    <row r="462" ht="14.25" customHeight="1">
      <c r="A462" s="2" t="s">
        <v>4244</v>
      </c>
      <c r="B462" s="2" t="s">
        <v>62</v>
      </c>
      <c r="C462" s="2" t="s">
        <v>28</v>
      </c>
      <c r="D462" s="2" t="s">
        <v>62</v>
      </c>
      <c r="E462" s="2" t="s">
        <v>4245</v>
      </c>
      <c r="F462" s="2" t="s">
        <v>30</v>
      </c>
      <c r="G462" s="2" t="s">
        <v>31</v>
      </c>
      <c r="H462" s="2" t="s">
        <v>84</v>
      </c>
      <c r="I462" s="2" t="s">
        <v>142</v>
      </c>
      <c r="J462" s="2" t="s">
        <v>4246</v>
      </c>
      <c r="K462" s="2" t="s">
        <v>111</v>
      </c>
      <c r="L462" s="2" t="s">
        <v>87</v>
      </c>
      <c r="M462" s="2" t="s">
        <v>65</v>
      </c>
      <c r="N462" s="2" t="s">
        <v>44</v>
      </c>
      <c r="O462" s="2" t="s">
        <v>4247</v>
      </c>
      <c r="P462" s="2" t="s">
        <v>4248</v>
      </c>
      <c r="Q462" s="2" t="s">
        <v>4249</v>
      </c>
      <c r="R462" s="2" t="s">
        <v>57</v>
      </c>
      <c r="S462" s="2" t="s">
        <v>4250</v>
      </c>
      <c r="T462" s="2" t="s">
        <v>4251</v>
      </c>
      <c r="U462" s="2">
        <v>32.03333333333333</v>
      </c>
      <c r="V462" s="2" t="s">
        <v>44</v>
      </c>
      <c r="W462" s="2" t="s">
        <v>45</v>
      </c>
      <c r="X462" s="2" t="s">
        <v>4252</v>
      </c>
      <c r="Y462" s="2" t="str">
        <f t="shared" si="1"/>
        <v>0</v>
      </c>
      <c r="Z462" s="2" t="str">
        <f t="shared" si="2"/>
        <v>#REF!</v>
      </c>
      <c r="AA462" s="2"/>
      <c r="AB462" s="2"/>
      <c r="AC462" s="2"/>
      <c r="AD462" s="2"/>
      <c r="AE462" s="2"/>
      <c r="AF462" s="2"/>
    </row>
    <row r="463" ht="14.25" customHeight="1">
      <c r="A463" s="2" t="s">
        <v>4253</v>
      </c>
      <c r="B463" s="2" t="s">
        <v>62</v>
      </c>
      <c r="C463" s="2" t="s">
        <v>28</v>
      </c>
      <c r="D463" s="2" t="s">
        <v>62</v>
      </c>
      <c r="E463" s="2" t="s">
        <v>4254</v>
      </c>
      <c r="F463" s="2" t="s">
        <v>30</v>
      </c>
      <c r="G463" s="2" t="s">
        <v>31</v>
      </c>
      <c r="H463" s="2" t="s">
        <v>32</v>
      </c>
      <c r="I463" s="2" t="s">
        <v>50</v>
      </c>
      <c r="J463" s="2" t="s">
        <v>4255</v>
      </c>
      <c r="K463" s="2" t="s">
        <v>111</v>
      </c>
      <c r="L463" s="2" t="s">
        <v>36</v>
      </c>
      <c r="M463" s="2" t="s">
        <v>144</v>
      </c>
      <c r="N463" s="2"/>
      <c r="O463" s="2" t="s">
        <v>4256</v>
      </c>
      <c r="P463" s="2" t="s">
        <v>4257</v>
      </c>
      <c r="Q463" s="2" t="s">
        <v>4258</v>
      </c>
      <c r="R463" s="2" t="s">
        <v>135</v>
      </c>
      <c r="S463" s="2" t="s">
        <v>4259</v>
      </c>
      <c r="T463" s="2" t="s">
        <v>3535</v>
      </c>
      <c r="U463" s="2">
        <v>28.933333333333334</v>
      </c>
      <c r="V463" s="2" t="s">
        <v>44</v>
      </c>
      <c r="W463" s="2" t="s">
        <v>45</v>
      </c>
      <c r="X463" s="2" t="s">
        <v>4260</v>
      </c>
      <c r="Y463" s="2" t="str">
        <f t="shared" si="1"/>
        <v>Mengurus Rumah Tangga</v>
      </c>
      <c r="Z463" s="2" t="str">
        <f t="shared" si="2"/>
        <v>#REF!</v>
      </c>
      <c r="AA463" s="2"/>
      <c r="AB463" s="2"/>
      <c r="AC463" s="2"/>
      <c r="AD463" s="2"/>
      <c r="AE463" s="2"/>
      <c r="AF463" s="2"/>
    </row>
    <row r="464" ht="14.25" customHeight="1">
      <c r="A464" s="2" t="s">
        <v>4261</v>
      </c>
      <c r="B464" s="2" t="s">
        <v>62</v>
      </c>
      <c r="C464" s="2" t="s">
        <v>28</v>
      </c>
      <c r="D464" s="2" t="s">
        <v>62</v>
      </c>
      <c r="E464" s="2" t="s">
        <v>4262</v>
      </c>
      <c r="F464" s="2" t="s">
        <v>30</v>
      </c>
      <c r="G464" s="2" t="s">
        <v>31</v>
      </c>
      <c r="H464" s="2" t="s">
        <v>129</v>
      </c>
      <c r="I464" s="2" t="s">
        <v>33</v>
      </c>
      <c r="J464" s="2" t="s">
        <v>4263</v>
      </c>
      <c r="K464" s="2" t="s">
        <v>111</v>
      </c>
      <c r="L464" s="2" t="s">
        <v>36</v>
      </c>
      <c r="M464" s="2" t="s">
        <v>65</v>
      </c>
      <c r="N464" s="2"/>
      <c r="O464" s="2" t="s">
        <v>4264</v>
      </c>
      <c r="P464" s="2" t="s">
        <v>4265</v>
      </c>
      <c r="Q464" s="2" t="s">
        <v>4266</v>
      </c>
      <c r="R464" s="2" t="s">
        <v>135</v>
      </c>
      <c r="S464" s="2" t="s">
        <v>4267</v>
      </c>
      <c r="T464" s="2" t="s">
        <v>4268</v>
      </c>
      <c r="U464" s="2">
        <v>31.4</v>
      </c>
      <c r="V464" s="2" t="s">
        <v>44</v>
      </c>
      <c r="W464" s="2" t="s">
        <v>45</v>
      </c>
      <c r="X464" s="2" t="s">
        <v>4269</v>
      </c>
      <c r="Y464" s="2" t="str">
        <f t="shared" si="1"/>
        <v>Kader PKK / Karang Taruna / Kader Lainnya</v>
      </c>
      <c r="Z464" s="2" t="str">
        <f t="shared" si="2"/>
        <v>#REF!</v>
      </c>
      <c r="AA464" s="2"/>
      <c r="AB464" s="2"/>
      <c r="AC464" s="2"/>
      <c r="AD464" s="2"/>
      <c r="AE464" s="2"/>
      <c r="AF464" s="2"/>
    </row>
    <row r="465" ht="14.25" customHeight="1">
      <c r="A465" s="2" t="s">
        <v>4270</v>
      </c>
      <c r="B465" s="2" t="s">
        <v>62</v>
      </c>
      <c r="C465" s="2" t="s">
        <v>28</v>
      </c>
      <c r="D465" s="2" t="s">
        <v>62</v>
      </c>
      <c r="E465" s="2" t="s">
        <v>4271</v>
      </c>
      <c r="F465" s="2" t="s">
        <v>30</v>
      </c>
      <c r="G465" s="2" t="s">
        <v>31</v>
      </c>
      <c r="H465" s="2" t="s">
        <v>84</v>
      </c>
      <c r="I465" s="2" t="s">
        <v>142</v>
      </c>
      <c r="J465" s="2" t="s">
        <v>4272</v>
      </c>
      <c r="K465" s="2" t="s">
        <v>111</v>
      </c>
      <c r="L465" s="2" t="s">
        <v>36</v>
      </c>
      <c r="M465" s="2" t="s">
        <v>144</v>
      </c>
      <c r="N465" s="2"/>
      <c r="O465" s="2" t="s">
        <v>4273</v>
      </c>
      <c r="P465" s="2" t="s">
        <v>4274</v>
      </c>
      <c r="Q465" s="2" t="s">
        <v>4275</v>
      </c>
      <c r="R465" s="2" t="s">
        <v>158</v>
      </c>
      <c r="S465" s="2" t="s">
        <v>4276</v>
      </c>
      <c r="T465" s="2" t="s">
        <v>4277</v>
      </c>
      <c r="U465" s="2">
        <v>14.05</v>
      </c>
      <c r="V465" s="2" t="s">
        <v>44</v>
      </c>
      <c r="W465" s="2" t="s">
        <v>45</v>
      </c>
      <c r="X465" s="2" t="s">
        <v>4278</v>
      </c>
      <c r="Y465" s="2" t="str">
        <f t="shared" si="1"/>
        <v>Mengurus Rumah Tangga</v>
      </c>
      <c r="Z465" s="2" t="str">
        <f t="shared" si="2"/>
        <v>#REF!</v>
      </c>
      <c r="AA465" s="2"/>
      <c r="AB465" s="2"/>
      <c r="AC465" s="2"/>
      <c r="AD465" s="2"/>
      <c r="AE465" s="2"/>
      <c r="AF465" s="2"/>
    </row>
    <row r="466" ht="14.25" customHeight="1">
      <c r="A466" s="2" t="s">
        <v>4279</v>
      </c>
      <c r="B466" s="2" t="s">
        <v>62</v>
      </c>
      <c r="C466" s="2" t="s">
        <v>28</v>
      </c>
      <c r="D466" s="2" t="s">
        <v>62</v>
      </c>
      <c r="E466" s="2" t="s">
        <v>4280</v>
      </c>
      <c r="F466" s="2" t="s">
        <v>30</v>
      </c>
      <c r="G466" s="2" t="s">
        <v>31</v>
      </c>
      <c r="H466" s="2" t="s">
        <v>129</v>
      </c>
      <c r="I466" s="2" t="s">
        <v>142</v>
      </c>
      <c r="J466" s="2" t="s">
        <v>4281</v>
      </c>
      <c r="K466" s="2" t="s">
        <v>111</v>
      </c>
      <c r="L466" s="2" t="s">
        <v>36</v>
      </c>
      <c r="M466" s="2" t="s">
        <v>144</v>
      </c>
      <c r="N466" s="2"/>
      <c r="O466" s="2" t="s">
        <v>4282</v>
      </c>
      <c r="P466" s="2" t="s">
        <v>4283</v>
      </c>
      <c r="Q466" s="2" t="s">
        <v>4284</v>
      </c>
      <c r="R466" s="2" t="s">
        <v>135</v>
      </c>
      <c r="S466" s="2" t="s">
        <v>4285</v>
      </c>
      <c r="T466" s="2" t="s">
        <v>4286</v>
      </c>
      <c r="U466" s="2">
        <v>42.21666666666667</v>
      </c>
      <c r="V466" s="2" t="s">
        <v>44</v>
      </c>
      <c r="W466" s="2" t="s">
        <v>45</v>
      </c>
      <c r="X466" s="2" t="s">
        <v>4287</v>
      </c>
      <c r="Y466" s="2" t="str">
        <f t="shared" si="1"/>
        <v>Mengurus Rumah Tangga</v>
      </c>
      <c r="Z466" s="2" t="str">
        <f t="shared" si="2"/>
        <v>#REF!</v>
      </c>
      <c r="AA466" s="2"/>
      <c r="AB466" s="2"/>
      <c r="AC466" s="2"/>
      <c r="AD466" s="2"/>
      <c r="AE466" s="2"/>
      <c r="AF466" s="2"/>
    </row>
    <row r="467" ht="14.25" customHeight="1">
      <c r="A467" s="2" t="s">
        <v>4288</v>
      </c>
      <c r="B467" s="2" t="s">
        <v>62</v>
      </c>
      <c r="C467" s="2" t="s">
        <v>28</v>
      </c>
      <c r="D467" s="2" t="s">
        <v>62</v>
      </c>
      <c r="E467" s="2" t="s">
        <v>4289</v>
      </c>
      <c r="F467" s="2" t="s">
        <v>30</v>
      </c>
      <c r="G467" s="2" t="s">
        <v>31</v>
      </c>
      <c r="H467" s="2" t="s">
        <v>32</v>
      </c>
      <c r="I467" s="2" t="s">
        <v>50</v>
      </c>
      <c r="J467" s="2" t="s">
        <v>4290</v>
      </c>
      <c r="K467" s="2" t="s">
        <v>111</v>
      </c>
      <c r="L467" s="2" t="s">
        <v>36</v>
      </c>
      <c r="M467" s="2" t="s">
        <v>65</v>
      </c>
      <c r="N467" s="2"/>
      <c r="O467" s="2" t="s">
        <v>4291</v>
      </c>
      <c r="P467" s="2" t="s">
        <v>4292</v>
      </c>
      <c r="Q467" s="2" t="s">
        <v>4293</v>
      </c>
      <c r="R467" s="2" t="s">
        <v>69</v>
      </c>
      <c r="S467" s="2" t="s">
        <v>4294</v>
      </c>
      <c r="T467" s="2" t="s">
        <v>4295</v>
      </c>
      <c r="U467" s="2">
        <v>23.716666666666665</v>
      </c>
      <c r="V467" s="2" t="s">
        <v>44</v>
      </c>
      <c r="W467" s="2" t="s">
        <v>45</v>
      </c>
      <c r="X467" s="2" t="s">
        <v>4296</v>
      </c>
      <c r="Y467" s="2" t="str">
        <f t="shared" si="1"/>
        <v>Kader PKK / Karang Taruna / Kader Lainnya</v>
      </c>
      <c r="Z467" s="2" t="str">
        <f t="shared" si="2"/>
        <v>#REF!</v>
      </c>
      <c r="AA467" s="2"/>
      <c r="AB467" s="2"/>
      <c r="AC467" s="2"/>
      <c r="AD467" s="2"/>
      <c r="AE467" s="2"/>
      <c r="AF467" s="2"/>
    </row>
    <row r="468" ht="14.25" customHeight="1">
      <c r="A468" s="2" t="s">
        <v>4297</v>
      </c>
      <c r="B468" s="2" t="s">
        <v>62</v>
      </c>
      <c r="C468" s="2" t="s">
        <v>28</v>
      </c>
      <c r="D468" s="2" t="s">
        <v>62</v>
      </c>
      <c r="E468" s="2" t="s">
        <v>4298</v>
      </c>
      <c r="F468" s="2" t="s">
        <v>30</v>
      </c>
      <c r="G468" s="2" t="s">
        <v>31</v>
      </c>
      <c r="H468" s="2" t="s">
        <v>32</v>
      </c>
      <c r="I468" s="2" t="s">
        <v>142</v>
      </c>
      <c r="J468" s="2" t="s">
        <v>4299</v>
      </c>
      <c r="K468" s="2" t="s">
        <v>111</v>
      </c>
      <c r="L468" s="2" t="s">
        <v>87</v>
      </c>
      <c r="M468" s="2" t="s">
        <v>37</v>
      </c>
      <c r="N468" s="2"/>
      <c r="O468" s="2" t="s">
        <v>4300</v>
      </c>
      <c r="P468" s="2" t="s">
        <v>4301</v>
      </c>
      <c r="Q468" s="2" t="s">
        <v>4302</v>
      </c>
      <c r="R468" s="2" t="s">
        <v>57</v>
      </c>
      <c r="S468" s="2" t="s">
        <v>4303</v>
      </c>
      <c r="T468" s="2" t="s">
        <v>4304</v>
      </c>
      <c r="U468" s="2">
        <v>37.2</v>
      </c>
      <c r="V468" s="2" t="s">
        <v>44</v>
      </c>
      <c r="W468" s="2" t="s">
        <v>45</v>
      </c>
      <c r="X468" s="2" t="s">
        <v>4305</v>
      </c>
      <c r="Y468" s="2" t="str">
        <f t="shared" si="1"/>
        <v>Wiraswasta</v>
      </c>
      <c r="Z468" s="2" t="str">
        <f t="shared" si="2"/>
        <v>#REF!</v>
      </c>
      <c r="AA468" s="2"/>
      <c r="AB468" s="2"/>
      <c r="AC468" s="2"/>
      <c r="AD468" s="2"/>
      <c r="AE468" s="2"/>
      <c r="AF468" s="2"/>
    </row>
    <row r="469" ht="14.25" customHeight="1">
      <c r="A469" s="2" t="s">
        <v>4306</v>
      </c>
      <c r="B469" s="2" t="s">
        <v>27</v>
      </c>
      <c r="C469" s="2" t="s">
        <v>28</v>
      </c>
      <c r="D469" s="2" t="s">
        <v>27</v>
      </c>
      <c r="E469" s="2" t="s">
        <v>4307</v>
      </c>
      <c r="F469" s="2" t="s">
        <v>30</v>
      </c>
      <c r="G469" s="2" t="s">
        <v>31</v>
      </c>
      <c r="H469" s="2" t="s">
        <v>200</v>
      </c>
      <c r="I469" s="2" t="s">
        <v>130</v>
      </c>
      <c r="J469" s="2" t="s">
        <v>4308</v>
      </c>
      <c r="K469" s="2" t="s">
        <v>111</v>
      </c>
      <c r="L469" s="2" t="s">
        <v>36</v>
      </c>
      <c r="M469" s="2" t="s">
        <v>65</v>
      </c>
      <c r="N469" s="2"/>
      <c r="O469" s="2" t="s">
        <v>4309</v>
      </c>
      <c r="P469" s="2" t="s">
        <v>4310</v>
      </c>
      <c r="Q469" s="2" t="s">
        <v>4311</v>
      </c>
      <c r="R469" s="2" t="s">
        <v>158</v>
      </c>
      <c r="S469" s="2" t="s">
        <v>4312</v>
      </c>
      <c r="T469" s="2" t="s">
        <v>4313</v>
      </c>
      <c r="U469" s="2">
        <v>16.1</v>
      </c>
      <c r="V469" s="2" t="s">
        <v>44</v>
      </c>
      <c r="W469" s="2" t="s">
        <v>45</v>
      </c>
      <c r="X469" s="2" t="s">
        <v>4314</v>
      </c>
      <c r="Y469" s="2" t="str">
        <f t="shared" si="1"/>
        <v>Kader PKK / Karang Taruna / Kader Lainnya</v>
      </c>
      <c r="Z469" s="2" t="str">
        <f t="shared" si="2"/>
        <v>#REF!</v>
      </c>
      <c r="AA469" s="2"/>
      <c r="AB469" s="2"/>
      <c r="AC469" s="2"/>
      <c r="AD469" s="2"/>
      <c r="AE469" s="2"/>
      <c r="AF469" s="2"/>
    </row>
    <row r="470" ht="14.25" customHeight="1">
      <c r="A470" s="2" t="s">
        <v>4315</v>
      </c>
      <c r="B470" s="2" t="s">
        <v>62</v>
      </c>
      <c r="C470" s="2" t="s">
        <v>28</v>
      </c>
      <c r="D470" s="2" t="s">
        <v>62</v>
      </c>
      <c r="E470" s="2" t="s">
        <v>4316</v>
      </c>
      <c r="F470" s="2" t="s">
        <v>30</v>
      </c>
      <c r="G470" s="2" t="s">
        <v>31</v>
      </c>
      <c r="H470" s="2" t="s">
        <v>49</v>
      </c>
      <c r="I470" s="2" t="s">
        <v>109</v>
      </c>
      <c r="J470" s="2" t="s">
        <v>4317</v>
      </c>
      <c r="K470" s="2" t="s">
        <v>111</v>
      </c>
      <c r="L470" s="2" t="s">
        <v>36</v>
      </c>
      <c r="M470" s="2" t="s">
        <v>258</v>
      </c>
      <c r="N470" s="2"/>
      <c r="O470" s="2" t="s">
        <v>4318</v>
      </c>
      <c r="P470" s="2" t="s">
        <v>4319</v>
      </c>
      <c r="Q470" s="2" t="s">
        <v>4320</v>
      </c>
      <c r="R470" s="2" t="s">
        <v>41</v>
      </c>
      <c r="S470" s="2" t="s">
        <v>4321</v>
      </c>
      <c r="T470" s="2" t="s">
        <v>4322</v>
      </c>
      <c r="U470" s="2">
        <v>20.616666666666667</v>
      </c>
      <c r="V470" s="2" t="s">
        <v>44</v>
      </c>
      <c r="W470" s="2" t="s">
        <v>45</v>
      </c>
      <c r="X470" s="2" t="s">
        <v>4323</v>
      </c>
      <c r="Y470" s="2" t="str">
        <f t="shared" si="1"/>
        <v>Pelajar / Mahasiswa</v>
      </c>
      <c r="Z470" s="2" t="str">
        <f t="shared" si="2"/>
        <v>#REF!</v>
      </c>
      <c r="AA470" s="2"/>
      <c r="AB470" s="2"/>
      <c r="AC470" s="2"/>
      <c r="AD470" s="2"/>
      <c r="AE470" s="2"/>
      <c r="AF470" s="2"/>
    </row>
    <row r="471" ht="14.25" customHeight="1">
      <c r="A471" s="2" t="s">
        <v>4324</v>
      </c>
      <c r="B471" s="2" t="s">
        <v>62</v>
      </c>
      <c r="C471" s="2" t="s">
        <v>28</v>
      </c>
      <c r="D471" s="2" t="s">
        <v>62</v>
      </c>
      <c r="E471" s="2" t="s">
        <v>4325</v>
      </c>
      <c r="F471" s="2" t="s">
        <v>30</v>
      </c>
      <c r="G471" s="2" t="s">
        <v>31</v>
      </c>
      <c r="H471" s="2" t="s">
        <v>97</v>
      </c>
      <c r="I471" s="2" t="s">
        <v>50</v>
      </c>
      <c r="J471" s="2" t="s">
        <v>4326</v>
      </c>
      <c r="K471" s="2" t="s">
        <v>111</v>
      </c>
      <c r="L471" s="2" t="s">
        <v>87</v>
      </c>
      <c r="M471" s="2" t="s">
        <v>37</v>
      </c>
      <c r="N471" s="2"/>
      <c r="O471" s="2" t="s">
        <v>4327</v>
      </c>
      <c r="P471" s="2" t="s">
        <v>4328</v>
      </c>
      <c r="Q471" s="2" t="s">
        <v>4329</v>
      </c>
      <c r="R471" s="2" t="s">
        <v>41</v>
      </c>
      <c r="S471" s="2" t="s">
        <v>4330</v>
      </c>
      <c r="T471" s="2" t="s">
        <v>4331</v>
      </c>
      <c r="U471" s="2">
        <v>17.916666666666668</v>
      </c>
      <c r="V471" s="2" t="s">
        <v>44</v>
      </c>
      <c r="W471" s="2" t="s">
        <v>45</v>
      </c>
      <c r="X471" s="2" t="s">
        <v>4332</v>
      </c>
      <c r="Y471" s="2" t="str">
        <f t="shared" si="1"/>
        <v>Wiraswasta</v>
      </c>
      <c r="Z471" s="2" t="str">
        <f t="shared" si="2"/>
        <v>#REF!</v>
      </c>
      <c r="AA471" s="2"/>
      <c r="AB471" s="2"/>
      <c r="AC471" s="2"/>
      <c r="AD471" s="2"/>
      <c r="AE471" s="2"/>
      <c r="AF471" s="2"/>
    </row>
    <row r="472" ht="14.25" customHeight="1">
      <c r="A472" s="2" t="s">
        <v>4333</v>
      </c>
      <c r="B472" s="2" t="s">
        <v>62</v>
      </c>
      <c r="C472" s="2" t="s">
        <v>28</v>
      </c>
      <c r="D472" s="2" t="s">
        <v>62</v>
      </c>
      <c r="E472" s="2" t="s">
        <v>4334</v>
      </c>
      <c r="F472" s="2" t="s">
        <v>30</v>
      </c>
      <c r="G472" s="2" t="s">
        <v>31</v>
      </c>
      <c r="H472" s="2" t="s">
        <v>822</v>
      </c>
      <c r="I472" s="2" t="s">
        <v>130</v>
      </c>
      <c r="J472" s="2" t="s">
        <v>4335</v>
      </c>
      <c r="K472" s="2" t="s">
        <v>111</v>
      </c>
      <c r="L472" s="2" t="s">
        <v>36</v>
      </c>
      <c r="M472" s="2" t="s">
        <v>144</v>
      </c>
      <c r="N472" s="2"/>
      <c r="O472" s="2" t="s">
        <v>4336</v>
      </c>
      <c r="P472" s="2" t="s">
        <v>4337</v>
      </c>
      <c r="Q472" s="2" t="s">
        <v>4338</v>
      </c>
      <c r="R472" s="2" t="s">
        <v>158</v>
      </c>
      <c r="S472" s="2" t="s">
        <v>4339</v>
      </c>
      <c r="T472" s="2" t="s">
        <v>4340</v>
      </c>
      <c r="U472" s="2">
        <v>25.966666666666665</v>
      </c>
      <c r="V472" s="2" t="s">
        <v>44</v>
      </c>
      <c r="W472" s="2" t="s">
        <v>45</v>
      </c>
      <c r="X472" s="2" t="s">
        <v>4341</v>
      </c>
      <c r="Y472" s="2" t="str">
        <f t="shared" si="1"/>
        <v>Mengurus Rumah Tangga</v>
      </c>
      <c r="Z472" s="2" t="str">
        <f t="shared" si="2"/>
        <v>#REF!</v>
      </c>
      <c r="AA472" s="2"/>
      <c r="AB472" s="2"/>
      <c r="AC472" s="2"/>
      <c r="AD472" s="2"/>
      <c r="AE472" s="2"/>
      <c r="AF472" s="2"/>
    </row>
    <row r="473" ht="14.25" customHeight="1">
      <c r="A473" s="2" t="s">
        <v>4342</v>
      </c>
      <c r="B473" s="2" t="s">
        <v>62</v>
      </c>
      <c r="C473" s="2" t="s">
        <v>28</v>
      </c>
      <c r="D473" s="2" t="s">
        <v>62</v>
      </c>
      <c r="E473" s="2" t="s">
        <v>172</v>
      </c>
      <c r="F473" s="2" t="s">
        <v>30</v>
      </c>
      <c r="G473" s="2" t="s">
        <v>31</v>
      </c>
      <c r="H473" s="2" t="s">
        <v>84</v>
      </c>
      <c r="I473" s="2" t="s">
        <v>109</v>
      </c>
      <c r="J473" s="2" t="s">
        <v>4343</v>
      </c>
      <c r="K473" s="2" t="s">
        <v>111</v>
      </c>
      <c r="L473" s="2" t="s">
        <v>36</v>
      </c>
      <c r="M473" s="2" t="s">
        <v>258</v>
      </c>
      <c r="N473" s="2"/>
      <c r="O473" s="2" t="s">
        <v>4344</v>
      </c>
      <c r="P473" s="2" t="s">
        <v>4345</v>
      </c>
      <c r="Q473" s="2" t="s">
        <v>4346</v>
      </c>
      <c r="R473" s="2" t="s">
        <v>158</v>
      </c>
      <c r="S473" s="2" t="s">
        <v>4347</v>
      </c>
      <c r="T473" s="2" t="s">
        <v>4348</v>
      </c>
      <c r="U473" s="2">
        <v>13.3</v>
      </c>
      <c r="V473" s="2" t="s">
        <v>44</v>
      </c>
      <c r="W473" s="2" t="s">
        <v>45</v>
      </c>
      <c r="X473" s="2" t="s">
        <v>4349</v>
      </c>
      <c r="Y473" s="2" t="str">
        <f t="shared" si="1"/>
        <v>Pelajar / Mahasiswa</v>
      </c>
      <c r="Z473" s="2" t="str">
        <f t="shared" si="2"/>
        <v>#REF!</v>
      </c>
      <c r="AA473" s="2"/>
      <c r="AB473" s="2"/>
      <c r="AC473" s="2"/>
      <c r="AD473" s="2"/>
      <c r="AE473" s="2"/>
      <c r="AF473" s="2"/>
    </row>
    <row r="474" ht="14.25" customHeight="1">
      <c r="A474" s="2" t="s">
        <v>4350</v>
      </c>
      <c r="B474" s="2" t="s">
        <v>62</v>
      </c>
      <c r="C474" s="2" t="s">
        <v>28</v>
      </c>
      <c r="D474" s="2" t="s">
        <v>62</v>
      </c>
      <c r="E474" s="2" t="s">
        <v>4351</v>
      </c>
      <c r="F474" s="2" t="s">
        <v>30</v>
      </c>
      <c r="G474" s="2" t="s">
        <v>31</v>
      </c>
      <c r="H474" s="2" t="s">
        <v>32</v>
      </c>
      <c r="I474" s="2" t="s">
        <v>50</v>
      </c>
      <c r="J474" s="2" t="s">
        <v>4352</v>
      </c>
      <c r="K474" s="2" t="s">
        <v>111</v>
      </c>
      <c r="L474" s="2" t="s">
        <v>36</v>
      </c>
      <c r="M474" s="2" t="s">
        <v>65</v>
      </c>
      <c r="N474" s="2"/>
      <c r="O474" s="2" t="s">
        <v>4353</v>
      </c>
      <c r="P474" s="2" t="s">
        <v>4354</v>
      </c>
      <c r="Q474" s="2" t="s">
        <v>4355</v>
      </c>
      <c r="R474" s="2" t="s">
        <v>57</v>
      </c>
      <c r="S474" s="2" t="s">
        <v>4356</v>
      </c>
      <c r="T474" s="2" t="s">
        <v>4357</v>
      </c>
      <c r="U474" s="2">
        <v>31.116666666666667</v>
      </c>
      <c r="V474" s="2" t="s">
        <v>44</v>
      </c>
      <c r="W474" s="2" t="s">
        <v>45</v>
      </c>
      <c r="X474" s="2" t="s">
        <v>4358</v>
      </c>
      <c r="Y474" s="2" t="str">
        <f t="shared" si="1"/>
        <v>Kader PKK / Karang Taruna / Kader Lainnya</v>
      </c>
      <c r="Z474" s="2" t="str">
        <f t="shared" si="2"/>
        <v>#REF!</v>
      </c>
      <c r="AA474" s="2"/>
      <c r="AB474" s="2"/>
      <c r="AC474" s="2"/>
      <c r="AD474" s="2"/>
      <c r="AE474" s="2"/>
      <c r="AF474" s="2"/>
    </row>
    <row r="475" ht="14.25" customHeight="1">
      <c r="A475" s="2" t="s">
        <v>4359</v>
      </c>
      <c r="B475" s="2" t="s">
        <v>27</v>
      </c>
      <c r="C475" s="2" t="s">
        <v>28</v>
      </c>
      <c r="D475" s="2" t="s">
        <v>27</v>
      </c>
      <c r="E475" s="2" t="s">
        <v>4360</v>
      </c>
      <c r="F475" s="2" t="s">
        <v>30</v>
      </c>
      <c r="G475" s="2" t="s">
        <v>31</v>
      </c>
      <c r="H475" s="2" t="s">
        <v>49</v>
      </c>
      <c r="I475" s="2" t="s">
        <v>142</v>
      </c>
      <c r="J475" s="2" t="s">
        <v>4361</v>
      </c>
      <c r="K475" s="2" t="s">
        <v>111</v>
      </c>
      <c r="L475" s="2" t="s">
        <v>36</v>
      </c>
      <c r="M475" s="2" t="s">
        <v>65</v>
      </c>
      <c r="N475" s="2"/>
      <c r="O475" s="2" t="s">
        <v>4362</v>
      </c>
      <c r="P475" s="2" t="s">
        <v>4363</v>
      </c>
      <c r="Q475" s="2" t="s">
        <v>4364</v>
      </c>
      <c r="R475" s="2" t="s">
        <v>41</v>
      </c>
      <c r="S475" s="2" t="s">
        <v>4365</v>
      </c>
      <c r="T475" s="2" t="s">
        <v>4366</v>
      </c>
      <c r="U475" s="2">
        <v>17.6</v>
      </c>
      <c r="V475" s="2" t="s">
        <v>44</v>
      </c>
      <c r="W475" s="2" t="s">
        <v>45</v>
      </c>
      <c r="X475" s="2" t="s">
        <v>4367</v>
      </c>
      <c r="Y475" s="2" t="str">
        <f t="shared" si="1"/>
        <v>Kader PKK / Karang Taruna / Kader Lainnya</v>
      </c>
      <c r="Z475" s="2" t="str">
        <f t="shared" si="2"/>
        <v>#REF!</v>
      </c>
      <c r="AA475" s="2"/>
      <c r="AB475" s="2"/>
      <c r="AC475" s="2"/>
      <c r="AD475" s="2"/>
      <c r="AE475" s="2"/>
      <c r="AF475" s="2"/>
    </row>
    <row r="476" ht="14.25" customHeight="1">
      <c r="A476" s="2" t="s">
        <v>4368</v>
      </c>
      <c r="B476" s="2" t="s">
        <v>62</v>
      </c>
      <c r="C476" s="2" t="s">
        <v>28</v>
      </c>
      <c r="D476" s="2" t="s">
        <v>62</v>
      </c>
      <c r="E476" s="2" t="s">
        <v>4369</v>
      </c>
      <c r="F476" s="2" t="s">
        <v>30</v>
      </c>
      <c r="G476" s="2" t="s">
        <v>31</v>
      </c>
      <c r="H476" s="2" t="s">
        <v>129</v>
      </c>
      <c r="I476" s="2" t="s">
        <v>277</v>
      </c>
      <c r="J476" s="2" t="s">
        <v>4370</v>
      </c>
      <c r="K476" s="2" t="s">
        <v>111</v>
      </c>
      <c r="L476" s="2" t="s">
        <v>36</v>
      </c>
      <c r="M476" s="2" t="s">
        <v>65</v>
      </c>
      <c r="N476" s="2"/>
      <c r="O476" s="2" t="s">
        <v>4371</v>
      </c>
      <c r="P476" s="2" t="s">
        <v>4372</v>
      </c>
      <c r="Q476" s="2" t="s">
        <v>4373</v>
      </c>
      <c r="R476" s="2" t="s">
        <v>322</v>
      </c>
      <c r="S476" s="2" t="s">
        <v>4374</v>
      </c>
      <c r="T476" s="2" t="s">
        <v>4375</v>
      </c>
      <c r="U476" s="2">
        <v>22.133333333333333</v>
      </c>
      <c r="V476" s="2" t="s">
        <v>44</v>
      </c>
      <c r="W476" s="2" t="s">
        <v>45</v>
      </c>
      <c r="X476" s="2" t="s">
        <v>4376</v>
      </c>
      <c r="Y476" s="2" t="str">
        <f t="shared" si="1"/>
        <v>Kader PKK / Karang Taruna / Kader Lainnya</v>
      </c>
      <c r="Z476" s="2" t="str">
        <f t="shared" si="2"/>
        <v>#REF!</v>
      </c>
      <c r="AA476" s="2"/>
      <c r="AB476" s="2"/>
      <c r="AC476" s="2"/>
      <c r="AD476" s="2"/>
      <c r="AE476" s="2"/>
      <c r="AF476" s="2"/>
    </row>
    <row r="477" ht="14.25" customHeight="1">
      <c r="A477" s="2" t="s">
        <v>4377</v>
      </c>
      <c r="B477" s="2" t="s">
        <v>62</v>
      </c>
      <c r="C477" s="2" t="s">
        <v>28</v>
      </c>
      <c r="D477" s="2" t="s">
        <v>62</v>
      </c>
      <c r="E477" s="2" t="s">
        <v>4378</v>
      </c>
      <c r="F477" s="2" t="s">
        <v>30</v>
      </c>
      <c r="G477" s="2" t="s">
        <v>31</v>
      </c>
      <c r="H477" s="2" t="s">
        <v>452</v>
      </c>
      <c r="I477" s="2" t="s">
        <v>33</v>
      </c>
      <c r="J477" s="2" t="s">
        <v>4379</v>
      </c>
      <c r="K477" s="2" t="s">
        <v>111</v>
      </c>
      <c r="L477" s="2" t="s">
        <v>36</v>
      </c>
      <c r="M477" s="2" t="s">
        <v>65</v>
      </c>
      <c r="N477" s="2"/>
      <c r="O477" s="2" t="s">
        <v>4380</v>
      </c>
      <c r="P477" s="2" t="s">
        <v>4381</v>
      </c>
      <c r="Q477" s="2" t="s">
        <v>4382</v>
      </c>
      <c r="R477" s="2" t="s">
        <v>57</v>
      </c>
      <c r="S477" s="2" t="s">
        <v>4383</v>
      </c>
      <c r="T477" s="2" t="s">
        <v>4384</v>
      </c>
      <c r="U477" s="2">
        <v>35.733333333333334</v>
      </c>
      <c r="V477" s="2" t="s">
        <v>44</v>
      </c>
      <c r="W477" s="2" t="s">
        <v>45</v>
      </c>
      <c r="X477" s="2" t="s">
        <v>4385</v>
      </c>
      <c r="Y477" s="2" t="str">
        <f t="shared" si="1"/>
        <v>Kader PKK / Karang Taruna / Kader Lainnya</v>
      </c>
      <c r="Z477" s="2" t="str">
        <f t="shared" si="2"/>
        <v>#REF!</v>
      </c>
      <c r="AA477" s="2"/>
      <c r="AB477" s="2"/>
      <c r="AC477" s="2"/>
      <c r="AD477" s="2"/>
      <c r="AE477" s="2"/>
      <c r="AF477" s="2"/>
    </row>
    <row r="478" ht="14.25" customHeight="1">
      <c r="A478" s="2" t="s">
        <v>4386</v>
      </c>
      <c r="B478" s="2" t="s">
        <v>62</v>
      </c>
      <c r="C478" s="2" t="s">
        <v>28</v>
      </c>
      <c r="D478" s="2" t="s">
        <v>62</v>
      </c>
      <c r="E478" s="2" t="s">
        <v>4387</v>
      </c>
      <c r="F478" s="2" t="s">
        <v>30</v>
      </c>
      <c r="G478" s="2" t="s">
        <v>31</v>
      </c>
      <c r="H478" s="2" t="s">
        <v>822</v>
      </c>
      <c r="I478" s="2" t="s">
        <v>142</v>
      </c>
      <c r="J478" s="2" t="s">
        <v>4388</v>
      </c>
      <c r="K478" s="2" t="s">
        <v>111</v>
      </c>
      <c r="L478" s="2" t="s">
        <v>36</v>
      </c>
      <c r="M478" s="2" t="s">
        <v>258</v>
      </c>
      <c r="N478" s="2"/>
      <c r="O478" s="2" t="s">
        <v>4389</v>
      </c>
      <c r="P478" s="2" t="s">
        <v>4390</v>
      </c>
      <c r="Q478" s="2" t="s">
        <v>4391</v>
      </c>
      <c r="R478" s="2" t="s">
        <v>135</v>
      </c>
      <c r="S478" s="2" t="s">
        <v>4392</v>
      </c>
      <c r="T478" s="2" t="s">
        <v>4393</v>
      </c>
      <c r="U478" s="2">
        <v>15.9</v>
      </c>
      <c r="V478" s="2" t="s">
        <v>44</v>
      </c>
      <c r="W478" s="2" t="s">
        <v>45</v>
      </c>
      <c r="X478" s="2" t="s">
        <v>4394</v>
      </c>
      <c r="Y478" s="2" t="str">
        <f t="shared" si="1"/>
        <v>Pelajar / Mahasiswa</v>
      </c>
      <c r="Z478" s="2" t="str">
        <f t="shared" si="2"/>
        <v>#REF!</v>
      </c>
      <c r="AA478" s="2"/>
      <c r="AB478" s="2"/>
      <c r="AC478" s="2"/>
      <c r="AD478" s="2"/>
      <c r="AE478" s="2"/>
      <c r="AF478" s="2"/>
    </row>
    <row r="479" ht="14.25" customHeight="1">
      <c r="A479" s="2" t="s">
        <v>4395</v>
      </c>
      <c r="B479" s="2" t="s">
        <v>62</v>
      </c>
      <c r="C479" s="2" t="s">
        <v>28</v>
      </c>
      <c r="D479" s="2" t="s">
        <v>62</v>
      </c>
      <c r="E479" s="2" t="s">
        <v>4396</v>
      </c>
      <c r="F479" s="2" t="s">
        <v>30</v>
      </c>
      <c r="G479" s="2" t="s">
        <v>31</v>
      </c>
      <c r="H479" s="2" t="s">
        <v>141</v>
      </c>
      <c r="I479" s="2" t="s">
        <v>130</v>
      </c>
      <c r="J479" s="2" t="s">
        <v>4397</v>
      </c>
      <c r="K479" s="2" t="s">
        <v>111</v>
      </c>
      <c r="L479" s="2" t="s">
        <v>482</v>
      </c>
      <c r="M479" s="2" t="s">
        <v>52</v>
      </c>
      <c r="N479" s="2" t="s">
        <v>4398</v>
      </c>
      <c r="O479" s="2" t="s">
        <v>4399</v>
      </c>
      <c r="P479" s="2" t="s">
        <v>4400</v>
      </c>
      <c r="Q479" s="2" t="s">
        <v>4401</v>
      </c>
      <c r="R479" s="2" t="s">
        <v>41</v>
      </c>
      <c r="S479" s="2" t="s">
        <v>4356</v>
      </c>
      <c r="T479" s="2" t="s">
        <v>4402</v>
      </c>
      <c r="U479" s="2">
        <v>36.916666666666664</v>
      </c>
      <c r="V479" s="2" t="s">
        <v>44</v>
      </c>
      <c r="W479" s="2" t="s">
        <v>45</v>
      </c>
      <c r="X479" s="2" t="s">
        <v>4403</v>
      </c>
      <c r="Y479" s="2" t="str">
        <f t="shared" si="1"/>
        <v>Tdk bekerja</v>
      </c>
      <c r="Z479" s="2" t="str">
        <f t="shared" si="2"/>
        <v>#REF!</v>
      </c>
      <c r="AA479" s="2"/>
      <c r="AB479" s="2"/>
      <c r="AC479" s="2"/>
      <c r="AD479" s="2"/>
      <c r="AE479" s="2"/>
      <c r="AF479" s="2"/>
    </row>
    <row r="480" ht="14.25" customHeight="1">
      <c r="A480" s="2" t="s">
        <v>4404</v>
      </c>
      <c r="B480" s="2" t="s">
        <v>62</v>
      </c>
      <c r="C480" s="2" t="s">
        <v>28</v>
      </c>
      <c r="D480" s="2" t="s">
        <v>62</v>
      </c>
      <c r="E480" s="2" t="s">
        <v>4405</v>
      </c>
      <c r="F480" s="2" t="s">
        <v>30</v>
      </c>
      <c r="G480" s="2" t="s">
        <v>31</v>
      </c>
      <c r="H480" s="2" t="s">
        <v>32</v>
      </c>
      <c r="I480" s="2" t="s">
        <v>142</v>
      </c>
      <c r="J480" s="2" t="s">
        <v>4406</v>
      </c>
      <c r="K480" s="2" t="s">
        <v>111</v>
      </c>
      <c r="L480" s="2" t="s">
        <v>36</v>
      </c>
      <c r="M480" s="2" t="s">
        <v>144</v>
      </c>
      <c r="N480" s="2"/>
      <c r="O480" s="2" t="s">
        <v>4407</v>
      </c>
      <c r="P480" s="2" t="s">
        <v>4408</v>
      </c>
      <c r="Q480" s="2" t="s">
        <v>4409</v>
      </c>
      <c r="R480" s="2" t="s">
        <v>41</v>
      </c>
      <c r="S480" s="2" t="s">
        <v>4410</v>
      </c>
      <c r="T480" s="2" t="s">
        <v>4411</v>
      </c>
      <c r="U480" s="2">
        <v>38.483333333333334</v>
      </c>
      <c r="V480" s="2" t="s">
        <v>44</v>
      </c>
      <c r="W480" s="2" t="s">
        <v>45</v>
      </c>
      <c r="X480" s="2" t="s">
        <v>4412</v>
      </c>
      <c r="Y480" s="2" t="str">
        <f t="shared" si="1"/>
        <v>Mengurus Rumah Tangga</v>
      </c>
      <c r="Z480" s="2" t="str">
        <f t="shared" si="2"/>
        <v>#REF!</v>
      </c>
      <c r="AA480" s="2"/>
      <c r="AB480" s="2"/>
      <c r="AC480" s="2"/>
      <c r="AD480" s="2"/>
      <c r="AE480" s="2"/>
      <c r="AF480" s="2"/>
    </row>
    <row r="481" ht="14.25" customHeight="1">
      <c r="A481" s="2" t="s">
        <v>4413</v>
      </c>
      <c r="B481" s="2" t="s">
        <v>62</v>
      </c>
      <c r="C481" s="2" t="s">
        <v>28</v>
      </c>
      <c r="D481" s="2" t="s">
        <v>62</v>
      </c>
      <c r="E481" s="2" t="s">
        <v>4414</v>
      </c>
      <c r="F481" s="2" t="s">
        <v>30</v>
      </c>
      <c r="G481" s="2" t="s">
        <v>31</v>
      </c>
      <c r="H481" s="2" t="s">
        <v>49</v>
      </c>
      <c r="I481" s="2" t="s">
        <v>277</v>
      </c>
      <c r="J481" s="2" t="s">
        <v>4415</v>
      </c>
      <c r="K481" s="2" t="s">
        <v>111</v>
      </c>
      <c r="L481" s="2" t="s">
        <v>36</v>
      </c>
      <c r="M481" s="2" t="s">
        <v>144</v>
      </c>
      <c r="N481" s="2"/>
      <c r="O481" s="2" t="s">
        <v>4416</v>
      </c>
      <c r="P481" s="2" t="s">
        <v>4417</v>
      </c>
      <c r="Q481" s="2" t="s">
        <v>4418</v>
      </c>
      <c r="R481" s="2" t="s">
        <v>57</v>
      </c>
      <c r="S481" s="2" t="s">
        <v>4419</v>
      </c>
      <c r="T481" s="2" t="s">
        <v>4420</v>
      </c>
      <c r="U481" s="2">
        <v>34.61666666666667</v>
      </c>
      <c r="V481" s="2" t="s">
        <v>44</v>
      </c>
      <c r="W481" s="2" t="s">
        <v>45</v>
      </c>
      <c r="X481" s="2" t="s">
        <v>4421</v>
      </c>
      <c r="Y481" s="2" t="str">
        <f t="shared" si="1"/>
        <v>Mengurus Rumah Tangga</v>
      </c>
      <c r="Z481" s="2" t="str">
        <f t="shared" si="2"/>
        <v>#REF!</v>
      </c>
      <c r="AA481" s="2"/>
      <c r="AB481" s="2"/>
      <c r="AC481" s="2"/>
      <c r="AD481" s="2"/>
      <c r="AE481" s="2"/>
      <c r="AF481" s="2"/>
    </row>
    <row r="482" ht="14.25" customHeight="1">
      <c r="A482" s="2" t="s">
        <v>4422</v>
      </c>
      <c r="B482" s="2" t="s">
        <v>62</v>
      </c>
      <c r="C482" s="2" t="s">
        <v>28</v>
      </c>
      <c r="D482" s="2" t="s">
        <v>62</v>
      </c>
      <c r="E482" s="2" t="s">
        <v>4423</v>
      </c>
      <c r="F482" s="2" t="s">
        <v>30</v>
      </c>
      <c r="G482" s="2" t="s">
        <v>31</v>
      </c>
      <c r="H482" s="2" t="s">
        <v>97</v>
      </c>
      <c r="I482" s="2" t="s">
        <v>85</v>
      </c>
      <c r="J482" s="2" t="s">
        <v>4424</v>
      </c>
      <c r="K482" s="2" t="s">
        <v>111</v>
      </c>
      <c r="L482" s="2" t="s">
        <v>36</v>
      </c>
      <c r="M482" s="2" t="s">
        <v>65</v>
      </c>
      <c r="N482" s="2"/>
      <c r="O482" s="2" t="s">
        <v>4425</v>
      </c>
      <c r="P482" s="2" t="s">
        <v>4426</v>
      </c>
      <c r="Q482" s="2" t="s">
        <v>4427</v>
      </c>
      <c r="R482" s="2" t="s">
        <v>69</v>
      </c>
      <c r="S482" s="2" t="s">
        <v>4428</v>
      </c>
      <c r="T482" s="2" t="s">
        <v>4429</v>
      </c>
      <c r="U482" s="2">
        <v>27.75</v>
      </c>
      <c r="V482" s="2" t="s">
        <v>44</v>
      </c>
      <c r="W482" s="2" t="s">
        <v>45</v>
      </c>
      <c r="X482" s="2" t="s">
        <v>4430</v>
      </c>
      <c r="Y482" s="2" t="str">
        <f t="shared" si="1"/>
        <v>Kader PKK / Karang Taruna / Kader Lainnya</v>
      </c>
      <c r="Z482" s="2" t="str">
        <f t="shared" si="2"/>
        <v>#REF!</v>
      </c>
      <c r="AA482" s="2"/>
      <c r="AB482" s="2"/>
      <c r="AC482" s="2"/>
      <c r="AD482" s="2"/>
      <c r="AE482" s="2"/>
      <c r="AF482" s="2"/>
    </row>
    <row r="483" ht="14.25" customHeight="1">
      <c r="A483" s="2" t="s">
        <v>4431</v>
      </c>
      <c r="B483" s="2" t="s">
        <v>62</v>
      </c>
      <c r="C483" s="2" t="s">
        <v>28</v>
      </c>
      <c r="D483" s="2" t="s">
        <v>62</v>
      </c>
      <c r="E483" s="2" t="s">
        <v>4432</v>
      </c>
      <c r="F483" s="2" t="s">
        <v>30</v>
      </c>
      <c r="G483" s="2" t="s">
        <v>31</v>
      </c>
      <c r="H483" s="2" t="s">
        <v>452</v>
      </c>
      <c r="I483" s="2" t="s">
        <v>142</v>
      </c>
      <c r="J483" s="2" t="s">
        <v>4433</v>
      </c>
      <c r="K483" s="2" t="s">
        <v>111</v>
      </c>
      <c r="L483" s="2" t="s">
        <v>36</v>
      </c>
      <c r="M483" s="2" t="s">
        <v>144</v>
      </c>
      <c r="N483" s="2"/>
      <c r="O483" s="2" t="s">
        <v>4434</v>
      </c>
      <c r="P483" s="2" t="s">
        <v>4435</v>
      </c>
      <c r="Q483" s="2" t="s">
        <v>4436</v>
      </c>
      <c r="R483" s="2" t="s">
        <v>41</v>
      </c>
      <c r="S483" s="2" t="s">
        <v>1518</v>
      </c>
      <c r="T483" s="2" t="s">
        <v>4437</v>
      </c>
      <c r="U483" s="2">
        <v>42.9</v>
      </c>
      <c r="V483" s="2" t="s">
        <v>44</v>
      </c>
      <c r="W483" s="2" t="s">
        <v>45</v>
      </c>
      <c r="X483" s="2" t="s">
        <v>4438</v>
      </c>
      <c r="Y483" s="2" t="str">
        <f t="shared" si="1"/>
        <v>Mengurus Rumah Tangga</v>
      </c>
      <c r="Z483" s="2" t="str">
        <f t="shared" si="2"/>
        <v>#REF!</v>
      </c>
      <c r="AA483" s="2"/>
      <c r="AB483" s="2"/>
      <c r="AC483" s="2"/>
      <c r="AD483" s="2"/>
      <c r="AE483" s="2"/>
      <c r="AF483" s="2"/>
    </row>
    <row r="484" ht="14.25" customHeight="1">
      <c r="A484" s="2" t="s">
        <v>4439</v>
      </c>
      <c r="B484" s="2" t="s">
        <v>62</v>
      </c>
      <c r="C484" s="2" t="s">
        <v>28</v>
      </c>
      <c r="D484" s="2" t="s">
        <v>62</v>
      </c>
      <c r="E484" s="2" t="s">
        <v>4440</v>
      </c>
      <c r="F484" s="2" t="s">
        <v>30</v>
      </c>
      <c r="G484" s="2" t="s">
        <v>31</v>
      </c>
      <c r="H484" s="2" t="s">
        <v>822</v>
      </c>
      <c r="I484" s="2" t="s">
        <v>130</v>
      </c>
      <c r="J484" s="2" t="s">
        <v>4441</v>
      </c>
      <c r="K484" s="2" t="s">
        <v>111</v>
      </c>
      <c r="L484" s="2" t="s">
        <v>36</v>
      </c>
      <c r="M484" s="2" t="s">
        <v>65</v>
      </c>
      <c r="N484" s="2"/>
      <c r="O484" s="2" t="s">
        <v>4442</v>
      </c>
      <c r="P484" s="2" t="s">
        <v>4443</v>
      </c>
      <c r="Q484" s="2" t="s">
        <v>4444</v>
      </c>
      <c r="R484" s="2" t="s">
        <v>135</v>
      </c>
      <c r="S484" s="2" t="s">
        <v>4445</v>
      </c>
      <c r="T484" s="2" t="s">
        <v>4446</v>
      </c>
      <c r="U484" s="2">
        <v>18.75</v>
      </c>
      <c r="V484" s="2" t="s">
        <v>44</v>
      </c>
      <c r="W484" s="2" t="s">
        <v>45</v>
      </c>
      <c r="X484" s="2" t="s">
        <v>4447</v>
      </c>
      <c r="Y484" s="2" t="str">
        <f t="shared" si="1"/>
        <v>Kader PKK / Karang Taruna / Kader Lainnya</v>
      </c>
      <c r="Z484" s="2" t="str">
        <f t="shared" si="2"/>
        <v>#REF!</v>
      </c>
      <c r="AA484" s="2"/>
      <c r="AB484" s="2"/>
      <c r="AC484" s="2"/>
      <c r="AD484" s="2"/>
      <c r="AE484" s="2"/>
      <c r="AF484" s="2"/>
    </row>
    <row r="485" ht="14.25" customHeight="1">
      <c r="A485" s="2" t="s">
        <v>4448</v>
      </c>
      <c r="B485" s="2" t="s">
        <v>62</v>
      </c>
      <c r="C485" s="2" t="s">
        <v>28</v>
      </c>
      <c r="D485" s="2" t="s">
        <v>62</v>
      </c>
      <c r="E485" s="2" t="s">
        <v>4449</v>
      </c>
      <c r="F485" s="2" t="s">
        <v>30</v>
      </c>
      <c r="G485" s="2" t="s">
        <v>31</v>
      </c>
      <c r="H485" s="2" t="s">
        <v>141</v>
      </c>
      <c r="I485" s="2" t="s">
        <v>33</v>
      </c>
      <c r="J485" s="2" t="s">
        <v>4450</v>
      </c>
      <c r="K485" s="2" t="s">
        <v>111</v>
      </c>
      <c r="L485" s="2" t="s">
        <v>482</v>
      </c>
      <c r="M485" s="2" t="s">
        <v>65</v>
      </c>
      <c r="N485" s="2"/>
      <c r="O485" s="2" t="s">
        <v>4451</v>
      </c>
      <c r="P485" s="2" t="s">
        <v>4452</v>
      </c>
      <c r="Q485" s="2" t="s">
        <v>4453</v>
      </c>
      <c r="R485" s="2" t="s">
        <v>158</v>
      </c>
      <c r="S485" s="2" t="s">
        <v>4454</v>
      </c>
      <c r="T485" s="2" t="s">
        <v>4455</v>
      </c>
      <c r="U485" s="2">
        <v>46.31666666666667</v>
      </c>
      <c r="V485" s="2" t="s">
        <v>44</v>
      </c>
      <c r="W485" s="2" t="s">
        <v>45</v>
      </c>
      <c r="X485" s="2" t="s">
        <v>4456</v>
      </c>
      <c r="Y485" s="2" t="str">
        <f t="shared" si="1"/>
        <v>Kader PKK / Karang Taruna / Kader Lainnya</v>
      </c>
      <c r="Z485" s="2" t="str">
        <f t="shared" si="2"/>
        <v>#REF!</v>
      </c>
      <c r="AA485" s="2"/>
      <c r="AB485" s="2"/>
      <c r="AC485" s="2"/>
      <c r="AD485" s="2"/>
      <c r="AE485" s="2"/>
      <c r="AF485" s="2"/>
    </row>
    <row r="486" ht="14.25" customHeight="1">
      <c r="A486" s="2" t="s">
        <v>4457</v>
      </c>
      <c r="B486" s="2" t="s">
        <v>62</v>
      </c>
      <c r="C486" s="2" t="s">
        <v>28</v>
      </c>
      <c r="D486" s="2" t="s">
        <v>62</v>
      </c>
      <c r="E486" s="2" t="s">
        <v>4458</v>
      </c>
      <c r="F486" s="2" t="s">
        <v>30</v>
      </c>
      <c r="G486" s="2" t="s">
        <v>31</v>
      </c>
      <c r="H486" s="2" t="s">
        <v>49</v>
      </c>
      <c r="I486" s="2" t="s">
        <v>277</v>
      </c>
      <c r="J486" s="2" t="s">
        <v>4459</v>
      </c>
      <c r="K486" s="2" t="s">
        <v>111</v>
      </c>
      <c r="L486" s="2" t="s">
        <v>36</v>
      </c>
      <c r="M486" s="2" t="s">
        <v>144</v>
      </c>
      <c r="N486" s="2"/>
      <c r="O486" s="2" t="s">
        <v>4460</v>
      </c>
      <c r="P486" s="2" t="s">
        <v>4461</v>
      </c>
      <c r="Q486" s="2" t="s">
        <v>4462</v>
      </c>
      <c r="R486" s="2" t="s">
        <v>57</v>
      </c>
      <c r="S486" s="2" t="s">
        <v>4463</v>
      </c>
      <c r="T486" s="2" t="s">
        <v>4464</v>
      </c>
      <c r="U486" s="2">
        <v>31.616666666666667</v>
      </c>
      <c r="V486" s="2" t="s">
        <v>44</v>
      </c>
      <c r="W486" s="2" t="s">
        <v>45</v>
      </c>
      <c r="X486" s="2" t="s">
        <v>4465</v>
      </c>
      <c r="Y486" s="2" t="str">
        <f t="shared" si="1"/>
        <v>Mengurus Rumah Tangga</v>
      </c>
      <c r="Z486" s="2" t="str">
        <f t="shared" si="2"/>
        <v>#REF!</v>
      </c>
      <c r="AA486" s="2"/>
      <c r="AB486" s="2"/>
      <c r="AC486" s="2"/>
      <c r="AD486" s="2"/>
      <c r="AE486" s="2"/>
      <c r="AF486" s="2"/>
    </row>
    <row r="487" ht="14.25" customHeight="1">
      <c r="A487" s="2" t="s">
        <v>4466</v>
      </c>
      <c r="B487" s="2" t="s">
        <v>62</v>
      </c>
      <c r="C487" s="2" t="s">
        <v>28</v>
      </c>
      <c r="D487" s="2" t="s">
        <v>62</v>
      </c>
      <c r="E487" s="2" t="s">
        <v>4467</v>
      </c>
      <c r="F487" s="2" t="s">
        <v>30</v>
      </c>
      <c r="G487" s="2" t="s">
        <v>31</v>
      </c>
      <c r="H487" s="2" t="s">
        <v>32</v>
      </c>
      <c r="I487" s="2" t="s">
        <v>33</v>
      </c>
      <c r="J487" s="2" t="s">
        <v>4468</v>
      </c>
      <c r="K487" s="2" t="s">
        <v>111</v>
      </c>
      <c r="L487" s="2" t="s">
        <v>36</v>
      </c>
      <c r="M487" s="2" t="s">
        <v>65</v>
      </c>
      <c r="N487" s="2"/>
      <c r="O487" s="2" t="s">
        <v>4469</v>
      </c>
      <c r="P487" s="2" t="s">
        <v>4470</v>
      </c>
      <c r="Q487" s="2" t="s">
        <v>4471</v>
      </c>
      <c r="R487" s="2" t="s">
        <v>57</v>
      </c>
      <c r="S487" s="2" t="s">
        <v>4472</v>
      </c>
      <c r="T487" s="2" t="s">
        <v>4473</v>
      </c>
      <c r="U487" s="2">
        <v>35.333333333333336</v>
      </c>
      <c r="V487" s="2" t="s">
        <v>44</v>
      </c>
      <c r="W487" s="2" t="s">
        <v>45</v>
      </c>
      <c r="X487" s="2" t="s">
        <v>4474</v>
      </c>
      <c r="Y487" s="2" t="str">
        <f t="shared" si="1"/>
        <v>Kader PKK / Karang Taruna / Kader Lainnya</v>
      </c>
      <c r="Z487" s="2" t="str">
        <f t="shared" si="2"/>
        <v>#REF!</v>
      </c>
      <c r="AA487" s="2"/>
      <c r="AB487" s="2"/>
      <c r="AC487" s="2"/>
      <c r="AD487" s="2"/>
      <c r="AE487" s="2"/>
      <c r="AF487" s="2"/>
    </row>
    <row r="488" ht="14.25" customHeight="1">
      <c r="A488" s="2" t="s">
        <v>4475</v>
      </c>
      <c r="B488" s="2" t="s">
        <v>62</v>
      </c>
      <c r="C488" s="2" t="s">
        <v>28</v>
      </c>
      <c r="D488" s="2" t="s">
        <v>62</v>
      </c>
      <c r="E488" s="2" t="s">
        <v>4476</v>
      </c>
      <c r="F488" s="2" t="s">
        <v>30</v>
      </c>
      <c r="G488" s="2" t="s">
        <v>31</v>
      </c>
      <c r="H488" s="2" t="s">
        <v>452</v>
      </c>
      <c r="I488" s="2" t="s">
        <v>50</v>
      </c>
      <c r="J488" s="2" t="s">
        <v>4477</v>
      </c>
      <c r="K488" s="2" t="s">
        <v>111</v>
      </c>
      <c r="L488" s="2" t="s">
        <v>482</v>
      </c>
      <c r="M488" s="2" t="s">
        <v>65</v>
      </c>
      <c r="N488" s="2"/>
      <c r="O488" s="2" t="s">
        <v>4478</v>
      </c>
      <c r="P488" s="2" t="s">
        <v>4479</v>
      </c>
      <c r="Q488" s="2" t="s">
        <v>4480</v>
      </c>
      <c r="R488" s="2" t="s">
        <v>57</v>
      </c>
      <c r="S488" s="2" t="s">
        <v>4481</v>
      </c>
      <c r="T488" s="2" t="s">
        <v>4482</v>
      </c>
      <c r="U488" s="2">
        <v>27.383333333333333</v>
      </c>
      <c r="V488" s="2" t="s">
        <v>44</v>
      </c>
      <c r="W488" s="2" t="s">
        <v>45</v>
      </c>
      <c r="X488" s="2" t="s">
        <v>4483</v>
      </c>
      <c r="Y488" s="2" t="str">
        <f t="shared" si="1"/>
        <v>Kader PKK / Karang Taruna / Kader Lainnya</v>
      </c>
      <c r="Z488" s="2" t="str">
        <f t="shared" si="2"/>
        <v>#REF!</v>
      </c>
      <c r="AA488" s="2"/>
      <c r="AB488" s="2"/>
      <c r="AC488" s="2"/>
      <c r="AD488" s="2"/>
      <c r="AE488" s="2"/>
      <c r="AF488" s="2"/>
    </row>
    <row r="489" ht="14.25" customHeight="1">
      <c r="A489" s="2" t="s">
        <v>4484</v>
      </c>
      <c r="B489" s="2" t="s">
        <v>62</v>
      </c>
      <c r="C489" s="2" t="s">
        <v>28</v>
      </c>
      <c r="D489" s="2" t="s">
        <v>62</v>
      </c>
      <c r="E489" s="2" t="s">
        <v>4485</v>
      </c>
      <c r="F489" s="2" t="s">
        <v>30</v>
      </c>
      <c r="G489" s="2" t="s">
        <v>31</v>
      </c>
      <c r="H489" s="2" t="s">
        <v>32</v>
      </c>
      <c r="I489" s="2" t="s">
        <v>33</v>
      </c>
      <c r="J489" s="2" t="s">
        <v>4486</v>
      </c>
      <c r="K489" s="2" t="s">
        <v>111</v>
      </c>
      <c r="L489" s="2" t="s">
        <v>87</v>
      </c>
      <c r="M489" s="2" t="s">
        <v>144</v>
      </c>
      <c r="N489" s="2"/>
      <c r="O489" s="2" t="s">
        <v>4487</v>
      </c>
      <c r="P489" s="2" t="s">
        <v>4488</v>
      </c>
      <c r="Q489" s="2" t="s">
        <v>4489</v>
      </c>
      <c r="R489" s="2" t="s">
        <v>135</v>
      </c>
      <c r="S489" s="2" t="s">
        <v>4490</v>
      </c>
      <c r="T489" s="2" t="s">
        <v>4491</v>
      </c>
      <c r="U489" s="2">
        <v>39.21666666666667</v>
      </c>
      <c r="V489" s="2" t="s">
        <v>44</v>
      </c>
      <c r="W489" s="2" t="s">
        <v>45</v>
      </c>
      <c r="X489" s="2" t="s">
        <v>4492</v>
      </c>
      <c r="Y489" s="2" t="str">
        <f t="shared" si="1"/>
        <v>Mengurus Rumah Tangga</v>
      </c>
      <c r="Z489" s="2" t="str">
        <f t="shared" si="2"/>
        <v>#REF!</v>
      </c>
      <c r="AA489" s="2"/>
      <c r="AB489" s="2"/>
      <c r="AC489" s="2"/>
      <c r="AD489" s="2"/>
      <c r="AE489" s="2"/>
      <c r="AF489" s="2"/>
    </row>
    <row r="490" ht="14.25" customHeight="1">
      <c r="A490" s="2" t="s">
        <v>4493</v>
      </c>
      <c r="B490" s="2" t="s">
        <v>27</v>
      </c>
      <c r="C490" s="2" t="s">
        <v>28</v>
      </c>
      <c r="D490" s="2" t="s">
        <v>27</v>
      </c>
      <c r="E490" s="2" t="s">
        <v>4494</v>
      </c>
      <c r="F490" s="2" t="s">
        <v>30</v>
      </c>
      <c r="G490" s="2" t="s">
        <v>31</v>
      </c>
      <c r="H490" s="2" t="s">
        <v>97</v>
      </c>
      <c r="I490" s="2" t="s">
        <v>85</v>
      </c>
      <c r="J490" s="2" t="s">
        <v>4495</v>
      </c>
      <c r="K490" s="2" t="s">
        <v>111</v>
      </c>
      <c r="L490" s="2" t="s">
        <v>36</v>
      </c>
      <c r="M490" s="2" t="s">
        <v>65</v>
      </c>
      <c r="N490" s="2"/>
      <c r="O490" s="2" t="s">
        <v>4496</v>
      </c>
      <c r="P490" s="2" t="s">
        <v>4497</v>
      </c>
      <c r="Q490" s="2" t="s">
        <v>4498</v>
      </c>
      <c r="R490" s="2" t="s">
        <v>57</v>
      </c>
      <c r="S490" s="2" t="s">
        <v>4499</v>
      </c>
      <c r="T490" s="2" t="s">
        <v>4500</v>
      </c>
      <c r="U490" s="2">
        <v>41.9</v>
      </c>
      <c r="V490" s="2" t="s">
        <v>44</v>
      </c>
      <c r="W490" s="2" t="s">
        <v>45</v>
      </c>
      <c r="X490" s="2" t="s">
        <v>4501</v>
      </c>
      <c r="Y490" s="2" t="str">
        <f t="shared" si="1"/>
        <v>Kader PKK / Karang Taruna / Kader Lainnya</v>
      </c>
      <c r="Z490" s="2" t="str">
        <f t="shared" si="2"/>
        <v>#REF!</v>
      </c>
      <c r="AA490" s="2"/>
      <c r="AB490" s="2"/>
      <c r="AC490" s="2"/>
      <c r="AD490" s="2"/>
      <c r="AE490" s="2"/>
      <c r="AF490" s="2"/>
    </row>
    <row r="491" ht="14.25" customHeight="1">
      <c r="A491" s="2" t="s">
        <v>4502</v>
      </c>
      <c r="B491" s="2" t="s">
        <v>62</v>
      </c>
      <c r="C491" s="2" t="s">
        <v>28</v>
      </c>
      <c r="D491" s="2" t="s">
        <v>62</v>
      </c>
      <c r="E491" s="2" t="s">
        <v>4503</v>
      </c>
      <c r="F491" s="2" t="s">
        <v>30</v>
      </c>
      <c r="G491" s="2" t="s">
        <v>31</v>
      </c>
      <c r="H491" s="2" t="s">
        <v>141</v>
      </c>
      <c r="I491" s="2" t="s">
        <v>50</v>
      </c>
      <c r="J491" s="2" t="s">
        <v>4504</v>
      </c>
      <c r="K491" s="2" t="s">
        <v>111</v>
      </c>
      <c r="L491" s="2" t="s">
        <v>36</v>
      </c>
      <c r="M491" s="2" t="s">
        <v>258</v>
      </c>
      <c r="N491" s="2"/>
      <c r="O491" s="2" t="s">
        <v>4505</v>
      </c>
      <c r="P491" s="2" t="s">
        <v>4506</v>
      </c>
      <c r="Q491" s="2" t="s">
        <v>4507</v>
      </c>
      <c r="R491" s="2" t="s">
        <v>57</v>
      </c>
      <c r="S491" s="2" t="s">
        <v>436</v>
      </c>
      <c r="T491" s="2" t="s">
        <v>4508</v>
      </c>
      <c r="U491" s="2">
        <v>44.95</v>
      </c>
      <c r="V491" s="2" t="s">
        <v>44</v>
      </c>
      <c r="W491" s="2" t="s">
        <v>45</v>
      </c>
      <c r="X491" s="2" t="s">
        <v>4509</v>
      </c>
      <c r="Y491" s="2" t="str">
        <f t="shared" si="1"/>
        <v>Pelajar / Mahasiswa</v>
      </c>
      <c r="Z491" s="2" t="str">
        <f t="shared" si="2"/>
        <v>#REF!</v>
      </c>
      <c r="AA491" s="2"/>
      <c r="AB491" s="2"/>
      <c r="AC491" s="2"/>
      <c r="AD491" s="2"/>
      <c r="AE491" s="2"/>
      <c r="AF491" s="2"/>
    </row>
    <row r="492" ht="14.25" customHeight="1">
      <c r="A492" s="2" t="s">
        <v>4510</v>
      </c>
      <c r="B492" s="2" t="s">
        <v>27</v>
      </c>
      <c r="C492" s="2" t="s">
        <v>28</v>
      </c>
      <c r="D492" s="2" t="s">
        <v>27</v>
      </c>
      <c r="E492" s="2" t="s">
        <v>4511</v>
      </c>
      <c r="F492" s="2" t="s">
        <v>30</v>
      </c>
      <c r="G492" s="2" t="s">
        <v>31</v>
      </c>
      <c r="H492" s="2" t="s">
        <v>200</v>
      </c>
      <c r="I492" s="2" t="s">
        <v>50</v>
      </c>
      <c r="J492" s="2" t="s">
        <v>4512</v>
      </c>
      <c r="K492" s="2" t="s">
        <v>111</v>
      </c>
      <c r="L492" s="2" t="s">
        <v>36</v>
      </c>
      <c r="M492" s="2" t="s">
        <v>144</v>
      </c>
      <c r="N492" s="2"/>
      <c r="O492" s="2" t="s">
        <v>4513</v>
      </c>
      <c r="P492" s="2" t="s">
        <v>4514</v>
      </c>
      <c r="Q492" s="2" t="s">
        <v>4515</v>
      </c>
      <c r="R492" s="2" t="s">
        <v>158</v>
      </c>
      <c r="S492" s="2" t="s">
        <v>4516</v>
      </c>
      <c r="T492" s="2" t="s">
        <v>4517</v>
      </c>
      <c r="U492" s="2">
        <v>24.216666666666665</v>
      </c>
      <c r="V492" s="2" t="s">
        <v>44</v>
      </c>
      <c r="W492" s="2" t="s">
        <v>45</v>
      </c>
      <c r="X492" s="2" t="s">
        <v>4518</v>
      </c>
      <c r="Y492" s="2" t="str">
        <f t="shared" si="1"/>
        <v>Mengurus Rumah Tangga</v>
      </c>
      <c r="Z492" s="2" t="str">
        <f t="shared" si="2"/>
        <v>#REF!</v>
      </c>
      <c r="AA492" s="2"/>
      <c r="AB492" s="2"/>
      <c r="AC492" s="2"/>
      <c r="AD492" s="2"/>
      <c r="AE492" s="2"/>
      <c r="AF492" s="2"/>
    </row>
    <row r="493" ht="14.25" customHeight="1">
      <c r="A493" s="2" t="s">
        <v>4519</v>
      </c>
      <c r="B493" s="2" t="s">
        <v>62</v>
      </c>
      <c r="C493" s="2" t="s">
        <v>28</v>
      </c>
      <c r="D493" s="2" t="s">
        <v>62</v>
      </c>
      <c r="E493" s="2" t="s">
        <v>4520</v>
      </c>
      <c r="F493" s="2" t="s">
        <v>30</v>
      </c>
      <c r="G493" s="2" t="s">
        <v>31</v>
      </c>
      <c r="H493" s="2" t="s">
        <v>49</v>
      </c>
      <c r="I493" s="2" t="s">
        <v>277</v>
      </c>
      <c r="J493" s="2" t="s">
        <v>4521</v>
      </c>
      <c r="K493" s="2" t="s">
        <v>111</v>
      </c>
      <c r="L493" s="2" t="s">
        <v>36</v>
      </c>
      <c r="M493" s="2" t="s">
        <v>144</v>
      </c>
      <c r="N493" s="2"/>
      <c r="O493" s="2" t="s">
        <v>4522</v>
      </c>
      <c r="P493" s="2" t="s">
        <v>4523</v>
      </c>
      <c r="Q493" s="2" t="s">
        <v>4524</v>
      </c>
      <c r="R493" s="2" t="s">
        <v>41</v>
      </c>
      <c r="S493" s="2" t="s">
        <v>4525</v>
      </c>
      <c r="T493" s="2" t="s">
        <v>4526</v>
      </c>
      <c r="U493" s="2">
        <v>34.71666666666667</v>
      </c>
      <c r="V493" s="2" t="s">
        <v>44</v>
      </c>
      <c r="W493" s="2" t="s">
        <v>45</v>
      </c>
      <c r="X493" s="2" t="s">
        <v>4527</v>
      </c>
      <c r="Y493" s="2" t="str">
        <f t="shared" si="1"/>
        <v>Mengurus Rumah Tangga</v>
      </c>
      <c r="Z493" s="2" t="str">
        <f t="shared" si="2"/>
        <v>#REF!</v>
      </c>
      <c r="AA493" s="2"/>
      <c r="AB493" s="2"/>
      <c r="AC493" s="2"/>
      <c r="AD493" s="2"/>
      <c r="AE493" s="2"/>
      <c r="AF493" s="2"/>
    </row>
    <row r="494" ht="14.25" customHeight="1">
      <c r="A494" s="2" t="s">
        <v>4528</v>
      </c>
      <c r="B494" s="2" t="s">
        <v>62</v>
      </c>
      <c r="C494" s="2" t="s">
        <v>28</v>
      </c>
      <c r="D494" s="2" t="s">
        <v>62</v>
      </c>
      <c r="E494" s="2" t="s">
        <v>4529</v>
      </c>
      <c r="F494" s="2" t="s">
        <v>30</v>
      </c>
      <c r="G494" s="2" t="s">
        <v>31</v>
      </c>
      <c r="H494" s="2" t="s">
        <v>84</v>
      </c>
      <c r="I494" s="2" t="s">
        <v>142</v>
      </c>
      <c r="J494" s="2" t="s">
        <v>4530</v>
      </c>
      <c r="K494" s="2" t="s">
        <v>111</v>
      </c>
      <c r="L494" s="2" t="s">
        <v>36</v>
      </c>
      <c r="M494" s="2" t="s">
        <v>144</v>
      </c>
      <c r="N494" s="2"/>
      <c r="O494" s="2" t="s">
        <v>4531</v>
      </c>
      <c r="P494" s="2" t="s">
        <v>4532</v>
      </c>
      <c r="Q494" s="2" t="s">
        <v>4533</v>
      </c>
      <c r="R494" s="2" t="s">
        <v>69</v>
      </c>
      <c r="S494" s="2" t="s">
        <v>4534</v>
      </c>
      <c r="T494" s="2" t="s">
        <v>4535</v>
      </c>
      <c r="U494" s="2">
        <v>15.733333333333333</v>
      </c>
      <c r="V494" s="2" t="s">
        <v>44</v>
      </c>
      <c r="W494" s="2" t="s">
        <v>45</v>
      </c>
      <c r="X494" s="2" t="s">
        <v>4536</v>
      </c>
      <c r="Y494" s="2" t="str">
        <f t="shared" si="1"/>
        <v>Mengurus Rumah Tangga</v>
      </c>
      <c r="Z494" s="2" t="str">
        <f t="shared" si="2"/>
        <v>#REF!</v>
      </c>
      <c r="AA494" s="2"/>
      <c r="AB494" s="2"/>
      <c r="AC494" s="2"/>
      <c r="AD494" s="2"/>
      <c r="AE494" s="2"/>
      <c r="AF494" s="2"/>
    </row>
    <row r="495" ht="14.25" customHeight="1">
      <c r="A495" s="2" t="s">
        <v>4537</v>
      </c>
      <c r="B495" s="2" t="s">
        <v>62</v>
      </c>
      <c r="C495" s="2" t="s">
        <v>28</v>
      </c>
      <c r="D495" s="2" t="s">
        <v>62</v>
      </c>
      <c r="E495" s="2" t="s">
        <v>4538</v>
      </c>
      <c r="F495" s="2" t="s">
        <v>30</v>
      </c>
      <c r="G495" s="2" t="s">
        <v>1414</v>
      </c>
      <c r="H495" s="2" t="s">
        <v>32</v>
      </c>
      <c r="I495" s="2" t="s">
        <v>85</v>
      </c>
      <c r="J495" s="2" t="s">
        <v>4539</v>
      </c>
      <c r="K495" s="2" t="s">
        <v>111</v>
      </c>
      <c r="L495" s="2" t="s">
        <v>36</v>
      </c>
      <c r="M495" s="2" t="s">
        <v>52</v>
      </c>
      <c r="N495" s="2" t="s">
        <v>52</v>
      </c>
      <c r="O495" s="2" t="s">
        <v>4540</v>
      </c>
      <c r="P495" s="2" t="s">
        <v>4541</v>
      </c>
      <c r="Q495" s="2" t="s">
        <v>4542</v>
      </c>
      <c r="R495" s="2" t="s">
        <v>158</v>
      </c>
      <c r="S495" s="2" t="s">
        <v>4543</v>
      </c>
      <c r="T495" s="2" t="s">
        <v>4544</v>
      </c>
      <c r="U495" s="2">
        <v>29.383333333333333</v>
      </c>
      <c r="V495" s="2" t="s">
        <v>44</v>
      </c>
      <c r="W495" s="2" t="s">
        <v>45</v>
      </c>
      <c r="X495" s="2" t="s">
        <v>4545</v>
      </c>
      <c r="Y495" s="2" t="str">
        <f t="shared" si="1"/>
        <v>Lainnya</v>
      </c>
      <c r="Z495" s="2" t="str">
        <f t="shared" si="2"/>
        <v>#REF!</v>
      </c>
      <c r="AA495" s="2"/>
      <c r="AB495" s="2"/>
      <c r="AC495" s="2"/>
      <c r="AD495" s="2"/>
      <c r="AE495" s="2"/>
      <c r="AF495" s="2"/>
    </row>
    <row r="496" ht="14.25" customHeight="1">
      <c r="A496" s="2" t="s">
        <v>4546</v>
      </c>
      <c r="B496" s="2" t="s">
        <v>62</v>
      </c>
      <c r="C496" s="2" t="s">
        <v>28</v>
      </c>
      <c r="D496" s="2" t="s">
        <v>62</v>
      </c>
      <c r="E496" s="2" t="s">
        <v>4547</v>
      </c>
      <c r="F496" s="2" t="s">
        <v>30</v>
      </c>
      <c r="G496" s="2" t="s">
        <v>31</v>
      </c>
      <c r="H496" s="2" t="s">
        <v>129</v>
      </c>
      <c r="I496" s="2" t="s">
        <v>50</v>
      </c>
      <c r="J496" s="2" t="s">
        <v>4548</v>
      </c>
      <c r="K496" s="2" t="s">
        <v>35</v>
      </c>
      <c r="L496" s="2" t="s">
        <v>36</v>
      </c>
      <c r="M496" s="2" t="s">
        <v>37</v>
      </c>
      <c r="N496" s="2"/>
      <c r="O496" s="2" t="s">
        <v>4549</v>
      </c>
      <c r="P496" s="2" t="s">
        <v>4550</v>
      </c>
      <c r="Q496" s="2" t="s">
        <v>4551</v>
      </c>
      <c r="R496" s="2" t="s">
        <v>41</v>
      </c>
      <c r="S496" s="2" t="s">
        <v>4552</v>
      </c>
      <c r="T496" s="2" t="s">
        <v>4553</v>
      </c>
      <c r="U496" s="2">
        <v>41.4</v>
      </c>
      <c r="V496" s="2" t="s">
        <v>44</v>
      </c>
      <c r="W496" s="2" t="s">
        <v>45</v>
      </c>
      <c r="X496" s="2" t="s">
        <v>4554</v>
      </c>
      <c r="Y496" s="2" t="str">
        <f t="shared" si="1"/>
        <v>Wiraswasta</v>
      </c>
      <c r="Z496" s="2" t="str">
        <f t="shared" si="2"/>
        <v>#REF!</v>
      </c>
      <c r="AA496" s="2"/>
      <c r="AB496" s="2"/>
      <c r="AC496" s="2"/>
      <c r="AD496" s="2"/>
      <c r="AE496" s="2"/>
      <c r="AF496" s="2"/>
    </row>
    <row r="497" ht="14.25" customHeight="1">
      <c r="A497" s="2" t="s">
        <v>4555</v>
      </c>
      <c r="B497" s="2" t="s">
        <v>62</v>
      </c>
      <c r="C497" s="2" t="s">
        <v>28</v>
      </c>
      <c r="D497" s="2" t="s">
        <v>62</v>
      </c>
      <c r="E497" s="2" t="s">
        <v>4556</v>
      </c>
      <c r="F497" s="2" t="s">
        <v>30</v>
      </c>
      <c r="G497" s="2" t="s">
        <v>31</v>
      </c>
      <c r="H497" s="2" t="s">
        <v>84</v>
      </c>
      <c r="I497" s="2" t="s">
        <v>109</v>
      </c>
      <c r="J497" s="2" t="s">
        <v>4557</v>
      </c>
      <c r="K497" s="2" t="s">
        <v>111</v>
      </c>
      <c r="L497" s="2" t="s">
        <v>87</v>
      </c>
      <c r="M497" s="2" t="s">
        <v>144</v>
      </c>
      <c r="N497" s="2"/>
      <c r="O497" s="2" t="s">
        <v>4558</v>
      </c>
      <c r="P497" s="2" t="s">
        <v>4559</v>
      </c>
      <c r="Q497" s="2" t="s">
        <v>4560</v>
      </c>
      <c r="R497" s="2" t="s">
        <v>135</v>
      </c>
      <c r="S497" s="2" t="s">
        <v>4561</v>
      </c>
      <c r="T497" s="2" t="s">
        <v>4562</v>
      </c>
      <c r="U497" s="2">
        <v>21.266666666666666</v>
      </c>
      <c r="V497" s="2" t="s">
        <v>44</v>
      </c>
      <c r="W497" s="2" t="s">
        <v>45</v>
      </c>
      <c r="X497" s="2" t="s">
        <v>4563</v>
      </c>
      <c r="Y497" s="2" t="str">
        <f t="shared" si="1"/>
        <v>Mengurus Rumah Tangga</v>
      </c>
      <c r="Z497" s="2" t="str">
        <f t="shared" si="2"/>
        <v>#REF!</v>
      </c>
      <c r="AA497" s="2"/>
      <c r="AB497" s="2"/>
      <c r="AC497" s="2"/>
      <c r="AD497" s="2"/>
      <c r="AE497" s="2"/>
      <c r="AF497" s="2"/>
    </row>
    <row r="498" ht="14.25" customHeight="1">
      <c r="A498" s="2" t="s">
        <v>4564</v>
      </c>
      <c r="B498" s="2" t="s">
        <v>62</v>
      </c>
      <c r="C498" s="2" t="s">
        <v>28</v>
      </c>
      <c r="D498" s="2" t="s">
        <v>62</v>
      </c>
      <c r="E498" s="2" t="s">
        <v>4565</v>
      </c>
      <c r="F498" s="2" t="s">
        <v>30</v>
      </c>
      <c r="G498" s="2" t="s">
        <v>31</v>
      </c>
      <c r="H498" s="2" t="s">
        <v>129</v>
      </c>
      <c r="I498" s="2" t="s">
        <v>130</v>
      </c>
      <c r="J498" s="2" t="s">
        <v>4566</v>
      </c>
      <c r="K498" s="2" t="s">
        <v>111</v>
      </c>
      <c r="L498" s="2" t="s">
        <v>87</v>
      </c>
      <c r="M498" s="2" t="s">
        <v>144</v>
      </c>
      <c r="N498" s="2"/>
      <c r="O498" s="2" t="s">
        <v>4567</v>
      </c>
      <c r="P498" s="2" t="s">
        <v>4568</v>
      </c>
      <c r="Q498" s="2" t="s">
        <v>4569</v>
      </c>
      <c r="R498" s="2" t="s">
        <v>41</v>
      </c>
      <c r="S498" s="2" t="s">
        <v>4570</v>
      </c>
      <c r="T498" s="2" t="s">
        <v>4571</v>
      </c>
      <c r="U498" s="2">
        <v>13.516666666666667</v>
      </c>
      <c r="V498" s="2" t="s">
        <v>44</v>
      </c>
      <c r="W498" s="2" t="s">
        <v>45</v>
      </c>
      <c r="X498" s="2" t="s">
        <v>4572</v>
      </c>
      <c r="Y498" s="2" t="str">
        <f t="shared" si="1"/>
        <v>Mengurus Rumah Tangga</v>
      </c>
      <c r="Z498" s="2" t="str">
        <f t="shared" si="2"/>
        <v>#REF!</v>
      </c>
      <c r="AA498" s="2"/>
      <c r="AB498" s="2"/>
      <c r="AC498" s="2"/>
      <c r="AD498" s="2"/>
      <c r="AE498" s="2"/>
      <c r="AF498" s="2"/>
    </row>
    <row r="499" ht="14.25" customHeight="1">
      <c r="A499" s="2" t="s">
        <v>4573</v>
      </c>
      <c r="B499" s="2" t="s">
        <v>62</v>
      </c>
      <c r="C499" s="2" t="s">
        <v>28</v>
      </c>
      <c r="D499" s="2" t="s">
        <v>62</v>
      </c>
      <c r="E499" s="2" t="s">
        <v>4574</v>
      </c>
      <c r="F499" s="2" t="s">
        <v>30</v>
      </c>
      <c r="G499" s="2" t="s">
        <v>31</v>
      </c>
      <c r="H499" s="2" t="s">
        <v>49</v>
      </c>
      <c r="I499" s="2" t="s">
        <v>33</v>
      </c>
      <c r="J499" s="2" t="s">
        <v>4575</v>
      </c>
      <c r="K499" s="2" t="s">
        <v>35</v>
      </c>
      <c r="L499" s="2" t="s">
        <v>482</v>
      </c>
      <c r="M499" s="2" t="s">
        <v>37</v>
      </c>
      <c r="N499" s="2"/>
      <c r="O499" s="2" t="s">
        <v>4576</v>
      </c>
      <c r="P499" s="2" t="s">
        <v>4577</v>
      </c>
      <c r="Q499" s="2" t="s">
        <v>4578</v>
      </c>
      <c r="R499" s="2" t="s">
        <v>57</v>
      </c>
      <c r="S499" s="2" t="s">
        <v>4579</v>
      </c>
      <c r="T499" s="2" t="s">
        <v>4580</v>
      </c>
      <c r="U499" s="2">
        <v>37.8</v>
      </c>
      <c r="V499" s="2" t="s">
        <v>44</v>
      </c>
      <c r="W499" s="2" t="s">
        <v>45</v>
      </c>
      <c r="X499" s="2" t="s">
        <v>4581</v>
      </c>
      <c r="Y499" s="2" t="str">
        <f t="shared" si="1"/>
        <v>Wiraswasta</v>
      </c>
      <c r="Z499" s="2" t="str">
        <f t="shared" si="2"/>
        <v>#REF!</v>
      </c>
      <c r="AA499" s="2"/>
      <c r="AB499" s="2"/>
      <c r="AC499" s="2"/>
      <c r="AD499" s="2"/>
      <c r="AE499" s="2"/>
      <c r="AF499" s="2"/>
    </row>
    <row r="500" ht="14.25" customHeight="1">
      <c r="A500" s="2" t="s">
        <v>4582</v>
      </c>
      <c r="B500" s="2" t="s">
        <v>62</v>
      </c>
      <c r="C500" s="2" t="s">
        <v>28</v>
      </c>
      <c r="D500" s="2" t="s">
        <v>62</v>
      </c>
      <c r="E500" s="2" t="s">
        <v>4583</v>
      </c>
      <c r="F500" s="2" t="s">
        <v>30</v>
      </c>
      <c r="G500" s="2" t="s">
        <v>31</v>
      </c>
      <c r="H500" s="2" t="s">
        <v>129</v>
      </c>
      <c r="I500" s="2" t="s">
        <v>130</v>
      </c>
      <c r="J500" s="2" t="s">
        <v>4584</v>
      </c>
      <c r="K500" s="2" t="s">
        <v>111</v>
      </c>
      <c r="L500" s="2" t="s">
        <v>36</v>
      </c>
      <c r="M500" s="2" t="s">
        <v>144</v>
      </c>
      <c r="N500" s="2"/>
      <c r="O500" s="2" t="s">
        <v>4585</v>
      </c>
      <c r="P500" s="2" t="s">
        <v>4586</v>
      </c>
      <c r="Q500" s="2" t="s">
        <v>4587</v>
      </c>
      <c r="R500" s="2" t="s">
        <v>135</v>
      </c>
      <c r="S500" s="2" t="s">
        <v>4588</v>
      </c>
      <c r="T500" s="2" t="s">
        <v>4589</v>
      </c>
      <c r="U500" s="2">
        <v>46.083333333333336</v>
      </c>
      <c r="V500" s="2" t="s">
        <v>44</v>
      </c>
      <c r="W500" s="2" t="s">
        <v>45</v>
      </c>
      <c r="X500" s="2" t="s">
        <v>4590</v>
      </c>
      <c r="Y500" s="2" t="str">
        <f t="shared" si="1"/>
        <v>Mengurus Rumah Tangga</v>
      </c>
      <c r="Z500" s="2" t="str">
        <f t="shared" si="2"/>
        <v>#REF!</v>
      </c>
      <c r="AA500" s="2"/>
      <c r="AB500" s="2"/>
      <c r="AC500" s="2"/>
      <c r="AD500" s="2"/>
      <c r="AE500" s="2"/>
      <c r="AF500" s="2"/>
    </row>
    <row r="501" ht="14.25" customHeight="1">
      <c r="A501" s="2" t="s">
        <v>4591</v>
      </c>
      <c r="B501" s="2" t="s">
        <v>62</v>
      </c>
      <c r="C501" s="2" t="s">
        <v>28</v>
      </c>
      <c r="D501" s="2" t="s">
        <v>62</v>
      </c>
      <c r="E501" s="2" t="s">
        <v>4592</v>
      </c>
      <c r="F501" s="2" t="s">
        <v>30</v>
      </c>
      <c r="G501" s="2" t="s">
        <v>31</v>
      </c>
      <c r="H501" s="2" t="s">
        <v>822</v>
      </c>
      <c r="I501" s="2" t="s">
        <v>50</v>
      </c>
      <c r="J501" s="2" t="s">
        <v>4593</v>
      </c>
      <c r="K501" s="2" t="s">
        <v>111</v>
      </c>
      <c r="L501" s="2" t="s">
        <v>36</v>
      </c>
      <c r="M501" s="2" t="s">
        <v>144</v>
      </c>
      <c r="N501" s="2"/>
      <c r="O501" s="2" t="s">
        <v>4594</v>
      </c>
      <c r="P501" s="2" t="s">
        <v>4595</v>
      </c>
      <c r="Q501" s="2" t="s">
        <v>4596</v>
      </c>
      <c r="R501" s="2" t="s">
        <v>148</v>
      </c>
      <c r="S501" s="2" t="s">
        <v>4597</v>
      </c>
      <c r="T501" s="2" t="s">
        <v>4598</v>
      </c>
      <c r="U501" s="2">
        <v>39.21666666666667</v>
      </c>
      <c r="V501" s="2" t="s">
        <v>44</v>
      </c>
      <c r="W501" s="2" t="s">
        <v>45</v>
      </c>
      <c r="X501" s="2" t="s">
        <v>4599</v>
      </c>
      <c r="Y501" s="2" t="str">
        <f t="shared" si="1"/>
        <v>Mengurus Rumah Tangga</v>
      </c>
      <c r="Z501" s="2" t="str">
        <f t="shared" si="2"/>
        <v>#REF!</v>
      </c>
      <c r="AA501" s="2"/>
      <c r="AB501" s="2"/>
      <c r="AC501" s="2"/>
      <c r="AD501" s="2"/>
      <c r="AE501" s="2"/>
      <c r="AF501" s="2"/>
    </row>
    <row r="502" ht="14.25" customHeight="1">
      <c r="A502" s="2" t="s">
        <v>4600</v>
      </c>
      <c r="B502" s="2" t="s">
        <v>62</v>
      </c>
      <c r="C502" s="2" t="s">
        <v>28</v>
      </c>
      <c r="D502" s="2" t="s">
        <v>62</v>
      </c>
      <c r="E502" s="2" t="s">
        <v>4601</v>
      </c>
      <c r="F502" s="2" t="s">
        <v>30</v>
      </c>
      <c r="G502" s="2" t="s">
        <v>31</v>
      </c>
      <c r="H502" s="2" t="s">
        <v>200</v>
      </c>
      <c r="I502" s="2" t="s">
        <v>50</v>
      </c>
      <c r="J502" s="2" t="s">
        <v>4602</v>
      </c>
      <c r="K502" s="2" t="s">
        <v>111</v>
      </c>
      <c r="L502" s="2" t="s">
        <v>36</v>
      </c>
      <c r="M502" s="2" t="s">
        <v>65</v>
      </c>
      <c r="N502" s="2"/>
      <c r="O502" s="2" t="s">
        <v>4603</v>
      </c>
      <c r="P502" s="2" t="s">
        <v>4604</v>
      </c>
      <c r="Q502" s="2" t="s">
        <v>4605</v>
      </c>
      <c r="R502" s="2" t="s">
        <v>69</v>
      </c>
      <c r="S502" s="2" t="s">
        <v>4606</v>
      </c>
      <c r="T502" s="2" t="s">
        <v>4607</v>
      </c>
      <c r="U502" s="2">
        <v>30.9</v>
      </c>
      <c r="V502" s="2" t="s">
        <v>44</v>
      </c>
      <c r="W502" s="2" t="s">
        <v>45</v>
      </c>
      <c r="X502" s="2" t="s">
        <v>4608</v>
      </c>
      <c r="Y502" s="2" t="str">
        <f t="shared" si="1"/>
        <v>Kader PKK / Karang Taruna / Kader Lainnya</v>
      </c>
      <c r="Z502" s="2" t="str">
        <f t="shared" si="2"/>
        <v>#REF!</v>
      </c>
      <c r="AA502" s="2"/>
      <c r="AB502" s="2"/>
      <c r="AC502" s="2"/>
      <c r="AD502" s="2"/>
      <c r="AE502" s="2"/>
      <c r="AF502" s="2"/>
    </row>
    <row r="503" ht="14.25" customHeight="1">
      <c r="A503" s="2" t="s">
        <v>4609</v>
      </c>
      <c r="B503" s="2" t="s">
        <v>62</v>
      </c>
      <c r="C503" s="2" t="s">
        <v>28</v>
      </c>
      <c r="D503" s="2" t="s">
        <v>62</v>
      </c>
      <c r="E503" s="2" t="s">
        <v>4610</v>
      </c>
      <c r="F503" s="2" t="s">
        <v>30</v>
      </c>
      <c r="G503" s="2" t="s">
        <v>31</v>
      </c>
      <c r="H503" s="2" t="s">
        <v>32</v>
      </c>
      <c r="I503" s="2" t="s">
        <v>33</v>
      </c>
      <c r="J503" s="2" t="s">
        <v>4611</v>
      </c>
      <c r="K503" s="2" t="s">
        <v>111</v>
      </c>
      <c r="L503" s="2" t="s">
        <v>36</v>
      </c>
      <c r="M503" s="2" t="s">
        <v>144</v>
      </c>
      <c r="N503" s="2"/>
      <c r="O503" s="2" t="s">
        <v>4612</v>
      </c>
      <c r="P503" s="2" t="s">
        <v>4613</v>
      </c>
      <c r="Q503" s="2" t="s">
        <v>4614</v>
      </c>
      <c r="R503" s="2" t="s">
        <v>57</v>
      </c>
      <c r="S503" s="2" t="s">
        <v>4615</v>
      </c>
      <c r="T503" s="2" t="s">
        <v>4616</v>
      </c>
      <c r="U503" s="2">
        <v>19.916666666666668</v>
      </c>
      <c r="V503" s="2" t="s">
        <v>44</v>
      </c>
      <c r="W503" s="2" t="s">
        <v>45</v>
      </c>
      <c r="X503" s="2" t="s">
        <v>4617</v>
      </c>
      <c r="Y503" s="2" t="str">
        <f t="shared" si="1"/>
        <v>Mengurus Rumah Tangga</v>
      </c>
      <c r="Z503" s="2" t="str">
        <f t="shared" si="2"/>
        <v>#REF!</v>
      </c>
      <c r="AA503" s="2"/>
      <c r="AB503" s="2"/>
      <c r="AC503" s="2"/>
      <c r="AD503" s="2"/>
      <c r="AE503" s="2"/>
      <c r="AF503" s="2"/>
    </row>
    <row r="504" ht="14.25" customHeight="1">
      <c r="A504" s="2" t="s">
        <v>4618</v>
      </c>
      <c r="B504" s="2" t="s">
        <v>62</v>
      </c>
      <c r="C504" s="2" t="s">
        <v>28</v>
      </c>
      <c r="D504" s="2" t="s">
        <v>62</v>
      </c>
      <c r="E504" s="2" t="s">
        <v>4619</v>
      </c>
      <c r="F504" s="2" t="s">
        <v>30</v>
      </c>
      <c r="G504" s="2" t="s">
        <v>31</v>
      </c>
      <c r="H504" s="2" t="s">
        <v>822</v>
      </c>
      <c r="I504" s="2" t="s">
        <v>142</v>
      </c>
      <c r="J504" s="2" t="s">
        <v>4620</v>
      </c>
      <c r="K504" s="2" t="s">
        <v>111</v>
      </c>
      <c r="L504" s="2" t="s">
        <v>36</v>
      </c>
      <c r="M504" s="2" t="s">
        <v>65</v>
      </c>
      <c r="N504" s="2"/>
      <c r="O504" s="2" t="s">
        <v>4621</v>
      </c>
      <c r="P504" s="2" t="s">
        <v>4622</v>
      </c>
      <c r="Q504" s="2" t="s">
        <v>4623</v>
      </c>
      <c r="R504" s="2" t="s">
        <v>158</v>
      </c>
      <c r="S504" s="2" t="s">
        <v>4624</v>
      </c>
      <c r="T504" s="2" t="s">
        <v>4625</v>
      </c>
      <c r="U504" s="2">
        <v>16.6</v>
      </c>
      <c r="V504" s="2" t="s">
        <v>44</v>
      </c>
      <c r="W504" s="2" t="s">
        <v>45</v>
      </c>
      <c r="X504" s="2" t="s">
        <v>4626</v>
      </c>
      <c r="Y504" s="2" t="str">
        <f t="shared" si="1"/>
        <v>Kader PKK / Karang Taruna / Kader Lainnya</v>
      </c>
      <c r="Z504" s="2" t="str">
        <f t="shared" si="2"/>
        <v>#REF!</v>
      </c>
      <c r="AA504" s="2"/>
      <c r="AB504" s="2"/>
      <c r="AC504" s="2"/>
      <c r="AD504" s="2"/>
      <c r="AE504" s="2"/>
      <c r="AF504" s="2"/>
    </row>
    <row r="505" ht="14.25" customHeight="1">
      <c r="A505" s="2" t="s">
        <v>4627</v>
      </c>
      <c r="B505" s="2" t="s">
        <v>62</v>
      </c>
      <c r="C505" s="2" t="s">
        <v>28</v>
      </c>
      <c r="D505" s="2" t="s">
        <v>62</v>
      </c>
      <c r="E505" s="2" t="s">
        <v>4628</v>
      </c>
      <c r="F505" s="2" t="s">
        <v>30</v>
      </c>
      <c r="G505" s="2" t="s">
        <v>31</v>
      </c>
      <c r="H505" s="2" t="s">
        <v>141</v>
      </c>
      <c r="I505" s="2" t="s">
        <v>142</v>
      </c>
      <c r="J505" s="2" t="s">
        <v>4629</v>
      </c>
      <c r="K505" s="2" t="s">
        <v>111</v>
      </c>
      <c r="L505" s="2" t="s">
        <v>36</v>
      </c>
      <c r="M505" s="2" t="s">
        <v>144</v>
      </c>
      <c r="N505" s="2"/>
      <c r="O505" s="2" t="s">
        <v>4630</v>
      </c>
      <c r="P505" s="2" t="s">
        <v>4631</v>
      </c>
      <c r="Q505" s="2" t="s">
        <v>4632</v>
      </c>
      <c r="R505" s="2" t="s">
        <v>158</v>
      </c>
      <c r="S505" s="2" t="s">
        <v>4633</v>
      </c>
      <c r="T505" s="2" t="s">
        <v>4634</v>
      </c>
      <c r="U505" s="2">
        <v>35.483333333333334</v>
      </c>
      <c r="V505" s="2" t="s">
        <v>44</v>
      </c>
      <c r="W505" s="2" t="s">
        <v>45</v>
      </c>
      <c r="X505" s="2" t="s">
        <v>4635</v>
      </c>
      <c r="Y505" s="2" t="str">
        <f t="shared" si="1"/>
        <v>Mengurus Rumah Tangga</v>
      </c>
      <c r="Z505" s="2" t="str">
        <f t="shared" si="2"/>
        <v>#REF!</v>
      </c>
      <c r="AA505" s="2"/>
      <c r="AB505" s="2"/>
      <c r="AC505" s="2"/>
      <c r="AD505" s="2"/>
      <c r="AE505" s="2"/>
      <c r="AF505" s="2"/>
    </row>
    <row r="506" ht="14.25" customHeight="1">
      <c r="A506" s="2" t="s">
        <v>4636</v>
      </c>
      <c r="B506" s="2" t="s">
        <v>62</v>
      </c>
      <c r="C506" s="2" t="s">
        <v>28</v>
      </c>
      <c r="D506" s="2" t="s">
        <v>62</v>
      </c>
      <c r="E506" s="2" t="s">
        <v>4637</v>
      </c>
      <c r="F506" s="2" t="s">
        <v>30</v>
      </c>
      <c r="G506" s="2" t="s">
        <v>31</v>
      </c>
      <c r="H506" s="2" t="s">
        <v>49</v>
      </c>
      <c r="I506" s="2" t="s">
        <v>85</v>
      </c>
      <c r="J506" s="2" t="s">
        <v>4638</v>
      </c>
      <c r="K506" s="2" t="s">
        <v>111</v>
      </c>
      <c r="L506" s="2" t="s">
        <v>36</v>
      </c>
      <c r="M506" s="2" t="s">
        <v>37</v>
      </c>
      <c r="N506" s="2"/>
      <c r="O506" s="2" t="s">
        <v>4639</v>
      </c>
      <c r="P506" s="2" t="s">
        <v>4640</v>
      </c>
      <c r="Q506" s="2" t="s">
        <v>4641</v>
      </c>
      <c r="R506" s="2" t="s">
        <v>135</v>
      </c>
      <c r="S506" s="2" t="s">
        <v>4642</v>
      </c>
      <c r="T506" s="2" t="s">
        <v>4643</v>
      </c>
      <c r="U506" s="2">
        <v>35.1</v>
      </c>
      <c r="V506" s="2" t="s">
        <v>44</v>
      </c>
      <c r="W506" s="2" t="s">
        <v>45</v>
      </c>
      <c r="X506" s="2" t="s">
        <v>4644</v>
      </c>
      <c r="Y506" s="2" t="str">
        <f t="shared" si="1"/>
        <v>Wiraswasta</v>
      </c>
      <c r="Z506" s="2" t="str">
        <f t="shared" si="2"/>
        <v>#REF!</v>
      </c>
      <c r="AA506" s="2"/>
      <c r="AB506" s="2"/>
      <c r="AC506" s="2"/>
      <c r="AD506" s="2"/>
      <c r="AE506" s="2"/>
      <c r="AF506" s="2"/>
    </row>
    <row r="507" ht="14.25" customHeight="1">
      <c r="A507" s="2" t="s">
        <v>4645</v>
      </c>
      <c r="B507" s="2" t="s">
        <v>27</v>
      </c>
      <c r="C507" s="2" t="s">
        <v>28</v>
      </c>
      <c r="D507" s="2" t="s">
        <v>27</v>
      </c>
      <c r="E507" s="2" t="s">
        <v>4646</v>
      </c>
      <c r="F507" s="2" t="s">
        <v>30</v>
      </c>
      <c r="G507" s="2" t="s">
        <v>31</v>
      </c>
      <c r="H507" s="2" t="s">
        <v>49</v>
      </c>
      <c r="I507" s="2" t="s">
        <v>277</v>
      </c>
      <c r="J507" s="2" t="s">
        <v>4647</v>
      </c>
      <c r="K507" s="2" t="s">
        <v>111</v>
      </c>
      <c r="L507" s="2" t="s">
        <v>36</v>
      </c>
      <c r="M507" s="2" t="s">
        <v>52</v>
      </c>
      <c r="N507" s="2" t="s">
        <v>4648</v>
      </c>
      <c r="O507" s="2" t="s">
        <v>4649</v>
      </c>
      <c r="P507" s="2" t="s">
        <v>4650</v>
      </c>
      <c r="Q507" s="2" t="s">
        <v>4651</v>
      </c>
      <c r="R507" s="2" t="s">
        <v>148</v>
      </c>
      <c r="S507" s="2" t="s">
        <v>4652</v>
      </c>
      <c r="T507" s="2" t="s">
        <v>4653</v>
      </c>
      <c r="U507" s="2">
        <v>32.166666666666664</v>
      </c>
      <c r="V507" s="2" t="s">
        <v>44</v>
      </c>
      <c r="W507" s="2" t="s">
        <v>45</v>
      </c>
      <c r="X507" s="2" t="s">
        <v>4654</v>
      </c>
      <c r="Y507" s="2" t="str">
        <f t="shared" si="1"/>
        <v>Ibu rumah tangga</v>
      </c>
      <c r="Z507" s="2" t="str">
        <f t="shared" si="2"/>
        <v>#REF!</v>
      </c>
      <c r="AA507" s="2"/>
      <c r="AB507" s="2"/>
      <c r="AC507" s="2"/>
      <c r="AD507" s="2"/>
      <c r="AE507" s="2"/>
      <c r="AF507" s="2"/>
    </row>
    <row r="508" ht="14.25" customHeight="1">
      <c r="A508" s="2" t="s">
        <v>4655</v>
      </c>
      <c r="B508" s="2" t="s">
        <v>62</v>
      </c>
      <c r="C508" s="2" t="s">
        <v>28</v>
      </c>
      <c r="D508" s="2" t="s">
        <v>62</v>
      </c>
      <c r="E508" s="2" t="s">
        <v>4656</v>
      </c>
      <c r="F508" s="2" t="s">
        <v>30</v>
      </c>
      <c r="G508" s="2" t="s">
        <v>31</v>
      </c>
      <c r="H508" s="2" t="s">
        <v>200</v>
      </c>
      <c r="I508" s="2" t="s">
        <v>142</v>
      </c>
      <c r="J508" s="2" t="s">
        <v>4657</v>
      </c>
      <c r="K508" s="2" t="s">
        <v>111</v>
      </c>
      <c r="L508" s="2" t="s">
        <v>36</v>
      </c>
      <c r="M508" s="2" t="s">
        <v>144</v>
      </c>
      <c r="N508" s="2"/>
      <c r="O508" s="2" t="s">
        <v>4658</v>
      </c>
      <c r="P508" s="2" t="s">
        <v>4659</v>
      </c>
      <c r="Q508" s="2" t="s">
        <v>4660</v>
      </c>
      <c r="R508" s="2" t="s">
        <v>57</v>
      </c>
      <c r="S508" s="2" t="s">
        <v>4661</v>
      </c>
      <c r="T508" s="2" t="s">
        <v>4662</v>
      </c>
      <c r="U508" s="2">
        <v>22.75</v>
      </c>
      <c r="V508" s="2" t="s">
        <v>44</v>
      </c>
      <c r="W508" s="2" t="s">
        <v>45</v>
      </c>
      <c r="X508" s="2" t="s">
        <v>4663</v>
      </c>
      <c r="Y508" s="2" t="str">
        <f t="shared" si="1"/>
        <v>Mengurus Rumah Tangga</v>
      </c>
      <c r="Z508" s="2" t="str">
        <f t="shared" si="2"/>
        <v>#REF!</v>
      </c>
      <c r="AA508" s="2"/>
      <c r="AB508" s="2"/>
      <c r="AC508" s="2"/>
      <c r="AD508" s="2"/>
      <c r="AE508" s="2"/>
      <c r="AF508" s="2"/>
    </row>
    <row r="509" ht="14.25" customHeight="1">
      <c r="A509" s="2" t="s">
        <v>4664</v>
      </c>
      <c r="B509" s="2" t="s">
        <v>62</v>
      </c>
      <c r="C509" s="2" t="s">
        <v>28</v>
      </c>
      <c r="D509" s="2" t="s">
        <v>62</v>
      </c>
      <c r="E509" s="2" t="s">
        <v>4665</v>
      </c>
      <c r="F509" s="2" t="s">
        <v>30</v>
      </c>
      <c r="G509" s="2" t="s">
        <v>31</v>
      </c>
      <c r="H509" s="2" t="s">
        <v>97</v>
      </c>
      <c r="I509" s="2" t="s">
        <v>109</v>
      </c>
      <c r="J509" s="2" t="s">
        <v>4666</v>
      </c>
      <c r="K509" s="2" t="s">
        <v>111</v>
      </c>
      <c r="L509" s="2" t="s">
        <v>36</v>
      </c>
      <c r="M509" s="2" t="s">
        <v>65</v>
      </c>
      <c r="N509" s="2"/>
      <c r="O509" s="2" t="s">
        <v>4667</v>
      </c>
      <c r="P509" s="2" t="s">
        <v>4668</v>
      </c>
      <c r="Q509" s="2" t="s">
        <v>4669</v>
      </c>
      <c r="R509" s="2" t="s">
        <v>135</v>
      </c>
      <c r="S509" s="2" t="s">
        <v>4670</v>
      </c>
      <c r="T509" s="2" t="s">
        <v>4671</v>
      </c>
      <c r="U509" s="2">
        <v>30.95</v>
      </c>
      <c r="V509" s="2" t="s">
        <v>44</v>
      </c>
      <c r="W509" s="2" t="s">
        <v>45</v>
      </c>
      <c r="X509" s="2" t="s">
        <v>4672</v>
      </c>
      <c r="Y509" s="2" t="str">
        <f t="shared" si="1"/>
        <v>Kader PKK / Karang Taruna / Kader Lainnya</v>
      </c>
      <c r="Z509" s="2" t="str">
        <f t="shared" si="2"/>
        <v>#REF!</v>
      </c>
      <c r="AA509" s="2"/>
      <c r="AB509" s="2"/>
      <c r="AC509" s="2"/>
      <c r="AD509" s="2"/>
      <c r="AE509" s="2"/>
      <c r="AF509" s="2"/>
    </row>
    <row r="510" ht="14.25" customHeight="1">
      <c r="A510" s="2" t="s">
        <v>4673</v>
      </c>
      <c r="B510" s="2" t="s">
        <v>62</v>
      </c>
      <c r="C510" s="2" t="s">
        <v>28</v>
      </c>
      <c r="D510" s="2" t="s">
        <v>62</v>
      </c>
      <c r="E510" s="2" t="s">
        <v>4674</v>
      </c>
      <c r="F510" s="2" t="s">
        <v>30</v>
      </c>
      <c r="G510" s="2" t="s">
        <v>31</v>
      </c>
      <c r="H510" s="2" t="s">
        <v>97</v>
      </c>
      <c r="I510" s="2" t="s">
        <v>109</v>
      </c>
      <c r="J510" s="2" t="s">
        <v>4675</v>
      </c>
      <c r="K510" s="2" t="s">
        <v>111</v>
      </c>
      <c r="L510" s="2" t="s">
        <v>482</v>
      </c>
      <c r="M510" s="2" t="s">
        <v>65</v>
      </c>
      <c r="N510" s="2"/>
      <c r="O510" s="2" t="s">
        <v>4676</v>
      </c>
      <c r="P510" s="2" t="s">
        <v>4677</v>
      </c>
      <c r="Q510" s="2" t="s">
        <v>4678</v>
      </c>
      <c r="R510" s="2" t="s">
        <v>57</v>
      </c>
      <c r="S510" s="2" t="s">
        <v>4679</v>
      </c>
      <c r="T510" s="2" t="s">
        <v>4680</v>
      </c>
      <c r="U510" s="2">
        <v>52.0</v>
      </c>
      <c r="V510" s="2" t="s">
        <v>44</v>
      </c>
      <c r="W510" s="2" t="s">
        <v>45</v>
      </c>
      <c r="X510" s="2" t="s">
        <v>4681</v>
      </c>
      <c r="Y510" s="2" t="str">
        <f t="shared" si="1"/>
        <v>Kader PKK / Karang Taruna / Kader Lainnya</v>
      </c>
      <c r="Z510" s="2" t="str">
        <f t="shared" si="2"/>
        <v>#REF!</v>
      </c>
      <c r="AA510" s="2"/>
      <c r="AB510" s="2"/>
      <c r="AC510" s="2"/>
      <c r="AD510" s="2"/>
      <c r="AE510" s="2"/>
      <c r="AF510" s="2"/>
    </row>
    <row r="511" ht="14.25" customHeight="1">
      <c r="A511" s="2" t="s">
        <v>4682</v>
      </c>
      <c r="B511" s="2" t="s">
        <v>62</v>
      </c>
      <c r="C511" s="2" t="s">
        <v>28</v>
      </c>
      <c r="D511" s="2" t="s">
        <v>62</v>
      </c>
      <c r="E511" s="2" t="s">
        <v>4683</v>
      </c>
      <c r="F511" s="2" t="s">
        <v>30</v>
      </c>
      <c r="G511" s="2" t="s">
        <v>31</v>
      </c>
      <c r="H511" s="2" t="s">
        <v>97</v>
      </c>
      <c r="I511" s="2" t="s">
        <v>130</v>
      </c>
      <c r="J511" s="2" t="s">
        <v>4684</v>
      </c>
      <c r="K511" s="2" t="s">
        <v>111</v>
      </c>
      <c r="L511" s="2" t="s">
        <v>36</v>
      </c>
      <c r="M511" s="2" t="s">
        <v>144</v>
      </c>
      <c r="N511" s="2"/>
      <c r="O511" s="2" t="s">
        <v>4685</v>
      </c>
      <c r="P511" s="2" t="s">
        <v>4686</v>
      </c>
      <c r="Q511" s="2" t="s">
        <v>4687</v>
      </c>
      <c r="R511" s="2" t="s">
        <v>158</v>
      </c>
      <c r="S511" s="2" t="s">
        <v>4688</v>
      </c>
      <c r="T511" s="2" t="s">
        <v>4689</v>
      </c>
      <c r="U511" s="2">
        <v>14.216666666666667</v>
      </c>
      <c r="V511" s="2" t="s">
        <v>44</v>
      </c>
      <c r="W511" s="2" t="s">
        <v>45</v>
      </c>
      <c r="X511" s="2" t="s">
        <v>4690</v>
      </c>
      <c r="Y511" s="2" t="str">
        <f t="shared" si="1"/>
        <v>Mengurus Rumah Tangga</v>
      </c>
      <c r="Z511" s="2" t="str">
        <f t="shared" si="2"/>
        <v>#REF!</v>
      </c>
      <c r="AA511" s="2"/>
      <c r="AB511" s="2"/>
      <c r="AC511" s="2"/>
      <c r="AD511" s="2"/>
      <c r="AE511" s="2"/>
      <c r="AF511" s="2"/>
    </row>
    <row r="512" ht="14.25" customHeight="1">
      <c r="A512" s="2" t="s">
        <v>4691</v>
      </c>
      <c r="B512" s="2" t="s">
        <v>62</v>
      </c>
      <c r="C512" s="2" t="s">
        <v>28</v>
      </c>
      <c r="D512" s="2" t="s">
        <v>62</v>
      </c>
      <c r="E512" s="2" t="s">
        <v>4692</v>
      </c>
      <c r="F512" s="2" t="s">
        <v>30</v>
      </c>
      <c r="G512" s="2" t="s">
        <v>31</v>
      </c>
      <c r="H512" s="2" t="s">
        <v>108</v>
      </c>
      <c r="I512" s="2" t="s">
        <v>277</v>
      </c>
      <c r="J512" s="2" t="s">
        <v>4693</v>
      </c>
      <c r="K512" s="2" t="s">
        <v>111</v>
      </c>
      <c r="L512" s="2" t="s">
        <v>87</v>
      </c>
      <c r="M512" s="2" t="s">
        <v>37</v>
      </c>
      <c r="N512" s="2"/>
      <c r="O512" s="2" t="s">
        <v>4694</v>
      </c>
      <c r="P512" s="2" t="s">
        <v>4695</v>
      </c>
      <c r="Q512" s="2" t="s">
        <v>4696</v>
      </c>
      <c r="R512" s="2" t="s">
        <v>57</v>
      </c>
      <c r="S512" s="2" t="s">
        <v>4697</v>
      </c>
      <c r="T512" s="2" t="s">
        <v>4698</v>
      </c>
      <c r="U512" s="2">
        <v>31.183333333333334</v>
      </c>
      <c r="V512" s="2" t="s">
        <v>44</v>
      </c>
      <c r="W512" s="2" t="s">
        <v>45</v>
      </c>
      <c r="X512" s="2" t="s">
        <v>4699</v>
      </c>
      <c r="Y512" s="2" t="str">
        <f t="shared" si="1"/>
        <v>Wiraswasta</v>
      </c>
      <c r="Z512" s="2" t="str">
        <f t="shared" si="2"/>
        <v>#REF!</v>
      </c>
      <c r="AA512" s="2"/>
      <c r="AB512" s="2"/>
      <c r="AC512" s="2"/>
      <c r="AD512" s="2"/>
      <c r="AE512" s="2"/>
      <c r="AF512" s="2"/>
    </row>
    <row r="513" ht="14.25" customHeight="1">
      <c r="A513" s="2" t="s">
        <v>4700</v>
      </c>
      <c r="B513" s="2" t="s">
        <v>62</v>
      </c>
      <c r="C513" s="2" t="s">
        <v>28</v>
      </c>
      <c r="D513" s="2" t="s">
        <v>62</v>
      </c>
      <c r="E513" s="2" t="s">
        <v>4701</v>
      </c>
      <c r="F513" s="2" t="s">
        <v>30</v>
      </c>
      <c r="G513" s="2" t="s">
        <v>31</v>
      </c>
      <c r="H513" s="2" t="s">
        <v>32</v>
      </c>
      <c r="I513" s="2" t="s">
        <v>130</v>
      </c>
      <c r="J513" s="2" t="s">
        <v>4702</v>
      </c>
      <c r="K513" s="2" t="s">
        <v>111</v>
      </c>
      <c r="L513" s="2" t="s">
        <v>36</v>
      </c>
      <c r="M513" s="2" t="s">
        <v>144</v>
      </c>
      <c r="N513" s="2"/>
      <c r="O513" s="2" t="s">
        <v>4703</v>
      </c>
      <c r="P513" s="2" t="s">
        <v>4704</v>
      </c>
      <c r="Q513" s="2" t="s">
        <v>4705</v>
      </c>
      <c r="R513" s="2" t="s">
        <v>57</v>
      </c>
      <c r="S513" s="2" t="s">
        <v>4706</v>
      </c>
      <c r="T513" s="2" t="s">
        <v>4707</v>
      </c>
      <c r="U513" s="2">
        <v>38.11666666666667</v>
      </c>
      <c r="V513" s="2" t="s">
        <v>44</v>
      </c>
      <c r="W513" s="2" t="s">
        <v>45</v>
      </c>
      <c r="X513" s="2" t="s">
        <v>4708</v>
      </c>
      <c r="Y513" s="2" t="str">
        <f t="shared" si="1"/>
        <v>Mengurus Rumah Tangga</v>
      </c>
      <c r="Z513" s="2" t="str">
        <f t="shared" si="2"/>
        <v>#REF!</v>
      </c>
      <c r="AA513" s="2"/>
      <c r="AB513" s="2"/>
      <c r="AC513" s="2"/>
      <c r="AD513" s="2"/>
      <c r="AE513" s="2"/>
      <c r="AF513" s="2"/>
    </row>
    <row r="514" ht="14.25" customHeight="1">
      <c r="A514" s="2" t="s">
        <v>4709</v>
      </c>
      <c r="B514" s="2" t="s">
        <v>62</v>
      </c>
      <c r="C514" s="2" t="s">
        <v>28</v>
      </c>
      <c r="D514" s="2" t="s">
        <v>62</v>
      </c>
      <c r="E514" s="2" t="s">
        <v>4710</v>
      </c>
      <c r="F514" s="2" t="s">
        <v>30</v>
      </c>
      <c r="G514" s="2" t="s">
        <v>31</v>
      </c>
      <c r="H514" s="2" t="s">
        <v>49</v>
      </c>
      <c r="I514" s="2" t="s">
        <v>277</v>
      </c>
      <c r="J514" s="2" t="s">
        <v>4711</v>
      </c>
      <c r="K514" s="2" t="s">
        <v>111</v>
      </c>
      <c r="L514" s="2" t="s">
        <v>36</v>
      </c>
      <c r="M514" s="2" t="s">
        <v>52</v>
      </c>
      <c r="N514" s="2" t="s">
        <v>4712</v>
      </c>
      <c r="O514" s="2" t="s">
        <v>4713</v>
      </c>
      <c r="P514" s="2" t="s">
        <v>4714</v>
      </c>
      <c r="Q514" s="2" t="s">
        <v>4715</v>
      </c>
      <c r="R514" s="2" t="s">
        <v>158</v>
      </c>
      <c r="S514" s="2" t="s">
        <v>4716</v>
      </c>
      <c r="T514" s="2" t="s">
        <v>4717</v>
      </c>
      <c r="U514" s="2">
        <v>22.45</v>
      </c>
      <c r="V514" s="2" t="s">
        <v>44</v>
      </c>
      <c r="W514" s="2" t="s">
        <v>45</v>
      </c>
      <c r="X514" s="2" t="s">
        <v>4718</v>
      </c>
      <c r="Y514" s="2" t="str">
        <f t="shared" si="1"/>
        <v>Sedang tidak bekerja</v>
      </c>
      <c r="Z514" s="2" t="str">
        <f t="shared" si="2"/>
        <v>#REF!</v>
      </c>
      <c r="AA514" s="2"/>
      <c r="AB514" s="2"/>
      <c r="AC514" s="2"/>
      <c r="AD514" s="2"/>
      <c r="AE514" s="2"/>
      <c r="AF514" s="2"/>
    </row>
    <row r="515" ht="14.25" customHeight="1">
      <c r="A515" s="2" t="s">
        <v>4719</v>
      </c>
      <c r="B515" s="2" t="s">
        <v>62</v>
      </c>
      <c r="C515" s="2" t="s">
        <v>28</v>
      </c>
      <c r="D515" s="2" t="s">
        <v>62</v>
      </c>
      <c r="E515" s="2" t="s">
        <v>4720</v>
      </c>
      <c r="F515" s="2" t="s">
        <v>30</v>
      </c>
      <c r="G515" s="2" t="s">
        <v>31</v>
      </c>
      <c r="H515" s="2" t="s">
        <v>49</v>
      </c>
      <c r="I515" s="2" t="s">
        <v>130</v>
      </c>
      <c r="J515" s="2" t="s">
        <v>4721</v>
      </c>
      <c r="K515" s="2" t="s">
        <v>111</v>
      </c>
      <c r="L515" s="2" t="s">
        <v>36</v>
      </c>
      <c r="M515" s="2" t="s">
        <v>65</v>
      </c>
      <c r="N515" s="2"/>
      <c r="O515" s="2" t="s">
        <v>4722</v>
      </c>
      <c r="P515" s="2" t="s">
        <v>4723</v>
      </c>
      <c r="Q515" s="2" t="s">
        <v>4724</v>
      </c>
      <c r="R515" s="2" t="s">
        <v>158</v>
      </c>
      <c r="S515" s="2" t="s">
        <v>4725</v>
      </c>
      <c r="T515" s="2" t="s">
        <v>4726</v>
      </c>
      <c r="U515" s="2">
        <v>27.966666666666665</v>
      </c>
      <c r="V515" s="2" t="s">
        <v>44</v>
      </c>
      <c r="W515" s="2" t="s">
        <v>45</v>
      </c>
      <c r="X515" s="2" t="s">
        <v>4727</v>
      </c>
      <c r="Y515" s="2" t="str">
        <f t="shared" si="1"/>
        <v>Kader PKK / Karang Taruna / Kader Lainnya</v>
      </c>
      <c r="Z515" s="2" t="str">
        <f t="shared" si="2"/>
        <v>#REF!</v>
      </c>
      <c r="AA515" s="2"/>
      <c r="AB515" s="2"/>
      <c r="AC515" s="2"/>
      <c r="AD515" s="2"/>
      <c r="AE515" s="2"/>
      <c r="AF515" s="2"/>
    </row>
    <row r="516" ht="14.25" customHeight="1">
      <c r="A516" s="2" t="s">
        <v>4728</v>
      </c>
      <c r="B516" s="2" t="s">
        <v>62</v>
      </c>
      <c r="C516" s="2" t="s">
        <v>28</v>
      </c>
      <c r="D516" s="2" t="s">
        <v>62</v>
      </c>
      <c r="E516" s="2" t="s">
        <v>4729</v>
      </c>
      <c r="F516" s="2" t="s">
        <v>30</v>
      </c>
      <c r="G516" s="2" t="s">
        <v>31</v>
      </c>
      <c r="H516" s="2" t="s">
        <v>452</v>
      </c>
      <c r="I516" s="2" t="s">
        <v>33</v>
      </c>
      <c r="J516" s="2" t="s">
        <v>4730</v>
      </c>
      <c r="K516" s="2" t="s">
        <v>111</v>
      </c>
      <c r="L516" s="2" t="s">
        <v>36</v>
      </c>
      <c r="M516" s="2" t="s">
        <v>144</v>
      </c>
      <c r="N516" s="2"/>
      <c r="O516" s="2" t="s">
        <v>4731</v>
      </c>
      <c r="P516" s="2" t="s">
        <v>4732</v>
      </c>
      <c r="Q516" s="2" t="s">
        <v>4733</v>
      </c>
      <c r="R516" s="2" t="s">
        <v>158</v>
      </c>
      <c r="S516" s="2" t="s">
        <v>4734</v>
      </c>
      <c r="T516" s="2" t="s">
        <v>4735</v>
      </c>
      <c r="U516" s="2">
        <v>18.933333333333334</v>
      </c>
      <c r="V516" s="2" t="s">
        <v>44</v>
      </c>
      <c r="W516" s="2" t="s">
        <v>45</v>
      </c>
      <c r="X516" s="2" t="s">
        <v>4736</v>
      </c>
      <c r="Y516" s="2" t="str">
        <f t="shared" si="1"/>
        <v>Mengurus Rumah Tangga</v>
      </c>
      <c r="Z516" s="2" t="str">
        <f t="shared" si="2"/>
        <v>#REF!</v>
      </c>
      <c r="AA516" s="2"/>
      <c r="AB516" s="2"/>
      <c r="AC516" s="2"/>
      <c r="AD516" s="2"/>
      <c r="AE516" s="2"/>
      <c r="AF516" s="2"/>
    </row>
    <row r="517" ht="14.25" customHeight="1">
      <c r="A517" s="2" t="s">
        <v>4737</v>
      </c>
      <c r="B517" s="2" t="s">
        <v>62</v>
      </c>
      <c r="C517" s="2" t="s">
        <v>28</v>
      </c>
      <c r="D517" s="2" t="s">
        <v>62</v>
      </c>
      <c r="E517" s="2" t="s">
        <v>4738</v>
      </c>
      <c r="F517" s="2" t="s">
        <v>30</v>
      </c>
      <c r="G517" s="2" t="s">
        <v>31</v>
      </c>
      <c r="H517" s="2" t="s">
        <v>84</v>
      </c>
      <c r="I517" s="2" t="s">
        <v>142</v>
      </c>
      <c r="J517" s="2" t="s">
        <v>4739</v>
      </c>
      <c r="K517" s="2" t="s">
        <v>111</v>
      </c>
      <c r="L517" s="2" t="s">
        <v>36</v>
      </c>
      <c r="M517" s="2" t="s">
        <v>52</v>
      </c>
      <c r="N517" s="2" t="s">
        <v>463</v>
      </c>
      <c r="O517" s="2" t="s">
        <v>4740</v>
      </c>
      <c r="P517" s="2" t="s">
        <v>4741</v>
      </c>
      <c r="Q517" s="2" t="s">
        <v>4742</v>
      </c>
      <c r="R517" s="2" t="s">
        <v>135</v>
      </c>
      <c r="S517" s="2" t="s">
        <v>4743</v>
      </c>
      <c r="T517" s="2" t="s">
        <v>4744</v>
      </c>
      <c r="U517" s="2">
        <v>32.6</v>
      </c>
      <c r="V517" s="2" t="s">
        <v>44</v>
      </c>
      <c r="W517" s="2" t="s">
        <v>45</v>
      </c>
      <c r="X517" s="2" t="s">
        <v>4745</v>
      </c>
      <c r="Y517" s="2" t="str">
        <f t="shared" si="1"/>
        <v>Belum bekerja</v>
      </c>
      <c r="Z517" s="2" t="str">
        <f t="shared" si="2"/>
        <v>#REF!</v>
      </c>
      <c r="AA517" s="2"/>
      <c r="AB517" s="2"/>
      <c r="AC517" s="2"/>
      <c r="AD517" s="2"/>
      <c r="AE517" s="2"/>
      <c r="AF517" s="2"/>
    </row>
    <row r="518" ht="14.25" customHeight="1">
      <c r="A518" s="2" t="s">
        <v>4746</v>
      </c>
      <c r="B518" s="2" t="s">
        <v>62</v>
      </c>
      <c r="C518" s="2" t="s">
        <v>28</v>
      </c>
      <c r="D518" s="2" t="s">
        <v>62</v>
      </c>
      <c r="E518" s="2" t="s">
        <v>4747</v>
      </c>
      <c r="F518" s="2" t="s">
        <v>30</v>
      </c>
      <c r="G518" s="2" t="s">
        <v>31</v>
      </c>
      <c r="H518" s="2" t="s">
        <v>822</v>
      </c>
      <c r="I518" s="2" t="s">
        <v>142</v>
      </c>
      <c r="J518" s="2" t="s">
        <v>4748</v>
      </c>
      <c r="K518" s="2" t="s">
        <v>111</v>
      </c>
      <c r="L518" s="2" t="s">
        <v>36</v>
      </c>
      <c r="M518" s="2" t="s">
        <v>65</v>
      </c>
      <c r="N518" s="2"/>
      <c r="O518" s="2" t="s">
        <v>4749</v>
      </c>
      <c r="P518" s="2" t="s">
        <v>4750</v>
      </c>
      <c r="Q518" s="2" t="s">
        <v>4751</v>
      </c>
      <c r="R518" s="2" t="s">
        <v>1016</v>
      </c>
      <c r="S518" s="2" t="s">
        <v>4752</v>
      </c>
      <c r="T518" s="2" t="s">
        <v>4753</v>
      </c>
      <c r="U518" s="2">
        <v>62.06666666666667</v>
      </c>
      <c r="V518" s="2" t="s">
        <v>44</v>
      </c>
      <c r="W518" s="2" t="s">
        <v>45</v>
      </c>
      <c r="X518" s="2" t="s">
        <v>4754</v>
      </c>
      <c r="Y518" s="2" t="str">
        <f t="shared" si="1"/>
        <v>Kader PKK / Karang Taruna / Kader Lainnya</v>
      </c>
      <c r="Z518" s="2" t="str">
        <f t="shared" si="2"/>
        <v>#REF!</v>
      </c>
      <c r="AA518" s="2"/>
      <c r="AB518" s="2"/>
      <c r="AC518" s="2"/>
      <c r="AD518" s="2"/>
      <c r="AE518" s="2"/>
      <c r="AF518" s="2"/>
    </row>
    <row r="519" ht="14.25" customHeight="1">
      <c r="A519" s="2" t="s">
        <v>4755</v>
      </c>
      <c r="B519" s="2" t="s">
        <v>62</v>
      </c>
      <c r="C519" s="2" t="s">
        <v>28</v>
      </c>
      <c r="D519" s="2" t="s">
        <v>62</v>
      </c>
      <c r="E519" s="2" t="s">
        <v>4756</v>
      </c>
      <c r="F519" s="2" t="s">
        <v>30</v>
      </c>
      <c r="G519" s="2" t="s">
        <v>31</v>
      </c>
      <c r="H519" s="2" t="s">
        <v>200</v>
      </c>
      <c r="I519" s="2" t="s">
        <v>50</v>
      </c>
      <c r="J519" s="2" t="s">
        <v>4757</v>
      </c>
      <c r="K519" s="2" t="s">
        <v>111</v>
      </c>
      <c r="L519" s="2" t="s">
        <v>87</v>
      </c>
      <c r="M519" s="2" t="s">
        <v>52</v>
      </c>
      <c r="N519" s="2" t="s">
        <v>611</v>
      </c>
      <c r="O519" s="2" t="s">
        <v>4758</v>
      </c>
      <c r="P519" s="2" t="s">
        <v>4759</v>
      </c>
      <c r="Q519" s="2" t="s">
        <v>4760</v>
      </c>
      <c r="R519" s="2" t="s">
        <v>158</v>
      </c>
      <c r="S519" s="2" t="s">
        <v>159</v>
      </c>
      <c r="T519" s="2" t="s">
        <v>4761</v>
      </c>
      <c r="U519" s="2">
        <v>22.366666666666667</v>
      </c>
      <c r="V519" s="2" t="s">
        <v>44</v>
      </c>
      <c r="W519" s="2" t="s">
        <v>45</v>
      </c>
      <c r="X519" s="2" t="s">
        <v>4762</v>
      </c>
      <c r="Y519" s="2" t="str">
        <f t="shared" si="1"/>
        <v>Freelance</v>
      </c>
      <c r="Z519" s="2" t="str">
        <f t="shared" si="2"/>
        <v>#REF!</v>
      </c>
      <c r="AA519" s="2"/>
      <c r="AB519" s="2"/>
      <c r="AC519" s="2"/>
      <c r="AD519" s="2"/>
      <c r="AE519" s="2"/>
      <c r="AF519" s="2"/>
    </row>
    <row r="520" ht="14.25" customHeight="1">
      <c r="A520" s="2" t="s">
        <v>4763</v>
      </c>
      <c r="B520" s="2" t="s">
        <v>62</v>
      </c>
      <c r="C520" s="2" t="s">
        <v>28</v>
      </c>
      <c r="D520" s="2" t="s">
        <v>62</v>
      </c>
      <c r="E520" s="2" t="s">
        <v>4764</v>
      </c>
      <c r="F520" s="2" t="s">
        <v>30</v>
      </c>
      <c r="G520" s="2" t="s">
        <v>31</v>
      </c>
      <c r="H520" s="2" t="s">
        <v>452</v>
      </c>
      <c r="I520" s="2" t="s">
        <v>33</v>
      </c>
      <c r="J520" s="2" t="s">
        <v>4765</v>
      </c>
      <c r="K520" s="2" t="s">
        <v>111</v>
      </c>
      <c r="L520" s="2" t="s">
        <v>36</v>
      </c>
      <c r="M520" s="2" t="s">
        <v>65</v>
      </c>
      <c r="N520" s="2"/>
      <c r="O520" s="2" t="s">
        <v>4766</v>
      </c>
      <c r="P520" s="2" t="s">
        <v>4767</v>
      </c>
      <c r="Q520" s="2" t="s">
        <v>4768</v>
      </c>
      <c r="R520" s="2" t="s">
        <v>57</v>
      </c>
      <c r="S520" s="2" t="s">
        <v>586</v>
      </c>
      <c r="T520" s="2" t="s">
        <v>4769</v>
      </c>
      <c r="U520" s="2">
        <v>36.0</v>
      </c>
      <c r="V520" s="2" t="s">
        <v>44</v>
      </c>
      <c r="W520" s="2" t="s">
        <v>45</v>
      </c>
      <c r="X520" s="2" t="s">
        <v>4770</v>
      </c>
      <c r="Y520" s="2" t="str">
        <f t="shared" si="1"/>
        <v>Kader PKK / Karang Taruna / Kader Lainnya</v>
      </c>
      <c r="Z520" s="2" t="str">
        <f t="shared" si="2"/>
        <v>#REF!</v>
      </c>
      <c r="AA520" s="2"/>
      <c r="AB520" s="2"/>
      <c r="AC520" s="2"/>
      <c r="AD520" s="2"/>
      <c r="AE520" s="2"/>
      <c r="AF520" s="2"/>
    </row>
    <row r="521" ht="14.25" customHeight="1">
      <c r="A521" s="2" t="s">
        <v>4771</v>
      </c>
      <c r="B521" s="2" t="s">
        <v>62</v>
      </c>
      <c r="C521" s="2" t="s">
        <v>28</v>
      </c>
      <c r="D521" s="2" t="s">
        <v>62</v>
      </c>
      <c r="E521" s="2" t="s">
        <v>4772</v>
      </c>
      <c r="F521" s="2" t="s">
        <v>30</v>
      </c>
      <c r="G521" s="2" t="s">
        <v>31</v>
      </c>
      <c r="H521" s="2" t="s">
        <v>129</v>
      </c>
      <c r="I521" s="2" t="s">
        <v>130</v>
      </c>
      <c r="J521" s="2" t="s">
        <v>4773</v>
      </c>
      <c r="K521" s="2" t="s">
        <v>111</v>
      </c>
      <c r="L521" s="2" t="s">
        <v>36</v>
      </c>
      <c r="M521" s="2" t="s">
        <v>144</v>
      </c>
      <c r="N521" s="2"/>
      <c r="O521" s="2" t="s">
        <v>4774</v>
      </c>
      <c r="P521" s="2" t="s">
        <v>4775</v>
      </c>
      <c r="Q521" s="2" t="s">
        <v>4776</v>
      </c>
      <c r="R521" s="2" t="s">
        <v>57</v>
      </c>
      <c r="S521" s="2" t="s">
        <v>4777</v>
      </c>
      <c r="T521" s="2" t="s">
        <v>4778</v>
      </c>
      <c r="U521" s="2">
        <v>26.633333333333333</v>
      </c>
      <c r="V521" s="2" t="s">
        <v>44</v>
      </c>
      <c r="W521" s="2" t="s">
        <v>45</v>
      </c>
      <c r="X521" s="2" t="s">
        <v>4779</v>
      </c>
      <c r="Y521" s="2" t="str">
        <f t="shared" si="1"/>
        <v>Mengurus Rumah Tangga</v>
      </c>
      <c r="Z521" s="2" t="str">
        <f t="shared" si="2"/>
        <v>#REF!</v>
      </c>
      <c r="AA521" s="2"/>
      <c r="AB521" s="2"/>
      <c r="AC521" s="2"/>
      <c r="AD521" s="2"/>
      <c r="AE521" s="2"/>
      <c r="AF521" s="2"/>
    </row>
    <row r="522" ht="14.25" customHeight="1">
      <c r="A522" s="2" t="s">
        <v>4780</v>
      </c>
      <c r="B522" s="2" t="s">
        <v>62</v>
      </c>
      <c r="C522" s="2" t="s">
        <v>28</v>
      </c>
      <c r="D522" s="2" t="s">
        <v>62</v>
      </c>
      <c r="E522" s="2" t="s">
        <v>4781</v>
      </c>
      <c r="F522" s="2" t="s">
        <v>30</v>
      </c>
      <c r="G522" s="2" t="s">
        <v>31</v>
      </c>
      <c r="H522" s="2" t="s">
        <v>822</v>
      </c>
      <c r="I522" s="2" t="s">
        <v>441</v>
      </c>
      <c r="J522" s="2" t="s">
        <v>4782</v>
      </c>
      <c r="K522" s="2" t="s">
        <v>111</v>
      </c>
      <c r="L522" s="2" t="s">
        <v>87</v>
      </c>
      <c r="M522" s="2" t="s">
        <v>258</v>
      </c>
      <c r="N522" s="2"/>
      <c r="O522" s="2" t="s">
        <v>4783</v>
      </c>
      <c r="P522" s="2" t="s">
        <v>4784</v>
      </c>
      <c r="Q522" s="2" t="s">
        <v>4785</v>
      </c>
      <c r="R522" s="2" t="s">
        <v>57</v>
      </c>
      <c r="S522" s="2" t="s">
        <v>4786</v>
      </c>
      <c r="T522" s="2" t="s">
        <v>4787</v>
      </c>
      <c r="U522" s="2">
        <v>49.75</v>
      </c>
      <c r="V522" s="2" t="s">
        <v>44</v>
      </c>
      <c r="W522" s="2" t="s">
        <v>45</v>
      </c>
      <c r="X522" s="2" t="s">
        <v>4788</v>
      </c>
      <c r="Y522" s="2" t="str">
        <f t="shared" si="1"/>
        <v>Pelajar / Mahasiswa</v>
      </c>
      <c r="Z522" s="2" t="str">
        <f t="shared" si="2"/>
        <v>#REF!</v>
      </c>
      <c r="AA522" s="2"/>
      <c r="AB522" s="2"/>
      <c r="AC522" s="2"/>
      <c r="AD522" s="2"/>
      <c r="AE522" s="2"/>
      <c r="AF522" s="2"/>
    </row>
    <row r="523" ht="14.25" customHeight="1">
      <c r="A523" s="2" t="s">
        <v>4789</v>
      </c>
      <c r="B523" s="2" t="s">
        <v>62</v>
      </c>
      <c r="C523" s="2" t="s">
        <v>28</v>
      </c>
      <c r="D523" s="2" t="s">
        <v>62</v>
      </c>
      <c r="E523" s="2" t="s">
        <v>4790</v>
      </c>
      <c r="F523" s="2" t="s">
        <v>30</v>
      </c>
      <c r="G523" s="2" t="s">
        <v>31</v>
      </c>
      <c r="H523" s="2" t="s">
        <v>84</v>
      </c>
      <c r="I523" s="2" t="s">
        <v>142</v>
      </c>
      <c r="J523" s="2" t="s">
        <v>4791</v>
      </c>
      <c r="K523" s="2" t="s">
        <v>111</v>
      </c>
      <c r="L523" s="2" t="s">
        <v>87</v>
      </c>
      <c r="M523" s="2" t="s">
        <v>144</v>
      </c>
      <c r="N523" s="2" t="s">
        <v>44</v>
      </c>
      <c r="O523" s="2" t="s">
        <v>4792</v>
      </c>
      <c r="P523" s="2" t="s">
        <v>4793</v>
      </c>
      <c r="Q523" s="2" t="s">
        <v>4794</v>
      </c>
      <c r="R523" s="2" t="s">
        <v>41</v>
      </c>
      <c r="S523" s="2" t="s">
        <v>4795</v>
      </c>
      <c r="T523" s="2" t="s">
        <v>4796</v>
      </c>
      <c r="U523" s="2">
        <v>18.333333333333332</v>
      </c>
      <c r="V523" s="2" t="s">
        <v>44</v>
      </c>
      <c r="W523" s="2" t="s">
        <v>45</v>
      </c>
      <c r="X523" s="2" t="s">
        <v>4797</v>
      </c>
      <c r="Y523" s="2" t="str">
        <f t="shared" si="1"/>
        <v>0</v>
      </c>
      <c r="Z523" s="2" t="str">
        <f t="shared" si="2"/>
        <v>#REF!</v>
      </c>
      <c r="AA523" s="2"/>
      <c r="AB523" s="2"/>
      <c r="AC523" s="2"/>
      <c r="AD523" s="2"/>
      <c r="AE523" s="2"/>
      <c r="AF523" s="2"/>
    </row>
    <row r="524" ht="14.25" customHeight="1">
      <c r="A524" s="2" t="s">
        <v>4798</v>
      </c>
      <c r="B524" s="2" t="s">
        <v>62</v>
      </c>
      <c r="C524" s="2" t="s">
        <v>28</v>
      </c>
      <c r="D524" s="2" t="s">
        <v>62</v>
      </c>
      <c r="E524" s="2" t="s">
        <v>4799</v>
      </c>
      <c r="F524" s="2" t="s">
        <v>30</v>
      </c>
      <c r="G524" s="2" t="s">
        <v>31</v>
      </c>
      <c r="H524" s="2" t="s">
        <v>84</v>
      </c>
      <c r="I524" s="2" t="s">
        <v>109</v>
      </c>
      <c r="J524" s="2" t="s">
        <v>4800</v>
      </c>
      <c r="K524" s="2" t="s">
        <v>111</v>
      </c>
      <c r="L524" s="2" t="s">
        <v>36</v>
      </c>
      <c r="M524" s="2" t="s">
        <v>65</v>
      </c>
      <c r="N524" s="2"/>
      <c r="O524" s="2" t="s">
        <v>4801</v>
      </c>
      <c r="P524" s="2" t="s">
        <v>4802</v>
      </c>
      <c r="Q524" s="2" t="s">
        <v>4803</v>
      </c>
      <c r="R524" s="2" t="s">
        <v>135</v>
      </c>
      <c r="S524" s="2" t="s">
        <v>4804</v>
      </c>
      <c r="T524" s="2" t="s">
        <v>4805</v>
      </c>
      <c r="U524" s="2">
        <v>60.81666666666667</v>
      </c>
      <c r="V524" s="2" t="s">
        <v>44</v>
      </c>
      <c r="W524" s="2" t="s">
        <v>45</v>
      </c>
      <c r="X524" s="2" t="s">
        <v>4806</v>
      </c>
      <c r="Y524" s="2" t="str">
        <f t="shared" si="1"/>
        <v>Kader PKK / Karang Taruna / Kader Lainnya</v>
      </c>
      <c r="Z524" s="2" t="str">
        <f t="shared" si="2"/>
        <v>#REF!</v>
      </c>
      <c r="AA524" s="2"/>
      <c r="AB524" s="2"/>
      <c r="AC524" s="2"/>
      <c r="AD524" s="2"/>
      <c r="AE524" s="2"/>
      <c r="AF524" s="2"/>
    </row>
    <row r="525" ht="14.25" customHeight="1">
      <c r="A525" s="2" t="s">
        <v>4807</v>
      </c>
      <c r="B525" s="2" t="s">
        <v>62</v>
      </c>
      <c r="C525" s="2" t="s">
        <v>28</v>
      </c>
      <c r="D525" s="2" t="s">
        <v>62</v>
      </c>
      <c r="E525" s="2" t="s">
        <v>4808</v>
      </c>
      <c r="F525" s="2" t="s">
        <v>30</v>
      </c>
      <c r="G525" s="2" t="s">
        <v>31</v>
      </c>
      <c r="H525" s="2" t="s">
        <v>32</v>
      </c>
      <c r="I525" s="2" t="s">
        <v>441</v>
      </c>
      <c r="J525" s="2" t="s">
        <v>4809</v>
      </c>
      <c r="K525" s="2" t="s">
        <v>111</v>
      </c>
      <c r="L525" s="2" t="s">
        <v>36</v>
      </c>
      <c r="M525" s="2" t="s">
        <v>144</v>
      </c>
      <c r="N525" s="2"/>
      <c r="O525" s="2" t="s">
        <v>4810</v>
      </c>
      <c r="P525" s="2" t="s">
        <v>4811</v>
      </c>
      <c r="Q525" s="2" t="s">
        <v>4812</v>
      </c>
      <c r="R525" s="2" t="s">
        <v>1208</v>
      </c>
      <c r="S525" s="2" t="s">
        <v>4813</v>
      </c>
      <c r="T525" s="2" t="s">
        <v>4814</v>
      </c>
      <c r="U525" s="2">
        <v>38.96666666666667</v>
      </c>
      <c r="V525" s="2" t="s">
        <v>44</v>
      </c>
      <c r="W525" s="2" t="s">
        <v>45</v>
      </c>
      <c r="X525" s="2" t="s">
        <v>4815</v>
      </c>
      <c r="Y525" s="2" t="str">
        <f t="shared" si="1"/>
        <v>Mengurus Rumah Tangga</v>
      </c>
      <c r="Z525" s="2" t="str">
        <f t="shared" si="2"/>
        <v>#REF!</v>
      </c>
      <c r="AA525" s="2"/>
      <c r="AB525" s="2"/>
      <c r="AC525" s="2"/>
      <c r="AD525" s="2"/>
      <c r="AE525" s="2"/>
      <c r="AF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4.25" customHeight="1">
      <c r="A527" s="2" t="s">
        <v>4816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4.25" customHeight="1">
      <c r="A528" s="2" t="s">
        <v>4817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autoFilter ref="$A$1:$X$525">
    <sortState ref="A1:X525">
      <sortCondition ref="A1:A525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3" width="10.57"/>
    <col customWidth="1" min="4" max="8" width="8.86"/>
    <col customWidth="1" min="9" max="10" width="12.71"/>
    <col customWidth="1" min="11" max="12" width="13.71"/>
    <col customWidth="1" min="13" max="13" width="8.86"/>
    <col customWidth="1" min="14" max="14" width="17.0"/>
    <col customWidth="1" min="15" max="15" width="8.86"/>
    <col customWidth="1" min="16" max="16" width="22.14"/>
    <col customWidth="1" min="17" max="17" width="16.43"/>
    <col customWidth="1" min="18" max="18" width="5.71"/>
    <col customWidth="1" min="19" max="19" width="8.86"/>
    <col customWidth="1" min="20" max="20" width="9.14"/>
    <col customWidth="1" min="21" max="21" width="5.71"/>
    <col customWidth="1" min="22" max="22" width="8.86"/>
    <col customWidth="1" min="23" max="23" width="23.86"/>
    <col customWidth="1" min="24" max="24" width="5.71"/>
    <col customWidth="1" min="25" max="25" width="19.29"/>
    <col customWidth="1" min="26" max="26" width="11.14"/>
    <col customWidth="1" min="27" max="27" width="9.0"/>
    <col customWidth="1" min="28" max="28" width="11.14"/>
    <col customWidth="1" min="29" max="29" width="12.71"/>
    <col customWidth="1" min="30" max="30" width="11.14"/>
    <col customWidth="1" min="31" max="31" width="10.14"/>
    <col customWidth="1" min="32" max="32" width="8.86"/>
    <col customWidth="1" min="33" max="33" width="9.14"/>
    <col customWidth="1" min="34" max="34" width="8.86"/>
    <col customWidth="1" min="35" max="35" width="12.71"/>
    <col customWidth="1" min="36" max="38" width="6.71"/>
    <col customWidth="1" min="39" max="39" width="8.71"/>
    <col customWidth="1" min="40" max="40" width="6.71"/>
    <col customWidth="1" min="41" max="41" width="11.71"/>
    <col customWidth="1" min="42" max="42" width="7.29"/>
    <col customWidth="1" min="43" max="43" width="11.57"/>
    <col customWidth="1" min="44" max="44" width="11.0"/>
    <col customWidth="1" min="45" max="45" width="12.29"/>
    <col customWidth="1" min="46" max="46" width="6.71"/>
    <col customWidth="1" min="47" max="47" width="11.14"/>
    <col customWidth="1" min="48" max="50" width="6.71"/>
    <col customWidth="1" min="51" max="51" width="8.71"/>
    <col customWidth="1" min="52" max="52" width="6.71"/>
    <col customWidth="1" min="53" max="53" width="11.14"/>
    <col customWidth="1" min="54" max="54" width="6.71"/>
    <col customWidth="1" min="55" max="56" width="11.14"/>
    <col customWidth="1" min="57" max="58" width="8.86"/>
    <col customWidth="1" min="59" max="59" width="12.71"/>
    <col customWidth="1" min="60" max="60" width="6.71"/>
    <col customWidth="1" min="61" max="64" width="8.86"/>
    <col customWidth="1" min="65" max="65" width="12.71"/>
    <col customWidth="1" min="66" max="66" width="6.71"/>
    <col customWidth="1" min="67" max="70" width="8.86"/>
    <col customWidth="1" min="71" max="71" width="12.71"/>
    <col customWidth="1" min="72" max="72" width="6.71"/>
    <col customWidth="1" min="73" max="76" width="8.86"/>
    <col customWidth="1" min="77" max="77" width="12.71"/>
    <col customWidth="1" min="78" max="78" width="6.71"/>
    <col customWidth="1" min="79" max="82" width="8.86"/>
    <col customWidth="1" min="83" max="83" width="12.71"/>
    <col customWidth="1" min="84" max="84" width="6.71"/>
    <col customWidth="1" min="85" max="88" width="8.86"/>
    <col customWidth="1" min="89" max="89" width="12.71"/>
    <col customWidth="1" min="90" max="90" width="6.71"/>
    <col customWidth="1" min="91" max="91" width="12.71"/>
    <col customWidth="1" min="92" max="93" width="13.71"/>
    <col customWidth="1" min="94" max="94" width="14.43"/>
    <col customWidth="1" min="95" max="98" width="11.14"/>
    <col customWidth="1" min="99" max="100" width="12.71"/>
    <col customWidth="1" min="101" max="102" width="8.86"/>
    <col customWidth="1" min="103" max="103" width="11.14"/>
  </cols>
  <sheetData>
    <row r="1" ht="14.25" customHeight="1">
      <c r="A1" s="3" t="s">
        <v>4818</v>
      </c>
      <c r="B1" s="3" t="s">
        <v>4819</v>
      </c>
      <c r="C1" s="3" t="s">
        <v>4820</v>
      </c>
      <c r="D1" s="3" t="s">
        <v>4821</v>
      </c>
      <c r="E1" s="3" t="s">
        <v>4822</v>
      </c>
      <c r="F1" s="3" t="s">
        <v>4823</v>
      </c>
      <c r="G1" s="3" t="s">
        <v>4824</v>
      </c>
      <c r="H1" s="3" t="s">
        <v>4825</v>
      </c>
      <c r="I1" s="3" t="s">
        <v>4826</v>
      </c>
      <c r="J1" s="3" t="s">
        <v>4820</v>
      </c>
      <c r="K1" s="3" t="s">
        <v>4827</v>
      </c>
      <c r="L1" s="3" t="s">
        <v>4828</v>
      </c>
      <c r="M1" s="3" t="s">
        <v>4829</v>
      </c>
      <c r="N1" s="3" t="s">
        <v>4830</v>
      </c>
      <c r="O1" s="3" t="s">
        <v>4831</v>
      </c>
      <c r="P1" s="3" t="s">
        <v>4832</v>
      </c>
      <c r="Q1" s="3" t="s">
        <v>4833</v>
      </c>
      <c r="R1" s="3"/>
      <c r="S1" s="3" t="s">
        <v>4834</v>
      </c>
      <c r="U1" s="4"/>
      <c r="V1" s="3" t="s">
        <v>4835</v>
      </c>
      <c r="W1" s="3" t="s">
        <v>4836</v>
      </c>
      <c r="X1" s="4"/>
      <c r="Y1" s="5" t="s">
        <v>4837</v>
      </c>
      <c r="AD1" s="4"/>
      <c r="AE1" s="5" t="s">
        <v>4838</v>
      </c>
      <c r="AJ1" s="4"/>
      <c r="AK1" s="5" t="s">
        <v>4839</v>
      </c>
      <c r="AP1" s="4"/>
      <c r="AQ1" s="5" t="s">
        <v>4840</v>
      </c>
      <c r="AV1" s="4"/>
      <c r="AW1" s="5" t="s">
        <v>4841</v>
      </c>
      <c r="BB1" s="4"/>
      <c r="BC1" s="5" t="s">
        <v>4842</v>
      </c>
      <c r="BH1" s="4"/>
      <c r="BI1" s="5" t="s">
        <v>4843</v>
      </c>
      <c r="BN1" s="4"/>
      <c r="BO1" s="5" t="s">
        <v>4844</v>
      </c>
      <c r="BT1" s="4"/>
      <c r="BU1" s="5" t="s">
        <v>4845</v>
      </c>
      <c r="BZ1" s="4"/>
      <c r="CA1" s="5" t="s">
        <v>4846</v>
      </c>
      <c r="CF1" s="4"/>
      <c r="CG1" s="5" t="s">
        <v>4847</v>
      </c>
      <c r="CL1" s="4"/>
      <c r="CM1" s="5" t="s">
        <v>4848</v>
      </c>
      <c r="CP1" s="6"/>
      <c r="CQ1" s="5" t="s">
        <v>4849</v>
      </c>
      <c r="CV1" s="7"/>
      <c r="CW1" s="7"/>
      <c r="CX1" s="4"/>
      <c r="CY1" s="4"/>
    </row>
    <row r="2" ht="14.25" customHeight="1">
      <c r="A2" s="8">
        <v>1.0</v>
      </c>
      <c r="B2" s="8">
        <v>1.0</v>
      </c>
      <c r="C2" s="8" t="s">
        <v>4850</v>
      </c>
      <c r="D2" s="8" t="s">
        <v>4851</v>
      </c>
      <c r="E2" s="8" t="str">
        <f t="shared" ref="E2:E68" si="1">B2&amp;D2</f>
        <v>1A</v>
      </c>
      <c r="F2" s="8">
        <v>28.0</v>
      </c>
      <c r="G2" s="8">
        <v>2.0</v>
      </c>
      <c r="H2" s="8">
        <v>1.0</v>
      </c>
      <c r="I2" s="8">
        <v>1.0</v>
      </c>
      <c r="J2" s="8" t="str">
        <f t="shared" ref="J2:J68" si="2">C2</f>
        <v>BWP</v>
      </c>
      <c r="K2" s="9" t="s">
        <v>4852</v>
      </c>
      <c r="L2" s="9" t="s">
        <v>4853</v>
      </c>
      <c r="M2" s="9" t="s">
        <v>4854</v>
      </c>
      <c r="N2" s="9" t="s">
        <v>4855</v>
      </c>
      <c r="O2" s="9" t="s">
        <v>4856</v>
      </c>
      <c r="P2" s="9" t="s">
        <v>4857</v>
      </c>
      <c r="Q2" s="9" t="s">
        <v>4858</v>
      </c>
      <c r="R2" s="8"/>
      <c r="S2" s="8" t="s">
        <v>4859</v>
      </c>
      <c r="T2" s="10">
        <f>AA8*3</f>
        <v>1290000</v>
      </c>
      <c r="U2" s="4"/>
      <c r="V2" s="8" t="s">
        <v>200</v>
      </c>
      <c r="W2" s="8" t="s">
        <v>4860</v>
      </c>
      <c r="X2" s="4"/>
      <c r="Y2" s="8" t="s">
        <v>4861</v>
      </c>
      <c r="Z2" s="10" t="s">
        <v>4862</v>
      </c>
      <c r="AA2" s="10" t="s">
        <v>4863</v>
      </c>
      <c r="AB2" s="10" t="s">
        <v>4829</v>
      </c>
      <c r="AC2" s="10" t="s">
        <v>4864</v>
      </c>
      <c r="AD2" s="4"/>
      <c r="AE2" s="8" t="s">
        <v>4861</v>
      </c>
      <c r="AF2" s="10" t="s">
        <v>4862</v>
      </c>
      <c r="AG2" s="10" t="s">
        <v>4863</v>
      </c>
      <c r="AH2" s="10" t="s">
        <v>4829</v>
      </c>
      <c r="AI2" s="10" t="s">
        <v>4864</v>
      </c>
      <c r="AJ2" s="4"/>
      <c r="AK2" s="8" t="s">
        <v>4861</v>
      </c>
      <c r="AL2" s="10" t="s">
        <v>4862</v>
      </c>
      <c r="AM2" s="10" t="s">
        <v>4863</v>
      </c>
      <c r="AN2" s="10" t="s">
        <v>4829</v>
      </c>
      <c r="AO2" s="10" t="s">
        <v>4864</v>
      </c>
      <c r="AP2" s="4"/>
      <c r="AQ2" s="8" t="s">
        <v>4861</v>
      </c>
      <c r="AR2" s="10" t="s">
        <v>4862</v>
      </c>
      <c r="AS2" s="10" t="s">
        <v>4863</v>
      </c>
      <c r="AT2" s="10" t="s">
        <v>4829</v>
      </c>
      <c r="AU2" s="10" t="s">
        <v>4864</v>
      </c>
      <c r="AV2" s="4"/>
      <c r="AW2" s="8" t="s">
        <v>4861</v>
      </c>
      <c r="AX2" s="10" t="s">
        <v>4862</v>
      </c>
      <c r="AY2" s="10" t="s">
        <v>4863</v>
      </c>
      <c r="AZ2" s="10" t="s">
        <v>4829</v>
      </c>
      <c r="BA2" s="10" t="s">
        <v>4864</v>
      </c>
      <c r="BB2" s="4"/>
      <c r="BC2" s="8" t="s">
        <v>4861</v>
      </c>
      <c r="BD2" s="10" t="s">
        <v>4862</v>
      </c>
      <c r="BE2" s="10" t="s">
        <v>4863</v>
      </c>
      <c r="BF2" s="10" t="s">
        <v>4829</v>
      </c>
      <c r="BG2" s="10" t="s">
        <v>4864</v>
      </c>
      <c r="BH2" s="4"/>
      <c r="BI2" s="8" t="s">
        <v>4861</v>
      </c>
      <c r="BJ2" s="10" t="s">
        <v>4862</v>
      </c>
      <c r="BK2" s="10" t="s">
        <v>4863</v>
      </c>
      <c r="BL2" s="10" t="s">
        <v>4829</v>
      </c>
      <c r="BM2" s="10" t="s">
        <v>4864</v>
      </c>
      <c r="BN2" s="4"/>
      <c r="BO2" s="8" t="s">
        <v>4861</v>
      </c>
      <c r="BP2" s="10" t="s">
        <v>4862</v>
      </c>
      <c r="BQ2" s="10" t="s">
        <v>4863</v>
      </c>
      <c r="BR2" s="10" t="s">
        <v>4829</v>
      </c>
      <c r="BS2" s="10" t="s">
        <v>4864</v>
      </c>
      <c r="BT2" s="4"/>
      <c r="BU2" s="8" t="s">
        <v>4861</v>
      </c>
      <c r="BV2" s="10" t="s">
        <v>4862</v>
      </c>
      <c r="BW2" s="10" t="s">
        <v>4863</v>
      </c>
      <c r="BX2" s="10" t="s">
        <v>4829</v>
      </c>
      <c r="BY2" s="10" t="s">
        <v>4864</v>
      </c>
      <c r="BZ2" s="4"/>
      <c r="CA2" s="8" t="s">
        <v>4861</v>
      </c>
      <c r="CB2" s="10" t="s">
        <v>4862</v>
      </c>
      <c r="CC2" s="10" t="s">
        <v>4863</v>
      </c>
      <c r="CD2" s="10" t="s">
        <v>4829</v>
      </c>
      <c r="CE2" s="10" t="s">
        <v>4864</v>
      </c>
      <c r="CF2" s="4"/>
      <c r="CG2" s="8" t="s">
        <v>4861</v>
      </c>
      <c r="CH2" s="10" t="s">
        <v>4862</v>
      </c>
      <c r="CI2" s="10" t="s">
        <v>4863</v>
      </c>
      <c r="CJ2" s="10" t="s">
        <v>4829</v>
      </c>
      <c r="CK2" s="10" t="s">
        <v>4864</v>
      </c>
      <c r="CL2" s="4"/>
      <c r="CM2" s="8" t="s">
        <v>4865</v>
      </c>
      <c r="CN2" s="10" t="s">
        <v>4848</v>
      </c>
      <c r="CO2" s="8" t="s">
        <v>4866</v>
      </c>
      <c r="CP2" s="4"/>
      <c r="CQ2" s="8" t="s">
        <v>4867</v>
      </c>
      <c r="CR2" s="8" t="s">
        <v>4868</v>
      </c>
      <c r="CS2" s="8" t="s">
        <v>4869</v>
      </c>
      <c r="CT2" s="8" t="s">
        <v>4870</v>
      </c>
      <c r="CU2" s="10" t="s">
        <v>4848</v>
      </c>
      <c r="CV2" s="7"/>
      <c r="CW2" s="7"/>
      <c r="CX2" s="4"/>
      <c r="CY2" s="4"/>
    </row>
    <row r="3" ht="14.25" customHeight="1">
      <c r="A3" s="8">
        <v>2.0</v>
      </c>
      <c r="B3" s="8">
        <v>1.0</v>
      </c>
      <c r="C3" s="8" t="s">
        <v>4850</v>
      </c>
      <c r="D3" s="8" t="s">
        <v>4871</v>
      </c>
      <c r="E3" s="8" t="str">
        <f t="shared" si="1"/>
        <v>1B</v>
      </c>
      <c r="F3" s="8">
        <v>28.0</v>
      </c>
      <c r="G3" s="8">
        <v>2.0</v>
      </c>
      <c r="H3" s="8">
        <v>1.0</v>
      </c>
      <c r="I3" s="8"/>
      <c r="J3" s="8" t="str">
        <f t="shared" si="2"/>
        <v>BWP</v>
      </c>
      <c r="K3" s="8" t="str">
        <f t="shared" ref="K3:K16" si="3">IF(B3=B2,K2,"")</f>
        <v>29 Mei 2026</v>
      </c>
      <c r="L3" s="8" t="str">
        <f t="shared" ref="L3:L16" si="4">IF(B3=B2,L2,"")</f>
        <v>03 Juni 2026</v>
      </c>
      <c r="M3" s="8" t="str">
        <f t="shared" ref="M3:M16" si="5">IF(B3=B2,M2,"")</f>
        <v>Selasa</v>
      </c>
      <c r="N3" s="8" t="str">
        <f t="shared" ref="N3:N16" si="6">IF(B3=B2,N2,"")</f>
        <v>Dua Puluh Enam</v>
      </c>
      <c r="O3" s="8" t="str">
        <f t="shared" ref="O3:O16" si="7">IF(B3=B2,O2,"")</f>
        <v>Mei</v>
      </c>
      <c r="P3" s="8" t="str">
        <f t="shared" ref="P3:P16" si="8">IF(B3=B2,P2,"")</f>
        <v>Dua Ribu Dua Puluh Enam</v>
      </c>
      <c r="Q3" s="8" t="str">
        <f t="shared" ref="Q3:Q16" si="9">IF(B3=B2,Q2,"")</f>
        <v>26 Mei 2026</v>
      </c>
      <c r="R3" s="8"/>
      <c r="S3" s="8" t="s">
        <v>4872</v>
      </c>
      <c r="T3" s="10">
        <f>105000*3</f>
        <v>315000</v>
      </c>
      <c r="U3" s="4"/>
      <c r="V3" s="8" t="s">
        <v>452</v>
      </c>
      <c r="W3" s="8" t="s">
        <v>4873</v>
      </c>
      <c r="X3" s="4"/>
      <c r="Y3" s="4" t="s">
        <v>4874</v>
      </c>
      <c r="Z3" s="7">
        <f>1844-25-7-Z16</f>
        <v>1312</v>
      </c>
      <c r="AA3" s="11"/>
      <c r="AB3" s="11"/>
      <c r="AC3" s="11"/>
      <c r="AD3" s="4"/>
      <c r="AE3" s="4" t="s">
        <v>4874</v>
      </c>
      <c r="AF3" s="7">
        <f>28*5+25</f>
        <v>165</v>
      </c>
      <c r="AG3" s="11"/>
      <c r="AH3" s="11"/>
      <c r="AI3" s="11"/>
      <c r="AJ3" s="4"/>
      <c r="AK3" s="4" t="s">
        <v>4874</v>
      </c>
      <c r="AL3" s="7">
        <f>28*5+25</f>
        <v>165</v>
      </c>
      <c r="AM3" s="11"/>
      <c r="AN3" s="11"/>
      <c r="AO3" s="11"/>
      <c r="AP3" s="4"/>
      <c r="AQ3" s="4" t="s">
        <v>4874</v>
      </c>
      <c r="AR3" s="7">
        <f>28*5+25</f>
        <v>165</v>
      </c>
      <c r="AS3" s="11"/>
      <c r="AT3" s="11"/>
      <c r="AU3" s="11"/>
      <c r="AV3" s="4"/>
      <c r="AW3" s="4" t="s">
        <v>4874</v>
      </c>
      <c r="AX3" s="7">
        <f>28*3</f>
        <v>84</v>
      </c>
      <c r="AY3" s="11"/>
      <c r="AZ3" s="11"/>
      <c r="BA3" s="11"/>
      <c r="BB3" s="4"/>
      <c r="BC3" s="4" t="s">
        <v>4874</v>
      </c>
      <c r="BD3" s="7">
        <f>28*4</f>
        <v>112</v>
      </c>
      <c r="BE3" s="11"/>
      <c r="BF3" s="11"/>
      <c r="BG3" s="11"/>
      <c r="BH3" s="4"/>
      <c r="BI3" s="4" t="s">
        <v>4874</v>
      </c>
      <c r="BJ3" s="7">
        <f>27*4</f>
        <v>108</v>
      </c>
      <c r="BK3" s="11"/>
      <c r="BL3" s="11"/>
      <c r="BM3" s="11"/>
      <c r="BN3" s="4"/>
      <c r="BO3" s="4" t="s">
        <v>4874</v>
      </c>
      <c r="BP3" s="7">
        <f>27*5</f>
        <v>135</v>
      </c>
      <c r="BQ3" s="11"/>
      <c r="BR3" s="11"/>
      <c r="BS3" s="11"/>
      <c r="BT3" s="4"/>
      <c r="BU3" s="4" t="s">
        <v>4874</v>
      </c>
      <c r="BV3" s="7">
        <f>27*5</f>
        <v>135</v>
      </c>
      <c r="BW3" s="11"/>
      <c r="BX3" s="11"/>
      <c r="BY3" s="11"/>
      <c r="BZ3" s="4"/>
      <c r="CA3" s="4" t="s">
        <v>4874</v>
      </c>
      <c r="CB3" s="7">
        <f>27*5</f>
        <v>135</v>
      </c>
      <c r="CC3" s="11"/>
      <c r="CD3" s="11"/>
      <c r="CE3" s="11"/>
      <c r="CF3" s="4"/>
      <c r="CG3" s="4" t="s">
        <v>4874</v>
      </c>
      <c r="CH3" s="7">
        <f t="shared" ref="CH3:CH11" si="10">Z3-AF3-AR3-AL3-BD3-BJ3-BP3-BV3-CB3-AX3</f>
        <v>108</v>
      </c>
      <c r="CI3" s="11"/>
      <c r="CJ3" s="11"/>
      <c r="CK3" s="11"/>
      <c r="CL3" s="4"/>
      <c r="CM3" s="7">
        <f t="shared" ref="CM3:CM11" si="11">Z3</f>
        <v>1312</v>
      </c>
      <c r="CN3" s="7">
        <f t="shared" ref="CN3:CN11" si="12">AF3+AR3+AL3+BD3+BJ3+BP3+BV3+CB3+CH3+AX3</f>
        <v>1312</v>
      </c>
      <c r="CO3" s="7">
        <f t="shared" ref="CO3:CO12" si="13">CN3-CM3</f>
        <v>0</v>
      </c>
      <c r="CP3" s="4"/>
      <c r="CQ3" s="7">
        <f t="shared" ref="CQ3:CQ11" si="14">AF3+BD3+BV3</f>
        <v>412</v>
      </c>
      <c r="CR3" s="7">
        <f t="shared" ref="CR3:CR11" si="15">AL3+BJ3+CB3</f>
        <v>408</v>
      </c>
      <c r="CS3" s="7">
        <f t="shared" ref="CS3:CS11" si="16">AR3+BP3+CH3</f>
        <v>408</v>
      </c>
      <c r="CT3" s="7">
        <f t="shared" ref="CT3:CT11" si="17">AX3</f>
        <v>84</v>
      </c>
      <c r="CU3" s="7">
        <f t="shared" ref="CU3:CU12" si="18">SUM(CQ3:CT3)</f>
        <v>1312</v>
      </c>
      <c r="CV3" s="7"/>
      <c r="CW3" s="7"/>
      <c r="CX3" s="4"/>
      <c r="CY3" s="4"/>
    </row>
    <row r="4" ht="14.25" customHeight="1">
      <c r="A4" s="8">
        <v>3.0</v>
      </c>
      <c r="B4" s="8">
        <v>1.0</v>
      </c>
      <c r="C4" s="8" t="s">
        <v>4850</v>
      </c>
      <c r="D4" s="8" t="s">
        <v>4875</v>
      </c>
      <c r="E4" s="8" t="str">
        <f t="shared" si="1"/>
        <v>1C</v>
      </c>
      <c r="F4" s="8">
        <v>28.0</v>
      </c>
      <c r="G4" s="8">
        <v>2.0</v>
      </c>
      <c r="H4" s="8">
        <v>1.0</v>
      </c>
      <c r="I4" s="8"/>
      <c r="J4" s="8" t="str">
        <f t="shared" si="2"/>
        <v>BWP</v>
      </c>
      <c r="K4" s="8" t="str">
        <f t="shared" si="3"/>
        <v>29 Mei 2026</v>
      </c>
      <c r="L4" s="8" t="str">
        <f t="shared" si="4"/>
        <v>03 Juni 2026</v>
      </c>
      <c r="M4" s="8" t="str">
        <f t="shared" si="5"/>
        <v>Selasa</v>
      </c>
      <c r="N4" s="8" t="str">
        <f t="shared" si="6"/>
        <v>Dua Puluh Enam</v>
      </c>
      <c r="O4" s="8" t="str">
        <f t="shared" si="7"/>
        <v>Mei</v>
      </c>
      <c r="P4" s="8" t="str">
        <f t="shared" si="8"/>
        <v>Dua Ribu Dua Puluh Enam</v>
      </c>
      <c r="Q4" s="8" t="str">
        <f t="shared" si="9"/>
        <v>26 Mei 2026</v>
      </c>
      <c r="R4" s="8"/>
      <c r="S4" s="8" t="s">
        <v>4876</v>
      </c>
      <c r="T4" s="10">
        <f>150000*3</f>
        <v>450000</v>
      </c>
      <c r="U4" s="4"/>
      <c r="V4" s="8" t="s">
        <v>822</v>
      </c>
      <c r="W4" s="8" t="s">
        <v>4877</v>
      </c>
      <c r="X4" s="4"/>
      <c r="Y4" s="4" t="s">
        <v>4821</v>
      </c>
      <c r="Z4" s="7">
        <v>48.0</v>
      </c>
      <c r="AA4" s="11"/>
      <c r="AB4" s="11"/>
      <c r="AC4" s="11"/>
      <c r="AD4" s="4">
        <f>Z3/Z4</f>
        <v>27.33333333</v>
      </c>
      <c r="AE4" s="4" t="s">
        <v>4821</v>
      </c>
      <c r="AF4" s="7">
        <v>6.0</v>
      </c>
      <c r="AG4" s="11"/>
      <c r="AH4" s="11"/>
      <c r="AI4" s="11"/>
      <c r="AJ4" s="12">
        <f>AF3/AF4</f>
        <v>27.5</v>
      </c>
      <c r="AK4" s="4" t="s">
        <v>4821</v>
      </c>
      <c r="AL4" s="7">
        <v>6.0</v>
      </c>
      <c r="AM4" s="11"/>
      <c r="AN4" s="11"/>
      <c r="AO4" s="11"/>
      <c r="AP4" s="12">
        <f>AL3/AL4</f>
        <v>27.5</v>
      </c>
      <c r="AQ4" s="4" t="s">
        <v>4821</v>
      </c>
      <c r="AR4" s="7">
        <v>6.0</v>
      </c>
      <c r="AS4" s="11"/>
      <c r="AT4" s="11"/>
      <c r="AU4" s="11"/>
      <c r="AV4" s="12">
        <f>AR3/AR4</f>
        <v>27.5</v>
      </c>
      <c r="AW4" s="4" t="s">
        <v>4821</v>
      </c>
      <c r="AX4" s="7">
        <v>3.0</v>
      </c>
      <c r="AY4" s="11"/>
      <c r="AZ4" s="11"/>
      <c r="BA4" s="11"/>
      <c r="BB4" s="12">
        <f>AX3/AX4</f>
        <v>28</v>
      </c>
      <c r="BC4" s="4" t="s">
        <v>4821</v>
      </c>
      <c r="BD4" s="7">
        <v>4.0</v>
      </c>
      <c r="BE4" s="11"/>
      <c r="BF4" s="11"/>
      <c r="BG4" s="11"/>
      <c r="BH4" s="12">
        <f>BD3/BD4</f>
        <v>28</v>
      </c>
      <c r="BI4" s="4" t="s">
        <v>4821</v>
      </c>
      <c r="BJ4" s="7">
        <v>4.0</v>
      </c>
      <c r="BK4" s="11"/>
      <c r="BL4" s="11"/>
      <c r="BM4" s="11"/>
      <c r="BN4" s="12">
        <f>BJ3/BJ4</f>
        <v>27</v>
      </c>
      <c r="BO4" s="4" t="s">
        <v>4821</v>
      </c>
      <c r="BP4" s="7">
        <v>5.0</v>
      </c>
      <c r="BQ4" s="11"/>
      <c r="BR4" s="11"/>
      <c r="BS4" s="11"/>
      <c r="BT4" s="12">
        <f>BP3/BP4</f>
        <v>27</v>
      </c>
      <c r="BU4" s="4" t="s">
        <v>4821</v>
      </c>
      <c r="BV4" s="7">
        <v>5.0</v>
      </c>
      <c r="BW4" s="11"/>
      <c r="BX4" s="11"/>
      <c r="BY4" s="11"/>
      <c r="BZ4" s="12">
        <f>BV3/BV4</f>
        <v>27</v>
      </c>
      <c r="CA4" s="4" t="s">
        <v>4821</v>
      </c>
      <c r="CB4" s="7">
        <v>5.0</v>
      </c>
      <c r="CC4" s="11"/>
      <c r="CD4" s="11"/>
      <c r="CE4" s="11"/>
      <c r="CF4" s="12">
        <f>CB3/CB4</f>
        <v>27</v>
      </c>
      <c r="CG4" s="4" t="s">
        <v>4821</v>
      </c>
      <c r="CH4" s="7">
        <f t="shared" si="10"/>
        <v>4</v>
      </c>
      <c r="CI4" s="11"/>
      <c r="CJ4" s="11"/>
      <c r="CK4" s="11"/>
      <c r="CL4" s="12">
        <f>CH3/CH4</f>
        <v>27</v>
      </c>
      <c r="CM4" s="7">
        <f t="shared" si="11"/>
        <v>48</v>
      </c>
      <c r="CN4" s="7">
        <f t="shared" si="12"/>
        <v>48</v>
      </c>
      <c r="CO4" s="7">
        <f t="shared" si="13"/>
        <v>0</v>
      </c>
      <c r="CP4" s="4">
        <f>CN3/CN4</f>
        <v>27.33333333</v>
      </c>
      <c r="CQ4" s="7">
        <f t="shared" si="14"/>
        <v>15</v>
      </c>
      <c r="CR4" s="7">
        <f t="shared" si="15"/>
        <v>15</v>
      </c>
      <c r="CS4" s="7">
        <f t="shared" si="16"/>
        <v>15</v>
      </c>
      <c r="CT4" s="7">
        <f t="shared" si="17"/>
        <v>3</v>
      </c>
      <c r="CU4" s="7">
        <f t="shared" si="18"/>
        <v>48</v>
      </c>
      <c r="CV4" s="7">
        <f>CU3/CU4</f>
        <v>27.33333333</v>
      </c>
      <c r="CW4" s="7"/>
      <c r="CX4" s="4"/>
      <c r="CY4" s="4"/>
    </row>
    <row r="5" ht="14.25" customHeight="1">
      <c r="A5" s="8">
        <v>4.0</v>
      </c>
      <c r="B5" s="8">
        <v>1.0</v>
      </c>
      <c r="C5" s="8" t="s">
        <v>4850</v>
      </c>
      <c r="D5" s="8" t="s">
        <v>4878</v>
      </c>
      <c r="E5" s="8" t="str">
        <f t="shared" si="1"/>
        <v>1D</v>
      </c>
      <c r="F5" s="8">
        <v>28.0</v>
      </c>
      <c r="G5" s="8">
        <v>2.0</v>
      </c>
      <c r="H5" s="8">
        <v>1.0</v>
      </c>
      <c r="I5" s="8"/>
      <c r="J5" s="8" t="str">
        <f t="shared" si="2"/>
        <v>BWP</v>
      </c>
      <c r="K5" s="8" t="str">
        <f t="shared" si="3"/>
        <v>29 Mei 2026</v>
      </c>
      <c r="L5" s="8" t="str">
        <f t="shared" si="4"/>
        <v>03 Juni 2026</v>
      </c>
      <c r="M5" s="8" t="str">
        <f t="shared" si="5"/>
        <v>Selasa</v>
      </c>
      <c r="N5" s="8" t="str">
        <f t="shared" si="6"/>
        <v>Dua Puluh Enam</v>
      </c>
      <c r="O5" s="8" t="str">
        <f t="shared" si="7"/>
        <v>Mei</v>
      </c>
      <c r="P5" s="8" t="str">
        <f t="shared" si="8"/>
        <v>Dua Ribu Dua Puluh Enam</v>
      </c>
      <c r="Q5" s="8" t="str">
        <f t="shared" si="9"/>
        <v>26 Mei 2026</v>
      </c>
      <c r="R5" s="8"/>
      <c r="S5" s="8"/>
      <c r="T5" s="10"/>
      <c r="U5" s="4"/>
      <c r="V5" s="8" t="s">
        <v>141</v>
      </c>
      <c r="W5" s="8" t="s">
        <v>4879</v>
      </c>
      <c r="X5" s="4"/>
      <c r="Y5" s="4" t="s">
        <v>4825</v>
      </c>
      <c r="Z5" s="7">
        <f>Z4</f>
        <v>48</v>
      </c>
      <c r="AA5" s="11"/>
      <c r="AB5" s="11"/>
      <c r="AC5" s="11"/>
      <c r="AD5" s="4"/>
      <c r="AE5" s="4" t="s">
        <v>4825</v>
      </c>
      <c r="AF5" s="7">
        <f>AF4</f>
        <v>6</v>
      </c>
      <c r="AG5" s="11"/>
      <c r="AH5" s="11"/>
      <c r="AI5" s="11"/>
      <c r="AJ5" s="4"/>
      <c r="AK5" s="4" t="s">
        <v>4825</v>
      </c>
      <c r="AL5" s="7">
        <f>AL4</f>
        <v>6</v>
      </c>
      <c r="AM5" s="11"/>
      <c r="AN5" s="11"/>
      <c r="AO5" s="11"/>
      <c r="AP5" s="4"/>
      <c r="AQ5" s="4" t="s">
        <v>4825</v>
      </c>
      <c r="AR5" s="7">
        <f>AR4</f>
        <v>6</v>
      </c>
      <c r="AS5" s="11"/>
      <c r="AT5" s="11"/>
      <c r="AU5" s="11"/>
      <c r="AV5" s="4"/>
      <c r="AW5" s="4" t="s">
        <v>4825</v>
      </c>
      <c r="AX5" s="7">
        <f>AX4</f>
        <v>3</v>
      </c>
      <c r="AY5" s="11"/>
      <c r="AZ5" s="11"/>
      <c r="BA5" s="11"/>
      <c r="BB5" s="4"/>
      <c r="BC5" s="4" t="s">
        <v>4825</v>
      </c>
      <c r="BD5" s="7">
        <f>BD4</f>
        <v>4</v>
      </c>
      <c r="BE5" s="11"/>
      <c r="BF5" s="11"/>
      <c r="BG5" s="11"/>
      <c r="BH5" s="4"/>
      <c r="BI5" s="4" t="s">
        <v>4825</v>
      </c>
      <c r="BJ5" s="7">
        <f>BJ4</f>
        <v>4</v>
      </c>
      <c r="BK5" s="11"/>
      <c r="BL5" s="11"/>
      <c r="BM5" s="11"/>
      <c r="BN5" s="4"/>
      <c r="BO5" s="4" t="s">
        <v>4825</v>
      </c>
      <c r="BP5" s="7">
        <f>BP4</f>
        <v>5</v>
      </c>
      <c r="BQ5" s="11"/>
      <c r="BR5" s="11"/>
      <c r="BS5" s="11"/>
      <c r="BT5" s="4"/>
      <c r="BU5" s="4" t="s">
        <v>4825</v>
      </c>
      <c r="BV5" s="7">
        <f>BV4</f>
        <v>5</v>
      </c>
      <c r="BW5" s="11"/>
      <c r="BX5" s="11"/>
      <c r="BY5" s="11"/>
      <c r="BZ5" s="4"/>
      <c r="CA5" s="4" t="s">
        <v>4825</v>
      </c>
      <c r="CB5" s="7">
        <f>CB4</f>
        <v>5</v>
      </c>
      <c r="CC5" s="11"/>
      <c r="CD5" s="11"/>
      <c r="CE5" s="11"/>
      <c r="CF5" s="4"/>
      <c r="CG5" s="4" t="s">
        <v>4825</v>
      </c>
      <c r="CH5" s="7">
        <f t="shared" si="10"/>
        <v>4</v>
      </c>
      <c r="CI5" s="11"/>
      <c r="CJ5" s="11"/>
      <c r="CK5" s="11"/>
      <c r="CL5" s="4"/>
      <c r="CM5" s="7">
        <f t="shared" si="11"/>
        <v>48</v>
      </c>
      <c r="CN5" s="7">
        <f t="shared" si="12"/>
        <v>48</v>
      </c>
      <c r="CO5" s="7">
        <f t="shared" si="13"/>
        <v>0</v>
      </c>
      <c r="CP5" s="4"/>
      <c r="CQ5" s="7">
        <f t="shared" si="14"/>
        <v>15</v>
      </c>
      <c r="CR5" s="7">
        <f t="shared" si="15"/>
        <v>15</v>
      </c>
      <c r="CS5" s="7">
        <f t="shared" si="16"/>
        <v>15</v>
      </c>
      <c r="CT5" s="7">
        <f t="shared" si="17"/>
        <v>3</v>
      </c>
      <c r="CU5" s="7">
        <f t="shared" si="18"/>
        <v>48</v>
      </c>
      <c r="CV5" s="7"/>
      <c r="CW5" s="7"/>
      <c r="CX5" s="4"/>
      <c r="CY5" s="4"/>
    </row>
    <row r="6" ht="14.25" customHeight="1">
      <c r="A6" s="8">
        <v>5.0</v>
      </c>
      <c r="B6" s="8">
        <v>1.0</v>
      </c>
      <c r="C6" s="8" t="s">
        <v>4850</v>
      </c>
      <c r="D6" s="8" t="s">
        <v>4880</v>
      </c>
      <c r="E6" s="8" t="str">
        <f t="shared" si="1"/>
        <v>1E</v>
      </c>
      <c r="F6" s="8">
        <v>28.0</v>
      </c>
      <c r="G6" s="8">
        <v>2.0</v>
      </c>
      <c r="H6" s="8">
        <v>1.0</v>
      </c>
      <c r="I6" s="8"/>
      <c r="J6" s="8" t="str">
        <f t="shared" si="2"/>
        <v>BWP</v>
      </c>
      <c r="K6" s="8" t="str">
        <f t="shared" si="3"/>
        <v>29 Mei 2026</v>
      </c>
      <c r="L6" s="8" t="str">
        <f t="shared" si="4"/>
        <v>03 Juni 2026</v>
      </c>
      <c r="M6" s="8" t="str">
        <f t="shared" si="5"/>
        <v>Selasa</v>
      </c>
      <c r="N6" s="8" t="str">
        <f t="shared" si="6"/>
        <v>Dua Puluh Enam</v>
      </c>
      <c r="O6" s="8" t="str">
        <f t="shared" si="7"/>
        <v>Mei</v>
      </c>
      <c r="P6" s="8" t="str">
        <f t="shared" si="8"/>
        <v>Dua Ribu Dua Puluh Enam</v>
      </c>
      <c r="Q6" s="8" t="str">
        <f t="shared" si="9"/>
        <v>26 Mei 2026</v>
      </c>
      <c r="R6" s="8"/>
      <c r="S6" s="8" t="s">
        <v>4881</v>
      </c>
      <c r="T6" s="10">
        <f>T2+T4</f>
        <v>1740000</v>
      </c>
      <c r="U6" s="4"/>
      <c r="V6" s="8" t="s">
        <v>97</v>
      </c>
      <c r="W6" s="8" t="s">
        <v>4882</v>
      </c>
      <c r="X6" s="4"/>
      <c r="Y6" s="4" t="s">
        <v>4824</v>
      </c>
      <c r="Z6" s="7">
        <f>Z4*2</f>
        <v>96</v>
      </c>
      <c r="AA6" s="11"/>
      <c r="AB6" s="11"/>
      <c r="AC6" s="11"/>
      <c r="AD6" s="4"/>
      <c r="AE6" s="4" t="s">
        <v>4824</v>
      </c>
      <c r="AF6" s="7">
        <f>AF4*2</f>
        <v>12</v>
      </c>
      <c r="AG6" s="11"/>
      <c r="AH6" s="11"/>
      <c r="AI6" s="11"/>
      <c r="AJ6" s="4"/>
      <c r="AK6" s="4" t="s">
        <v>4824</v>
      </c>
      <c r="AL6" s="7">
        <f>AL4*2</f>
        <v>12</v>
      </c>
      <c r="AM6" s="11"/>
      <c r="AN6" s="11"/>
      <c r="AO6" s="11"/>
      <c r="AP6" s="4"/>
      <c r="AQ6" s="4" t="s">
        <v>4824</v>
      </c>
      <c r="AR6" s="7">
        <f>AR4*2</f>
        <v>12</v>
      </c>
      <c r="AS6" s="11"/>
      <c r="AT6" s="11"/>
      <c r="AU6" s="11"/>
      <c r="AV6" s="4"/>
      <c r="AW6" s="4" t="s">
        <v>4824</v>
      </c>
      <c r="AX6" s="7">
        <f>AX4*2</f>
        <v>6</v>
      </c>
      <c r="AY6" s="11"/>
      <c r="AZ6" s="11"/>
      <c r="BA6" s="11"/>
      <c r="BB6" s="4"/>
      <c r="BC6" s="4" t="s">
        <v>4824</v>
      </c>
      <c r="BD6" s="7">
        <f>BD4*2</f>
        <v>8</v>
      </c>
      <c r="BE6" s="11"/>
      <c r="BF6" s="11"/>
      <c r="BG6" s="11"/>
      <c r="BH6" s="4"/>
      <c r="BI6" s="4" t="s">
        <v>4824</v>
      </c>
      <c r="BJ6" s="7">
        <f>BJ4*2</f>
        <v>8</v>
      </c>
      <c r="BK6" s="11"/>
      <c r="BL6" s="11"/>
      <c r="BM6" s="11"/>
      <c r="BN6" s="4"/>
      <c r="BO6" s="4" t="s">
        <v>4824</v>
      </c>
      <c r="BP6" s="7">
        <f>BP4*2</f>
        <v>10</v>
      </c>
      <c r="BQ6" s="11"/>
      <c r="BR6" s="11"/>
      <c r="BS6" s="11"/>
      <c r="BT6" s="4"/>
      <c r="BU6" s="4" t="s">
        <v>4824</v>
      </c>
      <c r="BV6" s="7">
        <f>BV4*2</f>
        <v>10</v>
      </c>
      <c r="BW6" s="11"/>
      <c r="BX6" s="11"/>
      <c r="BY6" s="11"/>
      <c r="BZ6" s="4"/>
      <c r="CA6" s="4" t="s">
        <v>4824</v>
      </c>
      <c r="CB6" s="7">
        <f>CB4*2</f>
        <v>10</v>
      </c>
      <c r="CC6" s="11"/>
      <c r="CD6" s="11"/>
      <c r="CE6" s="11"/>
      <c r="CF6" s="4"/>
      <c r="CG6" s="4" t="s">
        <v>4824</v>
      </c>
      <c r="CH6" s="7">
        <f t="shared" si="10"/>
        <v>8</v>
      </c>
      <c r="CI6" s="11"/>
      <c r="CJ6" s="11"/>
      <c r="CK6" s="11"/>
      <c r="CL6" s="4"/>
      <c r="CM6" s="7">
        <f t="shared" si="11"/>
        <v>96</v>
      </c>
      <c r="CN6" s="7">
        <f t="shared" si="12"/>
        <v>96</v>
      </c>
      <c r="CO6" s="7">
        <f t="shared" si="13"/>
        <v>0</v>
      </c>
      <c r="CP6" s="4"/>
      <c r="CQ6" s="7">
        <f t="shared" si="14"/>
        <v>30</v>
      </c>
      <c r="CR6" s="7">
        <f t="shared" si="15"/>
        <v>30</v>
      </c>
      <c r="CS6" s="7">
        <f t="shared" si="16"/>
        <v>30</v>
      </c>
      <c r="CT6" s="7">
        <f t="shared" si="17"/>
        <v>6</v>
      </c>
      <c r="CU6" s="7">
        <f t="shared" si="18"/>
        <v>96</v>
      </c>
      <c r="CV6" s="7"/>
      <c r="CW6" s="7"/>
      <c r="CX6" s="4"/>
      <c r="CY6" s="4"/>
    </row>
    <row r="7" ht="14.25" customHeight="1">
      <c r="A7" s="8">
        <v>6.0</v>
      </c>
      <c r="B7" s="8">
        <v>1.0</v>
      </c>
      <c r="C7" s="8" t="s">
        <v>4850</v>
      </c>
      <c r="D7" s="8" t="s">
        <v>4883</v>
      </c>
      <c r="E7" s="8" t="str">
        <f t="shared" si="1"/>
        <v>1F</v>
      </c>
      <c r="F7" s="8">
        <v>25.0</v>
      </c>
      <c r="G7" s="8">
        <v>2.0</v>
      </c>
      <c r="H7" s="8">
        <v>1.0</v>
      </c>
      <c r="I7" s="8"/>
      <c r="J7" s="8" t="str">
        <f t="shared" si="2"/>
        <v>BWP</v>
      </c>
      <c r="K7" s="8" t="str">
        <f t="shared" si="3"/>
        <v>29 Mei 2026</v>
      </c>
      <c r="L7" s="8" t="str">
        <f t="shared" si="4"/>
        <v>03 Juni 2026</v>
      </c>
      <c r="M7" s="8" t="str">
        <f t="shared" si="5"/>
        <v>Selasa</v>
      </c>
      <c r="N7" s="8" t="str">
        <f t="shared" si="6"/>
        <v>Dua Puluh Enam</v>
      </c>
      <c r="O7" s="8" t="str">
        <f t="shared" si="7"/>
        <v>Mei</v>
      </c>
      <c r="P7" s="8" t="str">
        <f t="shared" si="8"/>
        <v>Dua Ribu Dua Puluh Enam</v>
      </c>
      <c r="Q7" s="8" t="str">
        <f t="shared" si="9"/>
        <v>26 Mei 2026</v>
      </c>
      <c r="R7" s="8"/>
      <c r="S7" s="8" t="s">
        <v>4884</v>
      </c>
      <c r="T7" s="10">
        <f>T3</f>
        <v>315000</v>
      </c>
      <c r="U7" s="4"/>
      <c r="V7" s="8" t="s">
        <v>32</v>
      </c>
      <c r="W7" s="8" t="s">
        <v>4885</v>
      </c>
      <c r="X7" s="4"/>
      <c r="Y7" s="4" t="s">
        <v>4826</v>
      </c>
      <c r="Z7" s="7">
        <v>3.0</v>
      </c>
      <c r="AA7" s="11"/>
      <c r="AB7" s="11"/>
      <c r="AC7" s="11"/>
      <c r="AD7" s="4"/>
      <c r="AE7" s="4" t="s">
        <v>4826</v>
      </c>
      <c r="AF7" s="7">
        <v>1.0</v>
      </c>
      <c r="AG7" s="11"/>
      <c r="AH7" s="11"/>
      <c r="AI7" s="11"/>
      <c r="AJ7" s="4"/>
      <c r="AK7" s="4" t="s">
        <v>4826</v>
      </c>
      <c r="AL7" s="7">
        <v>1.0</v>
      </c>
      <c r="AM7" s="11"/>
      <c r="AN7" s="11"/>
      <c r="AO7" s="11"/>
      <c r="AP7" s="4"/>
      <c r="AQ7" s="4" t="s">
        <v>4826</v>
      </c>
      <c r="AR7" s="7">
        <v>1.0</v>
      </c>
      <c r="AS7" s="11"/>
      <c r="AT7" s="11"/>
      <c r="AU7" s="11"/>
      <c r="AV7" s="4"/>
      <c r="AW7" s="4" t="s">
        <v>4826</v>
      </c>
      <c r="AX7" s="7">
        <v>0.0</v>
      </c>
      <c r="AY7" s="11"/>
      <c r="AZ7" s="11"/>
      <c r="BA7" s="11"/>
      <c r="BB7" s="4"/>
      <c r="BC7" s="4" t="s">
        <v>4826</v>
      </c>
      <c r="BD7" s="7">
        <v>0.0</v>
      </c>
      <c r="BE7" s="11"/>
      <c r="BF7" s="11"/>
      <c r="BG7" s="11"/>
      <c r="BH7" s="4"/>
      <c r="BI7" s="4" t="s">
        <v>4826</v>
      </c>
      <c r="BJ7" s="7">
        <v>0.0</v>
      </c>
      <c r="BK7" s="11"/>
      <c r="BL7" s="11"/>
      <c r="BM7" s="11"/>
      <c r="BN7" s="4"/>
      <c r="BO7" s="4" t="s">
        <v>4826</v>
      </c>
      <c r="BP7" s="7">
        <v>0.0</v>
      </c>
      <c r="BQ7" s="11"/>
      <c r="BR7" s="11"/>
      <c r="BS7" s="11"/>
      <c r="BT7" s="4"/>
      <c r="BU7" s="4" t="s">
        <v>4826</v>
      </c>
      <c r="BV7" s="7">
        <v>0.0</v>
      </c>
      <c r="BW7" s="11"/>
      <c r="BX7" s="11"/>
      <c r="BY7" s="11"/>
      <c r="BZ7" s="4"/>
      <c r="CA7" s="4" t="s">
        <v>4826</v>
      </c>
      <c r="CB7" s="7">
        <v>0.0</v>
      </c>
      <c r="CC7" s="11"/>
      <c r="CD7" s="11"/>
      <c r="CE7" s="11"/>
      <c r="CF7" s="4"/>
      <c r="CG7" s="4" t="s">
        <v>4826</v>
      </c>
      <c r="CH7" s="7">
        <f t="shared" si="10"/>
        <v>0</v>
      </c>
      <c r="CI7" s="11"/>
      <c r="CJ7" s="11"/>
      <c r="CK7" s="11"/>
      <c r="CL7" s="4"/>
      <c r="CM7" s="7">
        <f t="shared" si="11"/>
        <v>3</v>
      </c>
      <c r="CN7" s="7">
        <f t="shared" si="12"/>
        <v>3</v>
      </c>
      <c r="CO7" s="7">
        <f t="shared" si="13"/>
        <v>0</v>
      </c>
      <c r="CP7" s="4"/>
      <c r="CQ7" s="7">
        <f t="shared" si="14"/>
        <v>1</v>
      </c>
      <c r="CR7" s="7">
        <f t="shared" si="15"/>
        <v>1</v>
      </c>
      <c r="CS7" s="7">
        <f t="shared" si="16"/>
        <v>1</v>
      </c>
      <c r="CT7" s="7">
        <f t="shared" si="17"/>
        <v>0</v>
      </c>
      <c r="CU7" s="7">
        <f t="shared" si="18"/>
        <v>3</v>
      </c>
      <c r="CV7" s="7"/>
      <c r="CW7" s="7"/>
      <c r="CX7" s="4">
        <f>1459+21</f>
        <v>1480</v>
      </c>
      <c r="CY7" s="4"/>
    </row>
    <row r="8" ht="14.25" customHeight="1">
      <c r="A8" s="8">
        <v>7.0</v>
      </c>
      <c r="B8" s="8">
        <v>1.0</v>
      </c>
      <c r="C8" s="8" t="s">
        <v>4886</v>
      </c>
      <c r="D8" s="8" t="s">
        <v>4887</v>
      </c>
      <c r="E8" s="8" t="str">
        <f t="shared" si="1"/>
        <v>1G</v>
      </c>
      <c r="F8" s="8">
        <v>28.0</v>
      </c>
      <c r="G8" s="8">
        <v>2.0</v>
      </c>
      <c r="H8" s="8">
        <v>1.0</v>
      </c>
      <c r="I8" s="8"/>
      <c r="J8" s="8" t="str">
        <f t="shared" si="2"/>
        <v>HARPER</v>
      </c>
      <c r="K8" s="8" t="str">
        <f t="shared" si="3"/>
        <v>29 Mei 2026</v>
      </c>
      <c r="L8" s="8" t="str">
        <f t="shared" si="4"/>
        <v>03 Juni 2026</v>
      </c>
      <c r="M8" s="8" t="str">
        <f t="shared" si="5"/>
        <v>Selasa</v>
      </c>
      <c r="N8" s="8" t="str">
        <f t="shared" si="6"/>
        <v>Dua Puluh Enam</v>
      </c>
      <c r="O8" s="8" t="str">
        <f t="shared" si="7"/>
        <v>Mei</v>
      </c>
      <c r="P8" s="8" t="str">
        <f t="shared" si="8"/>
        <v>Dua Ribu Dua Puluh Enam</v>
      </c>
      <c r="Q8" s="8" t="str">
        <f t="shared" si="9"/>
        <v>26 Mei 2026</v>
      </c>
      <c r="R8" s="8"/>
      <c r="S8" s="8"/>
      <c r="T8" s="10"/>
      <c r="U8" s="4"/>
      <c r="V8" s="8" t="s">
        <v>84</v>
      </c>
      <c r="W8" s="8" t="s">
        <v>4888</v>
      </c>
      <c r="X8" s="4"/>
      <c r="Y8" s="4" t="s">
        <v>4889</v>
      </c>
      <c r="Z8" s="7">
        <f>Z3+Z5+Z6+Z7</f>
        <v>1459</v>
      </c>
      <c r="AA8" s="7">
        <v>430000.0</v>
      </c>
      <c r="AB8" s="7">
        <v>3.0</v>
      </c>
      <c r="AC8" s="7">
        <f t="shared" ref="AC8:AC11" si="19">Z8*AA8*AB8</f>
        <v>1882110000</v>
      </c>
      <c r="AD8" s="4"/>
      <c r="AE8" s="4" t="s">
        <v>4889</v>
      </c>
      <c r="AF8" s="7">
        <f>AF3+AF5+AF6+AF7</f>
        <v>184</v>
      </c>
      <c r="AG8" s="7">
        <v>430000.0</v>
      </c>
      <c r="AH8" s="7">
        <v>3.0</v>
      </c>
      <c r="AI8" s="7">
        <f t="shared" ref="AI8:AI11" si="20">AF8*AG8*AH8</f>
        <v>237360000</v>
      </c>
      <c r="AJ8" s="4"/>
      <c r="AK8" s="4" t="s">
        <v>4889</v>
      </c>
      <c r="AL8" s="7">
        <f>AL3+AL5+AL6+AL7</f>
        <v>184</v>
      </c>
      <c r="AM8" s="7">
        <v>430000.0</v>
      </c>
      <c r="AN8" s="7">
        <v>3.0</v>
      </c>
      <c r="AO8" s="7">
        <f t="shared" ref="AO8:AO11" si="21">AL8*AM8*AN8</f>
        <v>237360000</v>
      </c>
      <c r="AP8" s="4"/>
      <c r="AQ8" s="4" t="s">
        <v>4889</v>
      </c>
      <c r="AR8" s="7">
        <f>AR3+AR5+AR6+AR7</f>
        <v>184</v>
      </c>
      <c r="AS8" s="7">
        <v>430000.0</v>
      </c>
      <c r="AT8" s="7">
        <v>3.0</v>
      </c>
      <c r="AU8" s="7">
        <f t="shared" ref="AU8:AU11" si="22">AR8*AS8*AT8</f>
        <v>237360000</v>
      </c>
      <c r="AV8" s="4"/>
      <c r="AW8" s="4" t="s">
        <v>4889</v>
      </c>
      <c r="AX8" s="7">
        <f>AX3+AX5+AX6+AX7</f>
        <v>93</v>
      </c>
      <c r="AY8" s="7">
        <v>430000.0</v>
      </c>
      <c r="AZ8" s="7">
        <v>3.0</v>
      </c>
      <c r="BA8" s="7">
        <f t="shared" ref="BA8:BA11" si="23">AX8*AY8*AZ8</f>
        <v>119970000</v>
      </c>
      <c r="BB8" s="4"/>
      <c r="BC8" s="4" t="s">
        <v>4889</v>
      </c>
      <c r="BD8" s="7">
        <f>BD3+BD5+BD6+BD7</f>
        <v>124</v>
      </c>
      <c r="BE8" s="7">
        <v>430000.0</v>
      </c>
      <c r="BF8" s="7">
        <v>3.0</v>
      </c>
      <c r="BG8" s="7">
        <f t="shared" ref="BG8:BG11" si="24">BD8*BE8*BF8</f>
        <v>159960000</v>
      </c>
      <c r="BH8" s="4"/>
      <c r="BI8" s="4" t="s">
        <v>4889</v>
      </c>
      <c r="BJ8" s="7">
        <f>BJ3+BJ5+BJ6+BJ7</f>
        <v>120</v>
      </c>
      <c r="BK8" s="7">
        <v>430000.0</v>
      </c>
      <c r="BL8" s="7">
        <v>3.0</v>
      </c>
      <c r="BM8" s="7">
        <f t="shared" ref="BM8:BM11" si="25">BJ8*BK8*BL8</f>
        <v>154800000</v>
      </c>
      <c r="BN8" s="4"/>
      <c r="BO8" s="4" t="s">
        <v>4889</v>
      </c>
      <c r="BP8" s="7">
        <f>BP3+BP5+BP6+BP7</f>
        <v>150</v>
      </c>
      <c r="BQ8" s="7">
        <v>430000.0</v>
      </c>
      <c r="BR8" s="7">
        <v>3.0</v>
      </c>
      <c r="BS8" s="7">
        <f t="shared" ref="BS8:BS11" si="26">BP8*BQ8*BR8</f>
        <v>193500000</v>
      </c>
      <c r="BT8" s="4"/>
      <c r="BU8" s="4" t="s">
        <v>4889</v>
      </c>
      <c r="BV8" s="7">
        <f>BV3+BV5+BV6+BV7</f>
        <v>150</v>
      </c>
      <c r="BW8" s="7">
        <v>400000.0</v>
      </c>
      <c r="BX8" s="7">
        <v>3.0</v>
      </c>
      <c r="BY8" s="7">
        <f t="shared" ref="BY8:BY11" si="27">BV8*BW8*BX8</f>
        <v>180000000</v>
      </c>
      <c r="BZ8" s="4"/>
      <c r="CA8" s="4" t="s">
        <v>4889</v>
      </c>
      <c r="CB8" s="7">
        <f>CB3+CB5+CB6+CB7</f>
        <v>150</v>
      </c>
      <c r="CC8" s="7">
        <v>400000.0</v>
      </c>
      <c r="CD8" s="7">
        <v>3.0</v>
      </c>
      <c r="CE8" s="7">
        <f t="shared" ref="CE8:CE11" si="28">CB8*CC8*CD8</f>
        <v>180000000</v>
      </c>
      <c r="CF8" s="4"/>
      <c r="CG8" s="4" t="s">
        <v>4889</v>
      </c>
      <c r="CH8" s="7">
        <f t="shared" si="10"/>
        <v>120</v>
      </c>
      <c r="CI8" s="7">
        <v>400000.0</v>
      </c>
      <c r="CJ8" s="7">
        <v>3.0</v>
      </c>
      <c r="CK8" s="7">
        <f t="shared" ref="CK8:CK11" si="29">CH8*CI8*CJ8</f>
        <v>144000000</v>
      </c>
      <c r="CL8" s="4"/>
      <c r="CM8" s="7">
        <f t="shared" si="11"/>
        <v>1459</v>
      </c>
      <c r="CN8" s="7">
        <f t="shared" si="12"/>
        <v>1459</v>
      </c>
      <c r="CO8" s="7">
        <f t="shared" si="13"/>
        <v>0</v>
      </c>
      <c r="CP8" s="4"/>
      <c r="CQ8" s="7">
        <f t="shared" si="14"/>
        <v>458</v>
      </c>
      <c r="CR8" s="7">
        <f t="shared" si="15"/>
        <v>454</v>
      </c>
      <c r="CS8" s="7">
        <f t="shared" si="16"/>
        <v>454</v>
      </c>
      <c r="CT8" s="7">
        <f t="shared" si="17"/>
        <v>93</v>
      </c>
      <c r="CU8" s="7">
        <f t="shared" si="18"/>
        <v>1459</v>
      </c>
      <c r="CV8" s="7"/>
      <c r="CW8" s="7"/>
      <c r="CX8" s="4">
        <f>CX7*3</f>
        <v>4440</v>
      </c>
      <c r="CY8" s="7">
        <f>30000*CX8</f>
        <v>133200000</v>
      </c>
    </row>
    <row r="9" ht="14.25" customHeight="1">
      <c r="A9" s="8">
        <v>8.0</v>
      </c>
      <c r="B9" s="8">
        <v>1.0</v>
      </c>
      <c r="C9" s="8" t="s">
        <v>4886</v>
      </c>
      <c r="D9" s="8" t="s">
        <v>4890</v>
      </c>
      <c r="E9" s="8" t="str">
        <f t="shared" si="1"/>
        <v>1H</v>
      </c>
      <c r="F9" s="8">
        <v>28.0</v>
      </c>
      <c r="G9" s="8">
        <v>2.0</v>
      </c>
      <c r="H9" s="8">
        <v>1.0</v>
      </c>
      <c r="I9" s="8"/>
      <c r="J9" s="8" t="str">
        <f t="shared" si="2"/>
        <v>HARPER</v>
      </c>
      <c r="K9" s="8" t="str">
        <f t="shared" si="3"/>
        <v>29 Mei 2026</v>
      </c>
      <c r="L9" s="8" t="str">
        <f t="shared" si="4"/>
        <v>03 Juni 2026</v>
      </c>
      <c r="M9" s="8" t="str">
        <f t="shared" si="5"/>
        <v>Selasa</v>
      </c>
      <c r="N9" s="8" t="str">
        <f t="shared" si="6"/>
        <v>Dua Puluh Enam</v>
      </c>
      <c r="O9" s="8" t="str">
        <f t="shared" si="7"/>
        <v>Mei</v>
      </c>
      <c r="P9" s="8" t="str">
        <f t="shared" si="8"/>
        <v>Dua Ribu Dua Puluh Enam</v>
      </c>
      <c r="Q9" s="8" t="str">
        <f t="shared" si="9"/>
        <v>26 Mei 2026</v>
      </c>
      <c r="R9" s="8"/>
      <c r="S9" s="8"/>
      <c r="T9" s="10"/>
      <c r="U9" s="4"/>
      <c r="V9" s="8" t="s">
        <v>49</v>
      </c>
      <c r="W9" s="8" t="s">
        <v>4891</v>
      </c>
      <c r="X9" s="4"/>
      <c r="Y9" s="4" t="s">
        <v>4892</v>
      </c>
      <c r="Z9" s="13">
        <f>Z3+Z5+Z6</f>
        <v>1456</v>
      </c>
      <c r="AA9" s="13">
        <v>170000.0</v>
      </c>
      <c r="AB9" s="13">
        <v>3.0</v>
      </c>
      <c r="AC9" s="7">
        <f t="shared" si="19"/>
        <v>742560000</v>
      </c>
      <c r="AD9" s="4"/>
      <c r="AE9" s="4" t="s">
        <v>4892</v>
      </c>
      <c r="AF9" s="13">
        <f>AF3+AF5+AF6</f>
        <v>183</v>
      </c>
      <c r="AG9" s="13">
        <v>170000.0</v>
      </c>
      <c r="AH9" s="13">
        <v>3.0</v>
      </c>
      <c r="AI9" s="7">
        <f t="shared" si="20"/>
        <v>93330000</v>
      </c>
      <c r="AJ9" s="4"/>
      <c r="AK9" s="4" t="s">
        <v>4892</v>
      </c>
      <c r="AL9" s="13">
        <f>AL3+AL5+AL6</f>
        <v>183</v>
      </c>
      <c r="AM9" s="13">
        <v>170000.0</v>
      </c>
      <c r="AN9" s="13">
        <v>3.0</v>
      </c>
      <c r="AO9" s="7">
        <f t="shared" si="21"/>
        <v>93330000</v>
      </c>
      <c r="AP9" s="4"/>
      <c r="AQ9" s="4" t="s">
        <v>4892</v>
      </c>
      <c r="AR9" s="13">
        <f>AR3+AR5+AR6</f>
        <v>183</v>
      </c>
      <c r="AS9" s="13">
        <v>170000.0</v>
      </c>
      <c r="AT9" s="13">
        <v>3.0</v>
      </c>
      <c r="AU9" s="7">
        <f t="shared" si="22"/>
        <v>93330000</v>
      </c>
      <c r="AV9" s="4"/>
      <c r="AW9" s="4" t="s">
        <v>4892</v>
      </c>
      <c r="AX9" s="13">
        <f>AX3+AX5+AX6</f>
        <v>93</v>
      </c>
      <c r="AY9" s="13">
        <v>170000.0</v>
      </c>
      <c r="AZ9" s="13">
        <v>3.0</v>
      </c>
      <c r="BA9" s="7">
        <f t="shared" si="23"/>
        <v>47430000</v>
      </c>
      <c r="BB9" s="4"/>
      <c r="BC9" s="4" t="s">
        <v>4892</v>
      </c>
      <c r="BD9" s="13">
        <f>BD3+BD5+BD6</f>
        <v>124</v>
      </c>
      <c r="BE9" s="13">
        <v>170000.0</v>
      </c>
      <c r="BF9" s="13">
        <v>3.0</v>
      </c>
      <c r="BG9" s="7">
        <f t="shared" si="24"/>
        <v>63240000</v>
      </c>
      <c r="BH9" s="4"/>
      <c r="BI9" s="4" t="s">
        <v>4892</v>
      </c>
      <c r="BJ9" s="13">
        <f>BJ3+BJ5+BJ6</f>
        <v>120</v>
      </c>
      <c r="BK9" s="13">
        <v>170000.0</v>
      </c>
      <c r="BL9" s="13">
        <v>3.0</v>
      </c>
      <c r="BM9" s="7">
        <f t="shared" si="25"/>
        <v>61200000</v>
      </c>
      <c r="BN9" s="4"/>
      <c r="BO9" s="4" t="s">
        <v>4892</v>
      </c>
      <c r="BP9" s="13">
        <f>BP3+BP5+BP6</f>
        <v>150</v>
      </c>
      <c r="BQ9" s="13">
        <v>170000.0</v>
      </c>
      <c r="BR9" s="13">
        <v>3.0</v>
      </c>
      <c r="BS9" s="7">
        <f t="shared" si="26"/>
        <v>76500000</v>
      </c>
      <c r="BT9" s="4"/>
      <c r="BU9" s="4" t="s">
        <v>4892</v>
      </c>
      <c r="BV9" s="13">
        <f>BV3+BV5+BV6</f>
        <v>150</v>
      </c>
      <c r="BW9" s="13">
        <v>170000.0</v>
      </c>
      <c r="BX9" s="13">
        <v>3.0</v>
      </c>
      <c r="BY9" s="7">
        <f t="shared" si="27"/>
        <v>76500000</v>
      </c>
      <c r="BZ9" s="4"/>
      <c r="CA9" s="4" t="s">
        <v>4892</v>
      </c>
      <c r="CB9" s="13">
        <f>CB3+CB5+CB6</f>
        <v>150</v>
      </c>
      <c r="CC9" s="13">
        <v>170000.0</v>
      </c>
      <c r="CD9" s="13">
        <v>3.0</v>
      </c>
      <c r="CE9" s="7">
        <f t="shared" si="28"/>
        <v>76500000</v>
      </c>
      <c r="CF9" s="4"/>
      <c r="CG9" s="4" t="s">
        <v>4892</v>
      </c>
      <c r="CH9" s="7">
        <f t="shared" si="10"/>
        <v>120</v>
      </c>
      <c r="CI9" s="13">
        <v>170000.0</v>
      </c>
      <c r="CJ9" s="13">
        <v>3.0</v>
      </c>
      <c r="CK9" s="7">
        <f t="shared" si="29"/>
        <v>61200000</v>
      </c>
      <c r="CL9" s="4"/>
      <c r="CM9" s="7">
        <f t="shared" si="11"/>
        <v>1456</v>
      </c>
      <c r="CN9" s="7">
        <f t="shared" si="12"/>
        <v>1456</v>
      </c>
      <c r="CO9" s="7">
        <f t="shared" si="13"/>
        <v>0</v>
      </c>
      <c r="CP9" s="4"/>
      <c r="CQ9" s="7">
        <f t="shared" si="14"/>
        <v>457</v>
      </c>
      <c r="CR9" s="7">
        <f t="shared" si="15"/>
        <v>453</v>
      </c>
      <c r="CS9" s="7">
        <f t="shared" si="16"/>
        <v>453</v>
      </c>
      <c r="CT9" s="7">
        <f t="shared" si="17"/>
        <v>93</v>
      </c>
      <c r="CU9" s="7">
        <f t="shared" si="18"/>
        <v>1456</v>
      </c>
      <c r="CV9" s="7"/>
      <c r="CW9" s="7"/>
      <c r="CX9" s="4"/>
      <c r="CY9" s="4"/>
    </row>
    <row r="10" ht="14.25" customHeight="1">
      <c r="A10" s="8">
        <v>9.0</v>
      </c>
      <c r="B10" s="8">
        <v>1.0</v>
      </c>
      <c r="C10" s="8" t="s">
        <v>4886</v>
      </c>
      <c r="D10" s="8" t="s">
        <v>4893</v>
      </c>
      <c r="E10" s="8" t="str">
        <f t="shared" si="1"/>
        <v>1I</v>
      </c>
      <c r="F10" s="8">
        <v>28.0</v>
      </c>
      <c r="G10" s="8">
        <v>2.0</v>
      </c>
      <c r="H10" s="8">
        <v>1.0</v>
      </c>
      <c r="I10" s="8"/>
      <c r="J10" s="8" t="str">
        <f t="shared" si="2"/>
        <v>HARPER</v>
      </c>
      <c r="K10" s="8" t="str">
        <f t="shared" si="3"/>
        <v>29 Mei 2026</v>
      </c>
      <c r="L10" s="8" t="str">
        <f t="shared" si="4"/>
        <v>03 Juni 2026</v>
      </c>
      <c r="M10" s="8" t="str">
        <f t="shared" si="5"/>
        <v>Selasa</v>
      </c>
      <c r="N10" s="8" t="str">
        <f t="shared" si="6"/>
        <v>Dua Puluh Enam</v>
      </c>
      <c r="O10" s="8" t="str">
        <f t="shared" si="7"/>
        <v>Mei</v>
      </c>
      <c r="P10" s="8" t="str">
        <f t="shared" si="8"/>
        <v>Dua Ribu Dua Puluh Enam</v>
      </c>
      <c r="Q10" s="8" t="str">
        <f t="shared" si="9"/>
        <v>26 Mei 2026</v>
      </c>
      <c r="R10" s="8"/>
      <c r="S10" s="8"/>
      <c r="T10" s="10"/>
      <c r="U10" s="4"/>
      <c r="V10" s="8" t="s">
        <v>329</v>
      </c>
      <c r="W10" s="8" t="s">
        <v>4894</v>
      </c>
      <c r="X10" s="4"/>
      <c r="Y10" s="4" t="s">
        <v>4895</v>
      </c>
      <c r="Z10" s="13">
        <v>3.0</v>
      </c>
      <c r="AA10" s="13">
        <v>0.0</v>
      </c>
      <c r="AB10" s="13">
        <v>3.0</v>
      </c>
      <c r="AC10" s="7">
        <f t="shared" si="19"/>
        <v>0</v>
      </c>
      <c r="AD10" s="4"/>
      <c r="AE10" s="4" t="s">
        <v>4895</v>
      </c>
      <c r="AF10" s="13">
        <v>1.0</v>
      </c>
      <c r="AG10" s="13">
        <v>0.0</v>
      </c>
      <c r="AH10" s="13">
        <v>3.0</v>
      </c>
      <c r="AI10" s="7">
        <f t="shared" si="20"/>
        <v>0</v>
      </c>
      <c r="AJ10" s="4"/>
      <c r="AK10" s="4" t="s">
        <v>4895</v>
      </c>
      <c r="AL10" s="13">
        <v>1.0</v>
      </c>
      <c r="AM10" s="13">
        <v>0.0</v>
      </c>
      <c r="AN10" s="13">
        <v>3.0</v>
      </c>
      <c r="AO10" s="7">
        <f t="shared" si="21"/>
        <v>0</v>
      </c>
      <c r="AP10" s="4"/>
      <c r="AQ10" s="4" t="s">
        <v>4895</v>
      </c>
      <c r="AR10" s="13">
        <v>1.0</v>
      </c>
      <c r="AS10" s="13">
        <v>0.0</v>
      </c>
      <c r="AT10" s="13">
        <v>3.0</v>
      </c>
      <c r="AU10" s="7">
        <f t="shared" si="22"/>
        <v>0</v>
      </c>
      <c r="AV10" s="4"/>
      <c r="AW10" s="4" t="s">
        <v>4895</v>
      </c>
      <c r="AX10" s="13">
        <v>0.0</v>
      </c>
      <c r="AY10" s="13">
        <v>0.0</v>
      </c>
      <c r="AZ10" s="13">
        <v>3.0</v>
      </c>
      <c r="BA10" s="7">
        <f t="shared" si="23"/>
        <v>0</v>
      </c>
      <c r="BB10" s="4"/>
      <c r="BC10" s="4" t="s">
        <v>4895</v>
      </c>
      <c r="BD10" s="13">
        <v>0.0</v>
      </c>
      <c r="BE10" s="13">
        <v>0.0</v>
      </c>
      <c r="BF10" s="13">
        <v>0.0</v>
      </c>
      <c r="BG10" s="7">
        <f t="shared" si="24"/>
        <v>0</v>
      </c>
      <c r="BH10" s="4"/>
      <c r="BI10" s="4" t="s">
        <v>4895</v>
      </c>
      <c r="BJ10" s="13">
        <v>0.0</v>
      </c>
      <c r="BK10" s="13">
        <v>0.0</v>
      </c>
      <c r="BL10" s="13">
        <v>0.0</v>
      </c>
      <c r="BM10" s="7">
        <f t="shared" si="25"/>
        <v>0</v>
      </c>
      <c r="BN10" s="4"/>
      <c r="BO10" s="4" t="s">
        <v>4895</v>
      </c>
      <c r="BP10" s="13">
        <v>0.0</v>
      </c>
      <c r="BQ10" s="13">
        <v>0.0</v>
      </c>
      <c r="BR10" s="13">
        <v>0.0</v>
      </c>
      <c r="BS10" s="7">
        <f t="shared" si="26"/>
        <v>0</v>
      </c>
      <c r="BT10" s="4"/>
      <c r="BU10" s="4" t="s">
        <v>4895</v>
      </c>
      <c r="BV10" s="13">
        <v>0.0</v>
      </c>
      <c r="BW10" s="13">
        <v>0.0</v>
      </c>
      <c r="BX10" s="13">
        <v>0.0</v>
      </c>
      <c r="BY10" s="7">
        <f t="shared" si="27"/>
        <v>0</v>
      </c>
      <c r="BZ10" s="4"/>
      <c r="CA10" s="4" t="s">
        <v>4895</v>
      </c>
      <c r="CB10" s="13">
        <v>0.0</v>
      </c>
      <c r="CC10" s="13">
        <v>0.0</v>
      </c>
      <c r="CD10" s="13">
        <v>0.0</v>
      </c>
      <c r="CE10" s="7">
        <f t="shared" si="28"/>
        <v>0</v>
      </c>
      <c r="CF10" s="4"/>
      <c r="CG10" s="4" t="s">
        <v>4895</v>
      </c>
      <c r="CH10" s="7">
        <f t="shared" si="10"/>
        <v>0</v>
      </c>
      <c r="CI10" s="13">
        <v>0.0</v>
      </c>
      <c r="CJ10" s="13">
        <v>0.0</v>
      </c>
      <c r="CK10" s="7">
        <f t="shared" si="29"/>
        <v>0</v>
      </c>
      <c r="CL10" s="4"/>
      <c r="CM10" s="7">
        <f t="shared" si="11"/>
        <v>3</v>
      </c>
      <c r="CN10" s="7">
        <f t="shared" si="12"/>
        <v>3</v>
      </c>
      <c r="CO10" s="7">
        <f t="shared" si="13"/>
        <v>0</v>
      </c>
      <c r="CP10" s="4"/>
      <c r="CQ10" s="7">
        <f t="shared" si="14"/>
        <v>1</v>
      </c>
      <c r="CR10" s="7">
        <f t="shared" si="15"/>
        <v>1</v>
      </c>
      <c r="CS10" s="7">
        <f t="shared" si="16"/>
        <v>1</v>
      </c>
      <c r="CT10" s="7">
        <f t="shared" si="17"/>
        <v>0</v>
      </c>
      <c r="CU10" s="7">
        <f t="shared" si="18"/>
        <v>3</v>
      </c>
      <c r="CV10" s="7"/>
      <c r="CW10" s="7"/>
      <c r="CX10" s="4"/>
      <c r="CY10" s="4"/>
    </row>
    <row r="11" ht="14.25" customHeight="1">
      <c r="A11" s="8">
        <v>10.0</v>
      </c>
      <c r="B11" s="8">
        <v>1.0</v>
      </c>
      <c r="C11" s="8" t="s">
        <v>4886</v>
      </c>
      <c r="D11" s="8" t="s">
        <v>4896</v>
      </c>
      <c r="E11" s="8" t="str">
        <f t="shared" si="1"/>
        <v>1J</v>
      </c>
      <c r="F11" s="8">
        <v>28.0</v>
      </c>
      <c r="G11" s="8">
        <v>2.0</v>
      </c>
      <c r="H11" s="8">
        <v>1.0</v>
      </c>
      <c r="I11" s="8"/>
      <c r="J11" s="8" t="str">
        <f t="shared" si="2"/>
        <v>HARPER</v>
      </c>
      <c r="K11" s="8" t="str">
        <f t="shared" si="3"/>
        <v>29 Mei 2026</v>
      </c>
      <c r="L11" s="8" t="str">
        <f t="shared" si="4"/>
        <v>03 Juni 2026</v>
      </c>
      <c r="M11" s="8" t="str">
        <f t="shared" si="5"/>
        <v>Selasa</v>
      </c>
      <c r="N11" s="8" t="str">
        <f t="shared" si="6"/>
        <v>Dua Puluh Enam</v>
      </c>
      <c r="O11" s="8" t="str">
        <f t="shared" si="7"/>
        <v>Mei</v>
      </c>
      <c r="P11" s="8" t="str">
        <f t="shared" si="8"/>
        <v>Dua Ribu Dua Puluh Enam</v>
      </c>
      <c r="Q11" s="8" t="str">
        <f t="shared" si="9"/>
        <v>26 Mei 2026</v>
      </c>
      <c r="R11" s="8"/>
      <c r="S11" s="8"/>
      <c r="T11" s="10"/>
      <c r="U11" s="4"/>
      <c r="V11" s="8" t="s">
        <v>108</v>
      </c>
      <c r="W11" s="8" t="s">
        <v>4897</v>
      </c>
      <c r="X11" s="4"/>
      <c r="Y11" s="14" t="s">
        <v>4898</v>
      </c>
      <c r="Z11" s="13">
        <f>Z4*3</f>
        <v>144</v>
      </c>
      <c r="AA11" s="13">
        <v>150000.0</v>
      </c>
      <c r="AB11" s="13">
        <v>1.0</v>
      </c>
      <c r="AC11" s="7">
        <f t="shared" si="19"/>
        <v>21600000</v>
      </c>
      <c r="AD11" s="4"/>
      <c r="AE11" s="14" t="s">
        <v>4898</v>
      </c>
      <c r="AF11" s="13">
        <f>AF4*3</f>
        <v>18</v>
      </c>
      <c r="AG11" s="13">
        <v>170000.0</v>
      </c>
      <c r="AH11" s="13">
        <v>1.0</v>
      </c>
      <c r="AI11" s="7">
        <f t="shared" si="20"/>
        <v>3060000</v>
      </c>
      <c r="AJ11" s="4"/>
      <c r="AK11" s="14" t="s">
        <v>4898</v>
      </c>
      <c r="AL11" s="13">
        <f>AL4*3</f>
        <v>18</v>
      </c>
      <c r="AM11" s="13">
        <v>170000.0</v>
      </c>
      <c r="AN11" s="13">
        <v>1.0</v>
      </c>
      <c r="AO11" s="7">
        <f t="shared" si="21"/>
        <v>3060000</v>
      </c>
      <c r="AP11" s="4"/>
      <c r="AQ11" s="14" t="s">
        <v>4898</v>
      </c>
      <c r="AR11" s="13">
        <f>AR4*3</f>
        <v>18</v>
      </c>
      <c r="AS11" s="13">
        <v>170000.0</v>
      </c>
      <c r="AT11" s="13">
        <v>1.0</v>
      </c>
      <c r="AU11" s="7">
        <f t="shared" si="22"/>
        <v>3060000</v>
      </c>
      <c r="AV11" s="4"/>
      <c r="AW11" s="14" t="s">
        <v>4898</v>
      </c>
      <c r="AX11" s="13">
        <f>AX4*3</f>
        <v>9</v>
      </c>
      <c r="AY11" s="13">
        <v>170000.0</v>
      </c>
      <c r="AZ11" s="13">
        <v>1.0</v>
      </c>
      <c r="BA11" s="7">
        <f t="shared" si="23"/>
        <v>1530000</v>
      </c>
      <c r="BB11" s="4"/>
      <c r="BC11" s="14" t="s">
        <v>4898</v>
      </c>
      <c r="BD11" s="13">
        <f>BD4*3</f>
        <v>12</v>
      </c>
      <c r="BE11" s="13">
        <v>170000.0</v>
      </c>
      <c r="BF11" s="13">
        <v>1.0</v>
      </c>
      <c r="BG11" s="7">
        <f t="shared" si="24"/>
        <v>2040000</v>
      </c>
      <c r="BH11" s="4"/>
      <c r="BI11" s="14" t="s">
        <v>4898</v>
      </c>
      <c r="BJ11" s="13">
        <f>BJ4*3</f>
        <v>12</v>
      </c>
      <c r="BK11" s="13">
        <v>170000.0</v>
      </c>
      <c r="BL11" s="13">
        <v>1.0</v>
      </c>
      <c r="BM11" s="7">
        <f t="shared" si="25"/>
        <v>2040000</v>
      </c>
      <c r="BN11" s="4"/>
      <c r="BO11" s="14" t="s">
        <v>4898</v>
      </c>
      <c r="BP11" s="13">
        <f>BP4*3</f>
        <v>15</v>
      </c>
      <c r="BQ11" s="13">
        <v>170000.0</v>
      </c>
      <c r="BR11" s="13">
        <v>1.0</v>
      </c>
      <c r="BS11" s="7">
        <f t="shared" si="26"/>
        <v>2550000</v>
      </c>
      <c r="BT11" s="4"/>
      <c r="BU11" s="14" t="s">
        <v>4898</v>
      </c>
      <c r="BV11" s="13">
        <f>BV4*3</f>
        <v>15</v>
      </c>
      <c r="BW11" s="13">
        <v>170000.0</v>
      </c>
      <c r="BX11" s="13">
        <v>1.0</v>
      </c>
      <c r="BY11" s="7">
        <f t="shared" si="27"/>
        <v>2550000</v>
      </c>
      <c r="BZ11" s="4"/>
      <c r="CA11" s="14" t="s">
        <v>4898</v>
      </c>
      <c r="CB11" s="13">
        <f>CB4*3</f>
        <v>15</v>
      </c>
      <c r="CC11" s="13">
        <v>170000.0</v>
      </c>
      <c r="CD11" s="13">
        <v>1.0</v>
      </c>
      <c r="CE11" s="7">
        <f t="shared" si="28"/>
        <v>2550000</v>
      </c>
      <c r="CF11" s="4"/>
      <c r="CG11" s="14" t="s">
        <v>4898</v>
      </c>
      <c r="CH11" s="7">
        <f t="shared" si="10"/>
        <v>12</v>
      </c>
      <c r="CI11" s="13">
        <v>170000.0</v>
      </c>
      <c r="CJ11" s="13">
        <v>1.0</v>
      </c>
      <c r="CK11" s="7">
        <f t="shared" si="29"/>
        <v>2040000</v>
      </c>
      <c r="CL11" s="4"/>
      <c r="CM11" s="7">
        <f t="shared" si="11"/>
        <v>144</v>
      </c>
      <c r="CN11" s="7">
        <f t="shared" si="12"/>
        <v>144</v>
      </c>
      <c r="CO11" s="7">
        <f t="shared" si="13"/>
        <v>0</v>
      </c>
      <c r="CP11" s="4"/>
      <c r="CQ11" s="7">
        <f t="shared" si="14"/>
        <v>45</v>
      </c>
      <c r="CR11" s="7">
        <f t="shared" si="15"/>
        <v>45</v>
      </c>
      <c r="CS11" s="7">
        <f t="shared" si="16"/>
        <v>45</v>
      </c>
      <c r="CT11" s="7">
        <f t="shared" si="17"/>
        <v>9</v>
      </c>
      <c r="CU11" s="7">
        <f t="shared" si="18"/>
        <v>144</v>
      </c>
      <c r="CV11" s="7"/>
      <c r="CW11" s="7"/>
      <c r="CX11" s="4"/>
      <c r="CY11" s="4"/>
    </row>
    <row r="12" ht="14.25" customHeight="1">
      <c r="A12" s="8">
        <v>11.0</v>
      </c>
      <c r="B12" s="8">
        <v>1.0</v>
      </c>
      <c r="C12" s="8" t="s">
        <v>4899</v>
      </c>
      <c r="D12" s="8" t="s">
        <v>4900</v>
      </c>
      <c r="E12" s="8" t="str">
        <f t="shared" si="1"/>
        <v>1K</v>
      </c>
      <c r="F12" s="8">
        <v>27.0</v>
      </c>
      <c r="G12" s="8">
        <v>2.0</v>
      </c>
      <c r="H12" s="8">
        <v>1.0</v>
      </c>
      <c r="I12" s="8"/>
      <c r="J12" s="8" t="str">
        <f t="shared" si="2"/>
        <v>PARK</v>
      </c>
      <c r="K12" s="8" t="str">
        <f t="shared" si="3"/>
        <v>29 Mei 2026</v>
      </c>
      <c r="L12" s="8" t="str">
        <f t="shared" si="4"/>
        <v>03 Juni 2026</v>
      </c>
      <c r="M12" s="8" t="str">
        <f t="shared" si="5"/>
        <v>Selasa</v>
      </c>
      <c r="N12" s="8" t="str">
        <f t="shared" si="6"/>
        <v>Dua Puluh Enam</v>
      </c>
      <c r="O12" s="8" t="str">
        <f t="shared" si="7"/>
        <v>Mei</v>
      </c>
      <c r="P12" s="8" t="str">
        <f t="shared" si="8"/>
        <v>Dua Ribu Dua Puluh Enam</v>
      </c>
      <c r="Q12" s="8" t="str">
        <f t="shared" si="9"/>
        <v>26 Mei 2026</v>
      </c>
      <c r="R12" s="8"/>
      <c r="S12" s="8"/>
      <c r="T12" s="10"/>
      <c r="U12" s="4"/>
      <c r="V12" s="8" t="s">
        <v>129</v>
      </c>
      <c r="W12" s="8" t="s">
        <v>4901</v>
      </c>
      <c r="X12" s="4"/>
      <c r="Y12" s="5" t="s">
        <v>4902</v>
      </c>
      <c r="AC12" s="15">
        <f>SUM(AC8:AC11)</f>
        <v>2646270000</v>
      </c>
      <c r="AD12" s="4"/>
      <c r="AE12" s="5" t="s">
        <v>4903</v>
      </c>
      <c r="AI12" s="15">
        <f>SUM(AI8:AI11)</f>
        <v>333750000</v>
      </c>
      <c r="AJ12" s="4"/>
      <c r="AK12" s="5" t="s">
        <v>4904</v>
      </c>
      <c r="AO12" s="15">
        <f>SUM(AO8:AO11)</f>
        <v>333750000</v>
      </c>
      <c r="AP12" s="4"/>
      <c r="AQ12" s="5" t="s">
        <v>4905</v>
      </c>
      <c r="AU12" s="15">
        <f>SUM(AU8:AU11)</f>
        <v>333750000</v>
      </c>
      <c r="AV12" s="4"/>
      <c r="AW12" s="5" t="s">
        <v>4906</v>
      </c>
      <c r="BA12" s="15">
        <f>SUM(BA8:BA11)</f>
        <v>168930000</v>
      </c>
      <c r="BB12" s="4"/>
      <c r="BC12" s="5" t="s">
        <v>4907</v>
      </c>
      <c r="BG12" s="15">
        <f>SUM(BG8:BG11)</f>
        <v>225240000</v>
      </c>
      <c r="BH12" s="4"/>
      <c r="BI12" s="5" t="s">
        <v>4908</v>
      </c>
      <c r="BM12" s="15">
        <f>SUM(BM8:BM11)</f>
        <v>218040000</v>
      </c>
      <c r="BN12" s="4"/>
      <c r="BO12" s="5" t="s">
        <v>4909</v>
      </c>
      <c r="BS12" s="15">
        <f>SUM(BS8:BS11)</f>
        <v>272550000</v>
      </c>
      <c r="BT12" s="4"/>
      <c r="BU12" s="5" t="s">
        <v>4910</v>
      </c>
      <c r="BY12" s="15">
        <f>SUM(BY8:BY11)</f>
        <v>259050000</v>
      </c>
      <c r="BZ12" s="4"/>
      <c r="CA12" s="5" t="s">
        <v>4911</v>
      </c>
      <c r="CE12" s="15">
        <f>SUM(CE8:CE11)</f>
        <v>259050000</v>
      </c>
      <c r="CF12" s="4"/>
      <c r="CG12" s="5" t="s">
        <v>4912</v>
      </c>
      <c r="CK12" s="15">
        <f>SUM(CK8:CK11)</f>
        <v>207240000</v>
      </c>
      <c r="CL12" s="4"/>
      <c r="CM12" s="7">
        <f>AC12</f>
        <v>2646270000</v>
      </c>
      <c r="CN12" s="7">
        <f>AI12+AO12+AU12+BG12+BM12+BS12+BY12+CE12+CK12+BA12</f>
        <v>2611350000</v>
      </c>
      <c r="CO12" s="7">
        <f t="shared" si="13"/>
        <v>-34920000</v>
      </c>
      <c r="CP12" s="4"/>
      <c r="CQ12" s="7">
        <f>AI12+BG12+BY12</f>
        <v>818040000</v>
      </c>
      <c r="CR12" s="7">
        <f>AO12+BM12+CE12</f>
        <v>810840000</v>
      </c>
      <c r="CS12" s="7">
        <f>AU12+BS12+CK12</f>
        <v>813540000</v>
      </c>
      <c r="CT12" s="7">
        <f>BA12</f>
        <v>168930000</v>
      </c>
      <c r="CU12" s="7">
        <f t="shared" si="18"/>
        <v>2611350000</v>
      </c>
      <c r="CV12" s="7"/>
      <c r="CW12" s="7"/>
      <c r="CX12" s="4"/>
      <c r="CY12" s="4"/>
    </row>
    <row r="13" ht="14.25" customHeight="1">
      <c r="A13" s="8">
        <v>12.0</v>
      </c>
      <c r="B13" s="8">
        <v>1.0</v>
      </c>
      <c r="C13" s="8" t="s">
        <v>4899</v>
      </c>
      <c r="D13" s="8" t="s">
        <v>4913</v>
      </c>
      <c r="E13" s="8" t="str">
        <f t="shared" si="1"/>
        <v>1L</v>
      </c>
      <c r="F13" s="8">
        <v>27.0</v>
      </c>
      <c r="G13" s="8">
        <v>2.0</v>
      </c>
      <c r="H13" s="8">
        <v>1.0</v>
      </c>
      <c r="I13" s="8"/>
      <c r="J13" s="8" t="str">
        <f t="shared" si="2"/>
        <v>PARK</v>
      </c>
      <c r="K13" s="8" t="str">
        <f t="shared" si="3"/>
        <v>29 Mei 2026</v>
      </c>
      <c r="L13" s="8" t="str">
        <f t="shared" si="4"/>
        <v>03 Juni 2026</v>
      </c>
      <c r="M13" s="8" t="str">
        <f t="shared" si="5"/>
        <v>Selasa</v>
      </c>
      <c r="N13" s="8" t="str">
        <f t="shared" si="6"/>
        <v>Dua Puluh Enam</v>
      </c>
      <c r="O13" s="8" t="str">
        <f t="shared" si="7"/>
        <v>Mei</v>
      </c>
      <c r="P13" s="8" t="str">
        <f t="shared" si="8"/>
        <v>Dua Ribu Dua Puluh Enam</v>
      </c>
      <c r="Q13" s="8" t="str">
        <f t="shared" si="9"/>
        <v>26 Mei 2026</v>
      </c>
      <c r="R13" s="8"/>
      <c r="S13" s="8"/>
      <c r="T13" s="10"/>
      <c r="U13" s="4"/>
      <c r="V13" s="8"/>
      <c r="W13" s="8"/>
      <c r="X13" s="4"/>
      <c r="Y13" s="4"/>
      <c r="Z13" s="7"/>
      <c r="AA13" s="7"/>
      <c r="AB13" s="10"/>
      <c r="AC13" s="7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7"/>
      <c r="CO13" s="4"/>
      <c r="CP13" s="4"/>
      <c r="CQ13" s="4"/>
      <c r="CR13" s="4"/>
      <c r="CS13" s="8" t="s">
        <v>4866</v>
      </c>
      <c r="CT13" s="8"/>
      <c r="CU13" s="7">
        <f>CU12-CM12</f>
        <v>-34920000</v>
      </c>
      <c r="CV13" s="7"/>
      <c r="CW13" s="7"/>
      <c r="CX13" s="4"/>
      <c r="CY13" s="4"/>
    </row>
    <row r="14" ht="14.25" customHeight="1">
      <c r="A14" s="8">
        <v>13.0</v>
      </c>
      <c r="B14" s="8">
        <v>1.0</v>
      </c>
      <c r="C14" s="8" t="s">
        <v>4899</v>
      </c>
      <c r="D14" s="8" t="s">
        <v>4914</v>
      </c>
      <c r="E14" s="8" t="str">
        <f t="shared" si="1"/>
        <v>1M</v>
      </c>
      <c r="F14" s="8">
        <v>27.0</v>
      </c>
      <c r="G14" s="8">
        <v>2.0</v>
      </c>
      <c r="H14" s="8">
        <v>1.0</v>
      </c>
      <c r="I14" s="8"/>
      <c r="J14" s="8" t="str">
        <f t="shared" si="2"/>
        <v>PARK</v>
      </c>
      <c r="K14" s="8" t="str">
        <f t="shared" si="3"/>
        <v>29 Mei 2026</v>
      </c>
      <c r="L14" s="8" t="str">
        <f t="shared" si="4"/>
        <v>03 Juni 2026</v>
      </c>
      <c r="M14" s="8" t="str">
        <f t="shared" si="5"/>
        <v>Selasa</v>
      </c>
      <c r="N14" s="8" t="str">
        <f t="shared" si="6"/>
        <v>Dua Puluh Enam</v>
      </c>
      <c r="O14" s="8" t="str">
        <f t="shared" si="7"/>
        <v>Mei</v>
      </c>
      <c r="P14" s="8" t="str">
        <f t="shared" si="8"/>
        <v>Dua Ribu Dua Puluh Enam</v>
      </c>
      <c r="Q14" s="8" t="str">
        <f t="shared" si="9"/>
        <v>26 Mei 2026</v>
      </c>
      <c r="R14" s="8"/>
      <c r="S14" s="8"/>
      <c r="T14" s="10"/>
      <c r="U14" s="4"/>
      <c r="V14" s="8"/>
      <c r="W14" s="8"/>
      <c r="X14" s="4"/>
      <c r="Y14" s="5" t="s">
        <v>4915</v>
      </c>
      <c r="AD14" s="4"/>
      <c r="AE14" s="5" t="s">
        <v>4916</v>
      </c>
      <c r="AJ14" s="4"/>
      <c r="AK14" s="5" t="s">
        <v>4917</v>
      </c>
      <c r="AP14" s="4"/>
      <c r="AQ14" s="5" t="s">
        <v>4848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 t="s">
        <v>4837</v>
      </c>
      <c r="CN14" s="7"/>
      <c r="CO14" s="4"/>
      <c r="CP14" s="4"/>
      <c r="CQ14" s="4"/>
      <c r="CR14" s="4"/>
      <c r="CS14" s="4"/>
      <c r="CT14" s="4"/>
      <c r="CU14" s="7"/>
      <c r="CV14" s="7"/>
      <c r="CW14" s="7"/>
      <c r="CX14" s="4"/>
      <c r="CY14" s="4"/>
    </row>
    <row r="15" ht="14.25" customHeight="1">
      <c r="A15" s="8">
        <v>14.0</v>
      </c>
      <c r="B15" s="8">
        <v>1.0</v>
      </c>
      <c r="C15" s="8" t="s">
        <v>4899</v>
      </c>
      <c r="D15" s="8" t="s">
        <v>4918</v>
      </c>
      <c r="E15" s="8" t="str">
        <f t="shared" si="1"/>
        <v>1N</v>
      </c>
      <c r="F15" s="8">
        <v>27.0</v>
      </c>
      <c r="G15" s="8">
        <v>2.0</v>
      </c>
      <c r="H15" s="8">
        <v>1.0</v>
      </c>
      <c r="I15" s="8"/>
      <c r="J15" s="8" t="str">
        <f t="shared" si="2"/>
        <v>PARK</v>
      </c>
      <c r="K15" s="8" t="str">
        <f t="shared" si="3"/>
        <v>29 Mei 2026</v>
      </c>
      <c r="L15" s="8" t="str">
        <f t="shared" si="4"/>
        <v>03 Juni 2026</v>
      </c>
      <c r="M15" s="8" t="str">
        <f t="shared" si="5"/>
        <v>Selasa</v>
      </c>
      <c r="N15" s="8" t="str">
        <f t="shared" si="6"/>
        <v>Dua Puluh Enam</v>
      </c>
      <c r="O15" s="8" t="str">
        <f t="shared" si="7"/>
        <v>Mei</v>
      </c>
      <c r="P15" s="8" t="str">
        <f t="shared" si="8"/>
        <v>Dua Ribu Dua Puluh Enam</v>
      </c>
      <c r="Q15" s="8" t="str">
        <f t="shared" si="9"/>
        <v>26 Mei 2026</v>
      </c>
      <c r="R15" s="8"/>
      <c r="S15" s="8"/>
      <c r="T15" s="10"/>
      <c r="U15" s="4"/>
      <c r="V15" s="8"/>
      <c r="W15" s="8"/>
      <c r="X15" s="4"/>
      <c r="Y15" s="8" t="s">
        <v>4861</v>
      </c>
      <c r="Z15" s="10" t="s">
        <v>4862</v>
      </c>
      <c r="AA15" s="10" t="s">
        <v>4863</v>
      </c>
      <c r="AB15" s="10" t="s">
        <v>4829</v>
      </c>
      <c r="AC15" s="10" t="s">
        <v>4864</v>
      </c>
      <c r="AD15" s="4"/>
      <c r="AE15" s="8" t="s">
        <v>4861</v>
      </c>
      <c r="AF15" s="10" t="s">
        <v>4862</v>
      </c>
      <c r="AG15" s="10" t="s">
        <v>4863</v>
      </c>
      <c r="AH15" s="10" t="s">
        <v>4829</v>
      </c>
      <c r="AI15" s="10" t="s">
        <v>4864</v>
      </c>
      <c r="AJ15" s="4"/>
      <c r="AK15" s="8" t="s">
        <v>4861</v>
      </c>
      <c r="AL15" s="10" t="s">
        <v>4862</v>
      </c>
      <c r="AM15" s="10" t="s">
        <v>4863</v>
      </c>
      <c r="AN15" s="10" t="s">
        <v>4829</v>
      </c>
      <c r="AO15" s="10" t="s">
        <v>4864</v>
      </c>
      <c r="AP15" s="4"/>
      <c r="AQ15" s="8" t="s">
        <v>4865</v>
      </c>
      <c r="AR15" s="8" t="s">
        <v>4848</v>
      </c>
      <c r="AS15" s="8" t="s">
        <v>4866</v>
      </c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 t="s">
        <v>4919</v>
      </c>
      <c r="CN15" s="16">
        <f>CN4*25*123000</f>
        <v>147600000</v>
      </c>
      <c r="CO15" s="17" t="s">
        <v>4919</v>
      </c>
      <c r="CP15" s="18">
        <f>CN15+CN21</f>
        <v>206025000</v>
      </c>
      <c r="CQ15" s="17">
        <f>CP15/(123000*25)</f>
        <v>67</v>
      </c>
      <c r="CR15" s="4"/>
      <c r="CS15" s="4"/>
      <c r="CT15" s="4"/>
      <c r="CU15" s="7"/>
      <c r="CV15" s="7"/>
      <c r="CW15" s="7"/>
      <c r="CX15" s="4"/>
      <c r="CY15" s="4"/>
    </row>
    <row r="16" ht="14.25" customHeight="1">
      <c r="A16" s="8">
        <v>15.0</v>
      </c>
      <c r="B16" s="8">
        <v>1.0</v>
      </c>
      <c r="C16" s="8" t="s">
        <v>4899</v>
      </c>
      <c r="D16" s="8" t="s">
        <v>4920</v>
      </c>
      <c r="E16" s="8" t="str">
        <f t="shared" si="1"/>
        <v>1O</v>
      </c>
      <c r="F16" s="8">
        <v>27.0</v>
      </c>
      <c r="G16" s="8">
        <v>2.0</v>
      </c>
      <c r="H16" s="8">
        <v>1.0</v>
      </c>
      <c r="I16" s="8"/>
      <c r="J16" s="8" t="str">
        <f t="shared" si="2"/>
        <v>PARK</v>
      </c>
      <c r="K16" s="8" t="str">
        <f t="shared" si="3"/>
        <v>29 Mei 2026</v>
      </c>
      <c r="L16" s="8" t="str">
        <f t="shared" si="4"/>
        <v>03 Juni 2026</v>
      </c>
      <c r="M16" s="8" t="str">
        <f t="shared" si="5"/>
        <v>Selasa</v>
      </c>
      <c r="N16" s="8" t="str">
        <f t="shared" si="6"/>
        <v>Dua Puluh Enam</v>
      </c>
      <c r="O16" s="8" t="str">
        <f t="shared" si="7"/>
        <v>Mei</v>
      </c>
      <c r="P16" s="8" t="str">
        <f t="shared" si="8"/>
        <v>Dua Ribu Dua Puluh Enam</v>
      </c>
      <c r="Q16" s="8" t="str">
        <f t="shared" si="9"/>
        <v>26 Mei 2026</v>
      </c>
      <c r="R16" s="8"/>
      <c r="S16" s="8"/>
      <c r="T16" s="10"/>
      <c r="U16" s="4"/>
      <c r="V16" s="8"/>
      <c r="W16" s="8"/>
      <c r="X16" s="4"/>
      <c r="Y16" s="4" t="s">
        <v>4874</v>
      </c>
      <c r="Z16" s="7">
        <v>500.0</v>
      </c>
      <c r="AA16" s="11"/>
      <c r="AB16" s="11"/>
      <c r="AC16" s="11"/>
      <c r="AD16" s="4"/>
      <c r="AE16" s="4" t="s">
        <v>4874</v>
      </c>
      <c r="AF16" s="7">
        <v>500.0</v>
      </c>
      <c r="AG16" s="11"/>
      <c r="AH16" s="11"/>
      <c r="AI16" s="11"/>
      <c r="AJ16" s="4"/>
      <c r="AK16" s="4" t="s">
        <v>4874</v>
      </c>
      <c r="AL16" s="7">
        <f t="shared" ref="AL16:AL24" si="30">Z16-AF16</f>
        <v>0</v>
      </c>
      <c r="AM16" s="11"/>
      <c r="AN16" s="11"/>
      <c r="AO16" s="11"/>
      <c r="AP16" s="4"/>
      <c r="AQ16" s="7">
        <f t="shared" ref="AQ16:AQ24" si="31">Z16</f>
        <v>500</v>
      </c>
      <c r="AR16" s="7">
        <f t="shared" ref="AR16:AR24" si="32">AF16+AL16</f>
        <v>500</v>
      </c>
      <c r="AS16" s="7">
        <f t="shared" ref="AS16:AS25" si="33">AR16-AQ16</f>
        <v>0</v>
      </c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 t="s">
        <v>4921</v>
      </c>
      <c r="CN16" s="16">
        <f>AI8+AO8+AU8+BG8+BM8+BS8+BY8+CE8+CK8+BA8</f>
        <v>1844310000</v>
      </c>
      <c r="CO16" s="17" t="s">
        <v>4921</v>
      </c>
      <c r="CP16" s="18">
        <f>CN16</f>
        <v>1844310000</v>
      </c>
      <c r="CQ16" s="17">
        <f>CP16/(455000)</f>
        <v>4053.428571</v>
      </c>
      <c r="CR16" s="17">
        <f>CQ16+100</f>
        <v>4153.428571</v>
      </c>
      <c r="CS16" s="17">
        <f>455-430</f>
        <v>25</v>
      </c>
      <c r="CT16" s="17"/>
      <c r="CU16" s="18">
        <f>1400*CS16*1000</f>
        <v>35000000</v>
      </c>
      <c r="CV16" s="18">
        <f>1806000000-CP16</f>
        <v>-38310000</v>
      </c>
      <c r="CW16" s="7"/>
      <c r="CX16" s="4"/>
      <c r="CY16" s="4"/>
    </row>
    <row r="17" ht="14.25" customHeight="1">
      <c r="A17" s="8">
        <v>16.0</v>
      </c>
      <c r="B17" s="8">
        <v>2.0</v>
      </c>
      <c r="C17" s="8" t="s">
        <v>4850</v>
      </c>
      <c r="D17" s="8" t="s">
        <v>4851</v>
      </c>
      <c r="E17" s="8" t="str">
        <f t="shared" si="1"/>
        <v>2A</v>
      </c>
      <c r="F17" s="8">
        <v>28.0</v>
      </c>
      <c r="G17" s="8">
        <v>2.0</v>
      </c>
      <c r="H17" s="8">
        <v>1.0</v>
      </c>
      <c r="I17" s="8">
        <v>1.0</v>
      </c>
      <c r="J17" s="8" t="str">
        <f t="shared" si="2"/>
        <v>BWP</v>
      </c>
      <c r="K17" s="9" t="s">
        <v>4922</v>
      </c>
      <c r="L17" s="9" t="s">
        <v>4923</v>
      </c>
      <c r="M17" s="9" t="s">
        <v>4924</v>
      </c>
      <c r="N17" s="9" t="s">
        <v>4925</v>
      </c>
      <c r="O17" s="9" t="s">
        <v>4856</v>
      </c>
      <c r="P17" s="9" t="s">
        <v>4857</v>
      </c>
      <c r="Q17" s="9" t="s">
        <v>4852</v>
      </c>
      <c r="R17" s="8"/>
      <c r="S17" s="8"/>
      <c r="T17" s="10"/>
      <c r="U17" s="4"/>
      <c r="V17" s="8"/>
      <c r="W17" s="8"/>
      <c r="X17" s="4"/>
      <c r="Y17" s="4" t="s">
        <v>4821</v>
      </c>
      <c r="Z17" s="7">
        <f>ROUND(Z16/27,0)</f>
        <v>19</v>
      </c>
      <c r="AA17" s="11"/>
      <c r="AB17" s="11"/>
      <c r="AC17" s="11"/>
      <c r="AD17" s="4">
        <f>Z16/Z17</f>
        <v>26.31578947</v>
      </c>
      <c r="AE17" s="4" t="s">
        <v>4821</v>
      </c>
      <c r="AF17" s="7">
        <f>Z17</f>
        <v>19</v>
      </c>
      <c r="AG17" s="11"/>
      <c r="AH17" s="11"/>
      <c r="AI17" s="11"/>
      <c r="AJ17" s="12">
        <f>AF16/AF17</f>
        <v>26.31578947</v>
      </c>
      <c r="AK17" s="4" t="s">
        <v>4821</v>
      </c>
      <c r="AL17" s="7">
        <f t="shared" si="30"/>
        <v>0</v>
      </c>
      <c r="AM17" s="11"/>
      <c r="AN17" s="11"/>
      <c r="AO17" s="11"/>
      <c r="AP17" s="19" t="str">
        <f>AL16/AL17</f>
        <v>#DIV/0!</v>
      </c>
      <c r="AQ17" s="7">
        <f t="shared" si="31"/>
        <v>19</v>
      </c>
      <c r="AR17" s="7">
        <f t="shared" si="32"/>
        <v>19</v>
      </c>
      <c r="AS17" s="7">
        <f t="shared" si="33"/>
        <v>0</v>
      </c>
      <c r="AT17" s="12"/>
      <c r="AU17" s="12"/>
      <c r="AV17" s="12"/>
      <c r="AW17" s="12"/>
      <c r="AX17" s="12"/>
      <c r="AY17" s="12"/>
      <c r="AZ17" s="12"/>
      <c r="BA17" s="12"/>
      <c r="BB17" s="12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 t="s">
        <v>4926</v>
      </c>
      <c r="CN17" s="16">
        <f>AI9+AO9+AU9+BG9+BM9+BS9+BY9+CE9+CK9</f>
        <v>695130000</v>
      </c>
      <c r="CO17" s="17" t="s">
        <v>4900</v>
      </c>
      <c r="CP17" s="18">
        <f>CN22</f>
        <v>175770000</v>
      </c>
      <c r="CQ17" s="17">
        <f>CP17/(105000)</f>
        <v>1674</v>
      </c>
      <c r="CR17" s="17">
        <f>CQ17+50</f>
        <v>1724</v>
      </c>
      <c r="CS17" s="4"/>
      <c r="CT17" s="4"/>
      <c r="CU17" s="7"/>
      <c r="CV17" s="7">
        <f>20000*402*3</f>
        <v>24120000</v>
      </c>
      <c r="CW17" s="7"/>
      <c r="CX17" s="4"/>
      <c r="CY17" s="4"/>
    </row>
    <row r="18" ht="14.25" customHeight="1">
      <c r="A18" s="8">
        <v>17.0</v>
      </c>
      <c r="B18" s="8">
        <v>2.0</v>
      </c>
      <c r="C18" s="8" t="s">
        <v>4850</v>
      </c>
      <c r="D18" s="8" t="s">
        <v>4871</v>
      </c>
      <c r="E18" s="8" t="str">
        <f t="shared" si="1"/>
        <v>2B</v>
      </c>
      <c r="F18" s="8">
        <v>28.0</v>
      </c>
      <c r="G18" s="8">
        <v>2.0</v>
      </c>
      <c r="H18" s="8">
        <v>1.0</v>
      </c>
      <c r="I18" s="8"/>
      <c r="J18" s="8" t="str">
        <f t="shared" si="2"/>
        <v>BWP</v>
      </c>
      <c r="K18" s="8" t="str">
        <f>IF(B16=B15,K17,"")</f>
        <v>01 Juni 2026</v>
      </c>
      <c r="L18" s="8" t="str">
        <f>IF(B16=B15,L17,"")</f>
        <v>06 Juni 2026</v>
      </c>
      <c r="M18" s="8" t="str">
        <f>IF(B16=B15,M17,"")</f>
        <v>Jumat</v>
      </c>
      <c r="N18" s="8" t="str">
        <f>IF(B16=B15,N17,"")</f>
        <v>Dua Puluh Sembilan</v>
      </c>
      <c r="O18" s="8" t="str">
        <f>IF(B16=B15,O17,"")</f>
        <v>Mei</v>
      </c>
      <c r="P18" s="8" t="str">
        <f>IF(B16=B15,P17,"")</f>
        <v>Dua Ribu Dua Puluh Enam</v>
      </c>
      <c r="Q18" s="8" t="str">
        <f>IF(B16=B15,Q17,"")</f>
        <v>29 Mei 2026</v>
      </c>
      <c r="R18" s="8"/>
      <c r="S18" s="8"/>
      <c r="T18" s="10"/>
      <c r="U18" s="4"/>
      <c r="V18" s="8"/>
      <c r="W18" s="8"/>
      <c r="X18" s="4"/>
      <c r="Y18" s="4" t="s">
        <v>4825</v>
      </c>
      <c r="Z18" s="7">
        <f>Z17</f>
        <v>19</v>
      </c>
      <c r="AA18" s="11"/>
      <c r="AB18" s="11"/>
      <c r="AC18" s="11"/>
      <c r="AD18" s="4"/>
      <c r="AE18" s="4" t="s">
        <v>4825</v>
      </c>
      <c r="AF18" s="7">
        <f>AF17</f>
        <v>19</v>
      </c>
      <c r="AG18" s="11"/>
      <c r="AH18" s="11"/>
      <c r="AI18" s="11"/>
      <c r="AJ18" s="4"/>
      <c r="AK18" s="4" t="s">
        <v>4825</v>
      </c>
      <c r="AL18" s="7">
        <f t="shared" si="30"/>
        <v>0</v>
      </c>
      <c r="AM18" s="11"/>
      <c r="AN18" s="11"/>
      <c r="AO18" s="11"/>
      <c r="AP18" s="4"/>
      <c r="AQ18" s="7">
        <f t="shared" si="31"/>
        <v>19</v>
      </c>
      <c r="AR18" s="7">
        <f t="shared" si="32"/>
        <v>19</v>
      </c>
      <c r="AS18" s="7">
        <f t="shared" si="33"/>
        <v>0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 t="s">
        <v>4927</v>
      </c>
      <c r="CN18" s="16">
        <f>AI11+AO11+AU11+BG11+BM11+BS11+BY11+CE11+CK11+BA11</f>
        <v>24480000</v>
      </c>
      <c r="CO18" s="4" t="s">
        <v>4928</v>
      </c>
      <c r="CP18" s="7">
        <f>CN17</f>
        <v>695130000</v>
      </c>
      <c r="CQ18" s="4">
        <f>CP18/(170000*3)</f>
        <v>1363</v>
      </c>
      <c r="CR18" s="7"/>
      <c r="CS18" s="4"/>
      <c r="CT18" s="4"/>
      <c r="CU18" s="7">
        <f>1375*3*430000</f>
        <v>1773750000</v>
      </c>
      <c r="CV18" s="7">
        <f>CU18-CP16</f>
        <v>-70560000</v>
      </c>
      <c r="CW18" s="7"/>
      <c r="CX18" s="4"/>
      <c r="CY18" s="4"/>
    </row>
    <row r="19" ht="14.25" customHeight="1">
      <c r="A19" s="8">
        <v>18.0</v>
      </c>
      <c r="B19" s="8">
        <v>2.0</v>
      </c>
      <c r="C19" s="8" t="s">
        <v>4850</v>
      </c>
      <c r="D19" s="8" t="s">
        <v>4875</v>
      </c>
      <c r="E19" s="8" t="str">
        <f t="shared" si="1"/>
        <v>2C</v>
      </c>
      <c r="F19" s="8">
        <v>28.0</v>
      </c>
      <c r="G19" s="8">
        <v>2.0</v>
      </c>
      <c r="H19" s="8">
        <v>1.0</v>
      </c>
      <c r="I19" s="8"/>
      <c r="J19" s="8" t="str">
        <f t="shared" si="2"/>
        <v>BWP</v>
      </c>
      <c r="K19" s="8" t="str">
        <f t="shared" ref="K19:K22" si="34">IF(B19=B18,K18,"")</f>
        <v>01 Juni 2026</v>
      </c>
      <c r="L19" s="8" t="str">
        <f t="shared" ref="L19:L22" si="35">IF(B19=B18,L18,"")</f>
        <v>06 Juni 2026</v>
      </c>
      <c r="M19" s="8" t="str">
        <f t="shared" ref="M19:M22" si="36">IF(B19=B18,M18,"")</f>
        <v>Jumat</v>
      </c>
      <c r="N19" s="8" t="str">
        <f t="shared" ref="N19:N22" si="37">IF(B19=B18,N18,"")</f>
        <v>Dua Puluh Sembilan</v>
      </c>
      <c r="O19" s="8" t="str">
        <f t="shared" ref="O19:O22" si="38">IF(B19=B18,O18,"")</f>
        <v>Mei</v>
      </c>
      <c r="P19" s="8" t="str">
        <f t="shared" ref="P19:P22" si="39">IF(B19=B18,P18,"")</f>
        <v>Dua Ribu Dua Puluh Enam</v>
      </c>
      <c r="Q19" s="8" t="str">
        <f t="shared" ref="Q19:Q22" si="40">IF(B19=B18,Q18,"")</f>
        <v>29 Mei 2026</v>
      </c>
      <c r="R19" s="8"/>
      <c r="S19" s="8"/>
      <c r="T19" s="10"/>
      <c r="U19" s="4"/>
      <c r="V19" s="8"/>
      <c r="W19" s="8"/>
      <c r="X19" s="4"/>
      <c r="Y19" s="4" t="s">
        <v>4824</v>
      </c>
      <c r="Z19" s="7">
        <f>Z17*2</f>
        <v>38</v>
      </c>
      <c r="AA19" s="11"/>
      <c r="AB19" s="11"/>
      <c r="AC19" s="11"/>
      <c r="AD19" s="4"/>
      <c r="AE19" s="4" t="s">
        <v>4824</v>
      </c>
      <c r="AF19" s="7">
        <f>AF17*2</f>
        <v>38</v>
      </c>
      <c r="AG19" s="11"/>
      <c r="AH19" s="11"/>
      <c r="AI19" s="11"/>
      <c r="AJ19" s="4"/>
      <c r="AK19" s="4" t="s">
        <v>4824</v>
      </c>
      <c r="AL19" s="7">
        <f t="shared" si="30"/>
        <v>0</v>
      </c>
      <c r="AM19" s="11"/>
      <c r="AN19" s="11"/>
      <c r="AO19" s="11"/>
      <c r="AP19" s="4"/>
      <c r="AQ19" s="7">
        <f t="shared" si="31"/>
        <v>38</v>
      </c>
      <c r="AR19" s="7">
        <f t="shared" si="32"/>
        <v>38</v>
      </c>
      <c r="AS19" s="7">
        <f t="shared" si="33"/>
        <v>0</v>
      </c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7"/>
      <c r="CO19" s="17" t="s">
        <v>4929</v>
      </c>
      <c r="CP19" s="18">
        <f>CN23</f>
        <v>284070000</v>
      </c>
      <c r="CQ19" s="17">
        <f t="shared" ref="CQ19:CQ20" si="41">CP19/(170000)</f>
        <v>1671</v>
      </c>
      <c r="CR19" s="17">
        <f>CQ19+50</f>
        <v>1721</v>
      </c>
      <c r="CS19" s="4"/>
      <c r="CT19" s="4"/>
      <c r="CU19" s="7"/>
      <c r="CV19" s="7"/>
      <c r="CW19" s="7"/>
      <c r="CX19" s="4"/>
      <c r="CY19" s="4"/>
    </row>
    <row r="20" ht="14.25" customHeight="1">
      <c r="A20" s="8">
        <v>19.0</v>
      </c>
      <c r="B20" s="8">
        <v>2.0</v>
      </c>
      <c r="C20" s="8" t="s">
        <v>4850</v>
      </c>
      <c r="D20" s="8" t="s">
        <v>4878</v>
      </c>
      <c r="E20" s="8" t="str">
        <f t="shared" si="1"/>
        <v>2D</v>
      </c>
      <c r="F20" s="8">
        <v>28.0</v>
      </c>
      <c r="G20" s="8">
        <v>2.0</v>
      </c>
      <c r="H20" s="8">
        <v>1.0</v>
      </c>
      <c r="I20" s="8"/>
      <c r="J20" s="8" t="str">
        <f t="shared" si="2"/>
        <v>BWP</v>
      </c>
      <c r="K20" s="8" t="str">
        <f t="shared" si="34"/>
        <v>01 Juni 2026</v>
      </c>
      <c r="L20" s="8" t="str">
        <f t="shared" si="35"/>
        <v>06 Juni 2026</v>
      </c>
      <c r="M20" s="8" t="str">
        <f t="shared" si="36"/>
        <v>Jumat</v>
      </c>
      <c r="N20" s="8" t="str">
        <f t="shared" si="37"/>
        <v>Dua Puluh Sembilan</v>
      </c>
      <c r="O20" s="8" t="str">
        <f t="shared" si="38"/>
        <v>Mei</v>
      </c>
      <c r="P20" s="8" t="str">
        <f t="shared" si="39"/>
        <v>Dua Ribu Dua Puluh Enam</v>
      </c>
      <c r="Q20" s="8" t="str">
        <f t="shared" si="40"/>
        <v>29 Mei 2026</v>
      </c>
      <c r="R20" s="8"/>
      <c r="S20" s="8"/>
      <c r="T20" s="10"/>
      <c r="U20" s="4"/>
      <c r="V20" s="8"/>
      <c r="W20" s="8"/>
      <c r="X20" s="4"/>
      <c r="Y20" s="4" t="s">
        <v>4826</v>
      </c>
      <c r="Z20" s="7">
        <v>1.0</v>
      </c>
      <c r="AA20" s="11"/>
      <c r="AB20" s="11"/>
      <c r="AC20" s="11"/>
      <c r="AD20" s="4"/>
      <c r="AE20" s="4" t="s">
        <v>4826</v>
      </c>
      <c r="AF20" s="7">
        <v>1.0</v>
      </c>
      <c r="AG20" s="11"/>
      <c r="AH20" s="11"/>
      <c r="AI20" s="11"/>
      <c r="AJ20" s="4"/>
      <c r="AK20" s="4" t="s">
        <v>4826</v>
      </c>
      <c r="AL20" s="7">
        <f t="shared" si="30"/>
        <v>0</v>
      </c>
      <c r="AM20" s="11"/>
      <c r="AN20" s="11"/>
      <c r="AO20" s="11"/>
      <c r="AP20" s="4"/>
      <c r="AQ20" s="7">
        <f t="shared" si="31"/>
        <v>1</v>
      </c>
      <c r="AR20" s="7">
        <f t="shared" si="32"/>
        <v>1</v>
      </c>
      <c r="AS20" s="7">
        <f t="shared" si="33"/>
        <v>0</v>
      </c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 t="s">
        <v>4915</v>
      </c>
      <c r="CN20" s="7"/>
      <c r="CO20" s="17" t="s">
        <v>4927</v>
      </c>
      <c r="CP20" s="18">
        <f>CN18+CN24</f>
        <v>34170000</v>
      </c>
      <c r="CQ20" s="17">
        <f t="shared" si="41"/>
        <v>201</v>
      </c>
      <c r="CR20" s="4"/>
      <c r="CS20" s="4"/>
      <c r="CT20" s="4"/>
      <c r="CU20" s="7"/>
      <c r="CV20" s="7"/>
      <c r="CW20" s="7"/>
      <c r="CX20" s="4"/>
      <c r="CY20" s="4"/>
    </row>
    <row r="21" ht="14.25" customHeight="1">
      <c r="A21" s="8">
        <v>20.0</v>
      </c>
      <c r="B21" s="8">
        <v>2.0</v>
      </c>
      <c r="C21" s="8" t="s">
        <v>4850</v>
      </c>
      <c r="D21" s="8" t="s">
        <v>4880</v>
      </c>
      <c r="E21" s="8" t="str">
        <f t="shared" si="1"/>
        <v>2E</v>
      </c>
      <c r="F21" s="8">
        <v>28.0</v>
      </c>
      <c r="G21" s="8">
        <v>2.0</v>
      </c>
      <c r="H21" s="8">
        <v>1.0</v>
      </c>
      <c r="I21" s="8"/>
      <c r="J21" s="8" t="str">
        <f t="shared" si="2"/>
        <v>BWP</v>
      </c>
      <c r="K21" s="8" t="str">
        <f t="shared" si="34"/>
        <v>01 Juni 2026</v>
      </c>
      <c r="L21" s="8" t="str">
        <f t="shared" si="35"/>
        <v>06 Juni 2026</v>
      </c>
      <c r="M21" s="8" t="str">
        <f t="shared" si="36"/>
        <v>Jumat</v>
      </c>
      <c r="N21" s="8" t="str">
        <f t="shared" si="37"/>
        <v>Dua Puluh Sembilan</v>
      </c>
      <c r="O21" s="8" t="str">
        <f t="shared" si="38"/>
        <v>Mei</v>
      </c>
      <c r="P21" s="8" t="str">
        <f t="shared" si="39"/>
        <v>Dua Ribu Dua Puluh Enam</v>
      </c>
      <c r="Q21" s="8" t="str">
        <f t="shared" si="40"/>
        <v>29 Mei 2026</v>
      </c>
      <c r="R21" s="8"/>
      <c r="S21" s="8"/>
      <c r="T21" s="10"/>
      <c r="U21" s="4"/>
      <c r="V21" s="8"/>
      <c r="W21" s="8"/>
      <c r="X21" s="4"/>
      <c r="Y21" s="4" t="s">
        <v>4930</v>
      </c>
      <c r="Z21" s="7">
        <f>Z16+Z18+Z19+Z20</f>
        <v>558</v>
      </c>
      <c r="AA21" s="7">
        <v>105000.0</v>
      </c>
      <c r="AB21" s="7">
        <v>3.0</v>
      </c>
      <c r="AC21" s="7">
        <f t="shared" ref="AC21:AC24" si="42">Z21*AA21*AB21</f>
        <v>175770000</v>
      </c>
      <c r="AD21" s="4"/>
      <c r="AE21" s="4" t="s">
        <v>4930</v>
      </c>
      <c r="AF21" s="7">
        <f>AF16+AF18+AF19+AF20</f>
        <v>558</v>
      </c>
      <c r="AG21" s="7">
        <v>105000.0</v>
      </c>
      <c r="AH21" s="7">
        <v>3.0</v>
      </c>
      <c r="AI21" s="7">
        <f t="shared" ref="AI21:AI24" si="43">AF21*AG21*AH21</f>
        <v>175770000</v>
      </c>
      <c r="AJ21" s="4"/>
      <c r="AK21" s="4" t="s">
        <v>4930</v>
      </c>
      <c r="AL21" s="7">
        <f t="shared" si="30"/>
        <v>0</v>
      </c>
      <c r="AM21" s="7">
        <v>105000.0</v>
      </c>
      <c r="AN21" s="7">
        <v>3.0</v>
      </c>
      <c r="AO21" s="7">
        <f t="shared" ref="AO21:AO24" si="44">AL21*AM21*AN21</f>
        <v>0</v>
      </c>
      <c r="AP21" s="4"/>
      <c r="AQ21" s="7">
        <f t="shared" si="31"/>
        <v>558</v>
      </c>
      <c r="AR21" s="7">
        <f t="shared" si="32"/>
        <v>558</v>
      </c>
      <c r="AS21" s="7">
        <f t="shared" si="33"/>
        <v>0</v>
      </c>
      <c r="AT21" s="4"/>
      <c r="AU21" s="4"/>
      <c r="AV21" s="4">
        <f>557*3</f>
        <v>1671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 t="s">
        <v>4919</v>
      </c>
      <c r="CN21" s="16">
        <f>AF17*25*123000</f>
        <v>58425000</v>
      </c>
      <c r="CO21" s="4"/>
      <c r="CP21" s="4"/>
      <c r="CQ21" s="4"/>
      <c r="CR21" s="4"/>
      <c r="CS21" s="4"/>
      <c r="CT21" s="4"/>
      <c r="CU21" s="7"/>
      <c r="CV21" s="7"/>
      <c r="CW21" s="7"/>
      <c r="CX21" s="4"/>
      <c r="CY21" s="4"/>
    </row>
    <row r="22" ht="14.25" customHeight="1">
      <c r="A22" s="8">
        <v>21.0</v>
      </c>
      <c r="B22" s="8">
        <v>2.0</v>
      </c>
      <c r="C22" s="8" t="s">
        <v>4850</v>
      </c>
      <c r="D22" s="8" t="s">
        <v>4883</v>
      </c>
      <c r="E22" s="8" t="str">
        <f t="shared" si="1"/>
        <v>2F</v>
      </c>
      <c r="F22" s="8">
        <v>25.0</v>
      </c>
      <c r="G22" s="8">
        <v>2.0</v>
      </c>
      <c r="H22" s="8">
        <v>1.0</v>
      </c>
      <c r="I22" s="8"/>
      <c r="J22" s="8" t="str">
        <f t="shared" si="2"/>
        <v>BWP</v>
      </c>
      <c r="K22" s="8" t="str">
        <f t="shared" si="34"/>
        <v>01 Juni 2026</v>
      </c>
      <c r="L22" s="8" t="str">
        <f t="shared" si="35"/>
        <v>06 Juni 2026</v>
      </c>
      <c r="M22" s="8" t="str">
        <f t="shared" si="36"/>
        <v>Jumat</v>
      </c>
      <c r="N22" s="8" t="str">
        <f t="shared" si="37"/>
        <v>Dua Puluh Sembilan</v>
      </c>
      <c r="O22" s="8" t="str">
        <f t="shared" si="38"/>
        <v>Mei</v>
      </c>
      <c r="P22" s="8" t="str">
        <f t="shared" si="39"/>
        <v>Dua Ribu Dua Puluh Enam</v>
      </c>
      <c r="Q22" s="8" t="str">
        <f t="shared" si="40"/>
        <v>29 Mei 2026</v>
      </c>
      <c r="R22" s="8"/>
      <c r="S22" s="8"/>
      <c r="T22" s="10"/>
      <c r="U22" s="4"/>
      <c r="V22" s="8"/>
      <c r="W22" s="8"/>
      <c r="X22" s="4"/>
      <c r="Y22" s="4" t="s">
        <v>4892</v>
      </c>
      <c r="Z22" s="13">
        <f>Z16+Z18+Z19</f>
        <v>557</v>
      </c>
      <c r="AA22" s="13">
        <v>170000.0</v>
      </c>
      <c r="AB22" s="13">
        <v>3.0</v>
      </c>
      <c r="AC22" s="7">
        <f t="shared" si="42"/>
        <v>284070000</v>
      </c>
      <c r="AD22" s="4"/>
      <c r="AE22" s="4" t="s">
        <v>4892</v>
      </c>
      <c r="AF22" s="13">
        <f>AF16+AF18+AF19</f>
        <v>557</v>
      </c>
      <c r="AG22" s="13">
        <v>170000.0</v>
      </c>
      <c r="AH22" s="13">
        <v>3.0</v>
      </c>
      <c r="AI22" s="7">
        <f t="shared" si="43"/>
        <v>284070000</v>
      </c>
      <c r="AJ22" s="4"/>
      <c r="AK22" s="4" t="s">
        <v>4892</v>
      </c>
      <c r="AL22" s="7">
        <f t="shared" si="30"/>
        <v>0</v>
      </c>
      <c r="AM22" s="13">
        <v>170000.0</v>
      </c>
      <c r="AN22" s="13">
        <v>3.0</v>
      </c>
      <c r="AO22" s="7">
        <f t="shared" si="44"/>
        <v>0</v>
      </c>
      <c r="AP22" s="4"/>
      <c r="AQ22" s="7">
        <f t="shared" si="31"/>
        <v>557</v>
      </c>
      <c r="AR22" s="7">
        <f t="shared" si="32"/>
        <v>557</v>
      </c>
      <c r="AS22" s="7">
        <f t="shared" si="33"/>
        <v>0</v>
      </c>
      <c r="AT22" s="4"/>
      <c r="AU22" s="4"/>
      <c r="AV22" s="4">
        <f>AV21+23*3</f>
        <v>1740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 t="s">
        <v>4900</v>
      </c>
      <c r="CN22" s="16">
        <f t="shared" ref="CN22:CN23" si="45">AI21</f>
        <v>175770000</v>
      </c>
      <c r="CO22" s="4"/>
      <c r="CP22" s="4"/>
      <c r="CQ22" s="4"/>
      <c r="CR22" s="4"/>
      <c r="CS22" s="4"/>
      <c r="CT22" s="4"/>
      <c r="CU22" s="7"/>
      <c r="CV22" s="7"/>
      <c r="CW22" s="7"/>
      <c r="CX22" s="4"/>
      <c r="CY22" s="4"/>
    </row>
    <row r="23" ht="14.25" customHeight="1">
      <c r="A23" s="8">
        <v>22.0</v>
      </c>
      <c r="B23" s="8">
        <v>2.0</v>
      </c>
      <c r="C23" s="8" t="s">
        <v>4886</v>
      </c>
      <c r="D23" s="8" t="s">
        <v>4887</v>
      </c>
      <c r="E23" s="8" t="str">
        <f t="shared" si="1"/>
        <v>2G</v>
      </c>
      <c r="F23" s="8">
        <v>27.0</v>
      </c>
      <c r="G23" s="8">
        <v>2.0</v>
      </c>
      <c r="H23" s="8">
        <v>1.0</v>
      </c>
      <c r="I23" s="8"/>
      <c r="J23" s="8" t="str">
        <f t="shared" si="2"/>
        <v>HARPER</v>
      </c>
      <c r="K23" s="8" t="str">
        <f t="shared" ref="K23:K31" si="46">IF(B21=B20,K22,"")</f>
        <v>01 Juni 2026</v>
      </c>
      <c r="L23" s="8" t="str">
        <f t="shared" ref="L23:L31" si="47">IF(B21=B20,L22,"")</f>
        <v>06 Juni 2026</v>
      </c>
      <c r="M23" s="8" t="str">
        <f t="shared" ref="M23:M31" si="48">IF(B21=B20,M22,"")</f>
        <v>Jumat</v>
      </c>
      <c r="N23" s="8" t="str">
        <f t="shared" ref="N23:N31" si="49">IF(B21=B20,N22,"")</f>
        <v>Dua Puluh Sembilan</v>
      </c>
      <c r="O23" s="8" t="str">
        <f t="shared" ref="O23:O31" si="50">IF(B21=B20,O22,"")</f>
        <v>Mei</v>
      </c>
      <c r="P23" s="8" t="str">
        <f t="shared" ref="P23:P31" si="51">IF(B21=B20,P22,"")</f>
        <v>Dua Ribu Dua Puluh Enam</v>
      </c>
      <c r="Q23" s="8" t="str">
        <f t="shared" ref="Q23:Q31" si="52">IF(B21=B20,Q22,"")</f>
        <v>29 Mei 2026</v>
      </c>
      <c r="R23" s="8"/>
      <c r="S23" s="8"/>
      <c r="T23" s="10"/>
      <c r="U23" s="4"/>
      <c r="V23" s="8"/>
      <c r="W23" s="8"/>
      <c r="X23" s="4"/>
      <c r="Y23" s="4" t="s">
        <v>4895</v>
      </c>
      <c r="Z23" s="13">
        <f>Z20</f>
        <v>1</v>
      </c>
      <c r="AA23" s="13">
        <v>210000.0</v>
      </c>
      <c r="AB23" s="13">
        <v>3.0</v>
      </c>
      <c r="AC23" s="7">
        <f t="shared" si="42"/>
        <v>630000</v>
      </c>
      <c r="AD23" s="4"/>
      <c r="AE23" s="4" t="s">
        <v>4895</v>
      </c>
      <c r="AF23" s="13">
        <f>AF20</f>
        <v>1</v>
      </c>
      <c r="AG23" s="13">
        <v>210000.0</v>
      </c>
      <c r="AH23" s="13">
        <v>3.0</v>
      </c>
      <c r="AI23" s="7">
        <f t="shared" si="43"/>
        <v>630000</v>
      </c>
      <c r="AJ23" s="4"/>
      <c r="AK23" s="4" t="s">
        <v>4895</v>
      </c>
      <c r="AL23" s="7">
        <f t="shared" si="30"/>
        <v>0</v>
      </c>
      <c r="AM23" s="13">
        <v>210000.0</v>
      </c>
      <c r="AN23" s="13">
        <v>3.0</v>
      </c>
      <c r="AO23" s="7">
        <f t="shared" si="44"/>
        <v>0</v>
      </c>
      <c r="AP23" s="4"/>
      <c r="AQ23" s="7">
        <f t="shared" si="31"/>
        <v>1</v>
      </c>
      <c r="AR23" s="7">
        <f t="shared" si="32"/>
        <v>1</v>
      </c>
      <c r="AS23" s="7">
        <f t="shared" si="33"/>
        <v>0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 t="s">
        <v>4926</v>
      </c>
      <c r="CN23" s="16">
        <f t="shared" si="45"/>
        <v>284070000</v>
      </c>
      <c r="CO23" s="4"/>
      <c r="CP23" s="4"/>
      <c r="CQ23" s="4"/>
      <c r="CR23" s="4"/>
      <c r="CS23" s="4"/>
      <c r="CT23" s="4"/>
      <c r="CU23" s="7"/>
      <c r="CV23" s="7"/>
      <c r="CW23" s="7"/>
      <c r="CX23" s="4"/>
      <c r="CY23" s="4"/>
    </row>
    <row r="24" ht="14.25" customHeight="1">
      <c r="A24" s="8">
        <v>23.0</v>
      </c>
      <c r="B24" s="8">
        <v>2.0</v>
      </c>
      <c r="C24" s="8" t="s">
        <v>4886</v>
      </c>
      <c r="D24" s="8" t="s">
        <v>4890</v>
      </c>
      <c r="E24" s="8" t="str">
        <f t="shared" si="1"/>
        <v>2H</v>
      </c>
      <c r="F24" s="8">
        <v>27.0</v>
      </c>
      <c r="G24" s="8">
        <v>2.0</v>
      </c>
      <c r="H24" s="8">
        <v>1.0</v>
      </c>
      <c r="I24" s="8"/>
      <c r="J24" s="8" t="str">
        <f t="shared" si="2"/>
        <v>HARPER</v>
      </c>
      <c r="K24" s="8" t="str">
        <f t="shared" si="46"/>
        <v>01 Juni 2026</v>
      </c>
      <c r="L24" s="8" t="str">
        <f t="shared" si="47"/>
        <v>06 Juni 2026</v>
      </c>
      <c r="M24" s="8" t="str">
        <f t="shared" si="48"/>
        <v>Jumat</v>
      </c>
      <c r="N24" s="8" t="str">
        <f t="shared" si="49"/>
        <v>Dua Puluh Sembilan</v>
      </c>
      <c r="O24" s="8" t="str">
        <f t="shared" si="50"/>
        <v>Mei</v>
      </c>
      <c r="P24" s="8" t="str">
        <f t="shared" si="51"/>
        <v>Dua Ribu Dua Puluh Enam</v>
      </c>
      <c r="Q24" s="8" t="str">
        <f t="shared" si="52"/>
        <v>29 Mei 2026</v>
      </c>
      <c r="R24" s="8"/>
      <c r="S24" s="8"/>
      <c r="T24" s="10"/>
      <c r="U24" s="4"/>
      <c r="V24" s="8"/>
      <c r="W24" s="8"/>
      <c r="X24" s="4"/>
      <c r="Y24" s="14" t="s">
        <v>4898</v>
      </c>
      <c r="Z24" s="13">
        <f>Z17*3</f>
        <v>57</v>
      </c>
      <c r="AA24" s="13">
        <v>150000.0</v>
      </c>
      <c r="AB24" s="13">
        <v>1.0</v>
      </c>
      <c r="AC24" s="7">
        <f t="shared" si="42"/>
        <v>8550000</v>
      </c>
      <c r="AD24" s="4"/>
      <c r="AE24" s="14" t="s">
        <v>4898</v>
      </c>
      <c r="AF24" s="13">
        <f>AF17*3</f>
        <v>57</v>
      </c>
      <c r="AG24" s="13">
        <v>170000.0</v>
      </c>
      <c r="AH24" s="13">
        <v>1.0</v>
      </c>
      <c r="AI24" s="7">
        <f t="shared" si="43"/>
        <v>9690000</v>
      </c>
      <c r="AJ24" s="4"/>
      <c r="AK24" s="14" t="s">
        <v>4898</v>
      </c>
      <c r="AL24" s="7">
        <f t="shared" si="30"/>
        <v>0</v>
      </c>
      <c r="AM24" s="13">
        <v>170000.0</v>
      </c>
      <c r="AN24" s="13">
        <v>1.0</v>
      </c>
      <c r="AO24" s="7">
        <f t="shared" si="44"/>
        <v>0</v>
      </c>
      <c r="AP24" s="4"/>
      <c r="AQ24" s="7">
        <f t="shared" si="31"/>
        <v>57</v>
      </c>
      <c r="AR24" s="7">
        <f t="shared" si="32"/>
        <v>57</v>
      </c>
      <c r="AS24" s="7">
        <f t="shared" si="33"/>
        <v>0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 t="s">
        <v>4927</v>
      </c>
      <c r="CN24" s="16">
        <f>AI24</f>
        <v>9690000</v>
      </c>
      <c r="CO24" s="4"/>
      <c r="CP24" s="4"/>
      <c r="CQ24" s="4"/>
      <c r="CR24" s="4"/>
      <c r="CS24" s="4"/>
      <c r="CT24" s="4"/>
      <c r="CU24" s="7"/>
      <c r="CV24" s="7"/>
      <c r="CW24" s="7"/>
      <c r="CX24" s="4"/>
      <c r="CY24" s="4"/>
    </row>
    <row r="25" ht="14.25" customHeight="1">
      <c r="A25" s="8">
        <v>24.0</v>
      </c>
      <c r="B25" s="8">
        <v>2.0</v>
      </c>
      <c r="C25" s="8" t="s">
        <v>4886</v>
      </c>
      <c r="D25" s="8" t="s">
        <v>4893</v>
      </c>
      <c r="E25" s="8" t="str">
        <f t="shared" si="1"/>
        <v>2I</v>
      </c>
      <c r="F25" s="8">
        <v>27.0</v>
      </c>
      <c r="G25" s="8">
        <v>2.0</v>
      </c>
      <c r="H25" s="8">
        <v>1.0</v>
      </c>
      <c r="I25" s="8"/>
      <c r="J25" s="8" t="str">
        <f t="shared" si="2"/>
        <v>HARPER</v>
      </c>
      <c r="K25" s="8" t="str">
        <f t="shared" si="46"/>
        <v>01 Juni 2026</v>
      </c>
      <c r="L25" s="8" t="str">
        <f t="shared" si="47"/>
        <v>06 Juni 2026</v>
      </c>
      <c r="M25" s="8" t="str">
        <f t="shared" si="48"/>
        <v>Jumat</v>
      </c>
      <c r="N25" s="8" t="str">
        <f t="shared" si="49"/>
        <v>Dua Puluh Sembilan</v>
      </c>
      <c r="O25" s="8" t="str">
        <f t="shared" si="50"/>
        <v>Mei</v>
      </c>
      <c r="P25" s="8" t="str">
        <f t="shared" si="51"/>
        <v>Dua Ribu Dua Puluh Enam</v>
      </c>
      <c r="Q25" s="8" t="str">
        <f t="shared" si="52"/>
        <v>29 Mei 2026</v>
      </c>
      <c r="R25" s="8"/>
      <c r="S25" s="8"/>
      <c r="T25" s="10"/>
      <c r="U25" s="4"/>
      <c r="V25" s="8"/>
      <c r="W25" s="8"/>
      <c r="X25" s="4"/>
      <c r="Y25" s="5" t="s">
        <v>4931</v>
      </c>
      <c r="AC25" s="15">
        <f>SUM(AC21:AC24)</f>
        <v>469020000</v>
      </c>
      <c r="AD25" s="4"/>
      <c r="AE25" s="5" t="s">
        <v>4932</v>
      </c>
      <c r="AI25" s="15">
        <f>SUM(AI21:AI24)</f>
        <v>470160000</v>
      </c>
      <c r="AJ25" s="4"/>
      <c r="AK25" s="5" t="s">
        <v>4933</v>
      </c>
      <c r="AO25" s="15">
        <f>SUM(AO21:AO24)</f>
        <v>0</v>
      </c>
      <c r="AP25" s="4"/>
      <c r="AQ25" s="7">
        <f>AC25</f>
        <v>469020000</v>
      </c>
      <c r="AR25" s="7">
        <f>AI25+AO25</f>
        <v>470160000</v>
      </c>
      <c r="AS25" s="7">
        <f t="shared" si="33"/>
        <v>1140000</v>
      </c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7"/>
      <c r="CO25" s="4"/>
      <c r="CP25" s="4"/>
      <c r="CQ25" s="4"/>
      <c r="CR25" s="4"/>
      <c r="CS25" s="4"/>
      <c r="CT25" s="4"/>
      <c r="CU25" s="7"/>
      <c r="CV25" s="7"/>
      <c r="CW25" s="7"/>
      <c r="CX25" s="4"/>
      <c r="CY25" s="4"/>
    </row>
    <row r="26" ht="14.25" customHeight="1">
      <c r="A26" s="8">
        <v>25.0</v>
      </c>
      <c r="B26" s="8">
        <v>2.0</v>
      </c>
      <c r="C26" s="8" t="s">
        <v>4886</v>
      </c>
      <c r="D26" s="8" t="s">
        <v>4896</v>
      </c>
      <c r="E26" s="8" t="str">
        <f t="shared" si="1"/>
        <v>2J</v>
      </c>
      <c r="F26" s="8">
        <v>27.0</v>
      </c>
      <c r="G26" s="8">
        <v>2.0</v>
      </c>
      <c r="H26" s="8">
        <v>1.0</v>
      </c>
      <c r="I26" s="8"/>
      <c r="J26" s="8" t="str">
        <f t="shared" si="2"/>
        <v>HARPER</v>
      </c>
      <c r="K26" s="8" t="str">
        <f t="shared" si="46"/>
        <v>01 Juni 2026</v>
      </c>
      <c r="L26" s="8" t="str">
        <f t="shared" si="47"/>
        <v>06 Juni 2026</v>
      </c>
      <c r="M26" s="8" t="str">
        <f t="shared" si="48"/>
        <v>Jumat</v>
      </c>
      <c r="N26" s="8" t="str">
        <f t="shared" si="49"/>
        <v>Dua Puluh Sembilan</v>
      </c>
      <c r="O26" s="8" t="str">
        <f t="shared" si="50"/>
        <v>Mei</v>
      </c>
      <c r="P26" s="8" t="str">
        <f t="shared" si="51"/>
        <v>Dua Ribu Dua Puluh Enam</v>
      </c>
      <c r="Q26" s="8" t="str">
        <f t="shared" si="52"/>
        <v>29 Mei 2026</v>
      </c>
      <c r="R26" s="8"/>
      <c r="S26" s="8"/>
      <c r="T26" s="10"/>
      <c r="U26" s="4"/>
      <c r="V26" s="8"/>
      <c r="W26" s="8"/>
      <c r="X26" s="4"/>
      <c r="Y26" s="4"/>
      <c r="Z26" s="7"/>
      <c r="AA26" s="7"/>
      <c r="AB26" s="7"/>
      <c r="AC26" s="7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7"/>
      <c r="CO26" s="4"/>
      <c r="CP26" s="4"/>
      <c r="CQ26" s="4"/>
      <c r="CR26" s="4"/>
      <c r="CS26" s="4"/>
      <c r="CT26" s="4"/>
      <c r="CU26" s="7"/>
      <c r="CV26" s="7"/>
      <c r="CW26" s="7"/>
      <c r="CX26" s="4"/>
      <c r="CY26" s="4"/>
    </row>
    <row r="27" ht="14.25" customHeight="1">
      <c r="A27" s="8">
        <v>26.0</v>
      </c>
      <c r="B27" s="8">
        <v>2.0</v>
      </c>
      <c r="C27" s="8" t="s">
        <v>4899</v>
      </c>
      <c r="D27" s="8" t="s">
        <v>4900</v>
      </c>
      <c r="E27" s="8" t="str">
        <f t="shared" si="1"/>
        <v>2K</v>
      </c>
      <c r="F27" s="8">
        <v>27.0</v>
      </c>
      <c r="G27" s="8">
        <v>2.0</v>
      </c>
      <c r="H27" s="8">
        <v>1.0</v>
      </c>
      <c r="I27" s="8"/>
      <c r="J27" s="8" t="str">
        <f t="shared" si="2"/>
        <v>PARK</v>
      </c>
      <c r="K27" s="8" t="str">
        <f t="shared" si="46"/>
        <v>01 Juni 2026</v>
      </c>
      <c r="L27" s="8" t="str">
        <f t="shared" si="47"/>
        <v>06 Juni 2026</v>
      </c>
      <c r="M27" s="8" t="str">
        <f t="shared" si="48"/>
        <v>Jumat</v>
      </c>
      <c r="N27" s="8" t="str">
        <f t="shared" si="49"/>
        <v>Dua Puluh Sembilan</v>
      </c>
      <c r="O27" s="8" t="str">
        <f t="shared" si="50"/>
        <v>Mei</v>
      </c>
      <c r="P27" s="8" t="str">
        <f t="shared" si="51"/>
        <v>Dua Ribu Dua Puluh Enam</v>
      </c>
      <c r="Q27" s="8" t="str">
        <f t="shared" si="52"/>
        <v>29 Mei 2026</v>
      </c>
      <c r="R27" s="8"/>
      <c r="S27" s="8"/>
      <c r="T27" s="10"/>
      <c r="U27" s="4"/>
      <c r="V27" s="8"/>
      <c r="W27" s="8"/>
      <c r="X27" s="4"/>
      <c r="Y27" s="5" t="s">
        <v>4934</v>
      </c>
      <c r="AC27" s="15">
        <f>AC12+AC25</f>
        <v>3115290000</v>
      </c>
      <c r="AD27" s="4"/>
      <c r="AE27" s="7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7"/>
      <c r="CN27" s="7"/>
      <c r="CO27" s="7"/>
      <c r="CP27" s="7"/>
      <c r="CQ27" s="4"/>
      <c r="CR27" s="4"/>
      <c r="CS27" s="4"/>
      <c r="CT27" s="4"/>
      <c r="CU27" s="7"/>
      <c r="CV27" s="7"/>
      <c r="CW27" s="7"/>
      <c r="CX27" s="4"/>
      <c r="CY27" s="4"/>
    </row>
    <row r="28" ht="14.25" customHeight="1">
      <c r="A28" s="8">
        <v>27.0</v>
      </c>
      <c r="B28" s="8">
        <v>2.0</v>
      </c>
      <c r="C28" s="8" t="s">
        <v>4899</v>
      </c>
      <c r="D28" s="8" t="s">
        <v>4913</v>
      </c>
      <c r="E28" s="8" t="str">
        <f t="shared" si="1"/>
        <v>2L</v>
      </c>
      <c r="F28" s="8">
        <v>27.0</v>
      </c>
      <c r="G28" s="8">
        <v>2.0</v>
      </c>
      <c r="H28" s="8">
        <v>1.0</v>
      </c>
      <c r="I28" s="8"/>
      <c r="J28" s="8" t="str">
        <f t="shared" si="2"/>
        <v>PARK</v>
      </c>
      <c r="K28" s="8" t="str">
        <f t="shared" si="46"/>
        <v>01 Juni 2026</v>
      </c>
      <c r="L28" s="8" t="str">
        <f t="shared" si="47"/>
        <v>06 Juni 2026</v>
      </c>
      <c r="M28" s="8" t="str">
        <f t="shared" si="48"/>
        <v>Jumat</v>
      </c>
      <c r="N28" s="8" t="str">
        <f t="shared" si="49"/>
        <v>Dua Puluh Sembilan</v>
      </c>
      <c r="O28" s="8" t="str">
        <f t="shared" si="50"/>
        <v>Mei</v>
      </c>
      <c r="P28" s="8" t="str">
        <f t="shared" si="51"/>
        <v>Dua Ribu Dua Puluh Enam</v>
      </c>
      <c r="Q28" s="8" t="str">
        <f t="shared" si="52"/>
        <v>29 Mei 2026</v>
      </c>
      <c r="R28" s="8"/>
      <c r="S28" s="8"/>
      <c r="T28" s="10"/>
      <c r="U28" s="4"/>
      <c r="V28" s="8"/>
      <c r="W28" s="8"/>
      <c r="X28" s="4"/>
      <c r="Y28" s="4"/>
      <c r="Z28" s="7"/>
      <c r="AA28" s="7"/>
      <c r="AB28" s="7"/>
      <c r="AC28" s="7"/>
      <c r="AD28" s="7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7"/>
      <c r="CN28" s="7"/>
      <c r="CO28" s="7"/>
      <c r="CP28" s="7"/>
      <c r="CQ28" s="4"/>
      <c r="CR28" s="4"/>
      <c r="CS28" s="4"/>
      <c r="CT28" s="4"/>
      <c r="CU28" s="7"/>
      <c r="CV28" s="7"/>
      <c r="CW28" s="7"/>
      <c r="CX28" s="4"/>
      <c r="CY28" s="4"/>
    </row>
    <row r="29" ht="14.25" customHeight="1">
      <c r="A29" s="8">
        <v>28.0</v>
      </c>
      <c r="B29" s="8">
        <v>2.0</v>
      </c>
      <c r="C29" s="8" t="s">
        <v>4899</v>
      </c>
      <c r="D29" s="8" t="s">
        <v>4914</v>
      </c>
      <c r="E29" s="8" t="str">
        <f t="shared" si="1"/>
        <v>2M</v>
      </c>
      <c r="F29" s="8">
        <v>27.0</v>
      </c>
      <c r="G29" s="8">
        <v>2.0</v>
      </c>
      <c r="H29" s="8">
        <v>1.0</v>
      </c>
      <c r="I29" s="8"/>
      <c r="J29" s="8" t="str">
        <f t="shared" si="2"/>
        <v>PARK</v>
      </c>
      <c r="K29" s="8" t="str">
        <f t="shared" si="46"/>
        <v>01 Juni 2026</v>
      </c>
      <c r="L29" s="8" t="str">
        <f t="shared" si="47"/>
        <v>06 Juni 2026</v>
      </c>
      <c r="M29" s="8" t="str">
        <f t="shared" si="48"/>
        <v>Jumat</v>
      </c>
      <c r="N29" s="8" t="str">
        <f t="shared" si="49"/>
        <v>Dua Puluh Sembilan</v>
      </c>
      <c r="O29" s="8" t="str">
        <f t="shared" si="50"/>
        <v>Mei</v>
      </c>
      <c r="P29" s="8" t="str">
        <f t="shared" si="51"/>
        <v>Dua Ribu Dua Puluh Enam</v>
      </c>
      <c r="Q29" s="8" t="str">
        <f t="shared" si="52"/>
        <v>29 Mei 2026</v>
      </c>
      <c r="R29" s="8"/>
      <c r="S29" s="8"/>
      <c r="T29" s="10"/>
      <c r="U29" s="4"/>
      <c r="V29" s="8"/>
      <c r="W29" s="8"/>
      <c r="X29" s="4"/>
      <c r="Y29" s="4"/>
      <c r="Z29" s="7">
        <f>Z21</f>
        <v>558</v>
      </c>
      <c r="AA29" s="7">
        <v>56000.0</v>
      </c>
      <c r="AB29" s="7">
        <f t="shared" ref="AB29:AB30" si="53">Z29*AA29*3</f>
        <v>93744000</v>
      </c>
      <c r="AC29" s="7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7"/>
      <c r="CN29" s="7"/>
      <c r="CO29" s="7"/>
      <c r="CP29" s="7"/>
      <c r="CQ29" s="4"/>
      <c r="CR29" s="4"/>
      <c r="CS29" s="4"/>
      <c r="CT29" s="4"/>
      <c r="CU29" s="7"/>
      <c r="CV29" s="7"/>
      <c r="CW29" s="7"/>
      <c r="CX29" s="4"/>
      <c r="CY29" s="4"/>
    </row>
    <row r="30" ht="14.25" customHeight="1">
      <c r="A30" s="8">
        <v>29.0</v>
      </c>
      <c r="B30" s="8">
        <v>2.0</v>
      </c>
      <c r="C30" s="8" t="s">
        <v>4899</v>
      </c>
      <c r="D30" s="8" t="s">
        <v>4918</v>
      </c>
      <c r="E30" s="8" t="str">
        <f t="shared" si="1"/>
        <v>2N</v>
      </c>
      <c r="F30" s="8">
        <v>27.0</v>
      </c>
      <c r="G30" s="8">
        <v>2.0</v>
      </c>
      <c r="H30" s="8">
        <v>1.0</v>
      </c>
      <c r="I30" s="8"/>
      <c r="J30" s="8" t="str">
        <f t="shared" si="2"/>
        <v>PARK</v>
      </c>
      <c r="K30" s="8" t="str">
        <f t="shared" si="46"/>
        <v>01 Juni 2026</v>
      </c>
      <c r="L30" s="8" t="str">
        <f t="shared" si="47"/>
        <v>06 Juni 2026</v>
      </c>
      <c r="M30" s="8" t="str">
        <f t="shared" si="48"/>
        <v>Jumat</v>
      </c>
      <c r="N30" s="8" t="str">
        <f t="shared" si="49"/>
        <v>Dua Puluh Sembilan</v>
      </c>
      <c r="O30" s="8" t="str">
        <f t="shared" si="50"/>
        <v>Mei</v>
      </c>
      <c r="P30" s="8" t="str">
        <f t="shared" si="51"/>
        <v>Dua Ribu Dua Puluh Enam</v>
      </c>
      <c r="Q30" s="8" t="str">
        <f t="shared" si="52"/>
        <v>29 Mei 2026</v>
      </c>
      <c r="R30" s="8"/>
      <c r="S30" s="8"/>
      <c r="T30" s="10"/>
      <c r="U30" s="4"/>
      <c r="V30" s="8"/>
      <c r="W30" s="8"/>
      <c r="X30" s="4"/>
      <c r="Y30" s="4"/>
      <c r="Z30" s="7">
        <f>Z21</f>
        <v>558</v>
      </c>
      <c r="AA30" s="7">
        <f>24000*2</f>
        <v>48000</v>
      </c>
      <c r="AB30" s="7">
        <f t="shared" si="53"/>
        <v>80352000</v>
      </c>
      <c r="AC30" s="7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7"/>
      <c r="CN30" s="7"/>
      <c r="CO30" s="7"/>
      <c r="CP30" s="7"/>
      <c r="CQ30" s="4"/>
      <c r="CR30" s="4"/>
      <c r="CS30" s="4"/>
      <c r="CT30" s="4"/>
      <c r="CU30" s="7"/>
      <c r="CV30" s="7"/>
      <c r="CW30" s="7"/>
      <c r="CX30" s="4"/>
      <c r="CY30" s="4"/>
    </row>
    <row r="31" ht="14.25" customHeight="1">
      <c r="A31" s="8">
        <v>30.0</v>
      </c>
      <c r="B31" s="8">
        <v>2.0</v>
      </c>
      <c r="C31" s="8" t="s">
        <v>4899</v>
      </c>
      <c r="D31" s="8" t="s">
        <v>4920</v>
      </c>
      <c r="E31" s="8" t="str">
        <f t="shared" si="1"/>
        <v>2O</v>
      </c>
      <c r="F31" s="8">
        <v>27.0</v>
      </c>
      <c r="G31" s="8">
        <v>2.0</v>
      </c>
      <c r="H31" s="8">
        <v>1.0</v>
      </c>
      <c r="I31" s="8"/>
      <c r="J31" s="8" t="str">
        <f t="shared" si="2"/>
        <v>PARK</v>
      </c>
      <c r="K31" s="8" t="str">
        <f t="shared" si="46"/>
        <v>01 Juni 2026</v>
      </c>
      <c r="L31" s="8" t="str">
        <f t="shared" si="47"/>
        <v>06 Juni 2026</v>
      </c>
      <c r="M31" s="8" t="str">
        <f t="shared" si="48"/>
        <v>Jumat</v>
      </c>
      <c r="N31" s="8" t="str">
        <f t="shared" si="49"/>
        <v>Dua Puluh Sembilan</v>
      </c>
      <c r="O31" s="8" t="str">
        <f t="shared" si="50"/>
        <v>Mei</v>
      </c>
      <c r="P31" s="8" t="str">
        <f t="shared" si="51"/>
        <v>Dua Ribu Dua Puluh Enam</v>
      </c>
      <c r="Q31" s="8" t="str">
        <f t="shared" si="52"/>
        <v>29 Mei 2026</v>
      </c>
      <c r="R31" s="8"/>
      <c r="S31" s="8"/>
      <c r="T31" s="10"/>
      <c r="U31" s="4"/>
      <c r="V31" s="8"/>
      <c r="W31" s="8"/>
      <c r="X31" s="4"/>
      <c r="Y31" s="4"/>
      <c r="Z31" s="7"/>
      <c r="AA31" s="7"/>
      <c r="AB31" s="7"/>
      <c r="AC31" s="7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7"/>
      <c r="CN31" s="7"/>
      <c r="CO31" s="7"/>
      <c r="CP31" s="7"/>
      <c r="CQ31" s="4"/>
      <c r="CR31" s="4"/>
      <c r="CS31" s="4"/>
      <c r="CT31" s="4"/>
      <c r="CU31" s="7"/>
      <c r="CV31" s="7"/>
      <c r="CW31" s="7"/>
      <c r="CX31" s="4"/>
      <c r="CY31" s="4"/>
    </row>
    <row r="32" ht="14.25" customHeight="1">
      <c r="A32" s="8">
        <v>31.0</v>
      </c>
      <c r="B32" s="8">
        <v>3.0</v>
      </c>
      <c r="C32" s="8" t="s">
        <v>4850</v>
      </c>
      <c r="D32" s="8" t="s">
        <v>4851</v>
      </c>
      <c r="E32" s="8" t="str">
        <f t="shared" si="1"/>
        <v>3A</v>
      </c>
      <c r="F32" s="8">
        <v>28.0</v>
      </c>
      <c r="G32" s="8">
        <v>2.0</v>
      </c>
      <c r="H32" s="8">
        <v>1.0</v>
      </c>
      <c r="I32" s="8">
        <v>1.0</v>
      </c>
      <c r="J32" s="8" t="str">
        <f t="shared" si="2"/>
        <v>BWP</v>
      </c>
      <c r="K32" s="9" t="s">
        <v>4935</v>
      </c>
      <c r="L32" s="9" t="s">
        <v>4936</v>
      </c>
      <c r="M32" s="9" t="s">
        <v>4937</v>
      </c>
      <c r="N32" s="9" t="s">
        <v>4938</v>
      </c>
      <c r="O32" s="9" t="s">
        <v>4939</v>
      </c>
      <c r="P32" s="9" t="s">
        <v>4857</v>
      </c>
      <c r="Q32" s="9" t="s">
        <v>4940</v>
      </c>
      <c r="R32" s="8"/>
      <c r="S32" s="8"/>
      <c r="T32" s="10"/>
      <c r="U32" s="4"/>
      <c r="V32" s="8"/>
      <c r="W32" s="8"/>
      <c r="X32" s="4"/>
      <c r="Y32" s="4"/>
      <c r="Z32" s="7"/>
      <c r="AA32" s="7"/>
      <c r="AB32" s="7"/>
      <c r="AC32" s="7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7"/>
      <c r="CO32" s="4"/>
      <c r="CP32" s="4"/>
      <c r="CQ32" s="4"/>
      <c r="CR32" s="4"/>
      <c r="CS32" s="4"/>
      <c r="CT32" s="4"/>
      <c r="CU32" s="7"/>
      <c r="CV32" s="7"/>
      <c r="CW32" s="7"/>
      <c r="CX32" s="7"/>
      <c r="CY32" s="7"/>
    </row>
    <row r="33" ht="14.25" customHeight="1">
      <c r="A33" s="8">
        <v>32.0</v>
      </c>
      <c r="B33" s="8">
        <v>3.0</v>
      </c>
      <c r="C33" s="8" t="s">
        <v>4850</v>
      </c>
      <c r="D33" s="8" t="s">
        <v>4871</v>
      </c>
      <c r="E33" s="8" t="str">
        <f t="shared" si="1"/>
        <v>3B</v>
      </c>
      <c r="F33" s="8">
        <v>28.0</v>
      </c>
      <c r="G33" s="8">
        <v>2.0</v>
      </c>
      <c r="H33" s="8">
        <v>1.0</v>
      </c>
      <c r="I33" s="8"/>
      <c r="J33" s="8" t="str">
        <f t="shared" si="2"/>
        <v>BWP</v>
      </c>
      <c r="K33" s="8" t="str">
        <f t="shared" ref="K33:K36" si="54">IF(B28=B27,K32,"")</f>
        <v>05 Juni 2026</v>
      </c>
      <c r="L33" s="8" t="str">
        <f t="shared" ref="L33:L36" si="55">IF(B28=B27,L32,"")</f>
        <v>10 Juni 2026</v>
      </c>
      <c r="M33" s="8" t="str">
        <f t="shared" ref="M33:M36" si="56">IF(B28=B27,M32,"")</f>
        <v>Kamis</v>
      </c>
      <c r="N33" s="8" t="str">
        <f t="shared" ref="N33:N36" si="57">IF(B28=B27,N32,"")</f>
        <v>Empat</v>
      </c>
      <c r="O33" s="8" t="str">
        <f t="shared" ref="O33:O36" si="58">IF(B28=B27,O32,"")</f>
        <v>Juni</v>
      </c>
      <c r="P33" s="8" t="str">
        <f t="shared" ref="P33:P36" si="59">IF(B28=B27,P32,"")</f>
        <v>Dua Ribu Dua Puluh Enam</v>
      </c>
      <c r="Q33" s="8" t="str">
        <f t="shared" ref="Q33:Q36" si="60">IF(B28=B27,Q32,"")</f>
        <v>04 Juni 2026</v>
      </c>
      <c r="R33" s="8"/>
      <c r="S33" s="8"/>
      <c r="T33" s="10"/>
      <c r="U33" s="4"/>
      <c r="V33" s="8"/>
      <c r="W33" s="8"/>
      <c r="X33" s="4"/>
      <c r="Y33" s="4"/>
      <c r="Z33" s="7"/>
      <c r="AA33" s="7"/>
      <c r="AB33" s="7"/>
      <c r="AC33" s="7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7"/>
      <c r="CO33" s="4"/>
      <c r="CP33" s="4"/>
      <c r="CQ33" s="4"/>
      <c r="CR33" s="4"/>
      <c r="CS33" s="4"/>
      <c r="CT33" s="4"/>
      <c r="CU33" s="7"/>
      <c r="CV33" s="7"/>
      <c r="CW33" s="7"/>
      <c r="CX33" s="7"/>
      <c r="CY33" s="7"/>
    </row>
    <row r="34" ht="14.25" customHeight="1">
      <c r="A34" s="8">
        <v>33.0</v>
      </c>
      <c r="B34" s="8">
        <v>3.0</v>
      </c>
      <c r="C34" s="8" t="s">
        <v>4850</v>
      </c>
      <c r="D34" s="8" t="s">
        <v>4875</v>
      </c>
      <c r="E34" s="8" t="str">
        <f t="shared" si="1"/>
        <v>3C</v>
      </c>
      <c r="F34" s="8">
        <v>28.0</v>
      </c>
      <c r="G34" s="8">
        <v>2.0</v>
      </c>
      <c r="H34" s="8">
        <v>1.0</v>
      </c>
      <c r="I34" s="8"/>
      <c r="J34" s="8" t="str">
        <f t="shared" si="2"/>
        <v>BWP</v>
      </c>
      <c r="K34" s="8" t="str">
        <f t="shared" si="54"/>
        <v>05 Juni 2026</v>
      </c>
      <c r="L34" s="8" t="str">
        <f t="shared" si="55"/>
        <v>10 Juni 2026</v>
      </c>
      <c r="M34" s="8" t="str">
        <f t="shared" si="56"/>
        <v>Kamis</v>
      </c>
      <c r="N34" s="8" t="str">
        <f t="shared" si="57"/>
        <v>Empat</v>
      </c>
      <c r="O34" s="8" t="str">
        <f t="shared" si="58"/>
        <v>Juni</v>
      </c>
      <c r="P34" s="8" t="str">
        <f t="shared" si="59"/>
        <v>Dua Ribu Dua Puluh Enam</v>
      </c>
      <c r="Q34" s="8" t="str">
        <f t="shared" si="60"/>
        <v>04 Juni 2026</v>
      </c>
      <c r="R34" s="8"/>
      <c r="S34" s="8"/>
      <c r="T34" s="10"/>
      <c r="U34" s="4"/>
      <c r="V34" s="8"/>
      <c r="W34" s="8"/>
      <c r="X34" s="4"/>
      <c r="Y34" s="4"/>
      <c r="Z34" s="7">
        <f>500*3*150000</f>
        <v>225000000</v>
      </c>
      <c r="AA34" s="7"/>
      <c r="AB34" s="7"/>
      <c r="AC34" s="7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7"/>
      <c r="CO34" s="4"/>
      <c r="CP34" s="4"/>
      <c r="CQ34" s="4"/>
      <c r="CR34" s="4"/>
      <c r="CS34" s="4"/>
      <c r="CT34" s="4"/>
      <c r="CU34" s="7"/>
      <c r="CV34" s="7"/>
      <c r="CW34" s="7"/>
      <c r="CX34" s="7"/>
      <c r="CY34" s="7"/>
    </row>
    <row r="35" ht="14.25" customHeight="1">
      <c r="A35" s="8">
        <v>34.0</v>
      </c>
      <c r="B35" s="8">
        <v>3.0</v>
      </c>
      <c r="C35" s="8" t="s">
        <v>4850</v>
      </c>
      <c r="D35" s="8" t="s">
        <v>4878</v>
      </c>
      <c r="E35" s="8" t="str">
        <f t="shared" si="1"/>
        <v>3D</v>
      </c>
      <c r="F35" s="8">
        <v>28.0</v>
      </c>
      <c r="G35" s="8">
        <v>2.0</v>
      </c>
      <c r="H35" s="8">
        <v>1.0</v>
      </c>
      <c r="I35" s="8"/>
      <c r="J35" s="8" t="str">
        <f t="shared" si="2"/>
        <v>BWP</v>
      </c>
      <c r="K35" s="8" t="str">
        <f t="shared" si="54"/>
        <v>05 Juni 2026</v>
      </c>
      <c r="L35" s="8" t="str">
        <f t="shared" si="55"/>
        <v>10 Juni 2026</v>
      </c>
      <c r="M35" s="8" t="str">
        <f t="shared" si="56"/>
        <v>Kamis</v>
      </c>
      <c r="N35" s="8" t="str">
        <f t="shared" si="57"/>
        <v>Empat</v>
      </c>
      <c r="O35" s="8" t="str">
        <f t="shared" si="58"/>
        <v>Juni</v>
      </c>
      <c r="P35" s="8" t="str">
        <f t="shared" si="59"/>
        <v>Dua Ribu Dua Puluh Enam</v>
      </c>
      <c r="Q35" s="8" t="str">
        <f t="shared" si="60"/>
        <v>04 Juni 2026</v>
      </c>
      <c r="R35" s="8"/>
      <c r="S35" s="8"/>
      <c r="T35" s="10"/>
      <c r="U35" s="4"/>
      <c r="V35" s="8"/>
      <c r="W35" s="8"/>
      <c r="X35" s="4"/>
      <c r="Y35" s="4"/>
      <c r="Z35" s="7"/>
      <c r="AA35" s="7"/>
      <c r="AB35" s="7"/>
      <c r="AC35" s="7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7"/>
      <c r="CO35" s="4"/>
      <c r="CP35" s="4"/>
      <c r="CQ35" s="4"/>
      <c r="CR35" s="4"/>
      <c r="CS35" s="4"/>
      <c r="CT35" s="4"/>
      <c r="CU35" s="7"/>
      <c r="CV35" s="7"/>
      <c r="CW35" s="7"/>
      <c r="CX35" s="7"/>
      <c r="CY35" s="7"/>
    </row>
    <row r="36" ht="14.25" customHeight="1">
      <c r="A36" s="8">
        <v>35.0</v>
      </c>
      <c r="B36" s="8">
        <v>3.0</v>
      </c>
      <c r="C36" s="8" t="s">
        <v>4850</v>
      </c>
      <c r="D36" s="8" t="s">
        <v>4880</v>
      </c>
      <c r="E36" s="8" t="str">
        <f t="shared" si="1"/>
        <v>3E</v>
      </c>
      <c r="F36" s="8">
        <v>28.0</v>
      </c>
      <c r="G36" s="8">
        <v>2.0</v>
      </c>
      <c r="H36" s="8">
        <v>1.0</v>
      </c>
      <c r="I36" s="8"/>
      <c r="J36" s="8" t="str">
        <f t="shared" si="2"/>
        <v>BWP</v>
      </c>
      <c r="K36" s="8" t="str">
        <f t="shared" si="54"/>
        <v>05 Juni 2026</v>
      </c>
      <c r="L36" s="8" t="str">
        <f t="shared" si="55"/>
        <v>10 Juni 2026</v>
      </c>
      <c r="M36" s="8" t="str">
        <f t="shared" si="56"/>
        <v>Kamis</v>
      </c>
      <c r="N36" s="8" t="str">
        <f t="shared" si="57"/>
        <v>Empat</v>
      </c>
      <c r="O36" s="8" t="str">
        <f t="shared" si="58"/>
        <v>Juni</v>
      </c>
      <c r="P36" s="8" t="str">
        <f t="shared" si="59"/>
        <v>Dua Ribu Dua Puluh Enam</v>
      </c>
      <c r="Q36" s="8" t="str">
        <f t="shared" si="60"/>
        <v>04 Juni 2026</v>
      </c>
      <c r="R36" s="8"/>
      <c r="S36" s="8"/>
      <c r="T36" s="10"/>
      <c r="U36" s="4"/>
      <c r="V36" s="8"/>
      <c r="W36" s="8"/>
      <c r="X36" s="4"/>
      <c r="Y36" s="4"/>
      <c r="Z36" s="7"/>
      <c r="AA36" s="7"/>
      <c r="AB36" s="7"/>
      <c r="AC36" s="7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7"/>
      <c r="CO36" s="4"/>
      <c r="CP36" s="4"/>
      <c r="CQ36" s="4"/>
      <c r="CR36" s="4"/>
      <c r="CS36" s="4"/>
      <c r="CT36" s="4"/>
      <c r="CU36" s="7"/>
      <c r="CV36" s="7"/>
      <c r="CW36" s="7"/>
      <c r="CX36" s="7"/>
      <c r="CY36" s="7"/>
    </row>
    <row r="37" ht="14.25" customHeight="1">
      <c r="A37" s="8">
        <v>36.0</v>
      </c>
      <c r="B37" s="8">
        <v>3.0</v>
      </c>
      <c r="C37" s="8" t="s">
        <v>4850</v>
      </c>
      <c r="D37" s="8" t="s">
        <v>4883</v>
      </c>
      <c r="E37" s="8" t="str">
        <f t="shared" si="1"/>
        <v>3F</v>
      </c>
      <c r="F37" s="8">
        <v>25.0</v>
      </c>
      <c r="G37" s="8">
        <v>2.0</v>
      </c>
      <c r="H37" s="8">
        <v>1.0</v>
      </c>
      <c r="I37" s="8"/>
      <c r="J37" s="8" t="str">
        <f t="shared" si="2"/>
        <v>BWP</v>
      </c>
      <c r="K37" s="8" t="str">
        <f t="shared" ref="K37:K40" si="61">IF(B35=B34,K36,"")</f>
        <v>05 Juni 2026</v>
      </c>
      <c r="L37" s="8" t="str">
        <f t="shared" ref="L37:L40" si="62">IF(B35=B34,L36,"")</f>
        <v>10 Juni 2026</v>
      </c>
      <c r="M37" s="8" t="str">
        <f t="shared" ref="M37:M40" si="63">IF(B35=B34,M36,"")</f>
        <v>Kamis</v>
      </c>
      <c r="N37" s="8" t="str">
        <f t="shared" ref="N37:N40" si="64">IF(B35=B34,N36,"")</f>
        <v>Empat</v>
      </c>
      <c r="O37" s="8" t="str">
        <f t="shared" ref="O37:O40" si="65">IF(B35=B34,O36,"")</f>
        <v>Juni</v>
      </c>
      <c r="P37" s="8" t="str">
        <f t="shared" ref="P37:P40" si="66">IF(B35=B34,P36,"")</f>
        <v>Dua Ribu Dua Puluh Enam</v>
      </c>
      <c r="Q37" s="8" t="str">
        <f t="shared" ref="Q37:Q40" si="67">IF(B35=B34,Q36,"")</f>
        <v>04 Juni 2026</v>
      </c>
      <c r="R37" s="8"/>
      <c r="S37" s="8"/>
      <c r="T37" s="10"/>
      <c r="U37" s="4"/>
      <c r="V37" s="8"/>
      <c r="W37" s="8"/>
      <c r="X37" s="4"/>
      <c r="Y37" s="4"/>
      <c r="Z37" s="7"/>
      <c r="AA37" s="7"/>
      <c r="AB37" s="7"/>
      <c r="AC37" s="7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7"/>
      <c r="CO37" s="4"/>
      <c r="CP37" s="4"/>
      <c r="CQ37" s="4"/>
      <c r="CR37" s="4"/>
      <c r="CS37" s="4"/>
      <c r="CT37" s="4"/>
      <c r="CU37" s="7"/>
      <c r="CV37" s="7"/>
      <c r="CW37" s="7"/>
      <c r="CX37" s="7"/>
      <c r="CY37" s="7"/>
    </row>
    <row r="38" ht="14.25" customHeight="1">
      <c r="A38" s="8">
        <v>37.0</v>
      </c>
      <c r="B38" s="8">
        <v>3.0</v>
      </c>
      <c r="C38" s="8" t="s">
        <v>4886</v>
      </c>
      <c r="D38" s="8" t="s">
        <v>4887</v>
      </c>
      <c r="E38" s="8" t="str">
        <f t="shared" si="1"/>
        <v>3G</v>
      </c>
      <c r="F38" s="8">
        <v>27.0</v>
      </c>
      <c r="G38" s="8">
        <v>2.0</v>
      </c>
      <c r="H38" s="8">
        <v>1.0</v>
      </c>
      <c r="I38" s="8"/>
      <c r="J38" s="8" t="str">
        <f t="shared" si="2"/>
        <v>HARPER</v>
      </c>
      <c r="K38" s="8" t="str">
        <f t="shared" si="61"/>
        <v>05 Juni 2026</v>
      </c>
      <c r="L38" s="8" t="str">
        <f t="shared" si="62"/>
        <v>10 Juni 2026</v>
      </c>
      <c r="M38" s="8" t="str">
        <f t="shared" si="63"/>
        <v>Kamis</v>
      </c>
      <c r="N38" s="8" t="str">
        <f t="shared" si="64"/>
        <v>Empat</v>
      </c>
      <c r="O38" s="8" t="str">
        <f t="shared" si="65"/>
        <v>Juni</v>
      </c>
      <c r="P38" s="8" t="str">
        <f t="shared" si="66"/>
        <v>Dua Ribu Dua Puluh Enam</v>
      </c>
      <c r="Q38" s="8" t="str">
        <f t="shared" si="67"/>
        <v>04 Juni 2026</v>
      </c>
      <c r="R38" s="8"/>
      <c r="S38" s="8"/>
      <c r="T38" s="10"/>
      <c r="U38" s="4"/>
      <c r="V38" s="8"/>
      <c r="W38" s="8"/>
      <c r="X38" s="4"/>
      <c r="Y38" s="4"/>
      <c r="Z38" s="7"/>
      <c r="AA38" s="7"/>
      <c r="AB38" s="7"/>
      <c r="AC38" s="7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7"/>
      <c r="CO38" s="4"/>
      <c r="CP38" s="4"/>
      <c r="CQ38" s="4"/>
      <c r="CR38" s="4"/>
      <c r="CS38" s="4"/>
      <c r="CT38" s="4"/>
      <c r="CU38" s="7"/>
      <c r="CV38" s="7"/>
      <c r="CW38" s="7"/>
      <c r="CX38" s="7"/>
      <c r="CY38" s="7"/>
    </row>
    <row r="39" ht="14.25" customHeight="1">
      <c r="A39" s="8">
        <v>38.0</v>
      </c>
      <c r="B39" s="8">
        <v>3.0</v>
      </c>
      <c r="C39" s="8" t="s">
        <v>4886</v>
      </c>
      <c r="D39" s="8" t="s">
        <v>4890</v>
      </c>
      <c r="E39" s="8" t="str">
        <f t="shared" si="1"/>
        <v>3H</v>
      </c>
      <c r="F39" s="8">
        <v>27.0</v>
      </c>
      <c r="G39" s="8">
        <v>2.0</v>
      </c>
      <c r="H39" s="8">
        <v>1.0</v>
      </c>
      <c r="I39" s="8"/>
      <c r="J39" s="8" t="str">
        <f t="shared" si="2"/>
        <v>HARPER</v>
      </c>
      <c r="K39" s="8" t="str">
        <f t="shared" si="61"/>
        <v>05 Juni 2026</v>
      </c>
      <c r="L39" s="8" t="str">
        <f t="shared" si="62"/>
        <v>10 Juni 2026</v>
      </c>
      <c r="M39" s="8" t="str">
        <f t="shared" si="63"/>
        <v>Kamis</v>
      </c>
      <c r="N39" s="8" t="str">
        <f t="shared" si="64"/>
        <v>Empat</v>
      </c>
      <c r="O39" s="8" t="str">
        <f t="shared" si="65"/>
        <v>Juni</v>
      </c>
      <c r="P39" s="8" t="str">
        <f t="shared" si="66"/>
        <v>Dua Ribu Dua Puluh Enam</v>
      </c>
      <c r="Q39" s="8" t="str">
        <f t="shared" si="67"/>
        <v>04 Juni 2026</v>
      </c>
      <c r="R39" s="8"/>
      <c r="S39" s="8"/>
      <c r="T39" s="10"/>
      <c r="U39" s="4"/>
      <c r="V39" s="8"/>
      <c r="W39" s="8"/>
      <c r="X39" s="4"/>
      <c r="Y39" s="4"/>
      <c r="Z39" s="7"/>
      <c r="AA39" s="7"/>
      <c r="AB39" s="7"/>
      <c r="AC39" s="7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7"/>
      <c r="CO39" s="4"/>
      <c r="CP39" s="4"/>
      <c r="CQ39" s="4"/>
      <c r="CR39" s="4"/>
      <c r="CS39" s="4"/>
      <c r="CT39" s="4"/>
      <c r="CU39" s="7"/>
      <c r="CV39" s="7"/>
      <c r="CW39" s="7"/>
      <c r="CX39" s="7"/>
      <c r="CY39" s="7"/>
    </row>
    <row r="40" ht="14.25" customHeight="1">
      <c r="A40" s="8">
        <v>39.0</v>
      </c>
      <c r="B40" s="8">
        <v>3.0</v>
      </c>
      <c r="C40" s="8" t="s">
        <v>4886</v>
      </c>
      <c r="D40" s="8" t="s">
        <v>4893</v>
      </c>
      <c r="E40" s="8" t="str">
        <f t="shared" si="1"/>
        <v>3I</v>
      </c>
      <c r="F40" s="8">
        <v>27.0</v>
      </c>
      <c r="G40" s="8">
        <v>2.0</v>
      </c>
      <c r="H40" s="8">
        <v>1.0</v>
      </c>
      <c r="I40" s="8"/>
      <c r="J40" s="8" t="str">
        <f t="shared" si="2"/>
        <v>HARPER</v>
      </c>
      <c r="K40" s="8" t="str">
        <f t="shared" si="61"/>
        <v>05 Juni 2026</v>
      </c>
      <c r="L40" s="8" t="str">
        <f t="shared" si="62"/>
        <v>10 Juni 2026</v>
      </c>
      <c r="M40" s="8" t="str">
        <f t="shared" si="63"/>
        <v>Kamis</v>
      </c>
      <c r="N40" s="8" t="str">
        <f t="shared" si="64"/>
        <v>Empat</v>
      </c>
      <c r="O40" s="8" t="str">
        <f t="shared" si="65"/>
        <v>Juni</v>
      </c>
      <c r="P40" s="8" t="str">
        <f t="shared" si="66"/>
        <v>Dua Ribu Dua Puluh Enam</v>
      </c>
      <c r="Q40" s="8" t="str">
        <f t="shared" si="67"/>
        <v>04 Juni 2026</v>
      </c>
      <c r="R40" s="8"/>
      <c r="S40" s="8"/>
      <c r="T40" s="10"/>
      <c r="U40" s="4"/>
      <c r="V40" s="8"/>
      <c r="W40" s="8"/>
      <c r="X40" s="4"/>
      <c r="Y40" s="4"/>
      <c r="Z40" s="7"/>
      <c r="AA40" s="7"/>
      <c r="AB40" s="7"/>
      <c r="AC40" s="7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7"/>
      <c r="CO40" s="4"/>
      <c r="CP40" s="4"/>
      <c r="CQ40" s="4"/>
      <c r="CR40" s="4"/>
      <c r="CS40" s="4"/>
      <c r="CT40" s="4"/>
      <c r="CU40" s="7"/>
      <c r="CV40" s="7"/>
      <c r="CW40" s="7"/>
      <c r="CX40" s="7"/>
      <c r="CY40" s="7"/>
    </row>
    <row r="41" ht="14.25" customHeight="1">
      <c r="A41" s="8">
        <v>40.0</v>
      </c>
      <c r="B41" s="8">
        <v>3.0</v>
      </c>
      <c r="C41" s="8" t="s">
        <v>4886</v>
      </c>
      <c r="D41" s="8" t="s">
        <v>4896</v>
      </c>
      <c r="E41" s="8" t="str">
        <f t="shared" si="1"/>
        <v>3J</v>
      </c>
      <c r="F41" s="8">
        <v>27.0</v>
      </c>
      <c r="G41" s="8">
        <v>2.0</v>
      </c>
      <c r="H41" s="8">
        <v>1.0</v>
      </c>
      <c r="I41" s="8"/>
      <c r="J41" s="8" t="str">
        <f t="shared" si="2"/>
        <v>HARPER</v>
      </c>
      <c r="K41" s="8" t="str">
        <f t="shared" ref="K41:K46" si="68">IF(B36=B35,K40,"")</f>
        <v>05 Juni 2026</v>
      </c>
      <c r="L41" s="8" t="str">
        <f t="shared" ref="L41:L46" si="69">IF(B36=B35,L40,"")</f>
        <v>10 Juni 2026</v>
      </c>
      <c r="M41" s="8" t="str">
        <f t="shared" ref="M41:M46" si="70">IF(B36=B35,M40,"")</f>
        <v>Kamis</v>
      </c>
      <c r="N41" s="8" t="str">
        <f t="shared" ref="N41:N46" si="71">IF(B36=B35,N40,"")</f>
        <v>Empat</v>
      </c>
      <c r="O41" s="8" t="str">
        <f t="shared" ref="O41:O46" si="72">IF(B36=B35,O40,"")</f>
        <v>Juni</v>
      </c>
      <c r="P41" s="8" t="str">
        <f t="shared" ref="P41:P46" si="73">IF(B36=B35,P40,"")</f>
        <v>Dua Ribu Dua Puluh Enam</v>
      </c>
      <c r="Q41" s="8" t="str">
        <f t="shared" ref="Q41:Q46" si="74">IF(B36=B35,Q40,"")</f>
        <v>04 Juni 2026</v>
      </c>
      <c r="R41" s="8"/>
      <c r="S41" s="8"/>
      <c r="T41" s="10"/>
      <c r="U41" s="4"/>
      <c r="V41" s="8"/>
      <c r="W41" s="8"/>
      <c r="X41" s="4"/>
      <c r="Y41" s="4"/>
      <c r="Z41" s="7"/>
      <c r="AA41" s="7"/>
      <c r="AB41" s="7"/>
      <c r="AC41" s="7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7"/>
      <c r="CO41" s="4"/>
      <c r="CP41" s="4"/>
      <c r="CQ41" s="4"/>
      <c r="CR41" s="4"/>
      <c r="CS41" s="4"/>
      <c r="CT41" s="4"/>
      <c r="CU41" s="7"/>
      <c r="CV41" s="7"/>
      <c r="CW41" s="7"/>
      <c r="CX41" s="7"/>
      <c r="CY41" s="7"/>
    </row>
    <row r="42" ht="14.25" customHeight="1">
      <c r="A42" s="8">
        <v>41.0</v>
      </c>
      <c r="B42" s="8">
        <v>3.0</v>
      </c>
      <c r="C42" s="8" t="s">
        <v>4886</v>
      </c>
      <c r="D42" s="8" t="s">
        <v>4900</v>
      </c>
      <c r="E42" s="8" t="str">
        <f t="shared" si="1"/>
        <v>3K</v>
      </c>
      <c r="F42" s="8">
        <v>27.0</v>
      </c>
      <c r="G42" s="8">
        <v>2.0</v>
      </c>
      <c r="H42" s="8">
        <v>1.0</v>
      </c>
      <c r="I42" s="8"/>
      <c r="J42" s="8" t="str">
        <f t="shared" si="2"/>
        <v>HARPER</v>
      </c>
      <c r="K42" s="8" t="str">
        <f t="shared" si="68"/>
        <v>05 Juni 2026</v>
      </c>
      <c r="L42" s="8" t="str">
        <f t="shared" si="69"/>
        <v>10 Juni 2026</v>
      </c>
      <c r="M42" s="8" t="str">
        <f t="shared" si="70"/>
        <v>Kamis</v>
      </c>
      <c r="N42" s="8" t="str">
        <f t="shared" si="71"/>
        <v>Empat</v>
      </c>
      <c r="O42" s="8" t="str">
        <f t="shared" si="72"/>
        <v>Juni</v>
      </c>
      <c r="P42" s="8" t="str">
        <f t="shared" si="73"/>
        <v>Dua Ribu Dua Puluh Enam</v>
      </c>
      <c r="Q42" s="8" t="str">
        <f t="shared" si="74"/>
        <v>04 Juni 2026</v>
      </c>
      <c r="R42" s="8"/>
      <c r="S42" s="8"/>
      <c r="T42" s="10"/>
      <c r="U42" s="4"/>
      <c r="V42" s="8"/>
      <c r="W42" s="8"/>
      <c r="X42" s="4"/>
      <c r="Y42" s="4"/>
      <c r="Z42" s="7"/>
      <c r="AA42" s="7"/>
      <c r="AB42" s="7"/>
      <c r="AC42" s="7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7"/>
      <c r="CO42" s="4"/>
      <c r="CP42" s="4"/>
      <c r="CQ42" s="4"/>
      <c r="CR42" s="4"/>
      <c r="CS42" s="4"/>
      <c r="CT42" s="4"/>
      <c r="CU42" s="7"/>
      <c r="CV42" s="7"/>
      <c r="CW42" s="7"/>
      <c r="CX42" s="7"/>
      <c r="CY42" s="7"/>
    </row>
    <row r="43" ht="14.25" customHeight="1">
      <c r="A43" s="8">
        <v>42.0</v>
      </c>
      <c r="B43" s="8">
        <v>3.0</v>
      </c>
      <c r="C43" s="8" t="s">
        <v>4899</v>
      </c>
      <c r="D43" s="8" t="s">
        <v>4913</v>
      </c>
      <c r="E43" s="8" t="str">
        <f t="shared" si="1"/>
        <v>3L</v>
      </c>
      <c r="F43" s="8">
        <v>27.0</v>
      </c>
      <c r="G43" s="8">
        <v>2.0</v>
      </c>
      <c r="H43" s="8">
        <v>1.0</v>
      </c>
      <c r="I43" s="8"/>
      <c r="J43" s="8" t="str">
        <f t="shared" si="2"/>
        <v>PARK</v>
      </c>
      <c r="K43" s="8" t="str">
        <f t="shared" si="68"/>
        <v>05 Juni 2026</v>
      </c>
      <c r="L43" s="8" t="str">
        <f t="shared" si="69"/>
        <v>10 Juni 2026</v>
      </c>
      <c r="M43" s="8" t="str">
        <f t="shared" si="70"/>
        <v>Kamis</v>
      </c>
      <c r="N43" s="8" t="str">
        <f t="shared" si="71"/>
        <v>Empat</v>
      </c>
      <c r="O43" s="8" t="str">
        <f t="shared" si="72"/>
        <v>Juni</v>
      </c>
      <c r="P43" s="8" t="str">
        <f t="shared" si="73"/>
        <v>Dua Ribu Dua Puluh Enam</v>
      </c>
      <c r="Q43" s="8" t="str">
        <f t="shared" si="74"/>
        <v>04 Juni 2026</v>
      </c>
      <c r="R43" s="8"/>
      <c r="S43" s="8"/>
      <c r="T43" s="10"/>
      <c r="U43" s="4"/>
      <c r="V43" s="8"/>
      <c r="W43" s="8"/>
      <c r="X43" s="4"/>
      <c r="Y43" s="4"/>
      <c r="Z43" s="7"/>
      <c r="AA43" s="7"/>
      <c r="AB43" s="7"/>
      <c r="AC43" s="7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7"/>
      <c r="CO43" s="4"/>
      <c r="CP43" s="4"/>
      <c r="CQ43" s="4"/>
      <c r="CR43" s="4"/>
      <c r="CS43" s="4"/>
      <c r="CT43" s="4"/>
      <c r="CU43" s="7"/>
      <c r="CV43" s="7"/>
      <c r="CW43" s="7"/>
      <c r="CX43" s="7"/>
      <c r="CY43" s="7"/>
    </row>
    <row r="44" ht="14.25" customHeight="1">
      <c r="A44" s="8">
        <v>43.0</v>
      </c>
      <c r="B44" s="8">
        <v>3.0</v>
      </c>
      <c r="C44" s="8" t="s">
        <v>4899</v>
      </c>
      <c r="D44" s="8" t="s">
        <v>4914</v>
      </c>
      <c r="E44" s="8" t="str">
        <f t="shared" si="1"/>
        <v>3M</v>
      </c>
      <c r="F44" s="8">
        <v>27.0</v>
      </c>
      <c r="G44" s="8">
        <v>2.0</v>
      </c>
      <c r="H44" s="8">
        <v>1.0</v>
      </c>
      <c r="I44" s="8"/>
      <c r="J44" s="8" t="str">
        <f t="shared" si="2"/>
        <v>PARK</v>
      </c>
      <c r="K44" s="8" t="str">
        <f t="shared" si="68"/>
        <v>05 Juni 2026</v>
      </c>
      <c r="L44" s="8" t="str">
        <f t="shared" si="69"/>
        <v>10 Juni 2026</v>
      </c>
      <c r="M44" s="8" t="str">
        <f t="shared" si="70"/>
        <v>Kamis</v>
      </c>
      <c r="N44" s="8" t="str">
        <f t="shared" si="71"/>
        <v>Empat</v>
      </c>
      <c r="O44" s="8" t="str">
        <f t="shared" si="72"/>
        <v>Juni</v>
      </c>
      <c r="P44" s="8" t="str">
        <f t="shared" si="73"/>
        <v>Dua Ribu Dua Puluh Enam</v>
      </c>
      <c r="Q44" s="8" t="str">
        <f t="shared" si="74"/>
        <v>04 Juni 2026</v>
      </c>
      <c r="R44" s="8"/>
      <c r="S44" s="8"/>
      <c r="T44" s="10"/>
      <c r="U44" s="4"/>
      <c r="V44" s="8"/>
      <c r="W44" s="8"/>
      <c r="X44" s="4"/>
      <c r="Y44" s="4"/>
      <c r="Z44" s="7"/>
      <c r="AA44" s="7"/>
      <c r="AB44" s="7"/>
      <c r="AC44" s="7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7"/>
      <c r="CO44" s="4"/>
      <c r="CP44" s="4"/>
      <c r="CQ44" s="4"/>
      <c r="CR44" s="4"/>
      <c r="CS44" s="4"/>
      <c r="CT44" s="4"/>
      <c r="CU44" s="7"/>
      <c r="CV44" s="7"/>
      <c r="CW44" s="7"/>
      <c r="CX44" s="7"/>
      <c r="CY44" s="7"/>
    </row>
    <row r="45" ht="14.25" customHeight="1">
      <c r="A45" s="8">
        <v>44.0</v>
      </c>
      <c r="B45" s="8">
        <v>3.0</v>
      </c>
      <c r="C45" s="8" t="s">
        <v>4899</v>
      </c>
      <c r="D45" s="8" t="s">
        <v>4918</v>
      </c>
      <c r="E45" s="8" t="str">
        <f t="shared" si="1"/>
        <v>3N</v>
      </c>
      <c r="F45" s="8">
        <v>27.0</v>
      </c>
      <c r="G45" s="8">
        <v>2.0</v>
      </c>
      <c r="H45" s="8">
        <v>1.0</v>
      </c>
      <c r="I45" s="8"/>
      <c r="J45" s="8" t="str">
        <f t="shared" si="2"/>
        <v>PARK</v>
      </c>
      <c r="K45" s="8" t="str">
        <f t="shared" si="68"/>
        <v>05 Juni 2026</v>
      </c>
      <c r="L45" s="8" t="str">
        <f t="shared" si="69"/>
        <v>10 Juni 2026</v>
      </c>
      <c r="M45" s="8" t="str">
        <f t="shared" si="70"/>
        <v>Kamis</v>
      </c>
      <c r="N45" s="8" t="str">
        <f t="shared" si="71"/>
        <v>Empat</v>
      </c>
      <c r="O45" s="8" t="str">
        <f t="shared" si="72"/>
        <v>Juni</v>
      </c>
      <c r="P45" s="8" t="str">
        <f t="shared" si="73"/>
        <v>Dua Ribu Dua Puluh Enam</v>
      </c>
      <c r="Q45" s="8" t="str">
        <f t="shared" si="74"/>
        <v>04 Juni 2026</v>
      </c>
      <c r="R45" s="8"/>
      <c r="S45" s="8"/>
      <c r="T45" s="10"/>
      <c r="U45" s="4"/>
      <c r="V45" s="8"/>
      <c r="W45" s="8"/>
      <c r="X45" s="4"/>
      <c r="Y45" s="4"/>
      <c r="Z45" s="7"/>
      <c r="AA45" s="7"/>
      <c r="AB45" s="7"/>
      <c r="AC45" s="7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7"/>
      <c r="CO45" s="4"/>
      <c r="CP45" s="4"/>
      <c r="CQ45" s="4"/>
      <c r="CR45" s="4"/>
      <c r="CS45" s="4"/>
      <c r="CT45" s="4"/>
      <c r="CU45" s="7"/>
      <c r="CV45" s="7"/>
      <c r="CW45" s="7"/>
      <c r="CX45" s="7"/>
      <c r="CY45" s="7"/>
    </row>
    <row r="46" ht="14.25" customHeight="1">
      <c r="A46" s="8">
        <v>45.0</v>
      </c>
      <c r="B46" s="8">
        <v>3.0</v>
      </c>
      <c r="C46" s="8" t="s">
        <v>4899</v>
      </c>
      <c r="D46" s="8" t="s">
        <v>4920</v>
      </c>
      <c r="E46" s="8" t="str">
        <f t="shared" si="1"/>
        <v>3O</v>
      </c>
      <c r="F46" s="8">
        <v>27.0</v>
      </c>
      <c r="G46" s="8">
        <v>2.0</v>
      </c>
      <c r="H46" s="8">
        <v>1.0</v>
      </c>
      <c r="I46" s="8"/>
      <c r="J46" s="8" t="str">
        <f t="shared" si="2"/>
        <v>PARK</v>
      </c>
      <c r="K46" s="8" t="str">
        <f t="shared" si="68"/>
        <v>05 Juni 2026</v>
      </c>
      <c r="L46" s="8" t="str">
        <f t="shared" si="69"/>
        <v>10 Juni 2026</v>
      </c>
      <c r="M46" s="8" t="str">
        <f t="shared" si="70"/>
        <v>Kamis</v>
      </c>
      <c r="N46" s="8" t="str">
        <f t="shared" si="71"/>
        <v>Empat</v>
      </c>
      <c r="O46" s="8" t="str">
        <f t="shared" si="72"/>
        <v>Juni</v>
      </c>
      <c r="P46" s="8" t="str">
        <f t="shared" si="73"/>
        <v>Dua Ribu Dua Puluh Enam</v>
      </c>
      <c r="Q46" s="8" t="str">
        <f t="shared" si="74"/>
        <v>04 Juni 2026</v>
      </c>
      <c r="R46" s="8"/>
      <c r="S46" s="8"/>
      <c r="T46" s="10"/>
      <c r="U46" s="4"/>
      <c r="V46" s="8"/>
      <c r="W46" s="8"/>
      <c r="X46" s="4"/>
      <c r="Y46" s="4"/>
      <c r="Z46" s="7"/>
      <c r="AA46" s="7"/>
      <c r="AB46" s="7"/>
      <c r="AC46" s="7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7"/>
      <c r="CO46" s="4"/>
      <c r="CP46" s="4"/>
      <c r="CQ46" s="4"/>
      <c r="CR46" s="4"/>
      <c r="CS46" s="4"/>
      <c r="CT46" s="4"/>
      <c r="CU46" s="7"/>
      <c r="CV46" s="7"/>
      <c r="CW46" s="7"/>
      <c r="CX46" s="7"/>
      <c r="CY46" s="7"/>
    </row>
    <row r="47" ht="14.25" customHeight="1">
      <c r="A47" s="8">
        <v>46.0</v>
      </c>
      <c r="B47" s="8">
        <v>4.0</v>
      </c>
      <c r="C47" s="8" t="s">
        <v>4915</v>
      </c>
      <c r="D47" s="8" t="s">
        <v>4851</v>
      </c>
      <c r="E47" s="8" t="str">
        <f t="shared" si="1"/>
        <v>4A</v>
      </c>
      <c r="F47" s="8">
        <v>27.0</v>
      </c>
      <c r="G47" s="8">
        <v>2.0</v>
      </c>
      <c r="H47" s="8">
        <v>1.0</v>
      </c>
      <c r="I47" s="8">
        <v>1.0</v>
      </c>
      <c r="J47" s="8" t="str">
        <f t="shared" si="2"/>
        <v>STIS</v>
      </c>
      <c r="K47" s="9" t="s">
        <v>4941</v>
      </c>
      <c r="L47" s="9" t="s">
        <v>4942</v>
      </c>
      <c r="M47" s="9" t="s">
        <v>4924</v>
      </c>
      <c r="N47" s="9" t="s">
        <v>4943</v>
      </c>
      <c r="O47" s="9" t="s">
        <v>4939</v>
      </c>
      <c r="P47" s="9" t="s">
        <v>4857</v>
      </c>
      <c r="Q47" s="9" t="s">
        <v>4935</v>
      </c>
      <c r="R47" s="8"/>
      <c r="S47" s="8"/>
      <c r="T47" s="10"/>
      <c r="U47" s="4"/>
      <c r="V47" s="8"/>
      <c r="W47" s="8"/>
      <c r="X47" s="4"/>
      <c r="Y47" s="4"/>
      <c r="Z47" s="7"/>
      <c r="AA47" s="7"/>
      <c r="AB47" s="7"/>
      <c r="AC47" s="7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7"/>
      <c r="CN47" s="7"/>
      <c r="CO47" s="7"/>
      <c r="CP47" s="7"/>
      <c r="CQ47" s="4"/>
      <c r="CR47" s="4"/>
      <c r="CS47" s="4"/>
      <c r="CT47" s="4"/>
      <c r="CU47" s="7"/>
      <c r="CV47" s="7"/>
      <c r="CW47" s="7"/>
      <c r="CX47" s="7"/>
      <c r="CY47" s="7"/>
    </row>
    <row r="48" ht="14.25" customHeight="1">
      <c r="A48" s="8">
        <v>47.0</v>
      </c>
      <c r="B48" s="8">
        <v>4.0</v>
      </c>
      <c r="C48" s="8" t="s">
        <v>4915</v>
      </c>
      <c r="D48" s="8" t="s">
        <v>4871</v>
      </c>
      <c r="E48" s="8" t="str">
        <f t="shared" si="1"/>
        <v>4B</v>
      </c>
      <c r="F48" s="8">
        <v>27.0</v>
      </c>
      <c r="G48" s="8">
        <v>2.0</v>
      </c>
      <c r="H48" s="8">
        <v>1.0</v>
      </c>
      <c r="I48" s="8"/>
      <c r="J48" s="8" t="str">
        <f t="shared" si="2"/>
        <v>STIS</v>
      </c>
      <c r="K48" s="8" t="str">
        <f>IF(B31=B30,K47,"")</f>
        <v>08 Juni 2026</v>
      </c>
      <c r="L48" s="8" t="str">
        <f>IF(B31=B30,L47,"")</f>
        <v>13 Juni 2026</v>
      </c>
      <c r="M48" s="8" t="str">
        <f>IF(B31=B30,M47,"")</f>
        <v>Jumat</v>
      </c>
      <c r="N48" s="8" t="str">
        <f>IF(B31=B30,N47,"")</f>
        <v>Lima</v>
      </c>
      <c r="O48" s="8" t="str">
        <f>IF(B31=B30,O47,"")</f>
        <v>Juni</v>
      </c>
      <c r="P48" s="8" t="str">
        <f>IF(B31=B30,P47,"")</f>
        <v>Dua Ribu Dua Puluh Enam</v>
      </c>
      <c r="Q48" s="8" t="str">
        <f>IF(B31=B30,Q47,"")</f>
        <v>05 Juni 2026</v>
      </c>
      <c r="R48" s="8"/>
      <c r="S48" s="8"/>
      <c r="T48" s="10"/>
      <c r="U48" s="4"/>
      <c r="V48" s="8"/>
      <c r="W48" s="8"/>
      <c r="X48" s="4"/>
      <c r="Y48" s="4"/>
      <c r="Z48" s="7"/>
      <c r="AA48" s="7"/>
      <c r="AB48" s="7"/>
      <c r="AC48" s="7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7"/>
      <c r="CN48" s="7"/>
      <c r="CO48" s="7"/>
      <c r="CP48" s="7"/>
      <c r="CQ48" s="4"/>
      <c r="CR48" s="4"/>
      <c r="CS48" s="4"/>
      <c r="CT48" s="4"/>
      <c r="CU48" s="7"/>
      <c r="CV48" s="7"/>
      <c r="CW48" s="7"/>
      <c r="CX48" s="7"/>
      <c r="CY48" s="7"/>
    </row>
    <row r="49" ht="14.25" customHeight="1">
      <c r="A49" s="8">
        <v>48.0</v>
      </c>
      <c r="B49" s="8">
        <v>4.0</v>
      </c>
      <c r="C49" s="8" t="s">
        <v>4915</v>
      </c>
      <c r="D49" s="8" t="s">
        <v>4875</v>
      </c>
      <c r="E49" s="8" t="str">
        <f t="shared" si="1"/>
        <v>4C</v>
      </c>
      <c r="F49" s="8">
        <v>27.0</v>
      </c>
      <c r="G49" s="8">
        <v>2.0</v>
      </c>
      <c r="H49" s="8">
        <v>1.0</v>
      </c>
      <c r="I49" s="8"/>
      <c r="J49" s="8" t="str">
        <f t="shared" si="2"/>
        <v>STIS</v>
      </c>
      <c r="K49" s="8" t="str">
        <f t="shared" ref="K49:K50" si="75">IF(B49=B48,K48,"")</f>
        <v>08 Juni 2026</v>
      </c>
      <c r="L49" s="8" t="str">
        <f t="shared" ref="L49:L50" si="76">IF(B49=B48,L48,"")</f>
        <v>13 Juni 2026</v>
      </c>
      <c r="M49" s="8" t="str">
        <f t="shared" ref="M49:M50" si="77">IF(B49=B48,M48,"")</f>
        <v>Jumat</v>
      </c>
      <c r="N49" s="8" t="str">
        <f t="shared" ref="N49:N50" si="78">IF(B49=B48,N48,"")</f>
        <v>Lima</v>
      </c>
      <c r="O49" s="8" t="str">
        <f t="shared" ref="O49:O50" si="79">IF(B49=B48,O48,"")</f>
        <v>Juni</v>
      </c>
      <c r="P49" s="8" t="str">
        <f t="shared" ref="P49:P50" si="80">IF(B49=B48,P48,"")</f>
        <v>Dua Ribu Dua Puluh Enam</v>
      </c>
      <c r="Q49" s="8" t="str">
        <f t="shared" ref="Q49:Q50" si="81">IF(B49=B48,Q48,"")</f>
        <v>05 Juni 2026</v>
      </c>
      <c r="R49" s="8"/>
      <c r="S49" s="8"/>
      <c r="T49" s="10"/>
      <c r="U49" s="4"/>
      <c r="V49" s="8"/>
      <c r="W49" s="8"/>
      <c r="X49" s="4"/>
      <c r="Y49" s="4"/>
      <c r="Z49" s="7"/>
      <c r="AA49" s="7"/>
      <c r="AB49" s="7"/>
      <c r="AC49" s="7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7"/>
      <c r="CN49" s="7"/>
      <c r="CO49" s="7"/>
      <c r="CP49" s="7"/>
      <c r="CQ49" s="4"/>
      <c r="CR49" s="4"/>
      <c r="CS49" s="4"/>
      <c r="CT49" s="4"/>
      <c r="CU49" s="7"/>
      <c r="CV49" s="7"/>
      <c r="CW49" s="7"/>
      <c r="CX49" s="8"/>
      <c r="CY49" s="8"/>
    </row>
    <row r="50" ht="14.25" customHeight="1">
      <c r="A50" s="8">
        <v>49.0</v>
      </c>
      <c r="B50" s="8">
        <v>4.0</v>
      </c>
      <c r="C50" s="8" t="s">
        <v>4915</v>
      </c>
      <c r="D50" s="8" t="s">
        <v>4878</v>
      </c>
      <c r="E50" s="8" t="str">
        <f t="shared" si="1"/>
        <v>4D</v>
      </c>
      <c r="F50" s="8">
        <v>27.0</v>
      </c>
      <c r="G50" s="8">
        <v>2.0</v>
      </c>
      <c r="H50" s="8">
        <v>1.0</v>
      </c>
      <c r="I50" s="8"/>
      <c r="J50" s="8" t="str">
        <f t="shared" si="2"/>
        <v>STIS</v>
      </c>
      <c r="K50" s="8" t="str">
        <f t="shared" si="75"/>
        <v>08 Juni 2026</v>
      </c>
      <c r="L50" s="8" t="str">
        <f t="shared" si="76"/>
        <v>13 Juni 2026</v>
      </c>
      <c r="M50" s="8" t="str">
        <f t="shared" si="77"/>
        <v>Jumat</v>
      </c>
      <c r="N50" s="8" t="str">
        <f t="shared" si="78"/>
        <v>Lima</v>
      </c>
      <c r="O50" s="8" t="str">
        <f t="shared" si="79"/>
        <v>Juni</v>
      </c>
      <c r="P50" s="8" t="str">
        <f t="shared" si="80"/>
        <v>Dua Ribu Dua Puluh Enam</v>
      </c>
      <c r="Q50" s="8" t="str">
        <f t="shared" si="81"/>
        <v>05 Juni 2026</v>
      </c>
      <c r="R50" s="8"/>
      <c r="S50" s="8"/>
      <c r="T50" s="10"/>
      <c r="U50" s="4"/>
      <c r="V50" s="8"/>
      <c r="W50" s="8"/>
      <c r="X50" s="4"/>
      <c r="Y50" s="4"/>
      <c r="Z50" s="7"/>
      <c r="AA50" s="7"/>
      <c r="AB50" s="7"/>
      <c r="AC50" s="7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7"/>
      <c r="CN50" s="7"/>
      <c r="CO50" s="7"/>
      <c r="CP50" s="7"/>
      <c r="CQ50" s="4"/>
      <c r="CR50" s="4"/>
      <c r="CS50" s="4"/>
      <c r="CT50" s="4"/>
      <c r="CU50" s="7"/>
      <c r="CV50" s="7"/>
      <c r="CW50" s="7"/>
      <c r="CX50" s="8"/>
      <c r="CY50" s="8"/>
    </row>
    <row r="51" ht="14.25" customHeight="1">
      <c r="A51" s="8">
        <v>50.0</v>
      </c>
      <c r="B51" s="8">
        <v>4.0</v>
      </c>
      <c r="C51" s="8" t="s">
        <v>4915</v>
      </c>
      <c r="D51" s="8" t="s">
        <v>4880</v>
      </c>
      <c r="E51" s="8" t="str">
        <f t="shared" si="1"/>
        <v>4E</v>
      </c>
      <c r="F51" s="8">
        <v>27.0</v>
      </c>
      <c r="G51" s="8">
        <v>2.0</v>
      </c>
      <c r="H51" s="8">
        <v>1.0</v>
      </c>
      <c r="I51" s="8"/>
      <c r="J51" s="8" t="str">
        <f t="shared" si="2"/>
        <v>STIS</v>
      </c>
      <c r="K51" s="8" t="str">
        <f t="shared" ref="K51:K68" si="82">IF(B49=B48,K50,"")</f>
        <v>08 Juni 2026</v>
      </c>
      <c r="L51" s="8" t="str">
        <f t="shared" ref="L51:L68" si="83">IF(B49=B48,L50,"")</f>
        <v>13 Juni 2026</v>
      </c>
      <c r="M51" s="8" t="str">
        <f t="shared" ref="M51:M68" si="84">IF(B49=B48,M50,"")</f>
        <v>Jumat</v>
      </c>
      <c r="N51" s="8" t="str">
        <f t="shared" ref="N51:N68" si="85">IF(B49=B48,N50,"")</f>
        <v>Lima</v>
      </c>
      <c r="O51" s="8" t="str">
        <f t="shared" ref="O51:O68" si="86">IF(B49=B48,O50,"")</f>
        <v>Juni</v>
      </c>
      <c r="P51" s="8" t="str">
        <f t="shared" ref="P51:P68" si="87">IF(B49=B48,P50,"")</f>
        <v>Dua Ribu Dua Puluh Enam</v>
      </c>
      <c r="Q51" s="8" t="str">
        <f t="shared" ref="Q51:Q68" si="88">IF(B49=B48,Q50,"")</f>
        <v>05 Juni 2026</v>
      </c>
      <c r="R51" s="8"/>
      <c r="S51" s="8"/>
      <c r="T51" s="10"/>
      <c r="U51" s="4"/>
      <c r="V51" s="8"/>
      <c r="W51" s="8"/>
      <c r="X51" s="4"/>
      <c r="Y51" s="4"/>
      <c r="Z51" s="7"/>
      <c r="AA51" s="7"/>
      <c r="AB51" s="7"/>
      <c r="AC51" s="7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7"/>
      <c r="CN51" s="7"/>
      <c r="CO51" s="7"/>
      <c r="CP51" s="7"/>
      <c r="CQ51" s="4"/>
      <c r="CR51" s="4"/>
      <c r="CS51" s="4"/>
      <c r="CT51" s="4"/>
      <c r="CU51" s="7"/>
      <c r="CV51" s="7"/>
      <c r="CW51" s="7"/>
      <c r="CX51" s="8"/>
      <c r="CY51" s="8"/>
    </row>
    <row r="52" ht="14.25" customHeight="1">
      <c r="A52" s="8">
        <v>51.0</v>
      </c>
      <c r="B52" s="8">
        <v>4.0</v>
      </c>
      <c r="C52" s="8" t="s">
        <v>4915</v>
      </c>
      <c r="D52" s="8" t="s">
        <v>4883</v>
      </c>
      <c r="E52" s="8" t="str">
        <f t="shared" si="1"/>
        <v>4F</v>
      </c>
      <c r="F52" s="8">
        <v>27.0</v>
      </c>
      <c r="G52" s="8">
        <v>2.0</v>
      </c>
      <c r="H52" s="8">
        <v>1.0</v>
      </c>
      <c r="I52" s="8"/>
      <c r="J52" s="8" t="str">
        <f t="shared" si="2"/>
        <v>STIS</v>
      </c>
      <c r="K52" s="8" t="str">
        <f t="shared" si="82"/>
        <v>08 Juni 2026</v>
      </c>
      <c r="L52" s="8" t="str">
        <f t="shared" si="83"/>
        <v>13 Juni 2026</v>
      </c>
      <c r="M52" s="8" t="str">
        <f t="shared" si="84"/>
        <v>Jumat</v>
      </c>
      <c r="N52" s="8" t="str">
        <f t="shared" si="85"/>
        <v>Lima</v>
      </c>
      <c r="O52" s="8" t="str">
        <f t="shared" si="86"/>
        <v>Juni</v>
      </c>
      <c r="P52" s="8" t="str">
        <f t="shared" si="87"/>
        <v>Dua Ribu Dua Puluh Enam</v>
      </c>
      <c r="Q52" s="8" t="str">
        <f t="shared" si="88"/>
        <v>05 Juni 2026</v>
      </c>
      <c r="R52" s="8"/>
      <c r="S52" s="8"/>
      <c r="T52" s="10"/>
      <c r="U52" s="4"/>
      <c r="V52" s="8"/>
      <c r="W52" s="8"/>
      <c r="X52" s="4"/>
      <c r="Y52" s="4"/>
      <c r="Z52" s="7"/>
      <c r="AA52" s="7"/>
      <c r="AB52" s="7"/>
      <c r="AC52" s="7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7"/>
      <c r="CN52" s="7"/>
      <c r="CO52" s="7"/>
      <c r="CP52" s="7"/>
      <c r="CQ52" s="4"/>
      <c r="CR52" s="4"/>
      <c r="CS52" s="4"/>
      <c r="CT52" s="4"/>
      <c r="CU52" s="7"/>
      <c r="CV52" s="7"/>
      <c r="CW52" s="7"/>
      <c r="CX52" s="8"/>
      <c r="CY52" s="8"/>
    </row>
    <row r="53" ht="14.25" customHeight="1">
      <c r="A53" s="8">
        <v>52.0</v>
      </c>
      <c r="B53" s="8">
        <v>4.0</v>
      </c>
      <c r="C53" s="8" t="s">
        <v>4915</v>
      </c>
      <c r="D53" s="8" t="s">
        <v>4887</v>
      </c>
      <c r="E53" s="8" t="str">
        <f t="shared" si="1"/>
        <v>4G</v>
      </c>
      <c r="F53" s="8">
        <v>26.0</v>
      </c>
      <c r="G53" s="8">
        <v>2.0</v>
      </c>
      <c r="H53" s="8">
        <v>1.0</v>
      </c>
      <c r="I53" s="8"/>
      <c r="J53" s="8" t="str">
        <f t="shared" si="2"/>
        <v>STIS</v>
      </c>
      <c r="K53" s="8" t="str">
        <f t="shared" si="82"/>
        <v>08 Juni 2026</v>
      </c>
      <c r="L53" s="8" t="str">
        <f t="shared" si="83"/>
        <v>13 Juni 2026</v>
      </c>
      <c r="M53" s="8" t="str">
        <f t="shared" si="84"/>
        <v>Jumat</v>
      </c>
      <c r="N53" s="8" t="str">
        <f t="shared" si="85"/>
        <v>Lima</v>
      </c>
      <c r="O53" s="8" t="str">
        <f t="shared" si="86"/>
        <v>Juni</v>
      </c>
      <c r="P53" s="8" t="str">
        <f t="shared" si="87"/>
        <v>Dua Ribu Dua Puluh Enam</v>
      </c>
      <c r="Q53" s="8" t="str">
        <f t="shared" si="88"/>
        <v>05 Juni 2026</v>
      </c>
      <c r="R53" s="8"/>
      <c r="S53" s="8"/>
      <c r="T53" s="10"/>
      <c r="U53" s="4"/>
      <c r="V53" s="8"/>
      <c r="W53" s="8"/>
      <c r="X53" s="4"/>
      <c r="Y53" s="4"/>
      <c r="Z53" s="7"/>
      <c r="AA53" s="7"/>
      <c r="AB53" s="7"/>
      <c r="AC53" s="7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7"/>
      <c r="CN53" s="7"/>
      <c r="CO53" s="7"/>
      <c r="CP53" s="7"/>
      <c r="CQ53" s="4"/>
      <c r="CR53" s="4"/>
      <c r="CS53" s="4"/>
      <c r="CT53" s="4"/>
      <c r="CU53" s="7"/>
      <c r="CV53" s="7"/>
      <c r="CW53" s="7"/>
      <c r="CX53" s="8"/>
      <c r="CY53" s="8"/>
    </row>
    <row r="54" ht="14.25" customHeight="1">
      <c r="A54" s="8">
        <v>53.0</v>
      </c>
      <c r="B54" s="8">
        <v>4.0</v>
      </c>
      <c r="C54" s="8" t="s">
        <v>4915</v>
      </c>
      <c r="D54" s="8" t="s">
        <v>4890</v>
      </c>
      <c r="E54" s="8" t="str">
        <f t="shared" si="1"/>
        <v>4H</v>
      </c>
      <c r="F54" s="8">
        <v>26.0</v>
      </c>
      <c r="G54" s="8">
        <v>2.0</v>
      </c>
      <c r="H54" s="8">
        <v>1.0</v>
      </c>
      <c r="I54" s="8"/>
      <c r="J54" s="8" t="str">
        <f t="shared" si="2"/>
        <v>STIS</v>
      </c>
      <c r="K54" s="8" t="str">
        <f t="shared" si="82"/>
        <v>08 Juni 2026</v>
      </c>
      <c r="L54" s="8" t="str">
        <f t="shared" si="83"/>
        <v>13 Juni 2026</v>
      </c>
      <c r="M54" s="8" t="str">
        <f t="shared" si="84"/>
        <v>Jumat</v>
      </c>
      <c r="N54" s="8" t="str">
        <f t="shared" si="85"/>
        <v>Lima</v>
      </c>
      <c r="O54" s="8" t="str">
        <f t="shared" si="86"/>
        <v>Juni</v>
      </c>
      <c r="P54" s="8" t="str">
        <f t="shared" si="87"/>
        <v>Dua Ribu Dua Puluh Enam</v>
      </c>
      <c r="Q54" s="8" t="str">
        <f t="shared" si="88"/>
        <v>05 Juni 2026</v>
      </c>
      <c r="R54" s="8"/>
      <c r="S54" s="8"/>
      <c r="T54" s="10"/>
      <c r="U54" s="4"/>
      <c r="V54" s="8"/>
      <c r="W54" s="8"/>
      <c r="X54" s="4"/>
      <c r="Y54" s="4"/>
      <c r="Z54" s="7"/>
      <c r="AA54" s="7"/>
      <c r="AB54" s="7"/>
      <c r="AC54" s="7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7"/>
      <c r="CN54" s="7"/>
      <c r="CO54" s="7"/>
      <c r="CP54" s="7"/>
      <c r="CQ54" s="4"/>
      <c r="CR54" s="4"/>
      <c r="CS54" s="4"/>
      <c r="CT54" s="4"/>
      <c r="CU54" s="7"/>
      <c r="CV54" s="7"/>
      <c r="CW54" s="7"/>
      <c r="CX54" s="8"/>
      <c r="CY54" s="8"/>
    </row>
    <row r="55" ht="14.25" customHeight="1">
      <c r="A55" s="8">
        <v>54.0</v>
      </c>
      <c r="B55" s="8">
        <v>4.0</v>
      </c>
      <c r="C55" s="8" t="s">
        <v>4915</v>
      </c>
      <c r="D55" s="8" t="s">
        <v>4893</v>
      </c>
      <c r="E55" s="8" t="str">
        <f t="shared" si="1"/>
        <v>4I</v>
      </c>
      <c r="F55" s="8">
        <v>26.0</v>
      </c>
      <c r="G55" s="8">
        <v>2.0</v>
      </c>
      <c r="H55" s="8">
        <v>1.0</v>
      </c>
      <c r="I55" s="8"/>
      <c r="J55" s="8" t="str">
        <f t="shared" si="2"/>
        <v>STIS</v>
      </c>
      <c r="K55" s="8" t="str">
        <f t="shared" si="82"/>
        <v>08 Juni 2026</v>
      </c>
      <c r="L55" s="8" t="str">
        <f t="shared" si="83"/>
        <v>13 Juni 2026</v>
      </c>
      <c r="M55" s="8" t="str">
        <f t="shared" si="84"/>
        <v>Jumat</v>
      </c>
      <c r="N55" s="8" t="str">
        <f t="shared" si="85"/>
        <v>Lima</v>
      </c>
      <c r="O55" s="8" t="str">
        <f t="shared" si="86"/>
        <v>Juni</v>
      </c>
      <c r="P55" s="8" t="str">
        <f t="shared" si="87"/>
        <v>Dua Ribu Dua Puluh Enam</v>
      </c>
      <c r="Q55" s="8" t="str">
        <f t="shared" si="88"/>
        <v>05 Juni 2026</v>
      </c>
      <c r="R55" s="8"/>
      <c r="S55" s="8"/>
      <c r="T55" s="10"/>
      <c r="U55" s="4"/>
      <c r="V55" s="8"/>
      <c r="W55" s="8"/>
      <c r="X55" s="4"/>
      <c r="Y55" s="4"/>
      <c r="Z55" s="7"/>
      <c r="AA55" s="7"/>
      <c r="AB55" s="7"/>
      <c r="AC55" s="7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7"/>
      <c r="CN55" s="7"/>
      <c r="CO55" s="7"/>
      <c r="CP55" s="7"/>
      <c r="CQ55" s="4"/>
      <c r="CR55" s="4"/>
      <c r="CS55" s="4"/>
      <c r="CT55" s="4"/>
      <c r="CU55" s="7"/>
      <c r="CV55" s="7"/>
      <c r="CW55" s="7"/>
      <c r="CX55" s="8"/>
      <c r="CY55" s="8"/>
    </row>
    <row r="56" ht="14.25" customHeight="1">
      <c r="A56" s="8">
        <v>55.0</v>
      </c>
      <c r="B56" s="8">
        <v>4.0</v>
      </c>
      <c r="C56" s="8" t="s">
        <v>4915</v>
      </c>
      <c r="D56" s="8" t="s">
        <v>4896</v>
      </c>
      <c r="E56" s="8" t="str">
        <f t="shared" si="1"/>
        <v>4J</v>
      </c>
      <c r="F56" s="8">
        <v>26.0</v>
      </c>
      <c r="G56" s="8">
        <v>2.0</v>
      </c>
      <c r="H56" s="8">
        <v>1.0</v>
      </c>
      <c r="I56" s="8"/>
      <c r="J56" s="8" t="str">
        <f t="shared" si="2"/>
        <v>STIS</v>
      </c>
      <c r="K56" s="8" t="str">
        <f t="shared" si="82"/>
        <v>08 Juni 2026</v>
      </c>
      <c r="L56" s="8" t="str">
        <f t="shared" si="83"/>
        <v>13 Juni 2026</v>
      </c>
      <c r="M56" s="8" t="str">
        <f t="shared" si="84"/>
        <v>Jumat</v>
      </c>
      <c r="N56" s="8" t="str">
        <f t="shared" si="85"/>
        <v>Lima</v>
      </c>
      <c r="O56" s="8" t="str">
        <f t="shared" si="86"/>
        <v>Juni</v>
      </c>
      <c r="P56" s="8" t="str">
        <f t="shared" si="87"/>
        <v>Dua Ribu Dua Puluh Enam</v>
      </c>
      <c r="Q56" s="8" t="str">
        <f t="shared" si="88"/>
        <v>05 Juni 2026</v>
      </c>
      <c r="R56" s="8"/>
      <c r="S56" s="8"/>
      <c r="T56" s="10"/>
      <c r="U56" s="4"/>
      <c r="V56" s="8"/>
      <c r="W56" s="8"/>
      <c r="X56" s="4"/>
      <c r="Y56" s="4"/>
      <c r="Z56" s="7"/>
      <c r="AA56" s="7"/>
      <c r="AB56" s="7"/>
      <c r="AC56" s="7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7"/>
      <c r="CN56" s="7"/>
      <c r="CO56" s="7"/>
      <c r="CP56" s="7"/>
      <c r="CQ56" s="4"/>
      <c r="CR56" s="4"/>
      <c r="CS56" s="4"/>
      <c r="CT56" s="4"/>
      <c r="CU56" s="7"/>
      <c r="CV56" s="7"/>
      <c r="CW56" s="7"/>
      <c r="CX56" s="8"/>
      <c r="CY56" s="8"/>
    </row>
    <row r="57" ht="14.25" customHeight="1">
      <c r="A57" s="8">
        <v>56.0</v>
      </c>
      <c r="B57" s="8">
        <v>4.0</v>
      </c>
      <c r="C57" s="8" t="s">
        <v>4915</v>
      </c>
      <c r="D57" s="8" t="s">
        <v>4900</v>
      </c>
      <c r="E57" s="8" t="str">
        <f t="shared" si="1"/>
        <v>4K</v>
      </c>
      <c r="F57" s="8">
        <v>26.0</v>
      </c>
      <c r="G57" s="8">
        <v>2.0</v>
      </c>
      <c r="H57" s="8">
        <v>1.0</v>
      </c>
      <c r="I57" s="8"/>
      <c r="J57" s="8" t="str">
        <f t="shared" si="2"/>
        <v>STIS</v>
      </c>
      <c r="K57" s="8" t="str">
        <f t="shared" si="82"/>
        <v>08 Juni 2026</v>
      </c>
      <c r="L57" s="8" t="str">
        <f t="shared" si="83"/>
        <v>13 Juni 2026</v>
      </c>
      <c r="M57" s="8" t="str">
        <f t="shared" si="84"/>
        <v>Jumat</v>
      </c>
      <c r="N57" s="8" t="str">
        <f t="shared" si="85"/>
        <v>Lima</v>
      </c>
      <c r="O57" s="8" t="str">
        <f t="shared" si="86"/>
        <v>Juni</v>
      </c>
      <c r="P57" s="8" t="str">
        <f t="shared" si="87"/>
        <v>Dua Ribu Dua Puluh Enam</v>
      </c>
      <c r="Q57" s="8" t="str">
        <f t="shared" si="88"/>
        <v>05 Juni 2026</v>
      </c>
      <c r="R57" s="8"/>
      <c r="S57" s="8"/>
      <c r="T57" s="10"/>
      <c r="U57" s="4"/>
      <c r="V57" s="8"/>
      <c r="W57" s="8"/>
      <c r="X57" s="4"/>
      <c r="Y57" s="4"/>
      <c r="Z57" s="7"/>
      <c r="AA57" s="7"/>
      <c r="AB57" s="7"/>
      <c r="AC57" s="7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7"/>
      <c r="CN57" s="7"/>
      <c r="CO57" s="7"/>
      <c r="CP57" s="7"/>
      <c r="CQ57" s="4"/>
      <c r="CR57" s="4"/>
      <c r="CS57" s="4"/>
      <c r="CT57" s="4"/>
      <c r="CU57" s="7"/>
      <c r="CV57" s="7"/>
      <c r="CW57" s="7"/>
      <c r="CX57" s="8"/>
      <c r="CY57" s="8"/>
    </row>
    <row r="58" ht="14.25" customHeight="1">
      <c r="A58" s="8">
        <v>57.0</v>
      </c>
      <c r="B58" s="8">
        <v>4.0</v>
      </c>
      <c r="C58" s="8" t="s">
        <v>4915</v>
      </c>
      <c r="D58" s="8" t="s">
        <v>4913</v>
      </c>
      <c r="E58" s="8" t="str">
        <f t="shared" si="1"/>
        <v>4L</v>
      </c>
      <c r="F58" s="8">
        <v>26.0</v>
      </c>
      <c r="G58" s="8">
        <v>2.0</v>
      </c>
      <c r="H58" s="8">
        <v>1.0</v>
      </c>
      <c r="I58" s="8"/>
      <c r="J58" s="8" t="str">
        <f t="shared" si="2"/>
        <v>STIS</v>
      </c>
      <c r="K58" s="8" t="str">
        <f t="shared" si="82"/>
        <v>08 Juni 2026</v>
      </c>
      <c r="L58" s="8" t="str">
        <f t="shared" si="83"/>
        <v>13 Juni 2026</v>
      </c>
      <c r="M58" s="8" t="str">
        <f t="shared" si="84"/>
        <v>Jumat</v>
      </c>
      <c r="N58" s="8" t="str">
        <f t="shared" si="85"/>
        <v>Lima</v>
      </c>
      <c r="O58" s="8" t="str">
        <f t="shared" si="86"/>
        <v>Juni</v>
      </c>
      <c r="P58" s="8" t="str">
        <f t="shared" si="87"/>
        <v>Dua Ribu Dua Puluh Enam</v>
      </c>
      <c r="Q58" s="8" t="str">
        <f t="shared" si="88"/>
        <v>05 Juni 2026</v>
      </c>
      <c r="R58" s="8"/>
      <c r="S58" s="8"/>
      <c r="T58" s="10"/>
      <c r="U58" s="4"/>
      <c r="V58" s="8"/>
      <c r="W58" s="8"/>
      <c r="X58" s="4"/>
      <c r="Y58" s="4"/>
      <c r="Z58" s="7"/>
      <c r="AA58" s="7"/>
      <c r="AB58" s="7"/>
      <c r="AC58" s="7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7"/>
      <c r="CN58" s="7"/>
      <c r="CO58" s="7"/>
      <c r="CP58" s="7"/>
      <c r="CQ58" s="4"/>
      <c r="CR58" s="4"/>
      <c r="CS58" s="4"/>
      <c r="CT58" s="4"/>
      <c r="CU58" s="7"/>
      <c r="CV58" s="7"/>
      <c r="CW58" s="7"/>
      <c r="CX58" s="8"/>
      <c r="CY58" s="8"/>
    </row>
    <row r="59" ht="14.25" customHeight="1">
      <c r="A59" s="8">
        <v>58.0</v>
      </c>
      <c r="B59" s="8">
        <v>4.0</v>
      </c>
      <c r="C59" s="8" t="s">
        <v>4915</v>
      </c>
      <c r="D59" s="8" t="s">
        <v>4914</v>
      </c>
      <c r="E59" s="8" t="str">
        <f t="shared" si="1"/>
        <v>4M</v>
      </c>
      <c r="F59" s="8">
        <v>26.0</v>
      </c>
      <c r="G59" s="8">
        <v>2.0</v>
      </c>
      <c r="H59" s="8">
        <v>1.0</v>
      </c>
      <c r="I59" s="8"/>
      <c r="J59" s="8" t="str">
        <f t="shared" si="2"/>
        <v>STIS</v>
      </c>
      <c r="K59" s="8" t="str">
        <f t="shared" si="82"/>
        <v>08 Juni 2026</v>
      </c>
      <c r="L59" s="8" t="str">
        <f t="shared" si="83"/>
        <v>13 Juni 2026</v>
      </c>
      <c r="M59" s="8" t="str">
        <f t="shared" si="84"/>
        <v>Jumat</v>
      </c>
      <c r="N59" s="8" t="str">
        <f t="shared" si="85"/>
        <v>Lima</v>
      </c>
      <c r="O59" s="8" t="str">
        <f t="shared" si="86"/>
        <v>Juni</v>
      </c>
      <c r="P59" s="8" t="str">
        <f t="shared" si="87"/>
        <v>Dua Ribu Dua Puluh Enam</v>
      </c>
      <c r="Q59" s="8" t="str">
        <f t="shared" si="88"/>
        <v>05 Juni 2026</v>
      </c>
      <c r="R59" s="8"/>
      <c r="S59" s="8"/>
      <c r="T59" s="10"/>
      <c r="U59" s="4"/>
      <c r="V59" s="8"/>
      <c r="W59" s="8"/>
      <c r="X59" s="4"/>
      <c r="Y59" s="4"/>
      <c r="Z59" s="7"/>
      <c r="AA59" s="7"/>
      <c r="AB59" s="7"/>
      <c r="AC59" s="7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7"/>
      <c r="CN59" s="7"/>
      <c r="CO59" s="7"/>
      <c r="CP59" s="7"/>
      <c r="CQ59" s="4"/>
      <c r="CR59" s="4"/>
      <c r="CS59" s="4"/>
      <c r="CT59" s="4"/>
      <c r="CU59" s="7"/>
      <c r="CV59" s="7"/>
      <c r="CW59" s="7"/>
      <c r="CX59" s="8"/>
      <c r="CY59" s="8"/>
    </row>
    <row r="60" ht="14.25" customHeight="1">
      <c r="A60" s="8">
        <v>59.0</v>
      </c>
      <c r="B60" s="8">
        <v>4.0</v>
      </c>
      <c r="C60" s="8" t="s">
        <v>4915</v>
      </c>
      <c r="D60" s="8" t="s">
        <v>4918</v>
      </c>
      <c r="E60" s="8" t="str">
        <f t="shared" si="1"/>
        <v>4N</v>
      </c>
      <c r="F60" s="8">
        <v>26.0</v>
      </c>
      <c r="G60" s="8">
        <v>2.0</v>
      </c>
      <c r="H60" s="8">
        <v>1.0</v>
      </c>
      <c r="I60" s="8"/>
      <c r="J60" s="8" t="str">
        <f t="shared" si="2"/>
        <v>STIS</v>
      </c>
      <c r="K60" s="8" t="str">
        <f t="shared" si="82"/>
        <v>08 Juni 2026</v>
      </c>
      <c r="L60" s="8" t="str">
        <f t="shared" si="83"/>
        <v>13 Juni 2026</v>
      </c>
      <c r="M60" s="8" t="str">
        <f t="shared" si="84"/>
        <v>Jumat</v>
      </c>
      <c r="N60" s="8" t="str">
        <f t="shared" si="85"/>
        <v>Lima</v>
      </c>
      <c r="O60" s="8" t="str">
        <f t="shared" si="86"/>
        <v>Juni</v>
      </c>
      <c r="P60" s="8" t="str">
        <f t="shared" si="87"/>
        <v>Dua Ribu Dua Puluh Enam</v>
      </c>
      <c r="Q60" s="8" t="str">
        <f t="shared" si="88"/>
        <v>05 Juni 2026</v>
      </c>
      <c r="R60" s="8"/>
      <c r="S60" s="8"/>
      <c r="T60" s="10"/>
      <c r="U60" s="4"/>
      <c r="V60" s="8"/>
      <c r="W60" s="8"/>
      <c r="X60" s="4"/>
      <c r="Y60" s="4"/>
      <c r="Z60" s="7"/>
      <c r="AA60" s="7"/>
      <c r="AB60" s="7"/>
      <c r="AC60" s="7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7"/>
      <c r="CN60" s="7"/>
      <c r="CO60" s="7"/>
      <c r="CP60" s="7"/>
      <c r="CQ60" s="4"/>
      <c r="CR60" s="4"/>
      <c r="CS60" s="4"/>
      <c r="CT60" s="4"/>
      <c r="CU60" s="7"/>
      <c r="CV60" s="7"/>
      <c r="CW60" s="7"/>
      <c r="CX60" s="8"/>
      <c r="CY60" s="8"/>
    </row>
    <row r="61" ht="14.25" customHeight="1">
      <c r="A61" s="8">
        <v>60.0</v>
      </c>
      <c r="B61" s="8">
        <v>4.0</v>
      </c>
      <c r="C61" s="8" t="s">
        <v>4915</v>
      </c>
      <c r="D61" s="8" t="s">
        <v>4920</v>
      </c>
      <c r="E61" s="8" t="str">
        <f t="shared" si="1"/>
        <v>4O</v>
      </c>
      <c r="F61" s="8">
        <v>26.0</v>
      </c>
      <c r="G61" s="8">
        <v>2.0</v>
      </c>
      <c r="H61" s="8">
        <v>1.0</v>
      </c>
      <c r="I61" s="8"/>
      <c r="J61" s="8" t="str">
        <f t="shared" si="2"/>
        <v>STIS</v>
      </c>
      <c r="K61" s="8" t="str">
        <f t="shared" si="82"/>
        <v>08 Juni 2026</v>
      </c>
      <c r="L61" s="8" t="str">
        <f t="shared" si="83"/>
        <v>13 Juni 2026</v>
      </c>
      <c r="M61" s="8" t="str">
        <f t="shared" si="84"/>
        <v>Jumat</v>
      </c>
      <c r="N61" s="8" t="str">
        <f t="shared" si="85"/>
        <v>Lima</v>
      </c>
      <c r="O61" s="8" t="str">
        <f t="shared" si="86"/>
        <v>Juni</v>
      </c>
      <c r="P61" s="8" t="str">
        <f t="shared" si="87"/>
        <v>Dua Ribu Dua Puluh Enam</v>
      </c>
      <c r="Q61" s="8" t="str">
        <f t="shared" si="88"/>
        <v>05 Juni 2026</v>
      </c>
      <c r="R61" s="8"/>
      <c r="S61" s="8"/>
      <c r="T61" s="10"/>
      <c r="U61" s="4"/>
      <c r="V61" s="8"/>
      <c r="W61" s="8"/>
      <c r="X61" s="4"/>
      <c r="Y61" s="4"/>
      <c r="Z61" s="7"/>
      <c r="AA61" s="7"/>
      <c r="AB61" s="7"/>
      <c r="AC61" s="7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7"/>
      <c r="CN61" s="7"/>
      <c r="CO61" s="7"/>
      <c r="CP61" s="7"/>
      <c r="CQ61" s="4"/>
      <c r="CR61" s="4"/>
      <c r="CS61" s="4"/>
      <c r="CT61" s="4"/>
      <c r="CU61" s="7"/>
      <c r="CV61" s="7"/>
      <c r="CW61" s="7"/>
      <c r="CX61" s="8"/>
      <c r="CY61" s="8"/>
    </row>
    <row r="62" ht="14.25" customHeight="1">
      <c r="A62" s="8">
        <v>61.0</v>
      </c>
      <c r="B62" s="8">
        <v>4.0</v>
      </c>
      <c r="C62" s="8" t="s">
        <v>4915</v>
      </c>
      <c r="D62" s="8" t="s">
        <v>4944</v>
      </c>
      <c r="E62" s="8" t="str">
        <f t="shared" si="1"/>
        <v>4P</v>
      </c>
      <c r="F62" s="8">
        <v>26.0</v>
      </c>
      <c r="G62" s="8">
        <v>2.0</v>
      </c>
      <c r="H62" s="8">
        <v>1.0</v>
      </c>
      <c r="I62" s="8"/>
      <c r="J62" s="8" t="str">
        <f t="shared" si="2"/>
        <v>STIS</v>
      </c>
      <c r="K62" s="8" t="str">
        <f t="shared" si="82"/>
        <v>08 Juni 2026</v>
      </c>
      <c r="L62" s="8" t="str">
        <f t="shared" si="83"/>
        <v>13 Juni 2026</v>
      </c>
      <c r="M62" s="8" t="str">
        <f t="shared" si="84"/>
        <v>Jumat</v>
      </c>
      <c r="N62" s="8" t="str">
        <f t="shared" si="85"/>
        <v>Lima</v>
      </c>
      <c r="O62" s="8" t="str">
        <f t="shared" si="86"/>
        <v>Juni</v>
      </c>
      <c r="P62" s="8" t="str">
        <f t="shared" si="87"/>
        <v>Dua Ribu Dua Puluh Enam</v>
      </c>
      <c r="Q62" s="8" t="str">
        <f t="shared" si="88"/>
        <v>05 Juni 2026</v>
      </c>
      <c r="R62" s="8"/>
      <c r="S62" s="8"/>
      <c r="T62" s="10"/>
      <c r="U62" s="4"/>
      <c r="V62" s="8"/>
      <c r="W62" s="8"/>
      <c r="X62" s="4"/>
      <c r="Y62" s="4"/>
      <c r="Z62" s="7"/>
      <c r="AA62" s="7"/>
      <c r="AB62" s="7"/>
      <c r="AC62" s="7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7"/>
      <c r="CN62" s="7"/>
      <c r="CO62" s="7"/>
      <c r="CP62" s="7"/>
      <c r="CQ62" s="4"/>
      <c r="CR62" s="4"/>
      <c r="CS62" s="4"/>
      <c r="CT62" s="4"/>
      <c r="CU62" s="7"/>
      <c r="CV62" s="7"/>
      <c r="CW62" s="7"/>
      <c r="CX62" s="8"/>
      <c r="CY62" s="8"/>
    </row>
    <row r="63" ht="14.25" customHeight="1">
      <c r="A63" s="8">
        <v>62.0</v>
      </c>
      <c r="B63" s="8">
        <v>4.0</v>
      </c>
      <c r="C63" s="8" t="s">
        <v>4915</v>
      </c>
      <c r="D63" s="8" t="s">
        <v>4945</v>
      </c>
      <c r="E63" s="8" t="str">
        <f t="shared" si="1"/>
        <v>4Q</v>
      </c>
      <c r="F63" s="8">
        <v>26.0</v>
      </c>
      <c r="G63" s="8">
        <v>2.0</v>
      </c>
      <c r="H63" s="8">
        <v>1.0</v>
      </c>
      <c r="I63" s="8"/>
      <c r="J63" s="8" t="str">
        <f t="shared" si="2"/>
        <v>STIS</v>
      </c>
      <c r="K63" s="8" t="str">
        <f t="shared" si="82"/>
        <v>08 Juni 2026</v>
      </c>
      <c r="L63" s="8" t="str">
        <f t="shared" si="83"/>
        <v>13 Juni 2026</v>
      </c>
      <c r="M63" s="8" t="str">
        <f t="shared" si="84"/>
        <v>Jumat</v>
      </c>
      <c r="N63" s="8" t="str">
        <f t="shared" si="85"/>
        <v>Lima</v>
      </c>
      <c r="O63" s="8" t="str">
        <f t="shared" si="86"/>
        <v>Juni</v>
      </c>
      <c r="P63" s="8" t="str">
        <f t="shared" si="87"/>
        <v>Dua Ribu Dua Puluh Enam</v>
      </c>
      <c r="Q63" s="8" t="str">
        <f t="shared" si="88"/>
        <v>05 Juni 2026</v>
      </c>
      <c r="R63" s="8"/>
      <c r="S63" s="8"/>
      <c r="T63" s="10"/>
      <c r="U63" s="4"/>
      <c r="V63" s="8"/>
      <c r="W63" s="8"/>
      <c r="X63" s="4"/>
      <c r="Y63" s="4"/>
      <c r="Z63" s="7"/>
      <c r="AA63" s="7"/>
      <c r="AB63" s="7"/>
      <c r="AC63" s="7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7"/>
      <c r="CN63" s="7"/>
      <c r="CO63" s="7"/>
      <c r="CP63" s="7"/>
      <c r="CQ63" s="4"/>
      <c r="CR63" s="4"/>
      <c r="CS63" s="4"/>
      <c r="CT63" s="4"/>
      <c r="CU63" s="7"/>
      <c r="CV63" s="7"/>
      <c r="CW63" s="7"/>
      <c r="CX63" s="4"/>
      <c r="CY63" s="4"/>
    </row>
    <row r="64" ht="14.25" customHeight="1">
      <c r="A64" s="8">
        <v>63.0</v>
      </c>
      <c r="B64" s="8">
        <v>4.0</v>
      </c>
      <c r="C64" s="8" t="s">
        <v>4915</v>
      </c>
      <c r="D64" s="8" t="s">
        <v>4946</v>
      </c>
      <c r="E64" s="8" t="str">
        <f t="shared" si="1"/>
        <v>4R</v>
      </c>
      <c r="F64" s="8">
        <v>26.0</v>
      </c>
      <c r="G64" s="8">
        <v>2.0</v>
      </c>
      <c r="H64" s="8">
        <v>1.0</v>
      </c>
      <c r="I64" s="8"/>
      <c r="J64" s="8" t="str">
        <f t="shared" si="2"/>
        <v>STIS</v>
      </c>
      <c r="K64" s="8" t="str">
        <f t="shared" si="82"/>
        <v>08 Juni 2026</v>
      </c>
      <c r="L64" s="8" t="str">
        <f t="shared" si="83"/>
        <v>13 Juni 2026</v>
      </c>
      <c r="M64" s="8" t="str">
        <f t="shared" si="84"/>
        <v>Jumat</v>
      </c>
      <c r="N64" s="8" t="str">
        <f t="shared" si="85"/>
        <v>Lima</v>
      </c>
      <c r="O64" s="8" t="str">
        <f t="shared" si="86"/>
        <v>Juni</v>
      </c>
      <c r="P64" s="8" t="str">
        <f t="shared" si="87"/>
        <v>Dua Ribu Dua Puluh Enam</v>
      </c>
      <c r="Q64" s="8" t="str">
        <f t="shared" si="88"/>
        <v>05 Juni 2026</v>
      </c>
      <c r="R64" s="8"/>
      <c r="S64" s="8"/>
      <c r="T64" s="10"/>
      <c r="U64" s="4"/>
      <c r="V64" s="8"/>
      <c r="W64" s="8"/>
      <c r="X64" s="4"/>
      <c r="Y64" s="4"/>
      <c r="Z64" s="7"/>
      <c r="AA64" s="7"/>
      <c r="AB64" s="7"/>
      <c r="AC64" s="7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7"/>
      <c r="CO64" s="4"/>
      <c r="CP64" s="4"/>
      <c r="CQ64" s="4"/>
      <c r="CR64" s="4"/>
      <c r="CS64" s="4"/>
      <c r="CT64" s="4"/>
      <c r="CU64" s="7"/>
      <c r="CV64" s="7"/>
      <c r="CW64" s="7"/>
      <c r="CX64" s="4"/>
      <c r="CY64" s="4"/>
    </row>
    <row r="65" ht="14.25" customHeight="1">
      <c r="A65" s="8">
        <v>64.0</v>
      </c>
      <c r="B65" s="8">
        <v>4.0</v>
      </c>
      <c r="C65" s="8" t="s">
        <v>4915</v>
      </c>
      <c r="D65" s="8" t="s">
        <v>4947</v>
      </c>
      <c r="E65" s="8" t="str">
        <f t="shared" si="1"/>
        <v>4S</v>
      </c>
      <c r="F65" s="8">
        <v>26.0</v>
      </c>
      <c r="G65" s="8">
        <v>2.0</v>
      </c>
      <c r="H65" s="8">
        <v>1.0</v>
      </c>
      <c r="I65" s="8"/>
      <c r="J65" s="8" t="str">
        <f t="shared" si="2"/>
        <v>STIS</v>
      </c>
      <c r="K65" s="8" t="str">
        <f t="shared" si="82"/>
        <v>08 Juni 2026</v>
      </c>
      <c r="L65" s="8" t="str">
        <f t="shared" si="83"/>
        <v>13 Juni 2026</v>
      </c>
      <c r="M65" s="8" t="str">
        <f t="shared" si="84"/>
        <v>Jumat</v>
      </c>
      <c r="N65" s="8" t="str">
        <f t="shared" si="85"/>
        <v>Lima</v>
      </c>
      <c r="O65" s="8" t="str">
        <f t="shared" si="86"/>
        <v>Juni</v>
      </c>
      <c r="P65" s="8" t="str">
        <f t="shared" si="87"/>
        <v>Dua Ribu Dua Puluh Enam</v>
      </c>
      <c r="Q65" s="8" t="str">
        <f t="shared" si="88"/>
        <v>05 Juni 2026</v>
      </c>
      <c r="R65" s="8"/>
      <c r="S65" s="8"/>
      <c r="T65" s="10"/>
      <c r="U65" s="4"/>
      <c r="V65" s="8"/>
      <c r="W65" s="8"/>
      <c r="X65" s="4"/>
      <c r="Y65" s="4"/>
      <c r="Z65" s="7"/>
      <c r="AA65" s="7"/>
      <c r="AB65" s="7"/>
      <c r="AC65" s="7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7"/>
      <c r="CO65" s="4"/>
      <c r="CP65" s="4"/>
      <c r="CQ65" s="4"/>
      <c r="CR65" s="4"/>
      <c r="CS65" s="4"/>
      <c r="CT65" s="4"/>
      <c r="CU65" s="7"/>
      <c r="CV65" s="7"/>
      <c r="CW65" s="7"/>
      <c r="CX65" s="4"/>
      <c r="CY65" s="4"/>
    </row>
    <row r="66" ht="14.25" customHeight="1">
      <c r="A66" s="8">
        <v>65.0</v>
      </c>
      <c r="B66" s="8">
        <v>4.0</v>
      </c>
      <c r="C66" s="8" t="s">
        <v>4850</v>
      </c>
      <c r="D66" s="8" t="s">
        <v>4948</v>
      </c>
      <c r="E66" s="8" t="str">
        <f t="shared" si="1"/>
        <v>4T</v>
      </c>
      <c r="F66" s="8">
        <v>28.0</v>
      </c>
      <c r="G66" s="8">
        <v>2.0</v>
      </c>
      <c r="H66" s="8">
        <v>1.0</v>
      </c>
      <c r="I66" s="8"/>
      <c r="J66" s="8" t="str">
        <f t="shared" si="2"/>
        <v>BWP</v>
      </c>
      <c r="K66" s="8" t="str">
        <f t="shared" si="82"/>
        <v>08 Juni 2026</v>
      </c>
      <c r="L66" s="8" t="str">
        <f t="shared" si="83"/>
        <v>13 Juni 2026</v>
      </c>
      <c r="M66" s="8" t="str">
        <f t="shared" si="84"/>
        <v>Jumat</v>
      </c>
      <c r="N66" s="8" t="str">
        <f t="shared" si="85"/>
        <v>Lima</v>
      </c>
      <c r="O66" s="8" t="str">
        <f t="shared" si="86"/>
        <v>Juni</v>
      </c>
      <c r="P66" s="8" t="str">
        <f t="shared" si="87"/>
        <v>Dua Ribu Dua Puluh Enam</v>
      </c>
      <c r="Q66" s="8" t="str">
        <f t="shared" si="88"/>
        <v>05 Juni 2026</v>
      </c>
      <c r="R66" s="8"/>
      <c r="S66" s="8"/>
      <c r="T66" s="10"/>
      <c r="U66" s="4"/>
      <c r="V66" s="8"/>
      <c r="W66" s="8"/>
      <c r="X66" s="4"/>
      <c r="Y66" s="4"/>
      <c r="Z66" s="7"/>
      <c r="AA66" s="7"/>
      <c r="AB66" s="7"/>
      <c r="AC66" s="7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7"/>
      <c r="CO66" s="4"/>
      <c r="CP66" s="4"/>
      <c r="CQ66" s="4"/>
      <c r="CR66" s="4"/>
      <c r="CS66" s="4"/>
      <c r="CT66" s="4"/>
      <c r="CU66" s="7"/>
      <c r="CV66" s="7"/>
      <c r="CW66" s="7"/>
      <c r="CX66" s="4"/>
      <c r="CY66" s="4"/>
    </row>
    <row r="67" ht="14.25" customHeight="1">
      <c r="A67" s="8">
        <v>66.0</v>
      </c>
      <c r="B67" s="8">
        <v>4.0</v>
      </c>
      <c r="C67" s="8" t="s">
        <v>4850</v>
      </c>
      <c r="D67" s="8" t="s">
        <v>4949</v>
      </c>
      <c r="E67" s="8" t="str">
        <f t="shared" si="1"/>
        <v>4U</v>
      </c>
      <c r="F67" s="8">
        <v>28.0</v>
      </c>
      <c r="G67" s="8">
        <v>2.0</v>
      </c>
      <c r="H67" s="8">
        <v>1.0</v>
      </c>
      <c r="I67" s="8"/>
      <c r="J67" s="8" t="str">
        <f t="shared" si="2"/>
        <v>BWP</v>
      </c>
      <c r="K67" s="8" t="str">
        <f t="shared" si="82"/>
        <v>08 Juni 2026</v>
      </c>
      <c r="L67" s="8" t="str">
        <f t="shared" si="83"/>
        <v>13 Juni 2026</v>
      </c>
      <c r="M67" s="8" t="str">
        <f t="shared" si="84"/>
        <v>Jumat</v>
      </c>
      <c r="N67" s="8" t="str">
        <f t="shared" si="85"/>
        <v>Lima</v>
      </c>
      <c r="O67" s="8" t="str">
        <f t="shared" si="86"/>
        <v>Juni</v>
      </c>
      <c r="P67" s="8" t="str">
        <f t="shared" si="87"/>
        <v>Dua Ribu Dua Puluh Enam</v>
      </c>
      <c r="Q67" s="8" t="str">
        <f t="shared" si="88"/>
        <v>05 Juni 2026</v>
      </c>
      <c r="R67" s="8"/>
      <c r="S67" s="8"/>
      <c r="T67" s="10"/>
      <c r="U67" s="4"/>
      <c r="V67" s="8"/>
      <c r="W67" s="8"/>
      <c r="X67" s="4"/>
      <c r="Y67" s="4"/>
      <c r="Z67" s="7"/>
      <c r="AA67" s="7"/>
      <c r="AB67" s="7"/>
      <c r="AC67" s="7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7"/>
      <c r="CO67" s="4"/>
      <c r="CP67" s="4"/>
      <c r="CQ67" s="4"/>
      <c r="CR67" s="4"/>
      <c r="CS67" s="4"/>
      <c r="CT67" s="4"/>
      <c r="CU67" s="7"/>
      <c r="CV67" s="7"/>
      <c r="CW67" s="7"/>
      <c r="CX67" s="4"/>
      <c r="CY67" s="4"/>
    </row>
    <row r="68" ht="14.25" customHeight="1">
      <c r="A68" s="8">
        <v>67.0</v>
      </c>
      <c r="B68" s="8">
        <v>4.0</v>
      </c>
      <c r="C68" s="8" t="s">
        <v>4850</v>
      </c>
      <c r="D68" s="8" t="s">
        <v>4950</v>
      </c>
      <c r="E68" s="8" t="str">
        <f t="shared" si="1"/>
        <v>4V</v>
      </c>
      <c r="F68" s="8">
        <v>28.0</v>
      </c>
      <c r="G68" s="8">
        <v>2.0</v>
      </c>
      <c r="H68" s="8">
        <v>1.0</v>
      </c>
      <c r="I68" s="8"/>
      <c r="J68" s="8" t="str">
        <f t="shared" si="2"/>
        <v>BWP</v>
      </c>
      <c r="K68" s="8" t="str">
        <f t="shared" si="82"/>
        <v>08 Juni 2026</v>
      </c>
      <c r="L68" s="8" t="str">
        <f t="shared" si="83"/>
        <v>13 Juni 2026</v>
      </c>
      <c r="M68" s="8" t="str">
        <f t="shared" si="84"/>
        <v>Jumat</v>
      </c>
      <c r="N68" s="8" t="str">
        <f t="shared" si="85"/>
        <v>Lima</v>
      </c>
      <c r="O68" s="8" t="str">
        <f t="shared" si="86"/>
        <v>Juni</v>
      </c>
      <c r="P68" s="8" t="str">
        <f t="shared" si="87"/>
        <v>Dua Ribu Dua Puluh Enam</v>
      </c>
      <c r="Q68" s="8" t="str">
        <f t="shared" si="88"/>
        <v>05 Juni 2026</v>
      </c>
      <c r="R68" s="8"/>
      <c r="S68" s="8"/>
      <c r="T68" s="10"/>
      <c r="U68" s="4"/>
      <c r="V68" s="8"/>
      <c r="W68" s="8"/>
      <c r="X68" s="4"/>
      <c r="Y68" s="4"/>
      <c r="Z68" s="7"/>
      <c r="AA68" s="7"/>
      <c r="AB68" s="7"/>
      <c r="AC68" s="7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7"/>
      <c r="CO68" s="4"/>
      <c r="CP68" s="4"/>
      <c r="CQ68" s="4"/>
      <c r="CR68" s="4"/>
      <c r="CS68" s="4"/>
      <c r="CT68" s="4"/>
      <c r="CU68" s="7"/>
      <c r="CV68" s="7"/>
      <c r="CW68" s="7"/>
      <c r="CX68" s="4"/>
      <c r="CY68" s="4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0"/>
      <c r="U69" s="4"/>
      <c r="V69" s="8"/>
      <c r="W69" s="8"/>
      <c r="X69" s="4"/>
      <c r="Y69" s="4"/>
      <c r="Z69" s="7"/>
      <c r="AA69" s="7"/>
      <c r="AB69" s="7"/>
      <c r="AC69" s="7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7"/>
      <c r="CO69" s="4"/>
      <c r="CP69" s="4"/>
      <c r="CQ69" s="4"/>
      <c r="CR69" s="4"/>
      <c r="CS69" s="4"/>
      <c r="CT69" s="4"/>
      <c r="CU69" s="7"/>
      <c r="CV69" s="7"/>
      <c r="CW69" s="7"/>
      <c r="CX69" s="4"/>
      <c r="CY69" s="4"/>
    </row>
    <row r="70" ht="14.25" customHeight="1">
      <c r="A70" s="8" t="s">
        <v>4820</v>
      </c>
      <c r="B70" s="8" t="s">
        <v>4951</v>
      </c>
      <c r="F70" s="8" t="s">
        <v>4848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0"/>
      <c r="U70" s="4"/>
      <c r="V70" s="8"/>
      <c r="W70" s="8"/>
      <c r="X70" s="4"/>
      <c r="Y70" s="4"/>
      <c r="Z70" s="7"/>
      <c r="AA70" s="7"/>
      <c r="AB70" s="7"/>
      <c r="AC70" s="7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7"/>
      <c r="CO70" s="4"/>
      <c r="CP70" s="4"/>
      <c r="CQ70" s="4"/>
      <c r="CR70" s="4"/>
      <c r="CS70" s="4"/>
      <c r="CT70" s="4"/>
      <c r="CU70" s="7"/>
      <c r="CV70" s="7"/>
      <c r="CW70" s="7"/>
      <c r="CX70" s="4"/>
      <c r="CY70" s="4"/>
    </row>
    <row r="71" ht="14.25" customHeight="1">
      <c r="B71" s="8">
        <v>1.0</v>
      </c>
      <c r="C71" s="8">
        <v>2.0</v>
      </c>
      <c r="D71" s="8">
        <v>3.0</v>
      </c>
      <c r="E71" s="8">
        <v>4.0</v>
      </c>
      <c r="G71" s="8" t="s">
        <v>4952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0"/>
      <c r="U71" s="4"/>
      <c r="V71" s="8"/>
      <c r="W71" s="8"/>
      <c r="X71" s="4"/>
      <c r="Y71" s="4"/>
      <c r="Z71" s="7"/>
      <c r="AA71" s="7"/>
      <c r="AB71" s="7"/>
      <c r="AC71" s="7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7"/>
      <c r="CO71" s="4"/>
      <c r="CP71" s="4"/>
      <c r="CQ71" s="4"/>
      <c r="CR71" s="4"/>
      <c r="CS71" s="4"/>
      <c r="CT71" s="4"/>
      <c r="CU71" s="7"/>
      <c r="CV71" s="7"/>
      <c r="CW71" s="7"/>
      <c r="CX71" s="4"/>
      <c r="CY71" s="4"/>
    </row>
    <row r="72" ht="14.25" customHeight="1">
      <c r="A72" s="8" t="s">
        <v>4850</v>
      </c>
      <c r="B72" s="10">
        <f>SUM(F2:I7)-1</f>
        <v>183</v>
      </c>
      <c r="C72" s="10">
        <f>SUM(F17:I22)-3</f>
        <v>181</v>
      </c>
      <c r="D72" s="10">
        <f>SUM(F32:I37)</f>
        <v>184</v>
      </c>
      <c r="E72" s="10">
        <f>SUM(F66:I68)</f>
        <v>93</v>
      </c>
      <c r="F72" s="10">
        <f t="shared" ref="F72:F76" si="89">SUM(B72:E72)</f>
        <v>641</v>
      </c>
      <c r="G72" s="10">
        <v>430000.0</v>
      </c>
      <c r="H72" s="10">
        <f t="shared" ref="H72:H74" si="90">F72*3</f>
        <v>1923</v>
      </c>
      <c r="I72" s="10">
        <f t="shared" ref="I72:I74" si="91">G72*H72</f>
        <v>826890000</v>
      </c>
      <c r="J72" s="10"/>
      <c r="K72" s="8"/>
      <c r="L72" s="8"/>
      <c r="M72" s="8"/>
      <c r="N72" s="8"/>
      <c r="O72" s="8"/>
      <c r="P72" s="8"/>
      <c r="Q72" s="8"/>
      <c r="R72" s="8"/>
      <c r="S72" s="8"/>
      <c r="T72" s="10"/>
      <c r="U72" s="4"/>
      <c r="V72" s="8"/>
      <c r="W72" s="8"/>
      <c r="X72" s="4"/>
      <c r="Y72" s="4"/>
      <c r="Z72" s="7"/>
      <c r="AA72" s="7"/>
      <c r="AB72" s="7"/>
      <c r="AC72" s="7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7"/>
      <c r="CO72" s="4"/>
      <c r="CP72" s="4"/>
      <c r="CQ72" s="4"/>
      <c r="CR72" s="4"/>
      <c r="CS72" s="4"/>
      <c r="CT72" s="4"/>
      <c r="CU72" s="7"/>
      <c r="CV72" s="7"/>
      <c r="CW72" s="7"/>
      <c r="CX72" s="4"/>
      <c r="CY72" s="4"/>
    </row>
    <row r="73" ht="14.25" customHeight="1">
      <c r="A73" s="8" t="s">
        <v>4886</v>
      </c>
      <c r="B73" s="10">
        <f>SUM(F8:I11)</f>
        <v>124</v>
      </c>
      <c r="C73" s="10">
        <f>SUM(F23:I26)</f>
        <v>120</v>
      </c>
      <c r="D73" s="10">
        <f>SUM(F38:I42)</f>
        <v>150</v>
      </c>
      <c r="E73" s="10">
        <v>0.0</v>
      </c>
      <c r="F73" s="10">
        <f t="shared" si="89"/>
        <v>394</v>
      </c>
      <c r="G73" s="10">
        <v>430000.0</v>
      </c>
      <c r="H73" s="10">
        <f t="shared" si="90"/>
        <v>1182</v>
      </c>
      <c r="I73" s="10">
        <f t="shared" si="91"/>
        <v>508260000</v>
      </c>
      <c r="J73" s="10"/>
      <c r="K73" s="8"/>
      <c r="L73" s="8"/>
      <c r="M73" s="8"/>
      <c r="N73" s="8"/>
      <c r="O73" s="8"/>
      <c r="P73" s="8"/>
      <c r="Q73" s="8"/>
      <c r="R73" s="8"/>
      <c r="S73" s="8"/>
      <c r="T73" s="10"/>
      <c r="U73" s="4"/>
      <c r="V73" s="8"/>
      <c r="W73" s="8"/>
      <c r="X73" s="4"/>
      <c r="Y73" s="4"/>
      <c r="Z73" s="7"/>
      <c r="AA73" s="7"/>
      <c r="AB73" s="7"/>
      <c r="AC73" s="7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7"/>
      <c r="CO73" s="4"/>
      <c r="CP73" s="4"/>
      <c r="CQ73" s="4"/>
      <c r="CR73" s="4"/>
      <c r="CS73" s="4"/>
      <c r="CT73" s="4"/>
      <c r="CU73" s="7"/>
      <c r="CV73" s="7"/>
      <c r="CW73" s="7"/>
      <c r="CX73" s="4"/>
      <c r="CY73" s="4"/>
    </row>
    <row r="74" ht="14.25" customHeight="1">
      <c r="A74" s="8" t="s">
        <v>4899</v>
      </c>
      <c r="B74" s="10">
        <f>SUM(F12:I16)</f>
        <v>150</v>
      </c>
      <c r="C74" s="10">
        <f>SUM(F27:I31)</f>
        <v>150</v>
      </c>
      <c r="D74" s="10">
        <f>SUM(F43:I46)</f>
        <v>120</v>
      </c>
      <c r="E74" s="10">
        <v>0.0</v>
      </c>
      <c r="F74" s="10">
        <f t="shared" si="89"/>
        <v>420</v>
      </c>
      <c r="G74" s="10">
        <v>400000.0</v>
      </c>
      <c r="H74" s="10">
        <f t="shared" si="90"/>
        <v>1260</v>
      </c>
      <c r="I74" s="10">
        <f t="shared" si="91"/>
        <v>504000000</v>
      </c>
      <c r="J74" s="10"/>
      <c r="K74" s="8"/>
      <c r="L74" s="8"/>
      <c r="M74" s="8"/>
      <c r="N74" s="8"/>
      <c r="O74" s="8"/>
      <c r="P74" s="8"/>
      <c r="Q74" s="8"/>
      <c r="R74" s="8"/>
      <c r="S74" s="8"/>
      <c r="T74" s="10"/>
      <c r="U74" s="4"/>
      <c r="V74" s="8"/>
      <c r="W74" s="8"/>
      <c r="X74" s="4"/>
      <c r="Y74" s="4"/>
      <c r="Z74" s="7"/>
      <c r="AA74" s="7"/>
      <c r="AB74" s="7"/>
      <c r="AC74" s="7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7"/>
      <c r="CO74" s="4"/>
      <c r="CP74" s="4"/>
      <c r="CQ74" s="4"/>
      <c r="CR74" s="4"/>
      <c r="CS74" s="4"/>
      <c r="CT74" s="4"/>
      <c r="CU74" s="7"/>
      <c r="CV74" s="7"/>
      <c r="CW74" s="7"/>
      <c r="CX74" s="4"/>
      <c r="CY74" s="4"/>
    </row>
    <row r="75" ht="14.25" customHeight="1">
      <c r="A75" s="8" t="s">
        <v>4915</v>
      </c>
      <c r="B75" s="10">
        <v>0.0</v>
      </c>
      <c r="C75" s="10">
        <v>0.0</v>
      </c>
      <c r="D75" s="10">
        <v>0.0</v>
      </c>
      <c r="E75" s="10">
        <f>SUM(F47:I65)</f>
        <v>558</v>
      </c>
      <c r="F75" s="10">
        <f t="shared" si="89"/>
        <v>558</v>
      </c>
      <c r="G75" s="10"/>
      <c r="H75" s="10"/>
      <c r="I75" s="10"/>
      <c r="J75" s="10"/>
      <c r="K75" s="8"/>
      <c r="L75" s="8"/>
      <c r="M75" s="8"/>
      <c r="N75" s="8"/>
      <c r="O75" s="8"/>
      <c r="P75" s="8"/>
      <c r="Q75" s="8"/>
      <c r="R75" s="8"/>
      <c r="S75" s="8"/>
      <c r="T75" s="10"/>
      <c r="U75" s="4"/>
      <c r="V75" s="8"/>
      <c r="W75" s="8"/>
      <c r="X75" s="4"/>
      <c r="Y75" s="4"/>
      <c r="Z75" s="7"/>
      <c r="AA75" s="7"/>
      <c r="AB75" s="7"/>
      <c r="AC75" s="7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7"/>
      <c r="CO75" s="4"/>
      <c r="CP75" s="4"/>
      <c r="CQ75" s="4"/>
      <c r="CR75" s="4"/>
      <c r="CS75" s="4"/>
      <c r="CT75" s="4"/>
      <c r="CU75" s="7"/>
      <c r="CV75" s="7"/>
      <c r="CW75" s="7"/>
      <c r="CX75" s="4"/>
      <c r="CY75" s="4"/>
    </row>
    <row r="76" ht="14.25" customHeight="1">
      <c r="A76" s="8" t="s">
        <v>4848</v>
      </c>
      <c r="B76" s="10">
        <f t="shared" ref="B76:E76" si="92">SUM(B72:B75)</f>
        <v>457</v>
      </c>
      <c r="C76" s="10">
        <f t="shared" si="92"/>
        <v>451</v>
      </c>
      <c r="D76" s="10">
        <f t="shared" si="92"/>
        <v>454</v>
      </c>
      <c r="E76" s="10">
        <f t="shared" si="92"/>
        <v>651</v>
      </c>
      <c r="F76" s="10">
        <f t="shared" si="89"/>
        <v>2013</v>
      </c>
      <c r="G76" s="10"/>
      <c r="H76" s="10">
        <f>SUM(D76:G76)</f>
        <v>3118</v>
      </c>
      <c r="I76" s="10">
        <f>SUM(I72:I74)</f>
        <v>1839150000</v>
      </c>
      <c r="J76" s="10"/>
      <c r="K76" s="8"/>
      <c r="L76" s="8"/>
      <c r="M76" s="8"/>
      <c r="N76" s="8"/>
      <c r="O76" s="8"/>
      <c r="P76" s="8"/>
      <c r="Q76" s="8"/>
      <c r="R76" s="8"/>
      <c r="S76" s="8"/>
      <c r="T76" s="10"/>
      <c r="U76" s="4"/>
      <c r="V76" s="8"/>
      <c r="W76" s="8"/>
      <c r="X76" s="4"/>
      <c r="Y76" s="4"/>
      <c r="Z76" s="7"/>
      <c r="AA76" s="7"/>
      <c r="AB76" s="7"/>
      <c r="AC76" s="7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7"/>
      <c r="CO76" s="4"/>
      <c r="CP76" s="4"/>
      <c r="CQ76" s="4"/>
      <c r="CR76" s="4"/>
      <c r="CS76" s="4"/>
      <c r="CT76" s="4"/>
      <c r="CU76" s="7"/>
      <c r="CV76" s="7"/>
      <c r="CW76" s="7"/>
      <c r="CX76" s="4"/>
      <c r="CY76" s="4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10"/>
      <c r="U77" s="4"/>
      <c r="V77" s="8"/>
      <c r="W77" s="8"/>
      <c r="X77" s="4"/>
      <c r="Y77" s="4"/>
      <c r="Z77" s="7"/>
      <c r="AA77" s="7"/>
      <c r="AB77" s="7"/>
      <c r="AC77" s="7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7"/>
      <c r="CO77" s="4"/>
      <c r="CP77" s="4"/>
      <c r="CQ77" s="4"/>
      <c r="CR77" s="4"/>
      <c r="CS77" s="4"/>
      <c r="CT77" s="4"/>
      <c r="CU77" s="7"/>
      <c r="CV77" s="7"/>
      <c r="CW77" s="7"/>
      <c r="CX77" s="4"/>
      <c r="CY77" s="4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0"/>
      <c r="U78" s="4"/>
      <c r="V78" s="8"/>
      <c r="W78" s="8"/>
      <c r="X78" s="4"/>
      <c r="Y78" s="4"/>
      <c r="Z78" s="7"/>
      <c r="AA78" s="7"/>
      <c r="AB78" s="7"/>
      <c r="AC78" s="7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7"/>
      <c r="CO78" s="4"/>
      <c r="CP78" s="4"/>
      <c r="CQ78" s="4"/>
      <c r="CR78" s="4"/>
      <c r="CS78" s="4"/>
      <c r="CT78" s="4"/>
      <c r="CU78" s="7"/>
      <c r="CV78" s="7"/>
      <c r="CW78" s="7"/>
      <c r="CX78" s="4"/>
      <c r="CY78" s="4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10"/>
      <c r="U79" s="4"/>
      <c r="V79" s="8"/>
      <c r="W79" s="8"/>
      <c r="X79" s="4"/>
      <c r="Y79" s="4"/>
      <c r="Z79" s="7"/>
      <c r="AA79" s="7"/>
      <c r="AB79" s="7"/>
      <c r="AC79" s="7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7"/>
      <c r="CO79" s="4"/>
      <c r="CP79" s="4"/>
      <c r="CQ79" s="4"/>
      <c r="CR79" s="4"/>
      <c r="CS79" s="4"/>
      <c r="CT79" s="4"/>
      <c r="CU79" s="7"/>
      <c r="CV79" s="7"/>
      <c r="CW79" s="7"/>
      <c r="CX79" s="4"/>
      <c r="CY79" s="4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10"/>
      <c r="U80" s="4"/>
      <c r="V80" s="8"/>
      <c r="W80" s="8"/>
      <c r="X80" s="4"/>
      <c r="Y80" s="4"/>
      <c r="Z80" s="7"/>
      <c r="AA80" s="7"/>
      <c r="AB80" s="7"/>
      <c r="AC80" s="7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7"/>
      <c r="CO80" s="4"/>
      <c r="CP80" s="4"/>
      <c r="CQ80" s="4"/>
      <c r="CR80" s="4"/>
      <c r="CS80" s="4"/>
      <c r="CT80" s="4"/>
      <c r="CU80" s="7"/>
      <c r="CV80" s="7"/>
      <c r="CW80" s="7"/>
      <c r="CX80" s="4"/>
      <c r="CY80" s="4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10"/>
      <c r="U81" s="4"/>
      <c r="V81" s="8"/>
      <c r="W81" s="8"/>
      <c r="X81" s="4"/>
      <c r="Y81" s="4"/>
      <c r="Z81" s="7"/>
      <c r="AA81" s="7"/>
      <c r="AB81" s="7"/>
      <c r="AC81" s="7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7"/>
      <c r="CO81" s="4"/>
      <c r="CP81" s="4"/>
      <c r="CQ81" s="4"/>
      <c r="CR81" s="4"/>
      <c r="CS81" s="4"/>
      <c r="CT81" s="4"/>
      <c r="CU81" s="7"/>
      <c r="CV81" s="7"/>
      <c r="CW81" s="7"/>
      <c r="CX81" s="4"/>
      <c r="CY81" s="4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10"/>
      <c r="U82" s="4"/>
      <c r="V82" s="8"/>
      <c r="W82" s="8"/>
      <c r="X82" s="4"/>
      <c r="Y82" s="4"/>
      <c r="Z82" s="7"/>
      <c r="AA82" s="7"/>
      <c r="AB82" s="7"/>
      <c r="AC82" s="7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7"/>
      <c r="CO82" s="4"/>
      <c r="CP82" s="4"/>
      <c r="CQ82" s="4"/>
      <c r="CR82" s="4"/>
      <c r="CS82" s="4"/>
      <c r="CT82" s="4"/>
      <c r="CU82" s="7"/>
      <c r="CV82" s="7"/>
      <c r="CW82" s="7"/>
      <c r="CX82" s="4"/>
      <c r="CY82" s="4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0"/>
      <c r="U83" s="4"/>
      <c r="V83" s="8"/>
      <c r="W83" s="8"/>
      <c r="X83" s="4"/>
      <c r="Y83" s="4"/>
      <c r="Z83" s="7"/>
      <c r="AA83" s="7"/>
      <c r="AB83" s="7"/>
      <c r="AC83" s="7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7"/>
      <c r="CO83" s="4"/>
      <c r="CP83" s="4"/>
      <c r="CQ83" s="4"/>
      <c r="CR83" s="4"/>
      <c r="CS83" s="4"/>
      <c r="CT83" s="4"/>
      <c r="CU83" s="7"/>
      <c r="CV83" s="7"/>
      <c r="CW83" s="7"/>
      <c r="CX83" s="4"/>
      <c r="CY83" s="4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0"/>
      <c r="U84" s="4"/>
      <c r="V84" s="8"/>
      <c r="W84" s="8"/>
      <c r="X84" s="4"/>
      <c r="Y84" s="4"/>
      <c r="Z84" s="7"/>
      <c r="AA84" s="7"/>
      <c r="AB84" s="7"/>
      <c r="AC84" s="7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7"/>
      <c r="CO84" s="4"/>
      <c r="CP84" s="4"/>
      <c r="CQ84" s="4"/>
      <c r="CR84" s="4"/>
      <c r="CS84" s="4"/>
      <c r="CT84" s="4"/>
      <c r="CU84" s="7"/>
      <c r="CV84" s="7"/>
      <c r="CW84" s="7"/>
      <c r="CX84" s="4"/>
      <c r="CY84" s="4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0"/>
      <c r="U85" s="4"/>
      <c r="V85" s="8"/>
      <c r="W85" s="8"/>
      <c r="X85" s="4"/>
      <c r="Y85" s="4"/>
      <c r="Z85" s="7"/>
      <c r="AA85" s="7"/>
      <c r="AB85" s="7"/>
      <c r="AC85" s="7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7"/>
      <c r="CO85" s="4"/>
      <c r="CP85" s="4"/>
      <c r="CQ85" s="4"/>
      <c r="CR85" s="4"/>
      <c r="CS85" s="4"/>
      <c r="CT85" s="4"/>
      <c r="CU85" s="7"/>
      <c r="CV85" s="7"/>
      <c r="CW85" s="7"/>
      <c r="CX85" s="4"/>
      <c r="CY85" s="4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10"/>
      <c r="U86" s="4"/>
      <c r="V86" s="8"/>
      <c r="W86" s="8"/>
      <c r="X86" s="4"/>
      <c r="Y86" s="4"/>
      <c r="Z86" s="7"/>
      <c r="AA86" s="7"/>
      <c r="AB86" s="7"/>
      <c r="AC86" s="7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7"/>
      <c r="CO86" s="4"/>
      <c r="CP86" s="4"/>
      <c r="CQ86" s="4"/>
      <c r="CR86" s="4"/>
      <c r="CS86" s="4"/>
      <c r="CT86" s="4"/>
      <c r="CU86" s="7"/>
      <c r="CV86" s="7"/>
      <c r="CW86" s="7"/>
      <c r="CX86" s="4"/>
      <c r="CY86" s="4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10"/>
      <c r="U87" s="4"/>
      <c r="V87" s="8"/>
      <c r="W87" s="8"/>
      <c r="X87" s="4"/>
      <c r="Y87" s="4"/>
      <c r="Z87" s="7"/>
      <c r="AA87" s="7"/>
      <c r="AB87" s="7"/>
      <c r="AC87" s="7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7"/>
      <c r="CO87" s="4"/>
      <c r="CP87" s="4"/>
      <c r="CQ87" s="4"/>
      <c r="CR87" s="4"/>
      <c r="CS87" s="4"/>
      <c r="CT87" s="4"/>
      <c r="CU87" s="7"/>
      <c r="CV87" s="7"/>
      <c r="CW87" s="7"/>
      <c r="CX87" s="4"/>
      <c r="CY87" s="4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10"/>
      <c r="U88" s="4"/>
      <c r="V88" s="8"/>
      <c r="W88" s="8"/>
      <c r="X88" s="4"/>
      <c r="Y88" s="4"/>
      <c r="Z88" s="7"/>
      <c r="AA88" s="7"/>
      <c r="AB88" s="7"/>
      <c r="AC88" s="7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7"/>
      <c r="CO88" s="4"/>
      <c r="CP88" s="4"/>
      <c r="CQ88" s="4"/>
      <c r="CR88" s="4"/>
      <c r="CS88" s="4"/>
      <c r="CT88" s="4"/>
      <c r="CU88" s="7"/>
      <c r="CV88" s="7"/>
      <c r="CW88" s="7"/>
      <c r="CX88" s="4"/>
      <c r="CY88" s="4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10"/>
      <c r="U89" s="4"/>
      <c r="V89" s="8"/>
      <c r="W89" s="8"/>
      <c r="X89" s="4"/>
      <c r="Y89" s="4"/>
      <c r="Z89" s="7"/>
      <c r="AA89" s="7"/>
      <c r="AB89" s="7"/>
      <c r="AC89" s="7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7"/>
      <c r="CO89" s="4"/>
      <c r="CP89" s="4"/>
      <c r="CQ89" s="4"/>
      <c r="CR89" s="4"/>
      <c r="CS89" s="4"/>
      <c r="CT89" s="4"/>
      <c r="CU89" s="7"/>
      <c r="CV89" s="7"/>
      <c r="CW89" s="7"/>
      <c r="CX89" s="4"/>
      <c r="CY89" s="4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10"/>
      <c r="U90" s="4"/>
      <c r="V90" s="8"/>
      <c r="W90" s="8"/>
      <c r="X90" s="4"/>
      <c r="Y90" s="4"/>
      <c r="Z90" s="7"/>
      <c r="AA90" s="7"/>
      <c r="AB90" s="7"/>
      <c r="AC90" s="7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7"/>
      <c r="CO90" s="4"/>
      <c r="CP90" s="4"/>
      <c r="CQ90" s="4"/>
      <c r="CR90" s="4"/>
      <c r="CS90" s="4"/>
      <c r="CT90" s="4"/>
      <c r="CU90" s="7"/>
      <c r="CV90" s="7"/>
      <c r="CW90" s="7"/>
      <c r="CX90" s="4"/>
      <c r="CY90" s="4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10"/>
      <c r="U91" s="4"/>
      <c r="V91" s="8"/>
      <c r="W91" s="8"/>
      <c r="X91" s="4"/>
      <c r="Y91" s="4"/>
      <c r="Z91" s="7"/>
      <c r="AA91" s="7"/>
      <c r="AB91" s="7"/>
      <c r="AC91" s="7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7"/>
      <c r="CO91" s="4"/>
      <c r="CP91" s="4"/>
      <c r="CQ91" s="4"/>
      <c r="CR91" s="4"/>
      <c r="CS91" s="4"/>
      <c r="CT91" s="4"/>
      <c r="CU91" s="7"/>
      <c r="CV91" s="7"/>
      <c r="CW91" s="7"/>
      <c r="CX91" s="4"/>
      <c r="CY91" s="4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10"/>
      <c r="U92" s="4"/>
      <c r="V92" s="8"/>
      <c r="W92" s="8"/>
      <c r="X92" s="4"/>
      <c r="Y92" s="4"/>
      <c r="Z92" s="7"/>
      <c r="AA92" s="7"/>
      <c r="AB92" s="7"/>
      <c r="AC92" s="7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7"/>
      <c r="CO92" s="4"/>
      <c r="CP92" s="4"/>
      <c r="CQ92" s="4"/>
      <c r="CR92" s="4"/>
      <c r="CS92" s="4"/>
      <c r="CT92" s="4"/>
      <c r="CU92" s="7"/>
      <c r="CV92" s="7"/>
      <c r="CW92" s="7"/>
      <c r="CX92" s="4"/>
      <c r="CY92" s="4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10"/>
      <c r="U93" s="4"/>
      <c r="V93" s="8"/>
      <c r="W93" s="8"/>
      <c r="X93" s="4"/>
      <c r="Y93" s="4"/>
      <c r="Z93" s="7"/>
      <c r="AA93" s="7"/>
      <c r="AB93" s="7"/>
      <c r="AC93" s="7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7"/>
      <c r="CO93" s="4"/>
      <c r="CP93" s="4"/>
      <c r="CQ93" s="4"/>
      <c r="CR93" s="4"/>
      <c r="CS93" s="4"/>
      <c r="CT93" s="4"/>
      <c r="CU93" s="7"/>
      <c r="CV93" s="7"/>
      <c r="CW93" s="7"/>
      <c r="CX93" s="4"/>
      <c r="CY93" s="4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10"/>
      <c r="U94" s="4"/>
      <c r="V94" s="8"/>
      <c r="W94" s="8"/>
      <c r="X94" s="4"/>
      <c r="Y94" s="4"/>
      <c r="Z94" s="7"/>
      <c r="AA94" s="7"/>
      <c r="AB94" s="7"/>
      <c r="AC94" s="7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7"/>
      <c r="CO94" s="4"/>
      <c r="CP94" s="4"/>
      <c r="CQ94" s="4"/>
      <c r="CR94" s="4"/>
      <c r="CS94" s="4"/>
      <c r="CT94" s="4"/>
      <c r="CU94" s="7"/>
      <c r="CV94" s="7"/>
      <c r="CW94" s="7"/>
      <c r="CX94" s="4"/>
      <c r="CY94" s="4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10"/>
      <c r="U95" s="4"/>
      <c r="V95" s="8"/>
      <c r="W95" s="8"/>
      <c r="X95" s="4"/>
      <c r="Y95" s="4"/>
      <c r="Z95" s="7"/>
      <c r="AA95" s="7"/>
      <c r="AB95" s="7"/>
      <c r="AC95" s="7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7"/>
      <c r="CO95" s="4"/>
      <c r="CP95" s="4"/>
      <c r="CQ95" s="4"/>
      <c r="CR95" s="4"/>
      <c r="CS95" s="4"/>
      <c r="CT95" s="4"/>
      <c r="CU95" s="7"/>
      <c r="CV95" s="7"/>
      <c r="CW95" s="7"/>
      <c r="CX95" s="4"/>
      <c r="CY95" s="4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10"/>
      <c r="U96" s="4"/>
      <c r="V96" s="8"/>
      <c r="W96" s="8"/>
      <c r="X96" s="4"/>
      <c r="Y96" s="4"/>
      <c r="Z96" s="7"/>
      <c r="AA96" s="7"/>
      <c r="AB96" s="7"/>
      <c r="AC96" s="7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7"/>
      <c r="CO96" s="4"/>
      <c r="CP96" s="4"/>
      <c r="CQ96" s="4"/>
      <c r="CR96" s="4"/>
      <c r="CS96" s="4"/>
      <c r="CT96" s="4"/>
      <c r="CU96" s="7"/>
      <c r="CV96" s="7"/>
      <c r="CW96" s="7"/>
      <c r="CX96" s="4"/>
      <c r="CY96" s="4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10"/>
      <c r="U97" s="4"/>
      <c r="V97" s="8"/>
      <c r="W97" s="8"/>
      <c r="X97" s="4"/>
      <c r="Y97" s="4"/>
      <c r="Z97" s="7"/>
      <c r="AA97" s="7"/>
      <c r="AB97" s="7"/>
      <c r="AC97" s="7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7"/>
      <c r="CO97" s="4"/>
      <c r="CP97" s="4"/>
      <c r="CQ97" s="4"/>
      <c r="CR97" s="4"/>
      <c r="CS97" s="4"/>
      <c r="CT97" s="4"/>
      <c r="CU97" s="7"/>
      <c r="CV97" s="7"/>
      <c r="CW97" s="7"/>
      <c r="CX97" s="4"/>
      <c r="CY97" s="4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10"/>
      <c r="U98" s="4"/>
      <c r="V98" s="8"/>
      <c r="W98" s="8"/>
      <c r="X98" s="4"/>
      <c r="Y98" s="4"/>
      <c r="Z98" s="7"/>
      <c r="AA98" s="7"/>
      <c r="AB98" s="7"/>
      <c r="AC98" s="7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7"/>
      <c r="CO98" s="4"/>
      <c r="CP98" s="4"/>
      <c r="CQ98" s="4"/>
      <c r="CR98" s="4"/>
      <c r="CS98" s="4"/>
      <c r="CT98" s="4"/>
      <c r="CU98" s="7"/>
      <c r="CV98" s="7"/>
      <c r="CW98" s="7"/>
      <c r="CX98" s="4"/>
      <c r="CY98" s="4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10"/>
      <c r="U99" s="4"/>
      <c r="V99" s="8"/>
      <c r="W99" s="8"/>
      <c r="X99" s="4"/>
      <c r="Y99" s="4"/>
      <c r="Z99" s="7"/>
      <c r="AA99" s="7"/>
      <c r="AB99" s="7"/>
      <c r="AC99" s="7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7"/>
      <c r="CO99" s="4"/>
      <c r="CP99" s="4"/>
      <c r="CQ99" s="4"/>
      <c r="CR99" s="4"/>
      <c r="CS99" s="4"/>
      <c r="CT99" s="4"/>
      <c r="CU99" s="7"/>
      <c r="CV99" s="7"/>
      <c r="CW99" s="7"/>
      <c r="CX99" s="4"/>
      <c r="CY99" s="4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10"/>
      <c r="U100" s="4"/>
      <c r="V100" s="8"/>
      <c r="W100" s="8"/>
      <c r="X100" s="4"/>
      <c r="Y100" s="4"/>
      <c r="Z100" s="7"/>
      <c r="AA100" s="7"/>
      <c r="AB100" s="7"/>
      <c r="AC100" s="7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7"/>
      <c r="CO100" s="4"/>
      <c r="CP100" s="4"/>
      <c r="CQ100" s="4"/>
      <c r="CR100" s="4"/>
      <c r="CS100" s="4"/>
      <c r="CT100" s="4"/>
      <c r="CU100" s="7"/>
      <c r="CV100" s="7"/>
      <c r="CW100" s="7"/>
      <c r="CX100" s="4"/>
      <c r="CY100" s="4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10"/>
      <c r="U101" s="4"/>
      <c r="V101" s="8"/>
      <c r="W101" s="8"/>
      <c r="X101" s="4"/>
      <c r="Y101" s="4"/>
      <c r="Z101" s="7"/>
      <c r="AA101" s="7"/>
      <c r="AB101" s="7"/>
      <c r="AC101" s="7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7"/>
      <c r="CO101" s="4"/>
      <c r="CP101" s="4"/>
      <c r="CQ101" s="4"/>
      <c r="CR101" s="4"/>
      <c r="CS101" s="4"/>
      <c r="CT101" s="4"/>
      <c r="CU101" s="7"/>
      <c r="CV101" s="7"/>
      <c r="CW101" s="7"/>
      <c r="CX101" s="4"/>
      <c r="CY101" s="4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10"/>
      <c r="U102" s="4"/>
      <c r="V102" s="8"/>
      <c r="W102" s="8"/>
      <c r="X102" s="4"/>
      <c r="Y102" s="4"/>
      <c r="Z102" s="7"/>
      <c r="AA102" s="7"/>
      <c r="AB102" s="7"/>
      <c r="AC102" s="7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7"/>
      <c r="CO102" s="4"/>
      <c r="CP102" s="4"/>
      <c r="CQ102" s="4"/>
      <c r="CR102" s="4"/>
      <c r="CS102" s="4"/>
      <c r="CT102" s="4"/>
      <c r="CU102" s="7"/>
      <c r="CV102" s="7"/>
      <c r="CW102" s="7"/>
      <c r="CX102" s="4"/>
      <c r="CY102" s="4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10"/>
      <c r="U103" s="4"/>
      <c r="V103" s="8"/>
      <c r="W103" s="8"/>
      <c r="X103" s="4"/>
      <c r="Y103" s="4"/>
      <c r="Z103" s="7"/>
      <c r="AA103" s="7"/>
      <c r="AB103" s="7"/>
      <c r="AC103" s="7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7"/>
      <c r="CO103" s="4"/>
      <c r="CP103" s="4"/>
      <c r="CQ103" s="4"/>
      <c r="CR103" s="4"/>
      <c r="CS103" s="4"/>
      <c r="CT103" s="4"/>
      <c r="CU103" s="7"/>
      <c r="CV103" s="7"/>
      <c r="CW103" s="7"/>
      <c r="CX103" s="4"/>
      <c r="CY103" s="4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10"/>
      <c r="U104" s="4"/>
      <c r="V104" s="8"/>
      <c r="W104" s="8"/>
      <c r="X104" s="4"/>
      <c r="Y104" s="4"/>
      <c r="Z104" s="7"/>
      <c r="AA104" s="7"/>
      <c r="AB104" s="7"/>
      <c r="AC104" s="7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7"/>
      <c r="CO104" s="4"/>
      <c r="CP104" s="4"/>
      <c r="CQ104" s="4"/>
      <c r="CR104" s="4"/>
      <c r="CS104" s="4"/>
      <c r="CT104" s="4"/>
      <c r="CU104" s="7"/>
      <c r="CV104" s="7"/>
      <c r="CW104" s="7"/>
      <c r="CX104" s="4"/>
      <c r="CY104" s="4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0"/>
      <c r="U105" s="4"/>
      <c r="V105" s="8"/>
      <c r="W105" s="8"/>
      <c r="X105" s="4"/>
      <c r="Y105" s="4"/>
      <c r="Z105" s="7"/>
      <c r="AA105" s="7"/>
      <c r="AB105" s="7"/>
      <c r="AC105" s="7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7"/>
      <c r="CO105" s="4"/>
      <c r="CP105" s="4"/>
      <c r="CQ105" s="4"/>
      <c r="CR105" s="4"/>
      <c r="CS105" s="4"/>
      <c r="CT105" s="4"/>
      <c r="CU105" s="7"/>
      <c r="CV105" s="7"/>
      <c r="CW105" s="7"/>
      <c r="CX105" s="4"/>
      <c r="CY105" s="4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10"/>
      <c r="U106" s="4"/>
      <c r="V106" s="8"/>
      <c r="W106" s="8"/>
      <c r="X106" s="4"/>
      <c r="Y106" s="4"/>
      <c r="Z106" s="7"/>
      <c r="AA106" s="7"/>
      <c r="AB106" s="7"/>
      <c r="AC106" s="7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7"/>
      <c r="CO106" s="4"/>
      <c r="CP106" s="4"/>
      <c r="CQ106" s="4"/>
      <c r="CR106" s="4"/>
      <c r="CS106" s="4"/>
      <c r="CT106" s="4"/>
      <c r="CU106" s="7"/>
      <c r="CV106" s="7"/>
      <c r="CW106" s="7"/>
      <c r="CX106" s="4"/>
      <c r="CY106" s="4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10"/>
      <c r="U107" s="4"/>
      <c r="V107" s="8"/>
      <c r="W107" s="8"/>
      <c r="X107" s="4"/>
      <c r="Y107" s="4"/>
      <c r="Z107" s="7"/>
      <c r="AA107" s="7"/>
      <c r="AB107" s="7"/>
      <c r="AC107" s="7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7"/>
      <c r="CO107" s="4"/>
      <c r="CP107" s="4"/>
      <c r="CQ107" s="4"/>
      <c r="CR107" s="4"/>
      <c r="CS107" s="4"/>
      <c r="CT107" s="4"/>
      <c r="CU107" s="7"/>
      <c r="CV107" s="7"/>
      <c r="CW107" s="7"/>
      <c r="CX107" s="4"/>
      <c r="CY107" s="4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10"/>
      <c r="U108" s="4"/>
      <c r="V108" s="8"/>
      <c r="W108" s="8"/>
      <c r="X108" s="4"/>
      <c r="Y108" s="4"/>
      <c r="Z108" s="7"/>
      <c r="AA108" s="7"/>
      <c r="AB108" s="7"/>
      <c r="AC108" s="7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7"/>
      <c r="CO108" s="4"/>
      <c r="CP108" s="4"/>
      <c r="CQ108" s="4"/>
      <c r="CR108" s="4"/>
      <c r="CS108" s="4"/>
      <c r="CT108" s="4"/>
      <c r="CU108" s="7"/>
      <c r="CV108" s="7"/>
      <c r="CW108" s="7"/>
      <c r="CX108" s="4"/>
      <c r="CY108" s="4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10"/>
      <c r="U109" s="4"/>
      <c r="V109" s="8"/>
      <c r="W109" s="8"/>
      <c r="X109" s="4"/>
      <c r="Y109" s="4"/>
      <c r="Z109" s="7"/>
      <c r="AA109" s="7"/>
      <c r="AB109" s="7"/>
      <c r="AC109" s="7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7"/>
      <c r="CO109" s="4"/>
      <c r="CP109" s="4"/>
      <c r="CQ109" s="4"/>
      <c r="CR109" s="4"/>
      <c r="CS109" s="4"/>
      <c r="CT109" s="4"/>
      <c r="CU109" s="7"/>
      <c r="CV109" s="7"/>
      <c r="CW109" s="7"/>
      <c r="CX109" s="4"/>
      <c r="CY109" s="4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0"/>
      <c r="U110" s="4"/>
      <c r="V110" s="8"/>
      <c r="W110" s="8"/>
      <c r="X110" s="4"/>
      <c r="Y110" s="4"/>
      <c r="Z110" s="7"/>
      <c r="AA110" s="7"/>
      <c r="AB110" s="7"/>
      <c r="AC110" s="7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7"/>
      <c r="CO110" s="4"/>
      <c r="CP110" s="4"/>
      <c r="CQ110" s="4"/>
      <c r="CR110" s="4"/>
      <c r="CS110" s="4"/>
      <c r="CT110" s="4"/>
      <c r="CU110" s="7"/>
      <c r="CV110" s="7"/>
      <c r="CW110" s="7"/>
      <c r="CX110" s="4"/>
      <c r="CY110" s="4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10"/>
      <c r="U111" s="4"/>
      <c r="V111" s="8"/>
      <c r="W111" s="8"/>
      <c r="X111" s="4"/>
      <c r="Y111" s="4"/>
      <c r="Z111" s="7"/>
      <c r="AA111" s="7"/>
      <c r="AB111" s="7"/>
      <c r="AC111" s="7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7"/>
      <c r="CO111" s="4"/>
      <c r="CP111" s="4"/>
      <c r="CQ111" s="4"/>
      <c r="CR111" s="4"/>
      <c r="CS111" s="4"/>
      <c r="CT111" s="4"/>
      <c r="CU111" s="7"/>
      <c r="CV111" s="7"/>
      <c r="CW111" s="7"/>
      <c r="CX111" s="4"/>
      <c r="CY111" s="4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10"/>
      <c r="U112" s="4"/>
      <c r="V112" s="8"/>
      <c r="W112" s="8"/>
      <c r="X112" s="4"/>
      <c r="Y112" s="4"/>
      <c r="Z112" s="7"/>
      <c r="AA112" s="7"/>
      <c r="AB112" s="7"/>
      <c r="AC112" s="7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7"/>
      <c r="CO112" s="4"/>
      <c r="CP112" s="4"/>
      <c r="CQ112" s="4"/>
      <c r="CR112" s="4"/>
      <c r="CS112" s="4"/>
      <c r="CT112" s="4"/>
      <c r="CU112" s="7"/>
      <c r="CV112" s="7"/>
      <c r="CW112" s="7"/>
      <c r="CX112" s="4"/>
      <c r="CY112" s="4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10"/>
      <c r="U113" s="4"/>
      <c r="V113" s="8"/>
      <c r="W113" s="8"/>
      <c r="X113" s="4"/>
      <c r="Y113" s="4"/>
      <c r="Z113" s="7"/>
      <c r="AA113" s="7"/>
      <c r="AB113" s="7"/>
      <c r="AC113" s="7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7"/>
      <c r="CO113" s="4"/>
      <c r="CP113" s="4"/>
      <c r="CQ113" s="4"/>
      <c r="CR113" s="4"/>
      <c r="CS113" s="4"/>
      <c r="CT113" s="4"/>
      <c r="CU113" s="7"/>
      <c r="CV113" s="7"/>
      <c r="CW113" s="7"/>
      <c r="CX113" s="4"/>
      <c r="CY113" s="4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0"/>
      <c r="U114" s="4"/>
      <c r="V114" s="8"/>
      <c r="W114" s="8"/>
      <c r="X114" s="4"/>
      <c r="Y114" s="4"/>
      <c r="Z114" s="7"/>
      <c r="AA114" s="7"/>
      <c r="AB114" s="7"/>
      <c r="AC114" s="7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7"/>
      <c r="CO114" s="4"/>
      <c r="CP114" s="4"/>
      <c r="CQ114" s="4"/>
      <c r="CR114" s="4"/>
      <c r="CS114" s="4"/>
      <c r="CT114" s="4"/>
      <c r="CU114" s="7"/>
      <c r="CV114" s="7"/>
      <c r="CW114" s="7"/>
      <c r="CX114" s="4"/>
      <c r="CY114" s="4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0"/>
      <c r="U115" s="4"/>
      <c r="V115" s="8"/>
      <c r="W115" s="8"/>
      <c r="X115" s="4"/>
      <c r="Y115" s="4"/>
      <c r="Z115" s="7"/>
      <c r="AA115" s="7"/>
      <c r="AB115" s="7"/>
      <c r="AC115" s="7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7"/>
      <c r="CO115" s="4"/>
      <c r="CP115" s="4"/>
      <c r="CQ115" s="4"/>
      <c r="CR115" s="4"/>
      <c r="CS115" s="4"/>
      <c r="CT115" s="4"/>
      <c r="CU115" s="7"/>
      <c r="CV115" s="7"/>
      <c r="CW115" s="7"/>
      <c r="CX115" s="4"/>
      <c r="CY115" s="4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10"/>
      <c r="U116" s="4"/>
      <c r="V116" s="8"/>
      <c r="W116" s="8"/>
      <c r="X116" s="4"/>
      <c r="Y116" s="4"/>
      <c r="Z116" s="7"/>
      <c r="AA116" s="7"/>
      <c r="AB116" s="7"/>
      <c r="AC116" s="7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7"/>
      <c r="CO116" s="4"/>
      <c r="CP116" s="4"/>
      <c r="CQ116" s="4"/>
      <c r="CR116" s="4"/>
      <c r="CS116" s="4"/>
      <c r="CT116" s="4"/>
      <c r="CU116" s="7"/>
      <c r="CV116" s="7"/>
      <c r="CW116" s="7"/>
      <c r="CX116" s="4"/>
      <c r="CY116" s="4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10"/>
      <c r="U117" s="4"/>
      <c r="V117" s="8"/>
      <c r="W117" s="8"/>
      <c r="X117" s="4"/>
      <c r="Y117" s="4"/>
      <c r="Z117" s="7"/>
      <c r="AA117" s="7"/>
      <c r="AB117" s="7"/>
      <c r="AC117" s="7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7"/>
      <c r="CO117" s="4"/>
      <c r="CP117" s="4"/>
      <c r="CQ117" s="4"/>
      <c r="CR117" s="4"/>
      <c r="CS117" s="4"/>
      <c r="CT117" s="4"/>
      <c r="CU117" s="7"/>
      <c r="CV117" s="7"/>
      <c r="CW117" s="7"/>
      <c r="CX117" s="4"/>
      <c r="CY117" s="4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10"/>
      <c r="U118" s="4"/>
      <c r="V118" s="8"/>
      <c r="W118" s="8"/>
      <c r="X118" s="4"/>
      <c r="Y118" s="4"/>
      <c r="Z118" s="7"/>
      <c r="AA118" s="7"/>
      <c r="AB118" s="7"/>
      <c r="AC118" s="7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7"/>
      <c r="CO118" s="4"/>
      <c r="CP118" s="4"/>
      <c r="CQ118" s="4"/>
      <c r="CR118" s="4"/>
      <c r="CS118" s="4"/>
      <c r="CT118" s="4"/>
      <c r="CU118" s="7"/>
      <c r="CV118" s="7"/>
      <c r="CW118" s="7"/>
      <c r="CX118" s="4"/>
      <c r="CY118" s="4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10"/>
      <c r="U119" s="4"/>
      <c r="V119" s="8"/>
      <c r="W119" s="8"/>
      <c r="X119" s="4"/>
      <c r="Y119" s="4"/>
      <c r="Z119" s="7"/>
      <c r="AA119" s="7"/>
      <c r="AB119" s="7"/>
      <c r="AC119" s="7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7"/>
      <c r="CO119" s="4"/>
      <c r="CP119" s="4"/>
      <c r="CQ119" s="4"/>
      <c r="CR119" s="4"/>
      <c r="CS119" s="4"/>
      <c r="CT119" s="4"/>
      <c r="CU119" s="7"/>
      <c r="CV119" s="7"/>
      <c r="CW119" s="7"/>
      <c r="CX119" s="4"/>
      <c r="CY119" s="4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10"/>
      <c r="U120" s="4"/>
      <c r="V120" s="8"/>
      <c r="W120" s="8"/>
      <c r="X120" s="4"/>
      <c r="Y120" s="4"/>
      <c r="Z120" s="7"/>
      <c r="AA120" s="7"/>
      <c r="AB120" s="7"/>
      <c r="AC120" s="7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7"/>
      <c r="CO120" s="4"/>
      <c r="CP120" s="4"/>
      <c r="CQ120" s="4"/>
      <c r="CR120" s="4"/>
      <c r="CS120" s="4"/>
      <c r="CT120" s="4"/>
      <c r="CU120" s="7"/>
      <c r="CV120" s="7"/>
      <c r="CW120" s="7"/>
      <c r="CX120" s="4"/>
      <c r="CY120" s="4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10"/>
      <c r="U121" s="4"/>
      <c r="V121" s="8"/>
      <c r="W121" s="8"/>
      <c r="X121" s="4"/>
      <c r="Y121" s="4"/>
      <c r="Z121" s="7"/>
      <c r="AA121" s="7"/>
      <c r="AB121" s="7"/>
      <c r="AC121" s="7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7"/>
      <c r="CO121" s="4"/>
      <c r="CP121" s="4"/>
      <c r="CQ121" s="4"/>
      <c r="CR121" s="4"/>
      <c r="CS121" s="4"/>
      <c r="CT121" s="4"/>
      <c r="CU121" s="7"/>
      <c r="CV121" s="7"/>
      <c r="CW121" s="7"/>
      <c r="CX121" s="4"/>
      <c r="CY121" s="4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0"/>
      <c r="U122" s="4"/>
      <c r="V122" s="8"/>
      <c r="W122" s="8"/>
      <c r="X122" s="4"/>
      <c r="Y122" s="4"/>
      <c r="Z122" s="7"/>
      <c r="AA122" s="7"/>
      <c r="AB122" s="7"/>
      <c r="AC122" s="7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7"/>
      <c r="CO122" s="4"/>
      <c r="CP122" s="4"/>
      <c r="CQ122" s="4"/>
      <c r="CR122" s="4"/>
      <c r="CS122" s="4"/>
      <c r="CT122" s="4"/>
      <c r="CU122" s="7"/>
      <c r="CV122" s="7"/>
      <c r="CW122" s="7"/>
      <c r="CX122" s="4"/>
      <c r="CY122" s="4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10"/>
      <c r="U123" s="4"/>
      <c r="V123" s="8"/>
      <c r="W123" s="8"/>
      <c r="X123" s="4"/>
      <c r="Y123" s="4"/>
      <c r="Z123" s="7"/>
      <c r="AA123" s="7"/>
      <c r="AB123" s="7"/>
      <c r="AC123" s="7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7"/>
      <c r="CO123" s="4"/>
      <c r="CP123" s="4"/>
      <c r="CQ123" s="4"/>
      <c r="CR123" s="4"/>
      <c r="CS123" s="4"/>
      <c r="CT123" s="4"/>
      <c r="CU123" s="7"/>
      <c r="CV123" s="7"/>
      <c r="CW123" s="7"/>
      <c r="CX123" s="4"/>
      <c r="CY123" s="4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0"/>
      <c r="U124" s="4"/>
      <c r="V124" s="8"/>
      <c r="W124" s="8"/>
      <c r="X124" s="4"/>
      <c r="Y124" s="4"/>
      <c r="Z124" s="7"/>
      <c r="AA124" s="7"/>
      <c r="AB124" s="7"/>
      <c r="AC124" s="7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7"/>
      <c r="CO124" s="4"/>
      <c r="CP124" s="4"/>
      <c r="CQ124" s="4"/>
      <c r="CR124" s="4"/>
      <c r="CS124" s="4"/>
      <c r="CT124" s="4"/>
      <c r="CU124" s="7"/>
      <c r="CV124" s="7"/>
      <c r="CW124" s="7"/>
      <c r="CX124" s="4"/>
      <c r="CY124" s="4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10"/>
      <c r="U125" s="4"/>
      <c r="V125" s="8"/>
      <c r="W125" s="8"/>
      <c r="X125" s="4"/>
      <c r="Y125" s="4"/>
      <c r="Z125" s="7"/>
      <c r="AA125" s="7"/>
      <c r="AB125" s="7"/>
      <c r="AC125" s="7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7"/>
      <c r="CO125" s="4"/>
      <c r="CP125" s="4"/>
      <c r="CQ125" s="4"/>
      <c r="CR125" s="4"/>
      <c r="CS125" s="4"/>
      <c r="CT125" s="4"/>
      <c r="CU125" s="7"/>
      <c r="CV125" s="7"/>
      <c r="CW125" s="7"/>
      <c r="CX125" s="4"/>
      <c r="CY125" s="4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10"/>
      <c r="U126" s="4"/>
      <c r="V126" s="8"/>
      <c r="W126" s="8"/>
      <c r="X126" s="4"/>
      <c r="Y126" s="4"/>
      <c r="Z126" s="7"/>
      <c r="AA126" s="7"/>
      <c r="AB126" s="7"/>
      <c r="AC126" s="7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7"/>
      <c r="CO126" s="4"/>
      <c r="CP126" s="4"/>
      <c r="CQ126" s="4"/>
      <c r="CR126" s="4"/>
      <c r="CS126" s="4"/>
      <c r="CT126" s="4"/>
      <c r="CU126" s="7"/>
      <c r="CV126" s="7"/>
      <c r="CW126" s="7"/>
      <c r="CX126" s="4"/>
      <c r="CY126" s="4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10"/>
      <c r="U127" s="4"/>
      <c r="V127" s="8"/>
      <c r="W127" s="8"/>
      <c r="X127" s="4"/>
      <c r="Y127" s="4"/>
      <c r="Z127" s="7"/>
      <c r="AA127" s="7"/>
      <c r="AB127" s="7"/>
      <c r="AC127" s="7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7"/>
      <c r="CO127" s="4"/>
      <c r="CP127" s="4"/>
      <c r="CQ127" s="4"/>
      <c r="CR127" s="4"/>
      <c r="CS127" s="4"/>
      <c r="CT127" s="4"/>
      <c r="CU127" s="7"/>
      <c r="CV127" s="7"/>
      <c r="CW127" s="7"/>
      <c r="CX127" s="4"/>
      <c r="CY127" s="4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10"/>
      <c r="U128" s="4"/>
      <c r="V128" s="8"/>
      <c r="W128" s="8"/>
      <c r="X128" s="4"/>
      <c r="Y128" s="4"/>
      <c r="Z128" s="7"/>
      <c r="AA128" s="7"/>
      <c r="AB128" s="7"/>
      <c r="AC128" s="7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7"/>
      <c r="CO128" s="4"/>
      <c r="CP128" s="4"/>
      <c r="CQ128" s="4"/>
      <c r="CR128" s="4"/>
      <c r="CS128" s="4"/>
      <c r="CT128" s="4"/>
      <c r="CU128" s="7"/>
      <c r="CV128" s="7"/>
      <c r="CW128" s="7"/>
      <c r="CX128" s="4"/>
      <c r="CY128" s="4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10"/>
      <c r="U129" s="4"/>
      <c r="V129" s="8"/>
      <c r="W129" s="8"/>
      <c r="X129" s="4"/>
      <c r="Y129" s="4"/>
      <c r="Z129" s="7"/>
      <c r="AA129" s="7"/>
      <c r="AB129" s="7"/>
      <c r="AC129" s="7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7"/>
      <c r="CO129" s="4"/>
      <c r="CP129" s="4"/>
      <c r="CQ129" s="4"/>
      <c r="CR129" s="4"/>
      <c r="CS129" s="4"/>
      <c r="CT129" s="4"/>
      <c r="CU129" s="7"/>
      <c r="CV129" s="7"/>
      <c r="CW129" s="7"/>
      <c r="CX129" s="4"/>
      <c r="CY129" s="4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0"/>
      <c r="U130" s="4"/>
      <c r="V130" s="8"/>
      <c r="W130" s="8"/>
      <c r="X130" s="4"/>
      <c r="Y130" s="4"/>
      <c r="Z130" s="7"/>
      <c r="AA130" s="7"/>
      <c r="AB130" s="7"/>
      <c r="AC130" s="7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7"/>
      <c r="CO130" s="4"/>
      <c r="CP130" s="4"/>
      <c r="CQ130" s="4"/>
      <c r="CR130" s="4"/>
      <c r="CS130" s="4"/>
      <c r="CT130" s="4"/>
      <c r="CU130" s="7"/>
      <c r="CV130" s="7"/>
      <c r="CW130" s="7"/>
      <c r="CX130" s="4"/>
      <c r="CY130" s="4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0"/>
      <c r="U131" s="4"/>
      <c r="V131" s="8"/>
      <c r="W131" s="8"/>
      <c r="X131" s="4"/>
      <c r="Y131" s="4"/>
      <c r="Z131" s="7"/>
      <c r="AA131" s="7"/>
      <c r="AB131" s="7"/>
      <c r="AC131" s="7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7"/>
      <c r="CO131" s="4"/>
      <c r="CP131" s="4"/>
      <c r="CQ131" s="4"/>
      <c r="CR131" s="4"/>
      <c r="CS131" s="4"/>
      <c r="CT131" s="4"/>
      <c r="CU131" s="7"/>
      <c r="CV131" s="7"/>
      <c r="CW131" s="7"/>
      <c r="CX131" s="4"/>
      <c r="CY131" s="4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0"/>
      <c r="U132" s="4"/>
      <c r="V132" s="8"/>
      <c r="W132" s="8"/>
      <c r="X132" s="4"/>
      <c r="Y132" s="4"/>
      <c r="Z132" s="7"/>
      <c r="AA132" s="7"/>
      <c r="AB132" s="7"/>
      <c r="AC132" s="7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7"/>
      <c r="CO132" s="4"/>
      <c r="CP132" s="4"/>
      <c r="CQ132" s="4"/>
      <c r="CR132" s="4"/>
      <c r="CS132" s="4"/>
      <c r="CT132" s="4"/>
      <c r="CU132" s="7"/>
      <c r="CV132" s="7"/>
      <c r="CW132" s="7"/>
      <c r="CX132" s="4"/>
      <c r="CY132" s="4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10"/>
      <c r="U133" s="4"/>
      <c r="V133" s="8"/>
      <c r="W133" s="8"/>
      <c r="X133" s="4"/>
      <c r="Y133" s="4"/>
      <c r="Z133" s="7"/>
      <c r="AA133" s="7"/>
      <c r="AB133" s="7"/>
      <c r="AC133" s="7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7"/>
      <c r="CO133" s="4"/>
      <c r="CP133" s="4"/>
      <c r="CQ133" s="4"/>
      <c r="CR133" s="4"/>
      <c r="CS133" s="4"/>
      <c r="CT133" s="4"/>
      <c r="CU133" s="7"/>
      <c r="CV133" s="7"/>
      <c r="CW133" s="7"/>
      <c r="CX133" s="4"/>
      <c r="CY133" s="4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10"/>
      <c r="U134" s="4"/>
      <c r="V134" s="8"/>
      <c r="W134" s="8"/>
      <c r="X134" s="4"/>
      <c r="Y134" s="4"/>
      <c r="Z134" s="7"/>
      <c r="AA134" s="7"/>
      <c r="AB134" s="7"/>
      <c r="AC134" s="7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7"/>
      <c r="CO134" s="4"/>
      <c r="CP134" s="4"/>
      <c r="CQ134" s="4"/>
      <c r="CR134" s="4"/>
      <c r="CS134" s="4"/>
      <c r="CT134" s="4"/>
      <c r="CU134" s="7"/>
      <c r="CV134" s="7"/>
      <c r="CW134" s="7"/>
      <c r="CX134" s="4"/>
      <c r="CY134" s="4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10"/>
      <c r="U135" s="4"/>
      <c r="V135" s="8"/>
      <c r="W135" s="8"/>
      <c r="X135" s="4"/>
      <c r="Y135" s="4"/>
      <c r="Z135" s="7"/>
      <c r="AA135" s="7"/>
      <c r="AB135" s="7"/>
      <c r="AC135" s="7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7"/>
      <c r="CO135" s="4"/>
      <c r="CP135" s="4"/>
      <c r="CQ135" s="4"/>
      <c r="CR135" s="4"/>
      <c r="CS135" s="4"/>
      <c r="CT135" s="4"/>
      <c r="CU135" s="7"/>
      <c r="CV135" s="7"/>
      <c r="CW135" s="7"/>
      <c r="CX135" s="4"/>
      <c r="CY135" s="4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10"/>
      <c r="U136" s="4"/>
      <c r="V136" s="8"/>
      <c r="W136" s="8"/>
      <c r="X136" s="4"/>
      <c r="Y136" s="4"/>
      <c r="Z136" s="7"/>
      <c r="AA136" s="7"/>
      <c r="AB136" s="7"/>
      <c r="AC136" s="7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7"/>
      <c r="CO136" s="4"/>
      <c r="CP136" s="4"/>
      <c r="CQ136" s="4"/>
      <c r="CR136" s="4"/>
      <c r="CS136" s="4"/>
      <c r="CT136" s="4"/>
      <c r="CU136" s="7"/>
      <c r="CV136" s="7"/>
      <c r="CW136" s="7"/>
      <c r="CX136" s="4"/>
      <c r="CY136" s="4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10"/>
      <c r="U137" s="4"/>
      <c r="V137" s="8"/>
      <c r="W137" s="8"/>
      <c r="X137" s="4"/>
      <c r="Y137" s="4"/>
      <c r="Z137" s="7"/>
      <c r="AA137" s="7"/>
      <c r="AB137" s="7"/>
      <c r="AC137" s="7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7"/>
      <c r="CO137" s="4"/>
      <c r="CP137" s="4"/>
      <c r="CQ137" s="4"/>
      <c r="CR137" s="4"/>
      <c r="CS137" s="4"/>
      <c r="CT137" s="4"/>
      <c r="CU137" s="7"/>
      <c r="CV137" s="7"/>
      <c r="CW137" s="7"/>
      <c r="CX137" s="4"/>
      <c r="CY137" s="4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10"/>
      <c r="U138" s="4"/>
      <c r="V138" s="8"/>
      <c r="W138" s="8"/>
      <c r="X138" s="4"/>
      <c r="Y138" s="4"/>
      <c r="Z138" s="7"/>
      <c r="AA138" s="7"/>
      <c r="AB138" s="7"/>
      <c r="AC138" s="7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7"/>
      <c r="CO138" s="4"/>
      <c r="CP138" s="4"/>
      <c r="CQ138" s="4"/>
      <c r="CR138" s="4"/>
      <c r="CS138" s="4"/>
      <c r="CT138" s="4"/>
      <c r="CU138" s="7"/>
      <c r="CV138" s="7"/>
      <c r="CW138" s="7"/>
      <c r="CX138" s="4"/>
      <c r="CY138" s="4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0"/>
      <c r="U139" s="4"/>
      <c r="V139" s="8"/>
      <c r="W139" s="8"/>
      <c r="X139" s="4"/>
      <c r="Y139" s="4"/>
      <c r="Z139" s="7"/>
      <c r="AA139" s="7"/>
      <c r="AB139" s="7"/>
      <c r="AC139" s="7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7"/>
      <c r="CO139" s="4"/>
      <c r="CP139" s="4"/>
      <c r="CQ139" s="4"/>
      <c r="CR139" s="4"/>
      <c r="CS139" s="4"/>
      <c r="CT139" s="4"/>
      <c r="CU139" s="7"/>
      <c r="CV139" s="7"/>
      <c r="CW139" s="7"/>
      <c r="CX139" s="4"/>
      <c r="CY139" s="4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0"/>
      <c r="U140" s="4"/>
      <c r="V140" s="8"/>
      <c r="W140" s="8"/>
      <c r="X140" s="4"/>
      <c r="Y140" s="4"/>
      <c r="Z140" s="7"/>
      <c r="AA140" s="7"/>
      <c r="AB140" s="7"/>
      <c r="AC140" s="7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7"/>
      <c r="CO140" s="4"/>
      <c r="CP140" s="4"/>
      <c r="CQ140" s="4"/>
      <c r="CR140" s="4"/>
      <c r="CS140" s="4"/>
      <c r="CT140" s="4"/>
      <c r="CU140" s="7"/>
      <c r="CV140" s="7"/>
      <c r="CW140" s="7"/>
      <c r="CX140" s="4"/>
      <c r="CY140" s="4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0"/>
      <c r="U141" s="4"/>
      <c r="V141" s="8"/>
      <c r="W141" s="8"/>
      <c r="X141" s="4"/>
      <c r="Y141" s="4"/>
      <c r="Z141" s="7"/>
      <c r="AA141" s="7"/>
      <c r="AB141" s="7"/>
      <c r="AC141" s="7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7"/>
      <c r="CO141" s="4"/>
      <c r="CP141" s="4"/>
      <c r="CQ141" s="4"/>
      <c r="CR141" s="4"/>
      <c r="CS141" s="4"/>
      <c r="CT141" s="4"/>
      <c r="CU141" s="7"/>
      <c r="CV141" s="7"/>
      <c r="CW141" s="7"/>
      <c r="CX141" s="4"/>
      <c r="CY141" s="4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10"/>
      <c r="U142" s="4"/>
      <c r="V142" s="8"/>
      <c r="W142" s="8"/>
      <c r="X142" s="4"/>
      <c r="Y142" s="4"/>
      <c r="Z142" s="7"/>
      <c r="AA142" s="7"/>
      <c r="AB142" s="7"/>
      <c r="AC142" s="7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7"/>
      <c r="CO142" s="4"/>
      <c r="CP142" s="4"/>
      <c r="CQ142" s="4"/>
      <c r="CR142" s="4"/>
      <c r="CS142" s="4"/>
      <c r="CT142" s="4"/>
      <c r="CU142" s="7"/>
      <c r="CV142" s="7"/>
      <c r="CW142" s="7"/>
      <c r="CX142" s="4"/>
      <c r="CY142" s="4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10"/>
      <c r="U143" s="4"/>
      <c r="V143" s="8"/>
      <c r="W143" s="8"/>
      <c r="X143" s="4"/>
      <c r="Y143" s="4"/>
      <c r="Z143" s="7"/>
      <c r="AA143" s="7"/>
      <c r="AB143" s="7"/>
      <c r="AC143" s="7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7"/>
      <c r="CO143" s="4"/>
      <c r="CP143" s="4"/>
      <c r="CQ143" s="4"/>
      <c r="CR143" s="4"/>
      <c r="CS143" s="4"/>
      <c r="CT143" s="4"/>
      <c r="CU143" s="7"/>
      <c r="CV143" s="7"/>
      <c r="CW143" s="7"/>
      <c r="CX143" s="4"/>
      <c r="CY143" s="4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10"/>
      <c r="U144" s="4"/>
      <c r="V144" s="8"/>
      <c r="W144" s="8"/>
      <c r="X144" s="4"/>
      <c r="Y144" s="4"/>
      <c r="Z144" s="7"/>
      <c r="AA144" s="7"/>
      <c r="AB144" s="7"/>
      <c r="AC144" s="7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7"/>
      <c r="CO144" s="4"/>
      <c r="CP144" s="4"/>
      <c r="CQ144" s="4"/>
      <c r="CR144" s="4"/>
      <c r="CS144" s="4"/>
      <c r="CT144" s="4"/>
      <c r="CU144" s="7"/>
      <c r="CV144" s="7"/>
      <c r="CW144" s="7"/>
      <c r="CX144" s="4"/>
      <c r="CY144" s="4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10"/>
      <c r="U145" s="4"/>
      <c r="V145" s="8"/>
      <c r="W145" s="8"/>
      <c r="X145" s="4"/>
      <c r="Y145" s="4"/>
      <c r="Z145" s="7"/>
      <c r="AA145" s="7"/>
      <c r="AB145" s="7"/>
      <c r="AC145" s="7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7"/>
      <c r="CO145" s="4"/>
      <c r="CP145" s="4"/>
      <c r="CQ145" s="4"/>
      <c r="CR145" s="4"/>
      <c r="CS145" s="4"/>
      <c r="CT145" s="4"/>
      <c r="CU145" s="7"/>
      <c r="CV145" s="7"/>
      <c r="CW145" s="7"/>
      <c r="CX145" s="4"/>
      <c r="CY145" s="4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10"/>
      <c r="U146" s="4"/>
      <c r="V146" s="8"/>
      <c r="W146" s="8"/>
      <c r="X146" s="4"/>
      <c r="Y146" s="4"/>
      <c r="Z146" s="7"/>
      <c r="AA146" s="7"/>
      <c r="AB146" s="7"/>
      <c r="AC146" s="7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7"/>
      <c r="CO146" s="4"/>
      <c r="CP146" s="4"/>
      <c r="CQ146" s="4"/>
      <c r="CR146" s="4"/>
      <c r="CS146" s="4"/>
      <c r="CT146" s="4"/>
      <c r="CU146" s="7"/>
      <c r="CV146" s="7"/>
      <c r="CW146" s="7"/>
      <c r="CX146" s="4"/>
      <c r="CY146" s="4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10"/>
      <c r="U147" s="4"/>
      <c r="V147" s="8"/>
      <c r="W147" s="8"/>
      <c r="X147" s="4"/>
      <c r="Y147" s="4"/>
      <c r="Z147" s="7"/>
      <c r="AA147" s="7"/>
      <c r="AB147" s="7"/>
      <c r="AC147" s="7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7"/>
      <c r="CO147" s="4"/>
      <c r="CP147" s="4"/>
      <c r="CQ147" s="4"/>
      <c r="CR147" s="4"/>
      <c r="CS147" s="4"/>
      <c r="CT147" s="4"/>
      <c r="CU147" s="7"/>
      <c r="CV147" s="7"/>
      <c r="CW147" s="7"/>
      <c r="CX147" s="4"/>
      <c r="CY147" s="4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10"/>
      <c r="U148" s="4"/>
      <c r="V148" s="8"/>
      <c r="W148" s="8"/>
      <c r="X148" s="4"/>
      <c r="Y148" s="4"/>
      <c r="Z148" s="7"/>
      <c r="AA148" s="7"/>
      <c r="AB148" s="7"/>
      <c r="AC148" s="7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7"/>
      <c r="CO148" s="4"/>
      <c r="CP148" s="4"/>
      <c r="CQ148" s="4"/>
      <c r="CR148" s="4"/>
      <c r="CS148" s="4"/>
      <c r="CT148" s="4"/>
      <c r="CU148" s="7"/>
      <c r="CV148" s="7"/>
      <c r="CW148" s="7"/>
      <c r="CX148" s="4"/>
      <c r="CY148" s="4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0"/>
      <c r="U149" s="4"/>
      <c r="V149" s="8"/>
      <c r="W149" s="8"/>
      <c r="X149" s="4"/>
      <c r="Y149" s="4"/>
      <c r="Z149" s="7"/>
      <c r="AA149" s="7"/>
      <c r="AB149" s="7"/>
      <c r="AC149" s="7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7"/>
      <c r="CO149" s="4"/>
      <c r="CP149" s="4"/>
      <c r="CQ149" s="4"/>
      <c r="CR149" s="4"/>
      <c r="CS149" s="4"/>
      <c r="CT149" s="4"/>
      <c r="CU149" s="7"/>
      <c r="CV149" s="7"/>
      <c r="CW149" s="7"/>
      <c r="CX149" s="4"/>
      <c r="CY149" s="4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10"/>
      <c r="U150" s="4"/>
      <c r="V150" s="8"/>
      <c r="W150" s="8"/>
      <c r="X150" s="4"/>
      <c r="Y150" s="4"/>
      <c r="Z150" s="7"/>
      <c r="AA150" s="7"/>
      <c r="AB150" s="7"/>
      <c r="AC150" s="7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7"/>
      <c r="CO150" s="4"/>
      <c r="CP150" s="4"/>
      <c r="CQ150" s="4"/>
      <c r="CR150" s="4"/>
      <c r="CS150" s="4"/>
      <c r="CT150" s="4"/>
      <c r="CU150" s="7"/>
      <c r="CV150" s="7"/>
      <c r="CW150" s="7"/>
      <c r="CX150" s="4"/>
      <c r="CY150" s="4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10"/>
      <c r="U151" s="4"/>
      <c r="V151" s="8"/>
      <c r="W151" s="8"/>
      <c r="X151" s="4"/>
      <c r="Y151" s="4"/>
      <c r="Z151" s="7"/>
      <c r="AA151" s="7"/>
      <c r="AB151" s="7"/>
      <c r="AC151" s="7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7"/>
      <c r="CO151" s="4"/>
      <c r="CP151" s="4"/>
      <c r="CQ151" s="4"/>
      <c r="CR151" s="4"/>
      <c r="CS151" s="4"/>
      <c r="CT151" s="4"/>
      <c r="CU151" s="7"/>
      <c r="CV151" s="7"/>
      <c r="CW151" s="7"/>
      <c r="CX151" s="4"/>
      <c r="CY151" s="4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10"/>
      <c r="U152" s="4"/>
      <c r="V152" s="8"/>
      <c r="W152" s="8"/>
      <c r="X152" s="4"/>
      <c r="Y152" s="4"/>
      <c r="Z152" s="7"/>
      <c r="AA152" s="7"/>
      <c r="AB152" s="7"/>
      <c r="AC152" s="7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7"/>
      <c r="CO152" s="4"/>
      <c r="CP152" s="4"/>
      <c r="CQ152" s="4"/>
      <c r="CR152" s="4"/>
      <c r="CS152" s="4"/>
      <c r="CT152" s="4"/>
      <c r="CU152" s="7"/>
      <c r="CV152" s="7"/>
      <c r="CW152" s="7"/>
      <c r="CX152" s="4"/>
      <c r="CY152" s="4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10"/>
      <c r="U153" s="4"/>
      <c r="V153" s="8"/>
      <c r="W153" s="8"/>
      <c r="X153" s="4"/>
      <c r="Y153" s="4"/>
      <c r="Z153" s="7"/>
      <c r="AA153" s="7"/>
      <c r="AB153" s="7"/>
      <c r="AC153" s="7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7"/>
      <c r="CO153" s="4"/>
      <c r="CP153" s="4"/>
      <c r="CQ153" s="4"/>
      <c r="CR153" s="4"/>
      <c r="CS153" s="4"/>
      <c r="CT153" s="4"/>
      <c r="CU153" s="7"/>
      <c r="CV153" s="7"/>
      <c r="CW153" s="7"/>
      <c r="CX153" s="4"/>
      <c r="CY153" s="4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10"/>
      <c r="U154" s="4"/>
      <c r="V154" s="8"/>
      <c r="W154" s="8"/>
      <c r="X154" s="4"/>
      <c r="Y154" s="4"/>
      <c r="Z154" s="7"/>
      <c r="AA154" s="7"/>
      <c r="AB154" s="7"/>
      <c r="AC154" s="7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7"/>
      <c r="CO154" s="4"/>
      <c r="CP154" s="4"/>
      <c r="CQ154" s="4"/>
      <c r="CR154" s="4"/>
      <c r="CS154" s="4"/>
      <c r="CT154" s="4"/>
      <c r="CU154" s="7"/>
      <c r="CV154" s="7"/>
      <c r="CW154" s="7"/>
      <c r="CX154" s="4"/>
      <c r="CY154" s="4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10"/>
      <c r="U155" s="4"/>
      <c r="V155" s="8"/>
      <c r="W155" s="8"/>
      <c r="X155" s="4"/>
      <c r="Y155" s="4"/>
      <c r="Z155" s="7"/>
      <c r="AA155" s="7"/>
      <c r="AB155" s="7"/>
      <c r="AC155" s="7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7"/>
      <c r="CO155" s="4"/>
      <c r="CP155" s="4"/>
      <c r="CQ155" s="4"/>
      <c r="CR155" s="4"/>
      <c r="CS155" s="4"/>
      <c r="CT155" s="4"/>
      <c r="CU155" s="7"/>
      <c r="CV155" s="7"/>
      <c r="CW155" s="7"/>
      <c r="CX155" s="4"/>
      <c r="CY155" s="4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10"/>
      <c r="U156" s="4"/>
      <c r="V156" s="8"/>
      <c r="W156" s="8"/>
      <c r="X156" s="4"/>
      <c r="Y156" s="4"/>
      <c r="Z156" s="7"/>
      <c r="AA156" s="7"/>
      <c r="AB156" s="7"/>
      <c r="AC156" s="7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7"/>
      <c r="CO156" s="4"/>
      <c r="CP156" s="4"/>
      <c r="CQ156" s="4"/>
      <c r="CR156" s="4"/>
      <c r="CS156" s="4"/>
      <c r="CT156" s="4"/>
      <c r="CU156" s="7"/>
      <c r="CV156" s="7"/>
      <c r="CW156" s="7"/>
      <c r="CX156" s="4"/>
      <c r="CY156" s="4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0"/>
      <c r="U157" s="4"/>
      <c r="V157" s="8"/>
      <c r="W157" s="8"/>
      <c r="X157" s="4"/>
      <c r="Y157" s="4"/>
      <c r="Z157" s="7"/>
      <c r="AA157" s="7"/>
      <c r="AB157" s="7"/>
      <c r="AC157" s="7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7"/>
      <c r="CO157" s="4"/>
      <c r="CP157" s="4"/>
      <c r="CQ157" s="4"/>
      <c r="CR157" s="4"/>
      <c r="CS157" s="4"/>
      <c r="CT157" s="4"/>
      <c r="CU157" s="7"/>
      <c r="CV157" s="7"/>
      <c r="CW157" s="7"/>
      <c r="CX157" s="4"/>
      <c r="CY157" s="4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10"/>
      <c r="U158" s="4"/>
      <c r="V158" s="8"/>
      <c r="W158" s="8"/>
      <c r="X158" s="4"/>
      <c r="Y158" s="4"/>
      <c r="Z158" s="7"/>
      <c r="AA158" s="7"/>
      <c r="AB158" s="7"/>
      <c r="AC158" s="7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7"/>
      <c r="CO158" s="4"/>
      <c r="CP158" s="4"/>
      <c r="CQ158" s="4"/>
      <c r="CR158" s="4"/>
      <c r="CS158" s="4"/>
      <c r="CT158" s="4"/>
      <c r="CU158" s="7"/>
      <c r="CV158" s="7"/>
      <c r="CW158" s="7"/>
      <c r="CX158" s="4"/>
      <c r="CY158" s="4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10"/>
      <c r="U159" s="4"/>
      <c r="V159" s="8"/>
      <c r="W159" s="8"/>
      <c r="X159" s="4"/>
      <c r="Y159" s="4"/>
      <c r="Z159" s="7"/>
      <c r="AA159" s="7"/>
      <c r="AB159" s="7"/>
      <c r="AC159" s="7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7"/>
      <c r="CO159" s="4"/>
      <c r="CP159" s="4"/>
      <c r="CQ159" s="4"/>
      <c r="CR159" s="4"/>
      <c r="CS159" s="4"/>
      <c r="CT159" s="4"/>
      <c r="CU159" s="7"/>
      <c r="CV159" s="7"/>
      <c r="CW159" s="7"/>
      <c r="CX159" s="4"/>
      <c r="CY159" s="4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10"/>
      <c r="U160" s="4"/>
      <c r="V160" s="8"/>
      <c r="W160" s="8"/>
      <c r="X160" s="4"/>
      <c r="Y160" s="4"/>
      <c r="Z160" s="7"/>
      <c r="AA160" s="7"/>
      <c r="AB160" s="7"/>
      <c r="AC160" s="7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7"/>
      <c r="CO160" s="4"/>
      <c r="CP160" s="4"/>
      <c r="CQ160" s="4"/>
      <c r="CR160" s="4"/>
      <c r="CS160" s="4"/>
      <c r="CT160" s="4"/>
      <c r="CU160" s="7"/>
      <c r="CV160" s="7"/>
      <c r="CW160" s="7"/>
      <c r="CX160" s="4"/>
      <c r="CY160" s="4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10"/>
      <c r="U161" s="4"/>
      <c r="V161" s="8"/>
      <c r="W161" s="8"/>
      <c r="X161" s="4"/>
      <c r="Y161" s="4"/>
      <c r="Z161" s="7"/>
      <c r="AA161" s="7"/>
      <c r="AB161" s="7"/>
      <c r="AC161" s="7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7"/>
      <c r="CO161" s="4"/>
      <c r="CP161" s="4"/>
      <c r="CQ161" s="4"/>
      <c r="CR161" s="4"/>
      <c r="CS161" s="4"/>
      <c r="CT161" s="4"/>
      <c r="CU161" s="7"/>
      <c r="CV161" s="7"/>
      <c r="CW161" s="7"/>
      <c r="CX161" s="4"/>
      <c r="CY161" s="4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10"/>
      <c r="U162" s="4"/>
      <c r="V162" s="8"/>
      <c r="W162" s="8"/>
      <c r="X162" s="4"/>
      <c r="Y162" s="4"/>
      <c r="Z162" s="7"/>
      <c r="AA162" s="7"/>
      <c r="AB162" s="7"/>
      <c r="AC162" s="7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7"/>
      <c r="CO162" s="4"/>
      <c r="CP162" s="4"/>
      <c r="CQ162" s="4"/>
      <c r="CR162" s="4"/>
      <c r="CS162" s="4"/>
      <c r="CT162" s="4"/>
      <c r="CU162" s="7"/>
      <c r="CV162" s="7"/>
      <c r="CW162" s="7"/>
      <c r="CX162" s="4"/>
      <c r="CY162" s="4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10"/>
      <c r="U163" s="4"/>
      <c r="V163" s="8"/>
      <c r="W163" s="8"/>
      <c r="X163" s="4"/>
      <c r="Y163" s="4"/>
      <c r="Z163" s="7"/>
      <c r="AA163" s="7"/>
      <c r="AB163" s="7"/>
      <c r="AC163" s="7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7"/>
      <c r="CO163" s="4"/>
      <c r="CP163" s="4"/>
      <c r="CQ163" s="4"/>
      <c r="CR163" s="4"/>
      <c r="CS163" s="4"/>
      <c r="CT163" s="4"/>
      <c r="CU163" s="7"/>
      <c r="CV163" s="7"/>
      <c r="CW163" s="7"/>
      <c r="CX163" s="4"/>
      <c r="CY163" s="4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10"/>
      <c r="U164" s="4"/>
      <c r="V164" s="8"/>
      <c r="W164" s="8"/>
      <c r="X164" s="4"/>
      <c r="Y164" s="4"/>
      <c r="Z164" s="7"/>
      <c r="AA164" s="7"/>
      <c r="AB164" s="7"/>
      <c r="AC164" s="7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7"/>
      <c r="CO164" s="4"/>
      <c r="CP164" s="4"/>
      <c r="CQ164" s="4"/>
      <c r="CR164" s="4"/>
      <c r="CS164" s="4"/>
      <c r="CT164" s="4"/>
      <c r="CU164" s="7"/>
      <c r="CV164" s="7"/>
      <c r="CW164" s="7"/>
      <c r="CX164" s="4"/>
      <c r="CY164" s="4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10"/>
      <c r="U165" s="4"/>
      <c r="V165" s="8"/>
      <c r="W165" s="8"/>
      <c r="X165" s="4"/>
      <c r="Y165" s="4"/>
      <c r="Z165" s="7"/>
      <c r="AA165" s="7"/>
      <c r="AB165" s="7"/>
      <c r="AC165" s="7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7"/>
      <c r="CO165" s="4"/>
      <c r="CP165" s="4"/>
      <c r="CQ165" s="4"/>
      <c r="CR165" s="4"/>
      <c r="CS165" s="4"/>
      <c r="CT165" s="4"/>
      <c r="CU165" s="7"/>
      <c r="CV165" s="7"/>
      <c r="CW165" s="7"/>
      <c r="CX165" s="4"/>
      <c r="CY165" s="4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10"/>
      <c r="U166" s="4"/>
      <c r="V166" s="8"/>
      <c r="W166" s="8"/>
      <c r="X166" s="4"/>
      <c r="Y166" s="4"/>
      <c r="Z166" s="7"/>
      <c r="AA166" s="7"/>
      <c r="AB166" s="7"/>
      <c r="AC166" s="7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7"/>
      <c r="CO166" s="4"/>
      <c r="CP166" s="4"/>
      <c r="CQ166" s="4"/>
      <c r="CR166" s="4"/>
      <c r="CS166" s="4"/>
      <c r="CT166" s="4"/>
      <c r="CU166" s="7"/>
      <c r="CV166" s="7"/>
      <c r="CW166" s="7"/>
      <c r="CX166" s="4"/>
      <c r="CY166" s="4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10"/>
      <c r="U167" s="4"/>
      <c r="V167" s="8"/>
      <c r="W167" s="8"/>
      <c r="X167" s="4"/>
      <c r="Y167" s="4"/>
      <c r="Z167" s="7"/>
      <c r="AA167" s="7"/>
      <c r="AB167" s="7"/>
      <c r="AC167" s="7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7"/>
      <c r="CO167" s="4"/>
      <c r="CP167" s="4"/>
      <c r="CQ167" s="4"/>
      <c r="CR167" s="4"/>
      <c r="CS167" s="4"/>
      <c r="CT167" s="4"/>
      <c r="CU167" s="7"/>
      <c r="CV167" s="7"/>
      <c r="CW167" s="7"/>
      <c r="CX167" s="4"/>
      <c r="CY167" s="4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10"/>
      <c r="U168" s="4"/>
      <c r="V168" s="8"/>
      <c r="W168" s="8"/>
      <c r="X168" s="4"/>
      <c r="Y168" s="4"/>
      <c r="Z168" s="7"/>
      <c r="AA168" s="7"/>
      <c r="AB168" s="7"/>
      <c r="AC168" s="7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7"/>
      <c r="CO168" s="4"/>
      <c r="CP168" s="4"/>
      <c r="CQ168" s="4"/>
      <c r="CR168" s="4"/>
      <c r="CS168" s="4"/>
      <c r="CT168" s="4"/>
      <c r="CU168" s="7"/>
      <c r="CV168" s="7"/>
      <c r="CW168" s="7"/>
      <c r="CX168" s="4"/>
      <c r="CY168" s="4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10"/>
      <c r="U169" s="4"/>
      <c r="V169" s="8"/>
      <c r="W169" s="8"/>
      <c r="X169" s="4"/>
      <c r="Y169" s="4"/>
      <c r="Z169" s="7"/>
      <c r="AA169" s="7"/>
      <c r="AB169" s="7"/>
      <c r="AC169" s="7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7"/>
      <c r="CO169" s="4"/>
      <c r="CP169" s="4"/>
      <c r="CQ169" s="4"/>
      <c r="CR169" s="4"/>
      <c r="CS169" s="4"/>
      <c r="CT169" s="4"/>
      <c r="CU169" s="7"/>
      <c r="CV169" s="7"/>
      <c r="CW169" s="7"/>
      <c r="CX169" s="4"/>
      <c r="CY169" s="4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10"/>
      <c r="U170" s="4"/>
      <c r="V170" s="8"/>
      <c r="W170" s="8"/>
      <c r="X170" s="4"/>
      <c r="Y170" s="4"/>
      <c r="Z170" s="7"/>
      <c r="AA170" s="7"/>
      <c r="AB170" s="7"/>
      <c r="AC170" s="7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7"/>
      <c r="CO170" s="4"/>
      <c r="CP170" s="4"/>
      <c r="CQ170" s="4"/>
      <c r="CR170" s="4"/>
      <c r="CS170" s="4"/>
      <c r="CT170" s="4"/>
      <c r="CU170" s="7"/>
      <c r="CV170" s="7"/>
      <c r="CW170" s="7"/>
      <c r="CX170" s="4"/>
      <c r="CY170" s="4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10"/>
      <c r="U171" s="4"/>
      <c r="V171" s="8"/>
      <c r="W171" s="8"/>
      <c r="X171" s="4"/>
      <c r="Y171" s="4"/>
      <c r="Z171" s="7"/>
      <c r="AA171" s="7"/>
      <c r="AB171" s="7"/>
      <c r="AC171" s="7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7"/>
      <c r="CO171" s="4"/>
      <c r="CP171" s="4"/>
      <c r="CQ171" s="4"/>
      <c r="CR171" s="4"/>
      <c r="CS171" s="4"/>
      <c r="CT171" s="4"/>
      <c r="CU171" s="7"/>
      <c r="CV171" s="7"/>
      <c r="CW171" s="7"/>
      <c r="CX171" s="4"/>
      <c r="CY171" s="4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10"/>
      <c r="U172" s="4"/>
      <c r="V172" s="8"/>
      <c r="W172" s="8"/>
      <c r="X172" s="4"/>
      <c r="Y172" s="4"/>
      <c r="Z172" s="7"/>
      <c r="AA172" s="7"/>
      <c r="AB172" s="7"/>
      <c r="AC172" s="7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7"/>
      <c r="CO172" s="4"/>
      <c r="CP172" s="4"/>
      <c r="CQ172" s="4"/>
      <c r="CR172" s="4"/>
      <c r="CS172" s="4"/>
      <c r="CT172" s="4"/>
      <c r="CU172" s="7"/>
      <c r="CV172" s="7"/>
      <c r="CW172" s="7"/>
      <c r="CX172" s="4"/>
      <c r="CY172" s="4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10"/>
      <c r="U173" s="4"/>
      <c r="V173" s="8"/>
      <c r="W173" s="8"/>
      <c r="X173" s="4"/>
      <c r="Y173" s="4"/>
      <c r="Z173" s="7"/>
      <c r="AA173" s="7"/>
      <c r="AB173" s="7"/>
      <c r="AC173" s="7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7"/>
      <c r="CO173" s="4"/>
      <c r="CP173" s="4"/>
      <c r="CQ173" s="4"/>
      <c r="CR173" s="4"/>
      <c r="CS173" s="4"/>
      <c r="CT173" s="4"/>
      <c r="CU173" s="7"/>
      <c r="CV173" s="7"/>
      <c r="CW173" s="7"/>
      <c r="CX173" s="4"/>
      <c r="CY173" s="4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10"/>
      <c r="U174" s="4"/>
      <c r="V174" s="8"/>
      <c r="W174" s="8"/>
      <c r="X174" s="4"/>
      <c r="Y174" s="4"/>
      <c r="Z174" s="7"/>
      <c r="AA174" s="7"/>
      <c r="AB174" s="7"/>
      <c r="AC174" s="7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7"/>
      <c r="CO174" s="4"/>
      <c r="CP174" s="4"/>
      <c r="CQ174" s="4"/>
      <c r="CR174" s="4"/>
      <c r="CS174" s="4"/>
      <c r="CT174" s="4"/>
      <c r="CU174" s="7"/>
      <c r="CV174" s="7"/>
      <c r="CW174" s="7"/>
      <c r="CX174" s="4"/>
      <c r="CY174" s="4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0"/>
      <c r="U175" s="4"/>
      <c r="V175" s="8"/>
      <c r="W175" s="8"/>
      <c r="X175" s="4"/>
      <c r="Y175" s="4"/>
      <c r="Z175" s="7"/>
      <c r="AA175" s="7"/>
      <c r="AB175" s="7"/>
      <c r="AC175" s="7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7"/>
      <c r="CO175" s="4"/>
      <c r="CP175" s="4"/>
      <c r="CQ175" s="4"/>
      <c r="CR175" s="4"/>
      <c r="CS175" s="4"/>
      <c r="CT175" s="4"/>
      <c r="CU175" s="7"/>
      <c r="CV175" s="7"/>
      <c r="CW175" s="7"/>
      <c r="CX175" s="4"/>
      <c r="CY175" s="4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10"/>
      <c r="U176" s="4"/>
      <c r="V176" s="8"/>
      <c r="W176" s="8"/>
      <c r="X176" s="4"/>
      <c r="Y176" s="4"/>
      <c r="Z176" s="7"/>
      <c r="AA176" s="7"/>
      <c r="AB176" s="7"/>
      <c r="AC176" s="7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7"/>
      <c r="CO176" s="4"/>
      <c r="CP176" s="4"/>
      <c r="CQ176" s="4"/>
      <c r="CR176" s="4"/>
      <c r="CS176" s="4"/>
      <c r="CT176" s="4"/>
      <c r="CU176" s="7"/>
      <c r="CV176" s="7"/>
      <c r="CW176" s="7"/>
      <c r="CX176" s="4"/>
      <c r="CY176" s="4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10"/>
      <c r="U177" s="4"/>
      <c r="V177" s="8"/>
      <c r="W177" s="8"/>
      <c r="X177" s="4"/>
      <c r="Y177" s="4"/>
      <c r="Z177" s="7"/>
      <c r="AA177" s="7"/>
      <c r="AB177" s="7"/>
      <c r="AC177" s="7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7"/>
      <c r="CO177" s="4"/>
      <c r="CP177" s="4"/>
      <c r="CQ177" s="4"/>
      <c r="CR177" s="4"/>
      <c r="CS177" s="4"/>
      <c r="CT177" s="4"/>
      <c r="CU177" s="7"/>
      <c r="CV177" s="7"/>
      <c r="CW177" s="7"/>
      <c r="CX177" s="4"/>
      <c r="CY177" s="4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10"/>
      <c r="U178" s="4"/>
      <c r="V178" s="8"/>
      <c r="W178" s="8"/>
      <c r="X178" s="4"/>
      <c r="Y178" s="4"/>
      <c r="Z178" s="7"/>
      <c r="AA178" s="7"/>
      <c r="AB178" s="7"/>
      <c r="AC178" s="7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7"/>
      <c r="CO178" s="4"/>
      <c r="CP178" s="4"/>
      <c r="CQ178" s="4"/>
      <c r="CR178" s="4"/>
      <c r="CS178" s="4"/>
      <c r="CT178" s="4"/>
      <c r="CU178" s="7"/>
      <c r="CV178" s="7"/>
      <c r="CW178" s="7"/>
      <c r="CX178" s="4"/>
      <c r="CY178" s="4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10"/>
      <c r="U179" s="4"/>
      <c r="V179" s="8"/>
      <c r="W179" s="8"/>
      <c r="X179" s="4"/>
      <c r="Y179" s="4"/>
      <c r="Z179" s="7"/>
      <c r="AA179" s="7"/>
      <c r="AB179" s="7"/>
      <c r="AC179" s="7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7"/>
      <c r="CO179" s="4"/>
      <c r="CP179" s="4"/>
      <c r="CQ179" s="4"/>
      <c r="CR179" s="4"/>
      <c r="CS179" s="4"/>
      <c r="CT179" s="4"/>
      <c r="CU179" s="7"/>
      <c r="CV179" s="7"/>
      <c r="CW179" s="7"/>
      <c r="CX179" s="4"/>
      <c r="CY179" s="4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10"/>
      <c r="U180" s="4"/>
      <c r="V180" s="8"/>
      <c r="W180" s="8"/>
      <c r="X180" s="4"/>
      <c r="Y180" s="4"/>
      <c r="Z180" s="7"/>
      <c r="AA180" s="7"/>
      <c r="AB180" s="7"/>
      <c r="AC180" s="7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7"/>
      <c r="CO180" s="4"/>
      <c r="CP180" s="4"/>
      <c r="CQ180" s="4"/>
      <c r="CR180" s="4"/>
      <c r="CS180" s="4"/>
      <c r="CT180" s="4"/>
      <c r="CU180" s="7"/>
      <c r="CV180" s="7"/>
      <c r="CW180" s="7"/>
      <c r="CX180" s="4"/>
      <c r="CY180" s="4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10"/>
      <c r="U181" s="4"/>
      <c r="V181" s="8"/>
      <c r="W181" s="8"/>
      <c r="X181" s="4"/>
      <c r="Y181" s="4"/>
      <c r="Z181" s="7"/>
      <c r="AA181" s="7"/>
      <c r="AB181" s="7"/>
      <c r="AC181" s="7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7"/>
      <c r="CO181" s="4"/>
      <c r="CP181" s="4"/>
      <c r="CQ181" s="4"/>
      <c r="CR181" s="4"/>
      <c r="CS181" s="4"/>
      <c r="CT181" s="4"/>
      <c r="CU181" s="7"/>
      <c r="CV181" s="7"/>
      <c r="CW181" s="7"/>
      <c r="CX181" s="4"/>
      <c r="CY181" s="4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10"/>
      <c r="U182" s="4"/>
      <c r="V182" s="8"/>
      <c r="W182" s="8"/>
      <c r="X182" s="4"/>
      <c r="Y182" s="4"/>
      <c r="Z182" s="7"/>
      <c r="AA182" s="7"/>
      <c r="AB182" s="7"/>
      <c r="AC182" s="7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7"/>
      <c r="CO182" s="4"/>
      <c r="CP182" s="4"/>
      <c r="CQ182" s="4"/>
      <c r="CR182" s="4"/>
      <c r="CS182" s="4"/>
      <c r="CT182" s="4"/>
      <c r="CU182" s="7"/>
      <c r="CV182" s="7"/>
      <c r="CW182" s="7"/>
      <c r="CX182" s="4"/>
      <c r="CY182" s="4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10"/>
      <c r="U183" s="4"/>
      <c r="V183" s="8"/>
      <c r="W183" s="8"/>
      <c r="X183" s="4"/>
      <c r="Y183" s="4"/>
      <c r="Z183" s="7"/>
      <c r="AA183" s="7"/>
      <c r="AB183" s="7"/>
      <c r="AC183" s="7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7"/>
      <c r="CO183" s="4"/>
      <c r="CP183" s="4"/>
      <c r="CQ183" s="4"/>
      <c r="CR183" s="4"/>
      <c r="CS183" s="4"/>
      <c r="CT183" s="4"/>
      <c r="CU183" s="7"/>
      <c r="CV183" s="7"/>
      <c r="CW183" s="7"/>
      <c r="CX183" s="4"/>
      <c r="CY183" s="4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10"/>
      <c r="U184" s="4"/>
      <c r="V184" s="8"/>
      <c r="W184" s="8"/>
      <c r="X184" s="4"/>
      <c r="Y184" s="4"/>
      <c r="Z184" s="7"/>
      <c r="AA184" s="7"/>
      <c r="AB184" s="7"/>
      <c r="AC184" s="7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7"/>
      <c r="CO184" s="4"/>
      <c r="CP184" s="4"/>
      <c r="CQ184" s="4"/>
      <c r="CR184" s="4"/>
      <c r="CS184" s="4"/>
      <c r="CT184" s="4"/>
      <c r="CU184" s="7"/>
      <c r="CV184" s="7"/>
      <c r="CW184" s="7"/>
      <c r="CX184" s="4"/>
      <c r="CY184" s="4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10"/>
      <c r="U185" s="4"/>
      <c r="V185" s="8"/>
      <c r="W185" s="8"/>
      <c r="X185" s="4"/>
      <c r="Y185" s="4"/>
      <c r="Z185" s="7"/>
      <c r="AA185" s="7"/>
      <c r="AB185" s="7"/>
      <c r="AC185" s="7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7"/>
      <c r="CO185" s="4"/>
      <c r="CP185" s="4"/>
      <c r="CQ185" s="4"/>
      <c r="CR185" s="4"/>
      <c r="CS185" s="4"/>
      <c r="CT185" s="4"/>
      <c r="CU185" s="7"/>
      <c r="CV185" s="7"/>
      <c r="CW185" s="7"/>
      <c r="CX185" s="4"/>
      <c r="CY185" s="4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10"/>
      <c r="U186" s="4"/>
      <c r="V186" s="8"/>
      <c r="W186" s="8"/>
      <c r="X186" s="4"/>
      <c r="Y186" s="4"/>
      <c r="Z186" s="7"/>
      <c r="AA186" s="7"/>
      <c r="AB186" s="7"/>
      <c r="AC186" s="7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7"/>
      <c r="CO186" s="4"/>
      <c r="CP186" s="4"/>
      <c r="CQ186" s="4"/>
      <c r="CR186" s="4"/>
      <c r="CS186" s="4"/>
      <c r="CT186" s="4"/>
      <c r="CU186" s="7"/>
      <c r="CV186" s="7"/>
      <c r="CW186" s="7"/>
      <c r="CX186" s="4"/>
      <c r="CY186" s="4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10"/>
      <c r="U187" s="4"/>
      <c r="V187" s="8"/>
      <c r="W187" s="8"/>
      <c r="X187" s="4"/>
      <c r="Y187" s="4"/>
      <c r="Z187" s="7"/>
      <c r="AA187" s="7"/>
      <c r="AB187" s="7"/>
      <c r="AC187" s="7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7"/>
      <c r="CO187" s="4"/>
      <c r="CP187" s="4"/>
      <c r="CQ187" s="4"/>
      <c r="CR187" s="4"/>
      <c r="CS187" s="4"/>
      <c r="CT187" s="4"/>
      <c r="CU187" s="7"/>
      <c r="CV187" s="7"/>
      <c r="CW187" s="7"/>
      <c r="CX187" s="4"/>
      <c r="CY187" s="4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10"/>
      <c r="U188" s="4"/>
      <c r="V188" s="8"/>
      <c r="W188" s="8"/>
      <c r="X188" s="4"/>
      <c r="Y188" s="4"/>
      <c r="Z188" s="7"/>
      <c r="AA188" s="7"/>
      <c r="AB188" s="7"/>
      <c r="AC188" s="7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7"/>
      <c r="CO188" s="4"/>
      <c r="CP188" s="4"/>
      <c r="CQ188" s="4"/>
      <c r="CR188" s="4"/>
      <c r="CS188" s="4"/>
      <c r="CT188" s="4"/>
      <c r="CU188" s="7"/>
      <c r="CV188" s="7"/>
      <c r="CW188" s="7"/>
      <c r="CX188" s="4"/>
      <c r="CY188" s="4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0"/>
      <c r="U189" s="4"/>
      <c r="V189" s="8"/>
      <c r="W189" s="8"/>
      <c r="X189" s="4"/>
      <c r="Y189" s="4"/>
      <c r="Z189" s="7"/>
      <c r="AA189" s="7"/>
      <c r="AB189" s="7"/>
      <c r="AC189" s="7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7"/>
      <c r="CO189" s="4"/>
      <c r="CP189" s="4"/>
      <c r="CQ189" s="4"/>
      <c r="CR189" s="4"/>
      <c r="CS189" s="4"/>
      <c r="CT189" s="4"/>
      <c r="CU189" s="7"/>
      <c r="CV189" s="7"/>
      <c r="CW189" s="7"/>
      <c r="CX189" s="4"/>
      <c r="CY189" s="4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10"/>
      <c r="U190" s="4"/>
      <c r="V190" s="8"/>
      <c r="W190" s="8"/>
      <c r="X190" s="4"/>
      <c r="Y190" s="4"/>
      <c r="Z190" s="7"/>
      <c r="AA190" s="7"/>
      <c r="AB190" s="7"/>
      <c r="AC190" s="7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7"/>
      <c r="CO190" s="4"/>
      <c r="CP190" s="4"/>
      <c r="CQ190" s="4"/>
      <c r="CR190" s="4"/>
      <c r="CS190" s="4"/>
      <c r="CT190" s="4"/>
      <c r="CU190" s="7"/>
      <c r="CV190" s="7"/>
      <c r="CW190" s="7"/>
      <c r="CX190" s="4"/>
      <c r="CY190" s="4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10"/>
      <c r="U191" s="4"/>
      <c r="V191" s="8"/>
      <c r="W191" s="8"/>
      <c r="X191" s="4"/>
      <c r="Y191" s="4"/>
      <c r="Z191" s="7"/>
      <c r="AA191" s="7"/>
      <c r="AB191" s="7"/>
      <c r="AC191" s="7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7"/>
      <c r="CO191" s="4"/>
      <c r="CP191" s="4"/>
      <c r="CQ191" s="4"/>
      <c r="CR191" s="4"/>
      <c r="CS191" s="4"/>
      <c r="CT191" s="4"/>
      <c r="CU191" s="7"/>
      <c r="CV191" s="7"/>
      <c r="CW191" s="7"/>
      <c r="CX191" s="4"/>
      <c r="CY191" s="4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10"/>
      <c r="U192" s="4"/>
      <c r="V192" s="8"/>
      <c r="W192" s="8"/>
      <c r="X192" s="4"/>
      <c r="Y192" s="4"/>
      <c r="Z192" s="7"/>
      <c r="AA192" s="7"/>
      <c r="AB192" s="7"/>
      <c r="AC192" s="7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7"/>
      <c r="CO192" s="4"/>
      <c r="CP192" s="4"/>
      <c r="CQ192" s="4"/>
      <c r="CR192" s="4"/>
      <c r="CS192" s="4"/>
      <c r="CT192" s="4"/>
      <c r="CU192" s="7"/>
      <c r="CV192" s="7"/>
      <c r="CW192" s="7"/>
      <c r="CX192" s="4"/>
      <c r="CY192" s="4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10"/>
      <c r="U193" s="4"/>
      <c r="V193" s="8"/>
      <c r="W193" s="8"/>
      <c r="X193" s="4"/>
      <c r="Y193" s="4"/>
      <c r="Z193" s="7"/>
      <c r="AA193" s="7"/>
      <c r="AB193" s="7"/>
      <c r="AC193" s="7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7"/>
      <c r="CO193" s="4"/>
      <c r="CP193" s="4"/>
      <c r="CQ193" s="4"/>
      <c r="CR193" s="4"/>
      <c r="CS193" s="4"/>
      <c r="CT193" s="4"/>
      <c r="CU193" s="7"/>
      <c r="CV193" s="7"/>
      <c r="CW193" s="7"/>
      <c r="CX193" s="4"/>
      <c r="CY193" s="4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10"/>
      <c r="U194" s="4"/>
      <c r="V194" s="8"/>
      <c r="W194" s="8"/>
      <c r="X194" s="4"/>
      <c r="Y194" s="4"/>
      <c r="Z194" s="7"/>
      <c r="AA194" s="7"/>
      <c r="AB194" s="7"/>
      <c r="AC194" s="7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7"/>
      <c r="CO194" s="4"/>
      <c r="CP194" s="4"/>
      <c r="CQ194" s="4"/>
      <c r="CR194" s="4"/>
      <c r="CS194" s="4"/>
      <c r="CT194" s="4"/>
      <c r="CU194" s="7"/>
      <c r="CV194" s="7"/>
      <c r="CW194" s="7"/>
      <c r="CX194" s="4"/>
      <c r="CY194" s="4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10"/>
      <c r="U195" s="4"/>
      <c r="V195" s="8"/>
      <c r="W195" s="8"/>
      <c r="X195" s="4"/>
      <c r="Y195" s="4"/>
      <c r="Z195" s="7"/>
      <c r="AA195" s="7"/>
      <c r="AB195" s="7"/>
      <c r="AC195" s="7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7"/>
      <c r="CO195" s="4"/>
      <c r="CP195" s="4"/>
      <c r="CQ195" s="4"/>
      <c r="CR195" s="4"/>
      <c r="CS195" s="4"/>
      <c r="CT195" s="4"/>
      <c r="CU195" s="7"/>
      <c r="CV195" s="7"/>
      <c r="CW195" s="7"/>
      <c r="CX195" s="4"/>
      <c r="CY195" s="4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10"/>
      <c r="U196" s="4"/>
      <c r="V196" s="8"/>
      <c r="W196" s="8"/>
      <c r="X196" s="4"/>
      <c r="Y196" s="4"/>
      <c r="Z196" s="7"/>
      <c r="AA196" s="7"/>
      <c r="AB196" s="7"/>
      <c r="AC196" s="7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7"/>
      <c r="CO196" s="4"/>
      <c r="CP196" s="4"/>
      <c r="CQ196" s="4"/>
      <c r="CR196" s="4"/>
      <c r="CS196" s="4"/>
      <c r="CT196" s="4"/>
      <c r="CU196" s="7"/>
      <c r="CV196" s="7"/>
      <c r="CW196" s="7"/>
      <c r="CX196" s="4"/>
      <c r="CY196" s="4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10"/>
      <c r="U197" s="4"/>
      <c r="V197" s="8"/>
      <c r="W197" s="8"/>
      <c r="X197" s="4"/>
      <c r="Y197" s="4"/>
      <c r="Z197" s="7"/>
      <c r="AA197" s="7"/>
      <c r="AB197" s="7"/>
      <c r="AC197" s="7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7"/>
      <c r="CO197" s="4"/>
      <c r="CP197" s="4"/>
      <c r="CQ197" s="4"/>
      <c r="CR197" s="4"/>
      <c r="CS197" s="4"/>
      <c r="CT197" s="4"/>
      <c r="CU197" s="7"/>
      <c r="CV197" s="7"/>
      <c r="CW197" s="7"/>
      <c r="CX197" s="4"/>
      <c r="CY197" s="4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10"/>
      <c r="U198" s="4"/>
      <c r="V198" s="8"/>
      <c r="W198" s="8"/>
      <c r="X198" s="4"/>
      <c r="Y198" s="4"/>
      <c r="Z198" s="7"/>
      <c r="AA198" s="7"/>
      <c r="AB198" s="7"/>
      <c r="AC198" s="7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7"/>
      <c r="CO198" s="4"/>
      <c r="CP198" s="4"/>
      <c r="CQ198" s="4"/>
      <c r="CR198" s="4"/>
      <c r="CS198" s="4"/>
      <c r="CT198" s="4"/>
      <c r="CU198" s="7"/>
      <c r="CV198" s="7"/>
      <c r="CW198" s="7"/>
      <c r="CX198" s="4"/>
      <c r="CY198" s="4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10"/>
      <c r="U199" s="4"/>
      <c r="V199" s="8"/>
      <c r="W199" s="8"/>
      <c r="X199" s="4"/>
      <c r="Y199" s="4"/>
      <c r="Z199" s="7"/>
      <c r="AA199" s="7"/>
      <c r="AB199" s="7"/>
      <c r="AC199" s="7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7"/>
      <c r="CO199" s="4"/>
      <c r="CP199" s="4"/>
      <c r="CQ199" s="4"/>
      <c r="CR199" s="4"/>
      <c r="CS199" s="4"/>
      <c r="CT199" s="4"/>
      <c r="CU199" s="7"/>
      <c r="CV199" s="7"/>
      <c r="CW199" s="7"/>
      <c r="CX199" s="4"/>
      <c r="CY199" s="4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10"/>
      <c r="U200" s="4"/>
      <c r="V200" s="8"/>
      <c r="W200" s="8"/>
      <c r="X200" s="4"/>
      <c r="Y200" s="4"/>
      <c r="Z200" s="7"/>
      <c r="AA200" s="7"/>
      <c r="AB200" s="7"/>
      <c r="AC200" s="7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7"/>
      <c r="CO200" s="4"/>
      <c r="CP200" s="4"/>
      <c r="CQ200" s="4"/>
      <c r="CR200" s="4"/>
      <c r="CS200" s="4"/>
      <c r="CT200" s="4"/>
      <c r="CU200" s="7"/>
      <c r="CV200" s="7"/>
      <c r="CW200" s="7"/>
      <c r="CX200" s="4"/>
      <c r="CY200" s="4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10"/>
      <c r="U201" s="4"/>
      <c r="V201" s="8"/>
      <c r="W201" s="8"/>
      <c r="X201" s="4"/>
      <c r="Y201" s="4"/>
      <c r="Z201" s="7"/>
      <c r="AA201" s="7"/>
      <c r="AB201" s="7"/>
      <c r="AC201" s="7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7"/>
      <c r="CO201" s="4"/>
      <c r="CP201" s="4"/>
      <c r="CQ201" s="4"/>
      <c r="CR201" s="4"/>
      <c r="CS201" s="4"/>
      <c r="CT201" s="4"/>
      <c r="CU201" s="7"/>
      <c r="CV201" s="7"/>
      <c r="CW201" s="7"/>
      <c r="CX201" s="4"/>
      <c r="CY201" s="4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10"/>
      <c r="U202" s="4"/>
      <c r="V202" s="8"/>
      <c r="W202" s="8"/>
      <c r="X202" s="4"/>
      <c r="Y202" s="4"/>
      <c r="Z202" s="7"/>
      <c r="AA202" s="7"/>
      <c r="AB202" s="7"/>
      <c r="AC202" s="7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7"/>
      <c r="CO202" s="4"/>
      <c r="CP202" s="4"/>
      <c r="CQ202" s="4"/>
      <c r="CR202" s="4"/>
      <c r="CS202" s="4"/>
      <c r="CT202" s="4"/>
      <c r="CU202" s="7"/>
      <c r="CV202" s="7"/>
      <c r="CW202" s="7"/>
      <c r="CX202" s="4"/>
      <c r="CY202" s="4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10"/>
      <c r="U203" s="4"/>
      <c r="V203" s="8"/>
      <c r="W203" s="8"/>
      <c r="X203" s="4"/>
      <c r="Y203" s="4"/>
      <c r="Z203" s="7"/>
      <c r="AA203" s="7"/>
      <c r="AB203" s="7"/>
      <c r="AC203" s="7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7"/>
      <c r="CO203" s="4"/>
      <c r="CP203" s="4"/>
      <c r="CQ203" s="4"/>
      <c r="CR203" s="4"/>
      <c r="CS203" s="4"/>
      <c r="CT203" s="4"/>
      <c r="CU203" s="7"/>
      <c r="CV203" s="7"/>
      <c r="CW203" s="7"/>
      <c r="CX203" s="4"/>
      <c r="CY203" s="4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10"/>
      <c r="U204" s="4"/>
      <c r="V204" s="8"/>
      <c r="W204" s="8"/>
      <c r="X204" s="4"/>
      <c r="Y204" s="4"/>
      <c r="Z204" s="7"/>
      <c r="AA204" s="7"/>
      <c r="AB204" s="7"/>
      <c r="AC204" s="7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7"/>
      <c r="CO204" s="4"/>
      <c r="CP204" s="4"/>
      <c r="CQ204" s="4"/>
      <c r="CR204" s="4"/>
      <c r="CS204" s="4"/>
      <c r="CT204" s="4"/>
      <c r="CU204" s="7"/>
      <c r="CV204" s="7"/>
      <c r="CW204" s="7"/>
      <c r="CX204" s="4"/>
      <c r="CY204" s="4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10"/>
      <c r="U205" s="4"/>
      <c r="V205" s="8"/>
      <c r="W205" s="8"/>
      <c r="X205" s="4"/>
      <c r="Y205" s="4"/>
      <c r="Z205" s="7"/>
      <c r="AA205" s="7"/>
      <c r="AB205" s="7"/>
      <c r="AC205" s="7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7"/>
      <c r="CO205" s="4"/>
      <c r="CP205" s="4"/>
      <c r="CQ205" s="4"/>
      <c r="CR205" s="4"/>
      <c r="CS205" s="4"/>
      <c r="CT205" s="4"/>
      <c r="CU205" s="7"/>
      <c r="CV205" s="7"/>
      <c r="CW205" s="7"/>
      <c r="CX205" s="4"/>
      <c r="CY205" s="4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10"/>
      <c r="U206" s="4"/>
      <c r="V206" s="8"/>
      <c r="W206" s="8"/>
      <c r="X206" s="4"/>
      <c r="Y206" s="4"/>
      <c r="Z206" s="7"/>
      <c r="AA206" s="7"/>
      <c r="AB206" s="7"/>
      <c r="AC206" s="7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7"/>
      <c r="CO206" s="4"/>
      <c r="CP206" s="4"/>
      <c r="CQ206" s="4"/>
      <c r="CR206" s="4"/>
      <c r="CS206" s="4"/>
      <c r="CT206" s="4"/>
      <c r="CU206" s="7"/>
      <c r="CV206" s="7"/>
      <c r="CW206" s="7"/>
      <c r="CX206" s="4"/>
      <c r="CY206" s="4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10"/>
      <c r="U207" s="4"/>
      <c r="V207" s="8"/>
      <c r="W207" s="8"/>
      <c r="X207" s="4"/>
      <c r="Y207" s="4"/>
      <c r="Z207" s="7"/>
      <c r="AA207" s="7"/>
      <c r="AB207" s="7"/>
      <c r="AC207" s="7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7"/>
      <c r="CO207" s="4"/>
      <c r="CP207" s="4"/>
      <c r="CQ207" s="4"/>
      <c r="CR207" s="4"/>
      <c r="CS207" s="4"/>
      <c r="CT207" s="4"/>
      <c r="CU207" s="7"/>
      <c r="CV207" s="7"/>
      <c r="CW207" s="7"/>
      <c r="CX207" s="4"/>
      <c r="CY207" s="4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10"/>
      <c r="U208" s="4"/>
      <c r="V208" s="8"/>
      <c r="W208" s="8"/>
      <c r="X208" s="4"/>
      <c r="Y208" s="4"/>
      <c r="Z208" s="7"/>
      <c r="AA208" s="7"/>
      <c r="AB208" s="7"/>
      <c r="AC208" s="7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7"/>
      <c r="CO208" s="4"/>
      <c r="CP208" s="4"/>
      <c r="CQ208" s="4"/>
      <c r="CR208" s="4"/>
      <c r="CS208" s="4"/>
      <c r="CT208" s="4"/>
      <c r="CU208" s="7"/>
      <c r="CV208" s="7"/>
      <c r="CW208" s="7"/>
      <c r="CX208" s="4"/>
      <c r="CY208" s="4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10"/>
      <c r="U209" s="4"/>
      <c r="V209" s="8"/>
      <c r="W209" s="8"/>
      <c r="X209" s="4"/>
      <c r="Y209" s="4"/>
      <c r="Z209" s="7"/>
      <c r="AA209" s="7"/>
      <c r="AB209" s="7"/>
      <c r="AC209" s="7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7"/>
      <c r="CO209" s="4"/>
      <c r="CP209" s="4"/>
      <c r="CQ209" s="4"/>
      <c r="CR209" s="4"/>
      <c r="CS209" s="4"/>
      <c r="CT209" s="4"/>
      <c r="CU209" s="7"/>
      <c r="CV209" s="7"/>
      <c r="CW209" s="7"/>
      <c r="CX209" s="4"/>
      <c r="CY209" s="4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10"/>
      <c r="U210" s="4"/>
      <c r="V210" s="8"/>
      <c r="W210" s="8"/>
      <c r="X210" s="4"/>
      <c r="Y210" s="4"/>
      <c r="Z210" s="7"/>
      <c r="AA210" s="7"/>
      <c r="AB210" s="7"/>
      <c r="AC210" s="7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7"/>
      <c r="CO210" s="4"/>
      <c r="CP210" s="4"/>
      <c r="CQ210" s="4"/>
      <c r="CR210" s="4"/>
      <c r="CS210" s="4"/>
      <c r="CT210" s="4"/>
      <c r="CU210" s="7"/>
      <c r="CV210" s="7"/>
      <c r="CW210" s="7"/>
      <c r="CX210" s="4"/>
      <c r="CY210" s="4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10"/>
      <c r="U211" s="4"/>
      <c r="V211" s="8"/>
      <c r="W211" s="8"/>
      <c r="X211" s="4"/>
      <c r="Y211" s="4"/>
      <c r="Z211" s="7"/>
      <c r="AA211" s="7"/>
      <c r="AB211" s="7"/>
      <c r="AC211" s="7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7"/>
      <c r="CO211" s="4"/>
      <c r="CP211" s="4"/>
      <c r="CQ211" s="4"/>
      <c r="CR211" s="4"/>
      <c r="CS211" s="4"/>
      <c r="CT211" s="4"/>
      <c r="CU211" s="7"/>
      <c r="CV211" s="7"/>
      <c r="CW211" s="7"/>
      <c r="CX211" s="4"/>
      <c r="CY211" s="4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10"/>
      <c r="U212" s="4"/>
      <c r="V212" s="8"/>
      <c r="W212" s="8"/>
      <c r="X212" s="4"/>
      <c r="Y212" s="4"/>
      <c r="Z212" s="7"/>
      <c r="AA212" s="7"/>
      <c r="AB212" s="7"/>
      <c r="AC212" s="7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7"/>
      <c r="CO212" s="4"/>
      <c r="CP212" s="4"/>
      <c r="CQ212" s="4"/>
      <c r="CR212" s="4"/>
      <c r="CS212" s="4"/>
      <c r="CT212" s="4"/>
      <c r="CU212" s="7"/>
      <c r="CV212" s="7"/>
      <c r="CW212" s="7"/>
      <c r="CX212" s="4"/>
      <c r="CY212" s="4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10"/>
      <c r="U213" s="4"/>
      <c r="V213" s="8"/>
      <c r="W213" s="8"/>
      <c r="X213" s="4"/>
      <c r="Y213" s="4"/>
      <c r="Z213" s="7"/>
      <c r="AA213" s="7"/>
      <c r="AB213" s="7"/>
      <c r="AC213" s="7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7"/>
      <c r="CO213" s="4"/>
      <c r="CP213" s="4"/>
      <c r="CQ213" s="4"/>
      <c r="CR213" s="4"/>
      <c r="CS213" s="4"/>
      <c r="CT213" s="4"/>
      <c r="CU213" s="7"/>
      <c r="CV213" s="7"/>
      <c r="CW213" s="7"/>
      <c r="CX213" s="4"/>
      <c r="CY213" s="4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10"/>
      <c r="U214" s="4"/>
      <c r="V214" s="8"/>
      <c r="W214" s="8"/>
      <c r="X214" s="4"/>
      <c r="Y214" s="4"/>
      <c r="Z214" s="7"/>
      <c r="AA214" s="7"/>
      <c r="AB214" s="7"/>
      <c r="AC214" s="7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7"/>
      <c r="CO214" s="4"/>
      <c r="CP214" s="4"/>
      <c r="CQ214" s="4"/>
      <c r="CR214" s="4"/>
      <c r="CS214" s="4"/>
      <c r="CT214" s="4"/>
      <c r="CU214" s="7"/>
      <c r="CV214" s="7"/>
      <c r="CW214" s="7"/>
      <c r="CX214" s="4"/>
      <c r="CY214" s="4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10"/>
      <c r="U215" s="4"/>
      <c r="V215" s="8"/>
      <c r="W215" s="8"/>
      <c r="X215" s="4"/>
      <c r="Y215" s="4"/>
      <c r="Z215" s="7"/>
      <c r="AA215" s="7"/>
      <c r="AB215" s="7"/>
      <c r="AC215" s="7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7"/>
      <c r="CO215" s="4"/>
      <c r="CP215" s="4"/>
      <c r="CQ215" s="4"/>
      <c r="CR215" s="4"/>
      <c r="CS215" s="4"/>
      <c r="CT215" s="4"/>
      <c r="CU215" s="7"/>
      <c r="CV215" s="7"/>
      <c r="CW215" s="7"/>
      <c r="CX215" s="4"/>
      <c r="CY215" s="4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10"/>
      <c r="U216" s="4"/>
      <c r="V216" s="8"/>
      <c r="W216" s="8"/>
      <c r="X216" s="4"/>
      <c r="Y216" s="4"/>
      <c r="Z216" s="7"/>
      <c r="AA216" s="7"/>
      <c r="AB216" s="7"/>
      <c r="AC216" s="7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7"/>
      <c r="CO216" s="4"/>
      <c r="CP216" s="4"/>
      <c r="CQ216" s="4"/>
      <c r="CR216" s="4"/>
      <c r="CS216" s="4"/>
      <c r="CT216" s="4"/>
      <c r="CU216" s="7"/>
      <c r="CV216" s="7"/>
      <c r="CW216" s="7"/>
      <c r="CX216" s="4"/>
      <c r="CY216" s="4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10"/>
      <c r="U217" s="4"/>
      <c r="V217" s="8"/>
      <c r="W217" s="8"/>
      <c r="X217" s="4"/>
      <c r="Y217" s="4"/>
      <c r="Z217" s="7"/>
      <c r="AA217" s="7"/>
      <c r="AB217" s="7"/>
      <c r="AC217" s="7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7"/>
      <c r="CO217" s="4"/>
      <c r="CP217" s="4"/>
      <c r="CQ217" s="4"/>
      <c r="CR217" s="4"/>
      <c r="CS217" s="4"/>
      <c r="CT217" s="4"/>
      <c r="CU217" s="7"/>
      <c r="CV217" s="7"/>
      <c r="CW217" s="7"/>
      <c r="CX217" s="4"/>
      <c r="CY217" s="4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10"/>
      <c r="U218" s="4"/>
      <c r="V218" s="8"/>
      <c r="W218" s="8"/>
      <c r="X218" s="4"/>
      <c r="Y218" s="4"/>
      <c r="Z218" s="7"/>
      <c r="AA218" s="7"/>
      <c r="AB218" s="7"/>
      <c r="AC218" s="7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7"/>
      <c r="CO218" s="4"/>
      <c r="CP218" s="4"/>
      <c r="CQ218" s="4"/>
      <c r="CR218" s="4"/>
      <c r="CS218" s="4"/>
      <c r="CT218" s="4"/>
      <c r="CU218" s="7"/>
      <c r="CV218" s="7"/>
      <c r="CW218" s="7"/>
      <c r="CX218" s="4"/>
      <c r="CY218" s="4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10"/>
      <c r="U219" s="4"/>
      <c r="V219" s="8"/>
      <c r="W219" s="8"/>
      <c r="X219" s="4"/>
      <c r="Y219" s="4"/>
      <c r="Z219" s="7"/>
      <c r="AA219" s="7"/>
      <c r="AB219" s="7"/>
      <c r="AC219" s="7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7"/>
      <c r="CO219" s="4"/>
      <c r="CP219" s="4"/>
      <c r="CQ219" s="4"/>
      <c r="CR219" s="4"/>
      <c r="CS219" s="4"/>
      <c r="CT219" s="4"/>
      <c r="CU219" s="7"/>
      <c r="CV219" s="7"/>
      <c r="CW219" s="7"/>
      <c r="CX219" s="4"/>
      <c r="CY219" s="4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10"/>
      <c r="U220" s="4"/>
      <c r="V220" s="8"/>
      <c r="W220" s="8"/>
      <c r="X220" s="4"/>
      <c r="Y220" s="4"/>
      <c r="Z220" s="7"/>
      <c r="AA220" s="7"/>
      <c r="AB220" s="7"/>
      <c r="AC220" s="7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7"/>
      <c r="CO220" s="4"/>
      <c r="CP220" s="4"/>
      <c r="CQ220" s="4"/>
      <c r="CR220" s="4"/>
      <c r="CS220" s="4"/>
      <c r="CT220" s="4"/>
      <c r="CU220" s="7"/>
      <c r="CV220" s="7"/>
      <c r="CW220" s="7"/>
      <c r="CX220" s="4"/>
      <c r="CY220" s="4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10"/>
      <c r="U221" s="4"/>
      <c r="V221" s="8"/>
      <c r="W221" s="8"/>
      <c r="X221" s="4"/>
      <c r="Y221" s="4"/>
      <c r="Z221" s="7"/>
      <c r="AA221" s="7"/>
      <c r="AB221" s="7"/>
      <c r="AC221" s="7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7"/>
      <c r="CO221" s="4"/>
      <c r="CP221" s="4"/>
      <c r="CQ221" s="4"/>
      <c r="CR221" s="4"/>
      <c r="CS221" s="4"/>
      <c r="CT221" s="4"/>
      <c r="CU221" s="7"/>
      <c r="CV221" s="7"/>
      <c r="CW221" s="7"/>
      <c r="CX221" s="4"/>
      <c r="CY221" s="4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10"/>
      <c r="U222" s="4"/>
      <c r="V222" s="8"/>
      <c r="W222" s="8"/>
      <c r="X222" s="4"/>
      <c r="Y222" s="4"/>
      <c r="Z222" s="7"/>
      <c r="AA222" s="7"/>
      <c r="AB222" s="7"/>
      <c r="AC222" s="7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7"/>
      <c r="CO222" s="4"/>
      <c r="CP222" s="4"/>
      <c r="CQ222" s="4"/>
      <c r="CR222" s="4"/>
      <c r="CS222" s="4"/>
      <c r="CT222" s="4"/>
      <c r="CU222" s="7"/>
      <c r="CV222" s="7"/>
      <c r="CW222" s="7"/>
      <c r="CX222" s="4"/>
      <c r="CY222" s="4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10"/>
      <c r="U223" s="4"/>
      <c r="V223" s="8"/>
      <c r="W223" s="8"/>
      <c r="X223" s="4"/>
      <c r="Y223" s="4"/>
      <c r="Z223" s="7"/>
      <c r="AA223" s="7"/>
      <c r="AB223" s="7"/>
      <c r="AC223" s="7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7"/>
      <c r="CO223" s="4"/>
      <c r="CP223" s="4"/>
      <c r="CQ223" s="4"/>
      <c r="CR223" s="4"/>
      <c r="CS223" s="4"/>
      <c r="CT223" s="4"/>
      <c r="CU223" s="7"/>
      <c r="CV223" s="7"/>
      <c r="CW223" s="7"/>
      <c r="CX223" s="4"/>
      <c r="CY223" s="4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10"/>
      <c r="U224" s="4"/>
      <c r="V224" s="8"/>
      <c r="W224" s="8"/>
      <c r="X224" s="4"/>
      <c r="Y224" s="4"/>
      <c r="Z224" s="7"/>
      <c r="AA224" s="7"/>
      <c r="AB224" s="7"/>
      <c r="AC224" s="7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7"/>
      <c r="CO224" s="4"/>
      <c r="CP224" s="4"/>
      <c r="CQ224" s="4"/>
      <c r="CR224" s="4"/>
      <c r="CS224" s="4"/>
      <c r="CT224" s="4"/>
      <c r="CU224" s="7"/>
      <c r="CV224" s="7"/>
      <c r="CW224" s="7"/>
      <c r="CX224" s="4"/>
      <c r="CY224" s="4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10"/>
      <c r="U225" s="4"/>
      <c r="V225" s="8"/>
      <c r="W225" s="8"/>
      <c r="X225" s="4"/>
      <c r="Y225" s="4"/>
      <c r="Z225" s="7"/>
      <c r="AA225" s="7"/>
      <c r="AB225" s="7"/>
      <c r="AC225" s="7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7"/>
      <c r="CO225" s="4"/>
      <c r="CP225" s="4"/>
      <c r="CQ225" s="4"/>
      <c r="CR225" s="4"/>
      <c r="CS225" s="4"/>
      <c r="CT225" s="4"/>
      <c r="CU225" s="7"/>
      <c r="CV225" s="7"/>
      <c r="CW225" s="7"/>
      <c r="CX225" s="4"/>
      <c r="CY225" s="4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10"/>
      <c r="U226" s="4"/>
      <c r="V226" s="8"/>
      <c r="W226" s="8"/>
      <c r="X226" s="4"/>
      <c r="Y226" s="4"/>
      <c r="Z226" s="7"/>
      <c r="AA226" s="7"/>
      <c r="AB226" s="7"/>
      <c r="AC226" s="7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7"/>
      <c r="CO226" s="4"/>
      <c r="CP226" s="4"/>
      <c r="CQ226" s="4"/>
      <c r="CR226" s="4"/>
      <c r="CS226" s="4"/>
      <c r="CT226" s="4"/>
      <c r="CU226" s="7"/>
      <c r="CV226" s="7"/>
      <c r="CW226" s="7"/>
      <c r="CX226" s="4"/>
      <c r="CY226" s="4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10"/>
      <c r="U227" s="4"/>
      <c r="V227" s="8"/>
      <c r="W227" s="8"/>
      <c r="X227" s="4"/>
      <c r="Y227" s="4"/>
      <c r="Z227" s="7"/>
      <c r="AA227" s="7"/>
      <c r="AB227" s="7"/>
      <c r="AC227" s="7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7"/>
      <c r="CO227" s="4"/>
      <c r="CP227" s="4"/>
      <c r="CQ227" s="4"/>
      <c r="CR227" s="4"/>
      <c r="CS227" s="4"/>
      <c r="CT227" s="4"/>
      <c r="CU227" s="7"/>
      <c r="CV227" s="7"/>
      <c r="CW227" s="7"/>
      <c r="CX227" s="4"/>
      <c r="CY227" s="4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10"/>
      <c r="U228" s="4"/>
      <c r="V228" s="8"/>
      <c r="W228" s="8"/>
      <c r="X228" s="4"/>
      <c r="Y228" s="4"/>
      <c r="Z228" s="7"/>
      <c r="AA228" s="7"/>
      <c r="AB228" s="7"/>
      <c r="AC228" s="7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7"/>
      <c r="CO228" s="4"/>
      <c r="CP228" s="4"/>
      <c r="CQ228" s="4"/>
      <c r="CR228" s="4"/>
      <c r="CS228" s="4"/>
      <c r="CT228" s="4"/>
      <c r="CU228" s="7"/>
      <c r="CV228" s="7"/>
      <c r="CW228" s="7"/>
      <c r="CX228" s="4"/>
      <c r="CY228" s="4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10"/>
      <c r="U229" s="4"/>
      <c r="V229" s="8"/>
      <c r="W229" s="8"/>
      <c r="X229" s="4"/>
      <c r="Y229" s="4"/>
      <c r="Z229" s="7"/>
      <c r="AA229" s="7"/>
      <c r="AB229" s="7"/>
      <c r="AC229" s="7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7"/>
      <c r="CO229" s="4"/>
      <c r="CP229" s="4"/>
      <c r="CQ229" s="4"/>
      <c r="CR229" s="4"/>
      <c r="CS229" s="4"/>
      <c r="CT229" s="4"/>
      <c r="CU229" s="7"/>
      <c r="CV229" s="7"/>
      <c r="CW229" s="7"/>
      <c r="CX229" s="4"/>
      <c r="CY229" s="4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10"/>
      <c r="U230" s="4"/>
      <c r="V230" s="8"/>
      <c r="W230" s="8"/>
      <c r="X230" s="4"/>
      <c r="Y230" s="4"/>
      <c r="Z230" s="7"/>
      <c r="AA230" s="7"/>
      <c r="AB230" s="7"/>
      <c r="AC230" s="7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7"/>
      <c r="CO230" s="4"/>
      <c r="CP230" s="4"/>
      <c r="CQ230" s="4"/>
      <c r="CR230" s="4"/>
      <c r="CS230" s="4"/>
      <c r="CT230" s="4"/>
      <c r="CU230" s="7"/>
      <c r="CV230" s="7"/>
      <c r="CW230" s="7"/>
      <c r="CX230" s="4"/>
      <c r="CY230" s="4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10"/>
      <c r="U231" s="4"/>
      <c r="V231" s="8"/>
      <c r="W231" s="8"/>
      <c r="X231" s="4"/>
      <c r="Y231" s="4"/>
      <c r="Z231" s="7"/>
      <c r="AA231" s="7"/>
      <c r="AB231" s="7"/>
      <c r="AC231" s="7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7"/>
      <c r="CO231" s="4"/>
      <c r="CP231" s="4"/>
      <c r="CQ231" s="4"/>
      <c r="CR231" s="4"/>
      <c r="CS231" s="4"/>
      <c r="CT231" s="4"/>
      <c r="CU231" s="7"/>
      <c r="CV231" s="7"/>
      <c r="CW231" s="7"/>
      <c r="CX231" s="4"/>
      <c r="CY231" s="4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10"/>
      <c r="U232" s="4"/>
      <c r="V232" s="8"/>
      <c r="W232" s="8"/>
      <c r="X232" s="4"/>
      <c r="Y232" s="4"/>
      <c r="Z232" s="7"/>
      <c r="AA232" s="7"/>
      <c r="AB232" s="7"/>
      <c r="AC232" s="7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7"/>
      <c r="CO232" s="4"/>
      <c r="CP232" s="4"/>
      <c r="CQ232" s="4"/>
      <c r="CR232" s="4"/>
      <c r="CS232" s="4"/>
      <c r="CT232" s="4"/>
      <c r="CU232" s="7"/>
      <c r="CV232" s="7"/>
      <c r="CW232" s="7"/>
      <c r="CX232" s="4"/>
      <c r="CY232" s="4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10"/>
      <c r="U233" s="4"/>
      <c r="V233" s="8"/>
      <c r="W233" s="8"/>
      <c r="X233" s="4"/>
      <c r="Y233" s="4"/>
      <c r="Z233" s="7"/>
      <c r="AA233" s="7"/>
      <c r="AB233" s="7"/>
      <c r="AC233" s="7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7"/>
      <c r="CO233" s="4"/>
      <c r="CP233" s="4"/>
      <c r="CQ233" s="4"/>
      <c r="CR233" s="4"/>
      <c r="CS233" s="4"/>
      <c r="CT233" s="4"/>
      <c r="CU233" s="7"/>
      <c r="CV233" s="7"/>
      <c r="CW233" s="7"/>
      <c r="CX233" s="4"/>
      <c r="CY233" s="4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10"/>
      <c r="U234" s="4"/>
      <c r="V234" s="8"/>
      <c r="W234" s="8"/>
      <c r="X234" s="4"/>
      <c r="Y234" s="4"/>
      <c r="Z234" s="7"/>
      <c r="AA234" s="7"/>
      <c r="AB234" s="7"/>
      <c r="AC234" s="7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7"/>
      <c r="CO234" s="4"/>
      <c r="CP234" s="4"/>
      <c r="CQ234" s="4"/>
      <c r="CR234" s="4"/>
      <c r="CS234" s="4"/>
      <c r="CT234" s="4"/>
      <c r="CU234" s="7"/>
      <c r="CV234" s="7"/>
      <c r="CW234" s="7"/>
      <c r="CX234" s="4"/>
      <c r="CY234" s="4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10"/>
      <c r="U235" s="4"/>
      <c r="V235" s="8"/>
      <c r="W235" s="8"/>
      <c r="X235" s="4"/>
      <c r="Y235" s="4"/>
      <c r="Z235" s="7"/>
      <c r="AA235" s="7"/>
      <c r="AB235" s="7"/>
      <c r="AC235" s="7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7"/>
      <c r="CO235" s="4"/>
      <c r="CP235" s="4"/>
      <c r="CQ235" s="4"/>
      <c r="CR235" s="4"/>
      <c r="CS235" s="4"/>
      <c r="CT235" s="4"/>
      <c r="CU235" s="7"/>
      <c r="CV235" s="7"/>
      <c r="CW235" s="7"/>
      <c r="CX235" s="4"/>
      <c r="CY235" s="4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10"/>
      <c r="U236" s="4"/>
      <c r="V236" s="8"/>
      <c r="W236" s="8"/>
      <c r="X236" s="4"/>
      <c r="Y236" s="4"/>
      <c r="Z236" s="7"/>
      <c r="AA236" s="7"/>
      <c r="AB236" s="7"/>
      <c r="AC236" s="7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7"/>
      <c r="CO236" s="4"/>
      <c r="CP236" s="4"/>
      <c r="CQ236" s="4"/>
      <c r="CR236" s="4"/>
      <c r="CS236" s="4"/>
      <c r="CT236" s="4"/>
      <c r="CU236" s="7"/>
      <c r="CV236" s="7"/>
      <c r="CW236" s="7"/>
      <c r="CX236" s="4"/>
      <c r="CY236" s="4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10"/>
      <c r="U237" s="4"/>
      <c r="V237" s="8"/>
      <c r="W237" s="8"/>
      <c r="X237" s="4"/>
      <c r="Y237" s="4"/>
      <c r="Z237" s="7"/>
      <c r="AA237" s="7"/>
      <c r="AB237" s="7"/>
      <c r="AC237" s="7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7"/>
      <c r="CO237" s="4"/>
      <c r="CP237" s="4"/>
      <c r="CQ237" s="4"/>
      <c r="CR237" s="4"/>
      <c r="CS237" s="4"/>
      <c r="CT237" s="4"/>
      <c r="CU237" s="7"/>
      <c r="CV237" s="7"/>
      <c r="CW237" s="7"/>
      <c r="CX237" s="4"/>
      <c r="CY237" s="4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10"/>
      <c r="U238" s="4"/>
      <c r="V238" s="8"/>
      <c r="W238" s="8"/>
      <c r="X238" s="4"/>
      <c r="Y238" s="4"/>
      <c r="Z238" s="7"/>
      <c r="AA238" s="7"/>
      <c r="AB238" s="7"/>
      <c r="AC238" s="7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7"/>
      <c r="CO238" s="4"/>
      <c r="CP238" s="4"/>
      <c r="CQ238" s="4"/>
      <c r="CR238" s="4"/>
      <c r="CS238" s="4"/>
      <c r="CT238" s="4"/>
      <c r="CU238" s="7"/>
      <c r="CV238" s="7"/>
      <c r="CW238" s="7"/>
      <c r="CX238" s="4"/>
      <c r="CY238" s="4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10"/>
      <c r="U239" s="4"/>
      <c r="V239" s="8"/>
      <c r="W239" s="8"/>
      <c r="X239" s="4"/>
      <c r="Y239" s="4"/>
      <c r="Z239" s="7"/>
      <c r="AA239" s="7"/>
      <c r="AB239" s="7"/>
      <c r="AC239" s="7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7"/>
      <c r="CO239" s="4"/>
      <c r="CP239" s="4"/>
      <c r="CQ239" s="4"/>
      <c r="CR239" s="4"/>
      <c r="CS239" s="4"/>
      <c r="CT239" s="4"/>
      <c r="CU239" s="7"/>
      <c r="CV239" s="7"/>
      <c r="CW239" s="7"/>
      <c r="CX239" s="4"/>
      <c r="CY239" s="4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10"/>
      <c r="U240" s="4"/>
      <c r="V240" s="8"/>
      <c r="W240" s="8"/>
      <c r="X240" s="4"/>
      <c r="Y240" s="4"/>
      <c r="Z240" s="7"/>
      <c r="AA240" s="7"/>
      <c r="AB240" s="7"/>
      <c r="AC240" s="7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7"/>
      <c r="CO240" s="4"/>
      <c r="CP240" s="4"/>
      <c r="CQ240" s="4"/>
      <c r="CR240" s="4"/>
      <c r="CS240" s="4"/>
      <c r="CT240" s="4"/>
      <c r="CU240" s="7"/>
      <c r="CV240" s="7"/>
      <c r="CW240" s="7"/>
      <c r="CX240" s="4"/>
      <c r="CY240" s="4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10"/>
      <c r="U241" s="4"/>
      <c r="V241" s="8"/>
      <c r="W241" s="8"/>
      <c r="X241" s="4"/>
      <c r="Y241" s="4"/>
      <c r="Z241" s="7"/>
      <c r="AA241" s="7"/>
      <c r="AB241" s="7"/>
      <c r="AC241" s="7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7"/>
      <c r="CO241" s="4"/>
      <c r="CP241" s="4"/>
      <c r="CQ241" s="4"/>
      <c r="CR241" s="4"/>
      <c r="CS241" s="4"/>
      <c r="CT241" s="4"/>
      <c r="CU241" s="7"/>
      <c r="CV241" s="7"/>
      <c r="CW241" s="7"/>
      <c r="CX241" s="4"/>
      <c r="CY241" s="4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10"/>
      <c r="U242" s="4"/>
      <c r="V242" s="8"/>
      <c r="W242" s="8"/>
      <c r="X242" s="4"/>
      <c r="Y242" s="4"/>
      <c r="Z242" s="7"/>
      <c r="AA242" s="7"/>
      <c r="AB242" s="7"/>
      <c r="AC242" s="7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7"/>
      <c r="CO242" s="4"/>
      <c r="CP242" s="4"/>
      <c r="CQ242" s="4"/>
      <c r="CR242" s="4"/>
      <c r="CS242" s="4"/>
      <c r="CT242" s="4"/>
      <c r="CU242" s="7"/>
      <c r="CV242" s="7"/>
      <c r="CW242" s="7"/>
      <c r="CX242" s="4"/>
      <c r="CY242" s="4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10"/>
      <c r="U243" s="4"/>
      <c r="V243" s="8"/>
      <c r="W243" s="8"/>
      <c r="X243" s="4"/>
      <c r="Y243" s="4"/>
      <c r="Z243" s="7"/>
      <c r="AA243" s="7"/>
      <c r="AB243" s="7"/>
      <c r="AC243" s="7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7"/>
      <c r="CO243" s="4"/>
      <c r="CP243" s="4"/>
      <c r="CQ243" s="4"/>
      <c r="CR243" s="4"/>
      <c r="CS243" s="4"/>
      <c r="CT243" s="4"/>
      <c r="CU243" s="7"/>
      <c r="CV243" s="7"/>
      <c r="CW243" s="7"/>
      <c r="CX243" s="4"/>
      <c r="CY243" s="4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10"/>
      <c r="U244" s="4"/>
      <c r="V244" s="8"/>
      <c r="W244" s="8"/>
      <c r="X244" s="4"/>
      <c r="Y244" s="4"/>
      <c r="Z244" s="7"/>
      <c r="AA244" s="7"/>
      <c r="AB244" s="7"/>
      <c r="AC244" s="7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7"/>
      <c r="CO244" s="4"/>
      <c r="CP244" s="4"/>
      <c r="CQ244" s="4"/>
      <c r="CR244" s="4"/>
      <c r="CS244" s="4"/>
      <c r="CT244" s="4"/>
      <c r="CU244" s="7"/>
      <c r="CV244" s="7"/>
      <c r="CW244" s="7"/>
      <c r="CX244" s="4"/>
      <c r="CY244" s="4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10"/>
      <c r="U245" s="4"/>
      <c r="V245" s="8"/>
      <c r="W245" s="8"/>
      <c r="X245" s="4"/>
      <c r="Y245" s="4"/>
      <c r="Z245" s="7"/>
      <c r="AA245" s="7"/>
      <c r="AB245" s="7"/>
      <c r="AC245" s="7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7"/>
      <c r="CO245" s="4"/>
      <c r="CP245" s="4"/>
      <c r="CQ245" s="4"/>
      <c r="CR245" s="4"/>
      <c r="CS245" s="4"/>
      <c r="CT245" s="4"/>
      <c r="CU245" s="7"/>
      <c r="CV245" s="7"/>
      <c r="CW245" s="7"/>
      <c r="CX245" s="4"/>
      <c r="CY245" s="4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10"/>
      <c r="U246" s="4"/>
      <c r="V246" s="8"/>
      <c r="W246" s="8"/>
      <c r="X246" s="4"/>
      <c r="Y246" s="4"/>
      <c r="Z246" s="7"/>
      <c r="AA246" s="7"/>
      <c r="AB246" s="7"/>
      <c r="AC246" s="7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7"/>
      <c r="CO246" s="4"/>
      <c r="CP246" s="4"/>
      <c r="CQ246" s="4"/>
      <c r="CR246" s="4"/>
      <c r="CS246" s="4"/>
      <c r="CT246" s="4"/>
      <c r="CU246" s="7"/>
      <c r="CV246" s="7"/>
      <c r="CW246" s="7"/>
      <c r="CX246" s="4"/>
      <c r="CY246" s="4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10"/>
      <c r="U247" s="4"/>
      <c r="V247" s="8"/>
      <c r="W247" s="8"/>
      <c r="X247" s="4"/>
      <c r="Y247" s="4"/>
      <c r="Z247" s="7"/>
      <c r="AA247" s="7"/>
      <c r="AB247" s="7"/>
      <c r="AC247" s="7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7"/>
      <c r="CO247" s="4"/>
      <c r="CP247" s="4"/>
      <c r="CQ247" s="4"/>
      <c r="CR247" s="4"/>
      <c r="CS247" s="4"/>
      <c r="CT247" s="4"/>
      <c r="CU247" s="7"/>
      <c r="CV247" s="7"/>
      <c r="CW247" s="7"/>
      <c r="CX247" s="4"/>
      <c r="CY247" s="4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10"/>
      <c r="U248" s="4"/>
      <c r="V248" s="8"/>
      <c r="W248" s="8"/>
      <c r="X248" s="4"/>
      <c r="Y248" s="4"/>
      <c r="Z248" s="7"/>
      <c r="AA248" s="7"/>
      <c r="AB248" s="7"/>
      <c r="AC248" s="7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7"/>
      <c r="CO248" s="4"/>
      <c r="CP248" s="4"/>
      <c r="CQ248" s="4"/>
      <c r="CR248" s="4"/>
      <c r="CS248" s="4"/>
      <c r="CT248" s="4"/>
      <c r="CU248" s="7"/>
      <c r="CV248" s="7"/>
      <c r="CW248" s="7"/>
      <c r="CX248" s="4"/>
      <c r="CY248" s="4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10"/>
      <c r="U249" s="4"/>
      <c r="V249" s="8"/>
      <c r="W249" s="8"/>
      <c r="X249" s="4"/>
      <c r="Y249" s="4"/>
      <c r="Z249" s="7"/>
      <c r="AA249" s="7"/>
      <c r="AB249" s="7"/>
      <c r="AC249" s="7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7"/>
      <c r="CO249" s="4"/>
      <c r="CP249" s="4"/>
      <c r="CQ249" s="4"/>
      <c r="CR249" s="4"/>
      <c r="CS249" s="4"/>
      <c r="CT249" s="4"/>
      <c r="CU249" s="7"/>
      <c r="CV249" s="7"/>
      <c r="CW249" s="7"/>
      <c r="CX249" s="4"/>
      <c r="CY249" s="4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10"/>
      <c r="U250" s="4"/>
      <c r="V250" s="8"/>
      <c r="W250" s="8"/>
      <c r="X250" s="4"/>
      <c r="Y250" s="4"/>
      <c r="Z250" s="7"/>
      <c r="AA250" s="7"/>
      <c r="AB250" s="7"/>
      <c r="AC250" s="7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7"/>
      <c r="CO250" s="4"/>
      <c r="CP250" s="4"/>
      <c r="CQ250" s="4"/>
      <c r="CR250" s="4"/>
      <c r="CS250" s="4"/>
      <c r="CT250" s="4"/>
      <c r="CU250" s="7"/>
      <c r="CV250" s="7"/>
      <c r="CW250" s="7"/>
      <c r="CX250" s="4"/>
      <c r="CY250" s="4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10"/>
      <c r="U251" s="4"/>
      <c r="V251" s="8"/>
      <c r="W251" s="8"/>
      <c r="X251" s="4"/>
      <c r="Y251" s="4"/>
      <c r="Z251" s="7"/>
      <c r="AA251" s="7"/>
      <c r="AB251" s="7"/>
      <c r="AC251" s="7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7"/>
      <c r="CO251" s="4"/>
      <c r="CP251" s="4"/>
      <c r="CQ251" s="4"/>
      <c r="CR251" s="4"/>
      <c r="CS251" s="4"/>
      <c r="CT251" s="4"/>
      <c r="CU251" s="7"/>
      <c r="CV251" s="7"/>
      <c r="CW251" s="7"/>
      <c r="CX251" s="4"/>
      <c r="CY251" s="4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10"/>
      <c r="U252" s="4"/>
      <c r="V252" s="8"/>
      <c r="W252" s="8"/>
      <c r="X252" s="4"/>
      <c r="Y252" s="4"/>
      <c r="Z252" s="7"/>
      <c r="AA252" s="7"/>
      <c r="AB252" s="7"/>
      <c r="AC252" s="7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7"/>
      <c r="CO252" s="4"/>
      <c r="CP252" s="4"/>
      <c r="CQ252" s="4"/>
      <c r="CR252" s="4"/>
      <c r="CS252" s="4"/>
      <c r="CT252" s="4"/>
      <c r="CU252" s="7"/>
      <c r="CV252" s="7"/>
      <c r="CW252" s="7"/>
      <c r="CX252" s="4"/>
      <c r="CY252" s="4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10"/>
      <c r="U253" s="4"/>
      <c r="V253" s="8"/>
      <c r="W253" s="8"/>
      <c r="X253" s="4"/>
      <c r="Y253" s="4"/>
      <c r="Z253" s="7"/>
      <c r="AA253" s="7"/>
      <c r="AB253" s="7"/>
      <c r="AC253" s="7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7"/>
      <c r="CO253" s="4"/>
      <c r="CP253" s="4"/>
      <c r="CQ253" s="4"/>
      <c r="CR253" s="4"/>
      <c r="CS253" s="4"/>
      <c r="CT253" s="4"/>
      <c r="CU253" s="7"/>
      <c r="CV253" s="7"/>
      <c r="CW253" s="7"/>
      <c r="CX253" s="4"/>
      <c r="CY253" s="4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10"/>
      <c r="U254" s="4"/>
      <c r="V254" s="8"/>
      <c r="W254" s="8"/>
      <c r="X254" s="4"/>
      <c r="Y254" s="4"/>
      <c r="Z254" s="7"/>
      <c r="AA254" s="7"/>
      <c r="AB254" s="7"/>
      <c r="AC254" s="7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7"/>
      <c r="CO254" s="4"/>
      <c r="CP254" s="4"/>
      <c r="CQ254" s="4"/>
      <c r="CR254" s="4"/>
      <c r="CS254" s="4"/>
      <c r="CT254" s="4"/>
      <c r="CU254" s="7"/>
      <c r="CV254" s="7"/>
      <c r="CW254" s="7"/>
      <c r="CX254" s="4"/>
      <c r="CY254" s="4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10"/>
      <c r="U255" s="4"/>
      <c r="V255" s="8"/>
      <c r="W255" s="8"/>
      <c r="X255" s="4"/>
      <c r="Y255" s="4"/>
      <c r="Z255" s="7"/>
      <c r="AA255" s="7"/>
      <c r="AB255" s="7"/>
      <c r="AC255" s="7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7"/>
      <c r="CO255" s="4"/>
      <c r="CP255" s="4"/>
      <c r="CQ255" s="4"/>
      <c r="CR255" s="4"/>
      <c r="CS255" s="4"/>
      <c r="CT255" s="4"/>
      <c r="CU255" s="7"/>
      <c r="CV255" s="7"/>
      <c r="CW255" s="7"/>
      <c r="CX255" s="4"/>
      <c r="CY255" s="4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10"/>
      <c r="U256" s="4"/>
      <c r="V256" s="8"/>
      <c r="W256" s="8"/>
      <c r="X256" s="4"/>
      <c r="Y256" s="4"/>
      <c r="Z256" s="7"/>
      <c r="AA256" s="7"/>
      <c r="AB256" s="7"/>
      <c r="AC256" s="7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7"/>
      <c r="CO256" s="4"/>
      <c r="CP256" s="4"/>
      <c r="CQ256" s="4"/>
      <c r="CR256" s="4"/>
      <c r="CS256" s="4"/>
      <c r="CT256" s="4"/>
      <c r="CU256" s="7"/>
      <c r="CV256" s="7"/>
      <c r="CW256" s="7"/>
      <c r="CX256" s="4"/>
      <c r="CY256" s="4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10"/>
      <c r="U257" s="4"/>
      <c r="V257" s="8"/>
      <c r="W257" s="8"/>
      <c r="X257" s="4"/>
      <c r="Y257" s="4"/>
      <c r="Z257" s="7"/>
      <c r="AA257" s="7"/>
      <c r="AB257" s="7"/>
      <c r="AC257" s="7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7"/>
      <c r="CO257" s="4"/>
      <c r="CP257" s="4"/>
      <c r="CQ257" s="4"/>
      <c r="CR257" s="4"/>
      <c r="CS257" s="4"/>
      <c r="CT257" s="4"/>
      <c r="CU257" s="7"/>
      <c r="CV257" s="7"/>
      <c r="CW257" s="7"/>
      <c r="CX257" s="4"/>
      <c r="CY257" s="4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10"/>
      <c r="U258" s="4"/>
      <c r="V258" s="8"/>
      <c r="W258" s="8"/>
      <c r="X258" s="4"/>
      <c r="Y258" s="4"/>
      <c r="Z258" s="7"/>
      <c r="AA258" s="7"/>
      <c r="AB258" s="7"/>
      <c r="AC258" s="7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7"/>
      <c r="CO258" s="4"/>
      <c r="CP258" s="4"/>
      <c r="CQ258" s="4"/>
      <c r="CR258" s="4"/>
      <c r="CS258" s="4"/>
      <c r="CT258" s="4"/>
      <c r="CU258" s="7"/>
      <c r="CV258" s="7"/>
      <c r="CW258" s="7"/>
      <c r="CX258" s="4"/>
      <c r="CY258" s="4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10"/>
      <c r="U259" s="4"/>
      <c r="V259" s="8"/>
      <c r="W259" s="8"/>
      <c r="X259" s="4"/>
      <c r="Y259" s="4"/>
      <c r="Z259" s="7"/>
      <c r="AA259" s="7"/>
      <c r="AB259" s="7"/>
      <c r="AC259" s="7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7"/>
      <c r="CO259" s="4"/>
      <c r="CP259" s="4"/>
      <c r="CQ259" s="4"/>
      <c r="CR259" s="4"/>
      <c r="CS259" s="4"/>
      <c r="CT259" s="4"/>
      <c r="CU259" s="7"/>
      <c r="CV259" s="7"/>
      <c r="CW259" s="7"/>
      <c r="CX259" s="4"/>
      <c r="CY259" s="4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10"/>
      <c r="U260" s="4"/>
      <c r="V260" s="8"/>
      <c r="W260" s="8"/>
      <c r="X260" s="4"/>
      <c r="Y260" s="4"/>
      <c r="Z260" s="7"/>
      <c r="AA260" s="7"/>
      <c r="AB260" s="7"/>
      <c r="AC260" s="7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7"/>
      <c r="CO260" s="4"/>
      <c r="CP260" s="4"/>
      <c r="CQ260" s="4"/>
      <c r="CR260" s="4"/>
      <c r="CS260" s="4"/>
      <c r="CT260" s="4"/>
      <c r="CU260" s="7"/>
      <c r="CV260" s="7"/>
      <c r="CW260" s="7"/>
      <c r="CX260" s="4"/>
      <c r="CY260" s="4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10"/>
      <c r="U261" s="4"/>
      <c r="V261" s="8"/>
      <c r="W261" s="8"/>
      <c r="X261" s="4"/>
      <c r="Y261" s="4"/>
      <c r="Z261" s="7"/>
      <c r="AA261" s="7"/>
      <c r="AB261" s="7"/>
      <c r="AC261" s="7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7"/>
      <c r="CO261" s="4"/>
      <c r="CP261" s="4"/>
      <c r="CQ261" s="4"/>
      <c r="CR261" s="4"/>
      <c r="CS261" s="4"/>
      <c r="CT261" s="4"/>
      <c r="CU261" s="7"/>
      <c r="CV261" s="7"/>
      <c r="CW261" s="7"/>
      <c r="CX261" s="4"/>
      <c r="CY261" s="4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10"/>
      <c r="U262" s="4"/>
      <c r="V262" s="8"/>
      <c r="W262" s="8"/>
      <c r="X262" s="4"/>
      <c r="Y262" s="4"/>
      <c r="Z262" s="7"/>
      <c r="AA262" s="7"/>
      <c r="AB262" s="7"/>
      <c r="AC262" s="7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7"/>
      <c r="CO262" s="4"/>
      <c r="CP262" s="4"/>
      <c r="CQ262" s="4"/>
      <c r="CR262" s="4"/>
      <c r="CS262" s="4"/>
      <c r="CT262" s="4"/>
      <c r="CU262" s="7"/>
      <c r="CV262" s="7"/>
      <c r="CW262" s="7"/>
      <c r="CX262" s="4"/>
      <c r="CY262" s="4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10"/>
      <c r="U263" s="4"/>
      <c r="V263" s="8"/>
      <c r="W263" s="8"/>
      <c r="X263" s="4"/>
      <c r="Y263" s="4"/>
      <c r="Z263" s="7"/>
      <c r="AA263" s="7"/>
      <c r="AB263" s="7"/>
      <c r="AC263" s="7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7"/>
      <c r="CO263" s="4"/>
      <c r="CP263" s="4"/>
      <c r="CQ263" s="4"/>
      <c r="CR263" s="4"/>
      <c r="CS263" s="4"/>
      <c r="CT263" s="4"/>
      <c r="CU263" s="7"/>
      <c r="CV263" s="7"/>
      <c r="CW263" s="7"/>
      <c r="CX263" s="4"/>
      <c r="CY263" s="4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10"/>
      <c r="U264" s="4"/>
      <c r="V264" s="8"/>
      <c r="W264" s="8"/>
      <c r="X264" s="4"/>
      <c r="Y264" s="4"/>
      <c r="Z264" s="7"/>
      <c r="AA264" s="7"/>
      <c r="AB264" s="7"/>
      <c r="AC264" s="7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7"/>
      <c r="CO264" s="4"/>
      <c r="CP264" s="4"/>
      <c r="CQ264" s="4"/>
      <c r="CR264" s="4"/>
      <c r="CS264" s="4"/>
      <c r="CT264" s="4"/>
      <c r="CU264" s="7"/>
      <c r="CV264" s="7"/>
      <c r="CW264" s="7"/>
      <c r="CX264" s="4"/>
      <c r="CY264" s="4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10"/>
      <c r="U265" s="4"/>
      <c r="V265" s="8"/>
      <c r="W265" s="8"/>
      <c r="X265" s="4"/>
      <c r="Y265" s="4"/>
      <c r="Z265" s="7"/>
      <c r="AA265" s="7"/>
      <c r="AB265" s="7"/>
      <c r="AC265" s="7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7"/>
      <c r="CO265" s="4"/>
      <c r="CP265" s="4"/>
      <c r="CQ265" s="4"/>
      <c r="CR265" s="4"/>
      <c r="CS265" s="4"/>
      <c r="CT265" s="4"/>
      <c r="CU265" s="7"/>
      <c r="CV265" s="7"/>
      <c r="CW265" s="7"/>
      <c r="CX265" s="4"/>
      <c r="CY265" s="4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10"/>
      <c r="U266" s="4"/>
      <c r="V266" s="8"/>
      <c r="W266" s="8"/>
      <c r="X266" s="4"/>
      <c r="Y266" s="4"/>
      <c r="Z266" s="7"/>
      <c r="AA266" s="7"/>
      <c r="AB266" s="7"/>
      <c r="AC266" s="7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7"/>
      <c r="CO266" s="4"/>
      <c r="CP266" s="4"/>
      <c r="CQ266" s="4"/>
      <c r="CR266" s="4"/>
      <c r="CS266" s="4"/>
      <c r="CT266" s="4"/>
      <c r="CU266" s="7"/>
      <c r="CV266" s="7"/>
      <c r="CW266" s="7"/>
      <c r="CX266" s="4"/>
      <c r="CY266" s="4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10"/>
      <c r="U267" s="4"/>
      <c r="V267" s="8"/>
      <c r="W267" s="8"/>
      <c r="X267" s="4"/>
      <c r="Y267" s="4"/>
      <c r="Z267" s="7"/>
      <c r="AA267" s="7"/>
      <c r="AB267" s="7"/>
      <c r="AC267" s="7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7"/>
      <c r="CO267" s="4"/>
      <c r="CP267" s="4"/>
      <c r="CQ267" s="4"/>
      <c r="CR267" s="4"/>
      <c r="CS267" s="4"/>
      <c r="CT267" s="4"/>
      <c r="CU267" s="7"/>
      <c r="CV267" s="7"/>
      <c r="CW267" s="7"/>
      <c r="CX267" s="4"/>
      <c r="CY267" s="4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10"/>
      <c r="U268" s="4"/>
      <c r="V268" s="8"/>
      <c r="W268" s="8"/>
      <c r="X268" s="4"/>
      <c r="Y268" s="4"/>
      <c r="Z268" s="7"/>
      <c r="AA268" s="7"/>
      <c r="AB268" s="7"/>
      <c r="AC268" s="7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7"/>
      <c r="CO268" s="4"/>
      <c r="CP268" s="4"/>
      <c r="CQ268" s="4"/>
      <c r="CR268" s="4"/>
      <c r="CS268" s="4"/>
      <c r="CT268" s="4"/>
      <c r="CU268" s="7"/>
      <c r="CV268" s="7"/>
      <c r="CW268" s="7"/>
      <c r="CX268" s="4"/>
      <c r="CY268" s="4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10"/>
      <c r="U269" s="4"/>
      <c r="V269" s="8"/>
      <c r="W269" s="8"/>
      <c r="X269" s="4"/>
      <c r="Y269" s="4"/>
      <c r="Z269" s="7"/>
      <c r="AA269" s="7"/>
      <c r="AB269" s="7"/>
      <c r="AC269" s="7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7"/>
      <c r="CO269" s="4"/>
      <c r="CP269" s="4"/>
      <c r="CQ269" s="4"/>
      <c r="CR269" s="4"/>
      <c r="CS269" s="4"/>
      <c r="CT269" s="4"/>
      <c r="CU269" s="7"/>
      <c r="CV269" s="7"/>
      <c r="CW269" s="7"/>
      <c r="CX269" s="4"/>
      <c r="CY269" s="4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10"/>
      <c r="U270" s="4"/>
      <c r="V270" s="8"/>
      <c r="W270" s="8"/>
      <c r="X270" s="4"/>
      <c r="Y270" s="4"/>
      <c r="Z270" s="7"/>
      <c r="AA270" s="7"/>
      <c r="AB270" s="7"/>
      <c r="AC270" s="7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7"/>
      <c r="CO270" s="4"/>
      <c r="CP270" s="4"/>
      <c r="CQ270" s="4"/>
      <c r="CR270" s="4"/>
      <c r="CS270" s="4"/>
      <c r="CT270" s="4"/>
      <c r="CU270" s="7"/>
      <c r="CV270" s="7"/>
      <c r="CW270" s="7"/>
      <c r="CX270" s="4"/>
      <c r="CY270" s="4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10"/>
      <c r="U271" s="4"/>
      <c r="V271" s="8"/>
      <c r="W271" s="8"/>
      <c r="X271" s="4"/>
      <c r="Y271" s="4"/>
      <c r="Z271" s="7"/>
      <c r="AA271" s="7"/>
      <c r="AB271" s="7"/>
      <c r="AC271" s="7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7"/>
      <c r="CO271" s="4"/>
      <c r="CP271" s="4"/>
      <c r="CQ271" s="4"/>
      <c r="CR271" s="4"/>
      <c r="CS271" s="4"/>
      <c r="CT271" s="4"/>
      <c r="CU271" s="7"/>
      <c r="CV271" s="7"/>
      <c r="CW271" s="7"/>
      <c r="CX271" s="4"/>
      <c r="CY271" s="4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10"/>
      <c r="U272" s="4"/>
      <c r="V272" s="8"/>
      <c r="W272" s="8"/>
      <c r="X272" s="4"/>
      <c r="Y272" s="4"/>
      <c r="Z272" s="7"/>
      <c r="AA272" s="7"/>
      <c r="AB272" s="7"/>
      <c r="AC272" s="7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7"/>
      <c r="CO272" s="4"/>
      <c r="CP272" s="4"/>
      <c r="CQ272" s="4"/>
      <c r="CR272" s="4"/>
      <c r="CS272" s="4"/>
      <c r="CT272" s="4"/>
      <c r="CU272" s="7"/>
      <c r="CV272" s="7"/>
      <c r="CW272" s="7"/>
      <c r="CX272" s="4"/>
      <c r="CY272" s="4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10"/>
      <c r="U273" s="4"/>
      <c r="V273" s="8"/>
      <c r="W273" s="8"/>
      <c r="X273" s="4"/>
      <c r="Y273" s="4"/>
      <c r="Z273" s="7"/>
      <c r="AA273" s="7"/>
      <c r="AB273" s="7"/>
      <c r="AC273" s="7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7"/>
      <c r="CO273" s="4"/>
      <c r="CP273" s="4"/>
      <c r="CQ273" s="4"/>
      <c r="CR273" s="4"/>
      <c r="CS273" s="4"/>
      <c r="CT273" s="4"/>
      <c r="CU273" s="7"/>
      <c r="CV273" s="7"/>
      <c r="CW273" s="7"/>
      <c r="CX273" s="4"/>
      <c r="CY273" s="4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10"/>
      <c r="U274" s="4"/>
      <c r="V274" s="8"/>
      <c r="W274" s="8"/>
      <c r="X274" s="4"/>
      <c r="Y274" s="4"/>
      <c r="Z274" s="7"/>
      <c r="AA274" s="7"/>
      <c r="AB274" s="7"/>
      <c r="AC274" s="7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7"/>
      <c r="CO274" s="4"/>
      <c r="CP274" s="4"/>
      <c r="CQ274" s="4"/>
      <c r="CR274" s="4"/>
      <c r="CS274" s="4"/>
      <c r="CT274" s="4"/>
      <c r="CU274" s="7"/>
      <c r="CV274" s="7"/>
      <c r="CW274" s="7"/>
      <c r="CX274" s="4"/>
      <c r="CY274" s="4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10"/>
      <c r="U275" s="4"/>
      <c r="V275" s="8"/>
      <c r="W275" s="8"/>
      <c r="X275" s="4"/>
      <c r="Y275" s="4"/>
      <c r="Z275" s="7"/>
      <c r="AA275" s="7"/>
      <c r="AB275" s="7"/>
      <c r="AC275" s="7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7"/>
      <c r="CO275" s="4"/>
      <c r="CP275" s="4"/>
      <c r="CQ275" s="4"/>
      <c r="CR275" s="4"/>
      <c r="CS275" s="4"/>
      <c r="CT275" s="4"/>
      <c r="CU275" s="7"/>
      <c r="CV275" s="7"/>
      <c r="CW275" s="7"/>
      <c r="CX275" s="4"/>
      <c r="CY275" s="4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10"/>
      <c r="U276" s="4"/>
      <c r="V276" s="8"/>
      <c r="W276" s="8"/>
      <c r="X276" s="4"/>
      <c r="Y276" s="4"/>
      <c r="Z276" s="7"/>
      <c r="AA276" s="7"/>
      <c r="AB276" s="7"/>
      <c r="AC276" s="7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7"/>
      <c r="CO276" s="4"/>
      <c r="CP276" s="4"/>
      <c r="CQ276" s="4"/>
      <c r="CR276" s="4"/>
      <c r="CS276" s="4"/>
      <c r="CT276" s="4"/>
      <c r="CU276" s="7"/>
      <c r="CV276" s="7"/>
      <c r="CW276" s="7"/>
      <c r="CX276" s="4"/>
      <c r="CY276" s="4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10"/>
      <c r="U277" s="4"/>
      <c r="V277" s="8"/>
      <c r="W277" s="8"/>
      <c r="X277" s="4"/>
      <c r="Y277" s="4"/>
      <c r="Z277" s="7"/>
      <c r="AA277" s="7"/>
      <c r="AB277" s="7"/>
      <c r="AC277" s="7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7"/>
      <c r="CO277" s="4"/>
      <c r="CP277" s="4"/>
      <c r="CQ277" s="4"/>
      <c r="CR277" s="4"/>
      <c r="CS277" s="4"/>
      <c r="CT277" s="4"/>
      <c r="CU277" s="7"/>
      <c r="CV277" s="7"/>
      <c r="CW277" s="7"/>
      <c r="CX277" s="4"/>
      <c r="CY277" s="4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10"/>
      <c r="U278" s="4"/>
      <c r="V278" s="8"/>
      <c r="W278" s="8"/>
      <c r="X278" s="4"/>
      <c r="Y278" s="4"/>
      <c r="Z278" s="7"/>
      <c r="AA278" s="7"/>
      <c r="AB278" s="7"/>
      <c r="AC278" s="7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7"/>
      <c r="CO278" s="4"/>
      <c r="CP278" s="4"/>
      <c r="CQ278" s="4"/>
      <c r="CR278" s="4"/>
      <c r="CS278" s="4"/>
      <c r="CT278" s="4"/>
      <c r="CU278" s="7"/>
      <c r="CV278" s="7"/>
      <c r="CW278" s="7"/>
      <c r="CX278" s="4"/>
      <c r="CY278" s="4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10"/>
      <c r="U279" s="4"/>
      <c r="V279" s="8"/>
      <c r="W279" s="8"/>
      <c r="X279" s="4"/>
      <c r="Y279" s="4"/>
      <c r="Z279" s="7"/>
      <c r="AA279" s="7"/>
      <c r="AB279" s="7"/>
      <c r="AC279" s="7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7"/>
      <c r="CO279" s="4"/>
      <c r="CP279" s="4"/>
      <c r="CQ279" s="4"/>
      <c r="CR279" s="4"/>
      <c r="CS279" s="4"/>
      <c r="CT279" s="4"/>
      <c r="CU279" s="7"/>
      <c r="CV279" s="7"/>
      <c r="CW279" s="7"/>
      <c r="CX279" s="4"/>
      <c r="CY279" s="4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10"/>
      <c r="U280" s="4"/>
      <c r="V280" s="8"/>
      <c r="W280" s="8"/>
      <c r="X280" s="4"/>
      <c r="Y280" s="4"/>
      <c r="Z280" s="7"/>
      <c r="AA280" s="7"/>
      <c r="AB280" s="7"/>
      <c r="AC280" s="7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7"/>
      <c r="CO280" s="4"/>
      <c r="CP280" s="4"/>
      <c r="CQ280" s="4"/>
      <c r="CR280" s="4"/>
      <c r="CS280" s="4"/>
      <c r="CT280" s="4"/>
      <c r="CU280" s="7"/>
      <c r="CV280" s="7"/>
      <c r="CW280" s="7"/>
      <c r="CX280" s="4"/>
      <c r="CY280" s="4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10"/>
      <c r="U281" s="4"/>
      <c r="V281" s="8"/>
      <c r="W281" s="8"/>
      <c r="X281" s="4"/>
      <c r="Y281" s="4"/>
      <c r="Z281" s="7"/>
      <c r="AA281" s="7"/>
      <c r="AB281" s="7"/>
      <c r="AC281" s="7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7"/>
      <c r="CO281" s="4"/>
      <c r="CP281" s="4"/>
      <c r="CQ281" s="4"/>
      <c r="CR281" s="4"/>
      <c r="CS281" s="4"/>
      <c r="CT281" s="4"/>
      <c r="CU281" s="7"/>
      <c r="CV281" s="7"/>
      <c r="CW281" s="7"/>
      <c r="CX281" s="4"/>
      <c r="CY281" s="4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10"/>
      <c r="U282" s="4"/>
      <c r="V282" s="8"/>
      <c r="W282" s="8"/>
      <c r="X282" s="4"/>
      <c r="Y282" s="4"/>
      <c r="Z282" s="7"/>
      <c r="AA282" s="7"/>
      <c r="AB282" s="7"/>
      <c r="AC282" s="7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7"/>
      <c r="CO282" s="4"/>
      <c r="CP282" s="4"/>
      <c r="CQ282" s="4"/>
      <c r="CR282" s="4"/>
      <c r="CS282" s="4"/>
      <c r="CT282" s="4"/>
      <c r="CU282" s="7"/>
      <c r="CV282" s="7"/>
      <c r="CW282" s="7"/>
      <c r="CX282" s="4"/>
      <c r="CY282" s="4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10"/>
      <c r="U283" s="4"/>
      <c r="V283" s="8"/>
      <c r="W283" s="8"/>
      <c r="X283" s="4"/>
      <c r="Y283" s="4"/>
      <c r="Z283" s="7"/>
      <c r="AA283" s="7"/>
      <c r="AB283" s="7"/>
      <c r="AC283" s="7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7"/>
      <c r="CO283" s="4"/>
      <c r="CP283" s="4"/>
      <c r="CQ283" s="4"/>
      <c r="CR283" s="4"/>
      <c r="CS283" s="4"/>
      <c r="CT283" s="4"/>
      <c r="CU283" s="7"/>
      <c r="CV283" s="7"/>
      <c r="CW283" s="7"/>
      <c r="CX283" s="4"/>
      <c r="CY283" s="4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10"/>
      <c r="U284" s="4"/>
      <c r="V284" s="8"/>
      <c r="W284" s="8"/>
      <c r="X284" s="4"/>
      <c r="Y284" s="4"/>
      <c r="Z284" s="7"/>
      <c r="AA284" s="7"/>
      <c r="AB284" s="7"/>
      <c r="AC284" s="7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7"/>
      <c r="CO284" s="4"/>
      <c r="CP284" s="4"/>
      <c r="CQ284" s="4"/>
      <c r="CR284" s="4"/>
      <c r="CS284" s="4"/>
      <c r="CT284" s="4"/>
      <c r="CU284" s="7"/>
      <c r="CV284" s="7"/>
      <c r="CW284" s="7"/>
      <c r="CX284" s="4"/>
      <c r="CY284" s="4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10"/>
      <c r="U285" s="4"/>
      <c r="V285" s="8"/>
      <c r="W285" s="8"/>
      <c r="X285" s="4"/>
      <c r="Y285" s="4"/>
      <c r="Z285" s="7"/>
      <c r="AA285" s="7"/>
      <c r="AB285" s="7"/>
      <c r="AC285" s="7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7"/>
      <c r="CO285" s="4"/>
      <c r="CP285" s="4"/>
      <c r="CQ285" s="4"/>
      <c r="CR285" s="4"/>
      <c r="CS285" s="4"/>
      <c r="CT285" s="4"/>
      <c r="CU285" s="7"/>
      <c r="CV285" s="7"/>
      <c r="CW285" s="7"/>
      <c r="CX285" s="4"/>
      <c r="CY285" s="4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10"/>
      <c r="U286" s="4"/>
      <c r="V286" s="8"/>
      <c r="W286" s="8"/>
      <c r="X286" s="4"/>
      <c r="Y286" s="4"/>
      <c r="Z286" s="7"/>
      <c r="AA286" s="7"/>
      <c r="AB286" s="7"/>
      <c r="AC286" s="7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7"/>
      <c r="CO286" s="4"/>
      <c r="CP286" s="4"/>
      <c r="CQ286" s="4"/>
      <c r="CR286" s="4"/>
      <c r="CS286" s="4"/>
      <c r="CT286" s="4"/>
      <c r="CU286" s="7"/>
      <c r="CV286" s="7"/>
      <c r="CW286" s="7"/>
      <c r="CX286" s="4"/>
      <c r="CY286" s="4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10"/>
      <c r="U287" s="4"/>
      <c r="V287" s="8"/>
      <c r="W287" s="8"/>
      <c r="X287" s="4"/>
      <c r="Y287" s="4"/>
      <c r="Z287" s="7"/>
      <c r="AA287" s="7"/>
      <c r="AB287" s="7"/>
      <c r="AC287" s="7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7"/>
      <c r="CO287" s="4"/>
      <c r="CP287" s="4"/>
      <c r="CQ287" s="4"/>
      <c r="CR287" s="4"/>
      <c r="CS287" s="4"/>
      <c r="CT287" s="4"/>
      <c r="CU287" s="7"/>
      <c r="CV287" s="7"/>
      <c r="CW287" s="7"/>
      <c r="CX287" s="4"/>
      <c r="CY287" s="4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10"/>
      <c r="U288" s="4"/>
      <c r="V288" s="8"/>
      <c r="W288" s="8"/>
      <c r="X288" s="4"/>
      <c r="Y288" s="4"/>
      <c r="Z288" s="7"/>
      <c r="AA288" s="7"/>
      <c r="AB288" s="7"/>
      <c r="AC288" s="7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7"/>
      <c r="CO288" s="4"/>
      <c r="CP288" s="4"/>
      <c r="CQ288" s="4"/>
      <c r="CR288" s="4"/>
      <c r="CS288" s="4"/>
      <c r="CT288" s="4"/>
      <c r="CU288" s="7"/>
      <c r="CV288" s="7"/>
      <c r="CW288" s="7"/>
      <c r="CX288" s="4"/>
      <c r="CY288" s="4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10"/>
      <c r="U289" s="4"/>
      <c r="V289" s="8"/>
      <c r="W289" s="8"/>
      <c r="X289" s="4"/>
      <c r="Y289" s="4"/>
      <c r="Z289" s="7"/>
      <c r="AA289" s="7"/>
      <c r="AB289" s="7"/>
      <c r="AC289" s="7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7"/>
      <c r="CO289" s="4"/>
      <c r="CP289" s="4"/>
      <c r="CQ289" s="4"/>
      <c r="CR289" s="4"/>
      <c r="CS289" s="4"/>
      <c r="CT289" s="4"/>
      <c r="CU289" s="7"/>
      <c r="CV289" s="7"/>
      <c r="CW289" s="7"/>
      <c r="CX289" s="4"/>
      <c r="CY289" s="4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10"/>
      <c r="U290" s="4"/>
      <c r="V290" s="8"/>
      <c r="W290" s="8"/>
      <c r="X290" s="4"/>
      <c r="Y290" s="4"/>
      <c r="Z290" s="7"/>
      <c r="AA290" s="7"/>
      <c r="AB290" s="7"/>
      <c r="AC290" s="7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7"/>
      <c r="CO290" s="4"/>
      <c r="CP290" s="4"/>
      <c r="CQ290" s="4"/>
      <c r="CR290" s="4"/>
      <c r="CS290" s="4"/>
      <c r="CT290" s="4"/>
      <c r="CU290" s="7"/>
      <c r="CV290" s="7"/>
      <c r="CW290" s="7"/>
      <c r="CX290" s="4"/>
      <c r="CY290" s="4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10"/>
      <c r="U291" s="4"/>
      <c r="V291" s="8"/>
      <c r="W291" s="8"/>
      <c r="X291" s="4"/>
      <c r="Y291" s="4"/>
      <c r="Z291" s="7"/>
      <c r="AA291" s="7"/>
      <c r="AB291" s="7"/>
      <c r="AC291" s="7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7"/>
      <c r="CO291" s="4"/>
      <c r="CP291" s="4"/>
      <c r="CQ291" s="4"/>
      <c r="CR291" s="4"/>
      <c r="CS291" s="4"/>
      <c r="CT291" s="4"/>
      <c r="CU291" s="7"/>
      <c r="CV291" s="7"/>
      <c r="CW291" s="7"/>
      <c r="CX291" s="4"/>
      <c r="CY291" s="4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10"/>
      <c r="U292" s="4"/>
      <c r="V292" s="8"/>
      <c r="W292" s="8"/>
      <c r="X292" s="4"/>
      <c r="Y292" s="4"/>
      <c r="Z292" s="7"/>
      <c r="AA292" s="7"/>
      <c r="AB292" s="7"/>
      <c r="AC292" s="7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7"/>
      <c r="CO292" s="4"/>
      <c r="CP292" s="4"/>
      <c r="CQ292" s="4"/>
      <c r="CR292" s="4"/>
      <c r="CS292" s="4"/>
      <c r="CT292" s="4"/>
      <c r="CU292" s="7"/>
      <c r="CV292" s="7"/>
      <c r="CW292" s="7"/>
      <c r="CX292" s="4"/>
      <c r="CY292" s="4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10"/>
      <c r="U293" s="4"/>
      <c r="V293" s="8"/>
      <c r="W293" s="8"/>
      <c r="X293" s="4"/>
      <c r="Y293" s="4"/>
      <c r="Z293" s="7"/>
      <c r="AA293" s="7"/>
      <c r="AB293" s="7"/>
      <c r="AC293" s="7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7"/>
      <c r="CO293" s="4"/>
      <c r="CP293" s="4"/>
      <c r="CQ293" s="4"/>
      <c r="CR293" s="4"/>
      <c r="CS293" s="4"/>
      <c r="CT293" s="4"/>
      <c r="CU293" s="7"/>
      <c r="CV293" s="7"/>
      <c r="CW293" s="7"/>
      <c r="CX293" s="4"/>
      <c r="CY293" s="4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10"/>
      <c r="U294" s="4"/>
      <c r="V294" s="8"/>
      <c r="W294" s="8"/>
      <c r="X294" s="4"/>
      <c r="Y294" s="4"/>
      <c r="Z294" s="7"/>
      <c r="AA294" s="7"/>
      <c r="AB294" s="7"/>
      <c r="AC294" s="7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7"/>
      <c r="CO294" s="4"/>
      <c r="CP294" s="4"/>
      <c r="CQ294" s="4"/>
      <c r="CR294" s="4"/>
      <c r="CS294" s="4"/>
      <c r="CT294" s="4"/>
      <c r="CU294" s="7"/>
      <c r="CV294" s="7"/>
      <c r="CW294" s="7"/>
      <c r="CX294" s="4"/>
      <c r="CY294" s="4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10"/>
      <c r="U295" s="4"/>
      <c r="V295" s="8"/>
      <c r="W295" s="8"/>
      <c r="X295" s="4"/>
      <c r="Y295" s="4"/>
      <c r="Z295" s="7"/>
      <c r="AA295" s="7"/>
      <c r="AB295" s="7"/>
      <c r="AC295" s="7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7"/>
      <c r="CO295" s="4"/>
      <c r="CP295" s="4"/>
      <c r="CQ295" s="4"/>
      <c r="CR295" s="4"/>
      <c r="CS295" s="4"/>
      <c r="CT295" s="4"/>
      <c r="CU295" s="7"/>
      <c r="CV295" s="7"/>
      <c r="CW295" s="7"/>
      <c r="CX295" s="4"/>
      <c r="CY295" s="4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10"/>
      <c r="U296" s="4"/>
      <c r="V296" s="8"/>
      <c r="W296" s="8"/>
      <c r="X296" s="4"/>
      <c r="Y296" s="4"/>
      <c r="Z296" s="7"/>
      <c r="AA296" s="7"/>
      <c r="AB296" s="7"/>
      <c r="AC296" s="7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7"/>
      <c r="CO296" s="4"/>
      <c r="CP296" s="4"/>
      <c r="CQ296" s="4"/>
      <c r="CR296" s="4"/>
      <c r="CS296" s="4"/>
      <c r="CT296" s="4"/>
      <c r="CU296" s="7"/>
      <c r="CV296" s="7"/>
      <c r="CW296" s="7"/>
      <c r="CX296" s="4"/>
      <c r="CY296" s="4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10"/>
      <c r="U297" s="4"/>
      <c r="V297" s="8"/>
      <c r="W297" s="8"/>
      <c r="X297" s="4"/>
      <c r="Y297" s="4"/>
      <c r="Z297" s="7"/>
      <c r="AA297" s="7"/>
      <c r="AB297" s="7"/>
      <c r="AC297" s="7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7"/>
      <c r="CO297" s="4"/>
      <c r="CP297" s="4"/>
      <c r="CQ297" s="4"/>
      <c r="CR297" s="4"/>
      <c r="CS297" s="4"/>
      <c r="CT297" s="4"/>
      <c r="CU297" s="7"/>
      <c r="CV297" s="7"/>
      <c r="CW297" s="7"/>
      <c r="CX297" s="4"/>
      <c r="CY297" s="4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10"/>
      <c r="U298" s="4"/>
      <c r="V298" s="8"/>
      <c r="W298" s="8"/>
      <c r="X298" s="4"/>
      <c r="Y298" s="4"/>
      <c r="Z298" s="7"/>
      <c r="AA298" s="7"/>
      <c r="AB298" s="7"/>
      <c r="AC298" s="7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7"/>
      <c r="CO298" s="4"/>
      <c r="CP298" s="4"/>
      <c r="CQ298" s="4"/>
      <c r="CR298" s="4"/>
      <c r="CS298" s="4"/>
      <c r="CT298" s="4"/>
      <c r="CU298" s="7"/>
      <c r="CV298" s="7"/>
      <c r="CW298" s="7"/>
      <c r="CX298" s="4"/>
      <c r="CY298" s="4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10"/>
      <c r="U299" s="4"/>
      <c r="V299" s="8"/>
      <c r="W299" s="8"/>
      <c r="X299" s="4"/>
      <c r="Y299" s="4"/>
      <c r="Z299" s="7"/>
      <c r="AA299" s="7"/>
      <c r="AB299" s="7"/>
      <c r="AC299" s="7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7"/>
      <c r="CO299" s="4"/>
      <c r="CP299" s="4"/>
      <c r="CQ299" s="4"/>
      <c r="CR299" s="4"/>
      <c r="CS299" s="4"/>
      <c r="CT299" s="4"/>
      <c r="CU299" s="7"/>
      <c r="CV299" s="7"/>
      <c r="CW299" s="7"/>
      <c r="CX299" s="4"/>
      <c r="CY299" s="4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10"/>
      <c r="U300" s="4"/>
      <c r="V300" s="8"/>
      <c r="W300" s="8"/>
      <c r="X300" s="4"/>
      <c r="Y300" s="4"/>
      <c r="Z300" s="7"/>
      <c r="AA300" s="7"/>
      <c r="AB300" s="7"/>
      <c r="AC300" s="7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7"/>
      <c r="CO300" s="4"/>
      <c r="CP300" s="4"/>
      <c r="CQ300" s="4"/>
      <c r="CR300" s="4"/>
      <c r="CS300" s="4"/>
      <c r="CT300" s="4"/>
      <c r="CU300" s="7"/>
      <c r="CV300" s="7"/>
      <c r="CW300" s="7"/>
      <c r="CX300" s="4"/>
      <c r="CY300" s="4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10"/>
      <c r="U301" s="4"/>
      <c r="V301" s="8"/>
      <c r="W301" s="8"/>
      <c r="X301" s="4"/>
      <c r="Y301" s="4"/>
      <c r="Z301" s="7"/>
      <c r="AA301" s="7"/>
      <c r="AB301" s="7"/>
      <c r="AC301" s="7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7"/>
      <c r="CO301" s="4"/>
      <c r="CP301" s="4"/>
      <c r="CQ301" s="4"/>
      <c r="CR301" s="4"/>
      <c r="CS301" s="4"/>
      <c r="CT301" s="4"/>
      <c r="CU301" s="7"/>
      <c r="CV301" s="7"/>
      <c r="CW301" s="7"/>
      <c r="CX301" s="4"/>
      <c r="CY301" s="4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10"/>
      <c r="U302" s="4"/>
      <c r="V302" s="8"/>
      <c r="W302" s="8"/>
      <c r="X302" s="4"/>
      <c r="Y302" s="4"/>
      <c r="Z302" s="7"/>
      <c r="AA302" s="7"/>
      <c r="AB302" s="7"/>
      <c r="AC302" s="7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7"/>
      <c r="CO302" s="4"/>
      <c r="CP302" s="4"/>
      <c r="CQ302" s="4"/>
      <c r="CR302" s="4"/>
      <c r="CS302" s="4"/>
      <c r="CT302" s="4"/>
      <c r="CU302" s="7"/>
      <c r="CV302" s="7"/>
      <c r="CW302" s="7"/>
      <c r="CX302" s="4"/>
      <c r="CY302" s="4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10"/>
      <c r="U303" s="4"/>
      <c r="V303" s="8"/>
      <c r="W303" s="8"/>
      <c r="X303" s="4"/>
      <c r="Y303" s="4"/>
      <c r="Z303" s="7"/>
      <c r="AA303" s="7"/>
      <c r="AB303" s="7"/>
      <c r="AC303" s="7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7"/>
      <c r="CO303" s="4"/>
      <c r="CP303" s="4"/>
      <c r="CQ303" s="4"/>
      <c r="CR303" s="4"/>
      <c r="CS303" s="4"/>
      <c r="CT303" s="4"/>
      <c r="CU303" s="7"/>
      <c r="CV303" s="7"/>
      <c r="CW303" s="7"/>
      <c r="CX303" s="4"/>
      <c r="CY303" s="4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10"/>
      <c r="U304" s="4"/>
      <c r="V304" s="8"/>
      <c r="W304" s="8"/>
      <c r="X304" s="4"/>
      <c r="Y304" s="4"/>
      <c r="Z304" s="7"/>
      <c r="AA304" s="7"/>
      <c r="AB304" s="7"/>
      <c r="AC304" s="7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7"/>
      <c r="CO304" s="4"/>
      <c r="CP304" s="4"/>
      <c r="CQ304" s="4"/>
      <c r="CR304" s="4"/>
      <c r="CS304" s="4"/>
      <c r="CT304" s="4"/>
      <c r="CU304" s="7"/>
      <c r="CV304" s="7"/>
      <c r="CW304" s="7"/>
      <c r="CX304" s="4"/>
      <c r="CY304" s="4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10"/>
      <c r="U305" s="4"/>
      <c r="V305" s="8"/>
      <c r="W305" s="8"/>
      <c r="X305" s="4"/>
      <c r="Y305" s="4"/>
      <c r="Z305" s="7"/>
      <c r="AA305" s="7"/>
      <c r="AB305" s="7"/>
      <c r="AC305" s="7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7"/>
      <c r="CO305" s="4"/>
      <c r="CP305" s="4"/>
      <c r="CQ305" s="4"/>
      <c r="CR305" s="4"/>
      <c r="CS305" s="4"/>
      <c r="CT305" s="4"/>
      <c r="CU305" s="7"/>
      <c r="CV305" s="7"/>
      <c r="CW305" s="7"/>
      <c r="CX305" s="4"/>
      <c r="CY305" s="4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10"/>
      <c r="U306" s="4"/>
      <c r="V306" s="8"/>
      <c r="W306" s="8"/>
      <c r="X306" s="4"/>
      <c r="Y306" s="4"/>
      <c r="Z306" s="7"/>
      <c r="AA306" s="7"/>
      <c r="AB306" s="7"/>
      <c r="AC306" s="7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7"/>
      <c r="CO306" s="4"/>
      <c r="CP306" s="4"/>
      <c r="CQ306" s="4"/>
      <c r="CR306" s="4"/>
      <c r="CS306" s="4"/>
      <c r="CT306" s="4"/>
      <c r="CU306" s="7"/>
      <c r="CV306" s="7"/>
      <c r="CW306" s="7"/>
      <c r="CX306" s="4"/>
      <c r="CY306" s="4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10"/>
      <c r="U307" s="4"/>
      <c r="V307" s="8"/>
      <c r="W307" s="8"/>
      <c r="X307" s="4"/>
      <c r="Y307" s="4"/>
      <c r="Z307" s="7"/>
      <c r="AA307" s="7"/>
      <c r="AB307" s="7"/>
      <c r="AC307" s="7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7"/>
      <c r="CO307" s="4"/>
      <c r="CP307" s="4"/>
      <c r="CQ307" s="4"/>
      <c r="CR307" s="4"/>
      <c r="CS307" s="4"/>
      <c r="CT307" s="4"/>
      <c r="CU307" s="7"/>
      <c r="CV307" s="7"/>
      <c r="CW307" s="7"/>
      <c r="CX307" s="4"/>
      <c r="CY307" s="4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10"/>
      <c r="U308" s="4"/>
      <c r="V308" s="8"/>
      <c r="W308" s="8"/>
      <c r="X308" s="4"/>
      <c r="Y308" s="4"/>
      <c r="Z308" s="7"/>
      <c r="AA308" s="7"/>
      <c r="AB308" s="7"/>
      <c r="AC308" s="7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7"/>
      <c r="CO308" s="4"/>
      <c r="CP308" s="4"/>
      <c r="CQ308" s="4"/>
      <c r="CR308" s="4"/>
      <c r="CS308" s="4"/>
      <c r="CT308" s="4"/>
      <c r="CU308" s="7"/>
      <c r="CV308" s="7"/>
      <c r="CW308" s="7"/>
      <c r="CX308" s="4"/>
      <c r="CY308" s="4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10"/>
      <c r="U309" s="4"/>
      <c r="V309" s="8"/>
      <c r="W309" s="8"/>
      <c r="X309" s="4"/>
      <c r="Y309" s="4"/>
      <c r="Z309" s="7"/>
      <c r="AA309" s="7"/>
      <c r="AB309" s="7"/>
      <c r="AC309" s="7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7"/>
      <c r="CO309" s="4"/>
      <c r="CP309" s="4"/>
      <c r="CQ309" s="4"/>
      <c r="CR309" s="4"/>
      <c r="CS309" s="4"/>
      <c r="CT309" s="4"/>
      <c r="CU309" s="7"/>
      <c r="CV309" s="7"/>
      <c r="CW309" s="7"/>
      <c r="CX309" s="4"/>
      <c r="CY309" s="4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10"/>
      <c r="U310" s="4"/>
      <c r="V310" s="8"/>
      <c r="W310" s="8"/>
      <c r="X310" s="4"/>
      <c r="Y310" s="4"/>
      <c r="Z310" s="7"/>
      <c r="AA310" s="7"/>
      <c r="AB310" s="7"/>
      <c r="AC310" s="7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7"/>
      <c r="CO310" s="4"/>
      <c r="CP310" s="4"/>
      <c r="CQ310" s="4"/>
      <c r="CR310" s="4"/>
      <c r="CS310" s="4"/>
      <c r="CT310" s="4"/>
      <c r="CU310" s="7"/>
      <c r="CV310" s="7"/>
      <c r="CW310" s="7"/>
      <c r="CX310" s="4"/>
      <c r="CY310" s="4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10"/>
      <c r="U311" s="4"/>
      <c r="V311" s="8"/>
      <c r="W311" s="8"/>
      <c r="X311" s="4"/>
      <c r="Y311" s="4"/>
      <c r="Z311" s="7"/>
      <c r="AA311" s="7"/>
      <c r="AB311" s="7"/>
      <c r="AC311" s="7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7"/>
      <c r="CO311" s="4"/>
      <c r="CP311" s="4"/>
      <c r="CQ311" s="4"/>
      <c r="CR311" s="4"/>
      <c r="CS311" s="4"/>
      <c r="CT311" s="4"/>
      <c r="CU311" s="7"/>
      <c r="CV311" s="7"/>
      <c r="CW311" s="7"/>
      <c r="CX311" s="4"/>
      <c r="CY311" s="4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10"/>
      <c r="U312" s="4"/>
      <c r="V312" s="8"/>
      <c r="W312" s="8"/>
      <c r="X312" s="4"/>
      <c r="Y312" s="4"/>
      <c r="Z312" s="7"/>
      <c r="AA312" s="7"/>
      <c r="AB312" s="7"/>
      <c r="AC312" s="7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7"/>
      <c r="CO312" s="4"/>
      <c r="CP312" s="4"/>
      <c r="CQ312" s="4"/>
      <c r="CR312" s="4"/>
      <c r="CS312" s="4"/>
      <c r="CT312" s="4"/>
      <c r="CU312" s="7"/>
      <c r="CV312" s="7"/>
      <c r="CW312" s="7"/>
      <c r="CX312" s="4"/>
      <c r="CY312" s="4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10"/>
      <c r="U313" s="4"/>
      <c r="V313" s="8"/>
      <c r="W313" s="8"/>
      <c r="X313" s="4"/>
      <c r="Y313" s="4"/>
      <c r="Z313" s="7"/>
      <c r="AA313" s="7"/>
      <c r="AB313" s="7"/>
      <c r="AC313" s="7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7"/>
      <c r="CO313" s="4"/>
      <c r="CP313" s="4"/>
      <c r="CQ313" s="4"/>
      <c r="CR313" s="4"/>
      <c r="CS313" s="4"/>
      <c r="CT313" s="4"/>
      <c r="CU313" s="7"/>
      <c r="CV313" s="7"/>
      <c r="CW313" s="7"/>
      <c r="CX313" s="4"/>
      <c r="CY313" s="4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10"/>
      <c r="U314" s="4"/>
      <c r="V314" s="8"/>
      <c r="W314" s="8"/>
      <c r="X314" s="4"/>
      <c r="Y314" s="4"/>
      <c r="Z314" s="7"/>
      <c r="AA314" s="7"/>
      <c r="AB314" s="7"/>
      <c r="AC314" s="7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7"/>
      <c r="CO314" s="4"/>
      <c r="CP314" s="4"/>
      <c r="CQ314" s="4"/>
      <c r="CR314" s="4"/>
      <c r="CS314" s="4"/>
      <c r="CT314" s="4"/>
      <c r="CU314" s="7"/>
      <c r="CV314" s="7"/>
      <c r="CW314" s="7"/>
      <c r="CX314" s="4"/>
      <c r="CY314" s="4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10"/>
      <c r="U315" s="4"/>
      <c r="V315" s="8"/>
      <c r="W315" s="8"/>
      <c r="X315" s="4"/>
      <c r="Y315" s="4"/>
      <c r="Z315" s="7"/>
      <c r="AA315" s="7"/>
      <c r="AB315" s="7"/>
      <c r="AC315" s="7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7"/>
      <c r="CO315" s="4"/>
      <c r="CP315" s="4"/>
      <c r="CQ315" s="4"/>
      <c r="CR315" s="4"/>
      <c r="CS315" s="4"/>
      <c r="CT315" s="4"/>
      <c r="CU315" s="7"/>
      <c r="CV315" s="7"/>
      <c r="CW315" s="7"/>
      <c r="CX315" s="4"/>
      <c r="CY315" s="4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10"/>
      <c r="U316" s="4"/>
      <c r="V316" s="8"/>
      <c r="W316" s="8"/>
      <c r="X316" s="4"/>
      <c r="Y316" s="4"/>
      <c r="Z316" s="7"/>
      <c r="AA316" s="7"/>
      <c r="AB316" s="7"/>
      <c r="AC316" s="7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7"/>
      <c r="CO316" s="4"/>
      <c r="CP316" s="4"/>
      <c r="CQ316" s="4"/>
      <c r="CR316" s="4"/>
      <c r="CS316" s="4"/>
      <c r="CT316" s="4"/>
      <c r="CU316" s="7"/>
      <c r="CV316" s="7"/>
      <c r="CW316" s="7"/>
      <c r="CX316" s="4"/>
      <c r="CY316" s="4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10"/>
      <c r="U317" s="4"/>
      <c r="V317" s="8"/>
      <c r="W317" s="8"/>
      <c r="X317" s="4"/>
      <c r="Y317" s="4"/>
      <c r="Z317" s="7"/>
      <c r="AA317" s="7"/>
      <c r="AB317" s="7"/>
      <c r="AC317" s="7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7"/>
      <c r="CO317" s="4"/>
      <c r="CP317" s="4"/>
      <c r="CQ317" s="4"/>
      <c r="CR317" s="4"/>
      <c r="CS317" s="4"/>
      <c r="CT317" s="4"/>
      <c r="CU317" s="7"/>
      <c r="CV317" s="7"/>
      <c r="CW317" s="7"/>
      <c r="CX317" s="4"/>
      <c r="CY317" s="4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10"/>
      <c r="U318" s="4"/>
      <c r="V318" s="8"/>
      <c r="W318" s="8"/>
      <c r="X318" s="4"/>
      <c r="Y318" s="4"/>
      <c r="Z318" s="7"/>
      <c r="AA318" s="7"/>
      <c r="AB318" s="7"/>
      <c r="AC318" s="7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7"/>
      <c r="CO318" s="4"/>
      <c r="CP318" s="4"/>
      <c r="CQ318" s="4"/>
      <c r="CR318" s="4"/>
      <c r="CS318" s="4"/>
      <c r="CT318" s="4"/>
      <c r="CU318" s="7"/>
      <c r="CV318" s="7"/>
      <c r="CW318" s="7"/>
      <c r="CX318" s="4"/>
      <c r="CY318" s="4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10"/>
      <c r="U319" s="4"/>
      <c r="V319" s="8"/>
      <c r="W319" s="8"/>
      <c r="X319" s="4"/>
      <c r="Y319" s="4"/>
      <c r="Z319" s="7"/>
      <c r="AA319" s="7"/>
      <c r="AB319" s="7"/>
      <c r="AC319" s="7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7"/>
      <c r="CO319" s="4"/>
      <c r="CP319" s="4"/>
      <c r="CQ319" s="4"/>
      <c r="CR319" s="4"/>
      <c r="CS319" s="4"/>
      <c r="CT319" s="4"/>
      <c r="CU319" s="7"/>
      <c r="CV319" s="7"/>
      <c r="CW319" s="7"/>
      <c r="CX319" s="4"/>
      <c r="CY319" s="4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10"/>
      <c r="U320" s="4"/>
      <c r="V320" s="8"/>
      <c r="W320" s="8"/>
      <c r="X320" s="4"/>
      <c r="Y320" s="4"/>
      <c r="Z320" s="7"/>
      <c r="AA320" s="7"/>
      <c r="AB320" s="7"/>
      <c r="AC320" s="7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7"/>
      <c r="CO320" s="4"/>
      <c r="CP320" s="4"/>
      <c r="CQ320" s="4"/>
      <c r="CR320" s="4"/>
      <c r="CS320" s="4"/>
      <c r="CT320" s="4"/>
      <c r="CU320" s="7"/>
      <c r="CV320" s="7"/>
      <c r="CW320" s="7"/>
      <c r="CX320" s="4"/>
      <c r="CY320" s="4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10"/>
      <c r="U321" s="4"/>
      <c r="V321" s="8"/>
      <c r="W321" s="8"/>
      <c r="X321" s="4"/>
      <c r="Y321" s="4"/>
      <c r="Z321" s="7"/>
      <c r="AA321" s="7"/>
      <c r="AB321" s="7"/>
      <c r="AC321" s="7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7"/>
      <c r="CO321" s="4"/>
      <c r="CP321" s="4"/>
      <c r="CQ321" s="4"/>
      <c r="CR321" s="4"/>
      <c r="CS321" s="4"/>
      <c r="CT321" s="4"/>
      <c r="CU321" s="7"/>
      <c r="CV321" s="7"/>
      <c r="CW321" s="7"/>
      <c r="CX321" s="4"/>
      <c r="CY321" s="4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10"/>
      <c r="U322" s="4"/>
      <c r="V322" s="8"/>
      <c r="W322" s="8"/>
      <c r="X322" s="4"/>
      <c r="Y322" s="4"/>
      <c r="Z322" s="7"/>
      <c r="AA322" s="7"/>
      <c r="AB322" s="7"/>
      <c r="AC322" s="7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7"/>
      <c r="CO322" s="4"/>
      <c r="CP322" s="4"/>
      <c r="CQ322" s="4"/>
      <c r="CR322" s="4"/>
      <c r="CS322" s="4"/>
      <c r="CT322" s="4"/>
      <c r="CU322" s="7"/>
      <c r="CV322" s="7"/>
      <c r="CW322" s="7"/>
      <c r="CX322" s="4"/>
      <c r="CY322" s="4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10"/>
      <c r="U323" s="4"/>
      <c r="V323" s="8"/>
      <c r="W323" s="8"/>
      <c r="X323" s="4"/>
      <c r="Y323" s="4"/>
      <c r="Z323" s="7"/>
      <c r="AA323" s="7"/>
      <c r="AB323" s="7"/>
      <c r="AC323" s="7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7"/>
      <c r="CO323" s="4"/>
      <c r="CP323" s="4"/>
      <c r="CQ323" s="4"/>
      <c r="CR323" s="4"/>
      <c r="CS323" s="4"/>
      <c r="CT323" s="4"/>
      <c r="CU323" s="7"/>
      <c r="CV323" s="7"/>
      <c r="CW323" s="7"/>
      <c r="CX323" s="4"/>
      <c r="CY323" s="4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10"/>
      <c r="U324" s="4"/>
      <c r="V324" s="8"/>
      <c r="W324" s="8"/>
      <c r="X324" s="4"/>
      <c r="Y324" s="4"/>
      <c r="Z324" s="7"/>
      <c r="AA324" s="7"/>
      <c r="AB324" s="7"/>
      <c r="AC324" s="7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7"/>
      <c r="CO324" s="4"/>
      <c r="CP324" s="4"/>
      <c r="CQ324" s="4"/>
      <c r="CR324" s="4"/>
      <c r="CS324" s="4"/>
      <c r="CT324" s="4"/>
      <c r="CU324" s="7"/>
      <c r="CV324" s="7"/>
      <c r="CW324" s="7"/>
      <c r="CX324" s="4"/>
      <c r="CY324" s="4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10"/>
      <c r="U325" s="4"/>
      <c r="V325" s="8"/>
      <c r="W325" s="8"/>
      <c r="X325" s="4"/>
      <c r="Y325" s="4"/>
      <c r="Z325" s="7"/>
      <c r="AA325" s="7"/>
      <c r="AB325" s="7"/>
      <c r="AC325" s="7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7"/>
      <c r="CO325" s="4"/>
      <c r="CP325" s="4"/>
      <c r="CQ325" s="4"/>
      <c r="CR325" s="4"/>
      <c r="CS325" s="4"/>
      <c r="CT325" s="4"/>
      <c r="CU325" s="7"/>
      <c r="CV325" s="7"/>
      <c r="CW325" s="7"/>
      <c r="CX325" s="4"/>
      <c r="CY325" s="4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10"/>
      <c r="U326" s="4"/>
      <c r="V326" s="8"/>
      <c r="W326" s="8"/>
      <c r="X326" s="4"/>
      <c r="Y326" s="4"/>
      <c r="Z326" s="7"/>
      <c r="AA326" s="7"/>
      <c r="AB326" s="7"/>
      <c r="AC326" s="7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7"/>
      <c r="CO326" s="4"/>
      <c r="CP326" s="4"/>
      <c r="CQ326" s="4"/>
      <c r="CR326" s="4"/>
      <c r="CS326" s="4"/>
      <c r="CT326" s="4"/>
      <c r="CU326" s="7"/>
      <c r="CV326" s="7"/>
      <c r="CW326" s="7"/>
      <c r="CX326" s="4"/>
      <c r="CY326" s="4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10"/>
      <c r="U327" s="4"/>
      <c r="V327" s="8"/>
      <c r="W327" s="8"/>
      <c r="X327" s="4"/>
      <c r="Y327" s="4"/>
      <c r="Z327" s="7"/>
      <c r="AA327" s="7"/>
      <c r="AB327" s="7"/>
      <c r="AC327" s="7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7"/>
      <c r="CO327" s="4"/>
      <c r="CP327" s="4"/>
      <c r="CQ327" s="4"/>
      <c r="CR327" s="4"/>
      <c r="CS327" s="4"/>
      <c r="CT327" s="4"/>
      <c r="CU327" s="7"/>
      <c r="CV327" s="7"/>
      <c r="CW327" s="7"/>
      <c r="CX327" s="4"/>
      <c r="CY327" s="4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10"/>
      <c r="U328" s="4"/>
      <c r="V328" s="8"/>
      <c r="W328" s="8"/>
      <c r="X328" s="4"/>
      <c r="Y328" s="4"/>
      <c r="Z328" s="7"/>
      <c r="AA328" s="7"/>
      <c r="AB328" s="7"/>
      <c r="AC328" s="7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7"/>
      <c r="CO328" s="4"/>
      <c r="CP328" s="4"/>
      <c r="CQ328" s="4"/>
      <c r="CR328" s="4"/>
      <c r="CS328" s="4"/>
      <c r="CT328" s="4"/>
      <c r="CU328" s="7"/>
      <c r="CV328" s="7"/>
      <c r="CW328" s="7"/>
      <c r="CX328" s="4"/>
      <c r="CY328" s="4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10"/>
      <c r="U329" s="4"/>
      <c r="V329" s="8"/>
      <c r="W329" s="8"/>
      <c r="X329" s="4"/>
      <c r="Y329" s="4"/>
      <c r="Z329" s="7"/>
      <c r="AA329" s="7"/>
      <c r="AB329" s="7"/>
      <c r="AC329" s="7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7"/>
      <c r="CO329" s="4"/>
      <c r="CP329" s="4"/>
      <c r="CQ329" s="4"/>
      <c r="CR329" s="4"/>
      <c r="CS329" s="4"/>
      <c r="CT329" s="4"/>
      <c r="CU329" s="7"/>
      <c r="CV329" s="7"/>
      <c r="CW329" s="7"/>
      <c r="CX329" s="4"/>
      <c r="CY329" s="4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10"/>
      <c r="U330" s="4"/>
      <c r="V330" s="8"/>
      <c r="W330" s="8"/>
      <c r="X330" s="4"/>
      <c r="Y330" s="4"/>
      <c r="Z330" s="7"/>
      <c r="AA330" s="7"/>
      <c r="AB330" s="7"/>
      <c r="AC330" s="7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7"/>
      <c r="CO330" s="4"/>
      <c r="CP330" s="4"/>
      <c r="CQ330" s="4"/>
      <c r="CR330" s="4"/>
      <c r="CS330" s="4"/>
      <c r="CT330" s="4"/>
      <c r="CU330" s="7"/>
      <c r="CV330" s="7"/>
      <c r="CW330" s="7"/>
      <c r="CX330" s="4"/>
      <c r="CY330" s="4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10"/>
      <c r="U331" s="4"/>
      <c r="V331" s="8"/>
      <c r="W331" s="8"/>
      <c r="X331" s="4"/>
      <c r="Y331" s="4"/>
      <c r="Z331" s="7"/>
      <c r="AA331" s="7"/>
      <c r="AB331" s="7"/>
      <c r="AC331" s="7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7"/>
      <c r="CO331" s="4"/>
      <c r="CP331" s="4"/>
      <c r="CQ331" s="4"/>
      <c r="CR331" s="4"/>
      <c r="CS331" s="4"/>
      <c r="CT331" s="4"/>
      <c r="CU331" s="7"/>
      <c r="CV331" s="7"/>
      <c r="CW331" s="7"/>
      <c r="CX331" s="4"/>
      <c r="CY331" s="4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10"/>
      <c r="U332" s="4"/>
      <c r="V332" s="8"/>
      <c r="W332" s="8"/>
      <c r="X332" s="4"/>
      <c r="Y332" s="4"/>
      <c r="Z332" s="7"/>
      <c r="AA332" s="7"/>
      <c r="AB332" s="7"/>
      <c r="AC332" s="7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7"/>
      <c r="CO332" s="4"/>
      <c r="CP332" s="4"/>
      <c r="CQ332" s="4"/>
      <c r="CR332" s="4"/>
      <c r="CS332" s="4"/>
      <c r="CT332" s="4"/>
      <c r="CU332" s="7"/>
      <c r="CV332" s="7"/>
      <c r="CW332" s="7"/>
      <c r="CX332" s="4"/>
      <c r="CY332" s="4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10"/>
      <c r="U333" s="4"/>
      <c r="V333" s="8"/>
      <c r="W333" s="8"/>
      <c r="X333" s="4"/>
      <c r="Y333" s="4"/>
      <c r="Z333" s="7"/>
      <c r="AA333" s="7"/>
      <c r="AB333" s="7"/>
      <c r="AC333" s="7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7"/>
      <c r="CO333" s="4"/>
      <c r="CP333" s="4"/>
      <c r="CQ333" s="4"/>
      <c r="CR333" s="4"/>
      <c r="CS333" s="4"/>
      <c r="CT333" s="4"/>
      <c r="CU333" s="7"/>
      <c r="CV333" s="7"/>
      <c r="CW333" s="7"/>
      <c r="CX333" s="4"/>
      <c r="CY333" s="4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10"/>
      <c r="U334" s="4"/>
      <c r="V334" s="8"/>
      <c r="W334" s="8"/>
      <c r="X334" s="4"/>
      <c r="Y334" s="4"/>
      <c r="Z334" s="7"/>
      <c r="AA334" s="7"/>
      <c r="AB334" s="7"/>
      <c r="AC334" s="7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7"/>
      <c r="CO334" s="4"/>
      <c r="CP334" s="4"/>
      <c r="CQ334" s="4"/>
      <c r="CR334" s="4"/>
      <c r="CS334" s="4"/>
      <c r="CT334" s="4"/>
      <c r="CU334" s="7"/>
      <c r="CV334" s="7"/>
      <c r="CW334" s="7"/>
      <c r="CX334" s="4"/>
      <c r="CY334" s="4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10"/>
      <c r="U335" s="4"/>
      <c r="V335" s="8"/>
      <c r="W335" s="8"/>
      <c r="X335" s="4"/>
      <c r="Y335" s="4"/>
      <c r="Z335" s="7"/>
      <c r="AA335" s="7"/>
      <c r="AB335" s="7"/>
      <c r="AC335" s="7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7"/>
      <c r="CO335" s="4"/>
      <c r="CP335" s="4"/>
      <c r="CQ335" s="4"/>
      <c r="CR335" s="4"/>
      <c r="CS335" s="4"/>
      <c r="CT335" s="4"/>
      <c r="CU335" s="7"/>
      <c r="CV335" s="7"/>
      <c r="CW335" s="7"/>
      <c r="CX335" s="4"/>
      <c r="CY335" s="4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10"/>
      <c r="U336" s="4"/>
      <c r="V336" s="8"/>
      <c r="W336" s="8"/>
      <c r="X336" s="4"/>
      <c r="Y336" s="4"/>
      <c r="Z336" s="7"/>
      <c r="AA336" s="7"/>
      <c r="AB336" s="7"/>
      <c r="AC336" s="7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7"/>
      <c r="CO336" s="4"/>
      <c r="CP336" s="4"/>
      <c r="CQ336" s="4"/>
      <c r="CR336" s="4"/>
      <c r="CS336" s="4"/>
      <c r="CT336" s="4"/>
      <c r="CU336" s="7"/>
      <c r="CV336" s="7"/>
      <c r="CW336" s="7"/>
      <c r="CX336" s="4"/>
      <c r="CY336" s="4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10"/>
      <c r="U337" s="4"/>
      <c r="V337" s="8"/>
      <c r="W337" s="8"/>
      <c r="X337" s="4"/>
      <c r="Y337" s="4"/>
      <c r="Z337" s="7"/>
      <c r="AA337" s="7"/>
      <c r="AB337" s="7"/>
      <c r="AC337" s="7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7"/>
      <c r="CO337" s="4"/>
      <c r="CP337" s="4"/>
      <c r="CQ337" s="4"/>
      <c r="CR337" s="4"/>
      <c r="CS337" s="4"/>
      <c r="CT337" s="4"/>
      <c r="CU337" s="7"/>
      <c r="CV337" s="7"/>
      <c r="CW337" s="7"/>
      <c r="CX337" s="4"/>
      <c r="CY337" s="4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10"/>
      <c r="U338" s="4"/>
      <c r="V338" s="8"/>
      <c r="W338" s="8"/>
      <c r="X338" s="4"/>
      <c r="Y338" s="4"/>
      <c r="Z338" s="7"/>
      <c r="AA338" s="7"/>
      <c r="AB338" s="7"/>
      <c r="AC338" s="7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7"/>
      <c r="CO338" s="4"/>
      <c r="CP338" s="4"/>
      <c r="CQ338" s="4"/>
      <c r="CR338" s="4"/>
      <c r="CS338" s="4"/>
      <c r="CT338" s="4"/>
      <c r="CU338" s="7"/>
      <c r="CV338" s="7"/>
      <c r="CW338" s="7"/>
      <c r="CX338" s="4"/>
      <c r="CY338" s="4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10"/>
      <c r="U339" s="4"/>
      <c r="V339" s="8"/>
      <c r="W339" s="8"/>
      <c r="X339" s="4"/>
      <c r="Y339" s="4"/>
      <c r="Z339" s="7"/>
      <c r="AA339" s="7"/>
      <c r="AB339" s="7"/>
      <c r="AC339" s="7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7"/>
      <c r="CO339" s="4"/>
      <c r="CP339" s="4"/>
      <c r="CQ339" s="4"/>
      <c r="CR339" s="4"/>
      <c r="CS339" s="4"/>
      <c r="CT339" s="4"/>
      <c r="CU339" s="7"/>
      <c r="CV339" s="7"/>
      <c r="CW339" s="7"/>
      <c r="CX339" s="4"/>
      <c r="CY339" s="4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10"/>
      <c r="U340" s="4"/>
      <c r="V340" s="8"/>
      <c r="W340" s="8"/>
      <c r="X340" s="4"/>
      <c r="Y340" s="4"/>
      <c r="Z340" s="7"/>
      <c r="AA340" s="7"/>
      <c r="AB340" s="7"/>
      <c r="AC340" s="7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7"/>
      <c r="CO340" s="4"/>
      <c r="CP340" s="4"/>
      <c r="CQ340" s="4"/>
      <c r="CR340" s="4"/>
      <c r="CS340" s="4"/>
      <c r="CT340" s="4"/>
      <c r="CU340" s="7"/>
      <c r="CV340" s="7"/>
      <c r="CW340" s="7"/>
      <c r="CX340" s="4"/>
      <c r="CY340" s="4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10"/>
      <c r="U341" s="4"/>
      <c r="V341" s="8"/>
      <c r="W341" s="8"/>
      <c r="X341" s="4"/>
      <c r="Y341" s="4"/>
      <c r="Z341" s="7"/>
      <c r="AA341" s="7"/>
      <c r="AB341" s="7"/>
      <c r="AC341" s="7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7"/>
      <c r="CO341" s="4"/>
      <c r="CP341" s="4"/>
      <c r="CQ341" s="4"/>
      <c r="CR341" s="4"/>
      <c r="CS341" s="4"/>
      <c r="CT341" s="4"/>
      <c r="CU341" s="7"/>
      <c r="CV341" s="7"/>
      <c r="CW341" s="7"/>
      <c r="CX341" s="4"/>
      <c r="CY341" s="4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10"/>
      <c r="U342" s="4"/>
      <c r="V342" s="8"/>
      <c r="W342" s="8"/>
      <c r="X342" s="4"/>
      <c r="Y342" s="4"/>
      <c r="Z342" s="7"/>
      <c r="AA342" s="7"/>
      <c r="AB342" s="7"/>
      <c r="AC342" s="7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7"/>
      <c r="CO342" s="4"/>
      <c r="CP342" s="4"/>
      <c r="CQ342" s="4"/>
      <c r="CR342" s="4"/>
      <c r="CS342" s="4"/>
      <c r="CT342" s="4"/>
      <c r="CU342" s="7"/>
      <c r="CV342" s="7"/>
      <c r="CW342" s="7"/>
      <c r="CX342" s="4"/>
      <c r="CY342" s="4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10"/>
      <c r="U343" s="4"/>
      <c r="V343" s="8"/>
      <c r="W343" s="8"/>
      <c r="X343" s="4"/>
      <c r="Y343" s="4"/>
      <c r="Z343" s="7"/>
      <c r="AA343" s="7"/>
      <c r="AB343" s="7"/>
      <c r="AC343" s="7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7"/>
      <c r="CO343" s="4"/>
      <c r="CP343" s="4"/>
      <c r="CQ343" s="4"/>
      <c r="CR343" s="4"/>
      <c r="CS343" s="4"/>
      <c r="CT343" s="4"/>
      <c r="CU343" s="7"/>
      <c r="CV343" s="7"/>
      <c r="CW343" s="7"/>
      <c r="CX343" s="4"/>
      <c r="CY343" s="4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10"/>
      <c r="U344" s="4"/>
      <c r="V344" s="8"/>
      <c r="W344" s="8"/>
      <c r="X344" s="4"/>
      <c r="Y344" s="4"/>
      <c r="Z344" s="7"/>
      <c r="AA344" s="7"/>
      <c r="AB344" s="7"/>
      <c r="AC344" s="7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7"/>
      <c r="CO344" s="4"/>
      <c r="CP344" s="4"/>
      <c r="CQ344" s="4"/>
      <c r="CR344" s="4"/>
      <c r="CS344" s="4"/>
      <c r="CT344" s="4"/>
      <c r="CU344" s="7"/>
      <c r="CV344" s="7"/>
      <c r="CW344" s="7"/>
      <c r="CX344" s="4"/>
      <c r="CY344" s="4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10"/>
      <c r="U345" s="4"/>
      <c r="V345" s="8"/>
      <c r="W345" s="8"/>
      <c r="X345" s="4"/>
      <c r="Y345" s="4"/>
      <c r="Z345" s="7"/>
      <c r="AA345" s="7"/>
      <c r="AB345" s="7"/>
      <c r="AC345" s="7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7"/>
      <c r="CO345" s="4"/>
      <c r="CP345" s="4"/>
      <c r="CQ345" s="4"/>
      <c r="CR345" s="4"/>
      <c r="CS345" s="4"/>
      <c r="CT345" s="4"/>
      <c r="CU345" s="7"/>
      <c r="CV345" s="7"/>
      <c r="CW345" s="7"/>
      <c r="CX345" s="4"/>
      <c r="CY345" s="4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10"/>
      <c r="U346" s="4"/>
      <c r="V346" s="8"/>
      <c r="W346" s="8"/>
      <c r="X346" s="4"/>
      <c r="Y346" s="4"/>
      <c r="Z346" s="7"/>
      <c r="AA346" s="7"/>
      <c r="AB346" s="7"/>
      <c r="AC346" s="7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7"/>
      <c r="CO346" s="4"/>
      <c r="CP346" s="4"/>
      <c r="CQ346" s="4"/>
      <c r="CR346" s="4"/>
      <c r="CS346" s="4"/>
      <c r="CT346" s="4"/>
      <c r="CU346" s="7"/>
      <c r="CV346" s="7"/>
      <c r="CW346" s="7"/>
      <c r="CX346" s="4"/>
      <c r="CY346" s="4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10"/>
      <c r="U347" s="4"/>
      <c r="V347" s="8"/>
      <c r="W347" s="8"/>
      <c r="X347" s="4"/>
      <c r="Y347" s="4"/>
      <c r="Z347" s="7"/>
      <c r="AA347" s="7"/>
      <c r="AB347" s="7"/>
      <c r="AC347" s="7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7"/>
      <c r="CO347" s="4"/>
      <c r="CP347" s="4"/>
      <c r="CQ347" s="4"/>
      <c r="CR347" s="4"/>
      <c r="CS347" s="4"/>
      <c r="CT347" s="4"/>
      <c r="CU347" s="7"/>
      <c r="CV347" s="7"/>
      <c r="CW347" s="7"/>
      <c r="CX347" s="4"/>
      <c r="CY347" s="4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10"/>
      <c r="U348" s="4"/>
      <c r="V348" s="8"/>
      <c r="W348" s="8"/>
      <c r="X348" s="4"/>
      <c r="Y348" s="4"/>
      <c r="Z348" s="7"/>
      <c r="AA348" s="7"/>
      <c r="AB348" s="7"/>
      <c r="AC348" s="7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7"/>
      <c r="CO348" s="4"/>
      <c r="CP348" s="4"/>
      <c r="CQ348" s="4"/>
      <c r="CR348" s="4"/>
      <c r="CS348" s="4"/>
      <c r="CT348" s="4"/>
      <c r="CU348" s="7"/>
      <c r="CV348" s="7"/>
      <c r="CW348" s="7"/>
      <c r="CX348" s="4"/>
      <c r="CY348" s="4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10"/>
      <c r="U349" s="4"/>
      <c r="V349" s="8"/>
      <c r="W349" s="8"/>
      <c r="X349" s="4"/>
      <c r="Y349" s="4"/>
      <c r="Z349" s="7"/>
      <c r="AA349" s="7"/>
      <c r="AB349" s="7"/>
      <c r="AC349" s="7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7"/>
      <c r="CO349" s="4"/>
      <c r="CP349" s="4"/>
      <c r="CQ349" s="4"/>
      <c r="CR349" s="4"/>
      <c r="CS349" s="4"/>
      <c r="CT349" s="4"/>
      <c r="CU349" s="7"/>
      <c r="CV349" s="7"/>
      <c r="CW349" s="7"/>
      <c r="CX349" s="4"/>
      <c r="CY349" s="4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10"/>
      <c r="U350" s="4"/>
      <c r="V350" s="8"/>
      <c r="W350" s="8"/>
      <c r="X350" s="4"/>
      <c r="Y350" s="4"/>
      <c r="Z350" s="7"/>
      <c r="AA350" s="7"/>
      <c r="AB350" s="7"/>
      <c r="AC350" s="7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7"/>
      <c r="CO350" s="4"/>
      <c r="CP350" s="4"/>
      <c r="CQ350" s="4"/>
      <c r="CR350" s="4"/>
      <c r="CS350" s="4"/>
      <c r="CT350" s="4"/>
      <c r="CU350" s="7"/>
      <c r="CV350" s="7"/>
      <c r="CW350" s="7"/>
      <c r="CX350" s="4"/>
      <c r="CY350" s="4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10"/>
      <c r="U351" s="4"/>
      <c r="V351" s="8"/>
      <c r="W351" s="8"/>
      <c r="X351" s="4"/>
      <c r="Y351" s="4"/>
      <c r="Z351" s="7"/>
      <c r="AA351" s="7"/>
      <c r="AB351" s="7"/>
      <c r="AC351" s="7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7"/>
      <c r="CO351" s="4"/>
      <c r="CP351" s="4"/>
      <c r="CQ351" s="4"/>
      <c r="CR351" s="4"/>
      <c r="CS351" s="4"/>
      <c r="CT351" s="4"/>
      <c r="CU351" s="7"/>
      <c r="CV351" s="7"/>
      <c r="CW351" s="7"/>
      <c r="CX351" s="4"/>
      <c r="CY351" s="4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10"/>
      <c r="U352" s="4"/>
      <c r="V352" s="8"/>
      <c r="W352" s="8"/>
      <c r="X352" s="4"/>
      <c r="Y352" s="4"/>
      <c r="Z352" s="7"/>
      <c r="AA352" s="7"/>
      <c r="AB352" s="7"/>
      <c r="AC352" s="7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7"/>
      <c r="CO352" s="4"/>
      <c r="CP352" s="4"/>
      <c r="CQ352" s="4"/>
      <c r="CR352" s="4"/>
      <c r="CS352" s="4"/>
      <c r="CT352" s="4"/>
      <c r="CU352" s="7"/>
      <c r="CV352" s="7"/>
      <c r="CW352" s="7"/>
      <c r="CX352" s="4"/>
      <c r="CY352" s="4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10"/>
      <c r="U353" s="4"/>
      <c r="V353" s="8"/>
      <c r="W353" s="8"/>
      <c r="X353" s="4"/>
      <c r="Y353" s="4"/>
      <c r="Z353" s="7"/>
      <c r="AA353" s="7"/>
      <c r="AB353" s="7"/>
      <c r="AC353" s="7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7"/>
      <c r="CO353" s="4"/>
      <c r="CP353" s="4"/>
      <c r="CQ353" s="4"/>
      <c r="CR353" s="4"/>
      <c r="CS353" s="4"/>
      <c r="CT353" s="4"/>
      <c r="CU353" s="7"/>
      <c r="CV353" s="7"/>
      <c r="CW353" s="7"/>
      <c r="CX353" s="4"/>
      <c r="CY353" s="4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10"/>
      <c r="U354" s="4"/>
      <c r="V354" s="8"/>
      <c r="W354" s="8"/>
      <c r="X354" s="4"/>
      <c r="Y354" s="4"/>
      <c r="Z354" s="7"/>
      <c r="AA354" s="7"/>
      <c r="AB354" s="7"/>
      <c r="AC354" s="7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7"/>
      <c r="CO354" s="4"/>
      <c r="CP354" s="4"/>
      <c r="CQ354" s="4"/>
      <c r="CR354" s="4"/>
      <c r="CS354" s="4"/>
      <c r="CT354" s="4"/>
      <c r="CU354" s="7"/>
      <c r="CV354" s="7"/>
      <c r="CW354" s="7"/>
      <c r="CX354" s="4"/>
      <c r="CY354" s="4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10"/>
      <c r="U355" s="4"/>
      <c r="V355" s="8"/>
      <c r="W355" s="8"/>
      <c r="X355" s="4"/>
      <c r="Y355" s="4"/>
      <c r="Z355" s="7"/>
      <c r="AA355" s="7"/>
      <c r="AB355" s="7"/>
      <c r="AC355" s="7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7"/>
      <c r="CO355" s="4"/>
      <c r="CP355" s="4"/>
      <c r="CQ355" s="4"/>
      <c r="CR355" s="4"/>
      <c r="CS355" s="4"/>
      <c r="CT355" s="4"/>
      <c r="CU355" s="7"/>
      <c r="CV355" s="7"/>
      <c r="CW355" s="7"/>
      <c r="CX355" s="4"/>
      <c r="CY355" s="4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10"/>
      <c r="U356" s="4"/>
      <c r="V356" s="8"/>
      <c r="W356" s="8"/>
      <c r="X356" s="4"/>
      <c r="Y356" s="4"/>
      <c r="Z356" s="7"/>
      <c r="AA356" s="7"/>
      <c r="AB356" s="7"/>
      <c r="AC356" s="7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7"/>
      <c r="CO356" s="4"/>
      <c r="CP356" s="4"/>
      <c r="CQ356" s="4"/>
      <c r="CR356" s="4"/>
      <c r="CS356" s="4"/>
      <c r="CT356" s="4"/>
      <c r="CU356" s="7"/>
      <c r="CV356" s="7"/>
      <c r="CW356" s="7"/>
      <c r="CX356" s="4"/>
      <c r="CY356" s="4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10"/>
      <c r="U357" s="4"/>
      <c r="V357" s="8"/>
      <c r="W357" s="8"/>
      <c r="X357" s="4"/>
      <c r="Y357" s="4"/>
      <c r="Z357" s="7"/>
      <c r="AA357" s="7"/>
      <c r="AB357" s="7"/>
      <c r="AC357" s="7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7"/>
      <c r="CO357" s="4"/>
      <c r="CP357" s="4"/>
      <c r="CQ357" s="4"/>
      <c r="CR357" s="4"/>
      <c r="CS357" s="4"/>
      <c r="CT357" s="4"/>
      <c r="CU357" s="7"/>
      <c r="CV357" s="7"/>
      <c r="CW357" s="7"/>
      <c r="CX357" s="4"/>
      <c r="CY357" s="4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10"/>
      <c r="U358" s="4"/>
      <c r="V358" s="8"/>
      <c r="W358" s="8"/>
      <c r="X358" s="4"/>
      <c r="Y358" s="4"/>
      <c r="Z358" s="7"/>
      <c r="AA358" s="7"/>
      <c r="AB358" s="7"/>
      <c r="AC358" s="7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7"/>
      <c r="CO358" s="4"/>
      <c r="CP358" s="4"/>
      <c r="CQ358" s="4"/>
      <c r="CR358" s="4"/>
      <c r="CS358" s="4"/>
      <c r="CT358" s="4"/>
      <c r="CU358" s="7"/>
      <c r="CV358" s="7"/>
      <c r="CW358" s="7"/>
      <c r="CX358" s="4"/>
      <c r="CY358" s="4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10"/>
      <c r="U359" s="4"/>
      <c r="V359" s="8"/>
      <c r="W359" s="8"/>
      <c r="X359" s="4"/>
      <c r="Y359" s="4"/>
      <c r="Z359" s="7"/>
      <c r="AA359" s="7"/>
      <c r="AB359" s="7"/>
      <c r="AC359" s="7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7"/>
      <c r="CO359" s="4"/>
      <c r="CP359" s="4"/>
      <c r="CQ359" s="4"/>
      <c r="CR359" s="4"/>
      <c r="CS359" s="4"/>
      <c r="CT359" s="4"/>
      <c r="CU359" s="7"/>
      <c r="CV359" s="7"/>
      <c r="CW359" s="7"/>
      <c r="CX359" s="4"/>
      <c r="CY359" s="4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10"/>
      <c r="U360" s="4"/>
      <c r="V360" s="8"/>
      <c r="W360" s="8"/>
      <c r="X360" s="4"/>
      <c r="Y360" s="4"/>
      <c r="Z360" s="7"/>
      <c r="AA360" s="7"/>
      <c r="AB360" s="7"/>
      <c r="AC360" s="7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7"/>
      <c r="CO360" s="4"/>
      <c r="CP360" s="4"/>
      <c r="CQ360" s="4"/>
      <c r="CR360" s="4"/>
      <c r="CS360" s="4"/>
      <c r="CT360" s="4"/>
      <c r="CU360" s="7"/>
      <c r="CV360" s="7"/>
      <c r="CW360" s="7"/>
      <c r="CX360" s="4"/>
      <c r="CY360" s="4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10"/>
      <c r="U361" s="4"/>
      <c r="V361" s="8"/>
      <c r="W361" s="8"/>
      <c r="X361" s="4"/>
      <c r="Y361" s="4"/>
      <c r="Z361" s="7"/>
      <c r="AA361" s="7"/>
      <c r="AB361" s="7"/>
      <c r="AC361" s="7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7"/>
      <c r="CO361" s="4"/>
      <c r="CP361" s="4"/>
      <c r="CQ361" s="4"/>
      <c r="CR361" s="4"/>
      <c r="CS361" s="4"/>
      <c r="CT361" s="4"/>
      <c r="CU361" s="7"/>
      <c r="CV361" s="7"/>
      <c r="CW361" s="7"/>
      <c r="CX361" s="4"/>
      <c r="CY361" s="4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10"/>
      <c r="U362" s="4"/>
      <c r="V362" s="8"/>
      <c r="W362" s="8"/>
      <c r="X362" s="4"/>
      <c r="Y362" s="4"/>
      <c r="Z362" s="7"/>
      <c r="AA362" s="7"/>
      <c r="AB362" s="7"/>
      <c r="AC362" s="7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7"/>
      <c r="CO362" s="4"/>
      <c r="CP362" s="4"/>
      <c r="CQ362" s="4"/>
      <c r="CR362" s="4"/>
      <c r="CS362" s="4"/>
      <c r="CT362" s="4"/>
      <c r="CU362" s="7"/>
      <c r="CV362" s="7"/>
      <c r="CW362" s="7"/>
      <c r="CX362" s="4"/>
      <c r="CY362" s="4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10"/>
      <c r="U363" s="4"/>
      <c r="V363" s="8"/>
      <c r="W363" s="8"/>
      <c r="X363" s="4"/>
      <c r="Y363" s="4"/>
      <c r="Z363" s="7"/>
      <c r="AA363" s="7"/>
      <c r="AB363" s="7"/>
      <c r="AC363" s="7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7"/>
      <c r="CO363" s="4"/>
      <c r="CP363" s="4"/>
      <c r="CQ363" s="4"/>
      <c r="CR363" s="4"/>
      <c r="CS363" s="4"/>
      <c r="CT363" s="4"/>
      <c r="CU363" s="7"/>
      <c r="CV363" s="7"/>
      <c r="CW363" s="7"/>
      <c r="CX363" s="4"/>
      <c r="CY363" s="4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10"/>
      <c r="U364" s="4"/>
      <c r="V364" s="8"/>
      <c r="W364" s="8"/>
      <c r="X364" s="4"/>
      <c r="Y364" s="4"/>
      <c r="Z364" s="7"/>
      <c r="AA364" s="7"/>
      <c r="AB364" s="7"/>
      <c r="AC364" s="7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7"/>
      <c r="CO364" s="4"/>
      <c r="CP364" s="4"/>
      <c r="CQ364" s="4"/>
      <c r="CR364" s="4"/>
      <c r="CS364" s="4"/>
      <c r="CT364" s="4"/>
      <c r="CU364" s="7"/>
      <c r="CV364" s="7"/>
      <c r="CW364" s="7"/>
      <c r="CX364" s="4"/>
      <c r="CY364" s="4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10"/>
      <c r="U365" s="4"/>
      <c r="V365" s="8"/>
      <c r="W365" s="8"/>
      <c r="X365" s="4"/>
      <c r="Y365" s="4"/>
      <c r="Z365" s="7"/>
      <c r="AA365" s="7"/>
      <c r="AB365" s="7"/>
      <c r="AC365" s="7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7"/>
      <c r="CO365" s="4"/>
      <c r="CP365" s="4"/>
      <c r="CQ365" s="4"/>
      <c r="CR365" s="4"/>
      <c r="CS365" s="4"/>
      <c r="CT365" s="4"/>
      <c r="CU365" s="7"/>
      <c r="CV365" s="7"/>
      <c r="CW365" s="7"/>
      <c r="CX365" s="4"/>
      <c r="CY365" s="4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10"/>
      <c r="U366" s="4"/>
      <c r="V366" s="8"/>
      <c r="W366" s="8"/>
      <c r="X366" s="4"/>
      <c r="Y366" s="4"/>
      <c r="Z366" s="7"/>
      <c r="AA366" s="7"/>
      <c r="AB366" s="7"/>
      <c r="AC366" s="7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7"/>
      <c r="CO366" s="4"/>
      <c r="CP366" s="4"/>
      <c r="CQ366" s="4"/>
      <c r="CR366" s="4"/>
      <c r="CS366" s="4"/>
      <c r="CT366" s="4"/>
      <c r="CU366" s="7"/>
      <c r="CV366" s="7"/>
      <c r="CW366" s="7"/>
      <c r="CX366" s="4"/>
      <c r="CY366" s="4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10"/>
      <c r="U367" s="4"/>
      <c r="V367" s="8"/>
      <c r="W367" s="8"/>
      <c r="X367" s="4"/>
      <c r="Y367" s="4"/>
      <c r="Z367" s="7"/>
      <c r="AA367" s="7"/>
      <c r="AB367" s="7"/>
      <c r="AC367" s="7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7"/>
      <c r="CO367" s="4"/>
      <c r="CP367" s="4"/>
      <c r="CQ367" s="4"/>
      <c r="CR367" s="4"/>
      <c r="CS367" s="4"/>
      <c r="CT367" s="4"/>
      <c r="CU367" s="7"/>
      <c r="CV367" s="7"/>
      <c r="CW367" s="7"/>
      <c r="CX367" s="4"/>
      <c r="CY367" s="4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10"/>
      <c r="U368" s="4"/>
      <c r="V368" s="8"/>
      <c r="W368" s="8"/>
      <c r="X368" s="4"/>
      <c r="Y368" s="4"/>
      <c r="Z368" s="7"/>
      <c r="AA368" s="7"/>
      <c r="AB368" s="7"/>
      <c r="AC368" s="7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7"/>
      <c r="CO368" s="4"/>
      <c r="CP368" s="4"/>
      <c r="CQ368" s="4"/>
      <c r="CR368" s="4"/>
      <c r="CS368" s="4"/>
      <c r="CT368" s="4"/>
      <c r="CU368" s="7"/>
      <c r="CV368" s="7"/>
      <c r="CW368" s="7"/>
      <c r="CX368" s="4"/>
      <c r="CY368" s="4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10"/>
      <c r="U369" s="4"/>
      <c r="V369" s="8"/>
      <c r="W369" s="8"/>
      <c r="X369" s="4"/>
      <c r="Y369" s="4"/>
      <c r="Z369" s="7"/>
      <c r="AA369" s="7"/>
      <c r="AB369" s="7"/>
      <c r="AC369" s="7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7"/>
      <c r="CO369" s="4"/>
      <c r="CP369" s="4"/>
      <c r="CQ369" s="4"/>
      <c r="CR369" s="4"/>
      <c r="CS369" s="4"/>
      <c r="CT369" s="4"/>
      <c r="CU369" s="7"/>
      <c r="CV369" s="7"/>
      <c r="CW369" s="7"/>
      <c r="CX369" s="4"/>
      <c r="CY369" s="4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10"/>
      <c r="U370" s="4"/>
      <c r="V370" s="8"/>
      <c r="W370" s="8"/>
      <c r="X370" s="4"/>
      <c r="Y370" s="4"/>
      <c r="Z370" s="7"/>
      <c r="AA370" s="7"/>
      <c r="AB370" s="7"/>
      <c r="AC370" s="7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7"/>
      <c r="CO370" s="4"/>
      <c r="CP370" s="4"/>
      <c r="CQ370" s="4"/>
      <c r="CR370" s="4"/>
      <c r="CS370" s="4"/>
      <c r="CT370" s="4"/>
      <c r="CU370" s="7"/>
      <c r="CV370" s="7"/>
      <c r="CW370" s="7"/>
      <c r="CX370" s="4"/>
      <c r="CY370" s="4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10"/>
      <c r="U371" s="4"/>
      <c r="V371" s="8"/>
      <c r="W371" s="8"/>
      <c r="X371" s="4"/>
      <c r="Y371" s="4"/>
      <c r="Z371" s="7"/>
      <c r="AA371" s="7"/>
      <c r="AB371" s="7"/>
      <c r="AC371" s="7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7"/>
      <c r="CO371" s="4"/>
      <c r="CP371" s="4"/>
      <c r="CQ371" s="4"/>
      <c r="CR371" s="4"/>
      <c r="CS371" s="4"/>
      <c r="CT371" s="4"/>
      <c r="CU371" s="7"/>
      <c r="CV371" s="7"/>
      <c r="CW371" s="7"/>
      <c r="CX371" s="4"/>
      <c r="CY371" s="4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10"/>
      <c r="U372" s="4"/>
      <c r="V372" s="8"/>
      <c r="W372" s="8"/>
      <c r="X372" s="4"/>
      <c r="Y372" s="4"/>
      <c r="Z372" s="7"/>
      <c r="AA372" s="7"/>
      <c r="AB372" s="7"/>
      <c r="AC372" s="7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7"/>
      <c r="CO372" s="4"/>
      <c r="CP372" s="4"/>
      <c r="CQ372" s="4"/>
      <c r="CR372" s="4"/>
      <c r="CS372" s="4"/>
      <c r="CT372" s="4"/>
      <c r="CU372" s="7"/>
      <c r="CV372" s="7"/>
      <c r="CW372" s="7"/>
      <c r="CX372" s="4"/>
      <c r="CY372" s="4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10"/>
      <c r="U373" s="4"/>
      <c r="V373" s="8"/>
      <c r="W373" s="8"/>
      <c r="X373" s="4"/>
      <c r="Y373" s="4"/>
      <c r="Z373" s="7"/>
      <c r="AA373" s="7"/>
      <c r="AB373" s="7"/>
      <c r="AC373" s="7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7"/>
      <c r="CO373" s="4"/>
      <c r="CP373" s="4"/>
      <c r="CQ373" s="4"/>
      <c r="CR373" s="4"/>
      <c r="CS373" s="4"/>
      <c r="CT373" s="4"/>
      <c r="CU373" s="7"/>
      <c r="CV373" s="7"/>
      <c r="CW373" s="7"/>
      <c r="CX373" s="4"/>
      <c r="CY373" s="4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10"/>
      <c r="U374" s="4"/>
      <c r="V374" s="8"/>
      <c r="W374" s="8"/>
      <c r="X374" s="4"/>
      <c r="Y374" s="4"/>
      <c r="Z374" s="7"/>
      <c r="AA374" s="7"/>
      <c r="AB374" s="7"/>
      <c r="AC374" s="7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7"/>
      <c r="CO374" s="4"/>
      <c r="CP374" s="4"/>
      <c r="CQ374" s="4"/>
      <c r="CR374" s="4"/>
      <c r="CS374" s="4"/>
      <c r="CT374" s="4"/>
      <c r="CU374" s="7"/>
      <c r="CV374" s="7"/>
      <c r="CW374" s="7"/>
      <c r="CX374" s="4"/>
      <c r="CY374" s="4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10"/>
      <c r="U375" s="4"/>
      <c r="V375" s="8"/>
      <c r="W375" s="8"/>
      <c r="X375" s="4"/>
      <c r="Y375" s="4"/>
      <c r="Z375" s="7"/>
      <c r="AA375" s="7"/>
      <c r="AB375" s="7"/>
      <c r="AC375" s="7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7"/>
      <c r="CO375" s="4"/>
      <c r="CP375" s="4"/>
      <c r="CQ375" s="4"/>
      <c r="CR375" s="4"/>
      <c r="CS375" s="4"/>
      <c r="CT375" s="4"/>
      <c r="CU375" s="7"/>
      <c r="CV375" s="7"/>
      <c r="CW375" s="7"/>
      <c r="CX375" s="4"/>
      <c r="CY375" s="4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10"/>
      <c r="U376" s="4"/>
      <c r="V376" s="8"/>
      <c r="W376" s="8"/>
      <c r="X376" s="4"/>
      <c r="Y376" s="4"/>
      <c r="Z376" s="7"/>
      <c r="AA376" s="7"/>
      <c r="AB376" s="7"/>
      <c r="AC376" s="7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7"/>
      <c r="CO376" s="4"/>
      <c r="CP376" s="4"/>
      <c r="CQ376" s="4"/>
      <c r="CR376" s="4"/>
      <c r="CS376" s="4"/>
      <c r="CT376" s="4"/>
      <c r="CU376" s="7"/>
      <c r="CV376" s="7"/>
      <c r="CW376" s="7"/>
      <c r="CX376" s="4"/>
      <c r="CY376" s="4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10"/>
      <c r="U377" s="4"/>
      <c r="V377" s="8"/>
      <c r="W377" s="8"/>
      <c r="X377" s="4"/>
      <c r="Y377" s="4"/>
      <c r="Z377" s="7"/>
      <c r="AA377" s="7"/>
      <c r="AB377" s="7"/>
      <c r="AC377" s="7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7"/>
      <c r="CO377" s="4"/>
      <c r="CP377" s="4"/>
      <c r="CQ377" s="4"/>
      <c r="CR377" s="4"/>
      <c r="CS377" s="4"/>
      <c r="CT377" s="4"/>
      <c r="CU377" s="7"/>
      <c r="CV377" s="7"/>
      <c r="CW377" s="7"/>
      <c r="CX377" s="4"/>
      <c r="CY377" s="4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10"/>
      <c r="U378" s="4"/>
      <c r="V378" s="8"/>
      <c r="W378" s="8"/>
      <c r="X378" s="4"/>
      <c r="Y378" s="4"/>
      <c r="Z378" s="7"/>
      <c r="AA378" s="7"/>
      <c r="AB378" s="7"/>
      <c r="AC378" s="7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7"/>
      <c r="CO378" s="4"/>
      <c r="CP378" s="4"/>
      <c r="CQ378" s="4"/>
      <c r="CR378" s="4"/>
      <c r="CS378" s="4"/>
      <c r="CT378" s="4"/>
      <c r="CU378" s="7"/>
      <c r="CV378" s="7"/>
      <c r="CW378" s="7"/>
      <c r="CX378" s="4"/>
      <c r="CY378" s="4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10"/>
      <c r="U379" s="4"/>
      <c r="V379" s="8"/>
      <c r="W379" s="8"/>
      <c r="X379" s="4"/>
      <c r="Y379" s="4"/>
      <c r="Z379" s="7"/>
      <c r="AA379" s="7"/>
      <c r="AB379" s="7"/>
      <c r="AC379" s="7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7"/>
      <c r="CO379" s="4"/>
      <c r="CP379" s="4"/>
      <c r="CQ379" s="4"/>
      <c r="CR379" s="4"/>
      <c r="CS379" s="4"/>
      <c r="CT379" s="4"/>
      <c r="CU379" s="7"/>
      <c r="CV379" s="7"/>
      <c r="CW379" s="7"/>
      <c r="CX379" s="4"/>
      <c r="CY379" s="4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10"/>
      <c r="U380" s="4"/>
      <c r="V380" s="8"/>
      <c r="W380" s="8"/>
      <c r="X380" s="4"/>
      <c r="Y380" s="4"/>
      <c r="Z380" s="7"/>
      <c r="AA380" s="7"/>
      <c r="AB380" s="7"/>
      <c r="AC380" s="7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7"/>
      <c r="CO380" s="4"/>
      <c r="CP380" s="4"/>
      <c r="CQ380" s="4"/>
      <c r="CR380" s="4"/>
      <c r="CS380" s="4"/>
      <c r="CT380" s="4"/>
      <c r="CU380" s="7"/>
      <c r="CV380" s="7"/>
      <c r="CW380" s="7"/>
      <c r="CX380" s="4"/>
      <c r="CY380" s="4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10"/>
      <c r="U381" s="4"/>
      <c r="V381" s="8"/>
      <c r="W381" s="8"/>
      <c r="X381" s="4"/>
      <c r="Y381" s="4"/>
      <c r="Z381" s="7"/>
      <c r="AA381" s="7"/>
      <c r="AB381" s="7"/>
      <c r="AC381" s="7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7"/>
      <c r="CO381" s="4"/>
      <c r="CP381" s="4"/>
      <c r="CQ381" s="4"/>
      <c r="CR381" s="4"/>
      <c r="CS381" s="4"/>
      <c r="CT381" s="4"/>
      <c r="CU381" s="7"/>
      <c r="CV381" s="7"/>
      <c r="CW381" s="7"/>
      <c r="CX381" s="4"/>
      <c r="CY381" s="4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10"/>
      <c r="U382" s="4"/>
      <c r="V382" s="8"/>
      <c r="W382" s="8"/>
      <c r="X382" s="4"/>
      <c r="Y382" s="4"/>
      <c r="Z382" s="7"/>
      <c r="AA382" s="7"/>
      <c r="AB382" s="7"/>
      <c r="AC382" s="7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7"/>
      <c r="CO382" s="4"/>
      <c r="CP382" s="4"/>
      <c r="CQ382" s="4"/>
      <c r="CR382" s="4"/>
      <c r="CS382" s="4"/>
      <c r="CT382" s="4"/>
      <c r="CU382" s="7"/>
      <c r="CV382" s="7"/>
      <c r="CW382" s="7"/>
      <c r="CX382" s="4"/>
      <c r="CY382" s="4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10"/>
      <c r="U383" s="4"/>
      <c r="V383" s="8"/>
      <c r="W383" s="8"/>
      <c r="X383" s="4"/>
      <c r="Y383" s="4"/>
      <c r="Z383" s="7"/>
      <c r="AA383" s="7"/>
      <c r="AB383" s="7"/>
      <c r="AC383" s="7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7"/>
      <c r="CO383" s="4"/>
      <c r="CP383" s="4"/>
      <c r="CQ383" s="4"/>
      <c r="CR383" s="4"/>
      <c r="CS383" s="4"/>
      <c r="CT383" s="4"/>
      <c r="CU383" s="7"/>
      <c r="CV383" s="7"/>
      <c r="CW383" s="7"/>
      <c r="CX383" s="4"/>
      <c r="CY383" s="4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10"/>
      <c r="U384" s="4"/>
      <c r="V384" s="8"/>
      <c r="W384" s="8"/>
      <c r="X384" s="4"/>
      <c r="Y384" s="4"/>
      <c r="Z384" s="7"/>
      <c r="AA384" s="7"/>
      <c r="AB384" s="7"/>
      <c r="AC384" s="7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7"/>
      <c r="CO384" s="4"/>
      <c r="CP384" s="4"/>
      <c r="CQ384" s="4"/>
      <c r="CR384" s="4"/>
      <c r="CS384" s="4"/>
      <c r="CT384" s="4"/>
      <c r="CU384" s="7"/>
      <c r="CV384" s="7"/>
      <c r="CW384" s="7"/>
      <c r="CX384" s="4"/>
      <c r="CY384" s="4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10"/>
      <c r="U385" s="4"/>
      <c r="V385" s="8"/>
      <c r="W385" s="8"/>
      <c r="X385" s="4"/>
      <c r="Y385" s="4"/>
      <c r="Z385" s="7"/>
      <c r="AA385" s="7"/>
      <c r="AB385" s="7"/>
      <c r="AC385" s="7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7"/>
      <c r="CO385" s="4"/>
      <c r="CP385" s="4"/>
      <c r="CQ385" s="4"/>
      <c r="CR385" s="4"/>
      <c r="CS385" s="4"/>
      <c r="CT385" s="4"/>
      <c r="CU385" s="7"/>
      <c r="CV385" s="7"/>
      <c r="CW385" s="7"/>
      <c r="CX385" s="4"/>
      <c r="CY385" s="4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10"/>
      <c r="U386" s="4"/>
      <c r="V386" s="8"/>
      <c r="W386" s="8"/>
      <c r="X386" s="4"/>
      <c r="Y386" s="4"/>
      <c r="Z386" s="7"/>
      <c r="AA386" s="7"/>
      <c r="AB386" s="7"/>
      <c r="AC386" s="7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7"/>
      <c r="CO386" s="4"/>
      <c r="CP386" s="4"/>
      <c r="CQ386" s="4"/>
      <c r="CR386" s="4"/>
      <c r="CS386" s="4"/>
      <c r="CT386" s="4"/>
      <c r="CU386" s="7"/>
      <c r="CV386" s="7"/>
      <c r="CW386" s="7"/>
      <c r="CX386" s="4"/>
      <c r="CY386" s="4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10"/>
      <c r="U387" s="4"/>
      <c r="V387" s="8"/>
      <c r="W387" s="8"/>
      <c r="X387" s="4"/>
      <c r="Y387" s="4"/>
      <c r="Z387" s="7"/>
      <c r="AA387" s="7"/>
      <c r="AB387" s="7"/>
      <c r="AC387" s="7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7"/>
      <c r="CO387" s="4"/>
      <c r="CP387" s="4"/>
      <c r="CQ387" s="4"/>
      <c r="CR387" s="4"/>
      <c r="CS387" s="4"/>
      <c r="CT387" s="4"/>
      <c r="CU387" s="7"/>
      <c r="CV387" s="7"/>
      <c r="CW387" s="7"/>
      <c r="CX387" s="4"/>
      <c r="CY387" s="4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10"/>
      <c r="U388" s="4"/>
      <c r="V388" s="8"/>
      <c r="W388" s="8"/>
      <c r="X388" s="4"/>
      <c r="Y388" s="4"/>
      <c r="Z388" s="7"/>
      <c r="AA388" s="7"/>
      <c r="AB388" s="7"/>
      <c r="AC388" s="7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7"/>
      <c r="CO388" s="4"/>
      <c r="CP388" s="4"/>
      <c r="CQ388" s="4"/>
      <c r="CR388" s="4"/>
      <c r="CS388" s="4"/>
      <c r="CT388" s="4"/>
      <c r="CU388" s="7"/>
      <c r="CV388" s="7"/>
      <c r="CW388" s="7"/>
      <c r="CX388" s="4"/>
      <c r="CY388" s="4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10"/>
      <c r="U389" s="4"/>
      <c r="V389" s="8"/>
      <c r="W389" s="8"/>
      <c r="X389" s="4"/>
      <c r="Y389" s="4"/>
      <c r="Z389" s="7"/>
      <c r="AA389" s="7"/>
      <c r="AB389" s="7"/>
      <c r="AC389" s="7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7"/>
      <c r="CO389" s="4"/>
      <c r="CP389" s="4"/>
      <c r="CQ389" s="4"/>
      <c r="CR389" s="4"/>
      <c r="CS389" s="4"/>
      <c r="CT389" s="4"/>
      <c r="CU389" s="7"/>
      <c r="CV389" s="7"/>
      <c r="CW389" s="7"/>
      <c r="CX389" s="4"/>
      <c r="CY389" s="4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10"/>
      <c r="U390" s="4"/>
      <c r="V390" s="8"/>
      <c r="W390" s="8"/>
      <c r="X390" s="4"/>
      <c r="Y390" s="4"/>
      <c r="Z390" s="7"/>
      <c r="AA390" s="7"/>
      <c r="AB390" s="7"/>
      <c r="AC390" s="7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7"/>
      <c r="CO390" s="4"/>
      <c r="CP390" s="4"/>
      <c r="CQ390" s="4"/>
      <c r="CR390" s="4"/>
      <c r="CS390" s="4"/>
      <c r="CT390" s="4"/>
      <c r="CU390" s="7"/>
      <c r="CV390" s="7"/>
      <c r="CW390" s="7"/>
      <c r="CX390" s="4"/>
      <c r="CY390" s="4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10"/>
      <c r="U391" s="4"/>
      <c r="V391" s="8"/>
      <c r="W391" s="8"/>
      <c r="X391" s="4"/>
      <c r="Y391" s="4"/>
      <c r="Z391" s="7"/>
      <c r="AA391" s="7"/>
      <c r="AB391" s="7"/>
      <c r="AC391" s="7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7"/>
      <c r="CO391" s="4"/>
      <c r="CP391" s="4"/>
      <c r="CQ391" s="4"/>
      <c r="CR391" s="4"/>
      <c r="CS391" s="4"/>
      <c r="CT391" s="4"/>
      <c r="CU391" s="7"/>
      <c r="CV391" s="7"/>
      <c r="CW391" s="7"/>
      <c r="CX391" s="4"/>
      <c r="CY391" s="4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10"/>
      <c r="U392" s="4"/>
      <c r="V392" s="8"/>
      <c r="W392" s="8"/>
      <c r="X392" s="4"/>
      <c r="Y392" s="4"/>
      <c r="Z392" s="7"/>
      <c r="AA392" s="7"/>
      <c r="AB392" s="7"/>
      <c r="AC392" s="7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7"/>
      <c r="CO392" s="4"/>
      <c r="CP392" s="4"/>
      <c r="CQ392" s="4"/>
      <c r="CR392" s="4"/>
      <c r="CS392" s="4"/>
      <c r="CT392" s="4"/>
      <c r="CU392" s="7"/>
      <c r="CV392" s="7"/>
      <c r="CW392" s="7"/>
      <c r="CX392" s="4"/>
      <c r="CY392" s="4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10"/>
      <c r="U393" s="4"/>
      <c r="V393" s="8"/>
      <c r="W393" s="8"/>
      <c r="X393" s="4"/>
      <c r="Y393" s="4"/>
      <c r="Z393" s="7"/>
      <c r="AA393" s="7"/>
      <c r="AB393" s="7"/>
      <c r="AC393" s="7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7"/>
      <c r="CO393" s="4"/>
      <c r="CP393" s="4"/>
      <c r="CQ393" s="4"/>
      <c r="CR393" s="4"/>
      <c r="CS393" s="4"/>
      <c r="CT393" s="4"/>
      <c r="CU393" s="7"/>
      <c r="CV393" s="7"/>
      <c r="CW393" s="7"/>
      <c r="CX393" s="4"/>
      <c r="CY393" s="4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10"/>
      <c r="U394" s="4"/>
      <c r="V394" s="8"/>
      <c r="W394" s="8"/>
      <c r="X394" s="4"/>
      <c r="Y394" s="4"/>
      <c r="Z394" s="7"/>
      <c r="AA394" s="7"/>
      <c r="AB394" s="7"/>
      <c r="AC394" s="7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7"/>
      <c r="CO394" s="4"/>
      <c r="CP394" s="4"/>
      <c r="CQ394" s="4"/>
      <c r="CR394" s="4"/>
      <c r="CS394" s="4"/>
      <c r="CT394" s="4"/>
      <c r="CU394" s="7"/>
      <c r="CV394" s="7"/>
      <c r="CW394" s="7"/>
      <c r="CX394" s="4"/>
      <c r="CY394" s="4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10"/>
      <c r="U395" s="4"/>
      <c r="V395" s="8"/>
      <c r="W395" s="8"/>
      <c r="X395" s="4"/>
      <c r="Y395" s="4"/>
      <c r="Z395" s="7"/>
      <c r="AA395" s="7"/>
      <c r="AB395" s="7"/>
      <c r="AC395" s="7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7"/>
      <c r="CO395" s="4"/>
      <c r="CP395" s="4"/>
      <c r="CQ395" s="4"/>
      <c r="CR395" s="4"/>
      <c r="CS395" s="4"/>
      <c r="CT395" s="4"/>
      <c r="CU395" s="7"/>
      <c r="CV395" s="7"/>
      <c r="CW395" s="7"/>
      <c r="CX395" s="4"/>
      <c r="CY395" s="4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10"/>
      <c r="U396" s="4"/>
      <c r="V396" s="8"/>
      <c r="W396" s="8"/>
      <c r="X396" s="4"/>
      <c r="Y396" s="4"/>
      <c r="Z396" s="7"/>
      <c r="AA396" s="7"/>
      <c r="AB396" s="7"/>
      <c r="AC396" s="7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7"/>
      <c r="CO396" s="4"/>
      <c r="CP396" s="4"/>
      <c r="CQ396" s="4"/>
      <c r="CR396" s="4"/>
      <c r="CS396" s="4"/>
      <c r="CT396" s="4"/>
      <c r="CU396" s="7"/>
      <c r="CV396" s="7"/>
      <c r="CW396" s="7"/>
      <c r="CX396" s="4"/>
      <c r="CY396" s="4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10"/>
      <c r="U397" s="4"/>
      <c r="V397" s="8"/>
      <c r="W397" s="8"/>
      <c r="X397" s="4"/>
      <c r="Y397" s="4"/>
      <c r="Z397" s="7"/>
      <c r="AA397" s="7"/>
      <c r="AB397" s="7"/>
      <c r="AC397" s="7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7"/>
      <c r="CO397" s="4"/>
      <c r="CP397" s="4"/>
      <c r="CQ397" s="4"/>
      <c r="CR397" s="4"/>
      <c r="CS397" s="4"/>
      <c r="CT397" s="4"/>
      <c r="CU397" s="7"/>
      <c r="CV397" s="7"/>
      <c r="CW397" s="7"/>
      <c r="CX397" s="4"/>
      <c r="CY397" s="4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10"/>
      <c r="U398" s="4"/>
      <c r="V398" s="8"/>
      <c r="W398" s="8"/>
      <c r="X398" s="4"/>
      <c r="Y398" s="4"/>
      <c r="Z398" s="7"/>
      <c r="AA398" s="7"/>
      <c r="AB398" s="7"/>
      <c r="AC398" s="7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7"/>
      <c r="CO398" s="4"/>
      <c r="CP398" s="4"/>
      <c r="CQ398" s="4"/>
      <c r="CR398" s="4"/>
      <c r="CS398" s="4"/>
      <c r="CT398" s="4"/>
      <c r="CU398" s="7"/>
      <c r="CV398" s="7"/>
      <c r="CW398" s="7"/>
      <c r="CX398" s="4"/>
      <c r="CY398" s="4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10"/>
      <c r="U399" s="4"/>
      <c r="V399" s="8"/>
      <c r="W399" s="8"/>
      <c r="X399" s="4"/>
      <c r="Y399" s="4"/>
      <c r="Z399" s="7"/>
      <c r="AA399" s="7"/>
      <c r="AB399" s="7"/>
      <c r="AC399" s="7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7"/>
      <c r="CO399" s="4"/>
      <c r="CP399" s="4"/>
      <c r="CQ399" s="4"/>
      <c r="CR399" s="4"/>
      <c r="CS399" s="4"/>
      <c r="CT399" s="4"/>
      <c r="CU399" s="7"/>
      <c r="CV399" s="7"/>
      <c r="CW399" s="7"/>
      <c r="CX399" s="4"/>
      <c r="CY399" s="4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10"/>
      <c r="U400" s="4"/>
      <c r="V400" s="8"/>
      <c r="W400" s="8"/>
      <c r="X400" s="4"/>
      <c r="Y400" s="4"/>
      <c r="Z400" s="7"/>
      <c r="AA400" s="7"/>
      <c r="AB400" s="7"/>
      <c r="AC400" s="7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7"/>
      <c r="CO400" s="4"/>
      <c r="CP400" s="4"/>
      <c r="CQ400" s="4"/>
      <c r="CR400" s="4"/>
      <c r="CS400" s="4"/>
      <c r="CT400" s="4"/>
      <c r="CU400" s="7"/>
      <c r="CV400" s="7"/>
      <c r="CW400" s="7"/>
      <c r="CX400" s="4"/>
      <c r="CY400" s="4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10"/>
      <c r="U401" s="4"/>
      <c r="V401" s="8"/>
      <c r="W401" s="8"/>
      <c r="X401" s="4"/>
      <c r="Y401" s="4"/>
      <c r="Z401" s="7"/>
      <c r="AA401" s="7"/>
      <c r="AB401" s="7"/>
      <c r="AC401" s="7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7"/>
      <c r="CO401" s="4"/>
      <c r="CP401" s="4"/>
      <c r="CQ401" s="4"/>
      <c r="CR401" s="4"/>
      <c r="CS401" s="4"/>
      <c r="CT401" s="4"/>
      <c r="CU401" s="7"/>
      <c r="CV401" s="7"/>
      <c r="CW401" s="7"/>
      <c r="CX401" s="4"/>
      <c r="CY401" s="4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10"/>
      <c r="U402" s="4"/>
      <c r="V402" s="8"/>
      <c r="W402" s="8"/>
      <c r="X402" s="4"/>
      <c r="Y402" s="4"/>
      <c r="Z402" s="7"/>
      <c r="AA402" s="7"/>
      <c r="AB402" s="7"/>
      <c r="AC402" s="7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7"/>
      <c r="CO402" s="4"/>
      <c r="CP402" s="4"/>
      <c r="CQ402" s="4"/>
      <c r="CR402" s="4"/>
      <c r="CS402" s="4"/>
      <c r="CT402" s="4"/>
      <c r="CU402" s="7"/>
      <c r="CV402" s="7"/>
      <c r="CW402" s="7"/>
      <c r="CX402" s="4"/>
      <c r="CY402" s="4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10"/>
      <c r="U403" s="4"/>
      <c r="V403" s="8"/>
      <c r="W403" s="8"/>
      <c r="X403" s="4"/>
      <c r="Y403" s="4"/>
      <c r="Z403" s="7"/>
      <c r="AA403" s="7"/>
      <c r="AB403" s="7"/>
      <c r="AC403" s="7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7"/>
      <c r="CO403" s="4"/>
      <c r="CP403" s="4"/>
      <c r="CQ403" s="4"/>
      <c r="CR403" s="4"/>
      <c r="CS403" s="4"/>
      <c r="CT403" s="4"/>
      <c r="CU403" s="7"/>
      <c r="CV403" s="7"/>
      <c r="CW403" s="7"/>
      <c r="CX403" s="4"/>
      <c r="CY403" s="4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10"/>
      <c r="U404" s="4"/>
      <c r="V404" s="8"/>
      <c r="W404" s="8"/>
      <c r="X404" s="4"/>
      <c r="Y404" s="4"/>
      <c r="Z404" s="7"/>
      <c r="AA404" s="7"/>
      <c r="AB404" s="7"/>
      <c r="AC404" s="7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7"/>
      <c r="CO404" s="4"/>
      <c r="CP404" s="4"/>
      <c r="CQ404" s="4"/>
      <c r="CR404" s="4"/>
      <c r="CS404" s="4"/>
      <c r="CT404" s="4"/>
      <c r="CU404" s="7"/>
      <c r="CV404" s="7"/>
      <c r="CW404" s="7"/>
      <c r="CX404" s="4"/>
      <c r="CY404" s="4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10"/>
      <c r="U405" s="4"/>
      <c r="V405" s="8"/>
      <c r="W405" s="8"/>
      <c r="X405" s="4"/>
      <c r="Y405" s="4"/>
      <c r="Z405" s="7"/>
      <c r="AA405" s="7"/>
      <c r="AB405" s="7"/>
      <c r="AC405" s="7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7"/>
      <c r="CO405" s="4"/>
      <c r="CP405" s="4"/>
      <c r="CQ405" s="4"/>
      <c r="CR405" s="4"/>
      <c r="CS405" s="4"/>
      <c r="CT405" s="4"/>
      <c r="CU405" s="7"/>
      <c r="CV405" s="7"/>
      <c r="CW405" s="7"/>
      <c r="CX405" s="4"/>
      <c r="CY405" s="4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10"/>
      <c r="U406" s="4"/>
      <c r="V406" s="8"/>
      <c r="W406" s="8"/>
      <c r="X406" s="4"/>
      <c r="Y406" s="4"/>
      <c r="Z406" s="7"/>
      <c r="AA406" s="7"/>
      <c r="AB406" s="7"/>
      <c r="AC406" s="7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7"/>
      <c r="CO406" s="4"/>
      <c r="CP406" s="4"/>
      <c r="CQ406" s="4"/>
      <c r="CR406" s="4"/>
      <c r="CS406" s="4"/>
      <c r="CT406" s="4"/>
      <c r="CU406" s="7"/>
      <c r="CV406" s="7"/>
      <c r="CW406" s="7"/>
      <c r="CX406" s="4"/>
      <c r="CY406" s="4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10"/>
      <c r="U407" s="4"/>
      <c r="V407" s="8"/>
      <c r="W407" s="8"/>
      <c r="X407" s="4"/>
      <c r="Y407" s="4"/>
      <c r="Z407" s="7"/>
      <c r="AA407" s="7"/>
      <c r="AB407" s="7"/>
      <c r="AC407" s="7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7"/>
      <c r="CO407" s="4"/>
      <c r="CP407" s="4"/>
      <c r="CQ407" s="4"/>
      <c r="CR407" s="4"/>
      <c r="CS407" s="4"/>
      <c r="CT407" s="4"/>
      <c r="CU407" s="7"/>
      <c r="CV407" s="7"/>
      <c r="CW407" s="7"/>
      <c r="CX407" s="4"/>
      <c r="CY407" s="4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10"/>
      <c r="U408" s="4"/>
      <c r="V408" s="8"/>
      <c r="W408" s="8"/>
      <c r="X408" s="4"/>
      <c r="Y408" s="4"/>
      <c r="Z408" s="7"/>
      <c r="AA408" s="7"/>
      <c r="AB408" s="7"/>
      <c r="AC408" s="7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7"/>
      <c r="CO408" s="4"/>
      <c r="CP408" s="4"/>
      <c r="CQ408" s="4"/>
      <c r="CR408" s="4"/>
      <c r="CS408" s="4"/>
      <c r="CT408" s="4"/>
      <c r="CU408" s="7"/>
      <c r="CV408" s="7"/>
      <c r="CW408" s="7"/>
      <c r="CX408" s="4"/>
      <c r="CY408" s="4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10"/>
      <c r="U409" s="4"/>
      <c r="V409" s="8"/>
      <c r="W409" s="8"/>
      <c r="X409" s="4"/>
      <c r="Y409" s="4"/>
      <c r="Z409" s="7"/>
      <c r="AA409" s="7"/>
      <c r="AB409" s="7"/>
      <c r="AC409" s="7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7"/>
      <c r="CO409" s="4"/>
      <c r="CP409" s="4"/>
      <c r="CQ409" s="4"/>
      <c r="CR409" s="4"/>
      <c r="CS409" s="4"/>
      <c r="CT409" s="4"/>
      <c r="CU409" s="7"/>
      <c r="CV409" s="7"/>
      <c r="CW409" s="7"/>
      <c r="CX409" s="4"/>
      <c r="CY409" s="4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10"/>
      <c r="U410" s="4"/>
      <c r="V410" s="8"/>
      <c r="W410" s="8"/>
      <c r="X410" s="4"/>
      <c r="Y410" s="4"/>
      <c r="Z410" s="7"/>
      <c r="AA410" s="7"/>
      <c r="AB410" s="7"/>
      <c r="AC410" s="7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7"/>
      <c r="CO410" s="4"/>
      <c r="CP410" s="4"/>
      <c r="CQ410" s="4"/>
      <c r="CR410" s="4"/>
      <c r="CS410" s="4"/>
      <c r="CT410" s="4"/>
      <c r="CU410" s="7"/>
      <c r="CV410" s="7"/>
      <c r="CW410" s="7"/>
      <c r="CX410" s="4"/>
      <c r="CY410" s="4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10"/>
      <c r="U411" s="4"/>
      <c r="V411" s="8"/>
      <c r="W411" s="8"/>
      <c r="X411" s="4"/>
      <c r="Y411" s="4"/>
      <c r="Z411" s="7"/>
      <c r="AA411" s="7"/>
      <c r="AB411" s="7"/>
      <c r="AC411" s="7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7"/>
      <c r="CO411" s="4"/>
      <c r="CP411" s="4"/>
      <c r="CQ411" s="4"/>
      <c r="CR411" s="4"/>
      <c r="CS411" s="4"/>
      <c r="CT411" s="4"/>
      <c r="CU411" s="7"/>
      <c r="CV411" s="7"/>
      <c r="CW411" s="7"/>
      <c r="CX411" s="4"/>
      <c r="CY411" s="4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10"/>
      <c r="U412" s="4"/>
      <c r="V412" s="8"/>
      <c r="W412" s="8"/>
      <c r="X412" s="4"/>
      <c r="Y412" s="4"/>
      <c r="Z412" s="7"/>
      <c r="AA412" s="7"/>
      <c r="AB412" s="7"/>
      <c r="AC412" s="7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7"/>
      <c r="CO412" s="4"/>
      <c r="CP412" s="4"/>
      <c r="CQ412" s="4"/>
      <c r="CR412" s="4"/>
      <c r="CS412" s="4"/>
      <c r="CT412" s="4"/>
      <c r="CU412" s="7"/>
      <c r="CV412" s="7"/>
      <c r="CW412" s="7"/>
      <c r="CX412" s="4"/>
      <c r="CY412" s="4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10"/>
      <c r="U413" s="4"/>
      <c r="V413" s="8"/>
      <c r="W413" s="8"/>
      <c r="X413" s="4"/>
      <c r="Y413" s="4"/>
      <c r="Z413" s="7"/>
      <c r="AA413" s="7"/>
      <c r="AB413" s="7"/>
      <c r="AC413" s="7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7"/>
      <c r="CO413" s="4"/>
      <c r="CP413" s="4"/>
      <c r="CQ413" s="4"/>
      <c r="CR413" s="4"/>
      <c r="CS413" s="4"/>
      <c r="CT413" s="4"/>
      <c r="CU413" s="7"/>
      <c r="CV413" s="7"/>
      <c r="CW413" s="7"/>
      <c r="CX413" s="4"/>
      <c r="CY413" s="4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10"/>
      <c r="U414" s="4"/>
      <c r="V414" s="8"/>
      <c r="W414" s="8"/>
      <c r="X414" s="4"/>
      <c r="Y414" s="4"/>
      <c r="Z414" s="7"/>
      <c r="AA414" s="7"/>
      <c r="AB414" s="7"/>
      <c r="AC414" s="7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7"/>
      <c r="CO414" s="4"/>
      <c r="CP414" s="4"/>
      <c r="CQ414" s="4"/>
      <c r="CR414" s="4"/>
      <c r="CS414" s="4"/>
      <c r="CT414" s="4"/>
      <c r="CU414" s="7"/>
      <c r="CV414" s="7"/>
      <c r="CW414" s="7"/>
      <c r="CX414" s="4"/>
      <c r="CY414" s="4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10"/>
      <c r="U415" s="4"/>
      <c r="V415" s="8"/>
      <c r="W415" s="8"/>
      <c r="X415" s="4"/>
      <c r="Y415" s="4"/>
      <c r="Z415" s="7"/>
      <c r="AA415" s="7"/>
      <c r="AB415" s="7"/>
      <c r="AC415" s="7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7"/>
      <c r="CO415" s="4"/>
      <c r="CP415" s="4"/>
      <c r="CQ415" s="4"/>
      <c r="CR415" s="4"/>
      <c r="CS415" s="4"/>
      <c r="CT415" s="4"/>
      <c r="CU415" s="7"/>
      <c r="CV415" s="7"/>
      <c r="CW415" s="7"/>
      <c r="CX415" s="4"/>
      <c r="CY415" s="4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10"/>
      <c r="U416" s="4"/>
      <c r="V416" s="8"/>
      <c r="W416" s="8"/>
      <c r="X416" s="4"/>
      <c r="Y416" s="4"/>
      <c r="Z416" s="7"/>
      <c r="AA416" s="7"/>
      <c r="AB416" s="7"/>
      <c r="AC416" s="7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7"/>
      <c r="CO416" s="4"/>
      <c r="CP416" s="4"/>
      <c r="CQ416" s="4"/>
      <c r="CR416" s="4"/>
      <c r="CS416" s="4"/>
      <c r="CT416" s="4"/>
      <c r="CU416" s="7"/>
      <c r="CV416" s="7"/>
      <c r="CW416" s="7"/>
      <c r="CX416" s="4"/>
      <c r="CY416" s="4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10"/>
      <c r="U417" s="4"/>
      <c r="V417" s="8"/>
      <c r="W417" s="8"/>
      <c r="X417" s="4"/>
      <c r="Y417" s="4"/>
      <c r="Z417" s="7"/>
      <c r="AA417" s="7"/>
      <c r="AB417" s="7"/>
      <c r="AC417" s="7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7"/>
      <c r="CO417" s="4"/>
      <c r="CP417" s="4"/>
      <c r="CQ417" s="4"/>
      <c r="CR417" s="4"/>
      <c r="CS417" s="4"/>
      <c r="CT417" s="4"/>
      <c r="CU417" s="7"/>
      <c r="CV417" s="7"/>
      <c r="CW417" s="7"/>
      <c r="CX417" s="4"/>
      <c r="CY417" s="4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10"/>
      <c r="U418" s="4"/>
      <c r="V418" s="8"/>
      <c r="W418" s="8"/>
      <c r="X418" s="4"/>
      <c r="Y418" s="4"/>
      <c r="Z418" s="7"/>
      <c r="AA418" s="7"/>
      <c r="AB418" s="7"/>
      <c r="AC418" s="7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7"/>
      <c r="CO418" s="4"/>
      <c r="CP418" s="4"/>
      <c r="CQ418" s="4"/>
      <c r="CR418" s="4"/>
      <c r="CS418" s="4"/>
      <c r="CT418" s="4"/>
      <c r="CU418" s="7"/>
      <c r="CV418" s="7"/>
      <c r="CW418" s="7"/>
      <c r="CX418" s="4"/>
      <c r="CY418" s="4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10"/>
      <c r="U419" s="4"/>
      <c r="V419" s="8"/>
      <c r="W419" s="8"/>
      <c r="X419" s="4"/>
      <c r="Y419" s="4"/>
      <c r="Z419" s="7"/>
      <c r="AA419" s="7"/>
      <c r="AB419" s="7"/>
      <c r="AC419" s="7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7"/>
      <c r="CO419" s="4"/>
      <c r="CP419" s="4"/>
      <c r="CQ419" s="4"/>
      <c r="CR419" s="4"/>
      <c r="CS419" s="4"/>
      <c r="CT419" s="4"/>
      <c r="CU419" s="7"/>
      <c r="CV419" s="7"/>
      <c r="CW419" s="7"/>
      <c r="CX419" s="4"/>
      <c r="CY419" s="4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10"/>
      <c r="U420" s="4"/>
      <c r="V420" s="8"/>
      <c r="W420" s="8"/>
      <c r="X420" s="4"/>
      <c r="Y420" s="4"/>
      <c r="Z420" s="7"/>
      <c r="AA420" s="7"/>
      <c r="AB420" s="7"/>
      <c r="AC420" s="7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7"/>
      <c r="CO420" s="4"/>
      <c r="CP420" s="4"/>
      <c r="CQ420" s="4"/>
      <c r="CR420" s="4"/>
      <c r="CS420" s="4"/>
      <c r="CT420" s="4"/>
      <c r="CU420" s="7"/>
      <c r="CV420" s="7"/>
      <c r="CW420" s="7"/>
      <c r="CX420" s="4"/>
      <c r="CY420" s="4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10"/>
      <c r="U421" s="4"/>
      <c r="V421" s="8"/>
      <c r="W421" s="8"/>
      <c r="X421" s="4"/>
      <c r="Y421" s="4"/>
      <c r="Z421" s="7"/>
      <c r="AA421" s="7"/>
      <c r="AB421" s="7"/>
      <c r="AC421" s="7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7"/>
      <c r="CO421" s="4"/>
      <c r="CP421" s="4"/>
      <c r="CQ421" s="4"/>
      <c r="CR421" s="4"/>
      <c r="CS421" s="4"/>
      <c r="CT421" s="4"/>
      <c r="CU421" s="7"/>
      <c r="CV421" s="7"/>
      <c r="CW421" s="7"/>
      <c r="CX421" s="4"/>
      <c r="CY421" s="4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10"/>
      <c r="U422" s="4"/>
      <c r="V422" s="8"/>
      <c r="W422" s="8"/>
      <c r="X422" s="4"/>
      <c r="Y422" s="4"/>
      <c r="Z422" s="7"/>
      <c r="AA422" s="7"/>
      <c r="AB422" s="7"/>
      <c r="AC422" s="7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7"/>
      <c r="CO422" s="4"/>
      <c r="CP422" s="4"/>
      <c r="CQ422" s="4"/>
      <c r="CR422" s="4"/>
      <c r="CS422" s="4"/>
      <c r="CT422" s="4"/>
      <c r="CU422" s="7"/>
      <c r="CV422" s="7"/>
      <c r="CW422" s="7"/>
      <c r="CX422" s="4"/>
      <c r="CY422" s="4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10"/>
      <c r="U423" s="4"/>
      <c r="V423" s="8"/>
      <c r="W423" s="8"/>
      <c r="X423" s="4"/>
      <c r="Y423" s="4"/>
      <c r="Z423" s="7"/>
      <c r="AA423" s="7"/>
      <c r="AB423" s="7"/>
      <c r="AC423" s="7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7"/>
      <c r="CO423" s="4"/>
      <c r="CP423" s="4"/>
      <c r="CQ423" s="4"/>
      <c r="CR423" s="4"/>
      <c r="CS423" s="4"/>
      <c r="CT423" s="4"/>
      <c r="CU423" s="7"/>
      <c r="CV423" s="7"/>
      <c r="CW423" s="7"/>
      <c r="CX423" s="4"/>
      <c r="CY423" s="4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10"/>
      <c r="U424" s="4"/>
      <c r="V424" s="8"/>
      <c r="W424" s="8"/>
      <c r="X424" s="4"/>
      <c r="Y424" s="4"/>
      <c r="Z424" s="7"/>
      <c r="AA424" s="7"/>
      <c r="AB424" s="7"/>
      <c r="AC424" s="7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7"/>
      <c r="CO424" s="4"/>
      <c r="CP424" s="4"/>
      <c r="CQ424" s="4"/>
      <c r="CR424" s="4"/>
      <c r="CS424" s="4"/>
      <c r="CT424" s="4"/>
      <c r="CU424" s="7"/>
      <c r="CV424" s="7"/>
      <c r="CW424" s="7"/>
      <c r="CX424" s="4"/>
      <c r="CY424" s="4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10"/>
      <c r="U425" s="4"/>
      <c r="V425" s="8"/>
      <c r="W425" s="8"/>
      <c r="X425" s="4"/>
      <c r="Y425" s="4"/>
      <c r="Z425" s="7"/>
      <c r="AA425" s="7"/>
      <c r="AB425" s="7"/>
      <c r="AC425" s="7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7"/>
      <c r="CO425" s="4"/>
      <c r="CP425" s="4"/>
      <c r="CQ425" s="4"/>
      <c r="CR425" s="4"/>
      <c r="CS425" s="4"/>
      <c r="CT425" s="4"/>
      <c r="CU425" s="7"/>
      <c r="CV425" s="7"/>
      <c r="CW425" s="7"/>
      <c r="CX425" s="4"/>
      <c r="CY425" s="4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10"/>
      <c r="U426" s="4"/>
      <c r="V426" s="8"/>
      <c r="W426" s="8"/>
      <c r="X426" s="4"/>
      <c r="Y426" s="4"/>
      <c r="Z426" s="7"/>
      <c r="AA426" s="7"/>
      <c r="AB426" s="7"/>
      <c r="AC426" s="7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7"/>
      <c r="CO426" s="4"/>
      <c r="CP426" s="4"/>
      <c r="CQ426" s="4"/>
      <c r="CR426" s="4"/>
      <c r="CS426" s="4"/>
      <c r="CT426" s="4"/>
      <c r="CU426" s="7"/>
      <c r="CV426" s="7"/>
      <c r="CW426" s="7"/>
      <c r="CX426" s="4"/>
      <c r="CY426" s="4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10"/>
      <c r="U427" s="4"/>
      <c r="V427" s="8"/>
      <c r="W427" s="8"/>
      <c r="X427" s="4"/>
      <c r="Y427" s="4"/>
      <c r="Z427" s="7"/>
      <c r="AA427" s="7"/>
      <c r="AB427" s="7"/>
      <c r="AC427" s="7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7"/>
      <c r="CO427" s="4"/>
      <c r="CP427" s="4"/>
      <c r="CQ427" s="4"/>
      <c r="CR427" s="4"/>
      <c r="CS427" s="4"/>
      <c r="CT427" s="4"/>
      <c r="CU427" s="7"/>
      <c r="CV427" s="7"/>
      <c r="CW427" s="7"/>
      <c r="CX427" s="4"/>
      <c r="CY427" s="4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10"/>
      <c r="U428" s="4"/>
      <c r="V428" s="8"/>
      <c r="W428" s="8"/>
      <c r="X428" s="4"/>
      <c r="Y428" s="4"/>
      <c r="Z428" s="7"/>
      <c r="AA428" s="7"/>
      <c r="AB428" s="7"/>
      <c r="AC428" s="7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7"/>
      <c r="CO428" s="4"/>
      <c r="CP428" s="4"/>
      <c r="CQ428" s="4"/>
      <c r="CR428" s="4"/>
      <c r="CS428" s="4"/>
      <c r="CT428" s="4"/>
      <c r="CU428" s="7"/>
      <c r="CV428" s="7"/>
      <c r="CW428" s="7"/>
      <c r="CX428" s="4"/>
      <c r="CY428" s="4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10"/>
      <c r="U429" s="4"/>
      <c r="V429" s="8"/>
      <c r="W429" s="8"/>
      <c r="X429" s="4"/>
      <c r="Y429" s="4"/>
      <c r="Z429" s="7"/>
      <c r="AA429" s="7"/>
      <c r="AB429" s="7"/>
      <c r="AC429" s="7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7"/>
      <c r="CO429" s="4"/>
      <c r="CP429" s="4"/>
      <c r="CQ429" s="4"/>
      <c r="CR429" s="4"/>
      <c r="CS429" s="4"/>
      <c r="CT429" s="4"/>
      <c r="CU429" s="7"/>
      <c r="CV429" s="7"/>
      <c r="CW429" s="7"/>
      <c r="CX429" s="4"/>
      <c r="CY429" s="4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10"/>
      <c r="U430" s="4"/>
      <c r="V430" s="8"/>
      <c r="W430" s="8"/>
      <c r="X430" s="4"/>
      <c r="Y430" s="4"/>
      <c r="Z430" s="7"/>
      <c r="AA430" s="7"/>
      <c r="AB430" s="7"/>
      <c r="AC430" s="7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7"/>
      <c r="CO430" s="4"/>
      <c r="CP430" s="4"/>
      <c r="CQ430" s="4"/>
      <c r="CR430" s="4"/>
      <c r="CS430" s="4"/>
      <c r="CT430" s="4"/>
      <c r="CU430" s="7"/>
      <c r="CV430" s="7"/>
      <c r="CW430" s="7"/>
      <c r="CX430" s="4"/>
      <c r="CY430" s="4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10"/>
      <c r="U431" s="4"/>
      <c r="V431" s="8"/>
      <c r="W431" s="8"/>
      <c r="X431" s="4"/>
      <c r="Y431" s="4"/>
      <c r="Z431" s="7"/>
      <c r="AA431" s="7"/>
      <c r="AB431" s="7"/>
      <c r="AC431" s="7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7"/>
      <c r="CO431" s="4"/>
      <c r="CP431" s="4"/>
      <c r="CQ431" s="4"/>
      <c r="CR431" s="4"/>
      <c r="CS431" s="4"/>
      <c r="CT431" s="4"/>
      <c r="CU431" s="7"/>
      <c r="CV431" s="7"/>
      <c r="CW431" s="7"/>
      <c r="CX431" s="4"/>
      <c r="CY431" s="4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10"/>
      <c r="U432" s="4"/>
      <c r="V432" s="8"/>
      <c r="W432" s="8"/>
      <c r="X432" s="4"/>
      <c r="Y432" s="4"/>
      <c r="Z432" s="7"/>
      <c r="AA432" s="7"/>
      <c r="AB432" s="7"/>
      <c r="AC432" s="7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7"/>
      <c r="CO432" s="4"/>
      <c r="CP432" s="4"/>
      <c r="CQ432" s="4"/>
      <c r="CR432" s="4"/>
      <c r="CS432" s="4"/>
      <c r="CT432" s="4"/>
      <c r="CU432" s="7"/>
      <c r="CV432" s="7"/>
      <c r="CW432" s="7"/>
      <c r="CX432" s="4"/>
      <c r="CY432" s="4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10"/>
      <c r="U433" s="4"/>
      <c r="V433" s="8"/>
      <c r="W433" s="8"/>
      <c r="X433" s="4"/>
      <c r="Y433" s="4"/>
      <c r="Z433" s="7"/>
      <c r="AA433" s="7"/>
      <c r="AB433" s="7"/>
      <c r="AC433" s="7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7"/>
      <c r="CO433" s="4"/>
      <c r="CP433" s="4"/>
      <c r="CQ433" s="4"/>
      <c r="CR433" s="4"/>
      <c r="CS433" s="4"/>
      <c r="CT433" s="4"/>
      <c r="CU433" s="7"/>
      <c r="CV433" s="7"/>
      <c r="CW433" s="7"/>
      <c r="CX433" s="4"/>
      <c r="CY433" s="4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10"/>
      <c r="U434" s="4"/>
      <c r="V434" s="8"/>
      <c r="W434" s="8"/>
      <c r="X434" s="4"/>
      <c r="Y434" s="4"/>
      <c r="Z434" s="7"/>
      <c r="AA434" s="7"/>
      <c r="AB434" s="7"/>
      <c r="AC434" s="7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7"/>
      <c r="CO434" s="4"/>
      <c r="CP434" s="4"/>
      <c r="CQ434" s="4"/>
      <c r="CR434" s="4"/>
      <c r="CS434" s="4"/>
      <c r="CT434" s="4"/>
      <c r="CU434" s="7"/>
      <c r="CV434" s="7"/>
      <c r="CW434" s="7"/>
      <c r="CX434" s="4"/>
      <c r="CY434" s="4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10"/>
      <c r="U435" s="4"/>
      <c r="V435" s="8"/>
      <c r="W435" s="8"/>
      <c r="X435" s="4"/>
      <c r="Y435" s="4"/>
      <c r="Z435" s="7"/>
      <c r="AA435" s="7"/>
      <c r="AB435" s="7"/>
      <c r="AC435" s="7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7"/>
      <c r="CO435" s="4"/>
      <c r="CP435" s="4"/>
      <c r="CQ435" s="4"/>
      <c r="CR435" s="4"/>
      <c r="CS435" s="4"/>
      <c r="CT435" s="4"/>
      <c r="CU435" s="7"/>
      <c r="CV435" s="7"/>
      <c r="CW435" s="7"/>
      <c r="CX435" s="4"/>
      <c r="CY435" s="4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10"/>
      <c r="U436" s="4"/>
      <c r="V436" s="8"/>
      <c r="W436" s="8"/>
      <c r="X436" s="4"/>
      <c r="Y436" s="4"/>
      <c r="Z436" s="7"/>
      <c r="AA436" s="7"/>
      <c r="AB436" s="7"/>
      <c r="AC436" s="7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7"/>
      <c r="CO436" s="4"/>
      <c r="CP436" s="4"/>
      <c r="CQ436" s="4"/>
      <c r="CR436" s="4"/>
      <c r="CS436" s="4"/>
      <c r="CT436" s="4"/>
      <c r="CU436" s="7"/>
      <c r="CV436" s="7"/>
      <c r="CW436" s="7"/>
      <c r="CX436" s="4"/>
      <c r="CY436" s="4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10"/>
      <c r="U437" s="4"/>
      <c r="V437" s="8"/>
      <c r="W437" s="8"/>
      <c r="X437" s="4"/>
      <c r="Y437" s="4"/>
      <c r="Z437" s="7"/>
      <c r="AA437" s="7"/>
      <c r="AB437" s="7"/>
      <c r="AC437" s="7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7"/>
      <c r="CO437" s="4"/>
      <c r="CP437" s="4"/>
      <c r="CQ437" s="4"/>
      <c r="CR437" s="4"/>
      <c r="CS437" s="4"/>
      <c r="CT437" s="4"/>
      <c r="CU437" s="7"/>
      <c r="CV437" s="7"/>
      <c r="CW437" s="7"/>
      <c r="CX437" s="4"/>
      <c r="CY437" s="4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10"/>
      <c r="U438" s="4"/>
      <c r="V438" s="8"/>
      <c r="W438" s="8"/>
      <c r="X438" s="4"/>
      <c r="Y438" s="4"/>
      <c r="Z438" s="7"/>
      <c r="AA438" s="7"/>
      <c r="AB438" s="7"/>
      <c r="AC438" s="7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7"/>
      <c r="CO438" s="4"/>
      <c r="CP438" s="4"/>
      <c r="CQ438" s="4"/>
      <c r="CR438" s="4"/>
      <c r="CS438" s="4"/>
      <c r="CT438" s="4"/>
      <c r="CU438" s="7"/>
      <c r="CV438" s="7"/>
      <c r="CW438" s="7"/>
      <c r="CX438" s="4"/>
      <c r="CY438" s="4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10"/>
      <c r="U439" s="4"/>
      <c r="V439" s="8"/>
      <c r="W439" s="8"/>
      <c r="X439" s="4"/>
      <c r="Y439" s="4"/>
      <c r="Z439" s="7"/>
      <c r="AA439" s="7"/>
      <c r="AB439" s="7"/>
      <c r="AC439" s="7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7"/>
      <c r="CO439" s="4"/>
      <c r="CP439" s="4"/>
      <c r="CQ439" s="4"/>
      <c r="CR439" s="4"/>
      <c r="CS439" s="4"/>
      <c r="CT439" s="4"/>
      <c r="CU439" s="7"/>
      <c r="CV439" s="7"/>
      <c r="CW439" s="7"/>
      <c r="CX439" s="4"/>
      <c r="CY439" s="4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10"/>
      <c r="U440" s="4"/>
      <c r="V440" s="8"/>
      <c r="W440" s="8"/>
      <c r="X440" s="4"/>
      <c r="Y440" s="4"/>
      <c r="Z440" s="7"/>
      <c r="AA440" s="7"/>
      <c r="AB440" s="7"/>
      <c r="AC440" s="7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7"/>
      <c r="CO440" s="4"/>
      <c r="CP440" s="4"/>
      <c r="CQ440" s="4"/>
      <c r="CR440" s="4"/>
      <c r="CS440" s="4"/>
      <c r="CT440" s="4"/>
      <c r="CU440" s="7"/>
      <c r="CV440" s="7"/>
      <c r="CW440" s="7"/>
      <c r="CX440" s="4"/>
      <c r="CY440" s="4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10"/>
      <c r="U441" s="4"/>
      <c r="V441" s="8"/>
      <c r="W441" s="8"/>
      <c r="X441" s="4"/>
      <c r="Y441" s="4"/>
      <c r="Z441" s="7"/>
      <c r="AA441" s="7"/>
      <c r="AB441" s="7"/>
      <c r="AC441" s="7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7"/>
      <c r="CO441" s="4"/>
      <c r="CP441" s="4"/>
      <c r="CQ441" s="4"/>
      <c r="CR441" s="4"/>
      <c r="CS441" s="4"/>
      <c r="CT441" s="4"/>
      <c r="CU441" s="7"/>
      <c r="CV441" s="7"/>
      <c r="CW441" s="7"/>
      <c r="CX441" s="4"/>
      <c r="CY441" s="4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10"/>
      <c r="U442" s="4"/>
      <c r="V442" s="8"/>
      <c r="W442" s="8"/>
      <c r="X442" s="4"/>
      <c r="Y442" s="4"/>
      <c r="Z442" s="7"/>
      <c r="AA442" s="7"/>
      <c r="AB442" s="7"/>
      <c r="AC442" s="7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7"/>
      <c r="CO442" s="4"/>
      <c r="CP442" s="4"/>
      <c r="CQ442" s="4"/>
      <c r="CR442" s="4"/>
      <c r="CS442" s="4"/>
      <c r="CT442" s="4"/>
      <c r="CU442" s="7"/>
      <c r="CV442" s="7"/>
      <c r="CW442" s="7"/>
      <c r="CX442" s="4"/>
      <c r="CY442" s="4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10"/>
      <c r="U443" s="4"/>
      <c r="V443" s="8"/>
      <c r="W443" s="8"/>
      <c r="X443" s="4"/>
      <c r="Y443" s="4"/>
      <c r="Z443" s="7"/>
      <c r="AA443" s="7"/>
      <c r="AB443" s="7"/>
      <c r="AC443" s="7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7"/>
      <c r="CO443" s="4"/>
      <c r="CP443" s="4"/>
      <c r="CQ443" s="4"/>
      <c r="CR443" s="4"/>
      <c r="CS443" s="4"/>
      <c r="CT443" s="4"/>
      <c r="CU443" s="7"/>
      <c r="CV443" s="7"/>
      <c r="CW443" s="7"/>
      <c r="CX443" s="4"/>
      <c r="CY443" s="4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10"/>
      <c r="U444" s="4"/>
      <c r="V444" s="8"/>
      <c r="W444" s="8"/>
      <c r="X444" s="4"/>
      <c r="Y444" s="4"/>
      <c r="Z444" s="7"/>
      <c r="AA444" s="7"/>
      <c r="AB444" s="7"/>
      <c r="AC444" s="7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7"/>
      <c r="CO444" s="4"/>
      <c r="CP444" s="4"/>
      <c r="CQ444" s="4"/>
      <c r="CR444" s="4"/>
      <c r="CS444" s="4"/>
      <c r="CT444" s="4"/>
      <c r="CU444" s="7"/>
      <c r="CV444" s="7"/>
      <c r="CW444" s="7"/>
      <c r="CX444" s="4"/>
      <c r="CY444" s="4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10"/>
      <c r="U445" s="4"/>
      <c r="V445" s="8"/>
      <c r="W445" s="8"/>
      <c r="X445" s="4"/>
      <c r="Y445" s="4"/>
      <c r="Z445" s="7"/>
      <c r="AA445" s="7"/>
      <c r="AB445" s="7"/>
      <c r="AC445" s="7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7"/>
      <c r="CO445" s="4"/>
      <c r="CP445" s="4"/>
      <c r="CQ445" s="4"/>
      <c r="CR445" s="4"/>
      <c r="CS445" s="4"/>
      <c r="CT445" s="4"/>
      <c r="CU445" s="7"/>
      <c r="CV445" s="7"/>
      <c r="CW445" s="7"/>
      <c r="CX445" s="4"/>
      <c r="CY445" s="4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10"/>
      <c r="U446" s="4"/>
      <c r="V446" s="8"/>
      <c r="W446" s="8"/>
      <c r="X446" s="4"/>
      <c r="Y446" s="4"/>
      <c r="Z446" s="7"/>
      <c r="AA446" s="7"/>
      <c r="AB446" s="7"/>
      <c r="AC446" s="7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7"/>
      <c r="CO446" s="4"/>
      <c r="CP446" s="4"/>
      <c r="CQ446" s="4"/>
      <c r="CR446" s="4"/>
      <c r="CS446" s="4"/>
      <c r="CT446" s="4"/>
      <c r="CU446" s="7"/>
      <c r="CV446" s="7"/>
      <c r="CW446" s="7"/>
      <c r="CX446" s="4"/>
      <c r="CY446" s="4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10"/>
      <c r="U447" s="4"/>
      <c r="V447" s="8"/>
      <c r="W447" s="8"/>
      <c r="X447" s="4"/>
      <c r="Y447" s="4"/>
      <c r="Z447" s="7"/>
      <c r="AA447" s="7"/>
      <c r="AB447" s="7"/>
      <c r="AC447" s="7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7"/>
      <c r="CO447" s="4"/>
      <c r="CP447" s="4"/>
      <c r="CQ447" s="4"/>
      <c r="CR447" s="4"/>
      <c r="CS447" s="4"/>
      <c r="CT447" s="4"/>
      <c r="CU447" s="7"/>
      <c r="CV447" s="7"/>
      <c r="CW447" s="7"/>
      <c r="CX447" s="4"/>
      <c r="CY447" s="4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10"/>
      <c r="U448" s="4"/>
      <c r="V448" s="8"/>
      <c r="W448" s="8"/>
      <c r="X448" s="4"/>
      <c r="Y448" s="4"/>
      <c r="Z448" s="7"/>
      <c r="AA448" s="7"/>
      <c r="AB448" s="7"/>
      <c r="AC448" s="7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7"/>
      <c r="CO448" s="4"/>
      <c r="CP448" s="4"/>
      <c r="CQ448" s="4"/>
      <c r="CR448" s="4"/>
      <c r="CS448" s="4"/>
      <c r="CT448" s="4"/>
      <c r="CU448" s="7"/>
      <c r="CV448" s="7"/>
      <c r="CW448" s="7"/>
      <c r="CX448" s="4"/>
      <c r="CY448" s="4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10"/>
      <c r="U449" s="4"/>
      <c r="V449" s="8"/>
      <c r="W449" s="8"/>
      <c r="X449" s="4"/>
      <c r="Y449" s="4"/>
      <c r="Z449" s="7"/>
      <c r="AA449" s="7"/>
      <c r="AB449" s="7"/>
      <c r="AC449" s="7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7"/>
      <c r="CO449" s="4"/>
      <c r="CP449" s="4"/>
      <c r="CQ449" s="4"/>
      <c r="CR449" s="4"/>
      <c r="CS449" s="4"/>
      <c r="CT449" s="4"/>
      <c r="CU449" s="7"/>
      <c r="CV449" s="7"/>
      <c r="CW449" s="7"/>
      <c r="CX449" s="4"/>
      <c r="CY449" s="4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10"/>
      <c r="U450" s="4"/>
      <c r="V450" s="8"/>
      <c r="W450" s="8"/>
      <c r="X450" s="4"/>
      <c r="Y450" s="4"/>
      <c r="Z450" s="7"/>
      <c r="AA450" s="7"/>
      <c r="AB450" s="7"/>
      <c r="AC450" s="7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7"/>
      <c r="CO450" s="4"/>
      <c r="CP450" s="4"/>
      <c r="CQ450" s="4"/>
      <c r="CR450" s="4"/>
      <c r="CS450" s="4"/>
      <c r="CT450" s="4"/>
      <c r="CU450" s="7"/>
      <c r="CV450" s="7"/>
      <c r="CW450" s="7"/>
      <c r="CX450" s="4"/>
      <c r="CY450" s="4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10"/>
      <c r="U451" s="4"/>
      <c r="V451" s="8"/>
      <c r="W451" s="8"/>
      <c r="X451" s="4"/>
      <c r="Y451" s="4"/>
      <c r="Z451" s="7"/>
      <c r="AA451" s="7"/>
      <c r="AB451" s="7"/>
      <c r="AC451" s="7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7"/>
      <c r="CO451" s="4"/>
      <c r="CP451" s="4"/>
      <c r="CQ451" s="4"/>
      <c r="CR451" s="4"/>
      <c r="CS451" s="4"/>
      <c r="CT451" s="4"/>
      <c r="CU451" s="7"/>
      <c r="CV451" s="7"/>
      <c r="CW451" s="7"/>
      <c r="CX451" s="4"/>
      <c r="CY451" s="4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10"/>
      <c r="U452" s="4"/>
      <c r="V452" s="8"/>
      <c r="W452" s="8"/>
      <c r="X452" s="4"/>
      <c r="Y452" s="4"/>
      <c r="Z452" s="7"/>
      <c r="AA452" s="7"/>
      <c r="AB452" s="7"/>
      <c r="AC452" s="7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7"/>
      <c r="CO452" s="4"/>
      <c r="CP452" s="4"/>
      <c r="CQ452" s="4"/>
      <c r="CR452" s="4"/>
      <c r="CS452" s="4"/>
      <c r="CT452" s="4"/>
      <c r="CU452" s="7"/>
      <c r="CV452" s="7"/>
      <c r="CW452" s="7"/>
      <c r="CX452" s="4"/>
      <c r="CY452" s="4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10"/>
      <c r="U453" s="4"/>
      <c r="V453" s="8"/>
      <c r="W453" s="8"/>
      <c r="X453" s="4"/>
      <c r="Y453" s="4"/>
      <c r="Z453" s="7"/>
      <c r="AA453" s="7"/>
      <c r="AB453" s="7"/>
      <c r="AC453" s="7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7"/>
      <c r="CO453" s="4"/>
      <c r="CP453" s="4"/>
      <c r="CQ453" s="4"/>
      <c r="CR453" s="4"/>
      <c r="CS453" s="4"/>
      <c r="CT453" s="4"/>
      <c r="CU453" s="7"/>
      <c r="CV453" s="7"/>
      <c r="CW453" s="7"/>
      <c r="CX453" s="4"/>
      <c r="CY453" s="4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10"/>
      <c r="U454" s="4"/>
      <c r="V454" s="8"/>
      <c r="W454" s="8"/>
      <c r="X454" s="4"/>
      <c r="Y454" s="4"/>
      <c r="Z454" s="7"/>
      <c r="AA454" s="7"/>
      <c r="AB454" s="7"/>
      <c r="AC454" s="7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7"/>
      <c r="CO454" s="4"/>
      <c r="CP454" s="4"/>
      <c r="CQ454" s="4"/>
      <c r="CR454" s="4"/>
      <c r="CS454" s="4"/>
      <c r="CT454" s="4"/>
      <c r="CU454" s="7"/>
      <c r="CV454" s="7"/>
      <c r="CW454" s="7"/>
      <c r="CX454" s="4"/>
      <c r="CY454" s="4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10"/>
      <c r="U455" s="4"/>
      <c r="V455" s="8"/>
      <c r="W455" s="8"/>
      <c r="X455" s="4"/>
      <c r="Y455" s="4"/>
      <c r="Z455" s="7"/>
      <c r="AA455" s="7"/>
      <c r="AB455" s="7"/>
      <c r="AC455" s="7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7"/>
      <c r="CO455" s="4"/>
      <c r="CP455" s="4"/>
      <c r="CQ455" s="4"/>
      <c r="CR455" s="4"/>
      <c r="CS455" s="4"/>
      <c r="CT455" s="4"/>
      <c r="CU455" s="7"/>
      <c r="CV455" s="7"/>
      <c r="CW455" s="7"/>
      <c r="CX455" s="4"/>
      <c r="CY455" s="4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10"/>
      <c r="U456" s="4"/>
      <c r="V456" s="8"/>
      <c r="W456" s="8"/>
      <c r="X456" s="4"/>
      <c r="Y456" s="4"/>
      <c r="Z456" s="7"/>
      <c r="AA456" s="7"/>
      <c r="AB456" s="7"/>
      <c r="AC456" s="7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7"/>
      <c r="CO456" s="4"/>
      <c r="CP456" s="4"/>
      <c r="CQ456" s="4"/>
      <c r="CR456" s="4"/>
      <c r="CS456" s="4"/>
      <c r="CT456" s="4"/>
      <c r="CU456" s="7"/>
      <c r="CV456" s="7"/>
      <c r="CW456" s="7"/>
      <c r="CX456" s="4"/>
      <c r="CY456" s="4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10"/>
      <c r="U457" s="4"/>
      <c r="V457" s="8"/>
      <c r="W457" s="8"/>
      <c r="X457" s="4"/>
      <c r="Y457" s="4"/>
      <c r="Z457" s="7"/>
      <c r="AA457" s="7"/>
      <c r="AB457" s="7"/>
      <c r="AC457" s="7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7"/>
      <c r="CO457" s="4"/>
      <c r="CP457" s="4"/>
      <c r="CQ457" s="4"/>
      <c r="CR457" s="4"/>
      <c r="CS457" s="4"/>
      <c r="CT457" s="4"/>
      <c r="CU457" s="7"/>
      <c r="CV457" s="7"/>
      <c r="CW457" s="7"/>
      <c r="CX457" s="4"/>
      <c r="CY457" s="4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10"/>
      <c r="U458" s="4"/>
      <c r="V458" s="8"/>
      <c r="W458" s="8"/>
      <c r="X458" s="4"/>
      <c r="Y458" s="4"/>
      <c r="Z458" s="7"/>
      <c r="AA458" s="7"/>
      <c r="AB458" s="7"/>
      <c r="AC458" s="7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7"/>
      <c r="CO458" s="4"/>
      <c r="CP458" s="4"/>
      <c r="CQ458" s="4"/>
      <c r="CR458" s="4"/>
      <c r="CS458" s="4"/>
      <c r="CT458" s="4"/>
      <c r="CU458" s="7"/>
      <c r="CV458" s="7"/>
      <c r="CW458" s="7"/>
      <c r="CX458" s="4"/>
      <c r="CY458" s="4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10"/>
      <c r="U459" s="4"/>
      <c r="V459" s="8"/>
      <c r="W459" s="8"/>
      <c r="X459" s="4"/>
      <c r="Y459" s="4"/>
      <c r="Z459" s="7"/>
      <c r="AA459" s="7"/>
      <c r="AB459" s="7"/>
      <c r="AC459" s="7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7"/>
      <c r="CO459" s="4"/>
      <c r="CP459" s="4"/>
      <c r="CQ459" s="4"/>
      <c r="CR459" s="4"/>
      <c r="CS459" s="4"/>
      <c r="CT459" s="4"/>
      <c r="CU459" s="7"/>
      <c r="CV459" s="7"/>
      <c r="CW459" s="7"/>
      <c r="CX459" s="4"/>
      <c r="CY459" s="4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10"/>
      <c r="U460" s="4"/>
      <c r="V460" s="8"/>
      <c r="W460" s="8"/>
      <c r="X460" s="4"/>
      <c r="Y460" s="4"/>
      <c r="Z460" s="7"/>
      <c r="AA460" s="7"/>
      <c r="AB460" s="7"/>
      <c r="AC460" s="7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7"/>
      <c r="CO460" s="4"/>
      <c r="CP460" s="4"/>
      <c r="CQ460" s="4"/>
      <c r="CR460" s="4"/>
      <c r="CS460" s="4"/>
      <c r="CT460" s="4"/>
      <c r="CU460" s="7"/>
      <c r="CV460" s="7"/>
      <c r="CW460" s="7"/>
      <c r="CX460" s="4"/>
      <c r="CY460" s="4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10"/>
      <c r="U461" s="4"/>
      <c r="V461" s="8"/>
      <c r="W461" s="8"/>
      <c r="X461" s="4"/>
      <c r="Y461" s="4"/>
      <c r="Z461" s="7"/>
      <c r="AA461" s="7"/>
      <c r="AB461" s="7"/>
      <c r="AC461" s="7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7"/>
      <c r="CO461" s="4"/>
      <c r="CP461" s="4"/>
      <c r="CQ461" s="4"/>
      <c r="CR461" s="4"/>
      <c r="CS461" s="4"/>
      <c r="CT461" s="4"/>
      <c r="CU461" s="7"/>
      <c r="CV461" s="7"/>
      <c r="CW461" s="7"/>
      <c r="CX461" s="4"/>
      <c r="CY461" s="4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10"/>
      <c r="U462" s="4"/>
      <c r="V462" s="8"/>
      <c r="W462" s="8"/>
      <c r="X462" s="4"/>
      <c r="Y462" s="4"/>
      <c r="Z462" s="7"/>
      <c r="AA462" s="7"/>
      <c r="AB462" s="7"/>
      <c r="AC462" s="7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7"/>
      <c r="CO462" s="4"/>
      <c r="CP462" s="4"/>
      <c r="CQ462" s="4"/>
      <c r="CR462" s="4"/>
      <c r="CS462" s="4"/>
      <c r="CT462" s="4"/>
      <c r="CU462" s="7"/>
      <c r="CV462" s="7"/>
      <c r="CW462" s="7"/>
      <c r="CX462" s="4"/>
      <c r="CY462" s="4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10"/>
      <c r="U463" s="4"/>
      <c r="V463" s="8"/>
      <c r="W463" s="8"/>
      <c r="X463" s="4"/>
      <c r="Y463" s="4"/>
      <c r="Z463" s="7"/>
      <c r="AA463" s="7"/>
      <c r="AB463" s="7"/>
      <c r="AC463" s="7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7"/>
      <c r="CO463" s="4"/>
      <c r="CP463" s="4"/>
      <c r="CQ463" s="4"/>
      <c r="CR463" s="4"/>
      <c r="CS463" s="4"/>
      <c r="CT463" s="4"/>
      <c r="CU463" s="7"/>
      <c r="CV463" s="7"/>
      <c r="CW463" s="7"/>
      <c r="CX463" s="4"/>
      <c r="CY463" s="4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10"/>
      <c r="U464" s="4"/>
      <c r="V464" s="8"/>
      <c r="W464" s="8"/>
      <c r="X464" s="4"/>
      <c r="Y464" s="4"/>
      <c r="Z464" s="7"/>
      <c r="AA464" s="7"/>
      <c r="AB464" s="7"/>
      <c r="AC464" s="7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7"/>
      <c r="CO464" s="4"/>
      <c r="CP464" s="4"/>
      <c r="CQ464" s="4"/>
      <c r="CR464" s="4"/>
      <c r="CS464" s="4"/>
      <c r="CT464" s="4"/>
      <c r="CU464" s="7"/>
      <c r="CV464" s="7"/>
      <c r="CW464" s="7"/>
      <c r="CX464" s="4"/>
      <c r="CY464" s="4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10"/>
      <c r="U465" s="4"/>
      <c r="V465" s="8"/>
      <c r="W465" s="8"/>
      <c r="X465" s="4"/>
      <c r="Y465" s="4"/>
      <c r="Z465" s="7"/>
      <c r="AA465" s="7"/>
      <c r="AB465" s="7"/>
      <c r="AC465" s="7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7"/>
      <c r="CO465" s="4"/>
      <c r="CP465" s="4"/>
      <c r="CQ465" s="4"/>
      <c r="CR465" s="4"/>
      <c r="CS465" s="4"/>
      <c r="CT465" s="4"/>
      <c r="CU465" s="7"/>
      <c r="CV465" s="7"/>
      <c r="CW465" s="7"/>
      <c r="CX465" s="4"/>
      <c r="CY465" s="4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10"/>
      <c r="U466" s="4"/>
      <c r="V466" s="8"/>
      <c r="W466" s="8"/>
      <c r="X466" s="4"/>
      <c r="Y466" s="4"/>
      <c r="Z466" s="7"/>
      <c r="AA466" s="7"/>
      <c r="AB466" s="7"/>
      <c r="AC466" s="7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7"/>
      <c r="CO466" s="4"/>
      <c r="CP466" s="4"/>
      <c r="CQ466" s="4"/>
      <c r="CR466" s="4"/>
      <c r="CS466" s="4"/>
      <c r="CT466" s="4"/>
      <c r="CU466" s="7"/>
      <c r="CV466" s="7"/>
      <c r="CW466" s="7"/>
      <c r="CX466" s="4"/>
      <c r="CY466" s="4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10"/>
      <c r="U467" s="4"/>
      <c r="V467" s="8"/>
      <c r="W467" s="8"/>
      <c r="X467" s="4"/>
      <c r="Y467" s="4"/>
      <c r="Z467" s="7"/>
      <c r="AA467" s="7"/>
      <c r="AB467" s="7"/>
      <c r="AC467" s="7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7"/>
      <c r="CO467" s="4"/>
      <c r="CP467" s="4"/>
      <c r="CQ467" s="4"/>
      <c r="CR467" s="4"/>
      <c r="CS467" s="4"/>
      <c r="CT467" s="4"/>
      <c r="CU467" s="7"/>
      <c r="CV467" s="7"/>
      <c r="CW467" s="7"/>
      <c r="CX467" s="4"/>
      <c r="CY467" s="4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10"/>
      <c r="U468" s="4"/>
      <c r="V468" s="8"/>
      <c r="W468" s="8"/>
      <c r="X468" s="4"/>
      <c r="Y468" s="4"/>
      <c r="Z468" s="7"/>
      <c r="AA468" s="7"/>
      <c r="AB468" s="7"/>
      <c r="AC468" s="7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7"/>
      <c r="CO468" s="4"/>
      <c r="CP468" s="4"/>
      <c r="CQ468" s="4"/>
      <c r="CR468" s="4"/>
      <c r="CS468" s="4"/>
      <c r="CT468" s="4"/>
      <c r="CU468" s="7"/>
      <c r="CV468" s="7"/>
      <c r="CW468" s="7"/>
      <c r="CX468" s="4"/>
      <c r="CY468" s="4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10"/>
      <c r="U469" s="4"/>
      <c r="V469" s="8"/>
      <c r="W469" s="8"/>
      <c r="X469" s="4"/>
      <c r="Y469" s="4"/>
      <c r="Z469" s="7"/>
      <c r="AA469" s="7"/>
      <c r="AB469" s="7"/>
      <c r="AC469" s="7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7"/>
      <c r="CO469" s="4"/>
      <c r="CP469" s="4"/>
      <c r="CQ469" s="4"/>
      <c r="CR469" s="4"/>
      <c r="CS469" s="4"/>
      <c r="CT469" s="4"/>
      <c r="CU469" s="7"/>
      <c r="CV469" s="7"/>
      <c r="CW469" s="7"/>
      <c r="CX469" s="4"/>
      <c r="CY469" s="4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10"/>
      <c r="U470" s="4"/>
      <c r="V470" s="8"/>
      <c r="W470" s="8"/>
      <c r="X470" s="4"/>
      <c r="Y470" s="4"/>
      <c r="Z470" s="7"/>
      <c r="AA470" s="7"/>
      <c r="AB470" s="7"/>
      <c r="AC470" s="7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7"/>
      <c r="CO470" s="4"/>
      <c r="CP470" s="4"/>
      <c r="CQ470" s="4"/>
      <c r="CR470" s="4"/>
      <c r="CS470" s="4"/>
      <c r="CT470" s="4"/>
      <c r="CU470" s="7"/>
      <c r="CV470" s="7"/>
      <c r="CW470" s="7"/>
      <c r="CX470" s="4"/>
      <c r="CY470" s="4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10"/>
      <c r="U471" s="4"/>
      <c r="V471" s="8"/>
      <c r="W471" s="8"/>
      <c r="X471" s="4"/>
      <c r="Y471" s="4"/>
      <c r="Z471" s="7"/>
      <c r="AA471" s="7"/>
      <c r="AB471" s="7"/>
      <c r="AC471" s="7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7"/>
      <c r="CO471" s="4"/>
      <c r="CP471" s="4"/>
      <c r="CQ471" s="4"/>
      <c r="CR471" s="4"/>
      <c r="CS471" s="4"/>
      <c r="CT471" s="4"/>
      <c r="CU471" s="7"/>
      <c r="CV471" s="7"/>
      <c r="CW471" s="7"/>
      <c r="CX471" s="4"/>
      <c r="CY471" s="4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10"/>
      <c r="U472" s="4"/>
      <c r="V472" s="8"/>
      <c r="W472" s="8"/>
      <c r="X472" s="4"/>
      <c r="Y472" s="4"/>
      <c r="Z472" s="7"/>
      <c r="AA472" s="7"/>
      <c r="AB472" s="7"/>
      <c r="AC472" s="7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7"/>
      <c r="CO472" s="4"/>
      <c r="CP472" s="4"/>
      <c r="CQ472" s="4"/>
      <c r="CR472" s="4"/>
      <c r="CS472" s="4"/>
      <c r="CT472" s="4"/>
      <c r="CU472" s="7"/>
      <c r="CV472" s="7"/>
      <c r="CW472" s="7"/>
      <c r="CX472" s="4"/>
      <c r="CY472" s="4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10"/>
      <c r="U473" s="4"/>
      <c r="V473" s="8"/>
      <c r="W473" s="8"/>
      <c r="X473" s="4"/>
      <c r="Y473" s="4"/>
      <c r="Z473" s="7"/>
      <c r="AA473" s="7"/>
      <c r="AB473" s="7"/>
      <c r="AC473" s="7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7"/>
      <c r="CO473" s="4"/>
      <c r="CP473" s="4"/>
      <c r="CQ473" s="4"/>
      <c r="CR473" s="4"/>
      <c r="CS473" s="4"/>
      <c r="CT473" s="4"/>
      <c r="CU473" s="7"/>
      <c r="CV473" s="7"/>
      <c r="CW473" s="7"/>
      <c r="CX473" s="4"/>
      <c r="CY473" s="4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10"/>
      <c r="U474" s="4"/>
      <c r="V474" s="8"/>
      <c r="W474" s="8"/>
      <c r="X474" s="4"/>
      <c r="Y474" s="4"/>
      <c r="Z474" s="7"/>
      <c r="AA474" s="7"/>
      <c r="AB474" s="7"/>
      <c r="AC474" s="7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7"/>
      <c r="CO474" s="4"/>
      <c r="CP474" s="4"/>
      <c r="CQ474" s="4"/>
      <c r="CR474" s="4"/>
      <c r="CS474" s="4"/>
      <c r="CT474" s="4"/>
      <c r="CU474" s="7"/>
      <c r="CV474" s="7"/>
      <c r="CW474" s="7"/>
      <c r="CX474" s="4"/>
      <c r="CY474" s="4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10"/>
      <c r="U475" s="4"/>
      <c r="V475" s="8"/>
      <c r="W475" s="8"/>
      <c r="X475" s="4"/>
      <c r="Y475" s="4"/>
      <c r="Z475" s="7"/>
      <c r="AA475" s="7"/>
      <c r="AB475" s="7"/>
      <c r="AC475" s="7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7"/>
      <c r="CO475" s="4"/>
      <c r="CP475" s="4"/>
      <c r="CQ475" s="4"/>
      <c r="CR475" s="4"/>
      <c r="CS475" s="4"/>
      <c r="CT475" s="4"/>
      <c r="CU475" s="7"/>
      <c r="CV475" s="7"/>
      <c r="CW475" s="7"/>
      <c r="CX475" s="4"/>
      <c r="CY475" s="4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10"/>
      <c r="U476" s="4"/>
      <c r="V476" s="8"/>
      <c r="W476" s="8"/>
      <c r="X476" s="4"/>
      <c r="Y476" s="4"/>
      <c r="Z476" s="7"/>
      <c r="AA476" s="7"/>
      <c r="AB476" s="7"/>
      <c r="AC476" s="7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7"/>
      <c r="CO476" s="4"/>
      <c r="CP476" s="4"/>
      <c r="CQ476" s="4"/>
      <c r="CR476" s="4"/>
      <c r="CS476" s="4"/>
      <c r="CT476" s="4"/>
      <c r="CU476" s="7"/>
      <c r="CV476" s="7"/>
      <c r="CW476" s="7"/>
      <c r="CX476" s="4"/>
      <c r="CY476" s="4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10"/>
      <c r="U477" s="4"/>
      <c r="V477" s="8"/>
      <c r="W477" s="8"/>
      <c r="X477" s="4"/>
      <c r="Y477" s="4"/>
      <c r="Z477" s="7"/>
      <c r="AA477" s="7"/>
      <c r="AB477" s="7"/>
      <c r="AC477" s="7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7"/>
      <c r="CO477" s="4"/>
      <c r="CP477" s="4"/>
      <c r="CQ477" s="4"/>
      <c r="CR477" s="4"/>
      <c r="CS477" s="4"/>
      <c r="CT477" s="4"/>
      <c r="CU477" s="7"/>
      <c r="CV477" s="7"/>
      <c r="CW477" s="7"/>
      <c r="CX477" s="4"/>
      <c r="CY477" s="4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10"/>
      <c r="U478" s="4"/>
      <c r="V478" s="8"/>
      <c r="W478" s="8"/>
      <c r="X478" s="4"/>
      <c r="Y478" s="4"/>
      <c r="Z478" s="7"/>
      <c r="AA478" s="7"/>
      <c r="AB478" s="7"/>
      <c r="AC478" s="7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7"/>
      <c r="CO478" s="4"/>
      <c r="CP478" s="4"/>
      <c r="CQ478" s="4"/>
      <c r="CR478" s="4"/>
      <c r="CS478" s="4"/>
      <c r="CT478" s="4"/>
      <c r="CU478" s="7"/>
      <c r="CV478" s="7"/>
      <c r="CW478" s="7"/>
      <c r="CX478" s="4"/>
      <c r="CY478" s="4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10"/>
      <c r="U479" s="4"/>
      <c r="V479" s="8"/>
      <c r="W479" s="8"/>
      <c r="X479" s="4"/>
      <c r="Y479" s="4"/>
      <c r="Z479" s="7"/>
      <c r="AA479" s="7"/>
      <c r="AB479" s="7"/>
      <c r="AC479" s="7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7"/>
      <c r="CO479" s="4"/>
      <c r="CP479" s="4"/>
      <c r="CQ479" s="4"/>
      <c r="CR479" s="4"/>
      <c r="CS479" s="4"/>
      <c r="CT479" s="4"/>
      <c r="CU479" s="7"/>
      <c r="CV479" s="7"/>
      <c r="CW479" s="7"/>
      <c r="CX479" s="4"/>
      <c r="CY479" s="4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10"/>
      <c r="U480" s="4"/>
      <c r="V480" s="8"/>
      <c r="W480" s="8"/>
      <c r="X480" s="4"/>
      <c r="Y480" s="4"/>
      <c r="Z480" s="7"/>
      <c r="AA480" s="7"/>
      <c r="AB480" s="7"/>
      <c r="AC480" s="7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7"/>
      <c r="CO480" s="4"/>
      <c r="CP480" s="4"/>
      <c r="CQ480" s="4"/>
      <c r="CR480" s="4"/>
      <c r="CS480" s="4"/>
      <c r="CT480" s="4"/>
      <c r="CU480" s="7"/>
      <c r="CV480" s="7"/>
      <c r="CW480" s="7"/>
      <c r="CX480" s="4"/>
      <c r="CY480" s="4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10"/>
      <c r="U481" s="4"/>
      <c r="V481" s="8"/>
      <c r="W481" s="8"/>
      <c r="X481" s="4"/>
      <c r="Y481" s="4"/>
      <c r="Z481" s="7"/>
      <c r="AA481" s="7"/>
      <c r="AB481" s="7"/>
      <c r="AC481" s="7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7"/>
      <c r="CO481" s="4"/>
      <c r="CP481" s="4"/>
      <c r="CQ481" s="4"/>
      <c r="CR481" s="4"/>
      <c r="CS481" s="4"/>
      <c r="CT481" s="4"/>
      <c r="CU481" s="7"/>
      <c r="CV481" s="7"/>
      <c r="CW481" s="7"/>
      <c r="CX481" s="4"/>
      <c r="CY481" s="4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10"/>
      <c r="U482" s="4"/>
      <c r="V482" s="8"/>
      <c r="W482" s="8"/>
      <c r="X482" s="4"/>
      <c r="Y482" s="4"/>
      <c r="Z482" s="7"/>
      <c r="AA482" s="7"/>
      <c r="AB482" s="7"/>
      <c r="AC482" s="7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7"/>
      <c r="CO482" s="4"/>
      <c r="CP482" s="4"/>
      <c r="CQ482" s="4"/>
      <c r="CR482" s="4"/>
      <c r="CS482" s="4"/>
      <c r="CT482" s="4"/>
      <c r="CU482" s="7"/>
      <c r="CV482" s="7"/>
      <c r="CW482" s="7"/>
      <c r="CX482" s="4"/>
      <c r="CY482" s="4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10"/>
      <c r="U483" s="4"/>
      <c r="V483" s="8"/>
      <c r="W483" s="8"/>
      <c r="X483" s="4"/>
      <c r="Y483" s="4"/>
      <c r="Z483" s="7"/>
      <c r="AA483" s="7"/>
      <c r="AB483" s="7"/>
      <c r="AC483" s="7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7"/>
      <c r="CO483" s="4"/>
      <c r="CP483" s="4"/>
      <c r="CQ483" s="4"/>
      <c r="CR483" s="4"/>
      <c r="CS483" s="4"/>
      <c r="CT483" s="4"/>
      <c r="CU483" s="7"/>
      <c r="CV483" s="7"/>
      <c r="CW483" s="7"/>
      <c r="CX483" s="4"/>
      <c r="CY483" s="4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10"/>
      <c r="U484" s="4"/>
      <c r="V484" s="8"/>
      <c r="W484" s="8"/>
      <c r="X484" s="4"/>
      <c r="Y484" s="4"/>
      <c r="Z484" s="7"/>
      <c r="AA484" s="7"/>
      <c r="AB484" s="7"/>
      <c r="AC484" s="7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7"/>
      <c r="CO484" s="4"/>
      <c r="CP484" s="4"/>
      <c r="CQ484" s="4"/>
      <c r="CR484" s="4"/>
      <c r="CS484" s="4"/>
      <c r="CT484" s="4"/>
      <c r="CU484" s="7"/>
      <c r="CV484" s="7"/>
      <c r="CW484" s="7"/>
      <c r="CX484" s="4"/>
      <c r="CY484" s="4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10"/>
      <c r="U485" s="4"/>
      <c r="V485" s="8"/>
      <c r="W485" s="8"/>
      <c r="X485" s="4"/>
      <c r="Y485" s="4"/>
      <c r="Z485" s="7"/>
      <c r="AA485" s="7"/>
      <c r="AB485" s="7"/>
      <c r="AC485" s="7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7"/>
      <c r="CO485" s="4"/>
      <c r="CP485" s="4"/>
      <c r="CQ485" s="4"/>
      <c r="CR485" s="4"/>
      <c r="CS485" s="4"/>
      <c r="CT485" s="4"/>
      <c r="CU485" s="7"/>
      <c r="CV485" s="7"/>
      <c r="CW485" s="7"/>
      <c r="CX485" s="4"/>
      <c r="CY485" s="4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10"/>
      <c r="U486" s="4"/>
      <c r="V486" s="8"/>
      <c r="W486" s="8"/>
      <c r="X486" s="4"/>
      <c r="Y486" s="4"/>
      <c r="Z486" s="7"/>
      <c r="AA486" s="7"/>
      <c r="AB486" s="7"/>
      <c r="AC486" s="7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7"/>
      <c r="CO486" s="4"/>
      <c r="CP486" s="4"/>
      <c r="CQ486" s="4"/>
      <c r="CR486" s="4"/>
      <c r="CS486" s="4"/>
      <c r="CT486" s="4"/>
      <c r="CU486" s="7"/>
      <c r="CV486" s="7"/>
      <c r="CW486" s="7"/>
      <c r="CX486" s="4"/>
      <c r="CY486" s="4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10"/>
      <c r="U487" s="4"/>
      <c r="V487" s="8"/>
      <c r="W487" s="8"/>
      <c r="X487" s="4"/>
      <c r="Y487" s="4"/>
      <c r="Z487" s="7"/>
      <c r="AA487" s="7"/>
      <c r="AB487" s="7"/>
      <c r="AC487" s="7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7"/>
      <c r="CO487" s="4"/>
      <c r="CP487" s="4"/>
      <c r="CQ487" s="4"/>
      <c r="CR487" s="4"/>
      <c r="CS487" s="4"/>
      <c r="CT487" s="4"/>
      <c r="CU487" s="7"/>
      <c r="CV487" s="7"/>
      <c r="CW487" s="7"/>
      <c r="CX487" s="4"/>
      <c r="CY487" s="4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10"/>
      <c r="U488" s="4"/>
      <c r="V488" s="8"/>
      <c r="W488" s="8"/>
      <c r="X488" s="4"/>
      <c r="Y488" s="4"/>
      <c r="Z488" s="7"/>
      <c r="AA488" s="7"/>
      <c r="AB488" s="7"/>
      <c r="AC488" s="7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7"/>
      <c r="CO488" s="4"/>
      <c r="CP488" s="4"/>
      <c r="CQ488" s="4"/>
      <c r="CR488" s="4"/>
      <c r="CS488" s="4"/>
      <c r="CT488" s="4"/>
      <c r="CU488" s="7"/>
      <c r="CV488" s="7"/>
      <c r="CW488" s="7"/>
      <c r="CX488" s="4"/>
      <c r="CY488" s="4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10"/>
      <c r="U489" s="4"/>
      <c r="V489" s="8"/>
      <c r="W489" s="8"/>
      <c r="X489" s="4"/>
      <c r="Y489" s="4"/>
      <c r="Z489" s="7"/>
      <c r="AA489" s="7"/>
      <c r="AB489" s="7"/>
      <c r="AC489" s="7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7"/>
      <c r="CO489" s="4"/>
      <c r="CP489" s="4"/>
      <c r="CQ489" s="4"/>
      <c r="CR489" s="4"/>
      <c r="CS489" s="4"/>
      <c r="CT489" s="4"/>
      <c r="CU489" s="7"/>
      <c r="CV489" s="7"/>
      <c r="CW489" s="7"/>
      <c r="CX489" s="4"/>
      <c r="CY489" s="4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10"/>
      <c r="U490" s="4"/>
      <c r="V490" s="8"/>
      <c r="W490" s="8"/>
      <c r="X490" s="4"/>
      <c r="Y490" s="4"/>
      <c r="Z490" s="7"/>
      <c r="AA490" s="7"/>
      <c r="AB490" s="7"/>
      <c r="AC490" s="7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7"/>
      <c r="CO490" s="4"/>
      <c r="CP490" s="4"/>
      <c r="CQ490" s="4"/>
      <c r="CR490" s="4"/>
      <c r="CS490" s="4"/>
      <c r="CT490" s="4"/>
      <c r="CU490" s="7"/>
      <c r="CV490" s="7"/>
      <c r="CW490" s="7"/>
      <c r="CX490" s="4"/>
      <c r="CY490" s="4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10"/>
      <c r="U491" s="4"/>
      <c r="V491" s="8"/>
      <c r="W491" s="8"/>
      <c r="X491" s="4"/>
      <c r="Y491" s="4"/>
      <c r="Z491" s="7"/>
      <c r="AA491" s="7"/>
      <c r="AB491" s="7"/>
      <c r="AC491" s="7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7"/>
      <c r="CO491" s="4"/>
      <c r="CP491" s="4"/>
      <c r="CQ491" s="4"/>
      <c r="CR491" s="4"/>
      <c r="CS491" s="4"/>
      <c r="CT491" s="4"/>
      <c r="CU491" s="7"/>
      <c r="CV491" s="7"/>
      <c r="CW491" s="7"/>
      <c r="CX491" s="4"/>
      <c r="CY491" s="4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10"/>
      <c r="U492" s="4"/>
      <c r="V492" s="8"/>
      <c r="W492" s="8"/>
      <c r="X492" s="4"/>
      <c r="Y492" s="4"/>
      <c r="Z492" s="7"/>
      <c r="AA492" s="7"/>
      <c r="AB492" s="7"/>
      <c r="AC492" s="7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7"/>
      <c r="CO492" s="4"/>
      <c r="CP492" s="4"/>
      <c r="CQ492" s="4"/>
      <c r="CR492" s="4"/>
      <c r="CS492" s="4"/>
      <c r="CT492" s="4"/>
      <c r="CU492" s="7"/>
      <c r="CV492" s="7"/>
      <c r="CW492" s="7"/>
      <c r="CX492" s="4"/>
      <c r="CY492" s="4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10"/>
      <c r="U493" s="4"/>
      <c r="V493" s="8"/>
      <c r="W493" s="8"/>
      <c r="X493" s="4"/>
      <c r="Y493" s="4"/>
      <c r="Z493" s="7"/>
      <c r="AA493" s="7"/>
      <c r="AB493" s="7"/>
      <c r="AC493" s="7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7"/>
      <c r="CO493" s="4"/>
      <c r="CP493" s="4"/>
      <c r="CQ493" s="4"/>
      <c r="CR493" s="4"/>
      <c r="CS493" s="4"/>
      <c r="CT493" s="4"/>
      <c r="CU493" s="7"/>
      <c r="CV493" s="7"/>
      <c r="CW493" s="7"/>
      <c r="CX493" s="4"/>
      <c r="CY493" s="4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10"/>
      <c r="U494" s="4"/>
      <c r="V494" s="8"/>
      <c r="W494" s="8"/>
      <c r="X494" s="4"/>
      <c r="Y494" s="4"/>
      <c r="Z494" s="7"/>
      <c r="AA494" s="7"/>
      <c r="AB494" s="7"/>
      <c r="AC494" s="7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7"/>
      <c r="CO494" s="4"/>
      <c r="CP494" s="4"/>
      <c r="CQ494" s="4"/>
      <c r="CR494" s="4"/>
      <c r="CS494" s="4"/>
      <c r="CT494" s="4"/>
      <c r="CU494" s="7"/>
      <c r="CV494" s="7"/>
      <c r="CW494" s="7"/>
      <c r="CX494" s="4"/>
      <c r="CY494" s="4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10"/>
      <c r="U495" s="4"/>
      <c r="V495" s="8"/>
      <c r="W495" s="8"/>
      <c r="X495" s="4"/>
      <c r="Y495" s="4"/>
      <c r="Z495" s="7"/>
      <c r="AA495" s="7"/>
      <c r="AB495" s="7"/>
      <c r="AC495" s="7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7"/>
      <c r="CO495" s="4"/>
      <c r="CP495" s="4"/>
      <c r="CQ495" s="4"/>
      <c r="CR495" s="4"/>
      <c r="CS495" s="4"/>
      <c r="CT495" s="4"/>
      <c r="CU495" s="7"/>
      <c r="CV495" s="7"/>
      <c r="CW495" s="7"/>
      <c r="CX495" s="4"/>
      <c r="CY495" s="4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10"/>
      <c r="U496" s="4"/>
      <c r="V496" s="8"/>
      <c r="W496" s="8"/>
      <c r="X496" s="4"/>
      <c r="Y496" s="4"/>
      <c r="Z496" s="7"/>
      <c r="AA496" s="7"/>
      <c r="AB496" s="7"/>
      <c r="AC496" s="7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7"/>
      <c r="CO496" s="4"/>
      <c r="CP496" s="4"/>
      <c r="CQ496" s="4"/>
      <c r="CR496" s="4"/>
      <c r="CS496" s="4"/>
      <c r="CT496" s="4"/>
      <c r="CU496" s="7"/>
      <c r="CV496" s="7"/>
      <c r="CW496" s="7"/>
      <c r="CX496" s="4"/>
      <c r="CY496" s="4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10"/>
      <c r="U497" s="4"/>
      <c r="V497" s="8"/>
      <c r="W497" s="8"/>
      <c r="X497" s="4"/>
      <c r="Y497" s="4"/>
      <c r="Z497" s="7"/>
      <c r="AA497" s="7"/>
      <c r="AB497" s="7"/>
      <c r="AC497" s="7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7"/>
      <c r="CO497" s="4"/>
      <c r="CP497" s="4"/>
      <c r="CQ497" s="4"/>
      <c r="CR497" s="4"/>
      <c r="CS497" s="4"/>
      <c r="CT497" s="4"/>
      <c r="CU497" s="7"/>
      <c r="CV497" s="7"/>
      <c r="CW497" s="7"/>
      <c r="CX497" s="4"/>
      <c r="CY497" s="4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10"/>
      <c r="U498" s="4"/>
      <c r="V498" s="8"/>
      <c r="W498" s="8"/>
      <c r="X498" s="4"/>
      <c r="Y498" s="4"/>
      <c r="Z498" s="7"/>
      <c r="AA498" s="7"/>
      <c r="AB498" s="7"/>
      <c r="AC498" s="7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7"/>
      <c r="CO498" s="4"/>
      <c r="CP498" s="4"/>
      <c r="CQ498" s="4"/>
      <c r="CR498" s="4"/>
      <c r="CS498" s="4"/>
      <c r="CT498" s="4"/>
      <c r="CU498" s="7"/>
      <c r="CV498" s="7"/>
      <c r="CW498" s="7"/>
      <c r="CX498" s="4"/>
      <c r="CY498" s="4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10"/>
      <c r="U499" s="4"/>
      <c r="V499" s="8"/>
      <c r="W499" s="8"/>
      <c r="X499" s="4"/>
      <c r="Y499" s="4"/>
      <c r="Z499" s="7"/>
      <c r="AA499" s="7"/>
      <c r="AB499" s="7"/>
      <c r="AC499" s="7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7"/>
      <c r="CO499" s="4"/>
      <c r="CP499" s="4"/>
      <c r="CQ499" s="4"/>
      <c r="CR499" s="4"/>
      <c r="CS499" s="4"/>
      <c r="CT499" s="4"/>
      <c r="CU499" s="7"/>
      <c r="CV499" s="7"/>
      <c r="CW499" s="7"/>
      <c r="CX499" s="4"/>
      <c r="CY499" s="4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10"/>
      <c r="U500" s="4"/>
      <c r="V500" s="8"/>
      <c r="W500" s="8"/>
      <c r="X500" s="4"/>
      <c r="Y500" s="4"/>
      <c r="Z500" s="7"/>
      <c r="AA500" s="7"/>
      <c r="AB500" s="7"/>
      <c r="AC500" s="7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7"/>
      <c r="CO500" s="4"/>
      <c r="CP500" s="4"/>
      <c r="CQ500" s="4"/>
      <c r="CR500" s="4"/>
      <c r="CS500" s="4"/>
      <c r="CT500" s="4"/>
      <c r="CU500" s="7"/>
      <c r="CV500" s="7"/>
      <c r="CW500" s="7"/>
      <c r="CX500" s="4"/>
      <c r="CY500" s="4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10"/>
      <c r="U501" s="4"/>
      <c r="V501" s="8"/>
      <c r="W501" s="8"/>
      <c r="X501" s="4"/>
      <c r="Y501" s="4"/>
      <c r="Z501" s="7"/>
      <c r="AA501" s="7"/>
      <c r="AB501" s="7"/>
      <c r="AC501" s="7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7"/>
      <c r="CO501" s="4"/>
      <c r="CP501" s="4"/>
      <c r="CQ501" s="4"/>
      <c r="CR501" s="4"/>
      <c r="CS501" s="4"/>
      <c r="CT501" s="4"/>
      <c r="CU501" s="7"/>
      <c r="CV501" s="7"/>
      <c r="CW501" s="7"/>
      <c r="CX501" s="4"/>
      <c r="CY501" s="4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10"/>
      <c r="U502" s="4"/>
      <c r="V502" s="8"/>
      <c r="W502" s="8"/>
      <c r="X502" s="4"/>
      <c r="Y502" s="4"/>
      <c r="Z502" s="7"/>
      <c r="AA502" s="7"/>
      <c r="AB502" s="7"/>
      <c r="AC502" s="7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7"/>
      <c r="CO502" s="4"/>
      <c r="CP502" s="4"/>
      <c r="CQ502" s="4"/>
      <c r="CR502" s="4"/>
      <c r="CS502" s="4"/>
      <c r="CT502" s="4"/>
      <c r="CU502" s="7"/>
      <c r="CV502" s="7"/>
      <c r="CW502" s="7"/>
      <c r="CX502" s="4"/>
      <c r="CY502" s="4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10"/>
      <c r="U503" s="4"/>
      <c r="V503" s="8"/>
      <c r="W503" s="8"/>
      <c r="X503" s="4"/>
      <c r="Y503" s="4"/>
      <c r="Z503" s="7"/>
      <c r="AA503" s="7"/>
      <c r="AB503" s="7"/>
      <c r="AC503" s="7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7"/>
      <c r="CO503" s="4"/>
      <c r="CP503" s="4"/>
      <c r="CQ503" s="4"/>
      <c r="CR503" s="4"/>
      <c r="CS503" s="4"/>
      <c r="CT503" s="4"/>
      <c r="CU503" s="7"/>
      <c r="CV503" s="7"/>
      <c r="CW503" s="7"/>
      <c r="CX503" s="4"/>
      <c r="CY503" s="4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10"/>
      <c r="U504" s="4"/>
      <c r="V504" s="8"/>
      <c r="W504" s="8"/>
      <c r="X504" s="4"/>
      <c r="Y504" s="4"/>
      <c r="Z504" s="7"/>
      <c r="AA504" s="7"/>
      <c r="AB504" s="7"/>
      <c r="AC504" s="7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7"/>
      <c r="CO504" s="4"/>
      <c r="CP504" s="4"/>
      <c r="CQ504" s="4"/>
      <c r="CR504" s="4"/>
      <c r="CS504" s="4"/>
      <c r="CT504" s="4"/>
      <c r="CU504" s="7"/>
      <c r="CV504" s="7"/>
      <c r="CW504" s="7"/>
      <c r="CX504" s="4"/>
      <c r="CY504" s="4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10"/>
      <c r="U505" s="4"/>
      <c r="V505" s="8"/>
      <c r="W505" s="8"/>
      <c r="X505" s="4"/>
      <c r="Y505" s="4"/>
      <c r="Z505" s="7"/>
      <c r="AA505" s="7"/>
      <c r="AB505" s="7"/>
      <c r="AC505" s="7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7"/>
      <c r="CO505" s="4"/>
      <c r="CP505" s="4"/>
      <c r="CQ505" s="4"/>
      <c r="CR505" s="4"/>
      <c r="CS505" s="4"/>
      <c r="CT505" s="4"/>
      <c r="CU505" s="7"/>
      <c r="CV505" s="7"/>
      <c r="CW505" s="7"/>
      <c r="CX505" s="4"/>
      <c r="CY505" s="4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10"/>
      <c r="U506" s="4"/>
      <c r="V506" s="8"/>
      <c r="W506" s="8"/>
      <c r="X506" s="4"/>
      <c r="Y506" s="4"/>
      <c r="Z506" s="7"/>
      <c r="AA506" s="7"/>
      <c r="AB506" s="7"/>
      <c r="AC506" s="7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7"/>
      <c r="CO506" s="4"/>
      <c r="CP506" s="4"/>
      <c r="CQ506" s="4"/>
      <c r="CR506" s="4"/>
      <c r="CS506" s="4"/>
      <c r="CT506" s="4"/>
      <c r="CU506" s="7"/>
      <c r="CV506" s="7"/>
      <c r="CW506" s="7"/>
      <c r="CX506" s="4"/>
      <c r="CY506" s="4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10"/>
      <c r="U507" s="4"/>
      <c r="V507" s="8"/>
      <c r="W507" s="8"/>
      <c r="X507" s="4"/>
      <c r="Y507" s="4"/>
      <c r="Z507" s="7"/>
      <c r="AA507" s="7"/>
      <c r="AB507" s="7"/>
      <c r="AC507" s="7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7"/>
      <c r="CO507" s="4"/>
      <c r="CP507" s="4"/>
      <c r="CQ507" s="4"/>
      <c r="CR507" s="4"/>
      <c r="CS507" s="4"/>
      <c r="CT507" s="4"/>
      <c r="CU507" s="7"/>
      <c r="CV507" s="7"/>
      <c r="CW507" s="7"/>
      <c r="CX507" s="4"/>
      <c r="CY507" s="4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10"/>
      <c r="U508" s="4"/>
      <c r="V508" s="8"/>
      <c r="W508" s="8"/>
      <c r="X508" s="4"/>
      <c r="Y508" s="4"/>
      <c r="Z508" s="7"/>
      <c r="AA508" s="7"/>
      <c r="AB508" s="7"/>
      <c r="AC508" s="7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7"/>
      <c r="CO508" s="4"/>
      <c r="CP508" s="4"/>
      <c r="CQ508" s="4"/>
      <c r="CR508" s="4"/>
      <c r="CS508" s="4"/>
      <c r="CT508" s="4"/>
      <c r="CU508" s="7"/>
      <c r="CV508" s="7"/>
      <c r="CW508" s="7"/>
      <c r="CX508" s="4"/>
      <c r="CY508" s="4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10"/>
      <c r="U509" s="4"/>
      <c r="V509" s="8"/>
      <c r="W509" s="8"/>
      <c r="X509" s="4"/>
      <c r="Y509" s="4"/>
      <c r="Z509" s="7"/>
      <c r="AA509" s="7"/>
      <c r="AB509" s="7"/>
      <c r="AC509" s="7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7"/>
      <c r="CO509" s="4"/>
      <c r="CP509" s="4"/>
      <c r="CQ509" s="4"/>
      <c r="CR509" s="4"/>
      <c r="CS509" s="4"/>
      <c r="CT509" s="4"/>
      <c r="CU509" s="7"/>
      <c r="CV509" s="7"/>
      <c r="CW509" s="7"/>
      <c r="CX509" s="4"/>
      <c r="CY509" s="4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10"/>
      <c r="U510" s="4"/>
      <c r="V510" s="8"/>
      <c r="W510" s="8"/>
      <c r="X510" s="4"/>
      <c r="Y510" s="4"/>
      <c r="Z510" s="7"/>
      <c r="AA510" s="7"/>
      <c r="AB510" s="7"/>
      <c r="AC510" s="7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7"/>
      <c r="CO510" s="4"/>
      <c r="CP510" s="4"/>
      <c r="CQ510" s="4"/>
      <c r="CR510" s="4"/>
      <c r="CS510" s="4"/>
      <c r="CT510" s="4"/>
      <c r="CU510" s="7"/>
      <c r="CV510" s="7"/>
      <c r="CW510" s="7"/>
      <c r="CX510" s="4"/>
      <c r="CY510" s="4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10"/>
      <c r="U511" s="4"/>
      <c r="V511" s="8"/>
      <c r="W511" s="8"/>
      <c r="X511" s="4"/>
      <c r="Y511" s="4"/>
      <c r="Z511" s="7"/>
      <c r="AA511" s="7"/>
      <c r="AB511" s="7"/>
      <c r="AC511" s="7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7"/>
      <c r="CO511" s="4"/>
      <c r="CP511" s="4"/>
      <c r="CQ511" s="4"/>
      <c r="CR511" s="4"/>
      <c r="CS511" s="4"/>
      <c r="CT511" s="4"/>
      <c r="CU511" s="7"/>
      <c r="CV511" s="7"/>
      <c r="CW511" s="7"/>
      <c r="CX511" s="4"/>
      <c r="CY511" s="4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10"/>
      <c r="U512" s="4"/>
      <c r="V512" s="8"/>
      <c r="W512" s="8"/>
      <c r="X512" s="4"/>
      <c r="Y512" s="4"/>
      <c r="Z512" s="7"/>
      <c r="AA512" s="7"/>
      <c r="AB512" s="7"/>
      <c r="AC512" s="7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7"/>
      <c r="CO512" s="4"/>
      <c r="CP512" s="4"/>
      <c r="CQ512" s="4"/>
      <c r="CR512" s="4"/>
      <c r="CS512" s="4"/>
      <c r="CT512" s="4"/>
      <c r="CU512" s="7"/>
      <c r="CV512" s="7"/>
      <c r="CW512" s="7"/>
      <c r="CX512" s="4"/>
      <c r="CY512" s="4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10"/>
      <c r="U513" s="4"/>
      <c r="V513" s="8"/>
      <c r="W513" s="8"/>
      <c r="X513" s="4"/>
      <c r="Y513" s="4"/>
      <c r="Z513" s="7"/>
      <c r="AA513" s="7"/>
      <c r="AB513" s="7"/>
      <c r="AC513" s="7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7"/>
      <c r="CO513" s="4"/>
      <c r="CP513" s="4"/>
      <c r="CQ513" s="4"/>
      <c r="CR513" s="4"/>
      <c r="CS513" s="4"/>
      <c r="CT513" s="4"/>
      <c r="CU513" s="7"/>
      <c r="CV513" s="7"/>
      <c r="CW513" s="7"/>
      <c r="CX513" s="4"/>
      <c r="CY513" s="4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10"/>
      <c r="U514" s="4"/>
      <c r="V514" s="8"/>
      <c r="W514" s="8"/>
      <c r="X514" s="4"/>
      <c r="Y514" s="4"/>
      <c r="Z514" s="7"/>
      <c r="AA514" s="7"/>
      <c r="AB514" s="7"/>
      <c r="AC514" s="7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7"/>
      <c r="CO514" s="4"/>
      <c r="CP514" s="4"/>
      <c r="CQ514" s="4"/>
      <c r="CR514" s="4"/>
      <c r="CS514" s="4"/>
      <c r="CT514" s="4"/>
      <c r="CU514" s="7"/>
      <c r="CV514" s="7"/>
      <c r="CW514" s="7"/>
      <c r="CX514" s="4"/>
      <c r="CY514" s="4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10"/>
      <c r="U515" s="4"/>
      <c r="V515" s="8"/>
      <c r="W515" s="8"/>
      <c r="X515" s="4"/>
      <c r="Y515" s="4"/>
      <c r="Z515" s="7"/>
      <c r="AA515" s="7"/>
      <c r="AB515" s="7"/>
      <c r="AC515" s="7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7"/>
      <c r="CO515" s="4"/>
      <c r="CP515" s="4"/>
      <c r="CQ515" s="4"/>
      <c r="CR515" s="4"/>
      <c r="CS515" s="4"/>
      <c r="CT515" s="4"/>
      <c r="CU515" s="7"/>
      <c r="CV515" s="7"/>
      <c r="CW515" s="7"/>
      <c r="CX515" s="4"/>
      <c r="CY515" s="4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10"/>
      <c r="U516" s="4"/>
      <c r="V516" s="8"/>
      <c r="W516" s="8"/>
      <c r="X516" s="4"/>
      <c r="Y516" s="4"/>
      <c r="Z516" s="7"/>
      <c r="AA516" s="7"/>
      <c r="AB516" s="7"/>
      <c r="AC516" s="7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7"/>
      <c r="CO516" s="4"/>
      <c r="CP516" s="4"/>
      <c r="CQ516" s="4"/>
      <c r="CR516" s="4"/>
      <c r="CS516" s="4"/>
      <c r="CT516" s="4"/>
      <c r="CU516" s="7"/>
      <c r="CV516" s="7"/>
      <c r="CW516" s="7"/>
      <c r="CX516" s="4"/>
      <c r="CY516" s="4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10"/>
      <c r="U517" s="4"/>
      <c r="V517" s="8"/>
      <c r="W517" s="8"/>
      <c r="X517" s="4"/>
      <c r="Y517" s="4"/>
      <c r="Z517" s="7"/>
      <c r="AA517" s="7"/>
      <c r="AB517" s="7"/>
      <c r="AC517" s="7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7"/>
      <c r="CO517" s="4"/>
      <c r="CP517" s="4"/>
      <c r="CQ517" s="4"/>
      <c r="CR517" s="4"/>
      <c r="CS517" s="4"/>
      <c r="CT517" s="4"/>
      <c r="CU517" s="7"/>
      <c r="CV517" s="7"/>
      <c r="CW517" s="7"/>
      <c r="CX517" s="4"/>
      <c r="CY517" s="4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10"/>
      <c r="U518" s="4"/>
      <c r="V518" s="8"/>
      <c r="W518" s="8"/>
      <c r="X518" s="4"/>
      <c r="Y518" s="4"/>
      <c r="Z518" s="7"/>
      <c r="AA518" s="7"/>
      <c r="AB518" s="7"/>
      <c r="AC518" s="7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7"/>
      <c r="CO518" s="4"/>
      <c r="CP518" s="4"/>
      <c r="CQ518" s="4"/>
      <c r="CR518" s="4"/>
      <c r="CS518" s="4"/>
      <c r="CT518" s="4"/>
      <c r="CU518" s="7"/>
      <c r="CV518" s="7"/>
      <c r="CW518" s="7"/>
      <c r="CX518" s="4"/>
      <c r="CY518" s="4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10"/>
      <c r="U519" s="4"/>
      <c r="V519" s="8"/>
      <c r="W519" s="8"/>
      <c r="X519" s="4"/>
      <c r="Y519" s="4"/>
      <c r="Z519" s="7"/>
      <c r="AA519" s="7"/>
      <c r="AB519" s="7"/>
      <c r="AC519" s="7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7"/>
      <c r="CO519" s="4"/>
      <c r="CP519" s="4"/>
      <c r="CQ519" s="4"/>
      <c r="CR519" s="4"/>
      <c r="CS519" s="4"/>
      <c r="CT519" s="4"/>
      <c r="CU519" s="7"/>
      <c r="CV519" s="7"/>
      <c r="CW519" s="7"/>
      <c r="CX519" s="4"/>
      <c r="CY519" s="4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10"/>
      <c r="U520" s="4"/>
      <c r="V520" s="8"/>
      <c r="W520" s="8"/>
      <c r="X520" s="4"/>
      <c r="Y520" s="4"/>
      <c r="Z520" s="7"/>
      <c r="AA520" s="7"/>
      <c r="AB520" s="7"/>
      <c r="AC520" s="7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7"/>
      <c r="CO520" s="4"/>
      <c r="CP520" s="4"/>
      <c r="CQ520" s="4"/>
      <c r="CR520" s="4"/>
      <c r="CS520" s="4"/>
      <c r="CT520" s="4"/>
      <c r="CU520" s="7"/>
      <c r="CV520" s="7"/>
      <c r="CW520" s="7"/>
      <c r="CX520" s="4"/>
      <c r="CY520" s="4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10"/>
      <c r="U521" s="4"/>
      <c r="V521" s="8"/>
      <c r="W521" s="8"/>
      <c r="X521" s="4"/>
      <c r="Y521" s="4"/>
      <c r="Z521" s="7"/>
      <c r="AA521" s="7"/>
      <c r="AB521" s="7"/>
      <c r="AC521" s="7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7"/>
      <c r="CO521" s="4"/>
      <c r="CP521" s="4"/>
      <c r="CQ521" s="4"/>
      <c r="CR521" s="4"/>
      <c r="CS521" s="4"/>
      <c r="CT521" s="4"/>
      <c r="CU521" s="7"/>
      <c r="CV521" s="7"/>
      <c r="CW521" s="7"/>
      <c r="CX521" s="4"/>
      <c r="CY521" s="4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10"/>
      <c r="U522" s="4"/>
      <c r="V522" s="8"/>
      <c r="W522" s="8"/>
      <c r="X522" s="4"/>
      <c r="Y522" s="4"/>
      <c r="Z522" s="7"/>
      <c r="AA522" s="7"/>
      <c r="AB522" s="7"/>
      <c r="AC522" s="7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7"/>
      <c r="CO522" s="4"/>
      <c r="CP522" s="4"/>
      <c r="CQ522" s="4"/>
      <c r="CR522" s="4"/>
      <c r="CS522" s="4"/>
      <c r="CT522" s="4"/>
      <c r="CU522" s="7"/>
      <c r="CV522" s="7"/>
      <c r="CW522" s="7"/>
      <c r="CX522" s="4"/>
      <c r="CY522" s="4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10"/>
      <c r="U523" s="4"/>
      <c r="V523" s="8"/>
      <c r="W523" s="8"/>
      <c r="X523" s="4"/>
      <c r="Y523" s="4"/>
      <c r="Z523" s="7"/>
      <c r="AA523" s="7"/>
      <c r="AB523" s="7"/>
      <c r="AC523" s="7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7"/>
      <c r="CO523" s="4"/>
      <c r="CP523" s="4"/>
      <c r="CQ523" s="4"/>
      <c r="CR523" s="4"/>
      <c r="CS523" s="4"/>
      <c r="CT523" s="4"/>
      <c r="CU523" s="7"/>
      <c r="CV523" s="7"/>
      <c r="CW523" s="7"/>
      <c r="CX523" s="4"/>
      <c r="CY523" s="4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10"/>
      <c r="U524" s="4"/>
      <c r="V524" s="8"/>
      <c r="W524" s="8"/>
      <c r="X524" s="4"/>
      <c r="Y524" s="4"/>
      <c r="Z524" s="7"/>
      <c r="AA524" s="7"/>
      <c r="AB524" s="7"/>
      <c r="AC524" s="7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7"/>
      <c r="CO524" s="4"/>
      <c r="CP524" s="4"/>
      <c r="CQ524" s="4"/>
      <c r="CR524" s="4"/>
      <c r="CS524" s="4"/>
      <c r="CT524" s="4"/>
      <c r="CU524" s="7"/>
      <c r="CV524" s="7"/>
      <c r="CW524" s="7"/>
      <c r="CX524" s="4"/>
      <c r="CY524" s="4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10"/>
      <c r="U525" s="4"/>
      <c r="V525" s="8"/>
      <c r="W525" s="8"/>
      <c r="X525" s="4"/>
      <c r="Y525" s="4"/>
      <c r="Z525" s="7"/>
      <c r="AA525" s="7"/>
      <c r="AB525" s="7"/>
      <c r="AC525" s="7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7"/>
      <c r="CO525" s="4"/>
      <c r="CP525" s="4"/>
      <c r="CQ525" s="4"/>
      <c r="CR525" s="4"/>
      <c r="CS525" s="4"/>
      <c r="CT525" s="4"/>
      <c r="CU525" s="7"/>
      <c r="CV525" s="7"/>
      <c r="CW525" s="7"/>
      <c r="CX525" s="4"/>
      <c r="CY525" s="4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10"/>
      <c r="U526" s="4"/>
      <c r="V526" s="8"/>
      <c r="W526" s="8"/>
      <c r="X526" s="4"/>
      <c r="Y526" s="4"/>
      <c r="Z526" s="7"/>
      <c r="AA526" s="7"/>
      <c r="AB526" s="7"/>
      <c r="AC526" s="7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7"/>
      <c r="CO526" s="4"/>
      <c r="CP526" s="4"/>
      <c r="CQ526" s="4"/>
      <c r="CR526" s="4"/>
      <c r="CS526" s="4"/>
      <c r="CT526" s="4"/>
      <c r="CU526" s="7"/>
      <c r="CV526" s="7"/>
      <c r="CW526" s="7"/>
      <c r="CX526" s="4"/>
      <c r="CY526" s="4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10"/>
      <c r="U527" s="4"/>
      <c r="V527" s="8"/>
      <c r="W527" s="8"/>
      <c r="X527" s="4"/>
      <c r="Y527" s="4"/>
      <c r="Z527" s="7"/>
      <c r="AA527" s="7"/>
      <c r="AB527" s="7"/>
      <c r="AC527" s="7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7"/>
      <c r="CO527" s="4"/>
      <c r="CP527" s="4"/>
      <c r="CQ527" s="4"/>
      <c r="CR527" s="4"/>
      <c r="CS527" s="4"/>
      <c r="CT527" s="4"/>
      <c r="CU527" s="7"/>
      <c r="CV527" s="7"/>
      <c r="CW527" s="7"/>
      <c r="CX527" s="4"/>
      <c r="CY527" s="4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10"/>
      <c r="U528" s="4"/>
      <c r="V528" s="8"/>
      <c r="W528" s="8"/>
      <c r="X528" s="4"/>
      <c r="Y528" s="4"/>
      <c r="Z528" s="7"/>
      <c r="AA528" s="7"/>
      <c r="AB528" s="7"/>
      <c r="AC528" s="7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7"/>
      <c r="CO528" s="4"/>
      <c r="CP528" s="4"/>
      <c r="CQ528" s="4"/>
      <c r="CR528" s="4"/>
      <c r="CS528" s="4"/>
      <c r="CT528" s="4"/>
      <c r="CU528" s="7"/>
      <c r="CV528" s="7"/>
      <c r="CW528" s="7"/>
      <c r="CX528" s="4"/>
      <c r="CY528" s="4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10"/>
      <c r="U529" s="4"/>
      <c r="V529" s="8"/>
      <c r="W529" s="8"/>
      <c r="X529" s="4"/>
      <c r="Y529" s="4"/>
      <c r="Z529" s="7"/>
      <c r="AA529" s="7"/>
      <c r="AB529" s="7"/>
      <c r="AC529" s="7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7"/>
      <c r="CO529" s="4"/>
      <c r="CP529" s="4"/>
      <c r="CQ529" s="4"/>
      <c r="CR529" s="4"/>
      <c r="CS529" s="4"/>
      <c r="CT529" s="4"/>
      <c r="CU529" s="7"/>
      <c r="CV529" s="7"/>
      <c r="CW529" s="7"/>
      <c r="CX529" s="4"/>
      <c r="CY529" s="4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10"/>
      <c r="U530" s="4"/>
      <c r="V530" s="8"/>
      <c r="W530" s="8"/>
      <c r="X530" s="4"/>
      <c r="Y530" s="4"/>
      <c r="Z530" s="7"/>
      <c r="AA530" s="7"/>
      <c r="AB530" s="7"/>
      <c r="AC530" s="7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7"/>
      <c r="CO530" s="4"/>
      <c r="CP530" s="4"/>
      <c r="CQ530" s="4"/>
      <c r="CR530" s="4"/>
      <c r="CS530" s="4"/>
      <c r="CT530" s="4"/>
      <c r="CU530" s="7"/>
      <c r="CV530" s="7"/>
      <c r="CW530" s="7"/>
      <c r="CX530" s="4"/>
      <c r="CY530" s="4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10"/>
      <c r="U531" s="4"/>
      <c r="V531" s="8"/>
      <c r="W531" s="8"/>
      <c r="X531" s="4"/>
      <c r="Y531" s="4"/>
      <c r="Z531" s="7"/>
      <c r="AA531" s="7"/>
      <c r="AB531" s="7"/>
      <c r="AC531" s="7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7"/>
      <c r="CO531" s="4"/>
      <c r="CP531" s="4"/>
      <c r="CQ531" s="4"/>
      <c r="CR531" s="4"/>
      <c r="CS531" s="4"/>
      <c r="CT531" s="4"/>
      <c r="CU531" s="7"/>
      <c r="CV531" s="7"/>
      <c r="CW531" s="7"/>
      <c r="CX531" s="4"/>
      <c r="CY531" s="4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10"/>
      <c r="U532" s="4"/>
      <c r="V532" s="8"/>
      <c r="W532" s="8"/>
      <c r="X532" s="4"/>
      <c r="Y532" s="4"/>
      <c r="Z532" s="7"/>
      <c r="AA532" s="7"/>
      <c r="AB532" s="7"/>
      <c r="AC532" s="7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7"/>
      <c r="CO532" s="4"/>
      <c r="CP532" s="4"/>
      <c r="CQ532" s="4"/>
      <c r="CR532" s="4"/>
      <c r="CS532" s="4"/>
      <c r="CT532" s="4"/>
      <c r="CU532" s="7"/>
      <c r="CV532" s="7"/>
      <c r="CW532" s="7"/>
      <c r="CX532" s="4"/>
      <c r="CY532" s="4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10"/>
      <c r="U533" s="4"/>
      <c r="V533" s="8"/>
      <c r="W533" s="8"/>
      <c r="X533" s="4"/>
      <c r="Y533" s="4"/>
      <c r="Z533" s="7"/>
      <c r="AA533" s="7"/>
      <c r="AB533" s="7"/>
      <c r="AC533" s="7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7"/>
      <c r="CO533" s="4"/>
      <c r="CP533" s="4"/>
      <c r="CQ533" s="4"/>
      <c r="CR533" s="4"/>
      <c r="CS533" s="4"/>
      <c r="CT533" s="4"/>
      <c r="CU533" s="7"/>
      <c r="CV533" s="7"/>
      <c r="CW533" s="7"/>
      <c r="CX533" s="4"/>
      <c r="CY533" s="4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10"/>
      <c r="U534" s="4"/>
      <c r="V534" s="8"/>
      <c r="W534" s="8"/>
      <c r="X534" s="4"/>
      <c r="Y534" s="4"/>
      <c r="Z534" s="7"/>
      <c r="AA534" s="7"/>
      <c r="AB534" s="7"/>
      <c r="AC534" s="7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7"/>
      <c r="CO534" s="4"/>
      <c r="CP534" s="4"/>
      <c r="CQ534" s="4"/>
      <c r="CR534" s="4"/>
      <c r="CS534" s="4"/>
      <c r="CT534" s="4"/>
      <c r="CU534" s="7"/>
      <c r="CV534" s="7"/>
      <c r="CW534" s="7"/>
      <c r="CX534" s="4"/>
      <c r="CY534" s="4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10"/>
      <c r="U535" s="4"/>
      <c r="V535" s="8"/>
      <c r="W535" s="8"/>
      <c r="X535" s="4"/>
      <c r="Y535" s="4"/>
      <c r="Z535" s="7"/>
      <c r="AA535" s="7"/>
      <c r="AB535" s="7"/>
      <c r="AC535" s="7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7"/>
      <c r="CO535" s="4"/>
      <c r="CP535" s="4"/>
      <c r="CQ535" s="4"/>
      <c r="CR535" s="4"/>
      <c r="CS535" s="4"/>
      <c r="CT535" s="4"/>
      <c r="CU535" s="7"/>
      <c r="CV535" s="7"/>
      <c r="CW535" s="7"/>
      <c r="CX535" s="4"/>
      <c r="CY535" s="4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10"/>
      <c r="U536" s="4"/>
      <c r="V536" s="8"/>
      <c r="W536" s="8"/>
      <c r="X536" s="4"/>
      <c r="Y536" s="4"/>
      <c r="Z536" s="7"/>
      <c r="AA536" s="7"/>
      <c r="AB536" s="7"/>
      <c r="AC536" s="7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7"/>
      <c r="CO536" s="4"/>
      <c r="CP536" s="4"/>
      <c r="CQ536" s="4"/>
      <c r="CR536" s="4"/>
      <c r="CS536" s="4"/>
      <c r="CT536" s="4"/>
      <c r="CU536" s="7"/>
      <c r="CV536" s="7"/>
      <c r="CW536" s="7"/>
      <c r="CX536" s="4"/>
      <c r="CY536" s="4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10"/>
      <c r="U537" s="4"/>
      <c r="V537" s="8"/>
      <c r="W537" s="8"/>
      <c r="X537" s="4"/>
      <c r="Y537" s="4"/>
      <c r="Z537" s="7"/>
      <c r="AA537" s="7"/>
      <c r="AB537" s="7"/>
      <c r="AC537" s="7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7"/>
      <c r="CO537" s="4"/>
      <c r="CP537" s="4"/>
      <c r="CQ537" s="4"/>
      <c r="CR537" s="4"/>
      <c r="CS537" s="4"/>
      <c r="CT537" s="4"/>
      <c r="CU537" s="7"/>
      <c r="CV537" s="7"/>
      <c r="CW537" s="7"/>
      <c r="CX537" s="4"/>
      <c r="CY537" s="4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10"/>
      <c r="U538" s="4"/>
      <c r="V538" s="8"/>
      <c r="W538" s="8"/>
      <c r="X538" s="4"/>
      <c r="Y538" s="4"/>
      <c r="Z538" s="7"/>
      <c r="AA538" s="7"/>
      <c r="AB538" s="7"/>
      <c r="AC538" s="7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7"/>
      <c r="CO538" s="4"/>
      <c r="CP538" s="4"/>
      <c r="CQ538" s="4"/>
      <c r="CR538" s="4"/>
      <c r="CS538" s="4"/>
      <c r="CT538" s="4"/>
      <c r="CU538" s="7"/>
      <c r="CV538" s="7"/>
      <c r="CW538" s="7"/>
      <c r="CX538" s="4"/>
      <c r="CY538" s="4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10"/>
      <c r="U539" s="4"/>
      <c r="V539" s="8"/>
      <c r="W539" s="8"/>
      <c r="X539" s="4"/>
      <c r="Y539" s="4"/>
      <c r="Z539" s="7"/>
      <c r="AA539" s="7"/>
      <c r="AB539" s="7"/>
      <c r="AC539" s="7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7"/>
      <c r="CO539" s="4"/>
      <c r="CP539" s="4"/>
      <c r="CQ539" s="4"/>
      <c r="CR539" s="4"/>
      <c r="CS539" s="4"/>
      <c r="CT539" s="4"/>
      <c r="CU539" s="7"/>
      <c r="CV539" s="7"/>
      <c r="CW539" s="7"/>
      <c r="CX539" s="4"/>
      <c r="CY539" s="4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10"/>
      <c r="U540" s="4"/>
      <c r="V540" s="8"/>
      <c r="W540" s="8"/>
      <c r="X540" s="4"/>
      <c r="Y540" s="4"/>
      <c r="Z540" s="7"/>
      <c r="AA540" s="7"/>
      <c r="AB540" s="7"/>
      <c r="AC540" s="7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7"/>
      <c r="CO540" s="4"/>
      <c r="CP540" s="4"/>
      <c r="CQ540" s="4"/>
      <c r="CR540" s="4"/>
      <c r="CS540" s="4"/>
      <c r="CT540" s="4"/>
      <c r="CU540" s="7"/>
      <c r="CV540" s="7"/>
      <c r="CW540" s="7"/>
      <c r="CX540" s="4"/>
      <c r="CY540" s="4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10"/>
      <c r="U541" s="4"/>
      <c r="V541" s="8"/>
      <c r="W541" s="8"/>
      <c r="X541" s="4"/>
      <c r="Y541" s="4"/>
      <c r="Z541" s="7"/>
      <c r="AA541" s="7"/>
      <c r="AB541" s="7"/>
      <c r="AC541" s="7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7"/>
      <c r="CO541" s="4"/>
      <c r="CP541" s="4"/>
      <c r="CQ541" s="4"/>
      <c r="CR541" s="4"/>
      <c r="CS541" s="4"/>
      <c r="CT541" s="4"/>
      <c r="CU541" s="7"/>
      <c r="CV541" s="7"/>
      <c r="CW541" s="7"/>
      <c r="CX541" s="4"/>
      <c r="CY541" s="4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10"/>
      <c r="U542" s="4"/>
      <c r="V542" s="8"/>
      <c r="W542" s="8"/>
      <c r="X542" s="4"/>
      <c r="Y542" s="4"/>
      <c r="Z542" s="7"/>
      <c r="AA542" s="7"/>
      <c r="AB542" s="7"/>
      <c r="AC542" s="7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7"/>
      <c r="CO542" s="4"/>
      <c r="CP542" s="4"/>
      <c r="CQ542" s="4"/>
      <c r="CR542" s="4"/>
      <c r="CS542" s="4"/>
      <c r="CT542" s="4"/>
      <c r="CU542" s="7"/>
      <c r="CV542" s="7"/>
      <c r="CW542" s="7"/>
      <c r="CX542" s="4"/>
      <c r="CY542" s="4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10"/>
      <c r="U543" s="4"/>
      <c r="V543" s="8"/>
      <c r="W543" s="8"/>
      <c r="X543" s="4"/>
      <c r="Y543" s="4"/>
      <c r="Z543" s="7"/>
      <c r="AA543" s="7"/>
      <c r="AB543" s="7"/>
      <c r="AC543" s="7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7"/>
      <c r="CO543" s="4"/>
      <c r="CP543" s="4"/>
      <c r="CQ543" s="4"/>
      <c r="CR543" s="4"/>
      <c r="CS543" s="4"/>
      <c r="CT543" s="4"/>
      <c r="CU543" s="7"/>
      <c r="CV543" s="7"/>
      <c r="CW543" s="7"/>
      <c r="CX543" s="4"/>
      <c r="CY543" s="4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10"/>
      <c r="U544" s="4"/>
      <c r="V544" s="8"/>
      <c r="W544" s="8"/>
      <c r="X544" s="4"/>
      <c r="Y544" s="4"/>
      <c r="Z544" s="7"/>
      <c r="AA544" s="7"/>
      <c r="AB544" s="7"/>
      <c r="AC544" s="7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7"/>
      <c r="CO544" s="4"/>
      <c r="CP544" s="4"/>
      <c r="CQ544" s="4"/>
      <c r="CR544" s="4"/>
      <c r="CS544" s="4"/>
      <c r="CT544" s="4"/>
      <c r="CU544" s="7"/>
      <c r="CV544" s="7"/>
      <c r="CW544" s="7"/>
      <c r="CX544" s="4"/>
      <c r="CY544" s="4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10"/>
      <c r="U545" s="4"/>
      <c r="V545" s="8"/>
      <c r="W545" s="8"/>
      <c r="X545" s="4"/>
      <c r="Y545" s="4"/>
      <c r="Z545" s="7"/>
      <c r="AA545" s="7"/>
      <c r="AB545" s="7"/>
      <c r="AC545" s="7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7"/>
      <c r="CO545" s="4"/>
      <c r="CP545" s="4"/>
      <c r="CQ545" s="4"/>
      <c r="CR545" s="4"/>
      <c r="CS545" s="4"/>
      <c r="CT545" s="4"/>
      <c r="CU545" s="7"/>
      <c r="CV545" s="7"/>
      <c r="CW545" s="7"/>
      <c r="CX545" s="4"/>
      <c r="CY545" s="4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10"/>
      <c r="U546" s="4"/>
      <c r="V546" s="8"/>
      <c r="W546" s="8"/>
      <c r="X546" s="4"/>
      <c r="Y546" s="4"/>
      <c r="Z546" s="7"/>
      <c r="AA546" s="7"/>
      <c r="AB546" s="7"/>
      <c r="AC546" s="7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7"/>
      <c r="CO546" s="4"/>
      <c r="CP546" s="4"/>
      <c r="CQ546" s="4"/>
      <c r="CR546" s="4"/>
      <c r="CS546" s="4"/>
      <c r="CT546" s="4"/>
      <c r="CU546" s="7"/>
      <c r="CV546" s="7"/>
      <c r="CW546" s="7"/>
      <c r="CX546" s="4"/>
      <c r="CY546" s="4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10"/>
      <c r="U547" s="4"/>
      <c r="V547" s="8"/>
      <c r="W547" s="8"/>
      <c r="X547" s="4"/>
      <c r="Y547" s="4"/>
      <c r="Z547" s="7"/>
      <c r="AA547" s="7"/>
      <c r="AB547" s="7"/>
      <c r="AC547" s="7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7"/>
      <c r="CO547" s="4"/>
      <c r="CP547" s="4"/>
      <c r="CQ547" s="4"/>
      <c r="CR547" s="4"/>
      <c r="CS547" s="4"/>
      <c r="CT547" s="4"/>
      <c r="CU547" s="7"/>
      <c r="CV547" s="7"/>
      <c r="CW547" s="7"/>
      <c r="CX547" s="4"/>
      <c r="CY547" s="4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10"/>
      <c r="U548" s="4"/>
      <c r="V548" s="8"/>
      <c r="W548" s="8"/>
      <c r="X548" s="4"/>
      <c r="Y548" s="4"/>
      <c r="Z548" s="7"/>
      <c r="AA548" s="7"/>
      <c r="AB548" s="7"/>
      <c r="AC548" s="7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7"/>
      <c r="CO548" s="4"/>
      <c r="CP548" s="4"/>
      <c r="CQ548" s="4"/>
      <c r="CR548" s="4"/>
      <c r="CS548" s="4"/>
      <c r="CT548" s="4"/>
      <c r="CU548" s="7"/>
      <c r="CV548" s="7"/>
      <c r="CW548" s="7"/>
      <c r="CX548" s="4"/>
      <c r="CY548" s="4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10"/>
      <c r="U549" s="4"/>
      <c r="V549" s="8"/>
      <c r="W549" s="8"/>
      <c r="X549" s="4"/>
      <c r="Y549" s="4"/>
      <c r="Z549" s="7"/>
      <c r="AA549" s="7"/>
      <c r="AB549" s="7"/>
      <c r="AC549" s="7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7"/>
      <c r="CO549" s="4"/>
      <c r="CP549" s="4"/>
      <c r="CQ549" s="4"/>
      <c r="CR549" s="4"/>
      <c r="CS549" s="4"/>
      <c r="CT549" s="4"/>
      <c r="CU549" s="7"/>
      <c r="CV549" s="7"/>
      <c r="CW549" s="7"/>
      <c r="CX549" s="4"/>
      <c r="CY549" s="4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10"/>
      <c r="U550" s="4"/>
      <c r="V550" s="8"/>
      <c r="W550" s="8"/>
      <c r="X550" s="4"/>
      <c r="Y550" s="4"/>
      <c r="Z550" s="7"/>
      <c r="AA550" s="7"/>
      <c r="AB550" s="7"/>
      <c r="AC550" s="7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7"/>
      <c r="CO550" s="4"/>
      <c r="CP550" s="4"/>
      <c r="CQ550" s="4"/>
      <c r="CR550" s="4"/>
      <c r="CS550" s="4"/>
      <c r="CT550" s="4"/>
      <c r="CU550" s="7"/>
      <c r="CV550" s="7"/>
      <c r="CW550" s="7"/>
      <c r="CX550" s="4"/>
      <c r="CY550" s="4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10"/>
      <c r="U551" s="4"/>
      <c r="V551" s="8"/>
      <c r="W551" s="8"/>
      <c r="X551" s="4"/>
      <c r="Y551" s="4"/>
      <c r="Z551" s="7"/>
      <c r="AA551" s="7"/>
      <c r="AB551" s="7"/>
      <c r="AC551" s="7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7"/>
      <c r="CO551" s="4"/>
      <c r="CP551" s="4"/>
      <c r="CQ551" s="4"/>
      <c r="CR551" s="4"/>
      <c r="CS551" s="4"/>
      <c r="CT551" s="4"/>
      <c r="CU551" s="7"/>
      <c r="CV551" s="7"/>
      <c r="CW551" s="7"/>
      <c r="CX551" s="4"/>
      <c r="CY551" s="4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10"/>
      <c r="U552" s="4"/>
      <c r="V552" s="8"/>
      <c r="W552" s="8"/>
      <c r="X552" s="4"/>
      <c r="Y552" s="4"/>
      <c r="Z552" s="7"/>
      <c r="AA552" s="7"/>
      <c r="AB552" s="7"/>
      <c r="AC552" s="7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7"/>
      <c r="CO552" s="4"/>
      <c r="CP552" s="4"/>
      <c r="CQ552" s="4"/>
      <c r="CR552" s="4"/>
      <c r="CS552" s="4"/>
      <c r="CT552" s="4"/>
      <c r="CU552" s="7"/>
      <c r="CV552" s="7"/>
      <c r="CW552" s="7"/>
      <c r="CX552" s="4"/>
      <c r="CY552" s="4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10"/>
      <c r="U553" s="4"/>
      <c r="V553" s="8"/>
      <c r="W553" s="8"/>
      <c r="X553" s="4"/>
      <c r="Y553" s="4"/>
      <c r="Z553" s="7"/>
      <c r="AA553" s="7"/>
      <c r="AB553" s="7"/>
      <c r="AC553" s="7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7"/>
      <c r="CO553" s="4"/>
      <c r="CP553" s="4"/>
      <c r="CQ553" s="4"/>
      <c r="CR553" s="4"/>
      <c r="CS553" s="4"/>
      <c r="CT553" s="4"/>
      <c r="CU553" s="7"/>
      <c r="CV553" s="7"/>
      <c r="CW553" s="7"/>
      <c r="CX553" s="4"/>
      <c r="CY553" s="4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10"/>
      <c r="U554" s="4"/>
      <c r="V554" s="8"/>
      <c r="W554" s="8"/>
      <c r="X554" s="4"/>
      <c r="Y554" s="4"/>
      <c r="Z554" s="7"/>
      <c r="AA554" s="7"/>
      <c r="AB554" s="7"/>
      <c r="AC554" s="7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7"/>
      <c r="CO554" s="4"/>
      <c r="CP554" s="4"/>
      <c r="CQ554" s="4"/>
      <c r="CR554" s="4"/>
      <c r="CS554" s="4"/>
      <c r="CT554" s="4"/>
      <c r="CU554" s="7"/>
      <c r="CV554" s="7"/>
      <c r="CW554" s="7"/>
      <c r="CX554" s="4"/>
      <c r="CY554" s="4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10"/>
      <c r="U555" s="4"/>
      <c r="V555" s="8"/>
      <c r="W555" s="8"/>
      <c r="X555" s="4"/>
      <c r="Y555" s="4"/>
      <c r="Z555" s="7"/>
      <c r="AA555" s="7"/>
      <c r="AB555" s="7"/>
      <c r="AC555" s="7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7"/>
      <c r="CO555" s="4"/>
      <c r="CP555" s="4"/>
      <c r="CQ555" s="4"/>
      <c r="CR555" s="4"/>
      <c r="CS555" s="4"/>
      <c r="CT555" s="4"/>
      <c r="CU555" s="7"/>
      <c r="CV555" s="7"/>
      <c r="CW555" s="7"/>
      <c r="CX555" s="4"/>
      <c r="CY555" s="4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10"/>
      <c r="U556" s="4"/>
      <c r="V556" s="8"/>
      <c r="W556" s="8"/>
      <c r="X556" s="4"/>
      <c r="Y556" s="4"/>
      <c r="Z556" s="7"/>
      <c r="AA556" s="7"/>
      <c r="AB556" s="7"/>
      <c r="AC556" s="7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7"/>
      <c r="CO556" s="4"/>
      <c r="CP556" s="4"/>
      <c r="CQ556" s="4"/>
      <c r="CR556" s="4"/>
      <c r="CS556" s="4"/>
      <c r="CT556" s="4"/>
      <c r="CU556" s="7"/>
      <c r="CV556" s="7"/>
      <c r="CW556" s="7"/>
      <c r="CX556" s="4"/>
      <c r="CY556" s="4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10"/>
      <c r="U557" s="4"/>
      <c r="V557" s="8"/>
      <c r="W557" s="8"/>
      <c r="X557" s="4"/>
      <c r="Y557" s="4"/>
      <c r="Z557" s="7"/>
      <c r="AA557" s="7"/>
      <c r="AB557" s="7"/>
      <c r="AC557" s="7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7"/>
      <c r="CO557" s="4"/>
      <c r="CP557" s="4"/>
      <c r="CQ557" s="4"/>
      <c r="CR557" s="4"/>
      <c r="CS557" s="4"/>
      <c r="CT557" s="4"/>
      <c r="CU557" s="7"/>
      <c r="CV557" s="7"/>
      <c r="CW557" s="7"/>
      <c r="CX557" s="4"/>
      <c r="CY557" s="4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10"/>
      <c r="U558" s="4"/>
      <c r="V558" s="8"/>
      <c r="W558" s="8"/>
      <c r="X558" s="4"/>
      <c r="Y558" s="4"/>
      <c r="Z558" s="7"/>
      <c r="AA558" s="7"/>
      <c r="AB558" s="7"/>
      <c r="AC558" s="7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7"/>
      <c r="CO558" s="4"/>
      <c r="CP558" s="4"/>
      <c r="CQ558" s="4"/>
      <c r="CR558" s="4"/>
      <c r="CS558" s="4"/>
      <c r="CT558" s="4"/>
      <c r="CU558" s="7"/>
      <c r="CV558" s="7"/>
      <c r="CW558" s="7"/>
      <c r="CX558" s="4"/>
      <c r="CY558" s="4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10"/>
      <c r="U559" s="4"/>
      <c r="V559" s="8"/>
      <c r="W559" s="8"/>
      <c r="X559" s="4"/>
      <c r="Y559" s="4"/>
      <c r="Z559" s="7"/>
      <c r="AA559" s="7"/>
      <c r="AB559" s="7"/>
      <c r="AC559" s="7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7"/>
      <c r="CO559" s="4"/>
      <c r="CP559" s="4"/>
      <c r="CQ559" s="4"/>
      <c r="CR559" s="4"/>
      <c r="CS559" s="4"/>
      <c r="CT559" s="4"/>
      <c r="CU559" s="7"/>
      <c r="CV559" s="7"/>
      <c r="CW559" s="7"/>
      <c r="CX559" s="4"/>
      <c r="CY559" s="4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10"/>
      <c r="U560" s="4"/>
      <c r="V560" s="8"/>
      <c r="W560" s="8"/>
      <c r="X560" s="4"/>
      <c r="Y560" s="4"/>
      <c r="Z560" s="7"/>
      <c r="AA560" s="7"/>
      <c r="AB560" s="7"/>
      <c r="AC560" s="7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7"/>
      <c r="CO560" s="4"/>
      <c r="CP560" s="4"/>
      <c r="CQ560" s="4"/>
      <c r="CR560" s="4"/>
      <c r="CS560" s="4"/>
      <c r="CT560" s="4"/>
      <c r="CU560" s="7"/>
      <c r="CV560" s="7"/>
      <c r="CW560" s="7"/>
      <c r="CX560" s="4"/>
      <c r="CY560" s="4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10"/>
      <c r="U561" s="4"/>
      <c r="V561" s="8"/>
      <c r="W561" s="8"/>
      <c r="X561" s="4"/>
      <c r="Y561" s="4"/>
      <c r="Z561" s="7"/>
      <c r="AA561" s="7"/>
      <c r="AB561" s="7"/>
      <c r="AC561" s="7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7"/>
      <c r="CO561" s="4"/>
      <c r="CP561" s="4"/>
      <c r="CQ561" s="4"/>
      <c r="CR561" s="4"/>
      <c r="CS561" s="4"/>
      <c r="CT561" s="4"/>
      <c r="CU561" s="7"/>
      <c r="CV561" s="7"/>
      <c r="CW561" s="7"/>
      <c r="CX561" s="4"/>
      <c r="CY561" s="4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10"/>
      <c r="U562" s="4"/>
      <c r="V562" s="8"/>
      <c r="W562" s="8"/>
      <c r="X562" s="4"/>
      <c r="Y562" s="4"/>
      <c r="Z562" s="7"/>
      <c r="AA562" s="7"/>
      <c r="AB562" s="7"/>
      <c r="AC562" s="7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7"/>
      <c r="CO562" s="4"/>
      <c r="CP562" s="4"/>
      <c r="CQ562" s="4"/>
      <c r="CR562" s="4"/>
      <c r="CS562" s="4"/>
      <c r="CT562" s="4"/>
      <c r="CU562" s="7"/>
      <c r="CV562" s="7"/>
      <c r="CW562" s="7"/>
      <c r="CX562" s="4"/>
      <c r="CY562" s="4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10"/>
      <c r="U563" s="4"/>
      <c r="V563" s="8"/>
      <c r="W563" s="8"/>
      <c r="X563" s="4"/>
      <c r="Y563" s="4"/>
      <c r="Z563" s="7"/>
      <c r="AA563" s="7"/>
      <c r="AB563" s="7"/>
      <c r="AC563" s="7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7"/>
      <c r="CO563" s="4"/>
      <c r="CP563" s="4"/>
      <c r="CQ563" s="4"/>
      <c r="CR563" s="4"/>
      <c r="CS563" s="4"/>
      <c r="CT563" s="4"/>
      <c r="CU563" s="7"/>
      <c r="CV563" s="7"/>
      <c r="CW563" s="7"/>
      <c r="CX563" s="4"/>
      <c r="CY563" s="4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10"/>
      <c r="U564" s="4"/>
      <c r="V564" s="8"/>
      <c r="W564" s="8"/>
      <c r="X564" s="4"/>
      <c r="Y564" s="4"/>
      <c r="Z564" s="7"/>
      <c r="AA564" s="7"/>
      <c r="AB564" s="7"/>
      <c r="AC564" s="7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7"/>
      <c r="CO564" s="4"/>
      <c r="CP564" s="4"/>
      <c r="CQ564" s="4"/>
      <c r="CR564" s="4"/>
      <c r="CS564" s="4"/>
      <c r="CT564" s="4"/>
      <c r="CU564" s="7"/>
      <c r="CV564" s="7"/>
      <c r="CW564" s="7"/>
      <c r="CX564" s="4"/>
      <c r="CY564" s="4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10"/>
      <c r="U565" s="4"/>
      <c r="V565" s="8"/>
      <c r="W565" s="8"/>
      <c r="X565" s="4"/>
      <c r="Y565" s="4"/>
      <c r="Z565" s="7"/>
      <c r="AA565" s="7"/>
      <c r="AB565" s="7"/>
      <c r="AC565" s="7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7"/>
      <c r="CO565" s="4"/>
      <c r="CP565" s="4"/>
      <c r="CQ565" s="4"/>
      <c r="CR565" s="4"/>
      <c r="CS565" s="4"/>
      <c r="CT565" s="4"/>
      <c r="CU565" s="7"/>
      <c r="CV565" s="7"/>
      <c r="CW565" s="7"/>
      <c r="CX565" s="4"/>
      <c r="CY565" s="4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10"/>
      <c r="U566" s="4"/>
      <c r="V566" s="8"/>
      <c r="W566" s="8"/>
      <c r="X566" s="4"/>
      <c r="Y566" s="4"/>
      <c r="Z566" s="7"/>
      <c r="AA566" s="7"/>
      <c r="AB566" s="7"/>
      <c r="AC566" s="7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7"/>
      <c r="CO566" s="4"/>
      <c r="CP566" s="4"/>
      <c r="CQ566" s="4"/>
      <c r="CR566" s="4"/>
      <c r="CS566" s="4"/>
      <c r="CT566" s="4"/>
      <c r="CU566" s="7"/>
      <c r="CV566" s="7"/>
      <c r="CW566" s="7"/>
      <c r="CX566" s="4"/>
      <c r="CY566" s="4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10"/>
      <c r="U567" s="4"/>
      <c r="V567" s="8"/>
      <c r="W567" s="8"/>
      <c r="X567" s="4"/>
      <c r="Y567" s="4"/>
      <c r="Z567" s="7"/>
      <c r="AA567" s="7"/>
      <c r="AB567" s="7"/>
      <c r="AC567" s="7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7"/>
      <c r="CO567" s="4"/>
      <c r="CP567" s="4"/>
      <c r="CQ567" s="4"/>
      <c r="CR567" s="4"/>
      <c r="CS567" s="4"/>
      <c r="CT567" s="4"/>
      <c r="CU567" s="7"/>
      <c r="CV567" s="7"/>
      <c r="CW567" s="7"/>
      <c r="CX567" s="4"/>
      <c r="CY567" s="4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10"/>
      <c r="U568" s="4"/>
      <c r="V568" s="8"/>
      <c r="W568" s="8"/>
      <c r="X568" s="4"/>
      <c r="Y568" s="4"/>
      <c r="Z568" s="7"/>
      <c r="AA568" s="7"/>
      <c r="AB568" s="7"/>
      <c r="AC568" s="7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7"/>
      <c r="CO568" s="4"/>
      <c r="CP568" s="4"/>
      <c r="CQ568" s="4"/>
      <c r="CR568" s="4"/>
      <c r="CS568" s="4"/>
      <c r="CT568" s="4"/>
      <c r="CU568" s="7"/>
      <c r="CV568" s="7"/>
      <c r="CW568" s="7"/>
      <c r="CX568" s="4"/>
      <c r="CY568" s="4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10"/>
      <c r="U569" s="4"/>
      <c r="V569" s="8"/>
      <c r="W569" s="8"/>
      <c r="X569" s="4"/>
      <c r="Y569" s="4"/>
      <c r="Z569" s="7"/>
      <c r="AA569" s="7"/>
      <c r="AB569" s="7"/>
      <c r="AC569" s="7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7"/>
      <c r="CO569" s="4"/>
      <c r="CP569" s="4"/>
      <c r="CQ569" s="4"/>
      <c r="CR569" s="4"/>
      <c r="CS569" s="4"/>
      <c r="CT569" s="4"/>
      <c r="CU569" s="7"/>
      <c r="CV569" s="7"/>
      <c r="CW569" s="7"/>
      <c r="CX569" s="4"/>
      <c r="CY569" s="4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10"/>
      <c r="U570" s="4"/>
      <c r="V570" s="8"/>
      <c r="W570" s="8"/>
      <c r="X570" s="4"/>
      <c r="Y570" s="4"/>
      <c r="Z570" s="7"/>
      <c r="AA570" s="7"/>
      <c r="AB570" s="7"/>
      <c r="AC570" s="7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7"/>
      <c r="CO570" s="4"/>
      <c r="CP570" s="4"/>
      <c r="CQ570" s="4"/>
      <c r="CR570" s="4"/>
      <c r="CS570" s="4"/>
      <c r="CT570" s="4"/>
      <c r="CU570" s="7"/>
      <c r="CV570" s="7"/>
      <c r="CW570" s="7"/>
      <c r="CX570" s="4"/>
      <c r="CY570" s="4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10"/>
      <c r="U571" s="4"/>
      <c r="V571" s="8"/>
      <c r="W571" s="8"/>
      <c r="X571" s="4"/>
      <c r="Y571" s="4"/>
      <c r="Z571" s="7"/>
      <c r="AA571" s="7"/>
      <c r="AB571" s="7"/>
      <c r="AC571" s="7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7"/>
      <c r="CO571" s="4"/>
      <c r="CP571" s="4"/>
      <c r="CQ571" s="4"/>
      <c r="CR571" s="4"/>
      <c r="CS571" s="4"/>
      <c r="CT571" s="4"/>
      <c r="CU571" s="7"/>
      <c r="CV571" s="7"/>
      <c r="CW571" s="7"/>
      <c r="CX571" s="4"/>
      <c r="CY571" s="4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10"/>
      <c r="U572" s="4"/>
      <c r="V572" s="8"/>
      <c r="W572" s="8"/>
      <c r="X572" s="4"/>
      <c r="Y572" s="4"/>
      <c r="Z572" s="7"/>
      <c r="AA572" s="7"/>
      <c r="AB572" s="7"/>
      <c r="AC572" s="7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7"/>
      <c r="CO572" s="4"/>
      <c r="CP572" s="4"/>
      <c r="CQ572" s="4"/>
      <c r="CR572" s="4"/>
      <c r="CS572" s="4"/>
      <c r="CT572" s="4"/>
      <c r="CU572" s="7"/>
      <c r="CV572" s="7"/>
      <c r="CW572" s="7"/>
      <c r="CX572" s="4"/>
      <c r="CY572" s="4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10"/>
      <c r="U573" s="4"/>
      <c r="V573" s="8"/>
      <c r="W573" s="8"/>
      <c r="X573" s="4"/>
      <c r="Y573" s="4"/>
      <c r="Z573" s="7"/>
      <c r="AA573" s="7"/>
      <c r="AB573" s="7"/>
      <c r="AC573" s="7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7"/>
      <c r="CO573" s="4"/>
      <c r="CP573" s="4"/>
      <c r="CQ573" s="4"/>
      <c r="CR573" s="4"/>
      <c r="CS573" s="4"/>
      <c r="CT573" s="4"/>
      <c r="CU573" s="7"/>
      <c r="CV573" s="7"/>
      <c r="CW573" s="7"/>
      <c r="CX573" s="4"/>
      <c r="CY573" s="4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10"/>
      <c r="U574" s="4"/>
      <c r="V574" s="8"/>
      <c r="W574" s="8"/>
      <c r="X574" s="4"/>
      <c r="Y574" s="4"/>
      <c r="Z574" s="7"/>
      <c r="AA574" s="7"/>
      <c r="AB574" s="7"/>
      <c r="AC574" s="7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7"/>
      <c r="CO574" s="4"/>
      <c r="CP574" s="4"/>
      <c r="CQ574" s="4"/>
      <c r="CR574" s="4"/>
      <c r="CS574" s="4"/>
      <c r="CT574" s="4"/>
      <c r="CU574" s="7"/>
      <c r="CV574" s="7"/>
      <c r="CW574" s="7"/>
      <c r="CX574" s="4"/>
      <c r="CY574" s="4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10"/>
      <c r="U575" s="4"/>
      <c r="V575" s="8"/>
      <c r="W575" s="8"/>
      <c r="X575" s="4"/>
      <c r="Y575" s="4"/>
      <c r="Z575" s="7"/>
      <c r="AA575" s="7"/>
      <c r="AB575" s="7"/>
      <c r="AC575" s="7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7"/>
      <c r="CO575" s="4"/>
      <c r="CP575" s="4"/>
      <c r="CQ575" s="4"/>
      <c r="CR575" s="4"/>
      <c r="CS575" s="4"/>
      <c r="CT575" s="4"/>
      <c r="CU575" s="7"/>
      <c r="CV575" s="7"/>
      <c r="CW575" s="7"/>
      <c r="CX575" s="4"/>
      <c r="CY575" s="4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10"/>
      <c r="U576" s="4"/>
      <c r="V576" s="8"/>
      <c r="W576" s="8"/>
      <c r="X576" s="4"/>
      <c r="Y576" s="4"/>
      <c r="Z576" s="7"/>
      <c r="AA576" s="7"/>
      <c r="AB576" s="7"/>
      <c r="AC576" s="7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7"/>
      <c r="CO576" s="4"/>
      <c r="CP576" s="4"/>
      <c r="CQ576" s="4"/>
      <c r="CR576" s="4"/>
      <c r="CS576" s="4"/>
      <c r="CT576" s="4"/>
      <c r="CU576" s="7"/>
      <c r="CV576" s="7"/>
      <c r="CW576" s="7"/>
      <c r="CX576" s="4"/>
      <c r="CY576" s="4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10"/>
      <c r="U577" s="4"/>
      <c r="V577" s="8"/>
      <c r="W577" s="8"/>
      <c r="X577" s="4"/>
      <c r="Y577" s="4"/>
      <c r="Z577" s="7"/>
      <c r="AA577" s="7"/>
      <c r="AB577" s="7"/>
      <c r="AC577" s="7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7"/>
      <c r="CO577" s="4"/>
      <c r="CP577" s="4"/>
      <c r="CQ577" s="4"/>
      <c r="CR577" s="4"/>
      <c r="CS577" s="4"/>
      <c r="CT577" s="4"/>
      <c r="CU577" s="7"/>
      <c r="CV577" s="7"/>
      <c r="CW577" s="7"/>
      <c r="CX577" s="4"/>
      <c r="CY577" s="4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10"/>
      <c r="U578" s="4"/>
      <c r="V578" s="8"/>
      <c r="W578" s="8"/>
      <c r="X578" s="4"/>
      <c r="Y578" s="4"/>
      <c r="Z578" s="7"/>
      <c r="AA578" s="7"/>
      <c r="AB578" s="7"/>
      <c r="AC578" s="7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7"/>
      <c r="CO578" s="4"/>
      <c r="CP578" s="4"/>
      <c r="CQ578" s="4"/>
      <c r="CR578" s="4"/>
      <c r="CS578" s="4"/>
      <c r="CT578" s="4"/>
      <c r="CU578" s="7"/>
      <c r="CV578" s="7"/>
      <c r="CW578" s="7"/>
      <c r="CX578" s="4"/>
      <c r="CY578" s="4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10"/>
      <c r="U579" s="4"/>
      <c r="V579" s="8"/>
      <c r="W579" s="8"/>
      <c r="X579" s="4"/>
      <c r="Y579" s="4"/>
      <c r="Z579" s="7"/>
      <c r="AA579" s="7"/>
      <c r="AB579" s="7"/>
      <c r="AC579" s="7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7"/>
      <c r="CO579" s="4"/>
      <c r="CP579" s="4"/>
      <c r="CQ579" s="4"/>
      <c r="CR579" s="4"/>
      <c r="CS579" s="4"/>
      <c r="CT579" s="4"/>
      <c r="CU579" s="7"/>
      <c r="CV579" s="7"/>
      <c r="CW579" s="7"/>
      <c r="CX579" s="4"/>
      <c r="CY579" s="4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10"/>
      <c r="U580" s="4"/>
      <c r="V580" s="8"/>
      <c r="W580" s="8"/>
      <c r="X580" s="4"/>
      <c r="Y580" s="4"/>
      <c r="Z580" s="7"/>
      <c r="AA580" s="7"/>
      <c r="AB580" s="7"/>
      <c r="AC580" s="7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7"/>
      <c r="CO580" s="4"/>
      <c r="CP580" s="4"/>
      <c r="CQ580" s="4"/>
      <c r="CR580" s="4"/>
      <c r="CS580" s="4"/>
      <c r="CT580" s="4"/>
      <c r="CU580" s="7"/>
      <c r="CV580" s="7"/>
      <c r="CW580" s="7"/>
      <c r="CX580" s="4"/>
      <c r="CY580" s="4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10"/>
      <c r="U581" s="4"/>
      <c r="V581" s="8"/>
      <c r="W581" s="8"/>
      <c r="X581" s="4"/>
      <c r="Y581" s="4"/>
      <c r="Z581" s="7"/>
      <c r="AA581" s="7"/>
      <c r="AB581" s="7"/>
      <c r="AC581" s="7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7"/>
      <c r="CO581" s="4"/>
      <c r="CP581" s="4"/>
      <c r="CQ581" s="4"/>
      <c r="CR581" s="4"/>
      <c r="CS581" s="4"/>
      <c r="CT581" s="4"/>
      <c r="CU581" s="7"/>
      <c r="CV581" s="7"/>
      <c r="CW581" s="7"/>
      <c r="CX581" s="4"/>
      <c r="CY581" s="4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10"/>
      <c r="U582" s="4"/>
      <c r="V582" s="8"/>
      <c r="W582" s="8"/>
      <c r="X582" s="4"/>
      <c r="Y582" s="4"/>
      <c r="Z582" s="7"/>
      <c r="AA582" s="7"/>
      <c r="AB582" s="7"/>
      <c r="AC582" s="7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7"/>
      <c r="CO582" s="4"/>
      <c r="CP582" s="4"/>
      <c r="CQ582" s="4"/>
      <c r="CR582" s="4"/>
      <c r="CS582" s="4"/>
      <c r="CT582" s="4"/>
      <c r="CU582" s="7"/>
      <c r="CV582" s="7"/>
      <c r="CW582" s="7"/>
      <c r="CX582" s="4"/>
      <c r="CY582" s="4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10"/>
      <c r="U583" s="4"/>
      <c r="V583" s="8"/>
      <c r="W583" s="8"/>
      <c r="X583" s="4"/>
      <c r="Y583" s="4"/>
      <c r="Z583" s="7"/>
      <c r="AA583" s="7"/>
      <c r="AB583" s="7"/>
      <c r="AC583" s="7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7"/>
      <c r="CO583" s="4"/>
      <c r="CP583" s="4"/>
      <c r="CQ583" s="4"/>
      <c r="CR583" s="4"/>
      <c r="CS583" s="4"/>
      <c r="CT583" s="4"/>
      <c r="CU583" s="7"/>
      <c r="CV583" s="7"/>
      <c r="CW583" s="7"/>
      <c r="CX583" s="4"/>
      <c r="CY583" s="4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10"/>
      <c r="U584" s="4"/>
      <c r="V584" s="8"/>
      <c r="W584" s="8"/>
      <c r="X584" s="4"/>
      <c r="Y584" s="4"/>
      <c r="Z584" s="7"/>
      <c r="AA584" s="7"/>
      <c r="AB584" s="7"/>
      <c r="AC584" s="7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7"/>
      <c r="CO584" s="4"/>
      <c r="CP584" s="4"/>
      <c r="CQ584" s="4"/>
      <c r="CR584" s="4"/>
      <c r="CS584" s="4"/>
      <c r="CT584" s="4"/>
      <c r="CU584" s="7"/>
      <c r="CV584" s="7"/>
      <c r="CW584" s="7"/>
      <c r="CX584" s="4"/>
      <c r="CY584" s="4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10"/>
      <c r="U585" s="4"/>
      <c r="V585" s="8"/>
      <c r="W585" s="8"/>
      <c r="X585" s="4"/>
      <c r="Y585" s="4"/>
      <c r="Z585" s="7"/>
      <c r="AA585" s="7"/>
      <c r="AB585" s="7"/>
      <c r="AC585" s="7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7"/>
      <c r="CO585" s="4"/>
      <c r="CP585" s="4"/>
      <c r="CQ585" s="4"/>
      <c r="CR585" s="4"/>
      <c r="CS585" s="4"/>
      <c r="CT585" s="4"/>
      <c r="CU585" s="7"/>
      <c r="CV585" s="7"/>
      <c r="CW585" s="7"/>
      <c r="CX585" s="4"/>
      <c r="CY585" s="4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10"/>
      <c r="U586" s="4"/>
      <c r="V586" s="8"/>
      <c r="W586" s="8"/>
      <c r="X586" s="4"/>
      <c r="Y586" s="4"/>
      <c r="Z586" s="7"/>
      <c r="AA586" s="7"/>
      <c r="AB586" s="7"/>
      <c r="AC586" s="7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7"/>
      <c r="CO586" s="4"/>
      <c r="CP586" s="4"/>
      <c r="CQ586" s="4"/>
      <c r="CR586" s="4"/>
      <c r="CS586" s="4"/>
      <c r="CT586" s="4"/>
      <c r="CU586" s="7"/>
      <c r="CV586" s="7"/>
      <c r="CW586" s="7"/>
      <c r="CX586" s="4"/>
      <c r="CY586" s="4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10"/>
      <c r="U587" s="4"/>
      <c r="V587" s="8"/>
      <c r="W587" s="8"/>
      <c r="X587" s="4"/>
      <c r="Y587" s="4"/>
      <c r="Z587" s="7"/>
      <c r="AA587" s="7"/>
      <c r="AB587" s="7"/>
      <c r="AC587" s="7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7"/>
      <c r="CO587" s="4"/>
      <c r="CP587" s="4"/>
      <c r="CQ587" s="4"/>
      <c r="CR587" s="4"/>
      <c r="CS587" s="4"/>
      <c r="CT587" s="4"/>
      <c r="CU587" s="7"/>
      <c r="CV587" s="7"/>
      <c r="CW587" s="7"/>
      <c r="CX587" s="4"/>
      <c r="CY587" s="4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10"/>
      <c r="U588" s="4"/>
      <c r="V588" s="8"/>
      <c r="W588" s="8"/>
      <c r="X588" s="4"/>
      <c r="Y588" s="4"/>
      <c r="Z588" s="7"/>
      <c r="AA588" s="7"/>
      <c r="AB588" s="7"/>
      <c r="AC588" s="7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7"/>
      <c r="CO588" s="4"/>
      <c r="CP588" s="4"/>
      <c r="CQ588" s="4"/>
      <c r="CR588" s="4"/>
      <c r="CS588" s="4"/>
      <c r="CT588" s="4"/>
      <c r="CU588" s="7"/>
      <c r="CV588" s="7"/>
      <c r="CW588" s="7"/>
      <c r="CX588" s="4"/>
      <c r="CY588" s="4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10"/>
      <c r="U589" s="4"/>
      <c r="V589" s="8"/>
      <c r="W589" s="8"/>
      <c r="X589" s="4"/>
      <c r="Y589" s="4"/>
      <c r="Z589" s="7"/>
      <c r="AA589" s="7"/>
      <c r="AB589" s="7"/>
      <c r="AC589" s="7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7"/>
      <c r="CO589" s="4"/>
      <c r="CP589" s="4"/>
      <c r="CQ589" s="4"/>
      <c r="CR589" s="4"/>
      <c r="CS589" s="4"/>
      <c r="CT589" s="4"/>
      <c r="CU589" s="7"/>
      <c r="CV589" s="7"/>
      <c r="CW589" s="7"/>
      <c r="CX589" s="4"/>
      <c r="CY589" s="4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10"/>
      <c r="U590" s="4"/>
      <c r="V590" s="8"/>
      <c r="W590" s="8"/>
      <c r="X590" s="4"/>
      <c r="Y590" s="4"/>
      <c r="Z590" s="7"/>
      <c r="AA590" s="7"/>
      <c r="AB590" s="7"/>
      <c r="AC590" s="7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7"/>
      <c r="CO590" s="4"/>
      <c r="CP590" s="4"/>
      <c r="CQ590" s="4"/>
      <c r="CR590" s="4"/>
      <c r="CS590" s="4"/>
      <c r="CT590" s="4"/>
      <c r="CU590" s="7"/>
      <c r="CV590" s="7"/>
      <c r="CW590" s="7"/>
      <c r="CX590" s="4"/>
      <c r="CY590" s="4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10"/>
      <c r="U591" s="4"/>
      <c r="V591" s="8"/>
      <c r="W591" s="8"/>
      <c r="X591" s="4"/>
      <c r="Y591" s="4"/>
      <c r="Z591" s="7"/>
      <c r="AA591" s="7"/>
      <c r="AB591" s="7"/>
      <c r="AC591" s="7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7"/>
      <c r="CO591" s="4"/>
      <c r="CP591" s="4"/>
      <c r="CQ591" s="4"/>
      <c r="CR591" s="4"/>
      <c r="CS591" s="4"/>
      <c r="CT591" s="4"/>
      <c r="CU591" s="7"/>
      <c r="CV591" s="7"/>
      <c r="CW591" s="7"/>
      <c r="CX591" s="4"/>
      <c r="CY591" s="4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10"/>
      <c r="U592" s="4"/>
      <c r="V592" s="8"/>
      <c r="W592" s="8"/>
      <c r="X592" s="4"/>
      <c r="Y592" s="4"/>
      <c r="Z592" s="7"/>
      <c r="AA592" s="7"/>
      <c r="AB592" s="7"/>
      <c r="AC592" s="7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7"/>
      <c r="CO592" s="4"/>
      <c r="CP592" s="4"/>
      <c r="CQ592" s="4"/>
      <c r="CR592" s="4"/>
      <c r="CS592" s="4"/>
      <c r="CT592" s="4"/>
      <c r="CU592" s="7"/>
      <c r="CV592" s="7"/>
      <c r="CW592" s="7"/>
      <c r="CX592" s="4"/>
      <c r="CY592" s="4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10"/>
      <c r="U593" s="4"/>
      <c r="V593" s="8"/>
      <c r="W593" s="8"/>
      <c r="X593" s="4"/>
      <c r="Y593" s="4"/>
      <c r="Z593" s="7"/>
      <c r="AA593" s="7"/>
      <c r="AB593" s="7"/>
      <c r="AC593" s="7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7"/>
      <c r="CO593" s="4"/>
      <c r="CP593" s="4"/>
      <c r="CQ593" s="4"/>
      <c r="CR593" s="4"/>
      <c r="CS593" s="4"/>
      <c r="CT593" s="4"/>
      <c r="CU593" s="7"/>
      <c r="CV593" s="7"/>
      <c r="CW593" s="7"/>
      <c r="CX593" s="4"/>
      <c r="CY593" s="4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10"/>
      <c r="U594" s="4"/>
      <c r="V594" s="8"/>
      <c r="W594" s="8"/>
      <c r="X594" s="4"/>
      <c r="Y594" s="4"/>
      <c r="Z594" s="7"/>
      <c r="AA594" s="7"/>
      <c r="AB594" s="7"/>
      <c r="AC594" s="7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7"/>
      <c r="CO594" s="4"/>
      <c r="CP594" s="4"/>
      <c r="CQ594" s="4"/>
      <c r="CR594" s="4"/>
      <c r="CS594" s="4"/>
      <c r="CT594" s="4"/>
      <c r="CU594" s="7"/>
      <c r="CV594" s="7"/>
      <c r="CW594" s="7"/>
      <c r="CX594" s="4"/>
      <c r="CY594" s="4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10"/>
      <c r="U595" s="4"/>
      <c r="V595" s="8"/>
      <c r="W595" s="8"/>
      <c r="X595" s="4"/>
      <c r="Y595" s="4"/>
      <c r="Z595" s="7"/>
      <c r="AA595" s="7"/>
      <c r="AB595" s="7"/>
      <c r="AC595" s="7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7"/>
      <c r="CO595" s="4"/>
      <c r="CP595" s="4"/>
      <c r="CQ595" s="4"/>
      <c r="CR595" s="4"/>
      <c r="CS595" s="4"/>
      <c r="CT595" s="4"/>
      <c r="CU595" s="7"/>
      <c r="CV595" s="7"/>
      <c r="CW595" s="7"/>
      <c r="CX595" s="4"/>
      <c r="CY595" s="4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10"/>
      <c r="U596" s="4"/>
      <c r="V596" s="8"/>
      <c r="W596" s="8"/>
      <c r="X596" s="4"/>
      <c r="Y596" s="4"/>
      <c r="Z596" s="7"/>
      <c r="AA596" s="7"/>
      <c r="AB596" s="7"/>
      <c r="AC596" s="7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7"/>
      <c r="CO596" s="4"/>
      <c r="CP596" s="4"/>
      <c r="CQ596" s="4"/>
      <c r="CR596" s="4"/>
      <c r="CS596" s="4"/>
      <c r="CT596" s="4"/>
      <c r="CU596" s="7"/>
      <c r="CV596" s="7"/>
      <c r="CW596" s="7"/>
      <c r="CX596" s="4"/>
      <c r="CY596" s="4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10"/>
      <c r="U597" s="4"/>
      <c r="V597" s="8"/>
      <c r="W597" s="8"/>
      <c r="X597" s="4"/>
      <c r="Y597" s="4"/>
      <c r="Z597" s="7"/>
      <c r="AA597" s="7"/>
      <c r="AB597" s="7"/>
      <c r="AC597" s="7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7"/>
      <c r="CO597" s="4"/>
      <c r="CP597" s="4"/>
      <c r="CQ597" s="4"/>
      <c r="CR597" s="4"/>
      <c r="CS597" s="4"/>
      <c r="CT597" s="4"/>
      <c r="CU597" s="7"/>
      <c r="CV597" s="7"/>
      <c r="CW597" s="7"/>
      <c r="CX597" s="4"/>
      <c r="CY597" s="4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10"/>
      <c r="U598" s="4"/>
      <c r="V598" s="8"/>
      <c r="W598" s="8"/>
      <c r="X598" s="4"/>
      <c r="Y598" s="4"/>
      <c r="Z598" s="7"/>
      <c r="AA598" s="7"/>
      <c r="AB598" s="7"/>
      <c r="AC598" s="7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7"/>
      <c r="CO598" s="4"/>
      <c r="CP598" s="4"/>
      <c r="CQ598" s="4"/>
      <c r="CR598" s="4"/>
      <c r="CS598" s="4"/>
      <c r="CT598" s="4"/>
      <c r="CU598" s="7"/>
      <c r="CV598" s="7"/>
      <c r="CW598" s="7"/>
      <c r="CX598" s="4"/>
      <c r="CY598" s="4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10"/>
      <c r="U599" s="4"/>
      <c r="V599" s="8"/>
      <c r="W599" s="8"/>
      <c r="X599" s="4"/>
      <c r="Y599" s="4"/>
      <c r="Z599" s="7"/>
      <c r="AA599" s="7"/>
      <c r="AB599" s="7"/>
      <c r="AC599" s="7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7"/>
      <c r="CO599" s="4"/>
      <c r="CP599" s="4"/>
      <c r="CQ599" s="4"/>
      <c r="CR599" s="4"/>
      <c r="CS599" s="4"/>
      <c r="CT599" s="4"/>
      <c r="CU599" s="7"/>
      <c r="CV599" s="7"/>
      <c r="CW599" s="7"/>
      <c r="CX599" s="4"/>
      <c r="CY599" s="4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10"/>
      <c r="U600" s="4"/>
      <c r="V600" s="8"/>
      <c r="W600" s="8"/>
      <c r="X600" s="4"/>
      <c r="Y600" s="4"/>
      <c r="Z600" s="7"/>
      <c r="AA600" s="7"/>
      <c r="AB600" s="7"/>
      <c r="AC600" s="7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7"/>
      <c r="CO600" s="4"/>
      <c r="CP600" s="4"/>
      <c r="CQ600" s="4"/>
      <c r="CR600" s="4"/>
      <c r="CS600" s="4"/>
      <c r="CT600" s="4"/>
      <c r="CU600" s="7"/>
      <c r="CV600" s="7"/>
      <c r="CW600" s="7"/>
      <c r="CX600" s="4"/>
      <c r="CY600" s="4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10"/>
      <c r="U601" s="4"/>
      <c r="V601" s="8"/>
      <c r="W601" s="8"/>
      <c r="X601" s="4"/>
      <c r="Y601" s="4"/>
      <c r="Z601" s="7"/>
      <c r="AA601" s="7"/>
      <c r="AB601" s="7"/>
      <c r="AC601" s="7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7"/>
      <c r="CO601" s="4"/>
      <c r="CP601" s="4"/>
      <c r="CQ601" s="4"/>
      <c r="CR601" s="4"/>
      <c r="CS601" s="4"/>
      <c r="CT601" s="4"/>
      <c r="CU601" s="7"/>
      <c r="CV601" s="7"/>
      <c r="CW601" s="7"/>
      <c r="CX601" s="4"/>
      <c r="CY601" s="4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10"/>
      <c r="U602" s="4"/>
      <c r="V602" s="8"/>
      <c r="W602" s="8"/>
      <c r="X602" s="4"/>
      <c r="Y602" s="4"/>
      <c r="Z602" s="7"/>
      <c r="AA602" s="7"/>
      <c r="AB602" s="7"/>
      <c r="AC602" s="7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7"/>
      <c r="CO602" s="4"/>
      <c r="CP602" s="4"/>
      <c r="CQ602" s="4"/>
      <c r="CR602" s="4"/>
      <c r="CS602" s="4"/>
      <c r="CT602" s="4"/>
      <c r="CU602" s="7"/>
      <c r="CV602" s="7"/>
      <c r="CW602" s="7"/>
      <c r="CX602" s="4"/>
      <c r="CY602" s="4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10"/>
      <c r="U603" s="4"/>
      <c r="V603" s="8"/>
      <c r="W603" s="8"/>
      <c r="X603" s="4"/>
      <c r="Y603" s="4"/>
      <c r="Z603" s="7"/>
      <c r="AA603" s="7"/>
      <c r="AB603" s="7"/>
      <c r="AC603" s="7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7"/>
      <c r="CO603" s="4"/>
      <c r="CP603" s="4"/>
      <c r="CQ603" s="4"/>
      <c r="CR603" s="4"/>
      <c r="CS603" s="4"/>
      <c r="CT603" s="4"/>
      <c r="CU603" s="7"/>
      <c r="CV603" s="7"/>
      <c r="CW603" s="7"/>
      <c r="CX603" s="4"/>
      <c r="CY603" s="4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10"/>
      <c r="U604" s="4"/>
      <c r="V604" s="8"/>
      <c r="W604" s="8"/>
      <c r="X604" s="4"/>
      <c r="Y604" s="4"/>
      <c r="Z604" s="7"/>
      <c r="AA604" s="7"/>
      <c r="AB604" s="7"/>
      <c r="AC604" s="7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7"/>
      <c r="CO604" s="4"/>
      <c r="CP604" s="4"/>
      <c r="CQ604" s="4"/>
      <c r="CR604" s="4"/>
      <c r="CS604" s="4"/>
      <c r="CT604" s="4"/>
      <c r="CU604" s="7"/>
      <c r="CV604" s="7"/>
      <c r="CW604" s="7"/>
      <c r="CX604" s="4"/>
      <c r="CY604" s="4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10"/>
      <c r="U605" s="4"/>
      <c r="V605" s="8"/>
      <c r="W605" s="8"/>
      <c r="X605" s="4"/>
      <c r="Y605" s="4"/>
      <c r="Z605" s="7"/>
      <c r="AA605" s="7"/>
      <c r="AB605" s="7"/>
      <c r="AC605" s="7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7"/>
      <c r="CO605" s="4"/>
      <c r="CP605" s="4"/>
      <c r="CQ605" s="4"/>
      <c r="CR605" s="4"/>
      <c r="CS605" s="4"/>
      <c r="CT605" s="4"/>
      <c r="CU605" s="7"/>
      <c r="CV605" s="7"/>
      <c r="CW605" s="7"/>
      <c r="CX605" s="4"/>
      <c r="CY605" s="4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10"/>
      <c r="U606" s="4"/>
      <c r="V606" s="8"/>
      <c r="W606" s="8"/>
      <c r="X606" s="4"/>
      <c r="Y606" s="4"/>
      <c r="Z606" s="7"/>
      <c r="AA606" s="7"/>
      <c r="AB606" s="7"/>
      <c r="AC606" s="7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7"/>
      <c r="CO606" s="4"/>
      <c r="CP606" s="4"/>
      <c r="CQ606" s="4"/>
      <c r="CR606" s="4"/>
      <c r="CS606" s="4"/>
      <c r="CT606" s="4"/>
      <c r="CU606" s="7"/>
      <c r="CV606" s="7"/>
      <c r="CW606" s="7"/>
      <c r="CX606" s="4"/>
      <c r="CY606" s="4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10"/>
      <c r="U607" s="4"/>
      <c r="V607" s="8"/>
      <c r="W607" s="8"/>
      <c r="X607" s="4"/>
      <c r="Y607" s="4"/>
      <c r="Z607" s="7"/>
      <c r="AA607" s="7"/>
      <c r="AB607" s="7"/>
      <c r="AC607" s="7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7"/>
      <c r="CO607" s="4"/>
      <c r="CP607" s="4"/>
      <c r="CQ607" s="4"/>
      <c r="CR607" s="4"/>
      <c r="CS607" s="4"/>
      <c r="CT607" s="4"/>
      <c r="CU607" s="7"/>
      <c r="CV607" s="7"/>
      <c r="CW607" s="7"/>
      <c r="CX607" s="4"/>
      <c r="CY607" s="4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10"/>
      <c r="U608" s="4"/>
      <c r="V608" s="8"/>
      <c r="W608" s="8"/>
      <c r="X608" s="4"/>
      <c r="Y608" s="4"/>
      <c r="Z608" s="7"/>
      <c r="AA608" s="7"/>
      <c r="AB608" s="7"/>
      <c r="AC608" s="7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7"/>
      <c r="CO608" s="4"/>
      <c r="CP608" s="4"/>
      <c r="CQ608" s="4"/>
      <c r="CR608" s="4"/>
      <c r="CS608" s="4"/>
      <c r="CT608" s="4"/>
      <c r="CU608" s="7"/>
      <c r="CV608" s="7"/>
      <c r="CW608" s="7"/>
      <c r="CX608" s="4"/>
      <c r="CY608" s="4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10"/>
      <c r="U609" s="4"/>
      <c r="V609" s="8"/>
      <c r="W609" s="8"/>
      <c r="X609" s="4"/>
      <c r="Y609" s="4"/>
      <c r="Z609" s="7"/>
      <c r="AA609" s="7"/>
      <c r="AB609" s="7"/>
      <c r="AC609" s="7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7"/>
      <c r="CO609" s="4"/>
      <c r="CP609" s="4"/>
      <c r="CQ609" s="4"/>
      <c r="CR609" s="4"/>
      <c r="CS609" s="4"/>
      <c r="CT609" s="4"/>
      <c r="CU609" s="7"/>
      <c r="CV609" s="7"/>
      <c r="CW609" s="7"/>
      <c r="CX609" s="4"/>
      <c r="CY609" s="4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10"/>
      <c r="U610" s="4"/>
      <c r="V610" s="8"/>
      <c r="W610" s="8"/>
      <c r="X610" s="4"/>
      <c r="Y610" s="4"/>
      <c r="Z610" s="7"/>
      <c r="AA610" s="7"/>
      <c r="AB610" s="7"/>
      <c r="AC610" s="7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7"/>
      <c r="CO610" s="4"/>
      <c r="CP610" s="4"/>
      <c r="CQ610" s="4"/>
      <c r="CR610" s="4"/>
      <c r="CS610" s="4"/>
      <c r="CT610" s="4"/>
      <c r="CU610" s="7"/>
      <c r="CV610" s="7"/>
      <c r="CW610" s="7"/>
      <c r="CX610" s="4"/>
      <c r="CY610" s="4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10"/>
      <c r="U611" s="4"/>
      <c r="V611" s="8"/>
      <c r="W611" s="8"/>
      <c r="X611" s="4"/>
      <c r="Y611" s="4"/>
      <c r="Z611" s="7"/>
      <c r="AA611" s="7"/>
      <c r="AB611" s="7"/>
      <c r="AC611" s="7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7"/>
      <c r="CO611" s="4"/>
      <c r="CP611" s="4"/>
      <c r="CQ611" s="4"/>
      <c r="CR611" s="4"/>
      <c r="CS611" s="4"/>
      <c r="CT611" s="4"/>
      <c r="CU611" s="7"/>
      <c r="CV611" s="7"/>
      <c r="CW611" s="7"/>
      <c r="CX611" s="4"/>
      <c r="CY611" s="4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10"/>
      <c r="U612" s="4"/>
      <c r="V612" s="8"/>
      <c r="W612" s="8"/>
      <c r="X612" s="4"/>
      <c r="Y612" s="4"/>
      <c r="Z612" s="7"/>
      <c r="AA612" s="7"/>
      <c r="AB612" s="7"/>
      <c r="AC612" s="7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7"/>
      <c r="CO612" s="4"/>
      <c r="CP612" s="4"/>
      <c r="CQ612" s="4"/>
      <c r="CR612" s="4"/>
      <c r="CS612" s="4"/>
      <c r="CT612" s="4"/>
      <c r="CU612" s="7"/>
      <c r="CV612" s="7"/>
      <c r="CW612" s="7"/>
      <c r="CX612" s="4"/>
      <c r="CY612" s="4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10"/>
      <c r="U613" s="4"/>
      <c r="V613" s="8"/>
      <c r="W613" s="8"/>
      <c r="X613" s="4"/>
      <c r="Y613" s="4"/>
      <c r="Z613" s="7"/>
      <c r="AA613" s="7"/>
      <c r="AB613" s="7"/>
      <c r="AC613" s="7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7"/>
      <c r="CO613" s="4"/>
      <c r="CP613" s="4"/>
      <c r="CQ613" s="4"/>
      <c r="CR613" s="4"/>
      <c r="CS613" s="4"/>
      <c r="CT613" s="4"/>
      <c r="CU613" s="7"/>
      <c r="CV613" s="7"/>
      <c r="CW613" s="7"/>
      <c r="CX613" s="4"/>
      <c r="CY613" s="4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10"/>
      <c r="U614" s="4"/>
      <c r="V614" s="8"/>
      <c r="W614" s="8"/>
      <c r="X614" s="4"/>
      <c r="Y614" s="4"/>
      <c r="Z614" s="7"/>
      <c r="AA614" s="7"/>
      <c r="AB614" s="7"/>
      <c r="AC614" s="7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7"/>
      <c r="CO614" s="4"/>
      <c r="CP614" s="4"/>
      <c r="CQ614" s="4"/>
      <c r="CR614" s="4"/>
      <c r="CS614" s="4"/>
      <c r="CT614" s="4"/>
      <c r="CU614" s="7"/>
      <c r="CV614" s="7"/>
      <c r="CW614" s="7"/>
      <c r="CX614" s="4"/>
      <c r="CY614" s="4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10"/>
      <c r="U615" s="4"/>
      <c r="V615" s="8"/>
      <c r="W615" s="8"/>
      <c r="X615" s="4"/>
      <c r="Y615" s="4"/>
      <c r="Z615" s="7"/>
      <c r="AA615" s="7"/>
      <c r="AB615" s="7"/>
      <c r="AC615" s="7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7"/>
      <c r="CO615" s="4"/>
      <c r="CP615" s="4"/>
      <c r="CQ615" s="4"/>
      <c r="CR615" s="4"/>
      <c r="CS615" s="4"/>
      <c r="CT615" s="4"/>
      <c r="CU615" s="7"/>
      <c r="CV615" s="7"/>
      <c r="CW615" s="7"/>
      <c r="CX615" s="4"/>
      <c r="CY615" s="4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10"/>
      <c r="U616" s="4"/>
      <c r="V616" s="8"/>
      <c r="W616" s="8"/>
      <c r="X616" s="4"/>
      <c r="Y616" s="4"/>
      <c r="Z616" s="7"/>
      <c r="AA616" s="7"/>
      <c r="AB616" s="7"/>
      <c r="AC616" s="7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7"/>
      <c r="CO616" s="4"/>
      <c r="CP616" s="4"/>
      <c r="CQ616" s="4"/>
      <c r="CR616" s="4"/>
      <c r="CS616" s="4"/>
      <c r="CT616" s="4"/>
      <c r="CU616" s="7"/>
      <c r="CV616" s="7"/>
      <c r="CW616" s="7"/>
      <c r="CX616" s="4"/>
      <c r="CY616" s="4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10"/>
      <c r="U617" s="4"/>
      <c r="V617" s="8"/>
      <c r="W617" s="8"/>
      <c r="X617" s="4"/>
      <c r="Y617" s="4"/>
      <c r="Z617" s="7"/>
      <c r="AA617" s="7"/>
      <c r="AB617" s="7"/>
      <c r="AC617" s="7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7"/>
      <c r="CO617" s="4"/>
      <c r="CP617" s="4"/>
      <c r="CQ617" s="4"/>
      <c r="CR617" s="4"/>
      <c r="CS617" s="4"/>
      <c r="CT617" s="4"/>
      <c r="CU617" s="7"/>
      <c r="CV617" s="7"/>
      <c r="CW617" s="7"/>
      <c r="CX617" s="4"/>
      <c r="CY617" s="4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10"/>
      <c r="U618" s="4"/>
      <c r="V618" s="8"/>
      <c r="W618" s="8"/>
      <c r="X618" s="4"/>
      <c r="Y618" s="4"/>
      <c r="Z618" s="7"/>
      <c r="AA618" s="7"/>
      <c r="AB618" s="7"/>
      <c r="AC618" s="7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7"/>
      <c r="CO618" s="4"/>
      <c r="CP618" s="4"/>
      <c r="CQ618" s="4"/>
      <c r="CR618" s="4"/>
      <c r="CS618" s="4"/>
      <c r="CT618" s="4"/>
      <c r="CU618" s="7"/>
      <c r="CV618" s="7"/>
      <c r="CW618" s="7"/>
      <c r="CX618" s="4"/>
      <c r="CY618" s="4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10"/>
      <c r="U619" s="4"/>
      <c r="V619" s="8"/>
      <c r="W619" s="8"/>
      <c r="X619" s="4"/>
      <c r="Y619" s="4"/>
      <c r="Z619" s="7"/>
      <c r="AA619" s="7"/>
      <c r="AB619" s="7"/>
      <c r="AC619" s="7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7"/>
      <c r="CO619" s="4"/>
      <c r="CP619" s="4"/>
      <c r="CQ619" s="4"/>
      <c r="CR619" s="4"/>
      <c r="CS619" s="4"/>
      <c r="CT619" s="4"/>
      <c r="CU619" s="7"/>
      <c r="CV619" s="7"/>
      <c r="CW619" s="7"/>
      <c r="CX619" s="4"/>
      <c r="CY619" s="4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10"/>
      <c r="U620" s="4"/>
      <c r="V620" s="8"/>
      <c r="W620" s="8"/>
      <c r="X620" s="4"/>
      <c r="Y620" s="4"/>
      <c r="Z620" s="7"/>
      <c r="AA620" s="7"/>
      <c r="AB620" s="7"/>
      <c r="AC620" s="7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7"/>
      <c r="CO620" s="4"/>
      <c r="CP620" s="4"/>
      <c r="CQ620" s="4"/>
      <c r="CR620" s="4"/>
      <c r="CS620" s="4"/>
      <c r="CT620" s="4"/>
      <c r="CU620" s="7"/>
      <c r="CV620" s="7"/>
      <c r="CW620" s="7"/>
      <c r="CX620" s="4"/>
      <c r="CY620" s="4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10"/>
      <c r="U621" s="4"/>
      <c r="V621" s="8"/>
      <c r="W621" s="8"/>
      <c r="X621" s="4"/>
      <c r="Y621" s="4"/>
      <c r="Z621" s="7"/>
      <c r="AA621" s="7"/>
      <c r="AB621" s="7"/>
      <c r="AC621" s="7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7"/>
      <c r="CO621" s="4"/>
      <c r="CP621" s="4"/>
      <c r="CQ621" s="4"/>
      <c r="CR621" s="4"/>
      <c r="CS621" s="4"/>
      <c r="CT621" s="4"/>
      <c r="CU621" s="7"/>
      <c r="CV621" s="7"/>
      <c r="CW621" s="7"/>
      <c r="CX621" s="4"/>
      <c r="CY621" s="4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10"/>
      <c r="U622" s="4"/>
      <c r="V622" s="8"/>
      <c r="W622" s="8"/>
      <c r="X622" s="4"/>
      <c r="Y622" s="4"/>
      <c r="Z622" s="7"/>
      <c r="AA622" s="7"/>
      <c r="AB622" s="7"/>
      <c r="AC622" s="7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7"/>
      <c r="CO622" s="4"/>
      <c r="CP622" s="4"/>
      <c r="CQ622" s="4"/>
      <c r="CR622" s="4"/>
      <c r="CS622" s="4"/>
      <c r="CT622" s="4"/>
      <c r="CU622" s="7"/>
      <c r="CV622" s="7"/>
      <c r="CW622" s="7"/>
      <c r="CX622" s="4"/>
      <c r="CY622" s="4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10"/>
      <c r="U623" s="4"/>
      <c r="V623" s="8"/>
      <c r="W623" s="8"/>
      <c r="X623" s="4"/>
      <c r="Y623" s="4"/>
      <c r="Z623" s="7"/>
      <c r="AA623" s="7"/>
      <c r="AB623" s="7"/>
      <c r="AC623" s="7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7"/>
      <c r="CO623" s="4"/>
      <c r="CP623" s="4"/>
      <c r="CQ623" s="4"/>
      <c r="CR623" s="4"/>
      <c r="CS623" s="4"/>
      <c r="CT623" s="4"/>
      <c r="CU623" s="7"/>
      <c r="CV623" s="7"/>
      <c r="CW623" s="7"/>
      <c r="CX623" s="4"/>
      <c r="CY623" s="4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10"/>
      <c r="U624" s="4"/>
      <c r="V624" s="8"/>
      <c r="W624" s="8"/>
      <c r="X624" s="4"/>
      <c r="Y624" s="4"/>
      <c r="Z624" s="7"/>
      <c r="AA624" s="7"/>
      <c r="AB624" s="7"/>
      <c r="AC624" s="7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7"/>
      <c r="CO624" s="4"/>
      <c r="CP624" s="4"/>
      <c r="CQ624" s="4"/>
      <c r="CR624" s="4"/>
      <c r="CS624" s="4"/>
      <c r="CT624" s="4"/>
      <c r="CU624" s="7"/>
      <c r="CV624" s="7"/>
      <c r="CW624" s="7"/>
      <c r="CX624" s="4"/>
      <c r="CY624" s="4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10"/>
      <c r="U625" s="4"/>
      <c r="V625" s="8"/>
      <c r="W625" s="8"/>
      <c r="X625" s="4"/>
      <c r="Y625" s="4"/>
      <c r="Z625" s="7"/>
      <c r="AA625" s="7"/>
      <c r="AB625" s="7"/>
      <c r="AC625" s="7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7"/>
      <c r="CO625" s="4"/>
      <c r="CP625" s="4"/>
      <c r="CQ625" s="4"/>
      <c r="CR625" s="4"/>
      <c r="CS625" s="4"/>
      <c r="CT625" s="4"/>
      <c r="CU625" s="7"/>
      <c r="CV625" s="7"/>
      <c r="CW625" s="7"/>
      <c r="CX625" s="4"/>
      <c r="CY625" s="4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10"/>
      <c r="U626" s="4"/>
      <c r="V626" s="8"/>
      <c r="W626" s="8"/>
      <c r="X626" s="4"/>
      <c r="Y626" s="4"/>
      <c r="Z626" s="7"/>
      <c r="AA626" s="7"/>
      <c r="AB626" s="7"/>
      <c r="AC626" s="7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7"/>
      <c r="CO626" s="4"/>
      <c r="CP626" s="4"/>
      <c r="CQ626" s="4"/>
      <c r="CR626" s="4"/>
      <c r="CS626" s="4"/>
      <c r="CT626" s="4"/>
      <c r="CU626" s="7"/>
      <c r="CV626" s="7"/>
      <c r="CW626" s="7"/>
      <c r="CX626" s="4"/>
      <c r="CY626" s="4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10"/>
      <c r="U627" s="4"/>
      <c r="V627" s="8"/>
      <c r="W627" s="8"/>
      <c r="X627" s="4"/>
      <c r="Y627" s="4"/>
      <c r="Z627" s="7"/>
      <c r="AA627" s="7"/>
      <c r="AB627" s="7"/>
      <c r="AC627" s="7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7"/>
      <c r="CO627" s="4"/>
      <c r="CP627" s="4"/>
      <c r="CQ627" s="4"/>
      <c r="CR627" s="4"/>
      <c r="CS627" s="4"/>
      <c r="CT627" s="4"/>
      <c r="CU627" s="7"/>
      <c r="CV627" s="7"/>
      <c r="CW627" s="7"/>
      <c r="CX627" s="4"/>
      <c r="CY627" s="4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10"/>
      <c r="U628" s="4"/>
      <c r="V628" s="8"/>
      <c r="W628" s="8"/>
      <c r="X628" s="4"/>
      <c r="Y628" s="4"/>
      <c r="Z628" s="7"/>
      <c r="AA628" s="7"/>
      <c r="AB628" s="7"/>
      <c r="AC628" s="7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7"/>
      <c r="CO628" s="4"/>
      <c r="CP628" s="4"/>
      <c r="CQ628" s="4"/>
      <c r="CR628" s="4"/>
      <c r="CS628" s="4"/>
      <c r="CT628" s="4"/>
      <c r="CU628" s="7"/>
      <c r="CV628" s="7"/>
      <c r="CW628" s="7"/>
      <c r="CX628" s="4"/>
      <c r="CY628" s="4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10"/>
      <c r="U629" s="4"/>
      <c r="V629" s="8"/>
      <c r="W629" s="8"/>
      <c r="X629" s="4"/>
      <c r="Y629" s="4"/>
      <c r="Z629" s="7"/>
      <c r="AA629" s="7"/>
      <c r="AB629" s="7"/>
      <c r="AC629" s="7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7"/>
      <c r="CO629" s="4"/>
      <c r="CP629" s="4"/>
      <c r="CQ629" s="4"/>
      <c r="CR629" s="4"/>
      <c r="CS629" s="4"/>
      <c r="CT629" s="4"/>
      <c r="CU629" s="7"/>
      <c r="CV629" s="7"/>
      <c r="CW629" s="7"/>
      <c r="CX629" s="4"/>
      <c r="CY629" s="4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10"/>
      <c r="U630" s="4"/>
      <c r="V630" s="8"/>
      <c r="W630" s="8"/>
      <c r="X630" s="4"/>
      <c r="Y630" s="4"/>
      <c r="Z630" s="7"/>
      <c r="AA630" s="7"/>
      <c r="AB630" s="7"/>
      <c r="AC630" s="7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7"/>
      <c r="CO630" s="4"/>
      <c r="CP630" s="4"/>
      <c r="CQ630" s="4"/>
      <c r="CR630" s="4"/>
      <c r="CS630" s="4"/>
      <c r="CT630" s="4"/>
      <c r="CU630" s="7"/>
      <c r="CV630" s="7"/>
      <c r="CW630" s="7"/>
      <c r="CX630" s="4"/>
      <c r="CY630" s="4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10"/>
      <c r="U631" s="4"/>
      <c r="V631" s="8"/>
      <c r="W631" s="8"/>
      <c r="X631" s="4"/>
      <c r="Y631" s="4"/>
      <c r="Z631" s="7"/>
      <c r="AA631" s="7"/>
      <c r="AB631" s="7"/>
      <c r="AC631" s="7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7"/>
      <c r="CO631" s="4"/>
      <c r="CP631" s="4"/>
      <c r="CQ631" s="4"/>
      <c r="CR631" s="4"/>
      <c r="CS631" s="4"/>
      <c r="CT631" s="4"/>
      <c r="CU631" s="7"/>
      <c r="CV631" s="7"/>
      <c r="CW631" s="7"/>
      <c r="CX631" s="4"/>
      <c r="CY631" s="4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10"/>
      <c r="U632" s="4"/>
      <c r="V632" s="8"/>
      <c r="W632" s="8"/>
      <c r="X632" s="4"/>
      <c r="Y632" s="4"/>
      <c r="Z632" s="7"/>
      <c r="AA632" s="7"/>
      <c r="AB632" s="7"/>
      <c r="AC632" s="7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7"/>
      <c r="CO632" s="4"/>
      <c r="CP632" s="4"/>
      <c r="CQ632" s="4"/>
      <c r="CR632" s="4"/>
      <c r="CS632" s="4"/>
      <c r="CT632" s="4"/>
      <c r="CU632" s="7"/>
      <c r="CV632" s="7"/>
      <c r="CW632" s="7"/>
      <c r="CX632" s="4"/>
      <c r="CY632" s="4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10"/>
      <c r="U633" s="4"/>
      <c r="V633" s="8"/>
      <c r="W633" s="8"/>
      <c r="X633" s="4"/>
      <c r="Y633" s="4"/>
      <c r="Z633" s="7"/>
      <c r="AA633" s="7"/>
      <c r="AB633" s="7"/>
      <c r="AC633" s="7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7"/>
      <c r="CO633" s="4"/>
      <c r="CP633" s="4"/>
      <c r="CQ633" s="4"/>
      <c r="CR633" s="4"/>
      <c r="CS633" s="4"/>
      <c r="CT633" s="4"/>
      <c r="CU633" s="7"/>
      <c r="CV633" s="7"/>
      <c r="CW633" s="7"/>
      <c r="CX633" s="4"/>
      <c r="CY633" s="4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10"/>
      <c r="U634" s="4"/>
      <c r="V634" s="8"/>
      <c r="W634" s="8"/>
      <c r="X634" s="4"/>
      <c r="Y634" s="4"/>
      <c r="Z634" s="7"/>
      <c r="AA634" s="7"/>
      <c r="AB634" s="7"/>
      <c r="AC634" s="7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7"/>
      <c r="CO634" s="4"/>
      <c r="CP634" s="4"/>
      <c r="CQ634" s="4"/>
      <c r="CR634" s="4"/>
      <c r="CS634" s="4"/>
      <c r="CT634" s="4"/>
      <c r="CU634" s="7"/>
      <c r="CV634" s="7"/>
      <c r="CW634" s="7"/>
      <c r="CX634" s="4"/>
      <c r="CY634" s="4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10"/>
      <c r="U635" s="4"/>
      <c r="V635" s="8"/>
      <c r="W635" s="8"/>
      <c r="X635" s="4"/>
      <c r="Y635" s="4"/>
      <c r="Z635" s="7"/>
      <c r="AA635" s="7"/>
      <c r="AB635" s="7"/>
      <c r="AC635" s="7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7"/>
      <c r="CO635" s="4"/>
      <c r="CP635" s="4"/>
      <c r="CQ635" s="4"/>
      <c r="CR635" s="4"/>
      <c r="CS635" s="4"/>
      <c r="CT635" s="4"/>
      <c r="CU635" s="7"/>
      <c r="CV635" s="7"/>
      <c r="CW635" s="7"/>
      <c r="CX635" s="4"/>
      <c r="CY635" s="4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10"/>
      <c r="U636" s="4"/>
      <c r="V636" s="8"/>
      <c r="W636" s="8"/>
      <c r="X636" s="4"/>
      <c r="Y636" s="4"/>
      <c r="Z636" s="7"/>
      <c r="AA636" s="7"/>
      <c r="AB636" s="7"/>
      <c r="AC636" s="7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7"/>
      <c r="CO636" s="4"/>
      <c r="CP636" s="4"/>
      <c r="CQ636" s="4"/>
      <c r="CR636" s="4"/>
      <c r="CS636" s="4"/>
      <c r="CT636" s="4"/>
      <c r="CU636" s="7"/>
      <c r="CV636" s="7"/>
      <c r="CW636" s="7"/>
      <c r="CX636" s="4"/>
      <c r="CY636" s="4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10"/>
      <c r="U637" s="4"/>
      <c r="V637" s="8"/>
      <c r="W637" s="8"/>
      <c r="X637" s="4"/>
      <c r="Y637" s="4"/>
      <c r="Z637" s="7"/>
      <c r="AA637" s="7"/>
      <c r="AB637" s="7"/>
      <c r="AC637" s="7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7"/>
      <c r="CO637" s="4"/>
      <c r="CP637" s="4"/>
      <c r="CQ637" s="4"/>
      <c r="CR637" s="4"/>
      <c r="CS637" s="4"/>
      <c r="CT637" s="4"/>
      <c r="CU637" s="7"/>
      <c r="CV637" s="7"/>
      <c r="CW637" s="7"/>
      <c r="CX637" s="4"/>
      <c r="CY637" s="4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10"/>
      <c r="U638" s="4"/>
      <c r="V638" s="8"/>
      <c r="W638" s="8"/>
      <c r="X638" s="4"/>
      <c r="Y638" s="4"/>
      <c r="Z638" s="7"/>
      <c r="AA638" s="7"/>
      <c r="AB638" s="7"/>
      <c r="AC638" s="7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7"/>
      <c r="CO638" s="4"/>
      <c r="CP638" s="4"/>
      <c r="CQ638" s="4"/>
      <c r="CR638" s="4"/>
      <c r="CS638" s="4"/>
      <c r="CT638" s="4"/>
      <c r="CU638" s="7"/>
      <c r="CV638" s="7"/>
      <c r="CW638" s="7"/>
      <c r="CX638" s="4"/>
      <c r="CY638" s="4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10"/>
      <c r="U639" s="4"/>
      <c r="V639" s="8"/>
      <c r="W639" s="8"/>
      <c r="X639" s="4"/>
      <c r="Y639" s="4"/>
      <c r="Z639" s="7"/>
      <c r="AA639" s="7"/>
      <c r="AB639" s="7"/>
      <c r="AC639" s="7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7"/>
      <c r="CO639" s="4"/>
      <c r="CP639" s="4"/>
      <c r="CQ639" s="4"/>
      <c r="CR639" s="4"/>
      <c r="CS639" s="4"/>
      <c r="CT639" s="4"/>
      <c r="CU639" s="7"/>
      <c r="CV639" s="7"/>
      <c r="CW639" s="7"/>
      <c r="CX639" s="4"/>
      <c r="CY639" s="4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10"/>
      <c r="U640" s="4"/>
      <c r="V640" s="8"/>
      <c r="W640" s="8"/>
      <c r="X640" s="4"/>
      <c r="Y640" s="4"/>
      <c r="Z640" s="7"/>
      <c r="AA640" s="7"/>
      <c r="AB640" s="7"/>
      <c r="AC640" s="7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7"/>
      <c r="CO640" s="4"/>
      <c r="CP640" s="4"/>
      <c r="CQ640" s="4"/>
      <c r="CR640" s="4"/>
      <c r="CS640" s="4"/>
      <c r="CT640" s="4"/>
      <c r="CU640" s="7"/>
      <c r="CV640" s="7"/>
      <c r="CW640" s="7"/>
      <c r="CX640" s="4"/>
      <c r="CY640" s="4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10"/>
      <c r="U641" s="4"/>
      <c r="V641" s="8"/>
      <c r="W641" s="8"/>
      <c r="X641" s="4"/>
      <c r="Y641" s="4"/>
      <c r="Z641" s="7"/>
      <c r="AA641" s="7"/>
      <c r="AB641" s="7"/>
      <c r="AC641" s="7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7"/>
      <c r="CO641" s="4"/>
      <c r="CP641" s="4"/>
      <c r="CQ641" s="4"/>
      <c r="CR641" s="4"/>
      <c r="CS641" s="4"/>
      <c r="CT641" s="4"/>
      <c r="CU641" s="7"/>
      <c r="CV641" s="7"/>
      <c r="CW641" s="7"/>
      <c r="CX641" s="4"/>
      <c r="CY641" s="4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10"/>
      <c r="U642" s="4"/>
      <c r="V642" s="8"/>
      <c r="W642" s="8"/>
      <c r="X642" s="4"/>
      <c r="Y642" s="4"/>
      <c r="Z642" s="7"/>
      <c r="AA642" s="7"/>
      <c r="AB642" s="7"/>
      <c r="AC642" s="7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7"/>
      <c r="CO642" s="4"/>
      <c r="CP642" s="4"/>
      <c r="CQ642" s="4"/>
      <c r="CR642" s="4"/>
      <c r="CS642" s="4"/>
      <c r="CT642" s="4"/>
      <c r="CU642" s="7"/>
      <c r="CV642" s="7"/>
      <c r="CW642" s="7"/>
      <c r="CX642" s="4"/>
      <c r="CY642" s="4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10"/>
      <c r="U643" s="4"/>
      <c r="V643" s="8"/>
      <c r="W643" s="8"/>
      <c r="X643" s="4"/>
      <c r="Y643" s="4"/>
      <c r="Z643" s="7"/>
      <c r="AA643" s="7"/>
      <c r="AB643" s="7"/>
      <c r="AC643" s="7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7"/>
      <c r="CO643" s="4"/>
      <c r="CP643" s="4"/>
      <c r="CQ643" s="4"/>
      <c r="CR643" s="4"/>
      <c r="CS643" s="4"/>
      <c r="CT643" s="4"/>
      <c r="CU643" s="7"/>
      <c r="CV643" s="7"/>
      <c r="CW643" s="7"/>
      <c r="CX643" s="4"/>
      <c r="CY643" s="4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10"/>
      <c r="U644" s="4"/>
      <c r="V644" s="8"/>
      <c r="W644" s="8"/>
      <c r="X644" s="4"/>
      <c r="Y644" s="4"/>
      <c r="Z644" s="7"/>
      <c r="AA644" s="7"/>
      <c r="AB644" s="7"/>
      <c r="AC644" s="7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7"/>
      <c r="CO644" s="4"/>
      <c r="CP644" s="4"/>
      <c r="CQ644" s="4"/>
      <c r="CR644" s="4"/>
      <c r="CS644" s="4"/>
      <c r="CT644" s="4"/>
      <c r="CU644" s="7"/>
      <c r="CV644" s="7"/>
      <c r="CW644" s="7"/>
      <c r="CX644" s="4"/>
      <c r="CY644" s="4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10"/>
      <c r="U645" s="4"/>
      <c r="V645" s="8"/>
      <c r="W645" s="8"/>
      <c r="X645" s="4"/>
      <c r="Y645" s="4"/>
      <c r="Z645" s="7"/>
      <c r="AA645" s="7"/>
      <c r="AB645" s="7"/>
      <c r="AC645" s="7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7"/>
      <c r="CO645" s="4"/>
      <c r="CP645" s="4"/>
      <c r="CQ645" s="4"/>
      <c r="CR645" s="4"/>
      <c r="CS645" s="4"/>
      <c r="CT645" s="4"/>
      <c r="CU645" s="7"/>
      <c r="CV645" s="7"/>
      <c r="CW645" s="7"/>
      <c r="CX645" s="4"/>
      <c r="CY645" s="4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10"/>
      <c r="U646" s="4"/>
      <c r="V646" s="8"/>
      <c r="W646" s="8"/>
      <c r="X646" s="4"/>
      <c r="Y646" s="4"/>
      <c r="Z646" s="7"/>
      <c r="AA646" s="7"/>
      <c r="AB646" s="7"/>
      <c r="AC646" s="7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7"/>
      <c r="CO646" s="4"/>
      <c r="CP646" s="4"/>
      <c r="CQ646" s="4"/>
      <c r="CR646" s="4"/>
      <c r="CS646" s="4"/>
      <c r="CT646" s="4"/>
      <c r="CU646" s="7"/>
      <c r="CV646" s="7"/>
      <c r="CW646" s="7"/>
      <c r="CX646" s="4"/>
      <c r="CY646" s="4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10"/>
      <c r="U647" s="4"/>
      <c r="V647" s="8"/>
      <c r="W647" s="8"/>
      <c r="X647" s="4"/>
      <c r="Y647" s="4"/>
      <c r="Z647" s="7"/>
      <c r="AA647" s="7"/>
      <c r="AB647" s="7"/>
      <c r="AC647" s="7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7"/>
      <c r="CO647" s="4"/>
      <c r="CP647" s="4"/>
      <c r="CQ647" s="4"/>
      <c r="CR647" s="4"/>
      <c r="CS647" s="4"/>
      <c r="CT647" s="4"/>
      <c r="CU647" s="7"/>
      <c r="CV647" s="7"/>
      <c r="CW647" s="7"/>
      <c r="CX647" s="4"/>
      <c r="CY647" s="4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10"/>
      <c r="U648" s="4"/>
      <c r="V648" s="8"/>
      <c r="W648" s="8"/>
      <c r="X648" s="4"/>
      <c r="Y648" s="4"/>
      <c r="Z648" s="7"/>
      <c r="AA648" s="7"/>
      <c r="AB648" s="7"/>
      <c r="AC648" s="7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7"/>
      <c r="CO648" s="4"/>
      <c r="CP648" s="4"/>
      <c r="CQ648" s="4"/>
      <c r="CR648" s="4"/>
      <c r="CS648" s="4"/>
      <c r="CT648" s="4"/>
      <c r="CU648" s="7"/>
      <c r="CV648" s="7"/>
      <c r="CW648" s="7"/>
      <c r="CX648" s="4"/>
      <c r="CY648" s="4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10"/>
      <c r="U649" s="4"/>
      <c r="V649" s="8"/>
      <c r="W649" s="8"/>
      <c r="X649" s="4"/>
      <c r="Y649" s="4"/>
      <c r="Z649" s="7"/>
      <c r="AA649" s="7"/>
      <c r="AB649" s="7"/>
      <c r="AC649" s="7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7"/>
      <c r="CO649" s="4"/>
      <c r="CP649" s="4"/>
      <c r="CQ649" s="4"/>
      <c r="CR649" s="4"/>
      <c r="CS649" s="4"/>
      <c r="CT649" s="4"/>
      <c r="CU649" s="7"/>
      <c r="CV649" s="7"/>
      <c r="CW649" s="7"/>
      <c r="CX649" s="4"/>
      <c r="CY649" s="4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10"/>
      <c r="U650" s="4"/>
      <c r="V650" s="8"/>
      <c r="W650" s="8"/>
      <c r="X650" s="4"/>
      <c r="Y650" s="4"/>
      <c r="Z650" s="7"/>
      <c r="AA650" s="7"/>
      <c r="AB650" s="7"/>
      <c r="AC650" s="7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7"/>
      <c r="CO650" s="4"/>
      <c r="CP650" s="4"/>
      <c r="CQ650" s="4"/>
      <c r="CR650" s="4"/>
      <c r="CS650" s="4"/>
      <c r="CT650" s="4"/>
      <c r="CU650" s="7"/>
      <c r="CV650" s="7"/>
      <c r="CW650" s="7"/>
      <c r="CX650" s="4"/>
      <c r="CY650" s="4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10"/>
      <c r="U651" s="4"/>
      <c r="V651" s="8"/>
      <c r="W651" s="8"/>
      <c r="X651" s="4"/>
      <c r="Y651" s="4"/>
      <c r="Z651" s="7"/>
      <c r="AA651" s="7"/>
      <c r="AB651" s="7"/>
      <c r="AC651" s="7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7"/>
      <c r="CO651" s="4"/>
      <c r="CP651" s="4"/>
      <c r="CQ651" s="4"/>
      <c r="CR651" s="4"/>
      <c r="CS651" s="4"/>
      <c r="CT651" s="4"/>
      <c r="CU651" s="7"/>
      <c r="CV651" s="7"/>
      <c r="CW651" s="7"/>
      <c r="CX651" s="4"/>
      <c r="CY651" s="4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10"/>
      <c r="U652" s="4"/>
      <c r="V652" s="8"/>
      <c r="W652" s="8"/>
      <c r="X652" s="4"/>
      <c r="Y652" s="4"/>
      <c r="Z652" s="7"/>
      <c r="AA652" s="7"/>
      <c r="AB652" s="7"/>
      <c r="AC652" s="7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7"/>
      <c r="CO652" s="4"/>
      <c r="CP652" s="4"/>
      <c r="CQ652" s="4"/>
      <c r="CR652" s="4"/>
      <c r="CS652" s="4"/>
      <c r="CT652" s="4"/>
      <c r="CU652" s="7"/>
      <c r="CV652" s="7"/>
      <c r="CW652" s="7"/>
      <c r="CX652" s="4"/>
      <c r="CY652" s="4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10"/>
      <c r="U653" s="4"/>
      <c r="V653" s="8"/>
      <c r="W653" s="8"/>
      <c r="X653" s="4"/>
      <c r="Y653" s="4"/>
      <c r="Z653" s="7"/>
      <c r="AA653" s="7"/>
      <c r="AB653" s="7"/>
      <c r="AC653" s="7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7"/>
      <c r="CO653" s="4"/>
      <c r="CP653" s="4"/>
      <c r="CQ653" s="4"/>
      <c r="CR653" s="4"/>
      <c r="CS653" s="4"/>
      <c r="CT653" s="4"/>
      <c r="CU653" s="7"/>
      <c r="CV653" s="7"/>
      <c r="CW653" s="7"/>
      <c r="CX653" s="4"/>
      <c r="CY653" s="4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10"/>
      <c r="U654" s="4"/>
      <c r="V654" s="8"/>
      <c r="W654" s="8"/>
      <c r="X654" s="4"/>
      <c r="Y654" s="4"/>
      <c r="Z654" s="7"/>
      <c r="AA654" s="7"/>
      <c r="AB654" s="7"/>
      <c r="AC654" s="7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7"/>
      <c r="CO654" s="4"/>
      <c r="CP654" s="4"/>
      <c r="CQ654" s="4"/>
      <c r="CR654" s="4"/>
      <c r="CS654" s="4"/>
      <c r="CT654" s="4"/>
      <c r="CU654" s="7"/>
      <c r="CV654" s="7"/>
      <c r="CW654" s="7"/>
      <c r="CX654" s="4"/>
      <c r="CY654" s="4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10"/>
      <c r="U655" s="4"/>
      <c r="V655" s="8"/>
      <c r="W655" s="8"/>
      <c r="X655" s="4"/>
      <c r="Y655" s="4"/>
      <c r="Z655" s="7"/>
      <c r="AA655" s="7"/>
      <c r="AB655" s="7"/>
      <c r="AC655" s="7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7"/>
      <c r="CO655" s="4"/>
      <c r="CP655" s="4"/>
      <c r="CQ655" s="4"/>
      <c r="CR655" s="4"/>
      <c r="CS655" s="4"/>
      <c r="CT655" s="4"/>
      <c r="CU655" s="7"/>
      <c r="CV655" s="7"/>
      <c r="CW655" s="7"/>
      <c r="CX655" s="4"/>
      <c r="CY655" s="4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10"/>
      <c r="U656" s="4"/>
      <c r="V656" s="8"/>
      <c r="W656" s="8"/>
      <c r="X656" s="4"/>
      <c r="Y656" s="4"/>
      <c r="Z656" s="7"/>
      <c r="AA656" s="7"/>
      <c r="AB656" s="7"/>
      <c r="AC656" s="7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7"/>
      <c r="CO656" s="4"/>
      <c r="CP656" s="4"/>
      <c r="CQ656" s="4"/>
      <c r="CR656" s="4"/>
      <c r="CS656" s="4"/>
      <c r="CT656" s="4"/>
      <c r="CU656" s="7"/>
      <c r="CV656" s="7"/>
      <c r="CW656" s="7"/>
      <c r="CX656" s="4"/>
      <c r="CY656" s="4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10"/>
      <c r="U657" s="4"/>
      <c r="V657" s="8"/>
      <c r="W657" s="8"/>
      <c r="X657" s="4"/>
      <c r="Y657" s="4"/>
      <c r="Z657" s="7"/>
      <c r="AA657" s="7"/>
      <c r="AB657" s="7"/>
      <c r="AC657" s="7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7"/>
      <c r="CO657" s="4"/>
      <c r="CP657" s="4"/>
      <c r="CQ657" s="4"/>
      <c r="CR657" s="4"/>
      <c r="CS657" s="4"/>
      <c r="CT657" s="4"/>
      <c r="CU657" s="7"/>
      <c r="CV657" s="7"/>
      <c r="CW657" s="7"/>
      <c r="CX657" s="4"/>
      <c r="CY657" s="4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10"/>
      <c r="U658" s="4"/>
      <c r="V658" s="8"/>
      <c r="W658" s="8"/>
      <c r="X658" s="4"/>
      <c r="Y658" s="4"/>
      <c r="Z658" s="7"/>
      <c r="AA658" s="7"/>
      <c r="AB658" s="7"/>
      <c r="AC658" s="7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7"/>
      <c r="CO658" s="4"/>
      <c r="CP658" s="4"/>
      <c r="CQ658" s="4"/>
      <c r="CR658" s="4"/>
      <c r="CS658" s="4"/>
      <c r="CT658" s="4"/>
      <c r="CU658" s="7"/>
      <c r="CV658" s="7"/>
      <c r="CW658" s="7"/>
      <c r="CX658" s="4"/>
      <c r="CY658" s="4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10"/>
      <c r="U659" s="4"/>
      <c r="V659" s="8"/>
      <c r="W659" s="8"/>
      <c r="X659" s="4"/>
      <c r="Y659" s="4"/>
      <c r="Z659" s="7"/>
      <c r="AA659" s="7"/>
      <c r="AB659" s="7"/>
      <c r="AC659" s="7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7"/>
      <c r="CO659" s="4"/>
      <c r="CP659" s="4"/>
      <c r="CQ659" s="4"/>
      <c r="CR659" s="4"/>
      <c r="CS659" s="4"/>
      <c r="CT659" s="4"/>
      <c r="CU659" s="7"/>
      <c r="CV659" s="7"/>
      <c r="CW659" s="7"/>
      <c r="CX659" s="4"/>
      <c r="CY659" s="4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10"/>
      <c r="U660" s="4"/>
      <c r="V660" s="8"/>
      <c r="W660" s="8"/>
      <c r="X660" s="4"/>
      <c r="Y660" s="4"/>
      <c r="Z660" s="7"/>
      <c r="AA660" s="7"/>
      <c r="AB660" s="7"/>
      <c r="AC660" s="7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7"/>
      <c r="CO660" s="4"/>
      <c r="CP660" s="4"/>
      <c r="CQ660" s="4"/>
      <c r="CR660" s="4"/>
      <c r="CS660" s="4"/>
      <c r="CT660" s="4"/>
      <c r="CU660" s="7"/>
      <c r="CV660" s="7"/>
      <c r="CW660" s="7"/>
      <c r="CX660" s="4"/>
      <c r="CY660" s="4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10"/>
      <c r="U661" s="4"/>
      <c r="V661" s="8"/>
      <c r="W661" s="8"/>
      <c r="X661" s="4"/>
      <c r="Y661" s="4"/>
      <c r="Z661" s="7"/>
      <c r="AA661" s="7"/>
      <c r="AB661" s="7"/>
      <c r="AC661" s="7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7"/>
      <c r="CO661" s="4"/>
      <c r="CP661" s="4"/>
      <c r="CQ661" s="4"/>
      <c r="CR661" s="4"/>
      <c r="CS661" s="4"/>
      <c r="CT661" s="4"/>
      <c r="CU661" s="7"/>
      <c r="CV661" s="7"/>
      <c r="CW661" s="7"/>
      <c r="CX661" s="4"/>
      <c r="CY661" s="4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10"/>
      <c r="U662" s="4"/>
      <c r="V662" s="8"/>
      <c r="W662" s="8"/>
      <c r="X662" s="4"/>
      <c r="Y662" s="4"/>
      <c r="Z662" s="7"/>
      <c r="AA662" s="7"/>
      <c r="AB662" s="7"/>
      <c r="AC662" s="7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7"/>
      <c r="CO662" s="4"/>
      <c r="CP662" s="4"/>
      <c r="CQ662" s="4"/>
      <c r="CR662" s="4"/>
      <c r="CS662" s="4"/>
      <c r="CT662" s="4"/>
      <c r="CU662" s="7"/>
      <c r="CV662" s="7"/>
      <c r="CW662" s="7"/>
      <c r="CX662" s="4"/>
      <c r="CY662" s="4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10"/>
      <c r="U663" s="4"/>
      <c r="V663" s="8"/>
      <c r="W663" s="8"/>
      <c r="X663" s="4"/>
      <c r="Y663" s="4"/>
      <c r="Z663" s="7"/>
      <c r="AA663" s="7"/>
      <c r="AB663" s="7"/>
      <c r="AC663" s="7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7"/>
      <c r="CO663" s="4"/>
      <c r="CP663" s="4"/>
      <c r="CQ663" s="4"/>
      <c r="CR663" s="4"/>
      <c r="CS663" s="4"/>
      <c r="CT663" s="4"/>
      <c r="CU663" s="7"/>
      <c r="CV663" s="7"/>
      <c r="CW663" s="7"/>
      <c r="CX663" s="4"/>
      <c r="CY663" s="4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10"/>
      <c r="U664" s="4"/>
      <c r="V664" s="8"/>
      <c r="W664" s="8"/>
      <c r="X664" s="4"/>
      <c r="Y664" s="4"/>
      <c r="Z664" s="7"/>
      <c r="AA664" s="7"/>
      <c r="AB664" s="7"/>
      <c r="AC664" s="7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7"/>
      <c r="CO664" s="4"/>
      <c r="CP664" s="4"/>
      <c r="CQ664" s="4"/>
      <c r="CR664" s="4"/>
      <c r="CS664" s="4"/>
      <c r="CT664" s="4"/>
      <c r="CU664" s="7"/>
      <c r="CV664" s="7"/>
      <c r="CW664" s="7"/>
      <c r="CX664" s="4"/>
      <c r="CY664" s="4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10"/>
      <c r="U665" s="4"/>
      <c r="V665" s="8"/>
      <c r="W665" s="8"/>
      <c r="X665" s="4"/>
      <c r="Y665" s="4"/>
      <c r="Z665" s="7"/>
      <c r="AA665" s="7"/>
      <c r="AB665" s="7"/>
      <c r="AC665" s="7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7"/>
      <c r="CO665" s="4"/>
      <c r="CP665" s="4"/>
      <c r="CQ665" s="4"/>
      <c r="CR665" s="4"/>
      <c r="CS665" s="4"/>
      <c r="CT665" s="4"/>
      <c r="CU665" s="7"/>
      <c r="CV665" s="7"/>
      <c r="CW665" s="7"/>
      <c r="CX665" s="4"/>
      <c r="CY665" s="4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10"/>
      <c r="U666" s="4"/>
      <c r="V666" s="8"/>
      <c r="W666" s="8"/>
      <c r="X666" s="4"/>
      <c r="Y666" s="4"/>
      <c r="Z666" s="7"/>
      <c r="AA666" s="7"/>
      <c r="AB666" s="7"/>
      <c r="AC666" s="7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7"/>
      <c r="CO666" s="4"/>
      <c r="CP666" s="4"/>
      <c r="CQ666" s="4"/>
      <c r="CR666" s="4"/>
      <c r="CS666" s="4"/>
      <c r="CT666" s="4"/>
      <c r="CU666" s="7"/>
      <c r="CV666" s="7"/>
      <c r="CW666" s="7"/>
      <c r="CX666" s="4"/>
      <c r="CY666" s="4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10"/>
      <c r="U667" s="4"/>
      <c r="V667" s="8"/>
      <c r="W667" s="8"/>
      <c r="X667" s="4"/>
      <c r="Y667" s="4"/>
      <c r="Z667" s="7"/>
      <c r="AA667" s="7"/>
      <c r="AB667" s="7"/>
      <c r="AC667" s="7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7"/>
      <c r="CO667" s="4"/>
      <c r="CP667" s="4"/>
      <c r="CQ667" s="4"/>
      <c r="CR667" s="4"/>
      <c r="CS667" s="4"/>
      <c r="CT667" s="4"/>
      <c r="CU667" s="7"/>
      <c r="CV667" s="7"/>
      <c r="CW667" s="7"/>
      <c r="CX667" s="4"/>
      <c r="CY667" s="4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10"/>
      <c r="U668" s="4"/>
      <c r="V668" s="8"/>
      <c r="W668" s="8"/>
      <c r="X668" s="4"/>
      <c r="Y668" s="4"/>
      <c r="Z668" s="7"/>
      <c r="AA668" s="7"/>
      <c r="AB668" s="7"/>
      <c r="AC668" s="7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7"/>
      <c r="CO668" s="4"/>
      <c r="CP668" s="4"/>
      <c r="CQ668" s="4"/>
      <c r="CR668" s="4"/>
      <c r="CS668" s="4"/>
      <c r="CT668" s="4"/>
      <c r="CU668" s="7"/>
      <c r="CV668" s="7"/>
      <c r="CW668" s="7"/>
      <c r="CX668" s="4"/>
      <c r="CY668" s="4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10"/>
      <c r="U669" s="4"/>
      <c r="V669" s="8"/>
      <c r="W669" s="8"/>
      <c r="X669" s="4"/>
      <c r="Y669" s="4"/>
      <c r="Z669" s="7"/>
      <c r="AA669" s="7"/>
      <c r="AB669" s="7"/>
      <c r="AC669" s="7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7"/>
      <c r="CO669" s="4"/>
      <c r="CP669" s="4"/>
      <c r="CQ669" s="4"/>
      <c r="CR669" s="4"/>
      <c r="CS669" s="4"/>
      <c r="CT669" s="4"/>
      <c r="CU669" s="7"/>
      <c r="CV669" s="7"/>
      <c r="CW669" s="7"/>
      <c r="CX669" s="4"/>
      <c r="CY669" s="4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10"/>
      <c r="U670" s="4"/>
      <c r="V670" s="8"/>
      <c r="W670" s="8"/>
      <c r="X670" s="4"/>
      <c r="Y670" s="4"/>
      <c r="Z670" s="7"/>
      <c r="AA670" s="7"/>
      <c r="AB670" s="7"/>
      <c r="AC670" s="7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7"/>
      <c r="CO670" s="4"/>
      <c r="CP670" s="4"/>
      <c r="CQ670" s="4"/>
      <c r="CR670" s="4"/>
      <c r="CS670" s="4"/>
      <c r="CT670" s="4"/>
      <c r="CU670" s="7"/>
      <c r="CV670" s="7"/>
      <c r="CW670" s="7"/>
      <c r="CX670" s="4"/>
      <c r="CY670" s="4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10"/>
      <c r="U671" s="4"/>
      <c r="V671" s="8"/>
      <c r="W671" s="8"/>
      <c r="X671" s="4"/>
      <c r="Y671" s="4"/>
      <c r="Z671" s="7"/>
      <c r="AA671" s="7"/>
      <c r="AB671" s="7"/>
      <c r="AC671" s="7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7"/>
      <c r="CO671" s="4"/>
      <c r="CP671" s="4"/>
      <c r="CQ671" s="4"/>
      <c r="CR671" s="4"/>
      <c r="CS671" s="4"/>
      <c r="CT671" s="4"/>
      <c r="CU671" s="7"/>
      <c r="CV671" s="7"/>
      <c r="CW671" s="7"/>
      <c r="CX671" s="4"/>
      <c r="CY671" s="4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10"/>
      <c r="U672" s="4"/>
      <c r="V672" s="8"/>
      <c r="W672" s="8"/>
      <c r="X672" s="4"/>
      <c r="Y672" s="4"/>
      <c r="Z672" s="7"/>
      <c r="AA672" s="7"/>
      <c r="AB672" s="7"/>
      <c r="AC672" s="7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7"/>
      <c r="CO672" s="4"/>
      <c r="CP672" s="4"/>
      <c r="CQ672" s="4"/>
      <c r="CR672" s="4"/>
      <c r="CS672" s="4"/>
      <c r="CT672" s="4"/>
      <c r="CU672" s="7"/>
      <c r="CV672" s="7"/>
      <c r="CW672" s="7"/>
      <c r="CX672" s="4"/>
      <c r="CY672" s="4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10"/>
      <c r="U673" s="4"/>
      <c r="V673" s="8"/>
      <c r="W673" s="8"/>
      <c r="X673" s="4"/>
      <c r="Y673" s="4"/>
      <c r="Z673" s="7"/>
      <c r="AA673" s="7"/>
      <c r="AB673" s="7"/>
      <c r="AC673" s="7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7"/>
      <c r="CO673" s="4"/>
      <c r="CP673" s="4"/>
      <c r="CQ673" s="4"/>
      <c r="CR673" s="4"/>
      <c r="CS673" s="4"/>
      <c r="CT673" s="4"/>
      <c r="CU673" s="7"/>
      <c r="CV673" s="7"/>
      <c r="CW673" s="7"/>
      <c r="CX673" s="4"/>
      <c r="CY673" s="4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10"/>
      <c r="U674" s="4"/>
      <c r="V674" s="8"/>
      <c r="W674" s="8"/>
      <c r="X674" s="4"/>
      <c r="Y674" s="4"/>
      <c r="Z674" s="7"/>
      <c r="AA674" s="7"/>
      <c r="AB674" s="7"/>
      <c r="AC674" s="7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7"/>
      <c r="CO674" s="4"/>
      <c r="CP674" s="4"/>
      <c r="CQ674" s="4"/>
      <c r="CR674" s="4"/>
      <c r="CS674" s="4"/>
      <c r="CT674" s="4"/>
      <c r="CU674" s="7"/>
      <c r="CV674" s="7"/>
      <c r="CW674" s="7"/>
      <c r="CX674" s="4"/>
      <c r="CY674" s="4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10"/>
      <c r="U675" s="4"/>
      <c r="V675" s="8"/>
      <c r="W675" s="8"/>
      <c r="X675" s="4"/>
      <c r="Y675" s="4"/>
      <c r="Z675" s="7"/>
      <c r="AA675" s="7"/>
      <c r="AB675" s="7"/>
      <c r="AC675" s="7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7"/>
      <c r="CO675" s="4"/>
      <c r="CP675" s="4"/>
      <c r="CQ675" s="4"/>
      <c r="CR675" s="4"/>
      <c r="CS675" s="4"/>
      <c r="CT675" s="4"/>
      <c r="CU675" s="7"/>
      <c r="CV675" s="7"/>
      <c r="CW675" s="7"/>
      <c r="CX675" s="4"/>
      <c r="CY675" s="4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10"/>
      <c r="U676" s="4"/>
      <c r="V676" s="8"/>
      <c r="W676" s="8"/>
      <c r="X676" s="4"/>
      <c r="Y676" s="4"/>
      <c r="Z676" s="7"/>
      <c r="AA676" s="7"/>
      <c r="AB676" s="7"/>
      <c r="AC676" s="7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7"/>
      <c r="CO676" s="4"/>
      <c r="CP676" s="4"/>
      <c r="CQ676" s="4"/>
      <c r="CR676" s="4"/>
      <c r="CS676" s="4"/>
      <c r="CT676" s="4"/>
      <c r="CU676" s="7"/>
      <c r="CV676" s="7"/>
      <c r="CW676" s="7"/>
      <c r="CX676" s="4"/>
      <c r="CY676" s="4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10"/>
      <c r="U677" s="4"/>
      <c r="V677" s="8"/>
      <c r="W677" s="8"/>
      <c r="X677" s="4"/>
      <c r="Y677" s="4"/>
      <c r="Z677" s="7"/>
      <c r="AA677" s="7"/>
      <c r="AB677" s="7"/>
      <c r="AC677" s="7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7"/>
      <c r="CO677" s="4"/>
      <c r="CP677" s="4"/>
      <c r="CQ677" s="4"/>
      <c r="CR677" s="4"/>
      <c r="CS677" s="4"/>
      <c r="CT677" s="4"/>
      <c r="CU677" s="7"/>
      <c r="CV677" s="7"/>
      <c r="CW677" s="7"/>
      <c r="CX677" s="4"/>
      <c r="CY677" s="4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10"/>
      <c r="U678" s="4"/>
      <c r="V678" s="8"/>
      <c r="W678" s="8"/>
      <c r="X678" s="4"/>
      <c r="Y678" s="4"/>
      <c r="Z678" s="7"/>
      <c r="AA678" s="7"/>
      <c r="AB678" s="7"/>
      <c r="AC678" s="7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7"/>
      <c r="CO678" s="4"/>
      <c r="CP678" s="4"/>
      <c r="CQ678" s="4"/>
      <c r="CR678" s="4"/>
      <c r="CS678" s="4"/>
      <c r="CT678" s="4"/>
      <c r="CU678" s="7"/>
      <c r="CV678" s="7"/>
      <c r="CW678" s="7"/>
      <c r="CX678" s="4"/>
      <c r="CY678" s="4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10"/>
      <c r="U679" s="4"/>
      <c r="V679" s="8"/>
      <c r="W679" s="8"/>
      <c r="X679" s="4"/>
      <c r="Y679" s="4"/>
      <c r="Z679" s="7"/>
      <c r="AA679" s="7"/>
      <c r="AB679" s="7"/>
      <c r="AC679" s="7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7"/>
      <c r="CO679" s="4"/>
      <c r="CP679" s="4"/>
      <c r="CQ679" s="4"/>
      <c r="CR679" s="4"/>
      <c r="CS679" s="4"/>
      <c r="CT679" s="4"/>
      <c r="CU679" s="7"/>
      <c r="CV679" s="7"/>
      <c r="CW679" s="7"/>
      <c r="CX679" s="4"/>
      <c r="CY679" s="4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10"/>
      <c r="U680" s="4"/>
      <c r="V680" s="8"/>
      <c r="W680" s="8"/>
      <c r="X680" s="4"/>
      <c r="Y680" s="4"/>
      <c r="Z680" s="7"/>
      <c r="AA680" s="7"/>
      <c r="AB680" s="7"/>
      <c r="AC680" s="7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7"/>
      <c r="CO680" s="4"/>
      <c r="CP680" s="4"/>
      <c r="CQ680" s="4"/>
      <c r="CR680" s="4"/>
      <c r="CS680" s="4"/>
      <c r="CT680" s="4"/>
      <c r="CU680" s="7"/>
      <c r="CV680" s="7"/>
      <c r="CW680" s="7"/>
      <c r="CX680" s="4"/>
      <c r="CY680" s="4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10"/>
      <c r="U681" s="4"/>
      <c r="V681" s="8"/>
      <c r="W681" s="8"/>
      <c r="X681" s="4"/>
      <c r="Y681" s="4"/>
      <c r="Z681" s="7"/>
      <c r="AA681" s="7"/>
      <c r="AB681" s="7"/>
      <c r="AC681" s="7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7"/>
      <c r="CO681" s="4"/>
      <c r="CP681" s="4"/>
      <c r="CQ681" s="4"/>
      <c r="CR681" s="4"/>
      <c r="CS681" s="4"/>
      <c r="CT681" s="4"/>
      <c r="CU681" s="7"/>
      <c r="CV681" s="7"/>
      <c r="CW681" s="7"/>
      <c r="CX681" s="4"/>
      <c r="CY681" s="4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10"/>
      <c r="U682" s="4"/>
      <c r="V682" s="8"/>
      <c r="W682" s="8"/>
      <c r="X682" s="4"/>
      <c r="Y682" s="4"/>
      <c r="Z682" s="7"/>
      <c r="AA682" s="7"/>
      <c r="AB682" s="7"/>
      <c r="AC682" s="7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7"/>
      <c r="CO682" s="4"/>
      <c r="CP682" s="4"/>
      <c r="CQ682" s="4"/>
      <c r="CR682" s="4"/>
      <c r="CS682" s="4"/>
      <c r="CT682" s="4"/>
      <c r="CU682" s="7"/>
      <c r="CV682" s="7"/>
      <c r="CW682" s="7"/>
      <c r="CX682" s="4"/>
      <c r="CY682" s="4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10"/>
      <c r="U683" s="4"/>
      <c r="V683" s="8"/>
      <c r="W683" s="8"/>
      <c r="X683" s="4"/>
      <c r="Y683" s="4"/>
      <c r="Z683" s="7"/>
      <c r="AA683" s="7"/>
      <c r="AB683" s="7"/>
      <c r="AC683" s="7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7"/>
      <c r="CO683" s="4"/>
      <c r="CP683" s="4"/>
      <c r="CQ683" s="4"/>
      <c r="CR683" s="4"/>
      <c r="CS683" s="4"/>
      <c r="CT683" s="4"/>
      <c r="CU683" s="7"/>
      <c r="CV683" s="7"/>
      <c r="CW683" s="7"/>
      <c r="CX683" s="4"/>
      <c r="CY683" s="4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10"/>
      <c r="U684" s="4"/>
      <c r="V684" s="8"/>
      <c r="W684" s="8"/>
      <c r="X684" s="4"/>
      <c r="Y684" s="4"/>
      <c r="Z684" s="7"/>
      <c r="AA684" s="7"/>
      <c r="AB684" s="7"/>
      <c r="AC684" s="7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7"/>
      <c r="CO684" s="4"/>
      <c r="CP684" s="4"/>
      <c r="CQ684" s="4"/>
      <c r="CR684" s="4"/>
      <c r="CS684" s="4"/>
      <c r="CT684" s="4"/>
      <c r="CU684" s="7"/>
      <c r="CV684" s="7"/>
      <c r="CW684" s="7"/>
      <c r="CX684" s="4"/>
      <c r="CY684" s="4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10"/>
      <c r="U685" s="4"/>
      <c r="V685" s="8"/>
      <c r="W685" s="8"/>
      <c r="X685" s="4"/>
      <c r="Y685" s="4"/>
      <c r="Z685" s="7"/>
      <c r="AA685" s="7"/>
      <c r="AB685" s="7"/>
      <c r="AC685" s="7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7"/>
      <c r="CO685" s="4"/>
      <c r="CP685" s="4"/>
      <c r="CQ685" s="4"/>
      <c r="CR685" s="4"/>
      <c r="CS685" s="4"/>
      <c r="CT685" s="4"/>
      <c r="CU685" s="7"/>
      <c r="CV685" s="7"/>
      <c r="CW685" s="7"/>
      <c r="CX685" s="4"/>
      <c r="CY685" s="4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10"/>
      <c r="U686" s="4"/>
      <c r="V686" s="8"/>
      <c r="W686" s="8"/>
      <c r="X686" s="4"/>
      <c r="Y686" s="4"/>
      <c r="Z686" s="7"/>
      <c r="AA686" s="7"/>
      <c r="AB686" s="7"/>
      <c r="AC686" s="7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7"/>
      <c r="CO686" s="4"/>
      <c r="CP686" s="4"/>
      <c r="CQ686" s="4"/>
      <c r="CR686" s="4"/>
      <c r="CS686" s="4"/>
      <c r="CT686" s="4"/>
      <c r="CU686" s="7"/>
      <c r="CV686" s="7"/>
      <c r="CW686" s="7"/>
      <c r="CX686" s="4"/>
      <c r="CY686" s="4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10"/>
      <c r="U687" s="4"/>
      <c r="V687" s="8"/>
      <c r="W687" s="8"/>
      <c r="X687" s="4"/>
      <c r="Y687" s="4"/>
      <c r="Z687" s="7"/>
      <c r="AA687" s="7"/>
      <c r="AB687" s="7"/>
      <c r="AC687" s="7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7"/>
      <c r="CO687" s="4"/>
      <c r="CP687" s="4"/>
      <c r="CQ687" s="4"/>
      <c r="CR687" s="4"/>
      <c r="CS687" s="4"/>
      <c r="CT687" s="4"/>
      <c r="CU687" s="7"/>
      <c r="CV687" s="7"/>
      <c r="CW687" s="7"/>
      <c r="CX687" s="4"/>
      <c r="CY687" s="4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10"/>
      <c r="U688" s="4"/>
      <c r="V688" s="8"/>
      <c r="W688" s="8"/>
      <c r="X688" s="4"/>
      <c r="Y688" s="4"/>
      <c r="Z688" s="7"/>
      <c r="AA688" s="7"/>
      <c r="AB688" s="7"/>
      <c r="AC688" s="7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7"/>
      <c r="CO688" s="4"/>
      <c r="CP688" s="4"/>
      <c r="CQ688" s="4"/>
      <c r="CR688" s="4"/>
      <c r="CS688" s="4"/>
      <c r="CT688" s="4"/>
      <c r="CU688" s="7"/>
      <c r="CV688" s="7"/>
      <c r="CW688" s="7"/>
      <c r="CX688" s="4"/>
      <c r="CY688" s="4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10"/>
      <c r="U689" s="4"/>
      <c r="V689" s="8"/>
      <c r="W689" s="8"/>
      <c r="X689" s="4"/>
      <c r="Y689" s="4"/>
      <c r="Z689" s="7"/>
      <c r="AA689" s="7"/>
      <c r="AB689" s="7"/>
      <c r="AC689" s="7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7"/>
      <c r="CO689" s="4"/>
      <c r="CP689" s="4"/>
      <c r="CQ689" s="4"/>
      <c r="CR689" s="4"/>
      <c r="CS689" s="4"/>
      <c r="CT689" s="4"/>
      <c r="CU689" s="7"/>
      <c r="CV689" s="7"/>
      <c r="CW689" s="7"/>
      <c r="CX689" s="4"/>
      <c r="CY689" s="4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10"/>
      <c r="U690" s="4"/>
      <c r="V690" s="8"/>
      <c r="W690" s="8"/>
      <c r="X690" s="4"/>
      <c r="Y690" s="4"/>
      <c r="Z690" s="7"/>
      <c r="AA690" s="7"/>
      <c r="AB690" s="7"/>
      <c r="AC690" s="7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7"/>
      <c r="CO690" s="4"/>
      <c r="CP690" s="4"/>
      <c r="CQ690" s="4"/>
      <c r="CR690" s="4"/>
      <c r="CS690" s="4"/>
      <c r="CT690" s="4"/>
      <c r="CU690" s="7"/>
      <c r="CV690" s="7"/>
      <c r="CW690" s="7"/>
      <c r="CX690" s="4"/>
      <c r="CY690" s="4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10"/>
      <c r="U691" s="4"/>
      <c r="V691" s="8"/>
      <c r="W691" s="8"/>
      <c r="X691" s="4"/>
      <c r="Y691" s="4"/>
      <c r="Z691" s="7"/>
      <c r="AA691" s="7"/>
      <c r="AB691" s="7"/>
      <c r="AC691" s="7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7"/>
      <c r="CO691" s="4"/>
      <c r="CP691" s="4"/>
      <c r="CQ691" s="4"/>
      <c r="CR691" s="4"/>
      <c r="CS691" s="4"/>
      <c r="CT691" s="4"/>
      <c r="CU691" s="7"/>
      <c r="CV691" s="7"/>
      <c r="CW691" s="7"/>
      <c r="CX691" s="4"/>
      <c r="CY691" s="4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10"/>
      <c r="U692" s="4"/>
      <c r="V692" s="8"/>
      <c r="W692" s="8"/>
      <c r="X692" s="4"/>
      <c r="Y692" s="4"/>
      <c r="Z692" s="7"/>
      <c r="AA692" s="7"/>
      <c r="AB692" s="7"/>
      <c r="AC692" s="7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7"/>
      <c r="CO692" s="4"/>
      <c r="CP692" s="4"/>
      <c r="CQ692" s="4"/>
      <c r="CR692" s="4"/>
      <c r="CS692" s="4"/>
      <c r="CT692" s="4"/>
      <c r="CU692" s="7"/>
      <c r="CV692" s="7"/>
      <c r="CW692" s="7"/>
      <c r="CX692" s="4"/>
      <c r="CY692" s="4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10"/>
      <c r="U693" s="4"/>
      <c r="V693" s="8"/>
      <c r="W693" s="8"/>
      <c r="X693" s="4"/>
      <c r="Y693" s="4"/>
      <c r="Z693" s="7"/>
      <c r="AA693" s="7"/>
      <c r="AB693" s="7"/>
      <c r="AC693" s="7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7"/>
      <c r="CO693" s="4"/>
      <c r="CP693" s="4"/>
      <c r="CQ693" s="4"/>
      <c r="CR693" s="4"/>
      <c r="CS693" s="4"/>
      <c r="CT693" s="4"/>
      <c r="CU693" s="7"/>
      <c r="CV693" s="7"/>
      <c r="CW693" s="7"/>
      <c r="CX693" s="4"/>
      <c r="CY693" s="4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10"/>
      <c r="U694" s="4"/>
      <c r="V694" s="8"/>
      <c r="W694" s="8"/>
      <c r="X694" s="4"/>
      <c r="Y694" s="4"/>
      <c r="Z694" s="7"/>
      <c r="AA694" s="7"/>
      <c r="AB694" s="7"/>
      <c r="AC694" s="7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7"/>
      <c r="CO694" s="4"/>
      <c r="CP694" s="4"/>
      <c r="CQ694" s="4"/>
      <c r="CR694" s="4"/>
      <c r="CS694" s="4"/>
      <c r="CT694" s="4"/>
      <c r="CU694" s="7"/>
      <c r="CV694" s="7"/>
      <c r="CW694" s="7"/>
      <c r="CX694" s="4"/>
      <c r="CY694" s="4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10"/>
      <c r="U695" s="4"/>
      <c r="V695" s="8"/>
      <c r="W695" s="8"/>
      <c r="X695" s="4"/>
      <c r="Y695" s="4"/>
      <c r="Z695" s="7"/>
      <c r="AA695" s="7"/>
      <c r="AB695" s="7"/>
      <c r="AC695" s="7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7"/>
      <c r="CO695" s="4"/>
      <c r="CP695" s="4"/>
      <c r="CQ695" s="4"/>
      <c r="CR695" s="4"/>
      <c r="CS695" s="4"/>
      <c r="CT695" s="4"/>
      <c r="CU695" s="7"/>
      <c r="CV695" s="7"/>
      <c r="CW695" s="7"/>
      <c r="CX695" s="4"/>
      <c r="CY695" s="4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10"/>
      <c r="U696" s="4"/>
      <c r="V696" s="8"/>
      <c r="W696" s="8"/>
      <c r="X696" s="4"/>
      <c r="Y696" s="4"/>
      <c r="Z696" s="7"/>
      <c r="AA696" s="7"/>
      <c r="AB696" s="7"/>
      <c r="AC696" s="7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7"/>
      <c r="CO696" s="4"/>
      <c r="CP696" s="4"/>
      <c r="CQ696" s="4"/>
      <c r="CR696" s="4"/>
      <c r="CS696" s="4"/>
      <c r="CT696" s="4"/>
      <c r="CU696" s="7"/>
      <c r="CV696" s="7"/>
      <c r="CW696" s="7"/>
      <c r="CX696" s="4"/>
      <c r="CY696" s="4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10"/>
      <c r="U697" s="4"/>
      <c r="V697" s="8"/>
      <c r="W697" s="8"/>
      <c r="X697" s="4"/>
      <c r="Y697" s="4"/>
      <c r="Z697" s="7"/>
      <c r="AA697" s="7"/>
      <c r="AB697" s="7"/>
      <c r="AC697" s="7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7"/>
      <c r="CO697" s="4"/>
      <c r="CP697" s="4"/>
      <c r="CQ697" s="4"/>
      <c r="CR697" s="4"/>
      <c r="CS697" s="4"/>
      <c r="CT697" s="4"/>
      <c r="CU697" s="7"/>
      <c r="CV697" s="7"/>
      <c r="CW697" s="7"/>
      <c r="CX697" s="4"/>
      <c r="CY697" s="4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10"/>
      <c r="U698" s="4"/>
      <c r="V698" s="8"/>
      <c r="W698" s="8"/>
      <c r="X698" s="4"/>
      <c r="Y698" s="4"/>
      <c r="Z698" s="7"/>
      <c r="AA698" s="7"/>
      <c r="AB698" s="7"/>
      <c r="AC698" s="7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7"/>
      <c r="CO698" s="4"/>
      <c r="CP698" s="4"/>
      <c r="CQ698" s="4"/>
      <c r="CR698" s="4"/>
      <c r="CS698" s="4"/>
      <c r="CT698" s="4"/>
      <c r="CU698" s="7"/>
      <c r="CV698" s="7"/>
      <c r="CW698" s="7"/>
      <c r="CX698" s="4"/>
      <c r="CY698" s="4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10"/>
      <c r="U699" s="4"/>
      <c r="V699" s="8"/>
      <c r="W699" s="8"/>
      <c r="X699" s="4"/>
      <c r="Y699" s="4"/>
      <c r="Z699" s="7"/>
      <c r="AA699" s="7"/>
      <c r="AB699" s="7"/>
      <c r="AC699" s="7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7"/>
      <c r="CO699" s="4"/>
      <c r="CP699" s="4"/>
      <c r="CQ699" s="4"/>
      <c r="CR699" s="4"/>
      <c r="CS699" s="4"/>
      <c r="CT699" s="4"/>
      <c r="CU699" s="7"/>
      <c r="CV699" s="7"/>
      <c r="CW699" s="7"/>
      <c r="CX699" s="4"/>
      <c r="CY699" s="4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10"/>
      <c r="U700" s="4"/>
      <c r="V700" s="8"/>
      <c r="W700" s="8"/>
      <c r="X700" s="4"/>
      <c r="Y700" s="4"/>
      <c r="Z700" s="7"/>
      <c r="AA700" s="7"/>
      <c r="AB700" s="7"/>
      <c r="AC700" s="7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7"/>
      <c r="CO700" s="4"/>
      <c r="CP700" s="4"/>
      <c r="CQ700" s="4"/>
      <c r="CR700" s="4"/>
      <c r="CS700" s="4"/>
      <c r="CT700" s="4"/>
      <c r="CU700" s="7"/>
      <c r="CV700" s="7"/>
      <c r="CW700" s="7"/>
      <c r="CX700" s="4"/>
      <c r="CY700" s="4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10"/>
      <c r="U701" s="4"/>
      <c r="V701" s="8"/>
      <c r="W701" s="8"/>
      <c r="X701" s="4"/>
      <c r="Y701" s="4"/>
      <c r="Z701" s="7"/>
      <c r="AA701" s="7"/>
      <c r="AB701" s="7"/>
      <c r="AC701" s="7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7"/>
      <c r="CO701" s="4"/>
      <c r="CP701" s="4"/>
      <c r="CQ701" s="4"/>
      <c r="CR701" s="4"/>
      <c r="CS701" s="4"/>
      <c r="CT701" s="4"/>
      <c r="CU701" s="7"/>
      <c r="CV701" s="7"/>
      <c r="CW701" s="7"/>
      <c r="CX701" s="4"/>
      <c r="CY701" s="4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10"/>
      <c r="U702" s="4"/>
      <c r="V702" s="8"/>
      <c r="W702" s="8"/>
      <c r="X702" s="4"/>
      <c r="Y702" s="4"/>
      <c r="Z702" s="7"/>
      <c r="AA702" s="7"/>
      <c r="AB702" s="7"/>
      <c r="AC702" s="7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7"/>
      <c r="CO702" s="4"/>
      <c r="CP702" s="4"/>
      <c r="CQ702" s="4"/>
      <c r="CR702" s="4"/>
      <c r="CS702" s="4"/>
      <c r="CT702" s="4"/>
      <c r="CU702" s="7"/>
      <c r="CV702" s="7"/>
      <c r="CW702" s="7"/>
      <c r="CX702" s="4"/>
      <c r="CY702" s="4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10"/>
      <c r="U703" s="4"/>
      <c r="V703" s="8"/>
      <c r="W703" s="8"/>
      <c r="X703" s="4"/>
      <c r="Y703" s="4"/>
      <c r="Z703" s="7"/>
      <c r="AA703" s="7"/>
      <c r="AB703" s="7"/>
      <c r="AC703" s="7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7"/>
      <c r="CO703" s="4"/>
      <c r="CP703" s="4"/>
      <c r="CQ703" s="4"/>
      <c r="CR703" s="4"/>
      <c r="CS703" s="4"/>
      <c r="CT703" s="4"/>
      <c r="CU703" s="7"/>
      <c r="CV703" s="7"/>
      <c r="CW703" s="7"/>
      <c r="CX703" s="4"/>
      <c r="CY703" s="4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10"/>
      <c r="U704" s="4"/>
      <c r="V704" s="8"/>
      <c r="W704" s="8"/>
      <c r="X704" s="4"/>
      <c r="Y704" s="4"/>
      <c r="Z704" s="7"/>
      <c r="AA704" s="7"/>
      <c r="AB704" s="7"/>
      <c r="AC704" s="7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7"/>
      <c r="CO704" s="4"/>
      <c r="CP704" s="4"/>
      <c r="CQ704" s="4"/>
      <c r="CR704" s="4"/>
      <c r="CS704" s="4"/>
      <c r="CT704" s="4"/>
      <c r="CU704" s="7"/>
      <c r="CV704" s="7"/>
      <c r="CW704" s="7"/>
      <c r="CX704" s="4"/>
      <c r="CY704" s="4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10"/>
      <c r="U705" s="4"/>
      <c r="V705" s="8"/>
      <c r="W705" s="8"/>
      <c r="X705" s="4"/>
      <c r="Y705" s="4"/>
      <c r="Z705" s="7"/>
      <c r="AA705" s="7"/>
      <c r="AB705" s="7"/>
      <c r="AC705" s="7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7"/>
      <c r="CO705" s="4"/>
      <c r="CP705" s="4"/>
      <c r="CQ705" s="4"/>
      <c r="CR705" s="4"/>
      <c r="CS705" s="4"/>
      <c r="CT705" s="4"/>
      <c r="CU705" s="7"/>
      <c r="CV705" s="7"/>
      <c r="CW705" s="7"/>
      <c r="CX705" s="4"/>
      <c r="CY705" s="4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10"/>
      <c r="U706" s="4"/>
      <c r="V706" s="8"/>
      <c r="W706" s="8"/>
      <c r="X706" s="4"/>
      <c r="Y706" s="4"/>
      <c r="Z706" s="7"/>
      <c r="AA706" s="7"/>
      <c r="AB706" s="7"/>
      <c r="AC706" s="7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7"/>
      <c r="CO706" s="4"/>
      <c r="CP706" s="4"/>
      <c r="CQ706" s="4"/>
      <c r="CR706" s="4"/>
      <c r="CS706" s="4"/>
      <c r="CT706" s="4"/>
      <c r="CU706" s="7"/>
      <c r="CV706" s="7"/>
      <c r="CW706" s="7"/>
      <c r="CX706" s="4"/>
      <c r="CY706" s="4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10"/>
      <c r="U707" s="4"/>
      <c r="V707" s="8"/>
      <c r="W707" s="8"/>
      <c r="X707" s="4"/>
      <c r="Y707" s="4"/>
      <c r="Z707" s="7"/>
      <c r="AA707" s="7"/>
      <c r="AB707" s="7"/>
      <c r="AC707" s="7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7"/>
      <c r="CO707" s="4"/>
      <c r="CP707" s="4"/>
      <c r="CQ707" s="4"/>
      <c r="CR707" s="4"/>
      <c r="CS707" s="4"/>
      <c r="CT707" s="4"/>
      <c r="CU707" s="7"/>
      <c r="CV707" s="7"/>
      <c r="CW707" s="7"/>
      <c r="CX707" s="4"/>
      <c r="CY707" s="4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10"/>
      <c r="U708" s="4"/>
      <c r="V708" s="8"/>
      <c r="W708" s="8"/>
      <c r="X708" s="4"/>
      <c r="Y708" s="4"/>
      <c r="Z708" s="7"/>
      <c r="AA708" s="7"/>
      <c r="AB708" s="7"/>
      <c r="AC708" s="7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7"/>
      <c r="CO708" s="4"/>
      <c r="CP708" s="4"/>
      <c r="CQ708" s="4"/>
      <c r="CR708" s="4"/>
      <c r="CS708" s="4"/>
      <c r="CT708" s="4"/>
      <c r="CU708" s="7"/>
      <c r="CV708" s="7"/>
      <c r="CW708" s="7"/>
      <c r="CX708" s="4"/>
      <c r="CY708" s="4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10"/>
      <c r="U709" s="4"/>
      <c r="V709" s="8"/>
      <c r="W709" s="8"/>
      <c r="X709" s="4"/>
      <c r="Y709" s="4"/>
      <c r="Z709" s="7"/>
      <c r="AA709" s="7"/>
      <c r="AB709" s="7"/>
      <c r="AC709" s="7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7"/>
      <c r="CO709" s="4"/>
      <c r="CP709" s="4"/>
      <c r="CQ709" s="4"/>
      <c r="CR709" s="4"/>
      <c r="CS709" s="4"/>
      <c r="CT709" s="4"/>
      <c r="CU709" s="7"/>
      <c r="CV709" s="7"/>
      <c r="CW709" s="7"/>
      <c r="CX709" s="4"/>
      <c r="CY709" s="4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10"/>
      <c r="U710" s="4"/>
      <c r="V710" s="8"/>
      <c r="W710" s="8"/>
      <c r="X710" s="4"/>
      <c r="Y710" s="4"/>
      <c r="Z710" s="7"/>
      <c r="AA710" s="7"/>
      <c r="AB710" s="7"/>
      <c r="AC710" s="7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7"/>
      <c r="CO710" s="4"/>
      <c r="CP710" s="4"/>
      <c r="CQ710" s="4"/>
      <c r="CR710" s="4"/>
      <c r="CS710" s="4"/>
      <c r="CT710" s="4"/>
      <c r="CU710" s="7"/>
      <c r="CV710" s="7"/>
      <c r="CW710" s="7"/>
      <c r="CX710" s="4"/>
      <c r="CY710" s="4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10"/>
      <c r="U711" s="4"/>
      <c r="V711" s="8"/>
      <c r="W711" s="8"/>
      <c r="X711" s="4"/>
      <c r="Y711" s="4"/>
      <c r="Z711" s="7"/>
      <c r="AA711" s="7"/>
      <c r="AB711" s="7"/>
      <c r="AC711" s="7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7"/>
      <c r="CO711" s="4"/>
      <c r="CP711" s="4"/>
      <c r="CQ711" s="4"/>
      <c r="CR711" s="4"/>
      <c r="CS711" s="4"/>
      <c r="CT711" s="4"/>
      <c r="CU711" s="7"/>
      <c r="CV711" s="7"/>
      <c r="CW711" s="7"/>
      <c r="CX711" s="4"/>
      <c r="CY711" s="4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10"/>
      <c r="U712" s="4"/>
      <c r="V712" s="8"/>
      <c r="W712" s="8"/>
      <c r="X712" s="4"/>
      <c r="Y712" s="4"/>
      <c r="Z712" s="7"/>
      <c r="AA712" s="7"/>
      <c r="AB712" s="7"/>
      <c r="AC712" s="7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7"/>
      <c r="CO712" s="4"/>
      <c r="CP712" s="4"/>
      <c r="CQ712" s="4"/>
      <c r="CR712" s="4"/>
      <c r="CS712" s="4"/>
      <c r="CT712" s="4"/>
      <c r="CU712" s="7"/>
      <c r="CV712" s="7"/>
      <c r="CW712" s="7"/>
      <c r="CX712" s="4"/>
      <c r="CY712" s="4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10"/>
      <c r="U713" s="4"/>
      <c r="V713" s="8"/>
      <c r="W713" s="8"/>
      <c r="X713" s="4"/>
      <c r="Y713" s="4"/>
      <c r="Z713" s="7"/>
      <c r="AA713" s="7"/>
      <c r="AB713" s="7"/>
      <c r="AC713" s="7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7"/>
      <c r="CO713" s="4"/>
      <c r="CP713" s="4"/>
      <c r="CQ713" s="4"/>
      <c r="CR713" s="4"/>
      <c r="CS713" s="4"/>
      <c r="CT713" s="4"/>
      <c r="CU713" s="7"/>
      <c r="CV713" s="7"/>
      <c r="CW713" s="7"/>
      <c r="CX713" s="4"/>
      <c r="CY713" s="4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10"/>
      <c r="U714" s="4"/>
      <c r="V714" s="8"/>
      <c r="W714" s="8"/>
      <c r="X714" s="4"/>
      <c r="Y714" s="4"/>
      <c r="Z714" s="7"/>
      <c r="AA714" s="7"/>
      <c r="AB714" s="7"/>
      <c r="AC714" s="7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7"/>
      <c r="CO714" s="4"/>
      <c r="CP714" s="4"/>
      <c r="CQ714" s="4"/>
      <c r="CR714" s="4"/>
      <c r="CS714" s="4"/>
      <c r="CT714" s="4"/>
      <c r="CU714" s="7"/>
      <c r="CV714" s="7"/>
      <c r="CW714" s="7"/>
      <c r="CX714" s="4"/>
      <c r="CY714" s="4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10"/>
      <c r="U715" s="4"/>
      <c r="V715" s="8"/>
      <c r="W715" s="8"/>
      <c r="X715" s="4"/>
      <c r="Y715" s="4"/>
      <c r="Z715" s="7"/>
      <c r="AA715" s="7"/>
      <c r="AB715" s="7"/>
      <c r="AC715" s="7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7"/>
      <c r="CO715" s="4"/>
      <c r="CP715" s="4"/>
      <c r="CQ715" s="4"/>
      <c r="CR715" s="4"/>
      <c r="CS715" s="4"/>
      <c r="CT715" s="4"/>
      <c r="CU715" s="7"/>
      <c r="CV715" s="7"/>
      <c r="CW715" s="7"/>
      <c r="CX715" s="4"/>
      <c r="CY715" s="4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10"/>
      <c r="U716" s="4"/>
      <c r="V716" s="8"/>
      <c r="W716" s="8"/>
      <c r="X716" s="4"/>
      <c r="Y716" s="4"/>
      <c r="Z716" s="7"/>
      <c r="AA716" s="7"/>
      <c r="AB716" s="7"/>
      <c r="AC716" s="7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7"/>
      <c r="CO716" s="4"/>
      <c r="CP716" s="4"/>
      <c r="CQ716" s="4"/>
      <c r="CR716" s="4"/>
      <c r="CS716" s="4"/>
      <c r="CT716" s="4"/>
      <c r="CU716" s="7"/>
      <c r="CV716" s="7"/>
      <c r="CW716" s="7"/>
      <c r="CX716" s="4"/>
      <c r="CY716" s="4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10"/>
      <c r="U717" s="4"/>
      <c r="V717" s="8"/>
      <c r="W717" s="8"/>
      <c r="X717" s="4"/>
      <c r="Y717" s="4"/>
      <c r="Z717" s="7"/>
      <c r="AA717" s="7"/>
      <c r="AB717" s="7"/>
      <c r="AC717" s="7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7"/>
      <c r="CO717" s="4"/>
      <c r="CP717" s="4"/>
      <c r="CQ717" s="4"/>
      <c r="CR717" s="4"/>
      <c r="CS717" s="4"/>
      <c r="CT717" s="4"/>
      <c r="CU717" s="7"/>
      <c r="CV717" s="7"/>
      <c r="CW717" s="7"/>
      <c r="CX717" s="4"/>
      <c r="CY717" s="4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10"/>
      <c r="U718" s="4"/>
      <c r="V718" s="8"/>
      <c r="W718" s="8"/>
      <c r="X718" s="4"/>
      <c r="Y718" s="4"/>
      <c r="Z718" s="7"/>
      <c r="AA718" s="7"/>
      <c r="AB718" s="7"/>
      <c r="AC718" s="7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7"/>
      <c r="CO718" s="4"/>
      <c r="CP718" s="4"/>
      <c r="CQ718" s="4"/>
      <c r="CR718" s="4"/>
      <c r="CS718" s="4"/>
      <c r="CT718" s="4"/>
      <c r="CU718" s="7"/>
      <c r="CV718" s="7"/>
      <c r="CW718" s="7"/>
      <c r="CX718" s="4"/>
      <c r="CY718" s="4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10"/>
      <c r="U719" s="4"/>
      <c r="V719" s="8"/>
      <c r="W719" s="8"/>
      <c r="X719" s="4"/>
      <c r="Y719" s="4"/>
      <c r="Z719" s="7"/>
      <c r="AA719" s="7"/>
      <c r="AB719" s="7"/>
      <c r="AC719" s="7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7"/>
      <c r="CO719" s="4"/>
      <c r="CP719" s="4"/>
      <c r="CQ719" s="4"/>
      <c r="CR719" s="4"/>
      <c r="CS719" s="4"/>
      <c r="CT719" s="4"/>
      <c r="CU719" s="7"/>
      <c r="CV719" s="7"/>
      <c r="CW719" s="7"/>
      <c r="CX719" s="4"/>
      <c r="CY719" s="4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10"/>
      <c r="U720" s="4"/>
      <c r="V720" s="8"/>
      <c r="W720" s="8"/>
      <c r="X720" s="4"/>
      <c r="Y720" s="4"/>
      <c r="Z720" s="7"/>
      <c r="AA720" s="7"/>
      <c r="AB720" s="7"/>
      <c r="AC720" s="7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7"/>
      <c r="CO720" s="4"/>
      <c r="CP720" s="4"/>
      <c r="CQ720" s="4"/>
      <c r="CR720" s="4"/>
      <c r="CS720" s="4"/>
      <c r="CT720" s="4"/>
      <c r="CU720" s="7"/>
      <c r="CV720" s="7"/>
      <c r="CW720" s="7"/>
      <c r="CX720" s="4"/>
      <c r="CY720" s="4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10"/>
      <c r="U721" s="4"/>
      <c r="V721" s="8"/>
      <c r="W721" s="8"/>
      <c r="X721" s="4"/>
      <c r="Y721" s="4"/>
      <c r="Z721" s="7"/>
      <c r="AA721" s="7"/>
      <c r="AB721" s="7"/>
      <c r="AC721" s="7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7"/>
      <c r="CO721" s="4"/>
      <c r="CP721" s="4"/>
      <c r="CQ721" s="4"/>
      <c r="CR721" s="4"/>
      <c r="CS721" s="4"/>
      <c r="CT721" s="4"/>
      <c r="CU721" s="7"/>
      <c r="CV721" s="7"/>
      <c r="CW721" s="7"/>
      <c r="CX721" s="4"/>
      <c r="CY721" s="4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10"/>
      <c r="U722" s="4"/>
      <c r="V722" s="8"/>
      <c r="W722" s="8"/>
      <c r="X722" s="4"/>
      <c r="Y722" s="4"/>
      <c r="Z722" s="7"/>
      <c r="AA722" s="7"/>
      <c r="AB722" s="7"/>
      <c r="AC722" s="7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7"/>
      <c r="CO722" s="4"/>
      <c r="CP722" s="4"/>
      <c r="CQ722" s="4"/>
      <c r="CR722" s="4"/>
      <c r="CS722" s="4"/>
      <c r="CT722" s="4"/>
      <c r="CU722" s="7"/>
      <c r="CV722" s="7"/>
      <c r="CW722" s="7"/>
      <c r="CX722" s="4"/>
      <c r="CY722" s="4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10"/>
      <c r="U723" s="4"/>
      <c r="V723" s="8"/>
      <c r="W723" s="8"/>
      <c r="X723" s="4"/>
      <c r="Y723" s="4"/>
      <c r="Z723" s="7"/>
      <c r="AA723" s="7"/>
      <c r="AB723" s="7"/>
      <c r="AC723" s="7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7"/>
      <c r="CO723" s="4"/>
      <c r="CP723" s="4"/>
      <c r="CQ723" s="4"/>
      <c r="CR723" s="4"/>
      <c r="CS723" s="4"/>
      <c r="CT723" s="4"/>
      <c r="CU723" s="7"/>
      <c r="CV723" s="7"/>
      <c r="CW723" s="7"/>
      <c r="CX723" s="4"/>
      <c r="CY723" s="4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10"/>
      <c r="U724" s="4"/>
      <c r="V724" s="8"/>
      <c r="W724" s="8"/>
      <c r="X724" s="4"/>
      <c r="Y724" s="4"/>
      <c r="Z724" s="7"/>
      <c r="AA724" s="7"/>
      <c r="AB724" s="7"/>
      <c r="AC724" s="7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7"/>
      <c r="CO724" s="4"/>
      <c r="CP724" s="4"/>
      <c r="CQ724" s="4"/>
      <c r="CR724" s="4"/>
      <c r="CS724" s="4"/>
      <c r="CT724" s="4"/>
      <c r="CU724" s="7"/>
      <c r="CV724" s="7"/>
      <c r="CW724" s="7"/>
      <c r="CX724" s="4"/>
      <c r="CY724" s="4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10"/>
      <c r="U725" s="4"/>
      <c r="V725" s="8"/>
      <c r="W725" s="8"/>
      <c r="X725" s="4"/>
      <c r="Y725" s="4"/>
      <c r="Z725" s="7"/>
      <c r="AA725" s="7"/>
      <c r="AB725" s="7"/>
      <c r="AC725" s="7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7"/>
      <c r="CO725" s="4"/>
      <c r="CP725" s="4"/>
      <c r="CQ725" s="4"/>
      <c r="CR725" s="4"/>
      <c r="CS725" s="4"/>
      <c r="CT725" s="4"/>
      <c r="CU725" s="7"/>
      <c r="CV725" s="7"/>
      <c r="CW725" s="7"/>
      <c r="CX725" s="4"/>
      <c r="CY725" s="4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10"/>
      <c r="U726" s="4"/>
      <c r="V726" s="8"/>
      <c r="W726" s="8"/>
      <c r="X726" s="4"/>
      <c r="Y726" s="4"/>
      <c r="Z726" s="7"/>
      <c r="AA726" s="7"/>
      <c r="AB726" s="7"/>
      <c r="AC726" s="7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7"/>
      <c r="CO726" s="4"/>
      <c r="CP726" s="4"/>
      <c r="CQ726" s="4"/>
      <c r="CR726" s="4"/>
      <c r="CS726" s="4"/>
      <c r="CT726" s="4"/>
      <c r="CU726" s="7"/>
      <c r="CV726" s="7"/>
      <c r="CW726" s="7"/>
      <c r="CX726" s="4"/>
      <c r="CY726" s="4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10"/>
      <c r="U727" s="4"/>
      <c r="V727" s="8"/>
      <c r="W727" s="8"/>
      <c r="X727" s="4"/>
      <c r="Y727" s="4"/>
      <c r="Z727" s="7"/>
      <c r="AA727" s="7"/>
      <c r="AB727" s="7"/>
      <c r="AC727" s="7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7"/>
      <c r="CO727" s="4"/>
      <c r="CP727" s="4"/>
      <c r="CQ727" s="4"/>
      <c r="CR727" s="4"/>
      <c r="CS727" s="4"/>
      <c r="CT727" s="4"/>
      <c r="CU727" s="7"/>
      <c r="CV727" s="7"/>
      <c r="CW727" s="7"/>
      <c r="CX727" s="4"/>
      <c r="CY727" s="4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10"/>
      <c r="U728" s="4"/>
      <c r="V728" s="8"/>
      <c r="W728" s="8"/>
      <c r="X728" s="4"/>
      <c r="Y728" s="4"/>
      <c r="Z728" s="7"/>
      <c r="AA728" s="7"/>
      <c r="AB728" s="7"/>
      <c r="AC728" s="7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7"/>
      <c r="CO728" s="4"/>
      <c r="CP728" s="4"/>
      <c r="CQ728" s="4"/>
      <c r="CR728" s="4"/>
      <c r="CS728" s="4"/>
      <c r="CT728" s="4"/>
      <c r="CU728" s="7"/>
      <c r="CV728" s="7"/>
      <c r="CW728" s="7"/>
      <c r="CX728" s="4"/>
      <c r="CY728" s="4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10"/>
      <c r="U729" s="4"/>
      <c r="V729" s="8"/>
      <c r="W729" s="8"/>
      <c r="X729" s="4"/>
      <c r="Y729" s="4"/>
      <c r="Z729" s="7"/>
      <c r="AA729" s="7"/>
      <c r="AB729" s="7"/>
      <c r="AC729" s="7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7"/>
      <c r="CO729" s="4"/>
      <c r="CP729" s="4"/>
      <c r="CQ729" s="4"/>
      <c r="CR729" s="4"/>
      <c r="CS729" s="4"/>
      <c r="CT729" s="4"/>
      <c r="CU729" s="7"/>
      <c r="CV729" s="7"/>
      <c r="CW729" s="7"/>
      <c r="CX729" s="4"/>
      <c r="CY729" s="4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10"/>
      <c r="U730" s="4"/>
      <c r="V730" s="8"/>
      <c r="W730" s="8"/>
      <c r="X730" s="4"/>
      <c r="Y730" s="4"/>
      <c r="Z730" s="7"/>
      <c r="AA730" s="7"/>
      <c r="AB730" s="7"/>
      <c r="AC730" s="7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7"/>
      <c r="CO730" s="4"/>
      <c r="CP730" s="4"/>
      <c r="CQ730" s="4"/>
      <c r="CR730" s="4"/>
      <c r="CS730" s="4"/>
      <c r="CT730" s="4"/>
      <c r="CU730" s="7"/>
      <c r="CV730" s="7"/>
      <c r="CW730" s="7"/>
      <c r="CX730" s="4"/>
      <c r="CY730" s="4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10"/>
      <c r="U731" s="4"/>
      <c r="V731" s="8"/>
      <c r="W731" s="8"/>
      <c r="X731" s="4"/>
      <c r="Y731" s="4"/>
      <c r="Z731" s="7"/>
      <c r="AA731" s="7"/>
      <c r="AB731" s="7"/>
      <c r="AC731" s="7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7"/>
      <c r="CO731" s="4"/>
      <c r="CP731" s="4"/>
      <c r="CQ731" s="4"/>
      <c r="CR731" s="4"/>
      <c r="CS731" s="4"/>
      <c r="CT731" s="4"/>
      <c r="CU731" s="7"/>
      <c r="CV731" s="7"/>
      <c r="CW731" s="7"/>
      <c r="CX731" s="4"/>
      <c r="CY731" s="4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10"/>
      <c r="U732" s="4"/>
      <c r="V732" s="8"/>
      <c r="W732" s="8"/>
      <c r="X732" s="4"/>
      <c r="Y732" s="4"/>
      <c r="Z732" s="7"/>
      <c r="AA732" s="7"/>
      <c r="AB732" s="7"/>
      <c r="AC732" s="7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7"/>
      <c r="CO732" s="4"/>
      <c r="CP732" s="4"/>
      <c r="CQ732" s="4"/>
      <c r="CR732" s="4"/>
      <c r="CS732" s="4"/>
      <c r="CT732" s="4"/>
      <c r="CU732" s="7"/>
      <c r="CV732" s="7"/>
      <c r="CW732" s="7"/>
      <c r="CX732" s="4"/>
      <c r="CY732" s="4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10"/>
      <c r="U733" s="4"/>
      <c r="V733" s="8"/>
      <c r="W733" s="8"/>
      <c r="X733" s="4"/>
      <c r="Y733" s="4"/>
      <c r="Z733" s="7"/>
      <c r="AA733" s="7"/>
      <c r="AB733" s="7"/>
      <c r="AC733" s="7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7"/>
      <c r="CO733" s="4"/>
      <c r="CP733" s="4"/>
      <c r="CQ733" s="4"/>
      <c r="CR733" s="4"/>
      <c r="CS733" s="4"/>
      <c r="CT733" s="4"/>
      <c r="CU733" s="7"/>
      <c r="CV733" s="7"/>
      <c r="CW733" s="7"/>
      <c r="CX733" s="4"/>
      <c r="CY733" s="4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10"/>
      <c r="U734" s="4"/>
      <c r="V734" s="8"/>
      <c r="W734" s="8"/>
      <c r="X734" s="4"/>
      <c r="Y734" s="4"/>
      <c r="Z734" s="7"/>
      <c r="AA734" s="7"/>
      <c r="AB734" s="7"/>
      <c r="AC734" s="7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7"/>
      <c r="CO734" s="4"/>
      <c r="CP734" s="4"/>
      <c r="CQ734" s="4"/>
      <c r="CR734" s="4"/>
      <c r="CS734" s="4"/>
      <c r="CT734" s="4"/>
      <c r="CU734" s="7"/>
      <c r="CV734" s="7"/>
      <c r="CW734" s="7"/>
      <c r="CX734" s="4"/>
      <c r="CY734" s="4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10"/>
      <c r="U735" s="4"/>
      <c r="V735" s="8"/>
      <c r="W735" s="8"/>
      <c r="X735" s="4"/>
      <c r="Y735" s="4"/>
      <c r="Z735" s="7"/>
      <c r="AA735" s="7"/>
      <c r="AB735" s="7"/>
      <c r="AC735" s="7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7"/>
      <c r="CO735" s="4"/>
      <c r="CP735" s="4"/>
      <c r="CQ735" s="4"/>
      <c r="CR735" s="4"/>
      <c r="CS735" s="4"/>
      <c r="CT735" s="4"/>
      <c r="CU735" s="7"/>
      <c r="CV735" s="7"/>
      <c r="CW735" s="7"/>
      <c r="CX735" s="4"/>
      <c r="CY735" s="4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10"/>
      <c r="U736" s="4"/>
      <c r="V736" s="8"/>
      <c r="W736" s="8"/>
      <c r="X736" s="4"/>
      <c r="Y736" s="4"/>
      <c r="Z736" s="7"/>
      <c r="AA736" s="7"/>
      <c r="AB736" s="7"/>
      <c r="AC736" s="7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7"/>
      <c r="CO736" s="4"/>
      <c r="CP736" s="4"/>
      <c r="CQ736" s="4"/>
      <c r="CR736" s="4"/>
      <c r="CS736" s="4"/>
      <c r="CT736" s="4"/>
      <c r="CU736" s="7"/>
      <c r="CV736" s="7"/>
      <c r="CW736" s="7"/>
      <c r="CX736" s="4"/>
      <c r="CY736" s="4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10"/>
      <c r="U737" s="4"/>
      <c r="V737" s="8"/>
      <c r="W737" s="8"/>
      <c r="X737" s="4"/>
      <c r="Y737" s="4"/>
      <c r="Z737" s="7"/>
      <c r="AA737" s="7"/>
      <c r="AB737" s="7"/>
      <c r="AC737" s="7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7"/>
      <c r="CO737" s="4"/>
      <c r="CP737" s="4"/>
      <c r="CQ737" s="4"/>
      <c r="CR737" s="4"/>
      <c r="CS737" s="4"/>
      <c r="CT737" s="4"/>
      <c r="CU737" s="7"/>
      <c r="CV737" s="7"/>
      <c r="CW737" s="7"/>
      <c r="CX737" s="4"/>
      <c r="CY737" s="4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10"/>
      <c r="U738" s="4"/>
      <c r="V738" s="8"/>
      <c r="W738" s="8"/>
      <c r="X738" s="4"/>
      <c r="Y738" s="4"/>
      <c r="Z738" s="7"/>
      <c r="AA738" s="7"/>
      <c r="AB738" s="7"/>
      <c r="AC738" s="7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7"/>
      <c r="CO738" s="4"/>
      <c r="CP738" s="4"/>
      <c r="CQ738" s="4"/>
      <c r="CR738" s="4"/>
      <c r="CS738" s="4"/>
      <c r="CT738" s="4"/>
      <c r="CU738" s="7"/>
      <c r="CV738" s="7"/>
      <c r="CW738" s="7"/>
      <c r="CX738" s="4"/>
      <c r="CY738" s="4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10"/>
      <c r="U739" s="4"/>
      <c r="V739" s="8"/>
      <c r="W739" s="8"/>
      <c r="X739" s="4"/>
      <c r="Y739" s="4"/>
      <c r="Z739" s="7"/>
      <c r="AA739" s="7"/>
      <c r="AB739" s="7"/>
      <c r="AC739" s="7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7"/>
      <c r="CO739" s="4"/>
      <c r="CP739" s="4"/>
      <c r="CQ739" s="4"/>
      <c r="CR739" s="4"/>
      <c r="CS739" s="4"/>
      <c r="CT739" s="4"/>
      <c r="CU739" s="7"/>
      <c r="CV739" s="7"/>
      <c r="CW739" s="7"/>
      <c r="CX739" s="4"/>
      <c r="CY739" s="4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10"/>
      <c r="U740" s="4"/>
      <c r="V740" s="8"/>
      <c r="W740" s="8"/>
      <c r="X740" s="4"/>
      <c r="Y740" s="4"/>
      <c r="Z740" s="7"/>
      <c r="AA740" s="7"/>
      <c r="AB740" s="7"/>
      <c r="AC740" s="7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7"/>
      <c r="CO740" s="4"/>
      <c r="CP740" s="4"/>
      <c r="CQ740" s="4"/>
      <c r="CR740" s="4"/>
      <c r="CS740" s="4"/>
      <c r="CT740" s="4"/>
      <c r="CU740" s="7"/>
      <c r="CV740" s="7"/>
      <c r="CW740" s="7"/>
      <c r="CX740" s="4"/>
      <c r="CY740" s="4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10"/>
      <c r="U741" s="4"/>
      <c r="V741" s="8"/>
      <c r="W741" s="8"/>
      <c r="X741" s="4"/>
      <c r="Y741" s="4"/>
      <c r="Z741" s="7"/>
      <c r="AA741" s="7"/>
      <c r="AB741" s="7"/>
      <c r="AC741" s="7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7"/>
      <c r="CO741" s="4"/>
      <c r="CP741" s="4"/>
      <c r="CQ741" s="4"/>
      <c r="CR741" s="4"/>
      <c r="CS741" s="4"/>
      <c r="CT741" s="4"/>
      <c r="CU741" s="7"/>
      <c r="CV741" s="7"/>
      <c r="CW741" s="7"/>
      <c r="CX741" s="4"/>
      <c r="CY741" s="4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10"/>
      <c r="U742" s="4"/>
      <c r="V742" s="8"/>
      <c r="W742" s="8"/>
      <c r="X742" s="4"/>
      <c r="Y742" s="4"/>
      <c r="Z742" s="7"/>
      <c r="AA742" s="7"/>
      <c r="AB742" s="7"/>
      <c r="AC742" s="7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7"/>
      <c r="CO742" s="4"/>
      <c r="CP742" s="4"/>
      <c r="CQ742" s="4"/>
      <c r="CR742" s="4"/>
      <c r="CS742" s="4"/>
      <c r="CT742" s="4"/>
      <c r="CU742" s="7"/>
      <c r="CV742" s="7"/>
      <c r="CW742" s="7"/>
      <c r="CX742" s="4"/>
      <c r="CY742" s="4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10"/>
      <c r="U743" s="4"/>
      <c r="V743" s="8"/>
      <c r="W743" s="8"/>
      <c r="X743" s="4"/>
      <c r="Y743" s="4"/>
      <c r="Z743" s="7"/>
      <c r="AA743" s="7"/>
      <c r="AB743" s="7"/>
      <c r="AC743" s="7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7"/>
      <c r="CO743" s="4"/>
      <c r="CP743" s="4"/>
      <c r="CQ743" s="4"/>
      <c r="CR743" s="4"/>
      <c r="CS743" s="4"/>
      <c r="CT743" s="4"/>
      <c r="CU743" s="7"/>
      <c r="CV743" s="7"/>
      <c r="CW743" s="7"/>
      <c r="CX743" s="4"/>
      <c r="CY743" s="4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10"/>
      <c r="U744" s="4"/>
      <c r="V744" s="8"/>
      <c r="W744" s="8"/>
      <c r="X744" s="4"/>
      <c r="Y744" s="4"/>
      <c r="Z744" s="7"/>
      <c r="AA744" s="7"/>
      <c r="AB744" s="7"/>
      <c r="AC744" s="7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7"/>
      <c r="CO744" s="4"/>
      <c r="CP744" s="4"/>
      <c r="CQ744" s="4"/>
      <c r="CR744" s="4"/>
      <c r="CS744" s="4"/>
      <c r="CT744" s="4"/>
      <c r="CU744" s="7"/>
      <c r="CV744" s="7"/>
      <c r="CW744" s="7"/>
      <c r="CX744" s="4"/>
      <c r="CY744" s="4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10"/>
      <c r="U745" s="4"/>
      <c r="V745" s="8"/>
      <c r="W745" s="8"/>
      <c r="X745" s="4"/>
      <c r="Y745" s="4"/>
      <c r="Z745" s="7"/>
      <c r="AA745" s="7"/>
      <c r="AB745" s="7"/>
      <c r="AC745" s="7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7"/>
      <c r="CO745" s="4"/>
      <c r="CP745" s="4"/>
      <c r="CQ745" s="4"/>
      <c r="CR745" s="4"/>
      <c r="CS745" s="4"/>
      <c r="CT745" s="4"/>
      <c r="CU745" s="7"/>
      <c r="CV745" s="7"/>
      <c r="CW745" s="7"/>
      <c r="CX745" s="4"/>
      <c r="CY745" s="4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10"/>
      <c r="U746" s="4"/>
      <c r="V746" s="8"/>
      <c r="W746" s="8"/>
      <c r="X746" s="4"/>
      <c r="Y746" s="4"/>
      <c r="Z746" s="7"/>
      <c r="AA746" s="7"/>
      <c r="AB746" s="7"/>
      <c r="AC746" s="7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7"/>
      <c r="CO746" s="4"/>
      <c r="CP746" s="4"/>
      <c r="CQ746" s="4"/>
      <c r="CR746" s="4"/>
      <c r="CS746" s="4"/>
      <c r="CT746" s="4"/>
      <c r="CU746" s="7"/>
      <c r="CV746" s="7"/>
      <c r="CW746" s="7"/>
      <c r="CX746" s="4"/>
      <c r="CY746" s="4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10"/>
      <c r="U747" s="4"/>
      <c r="V747" s="8"/>
      <c r="W747" s="8"/>
      <c r="X747" s="4"/>
      <c r="Y747" s="4"/>
      <c r="Z747" s="7"/>
      <c r="AA747" s="7"/>
      <c r="AB747" s="7"/>
      <c r="AC747" s="7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7"/>
      <c r="CO747" s="4"/>
      <c r="CP747" s="4"/>
      <c r="CQ747" s="4"/>
      <c r="CR747" s="4"/>
      <c r="CS747" s="4"/>
      <c r="CT747" s="4"/>
      <c r="CU747" s="7"/>
      <c r="CV747" s="7"/>
      <c r="CW747" s="7"/>
      <c r="CX747" s="4"/>
      <c r="CY747" s="4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10"/>
      <c r="U748" s="4"/>
      <c r="V748" s="8"/>
      <c r="W748" s="8"/>
      <c r="X748" s="4"/>
      <c r="Y748" s="4"/>
      <c r="Z748" s="7"/>
      <c r="AA748" s="7"/>
      <c r="AB748" s="7"/>
      <c r="AC748" s="7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7"/>
      <c r="CO748" s="4"/>
      <c r="CP748" s="4"/>
      <c r="CQ748" s="4"/>
      <c r="CR748" s="4"/>
      <c r="CS748" s="4"/>
      <c r="CT748" s="4"/>
      <c r="CU748" s="7"/>
      <c r="CV748" s="7"/>
      <c r="CW748" s="7"/>
      <c r="CX748" s="4"/>
      <c r="CY748" s="4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10"/>
      <c r="U749" s="4"/>
      <c r="V749" s="8"/>
      <c r="W749" s="8"/>
      <c r="X749" s="4"/>
      <c r="Y749" s="4"/>
      <c r="Z749" s="7"/>
      <c r="AA749" s="7"/>
      <c r="AB749" s="7"/>
      <c r="AC749" s="7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7"/>
      <c r="CO749" s="4"/>
      <c r="CP749" s="4"/>
      <c r="CQ749" s="4"/>
      <c r="CR749" s="4"/>
      <c r="CS749" s="4"/>
      <c r="CT749" s="4"/>
      <c r="CU749" s="7"/>
      <c r="CV749" s="7"/>
      <c r="CW749" s="7"/>
      <c r="CX749" s="4"/>
      <c r="CY749" s="4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10"/>
      <c r="U750" s="4"/>
      <c r="V750" s="8"/>
      <c r="W750" s="8"/>
      <c r="X750" s="4"/>
      <c r="Y750" s="4"/>
      <c r="Z750" s="7"/>
      <c r="AA750" s="7"/>
      <c r="AB750" s="7"/>
      <c r="AC750" s="7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7"/>
      <c r="CO750" s="4"/>
      <c r="CP750" s="4"/>
      <c r="CQ750" s="4"/>
      <c r="CR750" s="4"/>
      <c r="CS750" s="4"/>
      <c r="CT750" s="4"/>
      <c r="CU750" s="7"/>
      <c r="CV750" s="7"/>
      <c r="CW750" s="7"/>
      <c r="CX750" s="4"/>
      <c r="CY750" s="4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10"/>
      <c r="U751" s="4"/>
      <c r="V751" s="8"/>
      <c r="W751" s="8"/>
      <c r="X751" s="4"/>
      <c r="Y751" s="4"/>
      <c r="Z751" s="7"/>
      <c r="AA751" s="7"/>
      <c r="AB751" s="7"/>
      <c r="AC751" s="7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7"/>
      <c r="CO751" s="4"/>
      <c r="CP751" s="4"/>
      <c r="CQ751" s="4"/>
      <c r="CR751" s="4"/>
      <c r="CS751" s="4"/>
      <c r="CT751" s="4"/>
      <c r="CU751" s="7"/>
      <c r="CV751" s="7"/>
      <c r="CW751" s="7"/>
      <c r="CX751" s="4"/>
      <c r="CY751" s="4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10"/>
      <c r="U752" s="4"/>
      <c r="V752" s="8"/>
      <c r="W752" s="8"/>
      <c r="X752" s="4"/>
      <c r="Y752" s="4"/>
      <c r="Z752" s="7"/>
      <c r="AA752" s="7"/>
      <c r="AB752" s="7"/>
      <c r="AC752" s="7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7"/>
      <c r="CO752" s="4"/>
      <c r="CP752" s="4"/>
      <c r="CQ752" s="4"/>
      <c r="CR752" s="4"/>
      <c r="CS752" s="4"/>
      <c r="CT752" s="4"/>
      <c r="CU752" s="7"/>
      <c r="CV752" s="7"/>
      <c r="CW752" s="7"/>
      <c r="CX752" s="4"/>
      <c r="CY752" s="4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10"/>
      <c r="U753" s="4"/>
      <c r="V753" s="8"/>
      <c r="W753" s="8"/>
      <c r="X753" s="4"/>
      <c r="Y753" s="4"/>
      <c r="Z753" s="7"/>
      <c r="AA753" s="7"/>
      <c r="AB753" s="7"/>
      <c r="AC753" s="7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7"/>
      <c r="CO753" s="4"/>
      <c r="CP753" s="4"/>
      <c r="CQ753" s="4"/>
      <c r="CR753" s="4"/>
      <c r="CS753" s="4"/>
      <c r="CT753" s="4"/>
      <c r="CU753" s="7"/>
      <c r="CV753" s="7"/>
      <c r="CW753" s="7"/>
      <c r="CX753" s="4"/>
      <c r="CY753" s="4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10"/>
      <c r="U754" s="4"/>
      <c r="V754" s="8"/>
      <c r="W754" s="8"/>
      <c r="X754" s="4"/>
      <c r="Y754" s="4"/>
      <c r="Z754" s="7"/>
      <c r="AA754" s="7"/>
      <c r="AB754" s="7"/>
      <c r="AC754" s="7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7"/>
      <c r="CO754" s="4"/>
      <c r="CP754" s="4"/>
      <c r="CQ754" s="4"/>
      <c r="CR754" s="4"/>
      <c r="CS754" s="4"/>
      <c r="CT754" s="4"/>
      <c r="CU754" s="7"/>
      <c r="CV754" s="7"/>
      <c r="CW754" s="7"/>
      <c r="CX754" s="4"/>
      <c r="CY754" s="4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10"/>
      <c r="U755" s="4"/>
      <c r="V755" s="8"/>
      <c r="W755" s="8"/>
      <c r="X755" s="4"/>
      <c r="Y755" s="4"/>
      <c r="Z755" s="7"/>
      <c r="AA755" s="7"/>
      <c r="AB755" s="7"/>
      <c r="AC755" s="7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7"/>
      <c r="CO755" s="4"/>
      <c r="CP755" s="4"/>
      <c r="CQ755" s="4"/>
      <c r="CR755" s="4"/>
      <c r="CS755" s="4"/>
      <c r="CT755" s="4"/>
      <c r="CU755" s="7"/>
      <c r="CV755" s="7"/>
      <c r="CW755" s="7"/>
      <c r="CX755" s="4"/>
      <c r="CY755" s="4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10"/>
      <c r="U756" s="4"/>
      <c r="V756" s="8"/>
      <c r="W756" s="8"/>
      <c r="X756" s="4"/>
      <c r="Y756" s="4"/>
      <c r="Z756" s="7"/>
      <c r="AA756" s="7"/>
      <c r="AB756" s="7"/>
      <c r="AC756" s="7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7"/>
      <c r="CO756" s="4"/>
      <c r="CP756" s="4"/>
      <c r="CQ756" s="4"/>
      <c r="CR756" s="4"/>
      <c r="CS756" s="4"/>
      <c r="CT756" s="4"/>
      <c r="CU756" s="7"/>
      <c r="CV756" s="7"/>
      <c r="CW756" s="7"/>
      <c r="CX756" s="4"/>
      <c r="CY756" s="4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10"/>
      <c r="U757" s="4"/>
      <c r="V757" s="8"/>
      <c r="W757" s="8"/>
      <c r="X757" s="4"/>
      <c r="Y757" s="4"/>
      <c r="Z757" s="7"/>
      <c r="AA757" s="7"/>
      <c r="AB757" s="7"/>
      <c r="AC757" s="7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7"/>
      <c r="CO757" s="4"/>
      <c r="CP757" s="4"/>
      <c r="CQ757" s="4"/>
      <c r="CR757" s="4"/>
      <c r="CS757" s="4"/>
      <c r="CT757" s="4"/>
      <c r="CU757" s="7"/>
      <c r="CV757" s="7"/>
      <c r="CW757" s="7"/>
      <c r="CX757" s="4"/>
      <c r="CY757" s="4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10"/>
      <c r="U758" s="4"/>
      <c r="V758" s="8"/>
      <c r="W758" s="8"/>
      <c r="X758" s="4"/>
      <c r="Y758" s="4"/>
      <c r="Z758" s="7"/>
      <c r="AA758" s="7"/>
      <c r="AB758" s="7"/>
      <c r="AC758" s="7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7"/>
      <c r="CO758" s="4"/>
      <c r="CP758" s="4"/>
      <c r="CQ758" s="4"/>
      <c r="CR758" s="4"/>
      <c r="CS758" s="4"/>
      <c r="CT758" s="4"/>
      <c r="CU758" s="7"/>
      <c r="CV758" s="7"/>
      <c r="CW758" s="7"/>
      <c r="CX758" s="4"/>
      <c r="CY758" s="4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10"/>
      <c r="U759" s="4"/>
      <c r="V759" s="8"/>
      <c r="W759" s="8"/>
      <c r="X759" s="4"/>
      <c r="Y759" s="4"/>
      <c r="Z759" s="7"/>
      <c r="AA759" s="7"/>
      <c r="AB759" s="7"/>
      <c r="AC759" s="7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7"/>
      <c r="CO759" s="4"/>
      <c r="CP759" s="4"/>
      <c r="CQ759" s="4"/>
      <c r="CR759" s="4"/>
      <c r="CS759" s="4"/>
      <c r="CT759" s="4"/>
      <c r="CU759" s="7"/>
      <c r="CV759" s="7"/>
      <c r="CW759" s="7"/>
      <c r="CX759" s="4"/>
      <c r="CY759" s="4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10"/>
      <c r="U760" s="4"/>
      <c r="V760" s="8"/>
      <c r="W760" s="8"/>
      <c r="X760" s="4"/>
      <c r="Y760" s="4"/>
      <c r="Z760" s="7"/>
      <c r="AA760" s="7"/>
      <c r="AB760" s="7"/>
      <c r="AC760" s="7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7"/>
      <c r="CO760" s="4"/>
      <c r="CP760" s="4"/>
      <c r="CQ760" s="4"/>
      <c r="CR760" s="4"/>
      <c r="CS760" s="4"/>
      <c r="CT760" s="4"/>
      <c r="CU760" s="7"/>
      <c r="CV760" s="7"/>
      <c r="CW760" s="7"/>
      <c r="CX760" s="4"/>
      <c r="CY760" s="4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10"/>
      <c r="U761" s="4"/>
      <c r="V761" s="8"/>
      <c r="W761" s="8"/>
      <c r="X761" s="4"/>
      <c r="Y761" s="4"/>
      <c r="Z761" s="7"/>
      <c r="AA761" s="7"/>
      <c r="AB761" s="7"/>
      <c r="AC761" s="7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7"/>
      <c r="CO761" s="4"/>
      <c r="CP761" s="4"/>
      <c r="CQ761" s="4"/>
      <c r="CR761" s="4"/>
      <c r="CS761" s="4"/>
      <c r="CT761" s="4"/>
      <c r="CU761" s="7"/>
      <c r="CV761" s="7"/>
      <c r="CW761" s="7"/>
      <c r="CX761" s="4"/>
      <c r="CY761" s="4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10"/>
      <c r="U762" s="4"/>
      <c r="V762" s="8"/>
      <c r="W762" s="8"/>
      <c r="X762" s="4"/>
      <c r="Y762" s="4"/>
      <c r="Z762" s="7"/>
      <c r="AA762" s="7"/>
      <c r="AB762" s="7"/>
      <c r="AC762" s="7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7"/>
      <c r="CO762" s="4"/>
      <c r="CP762" s="4"/>
      <c r="CQ762" s="4"/>
      <c r="CR762" s="4"/>
      <c r="CS762" s="4"/>
      <c r="CT762" s="4"/>
      <c r="CU762" s="7"/>
      <c r="CV762" s="7"/>
      <c r="CW762" s="7"/>
      <c r="CX762" s="4"/>
      <c r="CY762" s="4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10"/>
      <c r="U763" s="4"/>
      <c r="V763" s="8"/>
      <c r="W763" s="8"/>
      <c r="X763" s="4"/>
      <c r="Y763" s="4"/>
      <c r="Z763" s="7"/>
      <c r="AA763" s="7"/>
      <c r="AB763" s="7"/>
      <c r="AC763" s="7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7"/>
      <c r="CO763" s="4"/>
      <c r="CP763" s="4"/>
      <c r="CQ763" s="4"/>
      <c r="CR763" s="4"/>
      <c r="CS763" s="4"/>
      <c r="CT763" s="4"/>
      <c r="CU763" s="7"/>
      <c r="CV763" s="7"/>
      <c r="CW763" s="7"/>
      <c r="CX763" s="4"/>
      <c r="CY763" s="4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10"/>
      <c r="U764" s="4"/>
      <c r="V764" s="8"/>
      <c r="W764" s="8"/>
      <c r="X764" s="4"/>
      <c r="Y764" s="4"/>
      <c r="Z764" s="7"/>
      <c r="AA764" s="7"/>
      <c r="AB764" s="7"/>
      <c r="AC764" s="7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7"/>
      <c r="CO764" s="4"/>
      <c r="CP764" s="4"/>
      <c r="CQ764" s="4"/>
      <c r="CR764" s="4"/>
      <c r="CS764" s="4"/>
      <c r="CT764" s="4"/>
      <c r="CU764" s="7"/>
      <c r="CV764" s="7"/>
      <c r="CW764" s="7"/>
      <c r="CX764" s="4"/>
      <c r="CY764" s="4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10"/>
      <c r="U765" s="4"/>
      <c r="V765" s="8"/>
      <c r="W765" s="8"/>
      <c r="X765" s="4"/>
      <c r="Y765" s="4"/>
      <c r="Z765" s="7"/>
      <c r="AA765" s="7"/>
      <c r="AB765" s="7"/>
      <c r="AC765" s="7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7"/>
      <c r="CO765" s="4"/>
      <c r="CP765" s="4"/>
      <c r="CQ765" s="4"/>
      <c r="CR765" s="4"/>
      <c r="CS765" s="4"/>
      <c r="CT765" s="4"/>
      <c r="CU765" s="7"/>
      <c r="CV765" s="7"/>
      <c r="CW765" s="7"/>
      <c r="CX765" s="4"/>
      <c r="CY765" s="4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10"/>
      <c r="U766" s="4"/>
      <c r="V766" s="8"/>
      <c r="W766" s="8"/>
      <c r="X766" s="4"/>
      <c r="Y766" s="4"/>
      <c r="Z766" s="7"/>
      <c r="AA766" s="7"/>
      <c r="AB766" s="7"/>
      <c r="AC766" s="7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7"/>
      <c r="CO766" s="4"/>
      <c r="CP766" s="4"/>
      <c r="CQ766" s="4"/>
      <c r="CR766" s="4"/>
      <c r="CS766" s="4"/>
      <c r="CT766" s="4"/>
      <c r="CU766" s="7"/>
      <c r="CV766" s="7"/>
      <c r="CW766" s="7"/>
      <c r="CX766" s="4"/>
      <c r="CY766" s="4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10"/>
      <c r="U767" s="4"/>
      <c r="V767" s="8"/>
      <c r="W767" s="8"/>
      <c r="X767" s="4"/>
      <c r="Y767" s="4"/>
      <c r="Z767" s="7"/>
      <c r="AA767" s="7"/>
      <c r="AB767" s="7"/>
      <c r="AC767" s="7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7"/>
      <c r="CO767" s="4"/>
      <c r="CP767" s="4"/>
      <c r="CQ767" s="4"/>
      <c r="CR767" s="4"/>
      <c r="CS767" s="4"/>
      <c r="CT767" s="4"/>
      <c r="CU767" s="7"/>
      <c r="CV767" s="7"/>
      <c r="CW767" s="7"/>
      <c r="CX767" s="4"/>
      <c r="CY767" s="4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10"/>
      <c r="U768" s="4"/>
      <c r="V768" s="8"/>
      <c r="W768" s="8"/>
      <c r="X768" s="4"/>
      <c r="Y768" s="4"/>
      <c r="Z768" s="7"/>
      <c r="AA768" s="7"/>
      <c r="AB768" s="7"/>
      <c r="AC768" s="7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7"/>
      <c r="CO768" s="4"/>
      <c r="CP768" s="4"/>
      <c r="CQ768" s="4"/>
      <c r="CR768" s="4"/>
      <c r="CS768" s="4"/>
      <c r="CT768" s="4"/>
      <c r="CU768" s="7"/>
      <c r="CV768" s="7"/>
      <c r="CW768" s="7"/>
      <c r="CX768" s="4"/>
      <c r="CY768" s="4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10"/>
      <c r="U769" s="4"/>
      <c r="V769" s="8"/>
      <c r="W769" s="8"/>
      <c r="X769" s="4"/>
      <c r="Y769" s="4"/>
      <c r="Z769" s="7"/>
      <c r="AA769" s="7"/>
      <c r="AB769" s="7"/>
      <c r="AC769" s="7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7"/>
      <c r="CO769" s="4"/>
      <c r="CP769" s="4"/>
      <c r="CQ769" s="4"/>
      <c r="CR769" s="4"/>
      <c r="CS769" s="4"/>
      <c r="CT769" s="4"/>
      <c r="CU769" s="7"/>
      <c r="CV769" s="7"/>
      <c r="CW769" s="7"/>
      <c r="CX769" s="4"/>
      <c r="CY769" s="4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10"/>
      <c r="U770" s="4"/>
      <c r="V770" s="8"/>
      <c r="W770" s="8"/>
      <c r="X770" s="4"/>
      <c r="Y770" s="4"/>
      <c r="Z770" s="7"/>
      <c r="AA770" s="7"/>
      <c r="AB770" s="7"/>
      <c r="AC770" s="7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7"/>
      <c r="CO770" s="4"/>
      <c r="CP770" s="4"/>
      <c r="CQ770" s="4"/>
      <c r="CR770" s="4"/>
      <c r="CS770" s="4"/>
      <c r="CT770" s="4"/>
      <c r="CU770" s="7"/>
      <c r="CV770" s="7"/>
      <c r="CW770" s="7"/>
      <c r="CX770" s="4"/>
      <c r="CY770" s="4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10"/>
      <c r="U771" s="4"/>
      <c r="V771" s="8"/>
      <c r="W771" s="8"/>
      <c r="X771" s="4"/>
      <c r="Y771" s="4"/>
      <c r="Z771" s="7"/>
      <c r="AA771" s="7"/>
      <c r="AB771" s="7"/>
      <c r="AC771" s="7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7"/>
      <c r="CO771" s="4"/>
      <c r="CP771" s="4"/>
      <c r="CQ771" s="4"/>
      <c r="CR771" s="4"/>
      <c r="CS771" s="4"/>
      <c r="CT771" s="4"/>
      <c r="CU771" s="7"/>
      <c r="CV771" s="7"/>
      <c r="CW771" s="7"/>
      <c r="CX771" s="4"/>
      <c r="CY771" s="4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10"/>
      <c r="U772" s="4"/>
      <c r="V772" s="8"/>
      <c r="W772" s="8"/>
      <c r="X772" s="4"/>
      <c r="Y772" s="4"/>
      <c r="Z772" s="7"/>
      <c r="AA772" s="7"/>
      <c r="AB772" s="7"/>
      <c r="AC772" s="7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7"/>
      <c r="CO772" s="4"/>
      <c r="CP772" s="4"/>
      <c r="CQ772" s="4"/>
      <c r="CR772" s="4"/>
      <c r="CS772" s="4"/>
      <c r="CT772" s="4"/>
      <c r="CU772" s="7"/>
      <c r="CV772" s="7"/>
      <c r="CW772" s="7"/>
      <c r="CX772" s="4"/>
      <c r="CY772" s="4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10"/>
      <c r="U773" s="4"/>
      <c r="V773" s="8"/>
      <c r="W773" s="8"/>
      <c r="X773" s="4"/>
      <c r="Y773" s="4"/>
      <c r="Z773" s="7"/>
      <c r="AA773" s="7"/>
      <c r="AB773" s="7"/>
      <c r="AC773" s="7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7"/>
      <c r="CO773" s="4"/>
      <c r="CP773" s="4"/>
      <c r="CQ773" s="4"/>
      <c r="CR773" s="4"/>
      <c r="CS773" s="4"/>
      <c r="CT773" s="4"/>
      <c r="CU773" s="7"/>
      <c r="CV773" s="7"/>
      <c r="CW773" s="7"/>
      <c r="CX773" s="4"/>
      <c r="CY773" s="4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10"/>
      <c r="U774" s="4"/>
      <c r="V774" s="8"/>
      <c r="W774" s="8"/>
      <c r="X774" s="4"/>
      <c r="Y774" s="4"/>
      <c r="Z774" s="7"/>
      <c r="AA774" s="7"/>
      <c r="AB774" s="7"/>
      <c r="AC774" s="7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7"/>
      <c r="CO774" s="4"/>
      <c r="CP774" s="4"/>
      <c r="CQ774" s="4"/>
      <c r="CR774" s="4"/>
      <c r="CS774" s="4"/>
      <c r="CT774" s="4"/>
      <c r="CU774" s="7"/>
      <c r="CV774" s="7"/>
      <c r="CW774" s="7"/>
      <c r="CX774" s="4"/>
      <c r="CY774" s="4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10"/>
      <c r="U775" s="4"/>
      <c r="V775" s="8"/>
      <c r="W775" s="8"/>
      <c r="X775" s="4"/>
      <c r="Y775" s="4"/>
      <c r="Z775" s="7"/>
      <c r="AA775" s="7"/>
      <c r="AB775" s="7"/>
      <c r="AC775" s="7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7"/>
      <c r="CO775" s="4"/>
      <c r="CP775" s="4"/>
      <c r="CQ775" s="4"/>
      <c r="CR775" s="4"/>
      <c r="CS775" s="4"/>
      <c r="CT775" s="4"/>
      <c r="CU775" s="7"/>
      <c r="CV775" s="7"/>
      <c r="CW775" s="7"/>
      <c r="CX775" s="4"/>
      <c r="CY775" s="4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10"/>
      <c r="U776" s="4"/>
      <c r="V776" s="8"/>
      <c r="W776" s="8"/>
      <c r="X776" s="4"/>
      <c r="Y776" s="4"/>
      <c r="Z776" s="7"/>
      <c r="AA776" s="7"/>
      <c r="AB776" s="7"/>
      <c r="AC776" s="7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7"/>
      <c r="CO776" s="4"/>
      <c r="CP776" s="4"/>
      <c r="CQ776" s="4"/>
      <c r="CR776" s="4"/>
      <c r="CS776" s="4"/>
      <c r="CT776" s="4"/>
      <c r="CU776" s="7"/>
      <c r="CV776" s="7"/>
      <c r="CW776" s="7"/>
      <c r="CX776" s="4"/>
      <c r="CY776" s="4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10"/>
      <c r="U777" s="4"/>
      <c r="V777" s="8"/>
      <c r="W777" s="8"/>
      <c r="X777" s="4"/>
      <c r="Y777" s="4"/>
      <c r="Z777" s="7"/>
      <c r="AA777" s="7"/>
      <c r="AB777" s="7"/>
      <c r="AC777" s="7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7"/>
      <c r="CO777" s="4"/>
      <c r="CP777" s="4"/>
      <c r="CQ777" s="4"/>
      <c r="CR777" s="4"/>
      <c r="CS777" s="4"/>
      <c r="CT777" s="4"/>
      <c r="CU777" s="7"/>
      <c r="CV777" s="7"/>
      <c r="CW777" s="7"/>
      <c r="CX777" s="4"/>
      <c r="CY777" s="4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10"/>
      <c r="U778" s="4"/>
      <c r="V778" s="8"/>
      <c r="W778" s="8"/>
      <c r="X778" s="4"/>
      <c r="Y778" s="4"/>
      <c r="Z778" s="7"/>
      <c r="AA778" s="7"/>
      <c r="AB778" s="7"/>
      <c r="AC778" s="7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7"/>
      <c r="CO778" s="4"/>
      <c r="CP778" s="4"/>
      <c r="CQ778" s="4"/>
      <c r="CR778" s="4"/>
      <c r="CS778" s="4"/>
      <c r="CT778" s="4"/>
      <c r="CU778" s="7"/>
      <c r="CV778" s="7"/>
      <c r="CW778" s="7"/>
      <c r="CX778" s="4"/>
      <c r="CY778" s="4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10"/>
      <c r="U779" s="4"/>
      <c r="V779" s="8"/>
      <c r="W779" s="8"/>
      <c r="X779" s="4"/>
      <c r="Y779" s="4"/>
      <c r="Z779" s="7"/>
      <c r="AA779" s="7"/>
      <c r="AB779" s="7"/>
      <c r="AC779" s="7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7"/>
      <c r="CO779" s="4"/>
      <c r="CP779" s="4"/>
      <c r="CQ779" s="4"/>
      <c r="CR779" s="4"/>
      <c r="CS779" s="4"/>
      <c r="CT779" s="4"/>
      <c r="CU779" s="7"/>
      <c r="CV779" s="7"/>
      <c r="CW779" s="7"/>
      <c r="CX779" s="4"/>
      <c r="CY779" s="4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10"/>
      <c r="U780" s="4"/>
      <c r="V780" s="8"/>
      <c r="W780" s="8"/>
      <c r="X780" s="4"/>
      <c r="Y780" s="4"/>
      <c r="Z780" s="7"/>
      <c r="AA780" s="7"/>
      <c r="AB780" s="7"/>
      <c r="AC780" s="7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7"/>
      <c r="CO780" s="4"/>
      <c r="CP780" s="4"/>
      <c r="CQ780" s="4"/>
      <c r="CR780" s="4"/>
      <c r="CS780" s="4"/>
      <c r="CT780" s="4"/>
      <c r="CU780" s="7"/>
      <c r="CV780" s="7"/>
      <c r="CW780" s="7"/>
      <c r="CX780" s="4"/>
      <c r="CY780" s="4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10"/>
      <c r="U781" s="4"/>
      <c r="V781" s="8"/>
      <c r="W781" s="8"/>
      <c r="X781" s="4"/>
      <c r="Y781" s="4"/>
      <c r="Z781" s="7"/>
      <c r="AA781" s="7"/>
      <c r="AB781" s="7"/>
      <c r="AC781" s="7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7"/>
      <c r="CO781" s="4"/>
      <c r="CP781" s="4"/>
      <c r="CQ781" s="4"/>
      <c r="CR781" s="4"/>
      <c r="CS781" s="4"/>
      <c r="CT781" s="4"/>
      <c r="CU781" s="7"/>
      <c r="CV781" s="7"/>
      <c r="CW781" s="7"/>
      <c r="CX781" s="4"/>
      <c r="CY781" s="4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10"/>
      <c r="U782" s="4"/>
      <c r="V782" s="8"/>
      <c r="W782" s="8"/>
      <c r="X782" s="4"/>
      <c r="Y782" s="4"/>
      <c r="Z782" s="7"/>
      <c r="AA782" s="7"/>
      <c r="AB782" s="7"/>
      <c r="AC782" s="7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7"/>
      <c r="CO782" s="4"/>
      <c r="CP782" s="4"/>
      <c r="CQ782" s="4"/>
      <c r="CR782" s="4"/>
      <c r="CS782" s="4"/>
      <c r="CT782" s="4"/>
      <c r="CU782" s="7"/>
      <c r="CV782" s="7"/>
      <c r="CW782" s="7"/>
      <c r="CX782" s="4"/>
      <c r="CY782" s="4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10"/>
      <c r="U783" s="4"/>
      <c r="V783" s="8"/>
      <c r="W783" s="8"/>
      <c r="X783" s="4"/>
      <c r="Y783" s="4"/>
      <c r="Z783" s="7"/>
      <c r="AA783" s="7"/>
      <c r="AB783" s="7"/>
      <c r="AC783" s="7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7"/>
      <c r="CO783" s="4"/>
      <c r="CP783" s="4"/>
      <c r="CQ783" s="4"/>
      <c r="CR783" s="4"/>
      <c r="CS783" s="4"/>
      <c r="CT783" s="4"/>
      <c r="CU783" s="7"/>
      <c r="CV783" s="7"/>
      <c r="CW783" s="7"/>
      <c r="CX783" s="4"/>
      <c r="CY783" s="4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10"/>
      <c r="U784" s="4"/>
      <c r="V784" s="8"/>
      <c r="W784" s="8"/>
      <c r="X784" s="4"/>
      <c r="Y784" s="4"/>
      <c r="Z784" s="7"/>
      <c r="AA784" s="7"/>
      <c r="AB784" s="7"/>
      <c r="AC784" s="7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7"/>
      <c r="CO784" s="4"/>
      <c r="CP784" s="4"/>
      <c r="CQ784" s="4"/>
      <c r="CR784" s="4"/>
      <c r="CS784" s="4"/>
      <c r="CT784" s="4"/>
      <c r="CU784" s="7"/>
      <c r="CV784" s="7"/>
      <c r="CW784" s="7"/>
      <c r="CX784" s="4"/>
      <c r="CY784" s="4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10"/>
      <c r="U785" s="4"/>
      <c r="V785" s="8"/>
      <c r="W785" s="8"/>
      <c r="X785" s="4"/>
      <c r="Y785" s="4"/>
      <c r="Z785" s="7"/>
      <c r="AA785" s="7"/>
      <c r="AB785" s="7"/>
      <c r="AC785" s="7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7"/>
      <c r="CO785" s="4"/>
      <c r="CP785" s="4"/>
      <c r="CQ785" s="4"/>
      <c r="CR785" s="4"/>
      <c r="CS785" s="4"/>
      <c r="CT785" s="4"/>
      <c r="CU785" s="7"/>
      <c r="CV785" s="7"/>
      <c r="CW785" s="7"/>
      <c r="CX785" s="4"/>
      <c r="CY785" s="4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10"/>
      <c r="U786" s="4"/>
      <c r="V786" s="8"/>
      <c r="W786" s="8"/>
      <c r="X786" s="4"/>
      <c r="Y786" s="4"/>
      <c r="Z786" s="7"/>
      <c r="AA786" s="7"/>
      <c r="AB786" s="7"/>
      <c r="AC786" s="7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7"/>
      <c r="CO786" s="4"/>
      <c r="CP786" s="4"/>
      <c r="CQ786" s="4"/>
      <c r="CR786" s="4"/>
      <c r="CS786" s="4"/>
      <c r="CT786" s="4"/>
      <c r="CU786" s="7"/>
      <c r="CV786" s="7"/>
      <c r="CW786" s="7"/>
      <c r="CX786" s="4"/>
      <c r="CY786" s="4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10"/>
      <c r="U787" s="4"/>
      <c r="V787" s="8"/>
      <c r="W787" s="8"/>
      <c r="X787" s="4"/>
      <c r="Y787" s="4"/>
      <c r="Z787" s="7"/>
      <c r="AA787" s="7"/>
      <c r="AB787" s="7"/>
      <c r="AC787" s="7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7"/>
      <c r="CO787" s="4"/>
      <c r="CP787" s="4"/>
      <c r="CQ787" s="4"/>
      <c r="CR787" s="4"/>
      <c r="CS787" s="4"/>
      <c r="CT787" s="4"/>
      <c r="CU787" s="7"/>
      <c r="CV787" s="7"/>
      <c r="CW787" s="7"/>
      <c r="CX787" s="4"/>
      <c r="CY787" s="4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10"/>
      <c r="U788" s="4"/>
      <c r="V788" s="8"/>
      <c r="W788" s="8"/>
      <c r="X788" s="4"/>
      <c r="Y788" s="4"/>
      <c r="Z788" s="7"/>
      <c r="AA788" s="7"/>
      <c r="AB788" s="7"/>
      <c r="AC788" s="7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7"/>
      <c r="CO788" s="4"/>
      <c r="CP788" s="4"/>
      <c r="CQ788" s="4"/>
      <c r="CR788" s="4"/>
      <c r="CS788" s="4"/>
      <c r="CT788" s="4"/>
      <c r="CU788" s="7"/>
      <c r="CV788" s="7"/>
      <c r="CW788" s="7"/>
      <c r="CX788" s="4"/>
      <c r="CY788" s="4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10"/>
      <c r="U789" s="4"/>
      <c r="V789" s="8"/>
      <c r="W789" s="8"/>
      <c r="X789" s="4"/>
      <c r="Y789" s="4"/>
      <c r="Z789" s="7"/>
      <c r="AA789" s="7"/>
      <c r="AB789" s="7"/>
      <c r="AC789" s="7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7"/>
      <c r="CO789" s="4"/>
      <c r="CP789" s="4"/>
      <c r="CQ789" s="4"/>
      <c r="CR789" s="4"/>
      <c r="CS789" s="4"/>
      <c r="CT789" s="4"/>
      <c r="CU789" s="7"/>
      <c r="CV789" s="7"/>
      <c r="CW789" s="7"/>
      <c r="CX789" s="4"/>
      <c r="CY789" s="4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10"/>
      <c r="U790" s="4"/>
      <c r="V790" s="8"/>
      <c r="W790" s="8"/>
      <c r="X790" s="4"/>
      <c r="Y790" s="4"/>
      <c r="Z790" s="7"/>
      <c r="AA790" s="7"/>
      <c r="AB790" s="7"/>
      <c r="AC790" s="7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7"/>
      <c r="CO790" s="4"/>
      <c r="CP790" s="4"/>
      <c r="CQ790" s="4"/>
      <c r="CR790" s="4"/>
      <c r="CS790" s="4"/>
      <c r="CT790" s="4"/>
      <c r="CU790" s="7"/>
      <c r="CV790" s="7"/>
      <c r="CW790" s="7"/>
      <c r="CX790" s="4"/>
      <c r="CY790" s="4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10"/>
      <c r="U791" s="4"/>
      <c r="V791" s="8"/>
      <c r="W791" s="8"/>
      <c r="X791" s="4"/>
      <c r="Y791" s="4"/>
      <c r="Z791" s="7"/>
      <c r="AA791" s="7"/>
      <c r="AB791" s="7"/>
      <c r="AC791" s="7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7"/>
      <c r="CO791" s="4"/>
      <c r="CP791" s="4"/>
      <c r="CQ791" s="4"/>
      <c r="CR791" s="4"/>
      <c r="CS791" s="4"/>
      <c r="CT791" s="4"/>
      <c r="CU791" s="7"/>
      <c r="CV791" s="7"/>
      <c r="CW791" s="7"/>
      <c r="CX791" s="4"/>
      <c r="CY791" s="4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10"/>
      <c r="U792" s="4"/>
      <c r="V792" s="8"/>
      <c r="W792" s="8"/>
      <c r="X792" s="4"/>
      <c r="Y792" s="4"/>
      <c r="Z792" s="7"/>
      <c r="AA792" s="7"/>
      <c r="AB792" s="7"/>
      <c r="AC792" s="7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7"/>
      <c r="CO792" s="4"/>
      <c r="CP792" s="4"/>
      <c r="CQ792" s="4"/>
      <c r="CR792" s="4"/>
      <c r="CS792" s="4"/>
      <c r="CT792" s="4"/>
      <c r="CU792" s="7"/>
      <c r="CV792" s="7"/>
      <c r="CW792" s="7"/>
      <c r="CX792" s="4"/>
      <c r="CY792" s="4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10"/>
      <c r="U793" s="4"/>
      <c r="V793" s="8"/>
      <c r="W793" s="8"/>
      <c r="X793" s="4"/>
      <c r="Y793" s="4"/>
      <c r="Z793" s="7"/>
      <c r="AA793" s="7"/>
      <c r="AB793" s="7"/>
      <c r="AC793" s="7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7"/>
      <c r="CO793" s="4"/>
      <c r="CP793" s="4"/>
      <c r="CQ793" s="4"/>
      <c r="CR793" s="4"/>
      <c r="CS793" s="4"/>
      <c r="CT793" s="4"/>
      <c r="CU793" s="7"/>
      <c r="CV793" s="7"/>
      <c r="CW793" s="7"/>
      <c r="CX793" s="4"/>
      <c r="CY793" s="4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10"/>
      <c r="U794" s="4"/>
      <c r="V794" s="8"/>
      <c r="W794" s="8"/>
      <c r="X794" s="4"/>
      <c r="Y794" s="4"/>
      <c r="Z794" s="7"/>
      <c r="AA794" s="7"/>
      <c r="AB794" s="7"/>
      <c r="AC794" s="7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7"/>
      <c r="CO794" s="4"/>
      <c r="CP794" s="4"/>
      <c r="CQ794" s="4"/>
      <c r="CR794" s="4"/>
      <c r="CS794" s="4"/>
      <c r="CT794" s="4"/>
      <c r="CU794" s="7"/>
      <c r="CV794" s="7"/>
      <c r="CW794" s="7"/>
      <c r="CX794" s="4"/>
      <c r="CY794" s="4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10"/>
      <c r="U795" s="4"/>
      <c r="V795" s="8"/>
      <c r="W795" s="8"/>
      <c r="X795" s="4"/>
      <c r="Y795" s="4"/>
      <c r="Z795" s="7"/>
      <c r="AA795" s="7"/>
      <c r="AB795" s="7"/>
      <c r="AC795" s="7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7"/>
      <c r="CO795" s="4"/>
      <c r="CP795" s="4"/>
      <c r="CQ795" s="4"/>
      <c r="CR795" s="4"/>
      <c r="CS795" s="4"/>
      <c r="CT795" s="4"/>
      <c r="CU795" s="7"/>
      <c r="CV795" s="7"/>
      <c r="CW795" s="7"/>
      <c r="CX795" s="4"/>
      <c r="CY795" s="4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10"/>
      <c r="U796" s="4"/>
      <c r="V796" s="8"/>
      <c r="W796" s="8"/>
      <c r="X796" s="4"/>
      <c r="Y796" s="4"/>
      <c r="Z796" s="7"/>
      <c r="AA796" s="7"/>
      <c r="AB796" s="7"/>
      <c r="AC796" s="7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7"/>
      <c r="CO796" s="4"/>
      <c r="CP796" s="4"/>
      <c r="CQ796" s="4"/>
      <c r="CR796" s="4"/>
      <c r="CS796" s="4"/>
      <c r="CT796" s="4"/>
      <c r="CU796" s="7"/>
      <c r="CV796" s="7"/>
      <c r="CW796" s="7"/>
      <c r="CX796" s="4"/>
      <c r="CY796" s="4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10"/>
      <c r="U797" s="4"/>
      <c r="V797" s="8"/>
      <c r="W797" s="8"/>
      <c r="X797" s="4"/>
      <c r="Y797" s="4"/>
      <c r="Z797" s="7"/>
      <c r="AA797" s="7"/>
      <c r="AB797" s="7"/>
      <c r="AC797" s="7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7"/>
      <c r="CO797" s="4"/>
      <c r="CP797" s="4"/>
      <c r="CQ797" s="4"/>
      <c r="CR797" s="4"/>
      <c r="CS797" s="4"/>
      <c r="CT797" s="4"/>
      <c r="CU797" s="7"/>
      <c r="CV797" s="7"/>
      <c r="CW797" s="7"/>
      <c r="CX797" s="4"/>
      <c r="CY797" s="4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10"/>
      <c r="U798" s="4"/>
      <c r="V798" s="8"/>
      <c r="W798" s="8"/>
      <c r="X798" s="4"/>
      <c r="Y798" s="4"/>
      <c r="Z798" s="7"/>
      <c r="AA798" s="7"/>
      <c r="AB798" s="7"/>
      <c r="AC798" s="7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7"/>
      <c r="CO798" s="4"/>
      <c r="CP798" s="4"/>
      <c r="CQ798" s="4"/>
      <c r="CR798" s="4"/>
      <c r="CS798" s="4"/>
      <c r="CT798" s="4"/>
      <c r="CU798" s="7"/>
      <c r="CV798" s="7"/>
      <c r="CW798" s="7"/>
      <c r="CX798" s="4"/>
      <c r="CY798" s="4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10"/>
      <c r="U799" s="4"/>
      <c r="V799" s="8"/>
      <c r="W799" s="8"/>
      <c r="X799" s="4"/>
      <c r="Y799" s="4"/>
      <c r="Z799" s="7"/>
      <c r="AA799" s="7"/>
      <c r="AB799" s="7"/>
      <c r="AC799" s="7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7"/>
      <c r="CO799" s="4"/>
      <c r="CP799" s="4"/>
      <c r="CQ799" s="4"/>
      <c r="CR799" s="4"/>
      <c r="CS799" s="4"/>
      <c r="CT799" s="4"/>
      <c r="CU799" s="7"/>
      <c r="CV799" s="7"/>
      <c r="CW799" s="7"/>
      <c r="CX799" s="4"/>
      <c r="CY799" s="4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10"/>
      <c r="U800" s="4"/>
      <c r="V800" s="8"/>
      <c r="W800" s="8"/>
      <c r="X800" s="4"/>
      <c r="Y800" s="4"/>
      <c r="Z800" s="7"/>
      <c r="AA800" s="7"/>
      <c r="AB800" s="7"/>
      <c r="AC800" s="7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7"/>
      <c r="CO800" s="4"/>
      <c r="CP800" s="4"/>
      <c r="CQ800" s="4"/>
      <c r="CR800" s="4"/>
      <c r="CS800" s="4"/>
      <c r="CT800" s="4"/>
      <c r="CU800" s="7"/>
      <c r="CV800" s="7"/>
      <c r="CW800" s="7"/>
      <c r="CX800" s="4"/>
      <c r="CY800" s="4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10"/>
      <c r="U801" s="4"/>
      <c r="V801" s="8"/>
      <c r="W801" s="8"/>
      <c r="X801" s="4"/>
      <c r="Y801" s="4"/>
      <c r="Z801" s="7"/>
      <c r="AA801" s="7"/>
      <c r="AB801" s="7"/>
      <c r="AC801" s="7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7"/>
      <c r="CO801" s="4"/>
      <c r="CP801" s="4"/>
      <c r="CQ801" s="4"/>
      <c r="CR801" s="4"/>
      <c r="CS801" s="4"/>
      <c r="CT801" s="4"/>
      <c r="CU801" s="7"/>
      <c r="CV801" s="7"/>
      <c r="CW801" s="7"/>
      <c r="CX801" s="4"/>
      <c r="CY801" s="4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10"/>
      <c r="U802" s="4"/>
      <c r="V802" s="8"/>
      <c r="W802" s="8"/>
      <c r="X802" s="4"/>
      <c r="Y802" s="4"/>
      <c r="Z802" s="7"/>
      <c r="AA802" s="7"/>
      <c r="AB802" s="7"/>
      <c r="AC802" s="7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7"/>
      <c r="CO802" s="4"/>
      <c r="CP802" s="4"/>
      <c r="CQ802" s="4"/>
      <c r="CR802" s="4"/>
      <c r="CS802" s="4"/>
      <c r="CT802" s="4"/>
      <c r="CU802" s="7"/>
      <c r="CV802" s="7"/>
      <c r="CW802" s="7"/>
      <c r="CX802" s="4"/>
      <c r="CY802" s="4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10"/>
      <c r="U803" s="4"/>
      <c r="V803" s="8"/>
      <c r="W803" s="8"/>
      <c r="X803" s="4"/>
      <c r="Y803" s="4"/>
      <c r="Z803" s="7"/>
      <c r="AA803" s="7"/>
      <c r="AB803" s="7"/>
      <c r="AC803" s="7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7"/>
      <c r="CO803" s="4"/>
      <c r="CP803" s="4"/>
      <c r="CQ803" s="4"/>
      <c r="CR803" s="4"/>
      <c r="CS803" s="4"/>
      <c r="CT803" s="4"/>
      <c r="CU803" s="7"/>
      <c r="CV803" s="7"/>
      <c r="CW803" s="7"/>
      <c r="CX803" s="4"/>
      <c r="CY803" s="4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10"/>
      <c r="U804" s="4"/>
      <c r="V804" s="8"/>
      <c r="W804" s="8"/>
      <c r="X804" s="4"/>
      <c r="Y804" s="4"/>
      <c r="Z804" s="7"/>
      <c r="AA804" s="7"/>
      <c r="AB804" s="7"/>
      <c r="AC804" s="7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7"/>
      <c r="CO804" s="4"/>
      <c r="CP804" s="4"/>
      <c r="CQ804" s="4"/>
      <c r="CR804" s="4"/>
      <c r="CS804" s="4"/>
      <c r="CT804" s="4"/>
      <c r="CU804" s="7"/>
      <c r="CV804" s="7"/>
      <c r="CW804" s="7"/>
      <c r="CX804" s="4"/>
      <c r="CY804" s="4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10"/>
      <c r="U805" s="4"/>
      <c r="V805" s="8"/>
      <c r="W805" s="8"/>
      <c r="X805" s="4"/>
      <c r="Y805" s="4"/>
      <c r="Z805" s="7"/>
      <c r="AA805" s="7"/>
      <c r="AB805" s="7"/>
      <c r="AC805" s="7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7"/>
      <c r="CO805" s="4"/>
      <c r="CP805" s="4"/>
      <c r="CQ805" s="4"/>
      <c r="CR805" s="4"/>
      <c r="CS805" s="4"/>
      <c r="CT805" s="4"/>
      <c r="CU805" s="7"/>
      <c r="CV805" s="7"/>
      <c r="CW805" s="7"/>
      <c r="CX805" s="4"/>
      <c r="CY805" s="4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10"/>
      <c r="U806" s="4"/>
      <c r="V806" s="8"/>
      <c r="W806" s="8"/>
      <c r="X806" s="4"/>
      <c r="Y806" s="4"/>
      <c r="Z806" s="7"/>
      <c r="AA806" s="7"/>
      <c r="AB806" s="7"/>
      <c r="AC806" s="7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7"/>
      <c r="CO806" s="4"/>
      <c r="CP806" s="4"/>
      <c r="CQ806" s="4"/>
      <c r="CR806" s="4"/>
      <c r="CS806" s="4"/>
      <c r="CT806" s="4"/>
      <c r="CU806" s="7"/>
      <c r="CV806" s="7"/>
      <c r="CW806" s="7"/>
      <c r="CX806" s="4"/>
      <c r="CY806" s="4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10"/>
      <c r="U807" s="4"/>
      <c r="V807" s="8"/>
      <c r="W807" s="8"/>
      <c r="X807" s="4"/>
      <c r="Y807" s="4"/>
      <c r="Z807" s="7"/>
      <c r="AA807" s="7"/>
      <c r="AB807" s="7"/>
      <c r="AC807" s="7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7"/>
      <c r="CO807" s="4"/>
      <c r="CP807" s="4"/>
      <c r="CQ807" s="4"/>
      <c r="CR807" s="4"/>
      <c r="CS807" s="4"/>
      <c r="CT807" s="4"/>
      <c r="CU807" s="7"/>
      <c r="CV807" s="7"/>
      <c r="CW807" s="7"/>
      <c r="CX807" s="4"/>
      <c r="CY807" s="4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10"/>
      <c r="U808" s="4"/>
      <c r="V808" s="8"/>
      <c r="W808" s="8"/>
      <c r="X808" s="4"/>
      <c r="Y808" s="4"/>
      <c r="Z808" s="7"/>
      <c r="AA808" s="7"/>
      <c r="AB808" s="7"/>
      <c r="AC808" s="7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7"/>
      <c r="CO808" s="4"/>
      <c r="CP808" s="4"/>
      <c r="CQ808" s="4"/>
      <c r="CR808" s="4"/>
      <c r="CS808" s="4"/>
      <c r="CT808" s="4"/>
      <c r="CU808" s="7"/>
      <c r="CV808" s="7"/>
      <c r="CW808" s="7"/>
      <c r="CX808" s="4"/>
      <c r="CY808" s="4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10"/>
      <c r="U809" s="4"/>
      <c r="V809" s="8"/>
      <c r="W809" s="8"/>
      <c r="X809" s="4"/>
      <c r="Y809" s="4"/>
      <c r="Z809" s="7"/>
      <c r="AA809" s="7"/>
      <c r="AB809" s="7"/>
      <c r="AC809" s="7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7"/>
      <c r="CO809" s="4"/>
      <c r="CP809" s="4"/>
      <c r="CQ809" s="4"/>
      <c r="CR809" s="4"/>
      <c r="CS809" s="4"/>
      <c r="CT809" s="4"/>
      <c r="CU809" s="7"/>
      <c r="CV809" s="7"/>
      <c r="CW809" s="7"/>
      <c r="CX809" s="4"/>
      <c r="CY809" s="4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10"/>
      <c r="U810" s="4"/>
      <c r="V810" s="8"/>
      <c r="W810" s="8"/>
      <c r="X810" s="4"/>
      <c r="Y810" s="4"/>
      <c r="Z810" s="7"/>
      <c r="AA810" s="7"/>
      <c r="AB810" s="7"/>
      <c r="AC810" s="7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7"/>
      <c r="CO810" s="4"/>
      <c r="CP810" s="4"/>
      <c r="CQ810" s="4"/>
      <c r="CR810" s="4"/>
      <c r="CS810" s="4"/>
      <c r="CT810" s="4"/>
      <c r="CU810" s="7"/>
      <c r="CV810" s="7"/>
      <c r="CW810" s="7"/>
      <c r="CX810" s="4"/>
      <c r="CY810" s="4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10"/>
      <c r="U811" s="4"/>
      <c r="V811" s="8"/>
      <c r="W811" s="8"/>
      <c r="X811" s="4"/>
      <c r="Y811" s="4"/>
      <c r="Z811" s="7"/>
      <c r="AA811" s="7"/>
      <c r="AB811" s="7"/>
      <c r="AC811" s="7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7"/>
      <c r="CO811" s="4"/>
      <c r="CP811" s="4"/>
      <c r="CQ811" s="4"/>
      <c r="CR811" s="4"/>
      <c r="CS811" s="4"/>
      <c r="CT811" s="4"/>
      <c r="CU811" s="7"/>
      <c r="CV811" s="7"/>
      <c r="CW811" s="7"/>
      <c r="CX811" s="4"/>
      <c r="CY811" s="4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10"/>
      <c r="U812" s="4"/>
      <c r="V812" s="8"/>
      <c r="W812" s="8"/>
      <c r="X812" s="4"/>
      <c r="Y812" s="4"/>
      <c r="Z812" s="7"/>
      <c r="AA812" s="7"/>
      <c r="AB812" s="7"/>
      <c r="AC812" s="7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7"/>
      <c r="CO812" s="4"/>
      <c r="CP812" s="4"/>
      <c r="CQ812" s="4"/>
      <c r="CR812" s="4"/>
      <c r="CS812" s="4"/>
      <c r="CT812" s="4"/>
      <c r="CU812" s="7"/>
      <c r="CV812" s="7"/>
      <c r="CW812" s="7"/>
      <c r="CX812" s="4"/>
      <c r="CY812" s="4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10"/>
      <c r="U813" s="4"/>
      <c r="V813" s="8"/>
      <c r="W813" s="8"/>
      <c r="X813" s="4"/>
      <c r="Y813" s="4"/>
      <c r="Z813" s="7"/>
      <c r="AA813" s="7"/>
      <c r="AB813" s="7"/>
      <c r="AC813" s="7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7"/>
      <c r="CO813" s="4"/>
      <c r="CP813" s="4"/>
      <c r="CQ813" s="4"/>
      <c r="CR813" s="4"/>
      <c r="CS813" s="4"/>
      <c r="CT813" s="4"/>
      <c r="CU813" s="7"/>
      <c r="CV813" s="7"/>
      <c r="CW813" s="7"/>
      <c r="CX813" s="4"/>
      <c r="CY813" s="4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10"/>
      <c r="U814" s="4"/>
      <c r="V814" s="8"/>
      <c r="W814" s="8"/>
      <c r="X814" s="4"/>
      <c r="Y814" s="4"/>
      <c r="Z814" s="7"/>
      <c r="AA814" s="7"/>
      <c r="AB814" s="7"/>
      <c r="AC814" s="7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7"/>
      <c r="CO814" s="4"/>
      <c r="CP814" s="4"/>
      <c r="CQ814" s="4"/>
      <c r="CR814" s="4"/>
      <c r="CS814" s="4"/>
      <c r="CT814" s="4"/>
      <c r="CU814" s="7"/>
      <c r="CV814" s="7"/>
      <c r="CW814" s="7"/>
      <c r="CX814" s="4"/>
      <c r="CY814" s="4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10"/>
      <c r="U815" s="4"/>
      <c r="V815" s="8"/>
      <c r="W815" s="8"/>
      <c r="X815" s="4"/>
      <c r="Y815" s="4"/>
      <c r="Z815" s="7"/>
      <c r="AA815" s="7"/>
      <c r="AB815" s="7"/>
      <c r="AC815" s="7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7"/>
      <c r="CO815" s="4"/>
      <c r="CP815" s="4"/>
      <c r="CQ815" s="4"/>
      <c r="CR815" s="4"/>
      <c r="CS815" s="4"/>
      <c r="CT815" s="4"/>
      <c r="CU815" s="7"/>
      <c r="CV815" s="7"/>
      <c r="CW815" s="7"/>
      <c r="CX815" s="4"/>
      <c r="CY815" s="4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10"/>
      <c r="U816" s="4"/>
      <c r="V816" s="8"/>
      <c r="W816" s="8"/>
      <c r="X816" s="4"/>
      <c r="Y816" s="4"/>
      <c r="Z816" s="7"/>
      <c r="AA816" s="7"/>
      <c r="AB816" s="7"/>
      <c r="AC816" s="7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7"/>
      <c r="CO816" s="4"/>
      <c r="CP816" s="4"/>
      <c r="CQ816" s="4"/>
      <c r="CR816" s="4"/>
      <c r="CS816" s="4"/>
      <c r="CT816" s="4"/>
      <c r="CU816" s="7"/>
      <c r="CV816" s="7"/>
      <c r="CW816" s="7"/>
      <c r="CX816" s="4"/>
      <c r="CY816" s="4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10"/>
      <c r="U817" s="4"/>
      <c r="V817" s="8"/>
      <c r="W817" s="8"/>
      <c r="X817" s="4"/>
      <c r="Y817" s="4"/>
      <c r="Z817" s="7"/>
      <c r="AA817" s="7"/>
      <c r="AB817" s="7"/>
      <c r="AC817" s="7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7"/>
      <c r="CO817" s="4"/>
      <c r="CP817" s="4"/>
      <c r="CQ817" s="4"/>
      <c r="CR817" s="4"/>
      <c r="CS817" s="4"/>
      <c r="CT817" s="4"/>
      <c r="CU817" s="7"/>
      <c r="CV817" s="7"/>
      <c r="CW817" s="7"/>
      <c r="CX817" s="4"/>
      <c r="CY817" s="4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10"/>
      <c r="U818" s="4"/>
      <c r="V818" s="8"/>
      <c r="W818" s="8"/>
      <c r="X818" s="4"/>
      <c r="Y818" s="4"/>
      <c r="Z818" s="7"/>
      <c r="AA818" s="7"/>
      <c r="AB818" s="7"/>
      <c r="AC818" s="7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7"/>
      <c r="CO818" s="4"/>
      <c r="CP818" s="4"/>
      <c r="CQ818" s="4"/>
      <c r="CR818" s="4"/>
      <c r="CS818" s="4"/>
      <c r="CT818" s="4"/>
      <c r="CU818" s="7"/>
      <c r="CV818" s="7"/>
      <c r="CW818" s="7"/>
      <c r="CX818" s="4"/>
      <c r="CY818" s="4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10"/>
      <c r="U819" s="4"/>
      <c r="V819" s="8"/>
      <c r="W819" s="8"/>
      <c r="X819" s="4"/>
      <c r="Y819" s="4"/>
      <c r="Z819" s="7"/>
      <c r="AA819" s="7"/>
      <c r="AB819" s="7"/>
      <c r="AC819" s="7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7"/>
      <c r="CO819" s="4"/>
      <c r="CP819" s="4"/>
      <c r="CQ819" s="4"/>
      <c r="CR819" s="4"/>
      <c r="CS819" s="4"/>
      <c r="CT819" s="4"/>
      <c r="CU819" s="7"/>
      <c r="CV819" s="7"/>
      <c r="CW819" s="7"/>
      <c r="CX819" s="4"/>
      <c r="CY819" s="4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10"/>
      <c r="U820" s="4"/>
      <c r="V820" s="8"/>
      <c r="W820" s="8"/>
      <c r="X820" s="4"/>
      <c r="Y820" s="4"/>
      <c r="Z820" s="7"/>
      <c r="AA820" s="7"/>
      <c r="AB820" s="7"/>
      <c r="AC820" s="7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7"/>
      <c r="CO820" s="4"/>
      <c r="CP820" s="4"/>
      <c r="CQ820" s="4"/>
      <c r="CR820" s="4"/>
      <c r="CS820" s="4"/>
      <c r="CT820" s="4"/>
      <c r="CU820" s="7"/>
      <c r="CV820" s="7"/>
      <c r="CW820" s="7"/>
      <c r="CX820" s="4"/>
      <c r="CY820" s="4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10"/>
      <c r="U821" s="4"/>
      <c r="V821" s="8"/>
      <c r="W821" s="8"/>
      <c r="X821" s="4"/>
      <c r="Y821" s="4"/>
      <c r="Z821" s="7"/>
      <c r="AA821" s="7"/>
      <c r="AB821" s="7"/>
      <c r="AC821" s="7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7"/>
      <c r="CO821" s="4"/>
      <c r="CP821" s="4"/>
      <c r="CQ821" s="4"/>
      <c r="CR821" s="4"/>
      <c r="CS821" s="4"/>
      <c r="CT821" s="4"/>
      <c r="CU821" s="7"/>
      <c r="CV821" s="7"/>
      <c r="CW821" s="7"/>
      <c r="CX821" s="4"/>
      <c r="CY821" s="4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10"/>
      <c r="U822" s="4"/>
      <c r="V822" s="8"/>
      <c r="W822" s="8"/>
      <c r="X822" s="4"/>
      <c r="Y822" s="4"/>
      <c r="Z822" s="7"/>
      <c r="AA822" s="7"/>
      <c r="AB822" s="7"/>
      <c r="AC822" s="7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7"/>
      <c r="CO822" s="4"/>
      <c r="CP822" s="4"/>
      <c r="CQ822" s="4"/>
      <c r="CR822" s="4"/>
      <c r="CS822" s="4"/>
      <c r="CT822" s="4"/>
      <c r="CU822" s="7"/>
      <c r="CV822" s="7"/>
      <c r="CW822" s="7"/>
      <c r="CX822" s="4"/>
      <c r="CY822" s="4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10"/>
      <c r="U823" s="4"/>
      <c r="V823" s="8"/>
      <c r="W823" s="8"/>
      <c r="X823" s="4"/>
      <c r="Y823" s="4"/>
      <c r="Z823" s="7"/>
      <c r="AA823" s="7"/>
      <c r="AB823" s="7"/>
      <c r="AC823" s="7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7"/>
      <c r="CO823" s="4"/>
      <c r="CP823" s="4"/>
      <c r="CQ823" s="4"/>
      <c r="CR823" s="4"/>
      <c r="CS823" s="4"/>
      <c r="CT823" s="4"/>
      <c r="CU823" s="7"/>
      <c r="CV823" s="7"/>
      <c r="CW823" s="7"/>
      <c r="CX823" s="4"/>
      <c r="CY823" s="4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10"/>
      <c r="U824" s="4"/>
      <c r="V824" s="8"/>
      <c r="W824" s="8"/>
      <c r="X824" s="4"/>
      <c r="Y824" s="4"/>
      <c r="Z824" s="7"/>
      <c r="AA824" s="7"/>
      <c r="AB824" s="7"/>
      <c r="AC824" s="7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7"/>
      <c r="CO824" s="4"/>
      <c r="CP824" s="4"/>
      <c r="CQ824" s="4"/>
      <c r="CR824" s="4"/>
      <c r="CS824" s="4"/>
      <c r="CT824" s="4"/>
      <c r="CU824" s="7"/>
      <c r="CV824" s="7"/>
      <c r="CW824" s="7"/>
      <c r="CX824" s="4"/>
      <c r="CY824" s="4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10"/>
      <c r="U825" s="4"/>
      <c r="V825" s="8"/>
      <c r="W825" s="8"/>
      <c r="X825" s="4"/>
      <c r="Y825" s="4"/>
      <c r="Z825" s="7"/>
      <c r="AA825" s="7"/>
      <c r="AB825" s="7"/>
      <c r="AC825" s="7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7"/>
      <c r="CO825" s="4"/>
      <c r="CP825" s="4"/>
      <c r="CQ825" s="4"/>
      <c r="CR825" s="4"/>
      <c r="CS825" s="4"/>
      <c r="CT825" s="4"/>
      <c r="CU825" s="7"/>
      <c r="CV825" s="7"/>
      <c r="CW825" s="7"/>
      <c r="CX825" s="4"/>
      <c r="CY825" s="4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10"/>
      <c r="U826" s="4"/>
      <c r="V826" s="8"/>
      <c r="W826" s="8"/>
      <c r="X826" s="4"/>
      <c r="Y826" s="4"/>
      <c r="Z826" s="7"/>
      <c r="AA826" s="7"/>
      <c r="AB826" s="7"/>
      <c r="AC826" s="7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7"/>
      <c r="CO826" s="4"/>
      <c r="CP826" s="4"/>
      <c r="CQ826" s="4"/>
      <c r="CR826" s="4"/>
      <c r="CS826" s="4"/>
      <c r="CT826" s="4"/>
      <c r="CU826" s="7"/>
      <c r="CV826" s="7"/>
      <c r="CW826" s="7"/>
      <c r="CX826" s="4"/>
      <c r="CY826" s="4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10"/>
      <c r="U827" s="4"/>
      <c r="V827" s="8"/>
      <c r="W827" s="8"/>
      <c r="X827" s="4"/>
      <c r="Y827" s="4"/>
      <c r="Z827" s="7"/>
      <c r="AA827" s="7"/>
      <c r="AB827" s="7"/>
      <c r="AC827" s="7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7"/>
      <c r="CO827" s="4"/>
      <c r="CP827" s="4"/>
      <c r="CQ827" s="4"/>
      <c r="CR827" s="4"/>
      <c r="CS827" s="4"/>
      <c r="CT827" s="4"/>
      <c r="CU827" s="7"/>
      <c r="CV827" s="7"/>
      <c r="CW827" s="7"/>
      <c r="CX827" s="4"/>
      <c r="CY827" s="4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10"/>
      <c r="U828" s="4"/>
      <c r="V828" s="8"/>
      <c r="W828" s="8"/>
      <c r="X828" s="4"/>
      <c r="Y828" s="4"/>
      <c r="Z828" s="7"/>
      <c r="AA828" s="7"/>
      <c r="AB828" s="7"/>
      <c r="AC828" s="7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7"/>
      <c r="CO828" s="4"/>
      <c r="CP828" s="4"/>
      <c r="CQ828" s="4"/>
      <c r="CR828" s="4"/>
      <c r="CS828" s="4"/>
      <c r="CT828" s="4"/>
      <c r="CU828" s="7"/>
      <c r="CV828" s="7"/>
      <c r="CW828" s="7"/>
      <c r="CX828" s="4"/>
      <c r="CY828" s="4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10"/>
      <c r="U829" s="4"/>
      <c r="V829" s="8"/>
      <c r="W829" s="8"/>
      <c r="X829" s="4"/>
      <c r="Y829" s="4"/>
      <c r="Z829" s="7"/>
      <c r="AA829" s="7"/>
      <c r="AB829" s="7"/>
      <c r="AC829" s="7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7"/>
      <c r="CO829" s="4"/>
      <c r="CP829" s="4"/>
      <c r="CQ829" s="4"/>
      <c r="CR829" s="4"/>
      <c r="CS829" s="4"/>
      <c r="CT829" s="4"/>
      <c r="CU829" s="7"/>
      <c r="CV829" s="7"/>
      <c r="CW829" s="7"/>
      <c r="CX829" s="4"/>
      <c r="CY829" s="4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10"/>
      <c r="U830" s="4"/>
      <c r="V830" s="8"/>
      <c r="W830" s="8"/>
      <c r="X830" s="4"/>
      <c r="Y830" s="4"/>
      <c r="Z830" s="7"/>
      <c r="AA830" s="7"/>
      <c r="AB830" s="7"/>
      <c r="AC830" s="7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7"/>
      <c r="CO830" s="4"/>
      <c r="CP830" s="4"/>
      <c r="CQ830" s="4"/>
      <c r="CR830" s="4"/>
      <c r="CS830" s="4"/>
      <c r="CT830" s="4"/>
      <c r="CU830" s="7"/>
      <c r="CV830" s="7"/>
      <c r="CW830" s="7"/>
      <c r="CX830" s="4"/>
      <c r="CY830" s="4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10"/>
      <c r="U831" s="4"/>
      <c r="V831" s="8"/>
      <c r="W831" s="8"/>
      <c r="X831" s="4"/>
      <c r="Y831" s="4"/>
      <c r="Z831" s="7"/>
      <c r="AA831" s="7"/>
      <c r="AB831" s="7"/>
      <c r="AC831" s="7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7"/>
      <c r="CO831" s="4"/>
      <c r="CP831" s="4"/>
      <c r="CQ831" s="4"/>
      <c r="CR831" s="4"/>
      <c r="CS831" s="4"/>
      <c r="CT831" s="4"/>
      <c r="CU831" s="7"/>
      <c r="CV831" s="7"/>
      <c r="CW831" s="7"/>
      <c r="CX831" s="4"/>
      <c r="CY831" s="4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10"/>
      <c r="U832" s="4"/>
      <c r="V832" s="8"/>
      <c r="W832" s="8"/>
      <c r="X832" s="4"/>
      <c r="Y832" s="4"/>
      <c r="Z832" s="7"/>
      <c r="AA832" s="7"/>
      <c r="AB832" s="7"/>
      <c r="AC832" s="7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7"/>
      <c r="CO832" s="4"/>
      <c r="CP832" s="4"/>
      <c r="CQ832" s="4"/>
      <c r="CR832" s="4"/>
      <c r="CS832" s="4"/>
      <c r="CT832" s="4"/>
      <c r="CU832" s="7"/>
      <c r="CV832" s="7"/>
      <c r="CW832" s="7"/>
      <c r="CX832" s="4"/>
      <c r="CY832" s="4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10"/>
      <c r="U833" s="4"/>
      <c r="V833" s="8"/>
      <c r="W833" s="8"/>
      <c r="X833" s="4"/>
      <c r="Y833" s="4"/>
      <c r="Z833" s="7"/>
      <c r="AA833" s="7"/>
      <c r="AB833" s="7"/>
      <c r="AC833" s="7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7"/>
      <c r="CO833" s="4"/>
      <c r="CP833" s="4"/>
      <c r="CQ833" s="4"/>
      <c r="CR833" s="4"/>
      <c r="CS833" s="4"/>
      <c r="CT833" s="4"/>
      <c r="CU833" s="7"/>
      <c r="CV833" s="7"/>
      <c r="CW833" s="7"/>
      <c r="CX833" s="4"/>
      <c r="CY833" s="4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10"/>
      <c r="U834" s="4"/>
      <c r="V834" s="8"/>
      <c r="W834" s="8"/>
      <c r="X834" s="4"/>
      <c r="Y834" s="4"/>
      <c r="Z834" s="7"/>
      <c r="AA834" s="7"/>
      <c r="AB834" s="7"/>
      <c r="AC834" s="7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7"/>
      <c r="CO834" s="4"/>
      <c r="CP834" s="4"/>
      <c r="CQ834" s="4"/>
      <c r="CR834" s="4"/>
      <c r="CS834" s="4"/>
      <c r="CT834" s="4"/>
      <c r="CU834" s="7"/>
      <c r="CV834" s="7"/>
      <c r="CW834" s="7"/>
      <c r="CX834" s="4"/>
      <c r="CY834" s="4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10"/>
      <c r="U835" s="4"/>
      <c r="V835" s="8"/>
      <c r="W835" s="8"/>
      <c r="X835" s="4"/>
      <c r="Y835" s="4"/>
      <c r="Z835" s="7"/>
      <c r="AA835" s="7"/>
      <c r="AB835" s="7"/>
      <c r="AC835" s="7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7"/>
      <c r="CO835" s="4"/>
      <c r="CP835" s="4"/>
      <c r="CQ835" s="4"/>
      <c r="CR835" s="4"/>
      <c r="CS835" s="4"/>
      <c r="CT835" s="4"/>
      <c r="CU835" s="7"/>
      <c r="CV835" s="7"/>
      <c r="CW835" s="7"/>
      <c r="CX835" s="4"/>
      <c r="CY835" s="4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10"/>
      <c r="U836" s="4"/>
      <c r="V836" s="8"/>
      <c r="W836" s="8"/>
      <c r="X836" s="4"/>
      <c r="Y836" s="4"/>
      <c r="Z836" s="7"/>
      <c r="AA836" s="7"/>
      <c r="AB836" s="7"/>
      <c r="AC836" s="7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7"/>
      <c r="CO836" s="4"/>
      <c r="CP836" s="4"/>
      <c r="CQ836" s="4"/>
      <c r="CR836" s="4"/>
      <c r="CS836" s="4"/>
      <c r="CT836" s="4"/>
      <c r="CU836" s="7"/>
      <c r="CV836" s="7"/>
      <c r="CW836" s="7"/>
      <c r="CX836" s="4"/>
      <c r="CY836" s="4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10"/>
      <c r="U837" s="4"/>
      <c r="V837" s="8"/>
      <c r="W837" s="8"/>
      <c r="X837" s="4"/>
      <c r="Y837" s="4"/>
      <c r="Z837" s="7"/>
      <c r="AA837" s="7"/>
      <c r="AB837" s="7"/>
      <c r="AC837" s="7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7"/>
      <c r="CO837" s="4"/>
      <c r="CP837" s="4"/>
      <c r="CQ837" s="4"/>
      <c r="CR837" s="4"/>
      <c r="CS837" s="4"/>
      <c r="CT837" s="4"/>
      <c r="CU837" s="7"/>
      <c r="CV837" s="7"/>
      <c r="CW837" s="7"/>
      <c r="CX837" s="4"/>
      <c r="CY837" s="4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10"/>
      <c r="U838" s="4"/>
      <c r="V838" s="8"/>
      <c r="W838" s="8"/>
      <c r="X838" s="4"/>
      <c r="Y838" s="4"/>
      <c r="Z838" s="7"/>
      <c r="AA838" s="7"/>
      <c r="AB838" s="7"/>
      <c r="AC838" s="7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7"/>
      <c r="CO838" s="4"/>
      <c r="CP838" s="4"/>
      <c r="CQ838" s="4"/>
      <c r="CR838" s="4"/>
      <c r="CS838" s="4"/>
      <c r="CT838" s="4"/>
      <c r="CU838" s="7"/>
      <c r="CV838" s="7"/>
      <c r="CW838" s="7"/>
      <c r="CX838" s="4"/>
      <c r="CY838" s="4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10"/>
      <c r="U839" s="4"/>
      <c r="V839" s="8"/>
      <c r="W839" s="8"/>
      <c r="X839" s="4"/>
      <c r="Y839" s="4"/>
      <c r="Z839" s="7"/>
      <c r="AA839" s="7"/>
      <c r="AB839" s="7"/>
      <c r="AC839" s="7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7"/>
      <c r="CO839" s="4"/>
      <c r="CP839" s="4"/>
      <c r="CQ839" s="4"/>
      <c r="CR839" s="4"/>
      <c r="CS839" s="4"/>
      <c r="CT839" s="4"/>
      <c r="CU839" s="7"/>
      <c r="CV839" s="7"/>
      <c r="CW839" s="7"/>
      <c r="CX839" s="4"/>
      <c r="CY839" s="4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10"/>
      <c r="U840" s="4"/>
      <c r="V840" s="8"/>
      <c r="W840" s="8"/>
      <c r="X840" s="4"/>
      <c r="Y840" s="4"/>
      <c r="Z840" s="7"/>
      <c r="AA840" s="7"/>
      <c r="AB840" s="7"/>
      <c r="AC840" s="7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7"/>
      <c r="CO840" s="4"/>
      <c r="CP840" s="4"/>
      <c r="CQ840" s="4"/>
      <c r="CR840" s="4"/>
      <c r="CS840" s="4"/>
      <c r="CT840" s="4"/>
      <c r="CU840" s="7"/>
      <c r="CV840" s="7"/>
      <c r="CW840" s="7"/>
      <c r="CX840" s="4"/>
      <c r="CY840" s="4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10"/>
      <c r="U841" s="4"/>
      <c r="V841" s="8"/>
      <c r="W841" s="8"/>
      <c r="X841" s="4"/>
      <c r="Y841" s="4"/>
      <c r="Z841" s="7"/>
      <c r="AA841" s="7"/>
      <c r="AB841" s="7"/>
      <c r="AC841" s="7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7"/>
      <c r="CO841" s="4"/>
      <c r="CP841" s="4"/>
      <c r="CQ841" s="4"/>
      <c r="CR841" s="4"/>
      <c r="CS841" s="4"/>
      <c r="CT841" s="4"/>
      <c r="CU841" s="7"/>
      <c r="CV841" s="7"/>
      <c r="CW841" s="7"/>
      <c r="CX841" s="4"/>
      <c r="CY841" s="4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10"/>
      <c r="U842" s="4"/>
      <c r="V842" s="8"/>
      <c r="W842" s="8"/>
      <c r="X842" s="4"/>
      <c r="Y842" s="4"/>
      <c r="Z842" s="7"/>
      <c r="AA842" s="7"/>
      <c r="AB842" s="7"/>
      <c r="AC842" s="7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7"/>
      <c r="CO842" s="4"/>
      <c r="CP842" s="4"/>
      <c r="CQ842" s="4"/>
      <c r="CR842" s="4"/>
      <c r="CS842" s="4"/>
      <c r="CT842" s="4"/>
      <c r="CU842" s="7"/>
      <c r="CV842" s="7"/>
      <c r="CW842" s="7"/>
      <c r="CX842" s="4"/>
      <c r="CY842" s="4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10"/>
      <c r="U843" s="4"/>
      <c r="V843" s="8"/>
      <c r="W843" s="8"/>
      <c r="X843" s="4"/>
      <c r="Y843" s="4"/>
      <c r="Z843" s="7"/>
      <c r="AA843" s="7"/>
      <c r="AB843" s="7"/>
      <c r="AC843" s="7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7"/>
      <c r="CO843" s="4"/>
      <c r="CP843" s="4"/>
      <c r="CQ843" s="4"/>
      <c r="CR843" s="4"/>
      <c r="CS843" s="4"/>
      <c r="CT843" s="4"/>
      <c r="CU843" s="7"/>
      <c r="CV843" s="7"/>
      <c r="CW843" s="7"/>
      <c r="CX843" s="4"/>
      <c r="CY843" s="4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10"/>
      <c r="U844" s="4"/>
      <c r="V844" s="8"/>
      <c r="W844" s="8"/>
      <c r="X844" s="4"/>
      <c r="Y844" s="4"/>
      <c r="Z844" s="7"/>
      <c r="AA844" s="7"/>
      <c r="AB844" s="7"/>
      <c r="AC844" s="7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7"/>
      <c r="CO844" s="4"/>
      <c r="CP844" s="4"/>
      <c r="CQ844" s="4"/>
      <c r="CR844" s="4"/>
      <c r="CS844" s="4"/>
      <c r="CT844" s="4"/>
      <c r="CU844" s="7"/>
      <c r="CV844" s="7"/>
      <c r="CW844" s="7"/>
      <c r="CX844" s="4"/>
      <c r="CY844" s="4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10"/>
      <c r="U845" s="4"/>
      <c r="V845" s="8"/>
      <c r="W845" s="8"/>
      <c r="X845" s="4"/>
      <c r="Y845" s="4"/>
      <c r="Z845" s="7"/>
      <c r="AA845" s="7"/>
      <c r="AB845" s="7"/>
      <c r="AC845" s="7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7"/>
      <c r="CO845" s="4"/>
      <c r="CP845" s="4"/>
      <c r="CQ845" s="4"/>
      <c r="CR845" s="4"/>
      <c r="CS845" s="4"/>
      <c r="CT845" s="4"/>
      <c r="CU845" s="7"/>
      <c r="CV845" s="7"/>
      <c r="CW845" s="7"/>
      <c r="CX845" s="4"/>
      <c r="CY845" s="4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10"/>
      <c r="U846" s="4"/>
      <c r="V846" s="8"/>
      <c r="W846" s="8"/>
      <c r="X846" s="4"/>
      <c r="Y846" s="4"/>
      <c r="Z846" s="7"/>
      <c r="AA846" s="7"/>
      <c r="AB846" s="7"/>
      <c r="AC846" s="7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7"/>
      <c r="CO846" s="4"/>
      <c r="CP846" s="4"/>
      <c r="CQ846" s="4"/>
      <c r="CR846" s="4"/>
      <c r="CS846" s="4"/>
      <c r="CT846" s="4"/>
      <c r="CU846" s="7"/>
      <c r="CV846" s="7"/>
      <c r="CW846" s="7"/>
      <c r="CX846" s="4"/>
      <c r="CY846" s="4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10"/>
      <c r="U847" s="4"/>
      <c r="V847" s="8"/>
      <c r="W847" s="8"/>
      <c r="X847" s="4"/>
      <c r="Y847" s="4"/>
      <c r="Z847" s="7"/>
      <c r="AA847" s="7"/>
      <c r="AB847" s="7"/>
      <c r="AC847" s="7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7"/>
      <c r="CO847" s="4"/>
      <c r="CP847" s="4"/>
      <c r="CQ847" s="4"/>
      <c r="CR847" s="4"/>
      <c r="CS847" s="4"/>
      <c r="CT847" s="4"/>
      <c r="CU847" s="7"/>
      <c r="CV847" s="7"/>
      <c r="CW847" s="7"/>
      <c r="CX847" s="4"/>
      <c r="CY847" s="4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10"/>
      <c r="U848" s="4"/>
      <c r="V848" s="8"/>
      <c r="W848" s="8"/>
      <c r="X848" s="4"/>
      <c r="Y848" s="4"/>
      <c r="Z848" s="7"/>
      <c r="AA848" s="7"/>
      <c r="AB848" s="7"/>
      <c r="AC848" s="7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7"/>
      <c r="CO848" s="4"/>
      <c r="CP848" s="4"/>
      <c r="CQ848" s="4"/>
      <c r="CR848" s="4"/>
      <c r="CS848" s="4"/>
      <c r="CT848" s="4"/>
      <c r="CU848" s="7"/>
      <c r="CV848" s="7"/>
      <c r="CW848" s="7"/>
      <c r="CX848" s="4"/>
      <c r="CY848" s="4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10"/>
      <c r="U849" s="4"/>
      <c r="V849" s="8"/>
      <c r="W849" s="8"/>
      <c r="X849" s="4"/>
      <c r="Y849" s="4"/>
      <c r="Z849" s="7"/>
      <c r="AA849" s="7"/>
      <c r="AB849" s="7"/>
      <c r="AC849" s="7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7"/>
      <c r="CO849" s="4"/>
      <c r="CP849" s="4"/>
      <c r="CQ849" s="4"/>
      <c r="CR849" s="4"/>
      <c r="CS849" s="4"/>
      <c r="CT849" s="4"/>
      <c r="CU849" s="7"/>
      <c r="CV849" s="7"/>
      <c r="CW849" s="7"/>
      <c r="CX849" s="4"/>
      <c r="CY849" s="4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10"/>
      <c r="U850" s="4"/>
      <c r="V850" s="8"/>
      <c r="W850" s="8"/>
      <c r="X850" s="4"/>
      <c r="Y850" s="4"/>
      <c r="Z850" s="7"/>
      <c r="AA850" s="7"/>
      <c r="AB850" s="7"/>
      <c r="AC850" s="7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7"/>
      <c r="CO850" s="4"/>
      <c r="CP850" s="4"/>
      <c r="CQ850" s="4"/>
      <c r="CR850" s="4"/>
      <c r="CS850" s="4"/>
      <c r="CT850" s="4"/>
      <c r="CU850" s="7"/>
      <c r="CV850" s="7"/>
      <c r="CW850" s="7"/>
      <c r="CX850" s="4"/>
      <c r="CY850" s="4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10"/>
      <c r="U851" s="4"/>
      <c r="V851" s="8"/>
      <c r="W851" s="8"/>
      <c r="X851" s="4"/>
      <c r="Y851" s="4"/>
      <c r="Z851" s="7"/>
      <c r="AA851" s="7"/>
      <c r="AB851" s="7"/>
      <c r="AC851" s="7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7"/>
      <c r="CO851" s="4"/>
      <c r="CP851" s="4"/>
      <c r="CQ851" s="4"/>
      <c r="CR851" s="4"/>
      <c r="CS851" s="4"/>
      <c r="CT851" s="4"/>
      <c r="CU851" s="7"/>
      <c r="CV851" s="7"/>
      <c r="CW851" s="7"/>
      <c r="CX851" s="4"/>
      <c r="CY851" s="4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10"/>
      <c r="U852" s="4"/>
      <c r="V852" s="8"/>
      <c r="W852" s="8"/>
      <c r="X852" s="4"/>
      <c r="Y852" s="4"/>
      <c r="Z852" s="7"/>
      <c r="AA852" s="7"/>
      <c r="AB852" s="7"/>
      <c r="AC852" s="7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7"/>
      <c r="CO852" s="4"/>
      <c r="CP852" s="4"/>
      <c r="CQ852" s="4"/>
      <c r="CR852" s="4"/>
      <c r="CS852" s="4"/>
      <c r="CT852" s="4"/>
      <c r="CU852" s="7"/>
      <c r="CV852" s="7"/>
      <c r="CW852" s="7"/>
      <c r="CX852" s="4"/>
      <c r="CY852" s="4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10"/>
      <c r="U853" s="4"/>
      <c r="V853" s="8"/>
      <c r="W853" s="8"/>
      <c r="X853" s="4"/>
      <c r="Y853" s="4"/>
      <c r="Z853" s="7"/>
      <c r="AA853" s="7"/>
      <c r="AB853" s="7"/>
      <c r="AC853" s="7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7"/>
      <c r="CO853" s="4"/>
      <c r="CP853" s="4"/>
      <c r="CQ853" s="4"/>
      <c r="CR853" s="4"/>
      <c r="CS853" s="4"/>
      <c r="CT853" s="4"/>
      <c r="CU853" s="7"/>
      <c r="CV853" s="7"/>
      <c r="CW853" s="7"/>
      <c r="CX853" s="4"/>
      <c r="CY853" s="4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10"/>
      <c r="U854" s="4"/>
      <c r="V854" s="8"/>
      <c r="W854" s="8"/>
      <c r="X854" s="4"/>
      <c r="Y854" s="4"/>
      <c r="Z854" s="7"/>
      <c r="AA854" s="7"/>
      <c r="AB854" s="7"/>
      <c r="AC854" s="7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7"/>
      <c r="CO854" s="4"/>
      <c r="CP854" s="4"/>
      <c r="CQ854" s="4"/>
      <c r="CR854" s="4"/>
      <c r="CS854" s="4"/>
      <c r="CT854" s="4"/>
      <c r="CU854" s="7"/>
      <c r="CV854" s="7"/>
      <c r="CW854" s="7"/>
      <c r="CX854" s="4"/>
      <c r="CY854" s="4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10"/>
      <c r="U855" s="4"/>
      <c r="V855" s="8"/>
      <c r="W855" s="8"/>
      <c r="X855" s="4"/>
      <c r="Y855" s="4"/>
      <c r="Z855" s="7"/>
      <c r="AA855" s="7"/>
      <c r="AB855" s="7"/>
      <c r="AC855" s="7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7"/>
      <c r="CO855" s="4"/>
      <c r="CP855" s="4"/>
      <c r="CQ855" s="4"/>
      <c r="CR855" s="4"/>
      <c r="CS855" s="4"/>
      <c r="CT855" s="4"/>
      <c r="CU855" s="7"/>
      <c r="CV855" s="7"/>
      <c r="CW855" s="7"/>
      <c r="CX855" s="4"/>
      <c r="CY855" s="4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10"/>
      <c r="U856" s="4"/>
      <c r="V856" s="8"/>
      <c r="W856" s="8"/>
      <c r="X856" s="4"/>
      <c r="Y856" s="4"/>
      <c r="Z856" s="7"/>
      <c r="AA856" s="7"/>
      <c r="AB856" s="7"/>
      <c r="AC856" s="7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7"/>
      <c r="CO856" s="4"/>
      <c r="CP856" s="4"/>
      <c r="CQ856" s="4"/>
      <c r="CR856" s="4"/>
      <c r="CS856" s="4"/>
      <c r="CT856" s="4"/>
      <c r="CU856" s="7"/>
      <c r="CV856" s="7"/>
      <c r="CW856" s="7"/>
      <c r="CX856" s="4"/>
      <c r="CY856" s="4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10"/>
      <c r="U857" s="4"/>
      <c r="V857" s="8"/>
      <c r="W857" s="8"/>
      <c r="X857" s="4"/>
      <c r="Y857" s="4"/>
      <c r="Z857" s="7"/>
      <c r="AA857" s="7"/>
      <c r="AB857" s="7"/>
      <c r="AC857" s="7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7"/>
      <c r="CO857" s="4"/>
      <c r="CP857" s="4"/>
      <c r="CQ857" s="4"/>
      <c r="CR857" s="4"/>
      <c r="CS857" s="4"/>
      <c r="CT857" s="4"/>
      <c r="CU857" s="7"/>
      <c r="CV857" s="7"/>
      <c r="CW857" s="7"/>
      <c r="CX857" s="4"/>
      <c r="CY857" s="4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10"/>
      <c r="U858" s="4"/>
      <c r="V858" s="8"/>
      <c r="W858" s="8"/>
      <c r="X858" s="4"/>
      <c r="Y858" s="4"/>
      <c r="Z858" s="7"/>
      <c r="AA858" s="7"/>
      <c r="AB858" s="7"/>
      <c r="AC858" s="7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7"/>
      <c r="CO858" s="4"/>
      <c r="CP858" s="4"/>
      <c r="CQ858" s="4"/>
      <c r="CR858" s="4"/>
      <c r="CS858" s="4"/>
      <c r="CT858" s="4"/>
      <c r="CU858" s="7"/>
      <c r="CV858" s="7"/>
      <c r="CW858" s="7"/>
      <c r="CX858" s="4"/>
      <c r="CY858" s="4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10"/>
      <c r="U859" s="4"/>
      <c r="V859" s="8"/>
      <c r="W859" s="8"/>
      <c r="X859" s="4"/>
      <c r="Y859" s="4"/>
      <c r="Z859" s="7"/>
      <c r="AA859" s="7"/>
      <c r="AB859" s="7"/>
      <c r="AC859" s="7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7"/>
      <c r="CO859" s="4"/>
      <c r="CP859" s="4"/>
      <c r="CQ859" s="4"/>
      <c r="CR859" s="4"/>
      <c r="CS859" s="4"/>
      <c r="CT859" s="4"/>
      <c r="CU859" s="7"/>
      <c r="CV859" s="7"/>
      <c r="CW859" s="7"/>
      <c r="CX859" s="4"/>
      <c r="CY859" s="4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10"/>
      <c r="U860" s="4"/>
      <c r="V860" s="8"/>
      <c r="W860" s="8"/>
      <c r="X860" s="4"/>
      <c r="Y860" s="4"/>
      <c r="Z860" s="7"/>
      <c r="AA860" s="7"/>
      <c r="AB860" s="7"/>
      <c r="AC860" s="7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7"/>
      <c r="CO860" s="4"/>
      <c r="CP860" s="4"/>
      <c r="CQ860" s="4"/>
      <c r="CR860" s="4"/>
      <c r="CS860" s="4"/>
      <c r="CT860" s="4"/>
      <c r="CU860" s="7"/>
      <c r="CV860" s="7"/>
      <c r="CW860" s="7"/>
      <c r="CX860" s="4"/>
      <c r="CY860" s="4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10"/>
      <c r="U861" s="4"/>
      <c r="V861" s="8"/>
      <c r="W861" s="8"/>
      <c r="X861" s="4"/>
      <c r="Y861" s="4"/>
      <c r="Z861" s="7"/>
      <c r="AA861" s="7"/>
      <c r="AB861" s="7"/>
      <c r="AC861" s="7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7"/>
      <c r="CO861" s="4"/>
      <c r="CP861" s="4"/>
      <c r="CQ861" s="4"/>
      <c r="CR861" s="4"/>
      <c r="CS861" s="4"/>
      <c r="CT861" s="4"/>
      <c r="CU861" s="7"/>
      <c r="CV861" s="7"/>
      <c r="CW861" s="7"/>
      <c r="CX861" s="4"/>
      <c r="CY861" s="4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10"/>
      <c r="U862" s="4"/>
      <c r="V862" s="8"/>
      <c r="W862" s="8"/>
      <c r="X862" s="4"/>
      <c r="Y862" s="4"/>
      <c r="Z862" s="7"/>
      <c r="AA862" s="7"/>
      <c r="AB862" s="7"/>
      <c r="AC862" s="7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7"/>
      <c r="CO862" s="4"/>
      <c r="CP862" s="4"/>
      <c r="CQ862" s="4"/>
      <c r="CR862" s="4"/>
      <c r="CS862" s="4"/>
      <c r="CT862" s="4"/>
      <c r="CU862" s="7"/>
      <c r="CV862" s="7"/>
      <c r="CW862" s="7"/>
      <c r="CX862" s="4"/>
      <c r="CY862" s="4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10"/>
      <c r="U863" s="4"/>
      <c r="V863" s="8"/>
      <c r="W863" s="8"/>
      <c r="X863" s="4"/>
      <c r="Y863" s="4"/>
      <c r="Z863" s="7"/>
      <c r="AA863" s="7"/>
      <c r="AB863" s="7"/>
      <c r="AC863" s="7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7"/>
      <c r="CO863" s="4"/>
      <c r="CP863" s="4"/>
      <c r="CQ863" s="4"/>
      <c r="CR863" s="4"/>
      <c r="CS863" s="4"/>
      <c r="CT863" s="4"/>
      <c r="CU863" s="7"/>
      <c r="CV863" s="7"/>
      <c r="CW863" s="7"/>
      <c r="CX863" s="4"/>
      <c r="CY863" s="4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10"/>
      <c r="U864" s="4"/>
      <c r="V864" s="8"/>
      <c r="W864" s="8"/>
      <c r="X864" s="4"/>
      <c r="Y864" s="4"/>
      <c r="Z864" s="7"/>
      <c r="AA864" s="7"/>
      <c r="AB864" s="7"/>
      <c r="AC864" s="7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7"/>
      <c r="CO864" s="4"/>
      <c r="CP864" s="4"/>
      <c r="CQ864" s="4"/>
      <c r="CR864" s="4"/>
      <c r="CS864" s="4"/>
      <c r="CT864" s="4"/>
      <c r="CU864" s="7"/>
      <c r="CV864" s="7"/>
      <c r="CW864" s="7"/>
      <c r="CX864" s="4"/>
      <c r="CY864" s="4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10"/>
      <c r="U865" s="4"/>
      <c r="V865" s="8"/>
      <c r="W865" s="8"/>
      <c r="X865" s="4"/>
      <c r="Y865" s="4"/>
      <c r="Z865" s="7"/>
      <c r="AA865" s="7"/>
      <c r="AB865" s="7"/>
      <c r="AC865" s="7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7"/>
      <c r="CO865" s="4"/>
      <c r="CP865" s="4"/>
      <c r="CQ865" s="4"/>
      <c r="CR865" s="4"/>
      <c r="CS865" s="4"/>
      <c r="CT865" s="4"/>
      <c r="CU865" s="7"/>
      <c r="CV865" s="7"/>
      <c r="CW865" s="7"/>
      <c r="CX865" s="4"/>
      <c r="CY865" s="4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10"/>
      <c r="U866" s="4"/>
      <c r="V866" s="8"/>
      <c r="W866" s="8"/>
      <c r="X866" s="4"/>
      <c r="Y866" s="4"/>
      <c r="Z866" s="7"/>
      <c r="AA866" s="7"/>
      <c r="AB866" s="7"/>
      <c r="AC866" s="7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7"/>
      <c r="CO866" s="4"/>
      <c r="CP866" s="4"/>
      <c r="CQ866" s="4"/>
      <c r="CR866" s="4"/>
      <c r="CS866" s="4"/>
      <c r="CT866" s="4"/>
      <c r="CU866" s="7"/>
      <c r="CV866" s="7"/>
      <c r="CW866" s="7"/>
      <c r="CX866" s="4"/>
      <c r="CY866" s="4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10"/>
      <c r="U867" s="4"/>
      <c r="V867" s="8"/>
      <c r="W867" s="8"/>
      <c r="X867" s="4"/>
      <c r="Y867" s="4"/>
      <c r="Z867" s="7"/>
      <c r="AA867" s="7"/>
      <c r="AB867" s="7"/>
      <c r="AC867" s="7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7"/>
      <c r="CO867" s="4"/>
      <c r="CP867" s="4"/>
      <c r="CQ867" s="4"/>
      <c r="CR867" s="4"/>
      <c r="CS867" s="4"/>
      <c r="CT867" s="4"/>
      <c r="CU867" s="7"/>
      <c r="CV867" s="7"/>
      <c r="CW867" s="7"/>
      <c r="CX867" s="4"/>
      <c r="CY867" s="4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10"/>
      <c r="U868" s="4"/>
      <c r="V868" s="8"/>
      <c r="W868" s="8"/>
      <c r="X868" s="4"/>
      <c r="Y868" s="4"/>
      <c r="Z868" s="7"/>
      <c r="AA868" s="7"/>
      <c r="AB868" s="7"/>
      <c r="AC868" s="7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7"/>
      <c r="CO868" s="4"/>
      <c r="CP868" s="4"/>
      <c r="CQ868" s="4"/>
      <c r="CR868" s="4"/>
      <c r="CS868" s="4"/>
      <c r="CT868" s="4"/>
      <c r="CU868" s="7"/>
      <c r="CV868" s="7"/>
      <c r="CW868" s="7"/>
      <c r="CX868" s="4"/>
      <c r="CY868" s="4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10"/>
      <c r="U869" s="4"/>
      <c r="V869" s="8"/>
      <c r="W869" s="8"/>
      <c r="X869" s="4"/>
      <c r="Y869" s="4"/>
      <c r="Z869" s="7"/>
      <c r="AA869" s="7"/>
      <c r="AB869" s="7"/>
      <c r="AC869" s="7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7"/>
      <c r="CO869" s="4"/>
      <c r="CP869" s="4"/>
      <c r="CQ869" s="4"/>
      <c r="CR869" s="4"/>
      <c r="CS869" s="4"/>
      <c r="CT869" s="4"/>
      <c r="CU869" s="7"/>
      <c r="CV869" s="7"/>
      <c r="CW869" s="7"/>
      <c r="CX869" s="4"/>
      <c r="CY869" s="4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10"/>
      <c r="U870" s="4"/>
      <c r="V870" s="8"/>
      <c r="W870" s="8"/>
      <c r="X870" s="4"/>
      <c r="Y870" s="4"/>
      <c r="Z870" s="7"/>
      <c r="AA870" s="7"/>
      <c r="AB870" s="7"/>
      <c r="AC870" s="7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7"/>
      <c r="CO870" s="4"/>
      <c r="CP870" s="4"/>
      <c r="CQ870" s="4"/>
      <c r="CR870" s="4"/>
      <c r="CS870" s="4"/>
      <c r="CT870" s="4"/>
      <c r="CU870" s="7"/>
      <c r="CV870" s="7"/>
      <c r="CW870" s="7"/>
      <c r="CX870" s="4"/>
      <c r="CY870" s="4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10"/>
      <c r="U871" s="4"/>
      <c r="V871" s="8"/>
      <c r="W871" s="8"/>
      <c r="X871" s="4"/>
      <c r="Y871" s="4"/>
      <c r="Z871" s="7"/>
      <c r="AA871" s="7"/>
      <c r="AB871" s="7"/>
      <c r="AC871" s="7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7"/>
      <c r="CO871" s="4"/>
      <c r="CP871" s="4"/>
      <c r="CQ871" s="4"/>
      <c r="CR871" s="4"/>
      <c r="CS871" s="4"/>
      <c r="CT871" s="4"/>
      <c r="CU871" s="7"/>
      <c r="CV871" s="7"/>
      <c r="CW871" s="7"/>
      <c r="CX871" s="4"/>
      <c r="CY871" s="4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10"/>
      <c r="U872" s="4"/>
      <c r="V872" s="8"/>
      <c r="W872" s="8"/>
      <c r="X872" s="4"/>
      <c r="Y872" s="4"/>
      <c r="Z872" s="7"/>
      <c r="AA872" s="7"/>
      <c r="AB872" s="7"/>
      <c r="AC872" s="7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7"/>
      <c r="CO872" s="4"/>
      <c r="CP872" s="4"/>
      <c r="CQ872" s="4"/>
      <c r="CR872" s="4"/>
      <c r="CS872" s="4"/>
      <c r="CT872" s="4"/>
      <c r="CU872" s="7"/>
      <c r="CV872" s="7"/>
      <c r="CW872" s="7"/>
      <c r="CX872" s="4"/>
      <c r="CY872" s="4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10"/>
      <c r="U873" s="4"/>
      <c r="V873" s="8"/>
      <c r="W873" s="8"/>
      <c r="X873" s="4"/>
      <c r="Y873" s="4"/>
      <c r="Z873" s="7"/>
      <c r="AA873" s="7"/>
      <c r="AB873" s="7"/>
      <c r="AC873" s="7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7"/>
      <c r="CO873" s="4"/>
      <c r="CP873" s="4"/>
      <c r="CQ873" s="4"/>
      <c r="CR873" s="4"/>
      <c r="CS873" s="4"/>
      <c r="CT873" s="4"/>
      <c r="CU873" s="7"/>
      <c r="CV873" s="7"/>
      <c r="CW873" s="7"/>
      <c r="CX873" s="4"/>
      <c r="CY873" s="4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10"/>
      <c r="U874" s="4"/>
      <c r="V874" s="8"/>
      <c r="W874" s="8"/>
      <c r="X874" s="4"/>
      <c r="Y874" s="4"/>
      <c r="Z874" s="7"/>
      <c r="AA874" s="7"/>
      <c r="AB874" s="7"/>
      <c r="AC874" s="7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7"/>
      <c r="CO874" s="4"/>
      <c r="CP874" s="4"/>
      <c r="CQ874" s="4"/>
      <c r="CR874" s="4"/>
      <c r="CS874" s="4"/>
      <c r="CT874" s="4"/>
      <c r="CU874" s="7"/>
      <c r="CV874" s="7"/>
      <c r="CW874" s="7"/>
      <c r="CX874" s="4"/>
      <c r="CY874" s="4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10"/>
      <c r="U875" s="4"/>
      <c r="V875" s="8"/>
      <c r="W875" s="8"/>
      <c r="X875" s="4"/>
      <c r="Y875" s="4"/>
      <c r="Z875" s="7"/>
      <c r="AA875" s="7"/>
      <c r="AB875" s="7"/>
      <c r="AC875" s="7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7"/>
      <c r="CO875" s="4"/>
      <c r="CP875" s="4"/>
      <c r="CQ875" s="4"/>
      <c r="CR875" s="4"/>
      <c r="CS875" s="4"/>
      <c r="CT875" s="4"/>
      <c r="CU875" s="7"/>
      <c r="CV875" s="7"/>
      <c r="CW875" s="7"/>
      <c r="CX875" s="4"/>
      <c r="CY875" s="4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10"/>
      <c r="U876" s="4"/>
      <c r="V876" s="8"/>
      <c r="W876" s="8"/>
      <c r="X876" s="4"/>
      <c r="Y876" s="4"/>
      <c r="Z876" s="7"/>
      <c r="AA876" s="7"/>
      <c r="AB876" s="7"/>
      <c r="AC876" s="7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7"/>
      <c r="CO876" s="4"/>
      <c r="CP876" s="4"/>
      <c r="CQ876" s="4"/>
      <c r="CR876" s="4"/>
      <c r="CS876" s="4"/>
      <c r="CT876" s="4"/>
      <c r="CU876" s="7"/>
      <c r="CV876" s="7"/>
      <c r="CW876" s="7"/>
      <c r="CX876" s="4"/>
      <c r="CY876" s="4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10"/>
      <c r="U877" s="4"/>
      <c r="V877" s="8"/>
      <c r="W877" s="8"/>
      <c r="X877" s="4"/>
      <c r="Y877" s="4"/>
      <c r="Z877" s="7"/>
      <c r="AA877" s="7"/>
      <c r="AB877" s="7"/>
      <c r="AC877" s="7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7"/>
      <c r="CO877" s="4"/>
      <c r="CP877" s="4"/>
      <c r="CQ877" s="4"/>
      <c r="CR877" s="4"/>
      <c r="CS877" s="4"/>
      <c r="CT877" s="4"/>
      <c r="CU877" s="7"/>
      <c r="CV877" s="7"/>
      <c r="CW877" s="7"/>
      <c r="CX877" s="4"/>
      <c r="CY877" s="4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10"/>
      <c r="U878" s="4"/>
      <c r="V878" s="8"/>
      <c r="W878" s="8"/>
      <c r="X878" s="4"/>
      <c r="Y878" s="4"/>
      <c r="Z878" s="7"/>
      <c r="AA878" s="7"/>
      <c r="AB878" s="7"/>
      <c r="AC878" s="7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7"/>
      <c r="CO878" s="4"/>
      <c r="CP878" s="4"/>
      <c r="CQ878" s="4"/>
      <c r="CR878" s="4"/>
      <c r="CS878" s="4"/>
      <c r="CT878" s="4"/>
      <c r="CU878" s="7"/>
      <c r="CV878" s="7"/>
      <c r="CW878" s="7"/>
      <c r="CX878" s="4"/>
      <c r="CY878" s="4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10"/>
      <c r="U879" s="4"/>
      <c r="V879" s="8"/>
      <c r="W879" s="8"/>
      <c r="X879" s="4"/>
      <c r="Y879" s="4"/>
      <c r="Z879" s="7"/>
      <c r="AA879" s="7"/>
      <c r="AB879" s="7"/>
      <c r="AC879" s="7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7"/>
      <c r="CO879" s="4"/>
      <c r="CP879" s="4"/>
      <c r="CQ879" s="4"/>
      <c r="CR879" s="4"/>
      <c r="CS879" s="4"/>
      <c r="CT879" s="4"/>
      <c r="CU879" s="7"/>
      <c r="CV879" s="7"/>
      <c r="CW879" s="7"/>
      <c r="CX879" s="4"/>
      <c r="CY879" s="4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10"/>
      <c r="U880" s="4"/>
      <c r="V880" s="8"/>
      <c r="W880" s="8"/>
      <c r="X880" s="4"/>
      <c r="Y880" s="4"/>
      <c r="Z880" s="7"/>
      <c r="AA880" s="7"/>
      <c r="AB880" s="7"/>
      <c r="AC880" s="7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7"/>
      <c r="CO880" s="4"/>
      <c r="CP880" s="4"/>
      <c r="CQ880" s="4"/>
      <c r="CR880" s="4"/>
      <c r="CS880" s="4"/>
      <c r="CT880" s="4"/>
      <c r="CU880" s="7"/>
      <c r="CV880" s="7"/>
      <c r="CW880" s="7"/>
      <c r="CX880" s="4"/>
      <c r="CY880" s="4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10"/>
      <c r="U881" s="4"/>
      <c r="V881" s="8"/>
      <c r="W881" s="8"/>
      <c r="X881" s="4"/>
      <c r="Y881" s="4"/>
      <c r="Z881" s="7"/>
      <c r="AA881" s="7"/>
      <c r="AB881" s="7"/>
      <c r="AC881" s="7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7"/>
      <c r="CO881" s="4"/>
      <c r="CP881" s="4"/>
      <c r="CQ881" s="4"/>
      <c r="CR881" s="4"/>
      <c r="CS881" s="4"/>
      <c r="CT881" s="4"/>
      <c r="CU881" s="7"/>
      <c r="CV881" s="7"/>
      <c r="CW881" s="7"/>
      <c r="CX881" s="4"/>
      <c r="CY881" s="4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10"/>
      <c r="U882" s="4"/>
      <c r="V882" s="8"/>
      <c r="W882" s="8"/>
      <c r="X882" s="4"/>
      <c r="Y882" s="4"/>
      <c r="Z882" s="7"/>
      <c r="AA882" s="7"/>
      <c r="AB882" s="7"/>
      <c r="AC882" s="7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7"/>
      <c r="CO882" s="4"/>
      <c r="CP882" s="4"/>
      <c r="CQ882" s="4"/>
      <c r="CR882" s="4"/>
      <c r="CS882" s="4"/>
      <c r="CT882" s="4"/>
      <c r="CU882" s="7"/>
      <c r="CV882" s="7"/>
      <c r="CW882" s="7"/>
      <c r="CX882" s="4"/>
      <c r="CY882" s="4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10"/>
      <c r="U883" s="4"/>
      <c r="V883" s="8"/>
      <c r="W883" s="8"/>
      <c r="X883" s="4"/>
      <c r="Y883" s="4"/>
      <c r="Z883" s="7"/>
      <c r="AA883" s="7"/>
      <c r="AB883" s="7"/>
      <c r="AC883" s="7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7"/>
      <c r="CO883" s="4"/>
      <c r="CP883" s="4"/>
      <c r="CQ883" s="4"/>
      <c r="CR883" s="4"/>
      <c r="CS883" s="4"/>
      <c r="CT883" s="4"/>
      <c r="CU883" s="7"/>
      <c r="CV883" s="7"/>
      <c r="CW883" s="7"/>
      <c r="CX883" s="4"/>
      <c r="CY883" s="4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10"/>
      <c r="U884" s="4"/>
      <c r="V884" s="8"/>
      <c r="W884" s="8"/>
      <c r="X884" s="4"/>
      <c r="Y884" s="4"/>
      <c r="Z884" s="7"/>
      <c r="AA884" s="7"/>
      <c r="AB884" s="7"/>
      <c r="AC884" s="7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7"/>
      <c r="CO884" s="4"/>
      <c r="CP884" s="4"/>
      <c r="CQ884" s="4"/>
      <c r="CR884" s="4"/>
      <c r="CS884" s="4"/>
      <c r="CT884" s="4"/>
      <c r="CU884" s="7"/>
      <c r="CV884" s="7"/>
      <c r="CW884" s="7"/>
      <c r="CX884" s="4"/>
      <c r="CY884" s="4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10"/>
      <c r="U885" s="4"/>
      <c r="V885" s="8"/>
      <c r="W885" s="8"/>
      <c r="X885" s="4"/>
      <c r="Y885" s="4"/>
      <c r="Z885" s="7"/>
      <c r="AA885" s="7"/>
      <c r="AB885" s="7"/>
      <c r="AC885" s="7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7"/>
      <c r="CO885" s="4"/>
      <c r="CP885" s="4"/>
      <c r="CQ885" s="4"/>
      <c r="CR885" s="4"/>
      <c r="CS885" s="4"/>
      <c r="CT885" s="4"/>
      <c r="CU885" s="7"/>
      <c r="CV885" s="7"/>
      <c r="CW885" s="7"/>
      <c r="CX885" s="4"/>
      <c r="CY885" s="4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10"/>
      <c r="U886" s="4"/>
      <c r="V886" s="8"/>
      <c r="W886" s="8"/>
      <c r="X886" s="4"/>
      <c r="Y886" s="4"/>
      <c r="Z886" s="7"/>
      <c r="AA886" s="7"/>
      <c r="AB886" s="7"/>
      <c r="AC886" s="7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7"/>
      <c r="CO886" s="4"/>
      <c r="CP886" s="4"/>
      <c r="CQ886" s="4"/>
      <c r="CR886" s="4"/>
      <c r="CS886" s="4"/>
      <c r="CT886" s="4"/>
      <c r="CU886" s="7"/>
      <c r="CV886" s="7"/>
      <c r="CW886" s="7"/>
      <c r="CX886" s="4"/>
      <c r="CY886" s="4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10"/>
      <c r="U887" s="4"/>
      <c r="V887" s="8"/>
      <c r="W887" s="8"/>
      <c r="X887" s="4"/>
      <c r="Y887" s="4"/>
      <c r="Z887" s="7"/>
      <c r="AA887" s="7"/>
      <c r="AB887" s="7"/>
      <c r="AC887" s="7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7"/>
      <c r="CO887" s="4"/>
      <c r="CP887" s="4"/>
      <c r="CQ887" s="4"/>
      <c r="CR887" s="4"/>
      <c r="CS887" s="4"/>
      <c r="CT887" s="4"/>
      <c r="CU887" s="7"/>
      <c r="CV887" s="7"/>
      <c r="CW887" s="7"/>
      <c r="CX887" s="4"/>
      <c r="CY887" s="4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10"/>
      <c r="U888" s="4"/>
      <c r="V888" s="8"/>
      <c r="W888" s="8"/>
      <c r="X888" s="4"/>
      <c r="Y888" s="4"/>
      <c r="Z888" s="7"/>
      <c r="AA888" s="7"/>
      <c r="AB888" s="7"/>
      <c r="AC888" s="7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7"/>
      <c r="CO888" s="4"/>
      <c r="CP888" s="4"/>
      <c r="CQ888" s="4"/>
      <c r="CR888" s="4"/>
      <c r="CS888" s="4"/>
      <c r="CT888" s="4"/>
      <c r="CU888" s="7"/>
      <c r="CV888" s="7"/>
      <c r="CW888" s="7"/>
      <c r="CX888" s="4"/>
      <c r="CY888" s="4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10"/>
      <c r="U889" s="4"/>
      <c r="V889" s="8"/>
      <c r="W889" s="8"/>
      <c r="X889" s="4"/>
      <c r="Y889" s="4"/>
      <c r="Z889" s="7"/>
      <c r="AA889" s="7"/>
      <c r="AB889" s="7"/>
      <c r="AC889" s="7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7"/>
      <c r="CO889" s="4"/>
      <c r="CP889" s="4"/>
      <c r="CQ889" s="4"/>
      <c r="CR889" s="4"/>
      <c r="CS889" s="4"/>
      <c r="CT889" s="4"/>
      <c r="CU889" s="7"/>
      <c r="CV889" s="7"/>
      <c r="CW889" s="7"/>
      <c r="CX889" s="4"/>
      <c r="CY889" s="4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10"/>
      <c r="U890" s="4"/>
      <c r="V890" s="8"/>
      <c r="W890" s="8"/>
      <c r="X890" s="4"/>
      <c r="Y890" s="4"/>
      <c r="Z890" s="7"/>
      <c r="AA890" s="7"/>
      <c r="AB890" s="7"/>
      <c r="AC890" s="7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7"/>
      <c r="CO890" s="4"/>
      <c r="CP890" s="4"/>
      <c r="CQ890" s="4"/>
      <c r="CR890" s="4"/>
      <c r="CS890" s="4"/>
      <c r="CT890" s="4"/>
      <c r="CU890" s="7"/>
      <c r="CV890" s="7"/>
      <c r="CW890" s="7"/>
      <c r="CX890" s="4"/>
      <c r="CY890" s="4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10"/>
      <c r="U891" s="4"/>
      <c r="V891" s="8"/>
      <c r="W891" s="8"/>
      <c r="X891" s="4"/>
      <c r="Y891" s="4"/>
      <c r="Z891" s="7"/>
      <c r="AA891" s="7"/>
      <c r="AB891" s="7"/>
      <c r="AC891" s="7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7"/>
      <c r="CO891" s="4"/>
      <c r="CP891" s="4"/>
      <c r="CQ891" s="4"/>
      <c r="CR891" s="4"/>
      <c r="CS891" s="4"/>
      <c r="CT891" s="4"/>
      <c r="CU891" s="7"/>
      <c r="CV891" s="7"/>
      <c r="CW891" s="7"/>
      <c r="CX891" s="4"/>
      <c r="CY891" s="4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10"/>
      <c r="U892" s="4"/>
      <c r="V892" s="8"/>
      <c r="W892" s="8"/>
      <c r="X892" s="4"/>
      <c r="Y892" s="4"/>
      <c r="Z892" s="7"/>
      <c r="AA892" s="7"/>
      <c r="AB892" s="7"/>
      <c r="AC892" s="7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7"/>
      <c r="CO892" s="4"/>
      <c r="CP892" s="4"/>
      <c r="CQ892" s="4"/>
      <c r="CR892" s="4"/>
      <c r="CS892" s="4"/>
      <c r="CT892" s="4"/>
      <c r="CU892" s="7"/>
      <c r="CV892" s="7"/>
      <c r="CW892" s="7"/>
      <c r="CX892" s="4"/>
      <c r="CY892" s="4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10"/>
      <c r="U893" s="4"/>
      <c r="V893" s="8"/>
      <c r="W893" s="8"/>
      <c r="X893" s="4"/>
      <c r="Y893" s="4"/>
      <c r="Z893" s="7"/>
      <c r="AA893" s="7"/>
      <c r="AB893" s="7"/>
      <c r="AC893" s="7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7"/>
      <c r="CO893" s="4"/>
      <c r="CP893" s="4"/>
      <c r="CQ893" s="4"/>
      <c r="CR893" s="4"/>
      <c r="CS893" s="4"/>
      <c r="CT893" s="4"/>
      <c r="CU893" s="7"/>
      <c r="CV893" s="7"/>
      <c r="CW893" s="7"/>
      <c r="CX893" s="4"/>
      <c r="CY893" s="4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10"/>
      <c r="U894" s="4"/>
      <c r="V894" s="8"/>
      <c r="W894" s="8"/>
      <c r="X894" s="4"/>
      <c r="Y894" s="4"/>
      <c r="Z894" s="7"/>
      <c r="AA894" s="7"/>
      <c r="AB894" s="7"/>
      <c r="AC894" s="7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7"/>
      <c r="CO894" s="4"/>
      <c r="CP894" s="4"/>
      <c r="CQ894" s="4"/>
      <c r="CR894" s="4"/>
      <c r="CS894" s="4"/>
      <c r="CT894" s="4"/>
      <c r="CU894" s="7"/>
      <c r="CV894" s="7"/>
      <c r="CW894" s="7"/>
      <c r="CX894" s="4"/>
      <c r="CY894" s="4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10"/>
      <c r="U895" s="4"/>
      <c r="V895" s="8"/>
      <c r="W895" s="8"/>
      <c r="X895" s="4"/>
      <c r="Y895" s="4"/>
      <c r="Z895" s="7"/>
      <c r="AA895" s="7"/>
      <c r="AB895" s="7"/>
      <c r="AC895" s="7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7"/>
      <c r="CO895" s="4"/>
      <c r="CP895" s="4"/>
      <c r="CQ895" s="4"/>
      <c r="CR895" s="4"/>
      <c r="CS895" s="4"/>
      <c r="CT895" s="4"/>
      <c r="CU895" s="7"/>
      <c r="CV895" s="7"/>
      <c r="CW895" s="7"/>
      <c r="CX895" s="4"/>
      <c r="CY895" s="4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10"/>
      <c r="U896" s="4"/>
      <c r="V896" s="8"/>
      <c r="W896" s="8"/>
      <c r="X896" s="4"/>
      <c r="Y896" s="4"/>
      <c r="Z896" s="7"/>
      <c r="AA896" s="7"/>
      <c r="AB896" s="7"/>
      <c r="AC896" s="7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7"/>
      <c r="CO896" s="4"/>
      <c r="CP896" s="4"/>
      <c r="CQ896" s="4"/>
      <c r="CR896" s="4"/>
      <c r="CS896" s="4"/>
      <c r="CT896" s="4"/>
      <c r="CU896" s="7"/>
      <c r="CV896" s="7"/>
      <c r="CW896" s="7"/>
      <c r="CX896" s="4"/>
      <c r="CY896" s="4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10"/>
      <c r="U897" s="4"/>
      <c r="V897" s="8"/>
      <c r="W897" s="8"/>
      <c r="X897" s="4"/>
      <c r="Y897" s="4"/>
      <c r="Z897" s="7"/>
      <c r="AA897" s="7"/>
      <c r="AB897" s="7"/>
      <c r="AC897" s="7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7"/>
      <c r="CO897" s="4"/>
      <c r="CP897" s="4"/>
      <c r="CQ897" s="4"/>
      <c r="CR897" s="4"/>
      <c r="CS897" s="4"/>
      <c r="CT897" s="4"/>
      <c r="CU897" s="7"/>
      <c r="CV897" s="7"/>
      <c r="CW897" s="7"/>
      <c r="CX897" s="4"/>
      <c r="CY897" s="4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10"/>
      <c r="U898" s="4"/>
      <c r="V898" s="8"/>
      <c r="W898" s="8"/>
      <c r="X898" s="4"/>
      <c r="Y898" s="4"/>
      <c r="Z898" s="7"/>
      <c r="AA898" s="7"/>
      <c r="AB898" s="7"/>
      <c r="AC898" s="7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7"/>
      <c r="CO898" s="4"/>
      <c r="CP898" s="4"/>
      <c r="CQ898" s="4"/>
      <c r="CR898" s="4"/>
      <c r="CS898" s="4"/>
      <c r="CT898" s="4"/>
      <c r="CU898" s="7"/>
      <c r="CV898" s="7"/>
      <c r="CW898" s="7"/>
      <c r="CX898" s="4"/>
      <c r="CY898" s="4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10"/>
      <c r="U899" s="4"/>
      <c r="V899" s="8"/>
      <c r="W899" s="8"/>
      <c r="X899" s="4"/>
      <c r="Y899" s="4"/>
      <c r="Z899" s="7"/>
      <c r="AA899" s="7"/>
      <c r="AB899" s="7"/>
      <c r="AC899" s="7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7"/>
      <c r="CO899" s="4"/>
      <c r="CP899" s="4"/>
      <c r="CQ899" s="4"/>
      <c r="CR899" s="4"/>
      <c r="CS899" s="4"/>
      <c r="CT899" s="4"/>
      <c r="CU899" s="7"/>
      <c r="CV899" s="7"/>
      <c r="CW899" s="7"/>
      <c r="CX899" s="4"/>
      <c r="CY899" s="4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10"/>
      <c r="U900" s="4"/>
      <c r="V900" s="8"/>
      <c r="W900" s="8"/>
      <c r="X900" s="4"/>
      <c r="Y900" s="4"/>
      <c r="Z900" s="7"/>
      <c r="AA900" s="7"/>
      <c r="AB900" s="7"/>
      <c r="AC900" s="7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7"/>
      <c r="CO900" s="4"/>
      <c r="CP900" s="4"/>
      <c r="CQ900" s="4"/>
      <c r="CR900" s="4"/>
      <c r="CS900" s="4"/>
      <c r="CT900" s="4"/>
      <c r="CU900" s="7"/>
      <c r="CV900" s="7"/>
      <c r="CW900" s="7"/>
      <c r="CX900" s="4"/>
      <c r="CY900" s="4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10"/>
      <c r="U901" s="4"/>
      <c r="V901" s="8"/>
      <c r="W901" s="8"/>
      <c r="X901" s="4"/>
      <c r="Y901" s="4"/>
      <c r="Z901" s="7"/>
      <c r="AA901" s="7"/>
      <c r="AB901" s="7"/>
      <c r="AC901" s="7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7"/>
      <c r="CO901" s="4"/>
      <c r="CP901" s="4"/>
      <c r="CQ901" s="4"/>
      <c r="CR901" s="4"/>
      <c r="CS901" s="4"/>
      <c r="CT901" s="4"/>
      <c r="CU901" s="7"/>
      <c r="CV901" s="7"/>
      <c r="CW901" s="7"/>
      <c r="CX901" s="4"/>
      <c r="CY901" s="4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10"/>
      <c r="U902" s="4"/>
      <c r="V902" s="8"/>
      <c r="W902" s="8"/>
      <c r="X902" s="4"/>
      <c r="Y902" s="4"/>
      <c r="Z902" s="7"/>
      <c r="AA902" s="7"/>
      <c r="AB902" s="7"/>
      <c r="AC902" s="7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7"/>
      <c r="CO902" s="4"/>
      <c r="CP902" s="4"/>
      <c r="CQ902" s="4"/>
      <c r="CR902" s="4"/>
      <c r="CS902" s="4"/>
      <c r="CT902" s="4"/>
      <c r="CU902" s="7"/>
      <c r="CV902" s="7"/>
      <c r="CW902" s="7"/>
      <c r="CX902" s="4"/>
      <c r="CY902" s="4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10"/>
      <c r="U903" s="4"/>
      <c r="V903" s="8"/>
      <c r="W903" s="8"/>
      <c r="X903" s="4"/>
      <c r="Y903" s="4"/>
      <c r="Z903" s="7"/>
      <c r="AA903" s="7"/>
      <c r="AB903" s="7"/>
      <c r="AC903" s="7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7"/>
      <c r="CO903" s="4"/>
      <c r="CP903" s="4"/>
      <c r="CQ903" s="4"/>
      <c r="CR903" s="4"/>
      <c r="CS903" s="4"/>
      <c r="CT903" s="4"/>
      <c r="CU903" s="7"/>
      <c r="CV903" s="7"/>
      <c r="CW903" s="7"/>
      <c r="CX903" s="4"/>
      <c r="CY903" s="4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10"/>
      <c r="U904" s="4"/>
      <c r="V904" s="8"/>
      <c r="W904" s="8"/>
      <c r="X904" s="4"/>
      <c r="Y904" s="4"/>
      <c r="Z904" s="7"/>
      <c r="AA904" s="7"/>
      <c r="AB904" s="7"/>
      <c r="AC904" s="7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7"/>
      <c r="CO904" s="4"/>
      <c r="CP904" s="4"/>
      <c r="CQ904" s="4"/>
      <c r="CR904" s="4"/>
      <c r="CS904" s="4"/>
      <c r="CT904" s="4"/>
      <c r="CU904" s="7"/>
      <c r="CV904" s="7"/>
      <c r="CW904" s="7"/>
      <c r="CX904" s="4"/>
      <c r="CY904" s="4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10"/>
      <c r="U905" s="4"/>
      <c r="V905" s="8"/>
      <c r="W905" s="8"/>
      <c r="X905" s="4"/>
      <c r="Y905" s="4"/>
      <c r="Z905" s="7"/>
      <c r="AA905" s="7"/>
      <c r="AB905" s="7"/>
      <c r="AC905" s="7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7"/>
      <c r="CO905" s="4"/>
      <c r="CP905" s="4"/>
      <c r="CQ905" s="4"/>
      <c r="CR905" s="4"/>
      <c r="CS905" s="4"/>
      <c r="CT905" s="4"/>
      <c r="CU905" s="7"/>
      <c r="CV905" s="7"/>
      <c r="CW905" s="7"/>
      <c r="CX905" s="4"/>
      <c r="CY905" s="4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10"/>
      <c r="U906" s="4"/>
      <c r="V906" s="8"/>
      <c r="W906" s="8"/>
      <c r="X906" s="4"/>
      <c r="Y906" s="4"/>
      <c r="Z906" s="7"/>
      <c r="AA906" s="7"/>
      <c r="AB906" s="7"/>
      <c r="AC906" s="7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7"/>
      <c r="CO906" s="4"/>
      <c r="CP906" s="4"/>
      <c r="CQ906" s="4"/>
      <c r="CR906" s="4"/>
      <c r="CS906" s="4"/>
      <c r="CT906" s="4"/>
      <c r="CU906" s="7"/>
      <c r="CV906" s="7"/>
      <c r="CW906" s="7"/>
      <c r="CX906" s="4"/>
      <c r="CY906" s="4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10"/>
      <c r="U907" s="4"/>
      <c r="V907" s="8"/>
      <c r="W907" s="8"/>
      <c r="X907" s="4"/>
      <c r="Y907" s="4"/>
      <c r="Z907" s="7"/>
      <c r="AA907" s="7"/>
      <c r="AB907" s="7"/>
      <c r="AC907" s="7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7"/>
      <c r="CO907" s="4"/>
      <c r="CP907" s="4"/>
      <c r="CQ907" s="4"/>
      <c r="CR907" s="4"/>
      <c r="CS907" s="4"/>
      <c r="CT907" s="4"/>
      <c r="CU907" s="7"/>
      <c r="CV907" s="7"/>
      <c r="CW907" s="7"/>
      <c r="CX907" s="4"/>
      <c r="CY907" s="4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10"/>
      <c r="U908" s="4"/>
      <c r="V908" s="8"/>
      <c r="W908" s="8"/>
      <c r="X908" s="4"/>
      <c r="Y908" s="4"/>
      <c r="Z908" s="7"/>
      <c r="AA908" s="7"/>
      <c r="AB908" s="7"/>
      <c r="AC908" s="7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7"/>
      <c r="CO908" s="4"/>
      <c r="CP908" s="4"/>
      <c r="CQ908" s="4"/>
      <c r="CR908" s="4"/>
      <c r="CS908" s="4"/>
      <c r="CT908" s="4"/>
      <c r="CU908" s="7"/>
      <c r="CV908" s="7"/>
      <c r="CW908" s="7"/>
      <c r="CX908" s="4"/>
      <c r="CY908" s="4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10"/>
      <c r="U909" s="4"/>
      <c r="V909" s="8"/>
      <c r="W909" s="8"/>
      <c r="X909" s="4"/>
      <c r="Y909" s="4"/>
      <c r="Z909" s="7"/>
      <c r="AA909" s="7"/>
      <c r="AB909" s="7"/>
      <c r="AC909" s="7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7"/>
      <c r="CO909" s="4"/>
      <c r="CP909" s="4"/>
      <c r="CQ909" s="4"/>
      <c r="CR909" s="4"/>
      <c r="CS909" s="4"/>
      <c r="CT909" s="4"/>
      <c r="CU909" s="7"/>
      <c r="CV909" s="7"/>
      <c r="CW909" s="7"/>
      <c r="CX909" s="4"/>
      <c r="CY909" s="4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10"/>
      <c r="U910" s="4"/>
      <c r="V910" s="8"/>
      <c r="W910" s="8"/>
      <c r="X910" s="4"/>
      <c r="Y910" s="4"/>
      <c r="Z910" s="7"/>
      <c r="AA910" s="7"/>
      <c r="AB910" s="7"/>
      <c r="AC910" s="7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7"/>
      <c r="CO910" s="4"/>
      <c r="CP910" s="4"/>
      <c r="CQ910" s="4"/>
      <c r="CR910" s="4"/>
      <c r="CS910" s="4"/>
      <c r="CT910" s="4"/>
      <c r="CU910" s="7"/>
      <c r="CV910" s="7"/>
      <c r="CW910" s="7"/>
      <c r="CX910" s="4"/>
      <c r="CY910" s="4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10"/>
      <c r="U911" s="4"/>
      <c r="V911" s="8"/>
      <c r="W911" s="8"/>
      <c r="X911" s="4"/>
      <c r="Y911" s="4"/>
      <c r="Z911" s="7"/>
      <c r="AA911" s="7"/>
      <c r="AB911" s="7"/>
      <c r="AC911" s="7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7"/>
      <c r="CO911" s="4"/>
      <c r="CP911" s="4"/>
      <c r="CQ911" s="4"/>
      <c r="CR911" s="4"/>
      <c r="CS911" s="4"/>
      <c r="CT911" s="4"/>
      <c r="CU911" s="7"/>
      <c r="CV911" s="7"/>
      <c r="CW911" s="7"/>
      <c r="CX911" s="4"/>
      <c r="CY911" s="4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10"/>
      <c r="U912" s="4"/>
      <c r="V912" s="8"/>
      <c r="W912" s="8"/>
      <c r="X912" s="4"/>
      <c r="Y912" s="4"/>
      <c r="Z912" s="7"/>
      <c r="AA912" s="7"/>
      <c r="AB912" s="7"/>
      <c r="AC912" s="7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7"/>
      <c r="CO912" s="4"/>
      <c r="CP912" s="4"/>
      <c r="CQ912" s="4"/>
      <c r="CR912" s="4"/>
      <c r="CS912" s="4"/>
      <c r="CT912" s="4"/>
      <c r="CU912" s="7"/>
      <c r="CV912" s="7"/>
      <c r="CW912" s="7"/>
      <c r="CX912" s="4"/>
      <c r="CY912" s="4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10"/>
      <c r="U913" s="4"/>
      <c r="V913" s="8"/>
      <c r="W913" s="8"/>
      <c r="X913" s="4"/>
      <c r="Y913" s="4"/>
      <c r="Z913" s="7"/>
      <c r="AA913" s="7"/>
      <c r="AB913" s="7"/>
      <c r="AC913" s="7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7"/>
      <c r="CO913" s="4"/>
      <c r="CP913" s="4"/>
      <c r="CQ913" s="4"/>
      <c r="CR913" s="4"/>
      <c r="CS913" s="4"/>
      <c r="CT913" s="4"/>
      <c r="CU913" s="7"/>
      <c r="CV913" s="7"/>
      <c r="CW913" s="7"/>
      <c r="CX913" s="4"/>
      <c r="CY913" s="4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10"/>
      <c r="U914" s="4"/>
      <c r="V914" s="8"/>
      <c r="W914" s="8"/>
      <c r="X914" s="4"/>
      <c r="Y914" s="4"/>
      <c r="Z914" s="7"/>
      <c r="AA914" s="7"/>
      <c r="AB914" s="7"/>
      <c r="AC914" s="7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7"/>
      <c r="CO914" s="4"/>
      <c r="CP914" s="4"/>
      <c r="CQ914" s="4"/>
      <c r="CR914" s="4"/>
      <c r="CS914" s="4"/>
      <c r="CT914" s="4"/>
      <c r="CU914" s="7"/>
      <c r="CV914" s="7"/>
      <c r="CW914" s="7"/>
      <c r="CX914" s="4"/>
      <c r="CY914" s="4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10"/>
      <c r="U915" s="4"/>
      <c r="V915" s="8"/>
      <c r="W915" s="8"/>
      <c r="X915" s="4"/>
      <c r="Y915" s="4"/>
      <c r="Z915" s="7"/>
      <c r="AA915" s="7"/>
      <c r="AB915" s="7"/>
      <c r="AC915" s="7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7"/>
      <c r="CO915" s="4"/>
      <c r="CP915" s="4"/>
      <c r="CQ915" s="4"/>
      <c r="CR915" s="4"/>
      <c r="CS915" s="4"/>
      <c r="CT915" s="4"/>
      <c r="CU915" s="7"/>
      <c r="CV915" s="7"/>
      <c r="CW915" s="7"/>
      <c r="CX915" s="4"/>
      <c r="CY915" s="4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10"/>
      <c r="U916" s="4"/>
      <c r="V916" s="8"/>
      <c r="W916" s="8"/>
      <c r="X916" s="4"/>
      <c r="Y916" s="4"/>
      <c r="Z916" s="7"/>
      <c r="AA916" s="7"/>
      <c r="AB916" s="7"/>
      <c r="AC916" s="7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7"/>
      <c r="CO916" s="4"/>
      <c r="CP916" s="4"/>
      <c r="CQ916" s="4"/>
      <c r="CR916" s="4"/>
      <c r="CS916" s="4"/>
      <c r="CT916" s="4"/>
      <c r="CU916" s="7"/>
      <c r="CV916" s="7"/>
      <c r="CW916" s="7"/>
      <c r="CX916" s="4"/>
      <c r="CY916" s="4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10"/>
      <c r="U917" s="4"/>
      <c r="V917" s="8"/>
      <c r="W917" s="8"/>
      <c r="X917" s="4"/>
      <c r="Y917" s="4"/>
      <c r="Z917" s="7"/>
      <c r="AA917" s="7"/>
      <c r="AB917" s="7"/>
      <c r="AC917" s="7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7"/>
      <c r="CO917" s="4"/>
      <c r="CP917" s="4"/>
      <c r="CQ917" s="4"/>
      <c r="CR917" s="4"/>
      <c r="CS917" s="4"/>
      <c r="CT917" s="4"/>
      <c r="CU917" s="7"/>
      <c r="CV917" s="7"/>
      <c r="CW917" s="7"/>
      <c r="CX917" s="4"/>
      <c r="CY917" s="4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10"/>
      <c r="U918" s="4"/>
      <c r="V918" s="8"/>
      <c r="W918" s="8"/>
      <c r="X918" s="4"/>
      <c r="Y918" s="4"/>
      <c r="Z918" s="7"/>
      <c r="AA918" s="7"/>
      <c r="AB918" s="7"/>
      <c r="AC918" s="7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7"/>
      <c r="CO918" s="4"/>
      <c r="CP918" s="4"/>
      <c r="CQ918" s="4"/>
      <c r="CR918" s="4"/>
      <c r="CS918" s="4"/>
      <c r="CT918" s="4"/>
      <c r="CU918" s="7"/>
      <c r="CV918" s="7"/>
      <c r="CW918" s="7"/>
      <c r="CX918" s="4"/>
      <c r="CY918" s="4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10"/>
      <c r="U919" s="4"/>
      <c r="V919" s="8"/>
      <c r="W919" s="8"/>
      <c r="X919" s="4"/>
      <c r="Y919" s="4"/>
      <c r="Z919" s="7"/>
      <c r="AA919" s="7"/>
      <c r="AB919" s="7"/>
      <c r="AC919" s="7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7"/>
      <c r="CO919" s="4"/>
      <c r="CP919" s="4"/>
      <c r="CQ919" s="4"/>
      <c r="CR919" s="4"/>
      <c r="CS919" s="4"/>
      <c r="CT919" s="4"/>
      <c r="CU919" s="7"/>
      <c r="CV919" s="7"/>
      <c r="CW919" s="7"/>
      <c r="CX919" s="4"/>
      <c r="CY919" s="4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10"/>
      <c r="U920" s="4"/>
      <c r="V920" s="8"/>
      <c r="W920" s="8"/>
      <c r="X920" s="4"/>
      <c r="Y920" s="4"/>
      <c r="Z920" s="7"/>
      <c r="AA920" s="7"/>
      <c r="AB920" s="7"/>
      <c r="AC920" s="7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7"/>
      <c r="CO920" s="4"/>
      <c r="CP920" s="4"/>
      <c r="CQ920" s="4"/>
      <c r="CR920" s="4"/>
      <c r="CS920" s="4"/>
      <c r="CT920" s="4"/>
      <c r="CU920" s="7"/>
      <c r="CV920" s="7"/>
      <c r="CW920" s="7"/>
      <c r="CX920" s="4"/>
      <c r="CY920" s="4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10"/>
      <c r="U921" s="4"/>
      <c r="V921" s="8"/>
      <c r="W921" s="8"/>
      <c r="X921" s="4"/>
      <c r="Y921" s="4"/>
      <c r="Z921" s="7"/>
      <c r="AA921" s="7"/>
      <c r="AB921" s="7"/>
      <c r="AC921" s="7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7"/>
      <c r="CO921" s="4"/>
      <c r="CP921" s="4"/>
      <c r="CQ921" s="4"/>
      <c r="CR921" s="4"/>
      <c r="CS921" s="4"/>
      <c r="CT921" s="4"/>
      <c r="CU921" s="7"/>
      <c r="CV921" s="7"/>
      <c r="CW921" s="7"/>
      <c r="CX921" s="4"/>
      <c r="CY921" s="4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10"/>
      <c r="U922" s="4"/>
      <c r="V922" s="8"/>
      <c r="W922" s="8"/>
      <c r="X922" s="4"/>
      <c r="Y922" s="4"/>
      <c r="Z922" s="7"/>
      <c r="AA922" s="7"/>
      <c r="AB922" s="7"/>
      <c r="AC922" s="7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7"/>
      <c r="CO922" s="4"/>
      <c r="CP922" s="4"/>
      <c r="CQ922" s="4"/>
      <c r="CR922" s="4"/>
      <c r="CS922" s="4"/>
      <c r="CT922" s="4"/>
      <c r="CU922" s="7"/>
      <c r="CV922" s="7"/>
      <c r="CW922" s="7"/>
      <c r="CX922" s="4"/>
      <c r="CY922" s="4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10"/>
      <c r="U923" s="4"/>
      <c r="V923" s="8"/>
      <c r="W923" s="8"/>
      <c r="X923" s="4"/>
      <c r="Y923" s="4"/>
      <c r="Z923" s="7"/>
      <c r="AA923" s="7"/>
      <c r="AB923" s="7"/>
      <c r="AC923" s="7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7"/>
      <c r="CO923" s="4"/>
      <c r="CP923" s="4"/>
      <c r="CQ923" s="4"/>
      <c r="CR923" s="4"/>
      <c r="CS923" s="4"/>
      <c r="CT923" s="4"/>
      <c r="CU923" s="7"/>
      <c r="CV923" s="7"/>
      <c r="CW923" s="7"/>
      <c r="CX923" s="4"/>
      <c r="CY923" s="4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10"/>
      <c r="U924" s="4"/>
      <c r="V924" s="8"/>
      <c r="W924" s="8"/>
      <c r="X924" s="4"/>
      <c r="Y924" s="4"/>
      <c r="Z924" s="7"/>
      <c r="AA924" s="7"/>
      <c r="AB924" s="7"/>
      <c r="AC924" s="7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7"/>
      <c r="CO924" s="4"/>
      <c r="CP924" s="4"/>
      <c r="CQ924" s="4"/>
      <c r="CR924" s="4"/>
      <c r="CS924" s="4"/>
      <c r="CT924" s="4"/>
      <c r="CU924" s="7"/>
      <c r="CV924" s="7"/>
      <c r="CW924" s="7"/>
      <c r="CX924" s="4"/>
      <c r="CY924" s="4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10"/>
      <c r="U925" s="4"/>
      <c r="V925" s="8"/>
      <c r="W925" s="8"/>
      <c r="X925" s="4"/>
      <c r="Y925" s="4"/>
      <c r="Z925" s="7"/>
      <c r="AA925" s="7"/>
      <c r="AB925" s="7"/>
      <c r="AC925" s="7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7"/>
      <c r="CO925" s="4"/>
      <c r="CP925" s="4"/>
      <c r="CQ925" s="4"/>
      <c r="CR925" s="4"/>
      <c r="CS925" s="4"/>
      <c r="CT925" s="4"/>
      <c r="CU925" s="7"/>
      <c r="CV925" s="7"/>
      <c r="CW925" s="7"/>
      <c r="CX925" s="4"/>
      <c r="CY925" s="4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10"/>
      <c r="U926" s="4"/>
      <c r="V926" s="8"/>
      <c r="W926" s="8"/>
      <c r="X926" s="4"/>
      <c r="Y926" s="4"/>
      <c r="Z926" s="7"/>
      <c r="AA926" s="7"/>
      <c r="AB926" s="7"/>
      <c r="AC926" s="7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7"/>
      <c r="CO926" s="4"/>
      <c r="CP926" s="4"/>
      <c r="CQ926" s="4"/>
      <c r="CR926" s="4"/>
      <c r="CS926" s="4"/>
      <c r="CT926" s="4"/>
      <c r="CU926" s="7"/>
      <c r="CV926" s="7"/>
      <c r="CW926" s="7"/>
      <c r="CX926" s="4"/>
      <c r="CY926" s="4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10"/>
      <c r="U927" s="4"/>
      <c r="V927" s="8"/>
      <c r="W927" s="8"/>
      <c r="X927" s="4"/>
      <c r="Y927" s="4"/>
      <c r="Z927" s="7"/>
      <c r="AA927" s="7"/>
      <c r="AB927" s="7"/>
      <c r="AC927" s="7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7"/>
      <c r="CO927" s="4"/>
      <c r="CP927" s="4"/>
      <c r="CQ927" s="4"/>
      <c r="CR927" s="4"/>
      <c r="CS927" s="4"/>
      <c r="CT927" s="4"/>
      <c r="CU927" s="7"/>
      <c r="CV927" s="7"/>
      <c r="CW927" s="7"/>
      <c r="CX927" s="4"/>
      <c r="CY927" s="4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10"/>
      <c r="U928" s="4"/>
      <c r="V928" s="8"/>
      <c r="W928" s="8"/>
      <c r="X928" s="4"/>
      <c r="Y928" s="4"/>
      <c r="Z928" s="7"/>
      <c r="AA928" s="7"/>
      <c r="AB928" s="7"/>
      <c r="AC928" s="7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7"/>
      <c r="CO928" s="4"/>
      <c r="CP928" s="4"/>
      <c r="CQ928" s="4"/>
      <c r="CR928" s="4"/>
      <c r="CS928" s="4"/>
      <c r="CT928" s="4"/>
      <c r="CU928" s="7"/>
      <c r="CV928" s="7"/>
      <c r="CW928" s="7"/>
      <c r="CX928" s="4"/>
      <c r="CY928" s="4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10"/>
      <c r="U929" s="4"/>
      <c r="V929" s="8"/>
      <c r="W929" s="8"/>
      <c r="X929" s="4"/>
      <c r="Y929" s="4"/>
      <c r="Z929" s="7"/>
      <c r="AA929" s="7"/>
      <c r="AB929" s="7"/>
      <c r="AC929" s="7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7"/>
      <c r="CO929" s="4"/>
      <c r="CP929" s="4"/>
      <c r="CQ929" s="4"/>
      <c r="CR929" s="4"/>
      <c r="CS929" s="4"/>
      <c r="CT929" s="4"/>
      <c r="CU929" s="7"/>
      <c r="CV929" s="7"/>
      <c r="CW929" s="7"/>
      <c r="CX929" s="4"/>
      <c r="CY929" s="4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10"/>
      <c r="U930" s="4"/>
      <c r="V930" s="8"/>
      <c r="W930" s="8"/>
      <c r="X930" s="4"/>
      <c r="Y930" s="4"/>
      <c r="Z930" s="7"/>
      <c r="AA930" s="7"/>
      <c r="AB930" s="7"/>
      <c r="AC930" s="7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7"/>
      <c r="CO930" s="4"/>
      <c r="CP930" s="4"/>
      <c r="CQ930" s="4"/>
      <c r="CR930" s="4"/>
      <c r="CS930" s="4"/>
      <c r="CT930" s="4"/>
      <c r="CU930" s="7"/>
      <c r="CV930" s="7"/>
      <c r="CW930" s="7"/>
      <c r="CX930" s="4"/>
      <c r="CY930" s="4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10"/>
      <c r="U931" s="4"/>
      <c r="V931" s="8"/>
      <c r="W931" s="8"/>
      <c r="X931" s="4"/>
      <c r="Y931" s="4"/>
      <c r="Z931" s="7"/>
      <c r="AA931" s="7"/>
      <c r="AB931" s="7"/>
      <c r="AC931" s="7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7"/>
      <c r="CO931" s="4"/>
      <c r="CP931" s="4"/>
      <c r="CQ931" s="4"/>
      <c r="CR931" s="4"/>
      <c r="CS931" s="4"/>
      <c r="CT931" s="4"/>
      <c r="CU931" s="7"/>
      <c r="CV931" s="7"/>
      <c r="CW931" s="7"/>
      <c r="CX931" s="4"/>
      <c r="CY931" s="4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10"/>
      <c r="U932" s="4"/>
      <c r="V932" s="8"/>
      <c r="W932" s="8"/>
      <c r="X932" s="4"/>
      <c r="Y932" s="4"/>
      <c r="Z932" s="7"/>
      <c r="AA932" s="7"/>
      <c r="AB932" s="7"/>
      <c r="AC932" s="7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7"/>
      <c r="CO932" s="4"/>
      <c r="CP932" s="4"/>
      <c r="CQ932" s="4"/>
      <c r="CR932" s="4"/>
      <c r="CS932" s="4"/>
      <c r="CT932" s="4"/>
      <c r="CU932" s="7"/>
      <c r="CV932" s="7"/>
      <c r="CW932" s="7"/>
      <c r="CX932" s="4"/>
      <c r="CY932" s="4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10"/>
      <c r="U933" s="4"/>
      <c r="V933" s="8"/>
      <c r="W933" s="8"/>
      <c r="X933" s="4"/>
      <c r="Y933" s="4"/>
      <c r="Z933" s="7"/>
      <c r="AA933" s="7"/>
      <c r="AB933" s="7"/>
      <c r="AC933" s="7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7"/>
      <c r="CO933" s="4"/>
      <c r="CP933" s="4"/>
      <c r="CQ933" s="4"/>
      <c r="CR933" s="4"/>
      <c r="CS933" s="4"/>
      <c r="CT933" s="4"/>
      <c r="CU933" s="7"/>
      <c r="CV933" s="7"/>
      <c r="CW933" s="7"/>
      <c r="CX933" s="4"/>
      <c r="CY933" s="4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10"/>
      <c r="U934" s="4"/>
      <c r="V934" s="8"/>
      <c r="W934" s="8"/>
      <c r="X934" s="4"/>
      <c r="Y934" s="4"/>
      <c r="Z934" s="7"/>
      <c r="AA934" s="7"/>
      <c r="AB934" s="7"/>
      <c r="AC934" s="7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7"/>
      <c r="CO934" s="4"/>
      <c r="CP934" s="4"/>
      <c r="CQ934" s="4"/>
      <c r="CR934" s="4"/>
      <c r="CS934" s="4"/>
      <c r="CT934" s="4"/>
      <c r="CU934" s="7"/>
      <c r="CV934" s="7"/>
      <c r="CW934" s="7"/>
      <c r="CX934" s="4"/>
      <c r="CY934" s="4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10"/>
      <c r="U935" s="4"/>
      <c r="V935" s="8"/>
      <c r="W935" s="8"/>
      <c r="X935" s="4"/>
      <c r="Y935" s="4"/>
      <c r="Z935" s="7"/>
      <c r="AA935" s="7"/>
      <c r="AB935" s="7"/>
      <c r="AC935" s="7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7"/>
      <c r="CO935" s="4"/>
      <c r="CP935" s="4"/>
      <c r="CQ935" s="4"/>
      <c r="CR935" s="4"/>
      <c r="CS935" s="4"/>
      <c r="CT935" s="4"/>
      <c r="CU935" s="7"/>
      <c r="CV935" s="7"/>
      <c r="CW935" s="7"/>
      <c r="CX935" s="4"/>
      <c r="CY935" s="4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10"/>
      <c r="U936" s="4"/>
      <c r="V936" s="8"/>
      <c r="W936" s="8"/>
      <c r="X936" s="4"/>
      <c r="Y936" s="4"/>
      <c r="Z936" s="7"/>
      <c r="AA936" s="7"/>
      <c r="AB936" s="7"/>
      <c r="AC936" s="7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7"/>
      <c r="CO936" s="4"/>
      <c r="CP936" s="4"/>
      <c r="CQ936" s="4"/>
      <c r="CR936" s="4"/>
      <c r="CS936" s="4"/>
      <c r="CT936" s="4"/>
      <c r="CU936" s="7"/>
      <c r="CV936" s="7"/>
      <c r="CW936" s="7"/>
      <c r="CX936" s="4"/>
      <c r="CY936" s="4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10"/>
      <c r="U937" s="4"/>
      <c r="V937" s="8"/>
      <c r="W937" s="8"/>
      <c r="X937" s="4"/>
      <c r="Y937" s="4"/>
      <c r="Z937" s="7"/>
      <c r="AA937" s="7"/>
      <c r="AB937" s="7"/>
      <c r="AC937" s="7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7"/>
      <c r="CO937" s="4"/>
      <c r="CP937" s="4"/>
      <c r="CQ937" s="4"/>
      <c r="CR937" s="4"/>
      <c r="CS937" s="4"/>
      <c r="CT937" s="4"/>
      <c r="CU937" s="7"/>
      <c r="CV937" s="7"/>
      <c r="CW937" s="7"/>
      <c r="CX937" s="4"/>
      <c r="CY937" s="4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10"/>
      <c r="U938" s="4"/>
      <c r="V938" s="8"/>
      <c r="W938" s="8"/>
      <c r="X938" s="4"/>
      <c r="Y938" s="4"/>
      <c r="Z938" s="7"/>
      <c r="AA938" s="7"/>
      <c r="AB938" s="7"/>
      <c r="AC938" s="7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7"/>
      <c r="CO938" s="4"/>
      <c r="CP938" s="4"/>
      <c r="CQ938" s="4"/>
      <c r="CR938" s="4"/>
      <c r="CS938" s="4"/>
      <c r="CT938" s="4"/>
      <c r="CU938" s="7"/>
      <c r="CV938" s="7"/>
      <c r="CW938" s="7"/>
      <c r="CX938" s="4"/>
      <c r="CY938" s="4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10"/>
      <c r="U939" s="4"/>
      <c r="V939" s="8"/>
      <c r="W939" s="8"/>
      <c r="X939" s="4"/>
      <c r="Y939" s="4"/>
      <c r="Z939" s="7"/>
      <c r="AA939" s="7"/>
      <c r="AB939" s="7"/>
      <c r="AC939" s="7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7"/>
      <c r="CO939" s="4"/>
      <c r="CP939" s="4"/>
      <c r="CQ939" s="4"/>
      <c r="CR939" s="4"/>
      <c r="CS939" s="4"/>
      <c r="CT939" s="4"/>
      <c r="CU939" s="7"/>
      <c r="CV939" s="7"/>
      <c r="CW939" s="7"/>
      <c r="CX939" s="4"/>
      <c r="CY939" s="4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10"/>
      <c r="U940" s="4"/>
      <c r="V940" s="8"/>
      <c r="W940" s="8"/>
      <c r="X940" s="4"/>
      <c r="Y940" s="4"/>
      <c r="Z940" s="7"/>
      <c r="AA940" s="7"/>
      <c r="AB940" s="7"/>
      <c r="AC940" s="7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7"/>
      <c r="CO940" s="4"/>
      <c r="CP940" s="4"/>
      <c r="CQ940" s="4"/>
      <c r="CR940" s="4"/>
      <c r="CS940" s="4"/>
      <c r="CT940" s="4"/>
      <c r="CU940" s="7"/>
      <c r="CV940" s="7"/>
      <c r="CW940" s="7"/>
      <c r="CX940" s="4"/>
      <c r="CY940" s="4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10"/>
      <c r="U941" s="4"/>
      <c r="V941" s="8"/>
      <c r="W941" s="8"/>
      <c r="X941" s="4"/>
      <c r="Y941" s="4"/>
      <c r="Z941" s="7"/>
      <c r="AA941" s="7"/>
      <c r="AB941" s="7"/>
      <c r="AC941" s="7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7"/>
      <c r="CO941" s="4"/>
      <c r="CP941" s="4"/>
      <c r="CQ941" s="4"/>
      <c r="CR941" s="4"/>
      <c r="CS941" s="4"/>
      <c r="CT941" s="4"/>
      <c r="CU941" s="7"/>
      <c r="CV941" s="7"/>
      <c r="CW941" s="7"/>
      <c r="CX941" s="4"/>
      <c r="CY941" s="4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10"/>
      <c r="U942" s="4"/>
      <c r="V942" s="8"/>
      <c r="W942" s="8"/>
      <c r="X942" s="4"/>
      <c r="Y942" s="4"/>
      <c r="Z942" s="7"/>
      <c r="AA942" s="7"/>
      <c r="AB942" s="7"/>
      <c r="AC942" s="7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7"/>
      <c r="CO942" s="4"/>
      <c r="CP942" s="4"/>
      <c r="CQ942" s="4"/>
      <c r="CR942" s="4"/>
      <c r="CS942" s="4"/>
      <c r="CT942" s="4"/>
      <c r="CU942" s="7"/>
      <c r="CV942" s="7"/>
      <c r="CW942" s="7"/>
      <c r="CX942" s="4"/>
      <c r="CY942" s="4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10"/>
      <c r="U943" s="4"/>
      <c r="V943" s="8"/>
      <c r="W943" s="8"/>
      <c r="X943" s="4"/>
      <c r="Y943" s="4"/>
      <c r="Z943" s="7"/>
      <c r="AA943" s="7"/>
      <c r="AB943" s="7"/>
      <c r="AC943" s="7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7"/>
      <c r="CO943" s="4"/>
      <c r="CP943" s="4"/>
      <c r="CQ943" s="4"/>
      <c r="CR943" s="4"/>
      <c r="CS943" s="4"/>
      <c r="CT943" s="4"/>
      <c r="CU943" s="7"/>
      <c r="CV943" s="7"/>
      <c r="CW943" s="7"/>
      <c r="CX943" s="4"/>
      <c r="CY943" s="4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10"/>
      <c r="U944" s="4"/>
      <c r="V944" s="8"/>
      <c r="W944" s="8"/>
      <c r="X944" s="4"/>
      <c r="Y944" s="4"/>
      <c r="Z944" s="7"/>
      <c r="AA944" s="7"/>
      <c r="AB944" s="7"/>
      <c r="AC944" s="7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7"/>
      <c r="CO944" s="4"/>
      <c r="CP944" s="4"/>
      <c r="CQ944" s="4"/>
      <c r="CR944" s="4"/>
      <c r="CS944" s="4"/>
      <c r="CT944" s="4"/>
      <c r="CU944" s="7"/>
      <c r="CV944" s="7"/>
      <c r="CW944" s="7"/>
      <c r="CX944" s="4"/>
      <c r="CY944" s="4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10"/>
      <c r="U945" s="4"/>
      <c r="V945" s="8"/>
      <c r="W945" s="8"/>
      <c r="X945" s="4"/>
      <c r="Y945" s="4"/>
      <c r="Z945" s="7"/>
      <c r="AA945" s="7"/>
      <c r="AB945" s="7"/>
      <c r="AC945" s="7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7"/>
      <c r="CO945" s="4"/>
      <c r="CP945" s="4"/>
      <c r="CQ945" s="4"/>
      <c r="CR945" s="4"/>
      <c r="CS945" s="4"/>
      <c r="CT945" s="4"/>
      <c r="CU945" s="7"/>
      <c r="CV945" s="7"/>
      <c r="CW945" s="7"/>
      <c r="CX945" s="4"/>
      <c r="CY945" s="4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10"/>
      <c r="U946" s="4"/>
      <c r="V946" s="8"/>
      <c r="W946" s="8"/>
      <c r="X946" s="4"/>
      <c r="Y946" s="4"/>
      <c r="Z946" s="7"/>
      <c r="AA946" s="7"/>
      <c r="AB946" s="7"/>
      <c r="AC946" s="7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7"/>
      <c r="CO946" s="4"/>
      <c r="CP946" s="4"/>
      <c r="CQ946" s="4"/>
      <c r="CR946" s="4"/>
      <c r="CS946" s="4"/>
      <c r="CT946" s="4"/>
      <c r="CU946" s="7"/>
      <c r="CV946" s="7"/>
      <c r="CW946" s="7"/>
      <c r="CX946" s="4"/>
      <c r="CY946" s="4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10"/>
      <c r="U947" s="4"/>
      <c r="V947" s="8"/>
      <c r="W947" s="8"/>
      <c r="X947" s="4"/>
      <c r="Y947" s="4"/>
      <c r="Z947" s="7"/>
      <c r="AA947" s="7"/>
      <c r="AB947" s="7"/>
      <c r="AC947" s="7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7"/>
      <c r="CO947" s="4"/>
      <c r="CP947" s="4"/>
      <c r="CQ947" s="4"/>
      <c r="CR947" s="4"/>
      <c r="CS947" s="4"/>
      <c r="CT947" s="4"/>
      <c r="CU947" s="7"/>
      <c r="CV947" s="7"/>
      <c r="CW947" s="7"/>
      <c r="CX947" s="4"/>
      <c r="CY947" s="4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10"/>
      <c r="U948" s="4"/>
      <c r="V948" s="8"/>
      <c r="W948" s="8"/>
      <c r="X948" s="4"/>
      <c r="Y948" s="4"/>
      <c r="Z948" s="7"/>
      <c r="AA948" s="7"/>
      <c r="AB948" s="7"/>
      <c r="AC948" s="7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7"/>
      <c r="CO948" s="4"/>
      <c r="CP948" s="4"/>
      <c r="CQ948" s="4"/>
      <c r="CR948" s="4"/>
      <c r="CS948" s="4"/>
      <c r="CT948" s="4"/>
      <c r="CU948" s="7"/>
      <c r="CV948" s="7"/>
      <c r="CW948" s="7"/>
      <c r="CX948" s="4"/>
      <c r="CY948" s="4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10"/>
      <c r="U949" s="4"/>
      <c r="V949" s="8"/>
      <c r="W949" s="8"/>
      <c r="X949" s="4"/>
      <c r="Y949" s="4"/>
      <c r="Z949" s="7"/>
      <c r="AA949" s="7"/>
      <c r="AB949" s="7"/>
      <c r="AC949" s="7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7"/>
      <c r="CO949" s="4"/>
      <c r="CP949" s="4"/>
      <c r="CQ949" s="4"/>
      <c r="CR949" s="4"/>
      <c r="CS949" s="4"/>
      <c r="CT949" s="4"/>
      <c r="CU949" s="7"/>
      <c r="CV949" s="7"/>
      <c r="CW949" s="7"/>
      <c r="CX949" s="4"/>
      <c r="CY949" s="4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10"/>
      <c r="U950" s="4"/>
      <c r="V950" s="8"/>
      <c r="W950" s="8"/>
      <c r="X950" s="4"/>
      <c r="Y950" s="4"/>
      <c r="Z950" s="7"/>
      <c r="AA950" s="7"/>
      <c r="AB950" s="7"/>
      <c r="AC950" s="7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7"/>
      <c r="CO950" s="4"/>
      <c r="CP950" s="4"/>
      <c r="CQ950" s="4"/>
      <c r="CR950" s="4"/>
      <c r="CS950" s="4"/>
      <c r="CT950" s="4"/>
      <c r="CU950" s="7"/>
      <c r="CV950" s="7"/>
      <c r="CW950" s="7"/>
      <c r="CX950" s="4"/>
      <c r="CY950" s="4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10"/>
      <c r="U951" s="4"/>
      <c r="V951" s="8"/>
      <c r="W951" s="8"/>
      <c r="X951" s="4"/>
      <c r="Y951" s="4"/>
      <c r="Z951" s="7"/>
      <c r="AA951" s="7"/>
      <c r="AB951" s="7"/>
      <c r="AC951" s="7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7"/>
      <c r="CO951" s="4"/>
      <c r="CP951" s="4"/>
      <c r="CQ951" s="4"/>
      <c r="CR951" s="4"/>
      <c r="CS951" s="4"/>
      <c r="CT951" s="4"/>
      <c r="CU951" s="7"/>
      <c r="CV951" s="7"/>
      <c r="CW951" s="7"/>
      <c r="CX951" s="4"/>
      <c r="CY951" s="4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10"/>
      <c r="U952" s="4"/>
      <c r="V952" s="8"/>
      <c r="W952" s="8"/>
      <c r="X952" s="4"/>
      <c r="Y952" s="4"/>
      <c r="Z952" s="7"/>
      <c r="AA952" s="7"/>
      <c r="AB952" s="7"/>
      <c r="AC952" s="7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7"/>
      <c r="CO952" s="4"/>
      <c r="CP952" s="4"/>
      <c r="CQ952" s="4"/>
      <c r="CR952" s="4"/>
      <c r="CS952" s="4"/>
      <c r="CT952" s="4"/>
      <c r="CU952" s="7"/>
      <c r="CV952" s="7"/>
      <c r="CW952" s="7"/>
      <c r="CX952" s="4"/>
      <c r="CY952" s="4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10"/>
      <c r="U953" s="4"/>
      <c r="V953" s="8"/>
      <c r="W953" s="8"/>
      <c r="X953" s="4"/>
      <c r="Y953" s="4"/>
      <c r="Z953" s="7"/>
      <c r="AA953" s="7"/>
      <c r="AB953" s="7"/>
      <c r="AC953" s="7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7"/>
      <c r="CO953" s="4"/>
      <c r="CP953" s="4"/>
      <c r="CQ953" s="4"/>
      <c r="CR953" s="4"/>
      <c r="CS953" s="4"/>
      <c r="CT953" s="4"/>
      <c r="CU953" s="7"/>
      <c r="CV953" s="7"/>
      <c r="CW953" s="7"/>
      <c r="CX953" s="4"/>
      <c r="CY953" s="4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10"/>
      <c r="U954" s="4"/>
      <c r="V954" s="8"/>
      <c r="W954" s="8"/>
      <c r="X954" s="4"/>
      <c r="Y954" s="4"/>
      <c r="Z954" s="7"/>
      <c r="AA954" s="7"/>
      <c r="AB954" s="7"/>
      <c r="AC954" s="7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7"/>
      <c r="CO954" s="4"/>
      <c r="CP954" s="4"/>
      <c r="CQ954" s="4"/>
      <c r="CR954" s="4"/>
      <c r="CS954" s="4"/>
      <c r="CT954" s="4"/>
      <c r="CU954" s="7"/>
      <c r="CV954" s="7"/>
      <c r="CW954" s="7"/>
      <c r="CX954" s="4"/>
      <c r="CY954" s="4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10"/>
      <c r="U955" s="4"/>
      <c r="V955" s="8"/>
      <c r="W955" s="8"/>
      <c r="X955" s="4"/>
      <c r="Y955" s="4"/>
      <c r="Z955" s="7"/>
      <c r="AA955" s="7"/>
      <c r="AB955" s="7"/>
      <c r="AC955" s="7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7"/>
      <c r="CO955" s="4"/>
      <c r="CP955" s="4"/>
      <c r="CQ955" s="4"/>
      <c r="CR955" s="4"/>
      <c r="CS955" s="4"/>
      <c r="CT955" s="4"/>
      <c r="CU955" s="7"/>
      <c r="CV955" s="7"/>
      <c r="CW955" s="7"/>
      <c r="CX955" s="4"/>
      <c r="CY955" s="4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10"/>
      <c r="U956" s="4"/>
      <c r="V956" s="8"/>
      <c r="W956" s="8"/>
      <c r="X956" s="4"/>
      <c r="Y956" s="4"/>
      <c r="Z956" s="7"/>
      <c r="AA956" s="7"/>
      <c r="AB956" s="7"/>
      <c r="AC956" s="7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7"/>
      <c r="CO956" s="4"/>
      <c r="CP956" s="4"/>
      <c r="CQ956" s="4"/>
      <c r="CR956" s="4"/>
      <c r="CS956" s="4"/>
      <c r="CT956" s="4"/>
      <c r="CU956" s="7"/>
      <c r="CV956" s="7"/>
      <c r="CW956" s="7"/>
      <c r="CX956" s="4"/>
      <c r="CY956" s="4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10"/>
      <c r="U957" s="4"/>
      <c r="V957" s="8"/>
      <c r="W957" s="8"/>
      <c r="X957" s="4"/>
      <c r="Y957" s="4"/>
      <c r="Z957" s="7"/>
      <c r="AA957" s="7"/>
      <c r="AB957" s="7"/>
      <c r="AC957" s="7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7"/>
      <c r="CO957" s="4"/>
      <c r="CP957" s="4"/>
      <c r="CQ957" s="4"/>
      <c r="CR957" s="4"/>
      <c r="CS957" s="4"/>
      <c r="CT957" s="4"/>
      <c r="CU957" s="7"/>
      <c r="CV957" s="7"/>
      <c r="CW957" s="7"/>
      <c r="CX957" s="4"/>
      <c r="CY957" s="4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10"/>
      <c r="U958" s="4"/>
      <c r="V958" s="8"/>
      <c r="W958" s="8"/>
      <c r="X958" s="4"/>
      <c r="Y958" s="4"/>
      <c r="Z958" s="7"/>
      <c r="AA958" s="7"/>
      <c r="AB958" s="7"/>
      <c r="AC958" s="7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7"/>
      <c r="CO958" s="4"/>
      <c r="CP958" s="4"/>
      <c r="CQ958" s="4"/>
      <c r="CR958" s="4"/>
      <c r="CS958" s="4"/>
      <c r="CT958" s="4"/>
      <c r="CU958" s="7"/>
      <c r="CV958" s="7"/>
      <c r="CW958" s="7"/>
      <c r="CX958" s="4"/>
      <c r="CY958" s="4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10"/>
      <c r="U959" s="4"/>
      <c r="V959" s="8"/>
      <c r="W959" s="8"/>
      <c r="X959" s="4"/>
      <c r="Y959" s="4"/>
      <c r="Z959" s="7"/>
      <c r="AA959" s="7"/>
      <c r="AB959" s="7"/>
      <c r="AC959" s="7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7"/>
      <c r="CO959" s="4"/>
      <c r="CP959" s="4"/>
      <c r="CQ959" s="4"/>
      <c r="CR959" s="4"/>
      <c r="CS959" s="4"/>
      <c r="CT959" s="4"/>
      <c r="CU959" s="7"/>
      <c r="CV959" s="7"/>
      <c r="CW959" s="7"/>
      <c r="CX959" s="4"/>
      <c r="CY959" s="4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10"/>
      <c r="U960" s="4"/>
      <c r="V960" s="8"/>
      <c r="W960" s="8"/>
      <c r="X960" s="4"/>
      <c r="Y960" s="4"/>
      <c r="Z960" s="7"/>
      <c r="AA960" s="7"/>
      <c r="AB960" s="7"/>
      <c r="AC960" s="7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7"/>
      <c r="CO960" s="4"/>
      <c r="CP960" s="4"/>
      <c r="CQ960" s="4"/>
      <c r="CR960" s="4"/>
      <c r="CS960" s="4"/>
      <c r="CT960" s="4"/>
      <c r="CU960" s="7"/>
      <c r="CV960" s="7"/>
      <c r="CW960" s="7"/>
      <c r="CX960" s="4"/>
      <c r="CY960" s="4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10"/>
      <c r="U961" s="4"/>
      <c r="V961" s="8"/>
      <c r="W961" s="8"/>
      <c r="X961" s="4"/>
      <c r="Y961" s="4"/>
      <c r="Z961" s="7"/>
      <c r="AA961" s="7"/>
      <c r="AB961" s="7"/>
      <c r="AC961" s="7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7"/>
      <c r="CO961" s="4"/>
      <c r="CP961" s="4"/>
      <c r="CQ961" s="4"/>
      <c r="CR961" s="4"/>
      <c r="CS961" s="4"/>
      <c r="CT961" s="4"/>
      <c r="CU961" s="7"/>
      <c r="CV961" s="7"/>
      <c r="CW961" s="7"/>
      <c r="CX961" s="4"/>
      <c r="CY961" s="4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10"/>
      <c r="U962" s="4"/>
      <c r="V962" s="8"/>
      <c r="W962" s="8"/>
      <c r="X962" s="4"/>
      <c r="Y962" s="4"/>
      <c r="Z962" s="7"/>
      <c r="AA962" s="7"/>
      <c r="AB962" s="7"/>
      <c r="AC962" s="7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7"/>
      <c r="CO962" s="4"/>
      <c r="CP962" s="4"/>
      <c r="CQ962" s="4"/>
      <c r="CR962" s="4"/>
      <c r="CS962" s="4"/>
      <c r="CT962" s="4"/>
      <c r="CU962" s="7"/>
      <c r="CV962" s="7"/>
      <c r="CW962" s="7"/>
      <c r="CX962" s="4"/>
      <c r="CY962" s="4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10"/>
      <c r="U963" s="4"/>
      <c r="V963" s="8"/>
      <c r="W963" s="8"/>
      <c r="X963" s="4"/>
      <c r="Y963" s="4"/>
      <c r="Z963" s="7"/>
      <c r="AA963" s="7"/>
      <c r="AB963" s="7"/>
      <c r="AC963" s="7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7"/>
      <c r="CO963" s="4"/>
      <c r="CP963" s="4"/>
      <c r="CQ963" s="4"/>
      <c r="CR963" s="4"/>
      <c r="CS963" s="4"/>
      <c r="CT963" s="4"/>
      <c r="CU963" s="7"/>
      <c r="CV963" s="7"/>
      <c r="CW963" s="7"/>
      <c r="CX963" s="4"/>
      <c r="CY963" s="4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10"/>
      <c r="U964" s="4"/>
      <c r="V964" s="8"/>
      <c r="W964" s="8"/>
      <c r="X964" s="4"/>
      <c r="Y964" s="4"/>
      <c r="Z964" s="7"/>
      <c r="AA964" s="7"/>
      <c r="AB964" s="7"/>
      <c r="AC964" s="7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7"/>
      <c r="CO964" s="4"/>
      <c r="CP964" s="4"/>
      <c r="CQ964" s="4"/>
      <c r="CR964" s="4"/>
      <c r="CS964" s="4"/>
      <c r="CT964" s="4"/>
      <c r="CU964" s="7"/>
      <c r="CV964" s="7"/>
      <c r="CW964" s="7"/>
      <c r="CX964" s="4"/>
      <c r="CY964" s="4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10"/>
      <c r="U965" s="4"/>
      <c r="V965" s="8"/>
      <c r="W965" s="8"/>
      <c r="X965" s="4"/>
      <c r="Y965" s="4"/>
      <c r="Z965" s="7"/>
      <c r="AA965" s="7"/>
      <c r="AB965" s="7"/>
      <c r="AC965" s="7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7"/>
      <c r="CO965" s="4"/>
      <c r="CP965" s="4"/>
      <c r="CQ965" s="4"/>
      <c r="CR965" s="4"/>
      <c r="CS965" s="4"/>
      <c r="CT965" s="4"/>
      <c r="CU965" s="7"/>
      <c r="CV965" s="7"/>
      <c r="CW965" s="7"/>
      <c r="CX965" s="4"/>
      <c r="CY965" s="4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10"/>
      <c r="U966" s="4"/>
      <c r="V966" s="8"/>
      <c r="W966" s="8"/>
      <c r="X966" s="4"/>
      <c r="Y966" s="4"/>
      <c r="Z966" s="7"/>
      <c r="AA966" s="7"/>
      <c r="AB966" s="7"/>
      <c r="AC966" s="7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7"/>
      <c r="CO966" s="4"/>
      <c r="CP966" s="4"/>
      <c r="CQ966" s="4"/>
      <c r="CR966" s="4"/>
      <c r="CS966" s="4"/>
      <c r="CT966" s="4"/>
      <c r="CU966" s="7"/>
      <c r="CV966" s="7"/>
      <c r="CW966" s="7"/>
      <c r="CX966" s="4"/>
      <c r="CY966" s="4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10"/>
      <c r="U967" s="4"/>
      <c r="V967" s="8"/>
      <c r="W967" s="8"/>
      <c r="X967" s="4"/>
      <c r="Y967" s="4"/>
      <c r="Z967" s="7"/>
      <c r="AA967" s="7"/>
      <c r="AB967" s="7"/>
      <c r="AC967" s="7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7"/>
      <c r="CO967" s="4"/>
      <c r="CP967" s="4"/>
      <c r="CQ967" s="4"/>
      <c r="CR967" s="4"/>
      <c r="CS967" s="4"/>
      <c r="CT967" s="4"/>
      <c r="CU967" s="7"/>
      <c r="CV967" s="7"/>
      <c r="CW967" s="7"/>
      <c r="CX967" s="4"/>
      <c r="CY967" s="4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10"/>
      <c r="U968" s="4"/>
      <c r="V968" s="8"/>
      <c r="W968" s="8"/>
      <c r="X968" s="4"/>
      <c r="Y968" s="4"/>
      <c r="Z968" s="7"/>
      <c r="AA968" s="7"/>
      <c r="AB968" s="7"/>
      <c r="AC968" s="7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7"/>
      <c r="CO968" s="4"/>
      <c r="CP968" s="4"/>
      <c r="CQ968" s="4"/>
      <c r="CR968" s="4"/>
      <c r="CS968" s="4"/>
      <c r="CT968" s="4"/>
      <c r="CU968" s="7"/>
      <c r="CV968" s="7"/>
      <c r="CW968" s="7"/>
      <c r="CX968" s="4"/>
      <c r="CY968" s="4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10"/>
      <c r="U969" s="4"/>
      <c r="V969" s="8"/>
      <c r="W969" s="8"/>
      <c r="X969" s="4"/>
      <c r="Y969" s="4"/>
      <c r="Z969" s="7"/>
      <c r="AA969" s="7"/>
      <c r="AB969" s="7"/>
      <c r="AC969" s="7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7"/>
      <c r="CO969" s="4"/>
      <c r="CP969" s="4"/>
      <c r="CQ969" s="4"/>
      <c r="CR969" s="4"/>
      <c r="CS969" s="4"/>
      <c r="CT969" s="4"/>
      <c r="CU969" s="7"/>
      <c r="CV969" s="7"/>
      <c r="CW969" s="7"/>
      <c r="CX969" s="4"/>
      <c r="CY969" s="4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10"/>
      <c r="U970" s="4"/>
      <c r="V970" s="8"/>
      <c r="W970" s="8"/>
      <c r="X970" s="4"/>
      <c r="Y970" s="4"/>
      <c r="Z970" s="7"/>
      <c r="AA970" s="7"/>
      <c r="AB970" s="7"/>
      <c r="AC970" s="7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7"/>
      <c r="CO970" s="4"/>
      <c r="CP970" s="4"/>
      <c r="CQ970" s="4"/>
      <c r="CR970" s="4"/>
      <c r="CS970" s="4"/>
      <c r="CT970" s="4"/>
      <c r="CU970" s="7"/>
      <c r="CV970" s="7"/>
      <c r="CW970" s="7"/>
      <c r="CX970" s="4"/>
      <c r="CY970" s="4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10"/>
      <c r="U971" s="4"/>
      <c r="V971" s="8"/>
      <c r="W971" s="8"/>
      <c r="X971" s="4"/>
      <c r="Y971" s="4"/>
      <c r="Z971" s="7"/>
      <c r="AA971" s="7"/>
      <c r="AB971" s="7"/>
      <c r="AC971" s="7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7"/>
      <c r="CO971" s="4"/>
      <c r="CP971" s="4"/>
      <c r="CQ971" s="4"/>
      <c r="CR971" s="4"/>
      <c r="CS971" s="4"/>
      <c r="CT971" s="4"/>
      <c r="CU971" s="7"/>
      <c r="CV971" s="7"/>
      <c r="CW971" s="7"/>
      <c r="CX971" s="4"/>
      <c r="CY971" s="4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10"/>
      <c r="U972" s="4"/>
      <c r="V972" s="8"/>
      <c r="W972" s="8"/>
      <c r="X972" s="4"/>
      <c r="Y972" s="4"/>
      <c r="Z972" s="7"/>
      <c r="AA972" s="7"/>
      <c r="AB972" s="7"/>
      <c r="AC972" s="7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7"/>
      <c r="CO972" s="4"/>
      <c r="CP972" s="4"/>
      <c r="CQ972" s="4"/>
      <c r="CR972" s="4"/>
      <c r="CS972" s="4"/>
      <c r="CT972" s="4"/>
      <c r="CU972" s="7"/>
      <c r="CV972" s="7"/>
      <c r="CW972" s="7"/>
      <c r="CX972" s="4"/>
      <c r="CY972" s="4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10"/>
      <c r="U973" s="4"/>
      <c r="V973" s="8"/>
      <c r="W973" s="8"/>
      <c r="X973" s="4"/>
      <c r="Y973" s="4"/>
      <c r="Z973" s="7"/>
      <c r="AA973" s="7"/>
      <c r="AB973" s="7"/>
      <c r="AC973" s="7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7"/>
      <c r="CO973" s="4"/>
      <c r="CP973" s="4"/>
      <c r="CQ973" s="4"/>
      <c r="CR973" s="4"/>
      <c r="CS973" s="4"/>
      <c r="CT973" s="4"/>
      <c r="CU973" s="7"/>
      <c r="CV973" s="7"/>
      <c r="CW973" s="7"/>
      <c r="CX973" s="4"/>
      <c r="CY973" s="4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10"/>
      <c r="U974" s="4"/>
      <c r="V974" s="8"/>
      <c r="W974" s="8"/>
      <c r="X974" s="4"/>
      <c r="Y974" s="4"/>
      <c r="Z974" s="7"/>
      <c r="AA974" s="7"/>
      <c r="AB974" s="7"/>
      <c r="AC974" s="7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7"/>
      <c r="CO974" s="4"/>
      <c r="CP974" s="4"/>
      <c r="CQ974" s="4"/>
      <c r="CR974" s="4"/>
      <c r="CS974" s="4"/>
      <c r="CT974" s="4"/>
      <c r="CU974" s="7"/>
      <c r="CV974" s="7"/>
      <c r="CW974" s="7"/>
      <c r="CX974" s="4"/>
      <c r="CY974" s="4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10"/>
      <c r="U975" s="4"/>
      <c r="V975" s="8"/>
      <c r="W975" s="8"/>
      <c r="X975" s="4"/>
      <c r="Y975" s="4"/>
      <c r="Z975" s="7"/>
      <c r="AA975" s="7"/>
      <c r="AB975" s="7"/>
      <c r="AC975" s="7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7"/>
      <c r="CO975" s="4"/>
      <c r="CP975" s="4"/>
      <c r="CQ975" s="4"/>
      <c r="CR975" s="4"/>
      <c r="CS975" s="4"/>
      <c r="CT975" s="4"/>
      <c r="CU975" s="7"/>
      <c r="CV975" s="7"/>
      <c r="CW975" s="7"/>
      <c r="CX975" s="4"/>
      <c r="CY975" s="4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10"/>
      <c r="U976" s="4"/>
      <c r="V976" s="8"/>
      <c r="W976" s="8"/>
      <c r="X976" s="4"/>
      <c r="Y976" s="4"/>
      <c r="Z976" s="7"/>
      <c r="AA976" s="7"/>
      <c r="AB976" s="7"/>
      <c r="AC976" s="7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7"/>
      <c r="CO976" s="4"/>
      <c r="CP976" s="4"/>
      <c r="CQ976" s="4"/>
      <c r="CR976" s="4"/>
      <c r="CS976" s="4"/>
      <c r="CT976" s="4"/>
      <c r="CU976" s="7"/>
      <c r="CV976" s="7"/>
      <c r="CW976" s="7"/>
      <c r="CX976" s="4"/>
      <c r="CY976" s="4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10"/>
      <c r="U977" s="4"/>
      <c r="V977" s="8"/>
      <c r="W977" s="8"/>
      <c r="X977" s="4"/>
      <c r="Y977" s="4"/>
      <c r="Z977" s="7"/>
      <c r="AA977" s="7"/>
      <c r="AB977" s="7"/>
      <c r="AC977" s="7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7"/>
      <c r="CO977" s="4"/>
      <c r="CP977" s="4"/>
      <c r="CQ977" s="4"/>
      <c r="CR977" s="4"/>
      <c r="CS977" s="4"/>
      <c r="CT977" s="4"/>
      <c r="CU977" s="7"/>
      <c r="CV977" s="7"/>
      <c r="CW977" s="7"/>
      <c r="CX977" s="4"/>
      <c r="CY977" s="4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10"/>
      <c r="U978" s="4"/>
      <c r="V978" s="8"/>
      <c r="W978" s="8"/>
      <c r="X978" s="4"/>
      <c r="Y978" s="4"/>
      <c r="Z978" s="7"/>
      <c r="AA978" s="7"/>
      <c r="AB978" s="7"/>
      <c r="AC978" s="7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7"/>
      <c r="CO978" s="4"/>
      <c r="CP978" s="4"/>
      <c r="CQ978" s="4"/>
      <c r="CR978" s="4"/>
      <c r="CS978" s="4"/>
      <c r="CT978" s="4"/>
      <c r="CU978" s="7"/>
      <c r="CV978" s="7"/>
      <c r="CW978" s="7"/>
      <c r="CX978" s="4"/>
      <c r="CY978" s="4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10"/>
      <c r="U979" s="4"/>
      <c r="V979" s="8"/>
      <c r="W979" s="8"/>
      <c r="X979" s="4"/>
      <c r="Y979" s="4"/>
      <c r="Z979" s="7"/>
      <c r="AA979" s="7"/>
      <c r="AB979" s="7"/>
      <c r="AC979" s="7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7"/>
      <c r="CO979" s="4"/>
      <c r="CP979" s="4"/>
      <c r="CQ979" s="4"/>
      <c r="CR979" s="4"/>
      <c r="CS979" s="4"/>
      <c r="CT979" s="4"/>
      <c r="CU979" s="7"/>
      <c r="CV979" s="7"/>
      <c r="CW979" s="7"/>
      <c r="CX979" s="4"/>
      <c r="CY979" s="4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10"/>
      <c r="U980" s="4"/>
      <c r="V980" s="8"/>
      <c r="W980" s="8"/>
      <c r="X980" s="4"/>
      <c r="Y980" s="4"/>
      <c r="Z980" s="7"/>
      <c r="AA980" s="7"/>
      <c r="AB980" s="7"/>
      <c r="AC980" s="7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7"/>
      <c r="CO980" s="4"/>
      <c r="CP980" s="4"/>
      <c r="CQ980" s="4"/>
      <c r="CR980" s="4"/>
      <c r="CS980" s="4"/>
      <c r="CT980" s="4"/>
      <c r="CU980" s="7"/>
      <c r="CV980" s="7"/>
      <c r="CW980" s="7"/>
      <c r="CX980" s="4"/>
      <c r="CY980" s="4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10"/>
      <c r="U981" s="4"/>
      <c r="V981" s="8"/>
      <c r="W981" s="8"/>
      <c r="X981" s="4"/>
      <c r="Y981" s="4"/>
      <c r="Z981" s="7"/>
      <c r="AA981" s="7"/>
      <c r="AB981" s="7"/>
      <c r="AC981" s="7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7"/>
      <c r="CO981" s="4"/>
      <c r="CP981" s="4"/>
      <c r="CQ981" s="4"/>
      <c r="CR981" s="4"/>
      <c r="CS981" s="4"/>
      <c r="CT981" s="4"/>
      <c r="CU981" s="7"/>
      <c r="CV981" s="7"/>
      <c r="CW981" s="7"/>
      <c r="CX981" s="4"/>
      <c r="CY981" s="4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10"/>
      <c r="U982" s="4"/>
      <c r="V982" s="8"/>
      <c r="W982" s="8"/>
      <c r="X982" s="4"/>
      <c r="Y982" s="4"/>
      <c r="Z982" s="7"/>
      <c r="AA982" s="7"/>
      <c r="AB982" s="7"/>
      <c r="AC982" s="7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7"/>
      <c r="CO982" s="4"/>
      <c r="CP982" s="4"/>
      <c r="CQ982" s="4"/>
      <c r="CR982" s="4"/>
      <c r="CS982" s="4"/>
      <c r="CT982" s="4"/>
      <c r="CU982" s="7"/>
      <c r="CV982" s="7"/>
      <c r="CW982" s="7"/>
      <c r="CX982" s="4"/>
      <c r="CY982" s="4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10"/>
      <c r="U983" s="4"/>
      <c r="V983" s="8"/>
      <c r="W983" s="8"/>
      <c r="X983" s="4"/>
      <c r="Y983" s="4"/>
      <c r="Z983" s="7"/>
      <c r="AA983" s="7"/>
      <c r="AB983" s="7"/>
      <c r="AC983" s="7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7"/>
      <c r="CO983" s="4"/>
      <c r="CP983" s="4"/>
      <c r="CQ983" s="4"/>
      <c r="CR983" s="4"/>
      <c r="CS983" s="4"/>
      <c r="CT983" s="4"/>
      <c r="CU983" s="7"/>
      <c r="CV983" s="7"/>
      <c r="CW983" s="7"/>
      <c r="CX983" s="4"/>
      <c r="CY983" s="4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10"/>
      <c r="U984" s="4"/>
      <c r="V984" s="8"/>
      <c r="W984" s="8"/>
      <c r="X984" s="4"/>
      <c r="Y984" s="4"/>
      <c r="Z984" s="7"/>
      <c r="AA984" s="7"/>
      <c r="AB984" s="7"/>
      <c r="AC984" s="7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7"/>
      <c r="CO984" s="4"/>
      <c r="CP984" s="4"/>
      <c r="CQ984" s="4"/>
      <c r="CR984" s="4"/>
      <c r="CS984" s="4"/>
      <c r="CT984" s="4"/>
      <c r="CU984" s="7"/>
      <c r="CV984" s="7"/>
      <c r="CW984" s="7"/>
      <c r="CX984" s="4"/>
      <c r="CY984" s="4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10"/>
      <c r="U985" s="4"/>
      <c r="V985" s="8"/>
      <c r="W985" s="8"/>
      <c r="X985" s="4"/>
      <c r="Y985" s="4"/>
      <c r="Z985" s="7"/>
      <c r="AA985" s="7"/>
      <c r="AB985" s="7"/>
      <c r="AC985" s="7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7"/>
      <c r="CO985" s="4"/>
      <c r="CP985" s="4"/>
      <c r="CQ985" s="4"/>
      <c r="CR985" s="4"/>
      <c r="CS985" s="4"/>
      <c r="CT985" s="4"/>
      <c r="CU985" s="7"/>
      <c r="CV985" s="7"/>
      <c r="CW985" s="7"/>
      <c r="CX985" s="4"/>
      <c r="CY985" s="4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10"/>
      <c r="U986" s="4"/>
      <c r="V986" s="8"/>
      <c r="W986" s="8"/>
      <c r="X986" s="4"/>
      <c r="Y986" s="4"/>
      <c r="Z986" s="7"/>
      <c r="AA986" s="7"/>
      <c r="AB986" s="7"/>
      <c r="AC986" s="7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7"/>
      <c r="CO986" s="4"/>
      <c r="CP986" s="4"/>
      <c r="CQ986" s="4"/>
      <c r="CR986" s="4"/>
      <c r="CS986" s="4"/>
      <c r="CT986" s="4"/>
      <c r="CU986" s="7"/>
      <c r="CV986" s="7"/>
      <c r="CW986" s="7"/>
      <c r="CX986" s="4"/>
      <c r="CY986" s="4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10"/>
      <c r="U987" s="4"/>
      <c r="V987" s="8"/>
      <c r="W987" s="8"/>
      <c r="X987" s="4"/>
      <c r="Y987" s="4"/>
      <c r="Z987" s="7"/>
      <c r="AA987" s="7"/>
      <c r="AB987" s="7"/>
      <c r="AC987" s="7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7"/>
      <c r="CO987" s="4"/>
      <c r="CP987" s="4"/>
      <c r="CQ987" s="4"/>
      <c r="CR987" s="4"/>
      <c r="CS987" s="4"/>
      <c r="CT987" s="4"/>
      <c r="CU987" s="7"/>
      <c r="CV987" s="7"/>
      <c r="CW987" s="7"/>
      <c r="CX987" s="4"/>
      <c r="CY987" s="4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10"/>
      <c r="U988" s="4"/>
      <c r="V988" s="8"/>
      <c r="W988" s="8"/>
      <c r="X988" s="4"/>
      <c r="Y988" s="4"/>
      <c r="Z988" s="7"/>
      <c r="AA988" s="7"/>
      <c r="AB988" s="7"/>
      <c r="AC988" s="7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7"/>
      <c r="CO988" s="4"/>
      <c r="CP988" s="4"/>
      <c r="CQ988" s="4"/>
      <c r="CR988" s="4"/>
      <c r="CS988" s="4"/>
      <c r="CT988" s="4"/>
      <c r="CU988" s="7"/>
      <c r="CV988" s="7"/>
      <c r="CW988" s="7"/>
      <c r="CX988" s="4"/>
      <c r="CY988" s="4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10"/>
      <c r="U989" s="4"/>
      <c r="V989" s="8"/>
      <c r="W989" s="8"/>
      <c r="X989" s="4"/>
      <c r="Y989" s="4"/>
      <c r="Z989" s="7"/>
      <c r="AA989" s="7"/>
      <c r="AB989" s="7"/>
      <c r="AC989" s="7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7"/>
      <c r="CO989" s="4"/>
      <c r="CP989" s="4"/>
      <c r="CQ989" s="4"/>
      <c r="CR989" s="4"/>
      <c r="CS989" s="4"/>
      <c r="CT989" s="4"/>
      <c r="CU989" s="7"/>
      <c r="CV989" s="7"/>
      <c r="CW989" s="7"/>
      <c r="CX989" s="4"/>
      <c r="CY989" s="4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10"/>
      <c r="U990" s="4"/>
      <c r="V990" s="8"/>
      <c r="W990" s="8"/>
      <c r="X990" s="4"/>
      <c r="Y990" s="4"/>
      <c r="Z990" s="7"/>
      <c r="AA990" s="7"/>
      <c r="AB990" s="7"/>
      <c r="AC990" s="7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7"/>
      <c r="CO990" s="4"/>
      <c r="CP990" s="4"/>
      <c r="CQ990" s="4"/>
      <c r="CR990" s="4"/>
      <c r="CS990" s="4"/>
      <c r="CT990" s="4"/>
      <c r="CU990" s="7"/>
      <c r="CV990" s="7"/>
      <c r="CW990" s="7"/>
      <c r="CX990" s="4"/>
      <c r="CY990" s="4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10"/>
      <c r="U991" s="4"/>
      <c r="V991" s="8"/>
      <c r="W991" s="8"/>
      <c r="X991" s="4"/>
      <c r="Y991" s="4"/>
      <c r="Z991" s="7"/>
      <c r="AA991" s="7"/>
      <c r="AB991" s="7"/>
      <c r="AC991" s="7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7"/>
      <c r="CO991" s="4"/>
      <c r="CP991" s="4"/>
      <c r="CQ991" s="4"/>
      <c r="CR991" s="4"/>
      <c r="CS991" s="4"/>
      <c r="CT991" s="4"/>
      <c r="CU991" s="7"/>
      <c r="CV991" s="7"/>
      <c r="CW991" s="7"/>
      <c r="CX991" s="4"/>
      <c r="CY991" s="4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10"/>
      <c r="U992" s="4"/>
      <c r="V992" s="8"/>
      <c r="W992" s="8"/>
      <c r="X992" s="4"/>
      <c r="Y992" s="4"/>
      <c r="Z992" s="7"/>
      <c r="AA992" s="7"/>
      <c r="AB992" s="7"/>
      <c r="AC992" s="7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7"/>
      <c r="CO992" s="4"/>
      <c r="CP992" s="4"/>
      <c r="CQ992" s="4"/>
      <c r="CR992" s="4"/>
      <c r="CS992" s="4"/>
      <c r="CT992" s="4"/>
      <c r="CU992" s="7"/>
      <c r="CV992" s="7"/>
      <c r="CW992" s="7"/>
      <c r="CX992" s="4"/>
      <c r="CY992" s="4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10"/>
      <c r="U993" s="4"/>
      <c r="V993" s="8"/>
      <c r="W993" s="8"/>
      <c r="X993" s="4"/>
      <c r="Y993" s="4"/>
      <c r="Z993" s="7"/>
      <c r="AA993" s="7"/>
      <c r="AB993" s="7"/>
      <c r="AC993" s="7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7"/>
      <c r="CO993" s="4"/>
      <c r="CP993" s="4"/>
      <c r="CQ993" s="4"/>
      <c r="CR993" s="4"/>
      <c r="CS993" s="4"/>
      <c r="CT993" s="4"/>
      <c r="CU993" s="7"/>
      <c r="CV993" s="7"/>
      <c r="CW993" s="7"/>
      <c r="CX993" s="4"/>
      <c r="CY993" s="4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10"/>
      <c r="U994" s="4"/>
      <c r="V994" s="8"/>
      <c r="W994" s="8"/>
      <c r="X994" s="4"/>
      <c r="Y994" s="4"/>
      <c r="Z994" s="7"/>
      <c r="AA994" s="7"/>
      <c r="AB994" s="7"/>
      <c r="AC994" s="7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7"/>
      <c r="CO994" s="4"/>
      <c r="CP994" s="4"/>
      <c r="CQ994" s="4"/>
      <c r="CR994" s="4"/>
      <c r="CS994" s="4"/>
      <c r="CT994" s="4"/>
      <c r="CU994" s="7"/>
      <c r="CV994" s="7"/>
      <c r="CW994" s="7"/>
      <c r="CX994" s="4"/>
      <c r="CY994" s="4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10"/>
      <c r="U995" s="4"/>
      <c r="V995" s="8"/>
      <c r="W995" s="8"/>
      <c r="X995" s="4"/>
      <c r="Y995" s="4"/>
      <c r="Z995" s="7"/>
      <c r="AA995" s="7"/>
      <c r="AB995" s="7"/>
      <c r="AC995" s="7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7"/>
      <c r="CO995" s="4"/>
      <c r="CP995" s="4"/>
      <c r="CQ995" s="4"/>
      <c r="CR995" s="4"/>
      <c r="CS995" s="4"/>
      <c r="CT995" s="4"/>
      <c r="CU995" s="7"/>
      <c r="CV995" s="7"/>
      <c r="CW995" s="7"/>
      <c r="CX995" s="4"/>
      <c r="CY995" s="4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10"/>
      <c r="U996" s="4"/>
      <c r="V996" s="8"/>
      <c r="W996" s="8"/>
      <c r="X996" s="4"/>
      <c r="Y996" s="4"/>
      <c r="Z996" s="7"/>
      <c r="AA996" s="7"/>
      <c r="AB996" s="7"/>
      <c r="AC996" s="7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7"/>
      <c r="CO996" s="4"/>
      <c r="CP996" s="4"/>
      <c r="CQ996" s="4"/>
      <c r="CR996" s="4"/>
      <c r="CS996" s="4"/>
      <c r="CT996" s="4"/>
      <c r="CU996" s="7"/>
      <c r="CV996" s="7"/>
      <c r="CW996" s="7"/>
      <c r="CX996" s="4"/>
      <c r="CY996" s="4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10"/>
      <c r="U997" s="4"/>
      <c r="V997" s="8"/>
      <c r="W997" s="8"/>
      <c r="X997" s="4"/>
      <c r="Y997" s="4"/>
      <c r="Z997" s="7"/>
      <c r="AA997" s="7"/>
      <c r="AB997" s="7"/>
      <c r="AC997" s="7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7"/>
      <c r="CO997" s="4"/>
      <c r="CP997" s="4"/>
      <c r="CQ997" s="4"/>
      <c r="CR997" s="4"/>
      <c r="CS997" s="4"/>
      <c r="CT997" s="4"/>
      <c r="CU997" s="7"/>
      <c r="CV997" s="7"/>
      <c r="CW997" s="7"/>
      <c r="CX997" s="4"/>
      <c r="CY997" s="4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10"/>
      <c r="U998" s="4"/>
      <c r="V998" s="8"/>
      <c r="W998" s="8"/>
      <c r="X998" s="4"/>
      <c r="Y998" s="4"/>
      <c r="Z998" s="7"/>
      <c r="AA998" s="7"/>
      <c r="AB998" s="7"/>
      <c r="AC998" s="7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7"/>
      <c r="CO998" s="4"/>
      <c r="CP998" s="4"/>
      <c r="CQ998" s="4"/>
      <c r="CR998" s="4"/>
      <c r="CS998" s="4"/>
      <c r="CT998" s="4"/>
      <c r="CU998" s="7"/>
      <c r="CV998" s="7"/>
      <c r="CW998" s="7"/>
      <c r="CX998" s="4"/>
      <c r="CY998" s="4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10"/>
      <c r="U999" s="4"/>
      <c r="V999" s="8"/>
      <c r="W999" s="8"/>
      <c r="X999" s="4"/>
      <c r="Y999" s="4"/>
      <c r="Z999" s="7"/>
      <c r="AA999" s="7"/>
      <c r="AB999" s="7"/>
      <c r="AC999" s="7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7"/>
      <c r="CO999" s="4"/>
      <c r="CP999" s="4"/>
      <c r="CQ999" s="4"/>
      <c r="CR999" s="4"/>
      <c r="CS999" s="4"/>
      <c r="CT999" s="4"/>
      <c r="CU999" s="7"/>
      <c r="CV999" s="7"/>
      <c r="CW999" s="7"/>
      <c r="CX999" s="4"/>
      <c r="CY999" s="4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10"/>
      <c r="U1000" s="4"/>
      <c r="V1000" s="8"/>
      <c r="W1000" s="8"/>
      <c r="X1000" s="4"/>
      <c r="Y1000" s="4"/>
      <c r="Z1000" s="7"/>
      <c r="AA1000" s="7"/>
      <c r="AB1000" s="7"/>
      <c r="AC1000" s="7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7"/>
      <c r="CO1000" s="4"/>
      <c r="CP1000" s="4"/>
      <c r="CQ1000" s="4"/>
      <c r="CR1000" s="4"/>
      <c r="CS1000" s="4"/>
      <c r="CT1000" s="4"/>
      <c r="CU1000" s="7"/>
      <c r="CV1000" s="7"/>
      <c r="CW1000" s="7"/>
      <c r="CX1000" s="4"/>
      <c r="CY1000" s="4"/>
    </row>
  </sheetData>
  <mergeCells count="36">
    <mergeCell ref="BI1:BM1"/>
    <mergeCell ref="BO1:BS1"/>
    <mergeCell ref="BU1:BY1"/>
    <mergeCell ref="CA1:CE1"/>
    <mergeCell ref="CG1:CK1"/>
    <mergeCell ref="CM1:CO1"/>
    <mergeCell ref="CQ1:CU1"/>
    <mergeCell ref="S1:T1"/>
    <mergeCell ref="Y1:AC1"/>
    <mergeCell ref="AE1:AI1"/>
    <mergeCell ref="AK1:AO1"/>
    <mergeCell ref="AQ1:AU1"/>
    <mergeCell ref="AW1:BA1"/>
    <mergeCell ref="BC1:BG1"/>
    <mergeCell ref="BO12:BR12"/>
    <mergeCell ref="BU12:BX12"/>
    <mergeCell ref="CA12:CD12"/>
    <mergeCell ref="CG12:CJ12"/>
    <mergeCell ref="Y12:AB12"/>
    <mergeCell ref="AE12:AH12"/>
    <mergeCell ref="AK12:AN12"/>
    <mergeCell ref="AQ12:AT12"/>
    <mergeCell ref="AW12:AZ12"/>
    <mergeCell ref="BC12:BF12"/>
    <mergeCell ref="BI12:BL12"/>
    <mergeCell ref="Y27:AB27"/>
    <mergeCell ref="A70:A71"/>
    <mergeCell ref="B70:E70"/>
    <mergeCell ref="F70:F71"/>
    <mergeCell ref="Y14:AC14"/>
    <mergeCell ref="AE14:AI14"/>
    <mergeCell ref="AK14:AO14"/>
    <mergeCell ref="AQ14:AS14"/>
    <mergeCell ref="Y25:AB25"/>
    <mergeCell ref="AE25:AH25"/>
    <mergeCell ref="AK25:AN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</cols>
  <sheetData>
    <row r="1">
      <c r="A1" s="20" t="s">
        <v>4953</v>
      </c>
      <c r="B1" s="21" t="s">
        <v>4954</v>
      </c>
      <c r="C1" s="22" t="s">
        <v>4955</v>
      </c>
      <c r="D1" s="23" t="str">
        <f t="shared" ref="D1:D39" si="1">C1&amp;"/"&amp;B1</f>
        <v>Pembina/IV/a</v>
      </c>
      <c r="E1" s="24" t="s">
        <v>4956</v>
      </c>
    </row>
    <row r="2">
      <c r="A2" s="25" t="s">
        <v>4957</v>
      </c>
      <c r="B2" s="26" t="s">
        <v>4954</v>
      </c>
      <c r="C2" s="26" t="s">
        <v>4955</v>
      </c>
      <c r="D2" s="23" t="str">
        <f t="shared" si="1"/>
        <v>Pembina/IV/a</v>
      </c>
      <c r="E2" s="26" t="s">
        <v>4958</v>
      </c>
    </row>
    <row r="3">
      <c r="A3" s="22" t="s">
        <v>4959</v>
      </c>
      <c r="B3" s="21" t="s">
        <v>4954</v>
      </c>
      <c r="C3" s="21" t="s">
        <v>4955</v>
      </c>
      <c r="D3" s="23" t="str">
        <f t="shared" si="1"/>
        <v>Pembina/IV/a</v>
      </c>
      <c r="E3" s="21" t="s">
        <v>4960</v>
      </c>
    </row>
    <row r="4">
      <c r="A4" s="27" t="s">
        <v>4961</v>
      </c>
      <c r="B4" s="26" t="s">
        <v>4954</v>
      </c>
      <c r="C4" s="26" t="s">
        <v>4955</v>
      </c>
      <c r="D4" s="23" t="str">
        <f t="shared" si="1"/>
        <v>Pembina/IV/a</v>
      </c>
      <c r="E4" s="26" t="s">
        <v>4962</v>
      </c>
    </row>
    <row r="5">
      <c r="A5" s="22" t="s">
        <v>4963</v>
      </c>
      <c r="B5" s="21" t="s">
        <v>4964</v>
      </c>
      <c r="C5" s="21" t="s">
        <v>4965</v>
      </c>
      <c r="D5" s="23" t="str">
        <f t="shared" si="1"/>
        <v>Penata Tk. I/III/d</v>
      </c>
      <c r="E5" s="21" t="s">
        <v>4966</v>
      </c>
    </row>
    <row r="6">
      <c r="A6" s="27" t="s">
        <v>4967</v>
      </c>
      <c r="B6" s="26" t="s">
        <v>4964</v>
      </c>
      <c r="C6" s="26" t="s">
        <v>4965</v>
      </c>
      <c r="D6" s="23" t="str">
        <f t="shared" si="1"/>
        <v>Penata Tk. I/III/d</v>
      </c>
      <c r="E6" s="26" t="s">
        <v>4968</v>
      </c>
    </row>
    <row r="7">
      <c r="A7" s="22" t="s">
        <v>4969</v>
      </c>
      <c r="B7" s="21" t="s">
        <v>4964</v>
      </c>
      <c r="C7" s="21" t="s">
        <v>4965</v>
      </c>
      <c r="D7" s="23" t="str">
        <f t="shared" si="1"/>
        <v>Penata Tk. I/III/d</v>
      </c>
      <c r="E7" s="21" t="s">
        <v>4970</v>
      </c>
    </row>
    <row r="8">
      <c r="A8" s="27" t="s">
        <v>4971</v>
      </c>
      <c r="B8" s="26" t="s">
        <v>4964</v>
      </c>
      <c r="C8" s="26" t="s">
        <v>4965</v>
      </c>
      <c r="D8" s="23" t="str">
        <f t="shared" si="1"/>
        <v>Penata Tk. I/III/d</v>
      </c>
      <c r="E8" s="26" t="s">
        <v>4972</v>
      </c>
    </row>
    <row r="9">
      <c r="A9" s="21" t="s">
        <v>4973</v>
      </c>
      <c r="B9" s="21" t="s">
        <v>4974</v>
      </c>
      <c r="C9" s="21" t="s">
        <v>4975</v>
      </c>
      <c r="D9" s="23" t="str">
        <f t="shared" si="1"/>
        <v>Penata/III/c</v>
      </c>
      <c r="E9" s="21" t="s">
        <v>4976</v>
      </c>
    </row>
    <row r="10">
      <c r="A10" s="27" t="s">
        <v>4977</v>
      </c>
      <c r="B10" s="26" t="s">
        <v>4964</v>
      </c>
      <c r="C10" s="26" t="s">
        <v>4965</v>
      </c>
      <c r="D10" s="23" t="str">
        <f t="shared" si="1"/>
        <v>Penata Tk. I/III/d</v>
      </c>
      <c r="E10" s="26" t="s">
        <v>4978</v>
      </c>
    </row>
    <row r="11">
      <c r="A11" s="22" t="s">
        <v>4979</v>
      </c>
      <c r="B11" s="21" t="s">
        <v>4974</v>
      </c>
      <c r="C11" s="21" t="s">
        <v>4975</v>
      </c>
      <c r="D11" s="23" t="str">
        <f t="shared" si="1"/>
        <v>Penata/III/c</v>
      </c>
      <c r="E11" s="21" t="s">
        <v>4980</v>
      </c>
    </row>
    <row r="12">
      <c r="A12" s="27" t="s">
        <v>4981</v>
      </c>
      <c r="B12" s="26" t="s">
        <v>4974</v>
      </c>
      <c r="C12" s="26" t="s">
        <v>4975</v>
      </c>
      <c r="D12" s="23" t="str">
        <f t="shared" si="1"/>
        <v>Penata/III/c</v>
      </c>
      <c r="E12" s="26" t="s">
        <v>4982</v>
      </c>
    </row>
    <row r="13">
      <c r="A13" s="22" t="s">
        <v>4983</v>
      </c>
      <c r="B13" s="21" t="s">
        <v>4974</v>
      </c>
      <c r="C13" s="21" t="s">
        <v>4975</v>
      </c>
      <c r="D13" s="23" t="str">
        <f t="shared" si="1"/>
        <v>Penata/III/c</v>
      </c>
      <c r="E13" s="21" t="s">
        <v>4984</v>
      </c>
    </row>
    <row r="14">
      <c r="A14" s="27" t="s">
        <v>4985</v>
      </c>
      <c r="B14" s="26" t="s">
        <v>4974</v>
      </c>
      <c r="C14" s="26" t="s">
        <v>4975</v>
      </c>
      <c r="D14" s="23" t="str">
        <f t="shared" si="1"/>
        <v>Penata/III/c</v>
      </c>
      <c r="E14" s="26" t="s">
        <v>4986</v>
      </c>
    </row>
    <row r="15">
      <c r="A15" s="22" t="s">
        <v>4987</v>
      </c>
      <c r="B15" s="21" t="s">
        <v>4974</v>
      </c>
      <c r="C15" s="21" t="s">
        <v>4975</v>
      </c>
      <c r="D15" s="23" t="str">
        <f t="shared" si="1"/>
        <v>Penata/III/c</v>
      </c>
      <c r="E15" s="21" t="s">
        <v>4988</v>
      </c>
    </row>
    <row r="16">
      <c r="A16" s="27" t="s">
        <v>4989</v>
      </c>
      <c r="B16" s="26" t="s">
        <v>4990</v>
      </c>
      <c r="C16" s="26" t="s">
        <v>4991</v>
      </c>
      <c r="D16" s="23" t="str">
        <f t="shared" si="1"/>
        <v>Penata Muda Tk. I/III/b</v>
      </c>
      <c r="E16" s="26" t="s">
        <v>4992</v>
      </c>
    </row>
    <row r="17">
      <c r="A17" s="22" t="s">
        <v>4993</v>
      </c>
      <c r="B17" s="21" t="s">
        <v>4990</v>
      </c>
      <c r="C17" s="21" t="s">
        <v>4991</v>
      </c>
      <c r="D17" s="23" t="str">
        <f t="shared" si="1"/>
        <v>Penata Muda Tk. I/III/b</v>
      </c>
      <c r="E17" s="21" t="s">
        <v>4994</v>
      </c>
    </row>
    <row r="18">
      <c r="A18" s="27" t="s">
        <v>4995</v>
      </c>
      <c r="B18" s="26" t="s">
        <v>4990</v>
      </c>
      <c r="C18" s="26" t="s">
        <v>4991</v>
      </c>
      <c r="D18" s="23" t="str">
        <f t="shared" si="1"/>
        <v>Penata Muda Tk. I/III/b</v>
      </c>
      <c r="E18" s="26" t="s">
        <v>4996</v>
      </c>
    </row>
    <row r="19">
      <c r="A19" s="22" t="s">
        <v>4997</v>
      </c>
      <c r="B19" s="21" t="s">
        <v>4990</v>
      </c>
      <c r="C19" s="21" t="s">
        <v>4991</v>
      </c>
      <c r="D19" s="23" t="str">
        <f t="shared" si="1"/>
        <v>Penata Muda Tk. I/III/b</v>
      </c>
      <c r="E19" s="21" t="s">
        <v>4998</v>
      </c>
    </row>
    <row r="20">
      <c r="A20" s="27" t="s">
        <v>4999</v>
      </c>
      <c r="B20" s="26" t="s">
        <v>4990</v>
      </c>
      <c r="C20" s="26" t="s">
        <v>4991</v>
      </c>
      <c r="D20" s="23" t="str">
        <f t="shared" si="1"/>
        <v>Penata Muda Tk. I/III/b</v>
      </c>
      <c r="E20" s="26" t="s">
        <v>5000</v>
      </c>
    </row>
    <row r="21">
      <c r="A21" s="22" t="s">
        <v>5001</v>
      </c>
      <c r="B21" s="21" t="s">
        <v>4990</v>
      </c>
      <c r="C21" s="21" t="s">
        <v>4991</v>
      </c>
      <c r="D21" s="23" t="str">
        <f t="shared" si="1"/>
        <v>Penata Muda Tk. I/III/b</v>
      </c>
      <c r="E21" s="21" t="s">
        <v>5002</v>
      </c>
    </row>
    <row r="22">
      <c r="A22" s="27" t="s">
        <v>5003</v>
      </c>
      <c r="B22" s="26" t="s">
        <v>5004</v>
      </c>
      <c r="C22" s="26" t="s">
        <v>5005</v>
      </c>
      <c r="D22" s="23" t="str">
        <f t="shared" si="1"/>
        <v>Penata Muda/III/a</v>
      </c>
      <c r="E22" s="26" t="s">
        <v>5006</v>
      </c>
    </row>
    <row r="23">
      <c r="A23" s="22" t="s">
        <v>5007</v>
      </c>
      <c r="B23" s="21" t="s">
        <v>5004</v>
      </c>
      <c r="C23" s="21" t="s">
        <v>5005</v>
      </c>
      <c r="D23" s="23" t="str">
        <f t="shared" si="1"/>
        <v>Penata Muda/III/a</v>
      </c>
      <c r="E23" s="21" t="s">
        <v>5008</v>
      </c>
    </row>
    <row r="24">
      <c r="A24" s="27" t="s">
        <v>5009</v>
      </c>
      <c r="B24" s="26" t="s">
        <v>5004</v>
      </c>
      <c r="C24" s="26" t="s">
        <v>5005</v>
      </c>
      <c r="D24" s="23" t="str">
        <f t="shared" si="1"/>
        <v>Penata Muda/III/a</v>
      </c>
      <c r="E24" s="26" t="s">
        <v>5010</v>
      </c>
    </row>
    <row r="25">
      <c r="A25" s="28" t="s">
        <v>5011</v>
      </c>
      <c r="B25" s="21" t="s">
        <v>5004</v>
      </c>
      <c r="C25" s="21" t="s">
        <v>5005</v>
      </c>
      <c r="D25" s="23" t="str">
        <f t="shared" si="1"/>
        <v>Penata Muda/III/a</v>
      </c>
      <c r="E25" s="21" t="s">
        <v>5012</v>
      </c>
    </row>
    <row r="26">
      <c r="A26" s="25" t="s">
        <v>5013</v>
      </c>
      <c r="B26" s="26" t="s">
        <v>5014</v>
      </c>
      <c r="C26" s="26" t="s">
        <v>5015</v>
      </c>
      <c r="D26" s="23" t="str">
        <f t="shared" si="1"/>
        <v>Pengatur/II/c</v>
      </c>
      <c r="E26" s="26" t="s">
        <v>5016</v>
      </c>
    </row>
    <row r="27">
      <c r="A27" s="29" t="s">
        <v>5017</v>
      </c>
      <c r="B27" s="30" t="s">
        <v>4990</v>
      </c>
      <c r="C27" s="30" t="s">
        <v>4991</v>
      </c>
      <c r="D27" s="23" t="str">
        <f t="shared" si="1"/>
        <v>Penata Muda Tk. I/III/b</v>
      </c>
      <c r="E27" s="30" t="s">
        <v>5018</v>
      </c>
    </row>
    <row r="28">
      <c r="A28" s="27" t="s">
        <v>5019</v>
      </c>
      <c r="B28" s="26" t="s">
        <v>4954</v>
      </c>
      <c r="C28" s="26" t="s">
        <v>4955</v>
      </c>
      <c r="D28" s="23" t="str">
        <f t="shared" si="1"/>
        <v>Pembina/IV/a</v>
      </c>
      <c r="E28" s="31" t="s">
        <v>5020</v>
      </c>
    </row>
    <row r="29">
      <c r="A29" s="22" t="s">
        <v>5021</v>
      </c>
      <c r="B29" s="21" t="s">
        <v>4990</v>
      </c>
      <c r="C29" s="21" t="s">
        <v>4991</v>
      </c>
      <c r="D29" s="23" t="str">
        <f t="shared" si="1"/>
        <v>Penata Muda Tk. I/III/b</v>
      </c>
      <c r="E29" s="32" t="s">
        <v>5022</v>
      </c>
    </row>
    <row r="30">
      <c r="A30" s="27" t="s">
        <v>5023</v>
      </c>
      <c r="B30" s="26" t="s">
        <v>4990</v>
      </c>
      <c r="C30" s="26" t="s">
        <v>4991</v>
      </c>
      <c r="D30" s="23" t="str">
        <f t="shared" si="1"/>
        <v>Penata Muda Tk. I/III/b</v>
      </c>
      <c r="E30" s="26" t="s">
        <v>5024</v>
      </c>
    </row>
    <row r="31">
      <c r="A31" s="22" t="s">
        <v>5025</v>
      </c>
      <c r="B31" s="21" t="s">
        <v>4974</v>
      </c>
      <c r="C31" s="21" t="s">
        <v>4975</v>
      </c>
      <c r="D31" s="23" t="str">
        <f t="shared" si="1"/>
        <v>Penata/III/c</v>
      </c>
      <c r="E31" s="21" t="s">
        <v>5026</v>
      </c>
    </row>
    <row r="32">
      <c r="A32" s="27" t="s">
        <v>5027</v>
      </c>
      <c r="B32" s="26" t="s">
        <v>5028</v>
      </c>
      <c r="C32" s="26" t="s">
        <v>5029</v>
      </c>
      <c r="D32" s="23" t="str">
        <f t="shared" si="1"/>
        <v>Pengatur Muda Tk. I/II/b</v>
      </c>
      <c r="E32" s="31" t="s">
        <v>5030</v>
      </c>
    </row>
    <row r="33">
      <c r="A33" s="22" t="s">
        <v>5031</v>
      </c>
      <c r="B33" s="21" t="s">
        <v>4990</v>
      </c>
      <c r="C33" s="21" t="s">
        <v>4991</v>
      </c>
      <c r="D33" s="23" t="str">
        <f t="shared" si="1"/>
        <v>Penata Muda Tk. I/III/b</v>
      </c>
      <c r="E33" s="32" t="s">
        <v>5032</v>
      </c>
    </row>
    <row r="34">
      <c r="A34" s="25" t="s">
        <v>5033</v>
      </c>
      <c r="B34" s="26" t="s">
        <v>5014</v>
      </c>
      <c r="C34" s="26" t="s">
        <v>5015</v>
      </c>
      <c r="D34" s="23" t="str">
        <f t="shared" si="1"/>
        <v>Pengatur/II/c</v>
      </c>
      <c r="E34" s="31" t="s">
        <v>5034</v>
      </c>
    </row>
    <row r="35">
      <c r="A35" s="22" t="s">
        <v>5035</v>
      </c>
      <c r="B35" s="21" t="s">
        <v>5036</v>
      </c>
      <c r="C35" s="21" t="s">
        <v>5037</v>
      </c>
      <c r="D35" s="23" t="str">
        <f t="shared" si="1"/>
        <v>Golongan VII/VII</v>
      </c>
      <c r="E35" s="32" t="s">
        <v>5038</v>
      </c>
    </row>
    <row r="36">
      <c r="A36" s="27" t="s">
        <v>5039</v>
      </c>
      <c r="B36" s="26" t="s">
        <v>4950</v>
      </c>
      <c r="C36" s="26" t="s">
        <v>5040</v>
      </c>
      <c r="D36" s="23" t="str">
        <f t="shared" si="1"/>
        <v>Golongan V/V</v>
      </c>
      <c r="E36" s="31" t="s">
        <v>5041</v>
      </c>
    </row>
    <row r="37">
      <c r="A37" s="22" t="s">
        <v>5042</v>
      </c>
      <c r="B37" s="21" t="s">
        <v>4950</v>
      </c>
      <c r="C37" s="21" t="s">
        <v>5040</v>
      </c>
      <c r="D37" s="23" t="str">
        <f t="shared" si="1"/>
        <v>Golongan V/V</v>
      </c>
      <c r="E37" s="32" t="s">
        <v>5043</v>
      </c>
    </row>
    <row r="38">
      <c r="A38" s="27" t="s">
        <v>5044</v>
      </c>
      <c r="B38" s="26" t="s">
        <v>5045</v>
      </c>
      <c r="C38" s="26" t="s">
        <v>5046</v>
      </c>
      <c r="D38" s="23" t="str">
        <f t="shared" si="1"/>
        <v>Golongan III/III</v>
      </c>
      <c r="E38" s="31" t="s">
        <v>5047</v>
      </c>
    </row>
    <row r="39">
      <c r="A39" s="29" t="s">
        <v>5048</v>
      </c>
      <c r="B39" s="30" t="s">
        <v>4893</v>
      </c>
      <c r="C39" s="30" t="s">
        <v>5049</v>
      </c>
      <c r="D39" s="23" t="str">
        <f t="shared" si="1"/>
        <v>Golongan I/I</v>
      </c>
      <c r="E39" s="33" t="s">
        <v>5050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6.57"/>
    <col customWidth="1" min="2" max="2" width="14.0"/>
    <col customWidth="1" min="3" max="3" width="8.57"/>
    <col customWidth="1" min="4" max="5" width="12.14"/>
    <col customWidth="1" hidden="1" min="6" max="6" width="34.14"/>
    <col customWidth="1" min="7" max="7" width="27.71"/>
    <col customWidth="1" min="8" max="8" width="18.71"/>
    <col customWidth="1" hidden="1" min="9" max="9" width="13.0"/>
    <col customWidth="1" hidden="1" min="10" max="12" width="12.57"/>
    <col customWidth="1" hidden="1" min="13" max="13" width="7.57"/>
    <col customWidth="1" hidden="1" min="14" max="14" width="12.86"/>
    <col customWidth="1" hidden="1" min="15" max="15" width="9.0"/>
    <col customWidth="1" hidden="1" min="16" max="16" width="22.57"/>
    <col customWidth="1" hidden="1" min="17" max="17" width="20.57"/>
    <col customWidth="1" hidden="1" min="18" max="18" width="17.86"/>
    <col customWidth="1" hidden="1" min="19" max="19" width="34.86"/>
    <col customWidth="1" hidden="1" min="20" max="20" width="15.14"/>
    <col customWidth="1" min="21" max="22" width="13.57"/>
    <col customWidth="1" min="23" max="26" width="14.43"/>
  </cols>
  <sheetData>
    <row r="1">
      <c r="A1" s="34" t="s">
        <v>4818</v>
      </c>
      <c r="B1" s="35" t="s">
        <v>4819</v>
      </c>
      <c r="C1" s="35" t="s">
        <v>4821</v>
      </c>
      <c r="D1" s="3" t="s">
        <v>4822</v>
      </c>
      <c r="E1" s="3" t="s">
        <v>4820</v>
      </c>
      <c r="F1" s="3" t="s">
        <v>5051</v>
      </c>
      <c r="G1" s="35" t="s">
        <v>0</v>
      </c>
      <c r="H1" s="3" t="s">
        <v>15</v>
      </c>
      <c r="I1" s="3" t="s">
        <v>24</v>
      </c>
      <c r="J1" s="3" t="s">
        <v>25</v>
      </c>
      <c r="K1" s="3" t="s">
        <v>16</v>
      </c>
      <c r="L1" s="3" t="s">
        <v>5052</v>
      </c>
      <c r="M1" s="3" t="s">
        <v>4829</v>
      </c>
      <c r="N1" s="3" t="s">
        <v>4830</v>
      </c>
      <c r="O1" s="3" t="s">
        <v>4831</v>
      </c>
      <c r="P1" s="3" t="s">
        <v>4832</v>
      </c>
      <c r="Q1" s="3" t="s">
        <v>5053</v>
      </c>
      <c r="R1" s="3" t="s">
        <v>4833</v>
      </c>
      <c r="S1" s="3" t="s">
        <v>4830</v>
      </c>
      <c r="T1" s="3" t="s">
        <v>5054</v>
      </c>
      <c r="U1" s="35" t="s">
        <v>5055</v>
      </c>
      <c r="V1" s="35" t="s">
        <v>5056</v>
      </c>
      <c r="W1" s="35" t="s">
        <v>5057</v>
      </c>
      <c r="X1" s="35" t="s">
        <v>5058</v>
      </c>
      <c r="Y1" s="35" t="s">
        <v>5059</v>
      </c>
      <c r="Z1" s="35" t="s">
        <v>5060</v>
      </c>
    </row>
    <row r="2">
      <c r="A2" s="36" t="s">
        <v>5061</v>
      </c>
      <c r="B2" s="37"/>
      <c r="C2" s="37"/>
      <c r="D2" s="38" t="str">
        <f t="shared" ref="D2:D555" si="1">B2&amp;C2</f>
        <v/>
      </c>
      <c r="E2" s="38" t="str">
        <f>VLOOKUP(D2,'KELAS (REFERENSI)'!$E$1:$J$68,6,FALSE)</f>
        <v>#N/A</v>
      </c>
      <c r="F2" s="39" t="str">
        <f t="shared" ref="F2:F2001" si="2">"PETUGAS."&amp;A2&amp;"/SPK/SE/PPL/3172/2026"</f>
        <v>PETUGAS.0001/SPK/SE/PPL/3172/2026</v>
      </c>
      <c r="G2" s="40"/>
      <c r="H2" s="39" t="str">
        <f>VLOOKUP(G2,'MITRA (REFERENSI)'!$A:$Z,16,FALSE)</f>
        <v>#N/A</v>
      </c>
      <c r="I2" s="39" t="str">
        <f>VLOOKUP(G2,'MITRA (REFERENSI)'!$A:$Z,25,FALSE)</f>
        <v>#N/A</v>
      </c>
      <c r="J2" s="38" t="str">
        <f>VLOOKUP(G2,'MITRA (REFERENSI)'!$A:$Z,26,FALSE)</f>
        <v>#N/A</v>
      </c>
      <c r="K2" s="38" t="str">
        <f>VLOOKUP(G2,'MITRA (REFERENSI)'!$A:$Z,15,FALSE)</f>
        <v>#N/A</v>
      </c>
      <c r="L2" s="38" t="str">
        <f>VLOOKUP(G2,'MITRA (REFERENSI)'!$A:$Z,15,FALSE)</f>
        <v>#N/A</v>
      </c>
      <c r="M2" s="38" t="str">
        <f>IF(B2=1,'KELAS (REFERENSI)'!M2,IF(B2=2,'KELAS (REFERENSI)'!M17,IF(B2=3,'KELAS (REFERENSI)'!M32,IF(B2=4,'KELAS (REFERENSI)'!M47,""))))</f>
        <v/>
      </c>
      <c r="N2" s="38" t="str">
        <f>IF(B2=1,'KELAS (REFERENSI)'!N2,IF(B2=2,'KELAS (REFERENSI)'!N17,IF(B2=3,'KELAS (REFERENSI)'!N32,IF(B2=4,'KELAS (REFERENSI)'!N47,""))))</f>
        <v/>
      </c>
      <c r="O2" s="38" t="str">
        <f>IF(B2=1,'KELAS (REFERENSI)'!O2,IF(B2=2,'KELAS (REFERENSI)'!O17,IF(B2=3,'KELAS (REFERENSI)'!O32,IF(B2=4,'KELAS (REFERENSI)'!O47,""))))</f>
        <v/>
      </c>
      <c r="P2" s="38" t="str">
        <f>IF(B2=1,'KELAS (REFERENSI)'!P2,IF(B2=2,'KELAS (REFERENSI)'!P17,IF(B2=3,'KELAS (REFERENSI)'!P32,IF(B2=4,'KELAS (REFERENSI)'!P47,""))))</f>
        <v/>
      </c>
      <c r="Q2" s="8" t="s">
        <v>5062</v>
      </c>
      <c r="R2" s="38" t="str">
        <f>IF(B2=1,'[1]KELAS (REF) 1080'!L2,IF(B2=2,'[1]KELAS (REF) 1080'!L15,IF(B2=3,'[1]KELAS (REF) 1080'!L45,"")))</f>
        <v/>
      </c>
      <c r="S2" s="38" t="s">
        <v>5063</v>
      </c>
      <c r="T2" s="38" t="s">
        <v>5064</v>
      </c>
      <c r="U2" s="41"/>
      <c r="V2" s="41"/>
      <c r="W2" s="42"/>
      <c r="X2" s="42"/>
      <c r="Y2" s="42"/>
      <c r="Z2" s="42"/>
    </row>
    <row r="3">
      <c r="A3" s="36" t="s">
        <v>5065</v>
      </c>
      <c r="B3" s="37"/>
      <c r="C3" s="37"/>
      <c r="D3" s="38" t="str">
        <f t="shared" si="1"/>
        <v/>
      </c>
      <c r="E3" s="38" t="str">
        <f>VLOOKUP(D3,'KELAS (REFERENSI)'!$E$1:$J$68,6,FALSE)</f>
        <v>#N/A</v>
      </c>
      <c r="F3" s="39" t="str">
        <f t="shared" si="2"/>
        <v>PETUGAS.0002/SPK/SE/PPL/3172/2026</v>
      </c>
      <c r="G3" s="40"/>
      <c r="H3" s="39" t="str">
        <f>VLOOKUP(G3,'MITRA (REFERENSI)'!$A:$Z,16,FALSE)</f>
        <v>#N/A</v>
      </c>
      <c r="I3" s="39" t="str">
        <f>VLOOKUP(G3,'MITRA (REFERENSI)'!$A:$Z,25,FALSE)</f>
        <v>#N/A</v>
      </c>
      <c r="J3" s="38" t="str">
        <f>VLOOKUP(G3,'MITRA (REFERENSI)'!$A:$Z,26,FALSE)</f>
        <v>#N/A</v>
      </c>
      <c r="K3" s="38" t="str">
        <f>VLOOKUP(G3,'MITRA (REFERENSI)'!$A:$Z,15,FALSE)</f>
        <v>#N/A</v>
      </c>
      <c r="L3" s="38" t="str">
        <f>VLOOKUP(G3,'MITRA (REFERENSI)'!$A:$Z,15,FALSE)</f>
        <v>#N/A</v>
      </c>
      <c r="M3" s="38" t="str">
        <f>IF(B3=1,'KELAS (REFERENSI)'!M3,IF(B3=2,'KELAS (REFERENSI)'!M18,IF(B3=3,'KELAS (REFERENSI)'!M33,IF(B3=4,'KELAS (REFERENSI)'!M48,""))))</f>
        <v/>
      </c>
      <c r="N3" s="38" t="str">
        <f>IF(B3=1,'KELAS (REFERENSI)'!N3,IF(B3=2,'KELAS (REFERENSI)'!N18,IF(B3=3,'KELAS (REFERENSI)'!N33,IF(B3=4,'KELAS (REFERENSI)'!N48,""))))</f>
        <v/>
      </c>
      <c r="O3" s="38" t="str">
        <f>IF(B3=1,'KELAS (REFERENSI)'!O3,IF(B3=2,'KELAS (REFERENSI)'!O18,IF(B3=3,'KELAS (REFERENSI)'!O33,IF(B3=4,'KELAS (REFERENSI)'!O48,""))))</f>
        <v/>
      </c>
      <c r="P3" s="38" t="str">
        <f>IF(B3=1,'KELAS (REFERENSI)'!P3,IF(B3=2,'KELAS (REFERENSI)'!P18,IF(B3=3,'KELAS (REFERENSI)'!P33,IF(B3=4,'KELAS (REFERENSI)'!P48,""))))</f>
        <v/>
      </c>
      <c r="Q3" s="38" t="str">
        <f t="shared" ref="Q3:Q2001" si="4">Q2</f>
        <v>BPS Kota Jakarta Timur</v>
      </c>
      <c r="R3" s="38" t="str">
        <f t="shared" ref="R3:R4" si="5">IF(B3=1,'[1]KELAS (REF) 1080'!L3,IF(B3=2,'[1]KELAS (REF) 1080'!L23,IF(B3=3,'[1]KELAS (REF) 1080'!L46,"")))</f>
        <v/>
      </c>
      <c r="S3" s="38" t="str">
        <f t="shared" ref="S3:T3" si="3">S2</f>
        <v>15 Juni sampai dengan 31 Agustus 2026</v>
      </c>
      <c r="T3" s="38" t="str">
        <f t="shared" si="3"/>
        <v>31 Agustus 2026</v>
      </c>
      <c r="U3" s="41"/>
      <c r="V3" s="41"/>
      <c r="W3" s="42"/>
      <c r="X3" s="42"/>
      <c r="Y3" s="42"/>
      <c r="Z3" s="42"/>
    </row>
    <row r="4">
      <c r="A4" s="36" t="s">
        <v>5066</v>
      </c>
      <c r="B4" s="37"/>
      <c r="C4" s="37"/>
      <c r="D4" s="38" t="str">
        <f t="shared" si="1"/>
        <v/>
      </c>
      <c r="E4" s="38" t="str">
        <f>VLOOKUP(D4,'KELAS (REFERENSI)'!$E$1:$J$68,6,FALSE)</f>
        <v>#N/A</v>
      </c>
      <c r="F4" s="39" t="str">
        <f t="shared" si="2"/>
        <v>PETUGAS.0003/SPK/SE/PPL/3172/2026</v>
      </c>
      <c r="G4" s="40"/>
      <c r="H4" s="39" t="str">
        <f>VLOOKUP(G4,'MITRA (REFERENSI)'!$A:$Z,16,FALSE)</f>
        <v>#N/A</v>
      </c>
      <c r="I4" s="39" t="str">
        <f>VLOOKUP(G4,'MITRA (REFERENSI)'!$A:$Z,25,FALSE)</f>
        <v>#N/A</v>
      </c>
      <c r="J4" s="38" t="str">
        <f>VLOOKUP(G4,'MITRA (REFERENSI)'!$A:$Z,26,FALSE)</f>
        <v>#N/A</v>
      </c>
      <c r="K4" s="38" t="str">
        <f>VLOOKUP(G4,'MITRA (REFERENSI)'!$A:$Z,15,FALSE)</f>
        <v>#N/A</v>
      </c>
      <c r="L4" s="38" t="str">
        <f>VLOOKUP(G4,'MITRA (REFERENSI)'!$A:$Z,15,FALSE)</f>
        <v>#N/A</v>
      </c>
      <c r="M4" s="38" t="str">
        <f>IF(B4=1,'KELAS (REFERENSI)'!M4,IF(B4=2,'KELAS (REFERENSI)'!M19,IF(B4=3,'KELAS (REFERENSI)'!M34,IF(B4=4,'KELAS (REFERENSI)'!M49,""))))</f>
        <v/>
      </c>
      <c r="N4" s="38" t="str">
        <f>IF(B4=1,'KELAS (REFERENSI)'!N4,IF(B4=2,'KELAS (REFERENSI)'!N19,IF(B4=3,'KELAS (REFERENSI)'!N34,IF(B4=4,'KELAS (REFERENSI)'!N49,""))))</f>
        <v/>
      </c>
      <c r="O4" s="38" t="str">
        <f>IF(B4=1,'KELAS (REFERENSI)'!O4,IF(B4=2,'KELAS (REFERENSI)'!O19,IF(B4=3,'KELAS (REFERENSI)'!O34,IF(B4=4,'KELAS (REFERENSI)'!O49,""))))</f>
        <v/>
      </c>
      <c r="P4" s="38" t="str">
        <f>IF(B4=1,'KELAS (REFERENSI)'!P4,IF(B4=2,'KELAS (REFERENSI)'!P19,IF(B4=3,'KELAS (REFERENSI)'!P34,IF(B4=4,'KELAS (REFERENSI)'!P49,""))))</f>
        <v/>
      </c>
      <c r="Q4" s="38" t="str">
        <f t="shared" si="4"/>
        <v>BPS Kota Jakarta Timur</v>
      </c>
      <c r="R4" s="38" t="str">
        <f t="shared" si="5"/>
        <v/>
      </c>
      <c r="S4" s="38" t="str">
        <f t="shared" ref="S4:T4" si="6">S3</f>
        <v>15 Juni sampai dengan 31 Agustus 2026</v>
      </c>
      <c r="T4" s="38" t="str">
        <f t="shared" si="6"/>
        <v>31 Agustus 2026</v>
      </c>
      <c r="U4" s="41"/>
      <c r="V4" s="41"/>
      <c r="W4" s="42"/>
      <c r="X4" s="42"/>
      <c r="Y4" s="42"/>
      <c r="Z4" s="42"/>
    </row>
    <row r="5">
      <c r="A5" s="36" t="s">
        <v>5067</v>
      </c>
      <c r="B5" s="37"/>
      <c r="C5" s="37"/>
      <c r="D5" s="38" t="str">
        <f t="shared" si="1"/>
        <v/>
      </c>
      <c r="E5" s="38" t="str">
        <f>VLOOKUP(D5,'KELAS (REFERENSI)'!$E$1:$J$68,6,FALSE)</f>
        <v>#N/A</v>
      </c>
      <c r="F5" s="39" t="str">
        <f t="shared" si="2"/>
        <v>PETUGAS.0004/SPK/SE/PPL/3172/2026</v>
      </c>
      <c r="G5" s="40"/>
      <c r="H5" s="39" t="str">
        <f>VLOOKUP(G5,'MITRA (REFERENSI)'!$A:$Z,16,FALSE)</f>
        <v>#N/A</v>
      </c>
      <c r="I5" s="39" t="str">
        <f>VLOOKUP(G5,'MITRA (REFERENSI)'!$A:$Z,25,FALSE)</f>
        <v>#N/A</v>
      </c>
      <c r="J5" s="38" t="str">
        <f>VLOOKUP(G5,'MITRA (REFERENSI)'!$A:$Z,26,FALSE)</f>
        <v>#N/A</v>
      </c>
      <c r="K5" s="38" t="str">
        <f>VLOOKUP(G5,'MITRA (REFERENSI)'!$A:$Z,15,FALSE)</f>
        <v>#N/A</v>
      </c>
      <c r="L5" s="38" t="str">
        <f>VLOOKUP(G5,'MITRA (REFERENSI)'!$A:$Z,15,FALSE)</f>
        <v>#N/A</v>
      </c>
      <c r="M5" s="38" t="str">
        <f>IF(B5=1,'KELAS (REFERENSI)'!M5,IF(B5=2,'KELAS (REFERENSI)'!M20,IF(B5=3,'KELAS (REFERENSI)'!M35,IF(B5=4,'KELAS (REFERENSI)'!M50,""))))</f>
        <v/>
      </c>
      <c r="N5" s="38" t="str">
        <f>IF(B5=1,'KELAS (REFERENSI)'!N5,IF(B5=2,'KELAS (REFERENSI)'!N20,IF(B5=3,'KELAS (REFERENSI)'!N35,IF(B5=4,'KELAS (REFERENSI)'!N50,""))))</f>
        <v/>
      </c>
      <c r="O5" s="38" t="str">
        <f>IF(B5=1,'KELAS (REFERENSI)'!O5,IF(B5=2,'KELAS (REFERENSI)'!O20,IF(B5=3,'KELAS (REFERENSI)'!O35,IF(B5=4,'KELAS (REFERENSI)'!O50,""))))</f>
        <v/>
      </c>
      <c r="P5" s="38" t="str">
        <f>IF(B5=1,'KELAS (REFERENSI)'!P5,IF(B5=2,'KELAS (REFERENSI)'!P20,IF(B5=3,'KELAS (REFERENSI)'!P35,IF(B5=4,'KELAS (REFERENSI)'!P50,""))))</f>
        <v/>
      </c>
      <c r="Q5" s="38" t="str">
        <f t="shared" si="4"/>
        <v>BPS Kota Jakarta Timur</v>
      </c>
      <c r="R5" s="38" t="str">
        <f>IF(B5=1,'[1]KELAS (REF) 1080'!L5,IF(B5=2,'[1]KELAS (REF) 1080'!L25,IF(B5=3,'[1]KELAS (REF) 1080'!#REF!,"")))</f>
        <v>#ERROR!</v>
      </c>
      <c r="S5" s="38" t="str">
        <f t="shared" ref="S5:T5" si="7">S4</f>
        <v>15 Juni sampai dengan 31 Agustus 2026</v>
      </c>
      <c r="T5" s="38" t="str">
        <f t="shared" si="7"/>
        <v>31 Agustus 2026</v>
      </c>
      <c r="U5" s="41"/>
      <c r="V5" s="41"/>
      <c r="W5" s="42"/>
      <c r="X5" s="42"/>
      <c r="Y5" s="42"/>
      <c r="Z5" s="42"/>
    </row>
    <row r="6">
      <c r="A6" s="36" t="s">
        <v>5068</v>
      </c>
      <c r="B6" s="37"/>
      <c r="C6" s="37"/>
      <c r="D6" s="38" t="str">
        <f t="shared" si="1"/>
        <v/>
      </c>
      <c r="E6" s="38" t="str">
        <f>VLOOKUP(D6,'KELAS (REFERENSI)'!$E$1:$J$68,6,FALSE)</f>
        <v>#N/A</v>
      </c>
      <c r="F6" s="39" t="str">
        <f t="shared" si="2"/>
        <v>PETUGAS.0005/SPK/SE/PPL/3172/2026</v>
      </c>
      <c r="G6" s="40"/>
      <c r="H6" s="39" t="str">
        <f>VLOOKUP(G6,'MITRA (REFERENSI)'!$A:$Z,16,FALSE)</f>
        <v>#N/A</v>
      </c>
      <c r="I6" s="39" t="str">
        <f>VLOOKUP(G6,'MITRA (REFERENSI)'!$A:$Z,25,FALSE)</f>
        <v>#N/A</v>
      </c>
      <c r="J6" s="38" t="str">
        <f>VLOOKUP(G6,'MITRA (REFERENSI)'!$A:$Z,26,FALSE)</f>
        <v>#N/A</v>
      </c>
      <c r="K6" s="38" t="str">
        <f>VLOOKUP(G6,'MITRA (REFERENSI)'!$A:$Z,15,FALSE)</f>
        <v>#N/A</v>
      </c>
      <c r="L6" s="38" t="str">
        <f>VLOOKUP(G6,'MITRA (REFERENSI)'!$A:$Z,15,FALSE)</f>
        <v>#N/A</v>
      </c>
      <c r="M6" s="38" t="str">
        <f>IF(B6=1,'KELAS (REFERENSI)'!M6,IF(B6=2,'KELAS (REFERENSI)'!M21,IF(B6=3,'KELAS (REFERENSI)'!M36,IF(B6=4,'KELAS (REFERENSI)'!M51,""))))</f>
        <v/>
      </c>
      <c r="N6" s="38" t="str">
        <f>IF(B6=1,'KELAS (REFERENSI)'!N6,IF(B6=2,'KELAS (REFERENSI)'!N21,IF(B6=3,'KELAS (REFERENSI)'!N36,IF(B6=4,'KELAS (REFERENSI)'!N51,""))))</f>
        <v/>
      </c>
      <c r="O6" s="38" t="str">
        <f>IF(B6=1,'KELAS (REFERENSI)'!O6,IF(B6=2,'KELAS (REFERENSI)'!O21,IF(B6=3,'KELAS (REFERENSI)'!O36,IF(B6=4,'KELAS (REFERENSI)'!O51,""))))</f>
        <v/>
      </c>
      <c r="P6" s="38" t="str">
        <f>IF(B6=1,'KELAS (REFERENSI)'!P6,IF(B6=2,'KELAS (REFERENSI)'!P21,IF(B6=3,'KELAS (REFERENSI)'!P36,IF(B6=4,'KELAS (REFERENSI)'!P51,""))))</f>
        <v/>
      </c>
      <c r="Q6" s="38" t="str">
        <f t="shared" si="4"/>
        <v>BPS Kota Jakarta Timur</v>
      </c>
      <c r="R6" s="38" t="str">
        <f>IF(B6=1,'[1]KELAS (REF) 1080'!L6,IF(B6=2,'[1]KELAS (REF) 1080'!L26,IF(B6=3,'[1]KELAS (REF) 1080'!#REF!,"")))</f>
        <v>#ERROR!</v>
      </c>
      <c r="S6" s="38" t="str">
        <f t="shared" ref="S6:T6" si="8">S5</f>
        <v>15 Juni sampai dengan 31 Agustus 2026</v>
      </c>
      <c r="T6" s="38" t="str">
        <f t="shared" si="8"/>
        <v>31 Agustus 2026</v>
      </c>
      <c r="U6" s="41"/>
      <c r="V6" s="41"/>
      <c r="W6" s="42"/>
      <c r="X6" s="42"/>
      <c r="Y6" s="42"/>
      <c r="Z6" s="42"/>
    </row>
    <row r="7">
      <c r="A7" s="36" t="s">
        <v>5069</v>
      </c>
      <c r="B7" s="37"/>
      <c r="C7" s="37"/>
      <c r="D7" s="38" t="str">
        <f t="shared" si="1"/>
        <v/>
      </c>
      <c r="E7" s="38" t="str">
        <f>VLOOKUP(D7,'KELAS (REFERENSI)'!$E$1:$J$68,6,FALSE)</f>
        <v>#N/A</v>
      </c>
      <c r="F7" s="39" t="str">
        <f t="shared" si="2"/>
        <v>PETUGAS.0006/SPK/SE/PPL/3172/2026</v>
      </c>
      <c r="G7" s="40"/>
      <c r="H7" s="39" t="str">
        <f>VLOOKUP(G7,'MITRA (REFERENSI)'!$A:$Z,16,FALSE)</f>
        <v>#N/A</v>
      </c>
      <c r="I7" s="39" t="str">
        <f>VLOOKUP(G7,'MITRA (REFERENSI)'!$A:$Z,25,FALSE)</f>
        <v>#N/A</v>
      </c>
      <c r="J7" s="38" t="str">
        <f>VLOOKUP(G7,'MITRA (REFERENSI)'!$A:$Z,26,FALSE)</f>
        <v>#N/A</v>
      </c>
      <c r="K7" s="38" t="str">
        <f>VLOOKUP(G7,'MITRA (REFERENSI)'!$A:$Z,15,FALSE)</f>
        <v>#N/A</v>
      </c>
      <c r="L7" s="38" t="str">
        <f>VLOOKUP(G7,'MITRA (REFERENSI)'!$A:$Z,15,FALSE)</f>
        <v>#N/A</v>
      </c>
      <c r="M7" s="38" t="str">
        <f>IF(B7=1,'KELAS (REFERENSI)'!M7,IF(B7=2,'KELAS (REFERENSI)'!M22,IF(B7=3,'KELAS (REFERENSI)'!M37,IF(B7=4,'KELAS (REFERENSI)'!M52,""))))</f>
        <v/>
      </c>
      <c r="N7" s="38" t="str">
        <f>IF(B7=1,'KELAS (REFERENSI)'!N7,IF(B7=2,'KELAS (REFERENSI)'!N22,IF(B7=3,'KELAS (REFERENSI)'!N37,IF(B7=4,'KELAS (REFERENSI)'!N52,""))))</f>
        <v/>
      </c>
      <c r="O7" s="38" t="str">
        <f>IF(B7=1,'KELAS (REFERENSI)'!O7,IF(B7=2,'KELAS (REFERENSI)'!O22,IF(B7=3,'KELAS (REFERENSI)'!O37,IF(B7=4,'KELAS (REFERENSI)'!O52,""))))</f>
        <v/>
      </c>
      <c r="P7" s="38" t="str">
        <f>IF(B7=1,'KELAS (REFERENSI)'!P7,IF(B7=2,'KELAS (REFERENSI)'!P22,IF(B7=3,'KELAS (REFERENSI)'!P37,IF(B7=4,'KELAS (REFERENSI)'!P52,""))))</f>
        <v/>
      </c>
      <c r="Q7" s="38" t="str">
        <f t="shared" si="4"/>
        <v>BPS Kota Jakarta Timur</v>
      </c>
      <c r="R7" s="38" t="str">
        <f>IF(B7=1,'[1]KELAS (REF) 1080'!L7,IF(B7=2,'[1]KELAS (REF) 1080'!L27,IF(B7=3,'[1]KELAS (REF) 1080'!#REF!,"")))</f>
        <v>#ERROR!</v>
      </c>
      <c r="S7" s="38" t="str">
        <f t="shared" ref="S7:T7" si="9">S6</f>
        <v>15 Juni sampai dengan 31 Agustus 2026</v>
      </c>
      <c r="T7" s="38" t="str">
        <f t="shared" si="9"/>
        <v>31 Agustus 2026</v>
      </c>
      <c r="U7" s="41"/>
      <c r="V7" s="41"/>
      <c r="W7" s="42"/>
      <c r="X7" s="42"/>
      <c r="Y7" s="42"/>
      <c r="Z7" s="42"/>
    </row>
    <row r="8">
      <c r="A8" s="36" t="s">
        <v>5070</v>
      </c>
      <c r="B8" s="37"/>
      <c r="C8" s="37"/>
      <c r="D8" s="38" t="str">
        <f t="shared" si="1"/>
        <v/>
      </c>
      <c r="E8" s="38" t="str">
        <f>VLOOKUP(D8,'KELAS (REFERENSI)'!$E$1:$J$68,6,FALSE)</f>
        <v>#N/A</v>
      </c>
      <c r="F8" s="39" t="str">
        <f t="shared" si="2"/>
        <v>PETUGAS.0007/SPK/SE/PPL/3172/2026</v>
      </c>
      <c r="G8" s="40"/>
      <c r="H8" s="39" t="str">
        <f>VLOOKUP(G8,'MITRA (REFERENSI)'!$A:$Z,16,FALSE)</f>
        <v>#N/A</v>
      </c>
      <c r="I8" s="39" t="str">
        <f>VLOOKUP(G8,'MITRA (REFERENSI)'!$A:$Z,25,FALSE)</f>
        <v>#N/A</v>
      </c>
      <c r="J8" s="38" t="str">
        <f>VLOOKUP(G8,'MITRA (REFERENSI)'!$A:$Z,26,FALSE)</f>
        <v>#N/A</v>
      </c>
      <c r="K8" s="38" t="str">
        <f>VLOOKUP(G8,'MITRA (REFERENSI)'!$A:$Z,15,FALSE)</f>
        <v>#N/A</v>
      </c>
      <c r="L8" s="38" t="str">
        <f>VLOOKUP(G8,'MITRA (REFERENSI)'!$A:$Z,15,FALSE)</f>
        <v>#N/A</v>
      </c>
      <c r="M8" s="38" t="str">
        <f>IF(B8=1,'KELAS (REFERENSI)'!M8,IF(B8=2,'KELAS (REFERENSI)'!M23,IF(B8=3,'KELAS (REFERENSI)'!M38,IF(B8=4,'KELAS (REFERENSI)'!M53,""))))</f>
        <v/>
      </c>
      <c r="N8" s="38" t="str">
        <f>IF(B8=1,'KELAS (REFERENSI)'!N8,IF(B8=2,'KELAS (REFERENSI)'!N23,IF(B8=3,'KELAS (REFERENSI)'!N38,IF(B8=4,'KELAS (REFERENSI)'!N53,""))))</f>
        <v/>
      </c>
      <c r="O8" s="38" t="str">
        <f>IF(B8=1,'KELAS (REFERENSI)'!O8,IF(B8=2,'KELAS (REFERENSI)'!O23,IF(B8=3,'KELAS (REFERENSI)'!O38,IF(B8=4,'KELAS (REFERENSI)'!O53,""))))</f>
        <v/>
      </c>
      <c r="P8" s="38" t="str">
        <f>IF(B8=1,'KELAS (REFERENSI)'!P8,IF(B8=2,'KELAS (REFERENSI)'!P23,IF(B8=3,'KELAS (REFERENSI)'!P38,IF(B8=4,'KELAS (REFERENSI)'!P53,""))))</f>
        <v/>
      </c>
      <c r="Q8" s="38" t="str">
        <f t="shared" si="4"/>
        <v>BPS Kota Jakarta Timur</v>
      </c>
      <c r="R8" s="38" t="str">
        <f t="shared" ref="R8:R14" si="11">IF(B8=1,'[1]KELAS (REF) 1080'!L8,IF(B8=2,'[1]KELAS (REF) 1080'!L28,IF(B8=3,'[1]KELAS (REF) 1080'!L48,"")))</f>
        <v/>
      </c>
      <c r="S8" s="38" t="str">
        <f t="shared" ref="S8:T8" si="10">S7</f>
        <v>15 Juni sampai dengan 31 Agustus 2026</v>
      </c>
      <c r="T8" s="38" t="str">
        <f t="shared" si="10"/>
        <v>31 Agustus 2026</v>
      </c>
      <c r="U8" s="41"/>
      <c r="V8" s="41"/>
      <c r="W8" s="42"/>
      <c r="X8" s="42"/>
      <c r="Y8" s="42"/>
      <c r="Z8" s="42"/>
    </row>
    <row r="9">
      <c r="A9" s="36" t="s">
        <v>5071</v>
      </c>
      <c r="B9" s="37"/>
      <c r="C9" s="37"/>
      <c r="D9" s="38" t="str">
        <f t="shared" si="1"/>
        <v/>
      </c>
      <c r="E9" s="38" t="str">
        <f>VLOOKUP(D9,'KELAS (REFERENSI)'!$E$1:$J$68,6,FALSE)</f>
        <v>#N/A</v>
      </c>
      <c r="F9" s="39" t="str">
        <f t="shared" si="2"/>
        <v>PETUGAS.0008/SPK/SE/PPL/3172/2026</v>
      </c>
      <c r="G9" s="40"/>
      <c r="H9" s="39" t="str">
        <f>VLOOKUP(G9,'MITRA (REFERENSI)'!$A:$Z,16,FALSE)</f>
        <v>#N/A</v>
      </c>
      <c r="I9" s="39" t="str">
        <f>VLOOKUP(G9,'MITRA (REFERENSI)'!$A:$Z,25,FALSE)</f>
        <v>#N/A</v>
      </c>
      <c r="J9" s="38" t="str">
        <f>VLOOKUP(G9,'MITRA (REFERENSI)'!$A:$Z,26,FALSE)</f>
        <v>#N/A</v>
      </c>
      <c r="K9" s="38" t="str">
        <f>VLOOKUP(G9,'MITRA (REFERENSI)'!$A:$Z,15,FALSE)</f>
        <v>#N/A</v>
      </c>
      <c r="L9" s="38" t="str">
        <f>VLOOKUP(G9,'MITRA (REFERENSI)'!$A:$Z,15,FALSE)</f>
        <v>#N/A</v>
      </c>
      <c r="M9" s="38" t="str">
        <f>IF(B9=1,'KELAS (REFERENSI)'!M9,IF(B9=2,'KELAS (REFERENSI)'!M24,IF(B9=3,'KELAS (REFERENSI)'!M39,IF(B9=4,'KELAS (REFERENSI)'!M54,""))))</f>
        <v/>
      </c>
      <c r="N9" s="38" t="str">
        <f>IF(B9=1,'KELAS (REFERENSI)'!N9,IF(B9=2,'KELAS (REFERENSI)'!N24,IF(B9=3,'KELAS (REFERENSI)'!N39,IF(B9=4,'KELAS (REFERENSI)'!N54,""))))</f>
        <v/>
      </c>
      <c r="O9" s="38" t="str">
        <f>IF(B9=1,'KELAS (REFERENSI)'!O9,IF(B9=2,'KELAS (REFERENSI)'!O24,IF(B9=3,'KELAS (REFERENSI)'!O39,IF(B9=4,'KELAS (REFERENSI)'!O54,""))))</f>
        <v/>
      </c>
      <c r="P9" s="38" t="str">
        <f>IF(B9=1,'KELAS (REFERENSI)'!P9,IF(B9=2,'KELAS (REFERENSI)'!P24,IF(B9=3,'KELAS (REFERENSI)'!P39,IF(B9=4,'KELAS (REFERENSI)'!P54,""))))</f>
        <v/>
      </c>
      <c r="Q9" s="38" t="str">
        <f t="shared" si="4"/>
        <v>BPS Kota Jakarta Timur</v>
      </c>
      <c r="R9" s="38" t="str">
        <f t="shared" si="11"/>
        <v/>
      </c>
      <c r="S9" s="38" t="str">
        <f t="shared" ref="S9:T9" si="12">S8</f>
        <v>15 Juni sampai dengan 31 Agustus 2026</v>
      </c>
      <c r="T9" s="38" t="str">
        <f t="shared" si="12"/>
        <v>31 Agustus 2026</v>
      </c>
      <c r="U9" s="41"/>
      <c r="V9" s="41"/>
      <c r="W9" s="42"/>
      <c r="X9" s="42"/>
      <c r="Y9" s="42"/>
      <c r="Z9" s="42"/>
    </row>
    <row r="10">
      <c r="A10" s="36" t="s">
        <v>5072</v>
      </c>
      <c r="B10" s="37"/>
      <c r="C10" s="37"/>
      <c r="D10" s="38" t="str">
        <f t="shared" si="1"/>
        <v/>
      </c>
      <c r="E10" s="38" t="str">
        <f>VLOOKUP(D10,'KELAS (REFERENSI)'!$E$1:$J$68,6,FALSE)</f>
        <v>#N/A</v>
      </c>
      <c r="F10" s="39" t="str">
        <f t="shared" si="2"/>
        <v>PETUGAS.0009/SPK/SE/PPL/3172/2026</v>
      </c>
      <c r="G10" s="40"/>
      <c r="H10" s="39" t="str">
        <f>VLOOKUP(G10,'MITRA (REFERENSI)'!$A:$Z,16,FALSE)</f>
        <v>#N/A</v>
      </c>
      <c r="I10" s="39" t="str">
        <f>VLOOKUP(G10,'MITRA (REFERENSI)'!$A:$Z,25,FALSE)</f>
        <v>#N/A</v>
      </c>
      <c r="J10" s="38" t="str">
        <f>VLOOKUP(G10,'MITRA (REFERENSI)'!$A:$Z,26,FALSE)</f>
        <v>#N/A</v>
      </c>
      <c r="K10" s="38" t="str">
        <f>VLOOKUP(G10,'MITRA (REFERENSI)'!$A:$Z,15,FALSE)</f>
        <v>#N/A</v>
      </c>
      <c r="L10" s="38" t="str">
        <f>VLOOKUP(G10,'MITRA (REFERENSI)'!$A:$Z,15,FALSE)</f>
        <v>#N/A</v>
      </c>
      <c r="M10" s="38" t="str">
        <f>IF(B10=1,'KELAS (REFERENSI)'!M10,IF(B10=2,'KELAS (REFERENSI)'!M25,IF(B10=3,'KELAS (REFERENSI)'!M40,IF(B10=4,'KELAS (REFERENSI)'!M55,""))))</f>
        <v/>
      </c>
      <c r="N10" s="38" t="str">
        <f>IF(B10=1,'KELAS (REFERENSI)'!N10,IF(B10=2,'KELAS (REFERENSI)'!N25,IF(B10=3,'KELAS (REFERENSI)'!N40,IF(B10=4,'KELAS (REFERENSI)'!N55,""))))</f>
        <v/>
      </c>
      <c r="O10" s="38" t="str">
        <f>IF(B10=1,'KELAS (REFERENSI)'!O10,IF(B10=2,'KELAS (REFERENSI)'!O25,IF(B10=3,'KELAS (REFERENSI)'!O40,IF(B10=4,'KELAS (REFERENSI)'!O55,""))))</f>
        <v/>
      </c>
      <c r="P10" s="38" t="str">
        <f>IF(B10=1,'KELAS (REFERENSI)'!P10,IF(B10=2,'KELAS (REFERENSI)'!P25,IF(B10=3,'KELAS (REFERENSI)'!P40,IF(B10=4,'KELAS (REFERENSI)'!P55,""))))</f>
        <v/>
      </c>
      <c r="Q10" s="38" t="str">
        <f t="shared" si="4"/>
        <v>BPS Kota Jakarta Timur</v>
      </c>
      <c r="R10" s="38" t="str">
        <f t="shared" si="11"/>
        <v/>
      </c>
      <c r="S10" s="38" t="str">
        <f t="shared" ref="S10:T10" si="13">S9</f>
        <v>15 Juni sampai dengan 31 Agustus 2026</v>
      </c>
      <c r="T10" s="38" t="str">
        <f t="shared" si="13"/>
        <v>31 Agustus 2026</v>
      </c>
      <c r="U10" s="41"/>
      <c r="V10" s="41"/>
      <c r="W10" s="42"/>
      <c r="X10" s="42"/>
      <c r="Y10" s="42"/>
      <c r="Z10" s="42"/>
    </row>
    <row r="11">
      <c r="A11" s="36" t="s">
        <v>5073</v>
      </c>
      <c r="B11" s="37"/>
      <c r="C11" s="37"/>
      <c r="D11" s="38" t="str">
        <f t="shared" si="1"/>
        <v/>
      </c>
      <c r="E11" s="38" t="str">
        <f>VLOOKUP(D11,'KELAS (REFERENSI)'!$E$1:$J$68,6,FALSE)</f>
        <v>#N/A</v>
      </c>
      <c r="F11" s="39" t="str">
        <f t="shared" si="2"/>
        <v>PETUGAS.0010/SPK/SE/PPL/3172/2026</v>
      </c>
      <c r="G11" s="40"/>
      <c r="H11" s="39" t="str">
        <f>VLOOKUP(G11,'MITRA (REFERENSI)'!$A:$Z,16,FALSE)</f>
        <v>#N/A</v>
      </c>
      <c r="I11" s="39" t="str">
        <f>VLOOKUP(G11,'MITRA (REFERENSI)'!$A:$Z,25,FALSE)</f>
        <v>#N/A</v>
      </c>
      <c r="J11" s="38" t="str">
        <f>VLOOKUP(G11,'MITRA (REFERENSI)'!$A:$Z,26,FALSE)</f>
        <v>#N/A</v>
      </c>
      <c r="K11" s="38" t="str">
        <f>VLOOKUP(G11,'MITRA (REFERENSI)'!$A:$Z,15,FALSE)</f>
        <v>#N/A</v>
      </c>
      <c r="L11" s="38" t="str">
        <f>VLOOKUP(G11,'MITRA (REFERENSI)'!$A:$Z,15,FALSE)</f>
        <v>#N/A</v>
      </c>
      <c r="M11" s="38" t="str">
        <f>IF(B11=1,'KELAS (REFERENSI)'!M11,IF(B11=2,'KELAS (REFERENSI)'!M26,IF(B11=3,'KELAS (REFERENSI)'!M41,IF(B11=4,'KELAS (REFERENSI)'!M56,""))))</f>
        <v/>
      </c>
      <c r="N11" s="38" t="str">
        <f>IF(B11=1,'KELAS (REFERENSI)'!N11,IF(B11=2,'KELAS (REFERENSI)'!N26,IF(B11=3,'KELAS (REFERENSI)'!N41,IF(B11=4,'KELAS (REFERENSI)'!N56,""))))</f>
        <v/>
      </c>
      <c r="O11" s="38" t="str">
        <f>IF(B11=1,'KELAS (REFERENSI)'!O11,IF(B11=2,'KELAS (REFERENSI)'!O26,IF(B11=3,'KELAS (REFERENSI)'!O41,IF(B11=4,'KELAS (REFERENSI)'!O56,""))))</f>
        <v/>
      </c>
      <c r="P11" s="38" t="str">
        <f>IF(B11=1,'KELAS (REFERENSI)'!P11,IF(B11=2,'KELAS (REFERENSI)'!P26,IF(B11=3,'KELAS (REFERENSI)'!P41,IF(B11=4,'KELAS (REFERENSI)'!P56,""))))</f>
        <v/>
      </c>
      <c r="Q11" s="38" t="str">
        <f t="shared" si="4"/>
        <v>BPS Kota Jakarta Timur</v>
      </c>
      <c r="R11" s="38" t="str">
        <f t="shared" si="11"/>
        <v/>
      </c>
      <c r="S11" s="38" t="str">
        <f t="shared" ref="S11:T11" si="14">S10</f>
        <v>15 Juni sampai dengan 31 Agustus 2026</v>
      </c>
      <c r="T11" s="38" t="str">
        <f t="shared" si="14"/>
        <v>31 Agustus 2026</v>
      </c>
      <c r="U11" s="41"/>
      <c r="V11" s="41"/>
      <c r="W11" s="42"/>
      <c r="X11" s="42"/>
      <c r="Y11" s="42"/>
      <c r="Z11" s="42"/>
    </row>
    <row r="12">
      <c r="A12" s="36" t="s">
        <v>5074</v>
      </c>
      <c r="B12" s="37"/>
      <c r="C12" s="37"/>
      <c r="D12" s="38" t="str">
        <f t="shared" si="1"/>
        <v/>
      </c>
      <c r="E12" s="38" t="str">
        <f>VLOOKUP(D12,'KELAS (REFERENSI)'!$E$1:$J$68,6,FALSE)</f>
        <v>#N/A</v>
      </c>
      <c r="F12" s="39" t="str">
        <f t="shared" si="2"/>
        <v>PETUGAS.0011/SPK/SE/PPL/3172/2026</v>
      </c>
      <c r="G12" s="40"/>
      <c r="H12" s="39" t="str">
        <f>VLOOKUP(G12,'MITRA (REFERENSI)'!$A:$Z,16,FALSE)</f>
        <v>#N/A</v>
      </c>
      <c r="I12" s="39" t="str">
        <f>VLOOKUP(G12,'MITRA (REFERENSI)'!$A:$Z,25,FALSE)</f>
        <v>#N/A</v>
      </c>
      <c r="J12" s="38" t="str">
        <f>VLOOKUP(G12,'MITRA (REFERENSI)'!$A:$Z,26,FALSE)</f>
        <v>#N/A</v>
      </c>
      <c r="K12" s="38" t="str">
        <f>VLOOKUP(G12,'MITRA (REFERENSI)'!$A:$Z,15,FALSE)</f>
        <v>#N/A</v>
      </c>
      <c r="L12" s="38" t="str">
        <f>VLOOKUP(G12,'MITRA (REFERENSI)'!$A:$Z,15,FALSE)</f>
        <v>#N/A</v>
      </c>
      <c r="M12" s="38" t="str">
        <f>IF(B12=1,'KELAS (REFERENSI)'!M12,IF(B12=2,'KELAS (REFERENSI)'!M27,IF(B12=3,'KELAS (REFERENSI)'!M42,IF(B12=4,'KELAS (REFERENSI)'!M57,""))))</f>
        <v/>
      </c>
      <c r="N12" s="38" t="str">
        <f>IF(B12=1,'KELAS (REFERENSI)'!N12,IF(B12=2,'KELAS (REFERENSI)'!N27,IF(B12=3,'KELAS (REFERENSI)'!N42,IF(B12=4,'KELAS (REFERENSI)'!N57,""))))</f>
        <v/>
      </c>
      <c r="O12" s="38" t="str">
        <f>IF(B12=1,'KELAS (REFERENSI)'!O12,IF(B12=2,'KELAS (REFERENSI)'!O27,IF(B12=3,'KELAS (REFERENSI)'!O42,IF(B12=4,'KELAS (REFERENSI)'!O57,""))))</f>
        <v/>
      </c>
      <c r="P12" s="38" t="str">
        <f>IF(B12=1,'KELAS (REFERENSI)'!P12,IF(B12=2,'KELAS (REFERENSI)'!P27,IF(B12=3,'KELAS (REFERENSI)'!P42,IF(B12=4,'KELAS (REFERENSI)'!P57,""))))</f>
        <v/>
      </c>
      <c r="Q12" s="38" t="str">
        <f t="shared" si="4"/>
        <v>BPS Kota Jakarta Timur</v>
      </c>
      <c r="R12" s="38" t="str">
        <f t="shared" si="11"/>
        <v/>
      </c>
      <c r="S12" s="38" t="str">
        <f t="shared" ref="S12:T12" si="15">S11</f>
        <v>15 Juni sampai dengan 31 Agustus 2026</v>
      </c>
      <c r="T12" s="38" t="str">
        <f t="shared" si="15"/>
        <v>31 Agustus 2026</v>
      </c>
      <c r="U12" s="41"/>
      <c r="V12" s="41"/>
      <c r="W12" s="42"/>
      <c r="X12" s="42"/>
      <c r="Y12" s="42"/>
      <c r="Z12" s="42"/>
    </row>
    <row r="13">
      <c r="A13" s="36" t="s">
        <v>5075</v>
      </c>
      <c r="B13" s="37"/>
      <c r="C13" s="37"/>
      <c r="D13" s="38" t="str">
        <f t="shared" si="1"/>
        <v/>
      </c>
      <c r="E13" s="38" t="str">
        <f>VLOOKUP(D13,'KELAS (REFERENSI)'!$E$1:$J$68,6,FALSE)</f>
        <v>#N/A</v>
      </c>
      <c r="F13" s="39" t="str">
        <f t="shared" si="2"/>
        <v>PETUGAS.0012/SPK/SE/PPL/3172/2026</v>
      </c>
      <c r="G13" s="40"/>
      <c r="H13" s="39" t="str">
        <f>VLOOKUP(G13,'MITRA (REFERENSI)'!$A:$Z,16,FALSE)</f>
        <v>#N/A</v>
      </c>
      <c r="I13" s="39" t="str">
        <f>VLOOKUP(G13,'MITRA (REFERENSI)'!$A:$Z,25,FALSE)</f>
        <v>#N/A</v>
      </c>
      <c r="J13" s="38" t="str">
        <f>VLOOKUP(G13,'MITRA (REFERENSI)'!$A:$Z,26,FALSE)</f>
        <v>#N/A</v>
      </c>
      <c r="K13" s="38" t="str">
        <f>VLOOKUP(G13,'MITRA (REFERENSI)'!$A:$Z,15,FALSE)</f>
        <v>#N/A</v>
      </c>
      <c r="L13" s="38" t="str">
        <f>VLOOKUP(G13,'MITRA (REFERENSI)'!$A:$Z,15,FALSE)</f>
        <v>#N/A</v>
      </c>
      <c r="M13" s="38" t="str">
        <f>IF(B13=1,'KELAS (REFERENSI)'!M13,IF(B13=2,'KELAS (REFERENSI)'!M28,IF(B13=3,'KELAS (REFERENSI)'!M43,IF(B13=4,'KELAS (REFERENSI)'!M58,""))))</f>
        <v/>
      </c>
      <c r="N13" s="38" t="str">
        <f>IF(B13=1,'KELAS (REFERENSI)'!N13,IF(B13=2,'KELAS (REFERENSI)'!N28,IF(B13=3,'KELAS (REFERENSI)'!N43,IF(B13=4,'KELAS (REFERENSI)'!N58,""))))</f>
        <v/>
      </c>
      <c r="O13" s="38" t="str">
        <f>IF(B13=1,'KELAS (REFERENSI)'!O13,IF(B13=2,'KELAS (REFERENSI)'!O28,IF(B13=3,'KELAS (REFERENSI)'!O43,IF(B13=4,'KELAS (REFERENSI)'!O58,""))))</f>
        <v/>
      </c>
      <c r="P13" s="38" t="str">
        <f>IF(B13=1,'KELAS (REFERENSI)'!P13,IF(B13=2,'KELAS (REFERENSI)'!P28,IF(B13=3,'KELAS (REFERENSI)'!P43,IF(B13=4,'KELAS (REFERENSI)'!P58,""))))</f>
        <v/>
      </c>
      <c r="Q13" s="38" t="str">
        <f t="shared" si="4"/>
        <v>BPS Kota Jakarta Timur</v>
      </c>
      <c r="R13" s="38" t="str">
        <f t="shared" si="11"/>
        <v/>
      </c>
      <c r="S13" s="38" t="str">
        <f t="shared" ref="S13:T13" si="16">S12</f>
        <v>15 Juni sampai dengan 31 Agustus 2026</v>
      </c>
      <c r="T13" s="38" t="str">
        <f t="shared" si="16"/>
        <v>31 Agustus 2026</v>
      </c>
      <c r="U13" s="41"/>
      <c r="V13" s="41"/>
      <c r="W13" s="42"/>
      <c r="X13" s="42"/>
      <c r="Y13" s="42"/>
      <c r="Z13" s="42"/>
    </row>
    <row r="14">
      <c r="A14" s="36" t="s">
        <v>5076</v>
      </c>
      <c r="B14" s="37"/>
      <c r="C14" s="37"/>
      <c r="D14" s="38" t="str">
        <f t="shared" si="1"/>
        <v/>
      </c>
      <c r="E14" s="38" t="str">
        <f>VLOOKUP(D14,'KELAS (REFERENSI)'!$E$1:$J$68,6,FALSE)</f>
        <v>#N/A</v>
      </c>
      <c r="F14" s="39" t="str">
        <f t="shared" si="2"/>
        <v>PETUGAS.0013/SPK/SE/PPL/3172/2026</v>
      </c>
      <c r="G14" s="40"/>
      <c r="H14" s="39" t="str">
        <f>VLOOKUP(G14,'MITRA (REFERENSI)'!$A:$Z,16,FALSE)</f>
        <v>#N/A</v>
      </c>
      <c r="I14" s="39" t="str">
        <f>VLOOKUP(G14,'MITRA (REFERENSI)'!$A:$Z,25,FALSE)</f>
        <v>#N/A</v>
      </c>
      <c r="J14" s="38" t="str">
        <f>VLOOKUP(G14,'MITRA (REFERENSI)'!$A:$Z,26,FALSE)</f>
        <v>#N/A</v>
      </c>
      <c r="K14" s="38" t="str">
        <f>VLOOKUP(G14,'MITRA (REFERENSI)'!$A:$Z,15,FALSE)</f>
        <v>#N/A</v>
      </c>
      <c r="L14" s="38" t="str">
        <f>VLOOKUP(G14,'MITRA (REFERENSI)'!$A:$Z,15,FALSE)</f>
        <v>#N/A</v>
      </c>
      <c r="M14" s="38" t="str">
        <f>IF(B14=1,'KELAS (REFERENSI)'!M14,IF(B14=2,'KELAS (REFERENSI)'!M29,IF(B14=3,'KELAS (REFERENSI)'!M44,IF(B14=4,'KELAS (REFERENSI)'!M59,""))))</f>
        <v/>
      </c>
      <c r="N14" s="38" t="str">
        <f>IF(B14=1,'KELAS (REFERENSI)'!N14,IF(B14=2,'KELAS (REFERENSI)'!N29,IF(B14=3,'KELAS (REFERENSI)'!N44,IF(B14=4,'KELAS (REFERENSI)'!N59,""))))</f>
        <v/>
      </c>
      <c r="O14" s="38" t="str">
        <f>IF(B14=1,'KELAS (REFERENSI)'!O14,IF(B14=2,'KELAS (REFERENSI)'!O29,IF(B14=3,'KELAS (REFERENSI)'!O44,IF(B14=4,'KELAS (REFERENSI)'!O59,""))))</f>
        <v/>
      </c>
      <c r="P14" s="38" t="str">
        <f>IF(B14=1,'KELAS (REFERENSI)'!P14,IF(B14=2,'KELAS (REFERENSI)'!P29,IF(B14=3,'KELAS (REFERENSI)'!P44,IF(B14=4,'KELAS (REFERENSI)'!P59,""))))</f>
        <v/>
      </c>
      <c r="Q14" s="38" t="str">
        <f t="shared" si="4"/>
        <v>BPS Kota Jakarta Timur</v>
      </c>
      <c r="R14" s="38" t="str">
        <f t="shared" si="11"/>
        <v/>
      </c>
      <c r="S14" s="38" t="str">
        <f t="shared" ref="S14:T14" si="17">S13</f>
        <v>15 Juni sampai dengan 31 Agustus 2026</v>
      </c>
      <c r="T14" s="38" t="str">
        <f t="shared" si="17"/>
        <v>31 Agustus 2026</v>
      </c>
      <c r="U14" s="41"/>
      <c r="V14" s="41"/>
      <c r="W14" s="42"/>
      <c r="X14" s="42"/>
      <c r="Y14" s="42"/>
      <c r="Z14" s="42"/>
    </row>
    <row r="15">
      <c r="A15" s="36" t="s">
        <v>5077</v>
      </c>
      <c r="B15" s="37"/>
      <c r="C15" s="37"/>
      <c r="D15" s="38" t="str">
        <f t="shared" si="1"/>
        <v/>
      </c>
      <c r="E15" s="38" t="str">
        <f>VLOOKUP(D15,'KELAS (REFERENSI)'!$E$1:$J$68,6,FALSE)</f>
        <v>#N/A</v>
      </c>
      <c r="F15" s="39" t="str">
        <f t="shared" si="2"/>
        <v>PETUGAS.0014/SPK/SE/PPL/3172/2026</v>
      </c>
      <c r="G15" s="40"/>
      <c r="H15" s="39" t="str">
        <f>VLOOKUP(G15,'MITRA (REFERENSI)'!$A:$Z,16,FALSE)</f>
        <v>#N/A</v>
      </c>
      <c r="I15" s="39" t="str">
        <f>VLOOKUP(G15,'MITRA (REFERENSI)'!$A:$Z,25,FALSE)</f>
        <v>#N/A</v>
      </c>
      <c r="J15" s="38" t="str">
        <f>VLOOKUP(G15,'MITRA (REFERENSI)'!$A:$Z,26,FALSE)</f>
        <v>#N/A</v>
      </c>
      <c r="K15" s="38" t="str">
        <f>VLOOKUP(G15,'MITRA (REFERENSI)'!$A:$Z,15,FALSE)</f>
        <v>#N/A</v>
      </c>
      <c r="L15" s="38" t="str">
        <f>VLOOKUP(G15,'MITRA (REFERENSI)'!$A:$Z,15,FALSE)</f>
        <v>#N/A</v>
      </c>
      <c r="M15" s="38" t="str">
        <f>IF(B15=1,'KELAS (REFERENSI)'!M15,IF(B15=2,'KELAS (REFERENSI)'!M30,IF(B15=3,'KELAS (REFERENSI)'!M45,IF(B15=4,'KELAS (REFERENSI)'!M60,""))))</f>
        <v/>
      </c>
      <c r="N15" s="38" t="str">
        <f>IF(B15=1,'KELAS (REFERENSI)'!N15,IF(B15=2,'KELAS (REFERENSI)'!N30,IF(B15=3,'KELAS (REFERENSI)'!N45,IF(B15=4,'KELAS (REFERENSI)'!N60,""))))</f>
        <v/>
      </c>
      <c r="O15" s="38" t="str">
        <f>IF(B15=1,'KELAS (REFERENSI)'!O15,IF(B15=2,'KELAS (REFERENSI)'!O30,IF(B15=3,'KELAS (REFERENSI)'!O45,IF(B15=4,'KELAS (REFERENSI)'!O60,""))))</f>
        <v/>
      </c>
      <c r="P15" s="38" t="str">
        <f>IF(B15=1,'KELAS (REFERENSI)'!P15,IF(B15=2,'KELAS (REFERENSI)'!P30,IF(B15=3,'KELAS (REFERENSI)'!P45,IF(B15=4,'KELAS (REFERENSI)'!P60,""))))</f>
        <v/>
      </c>
      <c r="Q15" s="38" t="str">
        <f t="shared" si="4"/>
        <v>BPS Kota Jakarta Timur</v>
      </c>
      <c r="R15" s="38" t="str">
        <f>IF(B15=1,'[1]KELAS (REF) 1080'!#REF!,IF(B15=2,'[1]KELAS (REF) 1080'!L35,IF(B15=3,'[1]KELAS (REF) 1080'!L55,"")))</f>
        <v>#ERROR!</v>
      </c>
      <c r="S15" s="38" t="str">
        <f t="shared" ref="S15:T15" si="18">S14</f>
        <v>15 Juni sampai dengan 31 Agustus 2026</v>
      </c>
      <c r="T15" s="38" t="str">
        <f t="shared" si="18"/>
        <v>31 Agustus 2026</v>
      </c>
      <c r="U15" s="41"/>
      <c r="V15" s="41"/>
      <c r="W15" s="42"/>
      <c r="X15" s="42"/>
      <c r="Y15" s="42"/>
      <c r="Z15" s="42"/>
    </row>
    <row r="16">
      <c r="A16" s="36" t="s">
        <v>5078</v>
      </c>
      <c r="B16" s="37"/>
      <c r="C16" s="37"/>
      <c r="D16" s="38" t="str">
        <f t="shared" si="1"/>
        <v/>
      </c>
      <c r="E16" s="38" t="str">
        <f>VLOOKUP(D16,'KELAS (REFERENSI)'!$E$1:$J$68,6,FALSE)</f>
        <v>#N/A</v>
      </c>
      <c r="F16" s="39" t="str">
        <f t="shared" si="2"/>
        <v>PETUGAS.0015/SPK/SE/PPL/3172/2026</v>
      </c>
      <c r="G16" s="40"/>
      <c r="H16" s="39" t="str">
        <f>VLOOKUP(G16,'MITRA (REFERENSI)'!$A:$Z,16,FALSE)</f>
        <v>#N/A</v>
      </c>
      <c r="I16" s="39" t="str">
        <f>VLOOKUP(G16,'MITRA (REFERENSI)'!$A:$Z,25,FALSE)</f>
        <v>#N/A</v>
      </c>
      <c r="J16" s="38" t="str">
        <f>VLOOKUP(G16,'MITRA (REFERENSI)'!$A:$Z,26,FALSE)</f>
        <v>#N/A</v>
      </c>
      <c r="K16" s="38" t="str">
        <f>VLOOKUP(G16,'MITRA (REFERENSI)'!$A:$Z,15,FALSE)</f>
        <v>#N/A</v>
      </c>
      <c r="L16" s="38" t="str">
        <f>VLOOKUP(G16,'MITRA (REFERENSI)'!$A:$Z,15,FALSE)</f>
        <v>#N/A</v>
      </c>
      <c r="M16" s="38" t="str">
        <f>IF(B16=1,'KELAS (REFERENSI)'!M16,IF(B16=2,'KELAS (REFERENSI)'!M31,IF(B16=3,'KELAS (REFERENSI)'!M46,IF(B16=4,'KELAS (REFERENSI)'!M61,""))))</f>
        <v/>
      </c>
      <c r="N16" s="38" t="str">
        <f>IF(B16=1,'KELAS (REFERENSI)'!N16,IF(B16=2,'KELAS (REFERENSI)'!N31,IF(B16=3,'KELAS (REFERENSI)'!N46,IF(B16=4,'KELAS (REFERENSI)'!N61,""))))</f>
        <v/>
      </c>
      <c r="O16" s="38" t="str">
        <f>IF(B16=1,'KELAS (REFERENSI)'!O16,IF(B16=2,'KELAS (REFERENSI)'!O31,IF(B16=3,'KELAS (REFERENSI)'!O46,IF(B16=4,'KELAS (REFERENSI)'!O61,""))))</f>
        <v/>
      </c>
      <c r="P16" s="38" t="str">
        <f>IF(B16=1,'KELAS (REFERENSI)'!P16,IF(B16=2,'KELAS (REFERENSI)'!P31,IF(B16=3,'KELAS (REFERENSI)'!P46,IF(B16=4,'KELAS (REFERENSI)'!P61,""))))</f>
        <v/>
      </c>
      <c r="Q16" s="38" t="str">
        <f t="shared" si="4"/>
        <v>BPS Kota Jakarta Timur</v>
      </c>
      <c r="R16" s="38" t="str">
        <f t="shared" ref="R16:R21" si="20">IF(B16=1,'[1]KELAS (REF) 1080'!L16,IF(B16=2,'[1]KELAS (REF) 1080'!L36,IF(B16=3,'[1]KELAS (REF) 1080'!L56,"")))</f>
        <v/>
      </c>
      <c r="S16" s="38" t="str">
        <f t="shared" ref="S16:T16" si="19">S15</f>
        <v>15 Juni sampai dengan 31 Agustus 2026</v>
      </c>
      <c r="T16" s="38" t="str">
        <f t="shared" si="19"/>
        <v>31 Agustus 2026</v>
      </c>
      <c r="U16" s="41"/>
      <c r="V16" s="41"/>
      <c r="W16" s="42"/>
      <c r="X16" s="42"/>
      <c r="Y16" s="42"/>
      <c r="Z16" s="42"/>
    </row>
    <row r="17">
      <c r="A17" s="36" t="s">
        <v>5079</v>
      </c>
      <c r="B17" s="37"/>
      <c r="C17" s="37"/>
      <c r="D17" s="38" t="str">
        <f t="shared" si="1"/>
        <v/>
      </c>
      <c r="E17" s="38" t="str">
        <f>VLOOKUP(D17,'KELAS (REFERENSI)'!$E$1:$J$68,6,FALSE)</f>
        <v>#N/A</v>
      </c>
      <c r="F17" s="39" t="str">
        <f t="shared" si="2"/>
        <v>PETUGAS.0016/SPK/SE/PPL/3172/2026</v>
      </c>
      <c r="G17" s="40"/>
      <c r="H17" s="39" t="str">
        <f>VLOOKUP(G17,'MITRA (REFERENSI)'!$A:$Z,16,FALSE)</f>
        <v>#N/A</v>
      </c>
      <c r="I17" s="39" t="str">
        <f>VLOOKUP(G17,'MITRA (REFERENSI)'!$A:$Z,25,FALSE)</f>
        <v>#N/A</v>
      </c>
      <c r="J17" s="38" t="str">
        <f>VLOOKUP(G17,'MITRA (REFERENSI)'!$A:$Z,26,FALSE)</f>
        <v>#N/A</v>
      </c>
      <c r="K17" s="38" t="str">
        <f>VLOOKUP(G17,'MITRA (REFERENSI)'!$A:$Z,15,FALSE)</f>
        <v>#N/A</v>
      </c>
      <c r="L17" s="38" t="str">
        <f>VLOOKUP(G17,'MITRA (REFERENSI)'!$A:$Z,15,FALSE)</f>
        <v>#N/A</v>
      </c>
      <c r="M17" s="38" t="str">
        <f>IF(B17=1,'KELAS (REFERENSI)'!M17,IF(B17=2,'KELAS (REFERENSI)'!M32,IF(B17=3,'KELAS (REFERENSI)'!M47,IF(B17=4,'KELAS (REFERENSI)'!M62,""))))</f>
        <v/>
      </c>
      <c r="N17" s="38" t="str">
        <f>IF(B17=1,'KELAS (REFERENSI)'!N17,IF(B17=2,'KELAS (REFERENSI)'!N32,IF(B17=3,'KELAS (REFERENSI)'!N47,IF(B17=4,'KELAS (REFERENSI)'!N62,""))))</f>
        <v/>
      </c>
      <c r="O17" s="38" t="str">
        <f>IF(B17=1,'KELAS (REFERENSI)'!O17,IF(B17=2,'KELAS (REFERENSI)'!O32,IF(B17=3,'KELAS (REFERENSI)'!O47,IF(B17=4,'KELAS (REFERENSI)'!O62,""))))</f>
        <v/>
      </c>
      <c r="P17" s="38" t="str">
        <f>IF(B17=1,'KELAS (REFERENSI)'!P17,IF(B17=2,'KELAS (REFERENSI)'!P32,IF(B17=3,'KELAS (REFERENSI)'!P47,IF(B17=4,'KELAS (REFERENSI)'!P62,""))))</f>
        <v/>
      </c>
      <c r="Q17" s="38" t="str">
        <f t="shared" si="4"/>
        <v>BPS Kota Jakarta Timur</v>
      </c>
      <c r="R17" s="38" t="str">
        <f t="shared" si="20"/>
        <v/>
      </c>
      <c r="S17" s="38" t="str">
        <f t="shared" ref="S17:T17" si="21">S16</f>
        <v>15 Juni sampai dengan 31 Agustus 2026</v>
      </c>
      <c r="T17" s="38" t="str">
        <f t="shared" si="21"/>
        <v>31 Agustus 2026</v>
      </c>
      <c r="U17" s="41"/>
      <c r="V17" s="41"/>
      <c r="W17" s="42"/>
      <c r="X17" s="42"/>
      <c r="Y17" s="42"/>
      <c r="Z17" s="42"/>
    </row>
    <row r="18">
      <c r="A18" s="36" t="s">
        <v>5080</v>
      </c>
      <c r="B18" s="37"/>
      <c r="C18" s="37"/>
      <c r="D18" s="38" t="str">
        <f t="shared" si="1"/>
        <v/>
      </c>
      <c r="E18" s="38" t="str">
        <f>VLOOKUP(D18,'KELAS (REFERENSI)'!$E$1:$J$68,6,FALSE)</f>
        <v>#N/A</v>
      </c>
      <c r="F18" s="39" t="str">
        <f t="shared" si="2"/>
        <v>PETUGAS.0017/SPK/SE/PPL/3172/2026</v>
      </c>
      <c r="G18" s="40"/>
      <c r="H18" s="39" t="str">
        <f>VLOOKUP(G18,'MITRA (REFERENSI)'!$A:$Z,16,FALSE)</f>
        <v>#N/A</v>
      </c>
      <c r="I18" s="39" t="str">
        <f>VLOOKUP(G18,'MITRA (REFERENSI)'!$A:$Z,25,FALSE)</f>
        <v>#N/A</v>
      </c>
      <c r="J18" s="38" t="str">
        <f>VLOOKUP(G18,'MITRA (REFERENSI)'!$A:$Z,26,FALSE)</f>
        <v>#N/A</v>
      </c>
      <c r="K18" s="38" t="str">
        <f>VLOOKUP(G18,'MITRA (REFERENSI)'!$A:$Z,15,FALSE)</f>
        <v>#N/A</v>
      </c>
      <c r="L18" s="38" t="str">
        <f>VLOOKUP(G18,'MITRA (REFERENSI)'!$A:$Z,15,FALSE)</f>
        <v>#N/A</v>
      </c>
      <c r="M18" s="38" t="str">
        <f>IF(B18=1,'KELAS (REFERENSI)'!M18,IF(B18=2,'KELAS (REFERENSI)'!M33,IF(B18=3,'KELAS (REFERENSI)'!M48,IF(B18=4,'KELAS (REFERENSI)'!M63,""))))</f>
        <v/>
      </c>
      <c r="N18" s="38" t="str">
        <f>IF(B18=1,'KELAS (REFERENSI)'!N18,IF(B18=2,'KELAS (REFERENSI)'!N33,IF(B18=3,'KELAS (REFERENSI)'!N48,IF(B18=4,'KELAS (REFERENSI)'!N63,""))))</f>
        <v/>
      </c>
      <c r="O18" s="38" t="str">
        <f>IF(B18=1,'KELAS (REFERENSI)'!O18,IF(B18=2,'KELAS (REFERENSI)'!O33,IF(B18=3,'KELAS (REFERENSI)'!O48,IF(B18=4,'KELAS (REFERENSI)'!O63,""))))</f>
        <v/>
      </c>
      <c r="P18" s="38" t="str">
        <f>IF(B18=1,'KELAS (REFERENSI)'!P18,IF(B18=2,'KELAS (REFERENSI)'!P33,IF(B18=3,'KELAS (REFERENSI)'!P48,IF(B18=4,'KELAS (REFERENSI)'!P63,""))))</f>
        <v/>
      </c>
      <c r="Q18" s="38" t="str">
        <f t="shared" si="4"/>
        <v>BPS Kota Jakarta Timur</v>
      </c>
      <c r="R18" s="38" t="str">
        <f t="shared" si="20"/>
        <v/>
      </c>
      <c r="S18" s="38" t="str">
        <f t="shared" ref="S18:T18" si="22">S17</f>
        <v>15 Juni sampai dengan 31 Agustus 2026</v>
      </c>
      <c r="T18" s="38" t="str">
        <f t="shared" si="22"/>
        <v>31 Agustus 2026</v>
      </c>
      <c r="U18" s="41"/>
      <c r="V18" s="41"/>
      <c r="W18" s="42"/>
      <c r="X18" s="42"/>
      <c r="Y18" s="42"/>
      <c r="Z18" s="42"/>
    </row>
    <row r="19">
      <c r="A19" s="36" t="s">
        <v>5081</v>
      </c>
      <c r="B19" s="37"/>
      <c r="C19" s="37"/>
      <c r="D19" s="38" t="str">
        <f t="shared" si="1"/>
        <v/>
      </c>
      <c r="E19" s="38" t="str">
        <f>VLOOKUP(D19,'KELAS (REFERENSI)'!$E$1:$J$68,6,FALSE)</f>
        <v>#N/A</v>
      </c>
      <c r="F19" s="39" t="str">
        <f t="shared" si="2"/>
        <v>PETUGAS.0018/SPK/SE/PPL/3172/2026</v>
      </c>
      <c r="G19" s="40"/>
      <c r="H19" s="39" t="str">
        <f>VLOOKUP(G19,'MITRA (REFERENSI)'!$A:$Z,16,FALSE)</f>
        <v>#N/A</v>
      </c>
      <c r="I19" s="39" t="str">
        <f>VLOOKUP(G19,'MITRA (REFERENSI)'!$A:$Z,25,FALSE)</f>
        <v>#N/A</v>
      </c>
      <c r="J19" s="38" t="str">
        <f>VLOOKUP(G19,'MITRA (REFERENSI)'!$A:$Z,26,FALSE)</f>
        <v>#N/A</v>
      </c>
      <c r="K19" s="38" t="str">
        <f>VLOOKUP(G19,'MITRA (REFERENSI)'!$A:$Z,15,FALSE)</f>
        <v>#N/A</v>
      </c>
      <c r="L19" s="38" t="str">
        <f>VLOOKUP(G19,'MITRA (REFERENSI)'!$A:$Z,15,FALSE)</f>
        <v>#N/A</v>
      </c>
      <c r="M19" s="38" t="str">
        <f>IF(B19=1,'KELAS (REFERENSI)'!M19,IF(B19=2,'KELAS (REFERENSI)'!M34,IF(B19=3,'KELAS (REFERENSI)'!M49,IF(B19=4,'KELAS (REFERENSI)'!M64,""))))</f>
        <v/>
      </c>
      <c r="N19" s="38" t="str">
        <f>IF(B19=1,'KELAS (REFERENSI)'!N19,IF(B19=2,'KELAS (REFERENSI)'!N34,IF(B19=3,'KELAS (REFERENSI)'!N49,IF(B19=4,'KELAS (REFERENSI)'!N64,""))))</f>
        <v/>
      </c>
      <c r="O19" s="38" t="str">
        <f>IF(B19=1,'KELAS (REFERENSI)'!O19,IF(B19=2,'KELAS (REFERENSI)'!O34,IF(B19=3,'KELAS (REFERENSI)'!O49,IF(B19=4,'KELAS (REFERENSI)'!O64,""))))</f>
        <v/>
      </c>
      <c r="P19" s="38" t="str">
        <f>IF(B19=1,'KELAS (REFERENSI)'!P19,IF(B19=2,'KELAS (REFERENSI)'!P34,IF(B19=3,'KELAS (REFERENSI)'!P49,IF(B19=4,'KELAS (REFERENSI)'!P64,""))))</f>
        <v/>
      </c>
      <c r="Q19" s="38" t="str">
        <f t="shared" si="4"/>
        <v>BPS Kota Jakarta Timur</v>
      </c>
      <c r="R19" s="38" t="str">
        <f t="shared" si="20"/>
        <v/>
      </c>
      <c r="S19" s="38" t="str">
        <f t="shared" ref="S19:T19" si="23">S18</f>
        <v>15 Juni sampai dengan 31 Agustus 2026</v>
      </c>
      <c r="T19" s="38" t="str">
        <f t="shared" si="23"/>
        <v>31 Agustus 2026</v>
      </c>
      <c r="U19" s="41"/>
      <c r="V19" s="41"/>
      <c r="W19" s="42"/>
      <c r="X19" s="42"/>
      <c r="Y19" s="42"/>
      <c r="Z19" s="42"/>
    </row>
    <row r="20">
      <c r="A20" s="36" t="s">
        <v>5082</v>
      </c>
      <c r="B20" s="37"/>
      <c r="C20" s="37"/>
      <c r="D20" s="38" t="str">
        <f t="shared" si="1"/>
        <v/>
      </c>
      <c r="E20" s="38" t="str">
        <f>VLOOKUP(D20,'KELAS (REFERENSI)'!$E$1:$J$68,6,FALSE)</f>
        <v>#N/A</v>
      </c>
      <c r="F20" s="39" t="str">
        <f t="shared" si="2"/>
        <v>PETUGAS.0019/SPK/SE/PPL/3172/2026</v>
      </c>
      <c r="G20" s="40"/>
      <c r="H20" s="39" t="str">
        <f>VLOOKUP(G20,'MITRA (REFERENSI)'!$A:$Z,16,FALSE)</f>
        <v>#N/A</v>
      </c>
      <c r="I20" s="39" t="str">
        <f>VLOOKUP(G20,'MITRA (REFERENSI)'!$A:$Z,25,FALSE)</f>
        <v>#N/A</v>
      </c>
      <c r="J20" s="38" t="str">
        <f>VLOOKUP(G20,'MITRA (REFERENSI)'!$A:$Z,26,FALSE)</f>
        <v>#N/A</v>
      </c>
      <c r="K20" s="38" t="str">
        <f>VLOOKUP(G20,'MITRA (REFERENSI)'!$A:$Z,15,FALSE)</f>
        <v>#N/A</v>
      </c>
      <c r="L20" s="38" t="str">
        <f>VLOOKUP(G20,'MITRA (REFERENSI)'!$A:$Z,15,FALSE)</f>
        <v>#N/A</v>
      </c>
      <c r="M20" s="38" t="str">
        <f>IF(B20=1,'KELAS (REFERENSI)'!M20,IF(B20=2,'KELAS (REFERENSI)'!M35,IF(B20=3,'KELAS (REFERENSI)'!M50,IF(B20=4,'KELAS (REFERENSI)'!M65,""))))</f>
        <v/>
      </c>
      <c r="N20" s="38" t="str">
        <f>IF(B20=1,'KELAS (REFERENSI)'!N20,IF(B20=2,'KELAS (REFERENSI)'!N35,IF(B20=3,'KELAS (REFERENSI)'!N50,IF(B20=4,'KELAS (REFERENSI)'!N65,""))))</f>
        <v/>
      </c>
      <c r="O20" s="38" t="str">
        <f>IF(B20=1,'KELAS (REFERENSI)'!O20,IF(B20=2,'KELAS (REFERENSI)'!O35,IF(B20=3,'KELAS (REFERENSI)'!O50,IF(B20=4,'KELAS (REFERENSI)'!O65,""))))</f>
        <v/>
      </c>
      <c r="P20" s="38" t="str">
        <f>IF(B20=1,'KELAS (REFERENSI)'!P20,IF(B20=2,'KELAS (REFERENSI)'!P35,IF(B20=3,'KELAS (REFERENSI)'!P50,IF(B20=4,'KELAS (REFERENSI)'!P65,""))))</f>
        <v/>
      </c>
      <c r="Q20" s="38" t="str">
        <f t="shared" si="4"/>
        <v>BPS Kota Jakarta Timur</v>
      </c>
      <c r="R20" s="38" t="str">
        <f t="shared" si="20"/>
        <v/>
      </c>
      <c r="S20" s="38" t="str">
        <f t="shared" ref="S20:T20" si="24">S19</f>
        <v>15 Juni sampai dengan 31 Agustus 2026</v>
      </c>
      <c r="T20" s="38" t="str">
        <f t="shared" si="24"/>
        <v>31 Agustus 2026</v>
      </c>
      <c r="U20" s="41"/>
      <c r="V20" s="41"/>
      <c r="W20" s="42"/>
      <c r="X20" s="42"/>
      <c r="Y20" s="42"/>
      <c r="Z20" s="42"/>
    </row>
    <row r="21" ht="15.75" customHeight="1">
      <c r="A21" s="36" t="s">
        <v>5083</v>
      </c>
      <c r="B21" s="37"/>
      <c r="C21" s="37"/>
      <c r="D21" s="38" t="str">
        <f t="shared" si="1"/>
        <v/>
      </c>
      <c r="E21" s="38" t="str">
        <f>VLOOKUP(D21,'KELAS (REFERENSI)'!$E$1:$J$68,6,FALSE)</f>
        <v>#N/A</v>
      </c>
      <c r="F21" s="39" t="str">
        <f t="shared" si="2"/>
        <v>PETUGAS.0020/SPK/SE/PPL/3172/2026</v>
      </c>
      <c r="G21" s="40"/>
      <c r="H21" s="39" t="str">
        <f>VLOOKUP(G21,'MITRA (REFERENSI)'!$A:$Z,16,FALSE)</f>
        <v>#N/A</v>
      </c>
      <c r="I21" s="39" t="str">
        <f>VLOOKUP(G21,'MITRA (REFERENSI)'!$A:$Z,25,FALSE)</f>
        <v>#N/A</v>
      </c>
      <c r="J21" s="38" t="str">
        <f>VLOOKUP(G21,'MITRA (REFERENSI)'!$A:$Z,26,FALSE)</f>
        <v>#N/A</v>
      </c>
      <c r="K21" s="38" t="str">
        <f>VLOOKUP(G21,'MITRA (REFERENSI)'!$A:$Z,15,FALSE)</f>
        <v>#N/A</v>
      </c>
      <c r="L21" s="38" t="str">
        <f>VLOOKUP(G21,'MITRA (REFERENSI)'!$A:$Z,15,FALSE)</f>
        <v>#N/A</v>
      </c>
      <c r="M21" s="38" t="str">
        <f>IF(B21=1,'KELAS (REFERENSI)'!M21,IF(B21=2,'KELAS (REFERENSI)'!M36,IF(B21=3,'KELAS (REFERENSI)'!M51,IF(B21=4,'KELAS (REFERENSI)'!M66,""))))</f>
        <v/>
      </c>
      <c r="N21" s="38" t="str">
        <f>IF(B21=1,'KELAS (REFERENSI)'!N21,IF(B21=2,'KELAS (REFERENSI)'!N36,IF(B21=3,'KELAS (REFERENSI)'!N51,IF(B21=4,'KELAS (REFERENSI)'!N66,""))))</f>
        <v/>
      </c>
      <c r="O21" s="38" t="str">
        <f>IF(B21=1,'KELAS (REFERENSI)'!O21,IF(B21=2,'KELAS (REFERENSI)'!O36,IF(B21=3,'KELAS (REFERENSI)'!O51,IF(B21=4,'KELAS (REFERENSI)'!O66,""))))</f>
        <v/>
      </c>
      <c r="P21" s="38" t="str">
        <f>IF(B21=1,'KELAS (REFERENSI)'!P21,IF(B21=2,'KELAS (REFERENSI)'!P36,IF(B21=3,'KELAS (REFERENSI)'!P51,IF(B21=4,'KELAS (REFERENSI)'!P66,""))))</f>
        <v/>
      </c>
      <c r="Q21" s="38" t="str">
        <f t="shared" si="4"/>
        <v>BPS Kota Jakarta Timur</v>
      </c>
      <c r="R21" s="38" t="str">
        <f t="shared" si="20"/>
        <v/>
      </c>
      <c r="S21" s="38" t="str">
        <f t="shared" ref="S21:T21" si="25">S20</f>
        <v>15 Juni sampai dengan 31 Agustus 2026</v>
      </c>
      <c r="T21" s="38" t="str">
        <f t="shared" si="25"/>
        <v>31 Agustus 2026</v>
      </c>
      <c r="U21" s="41"/>
      <c r="V21" s="41"/>
      <c r="W21" s="42"/>
      <c r="X21" s="42"/>
      <c r="Y21" s="42"/>
      <c r="Z21" s="42"/>
    </row>
    <row r="22" ht="15.75" customHeight="1">
      <c r="A22" s="36" t="s">
        <v>5084</v>
      </c>
      <c r="B22" s="37"/>
      <c r="C22" s="37"/>
      <c r="D22" s="38" t="str">
        <f t="shared" si="1"/>
        <v/>
      </c>
      <c r="E22" s="38" t="str">
        <f>VLOOKUP(D22,'KELAS (REFERENSI)'!$E$1:$J$68,6,FALSE)</f>
        <v>#N/A</v>
      </c>
      <c r="F22" s="39" t="str">
        <f t="shared" si="2"/>
        <v>PETUGAS.0021/SPK/SE/PPL/3172/2026</v>
      </c>
      <c r="G22" s="40"/>
      <c r="H22" s="39" t="str">
        <f>VLOOKUP(G22,'MITRA (REFERENSI)'!$A:$Z,16,FALSE)</f>
        <v>#N/A</v>
      </c>
      <c r="I22" s="39" t="str">
        <f>VLOOKUP(G22,'MITRA (REFERENSI)'!$A:$Z,25,FALSE)</f>
        <v>#N/A</v>
      </c>
      <c r="J22" s="38" t="str">
        <f>VLOOKUP(G22,'MITRA (REFERENSI)'!$A:$Z,26,FALSE)</f>
        <v>#N/A</v>
      </c>
      <c r="K22" s="38" t="str">
        <f>VLOOKUP(G22,'MITRA (REFERENSI)'!$A:$Z,15,FALSE)</f>
        <v>#N/A</v>
      </c>
      <c r="L22" s="38" t="str">
        <f>VLOOKUP(G22,'MITRA (REFERENSI)'!$A:$Z,15,FALSE)</f>
        <v>#N/A</v>
      </c>
      <c r="M22" s="38" t="str">
        <f>IF(B22=1,'KELAS (REFERENSI)'!M22,IF(B22=2,'KELAS (REFERENSI)'!M37,IF(B22=3,'KELAS (REFERENSI)'!M52,IF(B22=4,'KELAS (REFERENSI)'!M67,""))))</f>
        <v/>
      </c>
      <c r="N22" s="38" t="str">
        <f>IF(B22=1,'KELAS (REFERENSI)'!N22,IF(B22=2,'KELAS (REFERENSI)'!N37,IF(B22=3,'KELAS (REFERENSI)'!N52,IF(B22=4,'KELAS (REFERENSI)'!N67,""))))</f>
        <v/>
      </c>
      <c r="O22" s="38" t="str">
        <f>IF(B22=1,'KELAS (REFERENSI)'!O22,IF(B22=2,'KELAS (REFERENSI)'!O37,IF(B22=3,'KELAS (REFERENSI)'!O52,IF(B22=4,'KELAS (REFERENSI)'!O67,""))))</f>
        <v/>
      </c>
      <c r="P22" s="38" t="str">
        <f>IF(B22=1,'KELAS (REFERENSI)'!P22,IF(B22=2,'KELAS (REFERENSI)'!P37,IF(B22=3,'KELAS (REFERENSI)'!P52,IF(B22=4,'KELAS (REFERENSI)'!P67,""))))</f>
        <v/>
      </c>
      <c r="Q22" s="38" t="str">
        <f t="shared" si="4"/>
        <v>BPS Kota Jakarta Timur</v>
      </c>
      <c r="R22" s="38" t="str">
        <f>IF(B22=1,'[1]KELAS (REF) 1080'!L15,IF(B22=2,'[1]KELAS (REF) 1080'!L45,IF(B22=3,'[1]KELAS (REF) 1080'!L62,"")))</f>
        <v/>
      </c>
      <c r="S22" s="38" t="str">
        <f t="shared" ref="S22:T22" si="26">S21</f>
        <v>15 Juni sampai dengan 31 Agustus 2026</v>
      </c>
      <c r="T22" s="38" t="str">
        <f t="shared" si="26"/>
        <v>31 Agustus 2026</v>
      </c>
      <c r="U22" s="41"/>
      <c r="V22" s="41"/>
      <c r="W22" s="42"/>
      <c r="X22" s="42"/>
      <c r="Y22" s="42"/>
      <c r="Z22" s="42"/>
    </row>
    <row r="23" ht="15.75" customHeight="1">
      <c r="A23" s="36" t="s">
        <v>5085</v>
      </c>
      <c r="B23" s="37"/>
      <c r="C23" s="37"/>
      <c r="D23" s="38" t="str">
        <f t="shared" si="1"/>
        <v/>
      </c>
      <c r="E23" s="38" t="str">
        <f>VLOOKUP(D23,'KELAS (REFERENSI)'!$E$1:$J$68,6,FALSE)</f>
        <v>#N/A</v>
      </c>
      <c r="F23" s="39" t="str">
        <f t="shared" si="2"/>
        <v>PETUGAS.0022/SPK/SE/PPL/3172/2026</v>
      </c>
      <c r="G23" s="40"/>
      <c r="H23" s="39" t="str">
        <f>VLOOKUP(G23,'MITRA (REFERENSI)'!$A:$Z,16,FALSE)</f>
        <v>#N/A</v>
      </c>
      <c r="I23" s="39" t="str">
        <f>VLOOKUP(G23,'MITRA (REFERENSI)'!$A:$Z,25,FALSE)</f>
        <v>#N/A</v>
      </c>
      <c r="J23" s="38" t="str">
        <f>VLOOKUP(G23,'MITRA (REFERENSI)'!$A:$Z,26,FALSE)</f>
        <v>#N/A</v>
      </c>
      <c r="K23" s="38" t="str">
        <f>VLOOKUP(G23,'MITRA (REFERENSI)'!$A:$Z,15,FALSE)</f>
        <v>#N/A</v>
      </c>
      <c r="L23" s="38" t="str">
        <f>VLOOKUP(G23,'MITRA (REFERENSI)'!$A:$Z,15,FALSE)</f>
        <v>#N/A</v>
      </c>
      <c r="M23" s="38" t="str">
        <f>IF(B23=1,'KELAS (REFERENSI)'!M23,IF(B23=2,'KELAS (REFERENSI)'!M38,IF(B23=3,'KELAS (REFERENSI)'!M53,IF(B23=4,'KELAS (REFERENSI)'!M68,""))))</f>
        <v/>
      </c>
      <c r="N23" s="38" t="str">
        <f>IF(B23=1,'KELAS (REFERENSI)'!N23,IF(B23=2,'KELAS (REFERENSI)'!N38,IF(B23=3,'KELAS (REFERENSI)'!N53,IF(B23=4,'KELAS (REFERENSI)'!N68,""))))</f>
        <v/>
      </c>
      <c r="O23" s="38" t="str">
        <f>IF(B23=1,'KELAS (REFERENSI)'!O23,IF(B23=2,'KELAS (REFERENSI)'!O38,IF(B23=3,'KELAS (REFERENSI)'!O53,IF(B23=4,'KELAS (REFERENSI)'!O68,""))))</f>
        <v/>
      </c>
      <c r="P23" s="38" t="str">
        <f>IF(B23=1,'KELAS (REFERENSI)'!P23,IF(B23=2,'KELAS (REFERENSI)'!P38,IF(B23=3,'KELAS (REFERENSI)'!P53,IF(B23=4,'KELAS (REFERENSI)'!P68,""))))</f>
        <v/>
      </c>
      <c r="Q23" s="38" t="str">
        <f t="shared" si="4"/>
        <v>BPS Kota Jakarta Timur</v>
      </c>
      <c r="R23" s="38" t="str">
        <f t="shared" ref="R23:R24" si="28">IF(B23=1,'[1]KELAS (REF) 1080'!L23,IF(B23=2,'[1]KELAS (REF) 1080'!L46,IF(B23=3,'[1]KELAS (REF) 1080'!L63,"")))</f>
        <v/>
      </c>
      <c r="S23" s="38" t="str">
        <f t="shared" ref="S23:T23" si="27">S22</f>
        <v>15 Juni sampai dengan 31 Agustus 2026</v>
      </c>
      <c r="T23" s="38" t="str">
        <f t="shared" si="27"/>
        <v>31 Agustus 2026</v>
      </c>
      <c r="U23" s="41"/>
      <c r="V23" s="41"/>
      <c r="W23" s="42"/>
      <c r="X23" s="42"/>
      <c r="Y23" s="42"/>
      <c r="Z23" s="42"/>
    </row>
    <row r="24" ht="15.75" customHeight="1">
      <c r="A24" s="36" t="s">
        <v>5086</v>
      </c>
      <c r="B24" s="37"/>
      <c r="C24" s="37"/>
      <c r="D24" s="38" t="str">
        <f t="shared" si="1"/>
        <v/>
      </c>
      <c r="E24" s="38" t="str">
        <f>VLOOKUP(D24,'KELAS (REFERENSI)'!$E$1:$J$68,6,FALSE)</f>
        <v>#N/A</v>
      </c>
      <c r="F24" s="39" t="str">
        <f t="shared" si="2"/>
        <v>PETUGAS.0023/SPK/SE/PPL/3172/2026</v>
      </c>
      <c r="G24" s="40"/>
      <c r="H24" s="39" t="str">
        <f>VLOOKUP(G24,'MITRA (REFERENSI)'!$A:$Z,16,FALSE)</f>
        <v>#N/A</v>
      </c>
      <c r="I24" s="39" t="str">
        <f>VLOOKUP(G24,'MITRA (REFERENSI)'!$A:$Z,25,FALSE)</f>
        <v>#N/A</v>
      </c>
      <c r="J24" s="38" t="str">
        <f>VLOOKUP(G24,'MITRA (REFERENSI)'!$A:$Z,26,FALSE)</f>
        <v>#N/A</v>
      </c>
      <c r="K24" s="38" t="str">
        <f>VLOOKUP(G24,'MITRA (REFERENSI)'!$A:$Z,15,FALSE)</f>
        <v>#N/A</v>
      </c>
      <c r="L24" s="38" t="str">
        <f>VLOOKUP(G24,'MITRA (REFERENSI)'!$A:$Z,15,FALSE)</f>
        <v>#N/A</v>
      </c>
      <c r="M24" s="38" t="str">
        <f>IF(B24=1,'KELAS (REFERENSI)'!M24,IF(B24=2,'KELAS (REFERENSI)'!M39,IF(B24=3,'KELAS (REFERENSI)'!M54,IF(B24=4,'KELAS (REFERENSI)'!M69,""))))</f>
        <v/>
      </c>
      <c r="N24" s="38" t="str">
        <f>IF(B24=1,'KELAS (REFERENSI)'!N24,IF(B24=2,'KELAS (REFERENSI)'!N39,IF(B24=3,'KELAS (REFERENSI)'!N54,IF(B24=4,'KELAS (REFERENSI)'!N69,""))))</f>
        <v/>
      </c>
      <c r="O24" s="38" t="str">
        <f>IF(B24=1,'KELAS (REFERENSI)'!O24,IF(B24=2,'KELAS (REFERENSI)'!O39,IF(B24=3,'KELAS (REFERENSI)'!O54,IF(B24=4,'KELAS (REFERENSI)'!O69,""))))</f>
        <v/>
      </c>
      <c r="P24" s="38" t="str">
        <f>IF(B24=1,'KELAS (REFERENSI)'!P24,IF(B24=2,'KELAS (REFERENSI)'!P39,IF(B24=3,'KELAS (REFERENSI)'!P54,IF(B24=4,'KELAS (REFERENSI)'!P69,""))))</f>
        <v/>
      </c>
      <c r="Q24" s="38" t="str">
        <f t="shared" si="4"/>
        <v>BPS Kota Jakarta Timur</v>
      </c>
      <c r="R24" s="38" t="str">
        <f t="shared" si="28"/>
        <v/>
      </c>
      <c r="S24" s="38" t="str">
        <f t="shared" ref="S24:T24" si="29">S23</f>
        <v>15 Juni sampai dengan 31 Agustus 2026</v>
      </c>
      <c r="T24" s="38" t="str">
        <f t="shared" si="29"/>
        <v>31 Agustus 2026</v>
      </c>
      <c r="U24" s="41"/>
      <c r="V24" s="41"/>
      <c r="W24" s="42"/>
      <c r="X24" s="42"/>
      <c r="Y24" s="42"/>
      <c r="Z24" s="42"/>
    </row>
    <row r="25" ht="15.75" customHeight="1">
      <c r="A25" s="36" t="s">
        <v>5087</v>
      </c>
      <c r="B25" s="37"/>
      <c r="C25" s="37"/>
      <c r="D25" s="38" t="str">
        <f t="shared" si="1"/>
        <v/>
      </c>
      <c r="E25" s="38" t="str">
        <f>VLOOKUP(D25,'KELAS (REFERENSI)'!$E$1:$J$68,6,FALSE)</f>
        <v>#N/A</v>
      </c>
      <c r="F25" s="39" t="str">
        <f t="shared" si="2"/>
        <v>PETUGAS.0024/SPK/SE/PPL/3172/2026</v>
      </c>
      <c r="G25" s="40"/>
      <c r="H25" s="39" t="str">
        <f>VLOOKUP(G25,'MITRA (REFERENSI)'!$A:$Z,16,FALSE)</f>
        <v>#N/A</v>
      </c>
      <c r="I25" s="39" t="str">
        <f>VLOOKUP(G25,'MITRA (REFERENSI)'!$A:$Z,25,FALSE)</f>
        <v>#N/A</v>
      </c>
      <c r="J25" s="38" t="str">
        <f>VLOOKUP(G25,'MITRA (REFERENSI)'!$A:$Z,26,FALSE)</f>
        <v>#N/A</v>
      </c>
      <c r="K25" s="38" t="str">
        <f>VLOOKUP(G25,'MITRA (REFERENSI)'!$A:$Z,15,FALSE)</f>
        <v>#N/A</v>
      </c>
      <c r="L25" s="38" t="str">
        <f>VLOOKUP(G25,'MITRA (REFERENSI)'!$A:$Z,15,FALSE)</f>
        <v>#N/A</v>
      </c>
      <c r="M25" s="38" t="str">
        <f>IF(B25=1,'KELAS (REFERENSI)'!M25,IF(B25=2,'KELAS (REFERENSI)'!M40,IF(B25=3,'KELAS (REFERENSI)'!M55,IF(B25=4,'KELAS (REFERENSI)'!M70,""))))</f>
        <v/>
      </c>
      <c r="N25" s="38" t="str">
        <f>IF(B25=1,'KELAS (REFERENSI)'!N25,IF(B25=2,'KELAS (REFERENSI)'!N40,IF(B25=3,'KELAS (REFERENSI)'!N55,IF(B25=4,'KELAS (REFERENSI)'!N70,""))))</f>
        <v/>
      </c>
      <c r="O25" s="38" t="str">
        <f>IF(B25=1,'KELAS (REFERENSI)'!O25,IF(B25=2,'KELAS (REFERENSI)'!O40,IF(B25=3,'KELAS (REFERENSI)'!O55,IF(B25=4,'KELAS (REFERENSI)'!O70,""))))</f>
        <v/>
      </c>
      <c r="P25" s="38" t="str">
        <f>IF(B25=1,'KELAS (REFERENSI)'!P25,IF(B25=2,'KELAS (REFERENSI)'!P40,IF(B25=3,'KELAS (REFERENSI)'!P55,IF(B25=4,'KELAS (REFERENSI)'!P70,""))))</f>
        <v/>
      </c>
      <c r="Q25" s="38" t="str">
        <f t="shared" si="4"/>
        <v>BPS Kota Jakarta Timur</v>
      </c>
      <c r="R25" s="38" t="str">
        <f>IF(B25=1,'[1]KELAS (REF) 1080'!L25,IF(B25=2,'[1]KELAS (REF) 1080'!#REF!,IF(B25=3,'[1]KELAS (REF) 1080'!L65,"")))</f>
        <v>#ERROR!</v>
      </c>
      <c r="S25" s="38" t="str">
        <f t="shared" ref="S25:T25" si="30">S24</f>
        <v>15 Juni sampai dengan 31 Agustus 2026</v>
      </c>
      <c r="T25" s="38" t="str">
        <f t="shared" si="30"/>
        <v>31 Agustus 2026</v>
      </c>
      <c r="U25" s="41"/>
      <c r="V25" s="41"/>
      <c r="W25" s="42"/>
      <c r="X25" s="42"/>
      <c r="Y25" s="42"/>
      <c r="Z25" s="42"/>
      <c r="AA25" s="2"/>
      <c r="AB25" s="2"/>
      <c r="AC25" s="2"/>
      <c r="AD25" s="2"/>
      <c r="AE25" s="2"/>
      <c r="AF25" s="2"/>
      <c r="AG25" s="2"/>
    </row>
    <row r="26" ht="15.75" customHeight="1">
      <c r="A26" s="36" t="s">
        <v>5088</v>
      </c>
      <c r="B26" s="37"/>
      <c r="C26" s="37"/>
      <c r="D26" s="38" t="str">
        <f t="shared" si="1"/>
        <v/>
      </c>
      <c r="E26" s="38" t="str">
        <f>VLOOKUP(D26,'KELAS (REFERENSI)'!$E$1:$J$68,6,FALSE)</f>
        <v>#N/A</v>
      </c>
      <c r="F26" s="39" t="str">
        <f t="shared" si="2"/>
        <v>PETUGAS.0025/SPK/SE/PPL/3172/2026</v>
      </c>
      <c r="G26" s="40"/>
      <c r="H26" s="39" t="str">
        <f>VLOOKUP(G26,'MITRA (REFERENSI)'!$A:$Z,16,FALSE)</f>
        <v>#N/A</v>
      </c>
      <c r="I26" s="39" t="str">
        <f>VLOOKUP(G26,'MITRA (REFERENSI)'!$A:$Z,25,FALSE)</f>
        <v>#N/A</v>
      </c>
      <c r="J26" s="38" t="str">
        <f>VLOOKUP(G26,'MITRA (REFERENSI)'!$A:$Z,26,FALSE)</f>
        <v>#N/A</v>
      </c>
      <c r="K26" s="38" t="str">
        <f>VLOOKUP(G26,'MITRA (REFERENSI)'!$A:$Z,15,FALSE)</f>
        <v>#N/A</v>
      </c>
      <c r="L26" s="38" t="str">
        <f>VLOOKUP(G26,'MITRA (REFERENSI)'!$A:$Z,15,FALSE)</f>
        <v>#N/A</v>
      </c>
      <c r="M26" s="38" t="str">
        <f>IF(B26=1,'KELAS (REFERENSI)'!M26,IF(B26=2,'KELAS (REFERENSI)'!M41,IF(B26=3,'KELAS (REFERENSI)'!M56,IF(B26=4,'KELAS (REFERENSI)'!M71,""))))</f>
        <v/>
      </c>
      <c r="N26" s="38" t="str">
        <f>IF(B26=1,'KELAS (REFERENSI)'!N26,IF(B26=2,'KELAS (REFERENSI)'!N41,IF(B26=3,'KELAS (REFERENSI)'!N56,IF(B26=4,'KELAS (REFERENSI)'!N71,""))))</f>
        <v/>
      </c>
      <c r="O26" s="38" t="str">
        <f>IF(B26=1,'KELAS (REFERENSI)'!O26,IF(B26=2,'KELAS (REFERENSI)'!O41,IF(B26=3,'KELAS (REFERENSI)'!O56,IF(B26=4,'KELAS (REFERENSI)'!O71,""))))</f>
        <v/>
      </c>
      <c r="P26" s="38" t="str">
        <f>IF(B26=1,'KELAS (REFERENSI)'!P26,IF(B26=2,'KELAS (REFERENSI)'!P41,IF(B26=3,'KELAS (REFERENSI)'!P56,IF(B26=4,'KELAS (REFERENSI)'!P71,""))))</f>
        <v/>
      </c>
      <c r="Q26" s="38" t="str">
        <f t="shared" si="4"/>
        <v>BPS Kota Jakarta Timur</v>
      </c>
      <c r="R26" s="38" t="str">
        <f>IF(B26=1,'[1]KELAS (REF) 1080'!L26,IF(B26=2,'[1]KELAS (REF) 1080'!#REF!,IF(B26=3,'[1]KELAS (REF) 1080'!L66,"")))</f>
        <v>#ERROR!</v>
      </c>
      <c r="S26" s="38" t="str">
        <f t="shared" ref="S26:T26" si="31">S25</f>
        <v>15 Juni sampai dengan 31 Agustus 2026</v>
      </c>
      <c r="T26" s="38" t="str">
        <f t="shared" si="31"/>
        <v>31 Agustus 2026</v>
      </c>
      <c r="U26" s="41"/>
      <c r="V26" s="41"/>
      <c r="W26" s="42"/>
      <c r="X26" s="42"/>
      <c r="Y26" s="42"/>
      <c r="Z26" s="42"/>
    </row>
    <row r="27" ht="15.75" customHeight="1">
      <c r="A27" s="36" t="s">
        <v>5089</v>
      </c>
      <c r="B27" s="37"/>
      <c r="C27" s="37"/>
      <c r="D27" s="38" t="str">
        <f t="shared" si="1"/>
        <v/>
      </c>
      <c r="E27" s="38" t="str">
        <f>VLOOKUP(D27,'KELAS (REFERENSI)'!$E$1:$J$68,6,FALSE)</f>
        <v>#N/A</v>
      </c>
      <c r="F27" s="39" t="str">
        <f t="shared" si="2"/>
        <v>PETUGAS.0026/SPK/SE/PPL/3172/2026</v>
      </c>
      <c r="G27" s="40"/>
      <c r="H27" s="39" t="str">
        <f>VLOOKUP(G27,'MITRA (REFERENSI)'!$A:$Z,16,FALSE)</f>
        <v>#N/A</v>
      </c>
      <c r="I27" s="39" t="str">
        <f>VLOOKUP(G27,'MITRA (REFERENSI)'!$A:$Z,25,FALSE)</f>
        <v>#N/A</v>
      </c>
      <c r="J27" s="38" t="str">
        <f>VLOOKUP(G27,'MITRA (REFERENSI)'!$A:$Z,26,FALSE)</f>
        <v>#N/A</v>
      </c>
      <c r="K27" s="38" t="str">
        <f>VLOOKUP(G27,'MITRA (REFERENSI)'!$A:$Z,15,FALSE)</f>
        <v>#N/A</v>
      </c>
      <c r="L27" s="38" t="str">
        <f>VLOOKUP(G27,'MITRA (REFERENSI)'!$A:$Z,15,FALSE)</f>
        <v>#N/A</v>
      </c>
      <c r="M27" s="38" t="str">
        <f>IF(B27=1,'KELAS (REFERENSI)'!M27,IF(B27=2,'KELAS (REFERENSI)'!M42,IF(B27=3,'KELAS (REFERENSI)'!M57,IF(B27=4,'KELAS (REFERENSI)'!M72,""))))</f>
        <v/>
      </c>
      <c r="N27" s="38" t="str">
        <f>IF(B27=1,'KELAS (REFERENSI)'!N27,IF(B27=2,'KELAS (REFERENSI)'!N42,IF(B27=3,'KELAS (REFERENSI)'!N57,IF(B27=4,'KELAS (REFERENSI)'!N72,""))))</f>
        <v/>
      </c>
      <c r="O27" s="38" t="str">
        <f>IF(B27=1,'KELAS (REFERENSI)'!O27,IF(B27=2,'KELAS (REFERENSI)'!O42,IF(B27=3,'KELAS (REFERENSI)'!O57,IF(B27=4,'KELAS (REFERENSI)'!O72,""))))</f>
        <v/>
      </c>
      <c r="P27" s="38" t="str">
        <f>IF(B27=1,'KELAS (REFERENSI)'!P27,IF(B27=2,'KELAS (REFERENSI)'!P42,IF(B27=3,'KELAS (REFERENSI)'!P57,IF(B27=4,'KELAS (REFERENSI)'!P72,""))))</f>
        <v/>
      </c>
      <c r="Q27" s="38" t="str">
        <f t="shared" si="4"/>
        <v>BPS Kota Jakarta Timur</v>
      </c>
      <c r="R27" s="38" t="str">
        <f>IF(B27=1,'[1]KELAS (REF) 1080'!L27,IF(B27=2,'[1]KELAS (REF) 1080'!#REF!,IF(B27=3,'[1]KELAS (REF) 1080'!L67,"")))</f>
        <v>#ERROR!</v>
      </c>
      <c r="S27" s="38" t="str">
        <f t="shared" ref="S27:T27" si="32">S26</f>
        <v>15 Juni sampai dengan 31 Agustus 2026</v>
      </c>
      <c r="T27" s="38" t="str">
        <f t="shared" si="32"/>
        <v>31 Agustus 2026</v>
      </c>
      <c r="U27" s="41"/>
      <c r="V27" s="41"/>
      <c r="W27" s="42"/>
      <c r="X27" s="42"/>
      <c r="Y27" s="42"/>
      <c r="Z27" s="42"/>
    </row>
    <row r="28" ht="15.75" customHeight="1">
      <c r="A28" s="36" t="s">
        <v>5090</v>
      </c>
      <c r="B28" s="37"/>
      <c r="C28" s="37"/>
      <c r="D28" s="38" t="str">
        <f t="shared" si="1"/>
        <v/>
      </c>
      <c r="E28" s="38" t="str">
        <f>VLOOKUP(D28,'KELAS (REFERENSI)'!$E$1:$J$68,6,FALSE)</f>
        <v>#N/A</v>
      </c>
      <c r="F28" s="39" t="str">
        <f t="shared" si="2"/>
        <v>PETUGAS.0027/SPK/SE/PPL/3172/2026</v>
      </c>
      <c r="G28" s="40"/>
      <c r="H28" s="39" t="str">
        <f>VLOOKUP(G28,'MITRA (REFERENSI)'!$A:$Z,16,FALSE)</f>
        <v>#N/A</v>
      </c>
      <c r="I28" s="39" t="str">
        <f>VLOOKUP(G28,'MITRA (REFERENSI)'!$A:$Z,25,FALSE)</f>
        <v>#N/A</v>
      </c>
      <c r="J28" s="38" t="str">
        <f>VLOOKUP(G28,'MITRA (REFERENSI)'!$A:$Z,26,FALSE)</f>
        <v>#N/A</v>
      </c>
      <c r="K28" s="38" t="str">
        <f>VLOOKUP(G28,'MITRA (REFERENSI)'!$A:$Z,15,FALSE)</f>
        <v>#N/A</v>
      </c>
      <c r="L28" s="38" t="str">
        <f>VLOOKUP(G28,'MITRA (REFERENSI)'!$A:$Z,15,FALSE)</f>
        <v>#N/A</v>
      </c>
      <c r="M28" s="38" t="str">
        <f>IF(B28=1,'KELAS (REFERENSI)'!M28,IF(B28=2,'KELAS (REFERENSI)'!M43,IF(B28=3,'KELAS (REFERENSI)'!M58,IF(B28=4,'KELAS (REFERENSI)'!M73,""))))</f>
        <v/>
      </c>
      <c r="N28" s="38" t="str">
        <f>IF(B28=1,'KELAS (REFERENSI)'!N28,IF(B28=2,'KELAS (REFERENSI)'!N43,IF(B28=3,'KELAS (REFERENSI)'!N58,IF(B28=4,'KELAS (REFERENSI)'!N73,""))))</f>
        <v/>
      </c>
      <c r="O28" s="38" t="str">
        <f>IF(B28=1,'KELAS (REFERENSI)'!O28,IF(B28=2,'KELAS (REFERENSI)'!O43,IF(B28=3,'KELAS (REFERENSI)'!O58,IF(B28=4,'KELAS (REFERENSI)'!O73,""))))</f>
        <v/>
      </c>
      <c r="P28" s="38" t="str">
        <f>IF(B28=1,'KELAS (REFERENSI)'!P28,IF(B28=2,'KELAS (REFERENSI)'!P43,IF(B28=3,'KELAS (REFERENSI)'!P58,IF(B28=4,'KELAS (REFERENSI)'!P73,""))))</f>
        <v/>
      </c>
      <c r="Q28" s="38" t="str">
        <f t="shared" si="4"/>
        <v>BPS Kota Jakarta Timur</v>
      </c>
      <c r="R28" s="38" t="str">
        <f t="shared" ref="R28:R41" si="34">IF(B28=1,'[1]KELAS (REF) 1080'!L28,IF(B28=2,'[1]KELAS (REF) 1080'!L48,IF(B28=3,'[1]KELAS (REF) 1080'!L68,"")))</f>
        <v/>
      </c>
      <c r="S28" s="38" t="str">
        <f t="shared" ref="S28:T28" si="33">S27</f>
        <v>15 Juni sampai dengan 31 Agustus 2026</v>
      </c>
      <c r="T28" s="38" t="str">
        <f t="shared" si="33"/>
        <v>31 Agustus 2026</v>
      </c>
      <c r="U28" s="41"/>
      <c r="V28" s="41"/>
      <c r="W28" s="42"/>
      <c r="X28" s="42"/>
      <c r="Y28" s="42"/>
      <c r="Z28" s="42"/>
    </row>
    <row r="29" ht="15.75" customHeight="1">
      <c r="A29" s="36" t="s">
        <v>5091</v>
      </c>
      <c r="B29" s="37"/>
      <c r="C29" s="37"/>
      <c r="D29" s="38" t="str">
        <f t="shared" si="1"/>
        <v/>
      </c>
      <c r="E29" s="38" t="str">
        <f>VLOOKUP(D29,'KELAS (REFERENSI)'!$E$1:$J$68,6,FALSE)</f>
        <v>#N/A</v>
      </c>
      <c r="F29" s="39" t="str">
        <f t="shared" si="2"/>
        <v>PETUGAS.0028/SPK/SE/PPL/3172/2026</v>
      </c>
      <c r="G29" s="40"/>
      <c r="H29" s="39" t="str">
        <f>VLOOKUP(G29,'MITRA (REFERENSI)'!$A:$Z,16,FALSE)</f>
        <v>#N/A</v>
      </c>
      <c r="I29" s="39" t="str">
        <f>VLOOKUP(G29,'MITRA (REFERENSI)'!$A:$Z,25,FALSE)</f>
        <v>#N/A</v>
      </c>
      <c r="J29" s="38" t="str">
        <f>VLOOKUP(G29,'MITRA (REFERENSI)'!$A:$Z,26,FALSE)</f>
        <v>#N/A</v>
      </c>
      <c r="K29" s="38" t="str">
        <f>VLOOKUP(G29,'MITRA (REFERENSI)'!$A:$Z,15,FALSE)</f>
        <v>#N/A</v>
      </c>
      <c r="L29" s="38" t="str">
        <f>VLOOKUP(G29,'MITRA (REFERENSI)'!$A:$Z,15,FALSE)</f>
        <v>#N/A</v>
      </c>
      <c r="M29" s="38" t="str">
        <f>IF(B29=1,'KELAS (REFERENSI)'!M29,IF(B29=2,'KELAS (REFERENSI)'!M44,IF(B29=3,'KELAS (REFERENSI)'!M59,IF(B29=4,'KELAS (REFERENSI)'!M74,""))))</f>
        <v/>
      </c>
      <c r="N29" s="38" t="str">
        <f>IF(B29=1,'KELAS (REFERENSI)'!N29,IF(B29=2,'KELAS (REFERENSI)'!N44,IF(B29=3,'KELAS (REFERENSI)'!N59,IF(B29=4,'KELAS (REFERENSI)'!N74,""))))</f>
        <v/>
      </c>
      <c r="O29" s="38" t="str">
        <f>IF(B29=1,'KELAS (REFERENSI)'!O29,IF(B29=2,'KELAS (REFERENSI)'!O44,IF(B29=3,'KELAS (REFERENSI)'!O59,IF(B29=4,'KELAS (REFERENSI)'!O74,""))))</f>
        <v/>
      </c>
      <c r="P29" s="38" t="str">
        <f>IF(B29=1,'KELAS (REFERENSI)'!P29,IF(B29=2,'KELAS (REFERENSI)'!P44,IF(B29=3,'KELAS (REFERENSI)'!P59,IF(B29=4,'KELAS (REFERENSI)'!P74,""))))</f>
        <v/>
      </c>
      <c r="Q29" s="38" t="str">
        <f t="shared" si="4"/>
        <v>BPS Kota Jakarta Timur</v>
      </c>
      <c r="R29" s="38" t="str">
        <f t="shared" si="34"/>
        <v/>
      </c>
      <c r="S29" s="38" t="str">
        <f t="shared" ref="S29:T29" si="35">S28</f>
        <v>15 Juni sampai dengan 31 Agustus 2026</v>
      </c>
      <c r="T29" s="38" t="str">
        <f t="shared" si="35"/>
        <v>31 Agustus 2026</v>
      </c>
      <c r="U29" s="41"/>
      <c r="V29" s="41"/>
      <c r="W29" s="42"/>
      <c r="X29" s="42"/>
      <c r="Y29" s="42"/>
      <c r="Z29" s="42"/>
    </row>
    <row r="30" ht="15.75" customHeight="1">
      <c r="A30" s="36" t="s">
        <v>5092</v>
      </c>
      <c r="B30" s="37"/>
      <c r="C30" s="37"/>
      <c r="D30" s="38" t="str">
        <f t="shared" si="1"/>
        <v/>
      </c>
      <c r="E30" s="38" t="str">
        <f>VLOOKUP(D30,'KELAS (REFERENSI)'!$E$1:$J$68,6,FALSE)</f>
        <v>#N/A</v>
      </c>
      <c r="F30" s="39" t="str">
        <f t="shared" si="2"/>
        <v>PETUGAS.0029/SPK/SE/PPL/3172/2026</v>
      </c>
      <c r="G30" s="40"/>
      <c r="H30" s="39" t="str">
        <f>VLOOKUP(G30,'MITRA (REFERENSI)'!$A:$Z,16,FALSE)</f>
        <v>#N/A</v>
      </c>
      <c r="I30" s="39" t="str">
        <f>VLOOKUP(G30,'MITRA (REFERENSI)'!$A:$Z,25,FALSE)</f>
        <v>#N/A</v>
      </c>
      <c r="J30" s="38" t="str">
        <f>VLOOKUP(G30,'MITRA (REFERENSI)'!$A:$Z,26,FALSE)</f>
        <v>#N/A</v>
      </c>
      <c r="K30" s="38" t="str">
        <f>VLOOKUP(G30,'MITRA (REFERENSI)'!$A:$Z,15,FALSE)</f>
        <v>#N/A</v>
      </c>
      <c r="L30" s="38" t="str">
        <f>VLOOKUP(G30,'MITRA (REFERENSI)'!$A:$Z,15,FALSE)</f>
        <v>#N/A</v>
      </c>
      <c r="M30" s="38" t="str">
        <f>IF(B30=1,'KELAS (REFERENSI)'!M30,IF(B30=2,'KELAS (REFERENSI)'!M45,IF(B30=3,'KELAS (REFERENSI)'!M60,IF(B30=4,'KELAS (REFERENSI)'!M75,""))))</f>
        <v/>
      </c>
      <c r="N30" s="38" t="str">
        <f>IF(B30=1,'KELAS (REFERENSI)'!N30,IF(B30=2,'KELAS (REFERENSI)'!N45,IF(B30=3,'KELAS (REFERENSI)'!N60,IF(B30=4,'KELAS (REFERENSI)'!N75,""))))</f>
        <v/>
      </c>
      <c r="O30" s="38" t="str">
        <f>IF(B30=1,'KELAS (REFERENSI)'!O30,IF(B30=2,'KELAS (REFERENSI)'!O45,IF(B30=3,'KELAS (REFERENSI)'!O60,IF(B30=4,'KELAS (REFERENSI)'!O75,""))))</f>
        <v/>
      </c>
      <c r="P30" s="38" t="str">
        <f>IF(B30=1,'KELAS (REFERENSI)'!P30,IF(B30=2,'KELAS (REFERENSI)'!P45,IF(B30=3,'KELAS (REFERENSI)'!P60,IF(B30=4,'KELAS (REFERENSI)'!P75,""))))</f>
        <v/>
      </c>
      <c r="Q30" s="38" t="str">
        <f t="shared" si="4"/>
        <v>BPS Kota Jakarta Timur</v>
      </c>
      <c r="R30" s="38" t="str">
        <f t="shared" si="34"/>
        <v/>
      </c>
      <c r="S30" s="38" t="str">
        <f t="shared" ref="S30:T30" si="36">S29</f>
        <v>15 Juni sampai dengan 31 Agustus 2026</v>
      </c>
      <c r="T30" s="38" t="str">
        <f t="shared" si="36"/>
        <v>31 Agustus 2026</v>
      </c>
      <c r="U30" s="41"/>
      <c r="V30" s="41"/>
      <c r="W30" s="42"/>
      <c r="X30" s="42"/>
      <c r="Y30" s="42"/>
      <c r="Z30" s="42"/>
    </row>
    <row r="31" ht="15.75" customHeight="1">
      <c r="A31" s="36" t="s">
        <v>5093</v>
      </c>
      <c r="B31" s="37"/>
      <c r="C31" s="37"/>
      <c r="D31" s="38" t="str">
        <f t="shared" si="1"/>
        <v/>
      </c>
      <c r="E31" s="38" t="str">
        <f>VLOOKUP(D31,'KELAS (REFERENSI)'!$E$1:$J$68,6,FALSE)</f>
        <v>#N/A</v>
      </c>
      <c r="F31" s="39" t="str">
        <f t="shared" si="2"/>
        <v>PETUGAS.0030/SPK/SE/PPL/3172/2026</v>
      </c>
      <c r="G31" s="40"/>
      <c r="H31" s="39" t="str">
        <f>VLOOKUP(G31,'MITRA (REFERENSI)'!$A:$Z,16,FALSE)</f>
        <v>#N/A</v>
      </c>
      <c r="I31" s="39" t="str">
        <f>VLOOKUP(G31,'MITRA (REFERENSI)'!$A:$Z,25,FALSE)</f>
        <v>#N/A</v>
      </c>
      <c r="J31" s="38" t="str">
        <f>VLOOKUP(G31,'MITRA (REFERENSI)'!$A:$Z,26,FALSE)</f>
        <v>#N/A</v>
      </c>
      <c r="K31" s="38" t="str">
        <f>VLOOKUP(G31,'MITRA (REFERENSI)'!$A:$Z,15,FALSE)</f>
        <v>#N/A</v>
      </c>
      <c r="L31" s="38" t="str">
        <f>VLOOKUP(G31,'MITRA (REFERENSI)'!$A:$Z,15,FALSE)</f>
        <v>#N/A</v>
      </c>
      <c r="M31" s="38" t="str">
        <f>IF(B31=1,'KELAS (REFERENSI)'!M31,IF(B31=2,'KELAS (REFERENSI)'!M46,IF(B31=3,'KELAS (REFERENSI)'!M61,IF(B31=4,'KELAS (REFERENSI)'!M76,""))))</f>
        <v/>
      </c>
      <c r="N31" s="38" t="str">
        <f>IF(B31=1,'KELAS (REFERENSI)'!N31,IF(B31=2,'KELAS (REFERENSI)'!N46,IF(B31=3,'KELAS (REFERENSI)'!N61,IF(B31=4,'KELAS (REFERENSI)'!N76,""))))</f>
        <v/>
      </c>
      <c r="O31" s="38" t="str">
        <f>IF(B31=1,'KELAS (REFERENSI)'!O31,IF(B31=2,'KELAS (REFERENSI)'!O46,IF(B31=3,'KELAS (REFERENSI)'!O61,IF(B31=4,'KELAS (REFERENSI)'!O76,""))))</f>
        <v/>
      </c>
      <c r="P31" s="38" t="str">
        <f>IF(B31=1,'KELAS (REFERENSI)'!P31,IF(B31=2,'KELAS (REFERENSI)'!P46,IF(B31=3,'KELAS (REFERENSI)'!P61,IF(B31=4,'KELAS (REFERENSI)'!P76,""))))</f>
        <v/>
      </c>
      <c r="Q31" s="38" t="str">
        <f t="shared" si="4"/>
        <v>BPS Kota Jakarta Timur</v>
      </c>
      <c r="R31" s="38" t="str">
        <f t="shared" si="34"/>
        <v/>
      </c>
      <c r="S31" s="38" t="str">
        <f t="shared" ref="S31:T31" si="37">S30</f>
        <v>15 Juni sampai dengan 31 Agustus 2026</v>
      </c>
      <c r="T31" s="38" t="str">
        <f t="shared" si="37"/>
        <v>31 Agustus 2026</v>
      </c>
      <c r="U31" s="41"/>
      <c r="V31" s="41"/>
      <c r="W31" s="42"/>
      <c r="X31" s="42"/>
      <c r="Y31" s="42"/>
      <c r="Z31" s="42"/>
    </row>
    <row r="32" ht="15.75" customHeight="1">
      <c r="A32" s="36" t="s">
        <v>5094</v>
      </c>
      <c r="B32" s="37"/>
      <c r="C32" s="37"/>
      <c r="D32" s="38" t="str">
        <f t="shared" si="1"/>
        <v/>
      </c>
      <c r="E32" s="38" t="str">
        <f>VLOOKUP(D32,'KELAS (REFERENSI)'!$E$1:$J$68,6,FALSE)</f>
        <v>#N/A</v>
      </c>
      <c r="F32" s="39" t="str">
        <f t="shared" si="2"/>
        <v>PETUGAS.0031/SPK/SE/PPL/3172/2026</v>
      </c>
      <c r="G32" s="40"/>
      <c r="H32" s="39" t="str">
        <f>VLOOKUP(G32,'MITRA (REFERENSI)'!$A:$Z,16,FALSE)</f>
        <v>#N/A</v>
      </c>
      <c r="I32" s="39" t="str">
        <f>VLOOKUP(G32,'MITRA (REFERENSI)'!$A:$Z,25,FALSE)</f>
        <v>#N/A</v>
      </c>
      <c r="J32" s="38" t="str">
        <f>VLOOKUP(G32,'MITRA (REFERENSI)'!$A:$Z,26,FALSE)</f>
        <v>#N/A</v>
      </c>
      <c r="K32" s="38" t="str">
        <f>VLOOKUP(G32,'MITRA (REFERENSI)'!$A:$Z,15,FALSE)</f>
        <v>#N/A</v>
      </c>
      <c r="L32" s="38" t="str">
        <f>VLOOKUP(G32,'MITRA (REFERENSI)'!$A:$Z,15,FALSE)</f>
        <v>#N/A</v>
      </c>
      <c r="M32" s="38" t="str">
        <f>IF(B32=1,'KELAS (REFERENSI)'!M32,IF(B32=2,'KELAS (REFERENSI)'!M47,IF(B32=3,'KELAS (REFERENSI)'!M62,IF(B32=4,'KELAS (REFERENSI)'!M77,""))))</f>
        <v/>
      </c>
      <c r="N32" s="38" t="str">
        <f>IF(B32=1,'KELAS (REFERENSI)'!N32,IF(B32=2,'KELAS (REFERENSI)'!N47,IF(B32=3,'KELAS (REFERENSI)'!N62,IF(B32=4,'KELAS (REFERENSI)'!N77,""))))</f>
        <v/>
      </c>
      <c r="O32" s="38" t="str">
        <f>IF(B32=1,'KELAS (REFERENSI)'!O32,IF(B32=2,'KELAS (REFERENSI)'!O47,IF(B32=3,'KELAS (REFERENSI)'!O62,IF(B32=4,'KELAS (REFERENSI)'!O77,""))))</f>
        <v/>
      </c>
      <c r="P32" s="38" t="str">
        <f>IF(B32=1,'KELAS (REFERENSI)'!P32,IF(B32=2,'KELAS (REFERENSI)'!P47,IF(B32=3,'KELAS (REFERENSI)'!P62,IF(B32=4,'KELAS (REFERENSI)'!P77,""))))</f>
        <v/>
      </c>
      <c r="Q32" s="38" t="str">
        <f t="shared" si="4"/>
        <v>BPS Kota Jakarta Timur</v>
      </c>
      <c r="R32" s="38" t="str">
        <f t="shared" si="34"/>
        <v/>
      </c>
      <c r="S32" s="38" t="str">
        <f t="shared" ref="S32:T32" si="38">S31</f>
        <v>15 Juni sampai dengan 31 Agustus 2026</v>
      </c>
      <c r="T32" s="38" t="str">
        <f t="shared" si="38"/>
        <v>31 Agustus 2026</v>
      </c>
      <c r="U32" s="41"/>
      <c r="V32" s="41"/>
      <c r="W32" s="42"/>
      <c r="X32" s="42"/>
      <c r="Y32" s="42"/>
      <c r="Z32" s="42"/>
    </row>
    <row r="33" ht="15.75" customHeight="1">
      <c r="A33" s="36" t="s">
        <v>5095</v>
      </c>
      <c r="B33" s="37"/>
      <c r="C33" s="37"/>
      <c r="D33" s="38" t="str">
        <f t="shared" si="1"/>
        <v/>
      </c>
      <c r="E33" s="38" t="str">
        <f>VLOOKUP(D33,'KELAS (REFERENSI)'!$E$1:$J$68,6,FALSE)</f>
        <v>#N/A</v>
      </c>
      <c r="F33" s="39" t="str">
        <f t="shared" si="2"/>
        <v>PETUGAS.0032/SPK/SE/PPL/3172/2026</v>
      </c>
      <c r="G33" s="40"/>
      <c r="H33" s="39" t="str">
        <f>VLOOKUP(G33,'MITRA (REFERENSI)'!$A:$Z,16,FALSE)</f>
        <v>#N/A</v>
      </c>
      <c r="I33" s="39" t="str">
        <f>VLOOKUP(G33,'MITRA (REFERENSI)'!$A:$Z,25,FALSE)</f>
        <v>#N/A</v>
      </c>
      <c r="J33" s="38" t="str">
        <f>VLOOKUP(G33,'MITRA (REFERENSI)'!$A:$Z,26,FALSE)</f>
        <v>#N/A</v>
      </c>
      <c r="K33" s="38" t="str">
        <f>VLOOKUP(G33,'MITRA (REFERENSI)'!$A:$Z,15,FALSE)</f>
        <v>#N/A</v>
      </c>
      <c r="L33" s="38" t="str">
        <f>VLOOKUP(G33,'MITRA (REFERENSI)'!$A:$Z,15,FALSE)</f>
        <v>#N/A</v>
      </c>
      <c r="M33" s="38" t="str">
        <f>IF(B33=1,'KELAS (REFERENSI)'!M33,IF(B33=2,'KELAS (REFERENSI)'!M48,IF(B33=3,'KELAS (REFERENSI)'!M63,IF(B33=4,'KELAS (REFERENSI)'!M78,""))))</f>
        <v/>
      </c>
      <c r="N33" s="38" t="str">
        <f>IF(B33=1,'KELAS (REFERENSI)'!N33,IF(B33=2,'KELAS (REFERENSI)'!N48,IF(B33=3,'KELAS (REFERENSI)'!N63,IF(B33=4,'KELAS (REFERENSI)'!N78,""))))</f>
        <v/>
      </c>
      <c r="O33" s="38" t="str">
        <f>IF(B33=1,'KELAS (REFERENSI)'!O33,IF(B33=2,'KELAS (REFERENSI)'!O48,IF(B33=3,'KELAS (REFERENSI)'!O63,IF(B33=4,'KELAS (REFERENSI)'!O78,""))))</f>
        <v/>
      </c>
      <c r="P33" s="38" t="str">
        <f>IF(B33=1,'KELAS (REFERENSI)'!P33,IF(B33=2,'KELAS (REFERENSI)'!P48,IF(B33=3,'KELAS (REFERENSI)'!P63,IF(B33=4,'KELAS (REFERENSI)'!P78,""))))</f>
        <v/>
      </c>
      <c r="Q33" s="38" t="str">
        <f t="shared" si="4"/>
        <v>BPS Kota Jakarta Timur</v>
      </c>
      <c r="R33" s="38" t="str">
        <f t="shared" si="34"/>
        <v/>
      </c>
      <c r="S33" s="38" t="str">
        <f t="shared" ref="S33:T33" si="39">S32</f>
        <v>15 Juni sampai dengan 31 Agustus 2026</v>
      </c>
      <c r="T33" s="38" t="str">
        <f t="shared" si="39"/>
        <v>31 Agustus 2026</v>
      </c>
      <c r="U33" s="41"/>
      <c r="V33" s="41"/>
      <c r="W33" s="42"/>
      <c r="X33" s="42"/>
      <c r="Y33" s="42"/>
      <c r="Z33" s="42"/>
    </row>
    <row r="34" ht="15.75" customHeight="1">
      <c r="A34" s="36" t="s">
        <v>5096</v>
      </c>
      <c r="B34" s="37"/>
      <c r="C34" s="37"/>
      <c r="D34" s="38" t="str">
        <f t="shared" si="1"/>
        <v/>
      </c>
      <c r="E34" s="38" t="str">
        <f>VLOOKUP(D34,'KELAS (REFERENSI)'!$E$1:$J$68,6,FALSE)</f>
        <v>#N/A</v>
      </c>
      <c r="F34" s="39" t="str">
        <f t="shared" si="2"/>
        <v>PETUGAS.0033/SPK/SE/PPL/3172/2026</v>
      </c>
      <c r="G34" s="40"/>
      <c r="H34" s="39" t="str">
        <f>VLOOKUP(G34,'MITRA (REFERENSI)'!$A:$Z,16,FALSE)</f>
        <v>#N/A</v>
      </c>
      <c r="I34" s="39" t="str">
        <f>VLOOKUP(G34,'MITRA (REFERENSI)'!$A:$Z,25,FALSE)</f>
        <v>#N/A</v>
      </c>
      <c r="J34" s="38" t="str">
        <f>VLOOKUP(G34,'MITRA (REFERENSI)'!$A:$Z,26,FALSE)</f>
        <v>#N/A</v>
      </c>
      <c r="K34" s="38" t="str">
        <f>VLOOKUP(G34,'MITRA (REFERENSI)'!$A:$Z,15,FALSE)</f>
        <v>#N/A</v>
      </c>
      <c r="L34" s="38" t="str">
        <f>VLOOKUP(G34,'MITRA (REFERENSI)'!$A:$Z,15,FALSE)</f>
        <v>#N/A</v>
      </c>
      <c r="M34" s="38" t="str">
        <f>IF(B34=1,'KELAS (REFERENSI)'!M34,IF(B34=2,'KELAS (REFERENSI)'!M49,IF(B34=3,'KELAS (REFERENSI)'!M64,IF(B34=4,'KELAS (REFERENSI)'!M79,""))))</f>
        <v/>
      </c>
      <c r="N34" s="38" t="str">
        <f>IF(B34=1,'KELAS (REFERENSI)'!N34,IF(B34=2,'KELAS (REFERENSI)'!N49,IF(B34=3,'KELAS (REFERENSI)'!N64,IF(B34=4,'KELAS (REFERENSI)'!N79,""))))</f>
        <v/>
      </c>
      <c r="O34" s="38" t="str">
        <f>IF(B34=1,'KELAS (REFERENSI)'!O34,IF(B34=2,'KELAS (REFERENSI)'!O49,IF(B34=3,'KELAS (REFERENSI)'!O64,IF(B34=4,'KELAS (REFERENSI)'!O79,""))))</f>
        <v/>
      </c>
      <c r="P34" s="38" t="str">
        <f>IF(B34=1,'KELAS (REFERENSI)'!P34,IF(B34=2,'KELAS (REFERENSI)'!P49,IF(B34=3,'KELAS (REFERENSI)'!P64,IF(B34=4,'KELAS (REFERENSI)'!P79,""))))</f>
        <v/>
      </c>
      <c r="Q34" s="38" t="str">
        <f t="shared" si="4"/>
        <v>BPS Kota Jakarta Timur</v>
      </c>
      <c r="R34" s="38" t="str">
        <f t="shared" si="34"/>
        <v/>
      </c>
      <c r="S34" s="38" t="str">
        <f t="shared" ref="S34:T34" si="40">S33</f>
        <v>15 Juni sampai dengan 31 Agustus 2026</v>
      </c>
      <c r="T34" s="38" t="str">
        <f t="shared" si="40"/>
        <v>31 Agustus 2026</v>
      </c>
      <c r="U34" s="41"/>
      <c r="V34" s="41"/>
      <c r="W34" s="42"/>
      <c r="X34" s="42"/>
      <c r="Y34" s="42"/>
      <c r="Z34" s="42"/>
    </row>
    <row r="35" ht="15.75" customHeight="1">
      <c r="A35" s="36" t="s">
        <v>5097</v>
      </c>
      <c r="B35" s="37"/>
      <c r="C35" s="37"/>
      <c r="D35" s="38" t="str">
        <f t="shared" si="1"/>
        <v/>
      </c>
      <c r="E35" s="38" t="str">
        <f>VLOOKUP(D35,'KELAS (REFERENSI)'!$E$1:$J$68,6,FALSE)</f>
        <v>#N/A</v>
      </c>
      <c r="F35" s="39" t="str">
        <f t="shared" si="2"/>
        <v>PETUGAS.0034/SPK/SE/PPL/3172/2026</v>
      </c>
      <c r="G35" s="40"/>
      <c r="H35" s="39" t="str">
        <f>VLOOKUP(G35,'MITRA (REFERENSI)'!$A:$Z,16,FALSE)</f>
        <v>#N/A</v>
      </c>
      <c r="I35" s="39" t="str">
        <f>VLOOKUP(G35,'MITRA (REFERENSI)'!$A:$Z,25,FALSE)</f>
        <v>#N/A</v>
      </c>
      <c r="J35" s="38" t="str">
        <f>VLOOKUP(G35,'MITRA (REFERENSI)'!$A:$Z,26,FALSE)</f>
        <v>#N/A</v>
      </c>
      <c r="K35" s="38" t="str">
        <f>VLOOKUP(G35,'MITRA (REFERENSI)'!$A:$Z,15,FALSE)</f>
        <v>#N/A</v>
      </c>
      <c r="L35" s="38" t="str">
        <f>VLOOKUP(G35,'MITRA (REFERENSI)'!$A:$Z,15,FALSE)</f>
        <v>#N/A</v>
      </c>
      <c r="M35" s="38" t="str">
        <f>IF(B35=1,'KELAS (REFERENSI)'!M35,IF(B35=2,'KELAS (REFERENSI)'!M50,IF(B35=3,'KELAS (REFERENSI)'!M65,IF(B35=4,'KELAS (REFERENSI)'!M80,""))))</f>
        <v/>
      </c>
      <c r="N35" s="38" t="str">
        <f>IF(B35=1,'KELAS (REFERENSI)'!N35,IF(B35=2,'KELAS (REFERENSI)'!N50,IF(B35=3,'KELAS (REFERENSI)'!N65,IF(B35=4,'KELAS (REFERENSI)'!N80,""))))</f>
        <v/>
      </c>
      <c r="O35" s="38" t="str">
        <f>IF(B35=1,'KELAS (REFERENSI)'!O35,IF(B35=2,'KELAS (REFERENSI)'!O50,IF(B35=3,'KELAS (REFERENSI)'!O65,IF(B35=4,'KELAS (REFERENSI)'!O80,""))))</f>
        <v/>
      </c>
      <c r="P35" s="38" t="str">
        <f>IF(B35=1,'KELAS (REFERENSI)'!P35,IF(B35=2,'KELAS (REFERENSI)'!P50,IF(B35=3,'KELAS (REFERENSI)'!P65,IF(B35=4,'KELAS (REFERENSI)'!P80,""))))</f>
        <v/>
      </c>
      <c r="Q35" s="38" t="str">
        <f t="shared" si="4"/>
        <v>BPS Kota Jakarta Timur</v>
      </c>
      <c r="R35" s="38" t="str">
        <f t="shared" si="34"/>
        <v/>
      </c>
      <c r="S35" s="38" t="str">
        <f t="shared" ref="S35:T35" si="41">S34</f>
        <v>15 Juni sampai dengan 31 Agustus 2026</v>
      </c>
      <c r="T35" s="38" t="str">
        <f t="shared" si="41"/>
        <v>31 Agustus 2026</v>
      </c>
      <c r="U35" s="41"/>
      <c r="V35" s="41"/>
      <c r="W35" s="42"/>
      <c r="X35" s="42"/>
      <c r="Y35" s="42"/>
      <c r="Z35" s="42"/>
    </row>
    <row r="36" ht="15.75" customHeight="1">
      <c r="A36" s="36" t="s">
        <v>5098</v>
      </c>
      <c r="B36" s="37"/>
      <c r="C36" s="37"/>
      <c r="D36" s="38" t="str">
        <f t="shared" si="1"/>
        <v/>
      </c>
      <c r="E36" s="38" t="str">
        <f>VLOOKUP(D36,'KELAS (REFERENSI)'!$E$1:$J$68,6,FALSE)</f>
        <v>#N/A</v>
      </c>
      <c r="F36" s="39" t="str">
        <f t="shared" si="2"/>
        <v>PETUGAS.0035/SPK/SE/PPL/3172/2026</v>
      </c>
      <c r="G36" s="40"/>
      <c r="H36" s="39" t="str">
        <f>VLOOKUP(G36,'MITRA (REFERENSI)'!$A:$Z,16,FALSE)</f>
        <v>#N/A</v>
      </c>
      <c r="I36" s="39" t="str">
        <f>VLOOKUP(G36,'MITRA (REFERENSI)'!$A:$Z,25,FALSE)</f>
        <v>#N/A</v>
      </c>
      <c r="J36" s="38" t="str">
        <f>VLOOKUP(G36,'MITRA (REFERENSI)'!$A:$Z,26,FALSE)</f>
        <v>#N/A</v>
      </c>
      <c r="K36" s="38" t="str">
        <f>VLOOKUP(G36,'MITRA (REFERENSI)'!$A:$Z,15,FALSE)</f>
        <v>#N/A</v>
      </c>
      <c r="L36" s="38" t="str">
        <f>VLOOKUP(G36,'MITRA (REFERENSI)'!$A:$Z,15,FALSE)</f>
        <v>#N/A</v>
      </c>
      <c r="M36" s="38" t="str">
        <f>IF(B36=1,'KELAS (REFERENSI)'!M36,IF(B36=2,'KELAS (REFERENSI)'!M51,IF(B36=3,'KELAS (REFERENSI)'!M66,IF(B36=4,'KELAS (REFERENSI)'!M81,""))))</f>
        <v/>
      </c>
      <c r="N36" s="38" t="str">
        <f>IF(B36=1,'KELAS (REFERENSI)'!N36,IF(B36=2,'KELAS (REFERENSI)'!N51,IF(B36=3,'KELAS (REFERENSI)'!N66,IF(B36=4,'KELAS (REFERENSI)'!N81,""))))</f>
        <v/>
      </c>
      <c r="O36" s="38" t="str">
        <f>IF(B36=1,'KELAS (REFERENSI)'!O36,IF(B36=2,'KELAS (REFERENSI)'!O51,IF(B36=3,'KELAS (REFERENSI)'!O66,IF(B36=4,'KELAS (REFERENSI)'!O81,""))))</f>
        <v/>
      </c>
      <c r="P36" s="38" t="str">
        <f>IF(B36=1,'KELAS (REFERENSI)'!P36,IF(B36=2,'KELAS (REFERENSI)'!P51,IF(B36=3,'KELAS (REFERENSI)'!P66,IF(B36=4,'KELAS (REFERENSI)'!P81,""))))</f>
        <v/>
      </c>
      <c r="Q36" s="38" t="str">
        <f t="shared" si="4"/>
        <v>BPS Kota Jakarta Timur</v>
      </c>
      <c r="R36" s="38" t="str">
        <f t="shared" si="34"/>
        <v/>
      </c>
      <c r="S36" s="38" t="str">
        <f t="shared" ref="S36:T36" si="42">S35</f>
        <v>15 Juni sampai dengan 31 Agustus 2026</v>
      </c>
      <c r="T36" s="38" t="str">
        <f t="shared" si="42"/>
        <v>31 Agustus 2026</v>
      </c>
      <c r="U36" s="41"/>
      <c r="V36" s="41"/>
      <c r="W36" s="42"/>
      <c r="X36" s="42"/>
      <c r="Y36" s="42"/>
      <c r="Z36" s="42"/>
    </row>
    <row r="37" ht="15.75" customHeight="1">
      <c r="A37" s="36" t="s">
        <v>5099</v>
      </c>
      <c r="B37" s="37"/>
      <c r="C37" s="37"/>
      <c r="D37" s="38" t="str">
        <f t="shared" si="1"/>
        <v/>
      </c>
      <c r="E37" s="38" t="str">
        <f>VLOOKUP(D37,'KELAS (REFERENSI)'!$E$1:$J$68,6,FALSE)</f>
        <v>#N/A</v>
      </c>
      <c r="F37" s="39" t="str">
        <f t="shared" si="2"/>
        <v>PETUGAS.0036/SPK/SE/PPL/3172/2026</v>
      </c>
      <c r="G37" s="40"/>
      <c r="H37" s="39" t="str">
        <f>VLOOKUP(G37,'MITRA (REFERENSI)'!$A:$Z,16,FALSE)</f>
        <v>#N/A</v>
      </c>
      <c r="I37" s="39" t="str">
        <f>VLOOKUP(G37,'MITRA (REFERENSI)'!$A:$Z,25,FALSE)</f>
        <v>#N/A</v>
      </c>
      <c r="J37" s="38" t="str">
        <f>VLOOKUP(G37,'MITRA (REFERENSI)'!$A:$Z,26,FALSE)</f>
        <v>#N/A</v>
      </c>
      <c r="K37" s="38" t="str">
        <f>VLOOKUP(G37,'MITRA (REFERENSI)'!$A:$Z,15,FALSE)</f>
        <v>#N/A</v>
      </c>
      <c r="L37" s="38" t="str">
        <f>VLOOKUP(G37,'MITRA (REFERENSI)'!$A:$Z,15,FALSE)</f>
        <v>#N/A</v>
      </c>
      <c r="M37" s="38" t="str">
        <f>IF(B37=1,'KELAS (REFERENSI)'!M37,IF(B37=2,'KELAS (REFERENSI)'!M52,IF(B37=3,'KELAS (REFERENSI)'!M67,IF(B37=4,'KELAS (REFERENSI)'!M82,""))))</f>
        <v/>
      </c>
      <c r="N37" s="38" t="str">
        <f>IF(B37=1,'KELAS (REFERENSI)'!N37,IF(B37=2,'KELAS (REFERENSI)'!N52,IF(B37=3,'KELAS (REFERENSI)'!N67,IF(B37=4,'KELAS (REFERENSI)'!N82,""))))</f>
        <v/>
      </c>
      <c r="O37" s="38" t="str">
        <f>IF(B37=1,'KELAS (REFERENSI)'!O37,IF(B37=2,'KELAS (REFERENSI)'!O52,IF(B37=3,'KELAS (REFERENSI)'!O67,IF(B37=4,'KELAS (REFERENSI)'!O82,""))))</f>
        <v/>
      </c>
      <c r="P37" s="38" t="str">
        <f>IF(B37=1,'KELAS (REFERENSI)'!P37,IF(B37=2,'KELAS (REFERENSI)'!P52,IF(B37=3,'KELAS (REFERENSI)'!P67,IF(B37=4,'KELAS (REFERENSI)'!P82,""))))</f>
        <v/>
      </c>
      <c r="Q37" s="38" t="str">
        <f t="shared" si="4"/>
        <v>BPS Kota Jakarta Timur</v>
      </c>
      <c r="R37" s="38" t="str">
        <f t="shared" si="34"/>
        <v/>
      </c>
      <c r="S37" s="38" t="str">
        <f t="shared" ref="S37:T37" si="43">S36</f>
        <v>15 Juni sampai dengan 31 Agustus 2026</v>
      </c>
      <c r="T37" s="38" t="str">
        <f t="shared" si="43"/>
        <v>31 Agustus 2026</v>
      </c>
      <c r="U37" s="41"/>
      <c r="V37" s="41"/>
      <c r="W37" s="42"/>
      <c r="X37" s="42"/>
      <c r="Y37" s="42"/>
      <c r="Z37" s="42"/>
    </row>
    <row r="38" ht="15.75" customHeight="1">
      <c r="A38" s="36" t="s">
        <v>5100</v>
      </c>
      <c r="B38" s="37"/>
      <c r="C38" s="37"/>
      <c r="D38" s="38" t="str">
        <f t="shared" si="1"/>
        <v/>
      </c>
      <c r="E38" s="38" t="str">
        <f>VLOOKUP(D38,'KELAS (REFERENSI)'!$E$1:$J$68,6,FALSE)</f>
        <v>#N/A</v>
      </c>
      <c r="F38" s="39" t="str">
        <f t="shared" si="2"/>
        <v>PETUGAS.0037/SPK/SE/PPL/3172/2026</v>
      </c>
      <c r="G38" s="40"/>
      <c r="H38" s="39" t="str">
        <f>VLOOKUP(G38,'MITRA (REFERENSI)'!$A:$Z,16,FALSE)</f>
        <v>#N/A</v>
      </c>
      <c r="I38" s="39" t="str">
        <f>VLOOKUP(G38,'MITRA (REFERENSI)'!$A:$Z,25,FALSE)</f>
        <v>#N/A</v>
      </c>
      <c r="J38" s="38" t="str">
        <f>VLOOKUP(G38,'MITRA (REFERENSI)'!$A:$Z,26,FALSE)</f>
        <v>#N/A</v>
      </c>
      <c r="K38" s="38" t="str">
        <f>VLOOKUP(G38,'MITRA (REFERENSI)'!$A:$Z,15,FALSE)</f>
        <v>#N/A</v>
      </c>
      <c r="L38" s="38" t="str">
        <f>VLOOKUP(G38,'MITRA (REFERENSI)'!$A:$Z,15,FALSE)</f>
        <v>#N/A</v>
      </c>
      <c r="M38" s="38" t="str">
        <f>IF(B38=1,'KELAS (REFERENSI)'!M38,IF(B38=2,'KELAS (REFERENSI)'!M53,IF(B38=3,'KELAS (REFERENSI)'!M68,IF(B38=4,'KELAS (REFERENSI)'!M83,""))))</f>
        <v/>
      </c>
      <c r="N38" s="38" t="str">
        <f>IF(B38=1,'KELAS (REFERENSI)'!N38,IF(B38=2,'KELAS (REFERENSI)'!N53,IF(B38=3,'KELAS (REFERENSI)'!N68,IF(B38=4,'KELAS (REFERENSI)'!N83,""))))</f>
        <v/>
      </c>
      <c r="O38" s="38" t="str">
        <f>IF(B38=1,'KELAS (REFERENSI)'!O38,IF(B38=2,'KELAS (REFERENSI)'!O53,IF(B38=3,'KELAS (REFERENSI)'!O68,IF(B38=4,'KELAS (REFERENSI)'!O83,""))))</f>
        <v/>
      </c>
      <c r="P38" s="38" t="str">
        <f>IF(B38=1,'KELAS (REFERENSI)'!P38,IF(B38=2,'KELAS (REFERENSI)'!P53,IF(B38=3,'KELAS (REFERENSI)'!P68,IF(B38=4,'KELAS (REFERENSI)'!P83,""))))</f>
        <v/>
      </c>
      <c r="Q38" s="38" t="str">
        <f t="shared" si="4"/>
        <v>BPS Kota Jakarta Timur</v>
      </c>
      <c r="R38" s="38" t="str">
        <f t="shared" si="34"/>
        <v/>
      </c>
      <c r="S38" s="38" t="str">
        <f t="shared" ref="S38:T38" si="44">S37</f>
        <v>15 Juni sampai dengan 31 Agustus 2026</v>
      </c>
      <c r="T38" s="38" t="str">
        <f t="shared" si="44"/>
        <v>31 Agustus 2026</v>
      </c>
      <c r="U38" s="41"/>
      <c r="V38" s="41"/>
      <c r="W38" s="42"/>
      <c r="X38" s="42"/>
      <c r="Y38" s="42"/>
      <c r="Z38" s="42"/>
    </row>
    <row r="39" ht="15.75" customHeight="1">
      <c r="A39" s="36" t="s">
        <v>5101</v>
      </c>
      <c r="B39" s="37"/>
      <c r="C39" s="37"/>
      <c r="D39" s="38" t="str">
        <f t="shared" si="1"/>
        <v/>
      </c>
      <c r="E39" s="38" t="str">
        <f>VLOOKUP(D39,'KELAS (REFERENSI)'!$E$1:$J$68,6,FALSE)</f>
        <v>#N/A</v>
      </c>
      <c r="F39" s="39" t="str">
        <f t="shared" si="2"/>
        <v>PETUGAS.0038/SPK/SE/PPL/3172/2026</v>
      </c>
      <c r="G39" s="40"/>
      <c r="H39" s="39" t="str">
        <f>VLOOKUP(G39,'MITRA (REFERENSI)'!$A:$Z,16,FALSE)</f>
        <v>#N/A</v>
      </c>
      <c r="I39" s="39" t="str">
        <f>VLOOKUP(G39,'MITRA (REFERENSI)'!$A:$Z,25,FALSE)</f>
        <v>#N/A</v>
      </c>
      <c r="J39" s="38" t="str">
        <f>VLOOKUP(G39,'MITRA (REFERENSI)'!$A:$Z,26,FALSE)</f>
        <v>#N/A</v>
      </c>
      <c r="K39" s="38" t="str">
        <f>VLOOKUP(G39,'MITRA (REFERENSI)'!$A:$Z,15,FALSE)</f>
        <v>#N/A</v>
      </c>
      <c r="L39" s="38" t="str">
        <f>VLOOKUP(G39,'MITRA (REFERENSI)'!$A:$Z,15,FALSE)</f>
        <v>#N/A</v>
      </c>
      <c r="M39" s="38" t="str">
        <f>IF(B39=1,'KELAS (REFERENSI)'!M39,IF(B39=2,'KELAS (REFERENSI)'!M54,IF(B39=3,'KELAS (REFERENSI)'!M69,IF(B39=4,'KELAS (REFERENSI)'!M84,""))))</f>
        <v/>
      </c>
      <c r="N39" s="38" t="str">
        <f>IF(B39=1,'KELAS (REFERENSI)'!N39,IF(B39=2,'KELAS (REFERENSI)'!N54,IF(B39=3,'KELAS (REFERENSI)'!N69,IF(B39=4,'KELAS (REFERENSI)'!N84,""))))</f>
        <v/>
      </c>
      <c r="O39" s="38" t="str">
        <f>IF(B39=1,'KELAS (REFERENSI)'!O39,IF(B39=2,'KELAS (REFERENSI)'!O54,IF(B39=3,'KELAS (REFERENSI)'!O69,IF(B39=4,'KELAS (REFERENSI)'!O84,""))))</f>
        <v/>
      </c>
      <c r="P39" s="38" t="str">
        <f>IF(B39=1,'KELAS (REFERENSI)'!P39,IF(B39=2,'KELAS (REFERENSI)'!P54,IF(B39=3,'KELAS (REFERENSI)'!P69,IF(B39=4,'KELAS (REFERENSI)'!P84,""))))</f>
        <v/>
      </c>
      <c r="Q39" s="38" t="str">
        <f t="shared" si="4"/>
        <v>BPS Kota Jakarta Timur</v>
      </c>
      <c r="R39" s="38" t="str">
        <f t="shared" si="34"/>
        <v/>
      </c>
      <c r="S39" s="38" t="str">
        <f t="shared" ref="S39:T39" si="45">S38</f>
        <v>15 Juni sampai dengan 31 Agustus 2026</v>
      </c>
      <c r="T39" s="38" t="str">
        <f t="shared" si="45"/>
        <v>31 Agustus 2026</v>
      </c>
      <c r="U39" s="41"/>
      <c r="V39" s="41"/>
      <c r="W39" s="42"/>
      <c r="X39" s="42"/>
      <c r="Y39" s="42"/>
      <c r="Z39" s="42"/>
    </row>
    <row r="40" ht="15.75" customHeight="1">
      <c r="A40" s="36" t="s">
        <v>5102</v>
      </c>
      <c r="B40" s="37"/>
      <c r="C40" s="37"/>
      <c r="D40" s="38" t="str">
        <f t="shared" si="1"/>
        <v/>
      </c>
      <c r="E40" s="38" t="str">
        <f>VLOOKUP(D40,'KELAS (REFERENSI)'!$E$1:$J$68,6,FALSE)</f>
        <v>#N/A</v>
      </c>
      <c r="F40" s="39" t="str">
        <f t="shared" si="2"/>
        <v>PETUGAS.0039/SPK/SE/PPL/3172/2026</v>
      </c>
      <c r="G40" s="40"/>
      <c r="H40" s="39" t="str">
        <f>VLOOKUP(G40,'MITRA (REFERENSI)'!$A:$Z,16,FALSE)</f>
        <v>#N/A</v>
      </c>
      <c r="I40" s="39" t="str">
        <f>VLOOKUP(G40,'MITRA (REFERENSI)'!$A:$Z,25,FALSE)</f>
        <v>#N/A</v>
      </c>
      <c r="J40" s="38" t="str">
        <f>VLOOKUP(G40,'MITRA (REFERENSI)'!$A:$Z,26,FALSE)</f>
        <v>#N/A</v>
      </c>
      <c r="K40" s="38" t="str">
        <f>VLOOKUP(G40,'MITRA (REFERENSI)'!$A:$Z,15,FALSE)</f>
        <v>#N/A</v>
      </c>
      <c r="L40" s="38" t="str">
        <f>VLOOKUP(G40,'MITRA (REFERENSI)'!$A:$Z,15,FALSE)</f>
        <v>#N/A</v>
      </c>
      <c r="M40" s="38" t="str">
        <f>IF(B40=1,'KELAS (REFERENSI)'!M40,IF(B40=2,'KELAS (REFERENSI)'!M55,IF(B40=3,'KELAS (REFERENSI)'!M70,IF(B40=4,'KELAS (REFERENSI)'!M85,""))))</f>
        <v/>
      </c>
      <c r="N40" s="38" t="str">
        <f>IF(B40=1,'KELAS (REFERENSI)'!N40,IF(B40=2,'KELAS (REFERENSI)'!N55,IF(B40=3,'KELAS (REFERENSI)'!N70,IF(B40=4,'KELAS (REFERENSI)'!N85,""))))</f>
        <v/>
      </c>
      <c r="O40" s="38" t="str">
        <f>IF(B40=1,'KELAS (REFERENSI)'!O40,IF(B40=2,'KELAS (REFERENSI)'!O55,IF(B40=3,'KELAS (REFERENSI)'!O70,IF(B40=4,'KELAS (REFERENSI)'!O85,""))))</f>
        <v/>
      </c>
      <c r="P40" s="38" t="str">
        <f>IF(B40=1,'KELAS (REFERENSI)'!P40,IF(B40=2,'KELAS (REFERENSI)'!P55,IF(B40=3,'KELAS (REFERENSI)'!P70,IF(B40=4,'KELAS (REFERENSI)'!P85,""))))</f>
        <v/>
      </c>
      <c r="Q40" s="38" t="str">
        <f t="shared" si="4"/>
        <v>BPS Kota Jakarta Timur</v>
      </c>
      <c r="R40" s="38" t="str">
        <f t="shared" si="34"/>
        <v/>
      </c>
      <c r="S40" s="38" t="str">
        <f t="shared" ref="S40:T40" si="46">S39</f>
        <v>15 Juni sampai dengan 31 Agustus 2026</v>
      </c>
      <c r="T40" s="38" t="str">
        <f t="shared" si="46"/>
        <v>31 Agustus 2026</v>
      </c>
      <c r="U40" s="41"/>
      <c r="V40" s="41"/>
      <c r="W40" s="42"/>
      <c r="X40" s="42"/>
      <c r="Y40" s="42"/>
      <c r="Z40" s="42"/>
    </row>
    <row r="41" ht="15.75" customHeight="1">
      <c r="A41" s="36" t="s">
        <v>5103</v>
      </c>
      <c r="B41" s="37"/>
      <c r="C41" s="37"/>
      <c r="D41" s="38" t="str">
        <f t="shared" si="1"/>
        <v/>
      </c>
      <c r="E41" s="38" t="str">
        <f>VLOOKUP(D41,'KELAS (REFERENSI)'!$E$1:$J$68,6,FALSE)</f>
        <v>#N/A</v>
      </c>
      <c r="F41" s="39" t="str">
        <f t="shared" si="2"/>
        <v>PETUGAS.0040/SPK/SE/PPL/3172/2026</v>
      </c>
      <c r="G41" s="40"/>
      <c r="H41" s="39" t="str">
        <f>VLOOKUP(G41,'MITRA (REFERENSI)'!$A:$Z,16,FALSE)</f>
        <v>#N/A</v>
      </c>
      <c r="I41" s="39" t="str">
        <f>VLOOKUP(G41,'MITRA (REFERENSI)'!$A:$Z,25,FALSE)</f>
        <v>#N/A</v>
      </c>
      <c r="J41" s="38" t="str">
        <f>VLOOKUP(G41,'MITRA (REFERENSI)'!$A:$Z,26,FALSE)</f>
        <v>#N/A</v>
      </c>
      <c r="K41" s="38" t="str">
        <f>VLOOKUP(G41,'MITRA (REFERENSI)'!$A:$Z,15,FALSE)</f>
        <v>#N/A</v>
      </c>
      <c r="L41" s="38" t="str">
        <f>VLOOKUP(G41,'MITRA (REFERENSI)'!$A:$Z,15,FALSE)</f>
        <v>#N/A</v>
      </c>
      <c r="M41" s="38" t="str">
        <f>IF(B41=1,'KELAS (REFERENSI)'!M41,IF(B41=2,'KELAS (REFERENSI)'!M56,IF(B41=3,'KELAS (REFERENSI)'!M71,IF(B41=4,'KELAS (REFERENSI)'!M86,""))))</f>
        <v/>
      </c>
      <c r="N41" s="38" t="str">
        <f>IF(B41=1,'KELAS (REFERENSI)'!N41,IF(B41=2,'KELAS (REFERENSI)'!N56,IF(B41=3,'KELAS (REFERENSI)'!N71,IF(B41=4,'KELAS (REFERENSI)'!N86,""))))</f>
        <v/>
      </c>
      <c r="O41" s="38" t="str">
        <f>IF(B41=1,'KELAS (REFERENSI)'!O41,IF(B41=2,'KELAS (REFERENSI)'!O56,IF(B41=3,'KELAS (REFERENSI)'!O71,IF(B41=4,'KELAS (REFERENSI)'!O86,""))))</f>
        <v/>
      </c>
      <c r="P41" s="38" t="str">
        <f>IF(B41=1,'KELAS (REFERENSI)'!P41,IF(B41=2,'KELAS (REFERENSI)'!P56,IF(B41=3,'KELAS (REFERENSI)'!P71,IF(B41=4,'KELAS (REFERENSI)'!P86,""))))</f>
        <v/>
      </c>
      <c r="Q41" s="38" t="str">
        <f t="shared" si="4"/>
        <v>BPS Kota Jakarta Timur</v>
      </c>
      <c r="R41" s="38" t="str">
        <f t="shared" si="34"/>
        <v/>
      </c>
      <c r="S41" s="38" t="str">
        <f t="shared" ref="S41:T41" si="47">S40</f>
        <v>15 Juni sampai dengan 31 Agustus 2026</v>
      </c>
      <c r="T41" s="38" t="str">
        <f t="shared" si="47"/>
        <v>31 Agustus 2026</v>
      </c>
      <c r="U41" s="41"/>
      <c r="V41" s="41"/>
      <c r="W41" s="42"/>
      <c r="X41" s="42"/>
      <c r="Y41" s="42"/>
      <c r="Z41" s="42"/>
    </row>
    <row r="42" ht="15.75" customHeight="1">
      <c r="A42" s="36" t="s">
        <v>5104</v>
      </c>
      <c r="B42" s="37"/>
      <c r="C42" s="37"/>
      <c r="D42" s="38" t="str">
        <f t="shared" si="1"/>
        <v/>
      </c>
      <c r="E42" s="38" t="str">
        <f>VLOOKUP(D42,'KELAS (REFERENSI)'!$E$1:$J$68,6,FALSE)</f>
        <v>#N/A</v>
      </c>
      <c r="F42" s="39" t="str">
        <f t="shared" si="2"/>
        <v>PETUGAS.0041/SPK/SE/PPL/3172/2026</v>
      </c>
      <c r="G42" s="40"/>
      <c r="H42" s="39" t="str">
        <f>VLOOKUP(G42,'MITRA (REFERENSI)'!$A:$Z,16,FALSE)</f>
        <v>#N/A</v>
      </c>
      <c r="I42" s="39" t="str">
        <f>VLOOKUP(G42,'MITRA (REFERENSI)'!$A:$Z,25,FALSE)</f>
        <v>#N/A</v>
      </c>
      <c r="J42" s="38" t="str">
        <f>VLOOKUP(G42,'MITRA (REFERENSI)'!$A:$Z,26,FALSE)</f>
        <v>#N/A</v>
      </c>
      <c r="K42" s="38" t="str">
        <f>VLOOKUP(G42,'MITRA (REFERENSI)'!$A:$Z,15,FALSE)</f>
        <v>#N/A</v>
      </c>
      <c r="L42" s="38" t="str">
        <f>VLOOKUP(G42,'MITRA (REFERENSI)'!$A:$Z,15,FALSE)</f>
        <v>#N/A</v>
      </c>
      <c r="M42" s="38" t="str">
        <f>IF(B42=1,'KELAS (REFERENSI)'!M42,IF(B42=2,'KELAS (REFERENSI)'!M57,IF(B42=3,'KELAS (REFERENSI)'!M72,IF(B42=4,'KELAS (REFERENSI)'!M87,""))))</f>
        <v/>
      </c>
      <c r="N42" s="38" t="str">
        <f>IF(B42=1,'KELAS (REFERENSI)'!N42,IF(B42=2,'KELAS (REFERENSI)'!N57,IF(B42=3,'KELAS (REFERENSI)'!N72,IF(B42=4,'KELAS (REFERENSI)'!N87,""))))</f>
        <v/>
      </c>
      <c r="O42" s="38" t="str">
        <f>IF(B42=1,'KELAS (REFERENSI)'!O42,IF(B42=2,'KELAS (REFERENSI)'!O57,IF(B42=3,'KELAS (REFERENSI)'!O72,IF(B42=4,'KELAS (REFERENSI)'!O87,""))))</f>
        <v/>
      </c>
      <c r="P42" s="38" t="str">
        <f>IF(B42=1,'KELAS (REFERENSI)'!P42,IF(B42=2,'KELAS (REFERENSI)'!P57,IF(B42=3,'KELAS (REFERENSI)'!P72,IF(B42=4,'KELAS (REFERENSI)'!P87,""))))</f>
        <v/>
      </c>
      <c r="Q42" s="38" t="str">
        <f t="shared" si="4"/>
        <v>BPS Kota Jakarta Timur</v>
      </c>
      <c r="R42" s="38" t="str">
        <f t="shared" ref="R42:R44" si="49">IF(B42=1,'[1]KELAS (REF) 1080'!L45,IF(B42=2,'[1]KELAS (REF) 1080'!L62,IF(B42=3,'[1]KELAS (REF) 1080'!L82,"")))</f>
        <v/>
      </c>
      <c r="S42" s="38" t="str">
        <f t="shared" ref="S42:T42" si="48">S41</f>
        <v>15 Juni sampai dengan 31 Agustus 2026</v>
      </c>
      <c r="T42" s="38" t="str">
        <f t="shared" si="48"/>
        <v>31 Agustus 2026</v>
      </c>
      <c r="U42" s="41"/>
      <c r="V42" s="41"/>
      <c r="W42" s="42"/>
      <c r="X42" s="42"/>
      <c r="Y42" s="42"/>
      <c r="Z42" s="42"/>
    </row>
    <row r="43" ht="15.75" customHeight="1">
      <c r="A43" s="36" t="s">
        <v>5105</v>
      </c>
      <c r="B43" s="37"/>
      <c r="C43" s="37"/>
      <c r="D43" s="38" t="str">
        <f t="shared" si="1"/>
        <v/>
      </c>
      <c r="E43" s="38" t="str">
        <f>VLOOKUP(D43,'KELAS (REFERENSI)'!$E$1:$J$68,6,FALSE)</f>
        <v>#N/A</v>
      </c>
      <c r="F43" s="39" t="str">
        <f t="shared" si="2"/>
        <v>PETUGAS.0042/SPK/SE/PPL/3172/2026</v>
      </c>
      <c r="G43" s="40"/>
      <c r="H43" s="39" t="str">
        <f>VLOOKUP(G43,'MITRA (REFERENSI)'!$A:$Z,16,FALSE)</f>
        <v>#N/A</v>
      </c>
      <c r="I43" s="39" t="str">
        <f>VLOOKUP(G43,'MITRA (REFERENSI)'!$A:$Z,25,FALSE)</f>
        <v>#N/A</v>
      </c>
      <c r="J43" s="38" t="str">
        <f>VLOOKUP(G43,'MITRA (REFERENSI)'!$A:$Z,26,FALSE)</f>
        <v>#N/A</v>
      </c>
      <c r="K43" s="38" t="str">
        <f>VLOOKUP(G43,'MITRA (REFERENSI)'!$A:$Z,15,FALSE)</f>
        <v>#N/A</v>
      </c>
      <c r="L43" s="38" t="str">
        <f>VLOOKUP(G43,'MITRA (REFERENSI)'!$A:$Z,15,FALSE)</f>
        <v>#N/A</v>
      </c>
      <c r="M43" s="38" t="str">
        <f>IF(B43=1,'KELAS (REFERENSI)'!M43,IF(B43=2,'KELAS (REFERENSI)'!M58,IF(B43=3,'KELAS (REFERENSI)'!M73,IF(B43=4,'KELAS (REFERENSI)'!M88,""))))</f>
        <v/>
      </c>
      <c r="N43" s="38" t="str">
        <f>IF(B43=1,'KELAS (REFERENSI)'!N43,IF(B43=2,'KELAS (REFERENSI)'!N58,IF(B43=3,'KELAS (REFERENSI)'!N73,IF(B43=4,'KELAS (REFERENSI)'!N88,""))))</f>
        <v/>
      </c>
      <c r="O43" s="38" t="str">
        <f>IF(B43=1,'KELAS (REFERENSI)'!O43,IF(B43=2,'KELAS (REFERENSI)'!O58,IF(B43=3,'KELAS (REFERENSI)'!O73,IF(B43=4,'KELAS (REFERENSI)'!O88,""))))</f>
        <v/>
      </c>
      <c r="P43" s="38" t="str">
        <f>IF(B43=1,'KELAS (REFERENSI)'!P43,IF(B43=2,'KELAS (REFERENSI)'!P58,IF(B43=3,'KELAS (REFERENSI)'!P73,IF(B43=4,'KELAS (REFERENSI)'!P88,""))))</f>
        <v/>
      </c>
      <c r="Q43" s="38" t="str">
        <f t="shared" si="4"/>
        <v>BPS Kota Jakarta Timur</v>
      </c>
      <c r="R43" s="38" t="str">
        <f t="shared" si="49"/>
        <v/>
      </c>
      <c r="S43" s="38" t="str">
        <f t="shared" ref="S43:T43" si="50">S42</f>
        <v>15 Juni sampai dengan 31 Agustus 2026</v>
      </c>
      <c r="T43" s="38" t="str">
        <f t="shared" si="50"/>
        <v>31 Agustus 2026</v>
      </c>
      <c r="U43" s="41"/>
      <c r="V43" s="41"/>
      <c r="W43" s="42"/>
      <c r="X43" s="42"/>
      <c r="Y43" s="42"/>
      <c r="Z43" s="42"/>
    </row>
    <row r="44" ht="15.75" customHeight="1">
      <c r="A44" s="36" t="s">
        <v>5106</v>
      </c>
      <c r="B44" s="37"/>
      <c r="C44" s="37"/>
      <c r="D44" s="38" t="str">
        <f t="shared" si="1"/>
        <v/>
      </c>
      <c r="E44" s="38" t="str">
        <f>VLOOKUP(D44,'KELAS (REFERENSI)'!$E$1:$J$68,6,FALSE)</f>
        <v>#N/A</v>
      </c>
      <c r="F44" s="39" t="str">
        <f t="shared" si="2"/>
        <v>PETUGAS.0043/SPK/SE/PPL/3172/2026</v>
      </c>
      <c r="G44" s="40"/>
      <c r="H44" s="39" t="str">
        <f>VLOOKUP(G44,'MITRA (REFERENSI)'!$A:$Z,16,FALSE)</f>
        <v>#N/A</v>
      </c>
      <c r="I44" s="39" t="str">
        <f>VLOOKUP(G44,'MITRA (REFERENSI)'!$A:$Z,25,FALSE)</f>
        <v>#N/A</v>
      </c>
      <c r="J44" s="38" t="str">
        <f>VLOOKUP(G44,'MITRA (REFERENSI)'!$A:$Z,26,FALSE)</f>
        <v>#N/A</v>
      </c>
      <c r="K44" s="38" t="str">
        <f>VLOOKUP(G44,'MITRA (REFERENSI)'!$A:$Z,15,FALSE)</f>
        <v>#N/A</v>
      </c>
      <c r="L44" s="38" t="str">
        <f>VLOOKUP(G44,'MITRA (REFERENSI)'!$A:$Z,15,FALSE)</f>
        <v>#N/A</v>
      </c>
      <c r="M44" s="38" t="str">
        <f>IF(B44=1,'KELAS (REFERENSI)'!M44,IF(B44=2,'KELAS (REFERENSI)'!M59,IF(B44=3,'KELAS (REFERENSI)'!M74,IF(B44=4,'KELAS (REFERENSI)'!M89,""))))</f>
        <v/>
      </c>
      <c r="N44" s="38" t="str">
        <f>IF(B44=1,'KELAS (REFERENSI)'!N44,IF(B44=2,'KELAS (REFERENSI)'!N59,IF(B44=3,'KELAS (REFERENSI)'!N74,IF(B44=4,'KELAS (REFERENSI)'!N89,""))))</f>
        <v/>
      </c>
      <c r="O44" s="38" t="str">
        <f>IF(B44=1,'KELAS (REFERENSI)'!O44,IF(B44=2,'KELAS (REFERENSI)'!O59,IF(B44=3,'KELAS (REFERENSI)'!O74,IF(B44=4,'KELAS (REFERENSI)'!O89,""))))</f>
        <v/>
      </c>
      <c r="P44" s="38" t="str">
        <f>IF(B44=1,'KELAS (REFERENSI)'!P44,IF(B44=2,'KELAS (REFERENSI)'!P59,IF(B44=3,'KELAS (REFERENSI)'!P74,IF(B44=4,'KELAS (REFERENSI)'!P89,""))))</f>
        <v/>
      </c>
      <c r="Q44" s="38" t="str">
        <f t="shared" si="4"/>
        <v>BPS Kota Jakarta Timur</v>
      </c>
      <c r="R44" s="38" t="str">
        <f t="shared" si="49"/>
        <v/>
      </c>
      <c r="S44" s="38" t="str">
        <f t="shared" ref="S44:T44" si="51">S43</f>
        <v>15 Juni sampai dengan 31 Agustus 2026</v>
      </c>
      <c r="T44" s="38" t="str">
        <f t="shared" si="51"/>
        <v>31 Agustus 2026</v>
      </c>
      <c r="U44" s="41"/>
      <c r="V44" s="41"/>
      <c r="W44" s="42"/>
      <c r="X44" s="42"/>
      <c r="Y44" s="42"/>
      <c r="Z44" s="42"/>
    </row>
    <row r="45" ht="15.75" customHeight="1">
      <c r="A45" s="36" t="s">
        <v>5107</v>
      </c>
      <c r="B45" s="37"/>
      <c r="C45" s="37"/>
      <c r="D45" s="38" t="str">
        <f t="shared" si="1"/>
        <v/>
      </c>
      <c r="E45" s="38" t="str">
        <f>VLOOKUP(D45,'KELAS (REFERENSI)'!$E$1:$J$68,6,FALSE)</f>
        <v>#N/A</v>
      </c>
      <c r="F45" s="39" t="str">
        <f t="shared" si="2"/>
        <v>PETUGAS.0044/SPK/SE/PPL/3172/2026</v>
      </c>
      <c r="G45" s="40"/>
      <c r="H45" s="39" t="str">
        <f>VLOOKUP(G45,'MITRA (REFERENSI)'!$A:$Z,16,FALSE)</f>
        <v>#N/A</v>
      </c>
      <c r="I45" s="39" t="str">
        <f>VLOOKUP(G45,'MITRA (REFERENSI)'!$A:$Z,25,FALSE)</f>
        <v>#N/A</v>
      </c>
      <c r="J45" s="38" t="str">
        <f>VLOOKUP(G45,'MITRA (REFERENSI)'!$A:$Z,26,FALSE)</f>
        <v>#N/A</v>
      </c>
      <c r="K45" s="38" t="str">
        <f>VLOOKUP(G45,'MITRA (REFERENSI)'!$A:$Z,15,FALSE)</f>
        <v>#N/A</v>
      </c>
      <c r="L45" s="38" t="str">
        <f>VLOOKUP(G45,'MITRA (REFERENSI)'!$A:$Z,15,FALSE)</f>
        <v>#N/A</v>
      </c>
      <c r="M45" s="38" t="str">
        <f>IF(B45=1,'KELAS (REFERENSI)'!M45,IF(B45=2,'KELAS (REFERENSI)'!M60,IF(B45=3,'KELAS (REFERENSI)'!M75,IF(B45=4,'KELAS (REFERENSI)'!M90,""))))</f>
        <v/>
      </c>
      <c r="N45" s="38" t="str">
        <f>IF(B45=1,'KELAS (REFERENSI)'!N45,IF(B45=2,'KELAS (REFERENSI)'!N60,IF(B45=3,'KELAS (REFERENSI)'!N75,IF(B45=4,'KELAS (REFERENSI)'!N90,""))))</f>
        <v/>
      </c>
      <c r="O45" s="38" t="str">
        <f>IF(B45=1,'KELAS (REFERENSI)'!O45,IF(B45=2,'KELAS (REFERENSI)'!O60,IF(B45=3,'KELAS (REFERENSI)'!O75,IF(B45=4,'KELAS (REFERENSI)'!O90,""))))</f>
        <v/>
      </c>
      <c r="P45" s="38" t="str">
        <f>IF(B45=1,'KELAS (REFERENSI)'!P45,IF(B45=2,'KELAS (REFERENSI)'!P60,IF(B45=3,'KELAS (REFERENSI)'!P75,IF(B45=4,'KELAS (REFERENSI)'!P90,""))))</f>
        <v/>
      </c>
      <c r="Q45" s="38" t="str">
        <f t="shared" si="4"/>
        <v>BPS Kota Jakarta Timur</v>
      </c>
      <c r="R45" s="38" t="str">
        <f>IF(B45=1,'[1]KELAS (REF) 1080'!#REF!,IF(B45=2,'[1]KELAS (REF) 1080'!L65,IF(B45=3,'[1]KELAS (REF) 1080'!L85,"")))</f>
        <v>#ERROR!</v>
      </c>
      <c r="S45" s="38" t="str">
        <f t="shared" ref="S45:T45" si="52">S44</f>
        <v>15 Juni sampai dengan 31 Agustus 2026</v>
      </c>
      <c r="T45" s="38" t="str">
        <f t="shared" si="52"/>
        <v>31 Agustus 2026</v>
      </c>
      <c r="U45" s="41"/>
      <c r="V45" s="41"/>
      <c r="W45" s="42"/>
      <c r="X45" s="42"/>
      <c r="Y45" s="42"/>
      <c r="Z45" s="42"/>
    </row>
    <row r="46" ht="15.75" customHeight="1">
      <c r="A46" s="36" t="s">
        <v>5108</v>
      </c>
      <c r="B46" s="37"/>
      <c r="C46" s="37"/>
      <c r="D46" s="38" t="str">
        <f t="shared" si="1"/>
        <v/>
      </c>
      <c r="E46" s="38" t="str">
        <f>VLOOKUP(D46,'KELAS (REFERENSI)'!$E$1:$J$68,6,FALSE)</f>
        <v>#N/A</v>
      </c>
      <c r="F46" s="39" t="str">
        <f t="shared" si="2"/>
        <v>PETUGAS.0045/SPK/SE/PPL/3172/2026</v>
      </c>
      <c r="G46" s="40"/>
      <c r="H46" s="39" t="str">
        <f>VLOOKUP(G46,'MITRA (REFERENSI)'!$A:$Z,16,FALSE)</f>
        <v>#N/A</v>
      </c>
      <c r="I46" s="39" t="str">
        <f>VLOOKUP(G46,'MITRA (REFERENSI)'!$A:$Z,25,FALSE)</f>
        <v>#N/A</v>
      </c>
      <c r="J46" s="38" t="str">
        <f>VLOOKUP(G46,'MITRA (REFERENSI)'!$A:$Z,26,FALSE)</f>
        <v>#N/A</v>
      </c>
      <c r="K46" s="38" t="str">
        <f>VLOOKUP(G46,'MITRA (REFERENSI)'!$A:$Z,15,FALSE)</f>
        <v>#N/A</v>
      </c>
      <c r="L46" s="38" t="str">
        <f>VLOOKUP(G46,'MITRA (REFERENSI)'!$A:$Z,15,FALSE)</f>
        <v>#N/A</v>
      </c>
      <c r="M46" s="38" t="str">
        <f>IF(B46=1,'KELAS (REFERENSI)'!M46,IF(B46=2,'KELAS (REFERENSI)'!M61,IF(B46=3,'KELAS (REFERENSI)'!M76,IF(B46=4,'KELAS (REFERENSI)'!M91,""))))</f>
        <v/>
      </c>
      <c r="N46" s="38" t="str">
        <f>IF(B46=1,'KELAS (REFERENSI)'!N46,IF(B46=2,'KELAS (REFERENSI)'!N61,IF(B46=3,'KELAS (REFERENSI)'!N76,IF(B46=4,'KELAS (REFERENSI)'!N91,""))))</f>
        <v/>
      </c>
      <c r="O46" s="38" t="str">
        <f>IF(B46=1,'KELAS (REFERENSI)'!O46,IF(B46=2,'KELAS (REFERENSI)'!O61,IF(B46=3,'KELAS (REFERENSI)'!O76,IF(B46=4,'KELAS (REFERENSI)'!O91,""))))</f>
        <v/>
      </c>
      <c r="P46" s="38" t="str">
        <f>IF(B46=1,'KELAS (REFERENSI)'!P46,IF(B46=2,'KELAS (REFERENSI)'!P61,IF(B46=3,'KELAS (REFERENSI)'!P76,IF(B46=4,'KELAS (REFERENSI)'!P91,""))))</f>
        <v/>
      </c>
      <c r="Q46" s="38" t="str">
        <f t="shared" si="4"/>
        <v>BPS Kota Jakarta Timur</v>
      </c>
      <c r="R46" s="38" t="str">
        <f>IF(B46=1,'[1]KELAS (REF) 1080'!#REF!,IF(B46=2,'[1]KELAS (REF) 1080'!L66,IF(B46=3,'[1]KELAS (REF) 1080'!L86,"")))</f>
        <v>#ERROR!</v>
      </c>
      <c r="S46" s="38" t="str">
        <f t="shared" ref="S46:T46" si="53">S45</f>
        <v>15 Juni sampai dengan 31 Agustus 2026</v>
      </c>
      <c r="T46" s="38" t="str">
        <f t="shared" si="53"/>
        <v>31 Agustus 2026</v>
      </c>
      <c r="U46" s="41"/>
      <c r="V46" s="41"/>
      <c r="W46" s="42"/>
      <c r="X46" s="42"/>
      <c r="Y46" s="42"/>
      <c r="Z46" s="42"/>
    </row>
    <row r="47" ht="15.75" customHeight="1">
      <c r="A47" s="36" t="s">
        <v>5109</v>
      </c>
      <c r="B47" s="37"/>
      <c r="C47" s="37"/>
      <c r="D47" s="38" t="str">
        <f t="shared" si="1"/>
        <v/>
      </c>
      <c r="E47" s="38" t="str">
        <f>VLOOKUP(D47,'KELAS (REFERENSI)'!$E$1:$J$68,6,FALSE)</f>
        <v>#N/A</v>
      </c>
      <c r="F47" s="39" t="str">
        <f t="shared" si="2"/>
        <v>PETUGAS.0046/SPK/SE/PPL/3172/2026</v>
      </c>
      <c r="G47" s="40"/>
      <c r="H47" s="39" t="str">
        <f>VLOOKUP(G47,'MITRA (REFERENSI)'!$A:$Z,16,FALSE)</f>
        <v>#N/A</v>
      </c>
      <c r="I47" s="39" t="str">
        <f>VLOOKUP(G47,'MITRA (REFERENSI)'!$A:$Z,25,FALSE)</f>
        <v>#N/A</v>
      </c>
      <c r="J47" s="38" t="str">
        <f>VLOOKUP(G47,'MITRA (REFERENSI)'!$A:$Z,26,FALSE)</f>
        <v>#N/A</v>
      </c>
      <c r="K47" s="38" t="str">
        <f>VLOOKUP(G47,'MITRA (REFERENSI)'!$A:$Z,15,FALSE)</f>
        <v>#N/A</v>
      </c>
      <c r="L47" s="38" t="str">
        <f>VLOOKUP(G47,'MITRA (REFERENSI)'!$A:$Z,15,FALSE)</f>
        <v>#N/A</v>
      </c>
      <c r="M47" s="38" t="str">
        <f>IF(B47=1,'KELAS (REFERENSI)'!M47,IF(B47=2,'KELAS (REFERENSI)'!M62,IF(B47=3,'KELAS (REFERENSI)'!M77,IF(B47=4,'KELAS (REFERENSI)'!M92,""))))</f>
        <v/>
      </c>
      <c r="N47" s="38" t="str">
        <f>IF(B47=1,'KELAS (REFERENSI)'!N47,IF(B47=2,'KELAS (REFERENSI)'!N62,IF(B47=3,'KELAS (REFERENSI)'!N77,IF(B47=4,'KELAS (REFERENSI)'!N92,""))))</f>
        <v/>
      </c>
      <c r="O47" s="38" t="str">
        <f>IF(B47=1,'KELAS (REFERENSI)'!O47,IF(B47=2,'KELAS (REFERENSI)'!O62,IF(B47=3,'KELAS (REFERENSI)'!O77,IF(B47=4,'KELAS (REFERENSI)'!O92,""))))</f>
        <v/>
      </c>
      <c r="P47" s="38" t="str">
        <f>IF(B47=1,'KELAS (REFERENSI)'!P47,IF(B47=2,'KELAS (REFERENSI)'!P62,IF(B47=3,'KELAS (REFERENSI)'!P77,IF(B47=4,'KELAS (REFERENSI)'!P92,""))))</f>
        <v/>
      </c>
      <c r="Q47" s="38" t="str">
        <f t="shared" si="4"/>
        <v>BPS Kota Jakarta Timur</v>
      </c>
      <c r="R47" s="38" t="str">
        <f>IF(B47=1,'[1]KELAS (REF) 1080'!#REF!,IF(B47=2,'[1]KELAS (REF) 1080'!L67,IF(B47=3,'[1]KELAS (REF) 1080'!L87,"")))</f>
        <v>#ERROR!</v>
      </c>
      <c r="S47" s="38" t="str">
        <f t="shared" ref="S47:T47" si="54">S46</f>
        <v>15 Juni sampai dengan 31 Agustus 2026</v>
      </c>
      <c r="T47" s="38" t="str">
        <f t="shared" si="54"/>
        <v>31 Agustus 2026</v>
      </c>
      <c r="U47" s="41"/>
      <c r="V47" s="41"/>
      <c r="W47" s="42"/>
      <c r="X47" s="42"/>
      <c r="Y47" s="42"/>
      <c r="Z47" s="42"/>
    </row>
    <row r="48" ht="15.75" customHeight="1">
      <c r="A48" s="36" t="s">
        <v>5110</v>
      </c>
      <c r="B48" s="37"/>
      <c r="C48" s="37"/>
      <c r="D48" s="38" t="str">
        <f t="shared" si="1"/>
        <v/>
      </c>
      <c r="E48" s="38" t="str">
        <f>VLOOKUP(D48,'KELAS (REFERENSI)'!$E$1:$J$68,6,FALSE)</f>
        <v>#N/A</v>
      </c>
      <c r="F48" s="39" t="str">
        <f t="shared" si="2"/>
        <v>PETUGAS.0047/SPK/SE/PPL/3172/2026</v>
      </c>
      <c r="G48" s="40"/>
      <c r="H48" s="39" t="str">
        <f>VLOOKUP(G48,'MITRA (REFERENSI)'!$A:$Z,16,FALSE)</f>
        <v>#N/A</v>
      </c>
      <c r="I48" s="39" t="str">
        <f>VLOOKUP(G48,'MITRA (REFERENSI)'!$A:$Z,25,FALSE)</f>
        <v>#N/A</v>
      </c>
      <c r="J48" s="38" t="str">
        <f>VLOOKUP(G48,'MITRA (REFERENSI)'!$A:$Z,26,FALSE)</f>
        <v>#N/A</v>
      </c>
      <c r="K48" s="38" t="str">
        <f>VLOOKUP(G48,'MITRA (REFERENSI)'!$A:$Z,15,FALSE)</f>
        <v>#N/A</v>
      </c>
      <c r="L48" s="38" t="str">
        <f>VLOOKUP(G48,'MITRA (REFERENSI)'!$A:$Z,15,FALSE)</f>
        <v>#N/A</v>
      </c>
      <c r="M48" s="38" t="str">
        <f>IF(B48=1,'KELAS (REFERENSI)'!M48,IF(B48=2,'KELAS (REFERENSI)'!M63,IF(B48=3,'KELAS (REFERENSI)'!M78,IF(B48=4,'KELAS (REFERENSI)'!M93,""))))</f>
        <v/>
      </c>
      <c r="N48" s="38" t="str">
        <f>IF(B48=1,'KELAS (REFERENSI)'!N48,IF(B48=2,'KELAS (REFERENSI)'!N63,IF(B48=3,'KELAS (REFERENSI)'!N78,IF(B48=4,'KELAS (REFERENSI)'!N93,""))))</f>
        <v/>
      </c>
      <c r="O48" s="38" t="str">
        <f>IF(B48=1,'KELAS (REFERENSI)'!O48,IF(B48=2,'KELAS (REFERENSI)'!O63,IF(B48=3,'KELAS (REFERENSI)'!O78,IF(B48=4,'KELAS (REFERENSI)'!O93,""))))</f>
        <v/>
      </c>
      <c r="P48" s="38" t="str">
        <f>IF(B48=1,'KELAS (REFERENSI)'!P48,IF(B48=2,'KELAS (REFERENSI)'!P63,IF(B48=3,'KELAS (REFERENSI)'!P78,IF(B48=4,'KELAS (REFERENSI)'!P93,""))))</f>
        <v/>
      </c>
      <c r="Q48" s="38" t="str">
        <f t="shared" si="4"/>
        <v>BPS Kota Jakarta Timur</v>
      </c>
      <c r="R48" s="38" t="str">
        <f t="shared" ref="R48:R2001" si="56">IF(B48=1,'[1]KELAS (REF) 1080'!L48,IF(B48=2,'[1]KELAS (REF) 1080'!L68,IF(B48=3,'[1]KELAS (REF) 1080'!L88,"")))</f>
        <v/>
      </c>
      <c r="S48" s="38" t="str">
        <f t="shared" ref="S48:T48" si="55">S47</f>
        <v>15 Juni sampai dengan 31 Agustus 2026</v>
      </c>
      <c r="T48" s="38" t="str">
        <f t="shared" si="55"/>
        <v>31 Agustus 2026</v>
      </c>
      <c r="U48" s="41"/>
      <c r="V48" s="41"/>
      <c r="W48" s="42"/>
      <c r="X48" s="42"/>
      <c r="Y48" s="42"/>
      <c r="Z48" s="42"/>
    </row>
    <row r="49" ht="15.75" customHeight="1">
      <c r="A49" s="36" t="s">
        <v>5111</v>
      </c>
      <c r="B49" s="37"/>
      <c r="C49" s="37"/>
      <c r="D49" s="38" t="str">
        <f t="shared" si="1"/>
        <v/>
      </c>
      <c r="E49" s="38" t="str">
        <f>VLOOKUP(D49,'KELAS (REFERENSI)'!$E$1:$J$68,6,FALSE)</f>
        <v>#N/A</v>
      </c>
      <c r="F49" s="39" t="str">
        <f t="shared" si="2"/>
        <v>PETUGAS.0048/SPK/SE/PPL/3172/2026</v>
      </c>
      <c r="G49" s="40"/>
      <c r="H49" s="39" t="str">
        <f>VLOOKUP(G49,'MITRA (REFERENSI)'!$A:$Z,16,FALSE)</f>
        <v>#N/A</v>
      </c>
      <c r="I49" s="39" t="str">
        <f>VLOOKUP(G49,'MITRA (REFERENSI)'!$A:$Z,25,FALSE)</f>
        <v>#N/A</v>
      </c>
      <c r="J49" s="38" t="str">
        <f>VLOOKUP(G49,'MITRA (REFERENSI)'!$A:$Z,26,FALSE)</f>
        <v>#N/A</v>
      </c>
      <c r="K49" s="38" t="str">
        <f>VLOOKUP(G49,'MITRA (REFERENSI)'!$A:$Z,15,FALSE)</f>
        <v>#N/A</v>
      </c>
      <c r="L49" s="38" t="str">
        <f>VLOOKUP(G49,'MITRA (REFERENSI)'!$A:$Z,15,FALSE)</f>
        <v>#N/A</v>
      </c>
      <c r="M49" s="38" t="str">
        <f>IF(B49=1,'KELAS (REFERENSI)'!M49,IF(B49=2,'KELAS (REFERENSI)'!M64,IF(B49=3,'KELAS (REFERENSI)'!M79,IF(B49=4,'KELAS (REFERENSI)'!M94,""))))</f>
        <v/>
      </c>
      <c r="N49" s="38" t="str">
        <f>IF(B49=1,'KELAS (REFERENSI)'!N49,IF(B49=2,'KELAS (REFERENSI)'!N64,IF(B49=3,'KELAS (REFERENSI)'!N79,IF(B49=4,'KELAS (REFERENSI)'!N94,""))))</f>
        <v/>
      </c>
      <c r="O49" s="38" t="str">
        <f>IF(B49=1,'KELAS (REFERENSI)'!O49,IF(B49=2,'KELAS (REFERENSI)'!O64,IF(B49=3,'KELAS (REFERENSI)'!O79,IF(B49=4,'KELAS (REFERENSI)'!O94,""))))</f>
        <v/>
      </c>
      <c r="P49" s="38" t="str">
        <f>IF(B49=1,'KELAS (REFERENSI)'!P49,IF(B49=2,'KELAS (REFERENSI)'!P64,IF(B49=3,'KELAS (REFERENSI)'!P79,IF(B49=4,'KELAS (REFERENSI)'!P94,""))))</f>
        <v/>
      </c>
      <c r="Q49" s="38" t="str">
        <f t="shared" si="4"/>
        <v>BPS Kota Jakarta Timur</v>
      </c>
      <c r="R49" s="38" t="str">
        <f t="shared" si="56"/>
        <v/>
      </c>
      <c r="S49" s="38" t="str">
        <f t="shared" ref="S49:T49" si="57">S48</f>
        <v>15 Juni sampai dengan 31 Agustus 2026</v>
      </c>
      <c r="T49" s="38" t="str">
        <f t="shared" si="57"/>
        <v>31 Agustus 2026</v>
      </c>
      <c r="U49" s="41"/>
      <c r="V49" s="41"/>
      <c r="W49" s="42"/>
      <c r="X49" s="42"/>
      <c r="Y49" s="42"/>
      <c r="Z49" s="42"/>
    </row>
    <row r="50" ht="15.75" customHeight="1">
      <c r="A50" s="36" t="s">
        <v>5112</v>
      </c>
      <c r="B50" s="37"/>
      <c r="C50" s="37"/>
      <c r="D50" s="38" t="str">
        <f t="shared" si="1"/>
        <v/>
      </c>
      <c r="E50" s="38" t="str">
        <f>VLOOKUP(D50,'KELAS (REFERENSI)'!$E$1:$J$68,6,FALSE)</f>
        <v>#N/A</v>
      </c>
      <c r="F50" s="39" t="str">
        <f t="shared" si="2"/>
        <v>PETUGAS.0049/SPK/SE/PPL/3172/2026</v>
      </c>
      <c r="G50" s="40"/>
      <c r="H50" s="39" t="str">
        <f>VLOOKUP(G50,'MITRA (REFERENSI)'!$A:$Z,16,FALSE)</f>
        <v>#N/A</v>
      </c>
      <c r="I50" s="39" t="str">
        <f>VLOOKUP(G50,'MITRA (REFERENSI)'!$A:$Z,25,FALSE)</f>
        <v>#N/A</v>
      </c>
      <c r="J50" s="38" t="str">
        <f>VLOOKUP(G50,'MITRA (REFERENSI)'!$A:$Z,26,FALSE)</f>
        <v>#N/A</v>
      </c>
      <c r="K50" s="38" t="str">
        <f>VLOOKUP(G50,'MITRA (REFERENSI)'!$A:$Z,15,FALSE)</f>
        <v>#N/A</v>
      </c>
      <c r="L50" s="38" t="str">
        <f>VLOOKUP(G50,'MITRA (REFERENSI)'!$A:$Z,15,FALSE)</f>
        <v>#N/A</v>
      </c>
      <c r="M50" s="38" t="str">
        <f>IF(B50=1,'KELAS (REFERENSI)'!M50,IF(B50=2,'KELAS (REFERENSI)'!M65,IF(B50=3,'KELAS (REFERENSI)'!M80,IF(B50=4,'KELAS (REFERENSI)'!M95,""))))</f>
        <v/>
      </c>
      <c r="N50" s="38" t="str">
        <f>IF(B50=1,'KELAS (REFERENSI)'!N50,IF(B50=2,'KELAS (REFERENSI)'!N65,IF(B50=3,'KELAS (REFERENSI)'!N80,IF(B50=4,'KELAS (REFERENSI)'!N95,""))))</f>
        <v/>
      </c>
      <c r="O50" s="38" t="str">
        <f>IF(B50=1,'KELAS (REFERENSI)'!O50,IF(B50=2,'KELAS (REFERENSI)'!O65,IF(B50=3,'KELAS (REFERENSI)'!O80,IF(B50=4,'KELAS (REFERENSI)'!O95,""))))</f>
        <v/>
      </c>
      <c r="P50" s="38" t="str">
        <f>IF(B50=1,'KELAS (REFERENSI)'!P50,IF(B50=2,'KELAS (REFERENSI)'!P65,IF(B50=3,'KELAS (REFERENSI)'!P80,IF(B50=4,'KELAS (REFERENSI)'!P95,""))))</f>
        <v/>
      </c>
      <c r="Q50" s="38" t="str">
        <f t="shared" si="4"/>
        <v>BPS Kota Jakarta Timur</v>
      </c>
      <c r="R50" s="38" t="str">
        <f t="shared" si="56"/>
        <v/>
      </c>
      <c r="S50" s="38" t="str">
        <f t="shared" ref="S50:T50" si="58">S49</f>
        <v>15 Juni sampai dengan 31 Agustus 2026</v>
      </c>
      <c r="T50" s="38" t="str">
        <f t="shared" si="58"/>
        <v>31 Agustus 2026</v>
      </c>
      <c r="U50" s="41"/>
      <c r="V50" s="41"/>
      <c r="W50" s="42"/>
      <c r="X50" s="42"/>
      <c r="Y50" s="42"/>
      <c r="Z50" s="42"/>
    </row>
    <row r="51" ht="15.75" customHeight="1">
      <c r="A51" s="36" t="s">
        <v>5113</v>
      </c>
      <c r="B51" s="37"/>
      <c r="C51" s="37"/>
      <c r="D51" s="38" t="str">
        <f t="shared" si="1"/>
        <v/>
      </c>
      <c r="E51" s="38" t="str">
        <f>VLOOKUP(D51,'KELAS (REFERENSI)'!$E$1:$J$68,6,FALSE)</f>
        <v>#N/A</v>
      </c>
      <c r="F51" s="39" t="str">
        <f t="shared" si="2"/>
        <v>PETUGAS.0050/SPK/SE/PPL/3172/2026</v>
      </c>
      <c r="G51" s="40"/>
      <c r="H51" s="39" t="str">
        <f>VLOOKUP(G51,'MITRA (REFERENSI)'!$A:$Z,16,FALSE)</f>
        <v>#N/A</v>
      </c>
      <c r="I51" s="39" t="str">
        <f>VLOOKUP(G51,'MITRA (REFERENSI)'!$A:$Z,25,FALSE)</f>
        <v>#N/A</v>
      </c>
      <c r="J51" s="38" t="str">
        <f>VLOOKUP(G51,'MITRA (REFERENSI)'!$A:$Z,26,FALSE)</f>
        <v>#N/A</v>
      </c>
      <c r="K51" s="38" t="str">
        <f>VLOOKUP(G51,'MITRA (REFERENSI)'!$A:$Z,15,FALSE)</f>
        <v>#N/A</v>
      </c>
      <c r="L51" s="38" t="str">
        <f>VLOOKUP(G51,'MITRA (REFERENSI)'!$A:$Z,15,FALSE)</f>
        <v>#N/A</v>
      </c>
      <c r="M51" s="38" t="str">
        <f>IF(B51=1,'KELAS (REFERENSI)'!M51,IF(B51=2,'KELAS (REFERENSI)'!M66,IF(B51=3,'KELAS (REFERENSI)'!M81,IF(B51=4,'KELAS (REFERENSI)'!M96,""))))</f>
        <v/>
      </c>
      <c r="N51" s="38" t="str">
        <f>IF(B51=1,'KELAS (REFERENSI)'!N51,IF(B51=2,'KELAS (REFERENSI)'!N66,IF(B51=3,'KELAS (REFERENSI)'!N81,IF(B51=4,'KELAS (REFERENSI)'!N96,""))))</f>
        <v/>
      </c>
      <c r="O51" s="38" t="str">
        <f>IF(B51=1,'KELAS (REFERENSI)'!O51,IF(B51=2,'KELAS (REFERENSI)'!O66,IF(B51=3,'KELAS (REFERENSI)'!O81,IF(B51=4,'KELAS (REFERENSI)'!O96,""))))</f>
        <v/>
      </c>
      <c r="P51" s="38" t="str">
        <f>IF(B51=1,'KELAS (REFERENSI)'!P51,IF(B51=2,'KELAS (REFERENSI)'!P66,IF(B51=3,'KELAS (REFERENSI)'!P81,IF(B51=4,'KELAS (REFERENSI)'!P96,""))))</f>
        <v/>
      </c>
      <c r="Q51" s="38" t="str">
        <f t="shared" si="4"/>
        <v>BPS Kota Jakarta Timur</v>
      </c>
      <c r="R51" s="38" t="str">
        <f t="shared" si="56"/>
        <v/>
      </c>
      <c r="S51" s="38" t="str">
        <f t="shared" ref="S51:T51" si="59">S50</f>
        <v>15 Juni sampai dengan 31 Agustus 2026</v>
      </c>
      <c r="T51" s="38" t="str">
        <f t="shared" si="59"/>
        <v>31 Agustus 2026</v>
      </c>
      <c r="U51" s="41"/>
      <c r="V51" s="41"/>
      <c r="W51" s="42"/>
      <c r="X51" s="42"/>
      <c r="Y51" s="42"/>
      <c r="Z51" s="42"/>
    </row>
    <row r="52" ht="15.75" customHeight="1">
      <c r="A52" s="36" t="s">
        <v>5114</v>
      </c>
      <c r="B52" s="37"/>
      <c r="C52" s="37"/>
      <c r="D52" s="38" t="str">
        <f t="shared" si="1"/>
        <v/>
      </c>
      <c r="E52" s="38" t="str">
        <f>VLOOKUP(D52,'KELAS (REFERENSI)'!$E$1:$J$68,6,FALSE)</f>
        <v>#N/A</v>
      </c>
      <c r="F52" s="39" t="str">
        <f t="shared" si="2"/>
        <v>PETUGAS.0051/SPK/SE/PPL/3172/2026</v>
      </c>
      <c r="G52" s="40"/>
      <c r="H52" s="39" t="str">
        <f>VLOOKUP(G52,'MITRA (REFERENSI)'!$A:$Z,16,FALSE)</f>
        <v>#N/A</v>
      </c>
      <c r="I52" s="39" t="str">
        <f>VLOOKUP(G52,'MITRA (REFERENSI)'!$A:$Z,25,FALSE)</f>
        <v>#N/A</v>
      </c>
      <c r="J52" s="38" t="str">
        <f>VLOOKUP(G52,'MITRA (REFERENSI)'!$A:$Z,26,FALSE)</f>
        <v>#N/A</v>
      </c>
      <c r="K52" s="38" t="str">
        <f>VLOOKUP(G52,'MITRA (REFERENSI)'!$A:$Z,15,FALSE)</f>
        <v>#N/A</v>
      </c>
      <c r="L52" s="38" t="str">
        <f>VLOOKUP(G52,'MITRA (REFERENSI)'!$A:$Z,15,FALSE)</f>
        <v>#N/A</v>
      </c>
      <c r="M52" s="38" t="str">
        <f>IF(B52=1,'KELAS (REFERENSI)'!M52,IF(B52=2,'KELAS (REFERENSI)'!M67,IF(B52=3,'KELAS (REFERENSI)'!M82,IF(B52=4,'KELAS (REFERENSI)'!M97,""))))</f>
        <v/>
      </c>
      <c r="N52" s="38" t="str">
        <f>IF(B52=1,'KELAS (REFERENSI)'!N52,IF(B52=2,'KELAS (REFERENSI)'!N67,IF(B52=3,'KELAS (REFERENSI)'!N82,IF(B52=4,'KELAS (REFERENSI)'!N97,""))))</f>
        <v/>
      </c>
      <c r="O52" s="38" t="str">
        <f>IF(B52=1,'KELAS (REFERENSI)'!O52,IF(B52=2,'KELAS (REFERENSI)'!O67,IF(B52=3,'KELAS (REFERENSI)'!O82,IF(B52=4,'KELAS (REFERENSI)'!O97,""))))</f>
        <v/>
      </c>
      <c r="P52" s="38" t="str">
        <f>IF(B52=1,'KELAS (REFERENSI)'!P52,IF(B52=2,'KELAS (REFERENSI)'!P67,IF(B52=3,'KELAS (REFERENSI)'!P82,IF(B52=4,'KELAS (REFERENSI)'!P97,""))))</f>
        <v/>
      </c>
      <c r="Q52" s="38" t="str">
        <f t="shared" si="4"/>
        <v>BPS Kota Jakarta Timur</v>
      </c>
      <c r="R52" s="38" t="str">
        <f t="shared" si="56"/>
        <v/>
      </c>
      <c r="S52" s="38" t="str">
        <f t="shared" ref="S52:T52" si="60">S51</f>
        <v>15 Juni sampai dengan 31 Agustus 2026</v>
      </c>
      <c r="T52" s="38" t="str">
        <f t="shared" si="60"/>
        <v>31 Agustus 2026</v>
      </c>
      <c r="U52" s="41"/>
      <c r="V52" s="41"/>
      <c r="W52" s="42"/>
      <c r="X52" s="42"/>
      <c r="Y52" s="42"/>
      <c r="Z52" s="42"/>
    </row>
    <row r="53" ht="15.75" customHeight="1">
      <c r="A53" s="36" t="s">
        <v>5115</v>
      </c>
      <c r="B53" s="37"/>
      <c r="C53" s="37"/>
      <c r="D53" s="38" t="str">
        <f t="shared" si="1"/>
        <v/>
      </c>
      <c r="E53" s="38" t="str">
        <f>VLOOKUP(D53,'KELAS (REFERENSI)'!$E$1:$J$68,6,FALSE)</f>
        <v>#N/A</v>
      </c>
      <c r="F53" s="39" t="str">
        <f t="shared" si="2"/>
        <v>PETUGAS.0052/SPK/SE/PPL/3172/2026</v>
      </c>
      <c r="G53" s="40"/>
      <c r="H53" s="39" t="str">
        <f>VLOOKUP(G53,'MITRA (REFERENSI)'!$A:$Z,16,FALSE)</f>
        <v>#N/A</v>
      </c>
      <c r="I53" s="39" t="str">
        <f>VLOOKUP(G53,'MITRA (REFERENSI)'!$A:$Z,25,FALSE)</f>
        <v>#N/A</v>
      </c>
      <c r="J53" s="38" t="str">
        <f>VLOOKUP(G53,'MITRA (REFERENSI)'!$A:$Z,26,FALSE)</f>
        <v>#N/A</v>
      </c>
      <c r="K53" s="38" t="str">
        <f>VLOOKUP(G53,'MITRA (REFERENSI)'!$A:$Z,15,FALSE)</f>
        <v>#N/A</v>
      </c>
      <c r="L53" s="38" t="str">
        <f>VLOOKUP(G53,'MITRA (REFERENSI)'!$A:$Z,15,FALSE)</f>
        <v>#N/A</v>
      </c>
      <c r="M53" s="38" t="str">
        <f>IF(B53=1,'KELAS (REFERENSI)'!M53,IF(B53=2,'KELAS (REFERENSI)'!M68,IF(B53=3,'KELAS (REFERENSI)'!M83,IF(B53=4,'KELAS (REFERENSI)'!M98,""))))</f>
        <v/>
      </c>
      <c r="N53" s="38" t="str">
        <f>IF(B53=1,'KELAS (REFERENSI)'!N53,IF(B53=2,'KELAS (REFERENSI)'!N68,IF(B53=3,'KELAS (REFERENSI)'!N83,IF(B53=4,'KELAS (REFERENSI)'!N98,""))))</f>
        <v/>
      </c>
      <c r="O53" s="38" t="str">
        <f>IF(B53=1,'KELAS (REFERENSI)'!O53,IF(B53=2,'KELAS (REFERENSI)'!O68,IF(B53=3,'KELAS (REFERENSI)'!O83,IF(B53=4,'KELAS (REFERENSI)'!O98,""))))</f>
        <v/>
      </c>
      <c r="P53" s="38" t="str">
        <f>IF(B53=1,'KELAS (REFERENSI)'!P53,IF(B53=2,'KELAS (REFERENSI)'!P68,IF(B53=3,'KELAS (REFERENSI)'!P83,IF(B53=4,'KELAS (REFERENSI)'!P98,""))))</f>
        <v/>
      </c>
      <c r="Q53" s="38" t="str">
        <f t="shared" si="4"/>
        <v>BPS Kota Jakarta Timur</v>
      </c>
      <c r="R53" s="38" t="str">
        <f t="shared" si="56"/>
        <v/>
      </c>
      <c r="S53" s="38" t="str">
        <f t="shared" ref="S53:T53" si="61">S52</f>
        <v>15 Juni sampai dengan 31 Agustus 2026</v>
      </c>
      <c r="T53" s="38" t="str">
        <f t="shared" si="61"/>
        <v>31 Agustus 2026</v>
      </c>
      <c r="U53" s="41"/>
      <c r="V53" s="41"/>
      <c r="W53" s="42"/>
      <c r="X53" s="42"/>
      <c r="Y53" s="42"/>
      <c r="Z53" s="42"/>
    </row>
    <row r="54" ht="15.75" customHeight="1">
      <c r="A54" s="36" t="s">
        <v>5116</v>
      </c>
      <c r="B54" s="37"/>
      <c r="C54" s="37"/>
      <c r="D54" s="38" t="str">
        <f t="shared" si="1"/>
        <v/>
      </c>
      <c r="E54" s="38" t="str">
        <f>VLOOKUP(D54,'KELAS (REFERENSI)'!$E$1:$J$68,6,FALSE)</f>
        <v>#N/A</v>
      </c>
      <c r="F54" s="39" t="str">
        <f t="shared" si="2"/>
        <v>PETUGAS.0053/SPK/SE/PPL/3172/2026</v>
      </c>
      <c r="G54" s="40"/>
      <c r="H54" s="39" t="str">
        <f>VLOOKUP(G54,'MITRA (REFERENSI)'!$A:$Z,16,FALSE)</f>
        <v>#N/A</v>
      </c>
      <c r="I54" s="39" t="str">
        <f>VLOOKUP(G54,'MITRA (REFERENSI)'!$A:$Z,25,FALSE)</f>
        <v>#N/A</v>
      </c>
      <c r="J54" s="38" t="str">
        <f>VLOOKUP(G54,'MITRA (REFERENSI)'!$A:$Z,26,FALSE)</f>
        <v>#N/A</v>
      </c>
      <c r="K54" s="38" t="str">
        <f>VLOOKUP(G54,'MITRA (REFERENSI)'!$A:$Z,15,FALSE)</f>
        <v>#N/A</v>
      </c>
      <c r="L54" s="38" t="str">
        <f>VLOOKUP(G54,'MITRA (REFERENSI)'!$A:$Z,15,FALSE)</f>
        <v>#N/A</v>
      </c>
      <c r="M54" s="38" t="str">
        <f>IF(B54=1,'KELAS (REFERENSI)'!M54,IF(B54=2,'KELAS (REFERENSI)'!M69,IF(B54=3,'KELAS (REFERENSI)'!M84,IF(B54=4,'KELAS (REFERENSI)'!M99,""))))</f>
        <v/>
      </c>
      <c r="N54" s="38" t="str">
        <f>IF(B54=1,'KELAS (REFERENSI)'!N54,IF(B54=2,'KELAS (REFERENSI)'!N69,IF(B54=3,'KELAS (REFERENSI)'!N84,IF(B54=4,'KELAS (REFERENSI)'!N99,""))))</f>
        <v/>
      </c>
      <c r="O54" s="38" t="str">
        <f>IF(B54=1,'KELAS (REFERENSI)'!O54,IF(B54=2,'KELAS (REFERENSI)'!O69,IF(B54=3,'KELAS (REFERENSI)'!O84,IF(B54=4,'KELAS (REFERENSI)'!O99,""))))</f>
        <v/>
      </c>
      <c r="P54" s="38" t="str">
        <f>IF(B54=1,'KELAS (REFERENSI)'!P54,IF(B54=2,'KELAS (REFERENSI)'!P69,IF(B54=3,'KELAS (REFERENSI)'!P84,IF(B54=4,'KELAS (REFERENSI)'!P99,""))))</f>
        <v/>
      </c>
      <c r="Q54" s="38" t="str">
        <f t="shared" si="4"/>
        <v>BPS Kota Jakarta Timur</v>
      </c>
      <c r="R54" s="38" t="str">
        <f t="shared" si="56"/>
        <v/>
      </c>
      <c r="S54" s="38" t="str">
        <f t="shared" ref="S54:T54" si="62">S53</f>
        <v>15 Juni sampai dengan 31 Agustus 2026</v>
      </c>
      <c r="T54" s="38" t="str">
        <f t="shared" si="62"/>
        <v>31 Agustus 2026</v>
      </c>
      <c r="U54" s="41"/>
      <c r="V54" s="41"/>
      <c r="W54" s="42"/>
      <c r="X54" s="42"/>
      <c r="Y54" s="42"/>
      <c r="Z54" s="42"/>
    </row>
    <row r="55" ht="15.75" customHeight="1">
      <c r="A55" s="36" t="s">
        <v>5117</v>
      </c>
      <c r="B55" s="37"/>
      <c r="C55" s="37"/>
      <c r="D55" s="38" t="str">
        <f t="shared" si="1"/>
        <v/>
      </c>
      <c r="E55" s="38" t="str">
        <f>VLOOKUP(D55,'KELAS (REFERENSI)'!$E$1:$J$68,6,FALSE)</f>
        <v>#N/A</v>
      </c>
      <c r="F55" s="39" t="str">
        <f t="shared" si="2"/>
        <v>PETUGAS.0054/SPK/SE/PPL/3172/2026</v>
      </c>
      <c r="G55" s="40"/>
      <c r="H55" s="39" t="str">
        <f>VLOOKUP(G55,'MITRA (REFERENSI)'!$A:$Z,16,FALSE)</f>
        <v>#N/A</v>
      </c>
      <c r="I55" s="39" t="str">
        <f>VLOOKUP(G55,'MITRA (REFERENSI)'!$A:$Z,25,FALSE)</f>
        <v>#N/A</v>
      </c>
      <c r="J55" s="38" t="str">
        <f>VLOOKUP(G55,'MITRA (REFERENSI)'!$A:$Z,26,FALSE)</f>
        <v>#N/A</v>
      </c>
      <c r="K55" s="38" t="str">
        <f>VLOOKUP(G55,'MITRA (REFERENSI)'!$A:$Z,15,FALSE)</f>
        <v>#N/A</v>
      </c>
      <c r="L55" s="38" t="str">
        <f>VLOOKUP(G55,'MITRA (REFERENSI)'!$A:$Z,15,FALSE)</f>
        <v>#N/A</v>
      </c>
      <c r="M55" s="38" t="str">
        <f>IF(B55=1,'KELAS (REFERENSI)'!M55,IF(B55=2,'KELAS (REFERENSI)'!M70,IF(B55=3,'KELAS (REFERENSI)'!M85,IF(B55=4,'KELAS (REFERENSI)'!M100,""))))</f>
        <v/>
      </c>
      <c r="N55" s="38" t="str">
        <f>IF(B55=1,'KELAS (REFERENSI)'!N55,IF(B55=2,'KELAS (REFERENSI)'!N70,IF(B55=3,'KELAS (REFERENSI)'!N85,IF(B55=4,'KELAS (REFERENSI)'!N100,""))))</f>
        <v/>
      </c>
      <c r="O55" s="38" t="str">
        <f>IF(B55=1,'KELAS (REFERENSI)'!O55,IF(B55=2,'KELAS (REFERENSI)'!O70,IF(B55=3,'KELAS (REFERENSI)'!O85,IF(B55=4,'KELAS (REFERENSI)'!O100,""))))</f>
        <v/>
      </c>
      <c r="P55" s="38" t="str">
        <f>IF(B55=1,'KELAS (REFERENSI)'!P55,IF(B55=2,'KELAS (REFERENSI)'!P70,IF(B55=3,'KELAS (REFERENSI)'!P85,IF(B55=4,'KELAS (REFERENSI)'!P100,""))))</f>
        <v/>
      </c>
      <c r="Q55" s="38" t="str">
        <f t="shared" si="4"/>
        <v>BPS Kota Jakarta Timur</v>
      </c>
      <c r="R55" s="38" t="str">
        <f t="shared" si="56"/>
        <v/>
      </c>
      <c r="S55" s="38" t="str">
        <f t="shared" ref="S55:T55" si="63">S54</f>
        <v>15 Juni sampai dengan 31 Agustus 2026</v>
      </c>
      <c r="T55" s="38" t="str">
        <f t="shared" si="63"/>
        <v>31 Agustus 2026</v>
      </c>
      <c r="U55" s="41"/>
      <c r="V55" s="41"/>
      <c r="W55" s="42"/>
      <c r="X55" s="42"/>
      <c r="Y55" s="42"/>
      <c r="Z55" s="42"/>
    </row>
    <row r="56" ht="15.75" customHeight="1">
      <c r="A56" s="36" t="s">
        <v>5118</v>
      </c>
      <c r="B56" s="37"/>
      <c r="C56" s="37"/>
      <c r="D56" s="38" t="str">
        <f t="shared" si="1"/>
        <v/>
      </c>
      <c r="E56" s="38" t="str">
        <f>VLOOKUP(D56,'KELAS (REFERENSI)'!$E$1:$J$68,6,FALSE)</f>
        <v>#N/A</v>
      </c>
      <c r="F56" s="39" t="str">
        <f t="shared" si="2"/>
        <v>PETUGAS.0055/SPK/SE/PPL/3172/2026</v>
      </c>
      <c r="G56" s="40"/>
      <c r="H56" s="39" t="str">
        <f>VLOOKUP(G56,'MITRA (REFERENSI)'!$A:$Z,16,FALSE)</f>
        <v>#N/A</v>
      </c>
      <c r="I56" s="39" t="str">
        <f>VLOOKUP(G56,'MITRA (REFERENSI)'!$A:$Z,25,FALSE)</f>
        <v>#N/A</v>
      </c>
      <c r="J56" s="38" t="str">
        <f>VLOOKUP(G56,'MITRA (REFERENSI)'!$A:$Z,26,FALSE)</f>
        <v>#N/A</v>
      </c>
      <c r="K56" s="38" t="str">
        <f>VLOOKUP(G56,'MITRA (REFERENSI)'!$A:$Z,15,FALSE)</f>
        <v>#N/A</v>
      </c>
      <c r="L56" s="38" t="str">
        <f>VLOOKUP(G56,'MITRA (REFERENSI)'!$A:$Z,15,FALSE)</f>
        <v>#N/A</v>
      </c>
      <c r="M56" s="38" t="str">
        <f>IF(B56=1,'KELAS (REFERENSI)'!M56,IF(B56=2,'KELAS (REFERENSI)'!M71,IF(B56=3,'KELAS (REFERENSI)'!M86,IF(B56=4,'KELAS (REFERENSI)'!M101,""))))</f>
        <v/>
      </c>
      <c r="N56" s="38" t="str">
        <f>IF(B56=1,'KELAS (REFERENSI)'!N56,IF(B56=2,'KELAS (REFERENSI)'!N71,IF(B56=3,'KELAS (REFERENSI)'!N86,IF(B56=4,'KELAS (REFERENSI)'!N101,""))))</f>
        <v/>
      </c>
      <c r="O56" s="38" t="str">
        <f>IF(B56=1,'KELAS (REFERENSI)'!O56,IF(B56=2,'KELAS (REFERENSI)'!O71,IF(B56=3,'KELAS (REFERENSI)'!O86,IF(B56=4,'KELAS (REFERENSI)'!O101,""))))</f>
        <v/>
      </c>
      <c r="P56" s="38" t="str">
        <f>IF(B56=1,'KELAS (REFERENSI)'!P56,IF(B56=2,'KELAS (REFERENSI)'!P71,IF(B56=3,'KELAS (REFERENSI)'!P86,IF(B56=4,'KELAS (REFERENSI)'!P101,""))))</f>
        <v/>
      </c>
      <c r="Q56" s="38" t="str">
        <f t="shared" si="4"/>
        <v>BPS Kota Jakarta Timur</v>
      </c>
      <c r="R56" s="38" t="str">
        <f t="shared" si="56"/>
        <v/>
      </c>
      <c r="S56" s="38" t="str">
        <f t="shared" ref="S56:T56" si="64">S55</f>
        <v>15 Juni sampai dengan 31 Agustus 2026</v>
      </c>
      <c r="T56" s="38" t="str">
        <f t="shared" si="64"/>
        <v>31 Agustus 2026</v>
      </c>
      <c r="U56" s="41"/>
      <c r="V56" s="41"/>
      <c r="W56" s="42"/>
      <c r="X56" s="42"/>
      <c r="Y56" s="42"/>
      <c r="Z56" s="42"/>
    </row>
    <row r="57" ht="15.75" customHeight="1">
      <c r="A57" s="36" t="s">
        <v>5119</v>
      </c>
      <c r="B57" s="37"/>
      <c r="C57" s="37"/>
      <c r="D57" s="38" t="str">
        <f t="shared" si="1"/>
        <v/>
      </c>
      <c r="E57" s="38" t="str">
        <f>VLOOKUP(D57,'KELAS (REFERENSI)'!$E$1:$J$68,6,FALSE)</f>
        <v>#N/A</v>
      </c>
      <c r="F57" s="39" t="str">
        <f t="shared" si="2"/>
        <v>PETUGAS.0056/SPK/SE/PPL/3172/2026</v>
      </c>
      <c r="G57" s="40"/>
      <c r="H57" s="39" t="str">
        <f>VLOOKUP(G57,'MITRA (REFERENSI)'!$A:$Z,16,FALSE)</f>
        <v>#N/A</v>
      </c>
      <c r="I57" s="39" t="str">
        <f>VLOOKUP(G57,'MITRA (REFERENSI)'!$A:$Z,25,FALSE)</f>
        <v>#N/A</v>
      </c>
      <c r="J57" s="38" t="str">
        <f>VLOOKUP(G57,'MITRA (REFERENSI)'!$A:$Z,26,FALSE)</f>
        <v>#N/A</v>
      </c>
      <c r="K57" s="38" t="str">
        <f>VLOOKUP(G57,'MITRA (REFERENSI)'!$A:$Z,15,FALSE)</f>
        <v>#N/A</v>
      </c>
      <c r="L57" s="38" t="str">
        <f>VLOOKUP(G57,'MITRA (REFERENSI)'!$A:$Z,15,FALSE)</f>
        <v>#N/A</v>
      </c>
      <c r="M57" s="38" t="str">
        <f>IF(B57=1,'KELAS (REFERENSI)'!M57,IF(B57=2,'KELAS (REFERENSI)'!M72,IF(B57=3,'KELAS (REFERENSI)'!M87,IF(B57=4,'KELAS (REFERENSI)'!M102,""))))</f>
        <v/>
      </c>
      <c r="N57" s="38" t="str">
        <f>IF(B57=1,'KELAS (REFERENSI)'!N57,IF(B57=2,'KELAS (REFERENSI)'!N72,IF(B57=3,'KELAS (REFERENSI)'!N87,IF(B57=4,'KELAS (REFERENSI)'!N102,""))))</f>
        <v/>
      </c>
      <c r="O57" s="38" t="str">
        <f>IF(B57=1,'KELAS (REFERENSI)'!O57,IF(B57=2,'KELAS (REFERENSI)'!O72,IF(B57=3,'KELAS (REFERENSI)'!O87,IF(B57=4,'KELAS (REFERENSI)'!O102,""))))</f>
        <v/>
      </c>
      <c r="P57" s="38" t="str">
        <f>IF(B57=1,'KELAS (REFERENSI)'!P57,IF(B57=2,'KELAS (REFERENSI)'!P72,IF(B57=3,'KELAS (REFERENSI)'!P87,IF(B57=4,'KELAS (REFERENSI)'!P102,""))))</f>
        <v/>
      </c>
      <c r="Q57" s="38" t="str">
        <f t="shared" si="4"/>
        <v>BPS Kota Jakarta Timur</v>
      </c>
      <c r="R57" s="38" t="str">
        <f t="shared" si="56"/>
        <v/>
      </c>
      <c r="S57" s="38" t="str">
        <f t="shared" ref="S57:T57" si="65">S56</f>
        <v>15 Juni sampai dengan 31 Agustus 2026</v>
      </c>
      <c r="T57" s="38" t="str">
        <f t="shared" si="65"/>
        <v>31 Agustus 2026</v>
      </c>
      <c r="U57" s="41"/>
      <c r="V57" s="41"/>
      <c r="W57" s="42"/>
      <c r="X57" s="42"/>
      <c r="Y57" s="42"/>
      <c r="Z57" s="42"/>
    </row>
    <row r="58" ht="15.75" customHeight="1">
      <c r="A58" s="36" t="s">
        <v>5120</v>
      </c>
      <c r="B58" s="37"/>
      <c r="C58" s="37"/>
      <c r="D58" s="38" t="str">
        <f t="shared" si="1"/>
        <v/>
      </c>
      <c r="E58" s="38" t="str">
        <f>VLOOKUP(D58,'KELAS (REFERENSI)'!$E$1:$J$68,6,FALSE)</f>
        <v>#N/A</v>
      </c>
      <c r="F58" s="39" t="str">
        <f t="shared" si="2"/>
        <v>PETUGAS.0057/SPK/SE/PPL/3172/2026</v>
      </c>
      <c r="G58" s="40"/>
      <c r="H58" s="39" t="str">
        <f>VLOOKUP(G58,'MITRA (REFERENSI)'!$A:$Z,16,FALSE)</f>
        <v>#N/A</v>
      </c>
      <c r="I58" s="39" t="str">
        <f>VLOOKUP(G58,'MITRA (REFERENSI)'!$A:$Z,25,FALSE)</f>
        <v>#N/A</v>
      </c>
      <c r="J58" s="38" t="str">
        <f>VLOOKUP(G58,'MITRA (REFERENSI)'!$A:$Z,26,FALSE)</f>
        <v>#N/A</v>
      </c>
      <c r="K58" s="38" t="str">
        <f>VLOOKUP(G58,'MITRA (REFERENSI)'!$A:$Z,15,FALSE)</f>
        <v>#N/A</v>
      </c>
      <c r="L58" s="38" t="str">
        <f>VLOOKUP(G58,'MITRA (REFERENSI)'!$A:$Z,15,FALSE)</f>
        <v>#N/A</v>
      </c>
      <c r="M58" s="38" t="str">
        <f>IF(B58=1,'KELAS (REFERENSI)'!M58,IF(B58=2,'KELAS (REFERENSI)'!M73,IF(B58=3,'KELAS (REFERENSI)'!M88,IF(B58=4,'KELAS (REFERENSI)'!M103,""))))</f>
        <v/>
      </c>
      <c r="N58" s="38" t="str">
        <f>IF(B58=1,'KELAS (REFERENSI)'!N58,IF(B58=2,'KELAS (REFERENSI)'!N73,IF(B58=3,'KELAS (REFERENSI)'!N88,IF(B58=4,'KELAS (REFERENSI)'!N103,""))))</f>
        <v/>
      </c>
      <c r="O58" s="38" t="str">
        <f>IF(B58=1,'KELAS (REFERENSI)'!O58,IF(B58=2,'KELAS (REFERENSI)'!O73,IF(B58=3,'KELAS (REFERENSI)'!O88,IF(B58=4,'KELAS (REFERENSI)'!O103,""))))</f>
        <v/>
      </c>
      <c r="P58" s="38" t="str">
        <f>IF(B58=1,'KELAS (REFERENSI)'!P58,IF(B58=2,'KELAS (REFERENSI)'!P73,IF(B58=3,'KELAS (REFERENSI)'!P88,IF(B58=4,'KELAS (REFERENSI)'!P103,""))))</f>
        <v/>
      </c>
      <c r="Q58" s="38" t="str">
        <f t="shared" si="4"/>
        <v>BPS Kota Jakarta Timur</v>
      </c>
      <c r="R58" s="38" t="str">
        <f t="shared" si="56"/>
        <v/>
      </c>
      <c r="S58" s="38" t="str">
        <f t="shared" ref="S58:T58" si="66">S57</f>
        <v>15 Juni sampai dengan 31 Agustus 2026</v>
      </c>
      <c r="T58" s="38" t="str">
        <f t="shared" si="66"/>
        <v>31 Agustus 2026</v>
      </c>
      <c r="U58" s="41"/>
      <c r="V58" s="41"/>
      <c r="W58" s="42"/>
      <c r="X58" s="42"/>
      <c r="Y58" s="42"/>
      <c r="Z58" s="42"/>
    </row>
    <row r="59" ht="15.75" customHeight="1">
      <c r="A59" s="36" t="s">
        <v>5121</v>
      </c>
      <c r="B59" s="37"/>
      <c r="C59" s="37"/>
      <c r="D59" s="38" t="str">
        <f t="shared" si="1"/>
        <v/>
      </c>
      <c r="E59" s="38" t="str">
        <f>VLOOKUP(D59,'KELAS (REFERENSI)'!$E$1:$J$68,6,FALSE)</f>
        <v>#N/A</v>
      </c>
      <c r="F59" s="39" t="str">
        <f t="shared" si="2"/>
        <v>PETUGAS.0058/SPK/SE/PPL/3172/2026</v>
      </c>
      <c r="G59" s="40"/>
      <c r="H59" s="39" t="str">
        <f>VLOOKUP(G59,'MITRA (REFERENSI)'!$A:$Z,16,FALSE)</f>
        <v>#N/A</v>
      </c>
      <c r="I59" s="39" t="str">
        <f>VLOOKUP(G59,'MITRA (REFERENSI)'!$A:$Z,25,FALSE)</f>
        <v>#N/A</v>
      </c>
      <c r="J59" s="38" t="str">
        <f>VLOOKUP(G59,'MITRA (REFERENSI)'!$A:$Z,26,FALSE)</f>
        <v>#N/A</v>
      </c>
      <c r="K59" s="38" t="str">
        <f>VLOOKUP(G59,'MITRA (REFERENSI)'!$A:$Z,15,FALSE)</f>
        <v>#N/A</v>
      </c>
      <c r="L59" s="38" t="str">
        <f>VLOOKUP(G59,'MITRA (REFERENSI)'!$A:$Z,15,FALSE)</f>
        <v>#N/A</v>
      </c>
      <c r="M59" s="38" t="str">
        <f>IF(B59=1,'KELAS (REFERENSI)'!M59,IF(B59=2,'KELAS (REFERENSI)'!M74,IF(B59=3,'KELAS (REFERENSI)'!M89,IF(B59=4,'KELAS (REFERENSI)'!M104,""))))</f>
        <v/>
      </c>
      <c r="N59" s="38" t="str">
        <f>IF(B59=1,'KELAS (REFERENSI)'!N59,IF(B59=2,'KELAS (REFERENSI)'!N74,IF(B59=3,'KELAS (REFERENSI)'!N89,IF(B59=4,'KELAS (REFERENSI)'!N104,""))))</f>
        <v/>
      </c>
      <c r="O59" s="38" t="str">
        <f>IF(B59=1,'KELAS (REFERENSI)'!O59,IF(B59=2,'KELAS (REFERENSI)'!O74,IF(B59=3,'KELAS (REFERENSI)'!O89,IF(B59=4,'KELAS (REFERENSI)'!O104,""))))</f>
        <v/>
      </c>
      <c r="P59" s="38" t="str">
        <f>IF(B59=1,'KELAS (REFERENSI)'!P59,IF(B59=2,'KELAS (REFERENSI)'!P74,IF(B59=3,'KELAS (REFERENSI)'!P89,IF(B59=4,'KELAS (REFERENSI)'!P104,""))))</f>
        <v/>
      </c>
      <c r="Q59" s="38" t="str">
        <f t="shared" si="4"/>
        <v>BPS Kota Jakarta Timur</v>
      </c>
      <c r="R59" s="38" t="str">
        <f t="shared" si="56"/>
        <v/>
      </c>
      <c r="S59" s="38" t="str">
        <f t="shared" ref="S59:T59" si="67">S58</f>
        <v>15 Juni sampai dengan 31 Agustus 2026</v>
      </c>
      <c r="T59" s="38" t="str">
        <f t="shared" si="67"/>
        <v>31 Agustus 2026</v>
      </c>
      <c r="U59" s="41"/>
      <c r="V59" s="41"/>
      <c r="W59" s="42"/>
      <c r="X59" s="42"/>
      <c r="Y59" s="42"/>
      <c r="Z59" s="42"/>
    </row>
    <row r="60" ht="15.75" customHeight="1">
      <c r="A60" s="36" t="s">
        <v>5122</v>
      </c>
      <c r="B60" s="37"/>
      <c r="C60" s="37"/>
      <c r="D60" s="38" t="str">
        <f t="shared" si="1"/>
        <v/>
      </c>
      <c r="E60" s="38" t="str">
        <f>VLOOKUP(D60,'KELAS (REFERENSI)'!$E$1:$J$68,6,FALSE)</f>
        <v>#N/A</v>
      </c>
      <c r="F60" s="39" t="str">
        <f t="shared" si="2"/>
        <v>PETUGAS.0059/SPK/SE/PPL/3172/2026</v>
      </c>
      <c r="G60" s="40"/>
      <c r="H60" s="39" t="str">
        <f>VLOOKUP(G60,'MITRA (REFERENSI)'!$A:$Z,16,FALSE)</f>
        <v>#N/A</v>
      </c>
      <c r="I60" s="39" t="str">
        <f>VLOOKUP(G60,'MITRA (REFERENSI)'!$A:$Z,25,FALSE)</f>
        <v>#N/A</v>
      </c>
      <c r="J60" s="38" t="str">
        <f>VLOOKUP(G60,'MITRA (REFERENSI)'!$A:$Z,26,FALSE)</f>
        <v>#N/A</v>
      </c>
      <c r="K60" s="38" t="str">
        <f>VLOOKUP(G60,'MITRA (REFERENSI)'!$A:$Z,15,FALSE)</f>
        <v>#N/A</v>
      </c>
      <c r="L60" s="38" t="str">
        <f>VLOOKUP(G60,'MITRA (REFERENSI)'!$A:$Z,15,FALSE)</f>
        <v>#N/A</v>
      </c>
      <c r="M60" s="38" t="str">
        <f>IF(B60=1,'KELAS (REFERENSI)'!M60,IF(B60=2,'KELAS (REFERENSI)'!M75,IF(B60=3,'KELAS (REFERENSI)'!M90,IF(B60=4,'KELAS (REFERENSI)'!M105,""))))</f>
        <v/>
      </c>
      <c r="N60" s="38" t="str">
        <f>IF(B60=1,'KELAS (REFERENSI)'!N60,IF(B60=2,'KELAS (REFERENSI)'!N75,IF(B60=3,'KELAS (REFERENSI)'!N90,IF(B60=4,'KELAS (REFERENSI)'!N105,""))))</f>
        <v/>
      </c>
      <c r="O60" s="38" t="str">
        <f>IF(B60=1,'KELAS (REFERENSI)'!O60,IF(B60=2,'KELAS (REFERENSI)'!O75,IF(B60=3,'KELAS (REFERENSI)'!O90,IF(B60=4,'KELAS (REFERENSI)'!O105,""))))</f>
        <v/>
      </c>
      <c r="P60" s="38" t="str">
        <f>IF(B60=1,'KELAS (REFERENSI)'!P60,IF(B60=2,'KELAS (REFERENSI)'!P75,IF(B60=3,'KELAS (REFERENSI)'!P90,IF(B60=4,'KELAS (REFERENSI)'!P105,""))))</f>
        <v/>
      </c>
      <c r="Q60" s="38" t="str">
        <f t="shared" si="4"/>
        <v>BPS Kota Jakarta Timur</v>
      </c>
      <c r="R60" s="38" t="str">
        <f t="shared" si="56"/>
        <v/>
      </c>
      <c r="S60" s="38" t="str">
        <f t="shared" ref="S60:T60" si="68">S59</f>
        <v>15 Juni sampai dengan 31 Agustus 2026</v>
      </c>
      <c r="T60" s="38" t="str">
        <f t="shared" si="68"/>
        <v>31 Agustus 2026</v>
      </c>
      <c r="U60" s="41"/>
      <c r="V60" s="41"/>
      <c r="W60" s="42"/>
      <c r="X60" s="42"/>
      <c r="Y60" s="42"/>
      <c r="Z60" s="42"/>
    </row>
    <row r="61" ht="15.75" customHeight="1">
      <c r="A61" s="36" t="s">
        <v>5123</v>
      </c>
      <c r="B61" s="37"/>
      <c r="C61" s="37"/>
      <c r="D61" s="38" t="str">
        <f t="shared" si="1"/>
        <v/>
      </c>
      <c r="E61" s="38" t="str">
        <f>VLOOKUP(D61,'KELAS (REFERENSI)'!$E$1:$J$68,6,FALSE)</f>
        <v>#N/A</v>
      </c>
      <c r="F61" s="39" t="str">
        <f t="shared" si="2"/>
        <v>PETUGAS.0060/SPK/SE/PPL/3172/2026</v>
      </c>
      <c r="G61" s="40"/>
      <c r="H61" s="39" t="str">
        <f>VLOOKUP(G61,'MITRA (REFERENSI)'!$A:$Z,16,FALSE)</f>
        <v>#N/A</v>
      </c>
      <c r="I61" s="39" t="str">
        <f>VLOOKUP(G61,'MITRA (REFERENSI)'!$A:$Z,25,FALSE)</f>
        <v>#N/A</v>
      </c>
      <c r="J61" s="38" t="str">
        <f>VLOOKUP(G61,'MITRA (REFERENSI)'!$A:$Z,26,FALSE)</f>
        <v>#N/A</v>
      </c>
      <c r="K61" s="38" t="str">
        <f>VLOOKUP(G61,'MITRA (REFERENSI)'!$A:$Z,15,FALSE)</f>
        <v>#N/A</v>
      </c>
      <c r="L61" s="38" t="str">
        <f>VLOOKUP(G61,'MITRA (REFERENSI)'!$A:$Z,15,FALSE)</f>
        <v>#N/A</v>
      </c>
      <c r="M61" s="38" t="str">
        <f>IF(B61=1,'KELAS (REFERENSI)'!M61,IF(B61=2,'KELAS (REFERENSI)'!M76,IF(B61=3,'KELAS (REFERENSI)'!M91,IF(B61=4,'KELAS (REFERENSI)'!M106,""))))</f>
        <v/>
      </c>
      <c r="N61" s="38" t="str">
        <f>IF(B61=1,'KELAS (REFERENSI)'!N61,IF(B61=2,'KELAS (REFERENSI)'!N76,IF(B61=3,'KELAS (REFERENSI)'!N91,IF(B61=4,'KELAS (REFERENSI)'!N106,""))))</f>
        <v/>
      </c>
      <c r="O61" s="38" t="str">
        <f>IF(B61=1,'KELAS (REFERENSI)'!O61,IF(B61=2,'KELAS (REFERENSI)'!O76,IF(B61=3,'KELAS (REFERENSI)'!O91,IF(B61=4,'KELAS (REFERENSI)'!O106,""))))</f>
        <v/>
      </c>
      <c r="P61" s="38" t="str">
        <f>IF(B61=1,'KELAS (REFERENSI)'!P61,IF(B61=2,'KELAS (REFERENSI)'!P76,IF(B61=3,'KELAS (REFERENSI)'!P91,IF(B61=4,'KELAS (REFERENSI)'!P106,""))))</f>
        <v/>
      </c>
      <c r="Q61" s="38" t="str">
        <f t="shared" si="4"/>
        <v>BPS Kota Jakarta Timur</v>
      </c>
      <c r="R61" s="38" t="str">
        <f t="shared" si="56"/>
        <v/>
      </c>
      <c r="S61" s="38" t="str">
        <f t="shared" ref="S61:T61" si="69">S60</f>
        <v>15 Juni sampai dengan 31 Agustus 2026</v>
      </c>
      <c r="T61" s="38" t="str">
        <f t="shared" si="69"/>
        <v>31 Agustus 2026</v>
      </c>
      <c r="U61" s="41"/>
      <c r="V61" s="41"/>
      <c r="W61" s="42"/>
      <c r="X61" s="42"/>
      <c r="Y61" s="42"/>
      <c r="Z61" s="42"/>
    </row>
    <row r="62" ht="15.75" customHeight="1">
      <c r="A62" s="36" t="s">
        <v>5124</v>
      </c>
      <c r="B62" s="37"/>
      <c r="C62" s="37"/>
      <c r="D62" s="38" t="str">
        <f t="shared" si="1"/>
        <v/>
      </c>
      <c r="E62" s="38" t="str">
        <f>VLOOKUP(D62,'KELAS (REFERENSI)'!$E$1:$J$68,6,FALSE)</f>
        <v>#N/A</v>
      </c>
      <c r="F62" s="39" t="str">
        <f t="shared" si="2"/>
        <v>PETUGAS.0061/SPK/SE/PPL/3172/2026</v>
      </c>
      <c r="G62" s="40"/>
      <c r="H62" s="39" t="str">
        <f>VLOOKUP(G62,'MITRA (REFERENSI)'!$A:$Z,16,FALSE)</f>
        <v>#N/A</v>
      </c>
      <c r="I62" s="39" t="str">
        <f>VLOOKUP(G62,'MITRA (REFERENSI)'!$A:$Z,25,FALSE)</f>
        <v>#N/A</v>
      </c>
      <c r="J62" s="38" t="str">
        <f>VLOOKUP(G62,'MITRA (REFERENSI)'!$A:$Z,26,FALSE)</f>
        <v>#N/A</v>
      </c>
      <c r="K62" s="38" t="str">
        <f>VLOOKUP(G62,'MITRA (REFERENSI)'!$A:$Z,15,FALSE)</f>
        <v>#N/A</v>
      </c>
      <c r="L62" s="38" t="str">
        <f>VLOOKUP(G62,'MITRA (REFERENSI)'!$A:$Z,15,FALSE)</f>
        <v>#N/A</v>
      </c>
      <c r="M62" s="38" t="str">
        <f>IF(B62=1,'KELAS (REFERENSI)'!M62,IF(B62=2,'KELAS (REFERENSI)'!M77,IF(B62=3,'KELAS (REFERENSI)'!M92,IF(B62=4,'KELAS (REFERENSI)'!M107,""))))</f>
        <v/>
      </c>
      <c r="N62" s="38" t="str">
        <f>IF(B62=1,'KELAS (REFERENSI)'!N62,IF(B62=2,'KELAS (REFERENSI)'!N77,IF(B62=3,'KELAS (REFERENSI)'!N92,IF(B62=4,'KELAS (REFERENSI)'!N107,""))))</f>
        <v/>
      </c>
      <c r="O62" s="38" t="str">
        <f>IF(B62=1,'KELAS (REFERENSI)'!O62,IF(B62=2,'KELAS (REFERENSI)'!O77,IF(B62=3,'KELAS (REFERENSI)'!O92,IF(B62=4,'KELAS (REFERENSI)'!O107,""))))</f>
        <v/>
      </c>
      <c r="P62" s="38" t="str">
        <f>IF(B62=1,'KELAS (REFERENSI)'!P62,IF(B62=2,'KELAS (REFERENSI)'!P77,IF(B62=3,'KELAS (REFERENSI)'!P92,IF(B62=4,'KELAS (REFERENSI)'!P107,""))))</f>
        <v/>
      </c>
      <c r="Q62" s="38" t="str">
        <f t="shared" si="4"/>
        <v>BPS Kota Jakarta Timur</v>
      </c>
      <c r="R62" s="38" t="str">
        <f t="shared" si="56"/>
        <v/>
      </c>
      <c r="S62" s="38" t="str">
        <f t="shared" ref="S62:T62" si="70">S61</f>
        <v>15 Juni sampai dengan 31 Agustus 2026</v>
      </c>
      <c r="T62" s="38" t="str">
        <f t="shared" si="70"/>
        <v>31 Agustus 2026</v>
      </c>
      <c r="U62" s="41"/>
      <c r="V62" s="41"/>
      <c r="W62" s="42"/>
      <c r="X62" s="42"/>
      <c r="Y62" s="42"/>
      <c r="Z62" s="42"/>
    </row>
    <row r="63" ht="15.75" customHeight="1">
      <c r="A63" s="36" t="s">
        <v>5125</v>
      </c>
      <c r="B63" s="37"/>
      <c r="C63" s="37"/>
      <c r="D63" s="38" t="str">
        <f t="shared" si="1"/>
        <v/>
      </c>
      <c r="E63" s="38" t="str">
        <f>VLOOKUP(D63,'KELAS (REFERENSI)'!$E$1:$J$68,6,FALSE)</f>
        <v>#N/A</v>
      </c>
      <c r="F63" s="39" t="str">
        <f t="shared" si="2"/>
        <v>PETUGAS.0062/SPK/SE/PPL/3172/2026</v>
      </c>
      <c r="G63" s="40"/>
      <c r="H63" s="39" t="str">
        <f>VLOOKUP(G63,'MITRA (REFERENSI)'!$A:$Z,16,FALSE)</f>
        <v>#N/A</v>
      </c>
      <c r="I63" s="39" t="str">
        <f>VLOOKUP(G63,'MITRA (REFERENSI)'!$A:$Z,25,FALSE)</f>
        <v>#N/A</v>
      </c>
      <c r="J63" s="38" t="str">
        <f>VLOOKUP(G63,'MITRA (REFERENSI)'!$A:$Z,26,FALSE)</f>
        <v>#N/A</v>
      </c>
      <c r="K63" s="38" t="str">
        <f>VLOOKUP(G63,'MITRA (REFERENSI)'!$A:$Z,15,FALSE)</f>
        <v>#N/A</v>
      </c>
      <c r="L63" s="38" t="str">
        <f>VLOOKUP(G63,'MITRA (REFERENSI)'!$A:$Z,15,FALSE)</f>
        <v>#N/A</v>
      </c>
      <c r="M63" s="38" t="str">
        <f>IF(B63=1,'KELAS (REFERENSI)'!M63,IF(B63=2,'KELAS (REFERENSI)'!M78,IF(B63=3,'KELAS (REFERENSI)'!M93,IF(B63=4,'KELAS (REFERENSI)'!M108,""))))</f>
        <v/>
      </c>
      <c r="N63" s="38" t="str">
        <f>IF(B63=1,'KELAS (REFERENSI)'!N63,IF(B63=2,'KELAS (REFERENSI)'!N78,IF(B63=3,'KELAS (REFERENSI)'!N93,IF(B63=4,'KELAS (REFERENSI)'!N108,""))))</f>
        <v/>
      </c>
      <c r="O63" s="38" t="str">
        <f>IF(B63=1,'KELAS (REFERENSI)'!O63,IF(B63=2,'KELAS (REFERENSI)'!O78,IF(B63=3,'KELAS (REFERENSI)'!O93,IF(B63=4,'KELAS (REFERENSI)'!O108,""))))</f>
        <v/>
      </c>
      <c r="P63" s="38" t="str">
        <f>IF(B63=1,'KELAS (REFERENSI)'!P63,IF(B63=2,'KELAS (REFERENSI)'!P78,IF(B63=3,'KELAS (REFERENSI)'!P93,IF(B63=4,'KELAS (REFERENSI)'!P108,""))))</f>
        <v/>
      </c>
      <c r="Q63" s="38" t="str">
        <f t="shared" si="4"/>
        <v>BPS Kota Jakarta Timur</v>
      </c>
      <c r="R63" s="38" t="str">
        <f t="shared" si="56"/>
        <v/>
      </c>
      <c r="S63" s="38" t="str">
        <f t="shared" ref="S63:T63" si="71">S62</f>
        <v>15 Juni sampai dengan 31 Agustus 2026</v>
      </c>
      <c r="T63" s="38" t="str">
        <f t="shared" si="71"/>
        <v>31 Agustus 2026</v>
      </c>
      <c r="U63" s="41"/>
      <c r="V63" s="41"/>
      <c r="W63" s="42"/>
      <c r="X63" s="42"/>
      <c r="Y63" s="42"/>
      <c r="Z63" s="42"/>
    </row>
    <row r="64" ht="15.75" customHeight="1">
      <c r="A64" s="36" t="s">
        <v>5126</v>
      </c>
      <c r="B64" s="37"/>
      <c r="C64" s="37"/>
      <c r="D64" s="38" t="str">
        <f t="shared" si="1"/>
        <v/>
      </c>
      <c r="E64" s="38" t="str">
        <f>VLOOKUP(D64,'KELAS (REFERENSI)'!$E$1:$J$68,6,FALSE)</f>
        <v>#N/A</v>
      </c>
      <c r="F64" s="39" t="str">
        <f t="shared" si="2"/>
        <v>PETUGAS.0063/SPK/SE/PPL/3172/2026</v>
      </c>
      <c r="G64" s="40"/>
      <c r="H64" s="39" t="str">
        <f>VLOOKUP(G64,'MITRA (REFERENSI)'!$A:$Z,16,FALSE)</f>
        <v>#N/A</v>
      </c>
      <c r="I64" s="39" t="str">
        <f>VLOOKUP(G64,'MITRA (REFERENSI)'!$A:$Z,25,FALSE)</f>
        <v>#N/A</v>
      </c>
      <c r="J64" s="38" t="str">
        <f>VLOOKUP(G64,'MITRA (REFERENSI)'!$A:$Z,26,FALSE)</f>
        <v>#N/A</v>
      </c>
      <c r="K64" s="38" t="str">
        <f>VLOOKUP(G64,'MITRA (REFERENSI)'!$A:$Z,15,FALSE)</f>
        <v>#N/A</v>
      </c>
      <c r="L64" s="38" t="str">
        <f>VLOOKUP(G64,'MITRA (REFERENSI)'!$A:$Z,15,FALSE)</f>
        <v>#N/A</v>
      </c>
      <c r="M64" s="38" t="str">
        <f>IF(B64=1,'KELAS (REFERENSI)'!M64,IF(B64=2,'KELAS (REFERENSI)'!M79,IF(B64=3,'KELAS (REFERENSI)'!M94,IF(B64=4,'KELAS (REFERENSI)'!M109,""))))</f>
        <v/>
      </c>
      <c r="N64" s="38" t="str">
        <f>IF(B64=1,'KELAS (REFERENSI)'!N64,IF(B64=2,'KELAS (REFERENSI)'!N79,IF(B64=3,'KELAS (REFERENSI)'!N94,IF(B64=4,'KELAS (REFERENSI)'!N109,""))))</f>
        <v/>
      </c>
      <c r="O64" s="38" t="str">
        <f>IF(B64=1,'KELAS (REFERENSI)'!O64,IF(B64=2,'KELAS (REFERENSI)'!O79,IF(B64=3,'KELAS (REFERENSI)'!O94,IF(B64=4,'KELAS (REFERENSI)'!O109,""))))</f>
        <v/>
      </c>
      <c r="P64" s="38" t="str">
        <f>IF(B64=1,'KELAS (REFERENSI)'!P64,IF(B64=2,'KELAS (REFERENSI)'!P79,IF(B64=3,'KELAS (REFERENSI)'!P94,IF(B64=4,'KELAS (REFERENSI)'!P109,""))))</f>
        <v/>
      </c>
      <c r="Q64" s="38" t="str">
        <f t="shared" si="4"/>
        <v>BPS Kota Jakarta Timur</v>
      </c>
      <c r="R64" s="38" t="str">
        <f t="shared" si="56"/>
        <v/>
      </c>
      <c r="S64" s="38" t="str">
        <f t="shared" ref="S64:T64" si="72">S63</f>
        <v>15 Juni sampai dengan 31 Agustus 2026</v>
      </c>
      <c r="T64" s="38" t="str">
        <f t="shared" si="72"/>
        <v>31 Agustus 2026</v>
      </c>
      <c r="U64" s="41"/>
      <c r="V64" s="41"/>
      <c r="W64" s="42"/>
      <c r="X64" s="42"/>
      <c r="Y64" s="42"/>
      <c r="Z64" s="42"/>
    </row>
    <row r="65" ht="15.75" customHeight="1">
      <c r="A65" s="36" t="s">
        <v>5127</v>
      </c>
      <c r="B65" s="37"/>
      <c r="C65" s="37"/>
      <c r="D65" s="38" t="str">
        <f t="shared" si="1"/>
        <v/>
      </c>
      <c r="E65" s="38" t="str">
        <f>VLOOKUP(D65,'KELAS (REFERENSI)'!$E$1:$J$68,6,FALSE)</f>
        <v>#N/A</v>
      </c>
      <c r="F65" s="39" t="str">
        <f t="shared" si="2"/>
        <v>PETUGAS.0064/SPK/SE/PPL/3172/2026</v>
      </c>
      <c r="G65" s="40"/>
      <c r="H65" s="39" t="str">
        <f>VLOOKUP(G65,'MITRA (REFERENSI)'!$A:$Z,16,FALSE)</f>
        <v>#N/A</v>
      </c>
      <c r="I65" s="39" t="str">
        <f>VLOOKUP(G65,'MITRA (REFERENSI)'!$A:$Z,25,FALSE)</f>
        <v>#N/A</v>
      </c>
      <c r="J65" s="38" t="str">
        <f>VLOOKUP(G65,'MITRA (REFERENSI)'!$A:$Z,26,FALSE)</f>
        <v>#N/A</v>
      </c>
      <c r="K65" s="38" t="str">
        <f>VLOOKUP(G65,'MITRA (REFERENSI)'!$A:$Z,15,FALSE)</f>
        <v>#N/A</v>
      </c>
      <c r="L65" s="38" t="str">
        <f>VLOOKUP(G65,'MITRA (REFERENSI)'!$A:$Z,15,FALSE)</f>
        <v>#N/A</v>
      </c>
      <c r="M65" s="38" t="str">
        <f>IF(B65=1,'KELAS (REFERENSI)'!M65,IF(B65=2,'KELAS (REFERENSI)'!M80,IF(B65=3,'KELAS (REFERENSI)'!M95,IF(B65=4,'KELAS (REFERENSI)'!M110,""))))</f>
        <v/>
      </c>
      <c r="N65" s="38" t="str">
        <f>IF(B65=1,'KELAS (REFERENSI)'!N65,IF(B65=2,'KELAS (REFERENSI)'!N80,IF(B65=3,'KELAS (REFERENSI)'!N95,IF(B65=4,'KELAS (REFERENSI)'!N110,""))))</f>
        <v/>
      </c>
      <c r="O65" s="38" t="str">
        <f>IF(B65=1,'KELAS (REFERENSI)'!O65,IF(B65=2,'KELAS (REFERENSI)'!O80,IF(B65=3,'KELAS (REFERENSI)'!O95,IF(B65=4,'KELAS (REFERENSI)'!O110,""))))</f>
        <v/>
      </c>
      <c r="P65" s="38" t="str">
        <f>IF(B65=1,'KELAS (REFERENSI)'!P65,IF(B65=2,'KELAS (REFERENSI)'!P80,IF(B65=3,'KELAS (REFERENSI)'!P95,IF(B65=4,'KELAS (REFERENSI)'!P110,""))))</f>
        <v/>
      </c>
      <c r="Q65" s="38" t="str">
        <f t="shared" si="4"/>
        <v>BPS Kota Jakarta Timur</v>
      </c>
      <c r="R65" s="38" t="str">
        <f t="shared" si="56"/>
        <v/>
      </c>
      <c r="S65" s="38" t="str">
        <f t="shared" ref="S65:T65" si="73">S64</f>
        <v>15 Juni sampai dengan 31 Agustus 2026</v>
      </c>
      <c r="T65" s="38" t="str">
        <f t="shared" si="73"/>
        <v>31 Agustus 2026</v>
      </c>
      <c r="U65" s="41"/>
      <c r="V65" s="41"/>
      <c r="W65" s="42"/>
      <c r="X65" s="42"/>
      <c r="Y65" s="42"/>
      <c r="Z65" s="42"/>
    </row>
    <row r="66" ht="15.75" customHeight="1">
      <c r="A66" s="36" t="s">
        <v>5128</v>
      </c>
      <c r="B66" s="37"/>
      <c r="C66" s="37"/>
      <c r="D66" s="38" t="str">
        <f t="shared" si="1"/>
        <v/>
      </c>
      <c r="E66" s="38" t="str">
        <f>VLOOKUP(D66,'KELAS (REFERENSI)'!$E$1:$J$68,6,FALSE)</f>
        <v>#N/A</v>
      </c>
      <c r="F66" s="39" t="str">
        <f t="shared" si="2"/>
        <v>PETUGAS.0065/SPK/SE/PPL/3172/2026</v>
      </c>
      <c r="G66" s="40"/>
      <c r="H66" s="39" t="str">
        <f>VLOOKUP(G66,'MITRA (REFERENSI)'!$A:$Z,16,FALSE)</f>
        <v>#N/A</v>
      </c>
      <c r="I66" s="39" t="str">
        <f>VLOOKUP(G66,'MITRA (REFERENSI)'!$A:$Z,25,FALSE)</f>
        <v>#N/A</v>
      </c>
      <c r="J66" s="38" t="str">
        <f>VLOOKUP(G66,'MITRA (REFERENSI)'!$A:$Z,26,FALSE)</f>
        <v>#N/A</v>
      </c>
      <c r="K66" s="38" t="str">
        <f>VLOOKUP(G66,'MITRA (REFERENSI)'!$A:$Z,15,FALSE)</f>
        <v>#N/A</v>
      </c>
      <c r="L66" s="38" t="str">
        <f>VLOOKUP(G66,'MITRA (REFERENSI)'!$A:$Z,15,FALSE)</f>
        <v>#N/A</v>
      </c>
      <c r="M66" s="38" t="str">
        <f>IF(B66=1,'KELAS (REFERENSI)'!M66,IF(B66=2,'KELAS (REFERENSI)'!M81,IF(B66=3,'KELAS (REFERENSI)'!M96,IF(B66=4,'KELAS (REFERENSI)'!M111,""))))</f>
        <v/>
      </c>
      <c r="N66" s="38" t="str">
        <f>IF(B66=1,'KELAS (REFERENSI)'!N66,IF(B66=2,'KELAS (REFERENSI)'!N81,IF(B66=3,'KELAS (REFERENSI)'!N96,IF(B66=4,'KELAS (REFERENSI)'!N111,""))))</f>
        <v/>
      </c>
      <c r="O66" s="38" t="str">
        <f>IF(B66=1,'KELAS (REFERENSI)'!O66,IF(B66=2,'KELAS (REFERENSI)'!O81,IF(B66=3,'KELAS (REFERENSI)'!O96,IF(B66=4,'KELAS (REFERENSI)'!O111,""))))</f>
        <v/>
      </c>
      <c r="P66" s="38" t="str">
        <f>IF(B66=1,'KELAS (REFERENSI)'!P66,IF(B66=2,'KELAS (REFERENSI)'!P81,IF(B66=3,'KELAS (REFERENSI)'!P96,IF(B66=4,'KELAS (REFERENSI)'!P111,""))))</f>
        <v/>
      </c>
      <c r="Q66" s="38" t="str">
        <f t="shared" si="4"/>
        <v>BPS Kota Jakarta Timur</v>
      </c>
      <c r="R66" s="38" t="str">
        <f t="shared" si="56"/>
        <v/>
      </c>
      <c r="S66" s="38" t="str">
        <f t="shared" ref="S66:T66" si="74">S65</f>
        <v>15 Juni sampai dengan 31 Agustus 2026</v>
      </c>
      <c r="T66" s="38" t="str">
        <f t="shared" si="74"/>
        <v>31 Agustus 2026</v>
      </c>
      <c r="U66" s="41"/>
      <c r="V66" s="41"/>
      <c r="W66" s="42"/>
      <c r="X66" s="42"/>
      <c r="Y66" s="42"/>
      <c r="Z66" s="42"/>
    </row>
    <row r="67" ht="15.75" customHeight="1">
      <c r="A67" s="36" t="s">
        <v>5129</v>
      </c>
      <c r="B67" s="37"/>
      <c r="C67" s="37"/>
      <c r="D67" s="38" t="str">
        <f t="shared" si="1"/>
        <v/>
      </c>
      <c r="E67" s="38" t="str">
        <f>VLOOKUP(D67,'KELAS (REFERENSI)'!$E$1:$J$68,6,FALSE)</f>
        <v>#N/A</v>
      </c>
      <c r="F67" s="39" t="str">
        <f t="shared" si="2"/>
        <v>PETUGAS.0066/SPK/SE/PPL/3172/2026</v>
      </c>
      <c r="G67" s="40"/>
      <c r="H67" s="39" t="str">
        <f>VLOOKUP(G67,'MITRA (REFERENSI)'!$A:$Z,16,FALSE)</f>
        <v>#N/A</v>
      </c>
      <c r="I67" s="39" t="str">
        <f>VLOOKUP(G67,'MITRA (REFERENSI)'!$A:$Z,25,FALSE)</f>
        <v>#N/A</v>
      </c>
      <c r="J67" s="38" t="str">
        <f>VLOOKUP(G67,'MITRA (REFERENSI)'!$A:$Z,26,FALSE)</f>
        <v>#N/A</v>
      </c>
      <c r="K67" s="38" t="str">
        <f>VLOOKUP(G67,'MITRA (REFERENSI)'!$A:$Z,15,FALSE)</f>
        <v>#N/A</v>
      </c>
      <c r="L67" s="38" t="str">
        <f>VLOOKUP(G67,'MITRA (REFERENSI)'!$A:$Z,15,FALSE)</f>
        <v>#N/A</v>
      </c>
      <c r="M67" s="38" t="str">
        <f>IF(B67=1,'KELAS (REFERENSI)'!M67,IF(B67=2,'KELAS (REFERENSI)'!M82,IF(B67=3,'KELAS (REFERENSI)'!M97,IF(B67=4,'KELAS (REFERENSI)'!M112,""))))</f>
        <v/>
      </c>
      <c r="N67" s="38" t="str">
        <f>IF(B67=1,'KELAS (REFERENSI)'!N67,IF(B67=2,'KELAS (REFERENSI)'!N82,IF(B67=3,'KELAS (REFERENSI)'!N97,IF(B67=4,'KELAS (REFERENSI)'!N112,""))))</f>
        <v/>
      </c>
      <c r="O67" s="38" t="str">
        <f>IF(B67=1,'KELAS (REFERENSI)'!O67,IF(B67=2,'KELAS (REFERENSI)'!O82,IF(B67=3,'KELAS (REFERENSI)'!O97,IF(B67=4,'KELAS (REFERENSI)'!O112,""))))</f>
        <v/>
      </c>
      <c r="P67" s="38" t="str">
        <f>IF(B67=1,'KELAS (REFERENSI)'!P67,IF(B67=2,'KELAS (REFERENSI)'!P82,IF(B67=3,'KELAS (REFERENSI)'!P97,IF(B67=4,'KELAS (REFERENSI)'!P112,""))))</f>
        <v/>
      </c>
      <c r="Q67" s="38" t="str">
        <f t="shared" si="4"/>
        <v>BPS Kota Jakarta Timur</v>
      </c>
      <c r="R67" s="38" t="str">
        <f t="shared" si="56"/>
        <v/>
      </c>
      <c r="S67" s="38" t="str">
        <f t="shared" ref="S67:T67" si="75">S66</f>
        <v>15 Juni sampai dengan 31 Agustus 2026</v>
      </c>
      <c r="T67" s="38" t="str">
        <f t="shared" si="75"/>
        <v>31 Agustus 2026</v>
      </c>
      <c r="U67" s="41"/>
      <c r="V67" s="41"/>
      <c r="W67" s="42"/>
      <c r="X67" s="42"/>
      <c r="Y67" s="42"/>
      <c r="Z67" s="42"/>
    </row>
    <row r="68" ht="15.75" customHeight="1">
      <c r="A68" s="36" t="s">
        <v>5130</v>
      </c>
      <c r="B68" s="37"/>
      <c r="C68" s="37"/>
      <c r="D68" s="38" t="str">
        <f t="shared" si="1"/>
        <v/>
      </c>
      <c r="E68" s="38" t="str">
        <f>VLOOKUP(D68,'KELAS (REFERENSI)'!$E$1:$J$68,6,FALSE)</f>
        <v>#N/A</v>
      </c>
      <c r="F68" s="39" t="str">
        <f t="shared" si="2"/>
        <v>PETUGAS.0067/SPK/SE/PPL/3172/2026</v>
      </c>
      <c r="G68" s="40"/>
      <c r="H68" s="39" t="str">
        <f>VLOOKUP(G68,'MITRA (REFERENSI)'!$A:$Z,16,FALSE)</f>
        <v>#N/A</v>
      </c>
      <c r="I68" s="39" t="str">
        <f>VLOOKUP(G68,'MITRA (REFERENSI)'!$A:$Z,25,FALSE)</f>
        <v>#N/A</v>
      </c>
      <c r="J68" s="38" t="str">
        <f>VLOOKUP(G68,'MITRA (REFERENSI)'!$A:$Z,26,FALSE)</f>
        <v>#N/A</v>
      </c>
      <c r="K68" s="38" t="str">
        <f>VLOOKUP(G68,'MITRA (REFERENSI)'!$A:$Z,15,FALSE)</f>
        <v>#N/A</v>
      </c>
      <c r="L68" s="38" t="str">
        <f>VLOOKUP(G68,'MITRA (REFERENSI)'!$A:$Z,15,FALSE)</f>
        <v>#N/A</v>
      </c>
      <c r="M68" s="38" t="str">
        <f>IF(B68=1,'KELAS (REFERENSI)'!M68,IF(B68=2,'KELAS (REFERENSI)'!M83,IF(B68=3,'KELAS (REFERENSI)'!M98,IF(B68=4,'KELAS (REFERENSI)'!M113,""))))</f>
        <v/>
      </c>
      <c r="N68" s="38" t="str">
        <f>IF(B68=1,'KELAS (REFERENSI)'!N68,IF(B68=2,'KELAS (REFERENSI)'!N83,IF(B68=3,'KELAS (REFERENSI)'!N98,IF(B68=4,'KELAS (REFERENSI)'!N113,""))))</f>
        <v/>
      </c>
      <c r="O68" s="38" t="str">
        <f>IF(B68=1,'KELAS (REFERENSI)'!O68,IF(B68=2,'KELAS (REFERENSI)'!O83,IF(B68=3,'KELAS (REFERENSI)'!O98,IF(B68=4,'KELAS (REFERENSI)'!O113,""))))</f>
        <v/>
      </c>
      <c r="P68" s="38" t="str">
        <f>IF(B68=1,'KELAS (REFERENSI)'!P68,IF(B68=2,'KELAS (REFERENSI)'!P83,IF(B68=3,'KELAS (REFERENSI)'!P98,IF(B68=4,'KELAS (REFERENSI)'!P113,""))))</f>
        <v/>
      </c>
      <c r="Q68" s="38" t="str">
        <f t="shared" si="4"/>
        <v>BPS Kota Jakarta Timur</v>
      </c>
      <c r="R68" s="38" t="str">
        <f t="shared" si="56"/>
        <v/>
      </c>
      <c r="S68" s="38" t="str">
        <f t="shared" ref="S68:T68" si="76">S67</f>
        <v>15 Juni sampai dengan 31 Agustus 2026</v>
      </c>
      <c r="T68" s="38" t="str">
        <f t="shared" si="76"/>
        <v>31 Agustus 2026</v>
      </c>
      <c r="U68" s="41"/>
      <c r="V68" s="41"/>
      <c r="W68" s="42"/>
      <c r="X68" s="42"/>
      <c r="Y68" s="42"/>
      <c r="Z68" s="42"/>
    </row>
    <row r="69" ht="15.75" customHeight="1">
      <c r="A69" s="36" t="s">
        <v>5131</v>
      </c>
      <c r="B69" s="37"/>
      <c r="C69" s="37"/>
      <c r="D69" s="38" t="str">
        <f t="shared" si="1"/>
        <v/>
      </c>
      <c r="E69" s="38" t="str">
        <f>VLOOKUP(D69,'KELAS (REFERENSI)'!$E$1:$J$68,6,FALSE)</f>
        <v>#N/A</v>
      </c>
      <c r="F69" s="39" t="str">
        <f t="shared" si="2"/>
        <v>PETUGAS.0068/SPK/SE/PPL/3172/2026</v>
      </c>
      <c r="G69" s="40"/>
      <c r="H69" s="39" t="str">
        <f>VLOOKUP(G69,'MITRA (REFERENSI)'!$A:$Z,16,FALSE)</f>
        <v>#N/A</v>
      </c>
      <c r="I69" s="39" t="str">
        <f>VLOOKUP(G69,'MITRA (REFERENSI)'!$A:$Z,25,FALSE)</f>
        <v>#N/A</v>
      </c>
      <c r="J69" s="38" t="str">
        <f>VLOOKUP(G69,'MITRA (REFERENSI)'!$A:$Z,26,FALSE)</f>
        <v>#N/A</v>
      </c>
      <c r="K69" s="38" t="str">
        <f>VLOOKUP(G69,'MITRA (REFERENSI)'!$A:$Z,15,FALSE)</f>
        <v>#N/A</v>
      </c>
      <c r="L69" s="38" t="str">
        <f>VLOOKUP(G69,'MITRA (REFERENSI)'!$A:$Z,15,FALSE)</f>
        <v>#N/A</v>
      </c>
      <c r="M69" s="38" t="str">
        <f>IF(B69=1,'KELAS (REFERENSI)'!M69,IF(B69=2,'KELAS (REFERENSI)'!M84,IF(B69=3,'KELAS (REFERENSI)'!M99,IF(B69=4,'KELAS (REFERENSI)'!M114,""))))</f>
        <v/>
      </c>
      <c r="N69" s="38" t="str">
        <f>IF(B69=1,'KELAS (REFERENSI)'!N69,IF(B69=2,'KELAS (REFERENSI)'!N84,IF(B69=3,'KELAS (REFERENSI)'!N99,IF(B69=4,'KELAS (REFERENSI)'!N114,""))))</f>
        <v/>
      </c>
      <c r="O69" s="38" t="str">
        <f>IF(B69=1,'KELAS (REFERENSI)'!O69,IF(B69=2,'KELAS (REFERENSI)'!O84,IF(B69=3,'KELAS (REFERENSI)'!O99,IF(B69=4,'KELAS (REFERENSI)'!O114,""))))</f>
        <v/>
      </c>
      <c r="P69" s="38" t="str">
        <f>IF(B69=1,'KELAS (REFERENSI)'!P69,IF(B69=2,'KELAS (REFERENSI)'!P84,IF(B69=3,'KELAS (REFERENSI)'!P99,IF(B69=4,'KELAS (REFERENSI)'!P114,""))))</f>
        <v/>
      </c>
      <c r="Q69" s="38" t="str">
        <f t="shared" si="4"/>
        <v>BPS Kota Jakarta Timur</v>
      </c>
      <c r="R69" s="38" t="str">
        <f t="shared" si="56"/>
        <v/>
      </c>
      <c r="S69" s="38" t="str">
        <f t="shared" ref="S69:T69" si="77">S68</f>
        <v>15 Juni sampai dengan 31 Agustus 2026</v>
      </c>
      <c r="T69" s="38" t="str">
        <f t="shared" si="77"/>
        <v>31 Agustus 2026</v>
      </c>
      <c r="U69" s="41"/>
      <c r="V69" s="41"/>
      <c r="W69" s="42"/>
      <c r="X69" s="42"/>
      <c r="Y69" s="42"/>
      <c r="Z69" s="42"/>
    </row>
    <row r="70" ht="15.75" customHeight="1">
      <c r="A70" s="36" t="s">
        <v>5132</v>
      </c>
      <c r="B70" s="37"/>
      <c r="C70" s="37"/>
      <c r="D70" s="38" t="str">
        <f t="shared" si="1"/>
        <v/>
      </c>
      <c r="E70" s="38" t="str">
        <f>VLOOKUP(D70,'KELAS (REFERENSI)'!$E$1:$J$68,6,FALSE)</f>
        <v>#N/A</v>
      </c>
      <c r="F70" s="39" t="str">
        <f t="shared" si="2"/>
        <v>PETUGAS.0069/SPK/SE/PPL/3172/2026</v>
      </c>
      <c r="G70" s="40"/>
      <c r="H70" s="39" t="str">
        <f>VLOOKUP(G70,'MITRA (REFERENSI)'!$A:$Z,16,FALSE)</f>
        <v>#N/A</v>
      </c>
      <c r="I70" s="39" t="str">
        <f>VLOOKUP(G70,'MITRA (REFERENSI)'!$A:$Z,25,FALSE)</f>
        <v>#N/A</v>
      </c>
      <c r="J70" s="38" t="str">
        <f>VLOOKUP(G70,'MITRA (REFERENSI)'!$A:$Z,26,FALSE)</f>
        <v>#N/A</v>
      </c>
      <c r="K70" s="38" t="str">
        <f>VLOOKUP(G70,'MITRA (REFERENSI)'!$A:$Z,15,FALSE)</f>
        <v>#N/A</v>
      </c>
      <c r="L70" s="38" t="str">
        <f>VLOOKUP(G70,'MITRA (REFERENSI)'!$A:$Z,15,FALSE)</f>
        <v>#N/A</v>
      </c>
      <c r="M70" s="38" t="str">
        <f>IF(B70=1,'KELAS (REFERENSI)'!M70,IF(B70=2,'KELAS (REFERENSI)'!M85,IF(B70=3,'KELAS (REFERENSI)'!M100,IF(B70=4,'KELAS (REFERENSI)'!M115,""))))</f>
        <v/>
      </c>
      <c r="N70" s="38" t="str">
        <f>IF(B70=1,'KELAS (REFERENSI)'!N70,IF(B70=2,'KELAS (REFERENSI)'!N85,IF(B70=3,'KELAS (REFERENSI)'!N100,IF(B70=4,'KELAS (REFERENSI)'!N115,""))))</f>
        <v/>
      </c>
      <c r="O70" s="38" t="str">
        <f>IF(B70=1,'KELAS (REFERENSI)'!O70,IF(B70=2,'KELAS (REFERENSI)'!O85,IF(B70=3,'KELAS (REFERENSI)'!O100,IF(B70=4,'KELAS (REFERENSI)'!O115,""))))</f>
        <v/>
      </c>
      <c r="P70" s="38" t="str">
        <f>IF(B70=1,'KELAS (REFERENSI)'!P70,IF(B70=2,'KELAS (REFERENSI)'!P85,IF(B70=3,'KELAS (REFERENSI)'!P100,IF(B70=4,'KELAS (REFERENSI)'!P115,""))))</f>
        <v/>
      </c>
      <c r="Q70" s="38" t="str">
        <f t="shared" si="4"/>
        <v>BPS Kota Jakarta Timur</v>
      </c>
      <c r="R70" s="38" t="str">
        <f t="shared" si="56"/>
        <v/>
      </c>
      <c r="S70" s="38" t="str">
        <f t="shared" ref="S70:T70" si="78">S69</f>
        <v>15 Juni sampai dengan 31 Agustus 2026</v>
      </c>
      <c r="T70" s="38" t="str">
        <f t="shared" si="78"/>
        <v>31 Agustus 2026</v>
      </c>
      <c r="U70" s="41"/>
      <c r="V70" s="41"/>
      <c r="W70" s="42"/>
      <c r="X70" s="42"/>
      <c r="Y70" s="42"/>
      <c r="Z70" s="42"/>
    </row>
    <row r="71" ht="15.75" customHeight="1">
      <c r="A71" s="36" t="s">
        <v>5133</v>
      </c>
      <c r="B71" s="37"/>
      <c r="C71" s="37"/>
      <c r="D71" s="38" t="str">
        <f t="shared" si="1"/>
        <v/>
      </c>
      <c r="E71" s="38" t="str">
        <f>VLOOKUP(D71,'KELAS (REFERENSI)'!$E$1:$J$68,6,FALSE)</f>
        <v>#N/A</v>
      </c>
      <c r="F71" s="39" t="str">
        <f t="shared" si="2"/>
        <v>PETUGAS.0070/SPK/SE/PPL/3172/2026</v>
      </c>
      <c r="G71" s="40"/>
      <c r="H71" s="39" t="str">
        <f>VLOOKUP(G71,'MITRA (REFERENSI)'!$A:$Z,16,FALSE)</f>
        <v>#N/A</v>
      </c>
      <c r="I71" s="39" t="str">
        <f>VLOOKUP(G71,'MITRA (REFERENSI)'!$A:$Z,25,FALSE)</f>
        <v>#N/A</v>
      </c>
      <c r="J71" s="38" t="str">
        <f>VLOOKUP(G71,'MITRA (REFERENSI)'!$A:$Z,26,FALSE)</f>
        <v>#N/A</v>
      </c>
      <c r="K71" s="38" t="str">
        <f>VLOOKUP(G71,'MITRA (REFERENSI)'!$A:$Z,15,FALSE)</f>
        <v>#N/A</v>
      </c>
      <c r="L71" s="38" t="str">
        <f>VLOOKUP(G71,'MITRA (REFERENSI)'!$A:$Z,15,FALSE)</f>
        <v>#N/A</v>
      </c>
      <c r="M71" s="38" t="str">
        <f>IF(B71=1,'KELAS (REFERENSI)'!M71,IF(B71=2,'KELAS (REFERENSI)'!M86,IF(B71=3,'KELAS (REFERENSI)'!M101,IF(B71=4,'KELAS (REFERENSI)'!M116,""))))</f>
        <v/>
      </c>
      <c r="N71" s="38" t="str">
        <f>IF(B71=1,'KELAS (REFERENSI)'!N71,IF(B71=2,'KELAS (REFERENSI)'!N86,IF(B71=3,'KELAS (REFERENSI)'!N101,IF(B71=4,'KELAS (REFERENSI)'!N116,""))))</f>
        <v/>
      </c>
      <c r="O71" s="38" t="str">
        <f>IF(B71=1,'KELAS (REFERENSI)'!O71,IF(B71=2,'KELAS (REFERENSI)'!O86,IF(B71=3,'KELAS (REFERENSI)'!O101,IF(B71=4,'KELAS (REFERENSI)'!O116,""))))</f>
        <v/>
      </c>
      <c r="P71" s="38" t="str">
        <f>IF(B71=1,'KELAS (REFERENSI)'!P71,IF(B71=2,'KELAS (REFERENSI)'!P86,IF(B71=3,'KELAS (REFERENSI)'!P101,IF(B71=4,'KELAS (REFERENSI)'!P116,""))))</f>
        <v/>
      </c>
      <c r="Q71" s="38" t="str">
        <f t="shared" si="4"/>
        <v>BPS Kota Jakarta Timur</v>
      </c>
      <c r="R71" s="38" t="str">
        <f t="shared" si="56"/>
        <v/>
      </c>
      <c r="S71" s="38" t="str">
        <f t="shared" ref="S71:T71" si="79">S70</f>
        <v>15 Juni sampai dengan 31 Agustus 2026</v>
      </c>
      <c r="T71" s="38" t="str">
        <f t="shared" si="79"/>
        <v>31 Agustus 2026</v>
      </c>
      <c r="U71" s="41"/>
      <c r="V71" s="41"/>
      <c r="W71" s="42"/>
      <c r="X71" s="42"/>
      <c r="Y71" s="42"/>
      <c r="Z71" s="42"/>
    </row>
    <row r="72" ht="15.75" customHeight="1">
      <c r="A72" s="36" t="s">
        <v>5134</v>
      </c>
      <c r="B72" s="37"/>
      <c r="C72" s="37"/>
      <c r="D72" s="38" t="str">
        <f t="shared" si="1"/>
        <v/>
      </c>
      <c r="E72" s="38" t="str">
        <f>VLOOKUP(D72,'KELAS (REFERENSI)'!$E$1:$J$68,6,FALSE)</f>
        <v>#N/A</v>
      </c>
      <c r="F72" s="39" t="str">
        <f t="shared" si="2"/>
        <v>PETUGAS.0071/SPK/SE/PPL/3172/2026</v>
      </c>
      <c r="G72" s="40"/>
      <c r="H72" s="39" t="str">
        <f>VLOOKUP(G72,'MITRA (REFERENSI)'!$A:$Z,16,FALSE)</f>
        <v>#N/A</v>
      </c>
      <c r="I72" s="39" t="str">
        <f>VLOOKUP(G72,'MITRA (REFERENSI)'!$A:$Z,25,FALSE)</f>
        <v>#N/A</v>
      </c>
      <c r="J72" s="38" t="str">
        <f>VLOOKUP(G72,'MITRA (REFERENSI)'!$A:$Z,26,FALSE)</f>
        <v>#N/A</v>
      </c>
      <c r="K72" s="38" t="str">
        <f>VLOOKUP(G72,'MITRA (REFERENSI)'!$A:$Z,15,FALSE)</f>
        <v>#N/A</v>
      </c>
      <c r="L72" s="38" t="str">
        <f>VLOOKUP(G72,'MITRA (REFERENSI)'!$A:$Z,15,FALSE)</f>
        <v>#N/A</v>
      </c>
      <c r="M72" s="38" t="str">
        <f>IF(B72=1,'KELAS (REFERENSI)'!M72,IF(B72=2,'KELAS (REFERENSI)'!M87,IF(B72=3,'KELAS (REFERENSI)'!M102,IF(B72=4,'KELAS (REFERENSI)'!M117,""))))</f>
        <v/>
      </c>
      <c r="N72" s="38" t="str">
        <f>IF(B72=1,'KELAS (REFERENSI)'!N72,IF(B72=2,'KELAS (REFERENSI)'!N87,IF(B72=3,'KELAS (REFERENSI)'!N102,IF(B72=4,'KELAS (REFERENSI)'!N117,""))))</f>
        <v/>
      </c>
      <c r="O72" s="38" t="str">
        <f>IF(B72=1,'KELAS (REFERENSI)'!O72,IF(B72=2,'KELAS (REFERENSI)'!O87,IF(B72=3,'KELAS (REFERENSI)'!O102,IF(B72=4,'KELAS (REFERENSI)'!O117,""))))</f>
        <v/>
      </c>
      <c r="P72" s="38" t="str">
        <f>IF(B72=1,'KELAS (REFERENSI)'!P72,IF(B72=2,'KELAS (REFERENSI)'!P87,IF(B72=3,'KELAS (REFERENSI)'!P102,IF(B72=4,'KELAS (REFERENSI)'!P117,""))))</f>
        <v/>
      </c>
      <c r="Q72" s="38" t="str">
        <f t="shared" si="4"/>
        <v>BPS Kota Jakarta Timur</v>
      </c>
      <c r="R72" s="38" t="str">
        <f t="shared" si="56"/>
        <v/>
      </c>
      <c r="S72" s="38" t="str">
        <f t="shared" ref="S72:T72" si="80">S71</f>
        <v>15 Juni sampai dengan 31 Agustus 2026</v>
      </c>
      <c r="T72" s="38" t="str">
        <f t="shared" si="80"/>
        <v>31 Agustus 2026</v>
      </c>
      <c r="U72" s="41"/>
      <c r="V72" s="41"/>
      <c r="W72" s="42"/>
      <c r="X72" s="42"/>
      <c r="Y72" s="42"/>
      <c r="Z72" s="42"/>
    </row>
    <row r="73" ht="15.75" customHeight="1">
      <c r="A73" s="36" t="s">
        <v>5135</v>
      </c>
      <c r="B73" s="37"/>
      <c r="C73" s="37"/>
      <c r="D73" s="38" t="str">
        <f t="shared" si="1"/>
        <v/>
      </c>
      <c r="E73" s="38" t="str">
        <f>VLOOKUP(D73,'KELAS (REFERENSI)'!$E$1:$J$68,6,FALSE)</f>
        <v>#N/A</v>
      </c>
      <c r="F73" s="39" t="str">
        <f t="shared" si="2"/>
        <v>PETUGAS.0072/SPK/SE/PPL/3172/2026</v>
      </c>
      <c r="G73" s="40"/>
      <c r="H73" s="39" t="str">
        <f>VLOOKUP(G73,'MITRA (REFERENSI)'!$A:$Z,16,FALSE)</f>
        <v>#N/A</v>
      </c>
      <c r="I73" s="39" t="str">
        <f>VLOOKUP(G73,'MITRA (REFERENSI)'!$A:$Z,25,FALSE)</f>
        <v>#N/A</v>
      </c>
      <c r="J73" s="38" t="str">
        <f>VLOOKUP(G73,'MITRA (REFERENSI)'!$A:$Z,26,FALSE)</f>
        <v>#N/A</v>
      </c>
      <c r="K73" s="38" t="str">
        <f>VLOOKUP(G73,'MITRA (REFERENSI)'!$A:$Z,15,FALSE)</f>
        <v>#N/A</v>
      </c>
      <c r="L73" s="38" t="str">
        <f>VLOOKUP(G73,'MITRA (REFERENSI)'!$A:$Z,15,FALSE)</f>
        <v>#N/A</v>
      </c>
      <c r="M73" s="38" t="str">
        <f>IF(B73=1,'KELAS (REFERENSI)'!M73,IF(B73=2,'KELAS (REFERENSI)'!M88,IF(B73=3,'KELAS (REFERENSI)'!M103,IF(B73=4,'KELAS (REFERENSI)'!M118,""))))</f>
        <v/>
      </c>
      <c r="N73" s="38" t="str">
        <f>IF(B73=1,'KELAS (REFERENSI)'!N73,IF(B73=2,'KELAS (REFERENSI)'!N88,IF(B73=3,'KELAS (REFERENSI)'!N103,IF(B73=4,'KELAS (REFERENSI)'!N118,""))))</f>
        <v/>
      </c>
      <c r="O73" s="38" t="str">
        <f>IF(B73=1,'KELAS (REFERENSI)'!O73,IF(B73=2,'KELAS (REFERENSI)'!O88,IF(B73=3,'KELAS (REFERENSI)'!O103,IF(B73=4,'KELAS (REFERENSI)'!O118,""))))</f>
        <v/>
      </c>
      <c r="P73" s="38" t="str">
        <f>IF(B73=1,'KELAS (REFERENSI)'!P73,IF(B73=2,'KELAS (REFERENSI)'!P88,IF(B73=3,'KELAS (REFERENSI)'!P103,IF(B73=4,'KELAS (REFERENSI)'!P118,""))))</f>
        <v/>
      </c>
      <c r="Q73" s="38" t="str">
        <f t="shared" si="4"/>
        <v>BPS Kota Jakarta Timur</v>
      </c>
      <c r="R73" s="38" t="str">
        <f t="shared" si="56"/>
        <v/>
      </c>
      <c r="S73" s="38" t="str">
        <f t="shared" ref="S73:T73" si="81">S72</f>
        <v>15 Juni sampai dengan 31 Agustus 2026</v>
      </c>
      <c r="T73" s="38" t="str">
        <f t="shared" si="81"/>
        <v>31 Agustus 2026</v>
      </c>
      <c r="U73" s="41"/>
      <c r="V73" s="41"/>
      <c r="W73" s="42"/>
      <c r="X73" s="42"/>
      <c r="Y73" s="42"/>
      <c r="Z73" s="42"/>
    </row>
    <row r="74" ht="15.75" customHeight="1">
      <c r="A74" s="36" t="s">
        <v>5136</v>
      </c>
      <c r="B74" s="37"/>
      <c r="C74" s="37"/>
      <c r="D74" s="38" t="str">
        <f t="shared" si="1"/>
        <v/>
      </c>
      <c r="E74" s="38" t="str">
        <f>VLOOKUP(D74,'KELAS (REFERENSI)'!$E$1:$J$68,6,FALSE)</f>
        <v>#N/A</v>
      </c>
      <c r="F74" s="39" t="str">
        <f t="shared" si="2"/>
        <v>PETUGAS.0073/SPK/SE/PPL/3172/2026</v>
      </c>
      <c r="G74" s="40"/>
      <c r="H74" s="39" t="str">
        <f>VLOOKUP(G74,'MITRA (REFERENSI)'!$A:$Z,16,FALSE)</f>
        <v>#N/A</v>
      </c>
      <c r="I74" s="39" t="str">
        <f>VLOOKUP(G74,'MITRA (REFERENSI)'!$A:$Z,25,FALSE)</f>
        <v>#N/A</v>
      </c>
      <c r="J74" s="38" t="str">
        <f>VLOOKUP(G74,'MITRA (REFERENSI)'!$A:$Z,26,FALSE)</f>
        <v>#N/A</v>
      </c>
      <c r="K74" s="38" t="str">
        <f>VLOOKUP(G74,'MITRA (REFERENSI)'!$A:$Z,15,FALSE)</f>
        <v>#N/A</v>
      </c>
      <c r="L74" s="38" t="str">
        <f>VLOOKUP(G74,'MITRA (REFERENSI)'!$A:$Z,15,FALSE)</f>
        <v>#N/A</v>
      </c>
      <c r="M74" s="38" t="str">
        <f>IF(B74=1,'KELAS (REFERENSI)'!M74,IF(B74=2,'KELAS (REFERENSI)'!M89,IF(B74=3,'KELAS (REFERENSI)'!M104,IF(B74=4,'KELAS (REFERENSI)'!M119,""))))</f>
        <v/>
      </c>
      <c r="N74" s="38" t="str">
        <f>IF(B74=1,'KELAS (REFERENSI)'!N74,IF(B74=2,'KELAS (REFERENSI)'!N89,IF(B74=3,'KELAS (REFERENSI)'!N104,IF(B74=4,'KELAS (REFERENSI)'!N119,""))))</f>
        <v/>
      </c>
      <c r="O74" s="38" t="str">
        <f>IF(B74=1,'KELAS (REFERENSI)'!O74,IF(B74=2,'KELAS (REFERENSI)'!O89,IF(B74=3,'KELAS (REFERENSI)'!O104,IF(B74=4,'KELAS (REFERENSI)'!O119,""))))</f>
        <v/>
      </c>
      <c r="P74" s="38" t="str">
        <f>IF(B74=1,'KELAS (REFERENSI)'!P74,IF(B74=2,'KELAS (REFERENSI)'!P89,IF(B74=3,'KELAS (REFERENSI)'!P104,IF(B74=4,'KELAS (REFERENSI)'!P119,""))))</f>
        <v/>
      </c>
      <c r="Q74" s="38" t="str">
        <f t="shared" si="4"/>
        <v>BPS Kota Jakarta Timur</v>
      </c>
      <c r="R74" s="38" t="str">
        <f t="shared" si="56"/>
        <v/>
      </c>
      <c r="S74" s="38" t="str">
        <f t="shared" ref="S74:T74" si="82">S73</f>
        <v>15 Juni sampai dengan 31 Agustus 2026</v>
      </c>
      <c r="T74" s="38" t="str">
        <f t="shared" si="82"/>
        <v>31 Agustus 2026</v>
      </c>
      <c r="U74" s="41"/>
      <c r="V74" s="41"/>
      <c r="W74" s="42"/>
      <c r="X74" s="42"/>
      <c r="Y74" s="42"/>
      <c r="Z74" s="42"/>
    </row>
    <row r="75" ht="15.75" customHeight="1">
      <c r="A75" s="36" t="s">
        <v>5137</v>
      </c>
      <c r="B75" s="37"/>
      <c r="C75" s="37"/>
      <c r="D75" s="38" t="str">
        <f t="shared" si="1"/>
        <v/>
      </c>
      <c r="E75" s="38" t="str">
        <f>VLOOKUP(D75,'KELAS (REFERENSI)'!$E$1:$J$68,6,FALSE)</f>
        <v>#N/A</v>
      </c>
      <c r="F75" s="39" t="str">
        <f t="shared" si="2"/>
        <v>PETUGAS.0074/SPK/SE/PPL/3172/2026</v>
      </c>
      <c r="G75" s="40"/>
      <c r="H75" s="39" t="str">
        <f>VLOOKUP(G75,'MITRA (REFERENSI)'!$A:$Z,16,FALSE)</f>
        <v>#N/A</v>
      </c>
      <c r="I75" s="39" t="str">
        <f>VLOOKUP(G75,'MITRA (REFERENSI)'!$A:$Z,25,FALSE)</f>
        <v>#N/A</v>
      </c>
      <c r="J75" s="38" t="str">
        <f>VLOOKUP(G75,'MITRA (REFERENSI)'!$A:$Z,26,FALSE)</f>
        <v>#N/A</v>
      </c>
      <c r="K75" s="38" t="str">
        <f>VLOOKUP(G75,'MITRA (REFERENSI)'!$A:$Z,15,FALSE)</f>
        <v>#N/A</v>
      </c>
      <c r="L75" s="38" t="str">
        <f>VLOOKUP(G75,'MITRA (REFERENSI)'!$A:$Z,15,FALSE)</f>
        <v>#N/A</v>
      </c>
      <c r="M75" s="38" t="str">
        <f>IF(B75=1,'KELAS (REFERENSI)'!M75,IF(B75=2,'KELAS (REFERENSI)'!M90,IF(B75=3,'KELAS (REFERENSI)'!M105,IF(B75=4,'KELAS (REFERENSI)'!M120,""))))</f>
        <v/>
      </c>
      <c r="N75" s="38" t="str">
        <f>IF(B75=1,'KELAS (REFERENSI)'!N75,IF(B75=2,'KELAS (REFERENSI)'!N90,IF(B75=3,'KELAS (REFERENSI)'!N105,IF(B75=4,'KELAS (REFERENSI)'!N120,""))))</f>
        <v/>
      </c>
      <c r="O75" s="38" t="str">
        <f>IF(B75=1,'KELAS (REFERENSI)'!O75,IF(B75=2,'KELAS (REFERENSI)'!O90,IF(B75=3,'KELAS (REFERENSI)'!O105,IF(B75=4,'KELAS (REFERENSI)'!O120,""))))</f>
        <v/>
      </c>
      <c r="P75" s="38" t="str">
        <f>IF(B75=1,'KELAS (REFERENSI)'!P75,IF(B75=2,'KELAS (REFERENSI)'!P90,IF(B75=3,'KELAS (REFERENSI)'!P105,IF(B75=4,'KELAS (REFERENSI)'!P120,""))))</f>
        <v/>
      </c>
      <c r="Q75" s="38" t="str">
        <f t="shared" si="4"/>
        <v>BPS Kota Jakarta Timur</v>
      </c>
      <c r="R75" s="38" t="str">
        <f t="shared" si="56"/>
        <v/>
      </c>
      <c r="S75" s="38" t="str">
        <f t="shared" ref="S75:T75" si="83">S74</f>
        <v>15 Juni sampai dengan 31 Agustus 2026</v>
      </c>
      <c r="T75" s="38" t="str">
        <f t="shared" si="83"/>
        <v>31 Agustus 2026</v>
      </c>
      <c r="U75" s="41"/>
      <c r="V75" s="41"/>
      <c r="W75" s="42"/>
      <c r="X75" s="42"/>
      <c r="Y75" s="42"/>
      <c r="Z75" s="42"/>
    </row>
    <row r="76" ht="15.75" customHeight="1">
      <c r="A76" s="36" t="s">
        <v>5138</v>
      </c>
      <c r="B76" s="37"/>
      <c r="C76" s="37"/>
      <c r="D76" s="38" t="str">
        <f t="shared" si="1"/>
        <v/>
      </c>
      <c r="E76" s="38" t="str">
        <f>VLOOKUP(D76,'KELAS (REFERENSI)'!$E$1:$J$68,6,FALSE)</f>
        <v>#N/A</v>
      </c>
      <c r="F76" s="39" t="str">
        <f t="shared" si="2"/>
        <v>PETUGAS.0075/SPK/SE/PPL/3172/2026</v>
      </c>
      <c r="G76" s="40"/>
      <c r="H76" s="39" t="str">
        <f>VLOOKUP(G76,'MITRA (REFERENSI)'!$A:$Z,16,FALSE)</f>
        <v>#N/A</v>
      </c>
      <c r="I76" s="39" t="str">
        <f>VLOOKUP(G76,'MITRA (REFERENSI)'!$A:$Z,25,FALSE)</f>
        <v>#N/A</v>
      </c>
      <c r="J76" s="38" t="str">
        <f>VLOOKUP(G76,'MITRA (REFERENSI)'!$A:$Z,26,FALSE)</f>
        <v>#N/A</v>
      </c>
      <c r="K76" s="38" t="str">
        <f>VLOOKUP(G76,'MITRA (REFERENSI)'!$A:$Z,15,FALSE)</f>
        <v>#N/A</v>
      </c>
      <c r="L76" s="38" t="str">
        <f>VLOOKUP(G76,'MITRA (REFERENSI)'!$A:$Z,15,FALSE)</f>
        <v>#N/A</v>
      </c>
      <c r="M76" s="38" t="str">
        <f>IF(B76=1,'KELAS (REFERENSI)'!M76,IF(B76=2,'KELAS (REFERENSI)'!M91,IF(B76=3,'KELAS (REFERENSI)'!M106,IF(B76=4,'KELAS (REFERENSI)'!M121,""))))</f>
        <v/>
      </c>
      <c r="N76" s="38" t="str">
        <f>IF(B76=1,'KELAS (REFERENSI)'!N76,IF(B76=2,'KELAS (REFERENSI)'!N91,IF(B76=3,'KELAS (REFERENSI)'!N106,IF(B76=4,'KELAS (REFERENSI)'!N121,""))))</f>
        <v/>
      </c>
      <c r="O76" s="38" t="str">
        <f>IF(B76=1,'KELAS (REFERENSI)'!O76,IF(B76=2,'KELAS (REFERENSI)'!O91,IF(B76=3,'KELAS (REFERENSI)'!O106,IF(B76=4,'KELAS (REFERENSI)'!O121,""))))</f>
        <v/>
      </c>
      <c r="P76" s="38" t="str">
        <f>IF(B76=1,'KELAS (REFERENSI)'!P76,IF(B76=2,'KELAS (REFERENSI)'!P91,IF(B76=3,'KELAS (REFERENSI)'!P106,IF(B76=4,'KELAS (REFERENSI)'!P121,""))))</f>
        <v/>
      </c>
      <c r="Q76" s="38" t="str">
        <f t="shared" si="4"/>
        <v>BPS Kota Jakarta Timur</v>
      </c>
      <c r="R76" s="38" t="str">
        <f t="shared" si="56"/>
        <v/>
      </c>
      <c r="S76" s="38" t="str">
        <f t="shared" ref="S76:T76" si="84">S75</f>
        <v>15 Juni sampai dengan 31 Agustus 2026</v>
      </c>
      <c r="T76" s="38" t="str">
        <f t="shared" si="84"/>
        <v>31 Agustus 2026</v>
      </c>
      <c r="U76" s="41"/>
      <c r="V76" s="41"/>
      <c r="W76" s="42"/>
      <c r="X76" s="42"/>
      <c r="Y76" s="42"/>
      <c r="Z76" s="42"/>
    </row>
    <row r="77" ht="15.75" customHeight="1">
      <c r="A77" s="36" t="s">
        <v>5139</v>
      </c>
      <c r="B77" s="37"/>
      <c r="C77" s="37"/>
      <c r="D77" s="38" t="str">
        <f t="shared" si="1"/>
        <v/>
      </c>
      <c r="E77" s="38" t="str">
        <f>VLOOKUP(D77,'KELAS (REFERENSI)'!$E$1:$J$68,6,FALSE)</f>
        <v>#N/A</v>
      </c>
      <c r="F77" s="39" t="str">
        <f t="shared" si="2"/>
        <v>PETUGAS.0076/SPK/SE/PPL/3172/2026</v>
      </c>
      <c r="G77" s="40"/>
      <c r="H77" s="39" t="str">
        <f>VLOOKUP(G77,'MITRA (REFERENSI)'!$A:$Z,16,FALSE)</f>
        <v>#N/A</v>
      </c>
      <c r="I77" s="39" t="str">
        <f>VLOOKUP(G77,'MITRA (REFERENSI)'!$A:$Z,25,FALSE)</f>
        <v>#N/A</v>
      </c>
      <c r="J77" s="38" t="str">
        <f>VLOOKUP(G77,'MITRA (REFERENSI)'!$A:$Z,26,FALSE)</f>
        <v>#N/A</v>
      </c>
      <c r="K77" s="38" t="str">
        <f>VLOOKUP(G77,'MITRA (REFERENSI)'!$A:$Z,15,FALSE)</f>
        <v>#N/A</v>
      </c>
      <c r="L77" s="38" t="str">
        <f>VLOOKUP(G77,'MITRA (REFERENSI)'!$A:$Z,15,FALSE)</f>
        <v>#N/A</v>
      </c>
      <c r="M77" s="38" t="str">
        <f>IF(B77=1,'KELAS (REFERENSI)'!M77,IF(B77=2,'KELAS (REFERENSI)'!M92,IF(B77=3,'KELAS (REFERENSI)'!M107,IF(B77=4,'KELAS (REFERENSI)'!M122,""))))</f>
        <v/>
      </c>
      <c r="N77" s="38" t="str">
        <f>IF(B77=1,'KELAS (REFERENSI)'!N77,IF(B77=2,'KELAS (REFERENSI)'!N92,IF(B77=3,'KELAS (REFERENSI)'!N107,IF(B77=4,'KELAS (REFERENSI)'!N122,""))))</f>
        <v/>
      </c>
      <c r="O77" s="38" t="str">
        <f>IF(B77=1,'KELAS (REFERENSI)'!O77,IF(B77=2,'KELAS (REFERENSI)'!O92,IF(B77=3,'KELAS (REFERENSI)'!O107,IF(B77=4,'KELAS (REFERENSI)'!O122,""))))</f>
        <v/>
      </c>
      <c r="P77" s="38" t="str">
        <f>IF(B77=1,'KELAS (REFERENSI)'!P77,IF(B77=2,'KELAS (REFERENSI)'!P92,IF(B77=3,'KELAS (REFERENSI)'!P107,IF(B77=4,'KELAS (REFERENSI)'!P122,""))))</f>
        <v/>
      </c>
      <c r="Q77" s="38" t="str">
        <f t="shared" si="4"/>
        <v>BPS Kota Jakarta Timur</v>
      </c>
      <c r="R77" s="38" t="str">
        <f t="shared" si="56"/>
        <v/>
      </c>
      <c r="S77" s="38" t="str">
        <f t="shared" ref="S77:T77" si="85">S76</f>
        <v>15 Juni sampai dengan 31 Agustus 2026</v>
      </c>
      <c r="T77" s="38" t="str">
        <f t="shared" si="85"/>
        <v>31 Agustus 2026</v>
      </c>
      <c r="U77" s="41"/>
      <c r="V77" s="41"/>
      <c r="W77" s="42"/>
      <c r="X77" s="42"/>
      <c r="Y77" s="42"/>
      <c r="Z77" s="42"/>
    </row>
    <row r="78" ht="15.75" customHeight="1">
      <c r="A78" s="36" t="s">
        <v>5140</v>
      </c>
      <c r="B78" s="37"/>
      <c r="C78" s="37"/>
      <c r="D78" s="38" t="str">
        <f t="shared" si="1"/>
        <v/>
      </c>
      <c r="E78" s="38" t="str">
        <f>VLOOKUP(D78,'KELAS (REFERENSI)'!$E$1:$J$68,6,FALSE)</f>
        <v>#N/A</v>
      </c>
      <c r="F78" s="39" t="str">
        <f t="shared" si="2"/>
        <v>PETUGAS.0077/SPK/SE/PPL/3172/2026</v>
      </c>
      <c r="G78" s="40"/>
      <c r="H78" s="39" t="str">
        <f>VLOOKUP(G78,'MITRA (REFERENSI)'!$A:$Z,16,FALSE)</f>
        <v>#N/A</v>
      </c>
      <c r="I78" s="39" t="str">
        <f>VLOOKUP(G78,'MITRA (REFERENSI)'!$A:$Z,25,FALSE)</f>
        <v>#N/A</v>
      </c>
      <c r="J78" s="38" t="str">
        <f>VLOOKUP(G78,'MITRA (REFERENSI)'!$A:$Z,26,FALSE)</f>
        <v>#N/A</v>
      </c>
      <c r="K78" s="38" t="str">
        <f>VLOOKUP(G78,'MITRA (REFERENSI)'!$A:$Z,15,FALSE)</f>
        <v>#N/A</v>
      </c>
      <c r="L78" s="38" t="str">
        <f>VLOOKUP(G78,'MITRA (REFERENSI)'!$A:$Z,15,FALSE)</f>
        <v>#N/A</v>
      </c>
      <c r="M78" s="38" t="str">
        <f>IF(B78=1,'KELAS (REFERENSI)'!M78,IF(B78=2,'KELAS (REFERENSI)'!M93,IF(B78=3,'KELAS (REFERENSI)'!M108,IF(B78=4,'KELAS (REFERENSI)'!M123,""))))</f>
        <v/>
      </c>
      <c r="N78" s="38" t="str">
        <f>IF(B78=1,'KELAS (REFERENSI)'!N78,IF(B78=2,'KELAS (REFERENSI)'!N93,IF(B78=3,'KELAS (REFERENSI)'!N108,IF(B78=4,'KELAS (REFERENSI)'!N123,""))))</f>
        <v/>
      </c>
      <c r="O78" s="38" t="str">
        <f>IF(B78=1,'KELAS (REFERENSI)'!O78,IF(B78=2,'KELAS (REFERENSI)'!O93,IF(B78=3,'KELAS (REFERENSI)'!O108,IF(B78=4,'KELAS (REFERENSI)'!O123,""))))</f>
        <v/>
      </c>
      <c r="P78" s="38" t="str">
        <f>IF(B78=1,'KELAS (REFERENSI)'!P78,IF(B78=2,'KELAS (REFERENSI)'!P93,IF(B78=3,'KELAS (REFERENSI)'!P108,IF(B78=4,'KELAS (REFERENSI)'!P123,""))))</f>
        <v/>
      </c>
      <c r="Q78" s="38" t="str">
        <f t="shared" si="4"/>
        <v>BPS Kota Jakarta Timur</v>
      </c>
      <c r="R78" s="38" t="str">
        <f t="shared" si="56"/>
        <v/>
      </c>
      <c r="S78" s="38" t="str">
        <f t="shared" ref="S78:T78" si="86">S77</f>
        <v>15 Juni sampai dengan 31 Agustus 2026</v>
      </c>
      <c r="T78" s="38" t="str">
        <f t="shared" si="86"/>
        <v>31 Agustus 2026</v>
      </c>
      <c r="U78" s="41"/>
      <c r="V78" s="41"/>
      <c r="W78" s="42"/>
      <c r="X78" s="42"/>
      <c r="Y78" s="42"/>
      <c r="Z78" s="42"/>
    </row>
    <row r="79" ht="15.75" customHeight="1">
      <c r="A79" s="36" t="s">
        <v>5141</v>
      </c>
      <c r="B79" s="37"/>
      <c r="C79" s="37"/>
      <c r="D79" s="38" t="str">
        <f t="shared" si="1"/>
        <v/>
      </c>
      <c r="E79" s="38" t="str">
        <f>VLOOKUP(D79,'KELAS (REFERENSI)'!$E$1:$J$68,6,FALSE)</f>
        <v>#N/A</v>
      </c>
      <c r="F79" s="39" t="str">
        <f t="shared" si="2"/>
        <v>PETUGAS.0078/SPK/SE/PPL/3172/2026</v>
      </c>
      <c r="G79" s="40"/>
      <c r="H79" s="39" t="str">
        <f>VLOOKUP(G79,'MITRA (REFERENSI)'!$A:$Z,16,FALSE)</f>
        <v>#N/A</v>
      </c>
      <c r="I79" s="39" t="str">
        <f>VLOOKUP(G79,'MITRA (REFERENSI)'!$A:$Z,25,FALSE)</f>
        <v>#N/A</v>
      </c>
      <c r="J79" s="38" t="str">
        <f>VLOOKUP(G79,'MITRA (REFERENSI)'!$A:$Z,26,FALSE)</f>
        <v>#N/A</v>
      </c>
      <c r="K79" s="38" t="str">
        <f>VLOOKUP(G79,'MITRA (REFERENSI)'!$A:$Z,15,FALSE)</f>
        <v>#N/A</v>
      </c>
      <c r="L79" s="38" t="str">
        <f>VLOOKUP(G79,'MITRA (REFERENSI)'!$A:$Z,15,FALSE)</f>
        <v>#N/A</v>
      </c>
      <c r="M79" s="38" t="str">
        <f>IF(B79=1,'KELAS (REFERENSI)'!M79,IF(B79=2,'KELAS (REFERENSI)'!M94,IF(B79=3,'KELAS (REFERENSI)'!M109,IF(B79=4,'KELAS (REFERENSI)'!M124,""))))</f>
        <v/>
      </c>
      <c r="N79" s="38" t="str">
        <f>IF(B79=1,'KELAS (REFERENSI)'!N79,IF(B79=2,'KELAS (REFERENSI)'!N94,IF(B79=3,'KELAS (REFERENSI)'!N109,IF(B79=4,'KELAS (REFERENSI)'!N124,""))))</f>
        <v/>
      </c>
      <c r="O79" s="38" t="str">
        <f>IF(B79=1,'KELAS (REFERENSI)'!O79,IF(B79=2,'KELAS (REFERENSI)'!O94,IF(B79=3,'KELAS (REFERENSI)'!O109,IF(B79=4,'KELAS (REFERENSI)'!O124,""))))</f>
        <v/>
      </c>
      <c r="P79" s="38" t="str">
        <f>IF(B79=1,'KELAS (REFERENSI)'!P79,IF(B79=2,'KELAS (REFERENSI)'!P94,IF(B79=3,'KELAS (REFERENSI)'!P109,IF(B79=4,'KELAS (REFERENSI)'!P124,""))))</f>
        <v/>
      </c>
      <c r="Q79" s="38" t="str">
        <f t="shared" si="4"/>
        <v>BPS Kota Jakarta Timur</v>
      </c>
      <c r="R79" s="38" t="str">
        <f t="shared" si="56"/>
        <v/>
      </c>
      <c r="S79" s="38" t="str">
        <f t="shared" ref="S79:T79" si="87">S78</f>
        <v>15 Juni sampai dengan 31 Agustus 2026</v>
      </c>
      <c r="T79" s="38" t="str">
        <f t="shared" si="87"/>
        <v>31 Agustus 2026</v>
      </c>
      <c r="U79" s="41"/>
      <c r="V79" s="41"/>
      <c r="W79" s="42"/>
      <c r="X79" s="42"/>
      <c r="Y79" s="42"/>
      <c r="Z79" s="42"/>
    </row>
    <row r="80" ht="15.75" customHeight="1">
      <c r="A80" s="36" t="s">
        <v>5142</v>
      </c>
      <c r="B80" s="37"/>
      <c r="C80" s="37"/>
      <c r="D80" s="38" t="str">
        <f t="shared" si="1"/>
        <v/>
      </c>
      <c r="E80" s="38" t="str">
        <f>VLOOKUP(D80,'KELAS (REFERENSI)'!$E$1:$J$68,6,FALSE)</f>
        <v>#N/A</v>
      </c>
      <c r="F80" s="39" t="str">
        <f t="shared" si="2"/>
        <v>PETUGAS.0079/SPK/SE/PPL/3172/2026</v>
      </c>
      <c r="G80" s="40"/>
      <c r="H80" s="39" t="str">
        <f>VLOOKUP(G80,'MITRA (REFERENSI)'!$A:$Z,16,FALSE)</f>
        <v>#N/A</v>
      </c>
      <c r="I80" s="39" t="str">
        <f>VLOOKUP(G80,'MITRA (REFERENSI)'!$A:$Z,25,FALSE)</f>
        <v>#N/A</v>
      </c>
      <c r="J80" s="38" t="str">
        <f>VLOOKUP(G80,'MITRA (REFERENSI)'!$A:$Z,26,FALSE)</f>
        <v>#N/A</v>
      </c>
      <c r="K80" s="38" t="str">
        <f>VLOOKUP(G80,'MITRA (REFERENSI)'!$A:$Z,15,FALSE)</f>
        <v>#N/A</v>
      </c>
      <c r="L80" s="38" t="str">
        <f>VLOOKUP(G80,'MITRA (REFERENSI)'!$A:$Z,15,FALSE)</f>
        <v>#N/A</v>
      </c>
      <c r="M80" s="38" t="str">
        <f>IF(B80=1,'KELAS (REFERENSI)'!M80,IF(B80=2,'KELAS (REFERENSI)'!M95,IF(B80=3,'KELAS (REFERENSI)'!M110,IF(B80=4,'KELAS (REFERENSI)'!M125,""))))</f>
        <v/>
      </c>
      <c r="N80" s="38" t="str">
        <f>IF(B80=1,'KELAS (REFERENSI)'!N80,IF(B80=2,'KELAS (REFERENSI)'!N95,IF(B80=3,'KELAS (REFERENSI)'!N110,IF(B80=4,'KELAS (REFERENSI)'!N125,""))))</f>
        <v/>
      </c>
      <c r="O80" s="38" t="str">
        <f>IF(B80=1,'KELAS (REFERENSI)'!O80,IF(B80=2,'KELAS (REFERENSI)'!O95,IF(B80=3,'KELAS (REFERENSI)'!O110,IF(B80=4,'KELAS (REFERENSI)'!O125,""))))</f>
        <v/>
      </c>
      <c r="P80" s="38" t="str">
        <f>IF(B80=1,'KELAS (REFERENSI)'!P80,IF(B80=2,'KELAS (REFERENSI)'!P95,IF(B80=3,'KELAS (REFERENSI)'!P110,IF(B80=4,'KELAS (REFERENSI)'!P125,""))))</f>
        <v/>
      </c>
      <c r="Q80" s="38" t="str">
        <f t="shared" si="4"/>
        <v>BPS Kota Jakarta Timur</v>
      </c>
      <c r="R80" s="38" t="str">
        <f t="shared" si="56"/>
        <v/>
      </c>
      <c r="S80" s="38" t="str">
        <f t="shared" ref="S80:T80" si="88">S79</f>
        <v>15 Juni sampai dengan 31 Agustus 2026</v>
      </c>
      <c r="T80" s="38" t="str">
        <f t="shared" si="88"/>
        <v>31 Agustus 2026</v>
      </c>
      <c r="U80" s="41"/>
      <c r="V80" s="41"/>
      <c r="W80" s="42"/>
      <c r="X80" s="42"/>
      <c r="Y80" s="42"/>
      <c r="Z80" s="42"/>
    </row>
    <row r="81" ht="15.75" customHeight="1">
      <c r="A81" s="36" t="s">
        <v>5143</v>
      </c>
      <c r="B81" s="37"/>
      <c r="C81" s="37"/>
      <c r="D81" s="38" t="str">
        <f t="shared" si="1"/>
        <v/>
      </c>
      <c r="E81" s="38" t="str">
        <f>VLOOKUP(D81,'KELAS (REFERENSI)'!$E$1:$J$68,6,FALSE)</f>
        <v>#N/A</v>
      </c>
      <c r="F81" s="39" t="str">
        <f t="shared" si="2"/>
        <v>PETUGAS.0080/SPK/SE/PPL/3172/2026</v>
      </c>
      <c r="G81" s="40"/>
      <c r="H81" s="39" t="str">
        <f>VLOOKUP(G81,'MITRA (REFERENSI)'!$A:$Z,16,FALSE)</f>
        <v>#N/A</v>
      </c>
      <c r="I81" s="39" t="str">
        <f>VLOOKUP(G81,'MITRA (REFERENSI)'!$A:$Z,25,FALSE)</f>
        <v>#N/A</v>
      </c>
      <c r="J81" s="38" t="str">
        <f>VLOOKUP(G81,'MITRA (REFERENSI)'!$A:$Z,26,FALSE)</f>
        <v>#N/A</v>
      </c>
      <c r="K81" s="38" t="str">
        <f>VLOOKUP(G81,'MITRA (REFERENSI)'!$A:$Z,15,FALSE)</f>
        <v>#N/A</v>
      </c>
      <c r="L81" s="38" t="str">
        <f>VLOOKUP(G81,'MITRA (REFERENSI)'!$A:$Z,15,FALSE)</f>
        <v>#N/A</v>
      </c>
      <c r="M81" s="38" t="str">
        <f>IF(B81=1,'KELAS (REFERENSI)'!M81,IF(B81=2,'KELAS (REFERENSI)'!M96,IF(B81=3,'KELAS (REFERENSI)'!M111,IF(B81=4,'KELAS (REFERENSI)'!M126,""))))</f>
        <v/>
      </c>
      <c r="N81" s="38" t="str">
        <f>IF(B81=1,'KELAS (REFERENSI)'!N81,IF(B81=2,'KELAS (REFERENSI)'!N96,IF(B81=3,'KELAS (REFERENSI)'!N111,IF(B81=4,'KELAS (REFERENSI)'!N126,""))))</f>
        <v/>
      </c>
      <c r="O81" s="38" t="str">
        <f>IF(B81=1,'KELAS (REFERENSI)'!O81,IF(B81=2,'KELAS (REFERENSI)'!O96,IF(B81=3,'KELAS (REFERENSI)'!O111,IF(B81=4,'KELAS (REFERENSI)'!O126,""))))</f>
        <v/>
      </c>
      <c r="P81" s="38" t="str">
        <f>IF(B81=1,'KELAS (REFERENSI)'!P81,IF(B81=2,'KELAS (REFERENSI)'!P96,IF(B81=3,'KELAS (REFERENSI)'!P111,IF(B81=4,'KELAS (REFERENSI)'!P126,""))))</f>
        <v/>
      </c>
      <c r="Q81" s="38" t="str">
        <f t="shared" si="4"/>
        <v>BPS Kota Jakarta Timur</v>
      </c>
      <c r="R81" s="38" t="str">
        <f t="shared" si="56"/>
        <v/>
      </c>
      <c r="S81" s="38" t="str">
        <f t="shared" ref="S81:T81" si="89">S80</f>
        <v>15 Juni sampai dengan 31 Agustus 2026</v>
      </c>
      <c r="T81" s="38" t="str">
        <f t="shared" si="89"/>
        <v>31 Agustus 2026</v>
      </c>
      <c r="U81" s="41"/>
      <c r="V81" s="41"/>
      <c r="W81" s="42"/>
      <c r="X81" s="42"/>
      <c r="Y81" s="42"/>
      <c r="Z81" s="42"/>
    </row>
    <row r="82" ht="15.75" customHeight="1">
      <c r="A82" s="36" t="s">
        <v>5144</v>
      </c>
      <c r="B82" s="37"/>
      <c r="C82" s="37"/>
      <c r="D82" s="38" t="str">
        <f t="shared" si="1"/>
        <v/>
      </c>
      <c r="E82" s="38" t="str">
        <f>VLOOKUP(D82,'KELAS (REFERENSI)'!$E$1:$J$68,6,FALSE)</f>
        <v>#N/A</v>
      </c>
      <c r="F82" s="39" t="str">
        <f t="shared" si="2"/>
        <v>PETUGAS.0081/SPK/SE/PPL/3172/2026</v>
      </c>
      <c r="G82" s="40"/>
      <c r="H82" s="39" t="str">
        <f>VLOOKUP(G82,'MITRA (REFERENSI)'!$A:$Z,16,FALSE)</f>
        <v>#N/A</v>
      </c>
      <c r="I82" s="39" t="str">
        <f>VLOOKUP(G82,'MITRA (REFERENSI)'!$A:$Z,25,FALSE)</f>
        <v>#N/A</v>
      </c>
      <c r="J82" s="38" t="str">
        <f>VLOOKUP(G82,'MITRA (REFERENSI)'!$A:$Z,26,FALSE)</f>
        <v>#N/A</v>
      </c>
      <c r="K82" s="38" t="str">
        <f>VLOOKUP(G82,'MITRA (REFERENSI)'!$A:$Z,15,FALSE)</f>
        <v>#N/A</v>
      </c>
      <c r="L82" s="38" t="str">
        <f>VLOOKUP(G82,'MITRA (REFERENSI)'!$A:$Z,15,FALSE)</f>
        <v>#N/A</v>
      </c>
      <c r="M82" s="38" t="str">
        <f>IF(B82=1,'KELAS (REFERENSI)'!M82,IF(B82=2,'KELAS (REFERENSI)'!M97,IF(B82=3,'KELAS (REFERENSI)'!M112,IF(B82=4,'KELAS (REFERENSI)'!M127,""))))</f>
        <v/>
      </c>
      <c r="N82" s="38" t="str">
        <f>IF(B82=1,'KELAS (REFERENSI)'!N82,IF(B82=2,'KELAS (REFERENSI)'!N97,IF(B82=3,'KELAS (REFERENSI)'!N112,IF(B82=4,'KELAS (REFERENSI)'!N127,""))))</f>
        <v/>
      </c>
      <c r="O82" s="38" t="str">
        <f>IF(B82=1,'KELAS (REFERENSI)'!O82,IF(B82=2,'KELAS (REFERENSI)'!O97,IF(B82=3,'KELAS (REFERENSI)'!O112,IF(B82=4,'KELAS (REFERENSI)'!O127,""))))</f>
        <v/>
      </c>
      <c r="P82" s="38" t="str">
        <f>IF(B82=1,'KELAS (REFERENSI)'!P82,IF(B82=2,'KELAS (REFERENSI)'!P97,IF(B82=3,'KELAS (REFERENSI)'!P112,IF(B82=4,'KELAS (REFERENSI)'!P127,""))))</f>
        <v/>
      </c>
      <c r="Q82" s="38" t="str">
        <f t="shared" si="4"/>
        <v>BPS Kota Jakarta Timur</v>
      </c>
      <c r="R82" s="38" t="str">
        <f t="shared" si="56"/>
        <v/>
      </c>
      <c r="S82" s="38" t="str">
        <f t="shared" ref="S82:T82" si="90">S81</f>
        <v>15 Juni sampai dengan 31 Agustus 2026</v>
      </c>
      <c r="T82" s="38" t="str">
        <f t="shared" si="90"/>
        <v>31 Agustus 2026</v>
      </c>
      <c r="U82" s="41"/>
      <c r="V82" s="41"/>
      <c r="W82" s="42"/>
      <c r="X82" s="42"/>
      <c r="Y82" s="42"/>
      <c r="Z82" s="42"/>
    </row>
    <row r="83" ht="15.75" customHeight="1">
      <c r="A83" s="36" t="s">
        <v>5145</v>
      </c>
      <c r="B83" s="37"/>
      <c r="C83" s="37"/>
      <c r="D83" s="38" t="str">
        <f t="shared" si="1"/>
        <v/>
      </c>
      <c r="E83" s="38" t="str">
        <f>VLOOKUP(D83,'KELAS (REFERENSI)'!$E$1:$J$68,6,FALSE)</f>
        <v>#N/A</v>
      </c>
      <c r="F83" s="39" t="str">
        <f t="shared" si="2"/>
        <v>PETUGAS.0082/SPK/SE/PPL/3172/2026</v>
      </c>
      <c r="G83" s="40"/>
      <c r="H83" s="39" t="str">
        <f>VLOOKUP(G83,'MITRA (REFERENSI)'!$A:$Z,16,FALSE)</f>
        <v>#N/A</v>
      </c>
      <c r="I83" s="39" t="str">
        <f>VLOOKUP(G83,'MITRA (REFERENSI)'!$A:$Z,25,FALSE)</f>
        <v>#N/A</v>
      </c>
      <c r="J83" s="38" t="str">
        <f>VLOOKUP(G83,'MITRA (REFERENSI)'!$A:$Z,26,FALSE)</f>
        <v>#N/A</v>
      </c>
      <c r="K83" s="38" t="str">
        <f>VLOOKUP(G83,'MITRA (REFERENSI)'!$A:$Z,15,FALSE)</f>
        <v>#N/A</v>
      </c>
      <c r="L83" s="38" t="str">
        <f>VLOOKUP(G83,'MITRA (REFERENSI)'!$A:$Z,15,FALSE)</f>
        <v>#N/A</v>
      </c>
      <c r="M83" s="38" t="str">
        <f>IF(B83=1,'KELAS (REFERENSI)'!M83,IF(B83=2,'KELAS (REFERENSI)'!M98,IF(B83=3,'KELAS (REFERENSI)'!M113,IF(B83=4,'KELAS (REFERENSI)'!M128,""))))</f>
        <v/>
      </c>
      <c r="N83" s="38" t="str">
        <f>IF(B83=1,'KELAS (REFERENSI)'!N83,IF(B83=2,'KELAS (REFERENSI)'!N98,IF(B83=3,'KELAS (REFERENSI)'!N113,IF(B83=4,'KELAS (REFERENSI)'!N128,""))))</f>
        <v/>
      </c>
      <c r="O83" s="38" t="str">
        <f>IF(B83=1,'KELAS (REFERENSI)'!O83,IF(B83=2,'KELAS (REFERENSI)'!O98,IF(B83=3,'KELAS (REFERENSI)'!O113,IF(B83=4,'KELAS (REFERENSI)'!O128,""))))</f>
        <v/>
      </c>
      <c r="P83" s="38" t="str">
        <f>IF(B83=1,'KELAS (REFERENSI)'!P83,IF(B83=2,'KELAS (REFERENSI)'!P98,IF(B83=3,'KELAS (REFERENSI)'!P113,IF(B83=4,'KELAS (REFERENSI)'!P128,""))))</f>
        <v/>
      </c>
      <c r="Q83" s="38" t="str">
        <f t="shared" si="4"/>
        <v>BPS Kota Jakarta Timur</v>
      </c>
      <c r="R83" s="38" t="str">
        <f t="shared" si="56"/>
        <v/>
      </c>
      <c r="S83" s="38" t="str">
        <f t="shared" ref="S83:T83" si="91">S82</f>
        <v>15 Juni sampai dengan 31 Agustus 2026</v>
      </c>
      <c r="T83" s="38" t="str">
        <f t="shared" si="91"/>
        <v>31 Agustus 2026</v>
      </c>
      <c r="U83" s="41"/>
      <c r="V83" s="41"/>
      <c r="W83" s="42"/>
      <c r="X83" s="42"/>
      <c r="Y83" s="42"/>
      <c r="Z83" s="42"/>
    </row>
    <row r="84" ht="15.75" customHeight="1">
      <c r="A84" s="36" t="s">
        <v>5146</v>
      </c>
      <c r="B84" s="37"/>
      <c r="C84" s="37"/>
      <c r="D84" s="38" t="str">
        <f t="shared" si="1"/>
        <v/>
      </c>
      <c r="E84" s="38" t="str">
        <f>VLOOKUP(D84,'KELAS (REFERENSI)'!$E$1:$J$68,6,FALSE)</f>
        <v>#N/A</v>
      </c>
      <c r="F84" s="39" t="str">
        <f t="shared" si="2"/>
        <v>PETUGAS.0083/SPK/SE/PPL/3172/2026</v>
      </c>
      <c r="G84" s="40"/>
      <c r="H84" s="39" t="str">
        <f>VLOOKUP(G84,'MITRA (REFERENSI)'!$A:$Z,16,FALSE)</f>
        <v>#N/A</v>
      </c>
      <c r="I84" s="39" t="str">
        <f>VLOOKUP(G84,'MITRA (REFERENSI)'!$A:$Z,25,FALSE)</f>
        <v>#N/A</v>
      </c>
      <c r="J84" s="38" t="str">
        <f>VLOOKUP(G84,'MITRA (REFERENSI)'!$A:$Z,26,FALSE)</f>
        <v>#N/A</v>
      </c>
      <c r="K84" s="38" t="str">
        <f>VLOOKUP(G84,'MITRA (REFERENSI)'!$A:$Z,15,FALSE)</f>
        <v>#N/A</v>
      </c>
      <c r="L84" s="38" t="str">
        <f>VLOOKUP(G84,'MITRA (REFERENSI)'!$A:$Z,15,FALSE)</f>
        <v>#N/A</v>
      </c>
      <c r="M84" s="38" t="str">
        <f>IF(B84=1,'KELAS (REFERENSI)'!M84,IF(B84=2,'KELAS (REFERENSI)'!M99,IF(B84=3,'KELAS (REFERENSI)'!M114,IF(B84=4,'KELAS (REFERENSI)'!M129,""))))</f>
        <v/>
      </c>
      <c r="N84" s="38" t="str">
        <f>IF(B84=1,'KELAS (REFERENSI)'!N84,IF(B84=2,'KELAS (REFERENSI)'!N99,IF(B84=3,'KELAS (REFERENSI)'!N114,IF(B84=4,'KELAS (REFERENSI)'!N129,""))))</f>
        <v/>
      </c>
      <c r="O84" s="38" t="str">
        <f>IF(B84=1,'KELAS (REFERENSI)'!O84,IF(B84=2,'KELAS (REFERENSI)'!O99,IF(B84=3,'KELAS (REFERENSI)'!O114,IF(B84=4,'KELAS (REFERENSI)'!O129,""))))</f>
        <v/>
      </c>
      <c r="P84" s="38" t="str">
        <f>IF(B84=1,'KELAS (REFERENSI)'!P84,IF(B84=2,'KELAS (REFERENSI)'!P99,IF(B84=3,'KELAS (REFERENSI)'!P114,IF(B84=4,'KELAS (REFERENSI)'!P129,""))))</f>
        <v/>
      </c>
      <c r="Q84" s="38" t="str">
        <f t="shared" si="4"/>
        <v>BPS Kota Jakarta Timur</v>
      </c>
      <c r="R84" s="38" t="str">
        <f t="shared" si="56"/>
        <v/>
      </c>
      <c r="S84" s="38" t="str">
        <f t="shared" ref="S84:T84" si="92">S83</f>
        <v>15 Juni sampai dengan 31 Agustus 2026</v>
      </c>
      <c r="T84" s="38" t="str">
        <f t="shared" si="92"/>
        <v>31 Agustus 2026</v>
      </c>
      <c r="U84" s="41"/>
      <c r="V84" s="41"/>
      <c r="W84" s="42"/>
      <c r="X84" s="42"/>
      <c r="Y84" s="42"/>
      <c r="Z84" s="42"/>
    </row>
    <row r="85" ht="15.75" customHeight="1">
      <c r="A85" s="36" t="s">
        <v>5147</v>
      </c>
      <c r="B85" s="37"/>
      <c r="C85" s="37"/>
      <c r="D85" s="38" t="str">
        <f t="shared" si="1"/>
        <v/>
      </c>
      <c r="E85" s="38" t="str">
        <f>VLOOKUP(D85,'KELAS (REFERENSI)'!$E$1:$J$68,6,FALSE)</f>
        <v>#N/A</v>
      </c>
      <c r="F85" s="39" t="str">
        <f t="shared" si="2"/>
        <v>PETUGAS.0084/SPK/SE/PPL/3172/2026</v>
      </c>
      <c r="G85" s="40"/>
      <c r="H85" s="39" t="str">
        <f>VLOOKUP(G85,'MITRA (REFERENSI)'!$A:$Z,16,FALSE)</f>
        <v>#N/A</v>
      </c>
      <c r="I85" s="39" t="str">
        <f>VLOOKUP(G85,'MITRA (REFERENSI)'!$A:$Z,25,FALSE)</f>
        <v>#N/A</v>
      </c>
      <c r="J85" s="38" t="str">
        <f>VLOOKUP(G85,'MITRA (REFERENSI)'!$A:$Z,26,FALSE)</f>
        <v>#N/A</v>
      </c>
      <c r="K85" s="38" t="str">
        <f>VLOOKUP(G85,'MITRA (REFERENSI)'!$A:$Z,15,FALSE)</f>
        <v>#N/A</v>
      </c>
      <c r="L85" s="38" t="str">
        <f>VLOOKUP(G85,'MITRA (REFERENSI)'!$A:$Z,15,FALSE)</f>
        <v>#N/A</v>
      </c>
      <c r="M85" s="38" t="str">
        <f>IF(B85=1,'KELAS (REFERENSI)'!M85,IF(B85=2,'KELAS (REFERENSI)'!M100,IF(B85=3,'KELAS (REFERENSI)'!M115,IF(B85=4,'KELAS (REFERENSI)'!M130,""))))</f>
        <v/>
      </c>
      <c r="N85" s="38" t="str">
        <f>IF(B85=1,'KELAS (REFERENSI)'!N85,IF(B85=2,'KELAS (REFERENSI)'!N100,IF(B85=3,'KELAS (REFERENSI)'!N115,IF(B85=4,'KELAS (REFERENSI)'!N130,""))))</f>
        <v/>
      </c>
      <c r="O85" s="38" t="str">
        <f>IF(B85=1,'KELAS (REFERENSI)'!O85,IF(B85=2,'KELAS (REFERENSI)'!O100,IF(B85=3,'KELAS (REFERENSI)'!O115,IF(B85=4,'KELAS (REFERENSI)'!O130,""))))</f>
        <v/>
      </c>
      <c r="P85" s="38" t="str">
        <f>IF(B85=1,'KELAS (REFERENSI)'!P85,IF(B85=2,'KELAS (REFERENSI)'!P100,IF(B85=3,'KELAS (REFERENSI)'!P115,IF(B85=4,'KELAS (REFERENSI)'!P130,""))))</f>
        <v/>
      </c>
      <c r="Q85" s="38" t="str">
        <f t="shared" si="4"/>
        <v>BPS Kota Jakarta Timur</v>
      </c>
      <c r="R85" s="38" t="str">
        <f t="shared" si="56"/>
        <v/>
      </c>
      <c r="S85" s="38" t="str">
        <f t="shared" ref="S85:T85" si="93">S84</f>
        <v>15 Juni sampai dengan 31 Agustus 2026</v>
      </c>
      <c r="T85" s="38" t="str">
        <f t="shared" si="93"/>
        <v>31 Agustus 2026</v>
      </c>
      <c r="U85" s="41"/>
      <c r="V85" s="41"/>
      <c r="W85" s="42"/>
      <c r="X85" s="42"/>
      <c r="Y85" s="42"/>
      <c r="Z85" s="42"/>
    </row>
    <row r="86" ht="15.75" customHeight="1">
      <c r="A86" s="36" t="s">
        <v>5148</v>
      </c>
      <c r="B86" s="37"/>
      <c r="C86" s="37"/>
      <c r="D86" s="38" t="str">
        <f t="shared" si="1"/>
        <v/>
      </c>
      <c r="E86" s="38" t="str">
        <f>VLOOKUP(D86,'KELAS (REFERENSI)'!$E$1:$J$68,6,FALSE)</f>
        <v>#N/A</v>
      </c>
      <c r="F86" s="39" t="str">
        <f t="shared" si="2"/>
        <v>PETUGAS.0085/SPK/SE/PPL/3172/2026</v>
      </c>
      <c r="G86" s="40"/>
      <c r="H86" s="39" t="str">
        <f>VLOOKUP(G86,'MITRA (REFERENSI)'!$A:$Z,16,FALSE)</f>
        <v>#N/A</v>
      </c>
      <c r="I86" s="39" t="str">
        <f>VLOOKUP(G86,'MITRA (REFERENSI)'!$A:$Z,25,FALSE)</f>
        <v>#N/A</v>
      </c>
      <c r="J86" s="38" t="str">
        <f>VLOOKUP(G86,'MITRA (REFERENSI)'!$A:$Z,26,FALSE)</f>
        <v>#N/A</v>
      </c>
      <c r="K86" s="38" t="str">
        <f>VLOOKUP(G86,'MITRA (REFERENSI)'!$A:$Z,15,FALSE)</f>
        <v>#N/A</v>
      </c>
      <c r="L86" s="38" t="str">
        <f>VLOOKUP(G86,'MITRA (REFERENSI)'!$A:$Z,15,FALSE)</f>
        <v>#N/A</v>
      </c>
      <c r="M86" s="38" t="str">
        <f>IF(B86=1,'KELAS (REFERENSI)'!M86,IF(B86=2,'KELAS (REFERENSI)'!M101,IF(B86=3,'KELAS (REFERENSI)'!M116,IF(B86=4,'KELAS (REFERENSI)'!M131,""))))</f>
        <v/>
      </c>
      <c r="N86" s="38" t="str">
        <f>IF(B86=1,'KELAS (REFERENSI)'!N86,IF(B86=2,'KELAS (REFERENSI)'!N101,IF(B86=3,'KELAS (REFERENSI)'!N116,IF(B86=4,'KELAS (REFERENSI)'!N131,""))))</f>
        <v/>
      </c>
      <c r="O86" s="38" t="str">
        <f>IF(B86=1,'KELAS (REFERENSI)'!O86,IF(B86=2,'KELAS (REFERENSI)'!O101,IF(B86=3,'KELAS (REFERENSI)'!O116,IF(B86=4,'KELAS (REFERENSI)'!O131,""))))</f>
        <v/>
      </c>
      <c r="P86" s="38" t="str">
        <f>IF(B86=1,'KELAS (REFERENSI)'!P86,IF(B86=2,'KELAS (REFERENSI)'!P101,IF(B86=3,'KELAS (REFERENSI)'!P116,IF(B86=4,'KELAS (REFERENSI)'!P131,""))))</f>
        <v/>
      </c>
      <c r="Q86" s="38" t="str">
        <f t="shared" si="4"/>
        <v>BPS Kota Jakarta Timur</v>
      </c>
      <c r="R86" s="38" t="str">
        <f t="shared" si="56"/>
        <v/>
      </c>
      <c r="S86" s="38" t="str">
        <f t="shared" ref="S86:T86" si="94">S85</f>
        <v>15 Juni sampai dengan 31 Agustus 2026</v>
      </c>
      <c r="T86" s="38" t="str">
        <f t="shared" si="94"/>
        <v>31 Agustus 2026</v>
      </c>
      <c r="U86" s="41"/>
      <c r="V86" s="41"/>
      <c r="W86" s="42"/>
      <c r="X86" s="42"/>
      <c r="Y86" s="42"/>
      <c r="Z86" s="42"/>
    </row>
    <row r="87" ht="15.75" customHeight="1">
      <c r="A87" s="36" t="s">
        <v>5149</v>
      </c>
      <c r="B87" s="37"/>
      <c r="C87" s="37"/>
      <c r="D87" s="38" t="str">
        <f t="shared" si="1"/>
        <v/>
      </c>
      <c r="E87" s="38" t="str">
        <f>VLOOKUP(D87,'KELAS (REFERENSI)'!$E$1:$J$68,6,FALSE)</f>
        <v>#N/A</v>
      </c>
      <c r="F87" s="39" t="str">
        <f t="shared" si="2"/>
        <v>PETUGAS.0086/SPK/SE/PPL/3172/2026</v>
      </c>
      <c r="G87" s="40"/>
      <c r="H87" s="39" t="str">
        <f>VLOOKUP(G87,'MITRA (REFERENSI)'!$A:$Z,16,FALSE)</f>
        <v>#N/A</v>
      </c>
      <c r="I87" s="39" t="str">
        <f>VLOOKUP(G87,'MITRA (REFERENSI)'!$A:$Z,25,FALSE)</f>
        <v>#N/A</v>
      </c>
      <c r="J87" s="38" t="str">
        <f>VLOOKUP(G87,'MITRA (REFERENSI)'!$A:$Z,26,FALSE)</f>
        <v>#N/A</v>
      </c>
      <c r="K87" s="38" t="str">
        <f>VLOOKUP(G87,'MITRA (REFERENSI)'!$A:$Z,15,FALSE)</f>
        <v>#N/A</v>
      </c>
      <c r="L87" s="38" t="str">
        <f>VLOOKUP(G87,'MITRA (REFERENSI)'!$A:$Z,15,FALSE)</f>
        <v>#N/A</v>
      </c>
      <c r="M87" s="38" t="str">
        <f>IF(B87=1,'KELAS (REFERENSI)'!M87,IF(B87=2,'KELAS (REFERENSI)'!M102,IF(B87=3,'KELAS (REFERENSI)'!M117,IF(B87=4,'KELAS (REFERENSI)'!M132,""))))</f>
        <v/>
      </c>
      <c r="N87" s="38" t="str">
        <f>IF(B87=1,'KELAS (REFERENSI)'!N87,IF(B87=2,'KELAS (REFERENSI)'!N102,IF(B87=3,'KELAS (REFERENSI)'!N117,IF(B87=4,'KELAS (REFERENSI)'!N132,""))))</f>
        <v/>
      </c>
      <c r="O87" s="38" t="str">
        <f>IF(B87=1,'KELAS (REFERENSI)'!O87,IF(B87=2,'KELAS (REFERENSI)'!O102,IF(B87=3,'KELAS (REFERENSI)'!O117,IF(B87=4,'KELAS (REFERENSI)'!O132,""))))</f>
        <v/>
      </c>
      <c r="P87" s="38" t="str">
        <f>IF(B87=1,'KELAS (REFERENSI)'!P87,IF(B87=2,'KELAS (REFERENSI)'!P102,IF(B87=3,'KELAS (REFERENSI)'!P117,IF(B87=4,'KELAS (REFERENSI)'!P132,""))))</f>
        <v/>
      </c>
      <c r="Q87" s="38" t="str">
        <f t="shared" si="4"/>
        <v>BPS Kota Jakarta Timur</v>
      </c>
      <c r="R87" s="38" t="str">
        <f t="shared" si="56"/>
        <v/>
      </c>
      <c r="S87" s="38" t="str">
        <f t="shared" ref="S87:T87" si="95">S86</f>
        <v>15 Juni sampai dengan 31 Agustus 2026</v>
      </c>
      <c r="T87" s="38" t="str">
        <f t="shared" si="95"/>
        <v>31 Agustus 2026</v>
      </c>
      <c r="U87" s="41"/>
      <c r="V87" s="41"/>
      <c r="W87" s="42"/>
      <c r="X87" s="42"/>
      <c r="Y87" s="42"/>
      <c r="Z87" s="42"/>
    </row>
    <row r="88" ht="15.75" customHeight="1">
      <c r="A88" s="36" t="s">
        <v>5150</v>
      </c>
      <c r="B88" s="37"/>
      <c r="C88" s="37"/>
      <c r="D88" s="38" t="str">
        <f t="shared" si="1"/>
        <v/>
      </c>
      <c r="E88" s="38" t="str">
        <f>VLOOKUP(D88,'KELAS (REFERENSI)'!$E$1:$J$68,6,FALSE)</f>
        <v>#N/A</v>
      </c>
      <c r="F88" s="39" t="str">
        <f t="shared" si="2"/>
        <v>PETUGAS.0087/SPK/SE/PPL/3172/2026</v>
      </c>
      <c r="G88" s="40"/>
      <c r="H88" s="39" t="str">
        <f>VLOOKUP(G88,'MITRA (REFERENSI)'!$A:$Z,16,FALSE)</f>
        <v>#N/A</v>
      </c>
      <c r="I88" s="39" t="str">
        <f>VLOOKUP(G88,'MITRA (REFERENSI)'!$A:$Z,25,FALSE)</f>
        <v>#N/A</v>
      </c>
      <c r="J88" s="38" t="str">
        <f>VLOOKUP(G88,'MITRA (REFERENSI)'!$A:$Z,26,FALSE)</f>
        <v>#N/A</v>
      </c>
      <c r="K88" s="38" t="str">
        <f>VLOOKUP(G88,'MITRA (REFERENSI)'!$A:$Z,15,FALSE)</f>
        <v>#N/A</v>
      </c>
      <c r="L88" s="38" t="str">
        <f>VLOOKUP(G88,'MITRA (REFERENSI)'!$A:$Z,15,FALSE)</f>
        <v>#N/A</v>
      </c>
      <c r="M88" s="38" t="str">
        <f>IF(B88=1,'KELAS (REFERENSI)'!M88,IF(B88=2,'KELAS (REFERENSI)'!M103,IF(B88=3,'KELAS (REFERENSI)'!M118,IF(B88=4,'KELAS (REFERENSI)'!M133,""))))</f>
        <v/>
      </c>
      <c r="N88" s="38" t="str">
        <f>IF(B88=1,'KELAS (REFERENSI)'!N88,IF(B88=2,'KELAS (REFERENSI)'!N103,IF(B88=3,'KELAS (REFERENSI)'!N118,IF(B88=4,'KELAS (REFERENSI)'!N133,""))))</f>
        <v/>
      </c>
      <c r="O88" s="38" t="str">
        <f>IF(B88=1,'KELAS (REFERENSI)'!O88,IF(B88=2,'KELAS (REFERENSI)'!O103,IF(B88=3,'KELAS (REFERENSI)'!O118,IF(B88=4,'KELAS (REFERENSI)'!O133,""))))</f>
        <v/>
      </c>
      <c r="P88" s="38" t="str">
        <f>IF(B88=1,'KELAS (REFERENSI)'!P88,IF(B88=2,'KELAS (REFERENSI)'!P103,IF(B88=3,'KELAS (REFERENSI)'!P118,IF(B88=4,'KELAS (REFERENSI)'!P133,""))))</f>
        <v/>
      </c>
      <c r="Q88" s="38" t="str">
        <f t="shared" si="4"/>
        <v>BPS Kota Jakarta Timur</v>
      </c>
      <c r="R88" s="38" t="str">
        <f t="shared" si="56"/>
        <v/>
      </c>
      <c r="S88" s="38" t="str">
        <f t="shared" ref="S88:T88" si="96">S87</f>
        <v>15 Juni sampai dengan 31 Agustus 2026</v>
      </c>
      <c r="T88" s="38" t="str">
        <f t="shared" si="96"/>
        <v>31 Agustus 2026</v>
      </c>
      <c r="U88" s="41"/>
      <c r="V88" s="41"/>
      <c r="W88" s="42"/>
      <c r="X88" s="42"/>
      <c r="Y88" s="42"/>
      <c r="Z88" s="42"/>
    </row>
    <row r="89" ht="15.75" customHeight="1">
      <c r="A89" s="36" t="s">
        <v>5151</v>
      </c>
      <c r="B89" s="37"/>
      <c r="C89" s="37"/>
      <c r="D89" s="38" t="str">
        <f t="shared" si="1"/>
        <v/>
      </c>
      <c r="E89" s="38" t="str">
        <f>VLOOKUP(D89,'KELAS (REFERENSI)'!$E$1:$J$68,6,FALSE)</f>
        <v>#N/A</v>
      </c>
      <c r="F89" s="39" t="str">
        <f t="shared" si="2"/>
        <v>PETUGAS.0088/SPK/SE/PPL/3172/2026</v>
      </c>
      <c r="G89" s="40"/>
      <c r="H89" s="39" t="str">
        <f>VLOOKUP(G89,'MITRA (REFERENSI)'!$A:$Z,16,FALSE)</f>
        <v>#N/A</v>
      </c>
      <c r="I89" s="39" t="str">
        <f>VLOOKUP(G89,'MITRA (REFERENSI)'!$A:$Z,25,FALSE)</f>
        <v>#N/A</v>
      </c>
      <c r="J89" s="38" t="str">
        <f>VLOOKUP(G89,'MITRA (REFERENSI)'!$A:$Z,26,FALSE)</f>
        <v>#N/A</v>
      </c>
      <c r="K89" s="38" t="str">
        <f>VLOOKUP(G89,'MITRA (REFERENSI)'!$A:$Z,15,FALSE)</f>
        <v>#N/A</v>
      </c>
      <c r="L89" s="38" t="str">
        <f>VLOOKUP(G89,'MITRA (REFERENSI)'!$A:$Z,15,FALSE)</f>
        <v>#N/A</v>
      </c>
      <c r="M89" s="38" t="str">
        <f>IF(B89=1,'KELAS (REFERENSI)'!M89,IF(B89=2,'KELAS (REFERENSI)'!M104,IF(B89=3,'KELAS (REFERENSI)'!M119,IF(B89=4,'KELAS (REFERENSI)'!M134,""))))</f>
        <v/>
      </c>
      <c r="N89" s="38" t="str">
        <f>IF(B89=1,'KELAS (REFERENSI)'!N89,IF(B89=2,'KELAS (REFERENSI)'!N104,IF(B89=3,'KELAS (REFERENSI)'!N119,IF(B89=4,'KELAS (REFERENSI)'!N134,""))))</f>
        <v/>
      </c>
      <c r="O89" s="38" t="str">
        <f>IF(B89=1,'KELAS (REFERENSI)'!O89,IF(B89=2,'KELAS (REFERENSI)'!O104,IF(B89=3,'KELAS (REFERENSI)'!O119,IF(B89=4,'KELAS (REFERENSI)'!O134,""))))</f>
        <v/>
      </c>
      <c r="P89" s="38" t="str">
        <f>IF(B89=1,'KELAS (REFERENSI)'!P89,IF(B89=2,'KELAS (REFERENSI)'!P104,IF(B89=3,'KELAS (REFERENSI)'!P119,IF(B89=4,'KELAS (REFERENSI)'!P134,""))))</f>
        <v/>
      </c>
      <c r="Q89" s="38" t="str">
        <f t="shared" si="4"/>
        <v>BPS Kota Jakarta Timur</v>
      </c>
      <c r="R89" s="38" t="str">
        <f t="shared" si="56"/>
        <v/>
      </c>
      <c r="S89" s="38" t="str">
        <f t="shared" ref="S89:T89" si="97">S88</f>
        <v>15 Juni sampai dengan 31 Agustus 2026</v>
      </c>
      <c r="T89" s="38" t="str">
        <f t="shared" si="97"/>
        <v>31 Agustus 2026</v>
      </c>
      <c r="U89" s="41"/>
      <c r="V89" s="41"/>
      <c r="W89" s="42"/>
      <c r="X89" s="42"/>
      <c r="Y89" s="42"/>
      <c r="Z89" s="42"/>
    </row>
    <row r="90" ht="15.75" customHeight="1">
      <c r="A90" s="36" t="s">
        <v>5152</v>
      </c>
      <c r="B90" s="37"/>
      <c r="C90" s="37"/>
      <c r="D90" s="38" t="str">
        <f t="shared" si="1"/>
        <v/>
      </c>
      <c r="E90" s="38" t="str">
        <f>VLOOKUP(D90,'KELAS (REFERENSI)'!$E$1:$J$68,6,FALSE)</f>
        <v>#N/A</v>
      </c>
      <c r="F90" s="39" t="str">
        <f t="shared" si="2"/>
        <v>PETUGAS.0089/SPK/SE/PPL/3172/2026</v>
      </c>
      <c r="G90" s="40"/>
      <c r="H90" s="39" t="str">
        <f>VLOOKUP(G90,'MITRA (REFERENSI)'!$A:$Z,16,FALSE)</f>
        <v>#N/A</v>
      </c>
      <c r="I90" s="39" t="str">
        <f>VLOOKUP(G90,'MITRA (REFERENSI)'!$A:$Z,25,FALSE)</f>
        <v>#N/A</v>
      </c>
      <c r="J90" s="38" t="str">
        <f>VLOOKUP(G90,'MITRA (REFERENSI)'!$A:$Z,26,FALSE)</f>
        <v>#N/A</v>
      </c>
      <c r="K90" s="38" t="str">
        <f>VLOOKUP(G90,'MITRA (REFERENSI)'!$A:$Z,15,FALSE)</f>
        <v>#N/A</v>
      </c>
      <c r="L90" s="38" t="str">
        <f>VLOOKUP(G90,'MITRA (REFERENSI)'!$A:$Z,15,FALSE)</f>
        <v>#N/A</v>
      </c>
      <c r="M90" s="38" t="str">
        <f>IF(B90=1,'KELAS (REFERENSI)'!M90,IF(B90=2,'KELAS (REFERENSI)'!M105,IF(B90=3,'KELAS (REFERENSI)'!M120,IF(B90=4,'KELAS (REFERENSI)'!M135,""))))</f>
        <v/>
      </c>
      <c r="N90" s="38" t="str">
        <f>IF(B90=1,'KELAS (REFERENSI)'!N90,IF(B90=2,'KELAS (REFERENSI)'!N105,IF(B90=3,'KELAS (REFERENSI)'!N120,IF(B90=4,'KELAS (REFERENSI)'!N135,""))))</f>
        <v/>
      </c>
      <c r="O90" s="38" t="str">
        <f>IF(B90=1,'KELAS (REFERENSI)'!O90,IF(B90=2,'KELAS (REFERENSI)'!O105,IF(B90=3,'KELAS (REFERENSI)'!O120,IF(B90=4,'KELAS (REFERENSI)'!O135,""))))</f>
        <v/>
      </c>
      <c r="P90" s="38" t="str">
        <f>IF(B90=1,'KELAS (REFERENSI)'!P90,IF(B90=2,'KELAS (REFERENSI)'!P105,IF(B90=3,'KELAS (REFERENSI)'!P120,IF(B90=4,'KELAS (REFERENSI)'!P135,""))))</f>
        <v/>
      </c>
      <c r="Q90" s="38" t="str">
        <f t="shared" si="4"/>
        <v>BPS Kota Jakarta Timur</v>
      </c>
      <c r="R90" s="38" t="str">
        <f t="shared" si="56"/>
        <v/>
      </c>
      <c r="S90" s="38" t="str">
        <f t="shared" ref="S90:T90" si="98">S89</f>
        <v>15 Juni sampai dengan 31 Agustus 2026</v>
      </c>
      <c r="T90" s="38" t="str">
        <f t="shared" si="98"/>
        <v>31 Agustus 2026</v>
      </c>
      <c r="U90" s="41"/>
      <c r="V90" s="41"/>
      <c r="W90" s="42"/>
      <c r="X90" s="42"/>
      <c r="Y90" s="42"/>
      <c r="Z90" s="42"/>
    </row>
    <row r="91" ht="15.75" customHeight="1">
      <c r="A91" s="36" t="s">
        <v>5153</v>
      </c>
      <c r="B91" s="37"/>
      <c r="C91" s="37"/>
      <c r="D91" s="38" t="str">
        <f t="shared" si="1"/>
        <v/>
      </c>
      <c r="E91" s="38" t="str">
        <f>VLOOKUP(D91,'KELAS (REFERENSI)'!$E$1:$J$68,6,FALSE)</f>
        <v>#N/A</v>
      </c>
      <c r="F91" s="39" t="str">
        <f t="shared" si="2"/>
        <v>PETUGAS.0090/SPK/SE/PPL/3172/2026</v>
      </c>
      <c r="G91" s="40"/>
      <c r="H91" s="39" t="str">
        <f>VLOOKUP(G91,'MITRA (REFERENSI)'!$A:$Z,16,FALSE)</f>
        <v>#N/A</v>
      </c>
      <c r="I91" s="39" t="str">
        <f>VLOOKUP(G91,'MITRA (REFERENSI)'!$A:$Z,25,FALSE)</f>
        <v>#N/A</v>
      </c>
      <c r="J91" s="38" t="str">
        <f>VLOOKUP(G91,'MITRA (REFERENSI)'!$A:$Z,26,FALSE)</f>
        <v>#N/A</v>
      </c>
      <c r="K91" s="38" t="str">
        <f>VLOOKUP(G91,'MITRA (REFERENSI)'!$A:$Z,15,FALSE)</f>
        <v>#N/A</v>
      </c>
      <c r="L91" s="38" t="str">
        <f>VLOOKUP(G91,'MITRA (REFERENSI)'!$A:$Z,15,FALSE)</f>
        <v>#N/A</v>
      </c>
      <c r="M91" s="38" t="str">
        <f>IF(B91=1,'KELAS (REFERENSI)'!M91,IF(B91=2,'KELAS (REFERENSI)'!M106,IF(B91=3,'KELAS (REFERENSI)'!M121,IF(B91=4,'KELAS (REFERENSI)'!M136,""))))</f>
        <v/>
      </c>
      <c r="N91" s="38" t="str">
        <f>IF(B91=1,'KELAS (REFERENSI)'!N91,IF(B91=2,'KELAS (REFERENSI)'!N106,IF(B91=3,'KELAS (REFERENSI)'!N121,IF(B91=4,'KELAS (REFERENSI)'!N136,""))))</f>
        <v/>
      </c>
      <c r="O91" s="38" t="str">
        <f>IF(B91=1,'KELAS (REFERENSI)'!O91,IF(B91=2,'KELAS (REFERENSI)'!O106,IF(B91=3,'KELAS (REFERENSI)'!O121,IF(B91=4,'KELAS (REFERENSI)'!O136,""))))</f>
        <v/>
      </c>
      <c r="P91" s="38" t="str">
        <f>IF(B91=1,'KELAS (REFERENSI)'!P91,IF(B91=2,'KELAS (REFERENSI)'!P106,IF(B91=3,'KELAS (REFERENSI)'!P121,IF(B91=4,'KELAS (REFERENSI)'!P136,""))))</f>
        <v/>
      </c>
      <c r="Q91" s="38" t="str">
        <f t="shared" si="4"/>
        <v>BPS Kota Jakarta Timur</v>
      </c>
      <c r="R91" s="38" t="str">
        <f t="shared" si="56"/>
        <v/>
      </c>
      <c r="S91" s="38" t="str">
        <f t="shared" ref="S91:T91" si="99">S90</f>
        <v>15 Juni sampai dengan 31 Agustus 2026</v>
      </c>
      <c r="T91" s="38" t="str">
        <f t="shared" si="99"/>
        <v>31 Agustus 2026</v>
      </c>
      <c r="U91" s="41"/>
      <c r="V91" s="41"/>
      <c r="W91" s="42"/>
      <c r="X91" s="42"/>
      <c r="Y91" s="42"/>
      <c r="Z91" s="42"/>
    </row>
    <row r="92" ht="15.75" customHeight="1">
      <c r="A92" s="36" t="s">
        <v>5154</v>
      </c>
      <c r="B92" s="37"/>
      <c r="C92" s="37"/>
      <c r="D92" s="38" t="str">
        <f t="shared" si="1"/>
        <v/>
      </c>
      <c r="E92" s="38" t="str">
        <f>VLOOKUP(D92,'KELAS (REFERENSI)'!$E$1:$J$68,6,FALSE)</f>
        <v>#N/A</v>
      </c>
      <c r="F92" s="39" t="str">
        <f t="shared" si="2"/>
        <v>PETUGAS.0091/SPK/SE/PPL/3172/2026</v>
      </c>
      <c r="G92" s="40"/>
      <c r="H92" s="39" t="str">
        <f>VLOOKUP(G92,'MITRA (REFERENSI)'!$A:$Z,16,FALSE)</f>
        <v>#N/A</v>
      </c>
      <c r="I92" s="39" t="str">
        <f>VLOOKUP(G92,'MITRA (REFERENSI)'!$A:$Z,25,FALSE)</f>
        <v>#N/A</v>
      </c>
      <c r="J92" s="38" t="str">
        <f>VLOOKUP(G92,'MITRA (REFERENSI)'!$A:$Z,26,FALSE)</f>
        <v>#N/A</v>
      </c>
      <c r="K92" s="38" t="str">
        <f>VLOOKUP(G92,'MITRA (REFERENSI)'!$A:$Z,15,FALSE)</f>
        <v>#N/A</v>
      </c>
      <c r="L92" s="38" t="str">
        <f>VLOOKUP(G92,'MITRA (REFERENSI)'!$A:$Z,15,FALSE)</f>
        <v>#N/A</v>
      </c>
      <c r="M92" s="38" t="str">
        <f>IF(B92=1,'KELAS (REFERENSI)'!M92,IF(B92=2,'KELAS (REFERENSI)'!M107,IF(B92=3,'KELAS (REFERENSI)'!M122,IF(B92=4,'KELAS (REFERENSI)'!M137,""))))</f>
        <v/>
      </c>
      <c r="N92" s="38" t="str">
        <f>IF(B92=1,'KELAS (REFERENSI)'!N92,IF(B92=2,'KELAS (REFERENSI)'!N107,IF(B92=3,'KELAS (REFERENSI)'!N122,IF(B92=4,'KELAS (REFERENSI)'!N137,""))))</f>
        <v/>
      </c>
      <c r="O92" s="38" t="str">
        <f>IF(B92=1,'KELAS (REFERENSI)'!O92,IF(B92=2,'KELAS (REFERENSI)'!O107,IF(B92=3,'KELAS (REFERENSI)'!O122,IF(B92=4,'KELAS (REFERENSI)'!O137,""))))</f>
        <v/>
      </c>
      <c r="P92" s="38" t="str">
        <f>IF(B92=1,'KELAS (REFERENSI)'!P92,IF(B92=2,'KELAS (REFERENSI)'!P107,IF(B92=3,'KELAS (REFERENSI)'!P122,IF(B92=4,'KELAS (REFERENSI)'!P137,""))))</f>
        <v/>
      </c>
      <c r="Q92" s="38" t="str">
        <f t="shared" si="4"/>
        <v>BPS Kota Jakarta Timur</v>
      </c>
      <c r="R92" s="38" t="str">
        <f t="shared" si="56"/>
        <v/>
      </c>
      <c r="S92" s="38" t="str">
        <f t="shared" ref="S92:T92" si="100">S91</f>
        <v>15 Juni sampai dengan 31 Agustus 2026</v>
      </c>
      <c r="T92" s="38" t="str">
        <f t="shared" si="100"/>
        <v>31 Agustus 2026</v>
      </c>
      <c r="U92" s="41"/>
      <c r="V92" s="41"/>
      <c r="W92" s="42"/>
      <c r="X92" s="42"/>
      <c r="Y92" s="42"/>
      <c r="Z92" s="42"/>
    </row>
    <row r="93" ht="15.75" customHeight="1">
      <c r="A93" s="36" t="s">
        <v>5155</v>
      </c>
      <c r="B93" s="37"/>
      <c r="C93" s="37"/>
      <c r="D93" s="38" t="str">
        <f t="shared" si="1"/>
        <v/>
      </c>
      <c r="E93" s="38" t="str">
        <f>VLOOKUP(D93,'KELAS (REFERENSI)'!$E$1:$J$68,6,FALSE)</f>
        <v>#N/A</v>
      </c>
      <c r="F93" s="39" t="str">
        <f t="shared" si="2"/>
        <v>PETUGAS.0092/SPK/SE/PPL/3172/2026</v>
      </c>
      <c r="G93" s="40"/>
      <c r="H93" s="39" t="str">
        <f>VLOOKUP(G93,'MITRA (REFERENSI)'!$A:$Z,16,FALSE)</f>
        <v>#N/A</v>
      </c>
      <c r="I93" s="39" t="str">
        <f>VLOOKUP(G93,'MITRA (REFERENSI)'!$A:$Z,25,FALSE)</f>
        <v>#N/A</v>
      </c>
      <c r="J93" s="38" t="str">
        <f>VLOOKUP(G93,'MITRA (REFERENSI)'!$A:$Z,26,FALSE)</f>
        <v>#N/A</v>
      </c>
      <c r="K93" s="38" t="str">
        <f>VLOOKUP(G93,'MITRA (REFERENSI)'!$A:$Z,15,FALSE)</f>
        <v>#N/A</v>
      </c>
      <c r="L93" s="38" t="str">
        <f>VLOOKUP(G93,'MITRA (REFERENSI)'!$A:$Z,15,FALSE)</f>
        <v>#N/A</v>
      </c>
      <c r="M93" s="38" t="str">
        <f>IF(B93=1,'KELAS (REFERENSI)'!M93,IF(B93=2,'KELAS (REFERENSI)'!M108,IF(B93=3,'KELAS (REFERENSI)'!M123,IF(B93=4,'KELAS (REFERENSI)'!M138,""))))</f>
        <v/>
      </c>
      <c r="N93" s="38" t="str">
        <f>IF(B93=1,'KELAS (REFERENSI)'!N93,IF(B93=2,'KELAS (REFERENSI)'!N108,IF(B93=3,'KELAS (REFERENSI)'!N123,IF(B93=4,'KELAS (REFERENSI)'!N138,""))))</f>
        <v/>
      </c>
      <c r="O93" s="38" t="str">
        <f>IF(B93=1,'KELAS (REFERENSI)'!O93,IF(B93=2,'KELAS (REFERENSI)'!O108,IF(B93=3,'KELAS (REFERENSI)'!O123,IF(B93=4,'KELAS (REFERENSI)'!O138,""))))</f>
        <v/>
      </c>
      <c r="P93" s="38" t="str">
        <f>IF(B93=1,'KELAS (REFERENSI)'!P93,IF(B93=2,'KELAS (REFERENSI)'!P108,IF(B93=3,'KELAS (REFERENSI)'!P123,IF(B93=4,'KELAS (REFERENSI)'!P138,""))))</f>
        <v/>
      </c>
      <c r="Q93" s="38" t="str">
        <f t="shared" si="4"/>
        <v>BPS Kota Jakarta Timur</v>
      </c>
      <c r="R93" s="38" t="str">
        <f t="shared" si="56"/>
        <v/>
      </c>
      <c r="S93" s="38" t="str">
        <f t="shared" ref="S93:T93" si="101">S92</f>
        <v>15 Juni sampai dengan 31 Agustus 2026</v>
      </c>
      <c r="T93" s="38" t="str">
        <f t="shared" si="101"/>
        <v>31 Agustus 2026</v>
      </c>
      <c r="U93" s="41"/>
      <c r="V93" s="41"/>
      <c r="W93" s="42"/>
      <c r="X93" s="42"/>
      <c r="Y93" s="42"/>
      <c r="Z93" s="42"/>
    </row>
    <row r="94" ht="15.75" customHeight="1">
      <c r="A94" s="36" t="s">
        <v>5156</v>
      </c>
      <c r="B94" s="37"/>
      <c r="C94" s="37"/>
      <c r="D94" s="38" t="str">
        <f t="shared" si="1"/>
        <v/>
      </c>
      <c r="E94" s="38" t="str">
        <f>VLOOKUP(D94,'KELAS (REFERENSI)'!$E$1:$J$68,6,FALSE)</f>
        <v>#N/A</v>
      </c>
      <c r="F94" s="39" t="str">
        <f t="shared" si="2"/>
        <v>PETUGAS.0093/SPK/SE/PPL/3172/2026</v>
      </c>
      <c r="G94" s="40"/>
      <c r="H94" s="39" t="str">
        <f>VLOOKUP(G94,'MITRA (REFERENSI)'!$A:$Z,16,FALSE)</f>
        <v>#N/A</v>
      </c>
      <c r="I94" s="39" t="str">
        <f>VLOOKUP(G94,'MITRA (REFERENSI)'!$A:$Z,25,FALSE)</f>
        <v>#N/A</v>
      </c>
      <c r="J94" s="38" t="str">
        <f>VLOOKUP(G94,'MITRA (REFERENSI)'!$A:$Z,26,FALSE)</f>
        <v>#N/A</v>
      </c>
      <c r="K94" s="38" t="str">
        <f>VLOOKUP(G94,'MITRA (REFERENSI)'!$A:$Z,15,FALSE)</f>
        <v>#N/A</v>
      </c>
      <c r="L94" s="38" t="str">
        <f>VLOOKUP(G94,'MITRA (REFERENSI)'!$A:$Z,15,FALSE)</f>
        <v>#N/A</v>
      </c>
      <c r="M94" s="38" t="str">
        <f>IF(B94=1,'KELAS (REFERENSI)'!M94,IF(B94=2,'KELAS (REFERENSI)'!M109,IF(B94=3,'KELAS (REFERENSI)'!M124,IF(B94=4,'KELAS (REFERENSI)'!M139,""))))</f>
        <v/>
      </c>
      <c r="N94" s="38" t="str">
        <f>IF(B94=1,'KELAS (REFERENSI)'!N94,IF(B94=2,'KELAS (REFERENSI)'!N109,IF(B94=3,'KELAS (REFERENSI)'!N124,IF(B94=4,'KELAS (REFERENSI)'!N139,""))))</f>
        <v/>
      </c>
      <c r="O94" s="38" t="str">
        <f>IF(B94=1,'KELAS (REFERENSI)'!O94,IF(B94=2,'KELAS (REFERENSI)'!O109,IF(B94=3,'KELAS (REFERENSI)'!O124,IF(B94=4,'KELAS (REFERENSI)'!O139,""))))</f>
        <v/>
      </c>
      <c r="P94" s="38" t="str">
        <f>IF(B94=1,'KELAS (REFERENSI)'!P94,IF(B94=2,'KELAS (REFERENSI)'!P109,IF(B94=3,'KELAS (REFERENSI)'!P124,IF(B94=4,'KELAS (REFERENSI)'!P139,""))))</f>
        <v/>
      </c>
      <c r="Q94" s="38" t="str">
        <f t="shared" si="4"/>
        <v>BPS Kota Jakarta Timur</v>
      </c>
      <c r="R94" s="38" t="str">
        <f t="shared" si="56"/>
        <v/>
      </c>
      <c r="S94" s="38" t="str">
        <f t="shared" ref="S94:T94" si="102">S93</f>
        <v>15 Juni sampai dengan 31 Agustus 2026</v>
      </c>
      <c r="T94" s="38" t="str">
        <f t="shared" si="102"/>
        <v>31 Agustus 2026</v>
      </c>
      <c r="U94" s="41"/>
      <c r="V94" s="41"/>
      <c r="W94" s="42"/>
      <c r="X94" s="42"/>
      <c r="Y94" s="42"/>
      <c r="Z94" s="42"/>
    </row>
    <row r="95" ht="15.75" customHeight="1">
      <c r="A95" s="36" t="s">
        <v>5157</v>
      </c>
      <c r="B95" s="37"/>
      <c r="C95" s="37"/>
      <c r="D95" s="38" t="str">
        <f t="shared" si="1"/>
        <v/>
      </c>
      <c r="E95" s="38" t="str">
        <f>VLOOKUP(D95,'KELAS (REFERENSI)'!$E$1:$J$68,6,FALSE)</f>
        <v>#N/A</v>
      </c>
      <c r="F95" s="39" t="str">
        <f t="shared" si="2"/>
        <v>PETUGAS.0094/SPK/SE/PPL/3172/2026</v>
      </c>
      <c r="G95" s="40"/>
      <c r="H95" s="39" t="str">
        <f>VLOOKUP(G95,'MITRA (REFERENSI)'!$A:$Z,16,FALSE)</f>
        <v>#N/A</v>
      </c>
      <c r="I95" s="39" t="str">
        <f>VLOOKUP(G95,'MITRA (REFERENSI)'!$A:$Z,25,FALSE)</f>
        <v>#N/A</v>
      </c>
      <c r="J95" s="38" t="str">
        <f>VLOOKUP(G95,'MITRA (REFERENSI)'!$A:$Z,26,FALSE)</f>
        <v>#N/A</v>
      </c>
      <c r="K95" s="38" t="str">
        <f>VLOOKUP(G95,'MITRA (REFERENSI)'!$A:$Z,15,FALSE)</f>
        <v>#N/A</v>
      </c>
      <c r="L95" s="38" t="str">
        <f>VLOOKUP(G95,'MITRA (REFERENSI)'!$A:$Z,15,FALSE)</f>
        <v>#N/A</v>
      </c>
      <c r="M95" s="38" t="str">
        <f>IF(B95=1,'KELAS (REFERENSI)'!M95,IF(B95=2,'KELAS (REFERENSI)'!M110,IF(B95=3,'KELAS (REFERENSI)'!M125,IF(B95=4,'KELAS (REFERENSI)'!M140,""))))</f>
        <v/>
      </c>
      <c r="N95" s="38" t="str">
        <f>IF(B95=1,'KELAS (REFERENSI)'!N95,IF(B95=2,'KELAS (REFERENSI)'!N110,IF(B95=3,'KELAS (REFERENSI)'!N125,IF(B95=4,'KELAS (REFERENSI)'!N140,""))))</f>
        <v/>
      </c>
      <c r="O95" s="38" t="str">
        <f>IF(B95=1,'KELAS (REFERENSI)'!O95,IF(B95=2,'KELAS (REFERENSI)'!O110,IF(B95=3,'KELAS (REFERENSI)'!O125,IF(B95=4,'KELAS (REFERENSI)'!O140,""))))</f>
        <v/>
      </c>
      <c r="P95" s="38" t="str">
        <f>IF(B95=1,'KELAS (REFERENSI)'!P95,IF(B95=2,'KELAS (REFERENSI)'!P110,IF(B95=3,'KELAS (REFERENSI)'!P125,IF(B95=4,'KELAS (REFERENSI)'!P140,""))))</f>
        <v/>
      </c>
      <c r="Q95" s="38" t="str">
        <f t="shared" si="4"/>
        <v>BPS Kota Jakarta Timur</v>
      </c>
      <c r="R95" s="38" t="str">
        <f t="shared" si="56"/>
        <v/>
      </c>
      <c r="S95" s="38" t="str">
        <f t="shared" ref="S95:T95" si="103">S94</f>
        <v>15 Juni sampai dengan 31 Agustus 2026</v>
      </c>
      <c r="T95" s="38" t="str">
        <f t="shared" si="103"/>
        <v>31 Agustus 2026</v>
      </c>
      <c r="U95" s="41"/>
      <c r="V95" s="41"/>
      <c r="W95" s="42"/>
      <c r="X95" s="42"/>
      <c r="Y95" s="42"/>
      <c r="Z95" s="42"/>
    </row>
    <row r="96" ht="15.75" customHeight="1">
      <c r="A96" s="36" t="s">
        <v>5158</v>
      </c>
      <c r="B96" s="37"/>
      <c r="C96" s="37"/>
      <c r="D96" s="38" t="str">
        <f t="shared" si="1"/>
        <v/>
      </c>
      <c r="E96" s="38" t="str">
        <f>VLOOKUP(D96,'KELAS (REFERENSI)'!$E$1:$J$68,6,FALSE)</f>
        <v>#N/A</v>
      </c>
      <c r="F96" s="39" t="str">
        <f t="shared" si="2"/>
        <v>PETUGAS.0095/SPK/SE/PPL/3172/2026</v>
      </c>
      <c r="G96" s="40"/>
      <c r="H96" s="39" t="str">
        <f>VLOOKUP(G96,'MITRA (REFERENSI)'!$A:$Z,16,FALSE)</f>
        <v>#N/A</v>
      </c>
      <c r="I96" s="39" t="str">
        <f>VLOOKUP(G96,'MITRA (REFERENSI)'!$A:$Z,25,FALSE)</f>
        <v>#N/A</v>
      </c>
      <c r="J96" s="38" t="str">
        <f>VLOOKUP(G96,'MITRA (REFERENSI)'!$A:$Z,26,FALSE)</f>
        <v>#N/A</v>
      </c>
      <c r="K96" s="38" t="str">
        <f>VLOOKUP(G96,'MITRA (REFERENSI)'!$A:$Z,15,FALSE)</f>
        <v>#N/A</v>
      </c>
      <c r="L96" s="38" t="str">
        <f>VLOOKUP(G96,'MITRA (REFERENSI)'!$A:$Z,15,FALSE)</f>
        <v>#N/A</v>
      </c>
      <c r="M96" s="38" t="str">
        <f>IF(B96=1,'KELAS (REFERENSI)'!M96,IF(B96=2,'KELAS (REFERENSI)'!M111,IF(B96=3,'KELAS (REFERENSI)'!M126,IF(B96=4,'KELAS (REFERENSI)'!M141,""))))</f>
        <v/>
      </c>
      <c r="N96" s="38" t="str">
        <f>IF(B96=1,'KELAS (REFERENSI)'!N96,IF(B96=2,'KELAS (REFERENSI)'!N111,IF(B96=3,'KELAS (REFERENSI)'!N126,IF(B96=4,'KELAS (REFERENSI)'!N141,""))))</f>
        <v/>
      </c>
      <c r="O96" s="38" t="str">
        <f>IF(B96=1,'KELAS (REFERENSI)'!O96,IF(B96=2,'KELAS (REFERENSI)'!O111,IF(B96=3,'KELAS (REFERENSI)'!O126,IF(B96=4,'KELAS (REFERENSI)'!O141,""))))</f>
        <v/>
      </c>
      <c r="P96" s="38" t="str">
        <f>IF(B96=1,'KELAS (REFERENSI)'!P96,IF(B96=2,'KELAS (REFERENSI)'!P111,IF(B96=3,'KELAS (REFERENSI)'!P126,IF(B96=4,'KELAS (REFERENSI)'!P141,""))))</f>
        <v/>
      </c>
      <c r="Q96" s="38" t="str">
        <f t="shared" si="4"/>
        <v>BPS Kota Jakarta Timur</v>
      </c>
      <c r="R96" s="38" t="str">
        <f t="shared" si="56"/>
        <v/>
      </c>
      <c r="S96" s="38" t="str">
        <f t="shared" ref="S96:T96" si="104">S95</f>
        <v>15 Juni sampai dengan 31 Agustus 2026</v>
      </c>
      <c r="T96" s="38" t="str">
        <f t="shared" si="104"/>
        <v>31 Agustus 2026</v>
      </c>
      <c r="U96" s="41"/>
      <c r="V96" s="41"/>
      <c r="W96" s="42"/>
      <c r="X96" s="42"/>
      <c r="Y96" s="42"/>
      <c r="Z96" s="42"/>
    </row>
    <row r="97" ht="15.75" customHeight="1">
      <c r="A97" s="36" t="s">
        <v>5159</v>
      </c>
      <c r="B97" s="37"/>
      <c r="C97" s="37"/>
      <c r="D97" s="38" t="str">
        <f t="shared" si="1"/>
        <v/>
      </c>
      <c r="E97" s="38" t="str">
        <f>VLOOKUP(D97,'KELAS (REFERENSI)'!$E$1:$J$68,6,FALSE)</f>
        <v>#N/A</v>
      </c>
      <c r="F97" s="39" t="str">
        <f t="shared" si="2"/>
        <v>PETUGAS.0096/SPK/SE/PPL/3172/2026</v>
      </c>
      <c r="G97" s="40"/>
      <c r="H97" s="39" t="str">
        <f>VLOOKUP(G97,'MITRA (REFERENSI)'!$A:$Z,16,FALSE)</f>
        <v>#N/A</v>
      </c>
      <c r="I97" s="39" t="str">
        <f>VLOOKUP(G97,'MITRA (REFERENSI)'!$A:$Z,25,FALSE)</f>
        <v>#N/A</v>
      </c>
      <c r="J97" s="38" t="str">
        <f>VLOOKUP(G97,'MITRA (REFERENSI)'!$A:$Z,26,FALSE)</f>
        <v>#N/A</v>
      </c>
      <c r="K97" s="38" t="str">
        <f>VLOOKUP(G97,'MITRA (REFERENSI)'!$A:$Z,15,FALSE)</f>
        <v>#N/A</v>
      </c>
      <c r="L97" s="38" t="str">
        <f>VLOOKUP(G97,'MITRA (REFERENSI)'!$A:$Z,15,FALSE)</f>
        <v>#N/A</v>
      </c>
      <c r="M97" s="38" t="str">
        <f>IF(B97=1,'KELAS (REFERENSI)'!M97,IF(B97=2,'KELAS (REFERENSI)'!M112,IF(B97=3,'KELAS (REFERENSI)'!M127,IF(B97=4,'KELAS (REFERENSI)'!M142,""))))</f>
        <v/>
      </c>
      <c r="N97" s="38" t="str">
        <f>IF(B97=1,'KELAS (REFERENSI)'!N97,IF(B97=2,'KELAS (REFERENSI)'!N112,IF(B97=3,'KELAS (REFERENSI)'!N127,IF(B97=4,'KELAS (REFERENSI)'!N142,""))))</f>
        <v/>
      </c>
      <c r="O97" s="38" t="str">
        <f>IF(B97=1,'KELAS (REFERENSI)'!O97,IF(B97=2,'KELAS (REFERENSI)'!O112,IF(B97=3,'KELAS (REFERENSI)'!O127,IF(B97=4,'KELAS (REFERENSI)'!O142,""))))</f>
        <v/>
      </c>
      <c r="P97" s="38" t="str">
        <f>IF(B97=1,'KELAS (REFERENSI)'!P97,IF(B97=2,'KELAS (REFERENSI)'!P112,IF(B97=3,'KELAS (REFERENSI)'!P127,IF(B97=4,'KELAS (REFERENSI)'!P142,""))))</f>
        <v/>
      </c>
      <c r="Q97" s="38" t="str">
        <f t="shared" si="4"/>
        <v>BPS Kota Jakarta Timur</v>
      </c>
      <c r="R97" s="38" t="str">
        <f t="shared" si="56"/>
        <v/>
      </c>
      <c r="S97" s="38" t="str">
        <f t="shared" ref="S97:T97" si="105">S96</f>
        <v>15 Juni sampai dengan 31 Agustus 2026</v>
      </c>
      <c r="T97" s="38" t="str">
        <f t="shared" si="105"/>
        <v>31 Agustus 2026</v>
      </c>
      <c r="U97" s="41"/>
      <c r="V97" s="41"/>
      <c r="W97" s="42"/>
      <c r="X97" s="42"/>
      <c r="Y97" s="42"/>
      <c r="Z97" s="42"/>
    </row>
    <row r="98" ht="15.75" customHeight="1">
      <c r="A98" s="36" t="s">
        <v>5160</v>
      </c>
      <c r="B98" s="37"/>
      <c r="C98" s="37"/>
      <c r="D98" s="38" t="str">
        <f t="shared" si="1"/>
        <v/>
      </c>
      <c r="E98" s="38" t="str">
        <f>VLOOKUP(D98,'KELAS (REFERENSI)'!$E$1:$J$68,6,FALSE)</f>
        <v>#N/A</v>
      </c>
      <c r="F98" s="39" t="str">
        <f t="shared" si="2"/>
        <v>PETUGAS.0097/SPK/SE/PPL/3172/2026</v>
      </c>
      <c r="G98" s="40"/>
      <c r="H98" s="39" t="str">
        <f>VLOOKUP(G98,'MITRA (REFERENSI)'!$A:$Z,16,FALSE)</f>
        <v>#N/A</v>
      </c>
      <c r="I98" s="39" t="str">
        <f>VLOOKUP(G98,'MITRA (REFERENSI)'!$A:$Z,25,FALSE)</f>
        <v>#N/A</v>
      </c>
      <c r="J98" s="38" t="str">
        <f>VLOOKUP(G98,'MITRA (REFERENSI)'!$A:$Z,26,FALSE)</f>
        <v>#N/A</v>
      </c>
      <c r="K98" s="38" t="str">
        <f>VLOOKUP(G98,'MITRA (REFERENSI)'!$A:$Z,15,FALSE)</f>
        <v>#N/A</v>
      </c>
      <c r="L98" s="38" t="str">
        <f>VLOOKUP(G98,'MITRA (REFERENSI)'!$A:$Z,15,FALSE)</f>
        <v>#N/A</v>
      </c>
      <c r="M98" s="38" t="str">
        <f>IF(B98=1,'KELAS (REFERENSI)'!M98,IF(B98=2,'KELAS (REFERENSI)'!M113,IF(B98=3,'KELAS (REFERENSI)'!M128,IF(B98=4,'KELAS (REFERENSI)'!M143,""))))</f>
        <v/>
      </c>
      <c r="N98" s="38" t="str">
        <f>IF(B98=1,'KELAS (REFERENSI)'!N98,IF(B98=2,'KELAS (REFERENSI)'!N113,IF(B98=3,'KELAS (REFERENSI)'!N128,IF(B98=4,'KELAS (REFERENSI)'!N143,""))))</f>
        <v/>
      </c>
      <c r="O98" s="38" t="str">
        <f>IF(B98=1,'KELAS (REFERENSI)'!O98,IF(B98=2,'KELAS (REFERENSI)'!O113,IF(B98=3,'KELAS (REFERENSI)'!O128,IF(B98=4,'KELAS (REFERENSI)'!O143,""))))</f>
        <v/>
      </c>
      <c r="P98" s="38" t="str">
        <f>IF(B98=1,'KELAS (REFERENSI)'!P98,IF(B98=2,'KELAS (REFERENSI)'!P113,IF(B98=3,'KELAS (REFERENSI)'!P128,IF(B98=4,'KELAS (REFERENSI)'!P143,""))))</f>
        <v/>
      </c>
      <c r="Q98" s="38" t="str">
        <f t="shared" si="4"/>
        <v>BPS Kota Jakarta Timur</v>
      </c>
      <c r="R98" s="38" t="str">
        <f t="shared" si="56"/>
        <v/>
      </c>
      <c r="S98" s="38" t="str">
        <f t="shared" ref="S98:T98" si="106">S97</f>
        <v>15 Juni sampai dengan 31 Agustus 2026</v>
      </c>
      <c r="T98" s="38" t="str">
        <f t="shared" si="106"/>
        <v>31 Agustus 2026</v>
      </c>
      <c r="U98" s="41"/>
      <c r="V98" s="41"/>
      <c r="W98" s="42"/>
      <c r="X98" s="42"/>
      <c r="Y98" s="42"/>
      <c r="Z98" s="42"/>
    </row>
    <row r="99" ht="15.75" customHeight="1">
      <c r="A99" s="36" t="s">
        <v>5161</v>
      </c>
      <c r="B99" s="37"/>
      <c r="C99" s="37"/>
      <c r="D99" s="38" t="str">
        <f t="shared" si="1"/>
        <v/>
      </c>
      <c r="E99" s="38" t="str">
        <f>VLOOKUP(D99,'KELAS (REFERENSI)'!$E$1:$J$68,6,FALSE)</f>
        <v>#N/A</v>
      </c>
      <c r="F99" s="39" t="str">
        <f t="shared" si="2"/>
        <v>PETUGAS.0098/SPK/SE/PPL/3172/2026</v>
      </c>
      <c r="G99" s="40"/>
      <c r="H99" s="39" t="str">
        <f>VLOOKUP(G99,'MITRA (REFERENSI)'!$A:$Z,16,FALSE)</f>
        <v>#N/A</v>
      </c>
      <c r="I99" s="39" t="str">
        <f>VLOOKUP(G99,'MITRA (REFERENSI)'!$A:$Z,25,FALSE)</f>
        <v>#N/A</v>
      </c>
      <c r="J99" s="38" t="str">
        <f>VLOOKUP(G99,'MITRA (REFERENSI)'!$A:$Z,26,FALSE)</f>
        <v>#N/A</v>
      </c>
      <c r="K99" s="38" t="str">
        <f>VLOOKUP(G99,'MITRA (REFERENSI)'!$A:$Z,15,FALSE)</f>
        <v>#N/A</v>
      </c>
      <c r="L99" s="38" t="str">
        <f>VLOOKUP(G99,'MITRA (REFERENSI)'!$A:$Z,15,FALSE)</f>
        <v>#N/A</v>
      </c>
      <c r="M99" s="38" t="str">
        <f>IF(B99=1,'KELAS (REFERENSI)'!M99,IF(B99=2,'KELAS (REFERENSI)'!M114,IF(B99=3,'KELAS (REFERENSI)'!M129,IF(B99=4,'KELAS (REFERENSI)'!M144,""))))</f>
        <v/>
      </c>
      <c r="N99" s="38" t="str">
        <f>IF(B99=1,'KELAS (REFERENSI)'!N99,IF(B99=2,'KELAS (REFERENSI)'!N114,IF(B99=3,'KELAS (REFERENSI)'!N129,IF(B99=4,'KELAS (REFERENSI)'!N144,""))))</f>
        <v/>
      </c>
      <c r="O99" s="38" t="str">
        <f>IF(B99=1,'KELAS (REFERENSI)'!O99,IF(B99=2,'KELAS (REFERENSI)'!O114,IF(B99=3,'KELAS (REFERENSI)'!O129,IF(B99=4,'KELAS (REFERENSI)'!O144,""))))</f>
        <v/>
      </c>
      <c r="P99" s="38" t="str">
        <f>IF(B99=1,'KELAS (REFERENSI)'!P99,IF(B99=2,'KELAS (REFERENSI)'!P114,IF(B99=3,'KELAS (REFERENSI)'!P129,IF(B99=4,'KELAS (REFERENSI)'!P144,""))))</f>
        <v/>
      </c>
      <c r="Q99" s="38" t="str">
        <f t="shared" si="4"/>
        <v>BPS Kota Jakarta Timur</v>
      </c>
      <c r="R99" s="38" t="str">
        <f t="shared" si="56"/>
        <v/>
      </c>
      <c r="S99" s="38" t="str">
        <f t="shared" ref="S99:T99" si="107">S98</f>
        <v>15 Juni sampai dengan 31 Agustus 2026</v>
      </c>
      <c r="T99" s="38" t="str">
        <f t="shared" si="107"/>
        <v>31 Agustus 2026</v>
      </c>
      <c r="U99" s="41"/>
      <c r="V99" s="41"/>
      <c r="W99" s="42"/>
      <c r="X99" s="42"/>
      <c r="Y99" s="42"/>
      <c r="Z99" s="42"/>
    </row>
    <row r="100" ht="15.75" customHeight="1">
      <c r="A100" s="36" t="s">
        <v>5162</v>
      </c>
      <c r="B100" s="37"/>
      <c r="C100" s="37"/>
      <c r="D100" s="38" t="str">
        <f t="shared" si="1"/>
        <v/>
      </c>
      <c r="E100" s="38" t="str">
        <f>VLOOKUP(D100,'KELAS (REFERENSI)'!$E$1:$J$68,6,FALSE)</f>
        <v>#N/A</v>
      </c>
      <c r="F100" s="39" t="str">
        <f t="shared" si="2"/>
        <v>PETUGAS.0099/SPK/SE/PPL/3172/2026</v>
      </c>
      <c r="G100" s="40"/>
      <c r="H100" s="39" t="str">
        <f>VLOOKUP(G100,'MITRA (REFERENSI)'!$A:$Z,16,FALSE)</f>
        <v>#N/A</v>
      </c>
      <c r="I100" s="39" t="str">
        <f>VLOOKUP(G100,'MITRA (REFERENSI)'!$A:$Z,25,FALSE)</f>
        <v>#N/A</v>
      </c>
      <c r="J100" s="38" t="str">
        <f>VLOOKUP(G100,'MITRA (REFERENSI)'!$A:$Z,26,FALSE)</f>
        <v>#N/A</v>
      </c>
      <c r="K100" s="38" t="str">
        <f>VLOOKUP(G100,'MITRA (REFERENSI)'!$A:$Z,15,FALSE)</f>
        <v>#N/A</v>
      </c>
      <c r="L100" s="38" t="str">
        <f>VLOOKUP(G100,'MITRA (REFERENSI)'!$A:$Z,15,FALSE)</f>
        <v>#N/A</v>
      </c>
      <c r="M100" s="38" t="str">
        <f>IF(B100=1,'KELAS (REFERENSI)'!M100,IF(B100=2,'KELAS (REFERENSI)'!M115,IF(B100=3,'KELAS (REFERENSI)'!M130,IF(B100=4,'KELAS (REFERENSI)'!M145,""))))</f>
        <v/>
      </c>
      <c r="N100" s="38" t="str">
        <f>IF(B100=1,'KELAS (REFERENSI)'!N100,IF(B100=2,'KELAS (REFERENSI)'!N115,IF(B100=3,'KELAS (REFERENSI)'!N130,IF(B100=4,'KELAS (REFERENSI)'!N145,""))))</f>
        <v/>
      </c>
      <c r="O100" s="38" t="str">
        <f>IF(B100=1,'KELAS (REFERENSI)'!O100,IF(B100=2,'KELAS (REFERENSI)'!O115,IF(B100=3,'KELAS (REFERENSI)'!O130,IF(B100=4,'KELAS (REFERENSI)'!O145,""))))</f>
        <v/>
      </c>
      <c r="P100" s="38" t="str">
        <f>IF(B100=1,'KELAS (REFERENSI)'!P100,IF(B100=2,'KELAS (REFERENSI)'!P115,IF(B100=3,'KELAS (REFERENSI)'!P130,IF(B100=4,'KELAS (REFERENSI)'!P145,""))))</f>
        <v/>
      </c>
      <c r="Q100" s="38" t="str">
        <f t="shared" si="4"/>
        <v>BPS Kota Jakarta Timur</v>
      </c>
      <c r="R100" s="38" t="str">
        <f t="shared" si="56"/>
        <v/>
      </c>
      <c r="S100" s="38" t="str">
        <f t="shared" ref="S100:T100" si="108">S99</f>
        <v>15 Juni sampai dengan 31 Agustus 2026</v>
      </c>
      <c r="T100" s="38" t="str">
        <f t="shared" si="108"/>
        <v>31 Agustus 2026</v>
      </c>
      <c r="U100" s="41"/>
      <c r="V100" s="41"/>
      <c r="W100" s="42"/>
      <c r="X100" s="42"/>
      <c r="Y100" s="42"/>
      <c r="Z100" s="42"/>
    </row>
    <row r="101" ht="15.75" customHeight="1">
      <c r="A101" s="36" t="s">
        <v>5163</v>
      </c>
      <c r="B101" s="37"/>
      <c r="C101" s="37"/>
      <c r="D101" s="38" t="str">
        <f t="shared" si="1"/>
        <v/>
      </c>
      <c r="E101" s="38" t="str">
        <f>VLOOKUP(D101,'KELAS (REFERENSI)'!$E$1:$J$68,6,FALSE)</f>
        <v>#N/A</v>
      </c>
      <c r="F101" s="39" t="str">
        <f t="shared" si="2"/>
        <v>PETUGAS.0100/SPK/SE/PPL/3172/2026</v>
      </c>
      <c r="G101" s="40"/>
      <c r="H101" s="39" t="str">
        <f>VLOOKUP(G101,'MITRA (REFERENSI)'!$A:$Z,16,FALSE)</f>
        <v>#N/A</v>
      </c>
      <c r="I101" s="39" t="str">
        <f>VLOOKUP(G101,'MITRA (REFERENSI)'!$A:$Z,25,FALSE)</f>
        <v>#N/A</v>
      </c>
      <c r="J101" s="38" t="str">
        <f>VLOOKUP(G101,'MITRA (REFERENSI)'!$A:$Z,26,FALSE)</f>
        <v>#N/A</v>
      </c>
      <c r="K101" s="38" t="str">
        <f>VLOOKUP(G101,'MITRA (REFERENSI)'!$A:$Z,15,FALSE)</f>
        <v>#N/A</v>
      </c>
      <c r="L101" s="38" t="str">
        <f>VLOOKUP(G101,'MITRA (REFERENSI)'!$A:$Z,15,FALSE)</f>
        <v>#N/A</v>
      </c>
      <c r="M101" s="38" t="str">
        <f>IF(B101=1,'KELAS (REFERENSI)'!M101,IF(B101=2,'KELAS (REFERENSI)'!M116,IF(B101=3,'KELAS (REFERENSI)'!M131,IF(B101=4,'KELAS (REFERENSI)'!M146,""))))</f>
        <v/>
      </c>
      <c r="N101" s="38" t="str">
        <f>IF(B101=1,'KELAS (REFERENSI)'!N101,IF(B101=2,'KELAS (REFERENSI)'!N116,IF(B101=3,'KELAS (REFERENSI)'!N131,IF(B101=4,'KELAS (REFERENSI)'!N146,""))))</f>
        <v/>
      </c>
      <c r="O101" s="38" t="str">
        <f>IF(B101=1,'KELAS (REFERENSI)'!O101,IF(B101=2,'KELAS (REFERENSI)'!O116,IF(B101=3,'KELAS (REFERENSI)'!O131,IF(B101=4,'KELAS (REFERENSI)'!O146,""))))</f>
        <v/>
      </c>
      <c r="P101" s="38" t="str">
        <f>IF(B101=1,'KELAS (REFERENSI)'!P101,IF(B101=2,'KELAS (REFERENSI)'!P116,IF(B101=3,'KELAS (REFERENSI)'!P131,IF(B101=4,'KELAS (REFERENSI)'!P146,""))))</f>
        <v/>
      </c>
      <c r="Q101" s="38" t="str">
        <f t="shared" si="4"/>
        <v>BPS Kota Jakarta Timur</v>
      </c>
      <c r="R101" s="38" t="str">
        <f t="shared" si="56"/>
        <v/>
      </c>
      <c r="S101" s="38" t="str">
        <f t="shared" ref="S101:T101" si="109">S100</f>
        <v>15 Juni sampai dengan 31 Agustus 2026</v>
      </c>
      <c r="T101" s="38" t="str">
        <f t="shared" si="109"/>
        <v>31 Agustus 2026</v>
      </c>
      <c r="U101" s="41"/>
      <c r="V101" s="41"/>
      <c r="W101" s="42"/>
      <c r="X101" s="42"/>
      <c r="Y101" s="42"/>
      <c r="Z101" s="42"/>
    </row>
    <row r="102" ht="15.75" customHeight="1">
      <c r="A102" s="36" t="s">
        <v>5164</v>
      </c>
      <c r="B102" s="37"/>
      <c r="C102" s="37"/>
      <c r="D102" s="38" t="str">
        <f t="shared" si="1"/>
        <v/>
      </c>
      <c r="E102" s="38" t="str">
        <f>VLOOKUP(D102,'KELAS (REFERENSI)'!$E$1:$J$68,6,FALSE)</f>
        <v>#N/A</v>
      </c>
      <c r="F102" s="39" t="str">
        <f t="shared" si="2"/>
        <v>PETUGAS.0101/SPK/SE/PPL/3172/2026</v>
      </c>
      <c r="G102" s="40"/>
      <c r="H102" s="39" t="str">
        <f>VLOOKUP(G102,'MITRA (REFERENSI)'!$A:$Z,16,FALSE)</f>
        <v>#N/A</v>
      </c>
      <c r="I102" s="39" t="str">
        <f>VLOOKUP(G102,'MITRA (REFERENSI)'!$A:$Z,25,FALSE)</f>
        <v>#N/A</v>
      </c>
      <c r="J102" s="38" t="str">
        <f>VLOOKUP(G102,'MITRA (REFERENSI)'!$A:$Z,26,FALSE)</f>
        <v>#N/A</v>
      </c>
      <c r="K102" s="38" t="str">
        <f>VLOOKUP(G102,'MITRA (REFERENSI)'!$A:$Z,15,FALSE)</f>
        <v>#N/A</v>
      </c>
      <c r="L102" s="38" t="str">
        <f>VLOOKUP(G102,'MITRA (REFERENSI)'!$A:$Z,15,FALSE)</f>
        <v>#N/A</v>
      </c>
      <c r="M102" s="38" t="str">
        <f>IF(B102=1,'KELAS (REFERENSI)'!M102,IF(B102=2,'KELAS (REFERENSI)'!M117,IF(B102=3,'KELAS (REFERENSI)'!M132,IF(B102=4,'KELAS (REFERENSI)'!M147,""))))</f>
        <v/>
      </c>
      <c r="N102" s="38" t="str">
        <f>IF(B102=1,'KELAS (REFERENSI)'!N102,IF(B102=2,'KELAS (REFERENSI)'!N117,IF(B102=3,'KELAS (REFERENSI)'!N132,IF(B102=4,'KELAS (REFERENSI)'!N147,""))))</f>
        <v/>
      </c>
      <c r="O102" s="38" t="str">
        <f>IF(B102=1,'KELAS (REFERENSI)'!O102,IF(B102=2,'KELAS (REFERENSI)'!O117,IF(B102=3,'KELAS (REFERENSI)'!O132,IF(B102=4,'KELAS (REFERENSI)'!O147,""))))</f>
        <v/>
      </c>
      <c r="P102" s="38" t="str">
        <f>IF(B102=1,'KELAS (REFERENSI)'!P102,IF(B102=2,'KELAS (REFERENSI)'!P117,IF(B102=3,'KELAS (REFERENSI)'!P132,IF(B102=4,'KELAS (REFERENSI)'!P147,""))))</f>
        <v/>
      </c>
      <c r="Q102" s="38" t="str">
        <f t="shared" si="4"/>
        <v>BPS Kota Jakarta Timur</v>
      </c>
      <c r="R102" s="38" t="str">
        <f t="shared" si="56"/>
        <v/>
      </c>
      <c r="S102" s="38" t="str">
        <f t="shared" ref="S102:T102" si="110">S101</f>
        <v>15 Juni sampai dengan 31 Agustus 2026</v>
      </c>
      <c r="T102" s="38" t="str">
        <f t="shared" si="110"/>
        <v>31 Agustus 2026</v>
      </c>
      <c r="U102" s="41"/>
      <c r="V102" s="41"/>
      <c r="W102" s="42"/>
      <c r="X102" s="42"/>
      <c r="Y102" s="42"/>
      <c r="Z102" s="42"/>
    </row>
    <row r="103" ht="15.75" customHeight="1">
      <c r="A103" s="36" t="s">
        <v>5165</v>
      </c>
      <c r="B103" s="37"/>
      <c r="C103" s="37"/>
      <c r="D103" s="38" t="str">
        <f t="shared" si="1"/>
        <v/>
      </c>
      <c r="E103" s="38" t="str">
        <f>VLOOKUP(D103,'KELAS (REFERENSI)'!$E$1:$J$68,6,FALSE)</f>
        <v>#N/A</v>
      </c>
      <c r="F103" s="39" t="str">
        <f t="shared" si="2"/>
        <v>PETUGAS.0102/SPK/SE/PPL/3172/2026</v>
      </c>
      <c r="G103" s="40"/>
      <c r="H103" s="39" t="str">
        <f>VLOOKUP(G103,'MITRA (REFERENSI)'!$A:$Z,16,FALSE)</f>
        <v>#N/A</v>
      </c>
      <c r="I103" s="39" t="str">
        <f>VLOOKUP(G103,'MITRA (REFERENSI)'!$A:$Z,25,FALSE)</f>
        <v>#N/A</v>
      </c>
      <c r="J103" s="38" t="str">
        <f>VLOOKUP(G103,'MITRA (REFERENSI)'!$A:$Z,26,FALSE)</f>
        <v>#N/A</v>
      </c>
      <c r="K103" s="38" t="str">
        <f>VLOOKUP(G103,'MITRA (REFERENSI)'!$A:$Z,15,FALSE)</f>
        <v>#N/A</v>
      </c>
      <c r="L103" s="38" t="str">
        <f>VLOOKUP(G103,'MITRA (REFERENSI)'!$A:$Z,15,FALSE)</f>
        <v>#N/A</v>
      </c>
      <c r="M103" s="38" t="str">
        <f>IF(B103=1,'KELAS (REFERENSI)'!M103,IF(B103=2,'KELAS (REFERENSI)'!M118,IF(B103=3,'KELAS (REFERENSI)'!M133,IF(B103=4,'KELAS (REFERENSI)'!M148,""))))</f>
        <v/>
      </c>
      <c r="N103" s="38" t="str">
        <f>IF(B103=1,'KELAS (REFERENSI)'!N103,IF(B103=2,'KELAS (REFERENSI)'!N118,IF(B103=3,'KELAS (REFERENSI)'!N133,IF(B103=4,'KELAS (REFERENSI)'!N148,""))))</f>
        <v/>
      </c>
      <c r="O103" s="38" t="str">
        <f>IF(B103=1,'KELAS (REFERENSI)'!O103,IF(B103=2,'KELAS (REFERENSI)'!O118,IF(B103=3,'KELAS (REFERENSI)'!O133,IF(B103=4,'KELAS (REFERENSI)'!O148,""))))</f>
        <v/>
      </c>
      <c r="P103" s="38" t="str">
        <f>IF(B103=1,'KELAS (REFERENSI)'!P103,IF(B103=2,'KELAS (REFERENSI)'!P118,IF(B103=3,'KELAS (REFERENSI)'!P133,IF(B103=4,'KELAS (REFERENSI)'!P148,""))))</f>
        <v/>
      </c>
      <c r="Q103" s="38" t="str">
        <f t="shared" si="4"/>
        <v>BPS Kota Jakarta Timur</v>
      </c>
      <c r="R103" s="38" t="str">
        <f t="shared" si="56"/>
        <v/>
      </c>
      <c r="S103" s="38" t="str">
        <f t="shared" ref="S103:T103" si="111">S102</f>
        <v>15 Juni sampai dengan 31 Agustus 2026</v>
      </c>
      <c r="T103" s="38" t="str">
        <f t="shared" si="111"/>
        <v>31 Agustus 2026</v>
      </c>
      <c r="U103" s="41"/>
      <c r="V103" s="41"/>
      <c r="W103" s="42"/>
      <c r="X103" s="42"/>
      <c r="Y103" s="42"/>
      <c r="Z103" s="42"/>
    </row>
    <row r="104" ht="15.75" customHeight="1">
      <c r="A104" s="36" t="s">
        <v>5166</v>
      </c>
      <c r="B104" s="37"/>
      <c r="C104" s="37"/>
      <c r="D104" s="38" t="str">
        <f t="shared" si="1"/>
        <v/>
      </c>
      <c r="E104" s="38" t="str">
        <f>VLOOKUP(D104,'KELAS (REFERENSI)'!$E$1:$J$68,6,FALSE)</f>
        <v>#N/A</v>
      </c>
      <c r="F104" s="39" t="str">
        <f t="shared" si="2"/>
        <v>PETUGAS.0103/SPK/SE/PPL/3172/2026</v>
      </c>
      <c r="G104" s="40"/>
      <c r="H104" s="39" t="str">
        <f>VLOOKUP(G104,'MITRA (REFERENSI)'!$A:$Z,16,FALSE)</f>
        <v>#N/A</v>
      </c>
      <c r="I104" s="39" t="str">
        <f>VLOOKUP(G104,'MITRA (REFERENSI)'!$A:$Z,25,FALSE)</f>
        <v>#N/A</v>
      </c>
      <c r="J104" s="38" t="str">
        <f>VLOOKUP(G104,'MITRA (REFERENSI)'!$A:$Z,26,FALSE)</f>
        <v>#N/A</v>
      </c>
      <c r="K104" s="38" t="str">
        <f>VLOOKUP(G104,'MITRA (REFERENSI)'!$A:$Z,15,FALSE)</f>
        <v>#N/A</v>
      </c>
      <c r="L104" s="38" t="str">
        <f>VLOOKUP(G104,'MITRA (REFERENSI)'!$A:$Z,15,FALSE)</f>
        <v>#N/A</v>
      </c>
      <c r="M104" s="38" t="str">
        <f>IF(B104=1,'KELAS (REFERENSI)'!M104,IF(B104=2,'KELAS (REFERENSI)'!M119,IF(B104=3,'KELAS (REFERENSI)'!M134,IF(B104=4,'KELAS (REFERENSI)'!M149,""))))</f>
        <v/>
      </c>
      <c r="N104" s="38" t="str">
        <f>IF(B104=1,'KELAS (REFERENSI)'!N104,IF(B104=2,'KELAS (REFERENSI)'!N119,IF(B104=3,'KELAS (REFERENSI)'!N134,IF(B104=4,'KELAS (REFERENSI)'!N149,""))))</f>
        <v/>
      </c>
      <c r="O104" s="38" t="str">
        <f>IF(B104=1,'KELAS (REFERENSI)'!O104,IF(B104=2,'KELAS (REFERENSI)'!O119,IF(B104=3,'KELAS (REFERENSI)'!O134,IF(B104=4,'KELAS (REFERENSI)'!O149,""))))</f>
        <v/>
      </c>
      <c r="P104" s="38" t="str">
        <f>IF(B104=1,'KELAS (REFERENSI)'!P104,IF(B104=2,'KELAS (REFERENSI)'!P119,IF(B104=3,'KELAS (REFERENSI)'!P134,IF(B104=4,'KELAS (REFERENSI)'!P149,""))))</f>
        <v/>
      </c>
      <c r="Q104" s="38" t="str">
        <f t="shared" si="4"/>
        <v>BPS Kota Jakarta Timur</v>
      </c>
      <c r="R104" s="38" t="str">
        <f t="shared" si="56"/>
        <v/>
      </c>
      <c r="S104" s="38" t="str">
        <f t="shared" ref="S104:T104" si="112">S103</f>
        <v>15 Juni sampai dengan 31 Agustus 2026</v>
      </c>
      <c r="T104" s="38" t="str">
        <f t="shared" si="112"/>
        <v>31 Agustus 2026</v>
      </c>
      <c r="U104" s="41"/>
      <c r="V104" s="41"/>
      <c r="W104" s="42"/>
      <c r="X104" s="42"/>
      <c r="Y104" s="42"/>
      <c r="Z104" s="42"/>
    </row>
    <row r="105" ht="15.75" customHeight="1">
      <c r="A105" s="36" t="s">
        <v>5167</v>
      </c>
      <c r="B105" s="37"/>
      <c r="C105" s="37"/>
      <c r="D105" s="38" t="str">
        <f t="shared" si="1"/>
        <v/>
      </c>
      <c r="E105" s="38" t="str">
        <f>VLOOKUP(D105,'KELAS (REFERENSI)'!$E$1:$J$68,6,FALSE)</f>
        <v>#N/A</v>
      </c>
      <c r="F105" s="39" t="str">
        <f t="shared" si="2"/>
        <v>PETUGAS.0104/SPK/SE/PPL/3172/2026</v>
      </c>
      <c r="G105" s="40"/>
      <c r="H105" s="39" t="str">
        <f>VLOOKUP(G105,'MITRA (REFERENSI)'!$A:$Z,16,FALSE)</f>
        <v>#N/A</v>
      </c>
      <c r="I105" s="39" t="str">
        <f>VLOOKUP(G105,'MITRA (REFERENSI)'!$A:$Z,25,FALSE)</f>
        <v>#N/A</v>
      </c>
      <c r="J105" s="38" t="str">
        <f>VLOOKUP(G105,'MITRA (REFERENSI)'!$A:$Z,26,FALSE)</f>
        <v>#N/A</v>
      </c>
      <c r="K105" s="38" t="str">
        <f>VLOOKUP(G105,'MITRA (REFERENSI)'!$A:$Z,15,FALSE)</f>
        <v>#N/A</v>
      </c>
      <c r="L105" s="38" t="str">
        <f>VLOOKUP(G105,'MITRA (REFERENSI)'!$A:$Z,15,FALSE)</f>
        <v>#N/A</v>
      </c>
      <c r="M105" s="38" t="str">
        <f>IF(B105=1,'KELAS (REFERENSI)'!M105,IF(B105=2,'KELAS (REFERENSI)'!M120,IF(B105=3,'KELAS (REFERENSI)'!M135,IF(B105=4,'KELAS (REFERENSI)'!M150,""))))</f>
        <v/>
      </c>
      <c r="N105" s="38" t="str">
        <f>IF(B105=1,'KELAS (REFERENSI)'!N105,IF(B105=2,'KELAS (REFERENSI)'!N120,IF(B105=3,'KELAS (REFERENSI)'!N135,IF(B105=4,'KELAS (REFERENSI)'!N150,""))))</f>
        <v/>
      </c>
      <c r="O105" s="38" t="str">
        <f>IF(B105=1,'KELAS (REFERENSI)'!O105,IF(B105=2,'KELAS (REFERENSI)'!O120,IF(B105=3,'KELAS (REFERENSI)'!O135,IF(B105=4,'KELAS (REFERENSI)'!O150,""))))</f>
        <v/>
      </c>
      <c r="P105" s="38" t="str">
        <f>IF(B105=1,'KELAS (REFERENSI)'!P105,IF(B105=2,'KELAS (REFERENSI)'!P120,IF(B105=3,'KELAS (REFERENSI)'!P135,IF(B105=4,'KELAS (REFERENSI)'!P150,""))))</f>
        <v/>
      </c>
      <c r="Q105" s="38" t="str">
        <f t="shared" si="4"/>
        <v>BPS Kota Jakarta Timur</v>
      </c>
      <c r="R105" s="38" t="str">
        <f t="shared" si="56"/>
        <v/>
      </c>
      <c r="S105" s="38" t="str">
        <f t="shared" ref="S105:T105" si="113">S104</f>
        <v>15 Juni sampai dengan 31 Agustus 2026</v>
      </c>
      <c r="T105" s="38" t="str">
        <f t="shared" si="113"/>
        <v>31 Agustus 2026</v>
      </c>
      <c r="U105" s="41"/>
      <c r="V105" s="41"/>
      <c r="W105" s="42"/>
      <c r="X105" s="42"/>
      <c r="Y105" s="42"/>
      <c r="Z105" s="42"/>
    </row>
    <row r="106" ht="15.75" customHeight="1">
      <c r="A106" s="36" t="s">
        <v>5168</v>
      </c>
      <c r="B106" s="37"/>
      <c r="C106" s="37"/>
      <c r="D106" s="38" t="str">
        <f t="shared" si="1"/>
        <v/>
      </c>
      <c r="E106" s="38" t="str">
        <f>VLOOKUP(D106,'KELAS (REFERENSI)'!$E$1:$J$68,6,FALSE)</f>
        <v>#N/A</v>
      </c>
      <c r="F106" s="39" t="str">
        <f t="shared" si="2"/>
        <v>PETUGAS.0105/SPK/SE/PPL/3172/2026</v>
      </c>
      <c r="G106" s="40"/>
      <c r="H106" s="39" t="str">
        <f>VLOOKUP(G106,'MITRA (REFERENSI)'!$A:$Z,16,FALSE)</f>
        <v>#N/A</v>
      </c>
      <c r="I106" s="39" t="str">
        <f>VLOOKUP(G106,'MITRA (REFERENSI)'!$A:$Z,25,FALSE)</f>
        <v>#N/A</v>
      </c>
      <c r="J106" s="38" t="str">
        <f>VLOOKUP(G106,'MITRA (REFERENSI)'!$A:$Z,26,FALSE)</f>
        <v>#N/A</v>
      </c>
      <c r="K106" s="38" t="str">
        <f>VLOOKUP(G106,'MITRA (REFERENSI)'!$A:$Z,15,FALSE)</f>
        <v>#N/A</v>
      </c>
      <c r="L106" s="38" t="str">
        <f>VLOOKUP(G106,'MITRA (REFERENSI)'!$A:$Z,15,FALSE)</f>
        <v>#N/A</v>
      </c>
      <c r="M106" s="38" t="str">
        <f>IF(B106=1,'KELAS (REFERENSI)'!M106,IF(B106=2,'KELAS (REFERENSI)'!M121,IF(B106=3,'KELAS (REFERENSI)'!M136,IF(B106=4,'KELAS (REFERENSI)'!M151,""))))</f>
        <v/>
      </c>
      <c r="N106" s="38" t="str">
        <f>IF(B106=1,'KELAS (REFERENSI)'!N106,IF(B106=2,'KELAS (REFERENSI)'!N121,IF(B106=3,'KELAS (REFERENSI)'!N136,IF(B106=4,'KELAS (REFERENSI)'!N151,""))))</f>
        <v/>
      </c>
      <c r="O106" s="38" t="str">
        <f>IF(B106=1,'KELAS (REFERENSI)'!O106,IF(B106=2,'KELAS (REFERENSI)'!O121,IF(B106=3,'KELAS (REFERENSI)'!O136,IF(B106=4,'KELAS (REFERENSI)'!O151,""))))</f>
        <v/>
      </c>
      <c r="P106" s="38" t="str">
        <f>IF(B106=1,'KELAS (REFERENSI)'!P106,IF(B106=2,'KELAS (REFERENSI)'!P121,IF(B106=3,'KELAS (REFERENSI)'!P136,IF(B106=4,'KELAS (REFERENSI)'!P151,""))))</f>
        <v/>
      </c>
      <c r="Q106" s="38" t="str">
        <f t="shared" si="4"/>
        <v>BPS Kota Jakarta Timur</v>
      </c>
      <c r="R106" s="38" t="str">
        <f t="shared" si="56"/>
        <v/>
      </c>
      <c r="S106" s="38" t="str">
        <f t="shared" ref="S106:T106" si="114">S105</f>
        <v>15 Juni sampai dengan 31 Agustus 2026</v>
      </c>
      <c r="T106" s="38" t="str">
        <f t="shared" si="114"/>
        <v>31 Agustus 2026</v>
      </c>
      <c r="U106" s="41"/>
      <c r="V106" s="41"/>
      <c r="W106" s="42"/>
      <c r="X106" s="42"/>
      <c r="Y106" s="42"/>
      <c r="Z106" s="42"/>
    </row>
    <row r="107" ht="15.75" customHeight="1">
      <c r="A107" s="36" t="s">
        <v>5169</v>
      </c>
      <c r="B107" s="37"/>
      <c r="C107" s="37"/>
      <c r="D107" s="38" t="str">
        <f t="shared" si="1"/>
        <v/>
      </c>
      <c r="E107" s="38" t="str">
        <f>VLOOKUP(D107,'KELAS (REFERENSI)'!$E$1:$J$68,6,FALSE)</f>
        <v>#N/A</v>
      </c>
      <c r="F107" s="39" t="str">
        <f t="shared" si="2"/>
        <v>PETUGAS.0106/SPK/SE/PPL/3172/2026</v>
      </c>
      <c r="G107" s="40"/>
      <c r="H107" s="39" t="str">
        <f>VLOOKUP(G107,'MITRA (REFERENSI)'!$A:$Z,16,FALSE)</f>
        <v>#N/A</v>
      </c>
      <c r="I107" s="39" t="str">
        <f>VLOOKUP(G107,'MITRA (REFERENSI)'!$A:$Z,25,FALSE)</f>
        <v>#N/A</v>
      </c>
      <c r="J107" s="38" t="str">
        <f>VLOOKUP(G107,'MITRA (REFERENSI)'!$A:$Z,26,FALSE)</f>
        <v>#N/A</v>
      </c>
      <c r="K107" s="38" t="str">
        <f>VLOOKUP(G107,'MITRA (REFERENSI)'!$A:$Z,15,FALSE)</f>
        <v>#N/A</v>
      </c>
      <c r="L107" s="38" t="str">
        <f>VLOOKUP(G107,'MITRA (REFERENSI)'!$A:$Z,15,FALSE)</f>
        <v>#N/A</v>
      </c>
      <c r="M107" s="38" t="str">
        <f>IF(B107=1,'KELAS (REFERENSI)'!M107,IF(B107=2,'KELAS (REFERENSI)'!M122,IF(B107=3,'KELAS (REFERENSI)'!M137,IF(B107=4,'KELAS (REFERENSI)'!M152,""))))</f>
        <v/>
      </c>
      <c r="N107" s="38" t="str">
        <f>IF(B107=1,'KELAS (REFERENSI)'!N107,IF(B107=2,'KELAS (REFERENSI)'!N122,IF(B107=3,'KELAS (REFERENSI)'!N137,IF(B107=4,'KELAS (REFERENSI)'!N152,""))))</f>
        <v/>
      </c>
      <c r="O107" s="38" t="str">
        <f>IF(B107=1,'KELAS (REFERENSI)'!O107,IF(B107=2,'KELAS (REFERENSI)'!O122,IF(B107=3,'KELAS (REFERENSI)'!O137,IF(B107=4,'KELAS (REFERENSI)'!O152,""))))</f>
        <v/>
      </c>
      <c r="P107" s="38" t="str">
        <f>IF(B107=1,'KELAS (REFERENSI)'!P107,IF(B107=2,'KELAS (REFERENSI)'!P122,IF(B107=3,'KELAS (REFERENSI)'!P137,IF(B107=4,'KELAS (REFERENSI)'!P152,""))))</f>
        <v/>
      </c>
      <c r="Q107" s="38" t="str">
        <f t="shared" si="4"/>
        <v>BPS Kota Jakarta Timur</v>
      </c>
      <c r="R107" s="38" t="str">
        <f t="shared" si="56"/>
        <v/>
      </c>
      <c r="S107" s="38" t="str">
        <f t="shared" ref="S107:T107" si="115">S106</f>
        <v>15 Juni sampai dengan 31 Agustus 2026</v>
      </c>
      <c r="T107" s="38" t="str">
        <f t="shared" si="115"/>
        <v>31 Agustus 2026</v>
      </c>
      <c r="U107" s="41"/>
      <c r="V107" s="41"/>
      <c r="W107" s="42"/>
      <c r="X107" s="42"/>
      <c r="Y107" s="42"/>
      <c r="Z107" s="42"/>
    </row>
    <row r="108" ht="15.75" customHeight="1">
      <c r="A108" s="36" t="s">
        <v>5170</v>
      </c>
      <c r="B108" s="37"/>
      <c r="C108" s="37"/>
      <c r="D108" s="38" t="str">
        <f t="shared" si="1"/>
        <v/>
      </c>
      <c r="E108" s="38" t="str">
        <f>VLOOKUP(D108,'KELAS (REFERENSI)'!$E$1:$J$68,6,FALSE)</f>
        <v>#N/A</v>
      </c>
      <c r="F108" s="39" t="str">
        <f t="shared" si="2"/>
        <v>PETUGAS.0107/SPK/SE/PPL/3172/2026</v>
      </c>
      <c r="G108" s="40"/>
      <c r="H108" s="39" t="str">
        <f>VLOOKUP(G108,'MITRA (REFERENSI)'!$A:$Z,16,FALSE)</f>
        <v>#N/A</v>
      </c>
      <c r="I108" s="39" t="str">
        <f>VLOOKUP(G108,'MITRA (REFERENSI)'!$A:$Z,25,FALSE)</f>
        <v>#N/A</v>
      </c>
      <c r="J108" s="38" t="str">
        <f>VLOOKUP(G108,'MITRA (REFERENSI)'!$A:$Z,26,FALSE)</f>
        <v>#N/A</v>
      </c>
      <c r="K108" s="38" t="str">
        <f>VLOOKUP(G108,'MITRA (REFERENSI)'!$A:$Z,15,FALSE)</f>
        <v>#N/A</v>
      </c>
      <c r="L108" s="38" t="str">
        <f>VLOOKUP(G108,'MITRA (REFERENSI)'!$A:$Z,15,FALSE)</f>
        <v>#N/A</v>
      </c>
      <c r="M108" s="38" t="str">
        <f>IF(B108=1,'KELAS (REFERENSI)'!M108,IF(B108=2,'KELAS (REFERENSI)'!M123,IF(B108=3,'KELAS (REFERENSI)'!M138,IF(B108=4,'KELAS (REFERENSI)'!M153,""))))</f>
        <v/>
      </c>
      <c r="N108" s="38" t="str">
        <f>IF(B108=1,'KELAS (REFERENSI)'!N108,IF(B108=2,'KELAS (REFERENSI)'!N123,IF(B108=3,'KELAS (REFERENSI)'!N138,IF(B108=4,'KELAS (REFERENSI)'!N153,""))))</f>
        <v/>
      </c>
      <c r="O108" s="38" t="str">
        <f>IF(B108=1,'KELAS (REFERENSI)'!O108,IF(B108=2,'KELAS (REFERENSI)'!O123,IF(B108=3,'KELAS (REFERENSI)'!O138,IF(B108=4,'KELAS (REFERENSI)'!O153,""))))</f>
        <v/>
      </c>
      <c r="P108" s="38" t="str">
        <f>IF(B108=1,'KELAS (REFERENSI)'!P108,IF(B108=2,'KELAS (REFERENSI)'!P123,IF(B108=3,'KELAS (REFERENSI)'!P138,IF(B108=4,'KELAS (REFERENSI)'!P153,""))))</f>
        <v/>
      </c>
      <c r="Q108" s="38" t="str">
        <f t="shared" si="4"/>
        <v>BPS Kota Jakarta Timur</v>
      </c>
      <c r="R108" s="38" t="str">
        <f t="shared" si="56"/>
        <v/>
      </c>
      <c r="S108" s="38" t="str">
        <f t="shared" ref="S108:T108" si="116">S107</f>
        <v>15 Juni sampai dengan 31 Agustus 2026</v>
      </c>
      <c r="T108" s="38" t="str">
        <f t="shared" si="116"/>
        <v>31 Agustus 2026</v>
      </c>
      <c r="U108" s="41"/>
      <c r="V108" s="41"/>
      <c r="W108" s="42"/>
      <c r="X108" s="42"/>
      <c r="Y108" s="42"/>
      <c r="Z108" s="42"/>
    </row>
    <row r="109" ht="15.75" customHeight="1">
      <c r="A109" s="36" t="s">
        <v>5171</v>
      </c>
      <c r="B109" s="37"/>
      <c r="C109" s="37"/>
      <c r="D109" s="38" t="str">
        <f t="shared" si="1"/>
        <v/>
      </c>
      <c r="E109" s="38" t="str">
        <f>VLOOKUP(D109,'KELAS (REFERENSI)'!$E$1:$J$68,6,FALSE)</f>
        <v>#N/A</v>
      </c>
      <c r="F109" s="39" t="str">
        <f t="shared" si="2"/>
        <v>PETUGAS.0108/SPK/SE/PPL/3172/2026</v>
      </c>
      <c r="G109" s="40"/>
      <c r="H109" s="39" t="str">
        <f>VLOOKUP(G109,'MITRA (REFERENSI)'!$A:$Z,16,FALSE)</f>
        <v>#N/A</v>
      </c>
      <c r="I109" s="39" t="str">
        <f>VLOOKUP(G109,'MITRA (REFERENSI)'!$A:$Z,25,FALSE)</f>
        <v>#N/A</v>
      </c>
      <c r="J109" s="38" t="str">
        <f>VLOOKUP(G109,'MITRA (REFERENSI)'!$A:$Z,26,FALSE)</f>
        <v>#N/A</v>
      </c>
      <c r="K109" s="38" t="str">
        <f>VLOOKUP(G109,'MITRA (REFERENSI)'!$A:$Z,15,FALSE)</f>
        <v>#N/A</v>
      </c>
      <c r="L109" s="38" t="str">
        <f>VLOOKUP(G109,'MITRA (REFERENSI)'!$A:$Z,15,FALSE)</f>
        <v>#N/A</v>
      </c>
      <c r="M109" s="38" t="str">
        <f>IF(B109=1,'KELAS (REFERENSI)'!M109,IF(B109=2,'KELAS (REFERENSI)'!M124,IF(B109=3,'KELAS (REFERENSI)'!M139,IF(B109=4,'KELAS (REFERENSI)'!M154,""))))</f>
        <v/>
      </c>
      <c r="N109" s="38" t="str">
        <f>IF(B109=1,'KELAS (REFERENSI)'!N109,IF(B109=2,'KELAS (REFERENSI)'!N124,IF(B109=3,'KELAS (REFERENSI)'!N139,IF(B109=4,'KELAS (REFERENSI)'!N154,""))))</f>
        <v/>
      </c>
      <c r="O109" s="38" t="str">
        <f>IF(B109=1,'KELAS (REFERENSI)'!O109,IF(B109=2,'KELAS (REFERENSI)'!O124,IF(B109=3,'KELAS (REFERENSI)'!O139,IF(B109=4,'KELAS (REFERENSI)'!O154,""))))</f>
        <v/>
      </c>
      <c r="P109" s="38" t="str">
        <f>IF(B109=1,'KELAS (REFERENSI)'!P109,IF(B109=2,'KELAS (REFERENSI)'!P124,IF(B109=3,'KELAS (REFERENSI)'!P139,IF(B109=4,'KELAS (REFERENSI)'!P154,""))))</f>
        <v/>
      </c>
      <c r="Q109" s="38" t="str">
        <f t="shared" si="4"/>
        <v>BPS Kota Jakarta Timur</v>
      </c>
      <c r="R109" s="38" t="str">
        <f t="shared" si="56"/>
        <v/>
      </c>
      <c r="S109" s="38" t="str">
        <f t="shared" ref="S109:T109" si="117">S108</f>
        <v>15 Juni sampai dengan 31 Agustus 2026</v>
      </c>
      <c r="T109" s="38" t="str">
        <f t="shared" si="117"/>
        <v>31 Agustus 2026</v>
      </c>
      <c r="U109" s="41"/>
      <c r="V109" s="41"/>
      <c r="W109" s="42"/>
      <c r="X109" s="42"/>
      <c r="Y109" s="42"/>
      <c r="Z109" s="42"/>
    </row>
    <row r="110" ht="15.75" customHeight="1">
      <c r="A110" s="36" t="s">
        <v>5172</v>
      </c>
      <c r="B110" s="37"/>
      <c r="C110" s="37"/>
      <c r="D110" s="38" t="str">
        <f t="shared" si="1"/>
        <v/>
      </c>
      <c r="E110" s="38" t="str">
        <f>VLOOKUP(D110,'KELAS (REFERENSI)'!$E$1:$J$68,6,FALSE)</f>
        <v>#N/A</v>
      </c>
      <c r="F110" s="39" t="str">
        <f t="shared" si="2"/>
        <v>PETUGAS.0109/SPK/SE/PPL/3172/2026</v>
      </c>
      <c r="G110" s="40"/>
      <c r="H110" s="39" t="str">
        <f>VLOOKUP(G110,'MITRA (REFERENSI)'!$A:$Z,16,FALSE)</f>
        <v>#N/A</v>
      </c>
      <c r="I110" s="39" t="str">
        <f>VLOOKUP(G110,'MITRA (REFERENSI)'!$A:$Z,25,FALSE)</f>
        <v>#N/A</v>
      </c>
      <c r="J110" s="38" t="str">
        <f>VLOOKUP(G110,'MITRA (REFERENSI)'!$A:$Z,26,FALSE)</f>
        <v>#N/A</v>
      </c>
      <c r="K110" s="38" t="str">
        <f>VLOOKUP(G110,'MITRA (REFERENSI)'!$A:$Z,15,FALSE)</f>
        <v>#N/A</v>
      </c>
      <c r="L110" s="38" t="str">
        <f>VLOOKUP(G110,'MITRA (REFERENSI)'!$A:$Z,15,FALSE)</f>
        <v>#N/A</v>
      </c>
      <c r="M110" s="38" t="str">
        <f>IF(B110=1,'KELAS (REFERENSI)'!M110,IF(B110=2,'KELAS (REFERENSI)'!M125,IF(B110=3,'KELAS (REFERENSI)'!M140,IF(B110=4,'KELAS (REFERENSI)'!M155,""))))</f>
        <v/>
      </c>
      <c r="N110" s="38" t="str">
        <f>IF(B110=1,'KELAS (REFERENSI)'!N110,IF(B110=2,'KELAS (REFERENSI)'!N125,IF(B110=3,'KELAS (REFERENSI)'!N140,IF(B110=4,'KELAS (REFERENSI)'!N155,""))))</f>
        <v/>
      </c>
      <c r="O110" s="38" t="str">
        <f>IF(B110=1,'KELAS (REFERENSI)'!O110,IF(B110=2,'KELAS (REFERENSI)'!O125,IF(B110=3,'KELAS (REFERENSI)'!O140,IF(B110=4,'KELAS (REFERENSI)'!O155,""))))</f>
        <v/>
      </c>
      <c r="P110" s="38" t="str">
        <f>IF(B110=1,'KELAS (REFERENSI)'!P110,IF(B110=2,'KELAS (REFERENSI)'!P125,IF(B110=3,'KELAS (REFERENSI)'!P140,IF(B110=4,'KELAS (REFERENSI)'!P155,""))))</f>
        <v/>
      </c>
      <c r="Q110" s="38" t="str">
        <f t="shared" si="4"/>
        <v>BPS Kota Jakarta Timur</v>
      </c>
      <c r="R110" s="38" t="str">
        <f t="shared" si="56"/>
        <v/>
      </c>
      <c r="S110" s="38" t="str">
        <f t="shared" ref="S110:T110" si="118">S109</f>
        <v>15 Juni sampai dengan 31 Agustus 2026</v>
      </c>
      <c r="T110" s="38" t="str">
        <f t="shared" si="118"/>
        <v>31 Agustus 2026</v>
      </c>
      <c r="U110" s="41"/>
      <c r="V110" s="41"/>
      <c r="W110" s="42"/>
      <c r="X110" s="42"/>
      <c r="Y110" s="42"/>
      <c r="Z110" s="42"/>
    </row>
    <row r="111" ht="15.75" customHeight="1">
      <c r="A111" s="36" t="s">
        <v>5173</v>
      </c>
      <c r="B111" s="37"/>
      <c r="C111" s="37"/>
      <c r="D111" s="38" t="str">
        <f t="shared" si="1"/>
        <v/>
      </c>
      <c r="E111" s="38" t="str">
        <f>VLOOKUP(D111,'KELAS (REFERENSI)'!$E$1:$J$68,6,FALSE)</f>
        <v>#N/A</v>
      </c>
      <c r="F111" s="39" t="str">
        <f t="shared" si="2"/>
        <v>PETUGAS.0110/SPK/SE/PPL/3172/2026</v>
      </c>
      <c r="G111" s="40"/>
      <c r="H111" s="39" t="str">
        <f>VLOOKUP(G111,'MITRA (REFERENSI)'!$A:$Z,16,FALSE)</f>
        <v>#N/A</v>
      </c>
      <c r="I111" s="39" t="str">
        <f>VLOOKUP(G111,'MITRA (REFERENSI)'!$A:$Z,25,FALSE)</f>
        <v>#N/A</v>
      </c>
      <c r="J111" s="38" t="str">
        <f>VLOOKUP(G111,'MITRA (REFERENSI)'!$A:$Z,26,FALSE)</f>
        <v>#N/A</v>
      </c>
      <c r="K111" s="38" t="str">
        <f>VLOOKUP(G111,'MITRA (REFERENSI)'!$A:$Z,15,FALSE)</f>
        <v>#N/A</v>
      </c>
      <c r="L111" s="38" t="str">
        <f>VLOOKUP(G111,'MITRA (REFERENSI)'!$A:$Z,15,FALSE)</f>
        <v>#N/A</v>
      </c>
      <c r="M111" s="38" t="str">
        <f>IF(B111=1,'KELAS (REFERENSI)'!M111,IF(B111=2,'KELAS (REFERENSI)'!M126,IF(B111=3,'KELAS (REFERENSI)'!M141,IF(B111=4,'KELAS (REFERENSI)'!M156,""))))</f>
        <v/>
      </c>
      <c r="N111" s="38" t="str">
        <f>IF(B111=1,'KELAS (REFERENSI)'!N111,IF(B111=2,'KELAS (REFERENSI)'!N126,IF(B111=3,'KELAS (REFERENSI)'!N141,IF(B111=4,'KELAS (REFERENSI)'!N156,""))))</f>
        <v/>
      </c>
      <c r="O111" s="38" t="str">
        <f>IF(B111=1,'KELAS (REFERENSI)'!O111,IF(B111=2,'KELAS (REFERENSI)'!O126,IF(B111=3,'KELAS (REFERENSI)'!O141,IF(B111=4,'KELAS (REFERENSI)'!O156,""))))</f>
        <v/>
      </c>
      <c r="P111" s="38" t="str">
        <f>IF(B111=1,'KELAS (REFERENSI)'!P111,IF(B111=2,'KELAS (REFERENSI)'!P126,IF(B111=3,'KELAS (REFERENSI)'!P141,IF(B111=4,'KELAS (REFERENSI)'!P156,""))))</f>
        <v/>
      </c>
      <c r="Q111" s="38" t="str">
        <f t="shared" si="4"/>
        <v>BPS Kota Jakarta Timur</v>
      </c>
      <c r="R111" s="38" t="str">
        <f t="shared" si="56"/>
        <v/>
      </c>
      <c r="S111" s="38" t="str">
        <f t="shared" ref="S111:T111" si="119">S110</f>
        <v>15 Juni sampai dengan 31 Agustus 2026</v>
      </c>
      <c r="T111" s="38" t="str">
        <f t="shared" si="119"/>
        <v>31 Agustus 2026</v>
      </c>
      <c r="U111" s="41"/>
      <c r="V111" s="41"/>
      <c r="W111" s="42"/>
      <c r="X111" s="42"/>
      <c r="Y111" s="42"/>
      <c r="Z111" s="42"/>
    </row>
    <row r="112" ht="15.75" customHeight="1">
      <c r="A112" s="36" t="s">
        <v>5174</v>
      </c>
      <c r="B112" s="37"/>
      <c r="C112" s="37"/>
      <c r="D112" s="38" t="str">
        <f t="shared" si="1"/>
        <v/>
      </c>
      <c r="E112" s="38" t="str">
        <f>VLOOKUP(D112,'KELAS (REFERENSI)'!$E$1:$J$68,6,FALSE)</f>
        <v>#N/A</v>
      </c>
      <c r="F112" s="39" t="str">
        <f t="shared" si="2"/>
        <v>PETUGAS.0111/SPK/SE/PPL/3172/2026</v>
      </c>
      <c r="G112" s="40"/>
      <c r="H112" s="39" t="str">
        <f>VLOOKUP(G112,'MITRA (REFERENSI)'!$A:$Z,16,FALSE)</f>
        <v>#N/A</v>
      </c>
      <c r="I112" s="39" t="str">
        <f>VLOOKUP(G112,'MITRA (REFERENSI)'!$A:$Z,25,FALSE)</f>
        <v>#N/A</v>
      </c>
      <c r="J112" s="38" t="str">
        <f>VLOOKUP(G112,'MITRA (REFERENSI)'!$A:$Z,26,FALSE)</f>
        <v>#N/A</v>
      </c>
      <c r="K112" s="38" t="str">
        <f>VLOOKUP(G112,'MITRA (REFERENSI)'!$A:$Z,15,FALSE)</f>
        <v>#N/A</v>
      </c>
      <c r="L112" s="38" t="str">
        <f>VLOOKUP(G112,'MITRA (REFERENSI)'!$A:$Z,15,FALSE)</f>
        <v>#N/A</v>
      </c>
      <c r="M112" s="38" t="str">
        <f>IF(B112=1,'KELAS (REFERENSI)'!M112,IF(B112=2,'KELAS (REFERENSI)'!M127,IF(B112=3,'KELAS (REFERENSI)'!M142,IF(B112=4,'KELAS (REFERENSI)'!M157,""))))</f>
        <v/>
      </c>
      <c r="N112" s="38" t="str">
        <f>IF(B112=1,'KELAS (REFERENSI)'!N112,IF(B112=2,'KELAS (REFERENSI)'!N127,IF(B112=3,'KELAS (REFERENSI)'!N142,IF(B112=4,'KELAS (REFERENSI)'!N157,""))))</f>
        <v/>
      </c>
      <c r="O112" s="38" t="str">
        <f>IF(B112=1,'KELAS (REFERENSI)'!O112,IF(B112=2,'KELAS (REFERENSI)'!O127,IF(B112=3,'KELAS (REFERENSI)'!O142,IF(B112=4,'KELAS (REFERENSI)'!O157,""))))</f>
        <v/>
      </c>
      <c r="P112" s="38" t="str">
        <f>IF(B112=1,'KELAS (REFERENSI)'!P112,IF(B112=2,'KELAS (REFERENSI)'!P127,IF(B112=3,'KELAS (REFERENSI)'!P142,IF(B112=4,'KELAS (REFERENSI)'!P157,""))))</f>
        <v/>
      </c>
      <c r="Q112" s="38" t="str">
        <f t="shared" si="4"/>
        <v>BPS Kota Jakarta Timur</v>
      </c>
      <c r="R112" s="38" t="str">
        <f t="shared" si="56"/>
        <v/>
      </c>
      <c r="S112" s="38" t="str">
        <f t="shared" ref="S112:T112" si="120">S111</f>
        <v>15 Juni sampai dengan 31 Agustus 2026</v>
      </c>
      <c r="T112" s="38" t="str">
        <f t="shared" si="120"/>
        <v>31 Agustus 2026</v>
      </c>
      <c r="U112" s="41"/>
      <c r="V112" s="41"/>
      <c r="W112" s="42"/>
      <c r="X112" s="42"/>
      <c r="Y112" s="42"/>
      <c r="Z112" s="42"/>
    </row>
    <row r="113" ht="15.75" customHeight="1">
      <c r="A113" s="36" t="s">
        <v>5175</v>
      </c>
      <c r="B113" s="37"/>
      <c r="C113" s="37"/>
      <c r="D113" s="38" t="str">
        <f t="shared" si="1"/>
        <v/>
      </c>
      <c r="E113" s="38" t="str">
        <f>VLOOKUP(D113,'KELAS (REFERENSI)'!$E$1:$J$68,6,FALSE)</f>
        <v>#N/A</v>
      </c>
      <c r="F113" s="39" t="str">
        <f t="shared" si="2"/>
        <v>PETUGAS.0112/SPK/SE/PPL/3172/2026</v>
      </c>
      <c r="G113" s="40"/>
      <c r="H113" s="39" t="str">
        <f>VLOOKUP(G113,'MITRA (REFERENSI)'!$A:$Z,16,FALSE)</f>
        <v>#N/A</v>
      </c>
      <c r="I113" s="39" t="str">
        <f>VLOOKUP(G113,'MITRA (REFERENSI)'!$A:$Z,25,FALSE)</f>
        <v>#N/A</v>
      </c>
      <c r="J113" s="38" t="str">
        <f>VLOOKUP(G113,'MITRA (REFERENSI)'!$A:$Z,26,FALSE)</f>
        <v>#N/A</v>
      </c>
      <c r="K113" s="38" t="str">
        <f>VLOOKUP(G113,'MITRA (REFERENSI)'!$A:$Z,15,FALSE)</f>
        <v>#N/A</v>
      </c>
      <c r="L113" s="38" t="str">
        <f>VLOOKUP(G113,'MITRA (REFERENSI)'!$A:$Z,15,FALSE)</f>
        <v>#N/A</v>
      </c>
      <c r="M113" s="38" t="str">
        <f>IF(B113=1,'KELAS (REFERENSI)'!M113,IF(B113=2,'KELAS (REFERENSI)'!M128,IF(B113=3,'KELAS (REFERENSI)'!M143,IF(B113=4,'KELAS (REFERENSI)'!M158,""))))</f>
        <v/>
      </c>
      <c r="N113" s="38" t="str">
        <f>IF(B113=1,'KELAS (REFERENSI)'!N113,IF(B113=2,'KELAS (REFERENSI)'!N128,IF(B113=3,'KELAS (REFERENSI)'!N143,IF(B113=4,'KELAS (REFERENSI)'!N158,""))))</f>
        <v/>
      </c>
      <c r="O113" s="38" t="str">
        <f>IF(B113=1,'KELAS (REFERENSI)'!O113,IF(B113=2,'KELAS (REFERENSI)'!O128,IF(B113=3,'KELAS (REFERENSI)'!O143,IF(B113=4,'KELAS (REFERENSI)'!O158,""))))</f>
        <v/>
      </c>
      <c r="P113" s="38" t="str">
        <f>IF(B113=1,'KELAS (REFERENSI)'!P113,IF(B113=2,'KELAS (REFERENSI)'!P128,IF(B113=3,'KELAS (REFERENSI)'!P143,IF(B113=4,'KELAS (REFERENSI)'!P158,""))))</f>
        <v/>
      </c>
      <c r="Q113" s="38" t="str">
        <f t="shared" si="4"/>
        <v>BPS Kota Jakarta Timur</v>
      </c>
      <c r="R113" s="38" t="str">
        <f t="shared" si="56"/>
        <v/>
      </c>
      <c r="S113" s="38" t="str">
        <f t="shared" ref="S113:T113" si="121">S112</f>
        <v>15 Juni sampai dengan 31 Agustus 2026</v>
      </c>
      <c r="T113" s="38" t="str">
        <f t="shared" si="121"/>
        <v>31 Agustus 2026</v>
      </c>
      <c r="U113" s="41"/>
      <c r="V113" s="41"/>
      <c r="W113" s="42"/>
      <c r="X113" s="42"/>
      <c r="Y113" s="42"/>
      <c r="Z113" s="42"/>
    </row>
    <row r="114" ht="15.75" customHeight="1">
      <c r="A114" s="36" t="s">
        <v>5176</v>
      </c>
      <c r="B114" s="37"/>
      <c r="C114" s="37"/>
      <c r="D114" s="38" t="str">
        <f t="shared" si="1"/>
        <v/>
      </c>
      <c r="E114" s="38" t="str">
        <f>VLOOKUP(D114,'KELAS (REFERENSI)'!$E$1:$J$68,6,FALSE)</f>
        <v>#N/A</v>
      </c>
      <c r="F114" s="39" t="str">
        <f t="shared" si="2"/>
        <v>PETUGAS.0113/SPK/SE/PPL/3172/2026</v>
      </c>
      <c r="G114" s="40"/>
      <c r="H114" s="39" t="str">
        <f>VLOOKUP(G114,'MITRA (REFERENSI)'!$A:$Z,16,FALSE)</f>
        <v>#N/A</v>
      </c>
      <c r="I114" s="39" t="str">
        <f>VLOOKUP(G114,'MITRA (REFERENSI)'!$A:$Z,25,FALSE)</f>
        <v>#N/A</v>
      </c>
      <c r="J114" s="38" t="str">
        <f>VLOOKUP(G114,'MITRA (REFERENSI)'!$A:$Z,26,FALSE)</f>
        <v>#N/A</v>
      </c>
      <c r="K114" s="38" t="str">
        <f>VLOOKUP(G114,'MITRA (REFERENSI)'!$A:$Z,15,FALSE)</f>
        <v>#N/A</v>
      </c>
      <c r="L114" s="38" t="str">
        <f>VLOOKUP(G114,'MITRA (REFERENSI)'!$A:$Z,15,FALSE)</f>
        <v>#N/A</v>
      </c>
      <c r="M114" s="38" t="str">
        <f>IF(B114=1,'KELAS (REFERENSI)'!M114,IF(B114=2,'KELAS (REFERENSI)'!M129,IF(B114=3,'KELAS (REFERENSI)'!M144,IF(B114=4,'KELAS (REFERENSI)'!M159,""))))</f>
        <v/>
      </c>
      <c r="N114" s="38" t="str">
        <f>IF(B114=1,'KELAS (REFERENSI)'!N114,IF(B114=2,'KELAS (REFERENSI)'!N129,IF(B114=3,'KELAS (REFERENSI)'!N144,IF(B114=4,'KELAS (REFERENSI)'!N159,""))))</f>
        <v/>
      </c>
      <c r="O114" s="38" t="str">
        <f>IF(B114=1,'KELAS (REFERENSI)'!O114,IF(B114=2,'KELAS (REFERENSI)'!O129,IF(B114=3,'KELAS (REFERENSI)'!O144,IF(B114=4,'KELAS (REFERENSI)'!O159,""))))</f>
        <v/>
      </c>
      <c r="P114" s="38" t="str">
        <f>IF(B114=1,'KELAS (REFERENSI)'!P114,IF(B114=2,'KELAS (REFERENSI)'!P129,IF(B114=3,'KELAS (REFERENSI)'!P144,IF(B114=4,'KELAS (REFERENSI)'!P159,""))))</f>
        <v/>
      </c>
      <c r="Q114" s="38" t="str">
        <f t="shared" si="4"/>
        <v>BPS Kota Jakarta Timur</v>
      </c>
      <c r="R114" s="38" t="str">
        <f t="shared" si="56"/>
        <v/>
      </c>
      <c r="S114" s="38" t="str">
        <f t="shared" ref="S114:T114" si="122">S113</f>
        <v>15 Juni sampai dengan 31 Agustus 2026</v>
      </c>
      <c r="T114" s="38" t="str">
        <f t="shared" si="122"/>
        <v>31 Agustus 2026</v>
      </c>
      <c r="U114" s="41"/>
      <c r="V114" s="41"/>
      <c r="W114" s="42"/>
      <c r="X114" s="42"/>
      <c r="Y114" s="42"/>
      <c r="Z114" s="42"/>
    </row>
    <row r="115" ht="15.75" customHeight="1">
      <c r="A115" s="36" t="s">
        <v>5177</v>
      </c>
      <c r="B115" s="37"/>
      <c r="C115" s="37"/>
      <c r="D115" s="38" t="str">
        <f t="shared" si="1"/>
        <v/>
      </c>
      <c r="E115" s="38" t="str">
        <f>VLOOKUP(D115,'KELAS (REFERENSI)'!$E$1:$J$68,6,FALSE)</f>
        <v>#N/A</v>
      </c>
      <c r="F115" s="39" t="str">
        <f t="shared" si="2"/>
        <v>PETUGAS.0114/SPK/SE/PPL/3172/2026</v>
      </c>
      <c r="G115" s="40"/>
      <c r="H115" s="39" t="str">
        <f>VLOOKUP(G115,'MITRA (REFERENSI)'!$A:$Z,16,FALSE)</f>
        <v>#N/A</v>
      </c>
      <c r="I115" s="39" t="str">
        <f>VLOOKUP(G115,'MITRA (REFERENSI)'!$A:$Z,25,FALSE)</f>
        <v>#N/A</v>
      </c>
      <c r="J115" s="38" t="str">
        <f>VLOOKUP(G115,'MITRA (REFERENSI)'!$A:$Z,26,FALSE)</f>
        <v>#N/A</v>
      </c>
      <c r="K115" s="38" t="str">
        <f>VLOOKUP(G115,'MITRA (REFERENSI)'!$A:$Z,15,FALSE)</f>
        <v>#N/A</v>
      </c>
      <c r="L115" s="38" t="str">
        <f>VLOOKUP(G115,'MITRA (REFERENSI)'!$A:$Z,15,FALSE)</f>
        <v>#N/A</v>
      </c>
      <c r="M115" s="38" t="str">
        <f>IF(B115=1,'KELAS (REFERENSI)'!M115,IF(B115=2,'KELAS (REFERENSI)'!M130,IF(B115=3,'KELAS (REFERENSI)'!M145,IF(B115=4,'KELAS (REFERENSI)'!M160,""))))</f>
        <v/>
      </c>
      <c r="N115" s="38" t="str">
        <f>IF(B115=1,'KELAS (REFERENSI)'!N115,IF(B115=2,'KELAS (REFERENSI)'!N130,IF(B115=3,'KELAS (REFERENSI)'!N145,IF(B115=4,'KELAS (REFERENSI)'!N160,""))))</f>
        <v/>
      </c>
      <c r="O115" s="38" t="str">
        <f>IF(B115=1,'KELAS (REFERENSI)'!O115,IF(B115=2,'KELAS (REFERENSI)'!O130,IF(B115=3,'KELAS (REFERENSI)'!O145,IF(B115=4,'KELAS (REFERENSI)'!O160,""))))</f>
        <v/>
      </c>
      <c r="P115" s="38" t="str">
        <f>IF(B115=1,'KELAS (REFERENSI)'!P115,IF(B115=2,'KELAS (REFERENSI)'!P130,IF(B115=3,'KELAS (REFERENSI)'!P145,IF(B115=4,'KELAS (REFERENSI)'!P160,""))))</f>
        <v/>
      </c>
      <c r="Q115" s="38" t="str">
        <f t="shared" si="4"/>
        <v>BPS Kota Jakarta Timur</v>
      </c>
      <c r="R115" s="38" t="str">
        <f t="shared" si="56"/>
        <v/>
      </c>
      <c r="S115" s="38" t="str">
        <f t="shared" ref="S115:T115" si="123">S114</f>
        <v>15 Juni sampai dengan 31 Agustus 2026</v>
      </c>
      <c r="T115" s="38" t="str">
        <f t="shared" si="123"/>
        <v>31 Agustus 2026</v>
      </c>
      <c r="U115" s="41"/>
      <c r="V115" s="41"/>
      <c r="W115" s="42"/>
      <c r="X115" s="42"/>
      <c r="Y115" s="42"/>
      <c r="Z115" s="42"/>
    </row>
    <row r="116" ht="15.75" customHeight="1">
      <c r="A116" s="36" t="s">
        <v>5178</v>
      </c>
      <c r="B116" s="37"/>
      <c r="C116" s="37"/>
      <c r="D116" s="38" t="str">
        <f t="shared" si="1"/>
        <v/>
      </c>
      <c r="E116" s="38" t="str">
        <f>VLOOKUP(D116,'KELAS (REFERENSI)'!$E$1:$J$68,6,FALSE)</f>
        <v>#N/A</v>
      </c>
      <c r="F116" s="39" t="str">
        <f t="shared" si="2"/>
        <v>PETUGAS.0115/SPK/SE/PPL/3172/2026</v>
      </c>
      <c r="G116" s="40"/>
      <c r="H116" s="39" t="str">
        <f>VLOOKUP(G116,'MITRA (REFERENSI)'!$A:$Z,16,FALSE)</f>
        <v>#N/A</v>
      </c>
      <c r="I116" s="39" t="str">
        <f>VLOOKUP(G116,'MITRA (REFERENSI)'!$A:$Z,25,FALSE)</f>
        <v>#N/A</v>
      </c>
      <c r="J116" s="38" t="str">
        <f>VLOOKUP(G116,'MITRA (REFERENSI)'!$A:$Z,26,FALSE)</f>
        <v>#N/A</v>
      </c>
      <c r="K116" s="38" t="str">
        <f>VLOOKUP(G116,'MITRA (REFERENSI)'!$A:$Z,15,FALSE)</f>
        <v>#N/A</v>
      </c>
      <c r="L116" s="38" t="str">
        <f>VLOOKUP(G116,'MITRA (REFERENSI)'!$A:$Z,15,FALSE)</f>
        <v>#N/A</v>
      </c>
      <c r="M116" s="38" t="str">
        <f>IF(B116=1,'KELAS (REFERENSI)'!M116,IF(B116=2,'KELAS (REFERENSI)'!M131,IF(B116=3,'KELAS (REFERENSI)'!M146,IF(B116=4,'KELAS (REFERENSI)'!M161,""))))</f>
        <v/>
      </c>
      <c r="N116" s="38" t="str">
        <f>IF(B116=1,'KELAS (REFERENSI)'!N116,IF(B116=2,'KELAS (REFERENSI)'!N131,IF(B116=3,'KELAS (REFERENSI)'!N146,IF(B116=4,'KELAS (REFERENSI)'!N161,""))))</f>
        <v/>
      </c>
      <c r="O116" s="38" t="str">
        <f>IF(B116=1,'KELAS (REFERENSI)'!O116,IF(B116=2,'KELAS (REFERENSI)'!O131,IF(B116=3,'KELAS (REFERENSI)'!O146,IF(B116=4,'KELAS (REFERENSI)'!O161,""))))</f>
        <v/>
      </c>
      <c r="P116" s="38" t="str">
        <f>IF(B116=1,'KELAS (REFERENSI)'!P116,IF(B116=2,'KELAS (REFERENSI)'!P131,IF(B116=3,'KELAS (REFERENSI)'!P146,IF(B116=4,'KELAS (REFERENSI)'!P161,""))))</f>
        <v/>
      </c>
      <c r="Q116" s="38" t="str">
        <f t="shared" si="4"/>
        <v>BPS Kota Jakarta Timur</v>
      </c>
      <c r="R116" s="38" t="str">
        <f t="shared" si="56"/>
        <v/>
      </c>
      <c r="S116" s="38" t="str">
        <f t="shared" ref="S116:T116" si="124">S115</f>
        <v>15 Juni sampai dengan 31 Agustus 2026</v>
      </c>
      <c r="T116" s="38" t="str">
        <f t="shared" si="124"/>
        <v>31 Agustus 2026</v>
      </c>
      <c r="U116" s="41"/>
      <c r="V116" s="41"/>
      <c r="W116" s="42"/>
      <c r="X116" s="42"/>
      <c r="Y116" s="42"/>
      <c r="Z116" s="42"/>
    </row>
    <row r="117" ht="15.75" customHeight="1">
      <c r="A117" s="36" t="s">
        <v>5179</v>
      </c>
      <c r="B117" s="37"/>
      <c r="C117" s="37"/>
      <c r="D117" s="38" t="str">
        <f t="shared" si="1"/>
        <v/>
      </c>
      <c r="E117" s="38" t="str">
        <f>VLOOKUP(D117,'KELAS (REFERENSI)'!$E$1:$J$68,6,FALSE)</f>
        <v>#N/A</v>
      </c>
      <c r="F117" s="39" t="str">
        <f t="shared" si="2"/>
        <v>PETUGAS.0116/SPK/SE/PPL/3172/2026</v>
      </c>
      <c r="G117" s="40"/>
      <c r="H117" s="39" t="str">
        <f>VLOOKUP(G117,'MITRA (REFERENSI)'!$A:$Z,16,FALSE)</f>
        <v>#N/A</v>
      </c>
      <c r="I117" s="39" t="str">
        <f>VLOOKUP(G117,'MITRA (REFERENSI)'!$A:$Z,25,FALSE)</f>
        <v>#N/A</v>
      </c>
      <c r="J117" s="38" t="str">
        <f>VLOOKUP(G117,'MITRA (REFERENSI)'!$A:$Z,26,FALSE)</f>
        <v>#N/A</v>
      </c>
      <c r="K117" s="38" t="str">
        <f>VLOOKUP(G117,'MITRA (REFERENSI)'!$A:$Z,15,FALSE)</f>
        <v>#N/A</v>
      </c>
      <c r="L117" s="38" t="str">
        <f>VLOOKUP(G117,'MITRA (REFERENSI)'!$A:$Z,15,FALSE)</f>
        <v>#N/A</v>
      </c>
      <c r="M117" s="38" t="str">
        <f>IF(B117=1,'KELAS (REFERENSI)'!M117,IF(B117=2,'KELAS (REFERENSI)'!M132,IF(B117=3,'KELAS (REFERENSI)'!M147,IF(B117=4,'KELAS (REFERENSI)'!M162,""))))</f>
        <v/>
      </c>
      <c r="N117" s="38" t="str">
        <f>IF(B117=1,'KELAS (REFERENSI)'!N117,IF(B117=2,'KELAS (REFERENSI)'!N132,IF(B117=3,'KELAS (REFERENSI)'!N147,IF(B117=4,'KELAS (REFERENSI)'!N162,""))))</f>
        <v/>
      </c>
      <c r="O117" s="38" t="str">
        <f>IF(B117=1,'KELAS (REFERENSI)'!O117,IF(B117=2,'KELAS (REFERENSI)'!O132,IF(B117=3,'KELAS (REFERENSI)'!O147,IF(B117=4,'KELAS (REFERENSI)'!O162,""))))</f>
        <v/>
      </c>
      <c r="P117" s="38" t="str">
        <f>IF(B117=1,'KELAS (REFERENSI)'!P117,IF(B117=2,'KELAS (REFERENSI)'!P132,IF(B117=3,'KELAS (REFERENSI)'!P147,IF(B117=4,'KELAS (REFERENSI)'!P162,""))))</f>
        <v/>
      </c>
      <c r="Q117" s="38" t="str">
        <f t="shared" si="4"/>
        <v>BPS Kota Jakarta Timur</v>
      </c>
      <c r="R117" s="38" t="str">
        <f t="shared" si="56"/>
        <v/>
      </c>
      <c r="S117" s="38" t="str">
        <f t="shared" ref="S117:T117" si="125">S116</f>
        <v>15 Juni sampai dengan 31 Agustus 2026</v>
      </c>
      <c r="T117" s="38" t="str">
        <f t="shared" si="125"/>
        <v>31 Agustus 2026</v>
      </c>
      <c r="U117" s="41"/>
      <c r="V117" s="41"/>
      <c r="W117" s="42"/>
      <c r="X117" s="42"/>
      <c r="Y117" s="42"/>
      <c r="Z117" s="42"/>
    </row>
    <row r="118" ht="15.75" customHeight="1">
      <c r="A118" s="36" t="s">
        <v>5180</v>
      </c>
      <c r="B118" s="37"/>
      <c r="C118" s="37"/>
      <c r="D118" s="38" t="str">
        <f t="shared" si="1"/>
        <v/>
      </c>
      <c r="E118" s="38" t="str">
        <f>VLOOKUP(D118,'KELAS (REFERENSI)'!$E$1:$J$68,6,FALSE)</f>
        <v>#N/A</v>
      </c>
      <c r="F118" s="39" t="str">
        <f t="shared" si="2"/>
        <v>PETUGAS.0117/SPK/SE/PPL/3172/2026</v>
      </c>
      <c r="G118" s="40"/>
      <c r="H118" s="39" t="str">
        <f>VLOOKUP(G118,'MITRA (REFERENSI)'!$A:$Z,16,FALSE)</f>
        <v>#N/A</v>
      </c>
      <c r="I118" s="39" t="str">
        <f>VLOOKUP(G118,'MITRA (REFERENSI)'!$A:$Z,25,FALSE)</f>
        <v>#N/A</v>
      </c>
      <c r="J118" s="38" t="str">
        <f>VLOOKUP(G118,'MITRA (REFERENSI)'!$A:$Z,26,FALSE)</f>
        <v>#N/A</v>
      </c>
      <c r="K118" s="38" t="str">
        <f>VLOOKUP(G118,'MITRA (REFERENSI)'!$A:$Z,15,FALSE)</f>
        <v>#N/A</v>
      </c>
      <c r="L118" s="38" t="str">
        <f>VLOOKUP(G118,'MITRA (REFERENSI)'!$A:$Z,15,FALSE)</f>
        <v>#N/A</v>
      </c>
      <c r="M118" s="38" t="str">
        <f>IF(B118=1,'KELAS (REFERENSI)'!M118,IF(B118=2,'KELAS (REFERENSI)'!M133,IF(B118=3,'KELAS (REFERENSI)'!M148,IF(B118=4,'KELAS (REFERENSI)'!M163,""))))</f>
        <v/>
      </c>
      <c r="N118" s="38" t="str">
        <f>IF(B118=1,'KELAS (REFERENSI)'!N118,IF(B118=2,'KELAS (REFERENSI)'!N133,IF(B118=3,'KELAS (REFERENSI)'!N148,IF(B118=4,'KELAS (REFERENSI)'!N163,""))))</f>
        <v/>
      </c>
      <c r="O118" s="38" t="str">
        <f>IF(B118=1,'KELAS (REFERENSI)'!O118,IF(B118=2,'KELAS (REFERENSI)'!O133,IF(B118=3,'KELAS (REFERENSI)'!O148,IF(B118=4,'KELAS (REFERENSI)'!O163,""))))</f>
        <v/>
      </c>
      <c r="P118" s="38" t="str">
        <f>IF(B118=1,'KELAS (REFERENSI)'!P118,IF(B118=2,'KELAS (REFERENSI)'!P133,IF(B118=3,'KELAS (REFERENSI)'!P148,IF(B118=4,'KELAS (REFERENSI)'!P163,""))))</f>
        <v/>
      </c>
      <c r="Q118" s="38" t="str">
        <f t="shared" si="4"/>
        <v>BPS Kota Jakarta Timur</v>
      </c>
      <c r="R118" s="38" t="str">
        <f t="shared" si="56"/>
        <v/>
      </c>
      <c r="S118" s="38" t="str">
        <f t="shared" ref="S118:T118" si="126">S117</f>
        <v>15 Juni sampai dengan 31 Agustus 2026</v>
      </c>
      <c r="T118" s="38" t="str">
        <f t="shared" si="126"/>
        <v>31 Agustus 2026</v>
      </c>
      <c r="U118" s="41"/>
      <c r="V118" s="41"/>
      <c r="W118" s="42"/>
      <c r="X118" s="42"/>
      <c r="Y118" s="42"/>
      <c r="Z118" s="42"/>
    </row>
    <row r="119" ht="15.75" customHeight="1">
      <c r="A119" s="36" t="s">
        <v>5181</v>
      </c>
      <c r="B119" s="37"/>
      <c r="C119" s="37"/>
      <c r="D119" s="38" t="str">
        <f t="shared" si="1"/>
        <v/>
      </c>
      <c r="E119" s="38" t="str">
        <f>VLOOKUP(D119,'KELAS (REFERENSI)'!$E$1:$J$68,6,FALSE)</f>
        <v>#N/A</v>
      </c>
      <c r="F119" s="39" t="str">
        <f t="shared" si="2"/>
        <v>PETUGAS.0118/SPK/SE/PPL/3172/2026</v>
      </c>
      <c r="G119" s="40"/>
      <c r="H119" s="39" t="str">
        <f>VLOOKUP(G119,'MITRA (REFERENSI)'!$A:$Z,16,FALSE)</f>
        <v>#N/A</v>
      </c>
      <c r="I119" s="39" t="str">
        <f>VLOOKUP(G119,'MITRA (REFERENSI)'!$A:$Z,25,FALSE)</f>
        <v>#N/A</v>
      </c>
      <c r="J119" s="38" t="str">
        <f>VLOOKUP(G119,'MITRA (REFERENSI)'!$A:$Z,26,FALSE)</f>
        <v>#N/A</v>
      </c>
      <c r="K119" s="38" t="str">
        <f>VLOOKUP(G119,'MITRA (REFERENSI)'!$A:$Z,15,FALSE)</f>
        <v>#N/A</v>
      </c>
      <c r="L119" s="38" t="str">
        <f>VLOOKUP(G119,'MITRA (REFERENSI)'!$A:$Z,15,FALSE)</f>
        <v>#N/A</v>
      </c>
      <c r="M119" s="38" t="str">
        <f>IF(B119=1,'KELAS (REFERENSI)'!M119,IF(B119=2,'KELAS (REFERENSI)'!M134,IF(B119=3,'KELAS (REFERENSI)'!M149,IF(B119=4,'KELAS (REFERENSI)'!M164,""))))</f>
        <v/>
      </c>
      <c r="N119" s="38" t="str">
        <f>IF(B119=1,'KELAS (REFERENSI)'!N119,IF(B119=2,'KELAS (REFERENSI)'!N134,IF(B119=3,'KELAS (REFERENSI)'!N149,IF(B119=4,'KELAS (REFERENSI)'!N164,""))))</f>
        <v/>
      </c>
      <c r="O119" s="38" t="str">
        <f>IF(B119=1,'KELAS (REFERENSI)'!O119,IF(B119=2,'KELAS (REFERENSI)'!O134,IF(B119=3,'KELAS (REFERENSI)'!O149,IF(B119=4,'KELAS (REFERENSI)'!O164,""))))</f>
        <v/>
      </c>
      <c r="P119" s="38" t="str">
        <f>IF(B119=1,'KELAS (REFERENSI)'!P119,IF(B119=2,'KELAS (REFERENSI)'!P134,IF(B119=3,'KELAS (REFERENSI)'!P149,IF(B119=4,'KELAS (REFERENSI)'!P164,""))))</f>
        <v/>
      </c>
      <c r="Q119" s="38" t="str">
        <f t="shared" si="4"/>
        <v>BPS Kota Jakarta Timur</v>
      </c>
      <c r="R119" s="38" t="str">
        <f t="shared" si="56"/>
        <v/>
      </c>
      <c r="S119" s="38" t="str">
        <f t="shared" ref="S119:T119" si="127">S118</f>
        <v>15 Juni sampai dengan 31 Agustus 2026</v>
      </c>
      <c r="T119" s="38" t="str">
        <f t="shared" si="127"/>
        <v>31 Agustus 2026</v>
      </c>
      <c r="U119" s="41"/>
      <c r="V119" s="41"/>
      <c r="W119" s="42"/>
      <c r="X119" s="42"/>
      <c r="Y119" s="42"/>
      <c r="Z119" s="42"/>
    </row>
    <row r="120" ht="15.75" customHeight="1">
      <c r="A120" s="36" t="s">
        <v>5182</v>
      </c>
      <c r="B120" s="37"/>
      <c r="C120" s="37"/>
      <c r="D120" s="38" t="str">
        <f t="shared" si="1"/>
        <v/>
      </c>
      <c r="E120" s="38" t="str">
        <f>VLOOKUP(D120,'KELAS (REFERENSI)'!$E$1:$J$68,6,FALSE)</f>
        <v>#N/A</v>
      </c>
      <c r="F120" s="39" t="str">
        <f t="shared" si="2"/>
        <v>PETUGAS.0119/SPK/SE/PPL/3172/2026</v>
      </c>
      <c r="G120" s="40"/>
      <c r="H120" s="39" t="str">
        <f>VLOOKUP(G120,'MITRA (REFERENSI)'!$A:$Z,16,FALSE)</f>
        <v>#N/A</v>
      </c>
      <c r="I120" s="39" t="str">
        <f>VLOOKUP(G120,'MITRA (REFERENSI)'!$A:$Z,25,FALSE)</f>
        <v>#N/A</v>
      </c>
      <c r="J120" s="38" t="str">
        <f>VLOOKUP(G120,'MITRA (REFERENSI)'!$A:$Z,26,FALSE)</f>
        <v>#N/A</v>
      </c>
      <c r="K120" s="38" t="str">
        <f>VLOOKUP(G120,'MITRA (REFERENSI)'!$A:$Z,15,FALSE)</f>
        <v>#N/A</v>
      </c>
      <c r="L120" s="38" t="str">
        <f>VLOOKUP(G120,'MITRA (REFERENSI)'!$A:$Z,15,FALSE)</f>
        <v>#N/A</v>
      </c>
      <c r="M120" s="38" t="str">
        <f>IF(B120=1,'KELAS (REFERENSI)'!M120,IF(B120=2,'KELAS (REFERENSI)'!M135,IF(B120=3,'KELAS (REFERENSI)'!M150,IF(B120=4,'KELAS (REFERENSI)'!M165,""))))</f>
        <v/>
      </c>
      <c r="N120" s="38" t="str">
        <f>IF(B120=1,'KELAS (REFERENSI)'!N120,IF(B120=2,'KELAS (REFERENSI)'!N135,IF(B120=3,'KELAS (REFERENSI)'!N150,IF(B120=4,'KELAS (REFERENSI)'!N165,""))))</f>
        <v/>
      </c>
      <c r="O120" s="38" t="str">
        <f>IF(B120=1,'KELAS (REFERENSI)'!O120,IF(B120=2,'KELAS (REFERENSI)'!O135,IF(B120=3,'KELAS (REFERENSI)'!O150,IF(B120=4,'KELAS (REFERENSI)'!O165,""))))</f>
        <v/>
      </c>
      <c r="P120" s="38" t="str">
        <f>IF(B120=1,'KELAS (REFERENSI)'!P120,IF(B120=2,'KELAS (REFERENSI)'!P135,IF(B120=3,'KELAS (REFERENSI)'!P150,IF(B120=4,'KELAS (REFERENSI)'!P165,""))))</f>
        <v/>
      </c>
      <c r="Q120" s="38" t="str">
        <f t="shared" si="4"/>
        <v>BPS Kota Jakarta Timur</v>
      </c>
      <c r="R120" s="38" t="str">
        <f t="shared" si="56"/>
        <v/>
      </c>
      <c r="S120" s="38" t="str">
        <f t="shared" ref="S120:T120" si="128">S119</f>
        <v>15 Juni sampai dengan 31 Agustus 2026</v>
      </c>
      <c r="T120" s="38" t="str">
        <f t="shared" si="128"/>
        <v>31 Agustus 2026</v>
      </c>
      <c r="U120" s="41"/>
      <c r="V120" s="41"/>
      <c r="W120" s="42"/>
      <c r="X120" s="42"/>
      <c r="Y120" s="42"/>
      <c r="Z120" s="42"/>
    </row>
    <row r="121" ht="15.75" customHeight="1">
      <c r="A121" s="36" t="s">
        <v>5183</v>
      </c>
      <c r="B121" s="37"/>
      <c r="C121" s="37"/>
      <c r="D121" s="38" t="str">
        <f t="shared" si="1"/>
        <v/>
      </c>
      <c r="E121" s="38" t="str">
        <f>VLOOKUP(D121,'KELAS (REFERENSI)'!$E$1:$J$68,6,FALSE)</f>
        <v>#N/A</v>
      </c>
      <c r="F121" s="39" t="str">
        <f t="shared" si="2"/>
        <v>PETUGAS.0120/SPK/SE/PPL/3172/2026</v>
      </c>
      <c r="G121" s="40"/>
      <c r="H121" s="39" t="str">
        <f>VLOOKUP(G121,'MITRA (REFERENSI)'!$A:$Z,16,FALSE)</f>
        <v>#N/A</v>
      </c>
      <c r="I121" s="39" t="str">
        <f>VLOOKUP(G121,'MITRA (REFERENSI)'!$A:$Z,25,FALSE)</f>
        <v>#N/A</v>
      </c>
      <c r="J121" s="38" t="str">
        <f>VLOOKUP(G121,'MITRA (REFERENSI)'!$A:$Z,26,FALSE)</f>
        <v>#N/A</v>
      </c>
      <c r="K121" s="38" t="str">
        <f>VLOOKUP(G121,'MITRA (REFERENSI)'!$A:$Z,15,FALSE)</f>
        <v>#N/A</v>
      </c>
      <c r="L121" s="38" t="str">
        <f>VLOOKUP(G121,'MITRA (REFERENSI)'!$A:$Z,15,FALSE)</f>
        <v>#N/A</v>
      </c>
      <c r="M121" s="38" t="str">
        <f>IF(B121=1,'KELAS (REFERENSI)'!M121,IF(B121=2,'KELAS (REFERENSI)'!M136,IF(B121=3,'KELAS (REFERENSI)'!M151,IF(B121=4,'KELAS (REFERENSI)'!M166,""))))</f>
        <v/>
      </c>
      <c r="N121" s="38" t="str">
        <f>IF(B121=1,'KELAS (REFERENSI)'!N121,IF(B121=2,'KELAS (REFERENSI)'!N136,IF(B121=3,'KELAS (REFERENSI)'!N151,IF(B121=4,'KELAS (REFERENSI)'!N166,""))))</f>
        <v/>
      </c>
      <c r="O121" s="38" t="str">
        <f>IF(B121=1,'KELAS (REFERENSI)'!O121,IF(B121=2,'KELAS (REFERENSI)'!O136,IF(B121=3,'KELAS (REFERENSI)'!O151,IF(B121=4,'KELAS (REFERENSI)'!O166,""))))</f>
        <v/>
      </c>
      <c r="P121" s="38" t="str">
        <f>IF(B121=1,'KELAS (REFERENSI)'!P121,IF(B121=2,'KELAS (REFERENSI)'!P136,IF(B121=3,'KELAS (REFERENSI)'!P151,IF(B121=4,'KELAS (REFERENSI)'!P166,""))))</f>
        <v/>
      </c>
      <c r="Q121" s="38" t="str">
        <f t="shared" si="4"/>
        <v>BPS Kota Jakarta Timur</v>
      </c>
      <c r="R121" s="38" t="str">
        <f t="shared" si="56"/>
        <v/>
      </c>
      <c r="S121" s="38" t="str">
        <f t="shared" ref="S121:T121" si="129">S120</f>
        <v>15 Juni sampai dengan 31 Agustus 2026</v>
      </c>
      <c r="T121" s="38" t="str">
        <f t="shared" si="129"/>
        <v>31 Agustus 2026</v>
      </c>
      <c r="U121" s="41"/>
      <c r="V121" s="41"/>
      <c r="W121" s="42"/>
      <c r="X121" s="42"/>
      <c r="Y121" s="42"/>
      <c r="Z121" s="42"/>
    </row>
    <row r="122" ht="15.75" customHeight="1">
      <c r="A122" s="36" t="s">
        <v>5184</v>
      </c>
      <c r="B122" s="37"/>
      <c r="C122" s="37"/>
      <c r="D122" s="38" t="str">
        <f t="shared" si="1"/>
        <v/>
      </c>
      <c r="E122" s="38" t="str">
        <f>VLOOKUP(D122,'KELAS (REFERENSI)'!$E$1:$J$68,6,FALSE)</f>
        <v>#N/A</v>
      </c>
      <c r="F122" s="39" t="str">
        <f t="shared" si="2"/>
        <v>PETUGAS.0121/SPK/SE/PPL/3172/2026</v>
      </c>
      <c r="G122" s="40"/>
      <c r="H122" s="39" t="str">
        <f>VLOOKUP(G122,'MITRA (REFERENSI)'!$A:$Z,16,FALSE)</f>
        <v>#N/A</v>
      </c>
      <c r="I122" s="39" t="str">
        <f>VLOOKUP(G122,'MITRA (REFERENSI)'!$A:$Z,25,FALSE)</f>
        <v>#N/A</v>
      </c>
      <c r="J122" s="38" t="str">
        <f>VLOOKUP(G122,'MITRA (REFERENSI)'!$A:$Z,26,FALSE)</f>
        <v>#N/A</v>
      </c>
      <c r="K122" s="38" t="str">
        <f>VLOOKUP(G122,'MITRA (REFERENSI)'!$A:$Z,15,FALSE)</f>
        <v>#N/A</v>
      </c>
      <c r="L122" s="38" t="str">
        <f>VLOOKUP(G122,'MITRA (REFERENSI)'!$A:$Z,15,FALSE)</f>
        <v>#N/A</v>
      </c>
      <c r="M122" s="38" t="str">
        <f>IF(B122=1,'KELAS (REFERENSI)'!M122,IF(B122=2,'KELAS (REFERENSI)'!M137,IF(B122=3,'KELAS (REFERENSI)'!M152,IF(B122=4,'KELAS (REFERENSI)'!M167,""))))</f>
        <v/>
      </c>
      <c r="N122" s="38" t="str">
        <f>IF(B122=1,'KELAS (REFERENSI)'!N122,IF(B122=2,'KELAS (REFERENSI)'!N137,IF(B122=3,'KELAS (REFERENSI)'!N152,IF(B122=4,'KELAS (REFERENSI)'!N167,""))))</f>
        <v/>
      </c>
      <c r="O122" s="38" t="str">
        <f>IF(B122=1,'KELAS (REFERENSI)'!O122,IF(B122=2,'KELAS (REFERENSI)'!O137,IF(B122=3,'KELAS (REFERENSI)'!O152,IF(B122=4,'KELAS (REFERENSI)'!O167,""))))</f>
        <v/>
      </c>
      <c r="P122" s="38" t="str">
        <f>IF(B122=1,'KELAS (REFERENSI)'!P122,IF(B122=2,'KELAS (REFERENSI)'!P137,IF(B122=3,'KELAS (REFERENSI)'!P152,IF(B122=4,'KELAS (REFERENSI)'!P167,""))))</f>
        <v/>
      </c>
      <c r="Q122" s="38" t="str">
        <f t="shared" si="4"/>
        <v>BPS Kota Jakarta Timur</v>
      </c>
      <c r="R122" s="38" t="str">
        <f t="shared" si="56"/>
        <v/>
      </c>
      <c r="S122" s="38" t="str">
        <f t="shared" ref="S122:T122" si="130">S121</f>
        <v>15 Juni sampai dengan 31 Agustus 2026</v>
      </c>
      <c r="T122" s="38" t="str">
        <f t="shared" si="130"/>
        <v>31 Agustus 2026</v>
      </c>
      <c r="U122" s="41"/>
      <c r="V122" s="41"/>
      <c r="W122" s="42"/>
      <c r="X122" s="42"/>
      <c r="Y122" s="42"/>
      <c r="Z122" s="42"/>
    </row>
    <row r="123" ht="15.75" customHeight="1">
      <c r="A123" s="36" t="s">
        <v>5185</v>
      </c>
      <c r="B123" s="37"/>
      <c r="C123" s="37"/>
      <c r="D123" s="38" t="str">
        <f t="shared" si="1"/>
        <v/>
      </c>
      <c r="E123" s="38" t="str">
        <f>VLOOKUP(D123,'KELAS (REFERENSI)'!$E$1:$J$68,6,FALSE)</f>
        <v>#N/A</v>
      </c>
      <c r="F123" s="39" t="str">
        <f t="shared" si="2"/>
        <v>PETUGAS.0122/SPK/SE/PPL/3172/2026</v>
      </c>
      <c r="G123" s="40"/>
      <c r="H123" s="39" t="str">
        <f>VLOOKUP(G123,'MITRA (REFERENSI)'!$A:$Z,16,FALSE)</f>
        <v>#N/A</v>
      </c>
      <c r="I123" s="39" t="str">
        <f>VLOOKUP(G123,'MITRA (REFERENSI)'!$A:$Z,25,FALSE)</f>
        <v>#N/A</v>
      </c>
      <c r="J123" s="38" t="str">
        <f>VLOOKUP(G123,'MITRA (REFERENSI)'!$A:$Z,26,FALSE)</f>
        <v>#N/A</v>
      </c>
      <c r="K123" s="38" t="str">
        <f>VLOOKUP(G123,'MITRA (REFERENSI)'!$A:$Z,15,FALSE)</f>
        <v>#N/A</v>
      </c>
      <c r="L123" s="38" t="str">
        <f>VLOOKUP(G123,'MITRA (REFERENSI)'!$A:$Z,15,FALSE)</f>
        <v>#N/A</v>
      </c>
      <c r="M123" s="38" t="str">
        <f>IF(B123=1,'KELAS (REFERENSI)'!M123,IF(B123=2,'KELAS (REFERENSI)'!M138,IF(B123=3,'KELAS (REFERENSI)'!M153,IF(B123=4,'KELAS (REFERENSI)'!M168,""))))</f>
        <v/>
      </c>
      <c r="N123" s="38" t="str">
        <f>IF(B123=1,'KELAS (REFERENSI)'!N123,IF(B123=2,'KELAS (REFERENSI)'!N138,IF(B123=3,'KELAS (REFERENSI)'!N153,IF(B123=4,'KELAS (REFERENSI)'!N168,""))))</f>
        <v/>
      </c>
      <c r="O123" s="38" t="str">
        <f>IF(B123=1,'KELAS (REFERENSI)'!O123,IF(B123=2,'KELAS (REFERENSI)'!O138,IF(B123=3,'KELAS (REFERENSI)'!O153,IF(B123=4,'KELAS (REFERENSI)'!O168,""))))</f>
        <v/>
      </c>
      <c r="P123" s="38" t="str">
        <f>IF(B123=1,'KELAS (REFERENSI)'!P123,IF(B123=2,'KELAS (REFERENSI)'!P138,IF(B123=3,'KELAS (REFERENSI)'!P153,IF(B123=4,'KELAS (REFERENSI)'!P168,""))))</f>
        <v/>
      </c>
      <c r="Q123" s="38" t="str">
        <f t="shared" si="4"/>
        <v>BPS Kota Jakarta Timur</v>
      </c>
      <c r="R123" s="38" t="str">
        <f t="shared" si="56"/>
        <v/>
      </c>
      <c r="S123" s="38" t="str">
        <f t="shared" ref="S123:T123" si="131">S122</f>
        <v>15 Juni sampai dengan 31 Agustus 2026</v>
      </c>
      <c r="T123" s="38" t="str">
        <f t="shared" si="131"/>
        <v>31 Agustus 2026</v>
      </c>
      <c r="U123" s="41"/>
      <c r="V123" s="41"/>
      <c r="W123" s="42"/>
      <c r="X123" s="42"/>
      <c r="Y123" s="42"/>
      <c r="Z123" s="42"/>
    </row>
    <row r="124" ht="15.75" customHeight="1">
      <c r="A124" s="36" t="s">
        <v>5186</v>
      </c>
      <c r="B124" s="37"/>
      <c r="C124" s="37"/>
      <c r="D124" s="38" t="str">
        <f t="shared" si="1"/>
        <v/>
      </c>
      <c r="E124" s="38" t="str">
        <f>VLOOKUP(D124,'KELAS (REFERENSI)'!$E$1:$J$68,6,FALSE)</f>
        <v>#N/A</v>
      </c>
      <c r="F124" s="39" t="str">
        <f t="shared" si="2"/>
        <v>PETUGAS.0123/SPK/SE/PPL/3172/2026</v>
      </c>
      <c r="G124" s="40"/>
      <c r="H124" s="39" t="str">
        <f>VLOOKUP(G124,'MITRA (REFERENSI)'!$A:$Z,16,FALSE)</f>
        <v>#N/A</v>
      </c>
      <c r="I124" s="39" t="str">
        <f>VLOOKUP(G124,'MITRA (REFERENSI)'!$A:$Z,25,FALSE)</f>
        <v>#N/A</v>
      </c>
      <c r="J124" s="38" t="str">
        <f>VLOOKUP(G124,'MITRA (REFERENSI)'!$A:$Z,26,FALSE)</f>
        <v>#N/A</v>
      </c>
      <c r="K124" s="38" t="str">
        <f>VLOOKUP(G124,'MITRA (REFERENSI)'!$A:$Z,15,FALSE)</f>
        <v>#N/A</v>
      </c>
      <c r="L124" s="38" t="str">
        <f>VLOOKUP(G124,'MITRA (REFERENSI)'!$A:$Z,15,FALSE)</f>
        <v>#N/A</v>
      </c>
      <c r="M124" s="38" t="str">
        <f>IF(B124=1,'KELAS (REFERENSI)'!M124,IF(B124=2,'KELAS (REFERENSI)'!M139,IF(B124=3,'KELAS (REFERENSI)'!M154,IF(B124=4,'KELAS (REFERENSI)'!M169,""))))</f>
        <v/>
      </c>
      <c r="N124" s="38" t="str">
        <f>IF(B124=1,'KELAS (REFERENSI)'!N124,IF(B124=2,'KELAS (REFERENSI)'!N139,IF(B124=3,'KELAS (REFERENSI)'!N154,IF(B124=4,'KELAS (REFERENSI)'!N169,""))))</f>
        <v/>
      </c>
      <c r="O124" s="38" t="str">
        <f>IF(B124=1,'KELAS (REFERENSI)'!O124,IF(B124=2,'KELAS (REFERENSI)'!O139,IF(B124=3,'KELAS (REFERENSI)'!O154,IF(B124=4,'KELAS (REFERENSI)'!O169,""))))</f>
        <v/>
      </c>
      <c r="P124" s="38" t="str">
        <f>IF(B124=1,'KELAS (REFERENSI)'!P124,IF(B124=2,'KELAS (REFERENSI)'!P139,IF(B124=3,'KELAS (REFERENSI)'!P154,IF(B124=4,'KELAS (REFERENSI)'!P169,""))))</f>
        <v/>
      </c>
      <c r="Q124" s="38" t="str">
        <f t="shared" si="4"/>
        <v>BPS Kota Jakarta Timur</v>
      </c>
      <c r="R124" s="38" t="str">
        <f t="shared" si="56"/>
        <v/>
      </c>
      <c r="S124" s="38" t="str">
        <f t="shared" ref="S124:T124" si="132">S123</f>
        <v>15 Juni sampai dengan 31 Agustus 2026</v>
      </c>
      <c r="T124" s="38" t="str">
        <f t="shared" si="132"/>
        <v>31 Agustus 2026</v>
      </c>
      <c r="U124" s="41"/>
      <c r="V124" s="41"/>
      <c r="W124" s="42"/>
      <c r="X124" s="42"/>
      <c r="Y124" s="42"/>
      <c r="Z124" s="42"/>
    </row>
    <row r="125" ht="15.75" customHeight="1">
      <c r="A125" s="36" t="s">
        <v>5187</v>
      </c>
      <c r="B125" s="37"/>
      <c r="C125" s="37"/>
      <c r="D125" s="38" t="str">
        <f t="shared" si="1"/>
        <v/>
      </c>
      <c r="E125" s="38" t="str">
        <f>VLOOKUP(D125,'KELAS (REFERENSI)'!$E$1:$J$68,6,FALSE)</f>
        <v>#N/A</v>
      </c>
      <c r="F125" s="39" t="str">
        <f t="shared" si="2"/>
        <v>PETUGAS.0124/SPK/SE/PPL/3172/2026</v>
      </c>
      <c r="G125" s="40"/>
      <c r="H125" s="39" t="str">
        <f>VLOOKUP(G125,'MITRA (REFERENSI)'!$A:$Z,16,FALSE)</f>
        <v>#N/A</v>
      </c>
      <c r="I125" s="39" t="str">
        <f>VLOOKUP(G125,'MITRA (REFERENSI)'!$A:$Z,25,FALSE)</f>
        <v>#N/A</v>
      </c>
      <c r="J125" s="38" t="str">
        <f>VLOOKUP(G125,'MITRA (REFERENSI)'!$A:$Z,26,FALSE)</f>
        <v>#N/A</v>
      </c>
      <c r="K125" s="38" t="str">
        <f>VLOOKUP(G125,'MITRA (REFERENSI)'!$A:$Z,15,FALSE)</f>
        <v>#N/A</v>
      </c>
      <c r="L125" s="38" t="str">
        <f>VLOOKUP(G125,'MITRA (REFERENSI)'!$A:$Z,15,FALSE)</f>
        <v>#N/A</v>
      </c>
      <c r="M125" s="38" t="str">
        <f>IF(B125=1,'KELAS (REFERENSI)'!M125,IF(B125=2,'KELAS (REFERENSI)'!M140,IF(B125=3,'KELAS (REFERENSI)'!M155,IF(B125=4,'KELAS (REFERENSI)'!M170,""))))</f>
        <v/>
      </c>
      <c r="N125" s="38" t="str">
        <f>IF(B125=1,'KELAS (REFERENSI)'!N125,IF(B125=2,'KELAS (REFERENSI)'!N140,IF(B125=3,'KELAS (REFERENSI)'!N155,IF(B125=4,'KELAS (REFERENSI)'!N170,""))))</f>
        <v/>
      </c>
      <c r="O125" s="38" t="str">
        <f>IF(B125=1,'KELAS (REFERENSI)'!O125,IF(B125=2,'KELAS (REFERENSI)'!O140,IF(B125=3,'KELAS (REFERENSI)'!O155,IF(B125=4,'KELAS (REFERENSI)'!O170,""))))</f>
        <v/>
      </c>
      <c r="P125" s="38" t="str">
        <f>IF(B125=1,'KELAS (REFERENSI)'!P125,IF(B125=2,'KELAS (REFERENSI)'!P140,IF(B125=3,'KELAS (REFERENSI)'!P155,IF(B125=4,'KELAS (REFERENSI)'!P170,""))))</f>
        <v/>
      </c>
      <c r="Q125" s="38" t="str">
        <f t="shared" si="4"/>
        <v>BPS Kota Jakarta Timur</v>
      </c>
      <c r="R125" s="38" t="str">
        <f t="shared" si="56"/>
        <v/>
      </c>
      <c r="S125" s="38" t="str">
        <f t="shared" ref="S125:T125" si="133">S124</f>
        <v>15 Juni sampai dengan 31 Agustus 2026</v>
      </c>
      <c r="T125" s="38" t="str">
        <f t="shared" si="133"/>
        <v>31 Agustus 2026</v>
      </c>
      <c r="U125" s="41"/>
      <c r="V125" s="41"/>
      <c r="W125" s="42"/>
      <c r="X125" s="42"/>
      <c r="Y125" s="42"/>
      <c r="Z125" s="42"/>
    </row>
    <row r="126" ht="15.75" customHeight="1">
      <c r="A126" s="36" t="s">
        <v>5188</v>
      </c>
      <c r="B126" s="37"/>
      <c r="C126" s="37"/>
      <c r="D126" s="38" t="str">
        <f t="shared" si="1"/>
        <v/>
      </c>
      <c r="E126" s="38" t="str">
        <f>VLOOKUP(D126,'KELAS (REFERENSI)'!$E$1:$J$68,6,FALSE)</f>
        <v>#N/A</v>
      </c>
      <c r="F126" s="39" t="str">
        <f t="shared" si="2"/>
        <v>PETUGAS.0125/SPK/SE/PPL/3172/2026</v>
      </c>
      <c r="G126" s="40"/>
      <c r="H126" s="39" t="str">
        <f>VLOOKUP(G126,'MITRA (REFERENSI)'!$A:$Z,16,FALSE)</f>
        <v>#N/A</v>
      </c>
      <c r="I126" s="39" t="str">
        <f>VLOOKUP(G126,'MITRA (REFERENSI)'!$A:$Z,25,FALSE)</f>
        <v>#N/A</v>
      </c>
      <c r="J126" s="38" t="str">
        <f>VLOOKUP(G126,'MITRA (REFERENSI)'!$A:$Z,26,FALSE)</f>
        <v>#N/A</v>
      </c>
      <c r="K126" s="38" t="str">
        <f>VLOOKUP(G126,'MITRA (REFERENSI)'!$A:$Z,15,FALSE)</f>
        <v>#N/A</v>
      </c>
      <c r="L126" s="38" t="str">
        <f>VLOOKUP(G126,'MITRA (REFERENSI)'!$A:$Z,15,FALSE)</f>
        <v>#N/A</v>
      </c>
      <c r="M126" s="38" t="str">
        <f>IF(B126=1,'KELAS (REFERENSI)'!M126,IF(B126=2,'KELAS (REFERENSI)'!M141,IF(B126=3,'KELAS (REFERENSI)'!M156,IF(B126=4,'KELAS (REFERENSI)'!M171,""))))</f>
        <v/>
      </c>
      <c r="N126" s="38" t="str">
        <f>IF(B126=1,'KELAS (REFERENSI)'!N126,IF(B126=2,'KELAS (REFERENSI)'!N141,IF(B126=3,'KELAS (REFERENSI)'!N156,IF(B126=4,'KELAS (REFERENSI)'!N171,""))))</f>
        <v/>
      </c>
      <c r="O126" s="38" t="str">
        <f>IF(B126=1,'KELAS (REFERENSI)'!O126,IF(B126=2,'KELAS (REFERENSI)'!O141,IF(B126=3,'KELAS (REFERENSI)'!O156,IF(B126=4,'KELAS (REFERENSI)'!O171,""))))</f>
        <v/>
      </c>
      <c r="P126" s="38" t="str">
        <f>IF(B126=1,'KELAS (REFERENSI)'!P126,IF(B126=2,'KELAS (REFERENSI)'!P141,IF(B126=3,'KELAS (REFERENSI)'!P156,IF(B126=4,'KELAS (REFERENSI)'!P171,""))))</f>
        <v/>
      </c>
      <c r="Q126" s="38" t="str">
        <f t="shared" si="4"/>
        <v>BPS Kota Jakarta Timur</v>
      </c>
      <c r="R126" s="38" t="str">
        <f t="shared" si="56"/>
        <v/>
      </c>
      <c r="S126" s="38" t="str">
        <f t="shared" ref="S126:T126" si="134">S125</f>
        <v>15 Juni sampai dengan 31 Agustus 2026</v>
      </c>
      <c r="T126" s="38" t="str">
        <f t="shared" si="134"/>
        <v>31 Agustus 2026</v>
      </c>
      <c r="U126" s="41"/>
      <c r="V126" s="41"/>
      <c r="W126" s="42"/>
      <c r="X126" s="42"/>
      <c r="Y126" s="42"/>
      <c r="Z126" s="42"/>
    </row>
    <row r="127" ht="15.75" customHeight="1">
      <c r="A127" s="36" t="s">
        <v>5189</v>
      </c>
      <c r="B127" s="37"/>
      <c r="C127" s="37"/>
      <c r="D127" s="38" t="str">
        <f t="shared" si="1"/>
        <v/>
      </c>
      <c r="E127" s="38" t="str">
        <f>VLOOKUP(D127,'KELAS (REFERENSI)'!$E$1:$J$68,6,FALSE)</f>
        <v>#N/A</v>
      </c>
      <c r="F127" s="39" t="str">
        <f t="shared" si="2"/>
        <v>PETUGAS.0126/SPK/SE/PPL/3172/2026</v>
      </c>
      <c r="G127" s="40"/>
      <c r="H127" s="39" t="str">
        <f>VLOOKUP(G127,'MITRA (REFERENSI)'!$A:$Z,16,FALSE)</f>
        <v>#N/A</v>
      </c>
      <c r="I127" s="39" t="str">
        <f>VLOOKUP(G127,'MITRA (REFERENSI)'!$A:$Z,25,FALSE)</f>
        <v>#N/A</v>
      </c>
      <c r="J127" s="38" t="str">
        <f>VLOOKUP(G127,'MITRA (REFERENSI)'!$A:$Z,26,FALSE)</f>
        <v>#N/A</v>
      </c>
      <c r="K127" s="38" t="str">
        <f>VLOOKUP(G127,'MITRA (REFERENSI)'!$A:$Z,15,FALSE)</f>
        <v>#N/A</v>
      </c>
      <c r="L127" s="38" t="str">
        <f>VLOOKUP(G127,'MITRA (REFERENSI)'!$A:$Z,15,FALSE)</f>
        <v>#N/A</v>
      </c>
      <c r="M127" s="38" t="str">
        <f>IF(B127=1,'KELAS (REFERENSI)'!M127,IF(B127=2,'KELAS (REFERENSI)'!M142,IF(B127=3,'KELAS (REFERENSI)'!M157,IF(B127=4,'KELAS (REFERENSI)'!M172,""))))</f>
        <v/>
      </c>
      <c r="N127" s="38" t="str">
        <f>IF(B127=1,'KELAS (REFERENSI)'!N127,IF(B127=2,'KELAS (REFERENSI)'!N142,IF(B127=3,'KELAS (REFERENSI)'!N157,IF(B127=4,'KELAS (REFERENSI)'!N172,""))))</f>
        <v/>
      </c>
      <c r="O127" s="38" t="str">
        <f>IF(B127=1,'KELAS (REFERENSI)'!O127,IF(B127=2,'KELAS (REFERENSI)'!O142,IF(B127=3,'KELAS (REFERENSI)'!O157,IF(B127=4,'KELAS (REFERENSI)'!O172,""))))</f>
        <v/>
      </c>
      <c r="P127" s="38" t="str">
        <f>IF(B127=1,'KELAS (REFERENSI)'!P127,IF(B127=2,'KELAS (REFERENSI)'!P142,IF(B127=3,'KELAS (REFERENSI)'!P157,IF(B127=4,'KELAS (REFERENSI)'!P172,""))))</f>
        <v/>
      </c>
      <c r="Q127" s="38" t="str">
        <f t="shared" si="4"/>
        <v>BPS Kota Jakarta Timur</v>
      </c>
      <c r="R127" s="38" t="str">
        <f t="shared" si="56"/>
        <v/>
      </c>
      <c r="S127" s="38" t="str">
        <f t="shared" ref="S127:T127" si="135">S126</f>
        <v>15 Juni sampai dengan 31 Agustus 2026</v>
      </c>
      <c r="T127" s="38" t="str">
        <f t="shared" si="135"/>
        <v>31 Agustus 2026</v>
      </c>
      <c r="U127" s="41"/>
      <c r="V127" s="41"/>
      <c r="W127" s="42"/>
      <c r="X127" s="42"/>
      <c r="Y127" s="42"/>
      <c r="Z127" s="42"/>
    </row>
    <row r="128" ht="15.75" customHeight="1">
      <c r="A128" s="36" t="s">
        <v>5190</v>
      </c>
      <c r="B128" s="37"/>
      <c r="C128" s="37"/>
      <c r="D128" s="38" t="str">
        <f t="shared" si="1"/>
        <v/>
      </c>
      <c r="E128" s="38" t="str">
        <f>VLOOKUP(D128,'KELAS (REFERENSI)'!$E$1:$J$68,6,FALSE)</f>
        <v>#N/A</v>
      </c>
      <c r="F128" s="39" t="str">
        <f t="shared" si="2"/>
        <v>PETUGAS.0127/SPK/SE/PPL/3172/2026</v>
      </c>
      <c r="G128" s="40"/>
      <c r="H128" s="39" t="str">
        <f>VLOOKUP(G128,'MITRA (REFERENSI)'!$A:$Z,16,FALSE)</f>
        <v>#N/A</v>
      </c>
      <c r="I128" s="39" t="str">
        <f>VLOOKUP(G128,'MITRA (REFERENSI)'!$A:$Z,25,FALSE)</f>
        <v>#N/A</v>
      </c>
      <c r="J128" s="38" t="str">
        <f>VLOOKUP(G128,'MITRA (REFERENSI)'!$A:$Z,26,FALSE)</f>
        <v>#N/A</v>
      </c>
      <c r="K128" s="38" t="str">
        <f>VLOOKUP(G128,'MITRA (REFERENSI)'!$A:$Z,15,FALSE)</f>
        <v>#N/A</v>
      </c>
      <c r="L128" s="38" t="str">
        <f>VLOOKUP(G128,'MITRA (REFERENSI)'!$A:$Z,15,FALSE)</f>
        <v>#N/A</v>
      </c>
      <c r="M128" s="38" t="str">
        <f>IF(B128=1,'KELAS (REFERENSI)'!M128,IF(B128=2,'KELAS (REFERENSI)'!M143,IF(B128=3,'KELAS (REFERENSI)'!M158,IF(B128=4,'KELAS (REFERENSI)'!M173,""))))</f>
        <v/>
      </c>
      <c r="N128" s="38" t="str">
        <f>IF(B128=1,'KELAS (REFERENSI)'!N128,IF(B128=2,'KELAS (REFERENSI)'!N143,IF(B128=3,'KELAS (REFERENSI)'!N158,IF(B128=4,'KELAS (REFERENSI)'!N173,""))))</f>
        <v/>
      </c>
      <c r="O128" s="38" t="str">
        <f>IF(B128=1,'KELAS (REFERENSI)'!O128,IF(B128=2,'KELAS (REFERENSI)'!O143,IF(B128=3,'KELAS (REFERENSI)'!O158,IF(B128=4,'KELAS (REFERENSI)'!O173,""))))</f>
        <v/>
      </c>
      <c r="P128" s="38" t="str">
        <f>IF(B128=1,'KELAS (REFERENSI)'!P128,IF(B128=2,'KELAS (REFERENSI)'!P143,IF(B128=3,'KELAS (REFERENSI)'!P158,IF(B128=4,'KELAS (REFERENSI)'!P173,""))))</f>
        <v/>
      </c>
      <c r="Q128" s="38" t="str">
        <f t="shared" si="4"/>
        <v>BPS Kota Jakarta Timur</v>
      </c>
      <c r="R128" s="38" t="str">
        <f t="shared" si="56"/>
        <v/>
      </c>
      <c r="S128" s="38" t="str">
        <f t="shared" ref="S128:T128" si="136">S127</f>
        <v>15 Juni sampai dengan 31 Agustus 2026</v>
      </c>
      <c r="T128" s="38" t="str">
        <f t="shared" si="136"/>
        <v>31 Agustus 2026</v>
      </c>
      <c r="U128" s="41"/>
      <c r="V128" s="41"/>
      <c r="W128" s="42"/>
      <c r="X128" s="42"/>
      <c r="Y128" s="42"/>
      <c r="Z128" s="42"/>
    </row>
    <row r="129" ht="15.75" customHeight="1">
      <c r="A129" s="36" t="s">
        <v>5191</v>
      </c>
      <c r="B129" s="37"/>
      <c r="C129" s="37"/>
      <c r="D129" s="38" t="str">
        <f t="shared" si="1"/>
        <v/>
      </c>
      <c r="E129" s="38" t="str">
        <f>VLOOKUP(D129,'KELAS (REFERENSI)'!$E$1:$J$68,6,FALSE)</f>
        <v>#N/A</v>
      </c>
      <c r="F129" s="39" t="str">
        <f t="shared" si="2"/>
        <v>PETUGAS.0128/SPK/SE/PPL/3172/2026</v>
      </c>
      <c r="G129" s="40"/>
      <c r="H129" s="39" t="str">
        <f>VLOOKUP(G129,'MITRA (REFERENSI)'!$A:$Z,16,FALSE)</f>
        <v>#N/A</v>
      </c>
      <c r="I129" s="39" t="str">
        <f>VLOOKUP(G129,'MITRA (REFERENSI)'!$A:$Z,25,FALSE)</f>
        <v>#N/A</v>
      </c>
      <c r="J129" s="38" t="str">
        <f>VLOOKUP(G129,'MITRA (REFERENSI)'!$A:$Z,26,FALSE)</f>
        <v>#N/A</v>
      </c>
      <c r="K129" s="38" t="str">
        <f>VLOOKUP(G129,'MITRA (REFERENSI)'!$A:$Z,15,FALSE)</f>
        <v>#N/A</v>
      </c>
      <c r="L129" s="38" t="str">
        <f>VLOOKUP(G129,'MITRA (REFERENSI)'!$A:$Z,15,FALSE)</f>
        <v>#N/A</v>
      </c>
      <c r="M129" s="38" t="str">
        <f>IF(B129=1,'KELAS (REFERENSI)'!M129,IF(B129=2,'KELAS (REFERENSI)'!M144,IF(B129=3,'KELAS (REFERENSI)'!M159,IF(B129=4,'KELAS (REFERENSI)'!M174,""))))</f>
        <v/>
      </c>
      <c r="N129" s="38" t="str">
        <f>IF(B129=1,'KELAS (REFERENSI)'!N129,IF(B129=2,'KELAS (REFERENSI)'!N144,IF(B129=3,'KELAS (REFERENSI)'!N159,IF(B129=4,'KELAS (REFERENSI)'!N174,""))))</f>
        <v/>
      </c>
      <c r="O129" s="38" t="str">
        <f>IF(B129=1,'KELAS (REFERENSI)'!O129,IF(B129=2,'KELAS (REFERENSI)'!O144,IF(B129=3,'KELAS (REFERENSI)'!O159,IF(B129=4,'KELAS (REFERENSI)'!O174,""))))</f>
        <v/>
      </c>
      <c r="P129" s="38" t="str">
        <f>IF(B129=1,'KELAS (REFERENSI)'!P129,IF(B129=2,'KELAS (REFERENSI)'!P144,IF(B129=3,'KELAS (REFERENSI)'!P159,IF(B129=4,'KELAS (REFERENSI)'!P174,""))))</f>
        <v/>
      </c>
      <c r="Q129" s="38" t="str">
        <f t="shared" si="4"/>
        <v>BPS Kota Jakarta Timur</v>
      </c>
      <c r="R129" s="38" t="str">
        <f t="shared" si="56"/>
        <v/>
      </c>
      <c r="S129" s="38" t="str">
        <f t="shared" ref="S129:T129" si="137">S128</f>
        <v>15 Juni sampai dengan 31 Agustus 2026</v>
      </c>
      <c r="T129" s="38" t="str">
        <f t="shared" si="137"/>
        <v>31 Agustus 2026</v>
      </c>
      <c r="U129" s="41"/>
      <c r="V129" s="41"/>
      <c r="W129" s="42"/>
      <c r="X129" s="42"/>
      <c r="Y129" s="42"/>
      <c r="Z129" s="42"/>
    </row>
    <row r="130" ht="15.75" customHeight="1">
      <c r="A130" s="36" t="s">
        <v>5192</v>
      </c>
      <c r="B130" s="37"/>
      <c r="C130" s="37"/>
      <c r="D130" s="38" t="str">
        <f t="shared" si="1"/>
        <v/>
      </c>
      <c r="E130" s="38" t="str">
        <f>VLOOKUP(D130,'KELAS (REFERENSI)'!$E$1:$J$68,6,FALSE)</f>
        <v>#N/A</v>
      </c>
      <c r="F130" s="39" t="str">
        <f t="shared" si="2"/>
        <v>PETUGAS.0129/SPK/SE/PPL/3172/2026</v>
      </c>
      <c r="G130" s="40"/>
      <c r="H130" s="39" t="str">
        <f>VLOOKUP(G130,'MITRA (REFERENSI)'!$A:$Z,16,FALSE)</f>
        <v>#N/A</v>
      </c>
      <c r="I130" s="39" t="str">
        <f>VLOOKUP(G130,'MITRA (REFERENSI)'!$A:$Z,25,FALSE)</f>
        <v>#N/A</v>
      </c>
      <c r="J130" s="38" t="str">
        <f>VLOOKUP(G130,'MITRA (REFERENSI)'!$A:$Z,26,FALSE)</f>
        <v>#N/A</v>
      </c>
      <c r="K130" s="38" t="str">
        <f>VLOOKUP(G130,'MITRA (REFERENSI)'!$A:$Z,15,FALSE)</f>
        <v>#N/A</v>
      </c>
      <c r="L130" s="38" t="str">
        <f>VLOOKUP(G130,'MITRA (REFERENSI)'!$A:$Z,15,FALSE)</f>
        <v>#N/A</v>
      </c>
      <c r="M130" s="38" t="str">
        <f>IF(B130=1,'KELAS (REFERENSI)'!M130,IF(B130=2,'KELAS (REFERENSI)'!M145,IF(B130=3,'KELAS (REFERENSI)'!M160,IF(B130=4,'KELAS (REFERENSI)'!M175,""))))</f>
        <v/>
      </c>
      <c r="N130" s="38" t="str">
        <f>IF(B130=1,'KELAS (REFERENSI)'!N130,IF(B130=2,'KELAS (REFERENSI)'!N145,IF(B130=3,'KELAS (REFERENSI)'!N160,IF(B130=4,'KELAS (REFERENSI)'!N175,""))))</f>
        <v/>
      </c>
      <c r="O130" s="38" t="str">
        <f>IF(B130=1,'KELAS (REFERENSI)'!O130,IF(B130=2,'KELAS (REFERENSI)'!O145,IF(B130=3,'KELAS (REFERENSI)'!O160,IF(B130=4,'KELAS (REFERENSI)'!O175,""))))</f>
        <v/>
      </c>
      <c r="P130" s="38" t="str">
        <f>IF(B130=1,'KELAS (REFERENSI)'!P130,IF(B130=2,'KELAS (REFERENSI)'!P145,IF(B130=3,'KELAS (REFERENSI)'!P160,IF(B130=4,'KELAS (REFERENSI)'!P175,""))))</f>
        <v/>
      </c>
      <c r="Q130" s="38" t="str">
        <f t="shared" si="4"/>
        <v>BPS Kota Jakarta Timur</v>
      </c>
      <c r="R130" s="38" t="str">
        <f t="shared" si="56"/>
        <v/>
      </c>
      <c r="S130" s="38" t="str">
        <f t="shared" ref="S130:T130" si="138">S129</f>
        <v>15 Juni sampai dengan 31 Agustus 2026</v>
      </c>
      <c r="T130" s="38" t="str">
        <f t="shared" si="138"/>
        <v>31 Agustus 2026</v>
      </c>
      <c r="U130" s="41"/>
      <c r="V130" s="41"/>
      <c r="W130" s="42"/>
      <c r="X130" s="42"/>
      <c r="Y130" s="42"/>
      <c r="Z130" s="42"/>
    </row>
    <row r="131" ht="15.75" customHeight="1">
      <c r="A131" s="36" t="s">
        <v>5193</v>
      </c>
      <c r="B131" s="37"/>
      <c r="C131" s="37"/>
      <c r="D131" s="38" t="str">
        <f t="shared" si="1"/>
        <v/>
      </c>
      <c r="E131" s="38" t="str">
        <f>VLOOKUP(D131,'KELAS (REFERENSI)'!$E$1:$J$68,6,FALSE)</f>
        <v>#N/A</v>
      </c>
      <c r="F131" s="39" t="str">
        <f t="shared" si="2"/>
        <v>PETUGAS.0130/SPK/SE/PPL/3172/2026</v>
      </c>
      <c r="G131" s="40"/>
      <c r="H131" s="39" t="str">
        <f>VLOOKUP(G131,'MITRA (REFERENSI)'!$A:$Z,16,FALSE)</f>
        <v>#N/A</v>
      </c>
      <c r="I131" s="39" t="str">
        <f>VLOOKUP(G131,'MITRA (REFERENSI)'!$A:$Z,25,FALSE)</f>
        <v>#N/A</v>
      </c>
      <c r="J131" s="38" t="str">
        <f>VLOOKUP(G131,'MITRA (REFERENSI)'!$A:$Z,26,FALSE)</f>
        <v>#N/A</v>
      </c>
      <c r="K131" s="38" t="str">
        <f>VLOOKUP(G131,'MITRA (REFERENSI)'!$A:$Z,15,FALSE)</f>
        <v>#N/A</v>
      </c>
      <c r="L131" s="38" t="str">
        <f>VLOOKUP(G131,'MITRA (REFERENSI)'!$A:$Z,15,FALSE)</f>
        <v>#N/A</v>
      </c>
      <c r="M131" s="38" t="str">
        <f>IF(B131=1,'KELAS (REFERENSI)'!M131,IF(B131=2,'KELAS (REFERENSI)'!M146,IF(B131=3,'KELAS (REFERENSI)'!M161,IF(B131=4,'KELAS (REFERENSI)'!M176,""))))</f>
        <v/>
      </c>
      <c r="N131" s="38" t="str">
        <f>IF(B131=1,'KELAS (REFERENSI)'!N131,IF(B131=2,'KELAS (REFERENSI)'!N146,IF(B131=3,'KELAS (REFERENSI)'!N161,IF(B131=4,'KELAS (REFERENSI)'!N176,""))))</f>
        <v/>
      </c>
      <c r="O131" s="38" t="str">
        <f>IF(B131=1,'KELAS (REFERENSI)'!O131,IF(B131=2,'KELAS (REFERENSI)'!O146,IF(B131=3,'KELAS (REFERENSI)'!O161,IF(B131=4,'KELAS (REFERENSI)'!O176,""))))</f>
        <v/>
      </c>
      <c r="P131" s="38" t="str">
        <f>IF(B131=1,'KELAS (REFERENSI)'!P131,IF(B131=2,'KELAS (REFERENSI)'!P146,IF(B131=3,'KELAS (REFERENSI)'!P161,IF(B131=4,'KELAS (REFERENSI)'!P176,""))))</f>
        <v/>
      </c>
      <c r="Q131" s="38" t="str">
        <f t="shared" si="4"/>
        <v>BPS Kota Jakarta Timur</v>
      </c>
      <c r="R131" s="38" t="str">
        <f t="shared" si="56"/>
        <v/>
      </c>
      <c r="S131" s="38" t="str">
        <f t="shared" ref="S131:T131" si="139">S130</f>
        <v>15 Juni sampai dengan 31 Agustus 2026</v>
      </c>
      <c r="T131" s="38" t="str">
        <f t="shared" si="139"/>
        <v>31 Agustus 2026</v>
      </c>
      <c r="U131" s="41"/>
      <c r="V131" s="41"/>
      <c r="W131" s="42"/>
      <c r="X131" s="42"/>
      <c r="Y131" s="42"/>
      <c r="Z131" s="42"/>
    </row>
    <row r="132" ht="15.75" customHeight="1">
      <c r="A132" s="36" t="s">
        <v>5194</v>
      </c>
      <c r="B132" s="37"/>
      <c r="C132" s="37"/>
      <c r="D132" s="38" t="str">
        <f t="shared" si="1"/>
        <v/>
      </c>
      <c r="E132" s="38" t="str">
        <f>VLOOKUP(D132,'KELAS (REFERENSI)'!$E$1:$J$68,6,FALSE)</f>
        <v>#N/A</v>
      </c>
      <c r="F132" s="39" t="str">
        <f t="shared" si="2"/>
        <v>PETUGAS.0131/SPK/SE/PPL/3172/2026</v>
      </c>
      <c r="G132" s="40"/>
      <c r="H132" s="39" t="str">
        <f>VLOOKUP(G132,'MITRA (REFERENSI)'!$A:$Z,16,FALSE)</f>
        <v>#N/A</v>
      </c>
      <c r="I132" s="39" t="str">
        <f>VLOOKUP(G132,'MITRA (REFERENSI)'!$A:$Z,25,FALSE)</f>
        <v>#N/A</v>
      </c>
      <c r="J132" s="38" t="str">
        <f>VLOOKUP(G132,'MITRA (REFERENSI)'!$A:$Z,26,FALSE)</f>
        <v>#N/A</v>
      </c>
      <c r="K132" s="38" t="str">
        <f>VLOOKUP(G132,'MITRA (REFERENSI)'!$A:$Z,15,FALSE)</f>
        <v>#N/A</v>
      </c>
      <c r="L132" s="38" t="str">
        <f>VLOOKUP(G132,'MITRA (REFERENSI)'!$A:$Z,15,FALSE)</f>
        <v>#N/A</v>
      </c>
      <c r="M132" s="38" t="str">
        <f>IF(B132=1,'KELAS (REFERENSI)'!M132,IF(B132=2,'KELAS (REFERENSI)'!M147,IF(B132=3,'KELAS (REFERENSI)'!M162,IF(B132=4,'KELAS (REFERENSI)'!M177,""))))</f>
        <v/>
      </c>
      <c r="N132" s="38" t="str">
        <f>IF(B132=1,'KELAS (REFERENSI)'!N132,IF(B132=2,'KELAS (REFERENSI)'!N147,IF(B132=3,'KELAS (REFERENSI)'!N162,IF(B132=4,'KELAS (REFERENSI)'!N177,""))))</f>
        <v/>
      </c>
      <c r="O132" s="38" t="str">
        <f>IF(B132=1,'KELAS (REFERENSI)'!O132,IF(B132=2,'KELAS (REFERENSI)'!O147,IF(B132=3,'KELAS (REFERENSI)'!O162,IF(B132=4,'KELAS (REFERENSI)'!O177,""))))</f>
        <v/>
      </c>
      <c r="P132" s="38" t="str">
        <f>IF(B132=1,'KELAS (REFERENSI)'!P132,IF(B132=2,'KELAS (REFERENSI)'!P147,IF(B132=3,'KELAS (REFERENSI)'!P162,IF(B132=4,'KELAS (REFERENSI)'!P177,""))))</f>
        <v/>
      </c>
      <c r="Q132" s="38" t="str">
        <f t="shared" si="4"/>
        <v>BPS Kota Jakarta Timur</v>
      </c>
      <c r="R132" s="38" t="str">
        <f t="shared" si="56"/>
        <v/>
      </c>
      <c r="S132" s="38" t="str">
        <f t="shared" ref="S132:T132" si="140">S131</f>
        <v>15 Juni sampai dengan 31 Agustus 2026</v>
      </c>
      <c r="T132" s="38" t="str">
        <f t="shared" si="140"/>
        <v>31 Agustus 2026</v>
      </c>
      <c r="U132" s="41"/>
      <c r="V132" s="41"/>
      <c r="W132" s="42"/>
      <c r="X132" s="42"/>
      <c r="Y132" s="42"/>
      <c r="Z132" s="42"/>
    </row>
    <row r="133" ht="15.75" customHeight="1">
      <c r="A133" s="36" t="s">
        <v>5195</v>
      </c>
      <c r="B133" s="37"/>
      <c r="C133" s="37"/>
      <c r="D133" s="38" t="str">
        <f t="shared" si="1"/>
        <v/>
      </c>
      <c r="E133" s="38" t="str">
        <f>VLOOKUP(D133,'KELAS (REFERENSI)'!$E$1:$J$68,6,FALSE)</f>
        <v>#N/A</v>
      </c>
      <c r="F133" s="39" t="str">
        <f t="shared" si="2"/>
        <v>PETUGAS.0132/SPK/SE/PPL/3172/2026</v>
      </c>
      <c r="G133" s="40"/>
      <c r="H133" s="39" t="str">
        <f>VLOOKUP(G133,'MITRA (REFERENSI)'!$A:$Z,16,FALSE)</f>
        <v>#N/A</v>
      </c>
      <c r="I133" s="39" t="str">
        <f>VLOOKUP(G133,'MITRA (REFERENSI)'!$A:$Z,25,FALSE)</f>
        <v>#N/A</v>
      </c>
      <c r="J133" s="38" t="str">
        <f>VLOOKUP(G133,'MITRA (REFERENSI)'!$A:$Z,26,FALSE)</f>
        <v>#N/A</v>
      </c>
      <c r="K133" s="38" t="str">
        <f>VLOOKUP(G133,'MITRA (REFERENSI)'!$A:$Z,15,FALSE)</f>
        <v>#N/A</v>
      </c>
      <c r="L133" s="38" t="str">
        <f>VLOOKUP(G133,'MITRA (REFERENSI)'!$A:$Z,15,FALSE)</f>
        <v>#N/A</v>
      </c>
      <c r="M133" s="38" t="str">
        <f>IF(B133=1,'KELAS (REFERENSI)'!M133,IF(B133=2,'KELAS (REFERENSI)'!M148,IF(B133=3,'KELAS (REFERENSI)'!M163,IF(B133=4,'KELAS (REFERENSI)'!M178,""))))</f>
        <v/>
      </c>
      <c r="N133" s="38" t="str">
        <f>IF(B133=1,'KELAS (REFERENSI)'!N133,IF(B133=2,'KELAS (REFERENSI)'!N148,IF(B133=3,'KELAS (REFERENSI)'!N163,IF(B133=4,'KELAS (REFERENSI)'!N178,""))))</f>
        <v/>
      </c>
      <c r="O133" s="38" t="str">
        <f>IF(B133=1,'KELAS (REFERENSI)'!O133,IF(B133=2,'KELAS (REFERENSI)'!O148,IF(B133=3,'KELAS (REFERENSI)'!O163,IF(B133=4,'KELAS (REFERENSI)'!O178,""))))</f>
        <v/>
      </c>
      <c r="P133" s="38" t="str">
        <f>IF(B133=1,'KELAS (REFERENSI)'!P133,IF(B133=2,'KELAS (REFERENSI)'!P148,IF(B133=3,'KELAS (REFERENSI)'!P163,IF(B133=4,'KELAS (REFERENSI)'!P178,""))))</f>
        <v/>
      </c>
      <c r="Q133" s="38" t="str">
        <f t="shared" si="4"/>
        <v>BPS Kota Jakarta Timur</v>
      </c>
      <c r="R133" s="38" t="str">
        <f t="shared" si="56"/>
        <v/>
      </c>
      <c r="S133" s="38" t="str">
        <f t="shared" ref="S133:T133" si="141">S132</f>
        <v>15 Juni sampai dengan 31 Agustus 2026</v>
      </c>
      <c r="T133" s="38" t="str">
        <f t="shared" si="141"/>
        <v>31 Agustus 2026</v>
      </c>
      <c r="U133" s="41"/>
      <c r="V133" s="41"/>
      <c r="W133" s="42"/>
      <c r="X133" s="42"/>
      <c r="Y133" s="42"/>
      <c r="Z133" s="42"/>
    </row>
    <row r="134" ht="15.75" customHeight="1">
      <c r="A134" s="36" t="s">
        <v>5196</v>
      </c>
      <c r="B134" s="37"/>
      <c r="C134" s="37"/>
      <c r="D134" s="38" t="str">
        <f t="shared" si="1"/>
        <v/>
      </c>
      <c r="E134" s="38" t="str">
        <f>VLOOKUP(D134,'KELAS (REFERENSI)'!$E$1:$J$68,6,FALSE)</f>
        <v>#N/A</v>
      </c>
      <c r="F134" s="39" t="str">
        <f t="shared" si="2"/>
        <v>PETUGAS.0133/SPK/SE/PPL/3172/2026</v>
      </c>
      <c r="G134" s="40"/>
      <c r="H134" s="39" t="str">
        <f>VLOOKUP(G134,'MITRA (REFERENSI)'!$A:$Z,16,FALSE)</f>
        <v>#N/A</v>
      </c>
      <c r="I134" s="39" t="str">
        <f>VLOOKUP(G134,'MITRA (REFERENSI)'!$A:$Z,25,FALSE)</f>
        <v>#N/A</v>
      </c>
      <c r="J134" s="38" t="str">
        <f>VLOOKUP(G134,'MITRA (REFERENSI)'!$A:$Z,26,FALSE)</f>
        <v>#N/A</v>
      </c>
      <c r="K134" s="38" t="str">
        <f>VLOOKUP(G134,'MITRA (REFERENSI)'!$A:$Z,15,FALSE)</f>
        <v>#N/A</v>
      </c>
      <c r="L134" s="38" t="str">
        <f>VLOOKUP(G134,'MITRA (REFERENSI)'!$A:$Z,15,FALSE)</f>
        <v>#N/A</v>
      </c>
      <c r="M134" s="38" t="str">
        <f>IF(B134=1,'KELAS (REFERENSI)'!M134,IF(B134=2,'KELAS (REFERENSI)'!M149,IF(B134=3,'KELAS (REFERENSI)'!M164,IF(B134=4,'KELAS (REFERENSI)'!M179,""))))</f>
        <v/>
      </c>
      <c r="N134" s="38" t="str">
        <f>IF(B134=1,'KELAS (REFERENSI)'!N134,IF(B134=2,'KELAS (REFERENSI)'!N149,IF(B134=3,'KELAS (REFERENSI)'!N164,IF(B134=4,'KELAS (REFERENSI)'!N179,""))))</f>
        <v/>
      </c>
      <c r="O134" s="38" t="str">
        <f>IF(B134=1,'KELAS (REFERENSI)'!O134,IF(B134=2,'KELAS (REFERENSI)'!O149,IF(B134=3,'KELAS (REFERENSI)'!O164,IF(B134=4,'KELAS (REFERENSI)'!O179,""))))</f>
        <v/>
      </c>
      <c r="P134" s="38" t="str">
        <f>IF(B134=1,'KELAS (REFERENSI)'!P134,IF(B134=2,'KELAS (REFERENSI)'!P149,IF(B134=3,'KELAS (REFERENSI)'!P164,IF(B134=4,'KELAS (REFERENSI)'!P179,""))))</f>
        <v/>
      </c>
      <c r="Q134" s="38" t="str">
        <f t="shared" si="4"/>
        <v>BPS Kota Jakarta Timur</v>
      </c>
      <c r="R134" s="38" t="str">
        <f t="shared" si="56"/>
        <v/>
      </c>
      <c r="S134" s="38" t="str">
        <f t="shared" ref="S134:T134" si="142">S133</f>
        <v>15 Juni sampai dengan 31 Agustus 2026</v>
      </c>
      <c r="T134" s="38" t="str">
        <f t="shared" si="142"/>
        <v>31 Agustus 2026</v>
      </c>
      <c r="U134" s="41"/>
      <c r="V134" s="41"/>
      <c r="W134" s="42"/>
      <c r="X134" s="42"/>
      <c r="Y134" s="42"/>
      <c r="Z134" s="42"/>
    </row>
    <row r="135" ht="15.75" customHeight="1">
      <c r="A135" s="36" t="s">
        <v>5197</v>
      </c>
      <c r="B135" s="37"/>
      <c r="C135" s="37"/>
      <c r="D135" s="38" t="str">
        <f t="shared" si="1"/>
        <v/>
      </c>
      <c r="E135" s="38" t="str">
        <f>VLOOKUP(D135,'KELAS (REFERENSI)'!$E$1:$J$68,6,FALSE)</f>
        <v>#N/A</v>
      </c>
      <c r="F135" s="39" t="str">
        <f t="shared" si="2"/>
        <v>PETUGAS.0134/SPK/SE/PPL/3172/2026</v>
      </c>
      <c r="G135" s="40"/>
      <c r="H135" s="39" t="str">
        <f>VLOOKUP(G135,'MITRA (REFERENSI)'!$A:$Z,16,FALSE)</f>
        <v>#N/A</v>
      </c>
      <c r="I135" s="39" t="str">
        <f>VLOOKUP(G135,'MITRA (REFERENSI)'!$A:$Z,25,FALSE)</f>
        <v>#N/A</v>
      </c>
      <c r="J135" s="38" t="str">
        <f>VLOOKUP(G135,'MITRA (REFERENSI)'!$A:$Z,26,FALSE)</f>
        <v>#N/A</v>
      </c>
      <c r="K135" s="38" t="str">
        <f>VLOOKUP(G135,'MITRA (REFERENSI)'!$A:$Z,15,FALSE)</f>
        <v>#N/A</v>
      </c>
      <c r="L135" s="38" t="str">
        <f>VLOOKUP(G135,'MITRA (REFERENSI)'!$A:$Z,15,FALSE)</f>
        <v>#N/A</v>
      </c>
      <c r="M135" s="38" t="str">
        <f>IF(B135=1,'KELAS (REFERENSI)'!M135,IF(B135=2,'KELAS (REFERENSI)'!M150,IF(B135=3,'KELAS (REFERENSI)'!M165,IF(B135=4,'KELAS (REFERENSI)'!M180,""))))</f>
        <v/>
      </c>
      <c r="N135" s="38" t="str">
        <f>IF(B135=1,'KELAS (REFERENSI)'!N135,IF(B135=2,'KELAS (REFERENSI)'!N150,IF(B135=3,'KELAS (REFERENSI)'!N165,IF(B135=4,'KELAS (REFERENSI)'!N180,""))))</f>
        <v/>
      </c>
      <c r="O135" s="38" t="str">
        <f>IF(B135=1,'KELAS (REFERENSI)'!O135,IF(B135=2,'KELAS (REFERENSI)'!O150,IF(B135=3,'KELAS (REFERENSI)'!O165,IF(B135=4,'KELAS (REFERENSI)'!O180,""))))</f>
        <v/>
      </c>
      <c r="P135" s="38" t="str">
        <f>IF(B135=1,'KELAS (REFERENSI)'!P135,IF(B135=2,'KELAS (REFERENSI)'!P150,IF(B135=3,'KELAS (REFERENSI)'!P165,IF(B135=4,'KELAS (REFERENSI)'!P180,""))))</f>
        <v/>
      </c>
      <c r="Q135" s="38" t="str">
        <f t="shared" si="4"/>
        <v>BPS Kota Jakarta Timur</v>
      </c>
      <c r="R135" s="38" t="str">
        <f t="shared" si="56"/>
        <v/>
      </c>
      <c r="S135" s="38" t="str">
        <f t="shared" ref="S135:T135" si="143">S134</f>
        <v>15 Juni sampai dengan 31 Agustus 2026</v>
      </c>
      <c r="T135" s="38" t="str">
        <f t="shared" si="143"/>
        <v>31 Agustus 2026</v>
      </c>
      <c r="U135" s="41"/>
      <c r="V135" s="41"/>
      <c r="W135" s="42"/>
      <c r="X135" s="42"/>
      <c r="Y135" s="42"/>
      <c r="Z135" s="42"/>
    </row>
    <row r="136" ht="15.75" customHeight="1">
      <c r="A136" s="36" t="s">
        <v>5198</v>
      </c>
      <c r="B136" s="37"/>
      <c r="C136" s="37"/>
      <c r="D136" s="38" t="str">
        <f t="shared" si="1"/>
        <v/>
      </c>
      <c r="E136" s="38" t="str">
        <f>VLOOKUP(D136,'KELAS (REFERENSI)'!$E$1:$J$68,6,FALSE)</f>
        <v>#N/A</v>
      </c>
      <c r="F136" s="39" t="str">
        <f t="shared" si="2"/>
        <v>PETUGAS.0135/SPK/SE/PPL/3172/2026</v>
      </c>
      <c r="G136" s="40"/>
      <c r="H136" s="39" t="str">
        <f>VLOOKUP(G136,'MITRA (REFERENSI)'!$A:$Z,16,FALSE)</f>
        <v>#N/A</v>
      </c>
      <c r="I136" s="39" t="str">
        <f>VLOOKUP(G136,'MITRA (REFERENSI)'!$A:$Z,25,FALSE)</f>
        <v>#N/A</v>
      </c>
      <c r="J136" s="38" t="str">
        <f>VLOOKUP(G136,'MITRA (REFERENSI)'!$A:$Z,26,FALSE)</f>
        <v>#N/A</v>
      </c>
      <c r="K136" s="38" t="str">
        <f>VLOOKUP(G136,'MITRA (REFERENSI)'!$A:$Z,15,FALSE)</f>
        <v>#N/A</v>
      </c>
      <c r="L136" s="38" t="str">
        <f>VLOOKUP(G136,'MITRA (REFERENSI)'!$A:$Z,15,FALSE)</f>
        <v>#N/A</v>
      </c>
      <c r="M136" s="38" t="str">
        <f>IF(B136=1,'KELAS (REFERENSI)'!M136,IF(B136=2,'KELAS (REFERENSI)'!M151,IF(B136=3,'KELAS (REFERENSI)'!M166,IF(B136=4,'KELAS (REFERENSI)'!M181,""))))</f>
        <v/>
      </c>
      <c r="N136" s="38" t="str">
        <f>IF(B136=1,'KELAS (REFERENSI)'!N136,IF(B136=2,'KELAS (REFERENSI)'!N151,IF(B136=3,'KELAS (REFERENSI)'!N166,IF(B136=4,'KELAS (REFERENSI)'!N181,""))))</f>
        <v/>
      </c>
      <c r="O136" s="38" t="str">
        <f>IF(B136=1,'KELAS (REFERENSI)'!O136,IF(B136=2,'KELAS (REFERENSI)'!O151,IF(B136=3,'KELAS (REFERENSI)'!O166,IF(B136=4,'KELAS (REFERENSI)'!O181,""))))</f>
        <v/>
      </c>
      <c r="P136" s="38" t="str">
        <f>IF(B136=1,'KELAS (REFERENSI)'!P136,IF(B136=2,'KELAS (REFERENSI)'!P151,IF(B136=3,'KELAS (REFERENSI)'!P166,IF(B136=4,'KELAS (REFERENSI)'!P181,""))))</f>
        <v/>
      </c>
      <c r="Q136" s="38" t="str">
        <f t="shared" si="4"/>
        <v>BPS Kota Jakarta Timur</v>
      </c>
      <c r="R136" s="38" t="str">
        <f t="shared" si="56"/>
        <v/>
      </c>
      <c r="S136" s="38" t="str">
        <f t="shared" ref="S136:T136" si="144">S135</f>
        <v>15 Juni sampai dengan 31 Agustus 2026</v>
      </c>
      <c r="T136" s="38" t="str">
        <f t="shared" si="144"/>
        <v>31 Agustus 2026</v>
      </c>
      <c r="U136" s="41"/>
      <c r="V136" s="41"/>
      <c r="W136" s="42"/>
      <c r="X136" s="42"/>
      <c r="Y136" s="42"/>
      <c r="Z136" s="42"/>
    </row>
    <row r="137" ht="15.75" customHeight="1">
      <c r="A137" s="36" t="s">
        <v>5199</v>
      </c>
      <c r="B137" s="37"/>
      <c r="C137" s="37"/>
      <c r="D137" s="38" t="str">
        <f t="shared" si="1"/>
        <v/>
      </c>
      <c r="E137" s="38" t="str">
        <f>VLOOKUP(D137,'KELAS (REFERENSI)'!$E$1:$J$68,6,FALSE)</f>
        <v>#N/A</v>
      </c>
      <c r="F137" s="39" t="str">
        <f t="shared" si="2"/>
        <v>PETUGAS.0136/SPK/SE/PPL/3172/2026</v>
      </c>
      <c r="G137" s="40"/>
      <c r="H137" s="39" t="str">
        <f>VLOOKUP(G137,'MITRA (REFERENSI)'!$A:$Z,16,FALSE)</f>
        <v>#N/A</v>
      </c>
      <c r="I137" s="39" t="str">
        <f>VLOOKUP(G137,'MITRA (REFERENSI)'!$A:$Z,25,FALSE)</f>
        <v>#N/A</v>
      </c>
      <c r="J137" s="38" t="str">
        <f>VLOOKUP(G137,'MITRA (REFERENSI)'!$A:$Z,26,FALSE)</f>
        <v>#N/A</v>
      </c>
      <c r="K137" s="38" t="str">
        <f>VLOOKUP(G137,'MITRA (REFERENSI)'!$A:$Z,15,FALSE)</f>
        <v>#N/A</v>
      </c>
      <c r="L137" s="38" t="str">
        <f>VLOOKUP(G137,'MITRA (REFERENSI)'!$A:$Z,15,FALSE)</f>
        <v>#N/A</v>
      </c>
      <c r="M137" s="38" t="str">
        <f>IF(B137=1,'KELAS (REFERENSI)'!M137,IF(B137=2,'KELAS (REFERENSI)'!M152,IF(B137=3,'KELAS (REFERENSI)'!M167,IF(B137=4,'KELAS (REFERENSI)'!M182,""))))</f>
        <v/>
      </c>
      <c r="N137" s="38" t="str">
        <f>IF(B137=1,'KELAS (REFERENSI)'!N137,IF(B137=2,'KELAS (REFERENSI)'!N152,IF(B137=3,'KELAS (REFERENSI)'!N167,IF(B137=4,'KELAS (REFERENSI)'!N182,""))))</f>
        <v/>
      </c>
      <c r="O137" s="38" t="str">
        <f>IF(B137=1,'KELAS (REFERENSI)'!O137,IF(B137=2,'KELAS (REFERENSI)'!O152,IF(B137=3,'KELAS (REFERENSI)'!O167,IF(B137=4,'KELAS (REFERENSI)'!O182,""))))</f>
        <v/>
      </c>
      <c r="P137" s="38" t="str">
        <f>IF(B137=1,'KELAS (REFERENSI)'!P137,IF(B137=2,'KELAS (REFERENSI)'!P152,IF(B137=3,'KELAS (REFERENSI)'!P167,IF(B137=4,'KELAS (REFERENSI)'!P182,""))))</f>
        <v/>
      </c>
      <c r="Q137" s="38" t="str">
        <f t="shared" si="4"/>
        <v>BPS Kota Jakarta Timur</v>
      </c>
      <c r="R137" s="38" t="str">
        <f t="shared" si="56"/>
        <v/>
      </c>
      <c r="S137" s="38" t="str">
        <f t="shared" ref="S137:T137" si="145">S136</f>
        <v>15 Juni sampai dengan 31 Agustus 2026</v>
      </c>
      <c r="T137" s="38" t="str">
        <f t="shared" si="145"/>
        <v>31 Agustus 2026</v>
      </c>
      <c r="U137" s="41"/>
      <c r="V137" s="41"/>
      <c r="W137" s="42"/>
      <c r="X137" s="42"/>
      <c r="Y137" s="42"/>
      <c r="Z137" s="42"/>
    </row>
    <row r="138" ht="15.75" customHeight="1">
      <c r="A138" s="36" t="s">
        <v>5200</v>
      </c>
      <c r="B138" s="37"/>
      <c r="C138" s="37"/>
      <c r="D138" s="38" t="str">
        <f t="shared" si="1"/>
        <v/>
      </c>
      <c r="E138" s="38" t="str">
        <f>VLOOKUP(D138,'KELAS (REFERENSI)'!$E$1:$J$68,6,FALSE)</f>
        <v>#N/A</v>
      </c>
      <c r="F138" s="39" t="str">
        <f t="shared" si="2"/>
        <v>PETUGAS.0137/SPK/SE/PPL/3172/2026</v>
      </c>
      <c r="G138" s="40"/>
      <c r="H138" s="39" t="str">
        <f>VLOOKUP(G138,'MITRA (REFERENSI)'!$A:$Z,16,FALSE)</f>
        <v>#N/A</v>
      </c>
      <c r="I138" s="39" t="str">
        <f>VLOOKUP(G138,'MITRA (REFERENSI)'!$A:$Z,25,FALSE)</f>
        <v>#N/A</v>
      </c>
      <c r="J138" s="38" t="str">
        <f>VLOOKUP(G138,'MITRA (REFERENSI)'!$A:$Z,26,FALSE)</f>
        <v>#N/A</v>
      </c>
      <c r="K138" s="38" t="str">
        <f>VLOOKUP(G138,'MITRA (REFERENSI)'!$A:$Z,15,FALSE)</f>
        <v>#N/A</v>
      </c>
      <c r="L138" s="38" t="str">
        <f>VLOOKUP(G138,'MITRA (REFERENSI)'!$A:$Z,15,FALSE)</f>
        <v>#N/A</v>
      </c>
      <c r="M138" s="38" t="str">
        <f>IF(B138=1,'KELAS (REFERENSI)'!M138,IF(B138=2,'KELAS (REFERENSI)'!M153,IF(B138=3,'KELAS (REFERENSI)'!M168,IF(B138=4,'KELAS (REFERENSI)'!M183,""))))</f>
        <v/>
      </c>
      <c r="N138" s="38" t="str">
        <f>IF(B138=1,'KELAS (REFERENSI)'!N138,IF(B138=2,'KELAS (REFERENSI)'!N153,IF(B138=3,'KELAS (REFERENSI)'!N168,IF(B138=4,'KELAS (REFERENSI)'!N183,""))))</f>
        <v/>
      </c>
      <c r="O138" s="38" t="str">
        <f>IF(B138=1,'KELAS (REFERENSI)'!O138,IF(B138=2,'KELAS (REFERENSI)'!O153,IF(B138=3,'KELAS (REFERENSI)'!O168,IF(B138=4,'KELAS (REFERENSI)'!O183,""))))</f>
        <v/>
      </c>
      <c r="P138" s="38" t="str">
        <f>IF(B138=1,'KELAS (REFERENSI)'!P138,IF(B138=2,'KELAS (REFERENSI)'!P153,IF(B138=3,'KELAS (REFERENSI)'!P168,IF(B138=4,'KELAS (REFERENSI)'!P183,""))))</f>
        <v/>
      </c>
      <c r="Q138" s="38" t="str">
        <f t="shared" si="4"/>
        <v>BPS Kota Jakarta Timur</v>
      </c>
      <c r="R138" s="38" t="str">
        <f t="shared" si="56"/>
        <v/>
      </c>
      <c r="S138" s="38" t="str">
        <f t="shared" ref="S138:T138" si="146">S137</f>
        <v>15 Juni sampai dengan 31 Agustus 2026</v>
      </c>
      <c r="T138" s="38" t="str">
        <f t="shared" si="146"/>
        <v>31 Agustus 2026</v>
      </c>
      <c r="U138" s="41"/>
      <c r="V138" s="41"/>
      <c r="W138" s="42"/>
      <c r="X138" s="42"/>
      <c r="Y138" s="42"/>
      <c r="Z138" s="42"/>
    </row>
    <row r="139" ht="15.75" customHeight="1">
      <c r="A139" s="36" t="s">
        <v>5201</v>
      </c>
      <c r="B139" s="37"/>
      <c r="C139" s="37"/>
      <c r="D139" s="38" t="str">
        <f t="shared" si="1"/>
        <v/>
      </c>
      <c r="E139" s="38" t="str">
        <f>VLOOKUP(D139,'KELAS (REFERENSI)'!$E$1:$J$68,6,FALSE)</f>
        <v>#N/A</v>
      </c>
      <c r="F139" s="39" t="str">
        <f t="shared" si="2"/>
        <v>PETUGAS.0138/SPK/SE/PPL/3172/2026</v>
      </c>
      <c r="G139" s="40"/>
      <c r="H139" s="39" t="str">
        <f>VLOOKUP(G139,'MITRA (REFERENSI)'!$A:$Z,16,FALSE)</f>
        <v>#N/A</v>
      </c>
      <c r="I139" s="39" t="str">
        <f>VLOOKUP(G139,'MITRA (REFERENSI)'!$A:$Z,25,FALSE)</f>
        <v>#N/A</v>
      </c>
      <c r="J139" s="38" t="str">
        <f>VLOOKUP(G139,'MITRA (REFERENSI)'!$A:$Z,26,FALSE)</f>
        <v>#N/A</v>
      </c>
      <c r="K139" s="38" t="str">
        <f>VLOOKUP(G139,'MITRA (REFERENSI)'!$A:$Z,15,FALSE)</f>
        <v>#N/A</v>
      </c>
      <c r="L139" s="38" t="str">
        <f>VLOOKUP(G139,'MITRA (REFERENSI)'!$A:$Z,15,FALSE)</f>
        <v>#N/A</v>
      </c>
      <c r="M139" s="38" t="str">
        <f>IF(B139=1,'KELAS (REFERENSI)'!M139,IF(B139=2,'KELAS (REFERENSI)'!M154,IF(B139=3,'KELAS (REFERENSI)'!M169,IF(B139=4,'KELAS (REFERENSI)'!M184,""))))</f>
        <v/>
      </c>
      <c r="N139" s="38" t="str">
        <f>IF(B139=1,'KELAS (REFERENSI)'!N139,IF(B139=2,'KELAS (REFERENSI)'!N154,IF(B139=3,'KELAS (REFERENSI)'!N169,IF(B139=4,'KELAS (REFERENSI)'!N184,""))))</f>
        <v/>
      </c>
      <c r="O139" s="38" t="str">
        <f>IF(B139=1,'KELAS (REFERENSI)'!O139,IF(B139=2,'KELAS (REFERENSI)'!O154,IF(B139=3,'KELAS (REFERENSI)'!O169,IF(B139=4,'KELAS (REFERENSI)'!O184,""))))</f>
        <v/>
      </c>
      <c r="P139" s="38" t="str">
        <f>IF(B139=1,'KELAS (REFERENSI)'!P139,IF(B139=2,'KELAS (REFERENSI)'!P154,IF(B139=3,'KELAS (REFERENSI)'!P169,IF(B139=4,'KELAS (REFERENSI)'!P184,""))))</f>
        <v/>
      </c>
      <c r="Q139" s="38" t="str">
        <f t="shared" si="4"/>
        <v>BPS Kota Jakarta Timur</v>
      </c>
      <c r="R139" s="38" t="str">
        <f t="shared" si="56"/>
        <v/>
      </c>
      <c r="S139" s="38" t="str">
        <f t="shared" ref="S139:T139" si="147">S138</f>
        <v>15 Juni sampai dengan 31 Agustus 2026</v>
      </c>
      <c r="T139" s="38" t="str">
        <f t="shared" si="147"/>
        <v>31 Agustus 2026</v>
      </c>
      <c r="U139" s="41"/>
      <c r="V139" s="41"/>
      <c r="W139" s="42"/>
      <c r="X139" s="42"/>
      <c r="Y139" s="42"/>
      <c r="Z139" s="42"/>
    </row>
    <row r="140" ht="15.75" customHeight="1">
      <c r="A140" s="36" t="s">
        <v>5202</v>
      </c>
      <c r="B140" s="37"/>
      <c r="C140" s="37"/>
      <c r="D140" s="38" t="str">
        <f t="shared" si="1"/>
        <v/>
      </c>
      <c r="E140" s="38" t="str">
        <f>VLOOKUP(D140,'KELAS (REFERENSI)'!$E$1:$J$68,6,FALSE)</f>
        <v>#N/A</v>
      </c>
      <c r="F140" s="39" t="str">
        <f t="shared" si="2"/>
        <v>PETUGAS.0139/SPK/SE/PPL/3172/2026</v>
      </c>
      <c r="G140" s="40"/>
      <c r="H140" s="39" t="str">
        <f>VLOOKUP(G140,'MITRA (REFERENSI)'!$A:$Z,16,FALSE)</f>
        <v>#N/A</v>
      </c>
      <c r="I140" s="39" t="str">
        <f>VLOOKUP(G140,'MITRA (REFERENSI)'!$A:$Z,25,FALSE)</f>
        <v>#N/A</v>
      </c>
      <c r="J140" s="38" t="str">
        <f>VLOOKUP(G140,'MITRA (REFERENSI)'!$A:$Z,26,FALSE)</f>
        <v>#N/A</v>
      </c>
      <c r="K140" s="38" t="str">
        <f>VLOOKUP(G140,'MITRA (REFERENSI)'!$A:$Z,15,FALSE)</f>
        <v>#N/A</v>
      </c>
      <c r="L140" s="38" t="str">
        <f>VLOOKUP(G140,'MITRA (REFERENSI)'!$A:$Z,15,FALSE)</f>
        <v>#N/A</v>
      </c>
      <c r="M140" s="38" t="str">
        <f>IF(B140=1,'KELAS (REFERENSI)'!M140,IF(B140=2,'KELAS (REFERENSI)'!M155,IF(B140=3,'KELAS (REFERENSI)'!M170,IF(B140=4,'KELAS (REFERENSI)'!M185,""))))</f>
        <v/>
      </c>
      <c r="N140" s="38" t="str">
        <f>IF(B140=1,'KELAS (REFERENSI)'!N140,IF(B140=2,'KELAS (REFERENSI)'!N155,IF(B140=3,'KELAS (REFERENSI)'!N170,IF(B140=4,'KELAS (REFERENSI)'!N185,""))))</f>
        <v/>
      </c>
      <c r="O140" s="38" t="str">
        <f>IF(B140=1,'KELAS (REFERENSI)'!O140,IF(B140=2,'KELAS (REFERENSI)'!O155,IF(B140=3,'KELAS (REFERENSI)'!O170,IF(B140=4,'KELAS (REFERENSI)'!O185,""))))</f>
        <v/>
      </c>
      <c r="P140" s="38" t="str">
        <f>IF(B140=1,'KELAS (REFERENSI)'!P140,IF(B140=2,'KELAS (REFERENSI)'!P155,IF(B140=3,'KELAS (REFERENSI)'!P170,IF(B140=4,'KELAS (REFERENSI)'!P185,""))))</f>
        <v/>
      </c>
      <c r="Q140" s="38" t="str">
        <f t="shared" si="4"/>
        <v>BPS Kota Jakarta Timur</v>
      </c>
      <c r="R140" s="38" t="str">
        <f t="shared" si="56"/>
        <v/>
      </c>
      <c r="S140" s="38" t="str">
        <f t="shared" ref="S140:T140" si="148">S139</f>
        <v>15 Juni sampai dengan 31 Agustus 2026</v>
      </c>
      <c r="T140" s="38" t="str">
        <f t="shared" si="148"/>
        <v>31 Agustus 2026</v>
      </c>
      <c r="U140" s="41"/>
      <c r="V140" s="41"/>
      <c r="W140" s="42"/>
      <c r="X140" s="42"/>
      <c r="Y140" s="42"/>
      <c r="Z140" s="42"/>
    </row>
    <row r="141" ht="15.75" customHeight="1">
      <c r="A141" s="36" t="s">
        <v>5203</v>
      </c>
      <c r="B141" s="37"/>
      <c r="C141" s="37"/>
      <c r="D141" s="38" t="str">
        <f t="shared" si="1"/>
        <v/>
      </c>
      <c r="E141" s="38" t="str">
        <f>VLOOKUP(D141,'KELAS (REFERENSI)'!$E$1:$J$68,6,FALSE)</f>
        <v>#N/A</v>
      </c>
      <c r="F141" s="39" t="str">
        <f t="shared" si="2"/>
        <v>PETUGAS.0140/SPK/SE/PPL/3172/2026</v>
      </c>
      <c r="G141" s="40"/>
      <c r="H141" s="39" t="str">
        <f>VLOOKUP(G141,'MITRA (REFERENSI)'!$A:$Z,16,FALSE)</f>
        <v>#N/A</v>
      </c>
      <c r="I141" s="39" t="str">
        <f>VLOOKUP(G141,'MITRA (REFERENSI)'!$A:$Z,25,FALSE)</f>
        <v>#N/A</v>
      </c>
      <c r="J141" s="38" t="str">
        <f>VLOOKUP(G141,'MITRA (REFERENSI)'!$A:$Z,26,FALSE)</f>
        <v>#N/A</v>
      </c>
      <c r="K141" s="38" t="str">
        <f>VLOOKUP(G141,'MITRA (REFERENSI)'!$A:$Z,15,FALSE)</f>
        <v>#N/A</v>
      </c>
      <c r="L141" s="38" t="str">
        <f>VLOOKUP(G141,'MITRA (REFERENSI)'!$A:$Z,15,FALSE)</f>
        <v>#N/A</v>
      </c>
      <c r="M141" s="38" t="str">
        <f>IF(B141=1,'KELAS (REFERENSI)'!M141,IF(B141=2,'KELAS (REFERENSI)'!M156,IF(B141=3,'KELAS (REFERENSI)'!M171,IF(B141=4,'KELAS (REFERENSI)'!M186,""))))</f>
        <v/>
      </c>
      <c r="N141" s="38" t="str">
        <f>IF(B141=1,'KELAS (REFERENSI)'!N141,IF(B141=2,'KELAS (REFERENSI)'!N156,IF(B141=3,'KELAS (REFERENSI)'!N171,IF(B141=4,'KELAS (REFERENSI)'!N186,""))))</f>
        <v/>
      </c>
      <c r="O141" s="38" t="str">
        <f>IF(B141=1,'KELAS (REFERENSI)'!O141,IF(B141=2,'KELAS (REFERENSI)'!O156,IF(B141=3,'KELAS (REFERENSI)'!O171,IF(B141=4,'KELAS (REFERENSI)'!O186,""))))</f>
        <v/>
      </c>
      <c r="P141" s="38" t="str">
        <f>IF(B141=1,'KELAS (REFERENSI)'!P141,IF(B141=2,'KELAS (REFERENSI)'!P156,IF(B141=3,'KELAS (REFERENSI)'!P171,IF(B141=4,'KELAS (REFERENSI)'!P186,""))))</f>
        <v/>
      </c>
      <c r="Q141" s="38" t="str">
        <f t="shared" si="4"/>
        <v>BPS Kota Jakarta Timur</v>
      </c>
      <c r="R141" s="38" t="str">
        <f t="shared" si="56"/>
        <v/>
      </c>
      <c r="S141" s="38" t="str">
        <f t="shared" ref="S141:T141" si="149">S140</f>
        <v>15 Juni sampai dengan 31 Agustus 2026</v>
      </c>
      <c r="T141" s="38" t="str">
        <f t="shared" si="149"/>
        <v>31 Agustus 2026</v>
      </c>
      <c r="U141" s="41"/>
      <c r="V141" s="41"/>
      <c r="W141" s="42"/>
      <c r="X141" s="42"/>
      <c r="Y141" s="42"/>
      <c r="Z141" s="42"/>
    </row>
    <row r="142" ht="15.75" customHeight="1">
      <c r="A142" s="36" t="s">
        <v>5204</v>
      </c>
      <c r="B142" s="37"/>
      <c r="C142" s="37"/>
      <c r="D142" s="38" t="str">
        <f t="shared" si="1"/>
        <v/>
      </c>
      <c r="E142" s="38" t="str">
        <f>VLOOKUP(D142,'KELAS (REFERENSI)'!$E$1:$J$68,6,FALSE)</f>
        <v>#N/A</v>
      </c>
      <c r="F142" s="39" t="str">
        <f t="shared" si="2"/>
        <v>PETUGAS.0141/SPK/SE/PPL/3172/2026</v>
      </c>
      <c r="G142" s="40"/>
      <c r="H142" s="39" t="str">
        <f>VLOOKUP(G142,'MITRA (REFERENSI)'!$A:$Z,16,FALSE)</f>
        <v>#N/A</v>
      </c>
      <c r="I142" s="39" t="str">
        <f>VLOOKUP(G142,'MITRA (REFERENSI)'!$A:$Z,25,FALSE)</f>
        <v>#N/A</v>
      </c>
      <c r="J142" s="38" t="str">
        <f>VLOOKUP(G142,'MITRA (REFERENSI)'!$A:$Z,26,FALSE)</f>
        <v>#N/A</v>
      </c>
      <c r="K142" s="38" t="str">
        <f>VLOOKUP(G142,'MITRA (REFERENSI)'!$A:$Z,15,FALSE)</f>
        <v>#N/A</v>
      </c>
      <c r="L142" s="38" t="str">
        <f>VLOOKUP(G142,'MITRA (REFERENSI)'!$A:$Z,15,FALSE)</f>
        <v>#N/A</v>
      </c>
      <c r="M142" s="38" t="str">
        <f>IF(B142=1,'KELAS (REFERENSI)'!M142,IF(B142=2,'KELAS (REFERENSI)'!M157,IF(B142=3,'KELAS (REFERENSI)'!M172,IF(B142=4,'KELAS (REFERENSI)'!M187,""))))</f>
        <v/>
      </c>
      <c r="N142" s="38" t="str">
        <f>IF(B142=1,'KELAS (REFERENSI)'!N142,IF(B142=2,'KELAS (REFERENSI)'!N157,IF(B142=3,'KELAS (REFERENSI)'!N172,IF(B142=4,'KELAS (REFERENSI)'!N187,""))))</f>
        <v/>
      </c>
      <c r="O142" s="38" t="str">
        <f>IF(B142=1,'KELAS (REFERENSI)'!O142,IF(B142=2,'KELAS (REFERENSI)'!O157,IF(B142=3,'KELAS (REFERENSI)'!O172,IF(B142=4,'KELAS (REFERENSI)'!O187,""))))</f>
        <v/>
      </c>
      <c r="P142" s="38" t="str">
        <f>IF(B142=1,'KELAS (REFERENSI)'!P142,IF(B142=2,'KELAS (REFERENSI)'!P157,IF(B142=3,'KELAS (REFERENSI)'!P172,IF(B142=4,'KELAS (REFERENSI)'!P187,""))))</f>
        <v/>
      </c>
      <c r="Q142" s="38" t="str">
        <f t="shared" si="4"/>
        <v>BPS Kota Jakarta Timur</v>
      </c>
      <c r="R142" s="38" t="str">
        <f t="shared" si="56"/>
        <v/>
      </c>
      <c r="S142" s="38" t="str">
        <f t="shared" ref="S142:T142" si="150">S141</f>
        <v>15 Juni sampai dengan 31 Agustus 2026</v>
      </c>
      <c r="T142" s="38" t="str">
        <f t="shared" si="150"/>
        <v>31 Agustus 2026</v>
      </c>
      <c r="U142" s="41"/>
      <c r="V142" s="41"/>
      <c r="W142" s="42"/>
      <c r="X142" s="42"/>
      <c r="Y142" s="42"/>
      <c r="Z142" s="42"/>
    </row>
    <row r="143" ht="15.75" customHeight="1">
      <c r="A143" s="36" t="s">
        <v>5205</v>
      </c>
      <c r="B143" s="37"/>
      <c r="C143" s="37"/>
      <c r="D143" s="38" t="str">
        <f t="shared" si="1"/>
        <v/>
      </c>
      <c r="E143" s="38" t="str">
        <f>VLOOKUP(D143,'KELAS (REFERENSI)'!$E$1:$J$68,6,FALSE)</f>
        <v>#N/A</v>
      </c>
      <c r="F143" s="39" t="str">
        <f t="shared" si="2"/>
        <v>PETUGAS.0142/SPK/SE/PPL/3172/2026</v>
      </c>
      <c r="G143" s="40"/>
      <c r="H143" s="39" t="str">
        <f>VLOOKUP(G143,'MITRA (REFERENSI)'!$A:$Z,16,FALSE)</f>
        <v>#N/A</v>
      </c>
      <c r="I143" s="39" t="str">
        <f>VLOOKUP(G143,'MITRA (REFERENSI)'!$A:$Z,25,FALSE)</f>
        <v>#N/A</v>
      </c>
      <c r="J143" s="38" t="str">
        <f>VLOOKUP(G143,'MITRA (REFERENSI)'!$A:$Z,26,FALSE)</f>
        <v>#N/A</v>
      </c>
      <c r="K143" s="38" t="str">
        <f>VLOOKUP(G143,'MITRA (REFERENSI)'!$A:$Z,15,FALSE)</f>
        <v>#N/A</v>
      </c>
      <c r="L143" s="38" t="str">
        <f>VLOOKUP(G143,'MITRA (REFERENSI)'!$A:$Z,15,FALSE)</f>
        <v>#N/A</v>
      </c>
      <c r="M143" s="38" t="str">
        <f>IF(B143=1,'KELAS (REFERENSI)'!M143,IF(B143=2,'KELAS (REFERENSI)'!M158,IF(B143=3,'KELAS (REFERENSI)'!M173,IF(B143=4,'KELAS (REFERENSI)'!M188,""))))</f>
        <v/>
      </c>
      <c r="N143" s="38" t="str">
        <f>IF(B143=1,'KELAS (REFERENSI)'!N143,IF(B143=2,'KELAS (REFERENSI)'!N158,IF(B143=3,'KELAS (REFERENSI)'!N173,IF(B143=4,'KELAS (REFERENSI)'!N188,""))))</f>
        <v/>
      </c>
      <c r="O143" s="38" t="str">
        <f>IF(B143=1,'KELAS (REFERENSI)'!O143,IF(B143=2,'KELAS (REFERENSI)'!O158,IF(B143=3,'KELAS (REFERENSI)'!O173,IF(B143=4,'KELAS (REFERENSI)'!O188,""))))</f>
        <v/>
      </c>
      <c r="P143" s="38" t="str">
        <f>IF(B143=1,'KELAS (REFERENSI)'!P143,IF(B143=2,'KELAS (REFERENSI)'!P158,IF(B143=3,'KELAS (REFERENSI)'!P173,IF(B143=4,'KELAS (REFERENSI)'!P188,""))))</f>
        <v/>
      </c>
      <c r="Q143" s="38" t="str">
        <f t="shared" si="4"/>
        <v>BPS Kota Jakarta Timur</v>
      </c>
      <c r="R143" s="38" t="str">
        <f t="shared" si="56"/>
        <v/>
      </c>
      <c r="S143" s="38" t="str">
        <f t="shared" ref="S143:T143" si="151">S142</f>
        <v>15 Juni sampai dengan 31 Agustus 2026</v>
      </c>
      <c r="T143" s="38" t="str">
        <f t="shared" si="151"/>
        <v>31 Agustus 2026</v>
      </c>
      <c r="U143" s="41"/>
      <c r="V143" s="41"/>
      <c r="W143" s="42"/>
      <c r="X143" s="42"/>
      <c r="Y143" s="42"/>
      <c r="Z143" s="42"/>
    </row>
    <row r="144" ht="15.75" customHeight="1">
      <c r="A144" s="36" t="s">
        <v>5206</v>
      </c>
      <c r="B144" s="37"/>
      <c r="C144" s="37"/>
      <c r="D144" s="38" t="str">
        <f t="shared" si="1"/>
        <v/>
      </c>
      <c r="E144" s="38" t="str">
        <f>VLOOKUP(D144,'KELAS (REFERENSI)'!$E$1:$J$68,6,FALSE)</f>
        <v>#N/A</v>
      </c>
      <c r="F144" s="39" t="str">
        <f t="shared" si="2"/>
        <v>PETUGAS.0143/SPK/SE/PPL/3172/2026</v>
      </c>
      <c r="G144" s="40"/>
      <c r="H144" s="39" t="str">
        <f>VLOOKUP(G144,'MITRA (REFERENSI)'!$A:$Z,16,FALSE)</f>
        <v>#N/A</v>
      </c>
      <c r="I144" s="39" t="str">
        <f>VLOOKUP(G144,'MITRA (REFERENSI)'!$A:$Z,25,FALSE)</f>
        <v>#N/A</v>
      </c>
      <c r="J144" s="38" t="str">
        <f>VLOOKUP(G144,'MITRA (REFERENSI)'!$A:$Z,26,FALSE)</f>
        <v>#N/A</v>
      </c>
      <c r="K144" s="38" t="str">
        <f>VLOOKUP(G144,'MITRA (REFERENSI)'!$A:$Z,15,FALSE)</f>
        <v>#N/A</v>
      </c>
      <c r="L144" s="38" t="str">
        <f>VLOOKUP(G144,'MITRA (REFERENSI)'!$A:$Z,15,FALSE)</f>
        <v>#N/A</v>
      </c>
      <c r="M144" s="38" t="str">
        <f>IF(B144=1,'KELAS (REFERENSI)'!M144,IF(B144=2,'KELAS (REFERENSI)'!M159,IF(B144=3,'KELAS (REFERENSI)'!M174,IF(B144=4,'KELAS (REFERENSI)'!M189,""))))</f>
        <v/>
      </c>
      <c r="N144" s="38" t="str">
        <f>IF(B144=1,'KELAS (REFERENSI)'!N144,IF(B144=2,'KELAS (REFERENSI)'!N159,IF(B144=3,'KELAS (REFERENSI)'!N174,IF(B144=4,'KELAS (REFERENSI)'!N189,""))))</f>
        <v/>
      </c>
      <c r="O144" s="38" t="str">
        <f>IF(B144=1,'KELAS (REFERENSI)'!O144,IF(B144=2,'KELAS (REFERENSI)'!O159,IF(B144=3,'KELAS (REFERENSI)'!O174,IF(B144=4,'KELAS (REFERENSI)'!O189,""))))</f>
        <v/>
      </c>
      <c r="P144" s="38" t="str">
        <f>IF(B144=1,'KELAS (REFERENSI)'!P144,IF(B144=2,'KELAS (REFERENSI)'!P159,IF(B144=3,'KELAS (REFERENSI)'!P174,IF(B144=4,'KELAS (REFERENSI)'!P189,""))))</f>
        <v/>
      </c>
      <c r="Q144" s="38" t="str">
        <f t="shared" si="4"/>
        <v>BPS Kota Jakarta Timur</v>
      </c>
      <c r="R144" s="38" t="str">
        <f t="shared" si="56"/>
        <v/>
      </c>
      <c r="S144" s="38" t="str">
        <f t="shared" ref="S144:T144" si="152">S143</f>
        <v>15 Juni sampai dengan 31 Agustus 2026</v>
      </c>
      <c r="T144" s="38" t="str">
        <f t="shared" si="152"/>
        <v>31 Agustus 2026</v>
      </c>
      <c r="U144" s="41"/>
      <c r="V144" s="41"/>
      <c r="W144" s="42"/>
      <c r="X144" s="42"/>
      <c r="Y144" s="42"/>
      <c r="Z144" s="42"/>
    </row>
    <row r="145" ht="15.75" customHeight="1">
      <c r="A145" s="36" t="s">
        <v>5207</v>
      </c>
      <c r="B145" s="37"/>
      <c r="C145" s="37"/>
      <c r="D145" s="38" t="str">
        <f t="shared" si="1"/>
        <v/>
      </c>
      <c r="E145" s="38" t="str">
        <f>VLOOKUP(D145,'KELAS (REFERENSI)'!$E$1:$J$68,6,FALSE)</f>
        <v>#N/A</v>
      </c>
      <c r="F145" s="39" t="str">
        <f t="shared" si="2"/>
        <v>PETUGAS.0144/SPK/SE/PPL/3172/2026</v>
      </c>
      <c r="G145" s="40"/>
      <c r="H145" s="39" t="str">
        <f>VLOOKUP(G145,'MITRA (REFERENSI)'!$A:$Z,16,FALSE)</f>
        <v>#N/A</v>
      </c>
      <c r="I145" s="39" t="str">
        <f>VLOOKUP(G145,'MITRA (REFERENSI)'!$A:$Z,25,FALSE)</f>
        <v>#N/A</v>
      </c>
      <c r="J145" s="38" t="str">
        <f>VLOOKUP(G145,'MITRA (REFERENSI)'!$A:$Z,26,FALSE)</f>
        <v>#N/A</v>
      </c>
      <c r="K145" s="38" t="str">
        <f>VLOOKUP(G145,'MITRA (REFERENSI)'!$A:$Z,15,FALSE)</f>
        <v>#N/A</v>
      </c>
      <c r="L145" s="38" t="str">
        <f>VLOOKUP(G145,'MITRA (REFERENSI)'!$A:$Z,15,FALSE)</f>
        <v>#N/A</v>
      </c>
      <c r="M145" s="38" t="str">
        <f>IF(B145=1,'KELAS (REFERENSI)'!M145,IF(B145=2,'KELAS (REFERENSI)'!M160,IF(B145=3,'KELAS (REFERENSI)'!M175,IF(B145=4,'KELAS (REFERENSI)'!M190,""))))</f>
        <v/>
      </c>
      <c r="N145" s="38" t="str">
        <f>IF(B145=1,'KELAS (REFERENSI)'!N145,IF(B145=2,'KELAS (REFERENSI)'!N160,IF(B145=3,'KELAS (REFERENSI)'!N175,IF(B145=4,'KELAS (REFERENSI)'!N190,""))))</f>
        <v/>
      </c>
      <c r="O145" s="38" t="str">
        <f>IF(B145=1,'KELAS (REFERENSI)'!O145,IF(B145=2,'KELAS (REFERENSI)'!O160,IF(B145=3,'KELAS (REFERENSI)'!O175,IF(B145=4,'KELAS (REFERENSI)'!O190,""))))</f>
        <v/>
      </c>
      <c r="P145" s="38" t="str">
        <f>IF(B145=1,'KELAS (REFERENSI)'!P145,IF(B145=2,'KELAS (REFERENSI)'!P160,IF(B145=3,'KELAS (REFERENSI)'!P175,IF(B145=4,'KELAS (REFERENSI)'!P190,""))))</f>
        <v/>
      </c>
      <c r="Q145" s="38" t="str">
        <f t="shared" si="4"/>
        <v>BPS Kota Jakarta Timur</v>
      </c>
      <c r="R145" s="38" t="str">
        <f t="shared" si="56"/>
        <v/>
      </c>
      <c r="S145" s="38" t="str">
        <f t="shared" ref="S145:T145" si="153">S144</f>
        <v>15 Juni sampai dengan 31 Agustus 2026</v>
      </c>
      <c r="T145" s="38" t="str">
        <f t="shared" si="153"/>
        <v>31 Agustus 2026</v>
      </c>
      <c r="U145" s="41"/>
      <c r="V145" s="41"/>
      <c r="W145" s="42"/>
      <c r="X145" s="42"/>
      <c r="Y145" s="42"/>
      <c r="Z145" s="42"/>
    </row>
    <row r="146" ht="15.75" customHeight="1">
      <c r="A146" s="36" t="s">
        <v>5208</v>
      </c>
      <c r="B146" s="37"/>
      <c r="C146" s="37"/>
      <c r="D146" s="38" t="str">
        <f t="shared" si="1"/>
        <v/>
      </c>
      <c r="E146" s="38" t="str">
        <f>VLOOKUP(D146,'KELAS (REFERENSI)'!$E$1:$J$68,6,FALSE)</f>
        <v>#N/A</v>
      </c>
      <c r="F146" s="39" t="str">
        <f t="shared" si="2"/>
        <v>PETUGAS.0145/SPK/SE/PPL/3172/2026</v>
      </c>
      <c r="G146" s="40"/>
      <c r="H146" s="39" t="str">
        <f>VLOOKUP(G146,'MITRA (REFERENSI)'!$A:$Z,16,FALSE)</f>
        <v>#N/A</v>
      </c>
      <c r="I146" s="39" t="str">
        <f>VLOOKUP(G146,'MITRA (REFERENSI)'!$A:$Z,25,FALSE)</f>
        <v>#N/A</v>
      </c>
      <c r="J146" s="38" t="str">
        <f>VLOOKUP(G146,'MITRA (REFERENSI)'!$A:$Z,26,FALSE)</f>
        <v>#N/A</v>
      </c>
      <c r="K146" s="38" t="str">
        <f>VLOOKUP(G146,'MITRA (REFERENSI)'!$A:$Z,15,FALSE)</f>
        <v>#N/A</v>
      </c>
      <c r="L146" s="38" t="str">
        <f>VLOOKUP(G146,'MITRA (REFERENSI)'!$A:$Z,15,FALSE)</f>
        <v>#N/A</v>
      </c>
      <c r="M146" s="38" t="str">
        <f>IF(B146=1,'KELAS (REFERENSI)'!M146,IF(B146=2,'KELAS (REFERENSI)'!M161,IF(B146=3,'KELAS (REFERENSI)'!M176,IF(B146=4,'KELAS (REFERENSI)'!M191,""))))</f>
        <v/>
      </c>
      <c r="N146" s="38" t="str">
        <f>IF(B146=1,'KELAS (REFERENSI)'!N146,IF(B146=2,'KELAS (REFERENSI)'!N161,IF(B146=3,'KELAS (REFERENSI)'!N176,IF(B146=4,'KELAS (REFERENSI)'!N191,""))))</f>
        <v/>
      </c>
      <c r="O146" s="38" t="str">
        <f>IF(B146=1,'KELAS (REFERENSI)'!O146,IF(B146=2,'KELAS (REFERENSI)'!O161,IF(B146=3,'KELAS (REFERENSI)'!O176,IF(B146=4,'KELAS (REFERENSI)'!O191,""))))</f>
        <v/>
      </c>
      <c r="P146" s="38" t="str">
        <f>IF(B146=1,'KELAS (REFERENSI)'!P146,IF(B146=2,'KELAS (REFERENSI)'!P161,IF(B146=3,'KELAS (REFERENSI)'!P176,IF(B146=4,'KELAS (REFERENSI)'!P191,""))))</f>
        <v/>
      </c>
      <c r="Q146" s="38" t="str">
        <f t="shared" si="4"/>
        <v>BPS Kota Jakarta Timur</v>
      </c>
      <c r="R146" s="38" t="str">
        <f t="shared" si="56"/>
        <v/>
      </c>
      <c r="S146" s="38" t="str">
        <f t="shared" ref="S146:T146" si="154">S145</f>
        <v>15 Juni sampai dengan 31 Agustus 2026</v>
      </c>
      <c r="T146" s="38" t="str">
        <f t="shared" si="154"/>
        <v>31 Agustus 2026</v>
      </c>
      <c r="U146" s="41"/>
      <c r="V146" s="41"/>
      <c r="W146" s="42"/>
      <c r="X146" s="42"/>
      <c r="Y146" s="42"/>
      <c r="Z146" s="42"/>
    </row>
    <row r="147" ht="15.75" customHeight="1">
      <c r="A147" s="36" t="s">
        <v>5209</v>
      </c>
      <c r="B147" s="37"/>
      <c r="C147" s="37"/>
      <c r="D147" s="38" t="str">
        <f t="shared" si="1"/>
        <v/>
      </c>
      <c r="E147" s="38" t="str">
        <f>VLOOKUP(D147,'KELAS (REFERENSI)'!$E$1:$J$68,6,FALSE)</f>
        <v>#N/A</v>
      </c>
      <c r="F147" s="39" t="str">
        <f t="shared" si="2"/>
        <v>PETUGAS.0146/SPK/SE/PPL/3172/2026</v>
      </c>
      <c r="G147" s="40"/>
      <c r="H147" s="39" t="str">
        <f>VLOOKUP(G147,'MITRA (REFERENSI)'!$A:$Z,16,FALSE)</f>
        <v>#N/A</v>
      </c>
      <c r="I147" s="39" t="str">
        <f>VLOOKUP(G147,'MITRA (REFERENSI)'!$A:$Z,25,FALSE)</f>
        <v>#N/A</v>
      </c>
      <c r="J147" s="38" t="str">
        <f>VLOOKUP(G147,'MITRA (REFERENSI)'!$A:$Z,26,FALSE)</f>
        <v>#N/A</v>
      </c>
      <c r="K147" s="38" t="str">
        <f>VLOOKUP(G147,'MITRA (REFERENSI)'!$A:$Z,15,FALSE)</f>
        <v>#N/A</v>
      </c>
      <c r="L147" s="38" t="str">
        <f>VLOOKUP(G147,'MITRA (REFERENSI)'!$A:$Z,15,FALSE)</f>
        <v>#N/A</v>
      </c>
      <c r="M147" s="38" t="str">
        <f>IF(B147=1,'KELAS (REFERENSI)'!M147,IF(B147=2,'KELAS (REFERENSI)'!M162,IF(B147=3,'KELAS (REFERENSI)'!M177,IF(B147=4,'KELAS (REFERENSI)'!M192,""))))</f>
        <v/>
      </c>
      <c r="N147" s="38" t="str">
        <f>IF(B147=1,'KELAS (REFERENSI)'!N147,IF(B147=2,'KELAS (REFERENSI)'!N162,IF(B147=3,'KELAS (REFERENSI)'!N177,IF(B147=4,'KELAS (REFERENSI)'!N192,""))))</f>
        <v/>
      </c>
      <c r="O147" s="38" t="str">
        <f>IF(B147=1,'KELAS (REFERENSI)'!O147,IF(B147=2,'KELAS (REFERENSI)'!O162,IF(B147=3,'KELAS (REFERENSI)'!O177,IF(B147=4,'KELAS (REFERENSI)'!O192,""))))</f>
        <v/>
      </c>
      <c r="P147" s="38" t="str">
        <f>IF(B147=1,'KELAS (REFERENSI)'!P147,IF(B147=2,'KELAS (REFERENSI)'!P162,IF(B147=3,'KELAS (REFERENSI)'!P177,IF(B147=4,'KELAS (REFERENSI)'!P192,""))))</f>
        <v/>
      </c>
      <c r="Q147" s="38" t="str">
        <f t="shared" si="4"/>
        <v>BPS Kota Jakarta Timur</v>
      </c>
      <c r="R147" s="38" t="str">
        <f t="shared" si="56"/>
        <v/>
      </c>
      <c r="S147" s="38" t="str">
        <f t="shared" ref="S147:T147" si="155">S146</f>
        <v>15 Juni sampai dengan 31 Agustus 2026</v>
      </c>
      <c r="T147" s="38" t="str">
        <f t="shared" si="155"/>
        <v>31 Agustus 2026</v>
      </c>
      <c r="U147" s="41"/>
      <c r="V147" s="41"/>
      <c r="W147" s="42"/>
      <c r="X147" s="42"/>
      <c r="Y147" s="42"/>
      <c r="Z147" s="42"/>
    </row>
    <row r="148" ht="15.75" customHeight="1">
      <c r="A148" s="36" t="s">
        <v>5210</v>
      </c>
      <c r="B148" s="37"/>
      <c r="C148" s="37"/>
      <c r="D148" s="38" t="str">
        <f t="shared" si="1"/>
        <v/>
      </c>
      <c r="E148" s="38" t="str">
        <f>VLOOKUP(D148,'KELAS (REFERENSI)'!$E$1:$J$68,6,FALSE)</f>
        <v>#N/A</v>
      </c>
      <c r="F148" s="39" t="str">
        <f t="shared" si="2"/>
        <v>PETUGAS.0147/SPK/SE/PPL/3172/2026</v>
      </c>
      <c r="G148" s="40"/>
      <c r="H148" s="39" t="str">
        <f>VLOOKUP(G148,'MITRA (REFERENSI)'!$A:$Z,16,FALSE)</f>
        <v>#N/A</v>
      </c>
      <c r="I148" s="39" t="str">
        <f>VLOOKUP(G148,'MITRA (REFERENSI)'!$A:$Z,25,FALSE)</f>
        <v>#N/A</v>
      </c>
      <c r="J148" s="38" t="str">
        <f>VLOOKUP(G148,'MITRA (REFERENSI)'!$A:$Z,26,FALSE)</f>
        <v>#N/A</v>
      </c>
      <c r="K148" s="38" t="str">
        <f>VLOOKUP(G148,'MITRA (REFERENSI)'!$A:$Z,15,FALSE)</f>
        <v>#N/A</v>
      </c>
      <c r="L148" s="38" t="str">
        <f>VLOOKUP(G148,'MITRA (REFERENSI)'!$A:$Z,15,FALSE)</f>
        <v>#N/A</v>
      </c>
      <c r="M148" s="38" t="str">
        <f>IF(B148=1,'KELAS (REFERENSI)'!M148,IF(B148=2,'KELAS (REFERENSI)'!M163,IF(B148=3,'KELAS (REFERENSI)'!M178,IF(B148=4,'KELAS (REFERENSI)'!M193,""))))</f>
        <v/>
      </c>
      <c r="N148" s="38" t="str">
        <f>IF(B148=1,'KELAS (REFERENSI)'!N148,IF(B148=2,'KELAS (REFERENSI)'!N163,IF(B148=3,'KELAS (REFERENSI)'!N178,IF(B148=4,'KELAS (REFERENSI)'!N193,""))))</f>
        <v/>
      </c>
      <c r="O148" s="38" t="str">
        <f>IF(B148=1,'KELAS (REFERENSI)'!O148,IF(B148=2,'KELAS (REFERENSI)'!O163,IF(B148=3,'KELAS (REFERENSI)'!O178,IF(B148=4,'KELAS (REFERENSI)'!O193,""))))</f>
        <v/>
      </c>
      <c r="P148" s="38" t="str">
        <f>IF(B148=1,'KELAS (REFERENSI)'!P148,IF(B148=2,'KELAS (REFERENSI)'!P163,IF(B148=3,'KELAS (REFERENSI)'!P178,IF(B148=4,'KELAS (REFERENSI)'!P193,""))))</f>
        <v/>
      </c>
      <c r="Q148" s="38" t="str">
        <f t="shared" si="4"/>
        <v>BPS Kota Jakarta Timur</v>
      </c>
      <c r="R148" s="38" t="str">
        <f t="shared" si="56"/>
        <v/>
      </c>
      <c r="S148" s="38" t="str">
        <f t="shared" ref="S148:T148" si="156">S147</f>
        <v>15 Juni sampai dengan 31 Agustus 2026</v>
      </c>
      <c r="T148" s="38" t="str">
        <f t="shared" si="156"/>
        <v>31 Agustus 2026</v>
      </c>
      <c r="U148" s="41"/>
      <c r="V148" s="41"/>
      <c r="W148" s="42"/>
      <c r="X148" s="42"/>
      <c r="Y148" s="42"/>
      <c r="Z148" s="42"/>
    </row>
    <row r="149" ht="15.75" customHeight="1">
      <c r="A149" s="36" t="s">
        <v>5211</v>
      </c>
      <c r="B149" s="37"/>
      <c r="C149" s="37"/>
      <c r="D149" s="38" t="str">
        <f t="shared" si="1"/>
        <v/>
      </c>
      <c r="E149" s="38" t="str">
        <f>VLOOKUP(D149,'KELAS (REFERENSI)'!$E$1:$J$68,6,FALSE)</f>
        <v>#N/A</v>
      </c>
      <c r="F149" s="39" t="str">
        <f t="shared" si="2"/>
        <v>PETUGAS.0148/SPK/SE/PPL/3172/2026</v>
      </c>
      <c r="G149" s="40"/>
      <c r="H149" s="39" t="str">
        <f>VLOOKUP(G149,'MITRA (REFERENSI)'!$A:$Z,16,FALSE)</f>
        <v>#N/A</v>
      </c>
      <c r="I149" s="39" t="str">
        <f>VLOOKUP(G149,'MITRA (REFERENSI)'!$A:$Z,25,FALSE)</f>
        <v>#N/A</v>
      </c>
      <c r="J149" s="38" t="str">
        <f>VLOOKUP(G149,'MITRA (REFERENSI)'!$A:$Z,26,FALSE)</f>
        <v>#N/A</v>
      </c>
      <c r="K149" s="38" t="str">
        <f>VLOOKUP(G149,'MITRA (REFERENSI)'!$A:$Z,15,FALSE)</f>
        <v>#N/A</v>
      </c>
      <c r="L149" s="38" t="str">
        <f>VLOOKUP(G149,'MITRA (REFERENSI)'!$A:$Z,15,FALSE)</f>
        <v>#N/A</v>
      </c>
      <c r="M149" s="38" t="str">
        <f>IF(B149=1,'KELAS (REFERENSI)'!M149,IF(B149=2,'KELAS (REFERENSI)'!M164,IF(B149=3,'KELAS (REFERENSI)'!M179,IF(B149=4,'KELAS (REFERENSI)'!M194,""))))</f>
        <v/>
      </c>
      <c r="N149" s="38" t="str">
        <f>IF(B149=1,'KELAS (REFERENSI)'!N149,IF(B149=2,'KELAS (REFERENSI)'!N164,IF(B149=3,'KELAS (REFERENSI)'!N179,IF(B149=4,'KELAS (REFERENSI)'!N194,""))))</f>
        <v/>
      </c>
      <c r="O149" s="38" t="str">
        <f>IF(B149=1,'KELAS (REFERENSI)'!O149,IF(B149=2,'KELAS (REFERENSI)'!O164,IF(B149=3,'KELAS (REFERENSI)'!O179,IF(B149=4,'KELAS (REFERENSI)'!O194,""))))</f>
        <v/>
      </c>
      <c r="P149" s="38" t="str">
        <f>IF(B149=1,'KELAS (REFERENSI)'!P149,IF(B149=2,'KELAS (REFERENSI)'!P164,IF(B149=3,'KELAS (REFERENSI)'!P179,IF(B149=4,'KELAS (REFERENSI)'!P194,""))))</f>
        <v/>
      </c>
      <c r="Q149" s="38" t="str">
        <f t="shared" si="4"/>
        <v>BPS Kota Jakarta Timur</v>
      </c>
      <c r="R149" s="38" t="str">
        <f t="shared" si="56"/>
        <v/>
      </c>
      <c r="S149" s="38" t="str">
        <f t="shared" ref="S149:T149" si="157">S148</f>
        <v>15 Juni sampai dengan 31 Agustus 2026</v>
      </c>
      <c r="T149" s="38" t="str">
        <f t="shared" si="157"/>
        <v>31 Agustus 2026</v>
      </c>
      <c r="U149" s="41"/>
      <c r="V149" s="41"/>
      <c r="W149" s="42"/>
      <c r="X149" s="42"/>
      <c r="Y149" s="42"/>
      <c r="Z149" s="42"/>
    </row>
    <row r="150" ht="15.75" customHeight="1">
      <c r="A150" s="36" t="s">
        <v>5212</v>
      </c>
      <c r="B150" s="37"/>
      <c r="C150" s="37"/>
      <c r="D150" s="38" t="str">
        <f t="shared" si="1"/>
        <v/>
      </c>
      <c r="E150" s="38" t="str">
        <f>VLOOKUP(D150,'KELAS (REFERENSI)'!$E$1:$J$68,6,FALSE)</f>
        <v>#N/A</v>
      </c>
      <c r="F150" s="39" t="str">
        <f t="shared" si="2"/>
        <v>PETUGAS.0149/SPK/SE/PPL/3172/2026</v>
      </c>
      <c r="G150" s="40"/>
      <c r="H150" s="39" t="str">
        <f>VLOOKUP(G150,'MITRA (REFERENSI)'!$A:$Z,16,FALSE)</f>
        <v>#N/A</v>
      </c>
      <c r="I150" s="39" t="str">
        <f>VLOOKUP(G150,'MITRA (REFERENSI)'!$A:$Z,25,FALSE)</f>
        <v>#N/A</v>
      </c>
      <c r="J150" s="38" t="str">
        <f>VLOOKUP(G150,'MITRA (REFERENSI)'!$A:$Z,26,FALSE)</f>
        <v>#N/A</v>
      </c>
      <c r="K150" s="38" t="str">
        <f>VLOOKUP(G150,'MITRA (REFERENSI)'!$A:$Z,15,FALSE)</f>
        <v>#N/A</v>
      </c>
      <c r="L150" s="38" t="str">
        <f>VLOOKUP(G150,'MITRA (REFERENSI)'!$A:$Z,15,FALSE)</f>
        <v>#N/A</v>
      </c>
      <c r="M150" s="38" t="str">
        <f>IF(B150=1,'KELAS (REFERENSI)'!M150,IF(B150=2,'KELAS (REFERENSI)'!M165,IF(B150=3,'KELAS (REFERENSI)'!M180,IF(B150=4,'KELAS (REFERENSI)'!M195,""))))</f>
        <v/>
      </c>
      <c r="N150" s="38" t="str">
        <f>IF(B150=1,'KELAS (REFERENSI)'!N150,IF(B150=2,'KELAS (REFERENSI)'!N165,IF(B150=3,'KELAS (REFERENSI)'!N180,IF(B150=4,'KELAS (REFERENSI)'!N195,""))))</f>
        <v/>
      </c>
      <c r="O150" s="38" t="str">
        <f>IF(B150=1,'KELAS (REFERENSI)'!O150,IF(B150=2,'KELAS (REFERENSI)'!O165,IF(B150=3,'KELAS (REFERENSI)'!O180,IF(B150=4,'KELAS (REFERENSI)'!O195,""))))</f>
        <v/>
      </c>
      <c r="P150" s="38" t="str">
        <f>IF(B150=1,'KELAS (REFERENSI)'!P150,IF(B150=2,'KELAS (REFERENSI)'!P165,IF(B150=3,'KELAS (REFERENSI)'!P180,IF(B150=4,'KELAS (REFERENSI)'!P195,""))))</f>
        <v/>
      </c>
      <c r="Q150" s="38" t="str">
        <f t="shared" si="4"/>
        <v>BPS Kota Jakarta Timur</v>
      </c>
      <c r="R150" s="38" t="str">
        <f t="shared" si="56"/>
        <v/>
      </c>
      <c r="S150" s="38" t="str">
        <f t="shared" ref="S150:T150" si="158">S149</f>
        <v>15 Juni sampai dengan 31 Agustus 2026</v>
      </c>
      <c r="T150" s="38" t="str">
        <f t="shared" si="158"/>
        <v>31 Agustus 2026</v>
      </c>
      <c r="U150" s="41"/>
      <c r="V150" s="41"/>
      <c r="W150" s="42"/>
      <c r="X150" s="42"/>
      <c r="Y150" s="42"/>
      <c r="Z150" s="42"/>
    </row>
    <row r="151" ht="15.75" customHeight="1">
      <c r="A151" s="36" t="s">
        <v>5213</v>
      </c>
      <c r="B151" s="37"/>
      <c r="C151" s="37"/>
      <c r="D151" s="38" t="str">
        <f t="shared" si="1"/>
        <v/>
      </c>
      <c r="E151" s="38" t="str">
        <f>VLOOKUP(D151,'KELAS (REFERENSI)'!$E$1:$J$68,6,FALSE)</f>
        <v>#N/A</v>
      </c>
      <c r="F151" s="39" t="str">
        <f t="shared" si="2"/>
        <v>PETUGAS.0150/SPK/SE/PPL/3172/2026</v>
      </c>
      <c r="G151" s="40"/>
      <c r="H151" s="39" t="str">
        <f>VLOOKUP(G151,'MITRA (REFERENSI)'!$A:$Z,16,FALSE)</f>
        <v>#N/A</v>
      </c>
      <c r="I151" s="39" t="str">
        <f>VLOOKUP(G151,'MITRA (REFERENSI)'!$A:$Z,25,FALSE)</f>
        <v>#N/A</v>
      </c>
      <c r="J151" s="38" t="str">
        <f>VLOOKUP(G151,'MITRA (REFERENSI)'!$A:$Z,26,FALSE)</f>
        <v>#N/A</v>
      </c>
      <c r="K151" s="38" t="str">
        <f>VLOOKUP(G151,'MITRA (REFERENSI)'!$A:$Z,15,FALSE)</f>
        <v>#N/A</v>
      </c>
      <c r="L151" s="38" t="str">
        <f>VLOOKUP(G151,'MITRA (REFERENSI)'!$A:$Z,15,FALSE)</f>
        <v>#N/A</v>
      </c>
      <c r="M151" s="38" t="str">
        <f>IF(B151=1,'KELAS (REFERENSI)'!M151,IF(B151=2,'KELAS (REFERENSI)'!M166,IF(B151=3,'KELAS (REFERENSI)'!M181,IF(B151=4,'KELAS (REFERENSI)'!M196,""))))</f>
        <v/>
      </c>
      <c r="N151" s="38" t="str">
        <f>IF(B151=1,'KELAS (REFERENSI)'!N151,IF(B151=2,'KELAS (REFERENSI)'!N166,IF(B151=3,'KELAS (REFERENSI)'!N181,IF(B151=4,'KELAS (REFERENSI)'!N196,""))))</f>
        <v/>
      </c>
      <c r="O151" s="38" t="str">
        <f>IF(B151=1,'KELAS (REFERENSI)'!O151,IF(B151=2,'KELAS (REFERENSI)'!O166,IF(B151=3,'KELAS (REFERENSI)'!O181,IF(B151=4,'KELAS (REFERENSI)'!O196,""))))</f>
        <v/>
      </c>
      <c r="P151" s="38" t="str">
        <f>IF(B151=1,'KELAS (REFERENSI)'!P151,IF(B151=2,'KELAS (REFERENSI)'!P166,IF(B151=3,'KELAS (REFERENSI)'!P181,IF(B151=4,'KELAS (REFERENSI)'!P196,""))))</f>
        <v/>
      </c>
      <c r="Q151" s="38" t="str">
        <f t="shared" si="4"/>
        <v>BPS Kota Jakarta Timur</v>
      </c>
      <c r="R151" s="38" t="str">
        <f t="shared" si="56"/>
        <v/>
      </c>
      <c r="S151" s="38" t="str">
        <f t="shared" ref="S151:T151" si="159">S150</f>
        <v>15 Juni sampai dengan 31 Agustus 2026</v>
      </c>
      <c r="T151" s="38" t="str">
        <f t="shared" si="159"/>
        <v>31 Agustus 2026</v>
      </c>
      <c r="U151" s="41"/>
      <c r="V151" s="41"/>
      <c r="W151" s="42"/>
      <c r="X151" s="42"/>
      <c r="Y151" s="42"/>
      <c r="Z151" s="42"/>
    </row>
    <row r="152" ht="15.75" customHeight="1">
      <c r="A152" s="36" t="s">
        <v>5214</v>
      </c>
      <c r="B152" s="37"/>
      <c r="C152" s="37"/>
      <c r="D152" s="38" t="str">
        <f t="shared" si="1"/>
        <v/>
      </c>
      <c r="E152" s="38" t="str">
        <f>VLOOKUP(D152,'KELAS (REFERENSI)'!$E$1:$J$68,6,FALSE)</f>
        <v>#N/A</v>
      </c>
      <c r="F152" s="39" t="str">
        <f t="shared" si="2"/>
        <v>PETUGAS.0151/SPK/SE/PPL/3172/2026</v>
      </c>
      <c r="G152" s="40"/>
      <c r="H152" s="39" t="str">
        <f>VLOOKUP(G152,'MITRA (REFERENSI)'!$A:$Z,16,FALSE)</f>
        <v>#N/A</v>
      </c>
      <c r="I152" s="39" t="str">
        <f>VLOOKUP(G152,'MITRA (REFERENSI)'!$A:$Z,25,FALSE)</f>
        <v>#N/A</v>
      </c>
      <c r="J152" s="38" t="str">
        <f>VLOOKUP(G152,'MITRA (REFERENSI)'!$A:$Z,26,FALSE)</f>
        <v>#N/A</v>
      </c>
      <c r="K152" s="38" t="str">
        <f>VLOOKUP(G152,'MITRA (REFERENSI)'!$A:$Z,15,FALSE)</f>
        <v>#N/A</v>
      </c>
      <c r="L152" s="38" t="str">
        <f>VLOOKUP(G152,'MITRA (REFERENSI)'!$A:$Z,15,FALSE)</f>
        <v>#N/A</v>
      </c>
      <c r="M152" s="38" t="str">
        <f>IF(B152=1,'KELAS (REFERENSI)'!M152,IF(B152=2,'KELAS (REFERENSI)'!M167,IF(B152=3,'KELAS (REFERENSI)'!M182,IF(B152=4,'KELAS (REFERENSI)'!M197,""))))</f>
        <v/>
      </c>
      <c r="N152" s="38" t="str">
        <f>IF(B152=1,'KELAS (REFERENSI)'!N152,IF(B152=2,'KELAS (REFERENSI)'!N167,IF(B152=3,'KELAS (REFERENSI)'!N182,IF(B152=4,'KELAS (REFERENSI)'!N197,""))))</f>
        <v/>
      </c>
      <c r="O152" s="38" t="str">
        <f>IF(B152=1,'KELAS (REFERENSI)'!O152,IF(B152=2,'KELAS (REFERENSI)'!O167,IF(B152=3,'KELAS (REFERENSI)'!O182,IF(B152=4,'KELAS (REFERENSI)'!O197,""))))</f>
        <v/>
      </c>
      <c r="P152" s="38" t="str">
        <f>IF(B152=1,'KELAS (REFERENSI)'!P152,IF(B152=2,'KELAS (REFERENSI)'!P167,IF(B152=3,'KELAS (REFERENSI)'!P182,IF(B152=4,'KELAS (REFERENSI)'!P197,""))))</f>
        <v/>
      </c>
      <c r="Q152" s="38" t="str">
        <f t="shared" si="4"/>
        <v>BPS Kota Jakarta Timur</v>
      </c>
      <c r="R152" s="38" t="str">
        <f t="shared" si="56"/>
        <v/>
      </c>
      <c r="S152" s="38" t="str">
        <f t="shared" ref="S152:T152" si="160">S151</f>
        <v>15 Juni sampai dengan 31 Agustus 2026</v>
      </c>
      <c r="T152" s="38" t="str">
        <f t="shared" si="160"/>
        <v>31 Agustus 2026</v>
      </c>
      <c r="U152" s="41"/>
      <c r="V152" s="41"/>
      <c r="W152" s="42"/>
      <c r="X152" s="42"/>
      <c r="Y152" s="42"/>
      <c r="Z152" s="42"/>
    </row>
    <row r="153" ht="15.75" customHeight="1">
      <c r="A153" s="36" t="s">
        <v>5215</v>
      </c>
      <c r="B153" s="37"/>
      <c r="C153" s="37"/>
      <c r="D153" s="38" t="str">
        <f t="shared" si="1"/>
        <v/>
      </c>
      <c r="E153" s="38" t="str">
        <f>VLOOKUP(D153,'KELAS (REFERENSI)'!$E$1:$J$68,6,FALSE)</f>
        <v>#N/A</v>
      </c>
      <c r="F153" s="39" t="str">
        <f t="shared" si="2"/>
        <v>PETUGAS.0152/SPK/SE/PPL/3172/2026</v>
      </c>
      <c r="G153" s="40"/>
      <c r="H153" s="39" t="str">
        <f>VLOOKUP(G153,'MITRA (REFERENSI)'!$A:$Z,16,FALSE)</f>
        <v>#N/A</v>
      </c>
      <c r="I153" s="39" t="str">
        <f>VLOOKUP(G153,'MITRA (REFERENSI)'!$A:$Z,25,FALSE)</f>
        <v>#N/A</v>
      </c>
      <c r="J153" s="38" t="str">
        <f>VLOOKUP(G153,'MITRA (REFERENSI)'!$A:$Z,26,FALSE)</f>
        <v>#N/A</v>
      </c>
      <c r="K153" s="38" t="str">
        <f>VLOOKUP(G153,'MITRA (REFERENSI)'!$A:$Z,15,FALSE)</f>
        <v>#N/A</v>
      </c>
      <c r="L153" s="38" t="str">
        <f>VLOOKUP(G153,'MITRA (REFERENSI)'!$A:$Z,15,FALSE)</f>
        <v>#N/A</v>
      </c>
      <c r="M153" s="38" t="str">
        <f>IF(B153=1,'KELAS (REFERENSI)'!M153,IF(B153=2,'KELAS (REFERENSI)'!M168,IF(B153=3,'KELAS (REFERENSI)'!M183,IF(B153=4,'KELAS (REFERENSI)'!M198,""))))</f>
        <v/>
      </c>
      <c r="N153" s="38" t="str">
        <f>IF(B153=1,'KELAS (REFERENSI)'!N153,IF(B153=2,'KELAS (REFERENSI)'!N168,IF(B153=3,'KELAS (REFERENSI)'!N183,IF(B153=4,'KELAS (REFERENSI)'!N198,""))))</f>
        <v/>
      </c>
      <c r="O153" s="38" t="str">
        <f>IF(B153=1,'KELAS (REFERENSI)'!O153,IF(B153=2,'KELAS (REFERENSI)'!O168,IF(B153=3,'KELAS (REFERENSI)'!O183,IF(B153=4,'KELAS (REFERENSI)'!O198,""))))</f>
        <v/>
      </c>
      <c r="P153" s="38" t="str">
        <f>IF(B153=1,'KELAS (REFERENSI)'!P153,IF(B153=2,'KELAS (REFERENSI)'!P168,IF(B153=3,'KELAS (REFERENSI)'!P183,IF(B153=4,'KELAS (REFERENSI)'!P198,""))))</f>
        <v/>
      </c>
      <c r="Q153" s="38" t="str">
        <f t="shared" si="4"/>
        <v>BPS Kota Jakarta Timur</v>
      </c>
      <c r="R153" s="38" t="str">
        <f t="shared" si="56"/>
        <v/>
      </c>
      <c r="S153" s="38" t="str">
        <f t="shared" ref="S153:T153" si="161">S152</f>
        <v>15 Juni sampai dengan 31 Agustus 2026</v>
      </c>
      <c r="T153" s="38" t="str">
        <f t="shared" si="161"/>
        <v>31 Agustus 2026</v>
      </c>
      <c r="U153" s="41"/>
      <c r="V153" s="41"/>
      <c r="W153" s="42"/>
      <c r="X153" s="42"/>
      <c r="Y153" s="42"/>
      <c r="Z153" s="42"/>
    </row>
    <row r="154" ht="15.75" customHeight="1">
      <c r="A154" s="36" t="s">
        <v>5216</v>
      </c>
      <c r="B154" s="37"/>
      <c r="C154" s="37"/>
      <c r="D154" s="38" t="str">
        <f t="shared" si="1"/>
        <v/>
      </c>
      <c r="E154" s="38" t="str">
        <f>VLOOKUP(D154,'KELAS (REFERENSI)'!$E$1:$J$68,6,FALSE)</f>
        <v>#N/A</v>
      </c>
      <c r="F154" s="39" t="str">
        <f t="shared" si="2"/>
        <v>PETUGAS.0153/SPK/SE/PPL/3172/2026</v>
      </c>
      <c r="G154" s="40"/>
      <c r="H154" s="39" t="str">
        <f>VLOOKUP(G154,'MITRA (REFERENSI)'!$A:$Z,16,FALSE)</f>
        <v>#N/A</v>
      </c>
      <c r="I154" s="39" t="str">
        <f>VLOOKUP(G154,'MITRA (REFERENSI)'!$A:$Z,25,FALSE)</f>
        <v>#N/A</v>
      </c>
      <c r="J154" s="38" t="str">
        <f>VLOOKUP(G154,'MITRA (REFERENSI)'!$A:$Z,26,FALSE)</f>
        <v>#N/A</v>
      </c>
      <c r="K154" s="38" t="str">
        <f>VLOOKUP(G154,'MITRA (REFERENSI)'!$A:$Z,15,FALSE)</f>
        <v>#N/A</v>
      </c>
      <c r="L154" s="38" t="str">
        <f>VLOOKUP(G154,'MITRA (REFERENSI)'!$A:$Z,15,FALSE)</f>
        <v>#N/A</v>
      </c>
      <c r="M154" s="38" t="str">
        <f>IF(B154=1,'KELAS (REFERENSI)'!M154,IF(B154=2,'KELAS (REFERENSI)'!M169,IF(B154=3,'KELAS (REFERENSI)'!M184,IF(B154=4,'KELAS (REFERENSI)'!M199,""))))</f>
        <v/>
      </c>
      <c r="N154" s="38" t="str">
        <f>IF(B154=1,'KELAS (REFERENSI)'!N154,IF(B154=2,'KELAS (REFERENSI)'!N169,IF(B154=3,'KELAS (REFERENSI)'!N184,IF(B154=4,'KELAS (REFERENSI)'!N199,""))))</f>
        <v/>
      </c>
      <c r="O154" s="38" t="str">
        <f>IF(B154=1,'KELAS (REFERENSI)'!O154,IF(B154=2,'KELAS (REFERENSI)'!O169,IF(B154=3,'KELAS (REFERENSI)'!O184,IF(B154=4,'KELAS (REFERENSI)'!O199,""))))</f>
        <v/>
      </c>
      <c r="P154" s="38" t="str">
        <f>IF(B154=1,'KELAS (REFERENSI)'!P154,IF(B154=2,'KELAS (REFERENSI)'!P169,IF(B154=3,'KELAS (REFERENSI)'!P184,IF(B154=4,'KELAS (REFERENSI)'!P199,""))))</f>
        <v/>
      </c>
      <c r="Q154" s="38" t="str">
        <f t="shared" si="4"/>
        <v>BPS Kota Jakarta Timur</v>
      </c>
      <c r="R154" s="38" t="str">
        <f t="shared" si="56"/>
        <v/>
      </c>
      <c r="S154" s="38" t="str">
        <f t="shared" ref="S154:T154" si="162">S153</f>
        <v>15 Juni sampai dengan 31 Agustus 2026</v>
      </c>
      <c r="T154" s="38" t="str">
        <f t="shared" si="162"/>
        <v>31 Agustus 2026</v>
      </c>
      <c r="U154" s="41"/>
      <c r="V154" s="41"/>
      <c r="W154" s="42"/>
      <c r="X154" s="42"/>
      <c r="Y154" s="42"/>
      <c r="Z154" s="42"/>
    </row>
    <row r="155" ht="15.75" customHeight="1">
      <c r="A155" s="36" t="s">
        <v>5217</v>
      </c>
      <c r="B155" s="37"/>
      <c r="C155" s="37"/>
      <c r="D155" s="38" t="str">
        <f t="shared" si="1"/>
        <v/>
      </c>
      <c r="E155" s="38" t="str">
        <f>VLOOKUP(D155,'KELAS (REFERENSI)'!$E$1:$J$68,6,FALSE)</f>
        <v>#N/A</v>
      </c>
      <c r="F155" s="39" t="str">
        <f t="shared" si="2"/>
        <v>PETUGAS.0154/SPK/SE/PPL/3172/2026</v>
      </c>
      <c r="G155" s="40"/>
      <c r="H155" s="39" t="str">
        <f>VLOOKUP(G155,'MITRA (REFERENSI)'!$A:$Z,16,FALSE)</f>
        <v>#N/A</v>
      </c>
      <c r="I155" s="39" t="str">
        <f>VLOOKUP(G155,'MITRA (REFERENSI)'!$A:$Z,25,FALSE)</f>
        <v>#N/A</v>
      </c>
      <c r="J155" s="38" t="str">
        <f>VLOOKUP(G155,'MITRA (REFERENSI)'!$A:$Z,26,FALSE)</f>
        <v>#N/A</v>
      </c>
      <c r="K155" s="38" t="str">
        <f>VLOOKUP(G155,'MITRA (REFERENSI)'!$A:$Z,15,FALSE)</f>
        <v>#N/A</v>
      </c>
      <c r="L155" s="38" t="str">
        <f>VLOOKUP(G155,'MITRA (REFERENSI)'!$A:$Z,15,FALSE)</f>
        <v>#N/A</v>
      </c>
      <c r="M155" s="38" t="str">
        <f>IF(B155=1,'KELAS (REFERENSI)'!M155,IF(B155=2,'KELAS (REFERENSI)'!M170,IF(B155=3,'KELAS (REFERENSI)'!M185,IF(B155=4,'KELAS (REFERENSI)'!M200,""))))</f>
        <v/>
      </c>
      <c r="N155" s="38" t="str">
        <f>IF(B155=1,'KELAS (REFERENSI)'!N155,IF(B155=2,'KELAS (REFERENSI)'!N170,IF(B155=3,'KELAS (REFERENSI)'!N185,IF(B155=4,'KELAS (REFERENSI)'!N200,""))))</f>
        <v/>
      </c>
      <c r="O155" s="38" t="str">
        <f>IF(B155=1,'KELAS (REFERENSI)'!O155,IF(B155=2,'KELAS (REFERENSI)'!O170,IF(B155=3,'KELAS (REFERENSI)'!O185,IF(B155=4,'KELAS (REFERENSI)'!O200,""))))</f>
        <v/>
      </c>
      <c r="P155" s="38" t="str">
        <f>IF(B155=1,'KELAS (REFERENSI)'!P155,IF(B155=2,'KELAS (REFERENSI)'!P170,IF(B155=3,'KELAS (REFERENSI)'!P185,IF(B155=4,'KELAS (REFERENSI)'!P200,""))))</f>
        <v/>
      </c>
      <c r="Q155" s="38" t="str">
        <f t="shared" si="4"/>
        <v>BPS Kota Jakarta Timur</v>
      </c>
      <c r="R155" s="38" t="str">
        <f t="shared" si="56"/>
        <v/>
      </c>
      <c r="S155" s="38" t="str">
        <f t="shared" ref="S155:T155" si="163">S154</f>
        <v>15 Juni sampai dengan 31 Agustus 2026</v>
      </c>
      <c r="T155" s="38" t="str">
        <f t="shared" si="163"/>
        <v>31 Agustus 2026</v>
      </c>
      <c r="U155" s="41"/>
      <c r="V155" s="41"/>
      <c r="W155" s="42"/>
      <c r="X155" s="42"/>
      <c r="Y155" s="42"/>
      <c r="Z155" s="42"/>
    </row>
    <row r="156" ht="15.75" customHeight="1">
      <c r="A156" s="36" t="s">
        <v>5218</v>
      </c>
      <c r="B156" s="37"/>
      <c r="C156" s="37"/>
      <c r="D156" s="38" t="str">
        <f t="shared" si="1"/>
        <v/>
      </c>
      <c r="E156" s="38" t="str">
        <f>VLOOKUP(D156,'KELAS (REFERENSI)'!$E$1:$J$68,6,FALSE)</f>
        <v>#N/A</v>
      </c>
      <c r="F156" s="39" t="str">
        <f t="shared" si="2"/>
        <v>PETUGAS.0155/SPK/SE/PPL/3172/2026</v>
      </c>
      <c r="G156" s="40"/>
      <c r="H156" s="39" t="str">
        <f>VLOOKUP(G156,'MITRA (REFERENSI)'!$A:$Z,16,FALSE)</f>
        <v>#N/A</v>
      </c>
      <c r="I156" s="39" t="str">
        <f>VLOOKUP(G156,'MITRA (REFERENSI)'!$A:$Z,25,FALSE)</f>
        <v>#N/A</v>
      </c>
      <c r="J156" s="38" t="str">
        <f>VLOOKUP(G156,'MITRA (REFERENSI)'!$A:$Z,26,FALSE)</f>
        <v>#N/A</v>
      </c>
      <c r="K156" s="38" t="str">
        <f>VLOOKUP(G156,'MITRA (REFERENSI)'!$A:$Z,15,FALSE)</f>
        <v>#N/A</v>
      </c>
      <c r="L156" s="38" t="str">
        <f>VLOOKUP(G156,'MITRA (REFERENSI)'!$A:$Z,15,FALSE)</f>
        <v>#N/A</v>
      </c>
      <c r="M156" s="38" t="str">
        <f>IF(B156=1,'KELAS (REFERENSI)'!M156,IF(B156=2,'KELAS (REFERENSI)'!M171,IF(B156=3,'KELAS (REFERENSI)'!M186,IF(B156=4,'KELAS (REFERENSI)'!M201,""))))</f>
        <v/>
      </c>
      <c r="N156" s="38" t="str">
        <f>IF(B156=1,'KELAS (REFERENSI)'!N156,IF(B156=2,'KELAS (REFERENSI)'!N171,IF(B156=3,'KELAS (REFERENSI)'!N186,IF(B156=4,'KELAS (REFERENSI)'!N201,""))))</f>
        <v/>
      </c>
      <c r="O156" s="38" t="str">
        <f>IF(B156=1,'KELAS (REFERENSI)'!O156,IF(B156=2,'KELAS (REFERENSI)'!O171,IF(B156=3,'KELAS (REFERENSI)'!O186,IF(B156=4,'KELAS (REFERENSI)'!O201,""))))</f>
        <v/>
      </c>
      <c r="P156" s="38" t="str">
        <f>IF(B156=1,'KELAS (REFERENSI)'!P156,IF(B156=2,'KELAS (REFERENSI)'!P171,IF(B156=3,'KELAS (REFERENSI)'!P186,IF(B156=4,'KELAS (REFERENSI)'!P201,""))))</f>
        <v/>
      </c>
      <c r="Q156" s="38" t="str">
        <f t="shared" si="4"/>
        <v>BPS Kota Jakarta Timur</v>
      </c>
      <c r="R156" s="38" t="str">
        <f t="shared" si="56"/>
        <v/>
      </c>
      <c r="S156" s="38" t="str">
        <f t="shared" ref="S156:T156" si="164">S155</f>
        <v>15 Juni sampai dengan 31 Agustus 2026</v>
      </c>
      <c r="T156" s="38" t="str">
        <f t="shared" si="164"/>
        <v>31 Agustus 2026</v>
      </c>
      <c r="U156" s="41"/>
      <c r="V156" s="41"/>
      <c r="W156" s="42"/>
      <c r="X156" s="42"/>
      <c r="Y156" s="42"/>
      <c r="Z156" s="42"/>
    </row>
    <row r="157" ht="15.75" customHeight="1">
      <c r="A157" s="36" t="s">
        <v>5219</v>
      </c>
      <c r="B157" s="37"/>
      <c r="C157" s="37"/>
      <c r="D157" s="38" t="str">
        <f t="shared" si="1"/>
        <v/>
      </c>
      <c r="E157" s="38" t="str">
        <f>VLOOKUP(D157,'KELAS (REFERENSI)'!$E$1:$J$68,6,FALSE)</f>
        <v>#N/A</v>
      </c>
      <c r="F157" s="39" t="str">
        <f t="shared" si="2"/>
        <v>PETUGAS.0156/SPK/SE/PPL/3172/2026</v>
      </c>
      <c r="G157" s="40"/>
      <c r="H157" s="39" t="str">
        <f>VLOOKUP(G157,'MITRA (REFERENSI)'!$A:$Z,16,FALSE)</f>
        <v>#N/A</v>
      </c>
      <c r="I157" s="39" t="str">
        <f>VLOOKUP(G157,'MITRA (REFERENSI)'!$A:$Z,25,FALSE)</f>
        <v>#N/A</v>
      </c>
      <c r="J157" s="38" t="str">
        <f>VLOOKUP(G157,'MITRA (REFERENSI)'!$A:$Z,26,FALSE)</f>
        <v>#N/A</v>
      </c>
      <c r="K157" s="38" t="str">
        <f>VLOOKUP(G157,'MITRA (REFERENSI)'!$A:$Z,15,FALSE)</f>
        <v>#N/A</v>
      </c>
      <c r="L157" s="38" t="str">
        <f>VLOOKUP(G157,'MITRA (REFERENSI)'!$A:$Z,15,FALSE)</f>
        <v>#N/A</v>
      </c>
      <c r="M157" s="38" t="str">
        <f>IF(B157=1,'KELAS (REFERENSI)'!M157,IF(B157=2,'KELAS (REFERENSI)'!M172,IF(B157=3,'KELAS (REFERENSI)'!M187,IF(B157=4,'KELAS (REFERENSI)'!M202,""))))</f>
        <v/>
      </c>
      <c r="N157" s="38" t="str">
        <f>IF(B157=1,'KELAS (REFERENSI)'!N157,IF(B157=2,'KELAS (REFERENSI)'!N172,IF(B157=3,'KELAS (REFERENSI)'!N187,IF(B157=4,'KELAS (REFERENSI)'!N202,""))))</f>
        <v/>
      </c>
      <c r="O157" s="38" t="str">
        <f>IF(B157=1,'KELAS (REFERENSI)'!O157,IF(B157=2,'KELAS (REFERENSI)'!O172,IF(B157=3,'KELAS (REFERENSI)'!O187,IF(B157=4,'KELAS (REFERENSI)'!O202,""))))</f>
        <v/>
      </c>
      <c r="P157" s="38" t="str">
        <f>IF(B157=1,'KELAS (REFERENSI)'!P157,IF(B157=2,'KELAS (REFERENSI)'!P172,IF(B157=3,'KELAS (REFERENSI)'!P187,IF(B157=4,'KELAS (REFERENSI)'!P202,""))))</f>
        <v/>
      </c>
      <c r="Q157" s="38" t="str">
        <f t="shared" si="4"/>
        <v>BPS Kota Jakarta Timur</v>
      </c>
      <c r="R157" s="38" t="str">
        <f t="shared" si="56"/>
        <v/>
      </c>
      <c r="S157" s="38" t="str">
        <f t="shared" ref="S157:T157" si="165">S156</f>
        <v>15 Juni sampai dengan 31 Agustus 2026</v>
      </c>
      <c r="T157" s="38" t="str">
        <f t="shared" si="165"/>
        <v>31 Agustus 2026</v>
      </c>
      <c r="U157" s="41"/>
      <c r="V157" s="41"/>
      <c r="W157" s="42"/>
      <c r="X157" s="42"/>
      <c r="Y157" s="42"/>
      <c r="Z157" s="42"/>
    </row>
    <row r="158" ht="15.75" customHeight="1">
      <c r="A158" s="36" t="s">
        <v>5220</v>
      </c>
      <c r="B158" s="37"/>
      <c r="C158" s="37"/>
      <c r="D158" s="38" t="str">
        <f t="shared" si="1"/>
        <v/>
      </c>
      <c r="E158" s="38" t="str">
        <f>VLOOKUP(D158,'KELAS (REFERENSI)'!$E$1:$J$68,6,FALSE)</f>
        <v>#N/A</v>
      </c>
      <c r="F158" s="39" t="str">
        <f t="shared" si="2"/>
        <v>PETUGAS.0157/SPK/SE/PPL/3172/2026</v>
      </c>
      <c r="G158" s="40"/>
      <c r="H158" s="39" t="str">
        <f>VLOOKUP(G158,'MITRA (REFERENSI)'!$A:$Z,16,FALSE)</f>
        <v>#N/A</v>
      </c>
      <c r="I158" s="39" t="str">
        <f>VLOOKUP(G158,'MITRA (REFERENSI)'!$A:$Z,25,FALSE)</f>
        <v>#N/A</v>
      </c>
      <c r="J158" s="38" t="str">
        <f>VLOOKUP(G158,'MITRA (REFERENSI)'!$A:$Z,26,FALSE)</f>
        <v>#N/A</v>
      </c>
      <c r="K158" s="38" t="str">
        <f>VLOOKUP(G158,'MITRA (REFERENSI)'!$A:$Z,15,FALSE)</f>
        <v>#N/A</v>
      </c>
      <c r="L158" s="38" t="str">
        <f>VLOOKUP(G158,'MITRA (REFERENSI)'!$A:$Z,15,FALSE)</f>
        <v>#N/A</v>
      </c>
      <c r="M158" s="38" t="str">
        <f>IF(B158=1,'KELAS (REFERENSI)'!M158,IF(B158=2,'KELAS (REFERENSI)'!M173,IF(B158=3,'KELAS (REFERENSI)'!M188,IF(B158=4,'KELAS (REFERENSI)'!M203,""))))</f>
        <v/>
      </c>
      <c r="N158" s="38" t="str">
        <f>IF(B158=1,'KELAS (REFERENSI)'!N158,IF(B158=2,'KELAS (REFERENSI)'!N173,IF(B158=3,'KELAS (REFERENSI)'!N188,IF(B158=4,'KELAS (REFERENSI)'!N203,""))))</f>
        <v/>
      </c>
      <c r="O158" s="38" t="str">
        <f>IF(B158=1,'KELAS (REFERENSI)'!O158,IF(B158=2,'KELAS (REFERENSI)'!O173,IF(B158=3,'KELAS (REFERENSI)'!O188,IF(B158=4,'KELAS (REFERENSI)'!O203,""))))</f>
        <v/>
      </c>
      <c r="P158" s="38" t="str">
        <f>IF(B158=1,'KELAS (REFERENSI)'!P158,IF(B158=2,'KELAS (REFERENSI)'!P173,IF(B158=3,'KELAS (REFERENSI)'!P188,IF(B158=4,'KELAS (REFERENSI)'!P203,""))))</f>
        <v/>
      </c>
      <c r="Q158" s="38" t="str">
        <f t="shared" si="4"/>
        <v>BPS Kota Jakarta Timur</v>
      </c>
      <c r="R158" s="38" t="str">
        <f t="shared" si="56"/>
        <v/>
      </c>
      <c r="S158" s="38" t="str">
        <f t="shared" ref="S158:T158" si="166">S157</f>
        <v>15 Juni sampai dengan 31 Agustus 2026</v>
      </c>
      <c r="T158" s="38" t="str">
        <f t="shared" si="166"/>
        <v>31 Agustus 2026</v>
      </c>
      <c r="U158" s="41"/>
      <c r="V158" s="41"/>
      <c r="W158" s="42"/>
      <c r="X158" s="42"/>
      <c r="Y158" s="42"/>
      <c r="Z158" s="42"/>
    </row>
    <row r="159" ht="15.75" customHeight="1">
      <c r="A159" s="36" t="s">
        <v>5221</v>
      </c>
      <c r="B159" s="37"/>
      <c r="C159" s="37"/>
      <c r="D159" s="38" t="str">
        <f t="shared" si="1"/>
        <v/>
      </c>
      <c r="E159" s="38" t="str">
        <f>VLOOKUP(D159,'KELAS (REFERENSI)'!$E$1:$J$68,6,FALSE)</f>
        <v>#N/A</v>
      </c>
      <c r="F159" s="39" t="str">
        <f t="shared" si="2"/>
        <v>PETUGAS.0158/SPK/SE/PPL/3172/2026</v>
      </c>
      <c r="G159" s="40"/>
      <c r="H159" s="39" t="str">
        <f>VLOOKUP(G159,'MITRA (REFERENSI)'!$A:$Z,16,FALSE)</f>
        <v>#N/A</v>
      </c>
      <c r="I159" s="39" t="str">
        <f>VLOOKUP(G159,'MITRA (REFERENSI)'!$A:$Z,25,FALSE)</f>
        <v>#N/A</v>
      </c>
      <c r="J159" s="38" t="str">
        <f>VLOOKUP(G159,'MITRA (REFERENSI)'!$A:$Z,26,FALSE)</f>
        <v>#N/A</v>
      </c>
      <c r="K159" s="38" t="str">
        <f>VLOOKUP(G159,'MITRA (REFERENSI)'!$A:$Z,15,FALSE)</f>
        <v>#N/A</v>
      </c>
      <c r="L159" s="38" t="str">
        <f>VLOOKUP(G159,'MITRA (REFERENSI)'!$A:$Z,15,FALSE)</f>
        <v>#N/A</v>
      </c>
      <c r="M159" s="38" t="str">
        <f>IF(B159=1,'KELAS (REFERENSI)'!M159,IF(B159=2,'KELAS (REFERENSI)'!M174,IF(B159=3,'KELAS (REFERENSI)'!M189,IF(B159=4,'KELAS (REFERENSI)'!M204,""))))</f>
        <v/>
      </c>
      <c r="N159" s="38" t="str">
        <f>IF(B159=1,'KELAS (REFERENSI)'!N159,IF(B159=2,'KELAS (REFERENSI)'!N174,IF(B159=3,'KELAS (REFERENSI)'!N189,IF(B159=4,'KELAS (REFERENSI)'!N204,""))))</f>
        <v/>
      </c>
      <c r="O159" s="38" t="str">
        <f>IF(B159=1,'KELAS (REFERENSI)'!O159,IF(B159=2,'KELAS (REFERENSI)'!O174,IF(B159=3,'KELAS (REFERENSI)'!O189,IF(B159=4,'KELAS (REFERENSI)'!O204,""))))</f>
        <v/>
      </c>
      <c r="P159" s="38" t="str">
        <f>IF(B159=1,'KELAS (REFERENSI)'!P159,IF(B159=2,'KELAS (REFERENSI)'!P174,IF(B159=3,'KELAS (REFERENSI)'!P189,IF(B159=4,'KELAS (REFERENSI)'!P204,""))))</f>
        <v/>
      </c>
      <c r="Q159" s="38" t="str">
        <f t="shared" si="4"/>
        <v>BPS Kota Jakarta Timur</v>
      </c>
      <c r="R159" s="38" t="str">
        <f t="shared" si="56"/>
        <v/>
      </c>
      <c r="S159" s="38" t="str">
        <f t="shared" ref="S159:T159" si="167">S158</f>
        <v>15 Juni sampai dengan 31 Agustus 2026</v>
      </c>
      <c r="T159" s="38" t="str">
        <f t="shared" si="167"/>
        <v>31 Agustus 2026</v>
      </c>
      <c r="U159" s="41"/>
      <c r="V159" s="41"/>
      <c r="W159" s="42"/>
      <c r="X159" s="42"/>
      <c r="Y159" s="42"/>
      <c r="Z159" s="42"/>
    </row>
    <row r="160" ht="15.75" customHeight="1">
      <c r="A160" s="36" t="s">
        <v>5222</v>
      </c>
      <c r="B160" s="37"/>
      <c r="C160" s="37"/>
      <c r="D160" s="38" t="str">
        <f t="shared" si="1"/>
        <v/>
      </c>
      <c r="E160" s="38" t="str">
        <f>VLOOKUP(D160,'KELAS (REFERENSI)'!$E$1:$J$68,6,FALSE)</f>
        <v>#N/A</v>
      </c>
      <c r="F160" s="39" t="str">
        <f t="shared" si="2"/>
        <v>PETUGAS.0159/SPK/SE/PPL/3172/2026</v>
      </c>
      <c r="G160" s="40"/>
      <c r="H160" s="39" t="str">
        <f>VLOOKUP(G160,'MITRA (REFERENSI)'!$A:$Z,16,FALSE)</f>
        <v>#N/A</v>
      </c>
      <c r="I160" s="39" t="str">
        <f>VLOOKUP(G160,'MITRA (REFERENSI)'!$A:$Z,25,FALSE)</f>
        <v>#N/A</v>
      </c>
      <c r="J160" s="38" t="str">
        <f>VLOOKUP(G160,'MITRA (REFERENSI)'!$A:$Z,26,FALSE)</f>
        <v>#N/A</v>
      </c>
      <c r="K160" s="38" t="str">
        <f>VLOOKUP(G160,'MITRA (REFERENSI)'!$A:$Z,15,FALSE)</f>
        <v>#N/A</v>
      </c>
      <c r="L160" s="38" t="str">
        <f>VLOOKUP(G160,'MITRA (REFERENSI)'!$A:$Z,15,FALSE)</f>
        <v>#N/A</v>
      </c>
      <c r="M160" s="38" t="str">
        <f>IF(B160=1,'KELAS (REFERENSI)'!M160,IF(B160=2,'KELAS (REFERENSI)'!M175,IF(B160=3,'KELAS (REFERENSI)'!M190,IF(B160=4,'KELAS (REFERENSI)'!M205,""))))</f>
        <v/>
      </c>
      <c r="N160" s="38" t="str">
        <f>IF(B160=1,'KELAS (REFERENSI)'!N160,IF(B160=2,'KELAS (REFERENSI)'!N175,IF(B160=3,'KELAS (REFERENSI)'!N190,IF(B160=4,'KELAS (REFERENSI)'!N205,""))))</f>
        <v/>
      </c>
      <c r="O160" s="38" t="str">
        <f>IF(B160=1,'KELAS (REFERENSI)'!O160,IF(B160=2,'KELAS (REFERENSI)'!O175,IF(B160=3,'KELAS (REFERENSI)'!O190,IF(B160=4,'KELAS (REFERENSI)'!O205,""))))</f>
        <v/>
      </c>
      <c r="P160" s="38" t="str">
        <f>IF(B160=1,'KELAS (REFERENSI)'!P160,IF(B160=2,'KELAS (REFERENSI)'!P175,IF(B160=3,'KELAS (REFERENSI)'!P190,IF(B160=4,'KELAS (REFERENSI)'!P205,""))))</f>
        <v/>
      </c>
      <c r="Q160" s="38" t="str">
        <f t="shared" si="4"/>
        <v>BPS Kota Jakarta Timur</v>
      </c>
      <c r="R160" s="38" t="str">
        <f t="shared" si="56"/>
        <v/>
      </c>
      <c r="S160" s="38" t="str">
        <f t="shared" ref="S160:T160" si="168">S159</f>
        <v>15 Juni sampai dengan 31 Agustus 2026</v>
      </c>
      <c r="T160" s="38" t="str">
        <f t="shared" si="168"/>
        <v>31 Agustus 2026</v>
      </c>
      <c r="U160" s="41"/>
      <c r="V160" s="41"/>
      <c r="W160" s="42"/>
      <c r="X160" s="42"/>
      <c r="Y160" s="42"/>
      <c r="Z160" s="42"/>
    </row>
    <row r="161" ht="15.75" customHeight="1">
      <c r="A161" s="36" t="s">
        <v>5223</v>
      </c>
      <c r="B161" s="37"/>
      <c r="C161" s="37"/>
      <c r="D161" s="38" t="str">
        <f t="shared" si="1"/>
        <v/>
      </c>
      <c r="E161" s="38" t="str">
        <f>VLOOKUP(D161,'KELAS (REFERENSI)'!$E$1:$J$68,6,FALSE)</f>
        <v>#N/A</v>
      </c>
      <c r="F161" s="39" t="str">
        <f t="shared" si="2"/>
        <v>PETUGAS.0160/SPK/SE/PPL/3172/2026</v>
      </c>
      <c r="G161" s="40"/>
      <c r="H161" s="39" t="str">
        <f>VLOOKUP(G161,'MITRA (REFERENSI)'!$A:$Z,16,FALSE)</f>
        <v>#N/A</v>
      </c>
      <c r="I161" s="39" t="str">
        <f>VLOOKUP(G161,'MITRA (REFERENSI)'!$A:$Z,25,FALSE)</f>
        <v>#N/A</v>
      </c>
      <c r="J161" s="38" t="str">
        <f>VLOOKUP(G161,'MITRA (REFERENSI)'!$A:$Z,26,FALSE)</f>
        <v>#N/A</v>
      </c>
      <c r="K161" s="38" t="str">
        <f>VLOOKUP(G161,'MITRA (REFERENSI)'!$A:$Z,15,FALSE)</f>
        <v>#N/A</v>
      </c>
      <c r="L161" s="38" t="str">
        <f>VLOOKUP(G161,'MITRA (REFERENSI)'!$A:$Z,15,FALSE)</f>
        <v>#N/A</v>
      </c>
      <c r="M161" s="38" t="str">
        <f>IF(B161=1,'KELAS (REFERENSI)'!M161,IF(B161=2,'KELAS (REFERENSI)'!M176,IF(B161=3,'KELAS (REFERENSI)'!M191,IF(B161=4,'KELAS (REFERENSI)'!M206,""))))</f>
        <v/>
      </c>
      <c r="N161" s="38" t="str">
        <f>IF(B161=1,'KELAS (REFERENSI)'!N161,IF(B161=2,'KELAS (REFERENSI)'!N176,IF(B161=3,'KELAS (REFERENSI)'!N191,IF(B161=4,'KELAS (REFERENSI)'!N206,""))))</f>
        <v/>
      </c>
      <c r="O161" s="38" t="str">
        <f>IF(B161=1,'KELAS (REFERENSI)'!O161,IF(B161=2,'KELAS (REFERENSI)'!O176,IF(B161=3,'KELAS (REFERENSI)'!O191,IF(B161=4,'KELAS (REFERENSI)'!O206,""))))</f>
        <v/>
      </c>
      <c r="P161" s="38" t="str">
        <f>IF(B161=1,'KELAS (REFERENSI)'!P161,IF(B161=2,'KELAS (REFERENSI)'!P176,IF(B161=3,'KELAS (REFERENSI)'!P191,IF(B161=4,'KELAS (REFERENSI)'!P206,""))))</f>
        <v/>
      </c>
      <c r="Q161" s="38" t="str">
        <f t="shared" si="4"/>
        <v>BPS Kota Jakarta Timur</v>
      </c>
      <c r="R161" s="38" t="str">
        <f t="shared" si="56"/>
        <v/>
      </c>
      <c r="S161" s="38" t="str">
        <f t="shared" ref="S161:T161" si="169">S160</f>
        <v>15 Juni sampai dengan 31 Agustus 2026</v>
      </c>
      <c r="T161" s="38" t="str">
        <f t="shared" si="169"/>
        <v>31 Agustus 2026</v>
      </c>
      <c r="U161" s="41"/>
      <c r="V161" s="41"/>
      <c r="W161" s="42"/>
      <c r="X161" s="42"/>
      <c r="Y161" s="42"/>
      <c r="Z161" s="42"/>
    </row>
    <row r="162" ht="15.75" customHeight="1">
      <c r="A162" s="36" t="s">
        <v>5224</v>
      </c>
      <c r="B162" s="37"/>
      <c r="C162" s="37"/>
      <c r="D162" s="38" t="str">
        <f t="shared" si="1"/>
        <v/>
      </c>
      <c r="E162" s="38" t="str">
        <f>VLOOKUP(D162,'KELAS (REFERENSI)'!$E$1:$J$68,6,FALSE)</f>
        <v>#N/A</v>
      </c>
      <c r="F162" s="39" t="str">
        <f t="shared" si="2"/>
        <v>PETUGAS.0161/SPK/SE/PPL/3172/2026</v>
      </c>
      <c r="G162" s="40"/>
      <c r="H162" s="39" t="str">
        <f>VLOOKUP(G162,'MITRA (REFERENSI)'!$A:$Z,16,FALSE)</f>
        <v>#N/A</v>
      </c>
      <c r="I162" s="39" t="str">
        <f>VLOOKUP(G162,'MITRA (REFERENSI)'!$A:$Z,25,FALSE)</f>
        <v>#N/A</v>
      </c>
      <c r="J162" s="38" t="str">
        <f>VLOOKUP(G162,'MITRA (REFERENSI)'!$A:$Z,26,FALSE)</f>
        <v>#N/A</v>
      </c>
      <c r="K162" s="38" t="str">
        <f>VLOOKUP(G162,'MITRA (REFERENSI)'!$A:$Z,15,FALSE)</f>
        <v>#N/A</v>
      </c>
      <c r="L162" s="38" t="str">
        <f>VLOOKUP(G162,'MITRA (REFERENSI)'!$A:$Z,15,FALSE)</f>
        <v>#N/A</v>
      </c>
      <c r="M162" s="38" t="str">
        <f>IF(B162=1,'KELAS (REFERENSI)'!M162,IF(B162=2,'KELAS (REFERENSI)'!M177,IF(B162=3,'KELAS (REFERENSI)'!M192,IF(B162=4,'KELAS (REFERENSI)'!M207,""))))</f>
        <v/>
      </c>
      <c r="N162" s="38" t="str">
        <f>IF(B162=1,'KELAS (REFERENSI)'!N162,IF(B162=2,'KELAS (REFERENSI)'!N177,IF(B162=3,'KELAS (REFERENSI)'!N192,IF(B162=4,'KELAS (REFERENSI)'!N207,""))))</f>
        <v/>
      </c>
      <c r="O162" s="38" t="str">
        <f>IF(B162=1,'KELAS (REFERENSI)'!O162,IF(B162=2,'KELAS (REFERENSI)'!O177,IF(B162=3,'KELAS (REFERENSI)'!O192,IF(B162=4,'KELAS (REFERENSI)'!O207,""))))</f>
        <v/>
      </c>
      <c r="P162" s="38" t="str">
        <f>IF(B162=1,'KELAS (REFERENSI)'!P162,IF(B162=2,'KELAS (REFERENSI)'!P177,IF(B162=3,'KELAS (REFERENSI)'!P192,IF(B162=4,'KELAS (REFERENSI)'!P207,""))))</f>
        <v/>
      </c>
      <c r="Q162" s="38" t="str">
        <f t="shared" si="4"/>
        <v>BPS Kota Jakarta Timur</v>
      </c>
      <c r="R162" s="38" t="str">
        <f t="shared" si="56"/>
        <v/>
      </c>
      <c r="S162" s="38" t="str">
        <f t="shared" ref="S162:T162" si="170">S161</f>
        <v>15 Juni sampai dengan 31 Agustus 2026</v>
      </c>
      <c r="T162" s="38" t="str">
        <f t="shared" si="170"/>
        <v>31 Agustus 2026</v>
      </c>
      <c r="U162" s="41"/>
      <c r="V162" s="41"/>
      <c r="W162" s="42"/>
      <c r="X162" s="42"/>
      <c r="Y162" s="42"/>
      <c r="Z162" s="42"/>
    </row>
    <row r="163" ht="15.75" customHeight="1">
      <c r="A163" s="36" t="s">
        <v>5225</v>
      </c>
      <c r="B163" s="37"/>
      <c r="C163" s="37"/>
      <c r="D163" s="38" t="str">
        <f t="shared" si="1"/>
        <v/>
      </c>
      <c r="E163" s="38" t="str">
        <f>VLOOKUP(D163,'KELAS (REFERENSI)'!$E$1:$J$68,6,FALSE)</f>
        <v>#N/A</v>
      </c>
      <c r="F163" s="39" t="str">
        <f t="shared" si="2"/>
        <v>PETUGAS.0162/SPK/SE/PPL/3172/2026</v>
      </c>
      <c r="G163" s="40"/>
      <c r="H163" s="39" t="str">
        <f>VLOOKUP(G163,'MITRA (REFERENSI)'!$A:$Z,16,FALSE)</f>
        <v>#N/A</v>
      </c>
      <c r="I163" s="39" t="str">
        <f>VLOOKUP(G163,'MITRA (REFERENSI)'!$A:$Z,25,FALSE)</f>
        <v>#N/A</v>
      </c>
      <c r="J163" s="38" t="str">
        <f>VLOOKUP(G163,'MITRA (REFERENSI)'!$A:$Z,26,FALSE)</f>
        <v>#N/A</v>
      </c>
      <c r="K163" s="38" t="str">
        <f>VLOOKUP(G163,'MITRA (REFERENSI)'!$A:$Z,15,FALSE)</f>
        <v>#N/A</v>
      </c>
      <c r="L163" s="38" t="str">
        <f>VLOOKUP(G163,'MITRA (REFERENSI)'!$A:$Z,15,FALSE)</f>
        <v>#N/A</v>
      </c>
      <c r="M163" s="38" t="str">
        <f>IF(B163=1,'KELAS (REFERENSI)'!M163,IF(B163=2,'KELAS (REFERENSI)'!M178,IF(B163=3,'KELAS (REFERENSI)'!M193,IF(B163=4,'KELAS (REFERENSI)'!M208,""))))</f>
        <v/>
      </c>
      <c r="N163" s="38" t="str">
        <f>IF(B163=1,'KELAS (REFERENSI)'!N163,IF(B163=2,'KELAS (REFERENSI)'!N178,IF(B163=3,'KELAS (REFERENSI)'!N193,IF(B163=4,'KELAS (REFERENSI)'!N208,""))))</f>
        <v/>
      </c>
      <c r="O163" s="38" t="str">
        <f>IF(B163=1,'KELAS (REFERENSI)'!O163,IF(B163=2,'KELAS (REFERENSI)'!O178,IF(B163=3,'KELAS (REFERENSI)'!O193,IF(B163=4,'KELAS (REFERENSI)'!O208,""))))</f>
        <v/>
      </c>
      <c r="P163" s="38" t="str">
        <f>IF(B163=1,'KELAS (REFERENSI)'!P163,IF(B163=2,'KELAS (REFERENSI)'!P178,IF(B163=3,'KELAS (REFERENSI)'!P193,IF(B163=4,'KELAS (REFERENSI)'!P208,""))))</f>
        <v/>
      </c>
      <c r="Q163" s="38" t="str">
        <f t="shared" si="4"/>
        <v>BPS Kota Jakarta Timur</v>
      </c>
      <c r="R163" s="38" t="str">
        <f t="shared" si="56"/>
        <v/>
      </c>
      <c r="S163" s="38" t="str">
        <f t="shared" ref="S163:T163" si="171">S162</f>
        <v>15 Juni sampai dengan 31 Agustus 2026</v>
      </c>
      <c r="T163" s="38" t="str">
        <f t="shared" si="171"/>
        <v>31 Agustus 2026</v>
      </c>
      <c r="U163" s="41"/>
      <c r="V163" s="41"/>
      <c r="W163" s="42"/>
      <c r="X163" s="42"/>
      <c r="Y163" s="42"/>
      <c r="Z163" s="42"/>
    </row>
    <row r="164" ht="15.75" customHeight="1">
      <c r="A164" s="36" t="s">
        <v>5226</v>
      </c>
      <c r="B164" s="37"/>
      <c r="C164" s="37"/>
      <c r="D164" s="38" t="str">
        <f t="shared" si="1"/>
        <v/>
      </c>
      <c r="E164" s="38" t="str">
        <f>VLOOKUP(D164,'KELAS (REFERENSI)'!$E$1:$J$68,6,FALSE)</f>
        <v>#N/A</v>
      </c>
      <c r="F164" s="39" t="str">
        <f t="shared" si="2"/>
        <v>PETUGAS.0163/SPK/SE/PPL/3172/2026</v>
      </c>
      <c r="G164" s="40"/>
      <c r="H164" s="39" t="str">
        <f>VLOOKUP(G164,'MITRA (REFERENSI)'!$A:$Z,16,FALSE)</f>
        <v>#N/A</v>
      </c>
      <c r="I164" s="39" t="str">
        <f>VLOOKUP(G164,'MITRA (REFERENSI)'!$A:$Z,25,FALSE)</f>
        <v>#N/A</v>
      </c>
      <c r="J164" s="38" t="str">
        <f>VLOOKUP(G164,'MITRA (REFERENSI)'!$A:$Z,26,FALSE)</f>
        <v>#N/A</v>
      </c>
      <c r="K164" s="38" t="str">
        <f>VLOOKUP(G164,'MITRA (REFERENSI)'!$A:$Z,15,FALSE)</f>
        <v>#N/A</v>
      </c>
      <c r="L164" s="38" t="str">
        <f>VLOOKUP(G164,'MITRA (REFERENSI)'!$A:$Z,15,FALSE)</f>
        <v>#N/A</v>
      </c>
      <c r="M164" s="38" t="str">
        <f>IF(B164=1,'KELAS (REFERENSI)'!M164,IF(B164=2,'KELAS (REFERENSI)'!M179,IF(B164=3,'KELAS (REFERENSI)'!M194,IF(B164=4,'KELAS (REFERENSI)'!M209,""))))</f>
        <v/>
      </c>
      <c r="N164" s="38" t="str">
        <f>IF(B164=1,'KELAS (REFERENSI)'!N164,IF(B164=2,'KELAS (REFERENSI)'!N179,IF(B164=3,'KELAS (REFERENSI)'!N194,IF(B164=4,'KELAS (REFERENSI)'!N209,""))))</f>
        <v/>
      </c>
      <c r="O164" s="38" t="str">
        <f>IF(B164=1,'KELAS (REFERENSI)'!O164,IF(B164=2,'KELAS (REFERENSI)'!O179,IF(B164=3,'KELAS (REFERENSI)'!O194,IF(B164=4,'KELAS (REFERENSI)'!O209,""))))</f>
        <v/>
      </c>
      <c r="P164" s="38" t="str">
        <f>IF(B164=1,'KELAS (REFERENSI)'!P164,IF(B164=2,'KELAS (REFERENSI)'!P179,IF(B164=3,'KELAS (REFERENSI)'!P194,IF(B164=4,'KELAS (REFERENSI)'!P209,""))))</f>
        <v/>
      </c>
      <c r="Q164" s="38" t="str">
        <f t="shared" si="4"/>
        <v>BPS Kota Jakarta Timur</v>
      </c>
      <c r="R164" s="38" t="str">
        <f t="shared" si="56"/>
        <v/>
      </c>
      <c r="S164" s="38" t="str">
        <f t="shared" ref="S164:T164" si="172">S163</f>
        <v>15 Juni sampai dengan 31 Agustus 2026</v>
      </c>
      <c r="T164" s="38" t="str">
        <f t="shared" si="172"/>
        <v>31 Agustus 2026</v>
      </c>
      <c r="U164" s="41"/>
      <c r="V164" s="41"/>
      <c r="W164" s="42"/>
      <c r="X164" s="42"/>
      <c r="Y164" s="42"/>
      <c r="Z164" s="42"/>
    </row>
    <row r="165" ht="15.75" customHeight="1">
      <c r="A165" s="36" t="s">
        <v>5227</v>
      </c>
      <c r="B165" s="37"/>
      <c r="C165" s="37"/>
      <c r="D165" s="38" t="str">
        <f t="shared" si="1"/>
        <v/>
      </c>
      <c r="E165" s="38" t="str">
        <f>VLOOKUP(D165,'KELAS (REFERENSI)'!$E$1:$J$68,6,FALSE)</f>
        <v>#N/A</v>
      </c>
      <c r="F165" s="39" t="str">
        <f t="shared" si="2"/>
        <v>PETUGAS.0164/SPK/SE/PPL/3172/2026</v>
      </c>
      <c r="G165" s="40"/>
      <c r="H165" s="39" t="str">
        <f>VLOOKUP(G165,'MITRA (REFERENSI)'!$A:$Z,16,FALSE)</f>
        <v>#N/A</v>
      </c>
      <c r="I165" s="39" t="str">
        <f>VLOOKUP(G165,'MITRA (REFERENSI)'!$A:$Z,25,FALSE)</f>
        <v>#N/A</v>
      </c>
      <c r="J165" s="38" t="str">
        <f>VLOOKUP(G165,'MITRA (REFERENSI)'!$A:$Z,26,FALSE)</f>
        <v>#N/A</v>
      </c>
      <c r="K165" s="38" t="str">
        <f>VLOOKUP(G165,'MITRA (REFERENSI)'!$A:$Z,15,FALSE)</f>
        <v>#N/A</v>
      </c>
      <c r="L165" s="38" t="str">
        <f>VLOOKUP(G165,'MITRA (REFERENSI)'!$A:$Z,15,FALSE)</f>
        <v>#N/A</v>
      </c>
      <c r="M165" s="38" t="str">
        <f>IF(B165=1,'KELAS (REFERENSI)'!M165,IF(B165=2,'KELAS (REFERENSI)'!M180,IF(B165=3,'KELAS (REFERENSI)'!M195,IF(B165=4,'KELAS (REFERENSI)'!M210,""))))</f>
        <v/>
      </c>
      <c r="N165" s="38" t="str">
        <f>IF(B165=1,'KELAS (REFERENSI)'!N165,IF(B165=2,'KELAS (REFERENSI)'!N180,IF(B165=3,'KELAS (REFERENSI)'!N195,IF(B165=4,'KELAS (REFERENSI)'!N210,""))))</f>
        <v/>
      </c>
      <c r="O165" s="38" t="str">
        <f>IF(B165=1,'KELAS (REFERENSI)'!O165,IF(B165=2,'KELAS (REFERENSI)'!O180,IF(B165=3,'KELAS (REFERENSI)'!O195,IF(B165=4,'KELAS (REFERENSI)'!O210,""))))</f>
        <v/>
      </c>
      <c r="P165" s="38" t="str">
        <f>IF(B165=1,'KELAS (REFERENSI)'!P165,IF(B165=2,'KELAS (REFERENSI)'!P180,IF(B165=3,'KELAS (REFERENSI)'!P195,IF(B165=4,'KELAS (REFERENSI)'!P210,""))))</f>
        <v/>
      </c>
      <c r="Q165" s="38" t="str">
        <f t="shared" si="4"/>
        <v>BPS Kota Jakarta Timur</v>
      </c>
      <c r="R165" s="38" t="str">
        <f t="shared" si="56"/>
        <v/>
      </c>
      <c r="S165" s="38" t="str">
        <f t="shared" ref="S165:T165" si="173">S164</f>
        <v>15 Juni sampai dengan 31 Agustus 2026</v>
      </c>
      <c r="T165" s="38" t="str">
        <f t="shared" si="173"/>
        <v>31 Agustus 2026</v>
      </c>
      <c r="U165" s="41"/>
      <c r="V165" s="41"/>
      <c r="W165" s="42"/>
      <c r="X165" s="42"/>
      <c r="Y165" s="42"/>
      <c r="Z165" s="42"/>
    </row>
    <row r="166" ht="15.75" customHeight="1">
      <c r="A166" s="36" t="s">
        <v>5228</v>
      </c>
      <c r="B166" s="37"/>
      <c r="C166" s="37"/>
      <c r="D166" s="38" t="str">
        <f t="shared" si="1"/>
        <v/>
      </c>
      <c r="E166" s="38" t="str">
        <f>VLOOKUP(D166,'KELAS (REFERENSI)'!$E$1:$J$68,6,FALSE)</f>
        <v>#N/A</v>
      </c>
      <c r="F166" s="39" t="str">
        <f t="shared" si="2"/>
        <v>PETUGAS.0165/SPK/SE/PPL/3172/2026</v>
      </c>
      <c r="G166" s="40"/>
      <c r="H166" s="39" t="str">
        <f>VLOOKUP(G166,'MITRA (REFERENSI)'!$A:$Z,16,FALSE)</f>
        <v>#N/A</v>
      </c>
      <c r="I166" s="39" t="str">
        <f>VLOOKUP(G166,'MITRA (REFERENSI)'!$A:$Z,25,FALSE)</f>
        <v>#N/A</v>
      </c>
      <c r="J166" s="38" t="str">
        <f>VLOOKUP(G166,'MITRA (REFERENSI)'!$A:$Z,26,FALSE)</f>
        <v>#N/A</v>
      </c>
      <c r="K166" s="38" t="str">
        <f>VLOOKUP(G166,'MITRA (REFERENSI)'!$A:$Z,15,FALSE)</f>
        <v>#N/A</v>
      </c>
      <c r="L166" s="38" t="str">
        <f>VLOOKUP(G166,'MITRA (REFERENSI)'!$A:$Z,15,FALSE)</f>
        <v>#N/A</v>
      </c>
      <c r="M166" s="38" t="str">
        <f>IF(B166=1,'KELAS (REFERENSI)'!M166,IF(B166=2,'KELAS (REFERENSI)'!M181,IF(B166=3,'KELAS (REFERENSI)'!M196,IF(B166=4,'KELAS (REFERENSI)'!M211,""))))</f>
        <v/>
      </c>
      <c r="N166" s="38" t="str">
        <f>IF(B166=1,'KELAS (REFERENSI)'!N166,IF(B166=2,'KELAS (REFERENSI)'!N181,IF(B166=3,'KELAS (REFERENSI)'!N196,IF(B166=4,'KELAS (REFERENSI)'!N211,""))))</f>
        <v/>
      </c>
      <c r="O166" s="38" t="str">
        <f>IF(B166=1,'KELAS (REFERENSI)'!O166,IF(B166=2,'KELAS (REFERENSI)'!O181,IF(B166=3,'KELAS (REFERENSI)'!O196,IF(B166=4,'KELAS (REFERENSI)'!O211,""))))</f>
        <v/>
      </c>
      <c r="P166" s="38" t="str">
        <f>IF(B166=1,'KELAS (REFERENSI)'!P166,IF(B166=2,'KELAS (REFERENSI)'!P181,IF(B166=3,'KELAS (REFERENSI)'!P196,IF(B166=4,'KELAS (REFERENSI)'!P211,""))))</f>
        <v/>
      </c>
      <c r="Q166" s="38" t="str">
        <f t="shared" si="4"/>
        <v>BPS Kota Jakarta Timur</v>
      </c>
      <c r="R166" s="38" t="str">
        <f t="shared" si="56"/>
        <v/>
      </c>
      <c r="S166" s="38" t="str">
        <f t="shared" ref="S166:T166" si="174">S165</f>
        <v>15 Juni sampai dengan 31 Agustus 2026</v>
      </c>
      <c r="T166" s="38" t="str">
        <f t="shared" si="174"/>
        <v>31 Agustus 2026</v>
      </c>
      <c r="U166" s="41"/>
      <c r="V166" s="41"/>
      <c r="W166" s="42"/>
      <c r="X166" s="42"/>
      <c r="Y166" s="42"/>
      <c r="Z166" s="42"/>
    </row>
    <row r="167" ht="15.75" customHeight="1">
      <c r="A167" s="36" t="s">
        <v>5229</v>
      </c>
      <c r="B167" s="37"/>
      <c r="C167" s="37"/>
      <c r="D167" s="38" t="str">
        <f t="shared" si="1"/>
        <v/>
      </c>
      <c r="E167" s="38" t="str">
        <f>VLOOKUP(D167,'KELAS (REFERENSI)'!$E$1:$J$68,6,FALSE)</f>
        <v>#N/A</v>
      </c>
      <c r="F167" s="39" t="str">
        <f t="shared" si="2"/>
        <v>PETUGAS.0166/SPK/SE/PPL/3172/2026</v>
      </c>
      <c r="G167" s="40"/>
      <c r="H167" s="39" t="str">
        <f>VLOOKUP(G167,'MITRA (REFERENSI)'!$A:$Z,16,FALSE)</f>
        <v>#N/A</v>
      </c>
      <c r="I167" s="39" t="str">
        <f>VLOOKUP(G167,'MITRA (REFERENSI)'!$A:$Z,25,FALSE)</f>
        <v>#N/A</v>
      </c>
      <c r="J167" s="38" t="str">
        <f>VLOOKUP(G167,'MITRA (REFERENSI)'!$A:$Z,26,FALSE)</f>
        <v>#N/A</v>
      </c>
      <c r="K167" s="38" t="str">
        <f>VLOOKUP(G167,'MITRA (REFERENSI)'!$A:$Z,15,FALSE)</f>
        <v>#N/A</v>
      </c>
      <c r="L167" s="38" t="str">
        <f>VLOOKUP(G167,'MITRA (REFERENSI)'!$A:$Z,15,FALSE)</f>
        <v>#N/A</v>
      </c>
      <c r="M167" s="38" t="str">
        <f>IF(B167=1,'KELAS (REFERENSI)'!M167,IF(B167=2,'KELAS (REFERENSI)'!M182,IF(B167=3,'KELAS (REFERENSI)'!M197,IF(B167=4,'KELAS (REFERENSI)'!M212,""))))</f>
        <v/>
      </c>
      <c r="N167" s="38" t="str">
        <f>IF(B167=1,'KELAS (REFERENSI)'!N167,IF(B167=2,'KELAS (REFERENSI)'!N182,IF(B167=3,'KELAS (REFERENSI)'!N197,IF(B167=4,'KELAS (REFERENSI)'!N212,""))))</f>
        <v/>
      </c>
      <c r="O167" s="38" t="str">
        <f>IF(B167=1,'KELAS (REFERENSI)'!O167,IF(B167=2,'KELAS (REFERENSI)'!O182,IF(B167=3,'KELAS (REFERENSI)'!O197,IF(B167=4,'KELAS (REFERENSI)'!O212,""))))</f>
        <v/>
      </c>
      <c r="P167" s="38" t="str">
        <f>IF(B167=1,'KELAS (REFERENSI)'!P167,IF(B167=2,'KELAS (REFERENSI)'!P182,IF(B167=3,'KELAS (REFERENSI)'!P197,IF(B167=4,'KELAS (REFERENSI)'!P212,""))))</f>
        <v/>
      </c>
      <c r="Q167" s="38" t="str">
        <f t="shared" si="4"/>
        <v>BPS Kota Jakarta Timur</v>
      </c>
      <c r="R167" s="38" t="str">
        <f t="shared" si="56"/>
        <v/>
      </c>
      <c r="S167" s="38" t="str">
        <f t="shared" ref="S167:T167" si="175">S166</f>
        <v>15 Juni sampai dengan 31 Agustus 2026</v>
      </c>
      <c r="T167" s="38" t="str">
        <f t="shared" si="175"/>
        <v>31 Agustus 2026</v>
      </c>
      <c r="U167" s="41"/>
      <c r="V167" s="41"/>
      <c r="W167" s="42"/>
      <c r="X167" s="42"/>
      <c r="Y167" s="42"/>
      <c r="Z167" s="42"/>
    </row>
    <row r="168" ht="15.75" customHeight="1">
      <c r="A168" s="36" t="s">
        <v>5230</v>
      </c>
      <c r="B168" s="37"/>
      <c r="C168" s="37"/>
      <c r="D168" s="38" t="str">
        <f t="shared" si="1"/>
        <v/>
      </c>
      <c r="E168" s="38" t="str">
        <f>VLOOKUP(D168,'KELAS (REFERENSI)'!$E$1:$J$68,6,FALSE)</f>
        <v>#N/A</v>
      </c>
      <c r="F168" s="39" t="str">
        <f t="shared" si="2"/>
        <v>PETUGAS.0167/SPK/SE/PPL/3172/2026</v>
      </c>
      <c r="G168" s="40"/>
      <c r="H168" s="39" t="str">
        <f>VLOOKUP(G168,'MITRA (REFERENSI)'!$A:$Z,16,FALSE)</f>
        <v>#N/A</v>
      </c>
      <c r="I168" s="39" t="str">
        <f>VLOOKUP(G168,'MITRA (REFERENSI)'!$A:$Z,25,FALSE)</f>
        <v>#N/A</v>
      </c>
      <c r="J168" s="38" t="str">
        <f>VLOOKUP(G168,'MITRA (REFERENSI)'!$A:$Z,26,FALSE)</f>
        <v>#N/A</v>
      </c>
      <c r="K168" s="38" t="str">
        <f>VLOOKUP(G168,'MITRA (REFERENSI)'!$A:$Z,15,FALSE)</f>
        <v>#N/A</v>
      </c>
      <c r="L168" s="38" t="str">
        <f>VLOOKUP(G168,'MITRA (REFERENSI)'!$A:$Z,15,FALSE)</f>
        <v>#N/A</v>
      </c>
      <c r="M168" s="38" t="str">
        <f>IF(B168=1,'KELAS (REFERENSI)'!M168,IF(B168=2,'KELAS (REFERENSI)'!M183,IF(B168=3,'KELAS (REFERENSI)'!M198,IF(B168=4,'KELAS (REFERENSI)'!M213,""))))</f>
        <v/>
      </c>
      <c r="N168" s="38" t="str">
        <f>IF(B168=1,'KELAS (REFERENSI)'!N168,IF(B168=2,'KELAS (REFERENSI)'!N183,IF(B168=3,'KELAS (REFERENSI)'!N198,IF(B168=4,'KELAS (REFERENSI)'!N213,""))))</f>
        <v/>
      </c>
      <c r="O168" s="38" t="str">
        <f>IF(B168=1,'KELAS (REFERENSI)'!O168,IF(B168=2,'KELAS (REFERENSI)'!O183,IF(B168=3,'KELAS (REFERENSI)'!O198,IF(B168=4,'KELAS (REFERENSI)'!O213,""))))</f>
        <v/>
      </c>
      <c r="P168" s="38" t="str">
        <f>IF(B168=1,'KELAS (REFERENSI)'!P168,IF(B168=2,'KELAS (REFERENSI)'!P183,IF(B168=3,'KELAS (REFERENSI)'!P198,IF(B168=4,'KELAS (REFERENSI)'!P213,""))))</f>
        <v/>
      </c>
      <c r="Q168" s="38" t="str">
        <f t="shared" si="4"/>
        <v>BPS Kota Jakarta Timur</v>
      </c>
      <c r="R168" s="38" t="str">
        <f t="shared" si="56"/>
        <v/>
      </c>
      <c r="S168" s="38" t="str">
        <f t="shared" ref="S168:T168" si="176">S167</f>
        <v>15 Juni sampai dengan 31 Agustus 2026</v>
      </c>
      <c r="T168" s="38" t="str">
        <f t="shared" si="176"/>
        <v>31 Agustus 2026</v>
      </c>
      <c r="U168" s="41"/>
      <c r="V168" s="41"/>
      <c r="W168" s="42"/>
      <c r="X168" s="42"/>
      <c r="Y168" s="42"/>
      <c r="Z168" s="42"/>
    </row>
    <row r="169" ht="15.75" customHeight="1">
      <c r="A169" s="36" t="s">
        <v>5231</v>
      </c>
      <c r="B169" s="37"/>
      <c r="C169" s="37"/>
      <c r="D169" s="38" t="str">
        <f t="shared" si="1"/>
        <v/>
      </c>
      <c r="E169" s="38" t="str">
        <f>VLOOKUP(D169,'KELAS (REFERENSI)'!$E$1:$J$68,6,FALSE)</f>
        <v>#N/A</v>
      </c>
      <c r="F169" s="39" t="str">
        <f t="shared" si="2"/>
        <v>PETUGAS.0168/SPK/SE/PPL/3172/2026</v>
      </c>
      <c r="G169" s="40"/>
      <c r="H169" s="39" t="str">
        <f>VLOOKUP(G169,'MITRA (REFERENSI)'!$A:$Z,16,FALSE)</f>
        <v>#N/A</v>
      </c>
      <c r="I169" s="39" t="str">
        <f>VLOOKUP(G169,'MITRA (REFERENSI)'!$A:$Z,25,FALSE)</f>
        <v>#N/A</v>
      </c>
      <c r="J169" s="38" t="str">
        <f>VLOOKUP(G169,'MITRA (REFERENSI)'!$A:$Z,26,FALSE)</f>
        <v>#N/A</v>
      </c>
      <c r="K169" s="38" t="str">
        <f>VLOOKUP(G169,'MITRA (REFERENSI)'!$A:$Z,15,FALSE)</f>
        <v>#N/A</v>
      </c>
      <c r="L169" s="38" t="str">
        <f>VLOOKUP(G169,'MITRA (REFERENSI)'!$A:$Z,15,FALSE)</f>
        <v>#N/A</v>
      </c>
      <c r="M169" s="38" t="str">
        <f>IF(B169=1,'KELAS (REFERENSI)'!M169,IF(B169=2,'KELAS (REFERENSI)'!M184,IF(B169=3,'KELAS (REFERENSI)'!M199,IF(B169=4,'KELAS (REFERENSI)'!M214,""))))</f>
        <v/>
      </c>
      <c r="N169" s="38" t="str">
        <f>IF(B169=1,'KELAS (REFERENSI)'!N169,IF(B169=2,'KELAS (REFERENSI)'!N184,IF(B169=3,'KELAS (REFERENSI)'!N199,IF(B169=4,'KELAS (REFERENSI)'!N214,""))))</f>
        <v/>
      </c>
      <c r="O169" s="38" t="str">
        <f>IF(B169=1,'KELAS (REFERENSI)'!O169,IF(B169=2,'KELAS (REFERENSI)'!O184,IF(B169=3,'KELAS (REFERENSI)'!O199,IF(B169=4,'KELAS (REFERENSI)'!O214,""))))</f>
        <v/>
      </c>
      <c r="P169" s="38" t="str">
        <f>IF(B169=1,'KELAS (REFERENSI)'!P169,IF(B169=2,'KELAS (REFERENSI)'!P184,IF(B169=3,'KELAS (REFERENSI)'!P199,IF(B169=4,'KELAS (REFERENSI)'!P214,""))))</f>
        <v/>
      </c>
      <c r="Q169" s="38" t="str">
        <f t="shared" si="4"/>
        <v>BPS Kota Jakarta Timur</v>
      </c>
      <c r="R169" s="38" t="str">
        <f t="shared" si="56"/>
        <v/>
      </c>
      <c r="S169" s="38" t="str">
        <f t="shared" ref="S169:T169" si="177">S168</f>
        <v>15 Juni sampai dengan 31 Agustus 2026</v>
      </c>
      <c r="T169" s="38" t="str">
        <f t="shared" si="177"/>
        <v>31 Agustus 2026</v>
      </c>
      <c r="U169" s="41"/>
      <c r="V169" s="41"/>
      <c r="W169" s="42"/>
      <c r="X169" s="42"/>
      <c r="Y169" s="42"/>
      <c r="Z169" s="42"/>
    </row>
    <row r="170" ht="15.75" customHeight="1">
      <c r="A170" s="36" t="s">
        <v>5232</v>
      </c>
      <c r="B170" s="37"/>
      <c r="C170" s="37"/>
      <c r="D170" s="38" t="str">
        <f t="shared" si="1"/>
        <v/>
      </c>
      <c r="E170" s="38" t="str">
        <f>VLOOKUP(D170,'KELAS (REFERENSI)'!$E$1:$J$68,6,FALSE)</f>
        <v>#N/A</v>
      </c>
      <c r="F170" s="39" t="str">
        <f t="shared" si="2"/>
        <v>PETUGAS.0169/SPK/SE/PPL/3172/2026</v>
      </c>
      <c r="G170" s="40"/>
      <c r="H170" s="39" t="str">
        <f>VLOOKUP(G170,'MITRA (REFERENSI)'!$A:$Z,16,FALSE)</f>
        <v>#N/A</v>
      </c>
      <c r="I170" s="39" t="str">
        <f>VLOOKUP(G170,'MITRA (REFERENSI)'!$A:$Z,25,FALSE)</f>
        <v>#N/A</v>
      </c>
      <c r="J170" s="38" t="str">
        <f>VLOOKUP(G170,'MITRA (REFERENSI)'!$A:$Z,26,FALSE)</f>
        <v>#N/A</v>
      </c>
      <c r="K170" s="38" t="str">
        <f>VLOOKUP(G170,'MITRA (REFERENSI)'!$A:$Z,15,FALSE)</f>
        <v>#N/A</v>
      </c>
      <c r="L170" s="38" t="str">
        <f>VLOOKUP(G170,'MITRA (REFERENSI)'!$A:$Z,15,FALSE)</f>
        <v>#N/A</v>
      </c>
      <c r="M170" s="38" t="str">
        <f>IF(B170=1,'KELAS (REFERENSI)'!M170,IF(B170=2,'KELAS (REFERENSI)'!M185,IF(B170=3,'KELAS (REFERENSI)'!M200,IF(B170=4,'KELAS (REFERENSI)'!M215,""))))</f>
        <v/>
      </c>
      <c r="N170" s="38" t="str">
        <f>IF(B170=1,'KELAS (REFERENSI)'!N170,IF(B170=2,'KELAS (REFERENSI)'!N185,IF(B170=3,'KELAS (REFERENSI)'!N200,IF(B170=4,'KELAS (REFERENSI)'!N215,""))))</f>
        <v/>
      </c>
      <c r="O170" s="38" t="str">
        <f>IF(B170=1,'KELAS (REFERENSI)'!O170,IF(B170=2,'KELAS (REFERENSI)'!O185,IF(B170=3,'KELAS (REFERENSI)'!O200,IF(B170=4,'KELAS (REFERENSI)'!O215,""))))</f>
        <v/>
      </c>
      <c r="P170" s="38" t="str">
        <f>IF(B170=1,'KELAS (REFERENSI)'!P170,IF(B170=2,'KELAS (REFERENSI)'!P185,IF(B170=3,'KELAS (REFERENSI)'!P200,IF(B170=4,'KELAS (REFERENSI)'!P215,""))))</f>
        <v/>
      </c>
      <c r="Q170" s="38" t="str">
        <f t="shared" si="4"/>
        <v>BPS Kota Jakarta Timur</v>
      </c>
      <c r="R170" s="38" t="str">
        <f t="shared" si="56"/>
        <v/>
      </c>
      <c r="S170" s="38" t="str">
        <f t="shared" ref="S170:T170" si="178">S169</f>
        <v>15 Juni sampai dengan 31 Agustus 2026</v>
      </c>
      <c r="T170" s="38" t="str">
        <f t="shared" si="178"/>
        <v>31 Agustus 2026</v>
      </c>
      <c r="U170" s="41"/>
      <c r="V170" s="41"/>
      <c r="W170" s="42"/>
      <c r="X170" s="42"/>
      <c r="Y170" s="42"/>
      <c r="Z170" s="42"/>
    </row>
    <row r="171" ht="15.75" customHeight="1">
      <c r="A171" s="36" t="s">
        <v>5233</v>
      </c>
      <c r="B171" s="37"/>
      <c r="C171" s="37"/>
      <c r="D171" s="38" t="str">
        <f t="shared" si="1"/>
        <v/>
      </c>
      <c r="E171" s="38" t="str">
        <f>VLOOKUP(D171,'KELAS (REFERENSI)'!$E$1:$J$68,6,FALSE)</f>
        <v>#N/A</v>
      </c>
      <c r="F171" s="39" t="str">
        <f t="shared" si="2"/>
        <v>PETUGAS.0170/SPK/SE/PPL/3172/2026</v>
      </c>
      <c r="G171" s="40"/>
      <c r="H171" s="39" t="str">
        <f>VLOOKUP(G171,'MITRA (REFERENSI)'!$A:$Z,16,FALSE)</f>
        <v>#N/A</v>
      </c>
      <c r="I171" s="39" t="str">
        <f>VLOOKUP(G171,'MITRA (REFERENSI)'!$A:$Z,25,FALSE)</f>
        <v>#N/A</v>
      </c>
      <c r="J171" s="38" t="str">
        <f>VLOOKUP(G171,'MITRA (REFERENSI)'!$A:$Z,26,FALSE)</f>
        <v>#N/A</v>
      </c>
      <c r="K171" s="38" t="str">
        <f>VLOOKUP(G171,'MITRA (REFERENSI)'!$A:$Z,15,FALSE)</f>
        <v>#N/A</v>
      </c>
      <c r="L171" s="38" t="str">
        <f>VLOOKUP(G171,'MITRA (REFERENSI)'!$A:$Z,15,FALSE)</f>
        <v>#N/A</v>
      </c>
      <c r="M171" s="38" t="str">
        <f>IF(B171=1,'KELAS (REFERENSI)'!M171,IF(B171=2,'KELAS (REFERENSI)'!M186,IF(B171=3,'KELAS (REFERENSI)'!M201,IF(B171=4,'KELAS (REFERENSI)'!M216,""))))</f>
        <v/>
      </c>
      <c r="N171" s="38" t="str">
        <f>IF(B171=1,'KELAS (REFERENSI)'!N171,IF(B171=2,'KELAS (REFERENSI)'!N186,IF(B171=3,'KELAS (REFERENSI)'!N201,IF(B171=4,'KELAS (REFERENSI)'!N216,""))))</f>
        <v/>
      </c>
      <c r="O171" s="38" t="str">
        <f>IF(B171=1,'KELAS (REFERENSI)'!O171,IF(B171=2,'KELAS (REFERENSI)'!O186,IF(B171=3,'KELAS (REFERENSI)'!O201,IF(B171=4,'KELAS (REFERENSI)'!O216,""))))</f>
        <v/>
      </c>
      <c r="P171" s="38" t="str">
        <f>IF(B171=1,'KELAS (REFERENSI)'!P171,IF(B171=2,'KELAS (REFERENSI)'!P186,IF(B171=3,'KELAS (REFERENSI)'!P201,IF(B171=4,'KELAS (REFERENSI)'!P216,""))))</f>
        <v/>
      </c>
      <c r="Q171" s="38" t="str">
        <f t="shared" si="4"/>
        <v>BPS Kota Jakarta Timur</v>
      </c>
      <c r="R171" s="38" t="str">
        <f t="shared" si="56"/>
        <v/>
      </c>
      <c r="S171" s="38" t="str">
        <f t="shared" ref="S171:T171" si="179">S170</f>
        <v>15 Juni sampai dengan 31 Agustus 2026</v>
      </c>
      <c r="T171" s="38" t="str">
        <f t="shared" si="179"/>
        <v>31 Agustus 2026</v>
      </c>
      <c r="U171" s="41"/>
      <c r="V171" s="41"/>
      <c r="W171" s="42"/>
      <c r="X171" s="42"/>
      <c r="Y171" s="42"/>
      <c r="Z171" s="42"/>
    </row>
    <row r="172" ht="15.75" customHeight="1">
      <c r="A172" s="36" t="s">
        <v>5234</v>
      </c>
      <c r="B172" s="37"/>
      <c r="C172" s="37"/>
      <c r="D172" s="38" t="str">
        <f t="shared" si="1"/>
        <v/>
      </c>
      <c r="E172" s="38" t="str">
        <f>VLOOKUP(D172,'KELAS (REFERENSI)'!$E$1:$J$68,6,FALSE)</f>
        <v>#N/A</v>
      </c>
      <c r="F172" s="39" t="str">
        <f t="shared" si="2"/>
        <v>PETUGAS.0171/SPK/SE/PPL/3172/2026</v>
      </c>
      <c r="G172" s="40"/>
      <c r="H172" s="39" t="str">
        <f>VLOOKUP(G172,'MITRA (REFERENSI)'!$A:$Z,16,FALSE)</f>
        <v>#N/A</v>
      </c>
      <c r="I172" s="39" t="str">
        <f>VLOOKUP(G172,'MITRA (REFERENSI)'!$A:$Z,25,FALSE)</f>
        <v>#N/A</v>
      </c>
      <c r="J172" s="38" t="str">
        <f>VLOOKUP(G172,'MITRA (REFERENSI)'!$A:$Z,26,FALSE)</f>
        <v>#N/A</v>
      </c>
      <c r="K172" s="38" t="str">
        <f>VLOOKUP(G172,'MITRA (REFERENSI)'!$A:$Z,15,FALSE)</f>
        <v>#N/A</v>
      </c>
      <c r="L172" s="38" t="str">
        <f>VLOOKUP(G172,'MITRA (REFERENSI)'!$A:$Z,15,FALSE)</f>
        <v>#N/A</v>
      </c>
      <c r="M172" s="38" t="str">
        <f>IF(B172=1,'KELAS (REFERENSI)'!M172,IF(B172=2,'KELAS (REFERENSI)'!M187,IF(B172=3,'KELAS (REFERENSI)'!M202,IF(B172=4,'KELAS (REFERENSI)'!M217,""))))</f>
        <v/>
      </c>
      <c r="N172" s="38" t="str">
        <f>IF(B172=1,'KELAS (REFERENSI)'!N172,IF(B172=2,'KELAS (REFERENSI)'!N187,IF(B172=3,'KELAS (REFERENSI)'!N202,IF(B172=4,'KELAS (REFERENSI)'!N217,""))))</f>
        <v/>
      </c>
      <c r="O172" s="38" t="str">
        <f>IF(B172=1,'KELAS (REFERENSI)'!O172,IF(B172=2,'KELAS (REFERENSI)'!O187,IF(B172=3,'KELAS (REFERENSI)'!O202,IF(B172=4,'KELAS (REFERENSI)'!O217,""))))</f>
        <v/>
      </c>
      <c r="P172" s="38" t="str">
        <f>IF(B172=1,'KELAS (REFERENSI)'!P172,IF(B172=2,'KELAS (REFERENSI)'!P187,IF(B172=3,'KELAS (REFERENSI)'!P202,IF(B172=4,'KELAS (REFERENSI)'!P217,""))))</f>
        <v/>
      </c>
      <c r="Q172" s="38" t="str">
        <f t="shared" si="4"/>
        <v>BPS Kota Jakarta Timur</v>
      </c>
      <c r="R172" s="38" t="str">
        <f t="shared" si="56"/>
        <v/>
      </c>
      <c r="S172" s="38" t="str">
        <f t="shared" ref="S172:T172" si="180">S171</f>
        <v>15 Juni sampai dengan 31 Agustus 2026</v>
      </c>
      <c r="T172" s="38" t="str">
        <f t="shared" si="180"/>
        <v>31 Agustus 2026</v>
      </c>
      <c r="U172" s="41"/>
      <c r="V172" s="41"/>
      <c r="W172" s="42"/>
      <c r="X172" s="42"/>
      <c r="Y172" s="42"/>
      <c r="Z172" s="42"/>
    </row>
    <row r="173" ht="15.75" customHeight="1">
      <c r="A173" s="36" t="s">
        <v>5235</v>
      </c>
      <c r="B173" s="37"/>
      <c r="C173" s="37"/>
      <c r="D173" s="38" t="str">
        <f t="shared" si="1"/>
        <v/>
      </c>
      <c r="E173" s="38" t="str">
        <f>VLOOKUP(D173,'KELAS (REFERENSI)'!$E$1:$J$68,6,FALSE)</f>
        <v>#N/A</v>
      </c>
      <c r="F173" s="39" t="str">
        <f t="shared" si="2"/>
        <v>PETUGAS.0172/SPK/SE/PPL/3172/2026</v>
      </c>
      <c r="G173" s="40"/>
      <c r="H173" s="39" t="str">
        <f>VLOOKUP(G173,'MITRA (REFERENSI)'!$A:$Z,16,FALSE)</f>
        <v>#N/A</v>
      </c>
      <c r="I173" s="39" t="str">
        <f>VLOOKUP(G173,'MITRA (REFERENSI)'!$A:$Z,25,FALSE)</f>
        <v>#N/A</v>
      </c>
      <c r="J173" s="38" t="str">
        <f>VLOOKUP(G173,'MITRA (REFERENSI)'!$A:$Z,26,FALSE)</f>
        <v>#N/A</v>
      </c>
      <c r="K173" s="38" t="str">
        <f>VLOOKUP(G173,'MITRA (REFERENSI)'!$A:$Z,15,FALSE)</f>
        <v>#N/A</v>
      </c>
      <c r="L173" s="38" t="str">
        <f>VLOOKUP(G173,'MITRA (REFERENSI)'!$A:$Z,15,FALSE)</f>
        <v>#N/A</v>
      </c>
      <c r="M173" s="38" t="str">
        <f>IF(B173=1,'KELAS (REFERENSI)'!M173,IF(B173=2,'KELAS (REFERENSI)'!M188,IF(B173=3,'KELAS (REFERENSI)'!M203,IF(B173=4,'KELAS (REFERENSI)'!M218,""))))</f>
        <v/>
      </c>
      <c r="N173" s="38" t="str">
        <f>IF(B173=1,'KELAS (REFERENSI)'!N173,IF(B173=2,'KELAS (REFERENSI)'!N188,IF(B173=3,'KELAS (REFERENSI)'!N203,IF(B173=4,'KELAS (REFERENSI)'!N218,""))))</f>
        <v/>
      </c>
      <c r="O173" s="38" t="str">
        <f>IF(B173=1,'KELAS (REFERENSI)'!O173,IF(B173=2,'KELAS (REFERENSI)'!O188,IF(B173=3,'KELAS (REFERENSI)'!O203,IF(B173=4,'KELAS (REFERENSI)'!O218,""))))</f>
        <v/>
      </c>
      <c r="P173" s="38" t="str">
        <f>IF(B173=1,'KELAS (REFERENSI)'!P173,IF(B173=2,'KELAS (REFERENSI)'!P188,IF(B173=3,'KELAS (REFERENSI)'!P203,IF(B173=4,'KELAS (REFERENSI)'!P218,""))))</f>
        <v/>
      </c>
      <c r="Q173" s="38" t="str">
        <f t="shared" si="4"/>
        <v>BPS Kota Jakarta Timur</v>
      </c>
      <c r="R173" s="38" t="str">
        <f t="shared" si="56"/>
        <v/>
      </c>
      <c r="S173" s="38" t="str">
        <f t="shared" ref="S173:T173" si="181">S172</f>
        <v>15 Juni sampai dengan 31 Agustus 2026</v>
      </c>
      <c r="T173" s="38" t="str">
        <f t="shared" si="181"/>
        <v>31 Agustus 2026</v>
      </c>
      <c r="U173" s="41"/>
      <c r="V173" s="41"/>
      <c r="W173" s="42"/>
      <c r="X173" s="42"/>
      <c r="Y173" s="42"/>
      <c r="Z173" s="42"/>
    </row>
    <row r="174" ht="15.75" customHeight="1">
      <c r="A174" s="36" t="s">
        <v>5236</v>
      </c>
      <c r="B174" s="37"/>
      <c r="C174" s="37"/>
      <c r="D174" s="38" t="str">
        <f t="shared" si="1"/>
        <v/>
      </c>
      <c r="E174" s="38" t="str">
        <f>VLOOKUP(D174,'KELAS (REFERENSI)'!$E$1:$J$68,6,FALSE)</f>
        <v>#N/A</v>
      </c>
      <c r="F174" s="39" t="str">
        <f t="shared" si="2"/>
        <v>PETUGAS.0173/SPK/SE/PPL/3172/2026</v>
      </c>
      <c r="G174" s="40"/>
      <c r="H174" s="39" t="str">
        <f>VLOOKUP(G174,'MITRA (REFERENSI)'!$A:$Z,16,FALSE)</f>
        <v>#N/A</v>
      </c>
      <c r="I174" s="39" t="str">
        <f>VLOOKUP(G174,'MITRA (REFERENSI)'!$A:$Z,25,FALSE)</f>
        <v>#N/A</v>
      </c>
      <c r="J174" s="38" t="str">
        <f>VLOOKUP(G174,'MITRA (REFERENSI)'!$A:$Z,26,FALSE)</f>
        <v>#N/A</v>
      </c>
      <c r="K174" s="38" t="str">
        <f>VLOOKUP(G174,'MITRA (REFERENSI)'!$A:$Z,15,FALSE)</f>
        <v>#N/A</v>
      </c>
      <c r="L174" s="38" t="str">
        <f>VLOOKUP(G174,'MITRA (REFERENSI)'!$A:$Z,15,FALSE)</f>
        <v>#N/A</v>
      </c>
      <c r="M174" s="38" t="str">
        <f>IF(B174=1,'KELAS (REFERENSI)'!M174,IF(B174=2,'KELAS (REFERENSI)'!M189,IF(B174=3,'KELAS (REFERENSI)'!M204,IF(B174=4,'KELAS (REFERENSI)'!M219,""))))</f>
        <v/>
      </c>
      <c r="N174" s="38" t="str">
        <f>IF(B174=1,'KELAS (REFERENSI)'!N174,IF(B174=2,'KELAS (REFERENSI)'!N189,IF(B174=3,'KELAS (REFERENSI)'!N204,IF(B174=4,'KELAS (REFERENSI)'!N219,""))))</f>
        <v/>
      </c>
      <c r="O174" s="38" t="str">
        <f>IF(B174=1,'KELAS (REFERENSI)'!O174,IF(B174=2,'KELAS (REFERENSI)'!O189,IF(B174=3,'KELAS (REFERENSI)'!O204,IF(B174=4,'KELAS (REFERENSI)'!O219,""))))</f>
        <v/>
      </c>
      <c r="P174" s="38" t="str">
        <f>IF(B174=1,'KELAS (REFERENSI)'!P174,IF(B174=2,'KELAS (REFERENSI)'!P189,IF(B174=3,'KELAS (REFERENSI)'!P204,IF(B174=4,'KELAS (REFERENSI)'!P219,""))))</f>
        <v/>
      </c>
      <c r="Q174" s="38" t="str">
        <f t="shared" si="4"/>
        <v>BPS Kota Jakarta Timur</v>
      </c>
      <c r="R174" s="38" t="str">
        <f t="shared" si="56"/>
        <v/>
      </c>
      <c r="S174" s="38" t="str">
        <f t="shared" ref="S174:T174" si="182">S173</f>
        <v>15 Juni sampai dengan 31 Agustus 2026</v>
      </c>
      <c r="T174" s="38" t="str">
        <f t="shared" si="182"/>
        <v>31 Agustus 2026</v>
      </c>
      <c r="U174" s="41"/>
      <c r="V174" s="41"/>
      <c r="W174" s="42"/>
      <c r="X174" s="42"/>
      <c r="Y174" s="42"/>
      <c r="Z174" s="42"/>
    </row>
    <row r="175" ht="15.75" customHeight="1">
      <c r="A175" s="36" t="s">
        <v>5237</v>
      </c>
      <c r="B175" s="37"/>
      <c r="C175" s="37"/>
      <c r="D175" s="38" t="str">
        <f t="shared" si="1"/>
        <v/>
      </c>
      <c r="E175" s="38" t="str">
        <f>VLOOKUP(D175,'KELAS (REFERENSI)'!$E$1:$J$68,6,FALSE)</f>
        <v>#N/A</v>
      </c>
      <c r="F175" s="39" t="str">
        <f t="shared" si="2"/>
        <v>PETUGAS.0174/SPK/SE/PPL/3172/2026</v>
      </c>
      <c r="G175" s="40"/>
      <c r="H175" s="39" t="str">
        <f>VLOOKUP(G175,'MITRA (REFERENSI)'!$A:$Z,16,FALSE)</f>
        <v>#N/A</v>
      </c>
      <c r="I175" s="39" t="str">
        <f>VLOOKUP(G175,'MITRA (REFERENSI)'!$A:$Z,25,FALSE)</f>
        <v>#N/A</v>
      </c>
      <c r="J175" s="38" t="str">
        <f>VLOOKUP(G175,'MITRA (REFERENSI)'!$A:$Z,26,FALSE)</f>
        <v>#N/A</v>
      </c>
      <c r="K175" s="38" t="str">
        <f>VLOOKUP(G175,'MITRA (REFERENSI)'!$A:$Z,15,FALSE)</f>
        <v>#N/A</v>
      </c>
      <c r="L175" s="38" t="str">
        <f>VLOOKUP(G175,'MITRA (REFERENSI)'!$A:$Z,15,FALSE)</f>
        <v>#N/A</v>
      </c>
      <c r="M175" s="38" t="str">
        <f>IF(B175=1,'KELAS (REFERENSI)'!M175,IF(B175=2,'KELAS (REFERENSI)'!M190,IF(B175=3,'KELAS (REFERENSI)'!M205,IF(B175=4,'KELAS (REFERENSI)'!M220,""))))</f>
        <v/>
      </c>
      <c r="N175" s="38" t="str">
        <f>IF(B175=1,'KELAS (REFERENSI)'!N175,IF(B175=2,'KELAS (REFERENSI)'!N190,IF(B175=3,'KELAS (REFERENSI)'!N205,IF(B175=4,'KELAS (REFERENSI)'!N220,""))))</f>
        <v/>
      </c>
      <c r="O175" s="38" t="str">
        <f>IF(B175=1,'KELAS (REFERENSI)'!O175,IF(B175=2,'KELAS (REFERENSI)'!O190,IF(B175=3,'KELAS (REFERENSI)'!O205,IF(B175=4,'KELAS (REFERENSI)'!O220,""))))</f>
        <v/>
      </c>
      <c r="P175" s="38" t="str">
        <f>IF(B175=1,'KELAS (REFERENSI)'!P175,IF(B175=2,'KELAS (REFERENSI)'!P190,IF(B175=3,'KELAS (REFERENSI)'!P205,IF(B175=4,'KELAS (REFERENSI)'!P220,""))))</f>
        <v/>
      </c>
      <c r="Q175" s="38" t="str">
        <f t="shared" si="4"/>
        <v>BPS Kota Jakarta Timur</v>
      </c>
      <c r="R175" s="38" t="str">
        <f t="shared" si="56"/>
        <v/>
      </c>
      <c r="S175" s="38" t="str">
        <f t="shared" ref="S175:T175" si="183">S174</f>
        <v>15 Juni sampai dengan 31 Agustus 2026</v>
      </c>
      <c r="T175" s="38" t="str">
        <f t="shared" si="183"/>
        <v>31 Agustus 2026</v>
      </c>
      <c r="U175" s="41"/>
      <c r="V175" s="41"/>
      <c r="W175" s="42"/>
      <c r="X175" s="42"/>
      <c r="Y175" s="42"/>
      <c r="Z175" s="42"/>
    </row>
    <row r="176" ht="15.75" customHeight="1">
      <c r="A176" s="36" t="s">
        <v>5238</v>
      </c>
      <c r="B176" s="37"/>
      <c r="C176" s="37"/>
      <c r="D176" s="38" t="str">
        <f t="shared" si="1"/>
        <v/>
      </c>
      <c r="E176" s="38" t="str">
        <f>VLOOKUP(D176,'KELAS (REFERENSI)'!$E$1:$J$68,6,FALSE)</f>
        <v>#N/A</v>
      </c>
      <c r="F176" s="39" t="str">
        <f t="shared" si="2"/>
        <v>PETUGAS.0175/SPK/SE/PPL/3172/2026</v>
      </c>
      <c r="G176" s="40"/>
      <c r="H176" s="39" t="str">
        <f>VLOOKUP(G176,'MITRA (REFERENSI)'!$A:$Z,16,FALSE)</f>
        <v>#N/A</v>
      </c>
      <c r="I176" s="39" t="str">
        <f>VLOOKUP(G176,'MITRA (REFERENSI)'!$A:$Z,25,FALSE)</f>
        <v>#N/A</v>
      </c>
      <c r="J176" s="38" t="str">
        <f>VLOOKUP(G176,'MITRA (REFERENSI)'!$A:$Z,26,FALSE)</f>
        <v>#N/A</v>
      </c>
      <c r="K176" s="38" t="str">
        <f>VLOOKUP(G176,'MITRA (REFERENSI)'!$A:$Z,15,FALSE)</f>
        <v>#N/A</v>
      </c>
      <c r="L176" s="38" t="str">
        <f>VLOOKUP(G176,'MITRA (REFERENSI)'!$A:$Z,15,FALSE)</f>
        <v>#N/A</v>
      </c>
      <c r="M176" s="38" t="str">
        <f>IF(B176=1,'KELAS (REFERENSI)'!M176,IF(B176=2,'KELAS (REFERENSI)'!M191,IF(B176=3,'KELAS (REFERENSI)'!M206,IF(B176=4,'KELAS (REFERENSI)'!M221,""))))</f>
        <v/>
      </c>
      <c r="N176" s="38" t="str">
        <f>IF(B176=1,'KELAS (REFERENSI)'!N176,IF(B176=2,'KELAS (REFERENSI)'!N191,IF(B176=3,'KELAS (REFERENSI)'!N206,IF(B176=4,'KELAS (REFERENSI)'!N221,""))))</f>
        <v/>
      </c>
      <c r="O176" s="38" t="str">
        <f>IF(B176=1,'KELAS (REFERENSI)'!O176,IF(B176=2,'KELAS (REFERENSI)'!O191,IF(B176=3,'KELAS (REFERENSI)'!O206,IF(B176=4,'KELAS (REFERENSI)'!O221,""))))</f>
        <v/>
      </c>
      <c r="P176" s="38" t="str">
        <f>IF(B176=1,'KELAS (REFERENSI)'!P176,IF(B176=2,'KELAS (REFERENSI)'!P191,IF(B176=3,'KELAS (REFERENSI)'!P206,IF(B176=4,'KELAS (REFERENSI)'!P221,""))))</f>
        <v/>
      </c>
      <c r="Q176" s="38" t="str">
        <f t="shared" si="4"/>
        <v>BPS Kota Jakarta Timur</v>
      </c>
      <c r="R176" s="38" t="str">
        <f t="shared" si="56"/>
        <v/>
      </c>
      <c r="S176" s="38" t="str">
        <f t="shared" ref="S176:T176" si="184">S175</f>
        <v>15 Juni sampai dengan 31 Agustus 2026</v>
      </c>
      <c r="T176" s="38" t="str">
        <f t="shared" si="184"/>
        <v>31 Agustus 2026</v>
      </c>
      <c r="U176" s="41"/>
      <c r="V176" s="41"/>
      <c r="W176" s="42"/>
      <c r="X176" s="42"/>
      <c r="Y176" s="42"/>
      <c r="Z176" s="42"/>
    </row>
    <row r="177" ht="15.75" customHeight="1">
      <c r="A177" s="36" t="s">
        <v>5239</v>
      </c>
      <c r="B177" s="37"/>
      <c r="C177" s="37"/>
      <c r="D177" s="38" t="str">
        <f t="shared" si="1"/>
        <v/>
      </c>
      <c r="E177" s="38" t="str">
        <f>VLOOKUP(D177,'KELAS (REFERENSI)'!$E$1:$J$68,6,FALSE)</f>
        <v>#N/A</v>
      </c>
      <c r="F177" s="39" t="str">
        <f t="shared" si="2"/>
        <v>PETUGAS.0176/SPK/SE/PPL/3172/2026</v>
      </c>
      <c r="G177" s="40"/>
      <c r="H177" s="39" t="str">
        <f>VLOOKUP(G177,'MITRA (REFERENSI)'!$A:$Z,16,FALSE)</f>
        <v>#N/A</v>
      </c>
      <c r="I177" s="39" t="str">
        <f>VLOOKUP(G177,'MITRA (REFERENSI)'!$A:$Z,25,FALSE)</f>
        <v>#N/A</v>
      </c>
      <c r="J177" s="38" t="str">
        <f>VLOOKUP(G177,'MITRA (REFERENSI)'!$A:$Z,26,FALSE)</f>
        <v>#N/A</v>
      </c>
      <c r="K177" s="38" t="str">
        <f>VLOOKUP(G177,'MITRA (REFERENSI)'!$A:$Z,15,FALSE)</f>
        <v>#N/A</v>
      </c>
      <c r="L177" s="38" t="str">
        <f>VLOOKUP(G177,'MITRA (REFERENSI)'!$A:$Z,15,FALSE)</f>
        <v>#N/A</v>
      </c>
      <c r="M177" s="38" t="str">
        <f>IF(B177=1,'KELAS (REFERENSI)'!M177,IF(B177=2,'KELAS (REFERENSI)'!M192,IF(B177=3,'KELAS (REFERENSI)'!M207,IF(B177=4,'KELAS (REFERENSI)'!M222,""))))</f>
        <v/>
      </c>
      <c r="N177" s="38" t="str">
        <f>IF(B177=1,'KELAS (REFERENSI)'!N177,IF(B177=2,'KELAS (REFERENSI)'!N192,IF(B177=3,'KELAS (REFERENSI)'!N207,IF(B177=4,'KELAS (REFERENSI)'!N222,""))))</f>
        <v/>
      </c>
      <c r="O177" s="38" t="str">
        <f>IF(B177=1,'KELAS (REFERENSI)'!O177,IF(B177=2,'KELAS (REFERENSI)'!O192,IF(B177=3,'KELAS (REFERENSI)'!O207,IF(B177=4,'KELAS (REFERENSI)'!O222,""))))</f>
        <v/>
      </c>
      <c r="P177" s="38" t="str">
        <f>IF(B177=1,'KELAS (REFERENSI)'!P177,IF(B177=2,'KELAS (REFERENSI)'!P192,IF(B177=3,'KELAS (REFERENSI)'!P207,IF(B177=4,'KELAS (REFERENSI)'!P222,""))))</f>
        <v/>
      </c>
      <c r="Q177" s="38" t="str">
        <f t="shared" si="4"/>
        <v>BPS Kota Jakarta Timur</v>
      </c>
      <c r="R177" s="38" t="str">
        <f t="shared" si="56"/>
        <v/>
      </c>
      <c r="S177" s="38" t="str">
        <f t="shared" ref="S177:T177" si="185">S176</f>
        <v>15 Juni sampai dengan 31 Agustus 2026</v>
      </c>
      <c r="T177" s="38" t="str">
        <f t="shared" si="185"/>
        <v>31 Agustus 2026</v>
      </c>
      <c r="U177" s="41"/>
      <c r="V177" s="41"/>
      <c r="W177" s="42"/>
      <c r="X177" s="42"/>
      <c r="Y177" s="42"/>
      <c r="Z177" s="42"/>
    </row>
    <row r="178" ht="15.75" customHeight="1">
      <c r="A178" s="36" t="s">
        <v>5240</v>
      </c>
      <c r="B178" s="37"/>
      <c r="C178" s="37"/>
      <c r="D178" s="38" t="str">
        <f t="shared" si="1"/>
        <v/>
      </c>
      <c r="E178" s="38" t="str">
        <f>VLOOKUP(D178,'KELAS (REFERENSI)'!$E$1:$J$68,6,FALSE)</f>
        <v>#N/A</v>
      </c>
      <c r="F178" s="39" t="str">
        <f t="shared" si="2"/>
        <v>PETUGAS.0177/SPK/SE/PPL/3172/2026</v>
      </c>
      <c r="G178" s="40"/>
      <c r="H178" s="39" t="str">
        <f>VLOOKUP(G178,'MITRA (REFERENSI)'!$A:$Z,16,FALSE)</f>
        <v>#N/A</v>
      </c>
      <c r="I178" s="39" t="str">
        <f>VLOOKUP(G178,'MITRA (REFERENSI)'!$A:$Z,25,FALSE)</f>
        <v>#N/A</v>
      </c>
      <c r="J178" s="38" t="str">
        <f>VLOOKUP(G178,'MITRA (REFERENSI)'!$A:$Z,26,FALSE)</f>
        <v>#N/A</v>
      </c>
      <c r="K178" s="38" t="str">
        <f>VLOOKUP(G178,'MITRA (REFERENSI)'!$A:$Z,15,FALSE)</f>
        <v>#N/A</v>
      </c>
      <c r="L178" s="38" t="str">
        <f>VLOOKUP(G178,'MITRA (REFERENSI)'!$A:$Z,15,FALSE)</f>
        <v>#N/A</v>
      </c>
      <c r="M178" s="38" t="str">
        <f>IF(B178=1,'KELAS (REFERENSI)'!M178,IF(B178=2,'KELAS (REFERENSI)'!M193,IF(B178=3,'KELAS (REFERENSI)'!M208,IF(B178=4,'KELAS (REFERENSI)'!M223,""))))</f>
        <v/>
      </c>
      <c r="N178" s="38" t="str">
        <f>IF(B178=1,'KELAS (REFERENSI)'!N178,IF(B178=2,'KELAS (REFERENSI)'!N193,IF(B178=3,'KELAS (REFERENSI)'!N208,IF(B178=4,'KELAS (REFERENSI)'!N223,""))))</f>
        <v/>
      </c>
      <c r="O178" s="38" t="str">
        <f>IF(B178=1,'KELAS (REFERENSI)'!O178,IF(B178=2,'KELAS (REFERENSI)'!O193,IF(B178=3,'KELAS (REFERENSI)'!O208,IF(B178=4,'KELAS (REFERENSI)'!O223,""))))</f>
        <v/>
      </c>
      <c r="P178" s="38" t="str">
        <f>IF(B178=1,'KELAS (REFERENSI)'!P178,IF(B178=2,'KELAS (REFERENSI)'!P193,IF(B178=3,'KELAS (REFERENSI)'!P208,IF(B178=4,'KELAS (REFERENSI)'!P223,""))))</f>
        <v/>
      </c>
      <c r="Q178" s="38" t="str">
        <f t="shared" si="4"/>
        <v>BPS Kota Jakarta Timur</v>
      </c>
      <c r="R178" s="38" t="str">
        <f t="shared" si="56"/>
        <v/>
      </c>
      <c r="S178" s="38" t="str">
        <f t="shared" ref="S178:T178" si="186">S177</f>
        <v>15 Juni sampai dengan 31 Agustus 2026</v>
      </c>
      <c r="T178" s="38" t="str">
        <f t="shared" si="186"/>
        <v>31 Agustus 2026</v>
      </c>
      <c r="U178" s="41"/>
      <c r="V178" s="41"/>
      <c r="W178" s="42"/>
      <c r="X178" s="42"/>
      <c r="Y178" s="42"/>
      <c r="Z178" s="42"/>
    </row>
    <row r="179" ht="15.75" customHeight="1">
      <c r="A179" s="36" t="s">
        <v>5241</v>
      </c>
      <c r="B179" s="37"/>
      <c r="C179" s="37"/>
      <c r="D179" s="38" t="str">
        <f t="shared" si="1"/>
        <v/>
      </c>
      <c r="E179" s="38" t="str">
        <f>VLOOKUP(D179,'KELAS (REFERENSI)'!$E$1:$J$68,6,FALSE)</f>
        <v>#N/A</v>
      </c>
      <c r="F179" s="39" t="str">
        <f t="shared" si="2"/>
        <v>PETUGAS.0178/SPK/SE/PPL/3172/2026</v>
      </c>
      <c r="G179" s="40"/>
      <c r="H179" s="39" t="str">
        <f>VLOOKUP(G179,'MITRA (REFERENSI)'!$A:$Z,16,FALSE)</f>
        <v>#N/A</v>
      </c>
      <c r="I179" s="39" t="str">
        <f>VLOOKUP(G179,'MITRA (REFERENSI)'!$A:$Z,25,FALSE)</f>
        <v>#N/A</v>
      </c>
      <c r="J179" s="38" t="str">
        <f>VLOOKUP(G179,'MITRA (REFERENSI)'!$A:$Z,26,FALSE)</f>
        <v>#N/A</v>
      </c>
      <c r="K179" s="38" t="str">
        <f>VLOOKUP(G179,'MITRA (REFERENSI)'!$A:$Z,15,FALSE)</f>
        <v>#N/A</v>
      </c>
      <c r="L179" s="38" t="str">
        <f>VLOOKUP(G179,'MITRA (REFERENSI)'!$A:$Z,15,FALSE)</f>
        <v>#N/A</v>
      </c>
      <c r="M179" s="38" t="str">
        <f>IF(B179=1,'KELAS (REFERENSI)'!M179,IF(B179=2,'KELAS (REFERENSI)'!M194,IF(B179=3,'KELAS (REFERENSI)'!M209,IF(B179=4,'KELAS (REFERENSI)'!M224,""))))</f>
        <v/>
      </c>
      <c r="N179" s="38" t="str">
        <f>IF(B179=1,'KELAS (REFERENSI)'!N179,IF(B179=2,'KELAS (REFERENSI)'!N194,IF(B179=3,'KELAS (REFERENSI)'!N209,IF(B179=4,'KELAS (REFERENSI)'!N224,""))))</f>
        <v/>
      </c>
      <c r="O179" s="38" t="str">
        <f>IF(B179=1,'KELAS (REFERENSI)'!O179,IF(B179=2,'KELAS (REFERENSI)'!O194,IF(B179=3,'KELAS (REFERENSI)'!O209,IF(B179=4,'KELAS (REFERENSI)'!O224,""))))</f>
        <v/>
      </c>
      <c r="P179" s="38" t="str">
        <f>IF(B179=1,'KELAS (REFERENSI)'!P179,IF(B179=2,'KELAS (REFERENSI)'!P194,IF(B179=3,'KELAS (REFERENSI)'!P209,IF(B179=4,'KELAS (REFERENSI)'!P224,""))))</f>
        <v/>
      </c>
      <c r="Q179" s="38" t="str">
        <f t="shared" si="4"/>
        <v>BPS Kota Jakarta Timur</v>
      </c>
      <c r="R179" s="38" t="str">
        <f t="shared" si="56"/>
        <v/>
      </c>
      <c r="S179" s="38" t="str">
        <f t="shared" ref="S179:T179" si="187">S178</f>
        <v>15 Juni sampai dengan 31 Agustus 2026</v>
      </c>
      <c r="T179" s="38" t="str">
        <f t="shared" si="187"/>
        <v>31 Agustus 2026</v>
      </c>
      <c r="U179" s="41"/>
      <c r="V179" s="41"/>
      <c r="W179" s="42"/>
      <c r="X179" s="42"/>
      <c r="Y179" s="42"/>
      <c r="Z179" s="42"/>
    </row>
    <row r="180" ht="15.75" customHeight="1">
      <c r="A180" s="36" t="s">
        <v>5242</v>
      </c>
      <c r="B180" s="37"/>
      <c r="C180" s="37"/>
      <c r="D180" s="38" t="str">
        <f t="shared" si="1"/>
        <v/>
      </c>
      <c r="E180" s="38" t="str">
        <f>VLOOKUP(D180,'KELAS (REFERENSI)'!$E$1:$J$68,6,FALSE)</f>
        <v>#N/A</v>
      </c>
      <c r="F180" s="39" t="str">
        <f t="shared" si="2"/>
        <v>PETUGAS.0179/SPK/SE/PPL/3172/2026</v>
      </c>
      <c r="G180" s="40"/>
      <c r="H180" s="39" t="str">
        <f>VLOOKUP(G180,'MITRA (REFERENSI)'!$A:$Z,16,FALSE)</f>
        <v>#N/A</v>
      </c>
      <c r="I180" s="39" t="str">
        <f>VLOOKUP(G180,'MITRA (REFERENSI)'!$A:$Z,25,FALSE)</f>
        <v>#N/A</v>
      </c>
      <c r="J180" s="38" t="str">
        <f>VLOOKUP(G180,'MITRA (REFERENSI)'!$A:$Z,26,FALSE)</f>
        <v>#N/A</v>
      </c>
      <c r="K180" s="38" t="str">
        <f>VLOOKUP(G180,'MITRA (REFERENSI)'!$A:$Z,15,FALSE)</f>
        <v>#N/A</v>
      </c>
      <c r="L180" s="38" t="str">
        <f>VLOOKUP(G180,'MITRA (REFERENSI)'!$A:$Z,15,FALSE)</f>
        <v>#N/A</v>
      </c>
      <c r="M180" s="38" t="str">
        <f>IF(B180=1,'KELAS (REFERENSI)'!M180,IF(B180=2,'KELAS (REFERENSI)'!M195,IF(B180=3,'KELAS (REFERENSI)'!M210,IF(B180=4,'KELAS (REFERENSI)'!M225,""))))</f>
        <v/>
      </c>
      <c r="N180" s="38" t="str">
        <f>IF(B180=1,'KELAS (REFERENSI)'!N180,IF(B180=2,'KELAS (REFERENSI)'!N195,IF(B180=3,'KELAS (REFERENSI)'!N210,IF(B180=4,'KELAS (REFERENSI)'!N225,""))))</f>
        <v/>
      </c>
      <c r="O180" s="38" t="str">
        <f>IF(B180=1,'KELAS (REFERENSI)'!O180,IF(B180=2,'KELAS (REFERENSI)'!O195,IF(B180=3,'KELAS (REFERENSI)'!O210,IF(B180=4,'KELAS (REFERENSI)'!O225,""))))</f>
        <v/>
      </c>
      <c r="P180" s="38" t="str">
        <f>IF(B180=1,'KELAS (REFERENSI)'!P180,IF(B180=2,'KELAS (REFERENSI)'!P195,IF(B180=3,'KELAS (REFERENSI)'!P210,IF(B180=4,'KELAS (REFERENSI)'!P225,""))))</f>
        <v/>
      </c>
      <c r="Q180" s="38" t="str">
        <f t="shared" si="4"/>
        <v>BPS Kota Jakarta Timur</v>
      </c>
      <c r="R180" s="38" t="str">
        <f t="shared" si="56"/>
        <v/>
      </c>
      <c r="S180" s="38" t="str">
        <f t="shared" ref="S180:T180" si="188">S179</f>
        <v>15 Juni sampai dengan 31 Agustus 2026</v>
      </c>
      <c r="T180" s="38" t="str">
        <f t="shared" si="188"/>
        <v>31 Agustus 2026</v>
      </c>
      <c r="U180" s="41"/>
      <c r="V180" s="41"/>
      <c r="W180" s="42"/>
      <c r="X180" s="42"/>
      <c r="Y180" s="42"/>
      <c r="Z180" s="42"/>
    </row>
    <row r="181" ht="15.75" customHeight="1">
      <c r="A181" s="36" t="s">
        <v>5243</v>
      </c>
      <c r="B181" s="37"/>
      <c r="C181" s="37"/>
      <c r="D181" s="38" t="str">
        <f t="shared" si="1"/>
        <v/>
      </c>
      <c r="E181" s="38" t="str">
        <f>VLOOKUP(D181,'KELAS (REFERENSI)'!$E$1:$J$68,6,FALSE)</f>
        <v>#N/A</v>
      </c>
      <c r="F181" s="39" t="str">
        <f t="shared" si="2"/>
        <v>PETUGAS.0180/SPK/SE/PPL/3172/2026</v>
      </c>
      <c r="G181" s="40"/>
      <c r="H181" s="39" t="str">
        <f>VLOOKUP(G181,'MITRA (REFERENSI)'!$A:$Z,16,FALSE)</f>
        <v>#N/A</v>
      </c>
      <c r="I181" s="39" t="str">
        <f>VLOOKUP(G181,'MITRA (REFERENSI)'!$A:$Z,25,FALSE)</f>
        <v>#N/A</v>
      </c>
      <c r="J181" s="38" t="str">
        <f>VLOOKUP(G181,'MITRA (REFERENSI)'!$A:$Z,26,FALSE)</f>
        <v>#N/A</v>
      </c>
      <c r="K181" s="38" t="str">
        <f>VLOOKUP(G181,'MITRA (REFERENSI)'!$A:$Z,15,FALSE)</f>
        <v>#N/A</v>
      </c>
      <c r="L181" s="38" t="str">
        <f>VLOOKUP(G181,'MITRA (REFERENSI)'!$A:$Z,15,FALSE)</f>
        <v>#N/A</v>
      </c>
      <c r="M181" s="38" t="str">
        <f>IF(B181=1,'KELAS (REFERENSI)'!M181,IF(B181=2,'KELAS (REFERENSI)'!M196,IF(B181=3,'KELAS (REFERENSI)'!M211,IF(B181=4,'KELAS (REFERENSI)'!M226,""))))</f>
        <v/>
      </c>
      <c r="N181" s="38" t="str">
        <f>IF(B181=1,'KELAS (REFERENSI)'!N181,IF(B181=2,'KELAS (REFERENSI)'!N196,IF(B181=3,'KELAS (REFERENSI)'!N211,IF(B181=4,'KELAS (REFERENSI)'!N226,""))))</f>
        <v/>
      </c>
      <c r="O181" s="38" t="str">
        <f>IF(B181=1,'KELAS (REFERENSI)'!O181,IF(B181=2,'KELAS (REFERENSI)'!O196,IF(B181=3,'KELAS (REFERENSI)'!O211,IF(B181=4,'KELAS (REFERENSI)'!O226,""))))</f>
        <v/>
      </c>
      <c r="P181" s="38" t="str">
        <f>IF(B181=1,'KELAS (REFERENSI)'!P181,IF(B181=2,'KELAS (REFERENSI)'!P196,IF(B181=3,'KELAS (REFERENSI)'!P211,IF(B181=4,'KELAS (REFERENSI)'!P226,""))))</f>
        <v/>
      </c>
      <c r="Q181" s="38" t="str">
        <f t="shared" si="4"/>
        <v>BPS Kota Jakarta Timur</v>
      </c>
      <c r="R181" s="38" t="str">
        <f t="shared" si="56"/>
        <v/>
      </c>
      <c r="S181" s="38" t="str">
        <f t="shared" ref="S181:T181" si="189">S180</f>
        <v>15 Juni sampai dengan 31 Agustus 2026</v>
      </c>
      <c r="T181" s="38" t="str">
        <f t="shared" si="189"/>
        <v>31 Agustus 2026</v>
      </c>
      <c r="U181" s="41"/>
      <c r="V181" s="41"/>
      <c r="W181" s="42"/>
      <c r="X181" s="42"/>
      <c r="Y181" s="42"/>
      <c r="Z181" s="42"/>
    </row>
    <row r="182" ht="15.75" customHeight="1">
      <c r="A182" s="36" t="s">
        <v>5244</v>
      </c>
      <c r="B182" s="37"/>
      <c r="C182" s="37"/>
      <c r="D182" s="38" t="str">
        <f t="shared" si="1"/>
        <v/>
      </c>
      <c r="E182" s="38" t="str">
        <f>VLOOKUP(D182,'KELAS (REFERENSI)'!$E$1:$J$68,6,FALSE)</f>
        <v>#N/A</v>
      </c>
      <c r="F182" s="39" t="str">
        <f t="shared" si="2"/>
        <v>PETUGAS.0181/SPK/SE/PPL/3172/2026</v>
      </c>
      <c r="G182" s="40"/>
      <c r="H182" s="39" t="str">
        <f>VLOOKUP(G182,'MITRA (REFERENSI)'!$A:$Z,16,FALSE)</f>
        <v>#N/A</v>
      </c>
      <c r="I182" s="39" t="str">
        <f>VLOOKUP(G182,'MITRA (REFERENSI)'!$A:$Z,25,FALSE)</f>
        <v>#N/A</v>
      </c>
      <c r="J182" s="38" t="str">
        <f>VLOOKUP(G182,'MITRA (REFERENSI)'!$A:$Z,26,FALSE)</f>
        <v>#N/A</v>
      </c>
      <c r="K182" s="38" t="str">
        <f>VLOOKUP(G182,'MITRA (REFERENSI)'!$A:$Z,15,FALSE)</f>
        <v>#N/A</v>
      </c>
      <c r="L182" s="38" t="str">
        <f>VLOOKUP(G182,'MITRA (REFERENSI)'!$A:$Z,15,FALSE)</f>
        <v>#N/A</v>
      </c>
      <c r="M182" s="38" t="str">
        <f>IF(B182=1,'KELAS (REFERENSI)'!M182,IF(B182=2,'KELAS (REFERENSI)'!M197,IF(B182=3,'KELAS (REFERENSI)'!M212,IF(B182=4,'KELAS (REFERENSI)'!M227,""))))</f>
        <v/>
      </c>
      <c r="N182" s="38" t="str">
        <f>IF(B182=1,'KELAS (REFERENSI)'!N182,IF(B182=2,'KELAS (REFERENSI)'!N197,IF(B182=3,'KELAS (REFERENSI)'!N212,IF(B182=4,'KELAS (REFERENSI)'!N227,""))))</f>
        <v/>
      </c>
      <c r="O182" s="38" t="str">
        <f>IF(B182=1,'KELAS (REFERENSI)'!O182,IF(B182=2,'KELAS (REFERENSI)'!O197,IF(B182=3,'KELAS (REFERENSI)'!O212,IF(B182=4,'KELAS (REFERENSI)'!O227,""))))</f>
        <v/>
      </c>
      <c r="P182" s="38" t="str">
        <f>IF(B182=1,'KELAS (REFERENSI)'!P182,IF(B182=2,'KELAS (REFERENSI)'!P197,IF(B182=3,'KELAS (REFERENSI)'!P212,IF(B182=4,'KELAS (REFERENSI)'!P227,""))))</f>
        <v/>
      </c>
      <c r="Q182" s="38" t="str">
        <f t="shared" si="4"/>
        <v>BPS Kota Jakarta Timur</v>
      </c>
      <c r="R182" s="38" t="str">
        <f t="shared" si="56"/>
        <v/>
      </c>
      <c r="S182" s="38" t="str">
        <f t="shared" ref="S182:T182" si="190">S181</f>
        <v>15 Juni sampai dengan 31 Agustus 2026</v>
      </c>
      <c r="T182" s="38" t="str">
        <f t="shared" si="190"/>
        <v>31 Agustus 2026</v>
      </c>
      <c r="U182" s="41"/>
      <c r="V182" s="41"/>
      <c r="W182" s="42"/>
      <c r="X182" s="42"/>
      <c r="Y182" s="42"/>
      <c r="Z182" s="42"/>
    </row>
    <row r="183" ht="15.75" customHeight="1">
      <c r="A183" s="36" t="s">
        <v>5245</v>
      </c>
      <c r="B183" s="37"/>
      <c r="C183" s="37"/>
      <c r="D183" s="38" t="str">
        <f t="shared" si="1"/>
        <v/>
      </c>
      <c r="E183" s="38" t="str">
        <f>VLOOKUP(D183,'KELAS (REFERENSI)'!$E$1:$J$68,6,FALSE)</f>
        <v>#N/A</v>
      </c>
      <c r="F183" s="39" t="str">
        <f t="shared" si="2"/>
        <v>PETUGAS.0182/SPK/SE/PPL/3172/2026</v>
      </c>
      <c r="G183" s="40"/>
      <c r="H183" s="39" t="str">
        <f>VLOOKUP(G183,'MITRA (REFERENSI)'!$A:$Z,16,FALSE)</f>
        <v>#N/A</v>
      </c>
      <c r="I183" s="39" t="str">
        <f>VLOOKUP(G183,'MITRA (REFERENSI)'!$A:$Z,25,FALSE)</f>
        <v>#N/A</v>
      </c>
      <c r="J183" s="38" t="str">
        <f>VLOOKUP(G183,'MITRA (REFERENSI)'!$A:$Z,26,FALSE)</f>
        <v>#N/A</v>
      </c>
      <c r="K183" s="38" t="str">
        <f>VLOOKUP(G183,'MITRA (REFERENSI)'!$A:$Z,15,FALSE)</f>
        <v>#N/A</v>
      </c>
      <c r="L183" s="38" t="str">
        <f>VLOOKUP(G183,'MITRA (REFERENSI)'!$A:$Z,15,FALSE)</f>
        <v>#N/A</v>
      </c>
      <c r="M183" s="38" t="str">
        <f>IF(B183=1,'KELAS (REFERENSI)'!M183,IF(B183=2,'KELAS (REFERENSI)'!M198,IF(B183=3,'KELAS (REFERENSI)'!M213,IF(B183=4,'KELAS (REFERENSI)'!M228,""))))</f>
        <v/>
      </c>
      <c r="N183" s="38" t="str">
        <f>IF(B183=1,'KELAS (REFERENSI)'!N183,IF(B183=2,'KELAS (REFERENSI)'!N198,IF(B183=3,'KELAS (REFERENSI)'!N213,IF(B183=4,'KELAS (REFERENSI)'!N228,""))))</f>
        <v/>
      </c>
      <c r="O183" s="38" t="str">
        <f>IF(B183=1,'KELAS (REFERENSI)'!O183,IF(B183=2,'KELAS (REFERENSI)'!O198,IF(B183=3,'KELAS (REFERENSI)'!O213,IF(B183=4,'KELAS (REFERENSI)'!O228,""))))</f>
        <v/>
      </c>
      <c r="P183" s="38" t="str">
        <f>IF(B183=1,'KELAS (REFERENSI)'!P183,IF(B183=2,'KELAS (REFERENSI)'!P198,IF(B183=3,'KELAS (REFERENSI)'!P213,IF(B183=4,'KELAS (REFERENSI)'!P228,""))))</f>
        <v/>
      </c>
      <c r="Q183" s="38" t="str">
        <f t="shared" si="4"/>
        <v>BPS Kota Jakarta Timur</v>
      </c>
      <c r="R183" s="38" t="str">
        <f t="shared" si="56"/>
        <v/>
      </c>
      <c r="S183" s="38" t="str">
        <f t="shared" ref="S183:T183" si="191">S182</f>
        <v>15 Juni sampai dengan 31 Agustus 2026</v>
      </c>
      <c r="T183" s="38" t="str">
        <f t="shared" si="191"/>
        <v>31 Agustus 2026</v>
      </c>
      <c r="U183" s="41"/>
      <c r="V183" s="41"/>
      <c r="W183" s="42"/>
      <c r="X183" s="42"/>
      <c r="Y183" s="42"/>
      <c r="Z183" s="42"/>
    </row>
    <row r="184" ht="15.75" customHeight="1">
      <c r="A184" s="36" t="s">
        <v>5246</v>
      </c>
      <c r="B184" s="37"/>
      <c r="C184" s="37"/>
      <c r="D184" s="38" t="str">
        <f t="shared" si="1"/>
        <v/>
      </c>
      <c r="E184" s="38" t="str">
        <f>VLOOKUP(D184,'KELAS (REFERENSI)'!$E$1:$J$68,6,FALSE)</f>
        <v>#N/A</v>
      </c>
      <c r="F184" s="39" t="str">
        <f t="shared" si="2"/>
        <v>PETUGAS.0183/SPK/SE/PPL/3172/2026</v>
      </c>
      <c r="G184" s="40"/>
      <c r="H184" s="39" t="str">
        <f>VLOOKUP(G184,'MITRA (REFERENSI)'!$A:$Z,16,FALSE)</f>
        <v>#N/A</v>
      </c>
      <c r="I184" s="39" t="str">
        <f>VLOOKUP(G184,'MITRA (REFERENSI)'!$A:$Z,25,FALSE)</f>
        <v>#N/A</v>
      </c>
      <c r="J184" s="38" t="str">
        <f>VLOOKUP(G184,'MITRA (REFERENSI)'!$A:$Z,26,FALSE)</f>
        <v>#N/A</v>
      </c>
      <c r="K184" s="38" t="str">
        <f>VLOOKUP(G184,'MITRA (REFERENSI)'!$A:$Z,15,FALSE)</f>
        <v>#N/A</v>
      </c>
      <c r="L184" s="38" t="str">
        <f>VLOOKUP(G184,'MITRA (REFERENSI)'!$A:$Z,15,FALSE)</f>
        <v>#N/A</v>
      </c>
      <c r="M184" s="38" t="str">
        <f>IF(B184=1,'KELAS (REFERENSI)'!M184,IF(B184=2,'KELAS (REFERENSI)'!M199,IF(B184=3,'KELAS (REFERENSI)'!M214,IF(B184=4,'KELAS (REFERENSI)'!M229,""))))</f>
        <v/>
      </c>
      <c r="N184" s="38" t="str">
        <f>IF(B184=1,'KELAS (REFERENSI)'!N184,IF(B184=2,'KELAS (REFERENSI)'!N199,IF(B184=3,'KELAS (REFERENSI)'!N214,IF(B184=4,'KELAS (REFERENSI)'!N229,""))))</f>
        <v/>
      </c>
      <c r="O184" s="38" t="str">
        <f>IF(B184=1,'KELAS (REFERENSI)'!O184,IF(B184=2,'KELAS (REFERENSI)'!O199,IF(B184=3,'KELAS (REFERENSI)'!O214,IF(B184=4,'KELAS (REFERENSI)'!O229,""))))</f>
        <v/>
      </c>
      <c r="P184" s="38" t="str">
        <f>IF(B184=1,'KELAS (REFERENSI)'!P184,IF(B184=2,'KELAS (REFERENSI)'!P199,IF(B184=3,'KELAS (REFERENSI)'!P214,IF(B184=4,'KELAS (REFERENSI)'!P229,""))))</f>
        <v/>
      </c>
      <c r="Q184" s="38" t="str">
        <f t="shared" si="4"/>
        <v>BPS Kota Jakarta Timur</v>
      </c>
      <c r="R184" s="38" t="str">
        <f t="shared" si="56"/>
        <v/>
      </c>
      <c r="S184" s="38" t="str">
        <f t="shared" ref="S184:T184" si="192">S183</f>
        <v>15 Juni sampai dengan 31 Agustus 2026</v>
      </c>
      <c r="T184" s="38" t="str">
        <f t="shared" si="192"/>
        <v>31 Agustus 2026</v>
      </c>
      <c r="U184" s="41"/>
      <c r="V184" s="41"/>
      <c r="W184" s="42"/>
      <c r="X184" s="42"/>
      <c r="Y184" s="42"/>
      <c r="Z184" s="42"/>
    </row>
    <row r="185" ht="15.75" customHeight="1">
      <c r="A185" s="36" t="s">
        <v>5247</v>
      </c>
      <c r="B185" s="37"/>
      <c r="C185" s="37"/>
      <c r="D185" s="38" t="str">
        <f t="shared" si="1"/>
        <v/>
      </c>
      <c r="E185" s="38" t="str">
        <f>VLOOKUP(D185,'KELAS (REFERENSI)'!$E$1:$J$68,6,FALSE)</f>
        <v>#N/A</v>
      </c>
      <c r="F185" s="39" t="str">
        <f t="shared" si="2"/>
        <v>PETUGAS.0184/SPK/SE/PPL/3172/2026</v>
      </c>
      <c r="G185" s="40"/>
      <c r="H185" s="39" t="str">
        <f>VLOOKUP(G185,'MITRA (REFERENSI)'!$A:$Z,16,FALSE)</f>
        <v>#N/A</v>
      </c>
      <c r="I185" s="39" t="str">
        <f>VLOOKUP(G185,'MITRA (REFERENSI)'!$A:$Z,25,FALSE)</f>
        <v>#N/A</v>
      </c>
      <c r="J185" s="38" t="str">
        <f>VLOOKUP(G185,'MITRA (REFERENSI)'!$A:$Z,26,FALSE)</f>
        <v>#N/A</v>
      </c>
      <c r="K185" s="38" t="str">
        <f>VLOOKUP(G185,'MITRA (REFERENSI)'!$A:$Z,15,FALSE)</f>
        <v>#N/A</v>
      </c>
      <c r="L185" s="38" t="str">
        <f>VLOOKUP(G185,'MITRA (REFERENSI)'!$A:$Z,15,FALSE)</f>
        <v>#N/A</v>
      </c>
      <c r="M185" s="38" t="str">
        <f>IF(B185=1,'KELAS (REFERENSI)'!M185,IF(B185=2,'KELAS (REFERENSI)'!M200,IF(B185=3,'KELAS (REFERENSI)'!M215,IF(B185=4,'KELAS (REFERENSI)'!M230,""))))</f>
        <v/>
      </c>
      <c r="N185" s="38" t="str">
        <f>IF(B185=1,'KELAS (REFERENSI)'!N185,IF(B185=2,'KELAS (REFERENSI)'!N200,IF(B185=3,'KELAS (REFERENSI)'!N215,IF(B185=4,'KELAS (REFERENSI)'!N230,""))))</f>
        <v/>
      </c>
      <c r="O185" s="38" t="str">
        <f>IF(B185=1,'KELAS (REFERENSI)'!O185,IF(B185=2,'KELAS (REFERENSI)'!O200,IF(B185=3,'KELAS (REFERENSI)'!O215,IF(B185=4,'KELAS (REFERENSI)'!O230,""))))</f>
        <v/>
      </c>
      <c r="P185" s="38" t="str">
        <f>IF(B185=1,'KELAS (REFERENSI)'!P185,IF(B185=2,'KELAS (REFERENSI)'!P200,IF(B185=3,'KELAS (REFERENSI)'!P215,IF(B185=4,'KELAS (REFERENSI)'!P230,""))))</f>
        <v/>
      </c>
      <c r="Q185" s="38" t="str">
        <f t="shared" si="4"/>
        <v>BPS Kota Jakarta Timur</v>
      </c>
      <c r="R185" s="38" t="str">
        <f t="shared" si="56"/>
        <v/>
      </c>
      <c r="S185" s="38" t="str">
        <f t="shared" ref="S185:T185" si="193">S184</f>
        <v>15 Juni sampai dengan 31 Agustus 2026</v>
      </c>
      <c r="T185" s="38" t="str">
        <f t="shared" si="193"/>
        <v>31 Agustus 2026</v>
      </c>
      <c r="U185" s="41"/>
      <c r="V185" s="41"/>
      <c r="W185" s="42"/>
      <c r="X185" s="42"/>
      <c r="Y185" s="42"/>
      <c r="Z185" s="42"/>
    </row>
    <row r="186" ht="15.75" customHeight="1">
      <c r="A186" s="36" t="s">
        <v>5248</v>
      </c>
      <c r="B186" s="37"/>
      <c r="C186" s="37"/>
      <c r="D186" s="38" t="str">
        <f t="shared" si="1"/>
        <v/>
      </c>
      <c r="E186" s="38" t="str">
        <f>VLOOKUP(D186,'KELAS (REFERENSI)'!$E$1:$J$68,6,FALSE)</f>
        <v>#N/A</v>
      </c>
      <c r="F186" s="39" t="str">
        <f t="shared" si="2"/>
        <v>PETUGAS.0185/SPK/SE/PPL/3172/2026</v>
      </c>
      <c r="G186" s="40"/>
      <c r="H186" s="39" t="str">
        <f>VLOOKUP(G186,'MITRA (REFERENSI)'!$A:$Z,16,FALSE)</f>
        <v>#N/A</v>
      </c>
      <c r="I186" s="39" t="str">
        <f>VLOOKUP(G186,'MITRA (REFERENSI)'!$A:$Z,25,FALSE)</f>
        <v>#N/A</v>
      </c>
      <c r="J186" s="38" t="str">
        <f>VLOOKUP(G186,'MITRA (REFERENSI)'!$A:$Z,26,FALSE)</f>
        <v>#N/A</v>
      </c>
      <c r="K186" s="38" t="str">
        <f>VLOOKUP(G186,'MITRA (REFERENSI)'!$A:$Z,15,FALSE)</f>
        <v>#N/A</v>
      </c>
      <c r="L186" s="38" t="str">
        <f>VLOOKUP(G186,'MITRA (REFERENSI)'!$A:$Z,15,FALSE)</f>
        <v>#N/A</v>
      </c>
      <c r="M186" s="38" t="str">
        <f>IF(B186=1,'KELAS (REFERENSI)'!M186,IF(B186=2,'KELAS (REFERENSI)'!M201,IF(B186=3,'KELAS (REFERENSI)'!M216,IF(B186=4,'KELAS (REFERENSI)'!M231,""))))</f>
        <v/>
      </c>
      <c r="N186" s="38" t="str">
        <f>IF(B186=1,'KELAS (REFERENSI)'!N186,IF(B186=2,'KELAS (REFERENSI)'!N201,IF(B186=3,'KELAS (REFERENSI)'!N216,IF(B186=4,'KELAS (REFERENSI)'!N231,""))))</f>
        <v/>
      </c>
      <c r="O186" s="38" t="str">
        <f>IF(B186=1,'KELAS (REFERENSI)'!O186,IF(B186=2,'KELAS (REFERENSI)'!O201,IF(B186=3,'KELAS (REFERENSI)'!O216,IF(B186=4,'KELAS (REFERENSI)'!O231,""))))</f>
        <v/>
      </c>
      <c r="P186" s="38" t="str">
        <f>IF(B186=1,'KELAS (REFERENSI)'!P186,IF(B186=2,'KELAS (REFERENSI)'!P201,IF(B186=3,'KELAS (REFERENSI)'!P216,IF(B186=4,'KELAS (REFERENSI)'!P231,""))))</f>
        <v/>
      </c>
      <c r="Q186" s="38" t="str">
        <f t="shared" si="4"/>
        <v>BPS Kota Jakarta Timur</v>
      </c>
      <c r="R186" s="38" t="str">
        <f t="shared" si="56"/>
        <v/>
      </c>
      <c r="S186" s="38" t="str">
        <f t="shared" ref="S186:T186" si="194">S185</f>
        <v>15 Juni sampai dengan 31 Agustus 2026</v>
      </c>
      <c r="T186" s="38" t="str">
        <f t="shared" si="194"/>
        <v>31 Agustus 2026</v>
      </c>
      <c r="U186" s="41"/>
      <c r="V186" s="41"/>
      <c r="W186" s="42"/>
      <c r="X186" s="42"/>
      <c r="Y186" s="42"/>
      <c r="Z186" s="42"/>
    </row>
    <row r="187" ht="15.75" customHeight="1">
      <c r="A187" s="36" t="s">
        <v>5249</v>
      </c>
      <c r="B187" s="37"/>
      <c r="C187" s="37"/>
      <c r="D187" s="38" t="str">
        <f t="shared" si="1"/>
        <v/>
      </c>
      <c r="E187" s="38" t="str">
        <f>VLOOKUP(D187,'KELAS (REFERENSI)'!$E$1:$J$68,6,FALSE)</f>
        <v>#N/A</v>
      </c>
      <c r="F187" s="39" t="str">
        <f t="shared" si="2"/>
        <v>PETUGAS.0186/SPK/SE/PPL/3172/2026</v>
      </c>
      <c r="G187" s="40"/>
      <c r="H187" s="39" t="str">
        <f>VLOOKUP(G187,'MITRA (REFERENSI)'!$A:$Z,16,FALSE)</f>
        <v>#N/A</v>
      </c>
      <c r="I187" s="39" t="str">
        <f>VLOOKUP(G187,'MITRA (REFERENSI)'!$A:$Z,25,FALSE)</f>
        <v>#N/A</v>
      </c>
      <c r="J187" s="38" t="str">
        <f>VLOOKUP(G187,'MITRA (REFERENSI)'!$A:$Z,26,FALSE)</f>
        <v>#N/A</v>
      </c>
      <c r="K187" s="38" t="str">
        <f>VLOOKUP(G187,'MITRA (REFERENSI)'!$A:$Z,15,FALSE)</f>
        <v>#N/A</v>
      </c>
      <c r="L187" s="38" t="str">
        <f>VLOOKUP(G187,'MITRA (REFERENSI)'!$A:$Z,15,FALSE)</f>
        <v>#N/A</v>
      </c>
      <c r="M187" s="38" t="str">
        <f>IF(B187=1,'KELAS (REFERENSI)'!M187,IF(B187=2,'KELAS (REFERENSI)'!M202,IF(B187=3,'KELAS (REFERENSI)'!M217,IF(B187=4,'KELAS (REFERENSI)'!M232,""))))</f>
        <v/>
      </c>
      <c r="N187" s="38" t="str">
        <f>IF(B187=1,'KELAS (REFERENSI)'!N187,IF(B187=2,'KELAS (REFERENSI)'!N202,IF(B187=3,'KELAS (REFERENSI)'!N217,IF(B187=4,'KELAS (REFERENSI)'!N232,""))))</f>
        <v/>
      </c>
      <c r="O187" s="38" t="str">
        <f>IF(B187=1,'KELAS (REFERENSI)'!O187,IF(B187=2,'KELAS (REFERENSI)'!O202,IF(B187=3,'KELAS (REFERENSI)'!O217,IF(B187=4,'KELAS (REFERENSI)'!O232,""))))</f>
        <v/>
      </c>
      <c r="P187" s="38" t="str">
        <f>IF(B187=1,'KELAS (REFERENSI)'!P187,IF(B187=2,'KELAS (REFERENSI)'!P202,IF(B187=3,'KELAS (REFERENSI)'!P217,IF(B187=4,'KELAS (REFERENSI)'!P232,""))))</f>
        <v/>
      </c>
      <c r="Q187" s="38" t="str">
        <f t="shared" si="4"/>
        <v>BPS Kota Jakarta Timur</v>
      </c>
      <c r="R187" s="38" t="str">
        <f t="shared" si="56"/>
        <v/>
      </c>
      <c r="S187" s="38" t="str">
        <f t="shared" ref="S187:T187" si="195">S186</f>
        <v>15 Juni sampai dengan 31 Agustus 2026</v>
      </c>
      <c r="T187" s="38" t="str">
        <f t="shared" si="195"/>
        <v>31 Agustus 2026</v>
      </c>
      <c r="U187" s="41"/>
      <c r="V187" s="41"/>
      <c r="W187" s="42"/>
      <c r="X187" s="42"/>
      <c r="Y187" s="42"/>
      <c r="Z187" s="42"/>
    </row>
    <row r="188" ht="15.75" customHeight="1">
      <c r="A188" s="36" t="s">
        <v>5250</v>
      </c>
      <c r="B188" s="37"/>
      <c r="C188" s="37"/>
      <c r="D188" s="38" t="str">
        <f t="shared" si="1"/>
        <v/>
      </c>
      <c r="E188" s="38" t="str">
        <f>VLOOKUP(D188,'KELAS (REFERENSI)'!$E$1:$J$68,6,FALSE)</f>
        <v>#N/A</v>
      </c>
      <c r="F188" s="39" t="str">
        <f t="shared" si="2"/>
        <v>PETUGAS.0187/SPK/SE/PPL/3172/2026</v>
      </c>
      <c r="G188" s="40"/>
      <c r="H188" s="39" t="str">
        <f>VLOOKUP(G188,'MITRA (REFERENSI)'!$A:$Z,16,FALSE)</f>
        <v>#N/A</v>
      </c>
      <c r="I188" s="39" t="str">
        <f>VLOOKUP(G188,'MITRA (REFERENSI)'!$A:$Z,25,FALSE)</f>
        <v>#N/A</v>
      </c>
      <c r="J188" s="38" t="str">
        <f>VLOOKUP(G188,'MITRA (REFERENSI)'!$A:$Z,26,FALSE)</f>
        <v>#N/A</v>
      </c>
      <c r="K188" s="38" t="str">
        <f>VLOOKUP(G188,'MITRA (REFERENSI)'!$A:$Z,15,FALSE)</f>
        <v>#N/A</v>
      </c>
      <c r="L188" s="38" t="str">
        <f>VLOOKUP(G188,'MITRA (REFERENSI)'!$A:$Z,15,FALSE)</f>
        <v>#N/A</v>
      </c>
      <c r="M188" s="38" t="str">
        <f>IF(B188=1,'KELAS (REFERENSI)'!M188,IF(B188=2,'KELAS (REFERENSI)'!M203,IF(B188=3,'KELAS (REFERENSI)'!M218,IF(B188=4,'KELAS (REFERENSI)'!M233,""))))</f>
        <v/>
      </c>
      <c r="N188" s="38" t="str">
        <f>IF(B188=1,'KELAS (REFERENSI)'!N188,IF(B188=2,'KELAS (REFERENSI)'!N203,IF(B188=3,'KELAS (REFERENSI)'!N218,IF(B188=4,'KELAS (REFERENSI)'!N233,""))))</f>
        <v/>
      </c>
      <c r="O188" s="38" t="str">
        <f>IF(B188=1,'KELAS (REFERENSI)'!O188,IF(B188=2,'KELAS (REFERENSI)'!O203,IF(B188=3,'KELAS (REFERENSI)'!O218,IF(B188=4,'KELAS (REFERENSI)'!O233,""))))</f>
        <v/>
      </c>
      <c r="P188" s="38" t="str">
        <f>IF(B188=1,'KELAS (REFERENSI)'!P188,IF(B188=2,'KELAS (REFERENSI)'!P203,IF(B188=3,'KELAS (REFERENSI)'!P218,IF(B188=4,'KELAS (REFERENSI)'!P233,""))))</f>
        <v/>
      </c>
      <c r="Q188" s="38" t="str">
        <f t="shared" si="4"/>
        <v>BPS Kota Jakarta Timur</v>
      </c>
      <c r="R188" s="38" t="str">
        <f t="shared" si="56"/>
        <v/>
      </c>
      <c r="S188" s="38" t="str">
        <f t="shared" ref="S188:T188" si="196">S187</f>
        <v>15 Juni sampai dengan 31 Agustus 2026</v>
      </c>
      <c r="T188" s="38" t="str">
        <f t="shared" si="196"/>
        <v>31 Agustus 2026</v>
      </c>
      <c r="U188" s="41"/>
      <c r="V188" s="41"/>
      <c r="W188" s="42"/>
      <c r="X188" s="42"/>
      <c r="Y188" s="42"/>
      <c r="Z188" s="42"/>
    </row>
    <row r="189" ht="15.75" customHeight="1">
      <c r="A189" s="36" t="s">
        <v>5251</v>
      </c>
      <c r="B189" s="37"/>
      <c r="C189" s="37"/>
      <c r="D189" s="38" t="str">
        <f t="shared" si="1"/>
        <v/>
      </c>
      <c r="E189" s="38" t="str">
        <f>VLOOKUP(D189,'KELAS (REFERENSI)'!$E$1:$J$68,6,FALSE)</f>
        <v>#N/A</v>
      </c>
      <c r="F189" s="39" t="str">
        <f t="shared" si="2"/>
        <v>PETUGAS.0188/SPK/SE/PPL/3172/2026</v>
      </c>
      <c r="G189" s="40"/>
      <c r="H189" s="39" t="str">
        <f>VLOOKUP(G189,'MITRA (REFERENSI)'!$A:$Z,16,FALSE)</f>
        <v>#N/A</v>
      </c>
      <c r="I189" s="39" t="str">
        <f>VLOOKUP(G189,'MITRA (REFERENSI)'!$A:$Z,25,FALSE)</f>
        <v>#N/A</v>
      </c>
      <c r="J189" s="38" t="str">
        <f>VLOOKUP(G189,'MITRA (REFERENSI)'!$A:$Z,26,FALSE)</f>
        <v>#N/A</v>
      </c>
      <c r="K189" s="38" t="str">
        <f>VLOOKUP(G189,'MITRA (REFERENSI)'!$A:$Z,15,FALSE)</f>
        <v>#N/A</v>
      </c>
      <c r="L189" s="38" t="str">
        <f>VLOOKUP(G189,'MITRA (REFERENSI)'!$A:$Z,15,FALSE)</f>
        <v>#N/A</v>
      </c>
      <c r="M189" s="38" t="str">
        <f>IF(B189=1,'KELAS (REFERENSI)'!M189,IF(B189=2,'KELAS (REFERENSI)'!M204,IF(B189=3,'KELAS (REFERENSI)'!M219,IF(B189=4,'KELAS (REFERENSI)'!M234,""))))</f>
        <v/>
      </c>
      <c r="N189" s="38" t="str">
        <f>IF(B189=1,'KELAS (REFERENSI)'!N189,IF(B189=2,'KELAS (REFERENSI)'!N204,IF(B189=3,'KELAS (REFERENSI)'!N219,IF(B189=4,'KELAS (REFERENSI)'!N234,""))))</f>
        <v/>
      </c>
      <c r="O189" s="38" t="str">
        <f>IF(B189=1,'KELAS (REFERENSI)'!O189,IF(B189=2,'KELAS (REFERENSI)'!O204,IF(B189=3,'KELAS (REFERENSI)'!O219,IF(B189=4,'KELAS (REFERENSI)'!O234,""))))</f>
        <v/>
      </c>
      <c r="P189" s="38" t="str">
        <f>IF(B189=1,'KELAS (REFERENSI)'!P189,IF(B189=2,'KELAS (REFERENSI)'!P204,IF(B189=3,'KELAS (REFERENSI)'!P219,IF(B189=4,'KELAS (REFERENSI)'!P234,""))))</f>
        <v/>
      </c>
      <c r="Q189" s="38" t="str">
        <f t="shared" si="4"/>
        <v>BPS Kota Jakarta Timur</v>
      </c>
      <c r="R189" s="38" t="str">
        <f t="shared" si="56"/>
        <v/>
      </c>
      <c r="S189" s="38" t="str">
        <f t="shared" ref="S189:T189" si="197">S188</f>
        <v>15 Juni sampai dengan 31 Agustus 2026</v>
      </c>
      <c r="T189" s="38" t="str">
        <f t="shared" si="197"/>
        <v>31 Agustus 2026</v>
      </c>
      <c r="U189" s="41"/>
      <c r="V189" s="41"/>
      <c r="W189" s="42"/>
      <c r="X189" s="42"/>
      <c r="Y189" s="42"/>
      <c r="Z189" s="42"/>
    </row>
    <row r="190" ht="15.75" customHeight="1">
      <c r="A190" s="36" t="s">
        <v>5252</v>
      </c>
      <c r="B190" s="37"/>
      <c r="C190" s="37"/>
      <c r="D190" s="38" t="str">
        <f t="shared" si="1"/>
        <v/>
      </c>
      <c r="E190" s="38" t="str">
        <f>VLOOKUP(D190,'KELAS (REFERENSI)'!$E$1:$J$68,6,FALSE)</f>
        <v>#N/A</v>
      </c>
      <c r="F190" s="39" t="str">
        <f t="shared" si="2"/>
        <v>PETUGAS.0189/SPK/SE/PPL/3172/2026</v>
      </c>
      <c r="G190" s="40"/>
      <c r="H190" s="39" t="str">
        <f>VLOOKUP(G190,'MITRA (REFERENSI)'!$A:$Z,16,FALSE)</f>
        <v>#N/A</v>
      </c>
      <c r="I190" s="39" t="str">
        <f>VLOOKUP(G190,'MITRA (REFERENSI)'!$A:$Z,25,FALSE)</f>
        <v>#N/A</v>
      </c>
      <c r="J190" s="38" t="str">
        <f>VLOOKUP(G190,'MITRA (REFERENSI)'!$A:$Z,26,FALSE)</f>
        <v>#N/A</v>
      </c>
      <c r="K190" s="38" t="str">
        <f>VLOOKUP(G190,'MITRA (REFERENSI)'!$A:$Z,15,FALSE)</f>
        <v>#N/A</v>
      </c>
      <c r="L190" s="38" t="str">
        <f>VLOOKUP(G190,'MITRA (REFERENSI)'!$A:$Z,15,FALSE)</f>
        <v>#N/A</v>
      </c>
      <c r="M190" s="38" t="str">
        <f>IF(B190=1,'KELAS (REFERENSI)'!M190,IF(B190=2,'KELAS (REFERENSI)'!M205,IF(B190=3,'KELAS (REFERENSI)'!M220,IF(B190=4,'KELAS (REFERENSI)'!M235,""))))</f>
        <v/>
      </c>
      <c r="N190" s="38" t="str">
        <f>IF(B190=1,'KELAS (REFERENSI)'!N190,IF(B190=2,'KELAS (REFERENSI)'!N205,IF(B190=3,'KELAS (REFERENSI)'!N220,IF(B190=4,'KELAS (REFERENSI)'!N235,""))))</f>
        <v/>
      </c>
      <c r="O190" s="38" t="str">
        <f>IF(B190=1,'KELAS (REFERENSI)'!O190,IF(B190=2,'KELAS (REFERENSI)'!O205,IF(B190=3,'KELAS (REFERENSI)'!O220,IF(B190=4,'KELAS (REFERENSI)'!O235,""))))</f>
        <v/>
      </c>
      <c r="P190" s="38" t="str">
        <f>IF(B190=1,'KELAS (REFERENSI)'!P190,IF(B190=2,'KELAS (REFERENSI)'!P205,IF(B190=3,'KELAS (REFERENSI)'!P220,IF(B190=4,'KELAS (REFERENSI)'!P235,""))))</f>
        <v/>
      </c>
      <c r="Q190" s="38" t="str">
        <f t="shared" si="4"/>
        <v>BPS Kota Jakarta Timur</v>
      </c>
      <c r="R190" s="38" t="str">
        <f t="shared" si="56"/>
        <v/>
      </c>
      <c r="S190" s="38" t="str">
        <f t="shared" ref="S190:T190" si="198">S189</f>
        <v>15 Juni sampai dengan 31 Agustus 2026</v>
      </c>
      <c r="T190" s="38" t="str">
        <f t="shared" si="198"/>
        <v>31 Agustus 2026</v>
      </c>
      <c r="U190" s="41"/>
      <c r="V190" s="41"/>
      <c r="W190" s="42"/>
      <c r="X190" s="42"/>
      <c r="Y190" s="42"/>
      <c r="Z190" s="42"/>
    </row>
    <row r="191" ht="15.75" customHeight="1">
      <c r="A191" s="36" t="s">
        <v>5253</v>
      </c>
      <c r="B191" s="37"/>
      <c r="C191" s="37"/>
      <c r="D191" s="38" t="str">
        <f t="shared" si="1"/>
        <v/>
      </c>
      <c r="E191" s="38" t="str">
        <f>VLOOKUP(D191,'KELAS (REFERENSI)'!$E$1:$J$68,6,FALSE)</f>
        <v>#N/A</v>
      </c>
      <c r="F191" s="39" t="str">
        <f t="shared" si="2"/>
        <v>PETUGAS.0190/SPK/SE/PPL/3172/2026</v>
      </c>
      <c r="G191" s="40"/>
      <c r="H191" s="39" t="str">
        <f>VLOOKUP(G191,'MITRA (REFERENSI)'!$A:$Z,16,FALSE)</f>
        <v>#N/A</v>
      </c>
      <c r="I191" s="39" t="str">
        <f>VLOOKUP(G191,'MITRA (REFERENSI)'!$A:$Z,25,FALSE)</f>
        <v>#N/A</v>
      </c>
      <c r="J191" s="38" t="str">
        <f>VLOOKUP(G191,'MITRA (REFERENSI)'!$A:$Z,26,FALSE)</f>
        <v>#N/A</v>
      </c>
      <c r="K191" s="38" t="str">
        <f>VLOOKUP(G191,'MITRA (REFERENSI)'!$A:$Z,15,FALSE)</f>
        <v>#N/A</v>
      </c>
      <c r="L191" s="38" t="str">
        <f>VLOOKUP(G191,'MITRA (REFERENSI)'!$A:$Z,15,FALSE)</f>
        <v>#N/A</v>
      </c>
      <c r="M191" s="38" t="str">
        <f>IF(B191=1,'KELAS (REFERENSI)'!M191,IF(B191=2,'KELAS (REFERENSI)'!M206,IF(B191=3,'KELAS (REFERENSI)'!M221,IF(B191=4,'KELAS (REFERENSI)'!M236,""))))</f>
        <v/>
      </c>
      <c r="N191" s="38" t="str">
        <f>IF(B191=1,'KELAS (REFERENSI)'!N191,IF(B191=2,'KELAS (REFERENSI)'!N206,IF(B191=3,'KELAS (REFERENSI)'!N221,IF(B191=4,'KELAS (REFERENSI)'!N236,""))))</f>
        <v/>
      </c>
      <c r="O191" s="38" t="str">
        <f>IF(B191=1,'KELAS (REFERENSI)'!O191,IF(B191=2,'KELAS (REFERENSI)'!O206,IF(B191=3,'KELAS (REFERENSI)'!O221,IF(B191=4,'KELAS (REFERENSI)'!O236,""))))</f>
        <v/>
      </c>
      <c r="P191" s="38" t="str">
        <f>IF(B191=1,'KELAS (REFERENSI)'!P191,IF(B191=2,'KELAS (REFERENSI)'!P206,IF(B191=3,'KELAS (REFERENSI)'!P221,IF(B191=4,'KELAS (REFERENSI)'!P236,""))))</f>
        <v/>
      </c>
      <c r="Q191" s="38" t="str">
        <f t="shared" si="4"/>
        <v>BPS Kota Jakarta Timur</v>
      </c>
      <c r="R191" s="38" t="str">
        <f t="shared" si="56"/>
        <v/>
      </c>
      <c r="S191" s="38" t="str">
        <f t="shared" ref="S191:T191" si="199">S190</f>
        <v>15 Juni sampai dengan 31 Agustus 2026</v>
      </c>
      <c r="T191" s="38" t="str">
        <f t="shared" si="199"/>
        <v>31 Agustus 2026</v>
      </c>
      <c r="U191" s="41"/>
      <c r="V191" s="41"/>
      <c r="W191" s="42"/>
      <c r="X191" s="42"/>
      <c r="Y191" s="42"/>
      <c r="Z191" s="42"/>
    </row>
    <row r="192" ht="15.75" customHeight="1">
      <c r="A192" s="36" t="s">
        <v>5254</v>
      </c>
      <c r="B192" s="37"/>
      <c r="C192" s="37"/>
      <c r="D192" s="38" t="str">
        <f t="shared" si="1"/>
        <v/>
      </c>
      <c r="E192" s="38" t="str">
        <f>VLOOKUP(D192,'KELAS (REFERENSI)'!$E$1:$J$68,6,FALSE)</f>
        <v>#N/A</v>
      </c>
      <c r="F192" s="39" t="str">
        <f t="shared" si="2"/>
        <v>PETUGAS.0191/SPK/SE/PPL/3172/2026</v>
      </c>
      <c r="G192" s="40"/>
      <c r="H192" s="39" t="str">
        <f>VLOOKUP(G192,'MITRA (REFERENSI)'!$A:$Z,16,FALSE)</f>
        <v>#N/A</v>
      </c>
      <c r="I192" s="39" t="str">
        <f>VLOOKUP(G192,'MITRA (REFERENSI)'!$A:$Z,25,FALSE)</f>
        <v>#N/A</v>
      </c>
      <c r="J192" s="38" t="str">
        <f>VLOOKUP(G192,'MITRA (REFERENSI)'!$A:$Z,26,FALSE)</f>
        <v>#N/A</v>
      </c>
      <c r="K192" s="38" t="str">
        <f>VLOOKUP(G192,'MITRA (REFERENSI)'!$A:$Z,15,FALSE)</f>
        <v>#N/A</v>
      </c>
      <c r="L192" s="38" t="str">
        <f>VLOOKUP(G192,'MITRA (REFERENSI)'!$A:$Z,15,FALSE)</f>
        <v>#N/A</v>
      </c>
      <c r="M192" s="38" t="str">
        <f>IF(B192=1,'KELAS (REFERENSI)'!M192,IF(B192=2,'KELAS (REFERENSI)'!M207,IF(B192=3,'KELAS (REFERENSI)'!M222,IF(B192=4,'KELAS (REFERENSI)'!M237,""))))</f>
        <v/>
      </c>
      <c r="N192" s="38" t="str">
        <f>IF(B192=1,'KELAS (REFERENSI)'!N192,IF(B192=2,'KELAS (REFERENSI)'!N207,IF(B192=3,'KELAS (REFERENSI)'!N222,IF(B192=4,'KELAS (REFERENSI)'!N237,""))))</f>
        <v/>
      </c>
      <c r="O192" s="38" t="str">
        <f>IF(B192=1,'KELAS (REFERENSI)'!O192,IF(B192=2,'KELAS (REFERENSI)'!O207,IF(B192=3,'KELAS (REFERENSI)'!O222,IF(B192=4,'KELAS (REFERENSI)'!O237,""))))</f>
        <v/>
      </c>
      <c r="P192" s="38" t="str">
        <f>IF(B192=1,'KELAS (REFERENSI)'!P192,IF(B192=2,'KELAS (REFERENSI)'!P207,IF(B192=3,'KELAS (REFERENSI)'!P222,IF(B192=4,'KELAS (REFERENSI)'!P237,""))))</f>
        <v/>
      </c>
      <c r="Q192" s="38" t="str">
        <f t="shared" si="4"/>
        <v>BPS Kota Jakarta Timur</v>
      </c>
      <c r="R192" s="38" t="str">
        <f t="shared" si="56"/>
        <v/>
      </c>
      <c r="S192" s="38" t="str">
        <f t="shared" ref="S192:T192" si="200">S191</f>
        <v>15 Juni sampai dengan 31 Agustus 2026</v>
      </c>
      <c r="T192" s="38" t="str">
        <f t="shared" si="200"/>
        <v>31 Agustus 2026</v>
      </c>
      <c r="U192" s="41"/>
      <c r="V192" s="41"/>
      <c r="W192" s="42"/>
      <c r="X192" s="42"/>
      <c r="Y192" s="42"/>
      <c r="Z192" s="42"/>
    </row>
    <row r="193" ht="15.75" customHeight="1">
      <c r="A193" s="36" t="s">
        <v>5255</v>
      </c>
      <c r="B193" s="37"/>
      <c r="C193" s="37"/>
      <c r="D193" s="38" t="str">
        <f t="shared" si="1"/>
        <v/>
      </c>
      <c r="E193" s="38" t="str">
        <f>VLOOKUP(D193,'KELAS (REFERENSI)'!$E$1:$J$68,6,FALSE)</f>
        <v>#N/A</v>
      </c>
      <c r="F193" s="39" t="str">
        <f t="shared" si="2"/>
        <v>PETUGAS.0192/SPK/SE/PPL/3172/2026</v>
      </c>
      <c r="G193" s="40"/>
      <c r="H193" s="39" t="str">
        <f>VLOOKUP(G193,'MITRA (REFERENSI)'!$A:$Z,16,FALSE)</f>
        <v>#N/A</v>
      </c>
      <c r="I193" s="39" t="str">
        <f>VLOOKUP(G193,'MITRA (REFERENSI)'!$A:$Z,25,FALSE)</f>
        <v>#N/A</v>
      </c>
      <c r="J193" s="38" t="str">
        <f>VLOOKUP(G193,'MITRA (REFERENSI)'!$A:$Z,26,FALSE)</f>
        <v>#N/A</v>
      </c>
      <c r="K193" s="38" t="str">
        <f>VLOOKUP(G193,'MITRA (REFERENSI)'!$A:$Z,15,FALSE)</f>
        <v>#N/A</v>
      </c>
      <c r="L193" s="38" t="str">
        <f>VLOOKUP(G193,'MITRA (REFERENSI)'!$A:$Z,15,FALSE)</f>
        <v>#N/A</v>
      </c>
      <c r="M193" s="38" t="str">
        <f>IF(B193=1,'KELAS (REFERENSI)'!M193,IF(B193=2,'KELAS (REFERENSI)'!M208,IF(B193=3,'KELAS (REFERENSI)'!M223,IF(B193=4,'KELAS (REFERENSI)'!M238,""))))</f>
        <v/>
      </c>
      <c r="N193" s="38" t="str">
        <f>IF(B193=1,'KELAS (REFERENSI)'!N193,IF(B193=2,'KELAS (REFERENSI)'!N208,IF(B193=3,'KELAS (REFERENSI)'!N223,IF(B193=4,'KELAS (REFERENSI)'!N238,""))))</f>
        <v/>
      </c>
      <c r="O193" s="38" t="str">
        <f>IF(B193=1,'KELAS (REFERENSI)'!O193,IF(B193=2,'KELAS (REFERENSI)'!O208,IF(B193=3,'KELAS (REFERENSI)'!O223,IF(B193=4,'KELAS (REFERENSI)'!O238,""))))</f>
        <v/>
      </c>
      <c r="P193" s="38" t="str">
        <f>IF(B193=1,'KELAS (REFERENSI)'!P193,IF(B193=2,'KELAS (REFERENSI)'!P208,IF(B193=3,'KELAS (REFERENSI)'!P223,IF(B193=4,'KELAS (REFERENSI)'!P238,""))))</f>
        <v/>
      </c>
      <c r="Q193" s="38" t="str">
        <f t="shared" si="4"/>
        <v>BPS Kota Jakarta Timur</v>
      </c>
      <c r="R193" s="38" t="str">
        <f t="shared" si="56"/>
        <v/>
      </c>
      <c r="S193" s="38" t="str">
        <f t="shared" ref="S193:T193" si="201">S192</f>
        <v>15 Juni sampai dengan 31 Agustus 2026</v>
      </c>
      <c r="T193" s="38" t="str">
        <f t="shared" si="201"/>
        <v>31 Agustus 2026</v>
      </c>
      <c r="U193" s="41"/>
      <c r="V193" s="41"/>
      <c r="W193" s="42"/>
      <c r="X193" s="42"/>
      <c r="Y193" s="42"/>
      <c r="Z193" s="42"/>
    </row>
    <row r="194" ht="15.75" customHeight="1">
      <c r="A194" s="36" t="s">
        <v>5256</v>
      </c>
      <c r="B194" s="37"/>
      <c r="C194" s="37"/>
      <c r="D194" s="38" t="str">
        <f t="shared" si="1"/>
        <v/>
      </c>
      <c r="E194" s="38" t="str">
        <f>VLOOKUP(D194,'KELAS (REFERENSI)'!$E$1:$J$68,6,FALSE)</f>
        <v>#N/A</v>
      </c>
      <c r="F194" s="39" t="str">
        <f t="shared" si="2"/>
        <v>PETUGAS.0193/SPK/SE/PPL/3172/2026</v>
      </c>
      <c r="G194" s="40"/>
      <c r="H194" s="39" t="str">
        <f>VLOOKUP(G194,'MITRA (REFERENSI)'!$A:$Z,16,FALSE)</f>
        <v>#N/A</v>
      </c>
      <c r="I194" s="39" t="str">
        <f>VLOOKUP(G194,'MITRA (REFERENSI)'!$A:$Z,25,FALSE)</f>
        <v>#N/A</v>
      </c>
      <c r="J194" s="38" t="str">
        <f>VLOOKUP(G194,'MITRA (REFERENSI)'!$A:$Z,26,FALSE)</f>
        <v>#N/A</v>
      </c>
      <c r="K194" s="38" t="str">
        <f>VLOOKUP(G194,'MITRA (REFERENSI)'!$A:$Z,15,FALSE)</f>
        <v>#N/A</v>
      </c>
      <c r="L194" s="38" t="str">
        <f>VLOOKUP(G194,'MITRA (REFERENSI)'!$A:$Z,15,FALSE)</f>
        <v>#N/A</v>
      </c>
      <c r="M194" s="38" t="str">
        <f>IF(B194=1,'KELAS (REFERENSI)'!M194,IF(B194=2,'KELAS (REFERENSI)'!M209,IF(B194=3,'KELAS (REFERENSI)'!M224,IF(B194=4,'KELAS (REFERENSI)'!M239,""))))</f>
        <v/>
      </c>
      <c r="N194" s="38" t="str">
        <f>IF(B194=1,'KELAS (REFERENSI)'!N194,IF(B194=2,'KELAS (REFERENSI)'!N209,IF(B194=3,'KELAS (REFERENSI)'!N224,IF(B194=4,'KELAS (REFERENSI)'!N239,""))))</f>
        <v/>
      </c>
      <c r="O194" s="38" t="str">
        <f>IF(B194=1,'KELAS (REFERENSI)'!O194,IF(B194=2,'KELAS (REFERENSI)'!O209,IF(B194=3,'KELAS (REFERENSI)'!O224,IF(B194=4,'KELAS (REFERENSI)'!O239,""))))</f>
        <v/>
      </c>
      <c r="P194" s="38" t="str">
        <f>IF(B194=1,'KELAS (REFERENSI)'!P194,IF(B194=2,'KELAS (REFERENSI)'!P209,IF(B194=3,'KELAS (REFERENSI)'!P224,IF(B194=4,'KELAS (REFERENSI)'!P239,""))))</f>
        <v/>
      </c>
      <c r="Q194" s="38" t="str">
        <f t="shared" si="4"/>
        <v>BPS Kota Jakarta Timur</v>
      </c>
      <c r="R194" s="38" t="str">
        <f t="shared" si="56"/>
        <v/>
      </c>
      <c r="S194" s="38" t="str">
        <f t="shared" ref="S194:T194" si="202">S193</f>
        <v>15 Juni sampai dengan 31 Agustus 2026</v>
      </c>
      <c r="T194" s="38" t="str">
        <f t="shared" si="202"/>
        <v>31 Agustus 2026</v>
      </c>
      <c r="U194" s="41"/>
      <c r="V194" s="41"/>
      <c r="W194" s="42"/>
      <c r="X194" s="42"/>
      <c r="Y194" s="42"/>
      <c r="Z194" s="42"/>
    </row>
    <row r="195" ht="15.75" customHeight="1">
      <c r="A195" s="36" t="s">
        <v>5257</v>
      </c>
      <c r="B195" s="37"/>
      <c r="C195" s="37"/>
      <c r="D195" s="38" t="str">
        <f t="shared" si="1"/>
        <v/>
      </c>
      <c r="E195" s="38" t="str">
        <f>VLOOKUP(D195,'KELAS (REFERENSI)'!$E$1:$J$68,6,FALSE)</f>
        <v>#N/A</v>
      </c>
      <c r="F195" s="39" t="str">
        <f t="shared" si="2"/>
        <v>PETUGAS.0194/SPK/SE/PPL/3172/2026</v>
      </c>
      <c r="G195" s="40"/>
      <c r="H195" s="39" t="str">
        <f>VLOOKUP(G195,'MITRA (REFERENSI)'!$A:$Z,16,FALSE)</f>
        <v>#N/A</v>
      </c>
      <c r="I195" s="39" t="str">
        <f>VLOOKUP(G195,'MITRA (REFERENSI)'!$A:$Z,25,FALSE)</f>
        <v>#N/A</v>
      </c>
      <c r="J195" s="38" t="str">
        <f>VLOOKUP(G195,'MITRA (REFERENSI)'!$A:$Z,26,FALSE)</f>
        <v>#N/A</v>
      </c>
      <c r="K195" s="38" t="str">
        <f>VLOOKUP(G195,'MITRA (REFERENSI)'!$A:$Z,15,FALSE)</f>
        <v>#N/A</v>
      </c>
      <c r="L195" s="38" t="str">
        <f>VLOOKUP(G195,'MITRA (REFERENSI)'!$A:$Z,15,FALSE)</f>
        <v>#N/A</v>
      </c>
      <c r="M195" s="38" t="str">
        <f>IF(B195=1,'KELAS (REFERENSI)'!M195,IF(B195=2,'KELAS (REFERENSI)'!M210,IF(B195=3,'KELAS (REFERENSI)'!M225,IF(B195=4,'KELAS (REFERENSI)'!M240,""))))</f>
        <v/>
      </c>
      <c r="N195" s="38" t="str">
        <f>IF(B195=1,'KELAS (REFERENSI)'!N195,IF(B195=2,'KELAS (REFERENSI)'!N210,IF(B195=3,'KELAS (REFERENSI)'!N225,IF(B195=4,'KELAS (REFERENSI)'!N240,""))))</f>
        <v/>
      </c>
      <c r="O195" s="38" t="str">
        <f>IF(B195=1,'KELAS (REFERENSI)'!O195,IF(B195=2,'KELAS (REFERENSI)'!O210,IF(B195=3,'KELAS (REFERENSI)'!O225,IF(B195=4,'KELAS (REFERENSI)'!O240,""))))</f>
        <v/>
      </c>
      <c r="P195" s="38" t="str">
        <f>IF(B195=1,'KELAS (REFERENSI)'!P195,IF(B195=2,'KELAS (REFERENSI)'!P210,IF(B195=3,'KELAS (REFERENSI)'!P225,IF(B195=4,'KELAS (REFERENSI)'!P240,""))))</f>
        <v/>
      </c>
      <c r="Q195" s="38" t="str">
        <f t="shared" si="4"/>
        <v>BPS Kota Jakarta Timur</v>
      </c>
      <c r="R195" s="38" t="str">
        <f t="shared" si="56"/>
        <v/>
      </c>
      <c r="S195" s="38" t="str">
        <f t="shared" ref="S195:T195" si="203">S194</f>
        <v>15 Juni sampai dengan 31 Agustus 2026</v>
      </c>
      <c r="T195" s="38" t="str">
        <f t="shared" si="203"/>
        <v>31 Agustus 2026</v>
      </c>
      <c r="U195" s="41"/>
      <c r="V195" s="41"/>
      <c r="W195" s="42"/>
      <c r="X195" s="42"/>
      <c r="Y195" s="42"/>
      <c r="Z195" s="42"/>
    </row>
    <row r="196" ht="15.75" customHeight="1">
      <c r="A196" s="36" t="s">
        <v>5258</v>
      </c>
      <c r="B196" s="37"/>
      <c r="C196" s="37"/>
      <c r="D196" s="38" t="str">
        <f t="shared" si="1"/>
        <v/>
      </c>
      <c r="E196" s="38" t="str">
        <f>VLOOKUP(D196,'KELAS (REFERENSI)'!$E$1:$J$68,6,FALSE)</f>
        <v>#N/A</v>
      </c>
      <c r="F196" s="39" t="str">
        <f t="shared" si="2"/>
        <v>PETUGAS.0195/SPK/SE/PPL/3172/2026</v>
      </c>
      <c r="G196" s="40"/>
      <c r="H196" s="39" t="str">
        <f>VLOOKUP(G196,'MITRA (REFERENSI)'!$A:$Z,16,FALSE)</f>
        <v>#N/A</v>
      </c>
      <c r="I196" s="39" t="str">
        <f>VLOOKUP(G196,'MITRA (REFERENSI)'!$A:$Z,25,FALSE)</f>
        <v>#N/A</v>
      </c>
      <c r="J196" s="38" t="str">
        <f>VLOOKUP(G196,'MITRA (REFERENSI)'!$A:$Z,26,FALSE)</f>
        <v>#N/A</v>
      </c>
      <c r="K196" s="38" t="str">
        <f>VLOOKUP(G196,'MITRA (REFERENSI)'!$A:$Z,15,FALSE)</f>
        <v>#N/A</v>
      </c>
      <c r="L196" s="38" t="str">
        <f>VLOOKUP(G196,'MITRA (REFERENSI)'!$A:$Z,15,FALSE)</f>
        <v>#N/A</v>
      </c>
      <c r="M196" s="38" t="str">
        <f>IF(B196=1,'KELAS (REFERENSI)'!M196,IF(B196=2,'KELAS (REFERENSI)'!M211,IF(B196=3,'KELAS (REFERENSI)'!M226,IF(B196=4,'KELAS (REFERENSI)'!M241,""))))</f>
        <v/>
      </c>
      <c r="N196" s="38" t="str">
        <f>IF(B196=1,'KELAS (REFERENSI)'!N196,IF(B196=2,'KELAS (REFERENSI)'!N211,IF(B196=3,'KELAS (REFERENSI)'!N226,IF(B196=4,'KELAS (REFERENSI)'!N241,""))))</f>
        <v/>
      </c>
      <c r="O196" s="38" t="str">
        <f>IF(B196=1,'KELAS (REFERENSI)'!O196,IF(B196=2,'KELAS (REFERENSI)'!O211,IF(B196=3,'KELAS (REFERENSI)'!O226,IF(B196=4,'KELAS (REFERENSI)'!O241,""))))</f>
        <v/>
      </c>
      <c r="P196" s="38" t="str">
        <f>IF(B196=1,'KELAS (REFERENSI)'!P196,IF(B196=2,'KELAS (REFERENSI)'!P211,IF(B196=3,'KELAS (REFERENSI)'!P226,IF(B196=4,'KELAS (REFERENSI)'!P241,""))))</f>
        <v/>
      </c>
      <c r="Q196" s="38" t="str">
        <f t="shared" si="4"/>
        <v>BPS Kota Jakarta Timur</v>
      </c>
      <c r="R196" s="38" t="str">
        <f t="shared" si="56"/>
        <v/>
      </c>
      <c r="S196" s="38" t="str">
        <f t="shared" ref="S196:T196" si="204">S195</f>
        <v>15 Juni sampai dengan 31 Agustus 2026</v>
      </c>
      <c r="T196" s="38" t="str">
        <f t="shared" si="204"/>
        <v>31 Agustus 2026</v>
      </c>
      <c r="U196" s="41"/>
      <c r="V196" s="41"/>
      <c r="W196" s="42"/>
      <c r="X196" s="42"/>
      <c r="Y196" s="42"/>
      <c r="Z196" s="42"/>
    </row>
    <row r="197" ht="15.75" customHeight="1">
      <c r="A197" s="36" t="s">
        <v>5259</v>
      </c>
      <c r="B197" s="37"/>
      <c r="C197" s="37"/>
      <c r="D197" s="38" t="str">
        <f t="shared" si="1"/>
        <v/>
      </c>
      <c r="E197" s="38" t="str">
        <f>VLOOKUP(D197,'KELAS (REFERENSI)'!$E$1:$J$68,6,FALSE)</f>
        <v>#N/A</v>
      </c>
      <c r="F197" s="39" t="str">
        <f t="shared" si="2"/>
        <v>PETUGAS.0196/SPK/SE/PPL/3172/2026</v>
      </c>
      <c r="G197" s="40"/>
      <c r="H197" s="39" t="str">
        <f>VLOOKUP(G197,'MITRA (REFERENSI)'!$A:$Z,16,FALSE)</f>
        <v>#N/A</v>
      </c>
      <c r="I197" s="39" t="str">
        <f>VLOOKUP(G197,'MITRA (REFERENSI)'!$A:$Z,25,FALSE)</f>
        <v>#N/A</v>
      </c>
      <c r="J197" s="38" t="str">
        <f>VLOOKUP(G197,'MITRA (REFERENSI)'!$A:$Z,26,FALSE)</f>
        <v>#N/A</v>
      </c>
      <c r="K197" s="38" t="str">
        <f>VLOOKUP(G197,'MITRA (REFERENSI)'!$A:$Z,15,FALSE)</f>
        <v>#N/A</v>
      </c>
      <c r="L197" s="38" t="str">
        <f>VLOOKUP(G197,'MITRA (REFERENSI)'!$A:$Z,15,FALSE)</f>
        <v>#N/A</v>
      </c>
      <c r="M197" s="38" t="str">
        <f>IF(B197=1,'KELAS (REFERENSI)'!M197,IF(B197=2,'KELAS (REFERENSI)'!M212,IF(B197=3,'KELAS (REFERENSI)'!M227,IF(B197=4,'KELAS (REFERENSI)'!M242,""))))</f>
        <v/>
      </c>
      <c r="N197" s="38" t="str">
        <f>IF(B197=1,'KELAS (REFERENSI)'!N197,IF(B197=2,'KELAS (REFERENSI)'!N212,IF(B197=3,'KELAS (REFERENSI)'!N227,IF(B197=4,'KELAS (REFERENSI)'!N242,""))))</f>
        <v/>
      </c>
      <c r="O197" s="38" t="str">
        <f>IF(B197=1,'KELAS (REFERENSI)'!O197,IF(B197=2,'KELAS (REFERENSI)'!O212,IF(B197=3,'KELAS (REFERENSI)'!O227,IF(B197=4,'KELAS (REFERENSI)'!O242,""))))</f>
        <v/>
      </c>
      <c r="P197" s="38" t="str">
        <f>IF(B197=1,'KELAS (REFERENSI)'!P197,IF(B197=2,'KELAS (REFERENSI)'!P212,IF(B197=3,'KELAS (REFERENSI)'!P227,IF(B197=4,'KELAS (REFERENSI)'!P242,""))))</f>
        <v/>
      </c>
      <c r="Q197" s="38" t="str">
        <f t="shared" si="4"/>
        <v>BPS Kota Jakarta Timur</v>
      </c>
      <c r="R197" s="38" t="str">
        <f t="shared" si="56"/>
        <v/>
      </c>
      <c r="S197" s="38" t="str">
        <f t="shared" ref="S197:T197" si="205">S196</f>
        <v>15 Juni sampai dengan 31 Agustus 2026</v>
      </c>
      <c r="T197" s="38" t="str">
        <f t="shared" si="205"/>
        <v>31 Agustus 2026</v>
      </c>
      <c r="U197" s="41"/>
      <c r="V197" s="41"/>
      <c r="W197" s="42"/>
      <c r="X197" s="42"/>
      <c r="Y197" s="42"/>
      <c r="Z197" s="42"/>
    </row>
    <row r="198" ht="15.75" customHeight="1">
      <c r="A198" s="36" t="s">
        <v>5260</v>
      </c>
      <c r="B198" s="37"/>
      <c r="C198" s="37"/>
      <c r="D198" s="38" t="str">
        <f t="shared" si="1"/>
        <v/>
      </c>
      <c r="E198" s="38" t="str">
        <f>VLOOKUP(D198,'KELAS (REFERENSI)'!$E$1:$J$68,6,FALSE)</f>
        <v>#N/A</v>
      </c>
      <c r="F198" s="39" t="str">
        <f t="shared" si="2"/>
        <v>PETUGAS.0197/SPK/SE/PPL/3172/2026</v>
      </c>
      <c r="G198" s="40"/>
      <c r="H198" s="39" t="str">
        <f>VLOOKUP(G198,'MITRA (REFERENSI)'!$A:$Z,16,FALSE)</f>
        <v>#N/A</v>
      </c>
      <c r="I198" s="39" t="str">
        <f>VLOOKUP(G198,'MITRA (REFERENSI)'!$A:$Z,25,FALSE)</f>
        <v>#N/A</v>
      </c>
      <c r="J198" s="38" t="str">
        <f>VLOOKUP(G198,'MITRA (REFERENSI)'!$A:$Z,26,FALSE)</f>
        <v>#N/A</v>
      </c>
      <c r="K198" s="38" t="str">
        <f>VLOOKUP(G198,'MITRA (REFERENSI)'!$A:$Z,15,FALSE)</f>
        <v>#N/A</v>
      </c>
      <c r="L198" s="38" t="str">
        <f>VLOOKUP(G198,'MITRA (REFERENSI)'!$A:$Z,15,FALSE)</f>
        <v>#N/A</v>
      </c>
      <c r="M198" s="38" t="str">
        <f>IF(B198=1,'KELAS (REFERENSI)'!M198,IF(B198=2,'KELAS (REFERENSI)'!M213,IF(B198=3,'KELAS (REFERENSI)'!M228,IF(B198=4,'KELAS (REFERENSI)'!M243,""))))</f>
        <v/>
      </c>
      <c r="N198" s="38" t="str">
        <f>IF(B198=1,'KELAS (REFERENSI)'!N198,IF(B198=2,'KELAS (REFERENSI)'!N213,IF(B198=3,'KELAS (REFERENSI)'!N228,IF(B198=4,'KELAS (REFERENSI)'!N243,""))))</f>
        <v/>
      </c>
      <c r="O198" s="38" t="str">
        <f>IF(B198=1,'KELAS (REFERENSI)'!O198,IF(B198=2,'KELAS (REFERENSI)'!O213,IF(B198=3,'KELAS (REFERENSI)'!O228,IF(B198=4,'KELAS (REFERENSI)'!O243,""))))</f>
        <v/>
      </c>
      <c r="P198" s="38" t="str">
        <f>IF(B198=1,'KELAS (REFERENSI)'!P198,IF(B198=2,'KELAS (REFERENSI)'!P213,IF(B198=3,'KELAS (REFERENSI)'!P228,IF(B198=4,'KELAS (REFERENSI)'!P243,""))))</f>
        <v/>
      </c>
      <c r="Q198" s="38" t="str">
        <f t="shared" si="4"/>
        <v>BPS Kota Jakarta Timur</v>
      </c>
      <c r="R198" s="38" t="str">
        <f t="shared" si="56"/>
        <v/>
      </c>
      <c r="S198" s="38" t="str">
        <f t="shared" ref="S198:T198" si="206">S197</f>
        <v>15 Juni sampai dengan 31 Agustus 2026</v>
      </c>
      <c r="T198" s="38" t="str">
        <f t="shared" si="206"/>
        <v>31 Agustus 2026</v>
      </c>
      <c r="U198" s="41"/>
      <c r="V198" s="41"/>
      <c r="W198" s="42"/>
      <c r="X198" s="42"/>
      <c r="Y198" s="42"/>
      <c r="Z198" s="42"/>
    </row>
    <row r="199" ht="15.75" customHeight="1">
      <c r="A199" s="36" t="s">
        <v>5261</v>
      </c>
      <c r="B199" s="37"/>
      <c r="C199" s="37"/>
      <c r="D199" s="38" t="str">
        <f t="shared" si="1"/>
        <v/>
      </c>
      <c r="E199" s="38" t="str">
        <f>VLOOKUP(D199,'KELAS (REFERENSI)'!$E$1:$J$68,6,FALSE)</f>
        <v>#N/A</v>
      </c>
      <c r="F199" s="39" t="str">
        <f t="shared" si="2"/>
        <v>PETUGAS.0198/SPK/SE/PPL/3172/2026</v>
      </c>
      <c r="G199" s="40"/>
      <c r="H199" s="39" t="str">
        <f>VLOOKUP(G199,'MITRA (REFERENSI)'!$A:$Z,16,FALSE)</f>
        <v>#N/A</v>
      </c>
      <c r="I199" s="39" t="str">
        <f>VLOOKUP(G199,'MITRA (REFERENSI)'!$A:$Z,25,FALSE)</f>
        <v>#N/A</v>
      </c>
      <c r="J199" s="38" t="str">
        <f>VLOOKUP(G199,'MITRA (REFERENSI)'!$A:$Z,26,FALSE)</f>
        <v>#N/A</v>
      </c>
      <c r="K199" s="38" t="str">
        <f>VLOOKUP(G199,'MITRA (REFERENSI)'!$A:$Z,15,FALSE)</f>
        <v>#N/A</v>
      </c>
      <c r="L199" s="38" t="str">
        <f>VLOOKUP(G199,'MITRA (REFERENSI)'!$A:$Z,15,FALSE)</f>
        <v>#N/A</v>
      </c>
      <c r="M199" s="38" t="str">
        <f>IF(B199=1,'KELAS (REFERENSI)'!M199,IF(B199=2,'KELAS (REFERENSI)'!M214,IF(B199=3,'KELAS (REFERENSI)'!M229,IF(B199=4,'KELAS (REFERENSI)'!M244,""))))</f>
        <v/>
      </c>
      <c r="N199" s="38" t="str">
        <f>IF(B199=1,'KELAS (REFERENSI)'!N199,IF(B199=2,'KELAS (REFERENSI)'!N214,IF(B199=3,'KELAS (REFERENSI)'!N229,IF(B199=4,'KELAS (REFERENSI)'!N244,""))))</f>
        <v/>
      </c>
      <c r="O199" s="38" t="str">
        <f>IF(B199=1,'KELAS (REFERENSI)'!O199,IF(B199=2,'KELAS (REFERENSI)'!O214,IF(B199=3,'KELAS (REFERENSI)'!O229,IF(B199=4,'KELAS (REFERENSI)'!O244,""))))</f>
        <v/>
      </c>
      <c r="P199" s="38" t="str">
        <f>IF(B199=1,'KELAS (REFERENSI)'!P199,IF(B199=2,'KELAS (REFERENSI)'!P214,IF(B199=3,'KELAS (REFERENSI)'!P229,IF(B199=4,'KELAS (REFERENSI)'!P244,""))))</f>
        <v/>
      </c>
      <c r="Q199" s="38" t="str">
        <f t="shared" si="4"/>
        <v>BPS Kota Jakarta Timur</v>
      </c>
      <c r="R199" s="38" t="str">
        <f t="shared" si="56"/>
        <v/>
      </c>
      <c r="S199" s="38" t="str">
        <f t="shared" ref="S199:T199" si="207">S198</f>
        <v>15 Juni sampai dengan 31 Agustus 2026</v>
      </c>
      <c r="T199" s="38" t="str">
        <f t="shared" si="207"/>
        <v>31 Agustus 2026</v>
      </c>
      <c r="U199" s="41"/>
      <c r="V199" s="41"/>
      <c r="W199" s="42"/>
      <c r="X199" s="42"/>
      <c r="Y199" s="42"/>
      <c r="Z199" s="42"/>
    </row>
    <row r="200" ht="15.75" customHeight="1">
      <c r="A200" s="36" t="s">
        <v>5262</v>
      </c>
      <c r="B200" s="37"/>
      <c r="C200" s="37"/>
      <c r="D200" s="38" t="str">
        <f t="shared" si="1"/>
        <v/>
      </c>
      <c r="E200" s="38" t="str">
        <f>VLOOKUP(D200,'KELAS (REFERENSI)'!$E$1:$J$68,6,FALSE)</f>
        <v>#N/A</v>
      </c>
      <c r="F200" s="39" t="str">
        <f t="shared" si="2"/>
        <v>PETUGAS.0199/SPK/SE/PPL/3172/2026</v>
      </c>
      <c r="G200" s="40"/>
      <c r="H200" s="39" t="str">
        <f>VLOOKUP(G200,'MITRA (REFERENSI)'!$A:$Z,16,FALSE)</f>
        <v>#N/A</v>
      </c>
      <c r="I200" s="39" t="str">
        <f>VLOOKUP(G200,'MITRA (REFERENSI)'!$A:$Z,25,FALSE)</f>
        <v>#N/A</v>
      </c>
      <c r="J200" s="38" t="str">
        <f>VLOOKUP(G200,'MITRA (REFERENSI)'!$A:$Z,26,FALSE)</f>
        <v>#N/A</v>
      </c>
      <c r="K200" s="38" t="str">
        <f>VLOOKUP(G200,'MITRA (REFERENSI)'!$A:$Z,15,FALSE)</f>
        <v>#N/A</v>
      </c>
      <c r="L200" s="38" t="str">
        <f>VLOOKUP(G200,'MITRA (REFERENSI)'!$A:$Z,15,FALSE)</f>
        <v>#N/A</v>
      </c>
      <c r="M200" s="38" t="str">
        <f>IF(B200=1,'KELAS (REFERENSI)'!M200,IF(B200=2,'KELAS (REFERENSI)'!M215,IF(B200=3,'KELAS (REFERENSI)'!M230,IF(B200=4,'KELAS (REFERENSI)'!M245,""))))</f>
        <v/>
      </c>
      <c r="N200" s="38" t="str">
        <f>IF(B200=1,'KELAS (REFERENSI)'!N200,IF(B200=2,'KELAS (REFERENSI)'!N215,IF(B200=3,'KELAS (REFERENSI)'!N230,IF(B200=4,'KELAS (REFERENSI)'!N245,""))))</f>
        <v/>
      </c>
      <c r="O200" s="38" t="str">
        <f>IF(B200=1,'KELAS (REFERENSI)'!O200,IF(B200=2,'KELAS (REFERENSI)'!O215,IF(B200=3,'KELAS (REFERENSI)'!O230,IF(B200=4,'KELAS (REFERENSI)'!O245,""))))</f>
        <v/>
      </c>
      <c r="P200" s="38" t="str">
        <f>IF(B200=1,'KELAS (REFERENSI)'!P200,IF(B200=2,'KELAS (REFERENSI)'!P215,IF(B200=3,'KELAS (REFERENSI)'!P230,IF(B200=4,'KELAS (REFERENSI)'!P245,""))))</f>
        <v/>
      </c>
      <c r="Q200" s="38" t="str">
        <f t="shared" si="4"/>
        <v>BPS Kota Jakarta Timur</v>
      </c>
      <c r="R200" s="38" t="str">
        <f t="shared" si="56"/>
        <v/>
      </c>
      <c r="S200" s="38" t="str">
        <f t="shared" ref="S200:T200" si="208">S199</f>
        <v>15 Juni sampai dengan 31 Agustus 2026</v>
      </c>
      <c r="T200" s="38" t="str">
        <f t="shared" si="208"/>
        <v>31 Agustus 2026</v>
      </c>
      <c r="U200" s="41"/>
      <c r="V200" s="41"/>
      <c r="W200" s="42"/>
      <c r="X200" s="42"/>
      <c r="Y200" s="42"/>
      <c r="Z200" s="42"/>
    </row>
    <row r="201" ht="15.75" customHeight="1">
      <c r="A201" s="36" t="s">
        <v>5263</v>
      </c>
      <c r="B201" s="37"/>
      <c r="C201" s="37"/>
      <c r="D201" s="38" t="str">
        <f t="shared" si="1"/>
        <v/>
      </c>
      <c r="E201" s="38" t="str">
        <f>VLOOKUP(D201,'KELAS (REFERENSI)'!$E$1:$J$68,6,FALSE)</f>
        <v>#N/A</v>
      </c>
      <c r="F201" s="39" t="str">
        <f t="shared" si="2"/>
        <v>PETUGAS.0200/SPK/SE/PPL/3172/2026</v>
      </c>
      <c r="G201" s="40"/>
      <c r="H201" s="39" t="str">
        <f>VLOOKUP(G201,'MITRA (REFERENSI)'!$A:$Z,16,FALSE)</f>
        <v>#N/A</v>
      </c>
      <c r="I201" s="39" t="str">
        <f>VLOOKUP(G201,'MITRA (REFERENSI)'!$A:$Z,25,FALSE)</f>
        <v>#N/A</v>
      </c>
      <c r="J201" s="38" t="str">
        <f>VLOOKUP(G201,'MITRA (REFERENSI)'!$A:$Z,26,FALSE)</f>
        <v>#N/A</v>
      </c>
      <c r="K201" s="38" t="str">
        <f>VLOOKUP(G201,'MITRA (REFERENSI)'!$A:$Z,15,FALSE)</f>
        <v>#N/A</v>
      </c>
      <c r="L201" s="38" t="str">
        <f>VLOOKUP(G201,'MITRA (REFERENSI)'!$A:$Z,15,FALSE)</f>
        <v>#N/A</v>
      </c>
      <c r="M201" s="38" t="str">
        <f>IF(B201=1,'KELAS (REFERENSI)'!M201,IF(B201=2,'KELAS (REFERENSI)'!M216,IF(B201=3,'KELAS (REFERENSI)'!M231,IF(B201=4,'KELAS (REFERENSI)'!M246,""))))</f>
        <v/>
      </c>
      <c r="N201" s="38" t="str">
        <f>IF(B201=1,'KELAS (REFERENSI)'!N201,IF(B201=2,'KELAS (REFERENSI)'!N216,IF(B201=3,'KELAS (REFERENSI)'!N231,IF(B201=4,'KELAS (REFERENSI)'!N246,""))))</f>
        <v/>
      </c>
      <c r="O201" s="38" t="str">
        <f>IF(B201=1,'KELAS (REFERENSI)'!O201,IF(B201=2,'KELAS (REFERENSI)'!O216,IF(B201=3,'KELAS (REFERENSI)'!O231,IF(B201=4,'KELAS (REFERENSI)'!O246,""))))</f>
        <v/>
      </c>
      <c r="P201" s="38" t="str">
        <f>IF(B201=1,'KELAS (REFERENSI)'!P201,IF(B201=2,'KELAS (REFERENSI)'!P216,IF(B201=3,'KELAS (REFERENSI)'!P231,IF(B201=4,'KELAS (REFERENSI)'!P246,""))))</f>
        <v/>
      </c>
      <c r="Q201" s="38" t="str">
        <f t="shared" si="4"/>
        <v>BPS Kota Jakarta Timur</v>
      </c>
      <c r="R201" s="38" t="str">
        <f t="shared" si="56"/>
        <v/>
      </c>
      <c r="S201" s="38" t="str">
        <f t="shared" ref="S201:T201" si="209">S200</f>
        <v>15 Juni sampai dengan 31 Agustus 2026</v>
      </c>
      <c r="T201" s="38" t="str">
        <f t="shared" si="209"/>
        <v>31 Agustus 2026</v>
      </c>
      <c r="U201" s="41"/>
      <c r="V201" s="41"/>
      <c r="W201" s="42"/>
      <c r="X201" s="42"/>
      <c r="Y201" s="42"/>
      <c r="Z201" s="42"/>
    </row>
    <row r="202" ht="15.75" customHeight="1">
      <c r="A202" s="36" t="s">
        <v>5264</v>
      </c>
      <c r="B202" s="37"/>
      <c r="C202" s="37"/>
      <c r="D202" s="38" t="str">
        <f t="shared" si="1"/>
        <v/>
      </c>
      <c r="E202" s="38" t="str">
        <f>VLOOKUP(D202,'KELAS (REFERENSI)'!$E$1:$J$68,6,FALSE)</f>
        <v>#N/A</v>
      </c>
      <c r="F202" s="39" t="str">
        <f t="shared" si="2"/>
        <v>PETUGAS.0201/SPK/SE/PPL/3172/2026</v>
      </c>
      <c r="G202" s="40"/>
      <c r="H202" s="39" t="str">
        <f>VLOOKUP(G202,'MITRA (REFERENSI)'!$A:$Z,16,FALSE)</f>
        <v>#N/A</v>
      </c>
      <c r="I202" s="39" t="str">
        <f>VLOOKUP(G202,'MITRA (REFERENSI)'!$A:$Z,25,FALSE)</f>
        <v>#N/A</v>
      </c>
      <c r="J202" s="38" t="str">
        <f>VLOOKUP(G202,'MITRA (REFERENSI)'!$A:$Z,26,FALSE)</f>
        <v>#N/A</v>
      </c>
      <c r="K202" s="38" t="str">
        <f>VLOOKUP(G202,'MITRA (REFERENSI)'!$A:$Z,15,FALSE)</f>
        <v>#N/A</v>
      </c>
      <c r="L202" s="38" t="str">
        <f>VLOOKUP(G202,'MITRA (REFERENSI)'!$A:$Z,15,FALSE)</f>
        <v>#N/A</v>
      </c>
      <c r="M202" s="38" t="str">
        <f>IF(B202=1,'KELAS (REFERENSI)'!M202,IF(B202=2,'KELAS (REFERENSI)'!M217,IF(B202=3,'KELAS (REFERENSI)'!M232,IF(B202=4,'KELAS (REFERENSI)'!M247,""))))</f>
        <v/>
      </c>
      <c r="N202" s="38" t="str">
        <f>IF(B202=1,'KELAS (REFERENSI)'!N202,IF(B202=2,'KELAS (REFERENSI)'!N217,IF(B202=3,'KELAS (REFERENSI)'!N232,IF(B202=4,'KELAS (REFERENSI)'!N247,""))))</f>
        <v/>
      </c>
      <c r="O202" s="38" t="str">
        <f>IF(B202=1,'KELAS (REFERENSI)'!O202,IF(B202=2,'KELAS (REFERENSI)'!O217,IF(B202=3,'KELAS (REFERENSI)'!O232,IF(B202=4,'KELAS (REFERENSI)'!O247,""))))</f>
        <v/>
      </c>
      <c r="P202" s="38" t="str">
        <f>IF(B202=1,'KELAS (REFERENSI)'!P202,IF(B202=2,'KELAS (REFERENSI)'!P217,IF(B202=3,'KELAS (REFERENSI)'!P232,IF(B202=4,'KELAS (REFERENSI)'!P247,""))))</f>
        <v/>
      </c>
      <c r="Q202" s="38" t="str">
        <f t="shared" si="4"/>
        <v>BPS Kota Jakarta Timur</v>
      </c>
      <c r="R202" s="38" t="str">
        <f t="shared" si="56"/>
        <v/>
      </c>
      <c r="S202" s="38" t="str">
        <f t="shared" ref="S202:T202" si="210">S201</f>
        <v>15 Juni sampai dengan 31 Agustus 2026</v>
      </c>
      <c r="T202" s="38" t="str">
        <f t="shared" si="210"/>
        <v>31 Agustus 2026</v>
      </c>
      <c r="U202" s="41"/>
      <c r="V202" s="41"/>
      <c r="W202" s="42"/>
      <c r="X202" s="42"/>
      <c r="Y202" s="42"/>
      <c r="Z202" s="42"/>
    </row>
    <row r="203" ht="15.75" customHeight="1">
      <c r="A203" s="36" t="s">
        <v>5265</v>
      </c>
      <c r="B203" s="37"/>
      <c r="C203" s="37"/>
      <c r="D203" s="38" t="str">
        <f t="shared" si="1"/>
        <v/>
      </c>
      <c r="E203" s="38" t="str">
        <f>VLOOKUP(D203,'KELAS (REFERENSI)'!$E$1:$J$68,6,FALSE)</f>
        <v>#N/A</v>
      </c>
      <c r="F203" s="39" t="str">
        <f t="shared" si="2"/>
        <v>PETUGAS.0202/SPK/SE/PPL/3172/2026</v>
      </c>
      <c r="G203" s="40"/>
      <c r="H203" s="39" t="str">
        <f>VLOOKUP(G203,'MITRA (REFERENSI)'!$A:$Z,16,FALSE)</f>
        <v>#N/A</v>
      </c>
      <c r="I203" s="39" t="str">
        <f>VLOOKUP(G203,'MITRA (REFERENSI)'!$A:$Z,25,FALSE)</f>
        <v>#N/A</v>
      </c>
      <c r="J203" s="38" t="str">
        <f>VLOOKUP(G203,'MITRA (REFERENSI)'!$A:$Z,26,FALSE)</f>
        <v>#N/A</v>
      </c>
      <c r="K203" s="38" t="str">
        <f>VLOOKUP(G203,'MITRA (REFERENSI)'!$A:$Z,15,FALSE)</f>
        <v>#N/A</v>
      </c>
      <c r="L203" s="38" t="str">
        <f>VLOOKUP(G203,'MITRA (REFERENSI)'!$A:$Z,15,FALSE)</f>
        <v>#N/A</v>
      </c>
      <c r="M203" s="38" t="str">
        <f>IF(B203=1,'KELAS (REFERENSI)'!M203,IF(B203=2,'KELAS (REFERENSI)'!M218,IF(B203=3,'KELAS (REFERENSI)'!M233,IF(B203=4,'KELAS (REFERENSI)'!M248,""))))</f>
        <v/>
      </c>
      <c r="N203" s="38" t="str">
        <f>IF(B203=1,'KELAS (REFERENSI)'!N203,IF(B203=2,'KELAS (REFERENSI)'!N218,IF(B203=3,'KELAS (REFERENSI)'!N233,IF(B203=4,'KELAS (REFERENSI)'!N248,""))))</f>
        <v/>
      </c>
      <c r="O203" s="38" t="str">
        <f>IF(B203=1,'KELAS (REFERENSI)'!O203,IF(B203=2,'KELAS (REFERENSI)'!O218,IF(B203=3,'KELAS (REFERENSI)'!O233,IF(B203=4,'KELAS (REFERENSI)'!O248,""))))</f>
        <v/>
      </c>
      <c r="P203" s="38" t="str">
        <f>IF(B203=1,'KELAS (REFERENSI)'!P203,IF(B203=2,'KELAS (REFERENSI)'!P218,IF(B203=3,'KELAS (REFERENSI)'!P233,IF(B203=4,'KELAS (REFERENSI)'!P248,""))))</f>
        <v/>
      </c>
      <c r="Q203" s="38" t="str">
        <f t="shared" si="4"/>
        <v>BPS Kota Jakarta Timur</v>
      </c>
      <c r="R203" s="38" t="str">
        <f t="shared" si="56"/>
        <v/>
      </c>
      <c r="S203" s="38" t="str">
        <f t="shared" ref="S203:T203" si="211">S202</f>
        <v>15 Juni sampai dengan 31 Agustus 2026</v>
      </c>
      <c r="T203" s="38" t="str">
        <f t="shared" si="211"/>
        <v>31 Agustus 2026</v>
      </c>
      <c r="U203" s="41"/>
      <c r="V203" s="41"/>
      <c r="W203" s="42"/>
      <c r="X203" s="42"/>
      <c r="Y203" s="42"/>
      <c r="Z203" s="42"/>
    </row>
    <row r="204" ht="15.75" customHeight="1">
      <c r="A204" s="36" t="s">
        <v>5266</v>
      </c>
      <c r="B204" s="37"/>
      <c r="C204" s="37"/>
      <c r="D204" s="38" t="str">
        <f t="shared" si="1"/>
        <v/>
      </c>
      <c r="E204" s="38" t="str">
        <f>VLOOKUP(D204,'KELAS (REFERENSI)'!$E$1:$J$68,6,FALSE)</f>
        <v>#N/A</v>
      </c>
      <c r="F204" s="39" t="str">
        <f t="shared" si="2"/>
        <v>PETUGAS.0203/SPK/SE/PPL/3172/2026</v>
      </c>
      <c r="G204" s="40"/>
      <c r="H204" s="39" t="str">
        <f>VLOOKUP(G204,'MITRA (REFERENSI)'!$A:$Z,16,FALSE)</f>
        <v>#N/A</v>
      </c>
      <c r="I204" s="39" t="str">
        <f>VLOOKUP(G204,'MITRA (REFERENSI)'!$A:$Z,25,FALSE)</f>
        <v>#N/A</v>
      </c>
      <c r="J204" s="38" t="str">
        <f>VLOOKUP(G204,'MITRA (REFERENSI)'!$A:$Z,26,FALSE)</f>
        <v>#N/A</v>
      </c>
      <c r="K204" s="38" t="str">
        <f>VLOOKUP(G204,'MITRA (REFERENSI)'!$A:$Z,15,FALSE)</f>
        <v>#N/A</v>
      </c>
      <c r="L204" s="38" t="str">
        <f>VLOOKUP(G204,'MITRA (REFERENSI)'!$A:$Z,15,FALSE)</f>
        <v>#N/A</v>
      </c>
      <c r="M204" s="38" t="str">
        <f>IF(B204=1,'KELAS (REFERENSI)'!M204,IF(B204=2,'KELAS (REFERENSI)'!M219,IF(B204=3,'KELAS (REFERENSI)'!M234,IF(B204=4,'KELAS (REFERENSI)'!M249,""))))</f>
        <v/>
      </c>
      <c r="N204" s="38" t="str">
        <f>IF(B204=1,'KELAS (REFERENSI)'!N204,IF(B204=2,'KELAS (REFERENSI)'!N219,IF(B204=3,'KELAS (REFERENSI)'!N234,IF(B204=4,'KELAS (REFERENSI)'!N249,""))))</f>
        <v/>
      </c>
      <c r="O204" s="38" t="str">
        <f>IF(B204=1,'KELAS (REFERENSI)'!O204,IF(B204=2,'KELAS (REFERENSI)'!O219,IF(B204=3,'KELAS (REFERENSI)'!O234,IF(B204=4,'KELAS (REFERENSI)'!O249,""))))</f>
        <v/>
      </c>
      <c r="P204" s="38" t="str">
        <f>IF(B204=1,'KELAS (REFERENSI)'!P204,IF(B204=2,'KELAS (REFERENSI)'!P219,IF(B204=3,'KELAS (REFERENSI)'!P234,IF(B204=4,'KELAS (REFERENSI)'!P249,""))))</f>
        <v/>
      </c>
      <c r="Q204" s="38" t="str">
        <f t="shared" si="4"/>
        <v>BPS Kota Jakarta Timur</v>
      </c>
      <c r="R204" s="38" t="str">
        <f t="shared" si="56"/>
        <v/>
      </c>
      <c r="S204" s="38" t="str">
        <f t="shared" ref="S204:T204" si="212">S203</f>
        <v>15 Juni sampai dengan 31 Agustus 2026</v>
      </c>
      <c r="T204" s="38" t="str">
        <f t="shared" si="212"/>
        <v>31 Agustus 2026</v>
      </c>
      <c r="U204" s="41"/>
      <c r="V204" s="41"/>
      <c r="W204" s="42"/>
      <c r="X204" s="42"/>
      <c r="Y204" s="42"/>
      <c r="Z204" s="42"/>
    </row>
    <row r="205" ht="15.75" customHeight="1">
      <c r="A205" s="36" t="s">
        <v>5267</v>
      </c>
      <c r="B205" s="37"/>
      <c r="C205" s="37"/>
      <c r="D205" s="38" t="str">
        <f t="shared" si="1"/>
        <v/>
      </c>
      <c r="E205" s="38" t="str">
        <f>VLOOKUP(D205,'KELAS (REFERENSI)'!$E$1:$J$68,6,FALSE)</f>
        <v>#N/A</v>
      </c>
      <c r="F205" s="39" t="str">
        <f t="shared" si="2"/>
        <v>PETUGAS.0204/SPK/SE/PPL/3172/2026</v>
      </c>
      <c r="G205" s="40"/>
      <c r="H205" s="39" t="str">
        <f>VLOOKUP(G205,'MITRA (REFERENSI)'!$A:$Z,16,FALSE)</f>
        <v>#N/A</v>
      </c>
      <c r="I205" s="39" t="str">
        <f>VLOOKUP(G205,'MITRA (REFERENSI)'!$A:$Z,25,FALSE)</f>
        <v>#N/A</v>
      </c>
      <c r="J205" s="38" t="str">
        <f>VLOOKUP(G205,'MITRA (REFERENSI)'!$A:$Z,26,FALSE)</f>
        <v>#N/A</v>
      </c>
      <c r="K205" s="38" t="str">
        <f>VLOOKUP(G205,'MITRA (REFERENSI)'!$A:$Z,15,FALSE)</f>
        <v>#N/A</v>
      </c>
      <c r="L205" s="38" t="str">
        <f>VLOOKUP(G205,'MITRA (REFERENSI)'!$A:$Z,15,FALSE)</f>
        <v>#N/A</v>
      </c>
      <c r="M205" s="38" t="str">
        <f>IF(B205=1,'KELAS (REFERENSI)'!M205,IF(B205=2,'KELAS (REFERENSI)'!M220,IF(B205=3,'KELAS (REFERENSI)'!M235,IF(B205=4,'KELAS (REFERENSI)'!M250,""))))</f>
        <v/>
      </c>
      <c r="N205" s="38" t="str">
        <f>IF(B205=1,'KELAS (REFERENSI)'!N205,IF(B205=2,'KELAS (REFERENSI)'!N220,IF(B205=3,'KELAS (REFERENSI)'!N235,IF(B205=4,'KELAS (REFERENSI)'!N250,""))))</f>
        <v/>
      </c>
      <c r="O205" s="38" t="str">
        <f>IF(B205=1,'KELAS (REFERENSI)'!O205,IF(B205=2,'KELAS (REFERENSI)'!O220,IF(B205=3,'KELAS (REFERENSI)'!O235,IF(B205=4,'KELAS (REFERENSI)'!O250,""))))</f>
        <v/>
      </c>
      <c r="P205" s="38" t="str">
        <f>IF(B205=1,'KELAS (REFERENSI)'!P205,IF(B205=2,'KELAS (REFERENSI)'!P220,IF(B205=3,'KELAS (REFERENSI)'!P235,IF(B205=4,'KELAS (REFERENSI)'!P250,""))))</f>
        <v/>
      </c>
      <c r="Q205" s="38" t="str">
        <f t="shared" si="4"/>
        <v>BPS Kota Jakarta Timur</v>
      </c>
      <c r="R205" s="38" t="str">
        <f t="shared" si="56"/>
        <v/>
      </c>
      <c r="S205" s="38" t="str">
        <f t="shared" ref="S205:T205" si="213">S204</f>
        <v>15 Juni sampai dengan 31 Agustus 2026</v>
      </c>
      <c r="T205" s="38" t="str">
        <f t="shared" si="213"/>
        <v>31 Agustus 2026</v>
      </c>
      <c r="U205" s="41"/>
      <c r="V205" s="41"/>
      <c r="W205" s="42"/>
      <c r="X205" s="42"/>
      <c r="Y205" s="42"/>
      <c r="Z205" s="42"/>
    </row>
    <row r="206" ht="15.75" customHeight="1">
      <c r="A206" s="36" t="s">
        <v>5268</v>
      </c>
      <c r="B206" s="37"/>
      <c r="C206" s="37"/>
      <c r="D206" s="38" t="str">
        <f t="shared" si="1"/>
        <v/>
      </c>
      <c r="E206" s="38" t="str">
        <f>VLOOKUP(D206,'KELAS (REFERENSI)'!$E$1:$J$68,6,FALSE)</f>
        <v>#N/A</v>
      </c>
      <c r="F206" s="39" t="str">
        <f t="shared" si="2"/>
        <v>PETUGAS.0205/SPK/SE/PPL/3172/2026</v>
      </c>
      <c r="G206" s="40"/>
      <c r="H206" s="39" t="str">
        <f>VLOOKUP(G206,'MITRA (REFERENSI)'!$A:$Z,16,FALSE)</f>
        <v>#N/A</v>
      </c>
      <c r="I206" s="39" t="str">
        <f>VLOOKUP(G206,'MITRA (REFERENSI)'!$A:$Z,25,FALSE)</f>
        <v>#N/A</v>
      </c>
      <c r="J206" s="38" t="str">
        <f>VLOOKUP(G206,'MITRA (REFERENSI)'!$A:$Z,26,FALSE)</f>
        <v>#N/A</v>
      </c>
      <c r="K206" s="38" t="str">
        <f>VLOOKUP(G206,'MITRA (REFERENSI)'!$A:$Z,15,FALSE)</f>
        <v>#N/A</v>
      </c>
      <c r="L206" s="38" t="str">
        <f>VLOOKUP(G206,'MITRA (REFERENSI)'!$A:$Z,15,FALSE)</f>
        <v>#N/A</v>
      </c>
      <c r="M206" s="38" t="str">
        <f>IF(B206=1,'KELAS (REFERENSI)'!M206,IF(B206=2,'KELAS (REFERENSI)'!M221,IF(B206=3,'KELAS (REFERENSI)'!M236,IF(B206=4,'KELAS (REFERENSI)'!M251,""))))</f>
        <v/>
      </c>
      <c r="N206" s="38" t="str">
        <f>IF(B206=1,'KELAS (REFERENSI)'!N206,IF(B206=2,'KELAS (REFERENSI)'!N221,IF(B206=3,'KELAS (REFERENSI)'!N236,IF(B206=4,'KELAS (REFERENSI)'!N251,""))))</f>
        <v/>
      </c>
      <c r="O206" s="38" t="str">
        <f>IF(B206=1,'KELAS (REFERENSI)'!O206,IF(B206=2,'KELAS (REFERENSI)'!O221,IF(B206=3,'KELAS (REFERENSI)'!O236,IF(B206=4,'KELAS (REFERENSI)'!O251,""))))</f>
        <v/>
      </c>
      <c r="P206" s="38" t="str">
        <f>IF(B206=1,'KELAS (REFERENSI)'!P206,IF(B206=2,'KELAS (REFERENSI)'!P221,IF(B206=3,'KELAS (REFERENSI)'!P236,IF(B206=4,'KELAS (REFERENSI)'!P251,""))))</f>
        <v/>
      </c>
      <c r="Q206" s="38" t="str">
        <f t="shared" si="4"/>
        <v>BPS Kota Jakarta Timur</v>
      </c>
      <c r="R206" s="38" t="str">
        <f t="shared" si="56"/>
        <v/>
      </c>
      <c r="S206" s="38" t="str">
        <f t="shared" ref="S206:T206" si="214">S205</f>
        <v>15 Juni sampai dengan 31 Agustus 2026</v>
      </c>
      <c r="T206" s="38" t="str">
        <f t="shared" si="214"/>
        <v>31 Agustus 2026</v>
      </c>
      <c r="U206" s="41"/>
      <c r="V206" s="41"/>
      <c r="W206" s="42"/>
      <c r="X206" s="42"/>
      <c r="Y206" s="42"/>
      <c r="Z206" s="42"/>
    </row>
    <row r="207" ht="15.75" customHeight="1">
      <c r="A207" s="36" t="s">
        <v>5269</v>
      </c>
      <c r="B207" s="37"/>
      <c r="C207" s="37"/>
      <c r="D207" s="38" t="str">
        <f t="shared" si="1"/>
        <v/>
      </c>
      <c r="E207" s="38" t="str">
        <f>VLOOKUP(D207,'KELAS (REFERENSI)'!$E$1:$J$68,6,FALSE)</f>
        <v>#N/A</v>
      </c>
      <c r="F207" s="39" t="str">
        <f t="shared" si="2"/>
        <v>PETUGAS.0206/SPK/SE/PPL/3172/2026</v>
      </c>
      <c r="G207" s="40"/>
      <c r="H207" s="39" t="str">
        <f>VLOOKUP(G207,'MITRA (REFERENSI)'!$A:$Z,16,FALSE)</f>
        <v>#N/A</v>
      </c>
      <c r="I207" s="39" t="str">
        <f>VLOOKUP(G207,'MITRA (REFERENSI)'!$A:$Z,25,FALSE)</f>
        <v>#N/A</v>
      </c>
      <c r="J207" s="38" t="str">
        <f>VLOOKUP(G207,'MITRA (REFERENSI)'!$A:$Z,26,FALSE)</f>
        <v>#N/A</v>
      </c>
      <c r="K207" s="38" t="str">
        <f>VLOOKUP(G207,'MITRA (REFERENSI)'!$A:$Z,15,FALSE)</f>
        <v>#N/A</v>
      </c>
      <c r="L207" s="38" t="str">
        <f>VLOOKUP(G207,'MITRA (REFERENSI)'!$A:$Z,15,FALSE)</f>
        <v>#N/A</v>
      </c>
      <c r="M207" s="38" t="str">
        <f>IF(B207=1,'KELAS (REFERENSI)'!M207,IF(B207=2,'KELAS (REFERENSI)'!M222,IF(B207=3,'KELAS (REFERENSI)'!M237,IF(B207=4,'KELAS (REFERENSI)'!M252,""))))</f>
        <v/>
      </c>
      <c r="N207" s="38" t="str">
        <f>IF(B207=1,'KELAS (REFERENSI)'!N207,IF(B207=2,'KELAS (REFERENSI)'!N222,IF(B207=3,'KELAS (REFERENSI)'!N237,IF(B207=4,'KELAS (REFERENSI)'!N252,""))))</f>
        <v/>
      </c>
      <c r="O207" s="38" t="str">
        <f>IF(B207=1,'KELAS (REFERENSI)'!O207,IF(B207=2,'KELAS (REFERENSI)'!O222,IF(B207=3,'KELAS (REFERENSI)'!O237,IF(B207=4,'KELAS (REFERENSI)'!O252,""))))</f>
        <v/>
      </c>
      <c r="P207" s="38" t="str">
        <f>IF(B207=1,'KELAS (REFERENSI)'!P207,IF(B207=2,'KELAS (REFERENSI)'!P222,IF(B207=3,'KELAS (REFERENSI)'!P237,IF(B207=4,'KELAS (REFERENSI)'!P252,""))))</f>
        <v/>
      </c>
      <c r="Q207" s="38" t="str">
        <f t="shared" si="4"/>
        <v>BPS Kota Jakarta Timur</v>
      </c>
      <c r="R207" s="38" t="str">
        <f t="shared" si="56"/>
        <v/>
      </c>
      <c r="S207" s="38" t="str">
        <f t="shared" ref="S207:T207" si="215">S206</f>
        <v>15 Juni sampai dengan 31 Agustus 2026</v>
      </c>
      <c r="T207" s="38" t="str">
        <f t="shared" si="215"/>
        <v>31 Agustus 2026</v>
      </c>
      <c r="U207" s="41"/>
      <c r="V207" s="41"/>
      <c r="W207" s="42"/>
      <c r="X207" s="42"/>
      <c r="Y207" s="42"/>
      <c r="Z207" s="42"/>
    </row>
    <row r="208" ht="15.75" customHeight="1">
      <c r="A208" s="36" t="s">
        <v>5270</v>
      </c>
      <c r="B208" s="37"/>
      <c r="C208" s="37"/>
      <c r="D208" s="38" t="str">
        <f t="shared" si="1"/>
        <v/>
      </c>
      <c r="E208" s="38" t="str">
        <f>VLOOKUP(D208,'KELAS (REFERENSI)'!$E$1:$J$68,6,FALSE)</f>
        <v>#N/A</v>
      </c>
      <c r="F208" s="39" t="str">
        <f t="shared" si="2"/>
        <v>PETUGAS.0207/SPK/SE/PPL/3172/2026</v>
      </c>
      <c r="G208" s="40"/>
      <c r="H208" s="39" t="str">
        <f>VLOOKUP(G208,'MITRA (REFERENSI)'!$A:$Z,16,FALSE)</f>
        <v>#N/A</v>
      </c>
      <c r="I208" s="39" t="str">
        <f>VLOOKUP(G208,'MITRA (REFERENSI)'!$A:$Z,25,FALSE)</f>
        <v>#N/A</v>
      </c>
      <c r="J208" s="38" t="str">
        <f>VLOOKUP(G208,'MITRA (REFERENSI)'!$A:$Z,26,FALSE)</f>
        <v>#N/A</v>
      </c>
      <c r="K208" s="38" t="str">
        <f>VLOOKUP(G208,'MITRA (REFERENSI)'!$A:$Z,15,FALSE)</f>
        <v>#N/A</v>
      </c>
      <c r="L208" s="38" t="str">
        <f>VLOOKUP(G208,'MITRA (REFERENSI)'!$A:$Z,15,FALSE)</f>
        <v>#N/A</v>
      </c>
      <c r="M208" s="38" t="str">
        <f>IF(B208=1,'KELAS (REFERENSI)'!M208,IF(B208=2,'KELAS (REFERENSI)'!M223,IF(B208=3,'KELAS (REFERENSI)'!M238,IF(B208=4,'KELAS (REFERENSI)'!M253,""))))</f>
        <v/>
      </c>
      <c r="N208" s="38" t="str">
        <f>IF(B208=1,'KELAS (REFERENSI)'!N208,IF(B208=2,'KELAS (REFERENSI)'!N223,IF(B208=3,'KELAS (REFERENSI)'!N238,IF(B208=4,'KELAS (REFERENSI)'!N253,""))))</f>
        <v/>
      </c>
      <c r="O208" s="38" t="str">
        <f>IF(B208=1,'KELAS (REFERENSI)'!O208,IF(B208=2,'KELAS (REFERENSI)'!O223,IF(B208=3,'KELAS (REFERENSI)'!O238,IF(B208=4,'KELAS (REFERENSI)'!O253,""))))</f>
        <v/>
      </c>
      <c r="P208" s="38" t="str">
        <f>IF(B208=1,'KELAS (REFERENSI)'!P208,IF(B208=2,'KELAS (REFERENSI)'!P223,IF(B208=3,'KELAS (REFERENSI)'!P238,IF(B208=4,'KELAS (REFERENSI)'!P253,""))))</f>
        <v/>
      </c>
      <c r="Q208" s="38" t="str">
        <f t="shared" si="4"/>
        <v>BPS Kota Jakarta Timur</v>
      </c>
      <c r="R208" s="38" t="str">
        <f t="shared" si="56"/>
        <v/>
      </c>
      <c r="S208" s="38" t="str">
        <f t="shared" ref="S208:T208" si="216">S207</f>
        <v>15 Juni sampai dengan 31 Agustus 2026</v>
      </c>
      <c r="T208" s="38" t="str">
        <f t="shared" si="216"/>
        <v>31 Agustus 2026</v>
      </c>
      <c r="U208" s="41"/>
      <c r="V208" s="41"/>
      <c r="W208" s="42"/>
      <c r="X208" s="42"/>
      <c r="Y208" s="42"/>
      <c r="Z208" s="42"/>
    </row>
    <row r="209" ht="15.75" customHeight="1">
      <c r="A209" s="36" t="s">
        <v>5271</v>
      </c>
      <c r="B209" s="37"/>
      <c r="C209" s="37"/>
      <c r="D209" s="38" t="str">
        <f t="shared" si="1"/>
        <v/>
      </c>
      <c r="E209" s="38" t="str">
        <f>VLOOKUP(D209,'KELAS (REFERENSI)'!$E$1:$J$68,6,FALSE)</f>
        <v>#N/A</v>
      </c>
      <c r="F209" s="39" t="str">
        <f t="shared" si="2"/>
        <v>PETUGAS.0208/SPK/SE/PPL/3172/2026</v>
      </c>
      <c r="G209" s="40"/>
      <c r="H209" s="39" t="str">
        <f>VLOOKUP(G209,'MITRA (REFERENSI)'!$A:$Z,16,FALSE)</f>
        <v>#N/A</v>
      </c>
      <c r="I209" s="39" t="str">
        <f>VLOOKUP(G209,'MITRA (REFERENSI)'!$A:$Z,25,FALSE)</f>
        <v>#N/A</v>
      </c>
      <c r="J209" s="38" t="str">
        <f>VLOOKUP(G209,'MITRA (REFERENSI)'!$A:$Z,26,FALSE)</f>
        <v>#N/A</v>
      </c>
      <c r="K209" s="38" t="str">
        <f>VLOOKUP(G209,'MITRA (REFERENSI)'!$A:$Z,15,FALSE)</f>
        <v>#N/A</v>
      </c>
      <c r="L209" s="38" t="str">
        <f>VLOOKUP(G209,'MITRA (REFERENSI)'!$A:$Z,15,FALSE)</f>
        <v>#N/A</v>
      </c>
      <c r="M209" s="38" t="str">
        <f>IF(B209=1,'KELAS (REFERENSI)'!M209,IF(B209=2,'KELAS (REFERENSI)'!M224,IF(B209=3,'KELAS (REFERENSI)'!M239,IF(B209=4,'KELAS (REFERENSI)'!M254,""))))</f>
        <v/>
      </c>
      <c r="N209" s="38" t="str">
        <f>IF(B209=1,'KELAS (REFERENSI)'!N209,IF(B209=2,'KELAS (REFERENSI)'!N224,IF(B209=3,'KELAS (REFERENSI)'!N239,IF(B209=4,'KELAS (REFERENSI)'!N254,""))))</f>
        <v/>
      </c>
      <c r="O209" s="38" t="str">
        <f>IF(B209=1,'KELAS (REFERENSI)'!O209,IF(B209=2,'KELAS (REFERENSI)'!O224,IF(B209=3,'KELAS (REFERENSI)'!O239,IF(B209=4,'KELAS (REFERENSI)'!O254,""))))</f>
        <v/>
      </c>
      <c r="P209" s="38" t="str">
        <f>IF(B209=1,'KELAS (REFERENSI)'!P209,IF(B209=2,'KELAS (REFERENSI)'!P224,IF(B209=3,'KELAS (REFERENSI)'!P239,IF(B209=4,'KELAS (REFERENSI)'!P254,""))))</f>
        <v/>
      </c>
      <c r="Q209" s="38" t="str">
        <f t="shared" si="4"/>
        <v>BPS Kota Jakarta Timur</v>
      </c>
      <c r="R209" s="38" t="str">
        <f t="shared" si="56"/>
        <v/>
      </c>
      <c r="S209" s="38" t="str">
        <f t="shared" ref="S209:T209" si="217">S208</f>
        <v>15 Juni sampai dengan 31 Agustus 2026</v>
      </c>
      <c r="T209" s="38" t="str">
        <f t="shared" si="217"/>
        <v>31 Agustus 2026</v>
      </c>
      <c r="U209" s="41"/>
      <c r="V209" s="41"/>
      <c r="W209" s="42"/>
      <c r="X209" s="42"/>
      <c r="Y209" s="42"/>
      <c r="Z209" s="42"/>
    </row>
    <row r="210" ht="15.75" customHeight="1">
      <c r="A210" s="36" t="s">
        <v>5272</v>
      </c>
      <c r="B210" s="37"/>
      <c r="C210" s="37"/>
      <c r="D210" s="38" t="str">
        <f t="shared" si="1"/>
        <v/>
      </c>
      <c r="E210" s="38" t="str">
        <f>VLOOKUP(D210,'KELAS (REFERENSI)'!$E$1:$J$68,6,FALSE)</f>
        <v>#N/A</v>
      </c>
      <c r="F210" s="39" t="str">
        <f t="shared" si="2"/>
        <v>PETUGAS.0209/SPK/SE/PPL/3172/2026</v>
      </c>
      <c r="G210" s="40"/>
      <c r="H210" s="39" t="str">
        <f>VLOOKUP(G210,'MITRA (REFERENSI)'!$A:$Z,16,FALSE)</f>
        <v>#N/A</v>
      </c>
      <c r="I210" s="39" t="str">
        <f>VLOOKUP(G210,'MITRA (REFERENSI)'!$A:$Z,25,FALSE)</f>
        <v>#N/A</v>
      </c>
      <c r="J210" s="38" t="str">
        <f>VLOOKUP(G210,'MITRA (REFERENSI)'!$A:$Z,26,FALSE)</f>
        <v>#N/A</v>
      </c>
      <c r="K210" s="38" t="str">
        <f>VLOOKUP(G210,'MITRA (REFERENSI)'!$A:$Z,15,FALSE)</f>
        <v>#N/A</v>
      </c>
      <c r="L210" s="38" t="str">
        <f>VLOOKUP(G210,'MITRA (REFERENSI)'!$A:$Z,15,FALSE)</f>
        <v>#N/A</v>
      </c>
      <c r="M210" s="38" t="str">
        <f>IF(B210=1,'KELAS (REFERENSI)'!M210,IF(B210=2,'KELAS (REFERENSI)'!M225,IF(B210=3,'KELAS (REFERENSI)'!M240,IF(B210=4,'KELAS (REFERENSI)'!M255,""))))</f>
        <v/>
      </c>
      <c r="N210" s="38" t="str">
        <f>IF(B210=1,'KELAS (REFERENSI)'!N210,IF(B210=2,'KELAS (REFERENSI)'!N225,IF(B210=3,'KELAS (REFERENSI)'!N240,IF(B210=4,'KELAS (REFERENSI)'!N255,""))))</f>
        <v/>
      </c>
      <c r="O210" s="38" t="str">
        <f>IF(B210=1,'KELAS (REFERENSI)'!O210,IF(B210=2,'KELAS (REFERENSI)'!O225,IF(B210=3,'KELAS (REFERENSI)'!O240,IF(B210=4,'KELAS (REFERENSI)'!O255,""))))</f>
        <v/>
      </c>
      <c r="P210" s="38" t="str">
        <f>IF(B210=1,'KELAS (REFERENSI)'!P210,IF(B210=2,'KELAS (REFERENSI)'!P225,IF(B210=3,'KELAS (REFERENSI)'!P240,IF(B210=4,'KELAS (REFERENSI)'!P255,""))))</f>
        <v/>
      </c>
      <c r="Q210" s="38" t="str">
        <f t="shared" si="4"/>
        <v>BPS Kota Jakarta Timur</v>
      </c>
      <c r="R210" s="38" t="str">
        <f t="shared" si="56"/>
        <v/>
      </c>
      <c r="S210" s="38" t="str">
        <f t="shared" ref="S210:T210" si="218">S209</f>
        <v>15 Juni sampai dengan 31 Agustus 2026</v>
      </c>
      <c r="T210" s="38" t="str">
        <f t="shared" si="218"/>
        <v>31 Agustus 2026</v>
      </c>
      <c r="U210" s="41"/>
      <c r="V210" s="41"/>
      <c r="W210" s="42"/>
      <c r="X210" s="42"/>
      <c r="Y210" s="42"/>
      <c r="Z210" s="42"/>
    </row>
    <row r="211" ht="15.75" customHeight="1">
      <c r="A211" s="36" t="s">
        <v>5273</v>
      </c>
      <c r="B211" s="37"/>
      <c r="C211" s="37"/>
      <c r="D211" s="38" t="str">
        <f t="shared" si="1"/>
        <v/>
      </c>
      <c r="E211" s="38" t="str">
        <f>VLOOKUP(D211,'KELAS (REFERENSI)'!$E$1:$J$68,6,FALSE)</f>
        <v>#N/A</v>
      </c>
      <c r="F211" s="39" t="str">
        <f t="shared" si="2"/>
        <v>PETUGAS.0210/SPK/SE/PPL/3172/2026</v>
      </c>
      <c r="G211" s="40"/>
      <c r="H211" s="39" t="str">
        <f>VLOOKUP(G211,'MITRA (REFERENSI)'!$A:$Z,16,FALSE)</f>
        <v>#N/A</v>
      </c>
      <c r="I211" s="39" t="str">
        <f>VLOOKUP(G211,'MITRA (REFERENSI)'!$A:$Z,25,FALSE)</f>
        <v>#N/A</v>
      </c>
      <c r="J211" s="38" t="str">
        <f>VLOOKUP(G211,'MITRA (REFERENSI)'!$A:$Z,26,FALSE)</f>
        <v>#N/A</v>
      </c>
      <c r="K211" s="38" t="str">
        <f>VLOOKUP(G211,'MITRA (REFERENSI)'!$A:$Z,15,FALSE)</f>
        <v>#N/A</v>
      </c>
      <c r="L211" s="38" t="str">
        <f>VLOOKUP(G211,'MITRA (REFERENSI)'!$A:$Z,15,FALSE)</f>
        <v>#N/A</v>
      </c>
      <c r="M211" s="38" t="str">
        <f>IF(B211=1,'KELAS (REFERENSI)'!M211,IF(B211=2,'KELAS (REFERENSI)'!M226,IF(B211=3,'KELAS (REFERENSI)'!M241,IF(B211=4,'KELAS (REFERENSI)'!M256,""))))</f>
        <v/>
      </c>
      <c r="N211" s="38" t="str">
        <f>IF(B211=1,'KELAS (REFERENSI)'!N211,IF(B211=2,'KELAS (REFERENSI)'!N226,IF(B211=3,'KELAS (REFERENSI)'!N241,IF(B211=4,'KELAS (REFERENSI)'!N256,""))))</f>
        <v/>
      </c>
      <c r="O211" s="38" t="str">
        <f>IF(B211=1,'KELAS (REFERENSI)'!O211,IF(B211=2,'KELAS (REFERENSI)'!O226,IF(B211=3,'KELAS (REFERENSI)'!O241,IF(B211=4,'KELAS (REFERENSI)'!O256,""))))</f>
        <v/>
      </c>
      <c r="P211" s="38" t="str">
        <f>IF(B211=1,'KELAS (REFERENSI)'!P211,IF(B211=2,'KELAS (REFERENSI)'!P226,IF(B211=3,'KELAS (REFERENSI)'!P241,IF(B211=4,'KELAS (REFERENSI)'!P256,""))))</f>
        <v/>
      </c>
      <c r="Q211" s="38" t="str">
        <f t="shared" si="4"/>
        <v>BPS Kota Jakarta Timur</v>
      </c>
      <c r="R211" s="38" t="str">
        <f t="shared" si="56"/>
        <v/>
      </c>
      <c r="S211" s="38" t="str">
        <f t="shared" ref="S211:T211" si="219">S210</f>
        <v>15 Juni sampai dengan 31 Agustus 2026</v>
      </c>
      <c r="T211" s="38" t="str">
        <f t="shared" si="219"/>
        <v>31 Agustus 2026</v>
      </c>
      <c r="U211" s="41"/>
      <c r="V211" s="41"/>
      <c r="W211" s="42"/>
      <c r="X211" s="42"/>
      <c r="Y211" s="42"/>
      <c r="Z211" s="42"/>
    </row>
    <row r="212" ht="15.75" customHeight="1">
      <c r="A212" s="36" t="s">
        <v>5274</v>
      </c>
      <c r="B212" s="37"/>
      <c r="C212" s="37"/>
      <c r="D212" s="38" t="str">
        <f t="shared" si="1"/>
        <v/>
      </c>
      <c r="E212" s="38" t="str">
        <f>VLOOKUP(D212,'KELAS (REFERENSI)'!$E$1:$J$68,6,FALSE)</f>
        <v>#N/A</v>
      </c>
      <c r="F212" s="39" t="str">
        <f t="shared" si="2"/>
        <v>PETUGAS.0211/SPK/SE/PPL/3172/2026</v>
      </c>
      <c r="G212" s="40"/>
      <c r="H212" s="39" t="str">
        <f>VLOOKUP(G212,'MITRA (REFERENSI)'!$A:$Z,16,FALSE)</f>
        <v>#N/A</v>
      </c>
      <c r="I212" s="39" t="str">
        <f>VLOOKUP(G212,'MITRA (REFERENSI)'!$A:$Z,25,FALSE)</f>
        <v>#N/A</v>
      </c>
      <c r="J212" s="38" t="str">
        <f>VLOOKUP(G212,'MITRA (REFERENSI)'!$A:$Z,26,FALSE)</f>
        <v>#N/A</v>
      </c>
      <c r="K212" s="38" t="str">
        <f>VLOOKUP(G212,'MITRA (REFERENSI)'!$A:$Z,15,FALSE)</f>
        <v>#N/A</v>
      </c>
      <c r="L212" s="38" t="str">
        <f>VLOOKUP(G212,'MITRA (REFERENSI)'!$A:$Z,15,FALSE)</f>
        <v>#N/A</v>
      </c>
      <c r="M212" s="38" t="str">
        <f>IF(B212=1,'KELAS (REFERENSI)'!M212,IF(B212=2,'KELAS (REFERENSI)'!M227,IF(B212=3,'KELAS (REFERENSI)'!M242,IF(B212=4,'KELAS (REFERENSI)'!M257,""))))</f>
        <v/>
      </c>
      <c r="N212" s="38" t="str">
        <f>IF(B212=1,'KELAS (REFERENSI)'!N212,IF(B212=2,'KELAS (REFERENSI)'!N227,IF(B212=3,'KELAS (REFERENSI)'!N242,IF(B212=4,'KELAS (REFERENSI)'!N257,""))))</f>
        <v/>
      </c>
      <c r="O212" s="38" t="str">
        <f>IF(B212=1,'KELAS (REFERENSI)'!O212,IF(B212=2,'KELAS (REFERENSI)'!O227,IF(B212=3,'KELAS (REFERENSI)'!O242,IF(B212=4,'KELAS (REFERENSI)'!O257,""))))</f>
        <v/>
      </c>
      <c r="P212" s="38" t="str">
        <f>IF(B212=1,'KELAS (REFERENSI)'!P212,IF(B212=2,'KELAS (REFERENSI)'!P227,IF(B212=3,'KELAS (REFERENSI)'!P242,IF(B212=4,'KELAS (REFERENSI)'!P257,""))))</f>
        <v/>
      </c>
      <c r="Q212" s="38" t="str">
        <f t="shared" si="4"/>
        <v>BPS Kota Jakarta Timur</v>
      </c>
      <c r="R212" s="38" t="str">
        <f t="shared" si="56"/>
        <v/>
      </c>
      <c r="S212" s="38" t="str">
        <f t="shared" ref="S212:T212" si="220">S211</f>
        <v>15 Juni sampai dengan 31 Agustus 2026</v>
      </c>
      <c r="T212" s="38" t="str">
        <f t="shared" si="220"/>
        <v>31 Agustus 2026</v>
      </c>
      <c r="U212" s="41"/>
      <c r="V212" s="41"/>
      <c r="W212" s="42"/>
      <c r="X212" s="42"/>
      <c r="Y212" s="42"/>
      <c r="Z212" s="42"/>
    </row>
    <row r="213" ht="15.75" customHeight="1">
      <c r="A213" s="36" t="s">
        <v>5275</v>
      </c>
      <c r="B213" s="37"/>
      <c r="C213" s="37"/>
      <c r="D213" s="38" t="str">
        <f t="shared" si="1"/>
        <v/>
      </c>
      <c r="E213" s="38" t="str">
        <f>VLOOKUP(D213,'KELAS (REFERENSI)'!$E$1:$J$68,6,FALSE)</f>
        <v>#N/A</v>
      </c>
      <c r="F213" s="39" t="str">
        <f t="shared" si="2"/>
        <v>PETUGAS.0212/SPK/SE/PPL/3172/2026</v>
      </c>
      <c r="G213" s="40"/>
      <c r="H213" s="39" t="str">
        <f>VLOOKUP(G213,'MITRA (REFERENSI)'!$A:$Z,16,FALSE)</f>
        <v>#N/A</v>
      </c>
      <c r="I213" s="39" t="str">
        <f>VLOOKUP(G213,'MITRA (REFERENSI)'!$A:$Z,25,FALSE)</f>
        <v>#N/A</v>
      </c>
      <c r="J213" s="38" t="str">
        <f>VLOOKUP(G213,'MITRA (REFERENSI)'!$A:$Z,26,FALSE)</f>
        <v>#N/A</v>
      </c>
      <c r="K213" s="38" t="str">
        <f>VLOOKUP(G213,'MITRA (REFERENSI)'!$A:$Z,15,FALSE)</f>
        <v>#N/A</v>
      </c>
      <c r="L213" s="38" t="str">
        <f>VLOOKUP(G213,'MITRA (REFERENSI)'!$A:$Z,15,FALSE)</f>
        <v>#N/A</v>
      </c>
      <c r="M213" s="38" t="str">
        <f>IF(B213=1,'KELAS (REFERENSI)'!M213,IF(B213=2,'KELAS (REFERENSI)'!M228,IF(B213=3,'KELAS (REFERENSI)'!M243,IF(B213=4,'KELAS (REFERENSI)'!M258,""))))</f>
        <v/>
      </c>
      <c r="N213" s="38" t="str">
        <f>IF(B213=1,'KELAS (REFERENSI)'!N213,IF(B213=2,'KELAS (REFERENSI)'!N228,IF(B213=3,'KELAS (REFERENSI)'!N243,IF(B213=4,'KELAS (REFERENSI)'!N258,""))))</f>
        <v/>
      </c>
      <c r="O213" s="38" t="str">
        <f>IF(B213=1,'KELAS (REFERENSI)'!O213,IF(B213=2,'KELAS (REFERENSI)'!O228,IF(B213=3,'KELAS (REFERENSI)'!O243,IF(B213=4,'KELAS (REFERENSI)'!O258,""))))</f>
        <v/>
      </c>
      <c r="P213" s="38" t="str">
        <f>IF(B213=1,'KELAS (REFERENSI)'!P213,IF(B213=2,'KELAS (REFERENSI)'!P228,IF(B213=3,'KELAS (REFERENSI)'!P243,IF(B213=4,'KELAS (REFERENSI)'!P258,""))))</f>
        <v/>
      </c>
      <c r="Q213" s="38" t="str">
        <f t="shared" si="4"/>
        <v>BPS Kota Jakarta Timur</v>
      </c>
      <c r="R213" s="38" t="str">
        <f t="shared" si="56"/>
        <v/>
      </c>
      <c r="S213" s="38" t="str">
        <f t="shared" ref="S213:T213" si="221">S212</f>
        <v>15 Juni sampai dengan 31 Agustus 2026</v>
      </c>
      <c r="T213" s="38" t="str">
        <f t="shared" si="221"/>
        <v>31 Agustus 2026</v>
      </c>
      <c r="U213" s="41"/>
      <c r="V213" s="41"/>
      <c r="W213" s="42"/>
      <c r="X213" s="42"/>
      <c r="Y213" s="42"/>
      <c r="Z213" s="42"/>
    </row>
    <row r="214" ht="15.75" customHeight="1">
      <c r="A214" s="36" t="s">
        <v>5276</v>
      </c>
      <c r="B214" s="37"/>
      <c r="C214" s="37"/>
      <c r="D214" s="38" t="str">
        <f t="shared" si="1"/>
        <v/>
      </c>
      <c r="E214" s="38" t="str">
        <f>VLOOKUP(D214,'KELAS (REFERENSI)'!$E$1:$J$68,6,FALSE)</f>
        <v>#N/A</v>
      </c>
      <c r="F214" s="39" t="str">
        <f t="shared" si="2"/>
        <v>PETUGAS.0213/SPK/SE/PPL/3172/2026</v>
      </c>
      <c r="G214" s="40"/>
      <c r="H214" s="39" t="str">
        <f>VLOOKUP(G214,'MITRA (REFERENSI)'!$A:$Z,16,FALSE)</f>
        <v>#N/A</v>
      </c>
      <c r="I214" s="39" t="str">
        <f>VLOOKUP(G214,'MITRA (REFERENSI)'!$A:$Z,25,FALSE)</f>
        <v>#N/A</v>
      </c>
      <c r="J214" s="38" t="str">
        <f>VLOOKUP(G214,'MITRA (REFERENSI)'!$A:$Z,26,FALSE)</f>
        <v>#N/A</v>
      </c>
      <c r="K214" s="38" t="str">
        <f>VLOOKUP(G214,'MITRA (REFERENSI)'!$A:$Z,15,FALSE)</f>
        <v>#N/A</v>
      </c>
      <c r="L214" s="38" t="str">
        <f>VLOOKUP(G214,'MITRA (REFERENSI)'!$A:$Z,15,FALSE)</f>
        <v>#N/A</v>
      </c>
      <c r="M214" s="38" t="str">
        <f>IF(B214=1,'KELAS (REFERENSI)'!M214,IF(B214=2,'KELAS (REFERENSI)'!M229,IF(B214=3,'KELAS (REFERENSI)'!M244,IF(B214=4,'KELAS (REFERENSI)'!M259,""))))</f>
        <v/>
      </c>
      <c r="N214" s="38" t="str">
        <f>IF(B214=1,'KELAS (REFERENSI)'!N214,IF(B214=2,'KELAS (REFERENSI)'!N229,IF(B214=3,'KELAS (REFERENSI)'!N244,IF(B214=4,'KELAS (REFERENSI)'!N259,""))))</f>
        <v/>
      </c>
      <c r="O214" s="38" t="str">
        <f>IF(B214=1,'KELAS (REFERENSI)'!O214,IF(B214=2,'KELAS (REFERENSI)'!O229,IF(B214=3,'KELAS (REFERENSI)'!O244,IF(B214=4,'KELAS (REFERENSI)'!O259,""))))</f>
        <v/>
      </c>
      <c r="P214" s="38" t="str">
        <f>IF(B214=1,'KELAS (REFERENSI)'!P214,IF(B214=2,'KELAS (REFERENSI)'!P229,IF(B214=3,'KELAS (REFERENSI)'!P244,IF(B214=4,'KELAS (REFERENSI)'!P259,""))))</f>
        <v/>
      </c>
      <c r="Q214" s="38" t="str">
        <f t="shared" si="4"/>
        <v>BPS Kota Jakarta Timur</v>
      </c>
      <c r="R214" s="38" t="str">
        <f t="shared" si="56"/>
        <v/>
      </c>
      <c r="S214" s="38" t="str">
        <f t="shared" ref="S214:T214" si="222">S213</f>
        <v>15 Juni sampai dengan 31 Agustus 2026</v>
      </c>
      <c r="T214" s="38" t="str">
        <f t="shared" si="222"/>
        <v>31 Agustus 2026</v>
      </c>
      <c r="U214" s="41"/>
      <c r="V214" s="41"/>
      <c r="W214" s="42"/>
      <c r="X214" s="42"/>
      <c r="Y214" s="42"/>
      <c r="Z214" s="42"/>
    </row>
    <row r="215" ht="15.75" customHeight="1">
      <c r="A215" s="36" t="s">
        <v>5277</v>
      </c>
      <c r="B215" s="37"/>
      <c r="C215" s="37"/>
      <c r="D215" s="38" t="str">
        <f t="shared" si="1"/>
        <v/>
      </c>
      <c r="E215" s="38" t="str">
        <f>VLOOKUP(D215,'KELAS (REFERENSI)'!$E$1:$J$68,6,FALSE)</f>
        <v>#N/A</v>
      </c>
      <c r="F215" s="39" t="str">
        <f t="shared" si="2"/>
        <v>PETUGAS.0214/SPK/SE/PPL/3172/2026</v>
      </c>
      <c r="G215" s="40"/>
      <c r="H215" s="39" t="str">
        <f>VLOOKUP(G215,'MITRA (REFERENSI)'!$A:$Z,16,FALSE)</f>
        <v>#N/A</v>
      </c>
      <c r="I215" s="39" t="str">
        <f>VLOOKUP(G215,'MITRA (REFERENSI)'!$A:$Z,25,FALSE)</f>
        <v>#N/A</v>
      </c>
      <c r="J215" s="38" t="str">
        <f>VLOOKUP(G215,'MITRA (REFERENSI)'!$A:$Z,26,FALSE)</f>
        <v>#N/A</v>
      </c>
      <c r="K215" s="38" t="str">
        <f>VLOOKUP(G215,'MITRA (REFERENSI)'!$A:$Z,15,FALSE)</f>
        <v>#N/A</v>
      </c>
      <c r="L215" s="38" t="str">
        <f>VLOOKUP(G215,'MITRA (REFERENSI)'!$A:$Z,15,FALSE)</f>
        <v>#N/A</v>
      </c>
      <c r="M215" s="38" t="str">
        <f>IF(B215=1,'KELAS (REFERENSI)'!M215,IF(B215=2,'KELAS (REFERENSI)'!M230,IF(B215=3,'KELAS (REFERENSI)'!M245,IF(B215=4,'KELAS (REFERENSI)'!M260,""))))</f>
        <v/>
      </c>
      <c r="N215" s="38" t="str">
        <f>IF(B215=1,'KELAS (REFERENSI)'!N215,IF(B215=2,'KELAS (REFERENSI)'!N230,IF(B215=3,'KELAS (REFERENSI)'!N245,IF(B215=4,'KELAS (REFERENSI)'!N260,""))))</f>
        <v/>
      </c>
      <c r="O215" s="38" t="str">
        <f>IF(B215=1,'KELAS (REFERENSI)'!O215,IF(B215=2,'KELAS (REFERENSI)'!O230,IF(B215=3,'KELAS (REFERENSI)'!O245,IF(B215=4,'KELAS (REFERENSI)'!O260,""))))</f>
        <v/>
      </c>
      <c r="P215" s="38" t="str">
        <f>IF(B215=1,'KELAS (REFERENSI)'!P215,IF(B215=2,'KELAS (REFERENSI)'!P230,IF(B215=3,'KELAS (REFERENSI)'!P245,IF(B215=4,'KELAS (REFERENSI)'!P260,""))))</f>
        <v/>
      </c>
      <c r="Q215" s="38" t="str">
        <f t="shared" si="4"/>
        <v>BPS Kota Jakarta Timur</v>
      </c>
      <c r="R215" s="38" t="str">
        <f t="shared" si="56"/>
        <v/>
      </c>
      <c r="S215" s="38" t="str">
        <f t="shared" ref="S215:T215" si="223">S214</f>
        <v>15 Juni sampai dengan 31 Agustus 2026</v>
      </c>
      <c r="T215" s="38" t="str">
        <f t="shared" si="223"/>
        <v>31 Agustus 2026</v>
      </c>
      <c r="U215" s="41"/>
      <c r="V215" s="41"/>
      <c r="W215" s="42"/>
      <c r="X215" s="42"/>
      <c r="Y215" s="42"/>
      <c r="Z215" s="42"/>
    </row>
    <row r="216" ht="15.75" customHeight="1">
      <c r="A216" s="36" t="s">
        <v>5278</v>
      </c>
      <c r="B216" s="37"/>
      <c r="C216" s="37"/>
      <c r="D216" s="38" t="str">
        <f t="shared" si="1"/>
        <v/>
      </c>
      <c r="E216" s="38" t="str">
        <f>VLOOKUP(D216,'KELAS (REFERENSI)'!$E$1:$J$68,6,FALSE)</f>
        <v>#N/A</v>
      </c>
      <c r="F216" s="39" t="str">
        <f t="shared" si="2"/>
        <v>PETUGAS.0215/SPK/SE/PPL/3172/2026</v>
      </c>
      <c r="G216" s="40"/>
      <c r="H216" s="39" t="str">
        <f>VLOOKUP(G216,'MITRA (REFERENSI)'!$A:$Z,16,FALSE)</f>
        <v>#N/A</v>
      </c>
      <c r="I216" s="39" t="str">
        <f>VLOOKUP(G216,'MITRA (REFERENSI)'!$A:$Z,25,FALSE)</f>
        <v>#N/A</v>
      </c>
      <c r="J216" s="38" t="str">
        <f>VLOOKUP(G216,'MITRA (REFERENSI)'!$A:$Z,26,FALSE)</f>
        <v>#N/A</v>
      </c>
      <c r="K216" s="38" t="str">
        <f>VLOOKUP(G216,'MITRA (REFERENSI)'!$A:$Z,15,FALSE)</f>
        <v>#N/A</v>
      </c>
      <c r="L216" s="38" t="str">
        <f>VLOOKUP(G216,'MITRA (REFERENSI)'!$A:$Z,15,FALSE)</f>
        <v>#N/A</v>
      </c>
      <c r="M216" s="38" t="str">
        <f>IF(B216=1,'KELAS (REFERENSI)'!M216,IF(B216=2,'KELAS (REFERENSI)'!M231,IF(B216=3,'KELAS (REFERENSI)'!M246,IF(B216=4,'KELAS (REFERENSI)'!M261,""))))</f>
        <v/>
      </c>
      <c r="N216" s="38" t="str">
        <f>IF(B216=1,'KELAS (REFERENSI)'!N216,IF(B216=2,'KELAS (REFERENSI)'!N231,IF(B216=3,'KELAS (REFERENSI)'!N246,IF(B216=4,'KELAS (REFERENSI)'!N261,""))))</f>
        <v/>
      </c>
      <c r="O216" s="38" t="str">
        <f>IF(B216=1,'KELAS (REFERENSI)'!O216,IF(B216=2,'KELAS (REFERENSI)'!O231,IF(B216=3,'KELAS (REFERENSI)'!O246,IF(B216=4,'KELAS (REFERENSI)'!O261,""))))</f>
        <v/>
      </c>
      <c r="P216" s="38" t="str">
        <f>IF(B216=1,'KELAS (REFERENSI)'!P216,IF(B216=2,'KELAS (REFERENSI)'!P231,IF(B216=3,'KELAS (REFERENSI)'!P246,IF(B216=4,'KELAS (REFERENSI)'!P261,""))))</f>
        <v/>
      </c>
      <c r="Q216" s="38" t="str">
        <f t="shared" si="4"/>
        <v>BPS Kota Jakarta Timur</v>
      </c>
      <c r="R216" s="38" t="str">
        <f t="shared" si="56"/>
        <v/>
      </c>
      <c r="S216" s="38" t="str">
        <f t="shared" ref="S216:T216" si="224">S215</f>
        <v>15 Juni sampai dengan 31 Agustus 2026</v>
      </c>
      <c r="T216" s="38" t="str">
        <f t="shared" si="224"/>
        <v>31 Agustus 2026</v>
      </c>
      <c r="U216" s="41"/>
      <c r="V216" s="41"/>
      <c r="W216" s="42"/>
      <c r="X216" s="42"/>
      <c r="Y216" s="42"/>
      <c r="Z216" s="42"/>
    </row>
    <row r="217" ht="15.75" customHeight="1">
      <c r="A217" s="36" t="s">
        <v>5279</v>
      </c>
      <c r="B217" s="37"/>
      <c r="C217" s="37"/>
      <c r="D217" s="38" t="str">
        <f t="shared" si="1"/>
        <v/>
      </c>
      <c r="E217" s="38" t="str">
        <f>VLOOKUP(D217,'KELAS (REFERENSI)'!$E$1:$J$68,6,FALSE)</f>
        <v>#N/A</v>
      </c>
      <c r="F217" s="39" t="str">
        <f t="shared" si="2"/>
        <v>PETUGAS.0216/SPK/SE/PPL/3172/2026</v>
      </c>
      <c r="G217" s="40"/>
      <c r="H217" s="39" t="str">
        <f>VLOOKUP(G217,'MITRA (REFERENSI)'!$A:$Z,16,FALSE)</f>
        <v>#N/A</v>
      </c>
      <c r="I217" s="39" t="str">
        <f>VLOOKUP(G217,'MITRA (REFERENSI)'!$A:$Z,25,FALSE)</f>
        <v>#N/A</v>
      </c>
      <c r="J217" s="38" t="str">
        <f>VLOOKUP(G217,'MITRA (REFERENSI)'!$A:$Z,26,FALSE)</f>
        <v>#N/A</v>
      </c>
      <c r="K217" s="38" t="str">
        <f>VLOOKUP(G217,'MITRA (REFERENSI)'!$A:$Z,15,FALSE)</f>
        <v>#N/A</v>
      </c>
      <c r="L217" s="38" t="str">
        <f>VLOOKUP(G217,'MITRA (REFERENSI)'!$A:$Z,15,FALSE)</f>
        <v>#N/A</v>
      </c>
      <c r="M217" s="38" t="str">
        <f>IF(B217=1,'KELAS (REFERENSI)'!M217,IF(B217=2,'KELAS (REFERENSI)'!M232,IF(B217=3,'KELAS (REFERENSI)'!M247,IF(B217=4,'KELAS (REFERENSI)'!M262,""))))</f>
        <v/>
      </c>
      <c r="N217" s="38" t="str">
        <f>IF(B217=1,'KELAS (REFERENSI)'!N217,IF(B217=2,'KELAS (REFERENSI)'!N232,IF(B217=3,'KELAS (REFERENSI)'!N247,IF(B217=4,'KELAS (REFERENSI)'!N262,""))))</f>
        <v/>
      </c>
      <c r="O217" s="38" t="str">
        <f>IF(B217=1,'KELAS (REFERENSI)'!O217,IF(B217=2,'KELAS (REFERENSI)'!O232,IF(B217=3,'KELAS (REFERENSI)'!O247,IF(B217=4,'KELAS (REFERENSI)'!O262,""))))</f>
        <v/>
      </c>
      <c r="P217" s="38" t="str">
        <f>IF(B217=1,'KELAS (REFERENSI)'!P217,IF(B217=2,'KELAS (REFERENSI)'!P232,IF(B217=3,'KELAS (REFERENSI)'!P247,IF(B217=4,'KELAS (REFERENSI)'!P262,""))))</f>
        <v/>
      </c>
      <c r="Q217" s="38" t="str">
        <f t="shared" si="4"/>
        <v>BPS Kota Jakarta Timur</v>
      </c>
      <c r="R217" s="38" t="str">
        <f t="shared" si="56"/>
        <v/>
      </c>
      <c r="S217" s="38" t="str">
        <f t="shared" ref="S217:T217" si="225">S216</f>
        <v>15 Juni sampai dengan 31 Agustus 2026</v>
      </c>
      <c r="T217" s="38" t="str">
        <f t="shared" si="225"/>
        <v>31 Agustus 2026</v>
      </c>
      <c r="U217" s="41"/>
      <c r="V217" s="41"/>
      <c r="W217" s="42"/>
      <c r="X217" s="42"/>
      <c r="Y217" s="42"/>
      <c r="Z217" s="42"/>
    </row>
    <row r="218" ht="15.75" customHeight="1">
      <c r="A218" s="36" t="s">
        <v>5280</v>
      </c>
      <c r="B218" s="37"/>
      <c r="C218" s="37"/>
      <c r="D218" s="38" t="str">
        <f t="shared" si="1"/>
        <v/>
      </c>
      <c r="E218" s="38" t="str">
        <f>VLOOKUP(D218,'KELAS (REFERENSI)'!$E$1:$J$68,6,FALSE)</f>
        <v>#N/A</v>
      </c>
      <c r="F218" s="39" t="str">
        <f t="shared" si="2"/>
        <v>PETUGAS.0217/SPK/SE/PPL/3172/2026</v>
      </c>
      <c r="G218" s="40"/>
      <c r="H218" s="39" t="str">
        <f>VLOOKUP(G218,'MITRA (REFERENSI)'!$A:$Z,16,FALSE)</f>
        <v>#N/A</v>
      </c>
      <c r="I218" s="39" t="str">
        <f>VLOOKUP(G218,'MITRA (REFERENSI)'!$A:$Z,25,FALSE)</f>
        <v>#N/A</v>
      </c>
      <c r="J218" s="38" t="str">
        <f>VLOOKUP(G218,'MITRA (REFERENSI)'!$A:$Z,26,FALSE)</f>
        <v>#N/A</v>
      </c>
      <c r="K218" s="38" t="str">
        <f>VLOOKUP(G218,'MITRA (REFERENSI)'!$A:$Z,15,FALSE)</f>
        <v>#N/A</v>
      </c>
      <c r="L218" s="38" t="str">
        <f>VLOOKUP(G218,'MITRA (REFERENSI)'!$A:$Z,15,FALSE)</f>
        <v>#N/A</v>
      </c>
      <c r="M218" s="38" t="str">
        <f>IF(B218=1,'KELAS (REFERENSI)'!M218,IF(B218=2,'KELAS (REFERENSI)'!M233,IF(B218=3,'KELAS (REFERENSI)'!M248,IF(B218=4,'KELAS (REFERENSI)'!M263,""))))</f>
        <v/>
      </c>
      <c r="N218" s="38" t="str">
        <f>IF(B218=1,'KELAS (REFERENSI)'!N218,IF(B218=2,'KELAS (REFERENSI)'!N233,IF(B218=3,'KELAS (REFERENSI)'!N248,IF(B218=4,'KELAS (REFERENSI)'!N263,""))))</f>
        <v/>
      </c>
      <c r="O218" s="38" t="str">
        <f>IF(B218=1,'KELAS (REFERENSI)'!O218,IF(B218=2,'KELAS (REFERENSI)'!O233,IF(B218=3,'KELAS (REFERENSI)'!O248,IF(B218=4,'KELAS (REFERENSI)'!O263,""))))</f>
        <v/>
      </c>
      <c r="P218" s="38" t="str">
        <f>IF(B218=1,'KELAS (REFERENSI)'!P218,IF(B218=2,'KELAS (REFERENSI)'!P233,IF(B218=3,'KELAS (REFERENSI)'!P248,IF(B218=4,'KELAS (REFERENSI)'!P263,""))))</f>
        <v/>
      </c>
      <c r="Q218" s="38" t="str">
        <f t="shared" si="4"/>
        <v>BPS Kota Jakarta Timur</v>
      </c>
      <c r="R218" s="38" t="str">
        <f t="shared" si="56"/>
        <v/>
      </c>
      <c r="S218" s="38" t="str">
        <f t="shared" ref="S218:T218" si="226">S217</f>
        <v>15 Juni sampai dengan 31 Agustus 2026</v>
      </c>
      <c r="T218" s="38" t="str">
        <f t="shared" si="226"/>
        <v>31 Agustus 2026</v>
      </c>
      <c r="U218" s="41"/>
      <c r="V218" s="41"/>
      <c r="W218" s="42"/>
      <c r="X218" s="42"/>
      <c r="Y218" s="42"/>
      <c r="Z218" s="42"/>
    </row>
    <row r="219" ht="15.75" customHeight="1">
      <c r="A219" s="36" t="s">
        <v>5281</v>
      </c>
      <c r="B219" s="37"/>
      <c r="C219" s="37"/>
      <c r="D219" s="38" t="str">
        <f t="shared" si="1"/>
        <v/>
      </c>
      <c r="E219" s="38" t="str">
        <f>VLOOKUP(D219,'KELAS (REFERENSI)'!$E$1:$J$68,6,FALSE)</f>
        <v>#N/A</v>
      </c>
      <c r="F219" s="39" t="str">
        <f t="shared" si="2"/>
        <v>PETUGAS.0218/SPK/SE/PPL/3172/2026</v>
      </c>
      <c r="G219" s="40"/>
      <c r="H219" s="39" t="str">
        <f>VLOOKUP(G219,'MITRA (REFERENSI)'!$A:$Z,16,FALSE)</f>
        <v>#N/A</v>
      </c>
      <c r="I219" s="39" t="str">
        <f>VLOOKUP(G219,'MITRA (REFERENSI)'!$A:$Z,25,FALSE)</f>
        <v>#N/A</v>
      </c>
      <c r="J219" s="38" t="str">
        <f>VLOOKUP(G219,'MITRA (REFERENSI)'!$A:$Z,26,FALSE)</f>
        <v>#N/A</v>
      </c>
      <c r="K219" s="38" t="str">
        <f>VLOOKUP(G219,'MITRA (REFERENSI)'!$A:$Z,15,FALSE)</f>
        <v>#N/A</v>
      </c>
      <c r="L219" s="38" t="str">
        <f>VLOOKUP(G219,'MITRA (REFERENSI)'!$A:$Z,15,FALSE)</f>
        <v>#N/A</v>
      </c>
      <c r="M219" s="38" t="str">
        <f>IF(B219=1,'KELAS (REFERENSI)'!M219,IF(B219=2,'KELAS (REFERENSI)'!M234,IF(B219=3,'KELAS (REFERENSI)'!M249,IF(B219=4,'KELAS (REFERENSI)'!M264,""))))</f>
        <v/>
      </c>
      <c r="N219" s="38" t="str">
        <f>IF(B219=1,'KELAS (REFERENSI)'!N219,IF(B219=2,'KELAS (REFERENSI)'!N234,IF(B219=3,'KELAS (REFERENSI)'!N249,IF(B219=4,'KELAS (REFERENSI)'!N264,""))))</f>
        <v/>
      </c>
      <c r="O219" s="38" t="str">
        <f>IF(B219=1,'KELAS (REFERENSI)'!O219,IF(B219=2,'KELAS (REFERENSI)'!O234,IF(B219=3,'KELAS (REFERENSI)'!O249,IF(B219=4,'KELAS (REFERENSI)'!O264,""))))</f>
        <v/>
      </c>
      <c r="P219" s="38" t="str">
        <f>IF(B219=1,'KELAS (REFERENSI)'!P219,IF(B219=2,'KELAS (REFERENSI)'!P234,IF(B219=3,'KELAS (REFERENSI)'!P249,IF(B219=4,'KELAS (REFERENSI)'!P264,""))))</f>
        <v/>
      </c>
      <c r="Q219" s="38" t="str">
        <f t="shared" si="4"/>
        <v>BPS Kota Jakarta Timur</v>
      </c>
      <c r="R219" s="38" t="str">
        <f t="shared" si="56"/>
        <v/>
      </c>
      <c r="S219" s="38" t="str">
        <f t="shared" ref="S219:T219" si="227">S218</f>
        <v>15 Juni sampai dengan 31 Agustus 2026</v>
      </c>
      <c r="T219" s="38" t="str">
        <f t="shared" si="227"/>
        <v>31 Agustus 2026</v>
      </c>
      <c r="U219" s="41"/>
      <c r="V219" s="41"/>
      <c r="W219" s="42"/>
      <c r="X219" s="42"/>
      <c r="Y219" s="42"/>
      <c r="Z219" s="42"/>
    </row>
    <row r="220" ht="15.75" customHeight="1">
      <c r="A220" s="36" t="s">
        <v>5282</v>
      </c>
      <c r="B220" s="37"/>
      <c r="C220" s="37"/>
      <c r="D220" s="38" t="str">
        <f t="shared" si="1"/>
        <v/>
      </c>
      <c r="E220" s="38" t="str">
        <f>VLOOKUP(D220,'KELAS (REFERENSI)'!$E$1:$J$68,6,FALSE)</f>
        <v>#N/A</v>
      </c>
      <c r="F220" s="39" t="str">
        <f t="shared" si="2"/>
        <v>PETUGAS.0219/SPK/SE/PPL/3172/2026</v>
      </c>
      <c r="G220" s="40"/>
      <c r="H220" s="39" t="str">
        <f>VLOOKUP(G220,'MITRA (REFERENSI)'!$A:$Z,16,FALSE)</f>
        <v>#N/A</v>
      </c>
      <c r="I220" s="39" t="str">
        <f>VLOOKUP(G220,'MITRA (REFERENSI)'!$A:$Z,25,FALSE)</f>
        <v>#N/A</v>
      </c>
      <c r="J220" s="38" t="str">
        <f>VLOOKUP(G220,'MITRA (REFERENSI)'!$A:$Z,26,FALSE)</f>
        <v>#N/A</v>
      </c>
      <c r="K220" s="38" t="str">
        <f>VLOOKUP(G220,'MITRA (REFERENSI)'!$A:$Z,15,FALSE)</f>
        <v>#N/A</v>
      </c>
      <c r="L220" s="38" t="str">
        <f>VLOOKUP(G220,'MITRA (REFERENSI)'!$A:$Z,15,FALSE)</f>
        <v>#N/A</v>
      </c>
      <c r="M220" s="38" t="str">
        <f>IF(B220=1,'KELAS (REFERENSI)'!M220,IF(B220=2,'KELAS (REFERENSI)'!M235,IF(B220=3,'KELAS (REFERENSI)'!M250,IF(B220=4,'KELAS (REFERENSI)'!M265,""))))</f>
        <v/>
      </c>
      <c r="N220" s="38" t="str">
        <f>IF(B220=1,'KELAS (REFERENSI)'!N220,IF(B220=2,'KELAS (REFERENSI)'!N235,IF(B220=3,'KELAS (REFERENSI)'!N250,IF(B220=4,'KELAS (REFERENSI)'!N265,""))))</f>
        <v/>
      </c>
      <c r="O220" s="38" t="str">
        <f>IF(B220=1,'KELAS (REFERENSI)'!O220,IF(B220=2,'KELAS (REFERENSI)'!O235,IF(B220=3,'KELAS (REFERENSI)'!O250,IF(B220=4,'KELAS (REFERENSI)'!O265,""))))</f>
        <v/>
      </c>
      <c r="P220" s="38" t="str">
        <f>IF(B220=1,'KELAS (REFERENSI)'!P220,IF(B220=2,'KELAS (REFERENSI)'!P235,IF(B220=3,'KELAS (REFERENSI)'!P250,IF(B220=4,'KELAS (REFERENSI)'!P265,""))))</f>
        <v/>
      </c>
      <c r="Q220" s="38" t="str">
        <f t="shared" si="4"/>
        <v>BPS Kota Jakarta Timur</v>
      </c>
      <c r="R220" s="38" t="str">
        <f t="shared" si="56"/>
        <v/>
      </c>
      <c r="S220" s="38" t="str">
        <f t="shared" ref="S220:T220" si="228">S219</f>
        <v>15 Juni sampai dengan 31 Agustus 2026</v>
      </c>
      <c r="T220" s="38" t="str">
        <f t="shared" si="228"/>
        <v>31 Agustus 2026</v>
      </c>
      <c r="U220" s="41"/>
      <c r="V220" s="41"/>
      <c r="W220" s="42"/>
      <c r="X220" s="42"/>
      <c r="Y220" s="42"/>
      <c r="Z220" s="42"/>
    </row>
    <row r="221" ht="15.75" customHeight="1">
      <c r="A221" s="36" t="s">
        <v>5283</v>
      </c>
      <c r="B221" s="37"/>
      <c r="C221" s="37"/>
      <c r="D221" s="38" t="str">
        <f t="shared" si="1"/>
        <v/>
      </c>
      <c r="E221" s="38" t="str">
        <f>VLOOKUP(D221,'KELAS (REFERENSI)'!$E$1:$J$68,6,FALSE)</f>
        <v>#N/A</v>
      </c>
      <c r="F221" s="39" t="str">
        <f t="shared" si="2"/>
        <v>PETUGAS.0220/SPK/SE/PPL/3172/2026</v>
      </c>
      <c r="G221" s="40"/>
      <c r="H221" s="39" t="str">
        <f>VLOOKUP(G221,'MITRA (REFERENSI)'!$A:$Z,16,FALSE)</f>
        <v>#N/A</v>
      </c>
      <c r="I221" s="39" t="str">
        <f>VLOOKUP(G221,'MITRA (REFERENSI)'!$A:$Z,25,FALSE)</f>
        <v>#N/A</v>
      </c>
      <c r="J221" s="38" t="str">
        <f>VLOOKUP(G221,'MITRA (REFERENSI)'!$A:$Z,26,FALSE)</f>
        <v>#N/A</v>
      </c>
      <c r="K221" s="38" t="str">
        <f>VLOOKUP(G221,'MITRA (REFERENSI)'!$A:$Z,15,FALSE)</f>
        <v>#N/A</v>
      </c>
      <c r="L221" s="38" t="str">
        <f>VLOOKUP(G221,'MITRA (REFERENSI)'!$A:$Z,15,FALSE)</f>
        <v>#N/A</v>
      </c>
      <c r="M221" s="38" t="str">
        <f>IF(B221=1,'KELAS (REFERENSI)'!M221,IF(B221=2,'KELAS (REFERENSI)'!M236,IF(B221=3,'KELAS (REFERENSI)'!M251,IF(B221=4,'KELAS (REFERENSI)'!M266,""))))</f>
        <v/>
      </c>
      <c r="N221" s="38" t="str">
        <f>IF(B221=1,'KELAS (REFERENSI)'!N221,IF(B221=2,'KELAS (REFERENSI)'!N236,IF(B221=3,'KELAS (REFERENSI)'!N251,IF(B221=4,'KELAS (REFERENSI)'!N266,""))))</f>
        <v/>
      </c>
      <c r="O221" s="38" t="str">
        <f>IF(B221=1,'KELAS (REFERENSI)'!O221,IF(B221=2,'KELAS (REFERENSI)'!O236,IF(B221=3,'KELAS (REFERENSI)'!O251,IF(B221=4,'KELAS (REFERENSI)'!O266,""))))</f>
        <v/>
      </c>
      <c r="P221" s="38" t="str">
        <f>IF(B221=1,'KELAS (REFERENSI)'!P221,IF(B221=2,'KELAS (REFERENSI)'!P236,IF(B221=3,'KELAS (REFERENSI)'!P251,IF(B221=4,'KELAS (REFERENSI)'!P266,""))))</f>
        <v/>
      </c>
      <c r="Q221" s="38" t="str">
        <f t="shared" si="4"/>
        <v>BPS Kota Jakarta Timur</v>
      </c>
      <c r="R221" s="38" t="str">
        <f t="shared" si="56"/>
        <v/>
      </c>
      <c r="S221" s="38" t="str">
        <f t="shared" ref="S221:T221" si="229">S220</f>
        <v>15 Juni sampai dengan 31 Agustus 2026</v>
      </c>
      <c r="T221" s="38" t="str">
        <f t="shared" si="229"/>
        <v>31 Agustus 2026</v>
      </c>
      <c r="U221" s="41"/>
      <c r="V221" s="41"/>
      <c r="W221" s="42"/>
      <c r="X221" s="42"/>
      <c r="Y221" s="42"/>
      <c r="Z221" s="42"/>
    </row>
    <row r="222" ht="15.75" customHeight="1">
      <c r="A222" s="36" t="s">
        <v>5284</v>
      </c>
      <c r="B222" s="37"/>
      <c r="C222" s="37"/>
      <c r="D222" s="38" t="str">
        <f t="shared" si="1"/>
        <v/>
      </c>
      <c r="E222" s="38" t="str">
        <f>VLOOKUP(D222,'KELAS (REFERENSI)'!$E$1:$J$68,6,FALSE)</f>
        <v>#N/A</v>
      </c>
      <c r="F222" s="39" t="str">
        <f t="shared" si="2"/>
        <v>PETUGAS.0221/SPK/SE/PPL/3172/2026</v>
      </c>
      <c r="G222" s="40"/>
      <c r="H222" s="39" t="str">
        <f>VLOOKUP(G222,'MITRA (REFERENSI)'!$A:$Z,16,FALSE)</f>
        <v>#N/A</v>
      </c>
      <c r="I222" s="39" t="str">
        <f>VLOOKUP(G222,'MITRA (REFERENSI)'!$A:$Z,25,FALSE)</f>
        <v>#N/A</v>
      </c>
      <c r="J222" s="38" t="str">
        <f>VLOOKUP(G222,'MITRA (REFERENSI)'!$A:$Z,26,FALSE)</f>
        <v>#N/A</v>
      </c>
      <c r="K222" s="38" t="str">
        <f>VLOOKUP(G222,'MITRA (REFERENSI)'!$A:$Z,15,FALSE)</f>
        <v>#N/A</v>
      </c>
      <c r="L222" s="38" t="str">
        <f>VLOOKUP(G222,'MITRA (REFERENSI)'!$A:$Z,15,FALSE)</f>
        <v>#N/A</v>
      </c>
      <c r="M222" s="38" t="str">
        <f>IF(B222=1,'KELAS (REFERENSI)'!M222,IF(B222=2,'KELAS (REFERENSI)'!M237,IF(B222=3,'KELAS (REFERENSI)'!M252,IF(B222=4,'KELAS (REFERENSI)'!M267,""))))</f>
        <v/>
      </c>
      <c r="N222" s="38" t="str">
        <f>IF(B222=1,'KELAS (REFERENSI)'!N222,IF(B222=2,'KELAS (REFERENSI)'!N237,IF(B222=3,'KELAS (REFERENSI)'!N252,IF(B222=4,'KELAS (REFERENSI)'!N267,""))))</f>
        <v/>
      </c>
      <c r="O222" s="38" t="str">
        <f>IF(B222=1,'KELAS (REFERENSI)'!O222,IF(B222=2,'KELAS (REFERENSI)'!O237,IF(B222=3,'KELAS (REFERENSI)'!O252,IF(B222=4,'KELAS (REFERENSI)'!O267,""))))</f>
        <v/>
      </c>
      <c r="P222" s="38" t="str">
        <f>IF(B222=1,'KELAS (REFERENSI)'!P222,IF(B222=2,'KELAS (REFERENSI)'!P237,IF(B222=3,'KELAS (REFERENSI)'!P252,IF(B222=4,'KELAS (REFERENSI)'!P267,""))))</f>
        <v/>
      </c>
      <c r="Q222" s="38" t="str">
        <f t="shared" si="4"/>
        <v>BPS Kota Jakarta Timur</v>
      </c>
      <c r="R222" s="38" t="str">
        <f t="shared" si="56"/>
        <v/>
      </c>
      <c r="S222" s="38" t="str">
        <f t="shared" ref="S222:T222" si="230">S221</f>
        <v>15 Juni sampai dengan 31 Agustus 2026</v>
      </c>
      <c r="T222" s="38" t="str">
        <f t="shared" si="230"/>
        <v>31 Agustus 2026</v>
      </c>
      <c r="U222" s="41"/>
      <c r="V222" s="41"/>
      <c r="W222" s="42"/>
      <c r="X222" s="42"/>
      <c r="Y222" s="42"/>
      <c r="Z222" s="42"/>
    </row>
    <row r="223" ht="15.75" customHeight="1">
      <c r="A223" s="36" t="s">
        <v>5285</v>
      </c>
      <c r="B223" s="37"/>
      <c r="C223" s="37"/>
      <c r="D223" s="38" t="str">
        <f t="shared" si="1"/>
        <v/>
      </c>
      <c r="E223" s="38" t="str">
        <f>VLOOKUP(D223,'KELAS (REFERENSI)'!$E$1:$J$68,6,FALSE)</f>
        <v>#N/A</v>
      </c>
      <c r="F223" s="39" t="str">
        <f t="shared" si="2"/>
        <v>PETUGAS.0222/SPK/SE/PPL/3172/2026</v>
      </c>
      <c r="G223" s="40"/>
      <c r="H223" s="39" t="str">
        <f>VLOOKUP(G223,'MITRA (REFERENSI)'!$A:$Z,16,FALSE)</f>
        <v>#N/A</v>
      </c>
      <c r="I223" s="39" t="str">
        <f>VLOOKUP(G223,'MITRA (REFERENSI)'!$A:$Z,25,FALSE)</f>
        <v>#N/A</v>
      </c>
      <c r="J223" s="38" t="str">
        <f>VLOOKUP(G223,'MITRA (REFERENSI)'!$A:$Z,26,FALSE)</f>
        <v>#N/A</v>
      </c>
      <c r="K223" s="38" t="str">
        <f>VLOOKUP(G223,'MITRA (REFERENSI)'!$A:$Z,15,FALSE)</f>
        <v>#N/A</v>
      </c>
      <c r="L223" s="38" t="str">
        <f>VLOOKUP(G223,'MITRA (REFERENSI)'!$A:$Z,15,FALSE)</f>
        <v>#N/A</v>
      </c>
      <c r="M223" s="38" t="str">
        <f>IF(B223=1,'KELAS (REFERENSI)'!M223,IF(B223=2,'KELAS (REFERENSI)'!M238,IF(B223=3,'KELAS (REFERENSI)'!M253,IF(B223=4,'KELAS (REFERENSI)'!M268,""))))</f>
        <v/>
      </c>
      <c r="N223" s="38" t="str">
        <f>IF(B223=1,'KELAS (REFERENSI)'!N223,IF(B223=2,'KELAS (REFERENSI)'!N238,IF(B223=3,'KELAS (REFERENSI)'!N253,IF(B223=4,'KELAS (REFERENSI)'!N268,""))))</f>
        <v/>
      </c>
      <c r="O223" s="38" t="str">
        <f>IF(B223=1,'KELAS (REFERENSI)'!O223,IF(B223=2,'KELAS (REFERENSI)'!O238,IF(B223=3,'KELAS (REFERENSI)'!O253,IF(B223=4,'KELAS (REFERENSI)'!O268,""))))</f>
        <v/>
      </c>
      <c r="P223" s="38" t="str">
        <f>IF(B223=1,'KELAS (REFERENSI)'!P223,IF(B223=2,'KELAS (REFERENSI)'!P238,IF(B223=3,'KELAS (REFERENSI)'!P253,IF(B223=4,'KELAS (REFERENSI)'!P268,""))))</f>
        <v/>
      </c>
      <c r="Q223" s="38" t="str">
        <f t="shared" si="4"/>
        <v>BPS Kota Jakarta Timur</v>
      </c>
      <c r="R223" s="38" t="str">
        <f t="shared" si="56"/>
        <v/>
      </c>
      <c r="S223" s="38" t="str">
        <f t="shared" ref="S223:T223" si="231">S222</f>
        <v>15 Juni sampai dengan 31 Agustus 2026</v>
      </c>
      <c r="T223" s="38" t="str">
        <f t="shared" si="231"/>
        <v>31 Agustus 2026</v>
      </c>
      <c r="U223" s="41"/>
      <c r="V223" s="41"/>
      <c r="W223" s="42"/>
      <c r="X223" s="42"/>
      <c r="Y223" s="42"/>
      <c r="Z223" s="42"/>
    </row>
    <row r="224" ht="15.75" customHeight="1">
      <c r="A224" s="36" t="s">
        <v>5286</v>
      </c>
      <c r="B224" s="37"/>
      <c r="C224" s="37"/>
      <c r="D224" s="38" t="str">
        <f t="shared" si="1"/>
        <v/>
      </c>
      <c r="E224" s="38" t="str">
        <f>VLOOKUP(D224,'KELAS (REFERENSI)'!$E$1:$J$68,6,FALSE)</f>
        <v>#N/A</v>
      </c>
      <c r="F224" s="39" t="str">
        <f t="shared" si="2"/>
        <v>PETUGAS.0223/SPK/SE/PPL/3172/2026</v>
      </c>
      <c r="G224" s="40"/>
      <c r="H224" s="39" t="str">
        <f>VLOOKUP(G224,'MITRA (REFERENSI)'!$A:$Z,16,FALSE)</f>
        <v>#N/A</v>
      </c>
      <c r="I224" s="39" t="str">
        <f>VLOOKUP(G224,'MITRA (REFERENSI)'!$A:$Z,25,FALSE)</f>
        <v>#N/A</v>
      </c>
      <c r="J224" s="38" t="str">
        <f>VLOOKUP(G224,'MITRA (REFERENSI)'!$A:$Z,26,FALSE)</f>
        <v>#N/A</v>
      </c>
      <c r="K224" s="38" t="str">
        <f>VLOOKUP(G224,'MITRA (REFERENSI)'!$A:$Z,15,FALSE)</f>
        <v>#N/A</v>
      </c>
      <c r="L224" s="38" t="str">
        <f>VLOOKUP(G224,'MITRA (REFERENSI)'!$A:$Z,15,FALSE)</f>
        <v>#N/A</v>
      </c>
      <c r="M224" s="38" t="str">
        <f>IF(B224=1,'KELAS (REFERENSI)'!M224,IF(B224=2,'KELAS (REFERENSI)'!M239,IF(B224=3,'KELAS (REFERENSI)'!M254,IF(B224=4,'KELAS (REFERENSI)'!M269,""))))</f>
        <v/>
      </c>
      <c r="N224" s="38" t="str">
        <f>IF(B224=1,'KELAS (REFERENSI)'!N224,IF(B224=2,'KELAS (REFERENSI)'!N239,IF(B224=3,'KELAS (REFERENSI)'!N254,IF(B224=4,'KELAS (REFERENSI)'!N269,""))))</f>
        <v/>
      </c>
      <c r="O224" s="38" t="str">
        <f>IF(B224=1,'KELAS (REFERENSI)'!O224,IF(B224=2,'KELAS (REFERENSI)'!O239,IF(B224=3,'KELAS (REFERENSI)'!O254,IF(B224=4,'KELAS (REFERENSI)'!O269,""))))</f>
        <v/>
      </c>
      <c r="P224" s="38" t="str">
        <f>IF(B224=1,'KELAS (REFERENSI)'!P224,IF(B224=2,'KELAS (REFERENSI)'!P239,IF(B224=3,'KELAS (REFERENSI)'!P254,IF(B224=4,'KELAS (REFERENSI)'!P269,""))))</f>
        <v/>
      </c>
      <c r="Q224" s="38" t="str">
        <f t="shared" si="4"/>
        <v>BPS Kota Jakarta Timur</v>
      </c>
      <c r="R224" s="38" t="str">
        <f t="shared" si="56"/>
        <v/>
      </c>
      <c r="S224" s="38" t="str">
        <f t="shared" ref="S224:T224" si="232">S223</f>
        <v>15 Juni sampai dengan 31 Agustus 2026</v>
      </c>
      <c r="T224" s="38" t="str">
        <f t="shared" si="232"/>
        <v>31 Agustus 2026</v>
      </c>
      <c r="U224" s="41"/>
      <c r="V224" s="41"/>
      <c r="W224" s="42"/>
      <c r="X224" s="42"/>
      <c r="Y224" s="42"/>
      <c r="Z224" s="42"/>
    </row>
    <row r="225" ht="15.75" customHeight="1">
      <c r="A225" s="36" t="s">
        <v>5287</v>
      </c>
      <c r="B225" s="37"/>
      <c r="C225" s="37"/>
      <c r="D225" s="38" t="str">
        <f t="shared" si="1"/>
        <v/>
      </c>
      <c r="E225" s="38" t="str">
        <f>VLOOKUP(D225,'KELAS (REFERENSI)'!$E$1:$J$68,6,FALSE)</f>
        <v>#N/A</v>
      </c>
      <c r="F225" s="39" t="str">
        <f t="shared" si="2"/>
        <v>PETUGAS.0224/SPK/SE/PPL/3172/2026</v>
      </c>
      <c r="G225" s="40"/>
      <c r="H225" s="39" t="str">
        <f>VLOOKUP(G225,'MITRA (REFERENSI)'!$A:$Z,16,FALSE)</f>
        <v>#N/A</v>
      </c>
      <c r="I225" s="39" t="str">
        <f>VLOOKUP(G225,'MITRA (REFERENSI)'!$A:$Z,25,FALSE)</f>
        <v>#N/A</v>
      </c>
      <c r="J225" s="38" t="str">
        <f>VLOOKUP(G225,'MITRA (REFERENSI)'!$A:$Z,26,FALSE)</f>
        <v>#N/A</v>
      </c>
      <c r="K225" s="38" t="str">
        <f>VLOOKUP(G225,'MITRA (REFERENSI)'!$A:$Z,15,FALSE)</f>
        <v>#N/A</v>
      </c>
      <c r="L225" s="38" t="str">
        <f>VLOOKUP(G225,'MITRA (REFERENSI)'!$A:$Z,15,FALSE)</f>
        <v>#N/A</v>
      </c>
      <c r="M225" s="38" t="str">
        <f>IF(B225=1,'KELAS (REFERENSI)'!M225,IF(B225=2,'KELAS (REFERENSI)'!M240,IF(B225=3,'KELAS (REFERENSI)'!M255,IF(B225=4,'KELAS (REFERENSI)'!M270,""))))</f>
        <v/>
      </c>
      <c r="N225" s="38" t="str">
        <f>IF(B225=1,'KELAS (REFERENSI)'!N225,IF(B225=2,'KELAS (REFERENSI)'!N240,IF(B225=3,'KELAS (REFERENSI)'!N255,IF(B225=4,'KELAS (REFERENSI)'!N270,""))))</f>
        <v/>
      </c>
      <c r="O225" s="38" t="str">
        <f>IF(B225=1,'KELAS (REFERENSI)'!O225,IF(B225=2,'KELAS (REFERENSI)'!O240,IF(B225=3,'KELAS (REFERENSI)'!O255,IF(B225=4,'KELAS (REFERENSI)'!O270,""))))</f>
        <v/>
      </c>
      <c r="P225" s="38" t="str">
        <f>IF(B225=1,'KELAS (REFERENSI)'!P225,IF(B225=2,'KELAS (REFERENSI)'!P240,IF(B225=3,'KELAS (REFERENSI)'!P255,IF(B225=4,'KELAS (REFERENSI)'!P270,""))))</f>
        <v/>
      </c>
      <c r="Q225" s="38" t="str">
        <f t="shared" si="4"/>
        <v>BPS Kota Jakarta Timur</v>
      </c>
      <c r="R225" s="38" t="str">
        <f t="shared" si="56"/>
        <v/>
      </c>
      <c r="S225" s="38" t="str">
        <f t="shared" ref="S225:T225" si="233">S224</f>
        <v>15 Juni sampai dengan 31 Agustus 2026</v>
      </c>
      <c r="T225" s="38" t="str">
        <f t="shared" si="233"/>
        <v>31 Agustus 2026</v>
      </c>
      <c r="U225" s="41"/>
      <c r="V225" s="41"/>
      <c r="W225" s="42"/>
      <c r="X225" s="42"/>
      <c r="Y225" s="42"/>
      <c r="Z225" s="42"/>
    </row>
    <row r="226" ht="15.75" customHeight="1">
      <c r="A226" s="36" t="s">
        <v>5288</v>
      </c>
      <c r="B226" s="37"/>
      <c r="C226" s="37"/>
      <c r="D226" s="38" t="str">
        <f t="shared" si="1"/>
        <v/>
      </c>
      <c r="E226" s="38" t="str">
        <f>VLOOKUP(D226,'KELAS (REFERENSI)'!$E$1:$J$68,6,FALSE)</f>
        <v>#N/A</v>
      </c>
      <c r="F226" s="39" t="str">
        <f t="shared" si="2"/>
        <v>PETUGAS.0225/SPK/SE/PPL/3172/2026</v>
      </c>
      <c r="G226" s="40"/>
      <c r="H226" s="39" t="str">
        <f>VLOOKUP(G226,'MITRA (REFERENSI)'!$A:$Z,16,FALSE)</f>
        <v>#N/A</v>
      </c>
      <c r="I226" s="39" t="str">
        <f>VLOOKUP(G226,'MITRA (REFERENSI)'!$A:$Z,25,FALSE)</f>
        <v>#N/A</v>
      </c>
      <c r="J226" s="38" t="str">
        <f>VLOOKUP(G226,'MITRA (REFERENSI)'!$A:$Z,26,FALSE)</f>
        <v>#N/A</v>
      </c>
      <c r="K226" s="38" t="str">
        <f>VLOOKUP(G226,'MITRA (REFERENSI)'!$A:$Z,15,FALSE)</f>
        <v>#N/A</v>
      </c>
      <c r="L226" s="38" t="str">
        <f>VLOOKUP(G226,'MITRA (REFERENSI)'!$A:$Z,15,FALSE)</f>
        <v>#N/A</v>
      </c>
      <c r="M226" s="38" t="str">
        <f>IF(B226=1,'KELAS (REFERENSI)'!M226,IF(B226=2,'KELAS (REFERENSI)'!M241,IF(B226=3,'KELAS (REFERENSI)'!M256,IF(B226=4,'KELAS (REFERENSI)'!M271,""))))</f>
        <v/>
      </c>
      <c r="N226" s="38" t="str">
        <f>IF(B226=1,'KELAS (REFERENSI)'!N226,IF(B226=2,'KELAS (REFERENSI)'!N241,IF(B226=3,'KELAS (REFERENSI)'!N256,IF(B226=4,'KELAS (REFERENSI)'!N271,""))))</f>
        <v/>
      </c>
      <c r="O226" s="38" t="str">
        <f>IF(B226=1,'KELAS (REFERENSI)'!O226,IF(B226=2,'KELAS (REFERENSI)'!O241,IF(B226=3,'KELAS (REFERENSI)'!O256,IF(B226=4,'KELAS (REFERENSI)'!O271,""))))</f>
        <v/>
      </c>
      <c r="P226" s="38" t="str">
        <f>IF(B226=1,'KELAS (REFERENSI)'!P226,IF(B226=2,'KELAS (REFERENSI)'!P241,IF(B226=3,'KELAS (REFERENSI)'!P256,IF(B226=4,'KELAS (REFERENSI)'!P271,""))))</f>
        <v/>
      </c>
      <c r="Q226" s="38" t="str">
        <f t="shared" si="4"/>
        <v>BPS Kota Jakarta Timur</v>
      </c>
      <c r="R226" s="38" t="str">
        <f t="shared" si="56"/>
        <v/>
      </c>
      <c r="S226" s="38" t="str">
        <f t="shared" ref="S226:T226" si="234">S225</f>
        <v>15 Juni sampai dengan 31 Agustus 2026</v>
      </c>
      <c r="T226" s="38" t="str">
        <f t="shared" si="234"/>
        <v>31 Agustus 2026</v>
      </c>
      <c r="U226" s="41"/>
      <c r="V226" s="41"/>
      <c r="W226" s="42"/>
      <c r="X226" s="42"/>
      <c r="Y226" s="42"/>
      <c r="Z226" s="42"/>
    </row>
    <row r="227" ht="15.75" customHeight="1">
      <c r="A227" s="36" t="s">
        <v>5289</v>
      </c>
      <c r="B227" s="37"/>
      <c r="C227" s="37"/>
      <c r="D227" s="38" t="str">
        <f t="shared" si="1"/>
        <v/>
      </c>
      <c r="E227" s="38" t="str">
        <f>VLOOKUP(D227,'KELAS (REFERENSI)'!$E$1:$J$68,6,FALSE)</f>
        <v>#N/A</v>
      </c>
      <c r="F227" s="39" t="str">
        <f t="shared" si="2"/>
        <v>PETUGAS.0226/SPK/SE/PPL/3172/2026</v>
      </c>
      <c r="G227" s="40"/>
      <c r="H227" s="39" t="str">
        <f>VLOOKUP(G227,'MITRA (REFERENSI)'!$A:$Z,16,FALSE)</f>
        <v>#N/A</v>
      </c>
      <c r="I227" s="39" t="str">
        <f>VLOOKUP(G227,'MITRA (REFERENSI)'!$A:$Z,25,FALSE)</f>
        <v>#N/A</v>
      </c>
      <c r="J227" s="38" t="str">
        <f>VLOOKUP(G227,'MITRA (REFERENSI)'!$A:$Z,26,FALSE)</f>
        <v>#N/A</v>
      </c>
      <c r="K227" s="38" t="str">
        <f>VLOOKUP(G227,'MITRA (REFERENSI)'!$A:$Z,15,FALSE)</f>
        <v>#N/A</v>
      </c>
      <c r="L227" s="38" t="str">
        <f>VLOOKUP(G227,'MITRA (REFERENSI)'!$A:$Z,15,FALSE)</f>
        <v>#N/A</v>
      </c>
      <c r="M227" s="38" t="str">
        <f>IF(B227=1,'KELAS (REFERENSI)'!M227,IF(B227=2,'KELAS (REFERENSI)'!M242,IF(B227=3,'KELAS (REFERENSI)'!M257,IF(B227=4,'KELAS (REFERENSI)'!M272,""))))</f>
        <v/>
      </c>
      <c r="N227" s="38" t="str">
        <f>IF(B227=1,'KELAS (REFERENSI)'!N227,IF(B227=2,'KELAS (REFERENSI)'!N242,IF(B227=3,'KELAS (REFERENSI)'!N257,IF(B227=4,'KELAS (REFERENSI)'!N272,""))))</f>
        <v/>
      </c>
      <c r="O227" s="38" t="str">
        <f>IF(B227=1,'KELAS (REFERENSI)'!O227,IF(B227=2,'KELAS (REFERENSI)'!O242,IF(B227=3,'KELAS (REFERENSI)'!O257,IF(B227=4,'KELAS (REFERENSI)'!O272,""))))</f>
        <v/>
      </c>
      <c r="P227" s="38" t="str">
        <f>IF(B227=1,'KELAS (REFERENSI)'!P227,IF(B227=2,'KELAS (REFERENSI)'!P242,IF(B227=3,'KELAS (REFERENSI)'!P257,IF(B227=4,'KELAS (REFERENSI)'!P272,""))))</f>
        <v/>
      </c>
      <c r="Q227" s="38" t="str">
        <f t="shared" si="4"/>
        <v>BPS Kota Jakarta Timur</v>
      </c>
      <c r="R227" s="38" t="str">
        <f t="shared" si="56"/>
        <v/>
      </c>
      <c r="S227" s="38" t="str">
        <f t="shared" ref="S227:T227" si="235">S226</f>
        <v>15 Juni sampai dengan 31 Agustus 2026</v>
      </c>
      <c r="T227" s="38" t="str">
        <f t="shared" si="235"/>
        <v>31 Agustus 2026</v>
      </c>
      <c r="U227" s="41"/>
      <c r="V227" s="41"/>
      <c r="W227" s="42"/>
      <c r="X227" s="42"/>
      <c r="Y227" s="42"/>
      <c r="Z227" s="42"/>
    </row>
    <row r="228" ht="15.75" customHeight="1">
      <c r="A228" s="36" t="s">
        <v>5290</v>
      </c>
      <c r="B228" s="37"/>
      <c r="C228" s="37"/>
      <c r="D228" s="38" t="str">
        <f t="shared" si="1"/>
        <v/>
      </c>
      <c r="E228" s="38" t="str">
        <f>VLOOKUP(D228,'KELAS (REFERENSI)'!$E$1:$J$68,6,FALSE)</f>
        <v>#N/A</v>
      </c>
      <c r="F228" s="39" t="str">
        <f t="shared" si="2"/>
        <v>PETUGAS.0227/SPK/SE/PPL/3172/2026</v>
      </c>
      <c r="G228" s="40"/>
      <c r="H228" s="39" t="str">
        <f>VLOOKUP(G228,'MITRA (REFERENSI)'!$A:$Z,16,FALSE)</f>
        <v>#N/A</v>
      </c>
      <c r="I228" s="39" t="str">
        <f>VLOOKUP(G228,'MITRA (REFERENSI)'!$A:$Z,25,FALSE)</f>
        <v>#N/A</v>
      </c>
      <c r="J228" s="38" t="str">
        <f>VLOOKUP(G228,'MITRA (REFERENSI)'!$A:$Z,26,FALSE)</f>
        <v>#N/A</v>
      </c>
      <c r="K228" s="38" t="str">
        <f>VLOOKUP(G228,'MITRA (REFERENSI)'!$A:$Z,15,FALSE)</f>
        <v>#N/A</v>
      </c>
      <c r="L228" s="38" t="str">
        <f>VLOOKUP(G228,'MITRA (REFERENSI)'!$A:$Z,15,FALSE)</f>
        <v>#N/A</v>
      </c>
      <c r="M228" s="38" t="str">
        <f>IF(B228=1,'KELAS (REFERENSI)'!M228,IF(B228=2,'KELAS (REFERENSI)'!M243,IF(B228=3,'KELAS (REFERENSI)'!M258,IF(B228=4,'KELAS (REFERENSI)'!M273,""))))</f>
        <v/>
      </c>
      <c r="N228" s="38" t="str">
        <f>IF(B228=1,'KELAS (REFERENSI)'!N228,IF(B228=2,'KELAS (REFERENSI)'!N243,IF(B228=3,'KELAS (REFERENSI)'!N258,IF(B228=4,'KELAS (REFERENSI)'!N273,""))))</f>
        <v/>
      </c>
      <c r="O228" s="38" t="str">
        <f>IF(B228=1,'KELAS (REFERENSI)'!O228,IF(B228=2,'KELAS (REFERENSI)'!O243,IF(B228=3,'KELAS (REFERENSI)'!O258,IF(B228=4,'KELAS (REFERENSI)'!O273,""))))</f>
        <v/>
      </c>
      <c r="P228" s="38" t="str">
        <f>IF(B228=1,'KELAS (REFERENSI)'!P228,IF(B228=2,'KELAS (REFERENSI)'!P243,IF(B228=3,'KELAS (REFERENSI)'!P258,IF(B228=4,'KELAS (REFERENSI)'!P273,""))))</f>
        <v/>
      </c>
      <c r="Q228" s="38" t="str">
        <f t="shared" si="4"/>
        <v>BPS Kota Jakarta Timur</v>
      </c>
      <c r="R228" s="38" t="str">
        <f t="shared" si="56"/>
        <v/>
      </c>
      <c r="S228" s="38" t="str">
        <f t="shared" ref="S228:T228" si="236">S227</f>
        <v>15 Juni sampai dengan 31 Agustus 2026</v>
      </c>
      <c r="T228" s="38" t="str">
        <f t="shared" si="236"/>
        <v>31 Agustus 2026</v>
      </c>
      <c r="U228" s="41"/>
      <c r="V228" s="41"/>
      <c r="W228" s="42"/>
      <c r="X228" s="42"/>
      <c r="Y228" s="42"/>
      <c r="Z228" s="42"/>
    </row>
    <row r="229" ht="15.75" customHeight="1">
      <c r="A229" s="36" t="s">
        <v>5291</v>
      </c>
      <c r="B229" s="37"/>
      <c r="C229" s="37"/>
      <c r="D229" s="38" t="str">
        <f t="shared" si="1"/>
        <v/>
      </c>
      <c r="E229" s="38" t="str">
        <f>VLOOKUP(D229,'KELAS (REFERENSI)'!$E$1:$J$68,6,FALSE)</f>
        <v>#N/A</v>
      </c>
      <c r="F229" s="39" t="str">
        <f t="shared" si="2"/>
        <v>PETUGAS.0228/SPK/SE/PPL/3172/2026</v>
      </c>
      <c r="G229" s="40"/>
      <c r="H229" s="39" t="str">
        <f>VLOOKUP(G229,'MITRA (REFERENSI)'!$A:$Z,16,FALSE)</f>
        <v>#N/A</v>
      </c>
      <c r="I229" s="39" t="str">
        <f>VLOOKUP(G229,'MITRA (REFERENSI)'!$A:$Z,25,FALSE)</f>
        <v>#N/A</v>
      </c>
      <c r="J229" s="38" t="str">
        <f>VLOOKUP(G229,'MITRA (REFERENSI)'!$A:$Z,26,FALSE)</f>
        <v>#N/A</v>
      </c>
      <c r="K229" s="38" t="str">
        <f>VLOOKUP(G229,'MITRA (REFERENSI)'!$A:$Z,15,FALSE)</f>
        <v>#N/A</v>
      </c>
      <c r="L229" s="38" t="str">
        <f>VLOOKUP(G229,'MITRA (REFERENSI)'!$A:$Z,15,FALSE)</f>
        <v>#N/A</v>
      </c>
      <c r="M229" s="38" t="str">
        <f>IF(B229=1,'KELAS (REFERENSI)'!M229,IF(B229=2,'KELAS (REFERENSI)'!M244,IF(B229=3,'KELAS (REFERENSI)'!M259,IF(B229=4,'KELAS (REFERENSI)'!M274,""))))</f>
        <v/>
      </c>
      <c r="N229" s="38" t="str">
        <f>IF(B229=1,'KELAS (REFERENSI)'!N229,IF(B229=2,'KELAS (REFERENSI)'!N244,IF(B229=3,'KELAS (REFERENSI)'!N259,IF(B229=4,'KELAS (REFERENSI)'!N274,""))))</f>
        <v/>
      </c>
      <c r="O229" s="38" t="str">
        <f>IF(B229=1,'KELAS (REFERENSI)'!O229,IF(B229=2,'KELAS (REFERENSI)'!O244,IF(B229=3,'KELAS (REFERENSI)'!O259,IF(B229=4,'KELAS (REFERENSI)'!O274,""))))</f>
        <v/>
      </c>
      <c r="P229" s="38" t="str">
        <f>IF(B229=1,'KELAS (REFERENSI)'!P229,IF(B229=2,'KELAS (REFERENSI)'!P244,IF(B229=3,'KELAS (REFERENSI)'!P259,IF(B229=4,'KELAS (REFERENSI)'!P274,""))))</f>
        <v/>
      </c>
      <c r="Q229" s="38" t="str">
        <f t="shared" si="4"/>
        <v>BPS Kota Jakarta Timur</v>
      </c>
      <c r="R229" s="38" t="str">
        <f t="shared" si="56"/>
        <v/>
      </c>
      <c r="S229" s="38" t="str">
        <f t="shared" ref="S229:T229" si="237">S228</f>
        <v>15 Juni sampai dengan 31 Agustus 2026</v>
      </c>
      <c r="T229" s="38" t="str">
        <f t="shared" si="237"/>
        <v>31 Agustus 2026</v>
      </c>
      <c r="U229" s="41"/>
      <c r="V229" s="41"/>
      <c r="W229" s="42"/>
      <c r="X229" s="42"/>
      <c r="Y229" s="42"/>
      <c r="Z229" s="42"/>
    </row>
    <row r="230" ht="15.75" customHeight="1">
      <c r="A230" s="36" t="s">
        <v>5292</v>
      </c>
      <c r="B230" s="37"/>
      <c r="C230" s="37"/>
      <c r="D230" s="38" t="str">
        <f t="shared" si="1"/>
        <v/>
      </c>
      <c r="E230" s="38" t="str">
        <f>VLOOKUP(D230,'KELAS (REFERENSI)'!$E$1:$J$68,6,FALSE)</f>
        <v>#N/A</v>
      </c>
      <c r="F230" s="39" t="str">
        <f t="shared" si="2"/>
        <v>PETUGAS.0229/SPK/SE/PPL/3172/2026</v>
      </c>
      <c r="G230" s="40"/>
      <c r="H230" s="39" t="str">
        <f>VLOOKUP(G230,'MITRA (REFERENSI)'!$A:$Z,16,FALSE)</f>
        <v>#N/A</v>
      </c>
      <c r="I230" s="39" t="str">
        <f>VLOOKUP(G230,'MITRA (REFERENSI)'!$A:$Z,25,FALSE)</f>
        <v>#N/A</v>
      </c>
      <c r="J230" s="38" t="str">
        <f>VLOOKUP(G230,'MITRA (REFERENSI)'!$A:$Z,26,FALSE)</f>
        <v>#N/A</v>
      </c>
      <c r="K230" s="38" t="str">
        <f>VLOOKUP(G230,'MITRA (REFERENSI)'!$A:$Z,15,FALSE)</f>
        <v>#N/A</v>
      </c>
      <c r="L230" s="38" t="str">
        <f>VLOOKUP(G230,'MITRA (REFERENSI)'!$A:$Z,15,FALSE)</f>
        <v>#N/A</v>
      </c>
      <c r="M230" s="38" t="str">
        <f>IF(B230=1,'KELAS (REFERENSI)'!M230,IF(B230=2,'KELAS (REFERENSI)'!M245,IF(B230=3,'KELAS (REFERENSI)'!M260,IF(B230=4,'KELAS (REFERENSI)'!M275,""))))</f>
        <v/>
      </c>
      <c r="N230" s="38" t="str">
        <f>IF(B230=1,'KELAS (REFERENSI)'!N230,IF(B230=2,'KELAS (REFERENSI)'!N245,IF(B230=3,'KELAS (REFERENSI)'!N260,IF(B230=4,'KELAS (REFERENSI)'!N275,""))))</f>
        <v/>
      </c>
      <c r="O230" s="38" t="str">
        <f>IF(B230=1,'KELAS (REFERENSI)'!O230,IF(B230=2,'KELAS (REFERENSI)'!O245,IF(B230=3,'KELAS (REFERENSI)'!O260,IF(B230=4,'KELAS (REFERENSI)'!O275,""))))</f>
        <v/>
      </c>
      <c r="P230" s="38" t="str">
        <f>IF(B230=1,'KELAS (REFERENSI)'!P230,IF(B230=2,'KELAS (REFERENSI)'!P245,IF(B230=3,'KELAS (REFERENSI)'!P260,IF(B230=4,'KELAS (REFERENSI)'!P275,""))))</f>
        <v/>
      </c>
      <c r="Q230" s="38" t="str">
        <f t="shared" si="4"/>
        <v>BPS Kota Jakarta Timur</v>
      </c>
      <c r="R230" s="38" t="str">
        <f t="shared" si="56"/>
        <v/>
      </c>
      <c r="S230" s="38" t="str">
        <f t="shared" ref="S230:T230" si="238">S229</f>
        <v>15 Juni sampai dengan 31 Agustus 2026</v>
      </c>
      <c r="T230" s="38" t="str">
        <f t="shared" si="238"/>
        <v>31 Agustus 2026</v>
      </c>
      <c r="U230" s="41"/>
      <c r="V230" s="41"/>
      <c r="W230" s="42"/>
      <c r="X230" s="42"/>
      <c r="Y230" s="42"/>
      <c r="Z230" s="42"/>
    </row>
    <row r="231" ht="15.75" customHeight="1">
      <c r="A231" s="36" t="s">
        <v>5293</v>
      </c>
      <c r="B231" s="37"/>
      <c r="C231" s="37"/>
      <c r="D231" s="38" t="str">
        <f t="shared" si="1"/>
        <v/>
      </c>
      <c r="E231" s="38" t="str">
        <f>VLOOKUP(D231,'KELAS (REFERENSI)'!$E$1:$J$68,6,FALSE)</f>
        <v>#N/A</v>
      </c>
      <c r="F231" s="39" t="str">
        <f t="shared" si="2"/>
        <v>PETUGAS.0230/SPK/SE/PPL/3172/2026</v>
      </c>
      <c r="G231" s="40"/>
      <c r="H231" s="39" t="str">
        <f>VLOOKUP(G231,'MITRA (REFERENSI)'!$A:$Z,16,FALSE)</f>
        <v>#N/A</v>
      </c>
      <c r="I231" s="39" t="str">
        <f>VLOOKUP(G231,'MITRA (REFERENSI)'!$A:$Z,25,FALSE)</f>
        <v>#N/A</v>
      </c>
      <c r="J231" s="38" t="str">
        <f>VLOOKUP(G231,'MITRA (REFERENSI)'!$A:$Z,26,FALSE)</f>
        <v>#N/A</v>
      </c>
      <c r="K231" s="38" t="str">
        <f>VLOOKUP(G231,'MITRA (REFERENSI)'!$A:$Z,15,FALSE)</f>
        <v>#N/A</v>
      </c>
      <c r="L231" s="38" t="str">
        <f>VLOOKUP(G231,'MITRA (REFERENSI)'!$A:$Z,15,FALSE)</f>
        <v>#N/A</v>
      </c>
      <c r="M231" s="38" t="str">
        <f>IF(B231=1,'KELAS (REFERENSI)'!M231,IF(B231=2,'KELAS (REFERENSI)'!M246,IF(B231=3,'KELAS (REFERENSI)'!M261,IF(B231=4,'KELAS (REFERENSI)'!M276,""))))</f>
        <v/>
      </c>
      <c r="N231" s="38" t="str">
        <f>IF(B231=1,'KELAS (REFERENSI)'!N231,IF(B231=2,'KELAS (REFERENSI)'!N246,IF(B231=3,'KELAS (REFERENSI)'!N261,IF(B231=4,'KELAS (REFERENSI)'!N276,""))))</f>
        <v/>
      </c>
      <c r="O231" s="38" t="str">
        <f>IF(B231=1,'KELAS (REFERENSI)'!O231,IF(B231=2,'KELAS (REFERENSI)'!O246,IF(B231=3,'KELAS (REFERENSI)'!O261,IF(B231=4,'KELAS (REFERENSI)'!O276,""))))</f>
        <v/>
      </c>
      <c r="P231" s="38" t="str">
        <f>IF(B231=1,'KELAS (REFERENSI)'!P231,IF(B231=2,'KELAS (REFERENSI)'!P246,IF(B231=3,'KELAS (REFERENSI)'!P261,IF(B231=4,'KELAS (REFERENSI)'!P276,""))))</f>
        <v/>
      </c>
      <c r="Q231" s="38" t="str">
        <f t="shared" si="4"/>
        <v>BPS Kota Jakarta Timur</v>
      </c>
      <c r="R231" s="38" t="str">
        <f t="shared" si="56"/>
        <v/>
      </c>
      <c r="S231" s="38" t="str">
        <f t="shared" ref="S231:T231" si="239">S230</f>
        <v>15 Juni sampai dengan 31 Agustus 2026</v>
      </c>
      <c r="T231" s="38" t="str">
        <f t="shared" si="239"/>
        <v>31 Agustus 2026</v>
      </c>
      <c r="U231" s="41"/>
      <c r="V231" s="41"/>
      <c r="W231" s="42"/>
      <c r="X231" s="42"/>
      <c r="Y231" s="42"/>
      <c r="Z231" s="42"/>
    </row>
    <row r="232" ht="15.75" customHeight="1">
      <c r="A232" s="36" t="s">
        <v>5294</v>
      </c>
      <c r="B232" s="37"/>
      <c r="C232" s="37"/>
      <c r="D232" s="38" t="str">
        <f t="shared" si="1"/>
        <v/>
      </c>
      <c r="E232" s="38" t="str">
        <f>VLOOKUP(D232,'KELAS (REFERENSI)'!$E$1:$J$68,6,FALSE)</f>
        <v>#N/A</v>
      </c>
      <c r="F232" s="39" t="str">
        <f t="shared" si="2"/>
        <v>PETUGAS.0231/SPK/SE/PPL/3172/2026</v>
      </c>
      <c r="G232" s="40"/>
      <c r="H232" s="39" t="str">
        <f>VLOOKUP(G232,'MITRA (REFERENSI)'!$A:$Z,16,FALSE)</f>
        <v>#N/A</v>
      </c>
      <c r="I232" s="39" t="str">
        <f>VLOOKUP(G232,'MITRA (REFERENSI)'!$A:$Z,25,FALSE)</f>
        <v>#N/A</v>
      </c>
      <c r="J232" s="38" t="str">
        <f>VLOOKUP(G232,'MITRA (REFERENSI)'!$A:$Z,26,FALSE)</f>
        <v>#N/A</v>
      </c>
      <c r="K232" s="38" t="str">
        <f>VLOOKUP(G232,'MITRA (REFERENSI)'!$A:$Z,15,FALSE)</f>
        <v>#N/A</v>
      </c>
      <c r="L232" s="38" t="str">
        <f>VLOOKUP(G232,'MITRA (REFERENSI)'!$A:$Z,15,FALSE)</f>
        <v>#N/A</v>
      </c>
      <c r="M232" s="38" t="str">
        <f>IF(B232=1,'KELAS (REFERENSI)'!M232,IF(B232=2,'KELAS (REFERENSI)'!M247,IF(B232=3,'KELAS (REFERENSI)'!M262,IF(B232=4,'KELAS (REFERENSI)'!M277,""))))</f>
        <v/>
      </c>
      <c r="N232" s="38" t="str">
        <f>IF(B232=1,'KELAS (REFERENSI)'!N232,IF(B232=2,'KELAS (REFERENSI)'!N247,IF(B232=3,'KELAS (REFERENSI)'!N262,IF(B232=4,'KELAS (REFERENSI)'!N277,""))))</f>
        <v/>
      </c>
      <c r="O232" s="38" t="str">
        <f>IF(B232=1,'KELAS (REFERENSI)'!O232,IF(B232=2,'KELAS (REFERENSI)'!O247,IF(B232=3,'KELAS (REFERENSI)'!O262,IF(B232=4,'KELAS (REFERENSI)'!O277,""))))</f>
        <v/>
      </c>
      <c r="P232" s="38" t="str">
        <f>IF(B232=1,'KELAS (REFERENSI)'!P232,IF(B232=2,'KELAS (REFERENSI)'!P247,IF(B232=3,'KELAS (REFERENSI)'!P262,IF(B232=4,'KELAS (REFERENSI)'!P277,""))))</f>
        <v/>
      </c>
      <c r="Q232" s="38" t="str">
        <f t="shared" si="4"/>
        <v>BPS Kota Jakarta Timur</v>
      </c>
      <c r="R232" s="38" t="str">
        <f t="shared" si="56"/>
        <v/>
      </c>
      <c r="S232" s="38" t="str">
        <f t="shared" ref="S232:T232" si="240">S231</f>
        <v>15 Juni sampai dengan 31 Agustus 2026</v>
      </c>
      <c r="T232" s="38" t="str">
        <f t="shared" si="240"/>
        <v>31 Agustus 2026</v>
      </c>
      <c r="U232" s="41"/>
      <c r="V232" s="41"/>
      <c r="W232" s="42"/>
      <c r="X232" s="42"/>
      <c r="Y232" s="42"/>
      <c r="Z232" s="42"/>
    </row>
    <row r="233" ht="15.75" customHeight="1">
      <c r="A233" s="36" t="s">
        <v>5295</v>
      </c>
      <c r="B233" s="37"/>
      <c r="C233" s="37"/>
      <c r="D233" s="38" t="str">
        <f t="shared" si="1"/>
        <v/>
      </c>
      <c r="E233" s="38" t="str">
        <f>VLOOKUP(D233,'KELAS (REFERENSI)'!$E$1:$J$68,6,FALSE)</f>
        <v>#N/A</v>
      </c>
      <c r="F233" s="39" t="str">
        <f t="shared" si="2"/>
        <v>PETUGAS.0232/SPK/SE/PPL/3172/2026</v>
      </c>
      <c r="G233" s="40"/>
      <c r="H233" s="39" t="str">
        <f>VLOOKUP(G233,'MITRA (REFERENSI)'!$A:$Z,16,FALSE)</f>
        <v>#N/A</v>
      </c>
      <c r="I233" s="39" t="str">
        <f>VLOOKUP(G233,'MITRA (REFERENSI)'!$A:$Z,25,FALSE)</f>
        <v>#N/A</v>
      </c>
      <c r="J233" s="38" t="str">
        <f>VLOOKUP(G233,'MITRA (REFERENSI)'!$A:$Z,26,FALSE)</f>
        <v>#N/A</v>
      </c>
      <c r="K233" s="38" t="str">
        <f>VLOOKUP(G233,'MITRA (REFERENSI)'!$A:$Z,15,FALSE)</f>
        <v>#N/A</v>
      </c>
      <c r="L233" s="38" t="str">
        <f>VLOOKUP(G233,'MITRA (REFERENSI)'!$A:$Z,15,FALSE)</f>
        <v>#N/A</v>
      </c>
      <c r="M233" s="38" t="str">
        <f>IF(B233=1,'KELAS (REFERENSI)'!M233,IF(B233=2,'KELAS (REFERENSI)'!M248,IF(B233=3,'KELAS (REFERENSI)'!M263,IF(B233=4,'KELAS (REFERENSI)'!M278,""))))</f>
        <v/>
      </c>
      <c r="N233" s="38" t="str">
        <f>IF(B233=1,'KELAS (REFERENSI)'!N233,IF(B233=2,'KELAS (REFERENSI)'!N248,IF(B233=3,'KELAS (REFERENSI)'!N263,IF(B233=4,'KELAS (REFERENSI)'!N278,""))))</f>
        <v/>
      </c>
      <c r="O233" s="38" t="str">
        <f>IF(B233=1,'KELAS (REFERENSI)'!O233,IF(B233=2,'KELAS (REFERENSI)'!O248,IF(B233=3,'KELAS (REFERENSI)'!O263,IF(B233=4,'KELAS (REFERENSI)'!O278,""))))</f>
        <v/>
      </c>
      <c r="P233" s="38" t="str">
        <f>IF(B233=1,'KELAS (REFERENSI)'!P233,IF(B233=2,'KELAS (REFERENSI)'!P248,IF(B233=3,'KELAS (REFERENSI)'!P263,IF(B233=4,'KELAS (REFERENSI)'!P278,""))))</f>
        <v/>
      </c>
      <c r="Q233" s="38" t="str">
        <f t="shared" si="4"/>
        <v>BPS Kota Jakarta Timur</v>
      </c>
      <c r="R233" s="38" t="str">
        <f t="shared" si="56"/>
        <v/>
      </c>
      <c r="S233" s="38" t="str">
        <f t="shared" ref="S233:T233" si="241">S232</f>
        <v>15 Juni sampai dengan 31 Agustus 2026</v>
      </c>
      <c r="T233" s="38" t="str">
        <f t="shared" si="241"/>
        <v>31 Agustus 2026</v>
      </c>
      <c r="U233" s="41"/>
      <c r="V233" s="41"/>
      <c r="W233" s="42"/>
      <c r="X233" s="42"/>
      <c r="Y233" s="42"/>
      <c r="Z233" s="42"/>
    </row>
    <row r="234" ht="15.75" customHeight="1">
      <c r="A234" s="36" t="s">
        <v>5296</v>
      </c>
      <c r="B234" s="37"/>
      <c r="C234" s="37"/>
      <c r="D234" s="38" t="str">
        <f t="shared" si="1"/>
        <v/>
      </c>
      <c r="E234" s="38" t="str">
        <f>VLOOKUP(D234,'KELAS (REFERENSI)'!$E$1:$J$68,6,FALSE)</f>
        <v>#N/A</v>
      </c>
      <c r="F234" s="39" t="str">
        <f t="shared" si="2"/>
        <v>PETUGAS.0233/SPK/SE/PPL/3172/2026</v>
      </c>
      <c r="G234" s="40"/>
      <c r="H234" s="39" t="str">
        <f>VLOOKUP(G234,'MITRA (REFERENSI)'!$A:$Z,16,FALSE)</f>
        <v>#N/A</v>
      </c>
      <c r="I234" s="39" t="str">
        <f>VLOOKUP(G234,'MITRA (REFERENSI)'!$A:$Z,25,FALSE)</f>
        <v>#N/A</v>
      </c>
      <c r="J234" s="38" t="str">
        <f>VLOOKUP(G234,'MITRA (REFERENSI)'!$A:$Z,26,FALSE)</f>
        <v>#N/A</v>
      </c>
      <c r="K234" s="38" t="str">
        <f>VLOOKUP(G234,'MITRA (REFERENSI)'!$A:$Z,15,FALSE)</f>
        <v>#N/A</v>
      </c>
      <c r="L234" s="38" t="str">
        <f>VLOOKUP(G234,'MITRA (REFERENSI)'!$A:$Z,15,FALSE)</f>
        <v>#N/A</v>
      </c>
      <c r="M234" s="38" t="str">
        <f>IF(B234=1,'KELAS (REFERENSI)'!M234,IF(B234=2,'KELAS (REFERENSI)'!M249,IF(B234=3,'KELAS (REFERENSI)'!M264,IF(B234=4,'KELAS (REFERENSI)'!M279,""))))</f>
        <v/>
      </c>
      <c r="N234" s="38" t="str">
        <f>IF(B234=1,'KELAS (REFERENSI)'!N234,IF(B234=2,'KELAS (REFERENSI)'!N249,IF(B234=3,'KELAS (REFERENSI)'!N264,IF(B234=4,'KELAS (REFERENSI)'!N279,""))))</f>
        <v/>
      </c>
      <c r="O234" s="38" t="str">
        <f>IF(B234=1,'KELAS (REFERENSI)'!O234,IF(B234=2,'KELAS (REFERENSI)'!O249,IF(B234=3,'KELAS (REFERENSI)'!O264,IF(B234=4,'KELAS (REFERENSI)'!O279,""))))</f>
        <v/>
      </c>
      <c r="P234" s="38" t="str">
        <f>IF(B234=1,'KELAS (REFERENSI)'!P234,IF(B234=2,'KELAS (REFERENSI)'!P249,IF(B234=3,'KELAS (REFERENSI)'!P264,IF(B234=4,'KELAS (REFERENSI)'!P279,""))))</f>
        <v/>
      </c>
      <c r="Q234" s="38" t="str">
        <f t="shared" si="4"/>
        <v>BPS Kota Jakarta Timur</v>
      </c>
      <c r="R234" s="38" t="str">
        <f t="shared" si="56"/>
        <v/>
      </c>
      <c r="S234" s="38" t="str">
        <f t="shared" ref="S234:T234" si="242">S233</f>
        <v>15 Juni sampai dengan 31 Agustus 2026</v>
      </c>
      <c r="T234" s="38" t="str">
        <f t="shared" si="242"/>
        <v>31 Agustus 2026</v>
      </c>
      <c r="U234" s="41"/>
      <c r="V234" s="41"/>
      <c r="W234" s="42"/>
      <c r="X234" s="42"/>
      <c r="Y234" s="42"/>
      <c r="Z234" s="42"/>
    </row>
    <row r="235" ht="15.75" customHeight="1">
      <c r="A235" s="36" t="s">
        <v>5297</v>
      </c>
      <c r="B235" s="37"/>
      <c r="C235" s="37"/>
      <c r="D235" s="38" t="str">
        <f t="shared" si="1"/>
        <v/>
      </c>
      <c r="E235" s="38" t="str">
        <f>VLOOKUP(D235,'KELAS (REFERENSI)'!$E$1:$J$68,6,FALSE)</f>
        <v>#N/A</v>
      </c>
      <c r="F235" s="39" t="str">
        <f t="shared" si="2"/>
        <v>PETUGAS.0234/SPK/SE/PPL/3172/2026</v>
      </c>
      <c r="G235" s="40"/>
      <c r="H235" s="39" t="str">
        <f>VLOOKUP(G235,'MITRA (REFERENSI)'!$A:$Z,16,FALSE)</f>
        <v>#N/A</v>
      </c>
      <c r="I235" s="39" t="str">
        <f>VLOOKUP(G235,'MITRA (REFERENSI)'!$A:$Z,25,FALSE)</f>
        <v>#N/A</v>
      </c>
      <c r="J235" s="38" t="str">
        <f>VLOOKUP(G235,'MITRA (REFERENSI)'!$A:$Z,26,FALSE)</f>
        <v>#N/A</v>
      </c>
      <c r="K235" s="38" t="str">
        <f>VLOOKUP(G235,'MITRA (REFERENSI)'!$A:$Z,15,FALSE)</f>
        <v>#N/A</v>
      </c>
      <c r="L235" s="38" t="str">
        <f>VLOOKUP(G235,'MITRA (REFERENSI)'!$A:$Z,15,FALSE)</f>
        <v>#N/A</v>
      </c>
      <c r="M235" s="38" t="str">
        <f>IF(B235=1,'KELAS (REFERENSI)'!M235,IF(B235=2,'KELAS (REFERENSI)'!M250,IF(B235=3,'KELAS (REFERENSI)'!M265,IF(B235=4,'KELAS (REFERENSI)'!M280,""))))</f>
        <v/>
      </c>
      <c r="N235" s="38" t="str">
        <f>IF(B235=1,'KELAS (REFERENSI)'!N235,IF(B235=2,'KELAS (REFERENSI)'!N250,IF(B235=3,'KELAS (REFERENSI)'!N265,IF(B235=4,'KELAS (REFERENSI)'!N280,""))))</f>
        <v/>
      </c>
      <c r="O235" s="38" t="str">
        <f>IF(B235=1,'KELAS (REFERENSI)'!O235,IF(B235=2,'KELAS (REFERENSI)'!O250,IF(B235=3,'KELAS (REFERENSI)'!O265,IF(B235=4,'KELAS (REFERENSI)'!O280,""))))</f>
        <v/>
      </c>
      <c r="P235" s="38" t="str">
        <f>IF(B235=1,'KELAS (REFERENSI)'!P235,IF(B235=2,'KELAS (REFERENSI)'!P250,IF(B235=3,'KELAS (REFERENSI)'!P265,IF(B235=4,'KELAS (REFERENSI)'!P280,""))))</f>
        <v/>
      </c>
      <c r="Q235" s="38" t="str">
        <f t="shared" si="4"/>
        <v>BPS Kota Jakarta Timur</v>
      </c>
      <c r="R235" s="38" t="str">
        <f t="shared" si="56"/>
        <v/>
      </c>
      <c r="S235" s="38" t="str">
        <f t="shared" ref="S235:T235" si="243">S234</f>
        <v>15 Juni sampai dengan 31 Agustus 2026</v>
      </c>
      <c r="T235" s="38" t="str">
        <f t="shared" si="243"/>
        <v>31 Agustus 2026</v>
      </c>
      <c r="U235" s="41"/>
      <c r="V235" s="41"/>
      <c r="W235" s="42"/>
      <c r="X235" s="42"/>
      <c r="Y235" s="42"/>
      <c r="Z235" s="42"/>
    </row>
    <row r="236" ht="15.75" customHeight="1">
      <c r="A236" s="36" t="s">
        <v>5298</v>
      </c>
      <c r="B236" s="37"/>
      <c r="C236" s="37"/>
      <c r="D236" s="38" t="str">
        <f t="shared" si="1"/>
        <v/>
      </c>
      <c r="E236" s="38" t="str">
        <f>VLOOKUP(D236,'KELAS (REFERENSI)'!$E$1:$J$68,6,FALSE)</f>
        <v>#N/A</v>
      </c>
      <c r="F236" s="39" t="str">
        <f t="shared" si="2"/>
        <v>PETUGAS.0235/SPK/SE/PPL/3172/2026</v>
      </c>
      <c r="G236" s="40"/>
      <c r="H236" s="39" t="str">
        <f>VLOOKUP(G236,'MITRA (REFERENSI)'!$A:$Z,16,FALSE)</f>
        <v>#N/A</v>
      </c>
      <c r="I236" s="39" t="str">
        <f>VLOOKUP(G236,'MITRA (REFERENSI)'!$A:$Z,25,FALSE)</f>
        <v>#N/A</v>
      </c>
      <c r="J236" s="38" t="str">
        <f>VLOOKUP(G236,'MITRA (REFERENSI)'!$A:$Z,26,FALSE)</f>
        <v>#N/A</v>
      </c>
      <c r="K236" s="38" t="str">
        <f>VLOOKUP(G236,'MITRA (REFERENSI)'!$A:$Z,15,FALSE)</f>
        <v>#N/A</v>
      </c>
      <c r="L236" s="38" t="str">
        <f>VLOOKUP(G236,'MITRA (REFERENSI)'!$A:$Z,15,FALSE)</f>
        <v>#N/A</v>
      </c>
      <c r="M236" s="38" t="str">
        <f>IF(B236=1,'KELAS (REFERENSI)'!M236,IF(B236=2,'KELAS (REFERENSI)'!M251,IF(B236=3,'KELAS (REFERENSI)'!M266,IF(B236=4,'KELAS (REFERENSI)'!M281,""))))</f>
        <v/>
      </c>
      <c r="N236" s="38" t="str">
        <f>IF(B236=1,'KELAS (REFERENSI)'!N236,IF(B236=2,'KELAS (REFERENSI)'!N251,IF(B236=3,'KELAS (REFERENSI)'!N266,IF(B236=4,'KELAS (REFERENSI)'!N281,""))))</f>
        <v/>
      </c>
      <c r="O236" s="38" t="str">
        <f>IF(B236=1,'KELAS (REFERENSI)'!O236,IF(B236=2,'KELAS (REFERENSI)'!O251,IF(B236=3,'KELAS (REFERENSI)'!O266,IF(B236=4,'KELAS (REFERENSI)'!O281,""))))</f>
        <v/>
      </c>
      <c r="P236" s="38" t="str">
        <f>IF(B236=1,'KELAS (REFERENSI)'!P236,IF(B236=2,'KELAS (REFERENSI)'!P251,IF(B236=3,'KELAS (REFERENSI)'!P266,IF(B236=4,'KELAS (REFERENSI)'!P281,""))))</f>
        <v/>
      </c>
      <c r="Q236" s="38" t="str">
        <f t="shared" si="4"/>
        <v>BPS Kota Jakarta Timur</v>
      </c>
      <c r="R236" s="38" t="str">
        <f t="shared" si="56"/>
        <v/>
      </c>
      <c r="S236" s="38" t="str">
        <f t="shared" ref="S236:T236" si="244">S235</f>
        <v>15 Juni sampai dengan 31 Agustus 2026</v>
      </c>
      <c r="T236" s="38" t="str">
        <f t="shared" si="244"/>
        <v>31 Agustus 2026</v>
      </c>
      <c r="U236" s="41"/>
      <c r="V236" s="41"/>
      <c r="W236" s="42"/>
      <c r="X236" s="42"/>
      <c r="Y236" s="42"/>
      <c r="Z236" s="42"/>
    </row>
    <row r="237" ht="15.75" customHeight="1">
      <c r="A237" s="36" t="s">
        <v>5299</v>
      </c>
      <c r="B237" s="37"/>
      <c r="C237" s="37"/>
      <c r="D237" s="38" t="str">
        <f t="shared" si="1"/>
        <v/>
      </c>
      <c r="E237" s="38" t="str">
        <f>VLOOKUP(D237,'KELAS (REFERENSI)'!$E$1:$J$68,6,FALSE)</f>
        <v>#N/A</v>
      </c>
      <c r="F237" s="39" t="str">
        <f t="shared" si="2"/>
        <v>PETUGAS.0236/SPK/SE/PPL/3172/2026</v>
      </c>
      <c r="G237" s="40"/>
      <c r="H237" s="39" t="str">
        <f>VLOOKUP(G237,'MITRA (REFERENSI)'!$A:$Z,16,FALSE)</f>
        <v>#N/A</v>
      </c>
      <c r="I237" s="39" t="str">
        <f>VLOOKUP(G237,'MITRA (REFERENSI)'!$A:$Z,25,FALSE)</f>
        <v>#N/A</v>
      </c>
      <c r="J237" s="38" t="str">
        <f>VLOOKUP(G237,'MITRA (REFERENSI)'!$A:$Z,26,FALSE)</f>
        <v>#N/A</v>
      </c>
      <c r="K237" s="38" t="str">
        <f>VLOOKUP(G237,'MITRA (REFERENSI)'!$A:$Z,15,FALSE)</f>
        <v>#N/A</v>
      </c>
      <c r="L237" s="38" t="str">
        <f>VLOOKUP(G237,'MITRA (REFERENSI)'!$A:$Z,15,FALSE)</f>
        <v>#N/A</v>
      </c>
      <c r="M237" s="38" t="str">
        <f>IF(B237=1,'KELAS (REFERENSI)'!M237,IF(B237=2,'KELAS (REFERENSI)'!M252,IF(B237=3,'KELAS (REFERENSI)'!M267,IF(B237=4,'KELAS (REFERENSI)'!M282,""))))</f>
        <v/>
      </c>
      <c r="N237" s="38" t="str">
        <f>IF(B237=1,'KELAS (REFERENSI)'!N237,IF(B237=2,'KELAS (REFERENSI)'!N252,IF(B237=3,'KELAS (REFERENSI)'!N267,IF(B237=4,'KELAS (REFERENSI)'!N282,""))))</f>
        <v/>
      </c>
      <c r="O237" s="38" t="str">
        <f>IF(B237=1,'KELAS (REFERENSI)'!O237,IF(B237=2,'KELAS (REFERENSI)'!O252,IF(B237=3,'KELAS (REFERENSI)'!O267,IF(B237=4,'KELAS (REFERENSI)'!O282,""))))</f>
        <v/>
      </c>
      <c r="P237" s="38" t="str">
        <f>IF(B237=1,'KELAS (REFERENSI)'!P237,IF(B237=2,'KELAS (REFERENSI)'!P252,IF(B237=3,'KELAS (REFERENSI)'!P267,IF(B237=4,'KELAS (REFERENSI)'!P282,""))))</f>
        <v/>
      </c>
      <c r="Q237" s="38" t="str">
        <f t="shared" si="4"/>
        <v>BPS Kota Jakarta Timur</v>
      </c>
      <c r="R237" s="38" t="str">
        <f t="shared" si="56"/>
        <v/>
      </c>
      <c r="S237" s="38" t="str">
        <f t="shared" ref="S237:T237" si="245">S236</f>
        <v>15 Juni sampai dengan 31 Agustus 2026</v>
      </c>
      <c r="T237" s="38" t="str">
        <f t="shared" si="245"/>
        <v>31 Agustus 2026</v>
      </c>
      <c r="U237" s="41"/>
      <c r="V237" s="41"/>
      <c r="W237" s="42"/>
      <c r="X237" s="42"/>
      <c r="Y237" s="42"/>
      <c r="Z237" s="42"/>
    </row>
    <row r="238" ht="15.75" customHeight="1">
      <c r="A238" s="36" t="s">
        <v>5300</v>
      </c>
      <c r="B238" s="37"/>
      <c r="C238" s="37"/>
      <c r="D238" s="38" t="str">
        <f t="shared" si="1"/>
        <v/>
      </c>
      <c r="E238" s="38" t="str">
        <f>VLOOKUP(D238,'KELAS (REFERENSI)'!$E$1:$J$68,6,FALSE)</f>
        <v>#N/A</v>
      </c>
      <c r="F238" s="39" t="str">
        <f t="shared" si="2"/>
        <v>PETUGAS.0237/SPK/SE/PPL/3172/2026</v>
      </c>
      <c r="G238" s="40"/>
      <c r="H238" s="39" t="str">
        <f>VLOOKUP(G238,'MITRA (REFERENSI)'!$A:$Z,16,FALSE)</f>
        <v>#N/A</v>
      </c>
      <c r="I238" s="39" t="str">
        <f>VLOOKUP(G238,'MITRA (REFERENSI)'!$A:$Z,25,FALSE)</f>
        <v>#N/A</v>
      </c>
      <c r="J238" s="38" t="str">
        <f>VLOOKUP(G238,'MITRA (REFERENSI)'!$A:$Z,26,FALSE)</f>
        <v>#N/A</v>
      </c>
      <c r="K238" s="38" t="str">
        <f>VLOOKUP(G238,'MITRA (REFERENSI)'!$A:$Z,15,FALSE)</f>
        <v>#N/A</v>
      </c>
      <c r="L238" s="38" t="str">
        <f>VLOOKUP(G238,'MITRA (REFERENSI)'!$A:$Z,15,FALSE)</f>
        <v>#N/A</v>
      </c>
      <c r="M238" s="38" t="str">
        <f>IF(B238=1,'KELAS (REFERENSI)'!M238,IF(B238=2,'KELAS (REFERENSI)'!M253,IF(B238=3,'KELAS (REFERENSI)'!M268,IF(B238=4,'KELAS (REFERENSI)'!M283,""))))</f>
        <v/>
      </c>
      <c r="N238" s="38" t="str">
        <f>IF(B238=1,'KELAS (REFERENSI)'!N238,IF(B238=2,'KELAS (REFERENSI)'!N253,IF(B238=3,'KELAS (REFERENSI)'!N268,IF(B238=4,'KELAS (REFERENSI)'!N283,""))))</f>
        <v/>
      </c>
      <c r="O238" s="38" t="str">
        <f>IF(B238=1,'KELAS (REFERENSI)'!O238,IF(B238=2,'KELAS (REFERENSI)'!O253,IF(B238=3,'KELAS (REFERENSI)'!O268,IF(B238=4,'KELAS (REFERENSI)'!O283,""))))</f>
        <v/>
      </c>
      <c r="P238" s="38" t="str">
        <f>IF(B238=1,'KELAS (REFERENSI)'!P238,IF(B238=2,'KELAS (REFERENSI)'!P253,IF(B238=3,'KELAS (REFERENSI)'!P268,IF(B238=4,'KELAS (REFERENSI)'!P283,""))))</f>
        <v/>
      </c>
      <c r="Q238" s="38" t="str">
        <f t="shared" si="4"/>
        <v>BPS Kota Jakarta Timur</v>
      </c>
      <c r="R238" s="38" t="str">
        <f t="shared" si="56"/>
        <v/>
      </c>
      <c r="S238" s="38" t="str">
        <f t="shared" ref="S238:T238" si="246">S237</f>
        <v>15 Juni sampai dengan 31 Agustus 2026</v>
      </c>
      <c r="T238" s="38" t="str">
        <f t="shared" si="246"/>
        <v>31 Agustus 2026</v>
      </c>
      <c r="U238" s="41"/>
      <c r="V238" s="41"/>
      <c r="W238" s="42"/>
      <c r="X238" s="42"/>
      <c r="Y238" s="42"/>
      <c r="Z238" s="42"/>
    </row>
    <row r="239" ht="15.75" customHeight="1">
      <c r="A239" s="36" t="s">
        <v>5301</v>
      </c>
      <c r="B239" s="37"/>
      <c r="C239" s="37"/>
      <c r="D239" s="38" t="str">
        <f t="shared" si="1"/>
        <v/>
      </c>
      <c r="E239" s="38" t="str">
        <f>VLOOKUP(D239,'KELAS (REFERENSI)'!$E$1:$J$68,6,FALSE)</f>
        <v>#N/A</v>
      </c>
      <c r="F239" s="39" t="str">
        <f t="shared" si="2"/>
        <v>PETUGAS.0238/SPK/SE/PPL/3172/2026</v>
      </c>
      <c r="G239" s="40"/>
      <c r="H239" s="39" t="str">
        <f>VLOOKUP(G239,'MITRA (REFERENSI)'!$A:$Z,16,FALSE)</f>
        <v>#N/A</v>
      </c>
      <c r="I239" s="39" t="str">
        <f>VLOOKUP(G239,'MITRA (REFERENSI)'!$A:$Z,25,FALSE)</f>
        <v>#N/A</v>
      </c>
      <c r="J239" s="38" t="str">
        <f>VLOOKUP(G239,'MITRA (REFERENSI)'!$A:$Z,26,FALSE)</f>
        <v>#N/A</v>
      </c>
      <c r="K239" s="38" t="str">
        <f>VLOOKUP(G239,'MITRA (REFERENSI)'!$A:$Z,15,FALSE)</f>
        <v>#N/A</v>
      </c>
      <c r="L239" s="38" t="str">
        <f>VLOOKUP(G239,'MITRA (REFERENSI)'!$A:$Z,15,FALSE)</f>
        <v>#N/A</v>
      </c>
      <c r="M239" s="38" t="str">
        <f>IF(B239=1,'KELAS (REFERENSI)'!M239,IF(B239=2,'KELAS (REFERENSI)'!M254,IF(B239=3,'KELAS (REFERENSI)'!M269,IF(B239=4,'KELAS (REFERENSI)'!M284,""))))</f>
        <v/>
      </c>
      <c r="N239" s="38" t="str">
        <f>IF(B239=1,'KELAS (REFERENSI)'!N239,IF(B239=2,'KELAS (REFERENSI)'!N254,IF(B239=3,'KELAS (REFERENSI)'!N269,IF(B239=4,'KELAS (REFERENSI)'!N284,""))))</f>
        <v/>
      </c>
      <c r="O239" s="38" t="str">
        <f>IF(B239=1,'KELAS (REFERENSI)'!O239,IF(B239=2,'KELAS (REFERENSI)'!O254,IF(B239=3,'KELAS (REFERENSI)'!O269,IF(B239=4,'KELAS (REFERENSI)'!O284,""))))</f>
        <v/>
      </c>
      <c r="P239" s="38" t="str">
        <f>IF(B239=1,'KELAS (REFERENSI)'!P239,IF(B239=2,'KELAS (REFERENSI)'!P254,IF(B239=3,'KELAS (REFERENSI)'!P269,IF(B239=4,'KELAS (REFERENSI)'!P284,""))))</f>
        <v/>
      </c>
      <c r="Q239" s="38" t="str">
        <f t="shared" si="4"/>
        <v>BPS Kota Jakarta Timur</v>
      </c>
      <c r="R239" s="38" t="str">
        <f t="shared" si="56"/>
        <v/>
      </c>
      <c r="S239" s="38" t="str">
        <f t="shared" ref="S239:T239" si="247">S238</f>
        <v>15 Juni sampai dengan 31 Agustus 2026</v>
      </c>
      <c r="T239" s="38" t="str">
        <f t="shared" si="247"/>
        <v>31 Agustus 2026</v>
      </c>
      <c r="U239" s="41"/>
      <c r="V239" s="41"/>
      <c r="W239" s="42"/>
      <c r="X239" s="42"/>
      <c r="Y239" s="42"/>
      <c r="Z239" s="42"/>
    </row>
    <row r="240" ht="15.75" customHeight="1">
      <c r="A240" s="36" t="s">
        <v>5302</v>
      </c>
      <c r="B240" s="37"/>
      <c r="C240" s="37"/>
      <c r="D240" s="38" t="str">
        <f t="shared" si="1"/>
        <v/>
      </c>
      <c r="E240" s="38" t="str">
        <f>VLOOKUP(D240,'KELAS (REFERENSI)'!$E$1:$J$68,6,FALSE)</f>
        <v>#N/A</v>
      </c>
      <c r="F240" s="39" t="str">
        <f t="shared" si="2"/>
        <v>PETUGAS.0239/SPK/SE/PPL/3172/2026</v>
      </c>
      <c r="G240" s="40"/>
      <c r="H240" s="39" t="str">
        <f>VLOOKUP(G240,'MITRA (REFERENSI)'!$A:$Z,16,FALSE)</f>
        <v>#N/A</v>
      </c>
      <c r="I240" s="39" t="str">
        <f>VLOOKUP(G240,'MITRA (REFERENSI)'!$A:$Z,25,FALSE)</f>
        <v>#N/A</v>
      </c>
      <c r="J240" s="38" t="str">
        <f>VLOOKUP(G240,'MITRA (REFERENSI)'!$A:$Z,26,FALSE)</f>
        <v>#N/A</v>
      </c>
      <c r="K240" s="38" t="str">
        <f>VLOOKUP(G240,'MITRA (REFERENSI)'!$A:$Z,15,FALSE)</f>
        <v>#N/A</v>
      </c>
      <c r="L240" s="38" t="str">
        <f>VLOOKUP(G240,'MITRA (REFERENSI)'!$A:$Z,15,FALSE)</f>
        <v>#N/A</v>
      </c>
      <c r="M240" s="38" t="str">
        <f>IF(B240=1,'KELAS (REFERENSI)'!M240,IF(B240=2,'KELAS (REFERENSI)'!M255,IF(B240=3,'KELAS (REFERENSI)'!M270,IF(B240=4,'KELAS (REFERENSI)'!M285,""))))</f>
        <v/>
      </c>
      <c r="N240" s="38" t="str">
        <f>IF(B240=1,'KELAS (REFERENSI)'!N240,IF(B240=2,'KELAS (REFERENSI)'!N255,IF(B240=3,'KELAS (REFERENSI)'!N270,IF(B240=4,'KELAS (REFERENSI)'!N285,""))))</f>
        <v/>
      </c>
      <c r="O240" s="38" t="str">
        <f>IF(B240=1,'KELAS (REFERENSI)'!O240,IF(B240=2,'KELAS (REFERENSI)'!O255,IF(B240=3,'KELAS (REFERENSI)'!O270,IF(B240=4,'KELAS (REFERENSI)'!O285,""))))</f>
        <v/>
      </c>
      <c r="P240" s="38" t="str">
        <f>IF(B240=1,'KELAS (REFERENSI)'!P240,IF(B240=2,'KELAS (REFERENSI)'!P255,IF(B240=3,'KELAS (REFERENSI)'!P270,IF(B240=4,'KELAS (REFERENSI)'!P285,""))))</f>
        <v/>
      </c>
      <c r="Q240" s="38" t="str">
        <f t="shared" si="4"/>
        <v>BPS Kota Jakarta Timur</v>
      </c>
      <c r="R240" s="38" t="str">
        <f t="shared" si="56"/>
        <v/>
      </c>
      <c r="S240" s="38" t="str">
        <f t="shared" ref="S240:T240" si="248">S239</f>
        <v>15 Juni sampai dengan 31 Agustus 2026</v>
      </c>
      <c r="T240" s="38" t="str">
        <f t="shared" si="248"/>
        <v>31 Agustus 2026</v>
      </c>
      <c r="U240" s="41"/>
      <c r="V240" s="41"/>
      <c r="W240" s="42"/>
      <c r="X240" s="42"/>
      <c r="Y240" s="42"/>
      <c r="Z240" s="42"/>
    </row>
    <row r="241" ht="15.75" customHeight="1">
      <c r="A241" s="36" t="s">
        <v>5303</v>
      </c>
      <c r="B241" s="37"/>
      <c r="C241" s="37"/>
      <c r="D241" s="38" t="str">
        <f t="shared" si="1"/>
        <v/>
      </c>
      <c r="E241" s="38" t="str">
        <f>VLOOKUP(D241,'KELAS (REFERENSI)'!$E$1:$J$68,6,FALSE)</f>
        <v>#N/A</v>
      </c>
      <c r="F241" s="39" t="str">
        <f t="shared" si="2"/>
        <v>PETUGAS.0240/SPK/SE/PPL/3172/2026</v>
      </c>
      <c r="G241" s="40"/>
      <c r="H241" s="39" t="str">
        <f>VLOOKUP(G241,'MITRA (REFERENSI)'!$A:$Z,16,FALSE)</f>
        <v>#N/A</v>
      </c>
      <c r="I241" s="39" t="str">
        <f>VLOOKUP(G241,'MITRA (REFERENSI)'!$A:$Z,25,FALSE)</f>
        <v>#N/A</v>
      </c>
      <c r="J241" s="38" t="str">
        <f>VLOOKUP(G241,'MITRA (REFERENSI)'!$A:$Z,26,FALSE)</f>
        <v>#N/A</v>
      </c>
      <c r="K241" s="38" t="str">
        <f>VLOOKUP(G241,'MITRA (REFERENSI)'!$A:$Z,15,FALSE)</f>
        <v>#N/A</v>
      </c>
      <c r="L241" s="38" t="str">
        <f>VLOOKUP(G241,'MITRA (REFERENSI)'!$A:$Z,15,FALSE)</f>
        <v>#N/A</v>
      </c>
      <c r="M241" s="38" t="str">
        <f>IF(B241=1,'KELAS (REFERENSI)'!M241,IF(B241=2,'KELAS (REFERENSI)'!M256,IF(B241=3,'KELAS (REFERENSI)'!M271,IF(B241=4,'KELAS (REFERENSI)'!M286,""))))</f>
        <v/>
      </c>
      <c r="N241" s="38" t="str">
        <f>IF(B241=1,'KELAS (REFERENSI)'!N241,IF(B241=2,'KELAS (REFERENSI)'!N256,IF(B241=3,'KELAS (REFERENSI)'!N271,IF(B241=4,'KELAS (REFERENSI)'!N286,""))))</f>
        <v/>
      </c>
      <c r="O241" s="38" t="str">
        <f>IF(B241=1,'KELAS (REFERENSI)'!O241,IF(B241=2,'KELAS (REFERENSI)'!O256,IF(B241=3,'KELAS (REFERENSI)'!O271,IF(B241=4,'KELAS (REFERENSI)'!O286,""))))</f>
        <v/>
      </c>
      <c r="P241" s="38" t="str">
        <f>IF(B241=1,'KELAS (REFERENSI)'!P241,IF(B241=2,'KELAS (REFERENSI)'!P256,IF(B241=3,'KELAS (REFERENSI)'!P271,IF(B241=4,'KELAS (REFERENSI)'!P286,""))))</f>
        <v/>
      </c>
      <c r="Q241" s="38" t="str">
        <f t="shared" si="4"/>
        <v>BPS Kota Jakarta Timur</v>
      </c>
      <c r="R241" s="38" t="str">
        <f t="shared" si="56"/>
        <v/>
      </c>
      <c r="S241" s="38" t="str">
        <f t="shared" ref="S241:T241" si="249">S240</f>
        <v>15 Juni sampai dengan 31 Agustus 2026</v>
      </c>
      <c r="T241" s="38" t="str">
        <f t="shared" si="249"/>
        <v>31 Agustus 2026</v>
      </c>
      <c r="U241" s="41"/>
      <c r="V241" s="41"/>
      <c r="W241" s="42"/>
      <c r="X241" s="42"/>
      <c r="Y241" s="42"/>
      <c r="Z241" s="42"/>
    </row>
    <row r="242" ht="15.75" customHeight="1">
      <c r="A242" s="36" t="s">
        <v>5304</v>
      </c>
      <c r="B242" s="37"/>
      <c r="C242" s="37"/>
      <c r="D242" s="38" t="str">
        <f t="shared" si="1"/>
        <v/>
      </c>
      <c r="E242" s="38" t="str">
        <f>VLOOKUP(D242,'KELAS (REFERENSI)'!$E$1:$J$68,6,FALSE)</f>
        <v>#N/A</v>
      </c>
      <c r="F242" s="39" t="str">
        <f t="shared" si="2"/>
        <v>PETUGAS.0241/SPK/SE/PPL/3172/2026</v>
      </c>
      <c r="G242" s="40"/>
      <c r="H242" s="39" t="str">
        <f>VLOOKUP(G242,'MITRA (REFERENSI)'!$A:$Z,16,FALSE)</f>
        <v>#N/A</v>
      </c>
      <c r="I242" s="39" t="str">
        <f>VLOOKUP(G242,'MITRA (REFERENSI)'!$A:$Z,25,FALSE)</f>
        <v>#N/A</v>
      </c>
      <c r="J242" s="38" t="str">
        <f>VLOOKUP(G242,'MITRA (REFERENSI)'!$A:$Z,26,FALSE)</f>
        <v>#N/A</v>
      </c>
      <c r="K242" s="38" t="str">
        <f>VLOOKUP(G242,'MITRA (REFERENSI)'!$A:$Z,15,FALSE)</f>
        <v>#N/A</v>
      </c>
      <c r="L242" s="38" t="str">
        <f>VLOOKUP(G242,'MITRA (REFERENSI)'!$A:$Z,15,FALSE)</f>
        <v>#N/A</v>
      </c>
      <c r="M242" s="38" t="str">
        <f>IF(B242=1,'KELAS (REFERENSI)'!M242,IF(B242=2,'KELAS (REFERENSI)'!M257,IF(B242=3,'KELAS (REFERENSI)'!M272,IF(B242=4,'KELAS (REFERENSI)'!M287,""))))</f>
        <v/>
      </c>
      <c r="N242" s="38" t="str">
        <f>IF(B242=1,'KELAS (REFERENSI)'!N242,IF(B242=2,'KELAS (REFERENSI)'!N257,IF(B242=3,'KELAS (REFERENSI)'!N272,IF(B242=4,'KELAS (REFERENSI)'!N287,""))))</f>
        <v/>
      </c>
      <c r="O242" s="38" t="str">
        <f>IF(B242=1,'KELAS (REFERENSI)'!O242,IF(B242=2,'KELAS (REFERENSI)'!O257,IF(B242=3,'KELAS (REFERENSI)'!O272,IF(B242=4,'KELAS (REFERENSI)'!O287,""))))</f>
        <v/>
      </c>
      <c r="P242" s="38" t="str">
        <f>IF(B242=1,'KELAS (REFERENSI)'!P242,IF(B242=2,'KELAS (REFERENSI)'!P257,IF(B242=3,'KELAS (REFERENSI)'!P272,IF(B242=4,'KELAS (REFERENSI)'!P287,""))))</f>
        <v/>
      </c>
      <c r="Q242" s="38" t="str">
        <f t="shared" si="4"/>
        <v>BPS Kota Jakarta Timur</v>
      </c>
      <c r="R242" s="38" t="str">
        <f t="shared" si="56"/>
        <v/>
      </c>
      <c r="S242" s="38" t="str">
        <f t="shared" ref="S242:T242" si="250">S241</f>
        <v>15 Juni sampai dengan 31 Agustus 2026</v>
      </c>
      <c r="T242" s="38" t="str">
        <f t="shared" si="250"/>
        <v>31 Agustus 2026</v>
      </c>
      <c r="U242" s="41"/>
      <c r="V242" s="41"/>
      <c r="W242" s="42"/>
      <c r="X242" s="42"/>
      <c r="Y242" s="42"/>
      <c r="Z242" s="42"/>
    </row>
    <row r="243" ht="15.75" customHeight="1">
      <c r="A243" s="36" t="s">
        <v>5305</v>
      </c>
      <c r="B243" s="37"/>
      <c r="C243" s="37"/>
      <c r="D243" s="38" t="str">
        <f t="shared" si="1"/>
        <v/>
      </c>
      <c r="E243" s="38" t="str">
        <f>VLOOKUP(D243,'KELAS (REFERENSI)'!$E$1:$J$68,6,FALSE)</f>
        <v>#N/A</v>
      </c>
      <c r="F243" s="39" t="str">
        <f t="shared" si="2"/>
        <v>PETUGAS.0242/SPK/SE/PPL/3172/2026</v>
      </c>
      <c r="G243" s="40"/>
      <c r="H243" s="39" t="str">
        <f>VLOOKUP(G243,'MITRA (REFERENSI)'!$A:$Z,16,FALSE)</f>
        <v>#N/A</v>
      </c>
      <c r="I243" s="39" t="str">
        <f>VLOOKUP(G243,'MITRA (REFERENSI)'!$A:$Z,25,FALSE)</f>
        <v>#N/A</v>
      </c>
      <c r="J243" s="38" t="str">
        <f>VLOOKUP(G243,'MITRA (REFERENSI)'!$A:$Z,26,FALSE)</f>
        <v>#N/A</v>
      </c>
      <c r="K243" s="38" t="str">
        <f>VLOOKUP(G243,'MITRA (REFERENSI)'!$A:$Z,15,FALSE)</f>
        <v>#N/A</v>
      </c>
      <c r="L243" s="38" t="str">
        <f>VLOOKUP(G243,'MITRA (REFERENSI)'!$A:$Z,15,FALSE)</f>
        <v>#N/A</v>
      </c>
      <c r="M243" s="38" t="str">
        <f>IF(B243=1,'KELAS (REFERENSI)'!M243,IF(B243=2,'KELAS (REFERENSI)'!M258,IF(B243=3,'KELAS (REFERENSI)'!M273,IF(B243=4,'KELAS (REFERENSI)'!M288,""))))</f>
        <v/>
      </c>
      <c r="N243" s="38" t="str">
        <f>IF(B243=1,'KELAS (REFERENSI)'!N243,IF(B243=2,'KELAS (REFERENSI)'!N258,IF(B243=3,'KELAS (REFERENSI)'!N273,IF(B243=4,'KELAS (REFERENSI)'!N288,""))))</f>
        <v/>
      </c>
      <c r="O243" s="38" t="str">
        <f>IF(B243=1,'KELAS (REFERENSI)'!O243,IF(B243=2,'KELAS (REFERENSI)'!O258,IF(B243=3,'KELAS (REFERENSI)'!O273,IF(B243=4,'KELAS (REFERENSI)'!O288,""))))</f>
        <v/>
      </c>
      <c r="P243" s="38" t="str">
        <f>IF(B243=1,'KELAS (REFERENSI)'!P243,IF(B243=2,'KELAS (REFERENSI)'!P258,IF(B243=3,'KELAS (REFERENSI)'!P273,IF(B243=4,'KELAS (REFERENSI)'!P288,""))))</f>
        <v/>
      </c>
      <c r="Q243" s="38" t="str">
        <f t="shared" si="4"/>
        <v>BPS Kota Jakarta Timur</v>
      </c>
      <c r="R243" s="38" t="str">
        <f t="shared" si="56"/>
        <v/>
      </c>
      <c r="S243" s="38" t="str">
        <f t="shared" ref="S243:T243" si="251">S242</f>
        <v>15 Juni sampai dengan 31 Agustus 2026</v>
      </c>
      <c r="T243" s="38" t="str">
        <f t="shared" si="251"/>
        <v>31 Agustus 2026</v>
      </c>
      <c r="U243" s="41"/>
      <c r="V243" s="41"/>
      <c r="W243" s="42"/>
      <c r="X243" s="42"/>
      <c r="Y243" s="42"/>
      <c r="Z243" s="42"/>
    </row>
    <row r="244" ht="15.75" customHeight="1">
      <c r="A244" s="36" t="s">
        <v>5306</v>
      </c>
      <c r="B244" s="37"/>
      <c r="C244" s="37"/>
      <c r="D244" s="38" t="str">
        <f t="shared" si="1"/>
        <v/>
      </c>
      <c r="E244" s="38" t="str">
        <f>VLOOKUP(D244,'KELAS (REFERENSI)'!$E$1:$J$68,6,FALSE)</f>
        <v>#N/A</v>
      </c>
      <c r="F244" s="39" t="str">
        <f t="shared" si="2"/>
        <v>PETUGAS.0243/SPK/SE/PPL/3172/2026</v>
      </c>
      <c r="G244" s="40"/>
      <c r="H244" s="39" t="str">
        <f>VLOOKUP(G244,'MITRA (REFERENSI)'!$A:$Z,16,FALSE)</f>
        <v>#N/A</v>
      </c>
      <c r="I244" s="39" t="str">
        <f>VLOOKUP(G244,'MITRA (REFERENSI)'!$A:$Z,25,FALSE)</f>
        <v>#N/A</v>
      </c>
      <c r="J244" s="38" t="str">
        <f>VLOOKUP(G244,'MITRA (REFERENSI)'!$A:$Z,26,FALSE)</f>
        <v>#N/A</v>
      </c>
      <c r="K244" s="38" t="str">
        <f>VLOOKUP(G244,'MITRA (REFERENSI)'!$A:$Z,15,FALSE)</f>
        <v>#N/A</v>
      </c>
      <c r="L244" s="38" t="str">
        <f>VLOOKUP(G244,'MITRA (REFERENSI)'!$A:$Z,15,FALSE)</f>
        <v>#N/A</v>
      </c>
      <c r="M244" s="38" t="str">
        <f>IF(B244=1,'KELAS (REFERENSI)'!M244,IF(B244=2,'KELAS (REFERENSI)'!M259,IF(B244=3,'KELAS (REFERENSI)'!M274,IF(B244=4,'KELAS (REFERENSI)'!M289,""))))</f>
        <v/>
      </c>
      <c r="N244" s="38" t="str">
        <f>IF(B244=1,'KELAS (REFERENSI)'!N244,IF(B244=2,'KELAS (REFERENSI)'!N259,IF(B244=3,'KELAS (REFERENSI)'!N274,IF(B244=4,'KELAS (REFERENSI)'!N289,""))))</f>
        <v/>
      </c>
      <c r="O244" s="38" t="str">
        <f>IF(B244=1,'KELAS (REFERENSI)'!O244,IF(B244=2,'KELAS (REFERENSI)'!O259,IF(B244=3,'KELAS (REFERENSI)'!O274,IF(B244=4,'KELAS (REFERENSI)'!O289,""))))</f>
        <v/>
      </c>
      <c r="P244" s="38" t="str">
        <f>IF(B244=1,'KELAS (REFERENSI)'!P244,IF(B244=2,'KELAS (REFERENSI)'!P259,IF(B244=3,'KELAS (REFERENSI)'!P274,IF(B244=4,'KELAS (REFERENSI)'!P289,""))))</f>
        <v/>
      </c>
      <c r="Q244" s="38" t="str">
        <f t="shared" si="4"/>
        <v>BPS Kota Jakarta Timur</v>
      </c>
      <c r="R244" s="38" t="str">
        <f t="shared" si="56"/>
        <v/>
      </c>
      <c r="S244" s="38" t="str">
        <f t="shared" ref="S244:T244" si="252">S243</f>
        <v>15 Juni sampai dengan 31 Agustus 2026</v>
      </c>
      <c r="T244" s="38" t="str">
        <f t="shared" si="252"/>
        <v>31 Agustus 2026</v>
      </c>
      <c r="U244" s="41"/>
      <c r="V244" s="41"/>
      <c r="W244" s="42"/>
      <c r="X244" s="42"/>
      <c r="Y244" s="42"/>
      <c r="Z244" s="42"/>
    </row>
    <row r="245" ht="15.75" customHeight="1">
      <c r="A245" s="36" t="s">
        <v>5307</v>
      </c>
      <c r="B245" s="37"/>
      <c r="C245" s="37"/>
      <c r="D245" s="38" t="str">
        <f t="shared" si="1"/>
        <v/>
      </c>
      <c r="E245" s="38" t="str">
        <f>VLOOKUP(D245,'KELAS (REFERENSI)'!$E$1:$J$68,6,FALSE)</f>
        <v>#N/A</v>
      </c>
      <c r="F245" s="39" t="str">
        <f t="shared" si="2"/>
        <v>PETUGAS.0244/SPK/SE/PPL/3172/2026</v>
      </c>
      <c r="G245" s="40"/>
      <c r="H245" s="39" t="str">
        <f>VLOOKUP(G245,'MITRA (REFERENSI)'!$A:$Z,16,FALSE)</f>
        <v>#N/A</v>
      </c>
      <c r="I245" s="39" t="str">
        <f>VLOOKUP(G245,'MITRA (REFERENSI)'!$A:$Z,25,FALSE)</f>
        <v>#N/A</v>
      </c>
      <c r="J245" s="38" t="str">
        <f>VLOOKUP(G245,'MITRA (REFERENSI)'!$A:$Z,26,FALSE)</f>
        <v>#N/A</v>
      </c>
      <c r="K245" s="38" t="str">
        <f>VLOOKUP(G245,'MITRA (REFERENSI)'!$A:$Z,15,FALSE)</f>
        <v>#N/A</v>
      </c>
      <c r="L245" s="38" t="str">
        <f>VLOOKUP(G245,'MITRA (REFERENSI)'!$A:$Z,15,FALSE)</f>
        <v>#N/A</v>
      </c>
      <c r="M245" s="38" t="str">
        <f>IF(B245=1,'KELAS (REFERENSI)'!M245,IF(B245=2,'KELAS (REFERENSI)'!M260,IF(B245=3,'KELAS (REFERENSI)'!M275,IF(B245=4,'KELAS (REFERENSI)'!M290,""))))</f>
        <v/>
      </c>
      <c r="N245" s="38" t="str">
        <f>IF(B245=1,'KELAS (REFERENSI)'!N245,IF(B245=2,'KELAS (REFERENSI)'!N260,IF(B245=3,'KELAS (REFERENSI)'!N275,IF(B245=4,'KELAS (REFERENSI)'!N290,""))))</f>
        <v/>
      </c>
      <c r="O245" s="38" t="str">
        <f>IF(B245=1,'KELAS (REFERENSI)'!O245,IF(B245=2,'KELAS (REFERENSI)'!O260,IF(B245=3,'KELAS (REFERENSI)'!O275,IF(B245=4,'KELAS (REFERENSI)'!O290,""))))</f>
        <v/>
      </c>
      <c r="P245" s="38" t="str">
        <f>IF(B245=1,'KELAS (REFERENSI)'!P245,IF(B245=2,'KELAS (REFERENSI)'!P260,IF(B245=3,'KELAS (REFERENSI)'!P275,IF(B245=4,'KELAS (REFERENSI)'!P290,""))))</f>
        <v/>
      </c>
      <c r="Q245" s="38" t="str">
        <f t="shared" si="4"/>
        <v>BPS Kota Jakarta Timur</v>
      </c>
      <c r="R245" s="38" t="str">
        <f t="shared" si="56"/>
        <v/>
      </c>
      <c r="S245" s="38" t="str">
        <f t="shared" ref="S245:T245" si="253">S244</f>
        <v>15 Juni sampai dengan 31 Agustus 2026</v>
      </c>
      <c r="T245" s="38" t="str">
        <f t="shared" si="253"/>
        <v>31 Agustus 2026</v>
      </c>
      <c r="U245" s="41"/>
      <c r="V245" s="41"/>
      <c r="W245" s="42"/>
      <c r="X245" s="42"/>
      <c r="Y245" s="42"/>
      <c r="Z245" s="42"/>
    </row>
    <row r="246" ht="15.75" customHeight="1">
      <c r="A246" s="36" t="s">
        <v>5308</v>
      </c>
      <c r="B246" s="37"/>
      <c r="C246" s="37"/>
      <c r="D246" s="38" t="str">
        <f t="shared" si="1"/>
        <v/>
      </c>
      <c r="E246" s="38" t="str">
        <f>VLOOKUP(D246,'KELAS (REFERENSI)'!$E$1:$J$68,6,FALSE)</f>
        <v>#N/A</v>
      </c>
      <c r="F246" s="39" t="str">
        <f t="shared" si="2"/>
        <v>PETUGAS.0245/SPK/SE/PPL/3172/2026</v>
      </c>
      <c r="G246" s="40"/>
      <c r="H246" s="39" t="str">
        <f>VLOOKUP(G246,'MITRA (REFERENSI)'!$A:$Z,16,FALSE)</f>
        <v>#N/A</v>
      </c>
      <c r="I246" s="39" t="str">
        <f>VLOOKUP(G246,'MITRA (REFERENSI)'!$A:$Z,25,FALSE)</f>
        <v>#N/A</v>
      </c>
      <c r="J246" s="38" t="str">
        <f>VLOOKUP(G246,'MITRA (REFERENSI)'!$A:$Z,26,FALSE)</f>
        <v>#N/A</v>
      </c>
      <c r="K246" s="38" t="str">
        <f>VLOOKUP(G246,'MITRA (REFERENSI)'!$A:$Z,15,FALSE)</f>
        <v>#N/A</v>
      </c>
      <c r="L246" s="38" t="str">
        <f>VLOOKUP(G246,'MITRA (REFERENSI)'!$A:$Z,15,FALSE)</f>
        <v>#N/A</v>
      </c>
      <c r="M246" s="38" t="str">
        <f>IF(B246=1,'KELAS (REFERENSI)'!M246,IF(B246=2,'KELAS (REFERENSI)'!M261,IF(B246=3,'KELAS (REFERENSI)'!M276,IF(B246=4,'KELAS (REFERENSI)'!M291,""))))</f>
        <v/>
      </c>
      <c r="N246" s="38" t="str">
        <f>IF(B246=1,'KELAS (REFERENSI)'!N246,IF(B246=2,'KELAS (REFERENSI)'!N261,IF(B246=3,'KELAS (REFERENSI)'!N276,IF(B246=4,'KELAS (REFERENSI)'!N291,""))))</f>
        <v/>
      </c>
      <c r="O246" s="38" t="str">
        <f>IF(B246=1,'KELAS (REFERENSI)'!O246,IF(B246=2,'KELAS (REFERENSI)'!O261,IF(B246=3,'KELAS (REFERENSI)'!O276,IF(B246=4,'KELAS (REFERENSI)'!O291,""))))</f>
        <v/>
      </c>
      <c r="P246" s="38" t="str">
        <f>IF(B246=1,'KELAS (REFERENSI)'!P246,IF(B246=2,'KELAS (REFERENSI)'!P261,IF(B246=3,'KELAS (REFERENSI)'!P276,IF(B246=4,'KELAS (REFERENSI)'!P291,""))))</f>
        <v/>
      </c>
      <c r="Q246" s="38" t="str">
        <f t="shared" si="4"/>
        <v>BPS Kota Jakarta Timur</v>
      </c>
      <c r="R246" s="38" t="str">
        <f t="shared" si="56"/>
        <v/>
      </c>
      <c r="S246" s="38" t="str">
        <f t="shared" ref="S246:T246" si="254">S245</f>
        <v>15 Juni sampai dengan 31 Agustus 2026</v>
      </c>
      <c r="T246" s="38" t="str">
        <f t="shared" si="254"/>
        <v>31 Agustus 2026</v>
      </c>
      <c r="U246" s="41"/>
      <c r="V246" s="41"/>
      <c r="W246" s="42"/>
      <c r="X246" s="42"/>
      <c r="Y246" s="42"/>
      <c r="Z246" s="42"/>
    </row>
    <row r="247" ht="15.75" customHeight="1">
      <c r="A247" s="36" t="s">
        <v>5309</v>
      </c>
      <c r="B247" s="37"/>
      <c r="C247" s="37"/>
      <c r="D247" s="38" t="str">
        <f t="shared" si="1"/>
        <v/>
      </c>
      <c r="E247" s="38" t="str">
        <f>VLOOKUP(D247,'KELAS (REFERENSI)'!$E$1:$J$68,6,FALSE)</f>
        <v>#N/A</v>
      </c>
      <c r="F247" s="39" t="str">
        <f t="shared" si="2"/>
        <v>PETUGAS.0246/SPK/SE/PPL/3172/2026</v>
      </c>
      <c r="G247" s="40"/>
      <c r="H247" s="39" t="str">
        <f>VLOOKUP(G247,'MITRA (REFERENSI)'!$A:$Z,16,FALSE)</f>
        <v>#N/A</v>
      </c>
      <c r="I247" s="39" t="str">
        <f>VLOOKUP(G247,'MITRA (REFERENSI)'!$A:$Z,25,FALSE)</f>
        <v>#N/A</v>
      </c>
      <c r="J247" s="38" t="str">
        <f>VLOOKUP(G247,'MITRA (REFERENSI)'!$A:$Z,26,FALSE)</f>
        <v>#N/A</v>
      </c>
      <c r="K247" s="38" t="str">
        <f>VLOOKUP(G247,'MITRA (REFERENSI)'!$A:$Z,15,FALSE)</f>
        <v>#N/A</v>
      </c>
      <c r="L247" s="38" t="str">
        <f>VLOOKUP(G247,'MITRA (REFERENSI)'!$A:$Z,15,FALSE)</f>
        <v>#N/A</v>
      </c>
      <c r="M247" s="38" t="str">
        <f>IF(B247=1,'KELAS (REFERENSI)'!M247,IF(B247=2,'KELAS (REFERENSI)'!M262,IF(B247=3,'KELAS (REFERENSI)'!M277,IF(B247=4,'KELAS (REFERENSI)'!M292,""))))</f>
        <v/>
      </c>
      <c r="N247" s="38" t="str">
        <f>IF(B247=1,'KELAS (REFERENSI)'!N247,IF(B247=2,'KELAS (REFERENSI)'!N262,IF(B247=3,'KELAS (REFERENSI)'!N277,IF(B247=4,'KELAS (REFERENSI)'!N292,""))))</f>
        <v/>
      </c>
      <c r="O247" s="38" t="str">
        <f>IF(B247=1,'KELAS (REFERENSI)'!O247,IF(B247=2,'KELAS (REFERENSI)'!O262,IF(B247=3,'KELAS (REFERENSI)'!O277,IF(B247=4,'KELAS (REFERENSI)'!O292,""))))</f>
        <v/>
      </c>
      <c r="P247" s="38" t="str">
        <f>IF(B247=1,'KELAS (REFERENSI)'!P247,IF(B247=2,'KELAS (REFERENSI)'!P262,IF(B247=3,'KELAS (REFERENSI)'!P277,IF(B247=4,'KELAS (REFERENSI)'!P292,""))))</f>
        <v/>
      </c>
      <c r="Q247" s="38" t="str">
        <f t="shared" si="4"/>
        <v>BPS Kota Jakarta Timur</v>
      </c>
      <c r="R247" s="38" t="str">
        <f t="shared" si="56"/>
        <v/>
      </c>
      <c r="S247" s="38" t="str">
        <f t="shared" ref="S247:T247" si="255">S246</f>
        <v>15 Juni sampai dengan 31 Agustus 2026</v>
      </c>
      <c r="T247" s="38" t="str">
        <f t="shared" si="255"/>
        <v>31 Agustus 2026</v>
      </c>
      <c r="U247" s="41"/>
      <c r="V247" s="41"/>
      <c r="W247" s="42"/>
      <c r="X247" s="42"/>
      <c r="Y247" s="42"/>
      <c r="Z247" s="42"/>
    </row>
    <row r="248" ht="15.75" customHeight="1">
      <c r="A248" s="36" t="s">
        <v>5310</v>
      </c>
      <c r="B248" s="37"/>
      <c r="C248" s="37"/>
      <c r="D248" s="38" t="str">
        <f t="shared" si="1"/>
        <v/>
      </c>
      <c r="E248" s="38" t="str">
        <f>VLOOKUP(D248,'KELAS (REFERENSI)'!$E$1:$J$68,6,FALSE)</f>
        <v>#N/A</v>
      </c>
      <c r="F248" s="39" t="str">
        <f t="shared" si="2"/>
        <v>PETUGAS.0247/SPK/SE/PPL/3172/2026</v>
      </c>
      <c r="G248" s="40"/>
      <c r="H248" s="39" t="str">
        <f>VLOOKUP(G248,'MITRA (REFERENSI)'!$A:$Z,16,FALSE)</f>
        <v>#N/A</v>
      </c>
      <c r="I248" s="39" t="str">
        <f>VLOOKUP(G248,'MITRA (REFERENSI)'!$A:$Z,25,FALSE)</f>
        <v>#N/A</v>
      </c>
      <c r="J248" s="38" t="str">
        <f>VLOOKUP(G248,'MITRA (REFERENSI)'!$A:$Z,26,FALSE)</f>
        <v>#N/A</v>
      </c>
      <c r="K248" s="38" t="str">
        <f>VLOOKUP(G248,'MITRA (REFERENSI)'!$A:$Z,15,FALSE)</f>
        <v>#N/A</v>
      </c>
      <c r="L248" s="38" t="str">
        <f>VLOOKUP(G248,'MITRA (REFERENSI)'!$A:$Z,15,FALSE)</f>
        <v>#N/A</v>
      </c>
      <c r="M248" s="38" t="str">
        <f>IF(B248=1,'KELAS (REFERENSI)'!M248,IF(B248=2,'KELAS (REFERENSI)'!M263,IF(B248=3,'KELAS (REFERENSI)'!M278,IF(B248=4,'KELAS (REFERENSI)'!M293,""))))</f>
        <v/>
      </c>
      <c r="N248" s="38" t="str">
        <f>IF(B248=1,'KELAS (REFERENSI)'!N248,IF(B248=2,'KELAS (REFERENSI)'!N263,IF(B248=3,'KELAS (REFERENSI)'!N278,IF(B248=4,'KELAS (REFERENSI)'!N293,""))))</f>
        <v/>
      </c>
      <c r="O248" s="38" t="str">
        <f>IF(B248=1,'KELAS (REFERENSI)'!O248,IF(B248=2,'KELAS (REFERENSI)'!O263,IF(B248=3,'KELAS (REFERENSI)'!O278,IF(B248=4,'KELAS (REFERENSI)'!O293,""))))</f>
        <v/>
      </c>
      <c r="P248" s="38" t="str">
        <f>IF(B248=1,'KELAS (REFERENSI)'!P248,IF(B248=2,'KELAS (REFERENSI)'!P263,IF(B248=3,'KELAS (REFERENSI)'!P278,IF(B248=4,'KELAS (REFERENSI)'!P293,""))))</f>
        <v/>
      </c>
      <c r="Q248" s="38" t="str">
        <f t="shared" si="4"/>
        <v>BPS Kota Jakarta Timur</v>
      </c>
      <c r="R248" s="38" t="str">
        <f t="shared" si="56"/>
        <v/>
      </c>
      <c r="S248" s="38" t="str">
        <f t="shared" ref="S248:T248" si="256">S247</f>
        <v>15 Juni sampai dengan 31 Agustus 2026</v>
      </c>
      <c r="T248" s="38" t="str">
        <f t="shared" si="256"/>
        <v>31 Agustus 2026</v>
      </c>
      <c r="U248" s="41"/>
      <c r="V248" s="41"/>
      <c r="W248" s="42"/>
      <c r="X248" s="42"/>
      <c r="Y248" s="42"/>
      <c r="Z248" s="42"/>
    </row>
    <row r="249" ht="15.75" customHeight="1">
      <c r="A249" s="36" t="s">
        <v>5311</v>
      </c>
      <c r="B249" s="37"/>
      <c r="C249" s="37"/>
      <c r="D249" s="38" t="str">
        <f t="shared" si="1"/>
        <v/>
      </c>
      <c r="E249" s="38" t="str">
        <f>VLOOKUP(D249,'KELAS (REFERENSI)'!$E$1:$J$68,6,FALSE)</f>
        <v>#N/A</v>
      </c>
      <c r="F249" s="39" t="str">
        <f t="shared" si="2"/>
        <v>PETUGAS.0248/SPK/SE/PPL/3172/2026</v>
      </c>
      <c r="G249" s="40"/>
      <c r="H249" s="39" t="str">
        <f>VLOOKUP(G249,'MITRA (REFERENSI)'!$A:$Z,16,FALSE)</f>
        <v>#N/A</v>
      </c>
      <c r="I249" s="39" t="str">
        <f>VLOOKUP(G249,'MITRA (REFERENSI)'!$A:$Z,25,FALSE)</f>
        <v>#N/A</v>
      </c>
      <c r="J249" s="38" t="str">
        <f>VLOOKUP(G249,'MITRA (REFERENSI)'!$A:$Z,26,FALSE)</f>
        <v>#N/A</v>
      </c>
      <c r="K249" s="38" t="str">
        <f>VLOOKUP(G249,'MITRA (REFERENSI)'!$A:$Z,15,FALSE)</f>
        <v>#N/A</v>
      </c>
      <c r="L249" s="38" t="str">
        <f>VLOOKUP(G249,'MITRA (REFERENSI)'!$A:$Z,15,FALSE)</f>
        <v>#N/A</v>
      </c>
      <c r="M249" s="38" t="str">
        <f>IF(B249=1,'KELAS (REFERENSI)'!M249,IF(B249=2,'KELAS (REFERENSI)'!M264,IF(B249=3,'KELAS (REFERENSI)'!M279,IF(B249=4,'KELAS (REFERENSI)'!M294,""))))</f>
        <v/>
      </c>
      <c r="N249" s="38" t="str">
        <f>IF(B249=1,'KELAS (REFERENSI)'!N249,IF(B249=2,'KELAS (REFERENSI)'!N264,IF(B249=3,'KELAS (REFERENSI)'!N279,IF(B249=4,'KELAS (REFERENSI)'!N294,""))))</f>
        <v/>
      </c>
      <c r="O249" s="38" t="str">
        <f>IF(B249=1,'KELAS (REFERENSI)'!O249,IF(B249=2,'KELAS (REFERENSI)'!O264,IF(B249=3,'KELAS (REFERENSI)'!O279,IF(B249=4,'KELAS (REFERENSI)'!O294,""))))</f>
        <v/>
      </c>
      <c r="P249" s="38" t="str">
        <f>IF(B249=1,'KELAS (REFERENSI)'!P249,IF(B249=2,'KELAS (REFERENSI)'!P264,IF(B249=3,'KELAS (REFERENSI)'!P279,IF(B249=4,'KELAS (REFERENSI)'!P294,""))))</f>
        <v/>
      </c>
      <c r="Q249" s="38" t="str">
        <f t="shared" si="4"/>
        <v>BPS Kota Jakarta Timur</v>
      </c>
      <c r="R249" s="38" t="str">
        <f t="shared" si="56"/>
        <v/>
      </c>
      <c r="S249" s="38" t="str">
        <f t="shared" ref="S249:T249" si="257">S248</f>
        <v>15 Juni sampai dengan 31 Agustus 2026</v>
      </c>
      <c r="T249" s="38" t="str">
        <f t="shared" si="257"/>
        <v>31 Agustus 2026</v>
      </c>
      <c r="U249" s="41"/>
      <c r="V249" s="41"/>
      <c r="W249" s="42"/>
      <c r="X249" s="42"/>
      <c r="Y249" s="42"/>
      <c r="Z249" s="42"/>
    </row>
    <row r="250" ht="15.75" customHeight="1">
      <c r="A250" s="36" t="s">
        <v>5312</v>
      </c>
      <c r="B250" s="37"/>
      <c r="C250" s="37"/>
      <c r="D250" s="38" t="str">
        <f t="shared" si="1"/>
        <v/>
      </c>
      <c r="E250" s="38" t="str">
        <f>VLOOKUP(D250,'KELAS (REFERENSI)'!$E$1:$J$68,6,FALSE)</f>
        <v>#N/A</v>
      </c>
      <c r="F250" s="39" t="str">
        <f t="shared" si="2"/>
        <v>PETUGAS.0249/SPK/SE/PPL/3172/2026</v>
      </c>
      <c r="G250" s="40"/>
      <c r="H250" s="39" t="str">
        <f>VLOOKUP(G250,'MITRA (REFERENSI)'!$A:$Z,16,FALSE)</f>
        <v>#N/A</v>
      </c>
      <c r="I250" s="39" t="str">
        <f>VLOOKUP(G250,'MITRA (REFERENSI)'!$A:$Z,25,FALSE)</f>
        <v>#N/A</v>
      </c>
      <c r="J250" s="38" t="str">
        <f>VLOOKUP(G250,'MITRA (REFERENSI)'!$A:$Z,26,FALSE)</f>
        <v>#N/A</v>
      </c>
      <c r="K250" s="38" t="str">
        <f>VLOOKUP(G250,'MITRA (REFERENSI)'!$A:$Z,15,FALSE)</f>
        <v>#N/A</v>
      </c>
      <c r="L250" s="38" t="str">
        <f>VLOOKUP(G250,'MITRA (REFERENSI)'!$A:$Z,15,FALSE)</f>
        <v>#N/A</v>
      </c>
      <c r="M250" s="38" t="str">
        <f>IF(B250=1,'KELAS (REFERENSI)'!M250,IF(B250=2,'KELAS (REFERENSI)'!M265,IF(B250=3,'KELAS (REFERENSI)'!M280,IF(B250=4,'KELAS (REFERENSI)'!M295,""))))</f>
        <v/>
      </c>
      <c r="N250" s="38" t="str">
        <f>IF(B250=1,'KELAS (REFERENSI)'!N250,IF(B250=2,'KELAS (REFERENSI)'!N265,IF(B250=3,'KELAS (REFERENSI)'!N280,IF(B250=4,'KELAS (REFERENSI)'!N295,""))))</f>
        <v/>
      </c>
      <c r="O250" s="38" t="str">
        <f>IF(B250=1,'KELAS (REFERENSI)'!O250,IF(B250=2,'KELAS (REFERENSI)'!O265,IF(B250=3,'KELAS (REFERENSI)'!O280,IF(B250=4,'KELAS (REFERENSI)'!O295,""))))</f>
        <v/>
      </c>
      <c r="P250" s="38" t="str">
        <f>IF(B250=1,'KELAS (REFERENSI)'!P250,IF(B250=2,'KELAS (REFERENSI)'!P265,IF(B250=3,'KELAS (REFERENSI)'!P280,IF(B250=4,'KELAS (REFERENSI)'!P295,""))))</f>
        <v/>
      </c>
      <c r="Q250" s="38" t="str">
        <f t="shared" si="4"/>
        <v>BPS Kota Jakarta Timur</v>
      </c>
      <c r="R250" s="38" t="str">
        <f t="shared" si="56"/>
        <v/>
      </c>
      <c r="S250" s="38" t="str">
        <f t="shared" ref="S250:T250" si="258">S249</f>
        <v>15 Juni sampai dengan 31 Agustus 2026</v>
      </c>
      <c r="T250" s="38" t="str">
        <f t="shared" si="258"/>
        <v>31 Agustus 2026</v>
      </c>
      <c r="U250" s="41"/>
      <c r="V250" s="41"/>
      <c r="W250" s="42"/>
      <c r="X250" s="42"/>
      <c r="Y250" s="42"/>
      <c r="Z250" s="42"/>
    </row>
    <row r="251" ht="15.75" customHeight="1">
      <c r="A251" s="36" t="s">
        <v>5313</v>
      </c>
      <c r="B251" s="37"/>
      <c r="C251" s="37"/>
      <c r="D251" s="38" t="str">
        <f t="shared" si="1"/>
        <v/>
      </c>
      <c r="E251" s="38" t="str">
        <f>VLOOKUP(D251,'KELAS (REFERENSI)'!$E$1:$J$68,6,FALSE)</f>
        <v>#N/A</v>
      </c>
      <c r="F251" s="39" t="str">
        <f t="shared" si="2"/>
        <v>PETUGAS.0250/SPK/SE/PPL/3172/2026</v>
      </c>
      <c r="G251" s="40"/>
      <c r="H251" s="39" t="str">
        <f>VLOOKUP(G251,'MITRA (REFERENSI)'!$A:$Z,16,FALSE)</f>
        <v>#N/A</v>
      </c>
      <c r="I251" s="39" t="str">
        <f>VLOOKUP(G251,'MITRA (REFERENSI)'!$A:$Z,25,FALSE)</f>
        <v>#N/A</v>
      </c>
      <c r="J251" s="38" t="str">
        <f>VLOOKUP(G251,'MITRA (REFERENSI)'!$A:$Z,26,FALSE)</f>
        <v>#N/A</v>
      </c>
      <c r="K251" s="38" t="str">
        <f>VLOOKUP(G251,'MITRA (REFERENSI)'!$A:$Z,15,FALSE)</f>
        <v>#N/A</v>
      </c>
      <c r="L251" s="38" t="str">
        <f>VLOOKUP(G251,'MITRA (REFERENSI)'!$A:$Z,15,FALSE)</f>
        <v>#N/A</v>
      </c>
      <c r="M251" s="38" t="str">
        <f>IF(B251=1,'KELAS (REFERENSI)'!M251,IF(B251=2,'KELAS (REFERENSI)'!M266,IF(B251=3,'KELAS (REFERENSI)'!M281,IF(B251=4,'KELAS (REFERENSI)'!M296,""))))</f>
        <v/>
      </c>
      <c r="N251" s="38" t="str">
        <f>IF(B251=1,'KELAS (REFERENSI)'!N251,IF(B251=2,'KELAS (REFERENSI)'!N266,IF(B251=3,'KELAS (REFERENSI)'!N281,IF(B251=4,'KELAS (REFERENSI)'!N296,""))))</f>
        <v/>
      </c>
      <c r="O251" s="38" t="str">
        <f>IF(B251=1,'KELAS (REFERENSI)'!O251,IF(B251=2,'KELAS (REFERENSI)'!O266,IF(B251=3,'KELAS (REFERENSI)'!O281,IF(B251=4,'KELAS (REFERENSI)'!O296,""))))</f>
        <v/>
      </c>
      <c r="P251" s="38" t="str">
        <f>IF(B251=1,'KELAS (REFERENSI)'!P251,IF(B251=2,'KELAS (REFERENSI)'!P266,IF(B251=3,'KELAS (REFERENSI)'!P281,IF(B251=4,'KELAS (REFERENSI)'!P296,""))))</f>
        <v/>
      </c>
      <c r="Q251" s="38" t="str">
        <f t="shared" si="4"/>
        <v>BPS Kota Jakarta Timur</v>
      </c>
      <c r="R251" s="38" t="str">
        <f t="shared" si="56"/>
        <v/>
      </c>
      <c r="S251" s="38" t="str">
        <f t="shared" ref="S251:T251" si="259">S250</f>
        <v>15 Juni sampai dengan 31 Agustus 2026</v>
      </c>
      <c r="T251" s="38" t="str">
        <f t="shared" si="259"/>
        <v>31 Agustus 2026</v>
      </c>
      <c r="U251" s="41"/>
      <c r="V251" s="41"/>
      <c r="W251" s="42"/>
      <c r="X251" s="42"/>
      <c r="Y251" s="42"/>
      <c r="Z251" s="42"/>
    </row>
    <row r="252" ht="15.75" customHeight="1">
      <c r="A252" s="36" t="s">
        <v>5314</v>
      </c>
      <c r="B252" s="37"/>
      <c r="C252" s="37"/>
      <c r="D252" s="38" t="str">
        <f t="shared" si="1"/>
        <v/>
      </c>
      <c r="E252" s="38" t="str">
        <f>VLOOKUP(D252,'KELAS (REFERENSI)'!$E$1:$J$68,6,FALSE)</f>
        <v>#N/A</v>
      </c>
      <c r="F252" s="39" t="str">
        <f t="shared" si="2"/>
        <v>PETUGAS.0251/SPK/SE/PPL/3172/2026</v>
      </c>
      <c r="G252" s="40"/>
      <c r="H252" s="39" t="str">
        <f>VLOOKUP(G252,'MITRA (REFERENSI)'!$A:$Z,16,FALSE)</f>
        <v>#N/A</v>
      </c>
      <c r="I252" s="39" t="str">
        <f>VLOOKUP(G252,'MITRA (REFERENSI)'!$A:$Z,25,FALSE)</f>
        <v>#N/A</v>
      </c>
      <c r="J252" s="38" t="str">
        <f>VLOOKUP(G252,'MITRA (REFERENSI)'!$A:$Z,26,FALSE)</f>
        <v>#N/A</v>
      </c>
      <c r="K252" s="38" t="str">
        <f>VLOOKUP(G252,'MITRA (REFERENSI)'!$A:$Z,15,FALSE)</f>
        <v>#N/A</v>
      </c>
      <c r="L252" s="38" t="str">
        <f>VLOOKUP(G252,'MITRA (REFERENSI)'!$A:$Z,15,FALSE)</f>
        <v>#N/A</v>
      </c>
      <c r="M252" s="38" t="str">
        <f>IF(B252=1,'KELAS (REFERENSI)'!M252,IF(B252=2,'KELAS (REFERENSI)'!M267,IF(B252=3,'KELAS (REFERENSI)'!M282,IF(B252=4,'KELAS (REFERENSI)'!M297,""))))</f>
        <v/>
      </c>
      <c r="N252" s="38" t="str">
        <f>IF(B252=1,'KELAS (REFERENSI)'!N252,IF(B252=2,'KELAS (REFERENSI)'!N267,IF(B252=3,'KELAS (REFERENSI)'!N282,IF(B252=4,'KELAS (REFERENSI)'!N297,""))))</f>
        <v/>
      </c>
      <c r="O252" s="38" t="str">
        <f>IF(B252=1,'KELAS (REFERENSI)'!O252,IF(B252=2,'KELAS (REFERENSI)'!O267,IF(B252=3,'KELAS (REFERENSI)'!O282,IF(B252=4,'KELAS (REFERENSI)'!O297,""))))</f>
        <v/>
      </c>
      <c r="P252" s="38" t="str">
        <f>IF(B252=1,'KELAS (REFERENSI)'!P252,IF(B252=2,'KELAS (REFERENSI)'!P267,IF(B252=3,'KELAS (REFERENSI)'!P282,IF(B252=4,'KELAS (REFERENSI)'!P297,""))))</f>
        <v/>
      </c>
      <c r="Q252" s="38" t="str">
        <f t="shared" si="4"/>
        <v>BPS Kota Jakarta Timur</v>
      </c>
      <c r="R252" s="38" t="str">
        <f t="shared" si="56"/>
        <v/>
      </c>
      <c r="S252" s="38" t="str">
        <f t="shared" ref="S252:T252" si="260">S251</f>
        <v>15 Juni sampai dengan 31 Agustus 2026</v>
      </c>
      <c r="T252" s="38" t="str">
        <f t="shared" si="260"/>
        <v>31 Agustus 2026</v>
      </c>
      <c r="U252" s="41"/>
      <c r="V252" s="41"/>
      <c r="W252" s="42"/>
      <c r="X252" s="42"/>
      <c r="Y252" s="42"/>
      <c r="Z252" s="42"/>
    </row>
    <row r="253" ht="15.75" customHeight="1">
      <c r="A253" s="36" t="s">
        <v>5315</v>
      </c>
      <c r="B253" s="37"/>
      <c r="C253" s="37"/>
      <c r="D253" s="38" t="str">
        <f t="shared" si="1"/>
        <v/>
      </c>
      <c r="E253" s="38" t="str">
        <f>VLOOKUP(D253,'KELAS (REFERENSI)'!$E$1:$J$68,6,FALSE)</f>
        <v>#N/A</v>
      </c>
      <c r="F253" s="39" t="str">
        <f t="shared" si="2"/>
        <v>PETUGAS.0252/SPK/SE/PPL/3172/2026</v>
      </c>
      <c r="G253" s="40"/>
      <c r="H253" s="39" t="str">
        <f>VLOOKUP(G253,'MITRA (REFERENSI)'!$A:$Z,16,FALSE)</f>
        <v>#N/A</v>
      </c>
      <c r="I253" s="39" t="str">
        <f>VLOOKUP(G253,'MITRA (REFERENSI)'!$A:$Z,25,FALSE)</f>
        <v>#N/A</v>
      </c>
      <c r="J253" s="38" t="str">
        <f>VLOOKUP(G253,'MITRA (REFERENSI)'!$A:$Z,26,FALSE)</f>
        <v>#N/A</v>
      </c>
      <c r="K253" s="38" t="str">
        <f>VLOOKUP(G253,'MITRA (REFERENSI)'!$A:$Z,15,FALSE)</f>
        <v>#N/A</v>
      </c>
      <c r="L253" s="38" t="str">
        <f>VLOOKUP(G253,'MITRA (REFERENSI)'!$A:$Z,15,FALSE)</f>
        <v>#N/A</v>
      </c>
      <c r="M253" s="38" t="str">
        <f>IF(B253=1,'KELAS (REFERENSI)'!M253,IF(B253=2,'KELAS (REFERENSI)'!M268,IF(B253=3,'KELAS (REFERENSI)'!M283,IF(B253=4,'KELAS (REFERENSI)'!M298,""))))</f>
        <v/>
      </c>
      <c r="N253" s="38" t="str">
        <f>IF(B253=1,'KELAS (REFERENSI)'!N253,IF(B253=2,'KELAS (REFERENSI)'!N268,IF(B253=3,'KELAS (REFERENSI)'!N283,IF(B253=4,'KELAS (REFERENSI)'!N298,""))))</f>
        <v/>
      </c>
      <c r="O253" s="38" t="str">
        <f>IF(B253=1,'KELAS (REFERENSI)'!O253,IF(B253=2,'KELAS (REFERENSI)'!O268,IF(B253=3,'KELAS (REFERENSI)'!O283,IF(B253=4,'KELAS (REFERENSI)'!O298,""))))</f>
        <v/>
      </c>
      <c r="P253" s="38" t="str">
        <f>IF(B253=1,'KELAS (REFERENSI)'!P253,IF(B253=2,'KELAS (REFERENSI)'!P268,IF(B253=3,'KELAS (REFERENSI)'!P283,IF(B253=4,'KELAS (REFERENSI)'!P298,""))))</f>
        <v/>
      </c>
      <c r="Q253" s="38" t="str">
        <f t="shared" si="4"/>
        <v>BPS Kota Jakarta Timur</v>
      </c>
      <c r="R253" s="38" t="str">
        <f t="shared" si="56"/>
        <v/>
      </c>
      <c r="S253" s="38" t="str">
        <f t="shared" ref="S253:T253" si="261">S252</f>
        <v>15 Juni sampai dengan 31 Agustus 2026</v>
      </c>
      <c r="T253" s="38" t="str">
        <f t="shared" si="261"/>
        <v>31 Agustus 2026</v>
      </c>
      <c r="U253" s="41"/>
      <c r="V253" s="41"/>
      <c r="W253" s="42"/>
      <c r="X253" s="42"/>
      <c r="Y253" s="42"/>
      <c r="Z253" s="42"/>
    </row>
    <row r="254" ht="15.75" customHeight="1">
      <c r="A254" s="36" t="s">
        <v>5316</v>
      </c>
      <c r="B254" s="37"/>
      <c r="C254" s="37"/>
      <c r="D254" s="38" t="str">
        <f t="shared" si="1"/>
        <v/>
      </c>
      <c r="E254" s="38" t="str">
        <f>VLOOKUP(D254,'KELAS (REFERENSI)'!$E$1:$J$68,6,FALSE)</f>
        <v>#N/A</v>
      </c>
      <c r="F254" s="39" t="str">
        <f t="shared" si="2"/>
        <v>PETUGAS.0253/SPK/SE/PPL/3172/2026</v>
      </c>
      <c r="G254" s="40"/>
      <c r="H254" s="39" t="str">
        <f>VLOOKUP(G254,'MITRA (REFERENSI)'!$A:$Z,16,FALSE)</f>
        <v>#N/A</v>
      </c>
      <c r="I254" s="39" t="str">
        <f>VLOOKUP(G254,'MITRA (REFERENSI)'!$A:$Z,25,FALSE)</f>
        <v>#N/A</v>
      </c>
      <c r="J254" s="38" t="str">
        <f>VLOOKUP(G254,'MITRA (REFERENSI)'!$A:$Z,26,FALSE)</f>
        <v>#N/A</v>
      </c>
      <c r="K254" s="38" t="str">
        <f>VLOOKUP(G254,'MITRA (REFERENSI)'!$A:$Z,15,FALSE)</f>
        <v>#N/A</v>
      </c>
      <c r="L254" s="38" t="str">
        <f>VLOOKUP(G254,'MITRA (REFERENSI)'!$A:$Z,15,FALSE)</f>
        <v>#N/A</v>
      </c>
      <c r="M254" s="38" t="str">
        <f>IF(B254=1,'KELAS (REFERENSI)'!M254,IF(B254=2,'KELAS (REFERENSI)'!M269,IF(B254=3,'KELAS (REFERENSI)'!M284,IF(B254=4,'KELAS (REFERENSI)'!M299,""))))</f>
        <v/>
      </c>
      <c r="N254" s="38" t="str">
        <f>IF(B254=1,'KELAS (REFERENSI)'!N254,IF(B254=2,'KELAS (REFERENSI)'!N269,IF(B254=3,'KELAS (REFERENSI)'!N284,IF(B254=4,'KELAS (REFERENSI)'!N299,""))))</f>
        <v/>
      </c>
      <c r="O254" s="38" t="str">
        <f>IF(B254=1,'KELAS (REFERENSI)'!O254,IF(B254=2,'KELAS (REFERENSI)'!O269,IF(B254=3,'KELAS (REFERENSI)'!O284,IF(B254=4,'KELAS (REFERENSI)'!O299,""))))</f>
        <v/>
      </c>
      <c r="P254" s="38" t="str">
        <f>IF(B254=1,'KELAS (REFERENSI)'!P254,IF(B254=2,'KELAS (REFERENSI)'!P269,IF(B254=3,'KELAS (REFERENSI)'!P284,IF(B254=4,'KELAS (REFERENSI)'!P299,""))))</f>
        <v/>
      </c>
      <c r="Q254" s="38" t="str">
        <f t="shared" si="4"/>
        <v>BPS Kota Jakarta Timur</v>
      </c>
      <c r="R254" s="38" t="str">
        <f t="shared" si="56"/>
        <v/>
      </c>
      <c r="S254" s="38" t="str">
        <f t="shared" ref="S254:T254" si="262">S253</f>
        <v>15 Juni sampai dengan 31 Agustus 2026</v>
      </c>
      <c r="T254" s="38" t="str">
        <f t="shared" si="262"/>
        <v>31 Agustus 2026</v>
      </c>
      <c r="U254" s="41"/>
      <c r="V254" s="41"/>
      <c r="W254" s="42"/>
      <c r="X254" s="42"/>
      <c r="Y254" s="42"/>
      <c r="Z254" s="42"/>
    </row>
    <row r="255" ht="15.75" customHeight="1">
      <c r="A255" s="36" t="s">
        <v>5317</v>
      </c>
      <c r="B255" s="37"/>
      <c r="C255" s="37"/>
      <c r="D255" s="38" t="str">
        <f t="shared" si="1"/>
        <v/>
      </c>
      <c r="E255" s="38" t="str">
        <f>VLOOKUP(D255,'KELAS (REFERENSI)'!$E$1:$J$68,6,FALSE)</f>
        <v>#N/A</v>
      </c>
      <c r="F255" s="39" t="str">
        <f t="shared" si="2"/>
        <v>PETUGAS.0254/SPK/SE/PPL/3172/2026</v>
      </c>
      <c r="G255" s="40"/>
      <c r="H255" s="39" t="str">
        <f>VLOOKUP(G255,'MITRA (REFERENSI)'!$A:$Z,16,FALSE)</f>
        <v>#N/A</v>
      </c>
      <c r="I255" s="39" t="str">
        <f>VLOOKUP(G255,'MITRA (REFERENSI)'!$A:$Z,25,FALSE)</f>
        <v>#N/A</v>
      </c>
      <c r="J255" s="38" t="str">
        <f>VLOOKUP(G255,'MITRA (REFERENSI)'!$A:$Z,26,FALSE)</f>
        <v>#N/A</v>
      </c>
      <c r="K255" s="38" t="str">
        <f>VLOOKUP(G255,'MITRA (REFERENSI)'!$A:$Z,15,FALSE)</f>
        <v>#N/A</v>
      </c>
      <c r="L255" s="38" t="str">
        <f>VLOOKUP(G255,'MITRA (REFERENSI)'!$A:$Z,15,FALSE)</f>
        <v>#N/A</v>
      </c>
      <c r="M255" s="38" t="str">
        <f>IF(B255=1,'KELAS (REFERENSI)'!M255,IF(B255=2,'KELAS (REFERENSI)'!M270,IF(B255=3,'KELAS (REFERENSI)'!M285,IF(B255=4,'KELAS (REFERENSI)'!M300,""))))</f>
        <v/>
      </c>
      <c r="N255" s="38" t="str">
        <f>IF(B255=1,'KELAS (REFERENSI)'!N255,IF(B255=2,'KELAS (REFERENSI)'!N270,IF(B255=3,'KELAS (REFERENSI)'!N285,IF(B255=4,'KELAS (REFERENSI)'!N300,""))))</f>
        <v/>
      </c>
      <c r="O255" s="38" t="str">
        <f>IF(B255=1,'KELAS (REFERENSI)'!O255,IF(B255=2,'KELAS (REFERENSI)'!O270,IF(B255=3,'KELAS (REFERENSI)'!O285,IF(B255=4,'KELAS (REFERENSI)'!O300,""))))</f>
        <v/>
      </c>
      <c r="P255" s="38" t="str">
        <f>IF(B255=1,'KELAS (REFERENSI)'!P255,IF(B255=2,'KELAS (REFERENSI)'!P270,IF(B255=3,'KELAS (REFERENSI)'!P285,IF(B255=4,'KELAS (REFERENSI)'!P300,""))))</f>
        <v/>
      </c>
      <c r="Q255" s="38" t="str">
        <f t="shared" si="4"/>
        <v>BPS Kota Jakarta Timur</v>
      </c>
      <c r="R255" s="38" t="str">
        <f t="shared" si="56"/>
        <v/>
      </c>
      <c r="S255" s="38" t="str">
        <f t="shared" ref="S255:T255" si="263">S254</f>
        <v>15 Juni sampai dengan 31 Agustus 2026</v>
      </c>
      <c r="T255" s="38" t="str">
        <f t="shared" si="263"/>
        <v>31 Agustus 2026</v>
      </c>
      <c r="U255" s="41"/>
      <c r="V255" s="41"/>
      <c r="W255" s="42"/>
      <c r="X255" s="42"/>
      <c r="Y255" s="42"/>
      <c r="Z255" s="42"/>
    </row>
    <row r="256" ht="15.75" customHeight="1">
      <c r="A256" s="36" t="s">
        <v>5318</v>
      </c>
      <c r="B256" s="37"/>
      <c r="C256" s="37"/>
      <c r="D256" s="38" t="str">
        <f t="shared" si="1"/>
        <v/>
      </c>
      <c r="E256" s="38" t="str">
        <f>VLOOKUP(D256,'KELAS (REFERENSI)'!$E$1:$J$68,6,FALSE)</f>
        <v>#N/A</v>
      </c>
      <c r="F256" s="39" t="str">
        <f t="shared" si="2"/>
        <v>PETUGAS.0255/SPK/SE/PPL/3172/2026</v>
      </c>
      <c r="G256" s="40"/>
      <c r="H256" s="39" t="str">
        <f>VLOOKUP(G256,'MITRA (REFERENSI)'!$A:$Z,16,FALSE)</f>
        <v>#N/A</v>
      </c>
      <c r="I256" s="39" t="str">
        <f>VLOOKUP(G256,'MITRA (REFERENSI)'!$A:$Z,25,FALSE)</f>
        <v>#N/A</v>
      </c>
      <c r="J256" s="38" t="str">
        <f>VLOOKUP(G256,'MITRA (REFERENSI)'!$A:$Z,26,FALSE)</f>
        <v>#N/A</v>
      </c>
      <c r="K256" s="38" t="str">
        <f>VLOOKUP(G256,'MITRA (REFERENSI)'!$A:$Z,15,FALSE)</f>
        <v>#N/A</v>
      </c>
      <c r="L256" s="38" t="str">
        <f>VLOOKUP(G256,'MITRA (REFERENSI)'!$A:$Z,15,FALSE)</f>
        <v>#N/A</v>
      </c>
      <c r="M256" s="38" t="str">
        <f>IF(B256=1,'KELAS (REFERENSI)'!M256,IF(B256=2,'KELAS (REFERENSI)'!M271,IF(B256=3,'KELAS (REFERENSI)'!M286,IF(B256=4,'KELAS (REFERENSI)'!M301,""))))</f>
        <v/>
      </c>
      <c r="N256" s="38" t="str">
        <f>IF(B256=1,'KELAS (REFERENSI)'!N256,IF(B256=2,'KELAS (REFERENSI)'!N271,IF(B256=3,'KELAS (REFERENSI)'!N286,IF(B256=4,'KELAS (REFERENSI)'!N301,""))))</f>
        <v/>
      </c>
      <c r="O256" s="38" t="str">
        <f>IF(B256=1,'KELAS (REFERENSI)'!O256,IF(B256=2,'KELAS (REFERENSI)'!O271,IF(B256=3,'KELAS (REFERENSI)'!O286,IF(B256=4,'KELAS (REFERENSI)'!O301,""))))</f>
        <v/>
      </c>
      <c r="P256" s="38" t="str">
        <f>IF(B256=1,'KELAS (REFERENSI)'!P256,IF(B256=2,'KELAS (REFERENSI)'!P271,IF(B256=3,'KELAS (REFERENSI)'!P286,IF(B256=4,'KELAS (REFERENSI)'!P301,""))))</f>
        <v/>
      </c>
      <c r="Q256" s="38" t="str">
        <f t="shared" si="4"/>
        <v>BPS Kota Jakarta Timur</v>
      </c>
      <c r="R256" s="38" t="str">
        <f t="shared" si="56"/>
        <v/>
      </c>
      <c r="S256" s="38" t="str">
        <f t="shared" ref="S256:T256" si="264">S255</f>
        <v>15 Juni sampai dengan 31 Agustus 2026</v>
      </c>
      <c r="T256" s="38" t="str">
        <f t="shared" si="264"/>
        <v>31 Agustus 2026</v>
      </c>
      <c r="U256" s="41"/>
      <c r="V256" s="41"/>
      <c r="W256" s="42"/>
      <c r="X256" s="42"/>
      <c r="Y256" s="42"/>
      <c r="Z256" s="42"/>
    </row>
    <row r="257" ht="15.75" customHeight="1">
      <c r="A257" s="36" t="s">
        <v>5319</v>
      </c>
      <c r="B257" s="37"/>
      <c r="C257" s="37"/>
      <c r="D257" s="38" t="str">
        <f t="shared" si="1"/>
        <v/>
      </c>
      <c r="E257" s="38" t="str">
        <f>VLOOKUP(D257,'KELAS (REFERENSI)'!$E$1:$J$68,6,FALSE)</f>
        <v>#N/A</v>
      </c>
      <c r="F257" s="39" t="str">
        <f t="shared" si="2"/>
        <v>PETUGAS.0256/SPK/SE/PPL/3172/2026</v>
      </c>
      <c r="G257" s="40"/>
      <c r="H257" s="39" t="str">
        <f>VLOOKUP(G257,'MITRA (REFERENSI)'!$A:$Z,16,FALSE)</f>
        <v>#N/A</v>
      </c>
      <c r="I257" s="39" t="str">
        <f>VLOOKUP(G257,'MITRA (REFERENSI)'!$A:$Z,25,FALSE)</f>
        <v>#N/A</v>
      </c>
      <c r="J257" s="38" t="str">
        <f>VLOOKUP(G257,'MITRA (REFERENSI)'!$A:$Z,26,FALSE)</f>
        <v>#N/A</v>
      </c>
      <c r="K257" s="38" t="str">
        <f>VLOOKUP(G257,'MITRA (REFERENSI)'!$A:$Z,15,FALSE)</f>
        <v>#N/A</v>
      </c>
      <c r="L257" s="38" t="str">
        <f>VLOOKUP(G257,'MITRA (REFERENSI)'!$A:$Z,15,FALSE)</f>
        <v>#N/A</v>
      </c>
      <c r="M257" s="38" t="str">
        <f>IF(B257=1,'KELAS (REFERENSI)'!M257,IF(B257=2,'KELAS (REFERENSI)'!M272,IF(B257=3,'KELAS (REFERENSI)'!M287,IF(B257=4,'KELAS (REFERENSI)'!M302,""))))</f>
        <v/>
      </c>
      <c r="N257" s="38" t="str">
        <f>IF(B257=1,'KELAS (REFERENSI)'!N257,IF(B257=2,'KELAS (REFERENSI)'!N272,IF(B257=3,'KELAS (REFERENSI)'!N287,IF(B257=4,'KELAS (REFERENSI)'!N302,""))))</f>
        <v/>
      </c>
      <c r="O257" s="38" t="str">
        <f>IF(B257=1,'KELAS (REFERENSI)'!O257,IF(B257=2,'KELAS (REFERENSI)'!O272,IF(B257=3,'KELAS (REFERENSI)'!O287,IF(B257=4,'KELAS (REFERENSI)'!O302,""))))</f>
        <v/>
      </c>
      <c r="P257" s="38" t="str">
        <f>IF(B257=1,'KELAS (REFERENSI)'!P257,IF(B257=2,'KELAS (REFERENSI)'!P272,IF(B257=3,'KELAS (REFERENSI)'!P287,IF(B257=4,'KELAS (REFERENSI)'!P302,""))))</f>
        <v/>
      </c>
      <c r="Q257" s="38" t="str">
        <f t="shared" si="4"/>
        <v>BPS Kota Jakarta Timur</v>
      </c>
      <c r="R257" s="38" t="str">
        <f t="shared" si="56"/>
        <v/>
      </c>
      <c r="S257" s="38" t="str">
        <f t="shared" ref="S257:T257" si="265">S256</f>
        <v>15 Juni sampai dengan 31 Agustus 2026</v>
      </c>
      <c r="T257" s="38" t="str">
        <f t="shared" si="265"/>
        <v>31 Agustus 2026</v>
      </c>
      <c r="U257" s="41"/>
      <c r="V257" s="41"/>
      <c r="W257" s="42"/>
      <c r="X257" s="42"/>
      <c r="Y257" s="42"/>
      <c r="Z257" s="42"/>
    </row>
    <row r="258" ht="15.75" customHeight="1">
      <c r="A258" s="36" t="s">
        <v>5320</v>
      </c>
      <c r="B258" s="37"/>
      <c r="C258" s="37"/>
      <c r="D258" s="38" t="str">
        <f t="shared" si="1"/>
        <v/>
      </c>
      <c r="E258" s="38" t="str">
        <f>VLOOKUP(D258,'KELAS (REFERENSI)'!$E$1:$J$68,6,FALSE)</f>
        <v>#N/A</v>
      </c>
      <c r="F258" s="39" t="str">
        <f t="shared" si="2"/>
        <v>PETUGAS.0257/SPK/SE/PPL/3172/2026</v>
      </c>
      <c r="G258" s="40"/>
      <c r="H258" s="39" t="str">
        <f>VLOOKUP(G258,'MITRA (REFERENSI)'!$A:$Z,16,FALSE)</f>
        <v>#N/A</v>
      </c>
      <c r="I258" s="39" t="str">
        <f>VLOOKUP(G258,'MITRA (REFERENSI)'!$A:$Z,25,FALSE)</f>
        <v>#N/A</v>
      </c>
      <c r="J258" s="38" t="str">
        <f>VLOOKUP(G258,'MITRA (REFERENSI)'!$A:$Z,26,FALSE)</f>
        <v>#N/A</v>
      </c>
      <c r="K258" s="38" t="str">
        <f>VLOOKUP(G258,'MITRA (REFERENSI)'!$A:$Z,15,FALSE)</f>
        <v>#N/A</v>
      </c>
      <c r="L258" s="38" t="str">
        <f>VLOOKUP(G258,'MITRA (REFERENSI)'!$A:$Z,15,FALSE)</f>
        <v>#N/A</v>
      </c>
      <c r="M258" s="38" t="str">
        <f>IF(B258=1,'KELAS (REFERENSI)'!M258,IF(B258=2,'KELAS (REFERENSI)'!M273,IF(B258=3,'KELAS (REFERENSI)'!M288,IF(B258=4,'KELAS (REFERENSI)'!M303,""))))</f>
        <v/>
      </c>
      <c r="N258" s="38" t="str">
        <f>IF(B258=1,'KELAS (REFERENSI)'!N258,IF(B258=2,'KELAS (REFERENSI)'!N273,IF(B258=3,'KELAS (REFERENSI)'!N288,IF(B258=4,'KELAS (REFERENSI)'!N303,""))))</f>
        <v/>
      </c>
      <c r="O258" s="38" t="str">
        <f>IF(B258=1,'KELAS (REFERENSI)'!O258,IF(B258=2,'KELAS (REFERENSI)'!O273,IF(B258=3,'KELAS (REFERENSI)'!O288,IF(B258=4,'KELAS (REFERENSI)'!O303,""))))</f>
        <v/>
      </c>
      <c r="P258" s="38" t="str">
        <f>IF(B258=1,'KELAS (REFERENSI)'!P258,IF(B258=2,'KELAS (REFERENSI)'!P273,IF(B258=3,'KELAS (REFERENSI)'!P288,IF(B258=4,'KELAS (REFERENSI)'!P303,""))))</f>
        <v/>
      </c>
      <c r="Q258" s="38" t="str">
        <f t="shared" si="4"/>
        <v>BPS Kota Jakarta Timur</v>
      </c>
      <c r="R258" s="38" t="str">
        <f t="shared" si="56"/>
        <v/>
      </c>
      <c r="S258" s="38" t="str">
        <f t="shared" ref="S258:T258" si="266">S257</f>
        <v>15 Juni sampai dengan 31 Agustus 2026</v>
      </c>
      <c r="T258" s="38" t="str">
        <f t="shared" si="266"/>
        <v>31 Agustus 2026</v>
      </c>
      <c r="U258" s="41"/>
      <c r="V258" s="41"/>
      <c r="W258" s="42"/>
      <c r="X258" s="42"/>
      <c r="Y258" s="42"/>
      <c r="Z258" s="42"/>
    </row>
    <row r="259" ht="15.75" customHeight="1">
      <c r="A259" s="36" t="s">
        <v>5321</v>
      </c>
      <c r="B259" s="37"/>
      <c r="C259" s="37"/>
      <c r="D259" s="38" t="str">
        <f t="shared" si="1"/>
        <v/>
      </c>
      <c r="E259" s="38" t="str">
        <f>VLOOKUP(D259,'KELAS (REFERENSI)'!$E$1:$J$68,6,FALSE)</f>
        <v>#N/A</v>
      </c>
      <c r="F259" s="39" t="str">
        <f t="shared" si="2"/>
        <v>PETUGAS.0258/SPK/SE/PPL/3172/2026</v>
      </c>
      <c r="G259" s="40"/>
      <c r="H259" s="39" t="str">
        <f>VLOOKUP(G259,'MITRA (REFERENSI)'!$A:$Z,16,FALSE)</f>
        <v>#N/A</v>
      </c>
      <c r="I259" s="39" t="str">
        <f>VLOOKUP(G259,'MITRA (REFERENSI)'!$A:$Z,25,FALSE)</f>
        <v>#N/A</v>
      </c>
      <c r="J259" s="38" t="str">
        <f>VLOOKUP(G259,'MITRA (REFERENSI)'!$A:$Z,26,FALSE)</f>
        <v>#N/A</v>
      </c>
      <c r="K259" s="38" t="str">
        <f>VLOOKUP(G259,'MITRA (REFERENSI)'!$A:$Z,15,FALSE)</f>
        <v>#N/A</v>
      </c>
      <c r="L259" s="38" t="str">
        <f>VLOOKUP(G259,'MITRA (REFERENSI)'!$A:$Z,15,FALSE)</f>
        <v>#N/A</v>
      </c>
      <c r="M259" s="38" t="str">
        <f>IF(B259=1,'KELAS (REFERENSI)'!M259,IF(B259=2,'KELAS (REFERENSI)'!M274,IF(B259=3,'KELAS (REFERENSI)'!M289,IF(B259=4,'KELAS (REFERENSI)'!M304,""))))</f>
        <v/>
      </c>
      <c r="N259" s="38" t="str">
        <f>IF(B259=1,'KELAS (REFERENSI)'!N259,IF(B259=2,'KELAS (REFERENSI)'!N274,IF(B259=3,'KELAS (REFERENSI)'!N289,IF(B259=4,'KELAS (REFERENSI)'!N304,""))))</f>
        <v/>
      </c>
      <c r="O259" s="38" t="str">
        <f>IF(B259=1,'KELAS (REFERENSI)'!O259,IF(B259=2,'KELAS (REFERENSI)'!O274,IF(B259=3,'KELAS (REFERENSI)'!O289,IF(B259=4,'KELAS (REFERENSI)'!O304,""))))</f>
        <v/>
      </c>
      <c r="P259" s="38" t="str">
        <f>IF(B259=1,'KELAS (REFERENSI)'!P259,IF(B259=2,'KELAS (REFERENSI)'!P274,IF(B259=3,'KELAS (REFERENSI)'!P289,IF(B259=4,'KELAS (REFERENSI)'!P304,""))))</f>
        <v/>
      </c>
      <c r="Q259" s="38" t="str">
        <f t="shared" si="4"/>
        <v>BPS Kota Jakarta Timur</v>
      </c>
      <c r="R259" s="38" t="str">
        <f t="shared" si="56"/>
        <v/>
      </c>
      <c r="S259" s="38" t="str">
        <f t="shared" ref="S259:T259" si="267">S258</f>
        <v>15 Juni sampai dengan 31 Agustus 2026</v>
      </c>
      <c r="T259" s="38" t="str">
        <f t="shared" si="267"/>
        <v>31 Agustus 2026</v>
      </c>
      <c r="U259" s="41"/>
      <c r="V259" s="41"/>
      <c r="W259" s="42"/>
      <c r="X259" s="42"/>
      <c r="Y259" s="42"/>
      <c r="Z259" s="42"/>
    </row>
    <row r="260" ht="15.75" customHeight="1">
      <c r="A260" s="36" t="s">
        <v>5322</v>
      </c>
      <c r="B260" s="37"/>
      <c r="C260" s="37"/>
      <c r="D260" s="38" t="str">
        <f t="shared" si="1"/>
        <v/>
      </c>
      <c r="E260" s="38" t="str">
        <f>VLOOKUP(D260,'KELAS (REFERENSI)'!$E$1:$J$68,6,FALSE)</f>
        <v>#N/A</v>
      </c>
      <c r="F260" s="39" t="str">
        <f t="shared" si="2"/>
        <v>PETUGAS.0259/SPK/SE/PPL/3172/2026</v>
      </c>
      <c r="G260" s="40"/>
      <c r="H260" s="39" t="str">
        <f>VLOOKUP(G260,'MITRA (REFERENSI)'!$A:$Z,16,FALSE)</f>
        <v>#N/A</v>
      </c>
      <c r="I260" s="39" t="str">
        <f>VLOOKUP(G260,'MITRA (REFERENSI)'!$A:$Z,25,FALSE)</f>
        <v>#N/A</v>
      </c>
      <c r="J260" s="38" t="str">
        <f>VLOOKUP(G260,'MITRA (REFERENSI)'!$A:$Z,26,FALSE)</f>
        <v>#N/A</v>
      </c>
      <c r="K260" s="38" t="str">
        <f>VLOOKUP(G260,'MITRA (REFERENSI)'!$A:$Z,15,FALSE)</f>
        <v>#N/A</v>
      </c>
      <c r="L260" s="38" t="str">
        <f>VLOOKUP(G260,'MITRA (REFERENSI)'!$A:$Z,15,FALSE)</f>
        <v>#N/A</v>
      </c>
      <c r="M260" s="38" t="str">
        <f>IF(B260=1,'KELAS (REFERENSI)'!M260,IF(B260=2,'KELAS (REFERENSI)'!M275,IF(B260=3,'KELAS (REFERENSI)'!M290,IF(B260=4,'KELAS (REFERENSI)'!M305,""))))</f>
        <v/>
      </c>
      <c r="N260" s="38" t="str">
        <f>IF(B260=1,'KELAS (REFERENSI)'!N260,IF(B260=2,'KELAS (REFERENSI)'!N275,IF(B260=3,'KELAS (REFERENSI)'!N290,IF(B260=4,'KELAS (REFERENSI)'!N305,""))))</f>
        <v/>
      </c>
      <c r="O260" s="38" t="str">
        <f>IF(B260=1,'KELAS (REFERENSI)'!O260,IF(B260=2,'KELAS (REFERENSI)'!O275,IF(B260=3,'KELAS (REFERENSI)'!O290,IF(B260=4,'KELAS (REFERENSI)'!O305,""))))</f>
        <v/>
      </c>
      <c r="P260" s="38" t="str">
        <f>IF(B260=1,'KELAS (REFERENSI)'!P260,IF(B260=2,'KELAS (REFERENSI)'!P275,IF(B260=3,'KELAS (REFERENSI)'!P290,IF(B260=4,'KELAS (REFERENSI)'!P305,""))))</f>
        <v/>
      </c>
      <c r="Q260" s="38" t="str">
        <f t="shared" si="4"/>
        <v>BPS Kota Jakarta Timur</v>
      </c>
      <c r="R260" s="38" t="str">
        <f t="shared" si="56"/>
        <v/>
      </c>
      <c r="S260" s="38" t="str">
        <f t="shared" ref="S260:T260" si="268">S259</f>
        <v>15 Juni sampai dengan 31 Agustus 2026</v>
      </c>
      <c r="T260" s="38" t="str">
        <f t="shared" si="268"/>
        <v>31 Agustus 2026</v>
      </c>
      <c r="U260" s="41"/>
      <c r="V260" s="41"/>
      <c r="W260" s="42"/>
      <c r="X260" s="42"/>
      <c r="Y260" s="42"/>
      <c r="Z260" s="42"/>
    </row>
    <row r="261" ht="15.75" customHeight="1">
      <c r="A261" s="36" t="s">
        <v>5323</v>
      </c>
      <c r="B261" s="37"/>
      <c r="C261" s="37"/>
      <c r="D261" s="38" t="str">
        <f t="shared" si="1"/>
        <v/>
      </c>
      <c r="E261" s="38" t="str">
        <f>VLOOKUP(D261,'KELAS (REFERENSI)'!$E$1:$J$68,6,FALSE)</f>
        <v>#N/A</v>
      </c>
      <c r="F261" s="39" t="str">
        <f t="shared" si="2"/>
        <v>PETUGAS.0260/SPK/SE/PPL/3172/2026</v>
      </c>
      <c r="G261" s="40"/>
      <c r="H261" s="39" t="str">
        <f>VLOOKUP(G261,'MITRA (REFERENSI)'!$A:$Z,16,FALSE)</f>
        <v>#N/A</v>
      </c>
      <c r="I261" s="39" t="str">
        <f>VLOOKUP(G261,'MITRA (REFERENSI)'!$A:$Z,25,FALSE)</f>
        <v>#N/A</v>
      </c>
      <c r="J261" s="38" t="str">
        <f>VLOOKUP(G261,'MITRA (REFERENSI)'!$A:$Z,26,FALSE)</f>
        <v>#N/A</v>
      </c>
      <c r="K261" s="38" t="str">
        <f>VLOOKUP(G261,'MITRA (REFERENSI)'!$A:$Z,15,FALSE)</f>
        <v>#N/A</v>
      </c>
      <c r="L261" s="38" t="str">
        <f>VLOOKUP(G261,'MITRA (REFERENSI)'!$A:$Z,15,FALSE)</f>
        <v>#N/A</v>
      </c>
      <c r="M261" s="38" t="str">
        <f>IF(B261=1,'KELAS (REFERENSI)'!M261,IF(B261=2,'KELAS (REFERENSI)'!M276,IF(B261=3,'KELAS (REFERENSI)'!M291,IF(B261=4,'KELAS (REFERENSI)'!M306,""))))</f>
        <v/>
      </c>
      <c r="N261" s="38" t="str">
        <f>IF(B261=1,'KELAS (REFERENSI)'!N261,IF(B261=2,'KELAS (REFERENSI)'!N276,IF(B261=3,'KELAS (REFERENSI)'!N291,IF(B261=4,'KELAS (REFERENSI)'!N306,""))))</f>
        <v/>
      </c>
      <c r="O261" s="38" t="str">
        <f>IF(B261=1,'KELAS (REFERENSI)'!O261,IF(B261=2,'KELAS (REFERENSI)'!O276,IF(B261=3,'KELAS (REFERENSI)'!O291,IF(B261=4,'KELAS (REFERENSI)'!O306,""))))</f>
        <v/>
      </c>
      <c r="P261" s="38" t="str">
        <f>IF(B261=1,'KELAS (REFERENSI)'!P261,IF(B261=2,'KELAS (REFERENSI)'!P276,IF(B261=3,'KELAS (REFERENSI)'!P291,IF(B261=4,'KELAS (REFERENSI)'!P306,""))))</f>
        <v/>
      </c>
      <c r="Q261" s="38" t="str">
        <f t="shared" si="4"/>
        <v>BPS Kota Jakarta Timur</v>
      </c>
      <c r="R261" s="38" t="str">
        <f t="shared" si="56"/>
        <v/>
      </c>
      <c r="S261" s="38" t="str">
        <f t="shared" ref="S261:T261" si="269">S260</f>
        <v>15 Juni sampai dengan 31 Agustus 2026</v>
      </c>
      <c r="T261" s="38" t="str">
        <f t="shared" si="269"/>
        <v>31 Agustus 2026</v>
      </c>
      <c r="U261" s="41"/>
      <c r="V261" s="41"/>
      <c r="W261" s="42"/>
      <c r="X261" s="42"/>
      <c r="Y261" s="42"/>
      <c r="Z261" s="42"/>
    </row>
    <row r="262" ht="15.75" customHeight="1">
      <c r="A262" s="36" t="s">
        <v>5324</v>
      </c>
      <c r="B262" s="37"/>
      <c r="C262" s="37"/>
      <c r="D262" s="38" t="str">
        <f t="shared" si="1"/>
        <v/>
      </c>
      <c r="E262" s="38" t="str">
        <f>VLOOKUP(D262,'KELAS (REFERENSI)'!$E$1:$J$68,6,FALSE)</f>
        <v>#N/A</v>
      </c>
      <c r="F262" s="39" t="str">
        <f t="shared" si="2"/>
        <v>PETUGAS.0261/SPK/SE/PPL/3172/2026</v>
      </c>
      <c r="G262" s="40"/>
      <c r="H262" s="39" t="str">
        <f>VLOOKUP(G262,'MITRA (REFERENSI)'!$A:$Z,16,FALSE)</f>
        <v>#N/A</v>
      </c>
      <c r="I262" s="39" t="str">
        <f>VLOOKUP(G262,'MITRA (REFERENSI)'!$A:$Z,25,FALSE)</f>
        <v>#N/A</v>
      </c>
      <c r="J262" s="38" t="str">
        <f>VLOOKUP(G262,'MITRA (REFERENSI)'!$A:$Z,26,FALSE)</f>
        <v>#N/A</v>
      </c>
      <c r="K262" s="38" t="str">
        <f>VLOOKUP(G262,'MITRA (REFERENSI)'!$A:$Z,15,FALSE)</f>
        <v>#N/A</v>
      </c>
      <c r="L262" s="38" t="str">
        <f>VLOOKUP(G262,'MITRA (REFERENSI)'!$A:$Z,15,FALSE)</f>
        <v>#N/A</v>
      </c>
      <c r="M262" s="38" t="str">
        <f>IF(B262=1,'KELAS (REFERENSI)'!M262,IF(B262=2,'KELAS (REFERENSI)'!M277,IF(B262=3,'KELAS (REFERENSI)'!M292,IF(B262=4,'KELAS (REFERENSI)'!M307,""))))</f>
        <v/>
      </c>
      <c r="N262" s="38" t="str">
        <f>IF(B262=1,'KELAS (REFERENSI)'!N262,IF(B262=2,'KELAS (REFERENSI)'!N277,IF(B262=3,'KELAS (REFERENSI)'!N292,IF(B262=4,'KELAS (REFERENSI)'!N307,""))))</f>
        <v/>
      </c>
      <c r="O262" s="38" t="str">
        <f>IF(B262=1,'KELAS (REFERENSI)'!O262,IF(B262=2,'KELAS (REFERENSI)'!O277,IF(B262=3,'KELAS (REFERENSI)'!O292,IF(B262=4,'KELAS (REFERENSI)'!O307,""))))</f>
        <v/>
      </c>
      <c r="P262" s="38" t="str">
        <f>IF(B262=1,'KELAS (REFERENSI)'!P262,IF(B262=2,'KELAS (REFERENSI)'!P277,IF(B262=3,'KELAS (REFERENSI)'!P292,IF(B262=4,'KELAS (REFERENSI)'!P307,""))))</f>
        <v/>
      </c>
      <c r="Q262" s="38" t="str">
        <f t="shared" si="4"/>
        <v>BPS Kota Jakarta Timur</v>
      </c>
      <c r="R262" s="38" t="str">
        <f t="shared" si="56"/>
        <v/>
      </c>
      <c r="S262" s="38" t="str">
        <f t="shared" ref="S262:T262" si="270">S261</f>
        <v>15 Juni sampai dengan 31 Agustus 2026</v>
      </c>
      <c r="T262" s="38" t="str">
        <f t="shared" si="270"/>
        <v>31 Agustus 2026</v>
      </c>
      <c r="U262" s="41"/>
      <c r="V262" s="41"/>
      <c r="W262" s="42"/>
      <c r="X262" s="42"/>
      <c r="Y262" s="42"/>
      <c r="Z262" s="42"/>
    </row>
    <row r="263" ht="15.75" customHeight="1">
      <c r="A263" s="36" t="s">
        <v>5325</v>
      </c>
      <c r="B263" s="37"/>
      <c r="C263" s="37"/>
      <c r="D263" s="38" t="str">
        <f t="shared" si="1"/>
        <v/>
      </c>
      <c r="E263" s="38" t="str">
        <f>VLOOKUP(D263,'KELAS (REFERENSI)'!$E$1:$J$68,6,FALSE)</f>
        <v>#N/A</v>
      </c>
      <c r="F263" s="39" t="str">
        <f t="shared" si="2"/>
        <v>PETUGAS.0262/SPK/SE/PPL/3172/2026</v>
      </c>
      <c r="G263" s="40"/>
      <c r="H263" s="39" t="str">
        <f>VLOOKUP(G263,'MITRA (REFERENSI)'!$A:$Z,16,FALSE)</f>
        <v>#N/A</v>
      </c>
      <c r="I263" s="39" t="str">
        <f>VLOOKUP(G263,'MITRA (REFERENSI)'!$A:$Z,25,FALSE)</f>
        <v>#N/A</v>
      </c>
      <c r="J263" s="38" t="str">
        <f>VLOOKUP(G263,'MITRA (REFERENSI)'!$A:$Z,26,FALSE)</f>
        <v>#N/A</v>
      </c>
      <c r="K263" s="38" t="str">
        <f>VLOOKUP(G263,'MITRA (REFERENSI)'!$A:$Z,15,FALSE)</f>
        <v>#N/A</v>
      </c>
      <c r="L263" s="38" t="str">
        <f>VLOOKUP(G263,'MITRA (REFERENSI)'!$A:$Z,15,FALSE)</f>
        <v>#N/A</v>
      </c>
      <c r="M263" s="38" t="str">
        <f>IF(B263=1,'KELAS (REFERENSI)'!M263,IF(B263=2,'KELAS (REFERENSI)'!M278,IF(B263=3,'KELAS (REFERENSI)'!M293,IF(B263=4,'KELAS (REFERENSI)'!M308,""))))</f>
        <v/>
      </c>
      <c r="N263" s="38" t="str">
        <f>IF(B263=1,'KELAS (REFERENSI)'!N263,IF(B263=2,'KELAS (REFERENSI)'!N278,IF(B263=3,'KELAS (REFERENSI)'!N293,IF(B263=4,'KELAS (REFERENSI)'!N308,""))))</f>
        <v/>
      </c>
      <c r="O263" s="38" t="str">
        <f>IF(B263=1,'KELAS (REFERENSI)'!O263,IF(B263=2,'KELAS (REFERENSI)'!O278,IF(B263=3,'KELAS (REFERENSI)'!O293,IF(B263=4,'KELAS (REFERENSI)'!O308,""))))</f>
        <v/>
      </c>
      <c r="P263" s="38" t="str">
        <f>IF(B263=1,'KELAS (REFERENSI)'!P263,IF(B263=2,'KELAS (REFERENSI)'!P278,IF(B263=3,'KELAS (REFERENSI)'!P293,IF(B263=4,'KELAS (REFERENSI)'!P308,""))))</f>
        <v/>
      </c>
      <c r="Q263" s="38" t="str">
        <f t="shared" si="4"/>
        <v>BPS Kota Jakarta Timur</v>
      </c>
      <c r="R263" s="38" t="str">
        <f t="shared" si="56"/>
        <v/>
      </c>
      <c r="S263" s="38" t="str">
        <f t="shared" ref="S263:T263" si="271">S262</f>
        <v>15 Juni sampai dengan 31 Agustus 2026</v>
      </c>
      <c r="T263" s="38" t="str">
        <f t="shared" si="271"/>
        <v>31 Agustus 2026</v>
      </c>
      <c r="U263" s="41"/>
      <c r="V263" s="41"/>
      <c r="W263" s="42"/>
      <c r="X263" s="42"/>
      <c r="Y263" s="42"/>
      <c r="Z263" s="42"/>
    </row>
    <row r="264" ht="15.75" customHeight="1">
      <c r="A264" s="36" t="s">
        <v>5326</v>
      </c>
      <c r="B264" s="37"/>
      <c r="C264" s="37"/>
      <c r="D264" s="38" t="str">
        <f t="shared" si="1"/>
        <v/>
      </c>
      <c r="E264" s="38" t="str">
        <f>VLOOKUP(D264,'KELAS (REFERENSI)'!$E$1:$J$68,6,FALSE)</f>
        <v>#N/A</v>
      </c>
      <c r="F264" s="39" t="str">
        <f t="shared" si="2"/>
        <v>PETUGAS.0263/SPK/SE/PPL/3172/2026</v>
      </c>
      <c r="G264" s="40"/>
      <c r="H264" s="39" t="str">
        <f>VLOOKUP(G264,'MITRA (REFERENSI)'!$A:$Z,16,FALSE)</f>
        <v>#N/A</v>
      </c>
      <c r="I264" s="39" t="str">
        <f>VLOOKUP(G264,'MITRA (REFERENSI)'!$A:$Z,25,FALSE)</f>
        <v>#N/A</v>
      </c>
      <c r="J264" s="38" t="str">
        <f>VLOOKUP(G264,'MITRA (REFERENSI)'!$A:$Z,26,FALSE)</f>
        <v>#N/A</v>
      </c>
      <c r="K264" s="38" t="str">
        <f>VLOOKUP(G264,'MITRA (REFERENSI)'!$A:$Z,15,FALSE)</f>
        <v>#N/A</v>
      </c>
      <c r="L264" s="38" t="str">
        <f>VLOOKUP(G264,'MITRA (REFERENSI)'!$A:$Z,15,FALSE)</f>
        <v>#N/A</v>
      </c>
      <c r="M264" s="38" t="str">
        <f>IF(B264=1,'KELAS (REFERENSI)'!M264,IF(B264=2,'KELAS (REFERENSI)'!M279,IF(B264=3,'KELAS (REFERENSI)'!M294,IF(B264=4,'KELAS (REFERENSI)'!M309,""))))</f>
        <v/>
      </c>
      <c r="N264" s="38" t="str">
        <f>IF(B264=1,'KELAS (REFERENSI)'!N264,IF(B264=2,'KELAS (REFERENSI)'!N279,IF(B264=3,'KELAS (REFERENSI)'!N294,IF(B264=4,'KELAS (REFERENSI)'!N309,""))))</f>
        <v/>
      </c>
      <c r="O264" s="38" t="str">
        <f>IF(B264=1,'KELAS (REFERENSI)'!O264,IF(B264=2,'KELAS (REFERENSI)'!O279,IF(B264=3,'KELAS (REFERENSI)'!O294,IF(B264=4,'KELAS (REFERENSI)'!O309,""))))</f>
        <v/>
      </c>
      <c r="P264" s="38" t="str">
        <f>IF(B264=1,'KELAS (REFERENSI)'!P264,IF(B264=2,'KELAS (REFERENSI)'!P279,IF(B264=3,'KELAS (REFERENSI)'!P294,IF(B264=4,'KELAS (REFERENSI)'!P309,""))))</f>
        <v/>
      </c>
      <c r="Q264" s="38" t="str">
        <f t="shared" si="4"/>
        <v>BPS Kota Jakarta Timur</v>
      </c>
      <c r="R264" s="38" t="str">
        <f t="shared" si="56"/>
        <v/>
      </c>
      <c r="S264" s="38" t="str">
        <f t="shared" ref="S264:T264" si="272">S263</f>
        <v>15 Juni sampai dengan 31 Agustus 2026</v>
      </c>
      <c r="T264" s="38" t="str">
        <f t="shared" si="272"/>
        <v>31 Agustus 2026</v>
      </c>
      <c r="U264" s="41"/>
      <c r="V264" s="41"/>
      <c r="W264" s="42"/>
      <c r="X264" s="42"/>
      <c r="Y264" s="42"/>
      <c r="Z264" s="42"/>
    </row>
    <row r="265" ht="15.75" customHeight="1">
      <c r="A265" s="36" t="s">
        <v>5327</v>
      </c>
      <c r="B265" s="37"/>
      <c r="C265" s="37"/>
      <c r="D265" s="38" t="str">
        <f t="shared" si="1"/>
        <v/>
      </c>
      <c r="E265" s="38" t="str">
        <f>VLOOKUP(D265,'KELAS (REFERENSI)'!$E$1:$J$68,6,FALSE)</f>
        <v>#N/A</v>
      </c>
      <c r="F265" s="39" t="str">
        <f t="shared" si="2"/>
        <v>PETUGAS.0264/SPK/SE/PPL/3172/2026</v>
      </c>
      <c r="G265" s="40"/>
      <c r="H265" s="39" t="str">
        <f>VLOOKUP(G265,'MITRA (REFERENSI)'!$A:$Z,16,FALSE)</f>
        <v>#N/A</v>
      </c>
      <c r="I265" s="39" t="str">
        <f>VLOOKUP(G265,'MITRA (REFERENSI)'!$A:$Z,25,FALSE)</f>
        <v>#N/A</v>
      </c>
      <c r="J265" s="38" t="str">
        <f>VLOOKUP(G265,'MITRA (REFERENSI)'!$A:$Z,26,FALSE)</f>
        <v>#N/A</v>
      </c>
      <c r="K265" s="38" t="str">
        <f>VLOOKUP(G265,'MITRA (REFERENSI)'!$A:$Z,15,FALSE)</f>
        <v>#N/A</v>
      </c>
      <c r="L265" s="38" t="str">
        <f>VLOOKUP(G265,'MITRA (REFERENSI)'!$A:$Z,15,FALSE)</f>
        <v>#N/A</v>
      </c>
      <c r="M265" s="38" t="str">
        <f>IF(B265=1,'KELAS (REFERENSI)'!M265,IF(B265=2,'KELAS (REFERENSI)'!M280,IF(B265=3,'KELAS (REFERENSI)'!M295,IF(B265=4,'KELAS (REFERENSI)'!M310,""))))</f>
        <v/>
      </c>
      <c r="N265" s="38" t="str">
        <f>IF(B265=1,'KELAS (REFERENSI)'!N265,IF(B265=2,'KELAS (REFERENSI)'!N280,IF(B265=3,'KELAS (REFERENSI)'!N295,IF(B265=4,'KELAS (REFERENSI)'!N310,""))))</f>
        <v/>
      </c>
      <c r="O265" s="38" t="str">
        <f>IF(B265=1,'KELAS (REFERENSI)'!O265,IF(B265=2,'KELAS (REFERENSI)'!O280,IF(B265=3,'KELAS (REFERENSI)'!O295,IF(B265=4,'KELAS (REFERENSI)'!O310,""))))</f>
        <v/>
      </c>
      <c r="P265" s="38" t="str">
        <f>IF(B265=1,'KELAS (REFERENSI)'!P265,IF(B265=2,'KELAS (REFERENSI)'!P280,IF(B265=3,'KELAS (REFERENSI)'!P295,IF(B265=4,'KELAS (REFERENSI)'!P310,""))))</f>
        <v/>
      </c>
      <c r="Q265" s="38" t="str">
        <f t="shared" si="4"/>
        <v>BPS Kota Jakarta Timur</v>
      </c>
      <c r="R265" s="38" t="str">
        <f t="shared" si="56"/>
        <v/>
      </c>
      <c r="S265" s="38" t="str">
        <f t="shared" ref="S265:T265" si="273">S264</f>
        <v>15 Juni sampai dengan 31 Agustus 2026</v>
      </c>
      <c r="T265" s="38" t="str">
        <f t="shared" si="273"/>
        <v>31 Agustus 2026</v>
      </c>
      <c r="U265" s="41"/>
      <c r="V265" s="41"/>
      <c r="W265" s="42"/>
      <c r="X265" s="42"/>
      <c r="Y265" s="42"/>
      <c r="Z265" s="42"/>
    </row>
    <row r="266" ht="15.75" customHeight="1">
      <c r="A266" s="36" t="s">
        <v>5328</v>
      </c>
      <c r="B266" s="37"/>
      <c r="C266" s="37"/>
      <c r="D266" s="38" t="str">
        <f t="shared" si="1"/>
        <v/>
      </c>
      <c r="E266" s="38" t="str">
        <f>VLOOKUP(D266,'KELAS (REFERENSI)'!$E$1:$J$68,6,FALSE)</f>
        <v>#N/A</v>
      </c>
      <c r="F266" s="39" t="str">
        <f t="shared" si="2"/>
        <v>PETUGAS.0265/SPK/SE/PPL/3172/2026</v>
      </c>
      <c r="G266" s="40"/>
      <c r="H266" s="39" t="str">
        <f>VLOOKUP(G266,'MITRA (REFERENSI)'!$A:$Z,16,FALSE)</f>
        <v>#N/A</v>
      </c>
      <c r="I266" s="39" t="str">
        <f>VLOOKUP(G266,'MITRA (REFERENSI)'!$A:$Z,25,FALSE)</f>
        <v>#N/A</v>
      </c>
      <c r="J266" s="38" t="str">
        <f>VLOOKUP(G266,'MITRA (REFERENSI)'!$A:$Z,26,FALSE)</f>
        <v>#N/A</v>
      </c>
      <c r="K266" s="38" t="str">
        <f>VLOOKUP(G266,'MITRA (REFERENSI)'!$A:$Z,15,FALSE)</f>
        <v>#N/A</v>
      </c>
      <c r="L266" s="38" t="str">
        <f>VLOOKUP(G266,'MITRA (REFERENSI)'!$A:$Z,15,FALSE)</f>
        <v>#N/A</v>
      </c>
      <c r="M266" s="38" t="str">
        <f>IF(B266=1,'KELAS (REFERENSI)'!M266,IF(B266=2,'KELAS (REFERENSI)'!M281,IF(B266=3,'KELAS (REFERENSI)'!M296,IF(B266=4,'KELAS (REFERENSI)'!M311,""))))</f>
        <v/>
      </c>
      <c r="N266" s="38" t="str">
        <f>IF(B266=1,'KELAS (REFERENSI)'!N266,IF(B266=2,'KELAS (REFERENSI)'!N281,IF(B266=3,'KELAS (REFERENSI)'!N296,IF(B266=4,'KELAS (REFERENSI)'!N311,""))))</f>
        <v/>
      </c>
      <c r="O266" s="38" t="str">
        <f>IF(B266=1,'KELAS (REFERENSI)'!O266,IF(B266=2,'KELAS (REFERENSI)'!O281,IF(B266=3,'KELAS (REFERENSI)'!O296,IF(B266=4,'KELAS (REFERENSI)'!O311,""))))</f>
        <v/>
      </c>
      <c r="P266" s="38" t="str">
        <f>IF(B266=1,'KELAS (REFERENSI)'!P266,IF(B266=2,'KELAS (REFERENSI)'!P281,IF(B266=3,'KELAS (REFERENSI)'!P296,IF(B266=4,'KELAS (REFERENSI)'!P311,""))))</f>
        <v/>
      </c>
      <c r="Q266" s="38" t="str">
        <f t="shared" si="4"/>
        <v>BPS Kota Jakarta Timur</v>
      </c>
      <c r="R266" s="38" t="str">
        <f t="shared" si="56"/>
        <v/>
      </c>
      <c r="S266" s="38" t="str">
        <f t="shared" ref="S266:T266" si="274">S265</f>
        <v>15 Juni sampai dengan 31 Agustus 2026</v>
      </c>
      <c r="T266" s="38" t="str">
        <f t="shared" si="274"/>
        <v>31 Agustus 2026</v>
      </c>
      <c r="U266" s="41"/>
      <c r="V266" s="41"/>
      <c r="W266" s="42"/>
      <c r="X266" s="42"/>
      <c r="Y266" s="42"/>
      <c r="Z266" s="42"/>
    </row>
    <row r="267" ht="15.75" customHeight="1">
      <c r="A267" s="36" t="s">
        <v>5329</v>
      </c>
      <c r="B267" s="37"/>
      <c r="C267" s="37"/>
      <c r="D267" s="38" t="str">
        <f t="shared" si="1"/>
        <v/>
      </c>
      <c r="E267" s="38" t="str">
        <f>VLOOKUP(D267,'KELAS (REFERENSI)'!$E$1:$J$68,6,FALSE)</f>
        <v>#N/A</v>
      </c>
      <c r="F267" s="39" t="str">
        <f t="shared" si="2"/>
        <v>PETUGAS.0266/SPK/SE/PPL/3172/2026</v>
      </c>
      <c r="G267" s="40"/>
      <c r="H267" s="39" t="str">
        <f>VLOOKUP(G267,'MITRA (REFERENSI)'!$A:$Z,16,FALSE)</f>
        <v>#N/A</v>
      </c>
      <c r="I267" s="39" t="str">
        <f>VLOOKUP(G267,'MITRA (REFERENSI)'!$A:$Z,25,FALSE)</f>
        <v>#N/A</v>
      </c>
      <c r="J267" s="38" t="str">
        <f>VLOOKUP(G267,'MITRA (REFERENSI)'!$A:$Z,26,FALSE)</f>
        <v>#N/A</v>
      </c>
      <c r="K267" s="38" t="str">
        <f>VLOOKUP(G267,'MITRA (REFERENSI)'!$A:$Z,15,FALSE)</f>
        <v>#N/A</v>
      </c>
      <c r="L267" s="38" t="str">
        <f>VLOOKUP(G267,'MITRA (REFERENSI)'!$A:$Z,15,FALSE)</f>
        <v>#N/A</v>
      </c>
      <c r="M267" s="38" t="str">
        <f>IF(B267=1,'KELAS (REFERENSI)'!M267,IF(B267=2,'KELAS (REFERENSI)'!M282,IF(B267=3,'KELAS (REFERENSI)'!M297,IF(B267=4,'KELAS (REFERENSI)'!M312,""))))</f>
        <v/>
      </c>
      <c r="N267" s="38" t="str">
        <f>IF(B267=1,'KELAS (REFERENSI)'!N267,IF(B267=2,'KELAS (REFERENSI)'!N282,IF(B267=3,'KELAS (REFERENSI)'!N297,IF(B267=4,'KELAS (REFERENSI)'!N312,""))))</f>
        <v/>
      </c>
      <c r="O267" s="38" t="str">
        <f>IF(B267=1,'KELAS (REFERENSI)'!O267,IF(B267=2,'KELAS (REFERENSI)'!O282,IF(B267=3,'KELAS (REFERENSI)'!O297,IF(B267=4,'KELAS (REFERENSI)'!O312,""))))</f>
        <v/>
      </c>
      <c r="P267" s="38" t="str">
        <f>IF(B267=1,'KELAS (REFERENSI)'!P267,IF(B267=2,'KELAS (REFERENSI)'!P282,IF(B267=3,'KELAS (REFERENSI)'!P297,IF(B267=4,'KELAS (REFERENSI)'!P312,""))))</f>
        <v/>
      </c>
      <c r="Q267" s="38" t="str">
        <f t="shared" si="4"/>
        <v>BPS Kota Jakarta Timur</v>
      </c>
      <c r="R267" s="38" t="str">
        <f t="shared" si="56"/>
        <v/>
      </c>
      <c r="S267" s="38" t="str">
        <f t="shared" ref="S267:T267" si="275">S266</f>
        <v>15 Juni sampai dengan 31 Agustus 2026</v>
      </c>
      <c r="T267" s="38" t="str">
        <f t="shared" si="275"/>
        <v>31 Agustus 2026</v>
      </c>
      <c r="U267" s="41"/>
      <c r="V267" s="41"/>
      <c r="W267" s="42"/>
      <c r="X267" s="42"/>
      <c r="Y267" s="42"/>
      <c r="Z267" s="42"/>
    </row>
    <row r="268" ht="15.75" customHeight="1">
      <c r="A268" s="36" t="s">
        <v>5330</v>
      </c>
      <c r="B268" s="37"/>
      <c r="C268" s="37"/>
      <c r="D268" s="38" t="str">
        <f t="shared" si="1"/>
        <v/>
      </c>
      <c r="E268" s="38" t="str">
        <f>VLOOKUP(D268,'KELAS (REFERENSI)'!$E$1:$J$68,6,FALSE)</f>
        <v>#N/A</v>
      </c>
      <c r="F268" s="39" t="str">
        <f t="shared" si="2"/>
        <v>PETUGAS.0267/SPK/SE/PPL/3172/2026</v>
      </c>
      <c r="G268" s="40"/>
      <c r="H268" s="39" t="str">
        <f>VLOOKUP(G268,'MITRA (REFERENSI)'!$A:$Z,16,FALSE)</f>
        <v>#N/A</v>
      </c>
      <c r="I268" s="39" t="str">
        <f>VLOOKUP(G268,'MITRA (REFERENSI)'!$A:$Z,25,FALSE)</f>
        <v>#N/A</v>
      </c>
      <c r="J268" s="38" t="str">
        <f>VLOOKUP(G268,'MITRA (REFERENSI)'!$A:$Z,26,FALSE)</f>
        <v>#N/A</v>
      </c>
      <c r="K268" s="38" t="str">
        <f>VLOOKUP(G268,'MITRA (REFERENSI)'!$A:$Z,15,FALSE)</f>
        <v>#N/A</v>
      </c>
      <c r="L268" s="38" t="str">
        <f>VLOOKUP(G268,'MITRA (REFERENSI)'!$A:$Z,15,FALSE)</f>
        <v>#N/A</v>
      </c>
      <c r="M268" s="38" t="str">
        <f>IF(B268=1,'KELAS (REFERENSI)'!M268,IF(B268=2,'KELAS (REFERENSI)'!M283,IF(B268=3,'KELAS (REFERENSI)'!M298,IF(B268=4,'KELAS (REFERENSI)'!M313,""))))</f>
        <v/>
      </c>
      <c r="N268" s="38" t="str">
        <f>IF(B268=1,'KELAS (REFERENSI)'!N268,IF(B268=2,'KELAS (REFERENSI)'!N283,IF(B268=3,'KELAS (REFERENSI)'!N298,IF(B268=4,'KELAS (REFERENSI)'!N313,""))))</f>
        <v/>
      </c>
      <c r="O268" s="38" t="str">
        <f>IF(B268=1,'KELAS (REFERENSI)'!O268,IF(B268=2,'KELAS (REFERENSI)'!O283,IF(B268=3,'KELAS (REFERENSI)'!O298,IF(B268=4,'KELAS (REFERENSI)'!O313,""))))</f>
        <v/>
      </c>
      <c r="P268" s="38" t="str">
        <f>IF(B268=1,'KELAS (REFERENSI)'!P268,IF(B268=2,'KELAS (REFERENSI)'!P283,IF(B268=3,'KELAS (REFERENSI)'!P298,IF(B268=4,'KELAS (REFERENSI)'!P313,""))))</f>
        <v/>
      </c>
      <c r="Q268" s="38" t="str">
        <f t="shared" si="4"/>
        <v>BPS Kota Jakarta Timur</v>
      </c>
      <c r="R268" s="38" t="str">
        <f t="shared" si="56"/>
        <v/>
      </c>
      <c r="S268" s="38" t="str">
        <f t="shared" ref="S268:T268" si="276">S267</f>
        <v>15 Juni sampai dengan 31 Agustus 2026</v>
      </c>
      <c r="T268" s="38" t="str">
        <f t="shared" si="276"/>
        <v>31 Agustus 2026</v>
      </c>
      <c r="U268" s="41"/>
      <c r="V268" s="41"/>
      <c r="W268" s="42"/>
      <c r="X268" s="42"/>
      <c r="Y268" s="42"/>
      <c r="Z268" s="42"/>
    </row>
    <row r="269" ht="15.75" customHeight="1">
      <c r="A269" s="36" t="s">
        <v>5331</v>
      </c>
      <c r="B269" s="37"/>
      <c r="C269" s="37"/>
      <c r="D269" s="38" t="str">
        <f t="shared" si="1"/>
        <v/>
      </c>
      <c r="E269" s="38" t="str">
        <f>VLOOKUP(D269,'KELAS (REFERENSI)'!$E$1:$J$68,6,FALSE)</f>
        <v>#N/A</v>
      </c>
      <c r="F269" s="39" t="str">
        <f t="shared" si="2"/>
        <v>PETUGAS.0268/SPK/SE/PPL/3172/2026</v>
      </c>
      <c r="G269" s="40"/>
      <c r="H269" s="39" t="str">
        <f>VLOOKUP(G269,'MITRA (REFERENSI)'!$A:$Z,16,FALSE)</f>
        <v>#N/A</v>
      </c>
      <c r="I269" s="39" t="str">
        <f>VLOOKUP(G269,'MITRA (REFERENSI)'!$A:$Z,25,FALSE)</f>
        <v>#N/A</v>
      </c>
      <c r="J269" s="38" t="str">
        <f>VLOOKUP(G269,'MITRA (REFERENSI)'!$A:$Z,26,FALSE)</f>
        <v>#N/A</v>
      </c>
      <c r="K269" s="38" t="str">
        <f>VLOOKUP(G269,'MITRA (REFERENSI)'!$A:$Z,15,FALSE)</f>
        <v>#N/A</v>
      </c>
      <c r="L269" s="38" t="str">
        <f>VLOOKUP(G269,'MITRA (REFERENSI)'!$A:$Z,15,FALSE)</f>
        <v>#N/A</v>
      </c>
      <c r="M269" s="38" t="str">
        <f>IF(B269=1,'KELAS (REFERENSI)'!M269,IF(B269=2,'KELAS (REFERENSI)'!M284,IF(B269=3,'KELAS (REFERENSI)'!M299,IF(B269=4,'KELAS (REFERENSI)'!M314,""))))</f>
        <v/>
      </c>
      <c r="N269" s="38" t="str">
        <f>IF(B269=1,'KELAS (REFERENSI)'!N269,IF(B269=2,'KELAS (REFERENSI)'!N284,IF(B269=3,'KELAS (REFERENSI)'!N299,IF(B269=4,'KELAS (REFERENSI)'!N314,""))))</f>
        <v/>
      </c>
      <c r="O269" s="38" t="str">
        <f>IF(B269=1,'KELAS (REFERENSI)'!O269,IF(B269=2,'KELAS (REFERENSI)'!O284,IF(B269=3,'KELAS (REFERENSI)'!O299,IF(B269=4,'KELAS (REFERENSI)'!O314,""))))</f>
        <v/>
      </c>
      <c r="P269" s="38" t="str">
        <f>IF(B269=1,'KELAS (REFERENSI)'!P269,IF(B269=2,'KELAS (REFERENSI)'!P284,IF(B269=3,'KELAS (REFERENSI)'!P299,IF(B269=4,'KELAS (REFERENSI)'!P314,""))))</f>
        <v/>
      </c>
      <c r="Q269" s="38" t="str">
        <f t="shared" si="4"/>
        <v>BPS Kota Jakarta Timur</v>
      </c>
      <c r="R269" s="38" t="str">
        <f t="shared" si="56"/>
        <v/>
      </c>
      <c r="S269" s="38" t="str">
        <f t="shared" ref="S269:T269" si="277">S268</f>
        <v>15 Juni sampai dengan 31 Agustus 2026</v>
      </c>
      <c r="T269" s="38" t="str">
        <f t="shared" si="277"/>
        <v>31 Agustus 2026</v>
      </c>
      <c r="U269" s="41"/>
      <c r="V269" s="41"/>
      <c r="W269" s="42"/>
      <c r="X269" s="42"/>
      <c r="Y269" s="42"/>
      <c r="Z269" s="42"/>
    </row>
    <row r="270" ht="15.75" customHeight="1">
      <c r="A270" s="36" t="s">
        <v>5332</v>
      </c>
      <c r="B270" s="37"/>
      <c r="C270" s="37"/>
      <c r="D270" s="38" t="str">
        <f t="shared" si="1"/>
        <v/>
      </c>
      <c r="E270" s="38" t="str">
        <f>VLOOKUP(D270,'KELAS (REFERENSI)'!$E$1:$J$68,6,FALSE)</f>
        <v>#N/A</v>
      </c>
      <c r="F270" s="39" t="str">
        <f t="shared" si="2"/>
        <v>PETUGAS.0269/SPK/SE/PPL/3172/2026</v>
      </c>
      <c r="G270" s="40"/>
      <c r="H270" s="39" t="str">
        <f>VLOOKUP(G270,'MITRA (REFERENSI)'!$A:$Z,16,FALSE)</f>
        <v>#N/A</v>
      </c>
      <c r="I270" s="39" t="str">
        <f>VLOOKUP(G270,'MITRA (REFERENSI)'!$A:$Z,25,FALSE)</f>
        <v>#N/A</v>
      </c>
      <c r="J270" s="38" t="str">
        <f>VLOOKUP(G270,'MITRA (REFERENSI)'!$A:$Z,26,FALSE)</f>
        <v>#N/A</v>
      </c>
      <c r="K270" s="38" t="str">
        <f>VLOOKUP(G270,'MITRA (REFERENSI)'!$A:$Z,15,FALSE)</f>
        <v>#N/A</v>
      </c>
      <c r="L270" s="38" t="str">
        <f>VLOOKUP(G270,'MITRA (REFERENSI)'!$A:$Z,15,FALSE)</f>
        <v>#N/A</v>
      </c>
      <c r="M270" s="38" t="str">
        <f>IF(B270=1,'KELAS (REFERENSI)'!M270,IF(B270=2,'KELAS (REFERENSI)'!M285,IF(B270=3,'KELAS (REFERENSI)'!M300,IF(B270=4,'KELAS (REFERENSI)'!M315,""))))</f>
        <v/>
      </c>
      <c r="N270" s="38" t="str">
        <f>IF(B270=1,'KELAS (REFERENSI)'!N270,IF(B270=2,'KELAS (REFERENSI)'!N285,IF(B270=3,'KELAS (REFERENSI)'!N300,IF(B270=4,'KELAS (REFERENSI)'!N315,""))))</f>
        <v/>
      </c>
      <c r="O270" s="38" t="str">
        <f>IF(B270=1,'KELAS (REFERENSI)'!O270,IF(B270=2,'KELAS (REFERENSI)'!O285,IF(B270=3,'KELAS (REFERENSI)'!O300,IF(B270=4,'KELAS (REFERENSI)'!O315,""))))</f>
        <v/>
      </c>
      <c r="P270" s="38" t="str">
        <f>IF(B270=1,'KELAS (REFERENSI)'!P270,IF(B270=2,'KELAS (REFERENSI)'!P285,IF(B270=3,'KELAS (REFERENSI)'!P300,IF(B270=4,'KELAS (REFERENSI)'!P315,""))))</f>
        <v/>
      </c>
      <c r="Q270" s="38" t="str">
        <f t="shared" si="4"/>
        <v>BPS Kota Jakarta Timur</v>
      </c>
      <c r="R270" s="38" t="str">
        <f t="shared" si="56"/>
        <v/>
      </c>
      <c r="S270" s="38" t="str">
        <f t="shared" ref="S270:T270" si="278">S269</f>
        <v>15 Juni sampai dengan 31 Agustus 2026</v>
      </c>
      <c r="T270" s="38" t="str">
        <f t="shared" si="278"/>
        <v>31 Agustus 2026</v>
      </c>
      <c r="U270" s="41"/>
      <c r="V270" s="41"/>
      <c r="W270" s="42"/>
      <c r="X270" s="42"/>
      <c r="Y270" s="42"/>
      <c r="Z270" s="42"/>
    </row>
    <row r="271" ht="15.75" customHeight="1">
      <c r="A271" s="36" t="s">
        <v>5333</v>
      </c>
      <c r="B271" s="37"/>
      <c r="C271" s="37"/>
      <c r="D271" s="38" t="str">
        <f t="shared" si="1"/>
        <v/>
      </c>
      <c r="E271" s="38" t="str">
        <f>VLOOKUP(D271,'KELAS (REFERENSI)'!$E$1:$J$68,6,FALSE)</f>
        <v>#N/A</v>
      </c>
      <c r="F271" s="39" t="str">
        <f t="shared" si="2"/>
        <v>PETUGAS.0270/SPK/SE/PPL/3172/2026</v>
      </c>
      <c r="G271" s="40"/>
      <c r="H271" s="39" t="str">
        <f>VLOOKUP(G271,'MITRA (REFERENSI)'!$A:$Z,16,FALSE)</f>
        <v>#N/A</v>
      </c>
      <c r="I271" s="39" t="str">
        <f>VLOOKUP(G271,'MITRA (REFERENSI)'!$A:$Z,25,FALSE)</f>
        <v>#N/A</v>
      </c>
      <c r="J271" s="38" t="str">
        <f>VLOOKUP(G271,'MITRA (REFERENSI)'!$A:$Z,26,FALSE)</f>
        <v>#N/A</v>
      </c>
      <c r="K271" s="38" t="str">
        <f>VLOOKUP(G271,'MITRA (REFERENSI)'!$A:$Z,15,FALSE)</f>
        <v>#N/A</v>
      </c>
      <c r="L271" s="38" t="str">
        <f>VLOOKUP(G271,'MITRA (REFERENSI)'!$A:$Z,15,FALSE)</f>
        <v>#N/A</v>
      </c>
      <c r="M271" s="38" t="str">
        <f>IF(B271=1,'KELAS (REFERENSI)'!M271,IF(B271=2,'KELAS (REFERENSI)'!M286,IF(B271=3,'KELAS (REFERENSI)'!M301,IF(B271=4,'KELAS (REFERENSI)'!M316,""))))</f>
        <v/>
      </c>
      <c r="N271" s="38" t="str">
        <f>IF(B271=1,'KELAS (REFERENSI)'!N271,IF(B271=2,'KELAS (REFERENSI)'!N286,IF(B271=3,'KELAS (REFERENSI)'!N301,IF(B271=4,'KELAS (REFERENSI)'!N316,""))))</f>
        <v/>
      </c>
      <c r="O271" s="38" t="str">
        <f>IF(B271=1,'KELAS (REFERENSI)'!O271,IF(B271=2,'KELAS (REFERENSI)'!O286,IF(B271=3,'KELAS (REFERENSI)'!O301,IF(B271=4,'KELAS (REFERENSI)'!O316,""))))</f>
        <v/>
      </c>
      <c r="P271" s="38" t="str">
        <f>IF(B271=1,'KELAS (REFERENSI)'!P271,IF(B271=2,'KELAS (REFERENSI)'!P286,IF(B271=3,'KELAS (REFERENSI)'!P301,IF(B271=4,'KELAS (REFERENSI)'!P316,""))))</f>
        <v/>
      </c>
      <c r="Q271" s="38" t="str">
        <f t="shared" si="4"/>
        <v>BPS Kota Jakarta Timur</v>
      </c>
      <c r="R271" s="38" t="str">
        <f t="shared" si="56"/>
        <v/>
      </c>
      <c r="S271" s="38" t="str">
        <f t="shared" ref="S271:T271" si="279">S270</f>
        <v>15 Juni sampai dengan 31 Agustus 2026</v>
      </c>
      <c r="T271" s="38" t="str">
        <f t="shared" si="279"/>
        <v>31 Agustus 2026</v>
      </c>
      <c r="U271" s="41"/>
      <c r="V271" s="41"/>
      <c r="W271" s="42"/>
      <c r="X271" s="42"/>
      <c r="Y271" s="42"/>
      <c r="Z271" s="42"/>
    </row>
    <row r="272" ht="15.75" customHeight="1">
      <c r="A272" s="36" t="s">
        <v>5334</v>
      </c>
      <c r="B272" s="37"/>
      <c r="C272" s="37"/>
      <c r="D272" s="38" t="str">
        <f t="shared" si="1"/>
        <v/>
      </c>
      <c r="E272" s="38" t="str">
        <f>VLOOKUP(D272,'KELAS (REFERENSI)'!$E$1:$J$68,6,FALSE)</f>
        <v>#N/A</v>
      </c>
      <c r="F272" s="39" t="str">
        <f t="shared" si="2"/>
        <v>PETUGAS.0271/SPK/SE/PPL/3172/2026</v>
      </c>
      <c r="G272" s="40"/>
      <c r="H272" s="39" t="str">
        <f>VLOOKUP(G272,'MITRA (REFERENSI)'!$A:$Z,16,FALSE)</f>
        <v>#N/A</v>
      </c>
      <c r="I272" s="39" t="str">
        <f>VLOOKUP(G272,'MITRA (REFERENSI)'!$A:$Z,25,FALSE)</f>
        <v>#N/A</v>
      </c>
      <c r="J272" s="38" t="str">
        <f>VLOOKUP(G272,'MITRA (REFERENSI)'!$A:$Z,26,FALSE)</f>
        <v>#N/A</v>
      </c>
      <c r="K272" s="38" t="str">
        <f>VLOOKUP(G272,'MITRA (REFERENSI)'!$A:$Z,15,FALSE)</f>
        <v>#N/A</v>
      </c>
      <c r="L272" s="38" t="str">
        <f>VLOOKUP(G272,'MITRA (REFERENSI)'!$A:$Z,15,FALSE)</f>
        <v>#N/A</v>
      </c>
      <c r="M272" s="38" t="str">
        <f>IF(B272=1,'KELAS (REFERENSI)'!M272,IF(B272=2,'KELAS (REFERENSI)'!M287,IF(B272=3,'KELAS (REFERENSI)'!M302,IF(B272=4,'KELAS (REFERENSI)'!M317,""))))</f>
        <v/>
      </c>
      <c r="N272" s="38" t="str">
        <f>IF(B272=1,'KELAS (REFERENSI)'!N272,IF(B272=2,'KELAS (REFERENSI)'!N287,IF(B272=3,'KELAS (REFERENSI)'!N302,IF(B272=4,'KELAS (REFERENSI)'!N317,""))))</f>
        <v/>
      </c>
      <c r="O272" s="38" t="str">
        <f>IF(B272=1,'KELAS (REFERENSI)'!O272,IF(B272=2,'KELAS (REFERENSI)'!O287,IF(B272=3,'KELAS (REFERENSI)'!O302,IF(B272=4,'KELAS (REFERENSI)'!O317,""))))</f>
        <v/>
      </c>
      <c r="P272" s="38" t="str">
        <f>IF(B272=1,'KELAS (REFERENSI)'!P272,IF(B272=2,'KELAS (REFERENSI)'!P287,IF(B272=3,'KELAS (REFERENSI)'!P302,IF(B272=4,'KELAS (REFERENSI)'!P317,""))))</f>
        <v/>
      </c>
      <c r="Q272" s="38" t="str">
        <f t="shared" si="4"/>
        <v>BPS Kota Jakarta Timur</v>
      </c>
      <c r="R272" s="38" t="str">
        <f t="shared" si="56"/>
        <v/>
      </c>
      <c r="S272" s="38" t="str">
        <f t="shared" ref="S272:T272" si="280">S271</f>
        <v>15 Juni sampai dengan 31 Agustus 2026</v>
      </c>
      <c r="T272" s="38" t="str">
        <f t="shared" si="280"/>
        <v>31 Agustus 2026</v>
      </c>
      <c r="U272" s="41"/>
      <c r="V272" s="41"/>
      <c r="W272" s="42"/>
      <c r="X272" s="42"/>
      <c r="Y272" s="42"/>
      <c r="Z272" s="42"/>
    </row>
    <row r="273" ht="15.75" customHeight="1">
      <c r="A273" s="36" t="s">
        <v>5335</v>
      </c>
      <c r="B273" s="37"/>
      <c r="C273" s="37"/>
      <c r="D273" s="38" t="str">
        <f t="shared" si="1"/>
        <v/>
      </c>
      <c r="E273" s="38" t="str">
        <f>VLOOKUP(D273,'KELAS (REFERENSI)'!$E$1:$J$68,6,FALSE)</f>
        <v>#N/A</v>
      </c>
      <c r="F273" s="39" t="str">
        <f t="shared" si="2"/>
        <v>PETUGAS.0272/SPK/SE/PPL/3172/2026</v>
      </c>
      <c r="G273" s="40"/>
      <c r="H273" s="39" t="str">
        <f>VLOOKUP(G273,'MITRA (REFERENSI)'!$A:$Z,16,FALSE)</f>
        <v>#N/A</v>
      </c>
      <c r="I273" s="39" t="str">
        <f>VLOOKUP(G273,'MITRA (REFERENSI)'!$A:$Z,25,FALSE)</f>
        <v>#N/A</v>
      </c>
      <c r="J273" s="38" t="str">
        <f>VLOOKUP(G273,'MITRA (REFERENSI)'!$A:$Z,26,FALSE)</f>
        <v>#N/A</v>
      </c>
      <c r="K273" s="38" t="str">
        <f>VLOOKUP(G273,'MITRA (REFERENSI)'!$A:$Z,15,FALSE)</f>
        <v>#N/A</v>
      </c>
      <c r="L273" s="38" t="str">
        <f>VLOOKUP(G273,'MITRA (REFERENSI)'!$A:$Z,15,FALSE)</f>
        <v>#N/A</v>
      </c>
      <c r="M273" s="38" t="str">
        <f>IF(B273=1,'KELAS (REFERENSI)'!M273,IF(B273=2,'KELAS (REFERENSI)'!M288,IF(B273=3,'KELAS (REFERENSI)'!M303,IF(B273=4,'KELAS (REFERENSI)'!M318,""))))</f>
        <v/>
      </c>
      <c r="N273" s="38" t="str">
        <f>IF(B273=1,'KELAS (REFERENSI)'!N273,IF(B273=2,'KELAS (REFERENSI)'!N288,IF(B273=3,'KELAS (REFERENSI)'!N303,IF(B273=4,'KELAS (REFERENSI)'!N318,""))))</f>
        <v/>
      </c>
      <c r="O273" s="38" t="str">
        <f>IF(B273=1,'KELAS (REFERENSI)'!O273,IF(B273=2,'KELAS (REFERENSI)'!O288,IF(B273=3,'KELAS (REFERENSI)'!O303,IF(B273=4,'KELAS (REFERENSI)'!O318,""))))</f>
        <v/>
      </c>
      <c r="P273" s="38" t="str">
        <f>IF(B273=1,'KELAS (REFERENSI)'!P273,IF(B273=2,'KELAS (REFERENSI)'!P288,IF(B273=3,'KELAS (REFERENSI)'!P303,IF(B273=4,'KELAS (REFERENSI)'!P318,""))))</f>
        <v/>
      </c>
      <c r="Q273" s="38" t="str">
        <f t="shared" si="4"/>
        <v>BPS Kota Jakarta Timur</v>
      </c>
      <c r="R273" s="38" t="str">
        <f t="shared" si="56"/>
        <v/>
      </c>
      <c r="S273" s="38" t="str">
        <f t="shared" ref="S273:T273" si="281">S272</f>
        <v>15 Juni sampai dengan 31 Agustus 2026</v>
      </c>
      <c r="T273" s="38" t="str">
        <f t="shared" si="281"/>
        <v>31 Agustus 2026</v>
      </c>
      <c r="U273" s="41"/>
      <c r="V273" s="41"/>
      <c r="W273" s="42"/>
      <c r="X273" s="42"/>
      <c r="Y273" s="42"/>
      <c r="Z273" s="42"/>
    </row>
    <row r="274" ht="15.75" customHeight="1">
      <c r="A274" s="36" t="s">
        <v>5336</v>
      </c>
      <c r="B274" s="37"/>
      <c r="C274" s="37"/>
      <c r="D274" s="38" t="str">
        <f t="shared" si="1"/>
        <v/>
      </c>
      <c r="E274" s="38" t="str">
        <f>VLOOKUP(D274,'KELAS (REFERENSI)'!$E$1:$J$68,6,FALSE)</f>
        <v>#N/A</v>
      </c>
      <c r="F274" s="39" t="str">
        <f t="shared" si="2"/>
        <v>PETUGAS.0273/SPK/SE/PPL/3172/2026</v>
      </c>
      <c r="G274" s="40"/>
      <c r="H274" s="39" t="str">
        <f>VLOOKUP(G274,'MITRA (REFERENSI)'!$A:$Z,16,FALSE)</f>
        <v>#N/A</v>
      </c>
      <c r="I274" s="39" t="str">
        <f>VLOOKUP(G274,'MITRA (REFERENSI)'!$A:$Z,25,FALSE)</f>
        <v>#N/A</v>
      </c>
      <c r="J274" s="38" t="str">
        <f>VLOOKUP(G274,'MITRA (REFERENSI)'!$A:$Z,26,FALSE)</f>
        <v>#N/A</v>
      </c>
      <c r="K274" s="38" t="str">
        <f>VLOOKUP(G274,'MITRA (REFERENSI)'!$A:$Z,15,FALSE)</f>
        <v>#N/A</v>
      </c>
      <c r="L274" s="38" t="str">
        <f>VLOOKUP(G274,'MITRA (REFERENSI)'!$A:$Z,15,FALSE)</f>
        <v>#N/A</v>
      </c>
      <c r="M274" s="38" t="str">
        <f>IF(B274=1,'KELAS (REFERENSI)'!M274,IF(B274=2,'KELAS (REFERENSI)'!M289,IF(B274=3,'KELAS (REFERENSI)'!M304,IF(B274=4,'KELAS (REFERENSI)'!M319,""))))</f>
        <v/>
      </c>
      <c r="N274" s="38" t="str">
        <f>IF(B274=1,'KELAS (REFERENSI)'!N274,IF(B274=2,'KELAS (REFERENSI)'!N289,IF(B274=3,'KELAS (REFERENSI)'!N304,IF(B274=4,'KELAS (REFERENSI)'!N319,""))))</f>
        <v/>
      </c>
      <c r="O274" s="38" t="str">
        <f>IF(B274=1,'KELAS (REFERENSI)'!O274,IF(B274=2,'KELAS (REFERENSI)'!O289,IF(B274=3,'KELAS (REFERENSI)'!O304,IF(B274=4,'KELAS (REFERENSI)'!O319,""))))</f>
        <v/>
      </c>
      <c r="P274" s="38" t="str">
        <f>IF(B274=1,'KELAS (REFERENSI)'!P274,IF(B274=2,'KELAS (REFERENSI)'!P289,IF(B274=3,'KELAS (REFERENSI)'!P304,IF(B274=4,'KELAS (REFERENSI)'!P319,""))))</f>
        <v/>
      </c>
      <c r="Q274" s="38" t="str">
        <f t="shared" si="4"/>
        <v>BPS Kota Jakarta Timur</v>
      </c>
      <c r="R274" s="38" t="str">
        <f t="shared" si="56"/>
        <v/>
      </c>
      <c r="S274" s="38" t="str">
        <f t="shared" ref="S274:T274" si="282">S273</f>
        <v>15 Juni sampai dengan 31 Agustus 2026</v>
      </c>
      <c r="T274" s="38" t="str">
        <f t="shared" si="282"/>
        <v>31 Agustus 2026</v>
      </c>
      <c r="U274" s="41"/>
      <c r="V274" s="41"/>
      <c r="W274" s="42"/>
      <c r="X274" s="42"/>
      <c r="Y274" s="42"/>
      <c r="Z274" s="42"/>
    </row>
    <row r="275" ht="15.75" customHeight="1">
      <c r="A275" s="36" t="s">
        <v>5337</v>
      </c>
      <c r="B275" s="37"/>
      <c r="C275" s="37"/>
      <c r="D275" s="38" t="str">
        <f t="shared" si="1"/>
        <v/>
      </c>
      <c r="E275" s="38" t="str">
        <f>VLOOKUP(D275,'KELAS (REFERENSI)'!$E$1:$J$68,6,FALSE)</f>
        <v>#N/A</v>
      </c>
      <c r="F275" s="39" t="str">
        <f t="shared" si="2"/>
        <v>PETUGAS.0274/SPK/SE/PPL/3172/2026</v>
      </c>
      <c r="G275" s="40"/>
      <c r="H275" s="39" t="str">
        <f>VLOOKUP(G275,'MITRA (REFERENSI)'!$A:$Z,16,FALSE)</f>
        <v>#N/A</v>
      </c>
      <c r="I275" s="39" t="str">
        <f>VLOOKUP(G275,'MITRA (REFERENSI)'!$A:$Z,25,FALSE)</f>
        <v>#N/A</v>
      </c>
      <c r="J275" s="38" t="str">
        <f>VLOOKUP(G275,'MITRA (REFERENSI)'!$A:$Z,26,FALSE)</f>
        <v>#N/A</v>
      </c>
      <c r="K275" s="38" t="str">
        <f>VLOOKUP(G275,'MITRA (REFERENSI)'!$A:$Z,15,FALSE)</f>
        <v>#N/A</v>
      </c>
      <c r="L275" s="38" t="str">
        <f>VLOOKUP(G275,'MITRA (REFERENSI)'!$A:$Z,15,FALSE)</f>
        <v>#N/A</v>
      </c>
      <c r="M275" s="38" t="str">
        <f>IF(B275=1,'KELAS (REFERENSI)'!M275,IF(B275=2,'KELAS (REFERENSI)'!M290,IF(B275=3,'KELAS (REFERENSI)'!M305,IF(B275=4,'KELAS (REFERENSI)'!M320,""))))</f>
        <v/>
      </c>
      <c r="N275" s="38" t="str">
        <f>IF(B275=1,'KELAS (REFERENSI)'!N275,IF(B275=2,'KELAS (REFERENSI)'!N290,IF(B275=3,'KELAS (REFERENSI)'!N305,IF(B275=4,'KELAS (REFERENSI)'!N320,""))))</f>
        <v/>
      </c>
      <c r="O275" s="38" t="str">
        <f>IF(B275=1,'KELAS (REFERENSI)'!O275,IF(B275=2,'KELAS (REFERENSI)'!O290,IF(B275=3,'KELAS (REFERENSI)'!O305,IF(B275=4,'KELAS (REFERENSI)'!O320,""))))</f>
        <v/>
      </c>
      <c r="P275" s="38" t="str">
        <f>IF(B275=1,'KELAS (REFERENSI)'!P275,IF(B275=2,'KELAS (REFERENSI)'!P290,IF(B275=3,'KELAS (REFERENSI)'!P305,IF(B275=4,'KELAS (REFERENSI)'!P320,""))))</f>
        <v/>
      </c>
      <c r="Q275" s="38" t="str">
        <f t="shared" si="4"/>
        <v>BPS Kota Jakarta Timur</v>
      </c>
      <c r="R275" s="38" t="str">
        <f t="shared" si="56"/>
        <v/>
      </c>
      <c r="S275" s="38" t="str">
        <f t="shared" ref="S275:T275" si="283">S274</f>
        <v>15 Juni sampai dengan 31 Agustus 2026</v>
      </c>
      <c r="T275" s="38" t="str">
        <f t="shared" si="283"/>
        <v>31 Agustus 2026</v>
      </c>
      <c r="U275" s="41"/>
      <c r="V275" s="41"/>
      <c r="W275" s="42"/>
      <c r="X275" s="42"/>
      <c r="Y275" s="42"/>
      <c r="Z275" s="42"/>
    </row>
    <row r="276" ht="15.75" customHeight="1">
      <c r="A276" s="36" t="s">
        <v>5338</v>
      </c>
      <c r="B276" s="37"/>
      <c r="C276" s="37"/>
      <c r="D276" s="38" t="str">
        <f t="shared" si="1"/>
        <v/>
      </c>
      <c r="E276" s="38" t="str">
        <f>VLOOKUP(D276,'KELAS (REFERENSI)'!$E$1:$J$68,6,FALSE)</f>
        <v>#N/A</v>
      </c>
      <c r="F276" s="39" t="str">
        <f t="shared" si="2"/>
        <v>PETUGAS.0275/SPK/SE/PPL/3172/2026</v>
      </c>
      <c r="G276" s="40"/>
      <c r="H276" s="39" t="str">
        <f>VLOOKUP(G276,'MITRA (REFERENSI)'!$A:$Z,16,FALSE)</f>
        <v>#N/A</v>
      </c>
      <c r="I276" s="39" t="str">
        <f>VLOOKUP(G276,'MITRA (REFERENSI)'!$A:$Z,25,FALSE)</f>
        <v>#N/A</v>
      </c>
      <c r="J276" s="38" t="str">
        <f>VLOOKUP(G276,'MITRA (REFERENSI)'!$A:$Z,26,FALSE)</f>
        <v>#N/A</v>
      </c>
      <c r="K276" s="38" t="str">
        <f>VLOOKUP(G276,'MITRA (REFERENSI)'!$A:$Z,15,FALSE)</f>
        <v>#N/A</v>
      </c>
      <c r="L276" s="38" t="str">
        <f>VLOOKUP(G276,'MITRA (REFERENSI)'!$A:$Z,15,FALSE)</f>
        <v>#N/A</v>
      </c>
      <c r="M276" s="38" t="str">
        <f>IF(B276=1,'KELAS (REFERENSI)'!M276,IF(B276=2,'KELAS (REFERENSI)'!M291,IF(B276=3,'KELAS (REFERENSI)'!M306,IF(B276=4,'KELAS (REFERENSI)'!M321,""))))</f>
        <v/>
      </c>
      <c r="N276" s="38" t="str">
        <f>IF(B276=1,'KELAS (REFERENSI)'!N276,IF(B276=2,'KELAS (REFERENSI)'!N291,IF(B276=3,'KELAS (REFERENSI)'!N306,IF(B276=4,'KELAS (REFERENSI)'!N321,""))))</f>
        <v/>
      </c>
      <c r="O276" s="38" t="str">
        <f>IF(B276=1,'KELAS (REFERENSI)'!O276,IF(B276=2,'KELAS (REFERENSI)'!O291,IF(B276=3,'KELAS (REFERENSI)'!O306,IF(B276=4,'KELAS (REFERENSI)'!O321,""))))</f>
        <v/>
      </c>
      <c r="P276" s="38" t="str">
        <f>IF(B276=1,'KELAS (REFERENSI)'!P276,IF(B276=2,'KELAS (REFERENSI)'!P291,IF(B276=3,'KELAS (REFERENSI)'!P306,IF(B276=4,'KELAS (REFERENSI)'!P321,""))))</f>
        <v/>
      </c>
      <c r="Q276" s="38" t="str">
        <f t="shared" si="4"/>
        <v>BPS Kota Jakarta Timur</v>
      </c>
      <c r="R276" s="38" t="str">
        <f t="shared" si="56"/>
        <v/>
      </c>
      <c r="S276" s="38" t="str">
        <f t="shared" ref="S276:T276" si="284">S275</f>
        <v>15 Juni sampai dengan 31 Agustus 2026</v>
      </c>
      <c r="T276" s="38" t="str">
        <f t="shared" si="284"/>
        <v>31 Agustus 2026</v>
      </c>
      <c r="U276" s="41"/>
      <c r="V276" s="41"/>
      <c r="W276" s="42"/>
      <c r="X276" s="42"/>
      <c r="Y276" s="42"/>
      <c r="Z276" s="42"/>
    </row>
    <row r="277" ht="15.75" customHeight="1">
      <c r="A277" s="36" t="s">
        <v>5339</v>
      </c>
      <c r="B277" s="37"/>
      <c r="C277" s="37"/>
      <c r="D277" s="38" t="str">
        <f t="shared" si="1"/>
        <v/>
      </c>
      <c r="E277" s="38" t="str">
        <f>VLOOKUP(D277,'KELAS (REFERENSI)'!$E$1:$J$68,6,FALSE)</f>
        <v>#N/A</v>
      </c>
      <c r="F277" s="39" t="str">
        <f t="shared" si="2"/>
        <v>PETUGAS.0276/SPK/SE/PPL/3172/2026</v>
      </c>
      <c r="G277" s="40"/>
      <c r="H277" s="39" t="str">
        <f>VLOOKUP(G277,'MITRA (REFERENSI)'!$A:$Z,16,FALSE)</f>
        <v>#N/A</v>
      </c>
      <c r="I277" s="39" t="str">
        <f>VLOOKUP(G277,'MITRA (REFERENSI)'!$A:$Z,25,FALSE)</f>
        <v>#N/A</v>
      </c>
      <c r="J277" s="38" t="str">
        <f>VLOOKUP(G277,'MITRA (REFERENSI)'!$A:$Z,26,FALSE)</f>
        <v>#N/A</v>
      </c>
      <c r="K277" s="38" t="str">
        <f>VLOOKUP(G277,'MITRA (REFERENSI)'!$A:$Z,15,FALSE)</f>
        <v>#N/A</v>
      </c>
      <c r="L277" s="38" t="str">
        <f>VLOOKUP(G277,'MITRA (REFERENSI)'!$A:$Z,15,FALSE)</f>
        <v>#N/A</v>
      </c>
      <c r="M277" s="38" t="str">
        <f>IF(B277=1,'KELAS (REFERENSI)'!M277,IF(B277=2,'KELAS (REFERENSI)'!M292,IF(B277=3,'KELAS (REFERENSI)'!M307,IF(B277=4,'KELAS (REFERENSI)'!M322,""))))</f>
        <v/>
      </c>
      <c r="N277" s="38" t="str">
        <f>IF(B277=1,'KELAS (REFERENSI)'!N277,IF(B277=2,'KELAS (REFERENSI)'!N292,IF(B277=3,'KELAS (REFERENSI)'!N307,IF(B277=4,'KELAS (REFERENSI)'!N322,""))))</f>
        <v/>
      </c>
      <c r="O277" s="38" t="str">
        <f>IF(B277=1,'KELAS (REFERENSI)'!O277,IF(B277=2,'KELAS (REFERENSI)'!O292,IF(B277=3,'KELAS (REFERENSI)'!O307,IF(B277=4,'KELAS (REFERENSI)'!O322,""))))</f>
        <v/>
      </c>
      <c r="P277" s="38" t="str">
        <f>IF(B277=1,'KELAS (REFERENSI)'!P277,IF(B277=2,'KELAS (REFERENSI)'!P292,IF(B277=3,'KELAS (REFERENSI)'!P307,IF(B277=4,'KELAS (REFERENSI)'!P322,""))))</f>
        <v/>
      </c>
      <c r="Q277" s="38" t="str">
        <f t="shared" si="4"/>
        <v>BPS Kota Jakarta Timur</v>
      </c>
      <c r="R277" s="38" t="str">
        <f t="shared" si="56"/>
        <v/>
      </c>
      <c r="S277" s="38" t="str">
        <f t="shared" ref="S277:T277" si="285">S276</f>
        <v>15 Juni sampai dengan 31 Agustus 2026</v>
      </c>
      <c r="T277" s="38" t="str">
        <f t="shared" si="285"/>
        <v>31 Agustus 2026</v>
      </c>
      <c r="U277" s="41"/>
      <c r="V277" s="41"/>
      <c r="W277" s="42"/>
      <c r="X277" s="42"/>
      <c r="Y277" s="42"/>
      <c r="Z277" s="42"/>
    </row>
    <row r="278" ht="15.75" customHeight="1">
      <c r="A278" s="36" t="s">
        <v>5340</v>
      </c>
      <c r="B278" s="37"/>
      <c r="C278" s="37"/>
      <c r="D278" s="38" t="str">
        <f t="shared" si="1"/>
        <v/>
      </c>
      <c r="E278" s="38" t="str">
        <f>VLOOKUP(D278,'KELAS (REFERENSI)'!$E$1:$J$68,6,FALSE)</f>
        <v>#N/A</v>
      </c>
      <c r="F278" s="39" t="str">
        <f t="shared" si="2"/>
        <v>PETUGAS.0277/SPK/SE/PPL/3172/2026</v>
      </c>
      <c r="G278" s="40"/>
      <c r="H278" s="39" t="str">
        <f>VLOOKUP(G278,'MITRA (REFERENSI)'!$A:$Z,16,FALSE)</f>
        <v>#N/A</v>
      </c>
      <c r="I278" s="39" t="str">
        <f>VLOOKUP(G278,'MITRA (REFERENSI)'!$A:$Z,25,FALSE)</f>
        <v>#N/A</v>
      </c>
      <c r="J278" s="38" t="str">
        <f>VLOOKUP(G278,'MITRA (REFERENSI)'!$A:$Z,26,FALSE)</f>
        <v>#N/A</v>
      </c>
      <c r="K278" s="38" t="str">
        <f>VLOOKUP(G278,'MITRA (REFERENSI)'!$A:$Z,15,FALSE)</f>
        <v>#N/A</v>
      </c>
      <c r="L278" s="38" t="str">
        <f>VLOOKUP(G278,'MITRA (REFERENSI)'!$A:$Z,15,FALSE)</f>
        <v>#N/A</v>
      </c>
      <c r="M278" s="38" t="str">
        <f>IF(B278=1,'KELAS (REFERENSI)'!M278,IF(B278=2,'KELAS (REFERENSI)'!M293,IF(B278=3,'KELAS (REFERENSI)'!M308,IF(B278=4,'KELAS (REFERENSI)'!M323,""))))</f>
        <v/>
      </c>
      <c r="N278" s="38" t="str">
        <f>IF(B278=1,'KELAS (REFERENSI)'!N278,IF(B278=2,'KELAS (REFERENSI)'!N293,IF(B278=3,'KELAS (REFERENSI)'!N308,IF(B278=4,'KELAS (REFERENSI)'!N323,""))))</f>
        <v/>
      </c>
      <c r="O278" s="38" t="str">
        <f>IF(B278=1,'KELAS (REFERENSI)'!O278,IF(B278=2,'KELAS (REFERENSI)'!O293,IF(B278=3,'KELAS (REFERENSI)'!O308,IF(B278=4,'KELAS (REFERENSI)'!O323,""))))</f>
        <v/>
      </c>
      <c r="P278" s="38" t="str">
        <f>IF(B278=1,'KELAS (REFERENSI)'!P278,IF(B278=2,'KELAS (REFERENSI)'!P293,IF(B278=3,'KELAS (REFERENSI)'!P308,IF(B278=4,'KELAS (REFERENSI)'!P323,""))))</f>
        <v/>
      </c>
      <c r="Q278" s="38" t="str">
        <f t="shared" si="4"/>
        <v>BPS Kota Jakarta Timur</v>
      </c>
      <c r="R278" s="38" t="str">
        <f t="shared" si="56"/>
        <v/>
      </c>
      <c r="S278" s="38" t="str">
        <f t="shared" ref="S278:T278" si="286">S277</f>
        <v>15 Juni sampai dengan 31 Agustus 2026</v>
      </c>
      <c r="T278" s="38" t="str">
        <f t="shared" si="286"/>
        <v>31 Agustus 2026</v>
      </c>
      <c r="U278" s="41"/>
      <c r="V278" s="41"/>
      <c r="W278" s="42"/>
      <c r="X278" s="42"/>
      <c r="Y278" s="42"/>
      <c r="Z278" s="42"/>
    </row>
    <row r="279" ht="15.75" customHeight="1">
      <c r="A279" s="36" t="s">
        <v>5341</v>
      </c>
      <c r="B279" s="37"/>
      <c r="C279" s="37"/>
      <c r="D279" s="38" t="str">
        <f t="shared" si="1"/>
        <v/>
      </c>
      <c r="E279" s="38" t="str">
        <f>VLOOKUP(D279,'KELAS (REFERENSI)'!$E$1:$J$68,6,FALSE)</f>
        <v>#N/A</v>
      </c>
      <c r="F279" s="39" t="str">
        <f t="shared" si="2"/>
        <v>PETUGAS.0278/SPK/SE/PPL/3172/2026</v>
      </c>
      <c r="G279" s="40"/>
      <c r="H279" s="39" t="str">
        <f>VLOOKUP(G279,'MITRA (REFERENSI)'!$A:$Z,16,FALSE)</f>
        <v>#N/A</v>
      </c>
      <c r="I279" s="39" t="str">
        <f>VLOOKUP(G279,'MITRA (REFERENSI)'!$A:$Z,25,FALSE)</f>
        <v>#N/A</v>
      </c>
      <c r="J279" s="38" t="str">
        <f>VLOOKUP(G279,'MITRA (REFERENSI)'!$A:$Z,26,FALSE)</f>
        <v>#N/A</v>
      </c>
      <c r="K279" s="38" t="str">
        <f>VLOOKUP(G279,'MITRA (REFERENSI)'!$A:$Z,15,FALSE)</f>
        <v>#N/A</v>
      </c>
      <c r="L279" s="38" t="str">
        <f>VLOOKUP(G279,'MITRA (REFERENSI)'!$A:$Z,15,FALSE)</f>
        <v>#N/A</v>
      </c>
      <c r="M279" s="38" t="str">
        <f>IF(B279=1,'KELAS (REFERENSI)'!M279,IF(B279=2,'KELAS (REFERENSI)'!M294,IF(B279=3,'KELAS (REFERENSI)'!M309,IF(B279=4,'KELAS (REFERENSI)'!M324,""))))</f>
        <v/>
      </c>
      <c r="N279" s="38" t="str">
        <f>IF(B279=1,'KELAS (REFERENSI)'!N279,IF(B279=2,'KELAS (REFERENSI)'!N294,IF(B279=3,'KELAS (REFERENSI)'!N309,IF(B279=4,'KELAS (REFERENSI)'!N324,""))))</f>
        <v/>
      </c>
      <c r="O279" s="38" t="str">
        <f>IF(B279=1,'KELAS (REFERENSI)'!O279,IF(B279=2,'KELAS (REFERENSI)'!O294,IF(B279=3,'KELAS (REFERENSI)'!O309,IF(B279=4,'KELAS (REFERENSI)'!O324,""))))</f>
        <v/>
      </c>
      <c r="P279" s="38" t="str">
        <f>IF(B279=1,'KELAS (REFERENSI)'!P279,IF(B279=2,'KELAS (REFERENSI)'!P294,IF(B279=3,'KELAS (REFERENSI)'!P309,IF(B279=4,'KELAS (REFERENSI)'!P324,""))))</f>
        <v/>
      </c>
      <c r="Q279" s="38" t="str">
        <f t="shared" si="4"/>
        <v>BPS Kota Jakarta Timur</v>
      </c>
      <c r="R279" s="38" t="str">
        <f t="shared" si="56"/>
        <v/>
      </c>
      <c r="S279" s="38" t="str">
        <f t="shared" ref="S279:T279" si="287">S278</f>
        <v>15 Juni sampai dengan 31 Agustus 2026</v>
      </c>
      <c r="T279" s="38" t="str">
        <f t="shared" si="287"/>
        <v>31 Agustus 2026</v>
      </c>
      <c r="U279" s="41"/>
      <c r="V279" s="41"/>
      <c r="W279" s="42"/>
      <c r="X279" s="42"/>
      <c r="Y279" s="42"/>
      <c r="Z279" s="42"/>
    </row>
    <row r="280" ht="15.75" customHeight="1">
      <c r="A280" s="36" t="s">
        <v>5342</v>
      </c>
      <c r="B280" s="37"/>
      <c r="C280" s="37"/>
      <c r="D280" s="38" t="str">
        <f t="shared" si="1"/>
        <v/>
      </c>
      <c r="E280" s="38" t="str">
        <f>VLOOKUP(D280,'KELAS (REFERENSI)'!$E$1:$J$68,6,FALSE)</f>
        <v>#N/A</v>
      </c>
      <c r="F280" s="39" t="str">
        <f t="shared" si="2"/>
        <v>PETUGAS.0279/SPK/SE/PPL/3172/2026</v>
      </c>
      <c r="G280" s="40"/>
      <c r="H280" s="39" t="str">
        <f>VLOOKUP(G280,'MITRA (REFERENSI)'!$A:$Z,16,FALSE)</f>
        <v>#N/A</v>
      </c>
      <c r="I280" s="39" t="str">
        <f>VLOOKUP(G280,'MITRA (REFERENSI)'!$A:$Z,25,FALSE)</f>
        <v>#N/A</v>
      </c>
      <c r="J280" s="38" t="str">
        <f>VLOOKUP(G280,'MITRA (REFERENSI)'!$A:$Z,26,FALSE)</f>
        <v>#N/A</v>
      </c>
      <c r="K280" s="38" t="str">
        <f>VLOOKUP(G280,'MITRA (REFERENSI)'!$A:$Z,15,FALSE)</f>
        <v>#N/A</v>
      </c>
      <c r="L280" s="38" t="str">
        <f>VLOOKUP(G280,'MITRA (REFERENSI)'!$A:$Z,15,FALSE)</f>
        <v>#N/A</v>
      </c>
      <c r="M280" s="38" t="str">
        <f>IF(B280=1,'KELAS (REFERENSI)'!M280,IF(B280=2,'KELAS (REFERENSI)'!M295,IF(B280=3,'KELAS (REFERENSI)'!M310,IF(B280=4,'KELAS (REFERENSI)'!M325,""))))</f>
        <v/>
      </c>
      <c r="N280" s="38" t="str">
        <f>IF(B280=1,'KELAS (REFERENSI)'!N280,IF(B280=2,'KELAS (REFERENSI)'!N295,IF(B280=3,'KELAS (REFERENSI)'!N310,IF(B280=4,'KELAS (REFERENSI)'!N325,""))))</f>
        <v/>
      </c>
      <c r="O280" s="38" t="str">
        <f>IF(B280=1,'KELAS (REFERENSI)'!O280,IF(B280=2,'KELAS (REFERENSI)'!O295,IF(B280=3,'KELAS (REFERENSI)'!O310,IF(B280=4,'KELAS (REFERENSI)'!O325,""))))</f>
        <v/>
      </c>
      <c r="P280" s="38" t="str">
        <f>IF(B280=1,'KELAS (REFERENSI)'!P280,IF(B280=2,'KELAS (REFERENSI)'!P295,IF(B280=3,'KELAS (REFERENSI)'!P310,IF(B280=4,'KELAS (REFERENSI)'!P325,""))))</f>
        <v/>
      </c>
      <c r="Q280" s="38" t="str">
        <f t="shared" si="4"/>
        <v>BPS Kota Jakarta Timur</v>
      </c>
      <c r="R280" s="38" t="str">
        <f t="shared" si="56"/>
        <v/>
      </c>
      <c r="S280" s="38" t="str">
        <f t="shared" ref="S280:T280" si="288">S279</f>
        <v>15 Juni sampai dengan 31 Agustus 2026</v>
      </c>
      <c r="T280" s="38" t="str">
        <f t="shared" si="288"/>
        <v>31 Agustus 2026</v>
      </c>
      <c r="U280" s="41"/>
      <c r="V280" s="41"/>
      <c r="W280" s="42"/>
      <c r="X280" s="42"/>
      <c r="Y280" s="42"/>
      <c r="Z280" s="42"/>
    </row>
    <row r="281" ht="15.75" customHeight="1">
      <c r="A281" s="36" t="s">
        <v>5343</v>
      </c>
      <c r="B281" s="37"/>
      <c r="C281" s="37"/>
      <c r="D281" s="38" t="str">
        <f t="shared" si="1"/>
        <v/>
      </c>
      <c r="E281" s="38" t="str">
        <f>VLOOKUP(D281,'KELAS (REFERENSI)'!$E$1:$J$68,6,FALSE)</f>
        <v>#N/A</v>
      </c>
      <c r="F281" s="39" t="str">
        <f t="shared" si="2"/>
        <v>PETUGAS.0280/SPK/SE/PPL/3172/2026</v>
      </c>
      <c r="G281" s="40"/>
      <c r="H281" s="39" t="str">
        <f>VLOOKUP(G281,'MITRA (REFERENSI)'!$A:$Z,16,FALSE)</f>
        <v>#N/A</v>
      </c>
      <c r="I281" s="39" t="str">
        <f>VLOOKUP(G281,'MITRA (REFERENSI)'!$A:$Z,25,FALSE)</f>
        <v>#N/A</v>
      </c>
      <c r="J281" s="38" t="str">
        <f>VLOOKUP(G281,'MITRA (REFERENSI)'!$A:$Z,26,FALSE)</f>
        <v>#N/A</v>
      </c>
      <c r="K281" s="38" t="str">
        <f>VLOOKUP(G281,'MITRA (REFERENSI)'!$A:$Z,15,FALSE)</f>
        <v>#N/A</v>
      </c>
      <c r="L281" s="38" t="str">
        <f>VLOOKUP(G281,'MITRA (REFERENSI)'!$A:$Z,15,FALSE)</f>
        <v>#N/A</v>
      </c>
      <c r="M281" s="38" t="str">
        <f>IF(B281=1,'KELAS (REFERENSI)'!M281,IF(B281=2,'KELAS (REFERENSI)'!M296,IF(B281=3,'KELAS (REFERENSI)'!M311,IF(B281=4,'KELAS (REFERENSI)'!M326,""))))</f>
        <v/>
      </c>
      <c r="N281" s="38" t="str">
        <f>IF(B281=1,'KELAS (REFERENSI)'!N281,IF(B281=2,'KELAS (REFERENSI)'!N296,IF(B281=3,'KELAS (REFERENSI)'!N311,IF(B281=4,'KELAS (REFERENSI)'!N326,""))))</f>
        <v/>
      </c>
      <c r="O281" s="38" t="str">
        <f>IF(B281=1,'KELAS (REFERENSI)'!O281,IF(B281=2,'KELAS (REFERENSI)'!O296,IF(B281=3,'KELAS (REFERENSI)'!O311,IF(B281=4,'KELAS (REFERENSI)'!O326,""))))</f>
        <v/>
      </c>
      <c r="P281" s="38" t="str">
        <f>IF(B281=1,'KELAS (REFERENSI)'!P281,IF(B281=2,'KELAS (REFERENSI)'!P296,IF(B281=3,'KELAS (REFERENSI)'!P311,IF(B281=4,'KELAS (REFERENSI)'!P326,""))))</f>
        <v/>
      </c>
      <c r="Q281" s="38" t="str">
        <f t="shared" si="4"/>
        <v>BPS Kota Jakarta Timur</v>
      </c>
      <c r="R281" s="38" t="str">
        <f t="shared" si="56"/>
        <v/>
      </c>
      <c r="S281" s="38" t="str">
        <f t="shared" ref="S281:T281" si="289">S280</f>
        <v>15 Juni sampai dengan 31 Agustus 2026</v>
      </c>
      <c r="T281" s="38" t="str">
        <f t="shared" si="289"/>
        <v>31 Agustus 2026</v>
      </c>
      <c r="U281" s="41"/>
      <c r="V281" s="41"/>
      <c r="W281" s="42"/>
      <c r="X281" s="42"/>
      <c r="Y281" s="42"/>
      <c r="Z281" s="42"/>
    </row>
    <row r="282" ht="15.75" customHeight="1">
      <c r="A282" s="36" t="s">
        <v>5344</v>
      </c>
      <c r="B282" s="37"/>
      <c r="C282" s="37"/>
      <c r="D282" s="38" t="str">
        <f t="shared" si="1"/>
        <v/>
      </c>
      <c r="E282" s="38" t="str">
        <f>VLOOKUP(D282,'KELAS (REFERENSI)'!$E$1:$J$68,6,FALSE)</f>
        <v>#N/A</v>
      </c>
      <c r="F282" s="39" t="str">
        <f t="shared" si="2"/>
        <v>PETUGAS.0281/SPK/SE/PPL/3172/2026</v>
      </c>
      <c r="G282" s="40"/>
      <c r="H282" s="39" t="str">
        <f>VLOOKUP(G282,'MITRA (REFERENSI)'!$A:$Z,16,FALSE)</f>
        <v>#N/A</v>
      </c>
      <c r="I282" s="39" t="str">
        <f>VLOOKUP(G282,'MITRA (REFERENSI)'!$A:$Z,25,FALSE)</f>
        <v>#N/A</v>
      </c>
      <c r="J282" s="38" t="str">
        <f>VLOOKUP(G282,'MITRA (REFERENSI)'!$A:$Z,26,FALSE)</f>
        <v>#N/A</v>
      </c>
      <c r="K282" s="38" t="str">
        <f>VLOOKUP(G282,'MITRA (REFERENSI)'!$A:$Z,15,FALSE)</f>
        <v>#N/A</v>
      </c>
      <c r="L282" s="38" t="str">
        <f>VLOOKUP(G282,'MITRA (REFERENSI)'!$A:$Z,15,FALSE)</f>
        <v>#N/A</v>
      </c>
      <c r="M282" s="38" t="str">
        <f>IF(B282=1,'KELAS (REFERENSI)'!M282,IF(B282=2,'KELAS (REFERENSI)'!M297,IF(B282=3,'KELAS (REFERENSI)'!M312,IF(B282=4,'KELAS (REFERENSI)'!M327,""))))</f>
        <v/>
      </c>
      <c r="N282" s="38" t="str">
        <f>IF(B282=1,'KELAS (REFERENSI)'!N282,IF(B282=2,'KELAS (REFERENSI)'!N297,IF(B282=3,'KELAS (REFERENSI)'!N312,IF(B282=4,'KELAS (REFERENSI)'!N327,""))))</f>
        <v/>
      </c>
      <c r="O282" s="38" t="str">
        <f>IF(B282=1,'KELAS (REFERENSI)'!O282,IF(B282=2,'KELAS (REFERENSI)'!O297,IF(B282=3,'KELAS (REFERENSI)'!O312,IF(B282=4,'KELAS (REFERENSI)'!O327,""))))</f>
        <v/>
      </c>
      <c r="P282" s="38" t="str">
        <f>IF(B282=1,'KELAS (REFERENSI)'!P282,IF(B282=2,'KELAS (REFERENSI)'!P297,IF(B282=3,'KELAS (REFERENSI)'!P312,IF(B282=4,'KELAS (REFERENSI)'!P327,""))))</f>
        <v/>
      </c>
      <c r="Q282" s="38" t="str">
        <f t="shared" si="4"/>
        <v>BPS Kota Jakarta Timur</v>
      </c>
      <c r="R282" s="38" t="str">
        <f t="shared" si="56"/>
        <v/>
      </c>
      <c r="S282" s="38" t="str">
        <f t="shared" ref="S282:T282" si="290">S281</f>
        <v>15 Juni sampai dengan 31 Agustus 2026</v>
      </c>
      <c r="T282" s="38" t="str">
        <f t="shared" si="290"/>
        <v>31 Agustus 2026</v>
      </c>
      <c r="U282" s="41"/>
      <c r="V282" s="41"/>
      <c r="W282" s="42"/>
      <c r="X282" s="42"/>
      <c r="Y282" s="42"/>
      <c r="Z282" s="42"/>
    </row>
    <row r="283" ht="15.75" customHeight="1">
      <c r="A283" s="36" t="s">
        <v>5345</v>
      </c>
      <c r="B283" s="37"/>
      <c r="C283" s="37"/>
      <c r="D283" s="38" t="str">
        <f t="shared" si="1"/>
        <v/>
      </c>
      <c r="E283" s="38" t="str">
        <f>VLOOKUP(D283,'KELAS (REFERENSI)'!$E$1:$J$68,6,FALSE)</f>
        <v>#N/A</v>
      </c>
      <c r="F283" s="39" t="str">
        <f t="shared" si="2"/>
        <v>PETUGAS.0282/SPK/SE/PPL/3172/2026</v>
      </c>
      <c r="G283" s="40"/>
      <c r="H283" s="39" t="str">
        <f>VLOOKUP(G283,'MITRA (REFERENSI)'!$A:$Z,16,FALSE)</f>
        <v>#N/A</v>
      </c>
      <c r="I283" s="39" t="str">
        <f>VLOOKUP(G283,'MITRA (REFERENSI)'!$A:$Z,25,FALSE)</f>
        <v>#N/A</v>
      </c>
      <c r="J283" s="38" t="str">
        <f>VLOOKUP(G283,'MITRA (REFERENSI)'!$A:$Z,26,FALSE)</f>
        <v>#N/A</v>
      </c>
      <c r="K283" s="38" t="str">
        <f>VLOOKUP(G283,'MITRA (REFERENSI)'!$A:$Z,15,FALSE)</f>
        <v>#N/A</v>
      </c>
      <c r="L283" s="38" t="str">
        <f>VLOOKUP(G283,'MITRA (REFERENSI)'!$A:$Z,15,FALSE)</f>
        <v>#N/A</v>
      </c>
      <c r="M283" s="38" t="str">
        <f>IF(B283=1,'KELAS (REFERENSI)'!M283,IF(B283=2,'KELAS (REFERENSI)'!M298,IF(B283=3,'KELAS (REFERENSI)'!M313,IF(B283=4,'KELAS (REFERENSI)'!M328,""))))</f>
        <v/>
      </c>
      <c r="N283" s="38" t="str">
        <f>IF(B283=1,'KELAS (REFERENSI)'!N283,IF(B283=2,'KELAS (REFERENSI)'!N298,IF(B283=3,'KELAS (REFERENSI)'!N313,IF(B283=4,'KELAS (REFERENSI)'!N328,""))))</f>
        <v/>
      </c>
      <c r="O283" s="38" t="str">
        <f>IF(B283=1,'KELAS (REFERENSI)'!O283,IF(B283=2,'KELAS (REFERENSI)'!O298,IF(B283=3,'KELAS (REFERENSI)'!O313,IF(B283=4,'KELAS (REFERENSI)'!O328,""))))</f>
        <v/>
      </c>
      <c r="P283" s="38" t="str">
        <f>IF(B283=1,'KELAS (REFERENSI)'!P283,IF(B283=2,'KELAS (REFERENSI)'!P298,IF(B283=3,'KELAS (REFERENSI)'!P313,IF(B283=4,'KELAS (REFERENSI)'!P328,""))))</f>
        <v/>
      </c>
      <c r="Q283" s="38" t="str">
        <f t="shared" si="4"/>
        <v>BPS Kota Jakarta Timur</v>
      </c>
      <c r="R283" s="38" t="str">
        <f t="shared" si="56"/>
        <v/>
      </c>
      <c r="S283" s="38" t="str">
        <f t="shared" ref="S283:T283" si="291">S282</f>
        <v>15 Juni sampai dengan 31 Agustus 2026</v>
      </c>
      <c r="T283" s="38" t="str">
        <f t="shared" si="291"/>
        <v>31 Agustus 2026</v>
      </c>
      <c r="U283" s="41"/>
      <c r="V283" s="41"/>
      <c r="W283" s="42"/>
      <c r="X283" s="42"/>
      <c r="Y283" s="42"/>
      <c r="Z283" s="42"/>
    </row>
    <row r="284" ht="15.75" customHeight="1">
      <c r="A284" s="36" t="s">
        <v>5346</v>
      </c>
      <c r="B284" s="37"/>
      <c r="C284" s="37"/>
      <c r="D284" s="38" t="str">
        <f t="shared" si="1"/>
        <v/>
      </c>
      <c r="E284" s="38" t="str">
        <f>VLOOKUP(D284,'KELAS (REFERENSI)'!$E$1:$J$68,6,FALSE)</f>
        <v>#N/A</v>
      </c>
      <c r="F284" s="39" t="str">
        <f t="shared" si="2"/>
        <v>PETUGAS.0283/SPK/SE/PPL/3172/2026</v>
      </c>
      <c r="G284" s="40"/>
      <c r="H284" s="39" t="str">
        <f>VLOOKUP(G284,'MITRA (REFERENSI)'!$A:$Z,16,FALSE)</f>
        <v>#N/A</v>
      </c>
      <c r="I284" s="39" t="str">
        <f>VLOOKUP(G284,'MITRA (REFERENSI)'!$A:$Z,25,FALSE)</f>
        <v>#N/A</v>
      </c>
      <c r="J284" s="38" t="str">
        <f>VLOOKUP(G284,'MITRA (REFERENSI)'!$A:$Z,26,FALSE)</f>
        <v>#N/A</v>
      </c>
      <c r="K284" s="38" t="str">
        <f>VLOOKUP(G284,'MITRA (REFERENSI)'!$A:$Z,15,FALSE)</f>
        <v>#N/A</v>
      </c>
      <c r="L284" s="38" t="str">
        <f>VLOOKUP(G284,'MITRA (REFERENSI)'!$A:$Z,15,FALSE)</f>
        <v>#N/A</v>
      </c>
      <c r="M284" s="38" t="str">
        <f>IF(B284=1,'KELAS (REFERENSI)'!M284,IF(B284=2,'KELAS (REFERENSI)'!M299,IF(B284=3,'KELAS (REFERENSI)'!M314,IF(B284=4,'KELAS (REFERENSI)'!M329,""))))</f>
        <v/>
      </c>
      <c r="N284" s="38" t="str">
        <f>IF(B284=1,'KELAS (REFERENSI)'!N284,IF(B284=2,'KELAS (REFERENSI)'!N299,IF(B284=3,'KELAS (REFERENSI)'!N314,IF(B284=4,'KELAS (REFERENSI)'!N329,""))))</f>
        <v/>
      </c>
      <c r="O284" s="38" t="str">
        <f>IF(B284=1,'KELAS (REFERENSI)'!O284,IF(B284=2,'KELAS (REFERENSI)'!O299,IF(B284=3,'KELAS (REFERENSI)'!O314,IF(B284=4,'KELAS (REFERENSI)'!O329,""))))</f>
        <v/>
      </c>
      <c r="P284" s="38" t="str">
        <f>IF(B284=1,'KELAS (REFERENSI)'!P284,IF(B284=2,'KELAS (REFERENSI)'!P299,IF(B284=3,'KELAS (REFERENSI)'!P314,IF(B284=4,'KELAS (REFERENSI)'!P329,""))))</f>
        <v/>
      </c>
      <c r="Q284" s="38" t="str">
        <f t="shared" si="4"/>
        <v>BPS Kota Jakarta Timur</v>
      </c>
      <c r="R284" s="38" t="str">
        <f t="shared" si="56"/>
        <v/>
      </c>
      <c r="S284" s="38" t="str">
        <f t="shared" ref="S284:T284" si="292">S283</f>
        <v>15 Juni sampai dengan 31 Agustus 2026</v>
      </c>
      <c r="T284" s="38" t="str">
        <f t="shared" si="292"/>
        <v>31 Agustus 2026</v>
      </c>
      <c r="U284" s="41"/>
      <c r="V284" s="41"/>
      <c r="W284" s="42"/>
      <c r="X284" s="42"/>
      <c r="Y284" s="42"/>
      <c r="Z284" s="42"/>
    </row>
    <row r="285" ht="15.75" customHeight="1">
      <c r="A285" s="36" t="s">
        <v>5347</v>
      </c>
      <c r="B285" s="37"/>
      <c r="C285" s="37"/>
      <c r="D285" s="38" t="str">
        <f t="shared" si="1"/>
        <v/>
      </c>
      <c r="E285" s="38" t="str">
        <f>VLOOKUP(D285,'KELAS (REFERENSI)'!$E$1:$J$68,6,FALSE)</f>
        <v>#N/A</v>
      </c>
      <c r="F285" s="39" t="str">
        <f t="shared" si="2"/>
        <v>PETUGAS.0284/SPK/SE/PPL/3172/2026</v>
      </c>
      <c r="G285" s="40"/>
      <c r="H285" s="39" t="str">
        <f>VLOOKUP(G285,'MITRA (REFERENSI)'!$A:$Z,16,FALSE)</f>
        <v>#N/A</v>
      </c>
      <c r="I285" s="39" t="str">
        <f>VLOOKUP(G285,'MITRA (REFERENSI)'!$A:$Z,25,FALSE)</f>
        <v>#N/A</v>
      </c>
      <c r="J285" s="38" t="str">
        <f>VLOOKUP(G285,'MITRA (REFERENSI)'!$A:$Z,26,FALSE)</f>
        <v>#N/A</v>
      </c>
      <c r="K285" s="38" t="str">
        <f>VLOOKUP(G285,'MITRA (REFERENSI)'!$A:$Z,15,FALSE)</f>
        <v>#N/A</v>
      </c>
      <c r="L285" s="38" t="str">
        <f>VLOOKUP(G285,'MITRA (REFERENSI)'!$A:$Z,15,FALSE)</f>
        <v>#N/A</v>
      </c>
      <c r="M285" s="38" t="str">
        <f>IF(B285=1,'KELAS (REFERENSI)'!M285,IF(B285=2,'KELAS (REFERENSI)'!M300,IF(B285=3,'KELAS (REFERENSI)'!M315,IF(B285=4,'KELAS (REFERENSI)'!M330,""))))</f>
        <v/>
      </c>
      <c r="N285" s="38" t="str">
        <f>IF(B285=1,'KELAS (REFERENSI)'!N285,IF(B285=2,'KELAS (REFERENSI)'!N300,IF(B285=3,'KELAS (REFERENSI)'!N315,IF(B285=4,'KELAS (REFERENSI)'!N330,""))))</f>
        <v/>
      </c>
      <c r="O285" s="38" t="str">
        <f>IF(B285=1,'KELAS (REFERENSI)'!O285,IF(B285=2,'KELAS (REFERENSI)'!O300,IF(B285=3,'KELAS (REFERENSI)'!O315,IF(B285=4,'KELAS (REFERENSI)'!O330,""))))</f>
        <v/>
      </c>
      <c r="P285" s="38" t="str">
        <f>IF(B285=1,'KELAS (REFERENSI)'!P285,IF(B285=2,'KELAS (REFERENSI)'!P300,IF(B285=3,'KELAS (REFERENSI)'!P315,IF(B285=4,'KELAS (REFERENSI)'!P330,""))))</f>
        <v/>
      </c>
      <c r="Q285" s="38" t="str">
        <f t="shared" si="4"/>
        <v>BPS Kota Jakarta Timur</v>
      </c>
      <c r="R285" s="38" t="str">
        <f t="shared" si="56"/>
        <v/>
      </c>
      <c r="S285" s="38" t="str">
        <f t="shared" ref="S285:T285" si="293">S284</f>
        <v>15 Juni sampai dengan 31 Agustus 2026</v>
      </c>
      <c r="T285" s="38" t="str">
        <f t="shared" si="293"/>
        <v>31 Agustus 2026</v>
      </c>
      <c r="U285" s="41"/>
      <c r="V285" s="41"/>
      <c r="W285" s="42"/>
      <c r="X285" s="42"/>
      <c r="Y285" s="42"/>
      <c r="Z285" s="42"/>
    </row>
    <row r="286" ht="15.75" customHeight="1">
      <c r="A286" s="36" t="s">
        <v>5348</v>
      </c>
      <c r="B286" s="37"/>
      <c r="C286" s="37"/>
      <c r="D286" s="38" t="str">
        <f t="shared" si="1"/>
        <v/>
      </c>
      <c r="E286" s="38" t="str">
        <f>VLOOKUP(D286,'KELAS (REFERENSI)'!$E$1:$J$68,6,FALSE)</f>
        <v>#N/A</v>
      </c>
      <c r="F286" s="39" t="str">
        <f t="shared" si="2"/>
        <v>PETUGAS.0285/SPK/SE/PPL/3172/2026</v>
      </c>
      <c r="G286" s="40"/>
      <c r="H286" s="39" t="str">
        <f>VLOOKUP(G286,'MITRA (REFERENSI)'!$A:$Z,16,FALSE)</f>
        <v>#N/A</v>
      </c>
      <c r="I286" s="39" t="str">
        <f>VLOOKUP(G286,'MITRA (REFERENSI)'!$A:$Z,25,FALSE)</f>
        <v>#N/A</v>
      </c>
      <c r="J286" s="38" t="str">
        <f>VLOOKUP(G286,'MITRA (REFERENSI)'!$A:$Z,26,FALSE)</f>
        <v>#N/A</v>
      </c>
      <c r="K286" s="38" t="str">
        <f>VLOOKUP(G286,'MITRA (REFERENSI)'!$A:$Z,15,FALSE)</f>
        <v>#N/A</v>
      </c>
      <c r="L286" s="38" t="str">
        <f>VLOOKUP(G286,'MITRA (REFERENSI)'!$A:$Z,15,FALSE)</f>
        <v>#N/A</v>
      </c>
      <c r="M286" s="38" t="str">
        <f>IF(B286=1,'KELAS (REFERENSI)'!M286,IF(B286=2,'KELAS (REFERENSI)'!M301,IF(B286=3,'KELAS (REFERENSI)'!M316,IF(B286=4,'KELAS (REFERENSI)'!M331,""))))</f>
        <v/>
      </c>
      <c r="N286" s="38" t="str">
        <f>IF(B286=1,'KELAS (REFERENSI)'!N286,IF(B286=2,'KELAS (REFERENSI)'!N301,IF(B286=3,'KELAS (REFERENSI)'!N316,IF(B286=4,'KELAS (REFERENSI)'!N331,""))))</f>
        <v/>
      </c>
      <c r="O286" s="38" t="str">
        <f>IF(B286=1,'KELAS (REFERENSI)'!O286,IF(B286=2,'KELAS (REFERENSI)'!O301,IF(B286=3,'KELAS (REFERENSI)'!O316,IF(B286=4,'KELAS (REFERENSI)'!O331,""))))</f>
        <v/>
      </c>
      <c r="P286" s="38" t="str">
        <f>IF(B286=1,'KELAS (REFERENSI)'!P286,IF(B286=2,'KELAS (REFERENSI)'!P301,IF(B286=3,'KELAS (REFERENSI)'!P316,IF(B286=4,'KELAS (REFERENSI)'!P331,""))))</f>
        <v/>
      </c>
      <c r="Q286" s="38" t="str">
        <f t="shared" si="4"/>
        <v>BPS Kota Jakarta Timur</v>
      </c>
      <c r="R286" s="38" t="str">
        <f t="shared" si="56"/>
        <v/>
      </c>
      <c r="S286" s="38" t="str">
        <f t="shared" ref="S286:T286" si="294">S285</f>
        <v>15 Juni sampai dengan 31 Agustus 2026</v>
      </c>
      <c r="T286" s="38" t="str">
        <f t="shared" si="294"/>
        <v>31 Agustus 2026</v>
      </c>
      <c r="U286" s="41"/>
      <c r="V286" s="41"/>
      <c r="W286" s="42"/>
      <c r="X286" s="42"/>
      <c r="Y286" s="42"/>
      <c r="Z286" s="42"/>
    </row>
    <row r="287" ht="15.75" customHeight="1">
      <c r="A287" s="36" t="s">
        <v>5349</v>
      </c>
      <c r="B287" s="37"/>
      <c r="C287" s="37"/>
      <c r="D287" s="38" t="str">
        <f t="shared" si="1"/>
        <v/>
      </c>
      <c r="E287" s="38" t="str">
        <f>VLOOKUP(D287,'KELAS (REFERENSI)'!$E$1:$J$68,6,FALSE)</f>
        <v>#N/A</v>
      </c>
      <c r="F287" s="39" t="str">
        <f t="shared" si="2"/>
        <v>PETUGAS.0286/SPK/SE/PPL/3172/2026</v>
      </c>
      <c r="G287" s="40"/>
      <c r="H287" s="39" t="str">
        <f>VLOOKUP(G287,'MITRA (REFERENSI)'!$A:$Z,16,FALSE)</f>
        <v>#N/A</v>
      </c>
      <c r="I287" s="39" t="str">
        <f>VLOOKUP(G287,'MITRA (REFERENSI)'!$A:$Z,25,FALSE)</f>
        <v>#N/A</v>
      </c>
      <c r="J287" s="38" t="str">
        <f>VLOOKUP(G287,'MITRA (REFERENSI)'!$A:$Z,26,FALSE)</f>
        <v>#N/A</v>
      </c>
      <c r="K287" s="38" t="str">
        <f>VLOOKUP(G287,'MITRA (REFERENSI)'!$A:$Z,15,FALSE)</f>
        <v>#N/A</v>
      </c>
      <c r="L287" s="38" t="str">
        <f>VLOOKUP(G287,'MITRA (REFERENSI)'!$A:$Z,15,FALSE)</f>
        <v>#N/A</v>
      </c>
      <c r="M287" s="38" t="str">
        <f>IF(B287=1,'KELAS (REFERENSI)'!M287,IF(B287=2,'KELAS (REFERENSI)'!M302,IF(B287=3,'KELAS (REFERENSI)'!M317,IF(B287=4,'KELAS (REFERENSI)'!M332,""))))</f>
        <v/>
      </c>
      <c r="N287" s="38" t="str">
        <f>IF(B287=1,'KELAS (REFERENSI)'!N287,IF(B287=2,'KELAS (REFERENSI)'!N302,IF(B287=3,'KELAS (REFERENSI)'!N317,IF(B287=4,'KELAS (REFERENSI)'!N332,""))))</f>
        <v/>
      </c>
      <c r="O287" s="38" t="str">
        <f>IF(B287=1,'KELAS (REFERENSI)'!O287,IF(B287=2,'KELAS (REFERENSI)'!O302,IF(B287=3,'KELAS (REFERENSI)'!O317,IF(B287=4,'KELAS (REFERENSI)'!O332,""))))</f>
        <v/>
      </c>
      <c r="P287" s="38" t="str">
        <f>IF(B287=1,'KELAS (REFERENSI)'!P287,IF(B287=2,'KELAS (REFERENSI)'!P302,IF(B287=3,'KELAS (REFERENSI)'!P317,IF(B287=4,'KELAS (REFERENSI)'!P332,""))))</f>
        <v/>
      </c>
      <c r="Q287" s="38" t="str">
        <f t="shared" si="4"/>
        <v>BPS Kota Jakarta Timur</v>
      </c>
      <c r="R287" s="38" t="str">
        <f t="shared" si="56"/>
        <v/>
      </c>
      <c r="S287" s="38" t="str">
        <f t="shared" ref="S287:T287" si="295">S286</f>
        <v>15 Juni sampai dengan 31 Agustus 2026</v>
      </c>
      <c r="T287" s="38" t="str">
        <f t="shared" si="295"/>
        <v>31 Agustus 2026</v>
      </c>
      <c r="U287" s="41"/>
      <c r="V287" s="41"/>
      <c r="W287" s="42"/>
      <c r="X287" s="42"/>
      <c r="Y287" s="42"/>
      <c r="Z287" s="42"/>
    </row>
    <row r="288" ht="15.75" customHeight="1">
      <c r="A288" s="36" t="s">
        <v>5350</v>
      </c>
      <c r="B288" s="37"/>
      <c r="C288" s="37"/>
      <c r="D288" s="38" t="str">
        <f t="shared" si="1"/>
        <v/>
      </c>
      <c r="E288" s="38" t="str">
        <f>VLOOKUP(D288,'KELAS (REFERENSI)'!$E$1:$J$68,6,FALSE)</f>
        <v>#N/A</v>
      </c>
      <c r="F288" s="39" t="str">
        <f t="shared" si="2"/>
        <v>PETUGAS.0287/SPK/SE/PPL/3172/2026</v>
      </c>
      <c r="G288" s="40"/>
      <c r="H288" s="39" t="str">
        <f>VLOOKUP(G288,'MITRA (REFERENSI)'!$A:$Z,16,FALSE)</f>
        <v>#N/A</v>
      </c>
      <c r="I288" s="39" t="str">
        <f>VLOOKUP(G288,'MITRA (REFERENSI)'!$A:$Z,25,FALSE)</f>
        <v>#N/A</v>
      </c>
      <c r="J288" s="38" t="str">
        <f>VLOOKUP(G288,'MITRA (REFERENSI)'!$A:$Z,26,FALSE)</f>
        <v>#N/A</v>
      </c>
      <c r="K288" s="38" t="str">
        <f>VLOOKUP(G288,'MITRA (REFERENSI)'!$A:$Z,15,FALSE)</f>
        <v>#N/A</v>
      </c>
      <c r="L288" s="38" t="str">
        <f>VLOOKUP(G288,'MITRA (REFERENSI)'!$A:$Z,15,FALSE)</f>
        <v>#N/A</v>
      </c>
      <c r="M288" s="38" t="str">
        <f>IF(B288=1,'KELAS (REFERENSI)'!M288,IF(B288=2,'KELAS (REFERENSI)'!M303,IF(B288=3,'KELAS (REFERENSI)'!M318,IF(B288=4,'KELAS (REFERENSI)'!M333,""))))</f>
        <v/>
      </c>
      <c r="N288" s="38" t="str">
        <f>IF(B288=1,'KELAS (REFERENSI)'!N288,IF(B288=2,'KELAS (REFERENSI)'!N303,IF(B288=3,'KELAS (REFERENSI)'!N318,IF(B288=4,'KELAS (REFERENSI)'!N333,""))))</f>
        <v/>
      </c>
      <c r="O288" s="38" t="str">
        <f>IF(B288=1,'KELAS (REFERENSI)'!O288,IF(B288=2,'KELAS (REFERENSI)'!O303,IF(B288=3,'KELAS (REFERENSI)'!O318,IF(B288=4,'KELAS (REFERENSI)'!O333,""))))</f>
        <v/>
      </c>
      <c r="P288" s="38" t="str">
        <f>IF(B288=1,'KELAS (REFERENSI)'!P288,IF(B288=2,'KELAS (REFERENSI)'!P303,IF(B288=3,'KELAS (REFERENSI)'!P318,IF(B288=4,'KELAS (REFERENSI)'!P333,""))))</f>
        <v/>
      </c>
      <c r="Q288" s="38" t="str">
        <f t="shared" si="4"/>
        <v>BPS Kota Jakarta Timur</v>
      </c>
      <c r="R288" s="38" t="str">
        <f t="shared" si="56"/>
        <v/>
      </c>
      <c r="S288" s="38" t="str">
        <f t="shared" ref="S288:T288" si="296">S287</f>
        <v>15 Juni sampai dengan 31 Agustus 2026</v>
      </c>
      <c r="T288" s="38" t="str">
        <f t="shared" si="296"/>
        <v>31 Agustus 2026</v>
      </c>
      <c r="U288" s="41"/>
      <c r="V288" s="41"/>
      <c r="W288" s="42"/>
      <c r="X288" s="42"/>
      <c r="Y288" s="42"/>
      <c r="Z288" s="42"/>
    </row>
    <row r="289" ht="15.75" customHeight="1">
      <c r="A289" s="36" t="s">
        <v>5351</v>
      </c>
      <c r="B289" s="37"/>
      <c r="C289" s="37"/>
      <c r="D289" s="38" t="str">
        <f t="shared" si="1"/>
        <v/>
      </c>
      <c r="E289" s="38" t="str">
        <f>VLOOKUP(D289,'KELAS (REFERENSI)'!$E$1:$J$68,6,FALSE)</f>
        <v>#N/A</v>
      </c>
      <c r="F289" s="39" t="str">
        <f t="shared" si="2"/>
        <v>PETUGAS.0288/SPK/SE/PPL/3172/2026</v>
      </c>
      <c r="G289" s="40"/>
      <c r="H289" s="39" t="str">
        <f>VLOOKUP(G289,'MITRA (REFERENSI)'!$A:$Z,16,FALSE)</f>
        <v>#N/A</v>
      </c>
      <c r="I289" s="39" t="str">
        <f>VLOOKUP(G289,'MITRA (REFERENSI)'!$A:$Z,25,FALSE)</f>
        <v>#N/A</v>
      </c>
      <c r="J289" s="38" t="str">
        <f>VLOOKUP(G289,'MITRA (REFERENSI)'!$A:$Z,26,FALSE)</f>
        <v>#N/A</v>
      </c>
      <c r="K289" s="38" t="str">
        <f>VLOOKUP(G289,'MITRA (REFERENSI)'!$A:$Z,15,FALSE)</f>
        <v>#N/A</v>
      </c>
      <c r="L289" s="38" t="str">
        <f>VLOOKUP(G289,'MITRA (REFERENSI)'!$A:$Z,15,FALSE)</f>
        <v>#N/A</v>
      </c>
      <c r="M289" s="38" t="str">
        <f>IF(B289=1,'KELAS (REFERENSI)'!M289,IF(B289=2,'KELAS (REFERENSI)'!M304,IF(B289=3,'KELAS (REFERENSI)'!M319,IF(B289=4,'KELAS (REFERENSI)'!M334,""))))</f>
        <v/>
      </c>
      <c r="N289" s="38" t="str">
        <f>IF(B289=1,'KELAS (REFERENSI)'!N289,IF(B289=2,'KELAS (REFERENSI)'!N304,IF(B289=3,'KELAS (REFERENSI)'!N319,IF(B289=4,'KELAS (REFERENSI)'!N334,""))))</f>
        <v/>
      </c>
      <c r="O289" s="38" t="str">
        <f>IF(B289=1,'KELAS (REFERENSI)'!O289,IF(B289=2,'KELAS (REFERENSI)'!O304,IF(B289=3,'KELAS (REFERENSI)'!O319,IF(B289=4,'KELAS (REFERENSI)'!O334,""))))</f>
        <v/>
      </c>
      <c r="P289" s="38" t="str">
        <f>IF(B289=1,'KELAS (REFERENSI)'!P289,IF(B289=2,'KELAS (REFERENSI)'!P304,IF(B289=3,'KELAS (REFERENSI)'!P319,IF(B289=4,'KELAS (REFERENSI)'!P334,""))))</f>
        <v/>
      </c>
      <c r="Q289" s="38" t="str">
        <f t="shared" si="4"/>
        <v>BPS Kota Jakarta Timur</v>
      </c>
      <c r="R289" s="38" t="str">
        <f t="shared" si="56"/>
        <v/>
      </c>
      <c r="S289" s="38" t="str">
        <f t="shared" ref="S289:T289" si="297">S288</f>
        <v>15 Juni sampai dengan 31 Agustus 2026</v>
      </c>
      <c r="T289" s="38" t="str">
        <f t="shared" si="297"/>
        <v>31 Agustus 2026</v>
      </c>
      <c r="U289" s="41"/>
      <c r="V289" s="41"/>
      <c r="W289" s="42"/>
      <c r="X289" s="42"/>
      <c r="Y289" s="42"/>
      <c r="Z289" s="42"/>
    </row>
    <row r="290" ht="15.75" customHeight="1">
      <c r="A290" s="36" t="s">
        <v>5352</v>
      </c>
      <c r="B290" s="37"/>
      <c r="C290" s="37"/>
      <c r="D290" s="38" t="str">
        <f t="shared" si="1"/>
        <v/>
      </c>
      <c r="E290" s="38" t="str">
        <f>VLOOKUP(D290,'KELAS (REFERENSI)'!$E$1:$J$68,6,FALSE)</f>
        <v>#N/A</v>
      </c>
      <c r="F290" s="39" t="str">
        <f t="shared" si="2"/>
        <v>PETUGAS.0289/SPK/SE/PPL/3172/2026</v>
      </c>
      <c r="G290" s="40"/>
      <c r="H290" s="39" t="str">
        <f>VLOOKUP(G290,'MITRA (REFERENSI)'!$A:$Z,16,FALSE)</f>
        <v>#N/A</v>
      </c>
      <c r="I290" s="39" t="str">
        <f>VLOOKUP(G290,'MITRA (REFERENSI)'!$A:$Z,25,FALSE)</f>
        <v>#N/A</v>
      </c>
      <c r="J290" s="38" t="str">
        <f>VLOOKUP(G290,'MITRA (REFERENSI)'!$A:$Z,26,FALSE)</f>
        <v>#N/A</v>
      </c>
      <c r="K290" s="38" t="str">
        <f>VLOOKUP(G290,'MITRA (REFERENSI)'!$A:$Z,15,FALSE)</f>
        <v>#N/A</v>
      </c>
      <c r="L290" s="38" t="str">
        <f>VLOOKUP(G290,'MITRA (REFERENSI)'!$A:$Z,15,FALSE)</f>
        <v>#N/A</v>
      </c>
      <c r="M290" s="38" t="str">
        <f>IF(B290=1,'KELAS (REFERENSI)'!M290,IF(B290=2,'KELAS (REFERENSI)'!M305,IF(B290=3,'KELAS (REFERENSI)'!M320,IF(B290=4,'KELAS (REFERENSI)'!M335,""))))</f>
        <v/>
      </c>
      <c r="N290" s="38" t="str">
        <f>IF(B290=1,'KELAS (REFERENSI)'!N290,IF(B290=2,'KELAS (REFERENSI)'!N305,IF(B290=3,'KELAS (REFERENSI)'!N320,IF(B290=4,'KELAS (REFERENSI)'!N335,""))))</f>
        <v/>
      </c>
      <c r="O290" s="38" t="str">
        <f>IF(B290=1,'KELAS (REFERENSI)'!O290,IF(B290=2,'KELAS (REFERENSI)'!O305,IF(B290=3,'KELAS (REFERENSI)'!O320,IF(B290=4,'KELAS (REFERENSI)'!O335,""))))</f>
        <v/>
      </c>
      <c r="P290" s="38" t="str">
        <f>IF(B290=1,'KELAS (REFERENSI)'!P290,IF(B290=2,'KELAS (REFERENSI)'!P305,IF(B290=3,'KELAS (REFERENSI)'!P320,IF(B290=4,'KELAS (REFERENSI)'!P335,""))))</f>
        <v/>
      </c>
      <c r="Q290" s="38" t="str">
        <f t="shared" si="4"/>
        <v>BPS Kota Jakarta Timur</v>
      </c>
      <c r="R290" s="38" t="str">
        <f t="shared" si="56"/>
        <v/>
      </c>
      <c r="S290" s="38" t="str">
        <f t="shared" ref="S290:T290" si="298">S289</f>
        <v>15 Juni sampai dengan 31 Agustus 2026</v>
      </c>
      <c r="T290" s="38" t="str">
        <f t="shared" si="298"/>
        <v>31 Agustus 2026</v>
      </c>
      <c r="U290" s="41"/>
      <c r="V290" s="41"/>
      <c r="W290" s="42"/>
      <c r="X290" s="42"/>
      <c r="Y290" s="42"/>
      <c r="Z290" s="42"/>
    </row>
    <row r="291" ht="15.75" customHeight="1">
      <c r="A291" s="36" t="s">
        <v>5353</v>
      </c>
      <c r="B291" s="37"/>
      <c r="C291" s="37"/>
      <c r="D291" s="38" t="str">
        <f t="shared" si="1"/>
        <v/>
      </c>
      <c r="E291" s="38" t="str">
        <f>VLOOKUP(D291,'KELAS (REFERENSI)'!$E$1:$J$68,6,FALSE)</f>
        <v>#N/A</v>
      </c>
      <c r="F291" s="39" t="str">
        <f t="shared" si="2"/>
        <v>PETUGAS.0290/SPK/SE/PPL/3172/2026</v>
      </c>
      <c r="G291" s="40"/>
      <c r="H291" s="39" t="str">
        <f>VLOOKUP(G291,'MITRA (REFERENSI)'!$A:$Z,16,FALSE)</f>
        <v>#N/A</v>
      </c>
      <c r="I291" s="39" t="str">
        <f>VLOOKUP(G291,'MITRA (REFERENSI)'!$A:$Z,25,FALSE)</f>
        <v>#N/A</v>
      </c>
      <c r="J291" s="38" t="str">
        <f>VLOOKUP(G291,'MITRA (REFERENSI)'!$A:$Z,26,FALSE)</f>
        <v>#N/A</v>
      </c>
      <c r="K291" s="38" t="str">
        <f>VLOOKUP(G291,'MITRA (REFERENSI)'!$A:$Z,15,FALSE)</f>
        <v>#N/A</v>
      </c>
      <c r="L291" s="38" t="str">
        <f>VLOOKUP(G291,'MITRA (REFERENSI)'!$A:$Z,15,FALSE)</f>
        <v>#N/A</v>
      </c>
      <c r="M291" s="38" t="str">
        <f>IF(B291=1,'KELAS (REFERENSI)'!M291,IF(B291=2,'KELAS (REFERENSI)'!M306,IF(B291=3,'KELAS (REFERENSI)'!M321,IF(B291=4,'KELAS (REFERENSI)'!M336,""))))</f>
        <v/>
      </c>
      <c r="N291" s="38" t="str">
        <f>IF(B291=1,'KELAS (REFERENSI)'!N291,IF(B291=2,'KELAS (REFERENSI)'!N306,IF(B291=3,'KELAS (REFERENSI)'!N321,IF(B291=4,'KELAS (REFERENSI)'!N336,""))))</f>
        <v/>
      </c>
      <c r="O291" s="38" t="str">
        <f>IF(B291=1,'KELAS (REFERENSI)'!O291,IF(B291=2,'KELAS (REFERENSI)'!O306,IF(B291=3,'KELAS (REFERENSI)'!O321,IF(B291=4,'KELAS (REFERENSI)'!O336,""))))</f>
        <v/>
      </c>
      <c r="P291" s="38" t="str">
        <f>IF(B291=1,'KELAS (REFERENSI)'!P291,IF(B291=2,'KELAS (REFERENSI)'!P306,IF(B291=3,'KELAS (REFERENSI)'!P321,IF(B291=4,'KELAS (REFERENSI)'!P336,""))))</f>
        <v/>
      </c>
      <c r="Q291" s="38" t="str">
        <f t="shared" si="4"/>
        <v>BPS Kota Jakarta Timur</v>
      </c>
      <c r="R291" s="38" t="str">
        <f t="shared" si="56"/>
        <v/>
      </c>
      <c r="S291" s="38" t="str">
        <f t="shared" ref="S291:T291" si="299">S290</f>
        <v>15 Juni sampai dengan 31 Agustus 2026</v>
      </c>
      <c r="T291" s="38" t="str">
        <f t="shared" si="299"/>
        <v>31 Agustus 2026</v>
      </c>
      <c r="U291" s="41"/>
      <c r="V291" s="41"/>
      <c r="W291" s="42"/>
      <c r="X291" s="42"/>
      <c r="Y291" s="42"/>
      <c r="Z291" s="42"/>
    </row>
    <row r="292" ht="15.75" customHeight="1">
      <c r="A292" s="36" t="s">
        <v>5354</v>
      </c>
      <c r="B292" s="37"/>
      <c r="C292" s="37"/>
      <c r="D292" s="38" t="str">
        <f t="shared" si="1"/>
        <v/>
      </c>
      <c r="E292" s="38" t="str">
        <f>VLOOKUP(D292,'KELAS (REFERENSI)'!$E$1:$J$68,6,FALSE)</f>
        <v>#N/A</v>
      </c>
      <c r="F292" s="39" t="str">
        <f t="shared" si="2"/>
        <v>PETUGAS.0291/SPK/SE/PPL/3172/2026</v>
      </c>
      <c r="G292" s="40"/>
      <c r="H292" s="39" t="str">
        <f>VLOOKUP(G292,'MITRA (REFERENSI)'!$A:$Z,16,FALSE)</f>
        <v>#N/A</v>
      </c>
      <c r="I292" s="39" t="str">
        <f>VLOOKUP(G292,'MITRA (REFERENSI)'!$A:$Z,25,FALSE)</f>
        <v>#N/A</v>
      </c>
      <c r="J292" s="38" t="str">
        <f>VLOOKUP(G292,'MITRA (REFERENSI)'!$A:$Z,26,FALSE)</f>
        <v>#N/A</v>
      </c>
      <c r="K292" s="38" t="str">
        <f>VLOOKUP(G292,'MITRA (REFERENSI)'!$A:$Z,15,FALSE)</f>
        <v>#N/A</v>
      </c>
      <c r="L292" s="38" t="str">
        <f>VLOOKUP(G292,'MITRA (REFERENSI)'!$A:$Z,15,FALSE)</f>
        <v>#N/A</v>
      </c>
      <c r="M292" s="38" t="str">
        <f>IF(B292=1,'KELAS (REFERENSI)'!M292,IF(B292=2,'KELAS (REFERENSI)'!M307,IF(B292=3,'KELAS (REFERENSI)'!M322,IF(B292=4,'KELAS (REFERENSI)'!M337,""))))</f>
        <v/>
      </c>
      <c r="N292" s="38" t="str">
        <f>IF(B292=1,'KELAS (REFERENSI)'!N292,IF(B292=2,'KELAS (REFERENSI)'!N307,IF(B292=3,'KELAS (REFERENSI)'!N322,IF(B292=4,'KELAS (REFERENSI)'!N337,""))))</f>
        <v/>
      </c>
      <c r="O292" s="38" t="str">
        <f>IF(B292=1,'KELAS (REFERENSI)'!O292,IF(B292=2,'KELAS (REFERENSI)'!O307,IF(B292=3,'KELAS (REFERENSI)'!O322,IF(B292=4,'KELAS (REFERENSI)'!O337,""))))</f>
        <v/>
      </c>
      <c r="P292" s="38" t="str">
        <f>IF(B292=1,'KELAS (REFERENSI)'!P292,IF(B292=2,'KELAS (REFERENSI)'!P307,IF(B292=3,'KELAS (REFERENSI)'!P322,IF(B292=4,'KELAS (REFERENSI)'!P337,""))))</f>
        <v/>
      </c>
      <c r="Q292" s="38" t="str">
        <f t="shared" si="4"/>
        <v>BPS Kota Jakarta Timur</v>
      </c>
      <c r="R292" s="38" t="str">
        <f t="shared" si="56"/>
        <v/>
      </c>
      <c r="S292" s="38" t="str">
        <f t="shared" ref="S292:T292" si="300">S291</f>
        <v>15 Juni sampai dengan 31 Agustus 2026</v>
      </c>
      <c r="T292" s="38" t="str">
        <f t="shared" si="300"/>
        <v>31 Agustus 2026</v>
      </c>
      <c r="U292" s="41"/>
      <c r="V292" s="41"/>
      <c r="W292" s="42"/>
      <c r="X292" s="42"/>
      <c r="Y292" s="42"/>
      <c r="Z292" s="42"/>
    </row>
    <row r="293" ht="15.75" customHeight="1">
      <c r="A293" s="36" t="s">
        <v>5355</v>
      </c>
      <c r="B293" s="37"/>
      <c r="C293" s="37"/>
      <c r="D293" s="38" t="str">
        <f t="shared" si="1"/>
        <v/>
      </c>
      <c r="E293" s="38" t="str">
        <f>VLOOKUP(D293,'KELAS (REFERENSI)'!$E$1:$J$68,6,FALSE)</f>
        <v>#N/A</v>
      </c>
      <c r="F293" s="39" t="str">
        <f t="shared" si="2"/>
        <v>PETUGAS.0292/SPK/SE/PPL/3172/2026</v>
      </c>
      <c r="G293" s="40"/>
      <c r="H293" s="39" t="str">
        <f>VLOOKUP(G293,'MITRA (REFERENSI)'!$A:$Z,16,FALSE)</f>
        <v>#N/A</v>
      </c>
      <c r="I293" s="39" t="str">
        <f>VLOOKUP(G293,'MITRA (REFERENSI)'!$A:$Z,25,FALSE)</f>
        <v>#N/A</v>
      </c>
      <c r="J293" s="38" t="str">
        <f>VLOOKUP(G293,'MITRA (REFERENSI)'!$A:$Z,26,FALSE)</f>
        <v>#N/A</v>
      </c>
      <c r="K293" s="38" t="str">
        <f>VLOOKUP(G293,'MITRA (REFERENSI)'!$A:$Z,15,FALSE)</f>
        <v>#N/A</v>
      </c>
      <c r="L293" s="38" t="str">
        <f>VLOOKUP(G293,'MITRA (REFERENSI)'!$A:$Z,15,FALSE)</f>
        <v>#N/A</v>
      </c>
      <c r="M293" s="38" t="str">
        <f>IF(B293=1,'KELAS (REFERENSI)'!M293,IF(B293=2,'KELAS (REFERENSI)'!M308,IF(B293=3,'KELAS (REFERENSI)'!M323,IF(B293=4,'KELAS (REFERENSI)'!M338,""))))</f>
        <v/>
      </c>
      <c r="N293" s="38" t="str">
        <f>IF(B293=1,'KELAS (REFERENSI)'!N293,IF(B293=2,'KELAS (REFERENSI)'!N308,IF(B293=3,'KELAS (REFERENSI)'!N323,IF(B293=4,'KELAS (REFERENSI)'!N338,""))))</f>
        <v/>
      </c>
      <c r="O293" s="38" t="str">
        <f>IF(B293=1,'KELAS (REFERENSI)'!O293,IF(B293=2,'KELAS (REFERENSI)'!O308,IF(B293=3,'KELAS (REFERENSI)'!O323,IF(B293=4,'KELAS (REFERENSI)'!O338,""))))</f>
        <v/>
      </c>
      <c r="P293" s="38" t="str">
        <f>IF(B293=1,'KELAS (REFERENSI)'!P293,IF(B293=2,'KELAS (REFERENSI)'!P308,IF(B293=3,'KELAS (REFERENSI)'!P323,IF(B293=4,'KELAS (REFERENSI)'!P338,""))))</f>
        <v/>
      </c>
      <c r="Q293" s="38" t="str">
        <f t="shared" si="4"/>
        <v>BPS Kota Jakarta Timur</v>
      </c>
      <c r="R293" s="38" t="str">
        <f t="shared" si="56"/>
        <v/>
      </c>
      <c r="S293" s="38" t="str">
        <f t="shared" ref="S293:T293" si="301">S292</f>
        <v>15 Juni sampai dengan 31 Agustus 2026</v>
      </c>
      <c r="T293" s="38" t="str">
        <f t="shared" si="301"/>
        <v>31 Agustus 2026</v>
      </c>
      <c r="U293" s="41"/>
      <c r="V293" s="41"/>
      <c r="W293" s="42"/>
      <c r="X293" s="42"/>
      <c r="Y293" s="42"/>
      <c r="Z293" s="42"/>
    </row>
    <row r="294" ht="15.75" customHeight="1">
      <c r="A294" s="36" t="s">
        <v>5356</v>
      </c>
      <c r="B294" s="37"/>
      <c r="C294" s="37"/>
      <c r="D294" s="38" t="str">
        <f t="shared" si="1"/>
        <v/>
      </c>
      <c r="E294" s="38" t="str">
        <f>VLOOKUP(D294,'KELAS (REFERENSI)'!$E$1:$J$68,6,FALSE)</f>
        <v>#N/A</v>
      </c>
      <c r="F294" s="39" t="str">
        <f t="shared" si="2"/>
        <v>PETUGAS.0293/SPK/SE/PPL/3172/2026</v>
      </c>
      <c r="G294" s="40"/>
      <c r="H294" s="39" t="str">
        <f>VLOOKUP(G294,'MITRA (REFERENSI)'!$A:$Z,16,FALSE)</f>
        <v>#N/A</v>
      </c>
      <c r="I294" s="39" t="str">
        <f>VLOOKUP(G294,'MITRA (REFERENSI)'!$A:$Z,25,FALSE)</f>
        <v>#N/A</v>
      </c>
      <c r="J294" s="38" t="str">
        <f>VLOOKUP(G294,'MITRA (REFERENSI)'!$A:$Z,26,FALSE)</f>
        <v>#N/A</v>
      </c>
      <c r="K294" s="38" t="str">
        <f>VLOOKUP(G294,'MITRA (REFERENSI)'!$A:$Z,15,FALSE)</f>
        <v>#N/A</v>
      </c>
      <c r="L294" s="38" t="str">
        <f>VLOOKUP(G294,'MITRA (REFERENSI)'!$A:$Z,15,FALSE)</f>
        <v>#N/A</v>
      </c>
      <c r="M294" s="38" t="str">
        <f>IF(B294=1,'KELAS (REFERENSI)'!M294,IF(B294=2,'KELAS (REFERENSI)'!M309,IF(B294=3,'KELAS (REFERENSI)'!M324,IF(B294=4,'KELAS (REFERENSI)'!M339,""))))</f>
        <v/>
      </c>
      <c r="N294" s="38" t="str">
        <f>IF(B294=1,'KELAS (REFERENSI)'!N294,IF(B294=2,'KELAS (REFERENSI)'!N309,IF(B294=3,'KELAS (REFERENSI)'!N324,IF(B294=4,'KELAS (REFERENSI)'!N339,""))))</f>
        <v/>
      </c>
      <c r="O294" s="38" t="str">
        <f>IF(B294=1,'KELAS (REFERENSI)'!O294,IF(B294=2,'KELAS (REFERENSI)'!O309,IF(B294=3,'KELAS (REFERENSI)'!O324,IF(B294=4,'KELAS (REFERENSI)'!O339,""))))</f>
        <v/>
      </c>
      <c r="P294" s="38" t="str">
        <f>IF(B294=1,'KELAS (REFERENSI)'!P294,IF(B294=2,'KELAS (REFERENSI)'!P309,IF(B294=3,'KELAS (REFERENSI)'!P324,IF(B294=4,'KELAS (REFERENSI)'!P339,""))))</f>
        <v/>
      </c>
      <c r="Q294" s="38" t="str">
        <f t="shared" si="4"/>
        <v>BPS Kota Jakarta Timur</v>
      </c>
      <c r="R294" s="38" t="str">
        <f t="shared" si="56"/>
        <v/>
      </c>
      <c r="S294" s="38" t="str">
        <f t="shared" ref="S294:T294" si="302">S293</f>
        <v>15 Juni sampai dengan 31 Agustus 2026</v>
      </c>
      <c r="T294" s="38" t="str">
        <f t="shared" si="302"/>
        <v>31 Agustus 2026</v>
      </c>
      <c r="U294" s="41"/>
      <c r="V294" s="41"/>
      <c r="W294" s="42"/>
      <c r="X294" s="42"/>
      <c r="Y294" s="42"/>
      <c r="Z294" s="42"/>
    </row>
    <row r="295" ht="15.75" customHeight="1">
      <c r="A295" s="36" t="s">
        <v>5357</v>
      </c>
      <c r="B295" s="37"/>
      <c r="C295" s="37"/>
      <c r="D295" s="38" t="str">
        <f t="shared" si="1"/>
        <v/>
      </c>
      <c r="E295" s="38" t="str">
        <f>VLOOKUP(D295,'KELAS (REFERENSI)'!$E$1:$J$68,6,FALSE)</f>
        <v>#N/A</v>
      </c>
      <c r="F295" s="39" t="str">
        <f t="shared" si="2"/>
        <v>PETUGAS.0294/SPK/SE/PPL/3172/2026</v>
      </c>
      <c r="G295" s="40"/>
      <c r="H295" s="39" t="str">
        <f>VLOOKUP(G295,'MITRA (REFERENSI)'!$A:$Z,16,FALSE)</f>
        <v>#N/A</v>
      </c>
      <c r="I295" s="39" t="str">
        <f>VLOOKUP(G295,'MITRA (REFERENSI)'!$A:$Z,25,FALSE)</f>
        <v>#N/A</v>
      </c>
      <c r="J295" s="38" t="str">
        <f>VLOOKUP(G295,'MITRA (REFERENSI)'!$A:$Z,26,FALSE)</f>
        <v>#N/A</v>
      </c>
      <c r="K295" s="38" t="str">
        <f>VLOOKUP(G295,'MITRA (REFERENSI)'!$A:$Z,15,FALSE)</f>
        <v>#N/A</v>
      </c>
      <c r="L295" s="38" t="str">
        <f>VLOOKUP(G295,'MITRA (REFERENSI)'!$A:$Z,15,FALSE)</f>
        <v>#N/A</v>
      </c>
      <c r="M295" s="38" t="str">
        <f>IF(B295=1,'KELAS (REFERENSI)'!M295,IF(B295=2,'KELAS (REFERENSI)'!M310,IF(B295=3,'KELAS (REFERENSI)'!M325,IF(B295=4,'KELAS (REFERENSI)'!M340,""))))</f>
        <v/>
      </c>
      <c r="N295" s="38" t="str">
        <f>IF(B295=1,'KELAS (REFERENSI)'!N295,IF(B295=2,'KELAS (REFERENSI)'!N310,IF(B295=3,'KELAS (REFERENSI)'!N325,IF(B295=4,'KELAS (REFERENSI)'!N340,""))))</f>
        <v/>
      </c>
      <c r="O295" s="38" t="str">
        <f>IF(B295=1,'KELAS (REFERENSI)'!O295,IF(B295=2,'KELAS (REFERENSI)'!O310,IF(B295=3,'KELAS (REFERENSI)'!O325,IF(B295=4,'KELAS (REFERENSI)'!O340,""))))</f>
        <v/>
      </c>
      <c r="P295" s="38" t="str">
        <f>IF(B295=1,'KELAS (REFERENSI)'!P295,IF(B295=2,'KELAS (REFERENSI)'!P310,IF(B295=3,'KELAS (REFERENSI)'!P325,IF(B295=4,'KELAS (REFERENSI)'!P340,""))))</f>
        <v/>
      </c>
      <c r="Q295" s="38" t="str">
        <f t="shared" si="4"/>
        <v>BPS Kota Jakarta Timur</v>
      </c>
      <c r="R295" s="38" t="str">
        <f t="shared" si="56"/>
        <v/>
      </c>
      <c r="S295" s="38" t="str">
        <f t="shared" ref="S295:T295" si="303">S294</f>
        <v>15 Juni sampai dengan 31 Agustus 2026</v>
      </c>
      <c r="T295" s="38" t="str">
        <f t="shared" si="303"/>
        <v>31 Agustus 2026</v>
      </c>
      <c r="U295" s="41"/>
      <c r="V295" s="41"/>
      <c r="W295" s="42"/>
      <c r="X295" s="42"/>
      <c r="Y295" s="42"/>
      <c r="Z295" s="42"/>
    </row>
    <row r="296" ht="15.75" customHeight="1">
      <c r="A296" s="36" t="s">
        <v>5358</v>
      </c>
      <c r="B296" s="37"/>
      <c r="C296" s="37"/>
      <c r="D296" s="38" t="str">
        <f t="shared" si="1"/>
        <v/>
      </c>
      <c r="E296" s="38" t="str">
        <f>VLOOKUP(D296,'KELAS (REFERENSI)'!$E$1:$J$68,6,FALSE)</f>
        <v>#N/A</v>
      </c>
      <c r="F296" s="39" t="str">
        <f t="shared" si="2"/>
        <v>PETUGAS.0295/SPK/SE/PPL/3172/2026</v>
      </c>
      <c r="G296" s="40"/>
      <c r="H296" s="39" t="str">
        <f>VLOOKUP(G296,'MITRA (REFERENSI)'!$A:$Z,16,FALSE)</f>
        <v>#N/A</v>
      </c>
      <c r="I296" s="39" t="str">
        <f>VLOOKUP(G296,'MITRA (REFERENSI)'!$A:$Z,25,FALSE)</f>
        <v>#N/A</v>
      </c>
      <c r="J296" s="38" t="str">
        <f>VLOOKUP(G296,'MITRA (REFERENSI)'!$A:$Z,26,FALSE)</f>
        <v>#N/A</v>
      </c>
      <c r="K296" s="38" t="str">
        <f>VLOOKUP(G296,'MITRA (REFERENSI)'!$A:$Z,15,FALSE)</f>
        <v>#N/A</v>
      </c>
      <c r="L296" s="38" t="str">
        <f>VLOOKUP(G296,'MITRA (REFERENSI)'!$A:$Z,15,FALSE)</f>
        <v>#N/A</v>
      </c>
      <c r="M296" s="38" t="str">
        <f>IF(B296=1,'KELAS (REFERENSI)'!M296,IF(B296=2,'KELAS (REFERENSI)'!M311,IF(B296=3,'KELAS (REFERENSI)'!M326,IF(B296=4,'KELAS (REFERENSI)'!M341,""))))</f>
        <v/>
      </c>
      <c r="N296" s="38" t="str">
        <f>IF(B296=1,'KELAS (REFERENSI)'!N296,IF(B296=2,'KELAS (REFERENSI)'!N311,IF(B296=3,'KELAS (REFERENSI)'!N326,IF(B296=4,'KELAS (REFERENSI)'!N341,""))))</f>
        <v/>
      </c>
      <c r="O296" s="38" t="str">
        <f>IF(B296=1,'KELAS (REFERENSI)'!O296,IF(B296=2,'KELAS (REFERENSI)'!O311,IF(B296=3,'KELAS (REFERENSI)'!O326,IF(B296=4,'KELAS (REFERENSI)'!O341,""))))</f>
        <v/>
      </c>
      <c r="P296" s="38" t="str">
        <f>IF(B296=1,'KELAS (REFERENSI)'!P296,IF(B296=2,'KELAS (REFERENSI)'!P311,IF(B296=3,'KELAS (REFERENSI)'!P326,IF(B296=4,'KELAS (REFERENSI)'!P341,""))))</f>
        <v/>
      </c>
      <c r="Q296" s="38" t="str">
        <f t="shared" si="4"/>
        <v>BPS Kota Jakarta Timur</v>
      </c>
      <c r="R296" s="38" t="str">
        <f t="shared" si="56"/>
        <v/>
      </c>
      <c r="S296" s="38" t="str">
        <f t="shared" ref="S296:T296" si="304">S295</f>
        <v>15 Juni sampai dengan 31 Agustus 2026</v>
      </c>
      <c r="T296" s="38" t="str">
        <f t="shared" si="304"/>
        <v>31 Agustus 2026</v>
      </c>
      <c r="U296" s="41"/>
      <c r="V296" s="41"/>
      <c r="W296" s="42"/>
      <c r="X296" s="42"/>
      <c r="Y296" s="42"/>
      <c r="Z296" s="42"/>
    </row>
    <row r="297" ht="15.75" customHeight="1">
      <c r="A297" s="36" t="s">
        <v>5359</v>
      </c>
      <c r="B297" s="37"/>
      <c r="C297" s="37"/>
      <c r="D297" s="38" t="str">
        <f t="shared" si="1"/>
        <v/>
      </c>
      <c r="E297" s="38" t="str">
        <f>VLOOKUP(D297,'KELAS (REFERENSI)'!$E$1:$J$68,6,FALSE)</f>
        <v>#N/A</v>
      </c>
      <c r="F297" s="39" t="str">
        <f t="shared" si="2"/>
        <v>PETUGAS.0296/SPK/SE/PPL/3172/2026</v>
      </c>
      <c r="G297" s="40"/>
      <c r="H297" s="39" t="str">
        <f>VLOOKUP(G297,'MITRA (REFERENSI)'!$A:$Z,16,FALSE)</f>
        <v>#N/A</v>
      </c>
      <c r="I297" s="39" t="str">
        <f>VLOOKUP(G297,'MITRA (REFERENSI)'!$A:$Z,25,FALSE)</f>
        <v>#N/A</v>
      </c>
      <c r="J297" s="38" t="str">
        <f>VLOOKUP(G297,'MITRA (REFERENSI)'!$A:$Z,26,FALSE)</f>
        <v>#N/A</v>
      </c>
      <c r="K297" s="38" t="str">
        <f>VLOOKUP(G297,'MITRA (REFERENSI)'!$A:$Z,15,FALSE)</f>
        <v>#N/A</v>
      </c>
      <c r="L297" s="38" t="str">
        <f>VLOOKUP(G297,'MITRA (REFERENSI)'!$A:$Z,15,FALSE)</f>
        <v>#N/A</v>
      </c>
      <c r="M297" s="38" t="str">
        <f>IF(B297=1,'KELAS (REFERENSI)'!M297,IF(B297=2,'KELAS (REFERENSI)'!M312,IF(B297=3,'KELAS (REFERENSI)'!M327,IF(B297=4,'KELAS (REFERENSI)'!M342,""))))</f>
        <v/>
      </c>
      <c r="N297" s="38" t="str">
        <f>IF(B297=1,'KELAS (REFERENSI)'!N297,IF(B297=2,'KELAS (REFERENSI)'!N312,IF(B297=3,'KELAS (REFERENSI)'!N327,IF(B297=4,'KELAS (REFERENSI)'!N342,""))))</f>
        <v/>
      </c>
      <c r="O297" s="38" t="str">
        <f>IF(B297=1,'KELAS (REFERENSI)'!O297,IF(B297=2,'KELAS (REFERENSI)'!O312,IF(B297=3,'KELAS (REFERENSI)'!O327,IF(B297=4,'KELAS (REFERENSI)'!O342,""))))</f>
        <v/>
      </c>
      <c r="P297" s="38" t="str">
        <f>IF(B297=1,'KELAS (REFERENSI)'!P297,IF(B297=2,'KELAS (REFERENSI)'!P312,IF(B297=3,'KELAS (REFERENSI)'!P327,IF(B297=4,'KELAS (REFERENSI)'!P342,""))))</f>
        <v/>
      </c>
      <c r="Q297" s="38" t="str">
        <f t="shared" si="4"/>
        <v>BPS Kota Jakarta Timur</v>
      </c>
      <c r="R297" s="38" t="str">
        <f t="shared" si="56"/>
        <v/>
      </c>
      <c r="S297" s="38" t="str">
        <f t="shared" ref="S297:T297" si="305">S296</f>
        <v>15 Juni sampai dengan 31 Agustus 2026</v>
      </c>
      <c r="T297" s="38" t="str">
        <f t="shared" si="305"/>
        <v>31 Agustus 2026</v>
      </c>
      <c r="U297" s="41"/>
      <c r="V297" s="41"/>
      <c r="W297" s="42"/>
      <c r="X297" s="42"/>
      <c r="Y297" s="42"/>
      <c r="Z297" s="42"/>
    </row>
    <row r="298" ht="15.75" customHeight="1">
      <c r="A298" s="36" t="s">
        <v>5360</v>
      </c>
      <c r="B298" s="37"/>
      <c r="C298" s="37"/>
      <c r="D298" s="38" t="str">
        <f t="shared" si="1"/>
        <v/>
      </c>
      <c r="E298" s="38" t="str">
        <f>VLOOKUP(D298,'KELAS (REFERENSI)'!$E$1:$J$68,6,FALSE)</f>
        <v>#N/A</v>
      </c>
      <c r="F298" s="39" t="str">
        <f t="shared" si="2"/>
        <v>PETUGAS.0297/SPK/SE/PPL/3172/2026</v>
      </c>
      <c r="G298" s="40"/>
      <c r="H298" s="39" t="str">
        <f>VLOOKUP(G298,'MITRA (REFERENSI)'!$A:$Z,16,FALSE)</f>
        <v>#N/A</v>
      </c>
      <c r="I298" s="39" t="str">
        <f>VLOOKUP(G298,'MITRA (REFERENSI)'!$A:$Z,25,FALSE)</f>
        <v>#N/A</v>
      </c>
      <c r="J298" s="38" t="str">
        <f>VLOOKUP(G298,'MITRA (REFERENSI)'!$A:$Z,26,FALSE)</f>
        <v>#N/A</v>
      </c>
      <c r="K298" s="38" t="str">
        <f>VLOOKUP(G298,'MITRA (REFERENSI)'!$A:$Z,15,FALSE)</f>
        <v>#N/A</v>
      </c>
      <c r="L298" s="38" t="str">
        <f>VLOOKUP(G298,'MITRA (REFERENSI)'!$A:$Z,15,FALSE)</f>
        <v>#N/A</v>
      </c>
      <c r="M298" s="38" t="str">
        <f>IF(B298=1,'KELAS (REFERENSI)'!M298,IF(B298=2,'KELAS (REFERENSI)'!M313,IF(B298=3,'KELAS (REFERENSI)'!M328,IF(B298=4,'KELAS (REFERENSI)'!M343,""))))</f>
        <v/>
      </c>
      <c r="N298" s="38" t="str">
        <f>IF(B298=1,'KELAS (REFERENSI)'!N298,IF(B298=2,'KELAS (REFERENSI)'!N313,IF(B298=3,'KELAS (REFERENSI)'!N328,IF(B298=4,'KELAS (REFERENSI)'!N343,""))))</f>
        <v/>
      </c>
      <c r="O298" s="38" t="str">
        <f>IF(B298=1,'KELAS (REFERENSI)'!O298,IF(B298=2,'KELAS (REFERENSI)'!O313,IF(B298=3,'KELAS (REFERENSI)'!O328,IF(B298=4,'KELAS (REFERENSI)'!O343,""))))</f>
        <v/>
      </c>
      <c r="P298" s="38" t="str">
        <f>IF(B298=1,'KELAS (REFERENSI)'!P298,IF(B298=2,'KELAS (REFERENSI)'!P313,IF(B298=3,'KELAS (REFERENSI)'!P328,IF(B298=4,'KELAS (REFERENSI)'!P343,""))))</f>
        <v/>
      </c>
      <c r="Q298" s="38" t="str">
        <f t="shared" si="4"/>
        <v>BPS Kota Jakarta Timur</v>
      </c>
      <c r="R298" s="38" t="str">
        <f t="shared" si="56"/>
        <v/>
      </c>
      <c r="S298" s="38" t="str">
        <f t="shared" ref="S298:T298" si="306">S297</f>
        <v>15 Juni sampai dengan 31 Agustus 2026</v>
      </c>
      <c r="T298" s="38" t="str">
        <f t="shared" si="306"/>
        <v>31 Agustus 2026</v>
      </c>
      <c r="U298" s="41"/>
      <c r="V298" s="41"/>
      <c r="W298" s="42"/>
      <c r="X298" s="42"/>
      <c r="Y298" s="42"/>
      <c r="Z298" s="42"/>
    </row>
    <row r="299" ht="15.75" customHeight="1">
      <c r="A299" s="36" t="s">
        <v>5361</v>
      </c>
      <c r="B299" s="37"/>
      <c r="C299" s="37"/>
      <c r="D299" s="38" t="str">
        <f t="shared" si="1"/>
        <v/>
      </c>
      <c r="E299" s="38" t="str">
        <f>VLOOKUP(D299,'KELAS (REFERENSI)'!$E$1:$J$68,6,FALSE)</f>
        <v>#N/A</v>
      </c>
      <c r="F299" s="39" t="str">
        <f t="shared" si="2"/>
        <v>PETUGAS.0298/SPK/SE/PPL/3172/2026</v>
      </c>
      <c r="G299" s="40"/>
      <c r="H299" s="39" t="str">
        <f>VLOOKUP(G299,'MITRA (REFERENSI)'!$A:$Z,16,FALSE)</f>
        <v>#N/A</v>
      </c>
      <c r="I299" s="39" t="str">
        <f>VLOOKUP(G299,'MITRA (REFERENSI)'!$A:$Z,25,FALSE)</f>
        <v>#N/A</v>
      </c>
      <c r="J299" s="38" t="str">
        <f>VLOOKUP(G299,'MITRA (REFERENSI)'!$A:$Z,26,FALSE)</f>
        <v>#N/A</v>
      </c>
      <c r="K299" s="38" t="str">
        <f>VLOOKUP(G299,'MITRA (REFERENSI)'!$A:$Z,15,FALSE)</f>
        <v>#N/A</v>
      </c>
      <c r="L299" s="38" t="str">
        <f>VLOOKUP(G299,'MITRA (REFERENSI)'!$A:$Z,15,FALSE)</f>
        <v>#N/A</v>
      </c>
      <c r="M299" s="38" t="str">
        <f>IF(B299=1,'KELAS (REFERENSI)'!M299,IF(B299=2,'KELAS (REFERENSI)'!M314,IF(B299=3,'KELAS (REFERENSI)'!M329,IF(B299=4,'KELAS (REFERENSI)'!M344,""))))</f>
        <v/>
      </c>
      <c r="N299" s="38" t="str">
        <f>IF(B299=1,'KELAS (REFERENSI)'!N299,IF(B299=2,'KELAS (REFERENSI)'!N314,IF(B299=3,'KELAS (REFERENSI)'!N329,IF(B299=4,'KELAS (REFERENSI)'!N344,""))))</f>
        <v/>
      </c>
      <c r="O299" s="38" t="str">
        <f>IF(B299=1,'KELAS (REFERENSI)'!O299,IF(B299=2,'KELAS (REFERENSI)'!O314,IF(B299=3,'KELAS (REFERENSI)'!O329,IF(B299=4,'KELAS (REFERENSI)'!O344,""))))</f>
        <v/>
      </c>
      <c r="P299" s="38" t="str">
        <f>IF(B299=1,'KELAS (REFERENSI)'!P299,IF(B299=2,'KELAS (REFERENSI)'!P314,IF(B299=3,'KELAS (REFERENSI)'!P329,IF(B299=4,'KELAS (REFERENSI)'!P344,""))))</f>
        <v/>
      </c>
      <c r="Q299" s="38" t="str">
        <f t="shared" si="4"/>
        <v>BPS Kota Jakarta Timur</v>
      </c>
      <c r="R299" s="38" t="str">
        <f t="shared" si="56"/>
        <v/>
      </c>
      <c r="S299" s="38" t="str">
        <f t="shared" ref="S299:T299" si="307">S298</f>
        <v>15 Juni sampai dengan 31 Agustus 2026</v>
      </c>
      <c r="T299" s="38" t="str">
        <f t="shared" si="307"/>
        <v>31 Agustus 2026</v>
      </c>
      <c r="U299" s="41"/>
      <c r="V299" s="41"/>
      <c r="W299" s="42"/>
      <c r="X299" s="42"/>
      <c r="Y299" s="42"/>
      <c r="Z299" s="42"/>
    </row>
    <row r="300" ht="15.75" customHeight="1">
      <c r="A300" s="36" t="s">
        <v>5362</v>
      </c>
      <c r="B300" s="37"/>
      <c r="C300" s="37"/>
      <c r="D300" s="38" t="str">
        <f t="shared" si="1"/>
        <v/>
      </c>
      <c r="E300" s="38" t="str">
        <f>VLOOKUP(D300,'KELAS (REFERENSI)'!$E$1:$J$68,6,FALSE)</f>
        <v>#N/A</v>
      </c>
      <c r="F300" s="39" t="str">
        <f t="shared" si="2"/>
        <v>PETUGAS.0299/SPK/SE/PPL/3172/2026</v>
      </c>
      <c r="G300" s="40"/>
      <c r="H300" s="39" t="str">
        <f>VLOOKUP(G300,'MITRA (REFERENSI)'!$A:$Z,16,FALSE)</f>
        <v>#N/A</v>
      </c>
      <c r="I300" s="39" t="str">
        <f>VLOOKUP(G300,'MITRA (REFERENSI)'!$A:$Z,25,FALSE)</f>
        <v>#N/A</v>
      </c>
      <c r="J300" s="38" t="str">
        <f>VLOOKUP(G300,'MITRA (REFERENSI)'!$A:$Z,26,FALSE)</f>
        <v>#N/A</v>
      </c>
      <c r="K300" s="38" t="str">
        <f>VLOOKUP(G300,'MITRA (REFERENSI)'!$A:$Z,15,FALSE)</f>
        <v>#N/A</v>
      </c>
      <c r="L300" s="38" t="str">
        <f>VLOOKUP(G300,'MITRA (REFERENSI)'!$A:$Z,15,FALSE)</f>
        <v>#N/A</v>
      </c>
      <c r="M300" s="38" t="str">
        <f>IF(B300=1,'KELAS (REFERENSI)'!M300,IF(B300=2,'KELAS (REFERENSI)'!M315,IF(B300=3,'KELAS (REFERENSI)'!M330,IF(B300=4,'KELAS (REFERENSI)'!M345,""))))</f>
        <v/>
      </c>
      <c r="N300" s="38" t="str">
        <f>IF(B300=1,'KELAS (REFERENSI)'!N300,IF(B300=2,'KELAS (REFERENSI)'!N315,IF(B300=3,'KELAS (REFERENSI)'!N330,IF(B300=4,'KELAS (REFERENSI)'!N345,""))))</f>
        <v/>
      </c>
      <c r="O300" s="38" t="str">
        <f>IF(B300=1,'KELAS (REFERENSI)'!O300,IF(B300=2,'KELAS (REFERENSI)'!O315,IF(B300=3,'KELAS (REFERENSI)'!O330,IF(B300=4,'KELAS (REFERENSI)'!O345,""))))</f>
        <v/>
      </c>
      <c r="P300" s="38" t="str">
        <f>IF(B300=1,'KELAS (REFERENSI)'!P300,IF(B300=2,'KELAS (REFERENSI)'!P315,IF(B300=3,'KELAS (REFERENSI)'!P330,IF(B300=4,'KELAS (REFERENSI)'!P345,""))))</f>
        <v/>
      </c>
      <c r="Q300" s="38" t="str">
        <f t="shared" si="4"/>
        <v>BPS Kota Jakarta Timur</v>
      </c>
      <c r="R300" s="38" t="str">
        <f t="shared" si="56"/>
        <v/>
      </c>
      <c r="S300" s="38" t="str">
        <f t="shared" ref="S300:T300" si="308">S299</f>
        <v>15 Juni sampai dengan 31 Agustus 2026</v>
      </c>
      <c r="T300" s="38" t="str">
        <f t="shared" si="308"/>
        <v>31 Agustus 2026</v>
      </c>
      <c r="U300" s="41"/>
      <c r="V300" s="41"/>
      <c r="W300" s="42"/>
      <c r="X300" s="42"/>
      <c r="Y300" s="42"/>
      <c r="Z300" s="42"/>
    </row>
    <row r="301" ht="15.75" customHeight="1">
      <c r="A301" s="36" t="s">
        <v>5363</v>
      </c>
      <c r="B301" s="37"/>
      <c r="C301" s="37"/>
      <c r="D301" s="38" t="str">
        <f t="shared" si="1"/>
        <v/>
      </c>
      <c r="E301" s="38" t="str">
        <f>VLOOKUP(D301,'KELAS (REFERENSI)'!$E$1:$J$68,6,FALSE)</f>
        <v>#N/A</v>
      </c>
      <c r="F301" s="39" t="str">
        <f t="shared" si="2"/>
        <v>PETUGAS.0300/SPK/SE/PPL/3172/2026</v>
      </c>
      <c r="G301" s="40"/>
      <c r="H301" s="39" t="str">
        <f>VLOOKUP(G301,'MITRA (REFERENSI)'!$A:$Z,16,FALSE)</f>
        <v>#N/A</v>
      </c>
      <c r="I301" s="39" t="str">
        <f>VLOOKUP(G301,'MITRA (REFERENSI)'!$A:$Z,25,FALSE)</f>
        <v>#N/A</v>
      </c>
      <c r="J301" s="38" t="str">
        <f>VLOOKUP(G301,'MITRA (REFERENSI)'!$A:$Z,26,FALSE)</f>
        <v>#N/A</v>
      </c>
      <c r="K301" s="38" t="str">
        <f>VLOOKUP(G301,'MITRA (REFERENSI)'!$A:$Z,15,FALSE)</f>
        <v>#N/A</v>
      </c>
      <c r="L301" s="38" t="str">
        <f>VLOOKUP(G301,'MITRA (REFERENSI)'!$A:$Z,15,FALSE)</f>
        <v>#N/A</v>
      </c>
      <c r="M301" s="38" t="str">
        <f>IF(B301=1,'KELAS (REFERENSI)'!M301,IF(B301=2,'KELAS (REFERENSI)'!M316,IF(B301=3,'KELAS (REFERENSI)'!M331,IF(B301=4,'KELAS (REFERENSI)'!M346,""))))</f>
        <v/>
      </c>
      <c r="N301" s="38" t="str">
        <f>IF(B301=1,'KELAS (REFERENSI)'!N301,IF(B301=2,'KELAS (REFERENSI)'!N316,IF(B301=3,'KELAS (REFERENSI)'!N331,IF(B301=4,'KELAS (REFERENSI)'!N346,""))))</f>
        <v/>
      </c>
      <c r="O301" s="38" t="str">
        <f>IF(B301=1,'KELAS (REFERENSI)'!O301,IF(B301=2,'KELAS (REFERENSI)'!O316,IF(B301=3,'KELAS (REFERENSI)'!O331,IF(B301=4,'KELAS (REFERENSI)'!O346,""))))</f>
        <v/>
      </c>
      <c r="P301" s="38" t="str">
        <f>IF(B301=1,'KELAS (REFERENSI)'!P301,IF(B301=2,'KELAS (REFERENSI)'!P316,IF(B301=3,'KELAS (REFERENSI)'!P331,IF(B301=4,'KELAS (REFERENSI)'!P346,""))))</f>
        <v/>
      </c>
      <c r="Q301" s="38" t="str">
        <f t="shared" si="4"/>
        <v>BPS Kota Jakarta Timur</v>
      </c>
      <c r="R301" s="38" t="str">
        <f t="shared" si="56"/>
        <v/>
      </c>
      <c r="S301" s="38" t="str">
        <f t="shared" ref="S301:T301" si="309">S300</f>
        <v>15 Juni sampai dengan 31 Agustus 2026</v>
      </c>
      <c r="T301" s="38" t="str">
        <f t="shared" si="309"/>
        <v>31 Agustus 2026</v>
      </c>
      <c r="U301" s="41"/>
      <c r="V301" s="41"/>
      <c r="W301" s="42"/>
      <c r="X301" s="42"/>
      <c r="Y301" s="42"/>
      <c r="Z301" s="42"/>
    </row>
    <row r="302" ht="15.75" customHeight="1">
      <c r="A302" s="36" t="s">
        <v>5364</v>
      </c>
      <c r="B302" s="37"/>
      <c r="C302" s="37"/>
      <c r="D302" s="38" t="str">
        <f t="shared" si="1"/>
        <v/>
      </c>
      <c r="E302" s="38" t="str">
        <f>VLOOKUP(D302,'KELAS (REFERENSI)'!$E$1:$J$68,6,FALSE)</f>
        <v>#N/A</v>
      </c>
      <c r="F302" s="39" t="str">
        <f t="shared" si="2"/>
        <v>PETUGAS.0301/SPK/SE/PPL/3172/2026</v>
      </c>
      <c r="G302" s="40"/>
      <c r="H302" s="39" t="str">
        <f>VLOOKUP(G302,'MITRA (REFERENSI)'!$A:$Z,16,FALSE)</f>
        <v>#N/A</v>
      </c>
      <c r="I302" s="39" t="str">
        <f>VLOOKUP(G302,'MITRA (REFERENSI)'!$A:$Z,25,FALSE)</f>
        <v>#N/A</v>
      </c>
      <c r="J302" s="38" t="str">
        <f>VLOOKUP(G302,'MITRA (REFERENSI)'!$A:$Z,26,FALSE)</f>
        <v>#N/A</v>
      </c>
      <c r="K302" s="38" t="str">
        <f>VLOOKUP(G302,'MITRA (REFERENSI)'!$A:$Z,15,FALSE)</f>
        <v>#N/A</v>
      </c>
      <c r="L302" s="38" t="str">
        <f>VLOOKUP(G302,'MITRA (REFERENSI)'!$A:$Z,15,FALSE)</f>
        <v>#N/A</v>
      </c>
      <c r="M302" s="38" t="str">
        <f>IF(B302=1,'KELAS (REFERENSI)'!M302,IF(B302=2,'KELAS (REFERENSI)'!M317,IF(B302=3,'KELAS (REFERENSI)'!M332,IF(B302=4,'KELAS (REFERENSI)'!M347,""))))</f>
        <v/>
      </c>
      <c r="N302" s="38" t="str">
        <f>IF(B302=1,'KELAS (REFERENSI)'!N302,IF(B302=2,'KELAS (REFERENSI)'!N317,IF(B302=3,'KELAS (REFERENSI)'!N332,IF(B302=4,'KELAS (REFERENSI)'!N347,""))))</f>
        <v/>
      </c>
      <c r="O302" s="38" t="str">
        <f>IF(B302=1,'KELAS (REFERENSI)'!O302,IF(B302=2,'KELAS (REFERENSI)'!O317,IF(B302=3,'KELAS (REFERENSI)'!O332,IF(B302=4,'KELAS (REFERENSI)'!O347,""))))</f>
        <v/>
      </c>
      <c r="P302" s="38" t="str">
        <f>IF(B302=1,'KELAS (REFERENSI)'!P302,IF(B302=2,'KELAS (REFERENSI)'!P317,IF(B302=3,'KELAS (REFERENSI)'!P332,IF(B302=4,'KELAS (REFERENSI)'!P347,""))))</f>
        <v/>
      </c>
      <c r="Q302" s="38" t="str">
        <f t="shared" si="4"/>
        <v>BPS Kota Jakarta Timur</v>
      </c>
      <c r="R302" s="38" t="str">
        <f t="shared" si="56"/>
        <v/>
      </c>
      <c r="S302" s="38" t="str">
        <f t="shared" ref="S302:T302" si="310">S301</f>
        <v>15 Juni sampai dengan 31 Agustus 2026</v>
      </c>
      <c r="T302" s="38" t="str">
        <f t="shared" si="310"/>
        <v>31 Agustus 2026</v>
      </c>
      <c r="U302" s="41"/>
      <c r="V302" s="41"/>
      <c r="W302" s="42"/>
      <c r="X302" s="42"/>
      <c r="Y302" s="42"/>
      <c r="Z302" s="42"/>
    </row>
    <row r="303" ht="15.75" customHeight="1">
      <c r="A303" s="36" t="s">
        <v>5365</v>
      </c>
      <c r="B303" s="37"/>
      <c r="C303" s="37"/>
      <c r="D303" s="38" t="str">
        <f t="shared" si="1"/>
        <v/>
      </c>
      <c r="E303" s="38" t="str">
        <f>VLOOKUP(D303,'KELAS (REFERENSI)'!$E$1:$J$68,6,FALSE)</f>
        <v>#N/A</v>
      </c>
      <c r="F303" s="39" t="str">
        <f t="shared" si="2"/>
        <v>PETUGAS.0302/SPK/SE/PPL/3172/2026</v>
      </c>
      <c r="G303" s="40"/>
      <c r="H303" s="39" t="str">
        <f>VLOOKUP(G303,'MITRA (REFERENSI)'!$A:$Z,16,FALSE)</f>
        <v>#N/A</v>
      </c>
      <c r="I303" s="39" t="str">
        <f>VLOOKUP(G303,'MITRA (REFERENSI)'!$A:$Z,25,FALSE)</f>
        <v>#N/A</v>
      </c>
      <c r="J303" s="38" t="str">
        <f>VLOOKUP(G303,'MITRA (REFERENSI)'!$A:$Z,26,FALSE)</f>
        <v>#N/A</v>
      </c>
      <c r="K303" s="38" t="str">
        <f>VLOOKUP(G303,'MITRA (REFERENSI)'!$A:$Z,15,FALSE)</f>
        <v>#N/A</v>
      </c>
      <c r="L303" s="38" t="str">
        <f>VLOOKUP(G303,'MITRA (REFERENSI)'!$A:$Z,15,FALSE)</f>
        <v>#N/A</v>
      </c>
      <c r="M303" s="38" t="str">
        <f>IF(B303=1,'KELAS (REFERENSI)'!M303,IF(B303=2,'KELAS (REFERENSI)'!M318,IF(B303=3,'KELAS (REFERENSI)'!M333,IF(B303=4,'KELAS (REFERENSI)'!M348,""))))</f>
        <v/>
      </c>
      <c r="N303" s="38" t="str">
        <f>IF(B303=1,'KELAS (REFERENSI)'!N303,IF(B303=2,'KELAS (REFERENSI)'!N318,IF(B303=3,'KELAS (REFERENSI)'!N333,IF(B303=4,'KELAS (REFERENSI)'!N348,""))))</f>
        <v/>
      </c>
      <c r="O303" s="38" t="str">
        <f>IF(B303=1,'KELAS (REFERENSI)'!O303,IF(B303=2,'KELAS (REFERENSI)'!O318,IF(B303=3,'KELAS (REFERENSI)'!O333,IF(B303=4,'KELAS (REFERENSI)'!O348,""))))</f>
        <v/>
      </c>
      <c r="P303" s="38" t="str">
        <f>IF(B303=1,'KELAS (REFERENSI)'!P303,IF(B303=2,'KELAS (REFERENSI)'!P318,IF(B303=3,'KELAS (REFERENSI)'!P333,IF(B303=4,'KELAS (REFERENSI)'!P348,""))))</f>
        <v/>
      </c>
      <c r="Q303" s="38" t="str">
        <f t="shared" si="4"/>
        <v>BPS Kota Jakarta Timur</v>
      </c>
      <c r="R303" s="38" t="str">
        <f t="shared" si="56"/>
        <v/>
      </c>
      <c r="S303" s="38" t="str">
        <f t="shared" ref="S303:T303" si="311">S302</f>
        <v>15 Juni sampai dengan 31 Agustus 2026</v>
      </c>
      <c r="T303" s="38" t="str">
        <f t="shared" si="311"/>
        <v>31 Agustus 2026</v>
      </c>
      <c r="U303" s="41"/>
      <c r="V303" s="41"/>
      <c r="W303" s="42"/>
      <c r="X303" s="42"/>
      <c r="Y303" s="42"/>
      <c r="Z303" s="42"/>
    </row>
    <row r="304" ht="15.75" customHeight="1">
      <c r="A304" s="36" t="s">
        <v>5366</v>
      </c>
      <c r="B304" s="37"/>
      <c r="C304" s="37"/>
      <c r="D304" s="38" t="str">
        <f t="shared" si="1"/>
        <v/>
      </c>
      <c r="E304" s="38" t="str">
        <f>VLOOKUP(D304,'KELAS (REFERENSI)'!$E$1:$J$68,6,FALSE)</f>
        <v>#N/A</v>
      </c>
      <c r="F304" s="39" t="str">
        <f t="shared" si="2"/>
        <v>PETUGAS.0303/SPK/SE/PPL/3172/2026</v>
      </c>
      <c r="G304" s="40"/>
      <c r="H304" s="39" t="str">
        <f>VLOOKUP(G304,'MITRA (REFERENSI)'!$A:$Z,16,FALSE)</f>
        <v>#N/A</v>
      </c>
      <c r="I304" s="39" t="str">
        <f>VLOOKUP(G304,'MITRA (REFERENSI)'!$A:$Z,25,FALSE)</f>
        <v>#N/A</v>
      </c>
      <c r="J304" s="38" t="str">
        <f>VLOOKUP(G304,'MITRA (REFERENSI)'!$A:$Z,26,FALSE)</f>
        <v>#N/A</v>
      </c>
      <c r="K304" s="38" t="str">
        <f>VLOOKUP(G304,'MITRA (REFERENSI)'!$A:$Z,15,FALSE)</f>
        <v>#N/A</v>
      </c>
      <c r="L304" s="38" t="str">
        <f>VLOOKUP(G304,'MITRA (REFERENSI)'!$A:$Z,15,FALSE)</f>
        <v>#N/A</v>
      </c>
      <c r="M304" s="38" t="str">
        <f>IF(B304=1,'KELAS (REFERENSI)'!M304,IF(B304=2,'KELAS (REFERENSI)'!M319,IF(B304=3,'KELAS (REFERENSI)'!M334,IF(B304=4,'KELAS (REFERENSI)'!M349,""))))</f>
        <v/>
      </c>
      <c r="N304" s="38" t="str">
        <f>IF(B304=1,'KELAS (REFERENSI)'!N304,IF(B304=2,'KELAS (REFERENSI)'!N319,IF(B304=3,'KELAS (REFERENSI)'!N334,IF(B304=4,'KELAS (REFERENSI)'!N349,""))))</f>
        <v/>
      </c>
      <c r="O304" s="38" t="str">
        <f>IF(B304=1,'KELAS (REFERENSI)'!O304,IF(B304=2,'KELAS (REFERENSI)'!O319,IF(B304=3,'KELAS (REFERENSI)'!O334,IF(B304=4,'KELAS (REFERENSI)'!O349,""))))</f>
        <v/>
      </c>
      <c r="P304" s="38" t="str">
        <f>IF(B304=1,'KELAS (REFERENSI)'!P304,IF(B304=2,'KELAS (REFERENSI)'!P319,IF(B304=3,'KELAS (REFERENSI)'!P334,IF(B304=4,'KELAS (REFERENSI)'!P349,""))))</f>
        <v/>
      </c>
      <c r="Q304" s="38" t="str">
        <f t="shared" si="4"/>
        <v>BPS Kota Jakarta Timur</v>
      </c>
      <c r="R304" s="38" t="str">
        <f t="shared" si="56"/>
        <v/>
      </c>
      <c r="S304" s="38" t="str">
        <f t="shared" ref="S304:T304" si="312">S303</f>
        <v>15 Juni sampai dengan 31 Agustus 2026</v>
      </c>
      <c r="T304" s="38" t="str">
        <f t="shared" si="312"/>
        <v>31 Agustus 2026</v>
      </c>
      <c r="U304" s="41"/>
      <c r="V304" s="41"/>
      <c r="W304" s="42"/>
      <c r="X304" s="42"/>
      <c r="Y304" s="42"/>
      <c r="Z304" s="42"/>
    </row>
    <row r="305" ht="15.75" customHeight="1">
      <c r="A305" s="36" t="s">
        <v>5367</v>
      </c>
      <c r="B305" s="37"/>
      <c r="C305" s="37"/>
      <c r="D305" s="38" t="str">
        <f t="shared" si="1"/>
        <v/>
      </c>
      <c r="E305" s="38" t="str">
        <f>VLOOKUP(D305,'KELAS (REFERENSI)'!$E$1:$J$68,6,FALSE)</f>
        <v>#N/A</v>
      </c>
      <c r="F305" s="39" t="str">
        <f t="shared" si="2"/>
        <v>PETUGAS.0304/SPK/SE/PPL/3172/2026</v>
      </c>
      <c r="G305" s="40"/>
      <c r="H305" s="39" t="str">
        <f>VLOOKUP(G305,'MITRA (REFERENSI)'!$A:$Z,16,FALSE)</f>
        <v>#N/A</v>
      </c>
      <c r="I305" s="39" t="str">
        <f>VLOOKUP(G305,'MITRA (REFERENSI)'!$A:$Z,25,FALSE)</f>
        <v>#N/A</v>
      </c>
      <c r="J305" s="38" t="str">
        <f>VLOOKUP(G305,'MITRA (REFERENSI)'!$A:$Z,26,FALSE)</f>
        <v>#N/A</v>
      </c>
      <c r="K305" s="38" t="str">
        <f>VLOOKUP(G305,'MITRA (REFERENSI)'!$A:$Z,15,FALSE)</f>
        <v>#N/A</v>
      </c>
      <c r="L305" s="38" t="str">
        <f>VLOOKUP(G305,'MITRA (REFERENSI)'!$A:$Z,15,FALSE)</f>
        <v>#N/A</v>
      </c>
      <c r="M305" s="38" t="str">
        <f>IF(B305=1,'KELAS (REFERENSI)'!M305,IF(B305=2,'KELAS (REFERENSI)'!M320,IF(B305=3,'KELAS (REFERENSI)'!M335,IF(B305=4,'KELAS (REFERENSI)'!M350,""))))</f>
        <v/>
      </c>
      <c r="N305" s="38" t="str">
        <f>IF(B305=1,'KELAS (REFERENSI)'!N305,IF(B305=2,'KELAS (REFERENSI)'!N320,IF(B305=3,'KELAS (REFERENSI)'!N335,IF(B305=4,'KELAS (REFERENSI)'!N350,""))))</f>
        <v/>
      </c>
      <c r="O305" s="38" t="str">
        <f>IF(B305=1,'KELAS (REFERENSI)'!O305,IF(B305=2,'KELAS (REFERENSI)'!O320,IF(B305=3,'KELAS (REFERENSI)'!O335,IF(B305=4,'KELAS (REFERENSI)'!O350,""))))</f>
        <v/>
      </c>
      <c r="P305" s="38" t="str">
        <f>IF(B305=1,'KELAS (REFERENSI)'!P305,IF(B305=2,'KELAS (REFERENSI)'!P320,IF(B305=3,'KELAS (REFERENSI)'!P335,IF(B305=4,'KELAS (REFERENSI)'!P350,""))))</f>
        <v/>
      </c>
      <c r="Q305" s="38" t="str">
        <f t="shared" si="4"/>
        <v>BPS Kota Jakarta Timur</v>
      </c>
      <c r="R305" s="38" t="str">
        <f t="shared" si="56"/>
        <v/>
      </c>
      <c r="S305" s="38" t="str">
        <f t="shared" ref="S305:T305" si="313">S304</f>
        <v>15 Juni sampai dengan 31 Agustus 2026</v>
      </c>
      <c r="T305" s="38" t="str">
        <f t="shared" si="313"/>
        <v>31 Agustus 2026</v>
      </c>
      <c r="U305" s="41"/>
      <c r="V305" s="41"/>
      <c r="W305" s="42"/>
      <c r="X305" s="42"/>
      <c r="Y305" s="42"/>
      <c r="Z305" s="42"/>
    </row>
    <row r="306" ht="15.75" customHeight="1">
      <c r="A306" s="36" t="s">
        <v>5368</v>
      </c>
      <c r="B306" s="37"/>
      <c r="C306" s="37"/>
      <c r="D306" s="38" t="str">
        <f t="shared" si="1"/>
        <v/>
      </c>
      <c r="E306" s="38" t="str">
        <f>VLOOKUP(D306,'KELAS (REFERENSI)'!$E$1:$J$68,6,FALSE)</f>
        <v>#N/A</v>
      </c>
      <c r="F306" s="39" t="str">
        <f t="shared" si="2"/>
        <v>PETUGAS.0305/SPK/SE/PPL/3172/2026</v>
      </c>
      <c r="G306" s="40"/>
      <c r="H306" s="39" t="str">
        <f>VLOOKUP(G306,'MITRA (REFERENSI)'!$A:$Z,16,FALSE)</f>
        <v>#N/A</v>
      </c>
      <c r="I306" s="39" t="str">
        <f>VLOOKUP(G306,'MITRA (REFERENSI)'!$A:$Z,25,FALSE)</f>
        <v>#N/A</v>
      </c>
      <c r="J306" s="38" t="str">
        <f>VLOOKUP(G306,'MITRA (REFERENSI)'!$A:$Z,26,FALSE)</f>
        <v>#N/A</v>
      </c>
      <c r="K306" s="38" t="str">
        <f>VLOOKUP(G306,'MITRA (REFERENSI)'!$A:$Z,15,FALSE)</f>
        <v>#N/A</v>
      </c>
      <c r="L306" s="38" t="str">
        <f>VLOOKUP(G306,'MITRA (REFERENSI)'!$A:$Z,15,FALSE)</f>
        <v>#N/A</v>
      </c>
      <c r="M306" s="38" t="str">
        <f>IF(B306=1,'KELAS (REFERENSI)'!M306,IF(B306=2,'KELAS (REFERENSI)'!M321,IF(B306=3,'KELAS (REFERENSI)'!M336,IF(B306=4,'KELAS (REFERENSI)'!M351,""))))</f>
        <v/>
      </c>
      <c r="N306" s="38" t="str">
        <f>IF(B306=1,'KELAS (REFERENSI)'!N306,IF(B306=2,'KELAS (REFERENSI)'!N321,IF(B306=3,'KELAS (REFERENSI)'!N336,IF(B306=4,'KELAS (REFERENSI)'!N351,""))))</f>
        <v/>
      </c>
      <c r="O306" s="38" t="str">
        <f>IF(B306=1,'KELAS (REFERENSI)'!O306,IF(B306=2,'KELAS (REFERENSI)'!O321,IF(B306=3,'KELAS (REFERENSI)'!O336,IF(B306=4,'KELAS (REFERENSI)'!O351,""))))</f>
        <v/>
      </c>
      <c r="P306" s="38" t="str">
        <f>IF(B306=1,'KELAS (REFERENSI)'!P306,IF(B306=2,'KELAS (REFERENSI)'!P321,IF(B306=3,'KELAS (REFERENSI)'!P336,IF(B306=4,'KELAS (REFERENSI)'!P351,""))))</f>
        <v/>
      </c>
      <c r="Q306" s="38" t="str">
        <f t="shared" si="4"/>
        <v>BPS Kota Jakarta Timur</v>
      </c>
      <c r="R306" s="38" t="str">
        <f t="shared" si="56"/>
        <v/>
      </c>
      <c r="S306" s="38" t="str">
        <f t="shared" ref="S306:T306" si="314">S305</f>
        <v>15 Juni sampai dengan 31 Agustus 2026</v>
      </c>
      <c r="T306" s="38" t="str">
        <f t="shared" si="314"/>
        <v>31 Agustus 2026</v>
      </c>
      <c r="U306" s="41"/>
      <c r="V306" s="41"/>
      <c r="W306" s="42"/>
      <c r="X306" s="42"/>
      <c r="Y306" s="42"/>
      <c r="Z306" s="42"/>
    </row>
    <row r="307" ht="15.75" customHeight="1">
      <c r="A307" s="36" t="s">
        <v>5369</v>
      </c>
      <c r="B307" s="37"/>
      <c r="C307" s="37"/>
      <c r="D307" s="38" t="str">
        <f t="shared" si="1"/>
        <v/>
      </c>
      <c r="E307" s="38" t="str">
        <f>VLOOKUP(D307,'KELAS (REFERENSI)'!$E$1:$J$68,6,FALSE)</f>
        <v>#N/A</v>
      </c>
      <c r="F307" s="39" t="str">
        <f t="shared" si="2"/>
        <v>PETUGAS.0306/SPK/SE/PPL/3172/2026</v>
      </c>
      <c r="G307" s="40"/>
      <c r="H307" s="39" t="str">
        <f>VLOOKUP(G307,'MITRA (REFERENSI)'!$A:$Z,16,FALSE)</f>
        <v>#N/A</v>
      </c>
      <c r="I307" s="39" t="str">
        <f>VLOOKUP(G307,'MITRA (REFERENSI)'!$A:$Z,25,FALSE)</f>
        <v>#N/A</v>
      </c>
      <c r="J307" s="38" t="str">
        <f>VLOOKUP(G307,'MITRA (REFERENSI)'!$A:$Z,26,FALSE)</f>
        <v>#N/A</v>
      </c>
      <c r="K307" s="38" t="str">
        <f>VLOOKUP(G307,'MITRA (REFERENSI)'!$A:$Z,15,FALSE)</f>
        <v>#N/A</v>
      </c>
      <c r="L307" s="38" t="str">
        <f>VLOOKUP(G307,'MITRA (REFERENSI)'!$A:$Z,15,FALSE)</f>
        <v>#N/A</v>
      </c>
      <c r="M307" s="38" t="str">
        <f>IF(B307=1,'KELAS (REFERENSI)'!M307,IF(B307=2,'KELAS (REFERENSI)'!M322,IF(B307=3,'KELAS (REFERENSI)'!M337,IF(B307=4,'KELAS (REFERENSI)'!M352,""))))</f>
        <v/>
      </c>
      <c r="N307" s="38" t="str">
        <f>IF(B307=1,'KELAS (REFERENSI)'!N307,IF(B307=2,'KELAS (REFERENSI)'!N322,IF(B307=3,'KELAS (REFERENSI)'!N337,IF(B307=4,'KELAS (REFERENSI)'!N352,""))))</f>
        <v/>
      </c>
      <c r="O307" s="38" t="str">
        <f>IF(B307=1,'KELAS (REFERENSI)'!O307,IF(B307=2,'KELAS (REFERENSI)'!O322,IF(B307=3,'KELAS (REFERENSI)'!O337,IF(B307=4,'KELAS (REFERENSI)'!O352,""))))</f>
        <v/>
      </c>
      <c r="P307" s="38" t="str">
        <f>IF(B307=1,'KELAS (REFERENSI)'!P307,IF(B307=2,'KELAS (REFERENSI)'!P322,IF(B307=3,'KELAS (REFERENSI)'!P337,IF(B307=4,'KELAS (REFERENSI)'!P352,""))))</f>
        <v/>
      </c>
      <c r="Q307" s="38" t="str">
        <f t="shared" si="4"/>
        <v>BPS Kota Jakarta Timur</v>
      </c>
      <c r="R307" s="38" t="str">
        <f t="shared" si="56"/>
        <v/>
      </c>
      <c r="S307" s="38" t="str">
        <f t="shared" ref="S307:T307" si="315">S306</f>
        <v>15 Juni sampai dengan 31 Agustus 2026</v>
      </c>
      <c r="T307" s="38" t="str">
        <f t="shared" si="315"/>
        <v>31 Agustus 2026</v>
      </c>
      <c r="U307" s="41"/>
      <c r="V307" s="41"/>
      <c r="W307" s="42"/>
      <c r="X307" s="42"/>
      <c r="Y307" s="42"/>
      <c r="Z307" s="42"/>
    </row>
    <row r="308" ht="15.75" customHeight="1">
      <c r="A308" s="36" t="s">
        <v>5370</v>
      </c>
      <c r="B308" s="37"/>
      <c r="C308" s="37"/>
      <c r="D308" s="38" t="str">
        <f t="shared" si="1"/>
        <v/>
      </c>
      <c r="E308" s="38" t="str">
        <f>VLOOKUP(D308,'KELAS (REFERENSI)'!$E$1:$J$68,6,FALSE)</f>
        <v>#N/A</v>
      </c>
      <c r="F308" s="39" t="str">
        <f t="shared" si="2"/>
        <v>PETUGAS.0307/SPK/SE/PPL/3172/2026</v>
      </c>
      <c r="G308" s="40"/>
      <c r="H308" s="39" t="str">
        <f>VLOOKUP(G308,'MITRA (REFERENSI)'!$A:$Z,16,FALSE)</f>
        <v>#N/A</v>
      </c>
      <c r="I308" s="39" t="str">
        <f>VLOOKUP(G308,'MITRA (REFERENSI)'!$A:$Z,25,FALSE)</f>
        <v>#N/A</v>
      </c>
      <c r="J308" s="38" t="str">
        <f>VLOOKUP(G308,'MITRA (REFERENSI)'!$A:$Z,26,FALSE)</f>
        <v>#N/A</v>
      </c>
      <c r="K308" s="38" t="str">
        <f>VLOOKUP(G308,'MITRA (REFERENSI)'!$A:$Z,15,FALSE)</f>
        <v>#N/A</v>
      </c>
      <c r="L308" s="38" t="str">
        <f>VLOOKUP(G308,'MITRA (REFERENSI)'!$A:$Z,15,FALSE)</f>
        <v>#N/A</v>
      </c>
      <c r="M308" s="38" t="str">
        <f>IF(B308=1,'KELAS (REFERENSI)'!M308,IF(B308=2,'KELAS (REFERENSI)'!M323,IF(B308=3,'KELAS (REFERENSI)'!M338,IF(B308=4,'KELAS (REFERENSI)'!M353,""))))</f>
        <v/>
      </c>
      <c r="N308" s="38" t="str">
        <f>IF(B308=1,'KELAS (REFERENSI)'!N308,IF(B308=2,'KELAS (REFERENSI)'!N323,IF(B308=3,'KELAS (REFERENSI)'!N338,IF(B308=4,'KELAS (REFERENSI)'!N353,""))))</f>
        <v/>
      </c>
      <c r="O308" s="38" t="str">
        <f>IF(B308=1,'KELAS (REFERENSI)'!O308,IF(B308=2,'KELAS (REFERENSI)'!O323,IF(B308=3,'KELAS (REFERENSI)'!O338,IF(B308=4,'KELAS (REFERENSI)'!O353,""))))</f>
        <v/>
      </c>
      <c r="P308" s="38" t="str">
        <f>IF(B308=1,'KELAS (REFERENSI)'!P308,IF(B308=2,'KELAS (REFERENSI)'!P323,IF(B308=3,'KELAS (REFERENSI)'!P338,IF(B308=4,'KELAS (REFERENSI)'!P353,""))))</f>
        <v/>
      </c>
      <c r="Q308" s="38" t="str">
        <f t="shared" si="4"/>
        <v>BPS Kota Jakarta Timur</v>
      </c>
      <c r="R308" s="38" t="str">
        <f t="shared" si="56"/>
        <v/>
      </c>
      <c r="S308" s="38" t="str">
        <f t="shared" ref="S308:T308" si="316">S307</f>
        <v>15 Juni sampai dengan 31 Agustus 2026</v>
      </c>
      <c r="T308" s="38" t="str">
        <f t="shared" si="316"/>
        <v>31 Agustus 2026</v>
      </c>
      <c r="U308" s="41"/>
      <c r="V308" s="41"/>
      <c r="W308" s="42"/>
      <c r="X308" s="42"/>
      <c r="Y308" s="42"/>
      <c r="Z308" s="42"/>
    </row>
    <row r="309" ht="15.75" customHeight="1">
      <c r="A309" s="36" t="s">
        <v>5371</v>
      </c>
      <c r="B309" s="37"/>
      <c r="C309" s="37"/>
      <c r="D309" s="38" t="str">
        <f t="shared" si="1"/>
        <v/>
      </c>
      <c r="E309" s="38" t="str">
        <f>VLOOKUP(D309,'KELAS (REFERENSI)'!$E$1:$J$68,6,FALSE)</f>
        <v>#N/A</v>
      </c>
      <c r="F309" s="39" t="str">
        <f t="shared" si="2"/>
        <v>PETUGAS.0308/SPK/SE/PPL/3172/2026</v>
      </c>
      <c r="G309" s="40"/>
      <c r="H309" s="39" t="str">
        <f>VLOOKUP(G309,'MITRA (REFERENSI)'!$A:$Z,16,FALSE)</f>
        <v>#N/A</v>
      </c>
      <c r="I309" s="39" t="str">
        <f>VLOOKUP(G309,'MITRA (REFERENSI)'!$A:$Z,25,FALSE)</f>
        <v>#N/A</v>
      </c>
      <c r="J309" s="38" t="str">
        <f>VLOOKUP(G309,'MITRA (REFERENSI)'!$A:$Z,26,FALSE)</f>
        <v>#N/A</v>
      </c>
      <c r="K309" s="38" t="str">
        <f>VLOOKUP(G309,'MITRA (REFERENSI)'!$A:$Z,15,FALSE)</f>
        <v>#N/A</v>
      </c>
      <c r="L309" s="38" t="str">
        <f>VLOOKUP(G309,'MITRA (REFERENSI)'!$A:$Z,15,FALSE)</f>
        <v>#N/A</v>
      </c>
      <c r="M309" s="38" t="str">
        <f>IF(B309=1,'KELAS (REFERENSI)'!M309,IF(B309=2,'KELAS (REFERENSI)'!M324,IF(B309=3,'KELAS (REFERENSI)'!M339,IF(B309=4,'KELAS (REFERENSI)'!M354,""))))</f>
        <v/>
      </c>
      <c r="N309" s="38" t="str">
        <f>IF(B309=1,'KELAS (REFERENSI)'!N309,IF(B309=2,'KELAS (REFERENSI)'!N324,IF(B309=3,'KELAS (REFERENSI)'!N339,IF(B309=4,'KELAS (REFERENSI)'!N354,""))))</f>
        <v/>
      </c>
      <c r="O309" s="38" t="str">
        <f>IF(B309=1,'KELAS (REFERENSI)'!O309,IF(B309=2,'KELAS (REFERENSI)'!O324,IF(B309=3,'KELAS (REFERENSI)'!O339,IF(B309=4,'KELAS (REFERENSI)'!O354,""))))</f>
        <v/>
      </c>
      <c r="P309" s="38" t="str">
        <f>IF(B309=1,'KELAS (REFERENSI)'!P309,IF(B309=2,'KELAS (REFERENSI)'!P324,IF(B309=3,'KELAS (REFERENSI)'!P339,IF(B309=4,'KELAS (REFERENSI)'!P354,""))))</f>
        <v/>
      </c>
      <c r="Q309" s="38" t="str">
        <f t="shared" si="4"/>
        <v>BPS Kota Jakarta Timur</v>
      </c>
      <c r="R309" s="38" t="str">
        <f t="shared" si="56"/>
        <v/>
      </c>
      <c r="S309" s="38" t="str">
        <f t="shared" ref="S309:T309" si="317">S308</f>
        <v>15 Juni sampai dengan 31 Agustus 2026</v>
      </c>
      <c r="T309" s="38" t="str">
        <f t="shared" si="317"/>
        <v>31 Agustus 2026</v>
      </c>
      <c r="U309" s="41"/>
      <c r="V309" s="41"/>
      <c r="W309" s="42"/>
      <c r="X309" s="42"/>
      <c r="Y309" s="42"/>
      <c r="Z309" s="42"/>
    </row>
    <row r="310" ht="15.75" customHeight="1">
      <c r="A310" s="36" t="s">
        <v>5372</v>
      </c>
      <c r="B310" s="37"/>
      <c r="C310" s="37"/>
      <c r="D310" s="38" t="str">
        <f t="shared" si="1"/>
        <v/>
      </c>
      <c r="E310" s="38" t="str">
        <f>VLOOKUP(D310,'KELAS (REFERENSI)'!$E$1:$J$68,6,FALSE)</f>
        <v>#N/A</v>
      </c>
      <c r="F310" s="39" t="str">
        <f t="shared" si="2"/>
        <v>PETUGAS.0309/SPK/SE/PPL/3172/2026</v>
      </c>
      <c r="G310" s="40"/>
      <c r="H310" s="39" t="str">
        <f>VLOOKUP(G310,'MITRA (REFERENSI)'!$A:$Z,16,FALSE)</f>
        <v>#N/A</v>
      </c>
      <c r="I310" s="39" t="str">
        <f>VLOOKUP(G310,'MITRA (REFERENSI)'!$A:$Z,25,FALSE)</f>
        <v>#N/A</v>
      </c>
      <c r="J310" s="38" t="str">
        <f>VLOOKUP(G310,'MITRA (REFERENSI)'!$A:$Z,26,FALSE)</f>
        <v>#N/A</v>
      </c>
      <c r="K310" s="38" t="str">
        <f>VLOOKUP(G310,'MITRA (REFERENSI)'!$A:$Z,15,FALSE)</f>
        <v>#N/A</v>
      </c>
      <c r="L310" s="38" t="str">
        <f>VLOOKUP(G310,'MITRA (REFERENSI)'!$A:$Z,15,FALSE)</f>
        <v>#N/A</v>
      </c>
      <c r="M310" s="38" t="str">
        <f>IF(B310=1,'KELAS (REFERENSI)'!M310,IF(B310=2,'KELAS (REFERENSI)'!M325,IF(B310=3,'KELAS (REFERENSI)'!M340,IF(B310=4,'KELAS (REFERENSI)'!M355,""))))</f>
        <v/>
      </c>
      <c r="N310" s="38" t="str">
        <f>IF(B310=1,'KELAS (REFERENSI)'!N310,IF(B310=2,'KELAS (REFERENSI)'!N325,IF(B310=3,'KELAS (REFERENSI)'!N340,IF(B310=4,'KELAS (REFERENSI)'!N355,""))))</f>
        <v/>
      </c>
      <c r="O310" s="38" t="str">
        <f>IF(B310=1,'KELAS (REFERENSI)'!O310,IF(B310=2,'KELAS (REFERENSI)'!O325,IF(B310=3,'KELAS (REFERENSI)'!O340,IF(B310=4,'KELAS (REFERENSI)'!O355,""))))</f>
        <v/>
      </c>
      <c r="P310" s="38" t="str">
        <f>IF(B310=1,'KELAS (REFERENSI)'!P310,IF(B310=2,'KELAS (REFERENSI)'!P325,IF(B310=3,'KELAS (REFERENSI)'!P340,IF(B310=4,'KELAS (REFERENSI)'!P355,""))))</f>
        <v/>
      </c>
      <c r="Q310" s="38" t="str">
        <f t="shared" si="4"/>
        <v>BPS Kota Jakarta Timur</v>
      </c>
      <c r="R310" s="38" t="str">
        <f t="shared" si="56"/>
        <v/>
      </c>
      <c r="S310" s="38" t="str">
        <f t="shared" ref="S310:T310" si="318">S309</f>
        <v>15 Juni sampai dengan 31 Agustus 2026</v>
      </c>
      <c r="T310" s="38" t="str">
        <f t="shared" si="318"/>
        <v>31 Agustus 2026</v>
      </c>
      <c r="U310" s="41"/>
      <c r="V310" s="41"/>
      <c r="W310" s="42"/>
      <c r="X310" s="42"/>
      <c r="Y310" s="42"/>
      <c r="Z310" s="42"/>
    </row>
    <row r="311" ht="15.75" customHeight="1">
      <c r="A311" s="36" t="s">
        <v>5373</v>
      </c>
      <c r="B311" s="37"/>
      <c r="C311" s="37"/>
      <c r="D311" s="38" t="str">
        <f t="shared" si="1"/>
        <v/>
      </c>
      <c r="E311" s="38" t="str">
        <f>VLOOKUP(D311,'KELAS (REFERENSI)'!$E$1:$J$68,6,FALSE)</f>
        <v>#N/A</v>
      </c>
      <c r="F311" s="39" t="str">
        <f t="shared" si="2"/>
        <v>PETUGAS.0310/SPK/SE/PPL/3172/2026</v>
      </c>
      <c r="G311" s="40"/>
      <c r="H311" s="39" t="str">
        <f>VLOOKUP(G311,'MITRA (REFERENSI)'!$A:$Z,16,FALSE)</f>
        <v>#N/A</v>
      </c>
      <c r="I311" s="39" t="str">
        <f>VLOOKUP(G311,'MITRA (REFERENSI)'!$A:$Z,25,FALSE)</f>
        <v>#N/A</v>
      </c>
      <c r="J311" s="38" t="str">
        <f>VLOOKUP(G311,'MITRA (REFERENSI)'!$A:$Z,26,FALSE)</f>
        <v>#N/A</v>
      </c>
      <c r="K311" s="38" t="str">
        <f>VLOOKUP(G311,'MITRA (REFERENSI)'!$A:$Z,15,FALSE)</f>
        <v>#N/A</v>
      </c>
      <c r="L311" s="38" t="str">
        <f>VLOOKUP(G311,'MITRA (REFERENSI)'!$A:$Z,15,FALSE)</f>
        <v>#N/A</v>
      </c>
      <c r="M311" s="38" t="str">
        <f>IF(B311=1,'KELAS (REFERENSI)'!M311,IF(B311=2,'KELAS (REFERENSI)'!M326,IF(B311=3,'KELAS (REFERENSI)'!M341,IF(B311=4,'KELAS (REFERENSI)'!M356,""))))</f>
        <v/>
      </c>
      <c r="N311" s="38" t="str">
        <f>IF(B311=1,'KELAS (REFERENSI)'!N311,IF(B311=2,'KELAS (REFERENSI)'!N326,IF(B311=3,'KELAS (REFERENSI)'!N341,IF(B311=4,'KELAS (REFERENSI)'!N356,""))))</f>
        <v/>
      </c>
      <c r="O311" s="38" t="str">
        <f>IF(B311=1,'KELAS (REFERENSI)'!O311,IF(B311=2,'KELAS (REFERENSI)'!O326,IF(B311=3,'KELAS (REFERENSI)'!O341,IF(B311=4,'KELAS (REFERENSI)'!O356,""))))</f>
        <v/>
      </c>
      <c r="P311" s="38" t="str">
        <f>IF(B311=1,'KELAS (REFERENSI)'!P311,IF(B311=2,'KELAS (REFERENSI)'!P326,IF(B311=3,'KELAS (REFERENSI)'!P341,IF(B311=4,'KELAS (REFERENSI)'!P356,""))))</f>
        <v/>
      </c>
      <c r="Q311" s="38" t="str">
        <f t="shared" si="4"/>
        <v>BPS Kota Jakarta Timur</v>
      </c>
      <c r="R311" s="38" t="str">
        <f t="shared" si="56"/>
        <v/>
      </c>
      <c r="S311" s="38" t="str">
        <f t="shared" ref="S311:T311" si="319">S310</f>
        <v>15 Juni sampai dengan 31 Agustus 2026</v>
      </c>
      <c r="T311" s="38" t="str">
        <f t="shared" si="319"/>
        <v>31 Agustus 2026</v>
      </c>
      <c r="U311" s="41"/>
      <c r="V311" s="41"/>
      <c r="W311" s="42"/>
      <c r="X311" s="42"/>
      <c r="Y311" s="42"/>
      <c r="Z311" s="42"/>
    </row>
    <row r="312" ht="15.75" customHeight="1">
      <c r="A312" s="36" t="s">
        <v>5374</v>
      </c>
      <c r="B312" s="37"/>
      <c r="C312" s="37"/>
      <c r="D312" s="38" t="str">
        <f t="shared" si="1"/>
        <v/>
      </c>
      <c r="E312" s="38" t="str">
        <f>VLOOKUP(D312,'KELAS (REFERENSI)'!$E$1:$J$68,6,FALSE)</f>
        <v>#N/A</v>
      </c>
      <c r="F312" s="39" t="str">
        <f t="shared" si="2"/>
        <v>PETUGAS.0311/SPK/SE/PPL/3172/2026</v>
      </c>
      <c r="G312" s="40"/>
      <c r="H312" s="39" t="str">
        <f>VLOOKUP(G312,'MITRA (REFERENSI)'!$A:$Z,16,FALSE)</f>
        <v>#N/A</v>
      </c>
      <c r="I312" s="39" t="str">
        <f>VLOOKUP(G312,'MITRA (REFERENSI)'!$A:$Z,25,FALSE)</f>
        <v>#N/A</v>
      </c>
      <c r="J312" s="38" t="str">
        <f>VLOOKUP(G312,'MITRA (REFERENSI)'!$A:$Z,26,FALSE)</f>
        <v>#N/A</v>
      </c>
      <c r="K312" s="38" t="str">
        <f>VLOOKUP(G312,'MITRA (REFERENSI)'!$A:$Z,15,FALSE)</f>
        <v>#N/A</v>
      </c>
      <c r="L312" s="38" t="str">
        <f>VLOOKUP(G312,'MITRA (REFERENSI)'!$A:$Z,15,FALSE)</f>
        <v>#N/A</v>
      </c>
      <c r="M312" s="38" t="str">
        <f>IF(B312=1,'KELAS (REFERENSI)'!M312,IF(B312=2,'KELAS (REFERENSI)'!M327,IF(B312=3,'KELAS (REFERENSI)'!M342,IF(B312=4,'KELAS (REFERENSI)'!M357,""))))</f>
        <v/>
      </c>
      <c r="N312" s="38" t="str">
        <f>IF(B312=1,'KELAS (REFERENSI)'!N312,IF(B312=2,'KELAS (REFERENSI)'!N327,IF(B312=3,'KELAS (REFERENSI)'!N342,IF(B312=4,'KELAS (REFERENSI)'!N357,""))))</f>
        <v/>
      </c>
      <c r="O312" s="38" t="str">
        <f>IF(B312=1,'KELAS (REFERENSI)'!O312,IF(B312=2,'KELAS (REFERENSI)'!O327,IF(B312=3,'KELAS (REFERENSI)'!O342,IF(B312=4,'KELAS (REFERENSI)'!O357,""))))</f>
        <v/>
      </c>
      <c r="P312" s="38" t="str">
        <f>IF(B312=1,'KELAS (REFERENSI)'!P312,IF(B312=2,'KELAS (REFERENSI)'!P327,IF(B312=3,'KELAS (REFERENSI)'!P342,IF(B312=4,'KELAS (REFERENSI)'!P357,""))))</f>
        <v/>
      </c>
      <c r="Q312" s="38" t="str">
        <f t="shared" si="4"/>
        <v>BPS Kota Jakarta Timur</v>
      </c>
      <c r="R312" s="38" t="str">
        <f t="shared" si="56"/>
        <v/>
      </c>
      <c r="S312" s="38" t="str">
        <f t="shared" ref="S312:T312" si="320">S311</f>
        <v>15 Juni sampai dengan 31 Agustus 2026</v>
      </c>
      <c r="T312" s="38" t="str">
        <f t="shared" si="320"/>
        <v>31 Agustus 2026</v>
      </c>
      <c r="U312" s="41"/>
      <c r="V312" s="41"/>
      <c r="W312" s="42"/>
      <c r="X312" s="42"/>
      <c r="Y312" s="42"/>
      <c r="Z312" s="42"/>
    </row>
    <row r="313" ht="15.75" customHeight="1">
      <c r="A313" s="36" t="s">
        <v>5375</v>
      </c>
      <c r="B313" s="37"/>
      <c r="C313" s="37"/>
      <c r="D313" s="38" t="str">
        <f t="shared" si="1"/>
        <v/>
      </c>
      <c r="E313" s="38" t="str">
        <f>VLOOKUP(D313,'KELAS (REFERENSI)'!$E$1:$J$68,6,FALSE)</f>
        <v>#N/A</v>
      </c>
      <c r="F313" s="39" t="str">
        <f t="shared" si="2"/>
        <v>PETUGAS.0312/SPK/SE/PPL/3172/2026</v>
      </c>
      <c r="G313" s="40"/>
      <c r="H313" s="39" t="str">
        <f>VLOOKUP(G313,'MITRA (REFERENSI)'!$A:$Z,16,FALSE)</f>
        <v>#N/A</v>
      </c>
      <c r="I313" s="39" t="str">
        <f>VLOOKUP(G313,'MITRA (REFERENSI)'!$A:$Z,25,FALSE)</f>
        <v>#N/A</v>
      </c>
      <c r="J313" s="38" t="str">
        <f>VLOOKUP(G313,'MITRA (REFERENSI)'!$A:$Z,26,FALSE)</f>
        <v>#N/A</v>
      </c>
      <c r="K313" s="38" t="str">
        <f>VLOOKUP(G313,'MITRA (REFERENSI)'!$A:$Z,15,FALSE)</f>
        <v>#N/A</v>
      </c>
      <c r="L313" s="38" t="str">
        <f>VLOOKUP(G313,'MITRA (REFERENSI)'!$A:$Z,15,FALSE)</f>
        <v>#N/A</v>
      </c>
      <c r="M313" s="38" t="str">
        <f>IF(B313=1,'KELAS (REFERENSI)'!M313,IF(B313=2,'KELAS (REFERENSI)'!M328,IF(B313=3,'KELAS (REFERENSI)'!M343,IF(B313=4,'KELAS (REFERENSI)'!M358,""))))</f>
        <v/>
      </c>
      <c r="N313" s="38" t="str">
        <f>IF(B313=1,'KELAS (REFERENSI)'!N313,IF(B313=2,'KELAS (REFERENSI)'!N328,IF(B313=3,'KELAS (REFERENSI)'!N343,IF(B313=4,'KELAS (REFERENSI)'!N358,""))))</f>
        <v/>
      </c>
      <c r="O313" s="38" t="str">
        <f>IF(B313=1,'KELAS (REFERENSI)'!O313,IF(B313=2,'KELAS (REFERENSI)'!O328,IF(B313=3,'KELAS (REFERENSI)'!O343,IF(B313=4,'KELAS (REFERENSI)'!O358,""))))</f>
        <v/>
      </c>
      <c r="P313" s="38" t="str">
        <f>IF(B313=1,'KELAS (REFERENSI)'!P313,IF(B313=2,'KELAS (REFERENSI)'!P328,IF(B313=3,'KELAS (REFERENSI)'!P343,IF(B313=4,'KELAS (REFERENSI)'!P358,""))))</f>
        <v/>
      </c>
      <c r="Q313" s="38" t="str">
        <f t="shared" si="4"/>
        <v>BPS Kota Jakarta Timur</v>
      </c>
      <c r="R313" s="38" t="str">
        <f t="shared" si="56"/>
        <v/>
      </c>
      <c r="S313" s="38" t="str">
        <f t="shared" ref="S313:T313" si="321">S312</f>
        <v>15 Juni sampai dengan 31 Agustus 2026</v>
      </c>
      <c r="T313" s="38" t="str">
        <f t="shared" si="321"/>
        <v>31 Agustus 2026</v>
      </c>
      <c r="U313" s="41"/>
      <c r="V313" s="41"/>
      <c r="W313" s="42"/>
      <c r="X313" s="42"/>
      <c r="Y313" s="42"/>
      <c r="Z313" s="42"/>
    </row>
    <row r="314" ht="15.75" customHeight="1">
      <c r="A314" s="36" t="s">
        <v>5376</v>
      </c>
      <c r="B314" s="37"/>
      <c r="C314" s="37"/>
      <c r="D314" s="38" t="str">
        <f t="shared" si="1"/>
        <v/>
      </c>
      <c r="E314" s="38" t="str">
        <f>VLOOKUP(D314,'KELAS (REFERENSI)'!$E$1:$J$68,6,FALSE)</f>
        <v>#N/A</v>
      </c>
      <c r="F314" s="39" t="str">
        <f t="shared" si="2"/>
        <v>PETUGAS.0313/SPK/SE/PPL/3172/2026</v>
      </c>
      <c r="G314" s="40"/>
      <c r="H314" s="39" t="str">
        <f>VLOOKUP(G314,'MITRA (REFERENSI)'!$A:$Z,16,FALSE)</f>
        <v>#N/A</v>
      </c>
      <c r="I314" s="39" t="str">
        <f>VLOOKUP(G314,'MITRA (REFERENSI)'!$A:$Z,25,FALSE)</f>
        <v>#N/A</v>
      </c>
      <c r="J314" s="38" t="str">
        <f>VLOOKUP(G314,'MITRA (REFERENSI)'!$A:$Z,26,FALSE)</f>
        <v>#N/A</v>
      </c>
      <c r="K314" s="38" t="str">
        <f>VLOOKUP(G314,'MITRA (REFERENSI)'!$A:$Z,15,FALSE)</f>
        <v>#N/A</v>
      </c>
      <c r="L314" s="38" t="str">
        <f>VLOOKUP(G314,'MITRA (REFERENSI)'!$A:$Z,15,FALSE)</f>
        <v>#N/A</v>
      </c>
      <c r="M314" s="38" t="str">
        <f>IF(B314=1,'KELAS (REFERENSI)'!M314,IF(B314=2,'KELAS (REFERENSI)'!M329,IF(B314=3,'KELAS (REFERENSI)'!M344,IF(B314=4,'KELAS (REFERENSI)'!M359,""))))</f>
        <v/>
      </c>
      <c r="N314" s="38" t="str">
        <f>IF(B314=1,'KELAS (REFERENSI)'!N314,IF(B314=2,'KELAS (REFERENSI)'!N329,IF(B314=3,'KELAS (REFERENSI)'!N344,IF(B314=4,'KELAS (REFERENSI)'!N359,""))))</f>
        <v/>
      </c>
      <c r="O314" s="38" t="str">
        <f>IF(B314=1,'KELAS (REFERENSI)'!O314,IF(B314=2,'KELAS (REFERENSI)'!O329,IF(B314=3,'KELAS (REFERENSI)'!O344,IF(B314=4,'KELAS (REFERENSI)'!O359,""))))</f>
        <v/>
      </c>
      <c r="P314" s="38" t="str">
        <f>IF(B314=1,'KELAS (REFERENSI)'!P314,IF(B314=2,'KELAS (REFERENSI)'!P329,IF(B314=3,'KELAS (REFERENSI)'!P344,IF(B314=4,'KELAS (REFERENSI)'!P359,""))))</f>
        <v/>
      </c>
      <c r="Q314" s="38" t="str">
        <f t="shared" si="4"/>
        <v>BPS Kota Jakarta Timur</v>
      </c>
      <c r="R314" s="38" t="str">
        <f t="shared" si="56"/>
        <v/>
      </c>
      <c r="S314" s="38" t="str">
        <f t="shared" ref="S314:T314" si="322">S313</f>
        <v>15 Juni sampai dengan 31 Agustus 2026</v>
      </c>
      <c r="T314" s="38" t="str">
        <f t="shared" si="322"/>
        <v>31 Agustus 2026</v>
      </c>
      <c r="U314" s="41"/>
      <c r="V314" s="41"/>
      <c r="W314" s="42"/>
      <c r="X314" s="42"/>
      <c r="Y314" s="42"/>
      <c r="Z314" s="42"/>
    </row>
    <row r="315" ht="15.75" customHeight="1">
      <c r="A315" s="36" t="s">
        <v>5377</v>
      </c>
      <c r="B315" s="37"/>
      <c r="C315" s="37"/>
      <c r="D315" s="38" t="str">
        <f t="shared" si="1"/>
        <v/>
      </c>
      <c r="E315" s="38" t="str">
        <f>VLOOKUP(D315,'KELAS (REFERENSI)'!$E$1:$J$68,6,FALSE)</f>
        <v>#N/A</v>
      </c>
      <c r="F315" s="39" t="str">
        <f t="shared" si="2"/>
        <v>PETUGAS.0314/SPK/SE/PPL/3172/2026</v>
      </c>
      <c r="G315" s="40"/>
      <c r="H315" s="39" t="str">
        <f>VLOOKUP(G315,'MITRA (REFERENSI)'!$A:$Z,16,FALSE)</f>
        <v>#N/A</v>
      </c>
      <c r="I315" s="39" t="str">
        <f>VLOOKUP(G315,'MITRA (REFERENSI)'!$A:$Z,25,FALSE)</f>
        <v>#N/A</v>
      </c>
      <c r="J315" s="38" t="str">
        <f>VLOOKUP(G315,'MITRA (REFERENSI)'!$A:$Z,26,FALSE)</f>
        <v>#N/A</v>
      </c>
      <c r="K315" s="38" t="str">
        <f>VLOOKUP(G315,'MITRA (REFERENSI)'!$A:$Z,15,FALSE)</f>
        <v>#N/A</v>
      </c>
      <c r="L315" s="38" t="str">
        <f>VLOOKUP(G315,'MITRA (REFERENSI)'!$A:$Z,15,FALSE)</f>
        <v>#N/A</v>
      </c>
      <c r="M315" s="38" t="str">
        <f>IF(B315=1,'KELAS (REFERENSI)'!M315,IF(B315=2,'KELAS (REFERENSI)'!M330,IF(B315=3,'KELAS (REFERENSI)'!M345,IF(B315=4,'KELAS (REFERENSI)'!M360,""))))</f>
        <v/>
      </c>
      <c r="N315" s="38" t="str">
        <f>IF(B315=1,'KELAS (REFERENSI)'!N315,IF(B315=2,'KELAS (REFERENSI)'!N330,IF(B315=3,'KELAS (REFERENSI)'!N345,IF(B315=4,'KELAS (REFERENSI)'!N360,""))))</f>
        <v/>
      </c>
      <c r="O315" s="38" t="str">
        <f>IF(B315=1,'KELAS (REFERENSI)'!O315,IF(B315=2,'KELAS (REFERENSI)'!O330,IF(B315=3,'KELAS (REFERENSI)'!O345,IF(B315=4,'KELAS (REFERENSI)'!O360,""))))</f>
        <v/>
      </c>
      <c r="P315" s="38" t="str">
        <f>IF(B315=1,'KELAS (REFERENSI)'!P315,IF(B315=2,'KELAS (REFERENSI)'!P330,IF(B315=3,'KELAS (REFERENSI)'!P345,IF(B315=4,'KELAS (REFERENSI)'!P360,""))))</f>
        <v/>
      </c>
      <c r="Q315" s="38" t="str">
        <f t="shared" si="4"/>
        <v>BPS Kota Jakarta Timur</v>
      </c>
      <c r="R315" s="38" t="str">
        <f t="shared" si="56"/>
        <v/>
      </c>
      <c r="S315" s="38" t="str">
        <f t="shared" ref="S315:T315" si="323">S314</f>
        <v>15 Juni sampai dengan 31 Agustus 2026</v>
      </c>
      <c r="T315" s="38" t="str">
        <f t="shared" si="323"/>
        <v>31 Agustus 2026</v>
      </c>
      <c r="U315" s="41"/>
      <c r="V315" s="41"/>
      <c r="W315" s="42"/>
      <c r="X315" s="42"/>
      <c r="Y315" s="42"/>
      <c r="Z315" s="42"/>
    </row>
    <row r="316" ht="15.75" customHeight="1">
      <c r="A316" s="36" t="s">
        <v>5378</v>
      </c>
      <c r="B316" s="37"/>
      <c r="C316" s="37"/>
      <c r="D316" s="38" t="str">
        <f t="shared" si="1"/>
        <v/>
      </c>
      <c r="E316" s="38" t="str">
        <f>VLOOKUP(D316,'KELAS (REFERENSI)'!$E$1:$J$68,6,FALSE)</f>
        <v>#N/A</v>
      </c>
      <c r="F316" s="39" t="str">
        <f t="shared" si="2"/>
        <v>PETUGAS.0315/SPK/SE/PPL/3172/2026</v>
      </c>
      <c r="G316" s="40"/>
      <c r="H316" s="39" t="str">
        <f>VLOOKUP(G316,'MITRA (REFERENSI)'!$A:$Z,16,FALSE)</f>
        <v>#N/A</v>
      </c>
      <c r="I316" s="39" t="str">
        <f>VLOOKUP(G316,'MITRA (REFERENSI)'!$A:$Z,25,FALSE)</f>
        <v>#N/A</v>
      </c>
      <c r="J316" s="38" t="str">
        <f>VLOOKUP(G316,'MITRA (REFERENSI)'!$A:$Z,26,FALSE)</f>
        <v>#N/A</v>
      </c>
      <c r="K316" s="38" t="str">
        <f>VLOOKUP(G316,'MITRA (REFERENSI)'!$A:$Z,15,FALSE)</f>
        <v>#N/A</v>
      </c>
      <c r="L316" s="38" t="str">
        <f>VLOOKUP(G316,'MITRA (REFERENSI)'!$A:$Z,15,FALSE)</f>
        <v>#N/A</v>
      </c>
      <c r="M316" s="38" t="str">
        <f>IF(B316=1,'KELAS (REFERENSI)'!M316,IF(B316=2,'KELAS (REFERENSI)'!M331,IF(B316=3,'KELAS (REFERENSI)'!M346,IF(B316=4,'KELAS (REFERENSI)'!M361,""))))</f>
        <v/>
      </c>
      <c r="N316" s="38" t="str">
        <f>IF(B316=1,'KELAS (REFERENSI)'!N316,IF(B316=2,'KELAS (REFERENSI)'!N331,IF(B316=3,'KELAS (REFERENSI)'!N346,IF(B316=4,'KELAS (REFERENSI)'!N361,""))))</f>
        <v/>
      </c>
      <c r="O316" s="38" t="str">
        <f>IF(B316=1,'KELAS (REFERENSI)'!O316,IF(B316=2,'KELAS (REFERENSI)'!O331,IF(B316=3,'KELAS (REFERENSI)'!O346,IF(B316=4,'KELAS (REFERENSI)'!O361,""))))</f>
        <v/>
      </c>
      <c r="P316" s="38" t="str">
        <f>IF(B316=1,'KELAS (REFERENSI)'!P316,IF(B316=2,'KELAS (REFERENSI)'!P331,IF(B316=3,'KELAS (REFERENSI)'!P346,IF(B316=4,'KELAS (REFERENSI)'!P361,""))))</f>
        <v/>
      </c>
      <c r="Q316" s="38" t="str">
        <f t="shared" si="4"/>
        <v>BPS Kota Jakarta Timur</v>
      </c>
      <c r="R316" s="38" t="str">
        <f t="shared" si="56"/>
        <v/>
      </c>
      <c r="S316" s="38" t="str">
        <f t="shared" ref="S316:T316" si="324">S315</f>
        <v>15 Juni sampai dengan 31 Agustus 2026</v>
      </c>
      <c r="T316" s="38" t="str">
        <f t="shared" si="324"/>
        <v>31 Agustus 2026</v>
      </c>
      <c r="U316" s="41"/>
      <c r="V316" s="41"/>
      <c r="W316" s="42"/>
      <c r="X316" s="42"/>
      <c r="Y316" s="42"/>
      <c r="Z316" s="42"/>
    </row>
    <row r="317" ht="15.75" customHeight="1">
      <c r="A317" s="36" t="s">
        <v>5379</v>
      </c>
      <c r="B317" s="37"/>
      <c r="C317" s="37"/>
      <c r="D317" s="38" t="str">
        <f t="shared" si="1"/>
        <v/>
      </c>
      <c r="E317" s="38" t="str">
        <f>VLOOKUP(D317,'KELAS (REFERENSI)'!$E$1:$J$68,6,FALSE)</f>
        <v>#N/A</v>
      </c>
      <c r="F317" s="39" t="str">
        <f t="shared" si="2"/>
        <v>PETUGAS.0316/SPK/SE/PPL/3172/2026</v>
      </c>
      <c r="G317" s="40"/>
      <c r="H317" s="39" t="str">
        <f>VLOOKUP(G317,'MITRA (REFERENSI)'!$A:$Z,16,FALSE)</f>
        <v>#N/A</v>
      </c>
      <c r="I317" s="39" t="str">
        <f>VLOOKUP(G317,'MITRA (REFERENSI)'!$A:$Z,25,FALSE)</f>
        <v>#N/A</v>
      </c>
      <c r="J317" s="38" t="str">
        <f>VLOOKUP(G317,'MITRA (REFERENSI)'!$A:$Z,26,FALSE)</f>
        <v>#N/A</v>
      </c>
      <c r="K317" s="38" t="str">
        <f>VLOOKUP(G317,'MITRA (REFERENSI)'!$A:$Z,15,FALSE)</f>
        <v>#N/A</v>
      </c>
      <c r="L317" s="38" t="str">
        <f>VLOOKUP(G317,'MITRA (REFERENSI)'!$A:$Z,15,FALSE)</f>
        <v>#N/A</v>
      </c>
      <c r="M317" s="38" t="str">
        <f>IF(B317=1,'KELAS (REFERENSI)'!M317,IF(B317=2,'KELAS (REFERENSI)'!M332,IF(B317=3,'KELAS (REFERENSI)'!M347,IF(B317=4,'KELAS (REFERENSI)'!M362,""))))</f>
        <v/>
      </c>
      <c r="N317" s="38" t="str">
        <f>IF(B317=1,'KELAS (REFERENSI)'!N317,IF(B317=2,'KELAS (REFERENSI)'!N332,IF(B317=3,'KELAS (REFERENSI)'!N347,IF(B317=4,'KELAS (REFERENSI)'!N362,""))))</f>
        <v/>
      </c>
      <c r="O317" s="38" t="str">
        <f>IF(B317=1,'KELAS (REFERENSI)'!O317,IF(B317=2,'KELAS (REFERENSI)'!O332,IF(B317=3,'KELAS (REFERENSI)'!O347,IF(B317=4,'KELAS (REFERENSI)'!O362,""))))</f>
        <v/>
      </c>
      <c r="P317" s="38" t="str">
        <f>IF(B317=1,'KELAS (REFERENSI)'!P317,IF(B317=2,'KELAS (REFERENSI)'!P332,IF(B317=3,'KELAS (REFERENSI)'!P347,IF(B317=4,'KELAS (REFERENSI)'!P362,""))))</f>
        <v/>
      </c>
      <c r="Q317" s="38" t="str">
        <f t="shared" si="4"/>
        <v>BPS Kota Jakarta Timur</v>
      </c>
      <c r="R317" s="38" t="str">
        <f t="shared" si="56"/>
        <v/>
      </c>
      <c r="S317" s="38" t="str">
        <f t="shared" ref="S317:T317" si="325">S316</f>
        <v>15 Juni sampai dengan 31 Agustus 2026</v>
      </c>
      <c r="T317" s="38" t="str">
        <f t="shared" si="325"/>
        <v>31 Agustus 2026</v>
      </c>
      <c r="U317" s="41"/>
      <c r="V317" s="41"/>
      <c r="W317" s="42"/>
      <c r="X317" s="42"/>
      <c r="Y317" s="42"/>
      <c r="Z317" s="42"/>
    </row>
    <row r="318" ht="15.75" customHeight="1">
      <c r="A318" s="36" t="s">
        <v>5380</v>
      </c>
      <c r="B318" s="37"/>
      <c r="C318" s="37"/>
      <c r="D318" s="38" t="str">
        <f t="shared" si="1"/>
        <v/>
      </c>
      <c r="E318" s="38" t="str">
        <f>VLOOKUP(D318,'KELAS (REFERENSI)'!$E$1:$J$68,6,FALSE)</f>
        <v>#N/A</v>
      </c>
      <c r="F318" s="39" t="str">
        <f t="shared" si="2"/>
        <v>PETUGAS.0317/SPK/SE/PPL/3172/2026</v>
      </c>
      <c r="G318" s="40"/>
      <c r="H318" s="39" t="str">
        <f>VLOOKUP(G318,'MITRA (REFERENSI)'!$A:$Z,16,FALSE)</f>
        <v>#N/A</v>
      </c>
      <c r="I318" s="39" t="str">
        <f>VLOOKUP(G318,'MITRA (REFERENSI)'!$A:$Z,25,FALSE)</f>
        <v>#N/A</v>
      </c>
      <c r="J318" s="38" t="str">
        <f>VLOOKUP(G318,'MITRA (REFERENSI)'!$A:$Z,26,FALSE)</f>
        <v>#N/A</v>
      </c>
      <c r="K318" s="38" t="str">
        <f>VLOOKUP(G318,'MITRA (REFERENSI)'!$A:$Z,15,FALSE)</f>
        <v>#N/A</v>
      </c>
      <c r="L318" s="38" t="str">
        <f>VLOOKUP(G318,'MITRA (REFERENSI)'!$A:$Z,15,FALSE)</f>
        <v>#N/A</v>
      </c>
      <c r="M318" s="38" t="str">
        <f>IF(B318=1,'KELAS (REFERENSI)'!M318,IF(B318=2,'KELAS (REFERENSI)'!M333,IF(B318=3,'KELAS (REFERENSI)'!M348,IF(B318=4,'KELAS (REFERENSI)'!M363,""))))</f>
        <v/>
      </c>
      <c r="N318" s="38" t="str">
        <f>IF(B318=1,'KELAS (REFERENSI)'!N318,IF(B318=2,'KELAS (REFERENSI)'!N333,IF(B318=3,'KELAS (REFERENSI)'!N348,IF(B318=4,'KELAS (REFERENSI)'!N363,""))))</f>
        <v/>
      </c>
      <c r="O318" s="38" t="str">
        <f>IF(B318=1,'KELAS (REFERENSI)'!O318,IF(B318=2,'KELAS (REFERENSI)'!O333,IF(B318=3,'KELAS (REFERENSI)'!O348,IF(B318=4,'KELAS (REFERENSI)'!O363,""))))</f>
        <v/>
      </c>
      <c r="P318" s="38" t="str">
        <f>IF(B318=1,'KELAS (REFERENSI)'!P318,IF(B318=2,'KELAS (REFERENSI)'!P333,IF(B318=3,'KELAS (REFERENSI)'!P348,IF(B318=4,'KELAS (REFERENSI)'!P363,""))))</f>
        <v/>
      </c>
      <c r="Q318" s="38" t="str">
        <f t="shared" si="4"/>
        <v>BPS Kota Jakarta Timur</v>
      </c>
      <c r="R318" s="38" t="str">
        <f t="shared" si="56"/>
        <v/>
      </c>
      <c r="S318" s="38" t="str">
        <f t="shared" ref="S318:T318" si="326">S317</f>
        <v>15 Juni sampai dengan 31 Agustus 2026</v>
      </c>
      <c r="T318" s="38" t="str">
        <f t="shared" si="326"/>
        <v>31 Agustus 2026</v>
      </c>
      <c r="U318" s="41"/>
      <c r="V318" s="41"/>
      <c r="W318" s="42"/>
      <c r="X318" s="42"/>
      <c r="Y318" s="42"/>
      <c r="Z318" s="42"/>
    </row>
    <row r="319" ht="15.75" customHeight="1">
      <c r="A319" s="36" t="s">
        <v>5381</v>
      </c>
      <c r="B319" s="37"/>
      <c r="C319" s="37"/>
      <c r="D319" s="38" t="str">
        <f t="shared" si="1"/>
        <v/>
      </c>
      <c r="E319" s="38" t="str">
        <f>VLOOKUP(D319,'KELAS (REFERENSI)'!$E$1:$J$68,6,FALSE)</f>
        <v>#N/A</v>
      </c>
      <c r="F319" s="39" t="str">
        <f t="shared" si="2"/>
        <v>PETUGAS.0318/SPK/SE/PPL/3172/2026</v>
      </c>
      <c r="G319" s="40"/>
      <c r="H319" s="39" t="str">
        <f>VLOOKUP(G319,'MITRA (REFERENSI)'!$A:$Z,16,FALSE)</f>
        <v>#N/A</v>
      </c>
      <c r="I319" s="39" t="str">
        <f>VLOOKUP(G319,'MITRA (REFERENSI)'!$A:$Z,25,FALSE)</f>
        <v>#N/A</v>
      </c>
      <c r="J319" s="38" t="str">
        <f>VLOOKUP(G319,'MITRA (REFERENSI)'!$A:$Z,26,FALSE)</f>
        <v>#N/A</v>
      </c>
      <c r="K319" s="38" t="str">
        <f>VLOOKUP(G319,'MITRA (REFERENSI)'!$A:$Z,15,FALSE)</f>
        <v>#N/A</v>
      </c>
      <c r="L319" s="38" t="str">
        <f>VLOOKUP(G319,'MITRA (REFERENSI)'!$A:$Z,15,FALSE)</f>
        <v>#N/A</v>
      </c>
      <c r="M319" s="38" t="str">
        <f>IF(B319=1,'KELAS (REFERENSI)'!M319,IF(B319=2,'KELAS (REFERENSI)'!M334,IF(B319=3,'KELAS (REFERENSI)'!M349,IF(B319=4,'KELAS (REFERENSI)'!M364,""))))</f>
        <v/>
      </c>
      <c r="N319" s="38" t="str">
        <f>IF(B319=1,'KELAS (REFERENSI)'!N319,IF(B319=2,'KELAS (REFERENSI)'!N334,IF(B319=3,'KELAS (REFERENSI)'!N349,IF(B319=4,'KELAS (REFERENSI)'!N364,""))))</f>
        <v/>
      </c>
      <c r="O319" s="38" t="str">
        <f>IF(B319=1,'KELAS (REFERENSI)'!O319,IF(B319=2,'KELAS (REFERENSI)'!O334,IF(B319=3,'KELAS (REFERENSI)'!O349,IF(B319=4,'KELAS (REFERENSI)'!O364,""))))</f>
        <v/>
      </c>
      <c r="P319" s="38" t="str">
        <f>IF(B319=1,'KELAS (REFERENSI)'!P319,IF(B319=2,'KELAS (REFERENSI)'!P334,IF(B319=3,'KELAS (REFERENSI)'!P349,IF(B319=4,'KELAS (REFERENSI)'!P364,""))))</f>
        <v/>
      </c>
      <c r="Q319" s="38" t="str">
        <f t="shared" si="4"/>
        <v>BPS Kota Jakarta Timur</v>
      </c>
      <c r="R319" s="38" t="str">
        <f t="shared" si="56"/>
        <v/>
      </c>
      <c r="S319" s="38" t="str">
        <f t="shared" ref="S319:T319" si="327">S318</f>
        <v>15 Juni sampai dengan 31 Agustus 2026</v>
      </c>
      <c r="T319" s="38" t="str">
        <f t="shared" si="327"/>
        <v>31 Agustus 2026</v>
      </c>
      <c r="U319" s="41"/>
      <c r="V319" s="41"/>
      <c r="W319" s="42"/>
      <c r="X319" s="42"/>
      <c r="Y319" s="42"/>
      <c r="Z319" s="42"/>
    </row>
    <row r="320" ht="15.75" customHeight="1">
      <c r="A320" s="36" t="s">
        <v>5382</v>
      </c>
      <c r="B320" s="37"/>
      <c r="C320" s="37"/>
      <c r="D320" s="38" t="str">
        <f t="shared" si="1"/>
        <v/>
      </c>
      <c r="E320" s="38" t="str">
        <f>VLOOKUP(D320,'KELAS (REFERENSI)'!$E$1:$J$68,6,FALSE)</f>
        <v>#N/A</v>
      </c>
      <c r="F320" s="39" t="str">
        <f t="shared" si="2"/>
        <v>PETUGAS.0319/SPK/SE/PPL/3172/2026</v>
      </c>
      <c r="G320" s="40"/>
      <c r="H320" s="39" t="str">
        <f>VLOOKUP(G320,'MITRA (REFERENSI)'!$A:$Z,16,FALSE)</f>
        <v>#N/A</v>
      </c>
      <c r="I320" s="39" t="str">
        <f>VLOOKUP(G320,'MITRA (REFERENSI)'!$A:$Z,25,FALSE)</f>
        <v>#N/A</v>
      </c>
      <c r="J320" s="38" t="str">
        <f>VLOOKUP(G320,'MITRA (REFERENSI)'!$A:$Z,26,FALSE)</f>
        <v>#N/A</v>
      </c>
      <c r="K320" s="38" t="str">
        <f>VLOOKUP(G320,'MITRA (REFERENSI)'!$A:$Z,15,FALSE)</f>
        <v>#N/A</v>
      </c>
      <c r="L320" s="38" t="str">
        <f>VLOOKUP(G320,'MITRA (REFERENSI)'!$A:$Z,15,FALSE)</f>
        <v>#N/A</v>
      </c>
      <c r="M320" s="38" t="str">
        <f>IF(B320=1,'KELAS (REFERENSI)'!M320,IF(B320=2,'KELAS (REFERENSI)'!M335,IF(B320=3,'KELAS (REFERENSI)'!M350,IF(B320=4,'KELAS (REFERENSI)'!M365,""))))</f>
        <v/>
      </c>
      <c r="N320" s="38" t="str">
        <f>IF(B320=1,'KELAS (REFERENSI)'!N320,IF(B320=2,'KELAS (REFERENSI)'!N335,IF(B320=3,'KELAS (REFERENSI)'!N350,IF(B320=4,'KELAS (REFERENSI)'!N365,""))))</f>
        <v/>
      </c>
      <c r="O320" s="38" t="str">
        <f>IF(B320=1,'KELAS (REFERENSI)'!O320,IF(B320=2,'KELAS (REFERENSI)'!O335,IF(B320=3,'KELAS (REFERENSI)'!O350,IF(B320=4,'KELAS (REFERENSI)'!O365,""))))</f>
        <v/>
      </c>
      <c r="P320" s="38" t="str">
        <f>IF(B320=1,'KELAS (REFERENSI)'!P320,IF(B320=2,'KELAS (REFERENSI)'!P335,IF(B320=3,'KELAS (REFERENSI)'!P350,IF(B320=4,'KELAS (REFERENSI)'!P365,""))))</f>
        <v/>
      </c>
      <c r="Q320" s="38" t="str">
        <f t="shared" si="4"/>
        <v>BPS Kota Jakarta Timur</v>
      </c>
      <c r="R320" s="38" t="str">
        <f t="shared" si="56"/>
        <v/>
      </c>
      <c r="S320" s="38" t="str">
        <f t="shared" ref="S320:T320" si="328">S319</f>
        <v>15 Juni sampai dengan 31 Agustus 2026</v>
      </c>
      <c r="T320" s="38" t="str">
        <f t="shared" si="328"/>
        <v>31 Agustus 2026</v>
      </c>
      <c r="U320" s="41"/>
      <c r="V320" s="41"/>
      <c r="W320" s="42"/>
      <c r="X320" s="42"/>
      <c r="Y320" s="42"/>
      <c r="Z320" s="42"/>
    </row>
    <row r="321" ht="15.75" customHeight="1">
      <c r="A321" s="36" t="s">
        <v>5383</v>
      </c>
      <c r="B321" s="37"/>
      <c r="C321" s="37"/>
      <c r="D321" s="38" t="str">
        <f t="shared" si="1"/>
        <v/>
      </c>
      <c r="E321" s="38" t="str">
        <f>VLOOKUP(D321,'KELAS (REFERENSI)'!$E$1:$J$68,6,FALSE)</f>
        <v>#N/A</v>
      </c>
      <c r="F321" s="39" t="str">
        <f t="shared" si="2"/>
        <v>PETUGAS.0320/SPK/SE/PPL/3172/2026</v>
      </c>
      <c r="G321" s="40"/>
      <c r="H321" s="39" t="str">
        <f>VLOOKUP(G321,'MITRA (REFERENSI)'!$A:$Z,16,FALSE)</f>
        <v>#N/A</v>
      </c>
      <c r="I321" s="39" t="str">
        <f>VLOOKUP(G321,'MITRA (REFERENSI)'!$A:$Z,25,FALSE)</f>
        <v>#N/A</v>
      </c>
      <c r="J321" s="38" t="str">
        <f>VLOOKUP(G321,'MITRA (REFERENSI)'!$A:$Z,26,FALSE)</f>
        <v>#N/A</v>
      </c>
      <c r="K321" s="38" t="str">
        <f>VLOOKUP(G321,'MITRA (REFERENSI)'!$A:$Z,15,FALSE)</f>
        <v>#N/A</v>
      </c>
      <c r="L321" s="38" t="str">
        <f>VLOOKUP(G321,'MITRA (REFERENSI)'!$A:$Z,15,FALSE)</f>
        <v>#N/A</v>
      </c>
      <c r="M321" s="38" t="str">
        <f>IF(B321=1,'KELAS (REFERENSI)'!M321,IF(B321=2,'KELAS (REFERENSI)'!M336,IF(B321=3,'KELAS (REFERENSI)'!M351,IF(B321=4,'KELAS (REFERENSI)'!M366,""))))</f>
        <v/>
      </c>
      <c r="N321" s="38" t="str">
        <f>IF(B321=1,'KELAS (REFERENSI)'!N321,IF(B321=2,'KELAS (REFERENSI)'!N336,IF(B321=3,'KELAS (REFERENSI)'!N351,IF(B321=4,'KELAS (REFERENSI)'!N366,""))))</f>
        <v/>
      </c>
      <c r="O321" s="38" t="str">
        <f>IF(B321=1,'KELAS (REFERENSI)'!O321,IF(B321=2,'KELAS (REFERENSI)'!O336,IF(B321=3,'KELAS (REFERENSI)'!O351,IF(B321=4,'KELAS (REFERENSI)'!O366,""))))</f>
        <v/>
      </c>
      <c r="P321" s="38" t="str">
        <f>IF(B321=1,'KELAS (REFERENSI)'!P321,IF(B321=2,'KELAS (REFERENSI)'!P336,IF(B321=3,'KELAS (REFERENSI)'!P351,IF(B321=4,'KELAS (REFERENSI)'!P366,""))))</f>
        <v/>
      </c>
      <c r="Q321" s="38" t="str">
        <f t="shared" si="4"/>
        <v>BPS Kota Jakarta Timur</v>
      </c>
      <c r="R321" s="38" t="str">
        <f t="shared" si="56"/>
        <v/>
      </c>
      <c r="S321" s="38" t="str">
        <f t="shared" ref="S321:T321" si="329">S320</f>
        <v>15 Juni sampai dengan 31 Agustus 2026</v>
      </c>
      <c r="T321" s="38" t="str">
        <f t="shared" si="329"/>
        <v>31 Agustus 2026</v>
      </c>
      <c r="U321" s="41"/>
      <c r="V321" s="41"/>
      <c r="W321" s="42"/>
      <c r="X321" s="42"/>
      <c r="Y321" s="42"/>
      <c r="Z321" s="42"/>
    </row>
    <row r="322" ht="15.75" customHeight="1">
      <c r="A322" s="36" t="s">
        <v>5384</v>
      </c>
      <c r="B322" s="37"/>
      <c r="C322" s="37"/>
      <c r="D322" s="38" t="str">
        <f t="shared" si="1"/>
        <v/>
      </c>
      <c r="E322" s="38" t="str">
        <f>VLOOKUP(D322,'KELAS (REFERENSI)'!$E$1:$J$68,6,FALSE)</f>
        <v>#N/A</v>
      </c>
      <c r="F322" s="39" t="str">
        <f t="shared" si="2"/>
        <v>PETUGAS.0321/SPK/SE/PPL/3172/2026</v>
      </c>
      <c r="G322" s="40"/>
      <c r="H322" s="39" t="str">
        <f>VLOOKUP(G322,'MITRA (REFERENSI)'!$A:$Z,16,FALSE)</f>
        <v>#N/A</v>
      </c>
      <c r="I322" s="39" t="str">
        <f>VLOOKUP(G322,'MITRA (REFERENSI)'!$A:$Z,25,FALSE)</f>
        <v>#N/A</v>
      </c>
      <c r="J322" s="38" t="str">
        <f>VLOOKUP(G322,'MITRA (REFERENSI)'!$A:$Z,26,FALSE)</f>
        <v>#N/A</v>
      </c>
      <c r="K322" s="38" t="str">
        <f>VLOOKUP(G322,'MITRA (REFERENSI)'!$A:$Z,15,FALSE)</f>
        <v>#N/A</v>
      </c>
      <c r="L322" s="38" t="str">
        <f>VLOOKUP(G322,'MITRA (REFERENSI)'!$A:$Z,15,FALSE)</f>
        <v>#N/A</v>
      </c>
      <c r="M322" s="38" t="str">
        <f>IF(B322=1,'KELAS (REFERENSI)'!M322,IF(B322=2,'KELAS (REFERENSI)'!M337,IF(B322=3,'KELAS (REFERENSI)'!M352,IF(B322=4,'KELAS (REFERENSI)'!M367,""))))</f>
        <v/>
      </c>
      <c r="N322" s="38" t="str">
        <f>IF(B322=1,'KELAS (REFERENSI)'!N322,IF(B322=2,'KELAS (REFERENSI)'!N337,IF(B322=3,'KELAS (REFERENSI)'!N352,IF(B322=4,'KELAS (REFERENSI)'!N367,""))))</f>
        <v/>
      </c>
      <c r="O322" s="38" t="str">
        <f>IF(B322=1,'KELAS (REFERENSI)'!O322,IF(B322=2,'KELAS (REFERENSI)'!O337,IF(B322=3,'KELAS (REFERENSI)'!O352,IF(B322=4,'KELAS (REFERENSI)'!O367,""))))</f>
        <v/>
      </c>
      <c r="P322" s="38" t="str">
        <f>IF(B322=1,'KELAS (REFERENSI)'!P322,IF(B322=2,'KELAS (REFERENSI)'!P337,IF(B322=3,'KELAS (REFERENSI)'!P352,IF(B322=4,'KELAS (REFERENSI)'!P367,""))))</f>
        <v/>
      </c>
      <c r="Q322" s="38" t="str">
        <f t="shared" si="4"/>
        <v>BPS Kota Jakarta Timur</v>
      </c>
      <c r="R322" s="38" t="str">
        <f t="shared" si="56"/>
        <v/>
      </c>
      <c r="S322" s="38" t="str">
        <f t="shared" ref="S322:T322" si="330">S321</f>
        <v>15 Juni sampai dengan 31 Agustus 2026</v>
      </c>
      <c r="T322" s="38" t="str">
        <f t="shared" si="330"/>
        <v>31 Agustus 2026</v>
      </c>
      <c r="U322" s="41"/>
      <c r="V322" s="41"/>
      <c r="W322" s="42"/>
      <c r="X322" s="42"/>
      <c r="Y322" s="42"/>
      <c r="Z322" s="42"/>
    </row>
    <row r="323" ht="15.75" customHeight="1">
      <c r="A323" s="36" t="s">
        <v>5385</v>
      </c>
      <c r="B323" s="37"/>
      <c r="C323" s="37"/>
      <c r="D323" s="38" t="str">
        <f t="shared" si="1"/>
        <v/>
      </c>
      <c r="E323" s="38" t="str">
        <f>VLOOKUP(D323,'KELAS (REFERENSI)'!$E$1:$J$68,6,FALSE)</f>
        <v>#N/A</v>
      </c>
      <c r="F323" s="39" t="str">
        <f t="shared" si="2"/>
        <v>PETUGAS.0322/SPK/SE/PPL/3172/2026</v>
      </c>
      <c r="G323" s="40"/>
      <c r="H323" s="39" t="str">
        <f>VLOOKUP(G323,'MITRA (REFERENSI)'!$A:$Z,16,FALSE)</f>
        <v>#N/A</v>
      </c>
      <c r="I323" s="39" t="str">
        <f>VLOOKUP(G323,'MITRA (REFERENSI)'!$A:$Z,25,FALSE)</f>
        <v>#N/A</v>
      </c>
      <c r="J323" s="38" t="str">
        <f>VLOOKUP(G323,'MITRA (REFERENSI)'!$A:$Z,26,FALSE)</f>
        <v>#N/A</v>
      </c>
      <c r="K323" s="38" t="str">
        <f>VLOOKUP(G323,'MITRA (REFERENSI)'!$A:$Z,15,FALSE)</f>
        <v>#N/A</v>
      </c>
      <c r="L323" s="38" t="str">
        <f>VLOOKUP(G323,'MITRA (REFERENSI)'!$A:$Z,15,FALSE)</f>
        <v>#N/A</v>
      </c>
      <c r="M323" s="38" t="str">
        <f>IF(B323=1,'KELAS (REFERENSI)'!M323,IF(B323=2,'KELAS (REFERENSI)'!M338,IF(B323=3,'KELAS (REFERENSI)'!M353,IF(B323=4,'KELAS (REFERENSI)'!M368,""))))</f>
        <v/>
      </c>
      <c r="N323" s="38" t="str">
        <f>IF(B323=1,'KELAS (REFERENSI)'!N323,IF(B323=2,'KELAS (REFERENSI)'!N338,IF(B323=3,'KELAS (REFERENSI)'!N353,IF(B323=4,'KELAS (REFERENSI)'!N368,""))))</f>
        <v/>
      </c>
      <c r="O323" s="38" t="str">
        <f>IF(B323=1,'KELAS (REFERENSI)'!O323,IF(B323=2,'KELAS (REFERENSI)'!O338,IF(B323=3,'KELAS (REFERENSI)'!O353,IF(B323=4,'KELAS (REFERENSI)'!O368,""))))</f>
        <v/>
      </c>
      <c r="P323" s="38" t="str">
        <f>IF(B323=1,'KELAS (REFERENSI)'!P323,IF(B323=2,'KELAS (REFERENSI)'!P338,IF(B323=3,'KELAS (REFERENSI)'!P353,IF(B323=4,'KELAS (REFERENSI)'!P368,""))))</f>
        <v/>
      </c>
      <c r="Q323" s="38" t="str">
        <f t="shared" si="4"/>
        <v>BPS Kota Jakarta Timur</v>
      </c>
      <c r="R323" s="38" t="str">
        <f t="shared" si="56"/>
        <v/>
      </c>
      <c r="S323" s="38" t="str">
        <f t="shared" ref="S323:T323" si="331">S322</f>
        <v>15 Juni sampai dengan 31 Agustus 2026</v>
      </c>
      <c r="T323" s="38" t="str">
        <f t="shared" si="331"/>
        <v>31 Agustus 2026</v>
      </c>
      <c r="U323" s="41"/>
      <c r="V323" s="41"/>
      <c r="W323" s="42"/>
      <c r="X323" s="42"/>
      <c r="Y323" s="42"/>
      <c r="Z323" s="42"/>
    </row>
    <row r="324" ht="15.75" customHeight="1">
      <c r="A324" s="36" t="s">
        <v>5386</v>
      </c>
      <c r="B324" s="37"/>
      <c r="C324" s="37"/>
      <c r="D324" s="38" t="str">
        <f t="shared" si="1"/>
        <v/>
      </c>
      <c r="E324" s="38" t="str">
        <f>VLOOKUP(D324,'KELAS (REFERENSI)'!$E$1:$J$68,6,FALSE)</f>
        <v>#N/A</v>
      </c>
      <c r="F324" s="39" t="str">
        <f t="shared" si="2"/>
        <v>PETUGAS.0323/SPK/SE/PPL/3172/2026</v>
      </c>
      <c r="G324" s="40"/>
      <c r="H324" s="39" t="str">
        <f>VLOOKUP(G324,'MITRA (REFERENSI)'!$A:$Z,16,FALSE)</f>
        <v>#N/A</v>
      </c>
      <c r="I324" s="39" t="str">
        <f>VLOOKUP(G324,'MITRA (REFERENSI)'!$A:$Z,25,FALSE)</f>
        <v>#N/A</v>
      </c>
      <c r="J324" s="38" t="str">
        <f>VLOOKUP(G324,'MITRA (REFERENSI)'!$A:$Z,26,FALSE)</f>
        <v>#N/A</v>
      </c>
      <c r="K324" s="38" t="str">
        <f>VLOOKUP(G324,'MITRA (REFERENSI)'!$A:$Z,15,FALSE)</f>
        <v>#N/A</v>
      </c>
      <c r="L324" s="38" t="str">
        <f>VLOOKUP(G324,'MITRA (REFERENSI)'!$A:$Z,15,FALSE)</f>
        <v>#N/A</v>
      </c>
      <c r="M324" s="38" t="str">
        <f>IF(B324=1,'KELAS (REFERENSI)'!M324,IF(B324=2,'KELAS (REFERENSI)'!M339,IF(B324=3,'KELAS (REFERENSI)'!M354,IF(B324=4,'KELAS (REFERENSI)'!M369,""))))</f>
        <v/>
      </c>
      <c r="N324" s="38" t="str">
        <f>IF(B324=1,'KELAS (REFERENSI)'!N324,IF(B324=2,'KELAS (REFERENSI)'!N339,IF(B324=3,'KELAS (REFERENSI)'!N354,IF(B324=4,'KELAS (REFERENSI)'!N369,""))))</f>
        <v/>
      </c>
      <c r="O324" s="38" t="str">
        <f>IF(B324=1,'KELAS (REFERENSI)'!O324,IF(B324=2,'KELAS (REFERENSI)'!O339,IF(B324=3,'KELAS (REFERENSI)'!O354,IF(B324=4,'KELAS (REFERENSI)'!O369,""))))</f>
        <v/>
      </c>
      <c r="P324" s="38" t="str">
        <f>IF(B324=1,'KELAS (REFERENSI)'!P324,IF(B324=2,'KELAS (REFERENSI)'!P339,IF(B324=3,'KELAS (REFERENSI)'!P354,IF(B324=4,'KELAS (REFERENSI)'!P369,""))))</f>
        <v/>
      </c>
      <c r="Q324" s="38" t="str">
        <f t="shared" si="4"/>
        <v>BPS Kota Jakarta Timur</v>
      </c>
      <c r="R324" s="38" t="str">
        <f t="shared" si="56"/>
        <v/>
      </c>
      <c r="S324" s="38" t="str">
        <f t="shared" ref="S324:T324" si="332">S323</f>
        <v>15 Juni sampai dengan 31 Agustus 2026</v>
      </c>
      <c r="T324" s="38" t="str">
        <f t="shared" si="332"/>
        <v>31 Agustus 2026</v>
      </c>
      <c r="U324" s="41"/>
      <c r="V324" s="41"/>
      <c r="W324" s="42"/>
      <c r="X324" s="42"/>
      <c r="Y324" s="42"/>
      <c r="Z324" s="42"/>
    </row>
    <row r="325" ht="15.75" customHeight="1">
      <c r="A325" s="36" t="s">
        <v>5387</v>
      </c>
      <c r="B325" s="37"/>
      <c r="C325" s="37"/>
      <c r="D325" s="38" t="str">
        <f t="shared" si="1"/>
        <v/>
      </c>
      <c r="E325" s="38" t="str">
        <f>VLOOKUP(D325,'KELAS (REFERENSI)'!$E$1:$J$68,6,FALSE)</f>
        <v>#N/A</v>
      </c>
      <c r="F325" s="39" t="str">
        <f t="shared" si="2"/>
        <v>PETUGAS.0324/SPK/SE/PPL/3172/2026</v>
      </c>
      <c r="G325" s="40"/>
      <c r="H325" s="39" t="str">
        <f>VLOOKUP(G325,'MITRA (REFERENSI)'!$A:$Z,16,FALSE)</f>
        <v>#N/A</v>
      </c>
      <c r="I325" s="39" t="str">
        <f>VLOOKUP(G325,'MITRA (REFERENSI)'!$A:$Z,25,FALSE)</f>
        <v>#N/A</v>
      </c>
      <c r="J325" s="38" t="str">
        <f>VLOOKUP(G325,'MITRA (REFERENSI)'!$A:$Z,26,FALSE)</f>
        <v>#N/A</v>
      </c>
      <c r="K325" s="38" t="str">
        <f>VLOOKUP(G325,'MITRA (REFERENSI)'!$A:$Z,15,FALSE)</f>
        <v>#N/A</v>
      </c>
      <c r="L325" s="38" t="str">
        <f>VLOOKUP(G325,'MITRA (REFERENSI)'!$A:$Z,15,FALSE)</f>
        <v>#N/A</v>
      </c>
      <c r="M325" s="38" t="str">
        <f>IF(B325=1,'KELAS (REFERENSI)'!M325,IF(B325=2,'KELAS (REFERENSI)'!M340,IF(B325=3,'KELAS (REFERENSI)'!M355,IF(B325=4,'KELAS (REFERENSI)'!M370,""))))</f>
        <v/>
      </c>
      <c r="N325" s="38" t="str">
        <f>IF(B325=1,'KELAS (REFERENSI)'!N325,IF(B325=2,'KELAS (REFERENSI)'!N340,IF(B325=3,'KELAS (REFERENSI)'!N355,IF(B325=4,'KELAS (REFERENSI)'!N370,""))))</f>
        <v/>
      </c>
      <c r="O325" s="38" t="str">
        <f>IF(B325=1,'KELAS (REFERENSI)'!O325,IF(B325=2,'KELAS (REFERENSI)'!O340,IF(B325=3,'KELAS (REFERENSI)'!O355,IF(B325=4,'KELAS (REFERENSI)'!O370,""))))</f>
        <v/>
      </c>
      <c r="P325" s="38" t="str">
        <f>IF(B325=1,'KELAS (REFERENSI)'!P325,IF(B325=2,'KELAS (REFERENSI)'!P340,IF(B325=3,'KELAS (REFERENSI)'!P355,IF(B325=4,'KELAS (REFERENSI)'!P370,""))))</f>
        <v/>
      </c>
      <c r="Q325" s="38" t="str">
        <f t="shared" si="4"/>
        <v>BPS Kota Jakarta Timur</v>
      </c>
      <c r="R325" s="38" t="str">
        <f t="shared" si="56"/>
        <v/>
      </c>
      <c r="S325" s="38" t="str">
        <f t="shared" ref="S325:T325" si="333">S324</f>
        <v>15 Juni sampai dengan 31 Agustus 2026</v>
      </c>
      <c r="T325" s="38" t="str">
        <f t="shared" si="333"/>
        <v>31 Agustus 2026</v>
      </c>
      <c r="U325" s="41"/>
      <c r="V325" s="41"/>
      <c r="W325" s="42"/>
      <c r="X325" s="42"/>
      <c r="Y325" s="42"/>
      <c r="Z325" s="42"/>
    </row>
    <row r="326" ht="15.75" customHeight="1">
      <c r="A326" s="36" t="s">
        <v>5388</v>
      </c>
      <c r="B326" s="37"/>
      <c r="C326" s="37"/>
      <c r="D326" s="38" t="str">
        <f t="shared" si="1"/>
        <v/>
      </c>
      <c r="E326" s="38" t="str">
        <f>VLOOKUP(D326,'KELAS (REFERENSI)'!$E$1:$J$68,6,FALSE)</f>
        <v>#N/A</v>
      </c>
      <c r="F326" s="39" t="str">
        <f t="shared" si="2"/>
        <v>PETUGAS.0325/SPK/SE/PPL/3172/2026</v>
      </c>
      <c r="G326" s="40"/>
      <c r="H326" s="39" t="str">
        <f>VLOOKUP(G326,'MITRA (REFERENSI)'!$A:$Z,16,FALSE)</f>
        <v>#N/A</v>
      </c>
      <c r="I326" s="39" t="str">
        <f>VLOOKUP(G326,'MITRA (REFERENSI)'!$A:$Z,25,FALSE)</f>
        <v>#N/A</v>
      </c>
      <c r="J326" s="38" t="str">
        <f>VLOOKUP(G326,'MITRA (REFERENSI)'!$A:$Z,26,FALSE)</f>
        <v>#N/A</v>
      </c>
      <c r="K326" s="38" t="str">
        <f>VLOOKUP(G326,'MITRA (REFERENSI)'!$A:$Z,15,FALSE)</f>
        <v>#N/A</v>
      </c>
      <c r="L326" s="38" t="str">
        <f>VLOOKUP(G326,'MITRA (REFERENSI)'!$A:$Z,15,FALSE)</f>
        <v>#N/A</v>
      </c>
      <c r="M326" s="38" t="str">
        <f>IF(B326=1,'KELAS (REFERENSI)'!M326,IF(B326=2,'KELAS (REFERENSI)'!M341,IF(B326=3,'KELAS (REFERENSI)'!M356,IF(B326=4,'KELAS (REFERENSI)'!M371,""))))</f>
        <v/>
      </c>
      <c r="N326" s="38" t="str">
        <f>IF(B326=1,'KELAS (REFERENSI)'!N326,IF(B326=2,'KELAS (REFERENSI)'!N341,IF(B326=3,'KELAS (REFERENSI)'!N356,IF(B326=4,'KELAS (REFERENSI)'!N371,""))))</f>
        <v/>
      </c>
      <c r="O326" s="38" t="str">
        <f>IF(B326=1,'KELAS (REFERENSI)'!O326,IF(B326=2,'KELAS (REFERENSI)'!O341,IF(B326=3,'KELAS (REFERENSI)'!O356,IF(B326=4,'KELAS (REFERENSI)'!O371,""))))</f>
        <v/>
      </c>
      <c r="P326" s="38" t="str">
        <f>IF(B326=1,'KELAS (REFERENSI)'!P326,IF(B326=2,'KELAS (REFERENSI)'!P341,IF(B326=3,'KELAS (REFERENSI)'!P356,IF(B326=4,'KELAS (REFERENSI)'!P371,""))))</f>
        <v/>
      </c>
      <c r="Q326" s="38" t="str">
        <f t="shared" si="4"/>
        <v>BPS Kota Jakarta Timur</v>
      </c>
      <c r="R326" s="38" t="str">
        <f t="shared" si="56"/>
        <v/>
      </c>
      <c r="S326" s="38" t="str">
        <f t="shared" ref="S326:T326" si="334">S325</f>
        <v>15 Juni sampai dengan 31 Agustus 2026</v>
      </c>
      <c r="T326" s="38" t="str">
        <f t="shared" si="334"/>
        <v>31 Agustus 2026</v>
      </c>
      <c r="U326" s="41"/>
      <c r="V326" s="41"/>
      <c r="W326" s="42"/>
      <c r="X326" s="42"/>
      <c r="Y326" s="42"/>
      <c r="Z326" s="42"/>
    </row>
    <row r="327" ht="15.75" customHeight="1">
      <c r="A327" s="36" t="s">
        <v>5389</v>
      </c>
      <c r="B327" s="37"/>
      <c r="C327" s="37"/>
      <c r="D327" s="38" t="str">
        <f t="shared" si="1"/>
        <v/>
      </c>
      <c r="E327" s="38" t="str">
        <f>VLOOKUP(D327,'KELAS (REFERENSI)'!$E$1:$J$68,6,FALSE)</f>
        <v>#N/A</v>
      </c>
      <c r="F327" s="39" t="str">
        <f t="shared" si="2"/>
        <v>PETUGAS.0326/SPK/SE/PPL/3172/2026</v>
      </c>
      <c r="G327" s="40"/>
      <c r="H327" s="39" t="str">
        <f>VLOOKUP(G327,'MITRA (REFERENSI)'!$A:$Z,16,FALSE)</f>
        <v>#N/A</v>
      </c>
      <c r="I327" s="39" t="str">
        <f>VLOOKUP(G327,'MITRA (REFERENSI)'!$A:$Z,25,FALSE)</f>
        <v>#N/A</v>
      </c>
      <c r="J327" s="38" t="str">
        <f>VLOOKUP(G327,'MITRA (REFERENSI)'!$A:$Z,26,FALSE)</f>
        <v>#N/A</v>
      </c>
      <c r="K327" s="38" t="str">
        <f>VLOOKUP(G327,'MITRA (REFERENSI)'!$A:$Z,15,FALSE)</f>
        <v>#N/A</v>
      </c>
      <c r="L327" s="38" t="str">
        <f>VLOOKUP(G327,'MITRA (REFERENSI)'!$A:$Z,15,FALSE)</f>
        <v>#N/A</v>
      </c>
      <c r="M327" s="38" t="str">
        <f>IF(B327=1,'KELAS (REFERENSI)'!M327,IF(B327=2,'KELAS (REFERENSI)'!M342,IF(B327=3,'KELAS (REFERENSI)'!M357,IF(B327=4,'KELAS (REFERENSI)'!M372,""))))</f>
        <v/>
      </c>
      <c r="N327" s="38" t="str">
        <f>IF(B327=1,'KELAS (REFERENSI)'!N327,IF(B327=2,'KELAS (REFERENSI)'!N342,IF(B327=3,'KELAS (REFERENSI)'!N357,IF(B327=4,'KELAS (REFERENSI)'!N372,""))))</f>
        <v/>
      </c>
      <c r="O327" s="38" t="str">
        <f>IF(B327=1,'KELAS (REFERENSI)'!O327,IF(B327=2,'KELAS (REFERENSI)'!O342,IF(B327=3,'KELAS (REFERENSI)'!O357,IF(B327=4,'KELAS (REFERENSI)'!O372,""))))</f>
        <v/>
      </c>
      <c r="P327" s="38" t="str">
        <f>IF(B327=1,'KELAS (REFERENSI)'!P327,IF(B327=2,'KELAS (REFERENSI)'!P342,IF(B327=3,'KELAS (REFERENSI)'!P357,IF(B327=4,'KELAS (REFERENSI)'!P372,""))))</f>
        <v/>
      </c>
      <c r="Q327" s="38" t="str">
        <f t="shared" si="4"/>
        <v>BPS Kota Jakarta Timur</v>
      </c>
      <c r="R327" s="38" t="str">
        <f t="shared" si="56"/>
        <v/>
      </c>
      <c r="S327" s="38" t="str">
        <f t="shared" ref="S327:T327" si="335">S326</f>
        <v>15 Juni sampai dengan 31 Agustus 2026</v>
      </c>
      <c r="T327" s="38" t="str">
        <f t="shared" si="335"/>
        <v>31 Agustus 2026</v>
      </c>
      <c r="U327" s="41"/>
      <c r="V327" s="41"/>
      <c r="W327" s="42"/>
      <c r="X327" s="42"/>
      <c r="Y327" s="42"/>
      <c r="Z327" s="42"/>
    </row>
    <row r="328" ht="15.75" customHeight="1">
      <c r="A328" s="36" t="s">
        <v>5390</v>
      </c>
      <c r="B328" s="37"/>
      <c r="C328" s="37"/>
      <c r="D328" s="38" t="str">
        <f t="shared" si="1"/>
        <v/>
      </c>
      <c r="E328" s="38" t="str">
        <f>VLOOKUP(D328,'KELAS (REFERENSI)'!$E$1:$J$68,6,FALSE)</f>
        <v>#N/A</v>
      </c>
      <c r="F328" s="39" t="str">
        <f t="shared" si="2"/>
        <v>PETUGAS.0327/SPK/SE/PPL/3172/2026</v>
      </c>
      <c r="G328" s="40"/>
      <c r="H328" s="39" t="str">
        <f>VLOOKUP(G328,'MITRA (REFERENSI)'!$A:$Z,16,FALSE)</f>
        <v>#N/A</v>
      </c>
      <c r="I328" s="39" t="str">
        <f>VLOOKUP(G328,'MITRA (REFERENSI)'!$A:$Z,25,FALSE)</f>
        <v>#N/A</v>
      </c>
      <c r="J328" s="38" t="str">
        <f>VLOOKUP(G328,'MITRA (REFERENSI)'!$A:$Z,26,FALSE)</f>
        <v>#N/A</v>
      </c>
      <c r="K328" s="38" t="str">
        <f>VLOOKUP(G328,'MITRA (REFERENSI)'!$A:$Z,15,FALSE)</f>
        <v>#N/A</v>
      </c>
      <c r="L328" s="38" t="str">
        <f>VLOOKUP(G328,'MITRA (REFERENSI)'!$A:$Z,15,FALSE)</f>
        <v>#N/A</v>
      </c>
      <c r="M328" s="38" t="str">
        <f>IF(B328=1,'KELAS (REFERENSI)'!M328,IF(B328=2,'KELAS (REFERENSI)'!M343,IF(B328=3,'KELAS (REFERENSI)'!M358,IF(B328=4,'KELAS (REFERENSI)'!M373,""))))</f>
        <v/>
      </c>
      <c r="N328" s="38" t="str">
        <f>IF(B328=1,'KELAS (REFERENSI)'!N328,IF(B328=2,'KELAS (REFERENSI)'!N343,IF(B328=3,'KELAS (REFERENSI)'!N358,IF(B328=4,'KELAS (REFERENSI)'!N373,""))))</f>
        <v/>
      </c>
      <c r="O328" s="38" t="str">
        <f>IF(B328=1,'KELAS (REFERENSI)'!O328,IF(B328=2,'KELAS (REFERENSI)'!O343,IF(B328=3,'KELAS (REFERENSI)'!O358,IF(B328=4,'KELAS (REFERENSI)'!O373,""))))</f>
        <v/>
      </c>
      <c r="P328" s="38" t="str">
        <f>IF(B328=1,'KELAS (REFERENSI)'!P328,IF(B328=2,'KELAS (REFERENSI)'!P343,IF(B328=3,'KELAS (REFERENSI)'!P358,IF(B328=4,'KELAS (REFERENSI)'!P373,""))))</f>
        <v/>
      </c>
      <c r="Q328" s="38" t="str">
        <f t="shared" si="4"/>
        <v>BPS Kota Jakarta Timur</v>
      </c>
      <c r="R328" s="38" t="str">
        <f t="shared" si="56"/>
        <v/>
      </c>
      <c r="S328" s="38" t="str">
        <f t="shared" ref="S328:T328" si="336">S327</f>
        <v>15 Juni sampai dengan 31 Agustus 2026</v>
      </c>
      <c r="T328" s="38" t="str">
        <f t="shared" si="336"/>
        <v>31 Agustus 2026</v>
      </c>
      <c r="U328" s="41"/>
      <c r="V328" s="41"/>
      <c r="W328" s="42"/>
      <c r="X328" s="42"/>
      <c r="Y328" s="42"/>
      <c r="Z328" s="42"/>
    </row>
    <row r="329" ht="15.75" customHeight="1">
      <c r="A329" s="36" t="s">
        <v>5391</v>
      </c>
      <c r="B329" s="37"/>
      <c r="C329" s="37"/>
      <c r="D329" s="38" t="str">
        <f t="shared" si="1"/>
        <v/>
      </c>
      <c r="E329" s="38" t="str">
        <f>VLOOKUP(D329,'KELAS (REFERENSI)'!$E$1:$J$68,6,FALSE)</f>
        <v>#N/A</v>
      </c>
      <c r="F329" s="39" t="str">
        <f t="shared" si="2"/>
        <v>PETUGAS.0328/SPK/SE/PPL/3172/2026</v>
      </c>
      <c r="G329" s="40"/>
      <c r="H329" s="39" t="str">
        <f>VLOOKUP(G329,'MITRA (REFERENSI)'!$A:$Z,16,FALSE)</f>
        <v>#N/A</v>
      </c>
      <c r="I329" s="39" t="str">
        <f>VLOOKUP(G329,'MITRA (REFERENSI)'!$A:$Z,25,FALSE)</f>
        <v>#N/A</v>
      </c>
      <c r="J329" s="38" t="str">
        <f>VLOOKUP(G329,'MITRA (REFERENSI)'!$A:$Z,26,FALSE)</f>
        <v>#N/A</v>
      </c>
      <c r="K329" s="38" t="str">
        <f>VLOOKUP(G329,'MITRA (REFERENSI)'!$A:$Z,15,FALSE)</f>
        <v>#N/A</v>
      </c>
      <c r="L329" s="38" t="str">
        <f>VLOOKUP(G329,'MITRA (REFERENSI)'!$A:$Z,15,FALSE)</f>
        <v>#N/A</v>
      </c>
      <c r="M329" s="38" t="str">
        <f>IF(B329=1,'KELAS (REFERENSI)'!M329,IF(B329=2,'KELAS (REFERENSI)'!M344,IF(B329=3,'KELAS (REFERENSI)'!M359,IF(B329=4,'KELAS (REFERENSI)'!M374,""))))</f>
        <v/>
      </c>
      <c r="N329" s="38" t="str">
        <f>IF(B329=1,'KELAS (REFERENSI)'!N329,IF(B329=2,'KELAS (REFERENSI)'!N344,IF(B329=3,'KELAS (REFERENSI)'!N359,IF(B329=4,'KELAS (REFERENSI)'!N374,""))))</f>
        <v/>
      </c>
      <c r="O329" s="38" t="str">
        <f>IF(B329=1,'KELAS (REFERENSI)'!O329,IF(B329=2,'KELAS (REFERENSI)'!O344,IF(B329=3,'KELAS (REFERENSI)'!O359,IF(B329=4,'KELAS (REFERENSI)'!O374,""))))</f>
        <v/>
      </c>
      <c r="P329" s="38" t="str">
        <f>IF(B329=1,'KELAS (REFERENSI)'!P329,IF(B329=2,'KELAS (REFERENSI)'!P344,IF(B329=3,'KELAS (REFERENSI)'!P359,IF(B329=4,'KELAS (REFERENSI)'!P374,""))))</f>
        <v/>
      </c>
      <c r="Q329" s="38" t="str">
        <f t="shared" si="4"/>
        <v>BPS Kota Jakarta Timur</v>
      </c>
      <c r="R329" s="38" t="str">
        <f t="shared" si="56"/>
        <v/>
      </c>
      <c r="S329" s="38" t="str">
        <f t="shared" ref="S329:T329" si="337">S328</f>
        <v>15 Juni sampai dengan 31 Agustus 2026</v>
      </c>
      <c r="T329" s="38" t="str">
        <f t="shared" si="337"/>
        <v>31 Agustus 2026</v>
      </c>
      <c r="U329" s="41"/>
      <c r="V329" s="41"/>
      <c r="W329" s="42"/>
      <c r="X329" s="42"/>
      <c r="Y329" s="42"/>
      <c r="Z329" s="42"/>
    </row>
    <row r="330" ht="15.75" customHeight="1">
      <c r="A330" s="36" t="s">
        <v>5392</v>
      </c>
      <c r="B330" s="37"/>
      <c r="C330" s="37"/>
      <c r="D330" s="38" t="str">
        <f t="shared" si="1"/>
        <v/>
      </c>
      <c r="E330" s="38" t="str">
        <f>VLOOKUP(D330,'KELAS (REFERENSI)'!$E$1:$J$68,6,FALSE)</f>
        <v>#N/A</v>
      </c>
      <c r="F330" s="39" t="str">
        <f t="shared" si="2"/>
        <v>PETUGAS.0329/SPK/SE/PPL/3172/2026</v>
      </c>
      <c r="G330" s="40"/>
      <c r="H330" s="39" t="str">
        <f>VLOOKUP(G330,'MITRA (REFERENSI)'!$A:$Z,16,FALSE)</f>
        <v>#N/A</v>
      </c>
      <c r="I330" s="39" t="str">
        <f>VLOOKUP(G330,'MITRA (REFERENSI)'!$A:$Z,25,FALSE)</f>
        <v>#N/A</v>
      </c>
      <c r="J330" s="38" t="str">
        <f>VLOOKUP(G330,'MITRA (REFERENSI)'!$A:$Z,26,FALSE)</f>
        <v>#N/A</v>
      </c>
      <c r="K330" s="38" t="str">
        <f>VLOOKUP(G330,'MITRA (REFERENSI)'!$A:$Z,15,FALSE)</f>
        <v>#N/A</v>
      </c>
      <c r="L330" s="38" t="str">
        <f>VLOOKUP(G330,'MITRA (REFERENSI)'!$A:$Z,15,FALSE)</f>
        <v>#N/A</v>
      </c>
      <c r="M330" s="38" t="str">
        <f>IF(B330=1,'KELAS (REFERENSI)'!M330,IF(B330=2,'KELAS (REFERENSI)'!M345,IF(B330=3,'KELAS (REFERENSI)'!M360,IF(B330=4,'KELAS (REFERENSI)'!M375,""))))</f>
        <v/>
      </c>
      <c r="N330" s="38" t="str">
        <f>IF(B330=1,'KELAS (REFERENSI)'!N330,IF(B330=2,'KELAS (REFERENSI)'!N345,IF(B330=3,'KELAS (REFERENSI)'!N360,IF(B330=4,'KELAS (REFERENSI)'!N375,""))))</f>
        <v/>
      </c>
      <c r="O330" s="38" t="str">
        <f>IF(B330=1,'KELAS (REFERENSI)'!O330,IF(B330=2,'KELAS (REFERENSI)'!O345,IF(B330=3,'KELAS (REFERENSI)'!O360,IF(B330=4,'KELAS (REFERENSI)'!O375,""))))</f>
        <v/>
      </c>
      <c r="P330" s="38" t="str">
        <f>IF(B330=1,'KELAS (REFERENSI)'!P330,IF(B330=2,'KELAS (REFERENSI)'!P345,IF(B330=3,'KELAS (REFERENSI)'!P360,IF(B330=4,'KELAS (REFERENSI)'!P375,""))))</f>
        <v/>
      </c>
      <c r="Q330" s="38" t="str">
        <f t="shared" si="4"/>
        <v>BPS Kota Jakarta Timur</v>
      </c>
      <c r="R330" s="38" t="str">
        <f t="shared" si="56"/>
        <v/>
      </c>
      <c r="S330" s="38" t="str">
        <f t="shared" ref="S330:T330" si="338">S329</f>
        <v>15 Juni sampai dengan 31 Agustus 2026</v>
      </c>
      <c r="T330" s="38" t="str">
        <f t="shared" si="338"/>
        <v>31 Agustus 2026</v>
      </c>
      <c r="U330" s="41"/>
      <c r="V330" s="41"/>
      <c r="W330" s="42"/>
      <c r="X330" s="42"/>
      <c r="Y330" s="42"/>
      <c r="Z330" s="42"/>
    </row>
    <row r="331" ht="15.75" customHeight="1">
      <c r="A331" s="36" t="s">
        <v>5393</v>
      </c>
      <c r="B331" s="37"/>
      <c r="C331" s="37"/>
      <c r="D331" s="38" t="str">
        <f t="shared" si="1"/>
        <v/>
      </c>
      <c r="E331" s="38" t="str">
        <f>VLOOKUP(D331,'KELAS (REFERENSI)'!$E$1:$J$68,6,FALSE)</f>
        <v>#N/A</v>
      </c>
      <c r="F331" s="39" t="str">
        <f t="shared" si="2"/>
        <v>PETUGAS.0330/SPK/SE/PPL/3172/2026</v>
      </c>
      <c r="G331" s="40"/>
      <c r="H331" s="39" t="str">
        <f>VLOOKUP(G331,'MITRA (REFERENSI)'!$A:$Z,16,FALSE)</f>
        <v>#N/A</v>
      </c>
      <c r="I331" s="39" t="str">
        <f>VLOOKUP(G331,'MITRA (REFERENSI)'!$A:$Z,25,FALSE)</f>
        <v>#N/A</v>
      </c>
      <c r="J331" s="38" t="str">
        <f>VLOOKUP(G331,'MITRA (REFERENSI)'!$A:$Z,26,FALSE)</f>
        <v>#N/A</v>
      </c>
      <c r="K331" s="38" t="str">
        <f>VLOOKUP(G331,'MITRA (REFERENSI)'!$A:$Z,15,FALSE)</f>
        <v>#N/A</v>
      </c>
      <c r="L331" s="38" t="str">
        <f>VLOOKUP(G331,'MITRA (REFERENSI)'!$A:$Z,15,FALSE)</f>
        <v>#N/A</v>
      </c>
      <c r="M331" s="38" t="str">
        <f>IF(B331=1,'KELAS (REFERENSI)'!M331,IF(B331=2,'KELAS (REFERENSI)'!M346,IF(B331=3,'KELAS (REFERENSI)'!M361,IF(B331=4,'KELAS (REFERENSI)'!M376,""))))</f>
        <v/>
      </c>
      <c r="N331" s="38" t="str">
        <f>IF(B331=1,'KELAS (REFERENSI)'!N331,IF(B331=2,'KELAS (REFERENSI)'!N346,IF(B331=3,'KELAS (REFERENSI)'!N361,IF(B331=4,'KELAS (REFERENSI)'!N376,""))))</f>
        <v/>
      </c>
      <c r="O331" s="38" t="str">
        <f>IF(B331=1,'KELAS (REFERENSI)'!O331,IF(B331=2,'KELAS (REFERENSI)'!O346,IF(B331=3,'KELAS (REFERENSI)'!O361,IF(B331=4,'KELAS (REFERENSI)'!O376,""))))</f>
        <v/>
      </c>
      <c r="P331" s="38" t="str">
        <f>IF(B331=1,'KELAS (REFERENSI)'!P331,IF(B331=2,'KELAS (REFERENSI)'!P346,IF(B331=3,'KELAS (REFERENSI)'!P361,IF(B331=4,'KELAS (REFERENSI)'!P376,""))))</f>
        <v/>
      </c>
      <c r="Q331" s="38" t="str">
        <f t="shared" si="4"/>
        <v>BPS Kota Jakarta Timur</v>
      </c>
      <c r="R331" s="38" t="str">
        <f t="shared" si="56"/>
        <v/>
      </c>
      <c r="S331" s="38" t="str">
        <f t="shared" ref="S331:T331" si="339">S330</f>
        <v>15 Juni sampai dengan 31 Agustus 2026</v>
      </c>
      <c r="T331" s="38" t="str">
        <f t="shared" si="339"/>
        <v>31 Agustus 2026</v>
      </c>
      <c r="U331" s="41"/>
      <c r="V331" s="41"/>
      <c r="W331" s="42"/>
      <c r="X331" s="42"/>
      <c r="Y331" s="42"/>
      <c r="Z331" s="42"/>
    </row>
    <row r="332" ht="15.75" customHeight="1">
      <c r="A332" s="36" t="s">
        <v>5394</v>
      </c>
      <c r="B332" s="37"/>
      <c r="C332" s="37"/>
      <c r="D332" s="38" t="str">
        <f t="shared" si="1"/>
        <v/>
      </c>
      <c r="E332" s="38" t="str">
        <f>VLOOKUP(D332,'KELAS (REFERENSI)'!$E$1:$J$68,6,FALSE)</f>
        <v>#N/A</v>
      </c>
      <c r="F332" s="39" t="str">
        <f t="shared" si="2"/>
        <v>PETUGAS.0331/SPK/SE/PPL/3172/2026</v>
      </c>
      <c r="G332" s="40"/>
      <c r="H332" s="39" t="str">
        <f>VLOOKUP(G332,'MITRA (REFERENSI)'!$A:$Z,16,FALSE)</f>
        <v>#N/A</v>
      </c>
      <c r="I332" s="39" t="str">
        <f>VLOOKUP(G332,'MITRA (REFERENSI)'!$A:$Z,25,FALSE)</f>
        <v>#N/A</v>
      </c>
      <c r="J332" s="38" t="str">
        <f>VLOOKUP(G332,'MITRA (REFERENSI)'!$A:$Z,26,FALSE)</f>
        <v>#N/A</v>
      </c>
      <c r="K332" s="38" t="str">
        <f>VLOOKUP(G332,'MITRA (REFERENSI)'!$A:$Z,15,FALSE)</f>
        <v>#N/A</v>
      </c>
      <c r="L332" s="38" t="str">
        <f>VLOOKUP(G332,'MITRA (REFERENSI)'!$A:$Z,15,FALSE)</f>
        <v>#N/A</v>
      </c>
      <c r="M332" s="38" t="str">
        <f>IF(B332=1,'KELAS (REFERENSI)'!M332,IF(B332=2,'KELAS (REFERENSI)'!M347,IF(B332=3,'KELAS (REFERENSI)'!M362,IF(B332=4,'KELAS (REFERENSI)'!M377,""))))</f>
        <v/>
      </c>
      <c r="N332" s="38" t="str">
        <f>IF(B332=1,'KELAS (REFERENSI)'!N332,IF(B332=2,'KELAS (REFERENSI)'!N347,IF(B332=3,'KELAS (REFERENSI)'!N362,IF(B332=4,'KELAS (REFERENSI)'!N377,""))))</f>
        <v/>
      </c>
      <c r="O332" s="38" t="str">
        <f>IF(B332=1,'KELAS (REFERENSI)'!O332,IF(B332=2,'KELAS (REFERENSI)'!O347,IF(B332=3,'KELAS (REFERENSI)'!O362,IF(B332=4,'KELAS (REFERENSI)'!O377,""))))</f>
        <v/>
      </c>
      <c r="P332" s="38" t="str">
        <f>IF(B332=1,'KELAS (REFERENSI)'!P332,IF(B332=2,'KELAS (REFERENSI)'!P347,IF(B332=3,'KELAS (REFERENSI)'!P362,IF(B332=4,'KELAS (REFERENSI)'!P377,""))))</f>
        <v/>
      </c>
      <c r="Q332" s="38" t="str">
        <f t="shared" si="4"/>
        <v>BPS Kota Jakarta Timur</v>
      </c>
      <c r="R332" s="38" t="str">
        <f t="shared" si="56"/>
        <v/>
      </c>
      <c r="S332" s="38" t="str">
        <f t="shared" ref="S332:T332" si="340">S331</f>
        <v>15 Juni sampai dengan 31 Agustus 2026</v>
      </c>
      <c r="T332" s="38" t="str">
        <f t="shared" si="340"/>
        <v>31 Agustus 2026</v>
      </c>
      <c r="U332" s="41"/>
      <c r="V332" s="41"/>
      <c r="W332" s="42"/>
      <c r="X332" s="42"/>
      <c r="Y332" s="42"/>
      <c r="Z332" s="42"/>
    </row>
    <row r="333" ht="15.75" customHeight="1">
      <c r="A333" s="36" t="s">
        <v>5395</v>
      </c>
      <c r="B333" s="37"/>
      <c r="C333" s="37"/>
      <c r="D333" s="38" t="str">
        <f t="shared" si="1"/>
        <v/>
      </c>
      <c r="E333" s="38" t="str">
        <f>VLOOKUP(D333,'KELAS (REFERENSI)'!$E$1:$J$68,6,FALSE)</f>
        <v>#N/A</v>
      </c>
      <c r="F333" s="39" t="str">
        <f t="shared" si="2"/>
        <v>PETUGAS.0332/SPK/SE/PPL/3172/2026</v>
      </c>
      <c r="G333" s="40"/>
      <c r="H333" s="39" t="str">
        <f>VLOOKUP(G333,'MITRA (REFERENSI)'!$A:$Z,16,FALSE)</f>
        <v>#N/A</v>
      </c>
      <c r="I333" s="39" t="str">
        <f>VLOOKUP(G333,'MITRA (REFERENSI)'!$A:$Z,25,FALSE)</f>
        <v>#N/A</v>
      </c>
      <c r="J333" s="38" t="str">
        <f>VLOOKUP(G333,'MITRA (REFERENSI)'!$A:$Z,26,FALSE)</f>
        <v>#N/A</v>
      </c>
      <c r="K333" s="38" t="str">
        <f>VLOOKUP(G333,'MITRA (REFERENSI)'!$A:$Z,15,FALSE)</f>
        <v>#N/A</v>
      </c>
      <c r="L333" s="38" t="str">
        <f>VLOOKUP(G333,'MITRA (REFERENSI)'!$A:$Z,15,FALSE)</f>
        <v>#N/A</v>
      </c>
      <c r="M333" s="38" t="str">
        <f>IF(B333=1,'KELAS (REFERENSI)'!M333,IF(B333=2,'KELAS (REFERENSI)'!M348,IF(B333=3,'KELAS (REFERENSI)'!M363,IF(B333=4,'KELAS (REFERENSI)'!M378,""))))</f>
        <v/>
      </c>
      <c r="N333" s="38" t="str">
        <f>IF(B333=1,'KELAS (REFERENSI)'!N333,IF(B333=2,'KELAS (REFERENSI)'!N348,IF(B333=3,'KELAS (REFERENSI)'!N363,IF(B333=4,'KELAS (REFERENSI)'!N378,""))))</f>
        <v/>
      </c>
      <c r="O333" s="38" t="str">
        <f>IF(B333=1,'KELAS (REFERENSI)'!O333,IF(B333=2,'KELAS (REFERENSI)'!O348,IF(B333=3,'KELAS (REFERENSI)'!O363,IF(B333=4,'KELAS (REFERENSI)'!O378,""))))</f>
        <v/>
      </c>
      <c r="P333" s="38" t="str">
        <f>IF(B333=1,'KELAS (REFERENSI)'!P333,IF(B333=2,'KELAS (REFERENSI)'!P348,IF(B333=3,'KELAS (REFERENSI)'!P363,IF(B333=4,'KELAS (REFERENSI)'!P378,""))))</f>
        <v/>
      </c>
      <c r="Q333" s="38" t="str">
        <f t="shared" si="4"/>
        <v>BPS Kota Jakarta Timur</v>
      </c>
      <c r="R333" s="38" t="str">
        <f t="shared" si="56"/>
        <v/>
      </c>
      <c r="S333" s="38" t="str">
        <f t="shared" ref="S333:T333" si="341">S332</f>
        <v>15 Juni sampai dengan 31 Agustus 2026</v>
      </c>
      <c r="T333" s="38" t="str">
        <f t="shared" si="341"/>
        <v>31 Agustus 2026</v>
      </c>
      <c r="U333" s="41"/>
      <c r="V333" s="41"/>
      <c r="W333" s="42"/>
      <c r="X333" s="42"/>
      <c r="Y333" s="42"/>
      <c r="Z333" s="42"/>
    </row>
    <row r="334" ht="15.75" customHeight="1">
      <c r="A334" s="36" t="s">
        <v>5396</v>
      </c>
      <c r="B334" s="37"/>
      <c r="C334" s="37"/>
      <c r="D334" s="38" t="str">
        <f t="shared" si="1"/>
        <v/>
      </c>
      <c r="E334" s="38" t="str">
        <f>VLOOKUP(D334,'KELAS (REFERENSI)'!$E$1:$J$68,6,FALSE)</f>
        <v>#N/A</v>
      </c>
      <c r="F334" s="39" t="str">
        <f t="shared" si="2"/>
        <v>PETUGAS.0333/SPK/SE/PPL/3172/2026</v>
      </c>
      <c r="G334" s="40"/>
      <c r="H334" s="39" t="str">
        <f>VLOOKUP(G334,'MITRA (REFERENSI)'!$A:$Z,16,FALSE)</f>
        <v>#N/A</v>
      </c>
      <c r="I334" s="39" t="str">
        <f>VLOOKUP(G334,'MITRA (REFERENSI)'!$A:$Z,25,FALSE)</f>
        <v>#N/A</v>
      </c>
      <c r="J334" s="38" t="str">
        <f>VLOOKUP(G334,'MITRA (REFERENSI)'!$A:$Z,26,FALSE)</f>
        <v>#N/A</v>
      </c>
      <c r="K334" s="38" t="str">
        <f>VLOOKUP(G334,'MITRA (REFERENSI)'!$A:$Z,15,FALSE)</f>
        <v>#N/A</v>
      </c>
      <c r="L334" s="38" t="str">
        <f>VLOOKUP(G334,'MITRA (REFERENSI)'!$A:$Z,15,FALSE)</f>
        <v>#N/A</v>
      </c>
      <c r="M334" s="38" t="str">
        <f>IF(B334=1,'KELAS (REFERENSI)'!M334,IF(B334=2,'KELAS (REFERENSI)'!M349,IF(B334=3,'KELAS (REFERENSI)'!M364,IF(B334=4,'KELAS (REFERENSI)'!M379,""))))</f>
        <v/>
      </c>
      <c r="N334" s="38" t="str">
        <f>IF(B334=1,'KELAS (REFERENSI)'!N334,IF(B334=2,'KELAS (REFERENSI)'!N349,IF(B334=3,'KELAS (REFERENSI)'!N364,IF(B334=4,'KELAS (REFERENSI)'!N379,""))))</f>
        <v/>
      </c>
      <c r="O334" s="38" t="str">
        <f>IF(B334=1,'KELAS (REFERENSI)'!O334,IF(B334=2,'KELAS (REFERENSI)'!O349,IF(B334=3,'KELAS (REFERENSI)'!O364,IF(B334=4,'KELAS (REFERENSI)'!O379,""))))</f>
        <v/>
      </c>
      <c r="P334" s="38" t="str">
        <f>IF(B334=1,'KELAS (REFERENSI)'!P334,IF(B334=2,'KELAS (REFERENSI)'!P349,IF(B334=3,'KELAS (REFERENSI)'!P364,IF(B334=4,'KELAS (REFERENSI)'!P379,""))))</f>
        <v/>
      </c>
      <c r="Q334" s="38" t="str">
        <f t="shared" si="4"/>
        <v>BPS Kota Jakarta Timur</v>
      </c>
      <c r="R334" s="38" t="str">
        <f t="shared" si="56"/>
        <v/>
      </c>
      <c r="S334" s="38" t="str">
        <f t="shared" ref="S334:T334" si="342">S333</f>
        <v>15 Juni sampai dengan 31 Agustus 2026</v>
      </c>
      <c r="T334" s="38" t="str">
        <f t="shared" si="342"/>
        <v>31 Agustus 2026</v>
      </c>
      <c r="U334" s="41"/>
      <c r="V334" s="41"/>
      <c r="W334" s="42"/>
      <c r="X334" s="42"/>
      <c r="Y334" s="42"/>
      <c r="Z334" s="42"/>
    </row>
    <row r="335" ht="15.75" customHeight="1">
      <c r="A335" s="36" t="s">
        <v>5397</v>
      </c>
      <c r="B335" s="37"/>
      <c r="C335" s="37"/>
      <c r="D335" s="38" t="str">
        <f t="shared" si="1"/>
        <v/>
      </c>
      <c r="E335" s="38" t="str">
        <f>VLOOKUP(D335,'KELAS (REFERENSI)'!$E$1:$J$68,6,FALSE)</f>
        <v>#N/A</v>
      </c>
      <c r="F335" s="39" t="str">
        <f t="shared" si="2"/>
        <v>PETUGAS.0334/SPK/SE/PPL/3172/2026</v>
      </c>
      <c r="G335" s="40"/>
      <c r="H335" s="39" t="str">
        <f>VLOOKUP(G335,'MITRA (REFERENSI)'!$A:$Z,16,FALSE)</f>
        <v>#N/A</v>
      </c>
      <c r="I335" s="39" t="str">
        <f>VLOOKUP(G335,'MITRA (REFERENSI)'!$A:$Z,25,FALSE)</f>
        <v>#N/A</v>
      </c>
      <c r="J335" s="38" t="str">
        <f>VLOOKUP(G335,'MITRA (REFERENSI)'!$A:$Z,26,FALSE)</f>
        <v>#N/A</v>
      </c>
      <c r="K335" s="38" t="str">
        <f>VLOOKUP(G335,'MITRA (REFERENSI)'!$A:$Z,15,FALSE)</f>
        <v>#N/A</v>
      </c>
      <c r="L335" s="38" t="str">
        <f>VLOOKUP(G335,'MITRA (REFERENSI)'!$A:$Z,15,FALSE)</f>
        <v>#N/A</v>
      </c>
      <c r="M335" s="38" t="str">
        <f>IF(B335=1,'KELAS (REFERENSI)'!M335,IF(B335=2,'KELAS (REFERENSI)'!M350,IF(B335=3,'KELAS (REFERENSI)'!M365,IF(B335=4,'KELAS (REFERENSI)'!M380,""))))</f>
        <v/>
      </c>
      <c r="N335" s="38" t="str">
        <f>IF(B335=1,'KELAS (REFERENSI)'!N335,IF(B335=2,'KELAS (REFERENSI)'!N350,IF(B335=3,'KELAS (REFERENSI)'!N365,IF(B335=4,'KELAS (REFERENSI)'!N380,""))))</f>
        <v/>
      </c>
      <c r="O335" s="38" t="str">
        <f>IF(B335=1,'KELAS (REFERENSI)'!O335,IF(B335=2,'KELAS (REFERENSI)'!O350,IF(B335=3,'KELAS (REFERENSI)'!O365,IF(B335=4,'KELAS (REFERENSI)'!O380,""))))</f>
        <v/>
      </c>
      <c r="P335" s="38" t="str">
        <f>IF(B335=1,'KELAS (REFERENSI)'!P335,IF(B335=2,'KELAS (REFERENSI)'!P350,IF(B335=3,'KELAS (REFERENSI)'!P365,IF(B335=4,'KELAS (REFERENSI)'!P380,""))))</f>
        <v/>
      </c>
      <c r="Q335" s="38" t="str">
        <f t="shared" si="4"/>
        <v>BPS Kota Jakarta Timur</v>
      </c>
      <c r="R335" s="38" t="str">
        <f t="shared" si="56"/>
        <v/>
      </c>
      <c r="S335" s="38" t="str">
        <f t="shared" ref="S335:T335" si="343">S334</f>
        <v>15 Juni sampai dengan 31 Agustus 2026</v>
      </c>
      <c r="T335" s="38" t="str">
        <f t="shared" si="343"/>
        <v>31 Agustus 2026</v>
      </c>
      <c r="U335" s="41"/>
      <c r="V335" s="41"/>
      <c r="W335" s="42"/>
      <c r="X335" s="42"/>
      <c r="Y335" s="42"/>
      <c r="Z335" s="42"/>
    </row>
    <row r="336" ht="15.75" customHeight="1">
      <c r="A336" s="36" t="s">
        <v>5398</v>
      </c>
      <c r="B336" s="37"/>
      <c r="C336" s="37"/>
      <c r="D336" s="38" t="str">
        <f t="shared" si="1"/>
        <v/>
      </c>
      <c r="E336" s="38" t="str">
        <f>VLOOKUP(D336,'KELAS (REFERENSI)'!$E$1:$J$68,6,FALSE)</f>
        <v>#N/A</v>
      </c>
      <c r="F336" s="39" t="str">
        <f t="shared" si="2"/>
        <v>PETUGAS.0335/SPK/SE/PPL/3172/2026</v>
      </c>
      <c r="G336" s="40"/>
      <c r="H336" s="39" t="str">
        <f>VLOOKUP(G336,'MITRA (REFERENSI)'!$A:$Z,16,FALSE)</f>
        <v>#N/A</v>
      </c>
      <c r="I336" s="39" t="str">
        <f>VLOOKUP(G336,'MITRA (REFERENSI)'!$A:$Z,25,FALSE)</f>
        <v>#N/A</v>
      </c>
      <c r="J336" s="38" t="str">
        <f>VLOOKUP(G336,'MITRA (REFERENSI)'!$A:$Z,26,FALSE)</f>
        <v>#N/A</v>
      </c>
      <c r="K336" s="38" t="str">
        <f>VLOOKUP(G336,'MITRA (REFERENSI)'!$A:$Z,15,FALSE)</f>
        <v>#N/A</v>
      </c>
      <c r="L336" s="38" t="str">
        <f>VLOOKUP(G336,'MITRA (REFERENSI)'!$A:$Z,15,FALSE)</f>
        <v>#N/A</v>
      </c>
      <c r="M336" s="38" t="str">
        <f>IF(B336=1,'KELAS (REFERENSI)'!M336,IF(B336=2,'KELAS (REFERENSI)'!M351,IF(B336=3,'KELAS (REFERENSI)'!M366,IF(B336=4,'KELAS (REFERENSI)'!M381,""))))</f>
        <v/>
      </c>
      <c r="N336" s="38" t="str">
        <f>IF(B336=1,'KELAS (REFERENSI)'!N336,IF(B336=2,'KELAS (REFERENSI)'!N351,IF(B336=3,'KELAS (REFERENSI)'!N366,IF(B336=4,'KELAS (REFERENSI)'!N381,""))))</f>
        <v/>
      </c>
      <c r="O336" s="38" t="str">
        <f>IF(B336=1,'KELAS (REFERENSI)'!O336,IF(B336=2,'KELAS (REFERENSI)'!O351,IF(B336=3,'KELAS (REFERENSI)'!O366,IF(B336=4,'KELAS (REFERENSI)'!O381,""))))</f>
        <v/>
      </c>
      <c r="P336" s="38" t="str">
        <f>IF(B336=1,'KELAS (REFERENSI)'!P336,IF(B336=2,'KELAS (REFERENSI)'!P351,IF(B336=3,'KELAS (REFERENSI)'!P366,IF(B336=4,'KELAS (REFERENSI)'!P381,""))))</f>
        <v/>
      </c>
      <c r="Q336" s="38" t="str">
        <f t="shared" si="4"/>
        <v>BPS Kota Jakarta Timur</v>
      </c>
      <c r="R336" s="38" t="str">
        <f t="shared" si="56"/>
        <v/>
      </c>
      <c r="S336" s="38" t="str">
        <f t="shared" ref="S336:T336" si="344">S335</f>
        <v>15 Juni sampai dengan 31 Agustus 2026</v>
      </c>
      <c r="T336" s="38" t="str">
        <f t="shared" si="344"/>
        <v>31 Agustus 2026</v>
      </c>
      <c r="U336" s="41"/>
      <c r="V336" s="41"/>
      <c r="W336" s="42"/>
      <c r="X336" s="42"/>
      <c r="Y336" s="42"/>
      <c r="Z336" s="42"/>
    </row>
    <row r="337" ht="15.75" customHeight="1">
      <c r="A337" s="36" t="s">
        <v>5399</v>
      </c>
      <c r="B337" s="37"/>
      <c r="C337" s="37"/>
      <c r="D337" s="38" t="str">
        <f t="shared" si="1"/>
        <v/>
      </c>
      <c r="E337" s="38" t="str">
        <f>VLOOKUP(D337,'KELAS (REFERENSI)'!$E$1:$J$68,6,FALSE)</f>
        <v>#N/A</v>
      </c>
      <c r="F337" s="39" t="str">
        <f t="shared" si="2"/>
        <v>PETUGAS.0336/SPK/SE/PPL/3172/2026</v>
      </c>
      <c r="G337" s="40"/>
      <c r="H337" s="39" t="str">
        <f>VLOOKUP(G337,'MITRA (REFERENSI)'!$A:$Z,16,FALSE)</f>
        <v>#N/A</v>
      </c>
      <c r="I337" s="39" t="str">
        <f>VLOOKUP(G337,'MITRA (REFERENSI)'!$A:$Z,25,FALSE)</f>
        <v>#N/A</v>
      </c>
      <c r="J337" s="38" t="str">
        <f>VLOOKUP(G337,'MITRA (REFERENSI)'!$A:$Z,26,FALSE)</f>
        <v>#N/A</v>
      </c>
      <c r="K337" s="38" t="str">
        <f>VLOOKUP(G337,'MITRA (REFERENSI)'!$A:$Z,15,FALSE)</f>
        <v>#N/A</v>
      </c>
      <c r="L337" s="38" t="str">
        <f>VLOOKUP(G337,'MITRA (REFERENSI)'!$A:$Z,15,FALSE)</f>
        <v>#N/A</v>
      </c>
      <c r="M337" s="38" t="str">
        <f>IF(B337=1,'KELAS (REFERENSI)'!M337,IF(B337=2,'KELAS (REFERENSI)'!M352,IF(B337=3,'KELAS (REFERENSI)'!M367,IF(B337=4,'KELAS (REFERENSI)'!M382,""))))</f>
        <v/>
      </c>
      <c r="N337" s="38" t="str">
        <f>IF(B337=1,'KELAS (REFERENSI)'!N337,IF(B337=2,'KELAS (REFERENSI)'!N352,IF(B337=3,'KELAS (REFERENSI)'!N367,IF(B337=4,'KELAS (REFERENSI)'!N382,""))))</f>
        <v/>
      </c>
      <c r="O337" s="38" t="str">
        <f>IF(B337=1,'KELAS (REFERENSI)'!O337,IF(B337=2,'KELAS (REFERENSI)'!O352,IF(B337=3,'KELAS (REFERENSI)'!O367,IF(B337=4,'KELAS (REFERENSI)'!O382,""))))</f>
        <v/>
      </c>
      <c r="P337" s="38" t="str">
        <f>IF(B337=1,'KELAS (REFERENSI)'!P337,IF(B337=2,'KELAS (REFERENSI)'!P352,IF(B337=3,'KELAS (REFERENSI)'!P367,IF(B337=4,'KELAS (REFERENSI)'!P382,""))))</f>
        <v/>
      </c>
      <c r="Q337" s="38" t="str">
        <f t="shared" si="4"/>
        <v>BPS Kota Jakarta Timur</v>
      </c>
      <c r="R337" s="38" t="str">
        <f t="shared" si="56"/>
        <v/>
      </c>
      <c r="S337" s="38" t="str">
        <f t="shared" ref="S337:T337" si="345">S336</f>
        <v>15 Juni sampai dengan 31 Agustus 2026</v>
      </c>
      <c r="T337" s="38" t="str">
        <f t="shared" si="345"/>
        <v>31 Agustus 2026</v>
      </c>
      <c r="U337" s="41"/>
      <c r="V337" s="41"/>
      <c r="W337" s="42"/>
      <c r="X337" s="42"/>
      <c r="Y337" s="42"/>
      <c r="Z337" s="42"/>
    </row>
    <row r="338" ht="15.75" customHeight="1">
      <c r="A338" s="36" t="s">
        <v>5400</v>
      </c>
      <c r="B338" s="37"/>
      <c r="C338" s="37"/>
      <c r="D338" s="38" t="str">
        <f t="shared" si="1"/>
        <v/>
      </c>
      <c r="E338" s="38" t="str">
        <f>VLOOKUP(D338,'KELAS (REFERENSI)'!$E$1:$J$68,6,FALSE)</f>
        <v>#N/A</v>
      </c>
      <c r="F338" s="39" t="str">
        <f t="shared" si="2"/>
        <v>PETUGAS.0337/SPK/SE/PPL/3172/2026</v>
      </c>
      <c r="G338" s="40"/>
      <c r="H338" s="39" t="str">
        <f>VLOOKUP(G338,'MITRA (REFERENSI)'!$A:$Z,16,FALSE)</f>
        <v>#N/A</v>
      </c>
      <c r="I338" s="39" t="str">
        <f>VLOOKUP(G338,'MITRA (REFERENSI)'!$A:$Z,25,FALSE)</f>
        <v>#N/A</v>
      </c>
      <c r="J338" s="38" t="str">
        <f>VLOOKUP(G338,'MITRA (REFERENSI)'!$A:$Z,26,FALSE)</f>
        <v>#N/A</v>
      </c>
      <c r="K338" s="38" t="str">
        <f>VLOOKUP(G338,'MITRA (REFERENSI)'!$A:$Z,15,FALSE)</f>
        <v>#N/A</v>
      </c>
      <c r="L338" s="38" t="str">
        <f>VLOOKUP(G338,'MITRA (REFERENSI)'!$A:$Z,15,FALSE)</f>
        <v>#N/A</v>
      </c>
      <c r="M338" s="38" t="str">
        <f>IF(B338=1,'KELAS (REFERENSI)'!M338,IF(B338=2,'KELAS (REFERENSI)'!M353,IF(B338=3,'KELAS (REFERENSI)'!M368,IF(B338=4,'KELAS (REFERENSI)'!M383,""))))</f>
        <v/>
      </c>
      <c r="N338" s="38" t="str">
        <f>IF(B338=1,'KELAS (REFERENSI)'!N338,IF(B338=2,'KELAS (REFERENSI)'!N353,IF(B338=3,'KELAS (REFERENSI)'!N368,IF(B338=4,'KELAS (REFERENSI)'!N383,""))))</f>
        <v/>
      </c>
      <c r="O338" s="38" t="str">
        <f>IF(B338=1,'KELAS (REFERENSI)'!O338,IF(B338=2,'KELAS (REFERENSI)'!O353,IF(B338=3,'KELAS (REFERENSI)'!O368,IF(B338=4,'KELAS (REFERENSI)'!O383,""))))</f>
        <v/>
      </c>
      <c r="P338" s="38" t="str">
        <f>IF(B338=1,'KELAS (REFERENSI)'!P338,IF(B338=2,'KELAS (REFERENSI)'!P353,IF(B338=3,'KELAS (REFERENSI)'!P368,IF(B338=4,'KELAS (REFERENSI)'!P383,""))))</f>
        <v/>
      </c>
      <c r="Q338" s="38" t="str">
        <f t="shared" si="4"/>
        <v>BPS Kota Jakarta Timur</v>
      </c>
      <c r="R338" s="38" t="str">
        <f t="shared" si="56"/>
        <v/>
      </c>
      <c r="S338" s="38" t="str">
        <f t="shared" ref="S338:T338" si="346">S337</f>
        <v>15 Juni sampai dengan 31 Agustus 2026</v>
      </c>
      <c r="T338" s="38" t="str">
        <f t="shared" si="346"/>
        <v>31 Agustus 2026</v>
      </c>
      <c r="U338" s="41"/>
      <c r="V338" s="41"/>
      <c r="W338" s="42"/>
      <c r="X338" s="42"/>
      <c r="Y338" s="42"/>
      <c r="Z338" s="42"/>
    </row>
    <row r="339" ht="15.75" customHeight="1">
      <c r="A339" s="36" t="s">
        <v>5401</v>
      </c>
      <c r="B339" s="37"/>
      <c r="C339" s="37"/>
      <c r="D339" s="38" t="str">
        <f t="shared" si="1"/>
        <v/>
      </c>
      <c r="E339" s="38" t="str">
        <f>VLOOKUP(D339,'KELAS (REFERENSI)'!$E$1:$J$68,6,FALSE)</f>
        <v>#N/A</v>
      </c>
      <c r="F339" s="39" t="str">
        <f t="shared" si="2"/>
        <v>PETUGAS.0338/SPK/SE/PPL/3172/2026</v>
      </c>
      <c r="G339" s="40"/>
      <c r="H339" s="39" t="str">
        <f>VLOOKUP(G339,'MITRA (REFERENSI)'!$A:$Z,16,FALSE)</f>
        <v>#N/A</v>
      </c>
      <c r="I339" s="39" t="str">
        <f>VLOOKUP(G339,'MITRA (REFERENSI)'!$A:$Z,25,FALSE)</f>
        <v>#N/A</v>
      </c>
      <c r="J339" s="38" t="str">
        <f>VLOOKUP(G339,'MITRA (REFERENSI)'!$A:$Z,26,FALSE)</f>
        <v>#N/A</v>
      </c>
      <c r="K339" s="38" t="str">
        <f>VLOOKUP(G339,'MITRA (REFERENSI)'!$A:$Z,15,FALSE)</f>
        <v>#N/A</v>
      </c>
      <c r="L339" s="38" t="str">
        <f>VLOOKUP(G339,'MITRA (REFERENSI)'!$A:$Z,15,FALSE)</f>
        <v>#N/A</v>
      </c>
      <c r="M339" s="38" t="str">
        <f>IF(B339=1,'KELAS (REFERENSI)'!M339,IF(B339=2,'KELAS (REFERENSI)'!M354,IF(B339=3,'KELAS (REFERENSI)'!M369,IF(B339=4,'KELAS (REFERENSI)'!M384,""))))</f>
        <v/>
      </c>
      <c r="N339" s="38" t="str">
        <f>IF(B339=1,'KELAS (REFERENSI)'!N339,IF(B339=2,'KELAS (REFERENSI)'!N354,IF(B339=3,'KELAS (REFERENSI)'!N369,IF(B339=4,'KELAS (REFERENSI)'!N384,""))))</f>
        <v/>
      </c>
      <c r="O339" s="38" t="str">
        <f>IF(B339=1,'KELAS (REFERENSI)'!O339,IF(B339=2,'KELAS (REFERENSI)'!O354,IF(B339=3,'KELAS (REFERENSI)'!O369,IF(B339=4,'KELAS (REFERENSI)'!O384,""))))</f>
        <v/>
      </c>
      <c r="P339" s="38" t="str">
        <f>IF(B339=1,'KELAS (REFERENSI)'!P339,IF(B339=2,'KELAS (REFERENSI)'!P354,IF(B339=3,'KELAS (REFERENSI)'!P369,IF(B339=4,'KELAS (REFERENSI)'!P384,""))))</f>
        <v/>
      </c>
      <c r="Q339" s="38" t="str">
        <f t="shared" si="4"/>
        <v>BPS Kota Jakarta Timur</v>
      </c>
      <c r="R339" s="38" t="str">
        <f t="shared" si="56"/>
        <v/>
      </c>
      <c r="S339" s="38" t="str">
        <f t="shared" ref="S339:T339" si="347">S338</f>
        <v>15 Juni sampai dengan 31 Agustus 2026</v>
      </c>
      <c r="T339" s="38" t="str">
        <f t="shared" si="347"/>
        <v>31 Agustus 2026</v>
      </c>
      <c r="U339" s="41"/>
      <c r="V339" s="41"/>
      <c r="W339" s="42"/>
      <c r="X339" s="42"/>
      <c r="Y339" s="42"/>
      <c r="Z339" s="42"/>
    </row>
    <row r="340" ht="15.75" customHeight="1">
      <c r="A340" s="36" t="s">
        <v>5402</v>
      </c>
      <c r="B340" s="37"/>
      <c r="C340" s="37"/>
      <c r="D340" s="38" t="str">
        <f t="shared" si="1"/>
        <v/>
      </c>
      <c r="E340" s="38" t="str">
        <f>VLOOKUP(D340,'KELAS (REFERENSI)'!$E$1:$J$68,6,FALSE)</f>
        <v>#N/A</v>
      </c>
      <c r="F340" s="39" t="str">
        <f t="shared" si="2"/>
        <v>PETUGAS.0339/SPK/SE/PPL/3172/2026</v>
      </c>
      <c r="G340" s="40"/>
      <c r="H340" s="39" t="str">
        <f>VLOOKUP(G340,'MITRA (REFERENSI)'!$A:$Z,16,FALSE)</f>
        <v>#N/A</v>
      </c>
      <c r="I340" s="39" t="str">
        <f>VLOOKUP(G340,'MITRA (REFERENSI)'!$A:$Z,25,FALSE)</f>
        <v>#N/A</v>
      </c>
      <c r="J340" s="38" t="str">
        <f>VLOOKUP(G340,'MITRA (REFERENSI)'!$A:$Z,26,FALSE)</f>
        <v>#N/A</v>
      </c>
      <c r="K340" s="38" t="str">
        <f>VLOOKUP(G340,'MITRA (REFERENSI)'!$A:$Z,15,FALSE)</f>
        <v>#N/A</v>
      </c>
      <c r="L340" s="38" t="str">
        <f>VLOOKUP(G340,'MITRA (REFERENSI)'!$A:$Z,15,FALSE)</f>
        <v>#N/A</v>
      </c>
      <c r="M340" s="38" t="str">
        <f>IF(B340=1,'KELAS (REFERENSI)'!M340,IF(B340=2,'KELAS (REFERENSI)'!M355,IF(B340=3,'KELAS (REFERENSI)'!M370,IF(B340=4,'KELAS (REFERENSI)'!M385,""))))</f>
        <v/>
      </c>
      <c r="N340" s="38" t="str">
        <f>IF(B340=1,'KELAS (REFERENSI)'!N340,IF(B340=2,'KELAS (REFERENSI)'!N355,IF(B340=3,'KELAS (REFERENSI)'!N370,IF(B340=4,'KELAS (REFERENSI)'!N385,""))))</f>
        <v/>
      </c>
      <c r="O340" s="38" t="str">
        <f>IF(B340=1,'KELAS (REFERENSI)'!O340,IF(B340=2,'KELAS (REFERENSI)'!O355,IF(B340=3,'KELAS (REFERENSI)'!O370,IF(B340=4,'KELAS (REFERENSI)'!O385,""))))</f>
        <v/>
      </c>
      <c r="P340" s="38" t="str">
        <f>IF(B340=1,'KELAS (REFERENSI)'!P340,IF(B340=2,'KELAS (REFERENSI)'!P355,IF(B340=3,'KELAS (REFERENSI)'!P370,IF(B340=4,'KELAS (REFERENSI)'!P385,""))))</f>
        <v/>
      </c>
      <c r="Q340" s="38" t="str">
        <f t="shared" si="4"/>
        <v>BPS Kota Jakarta Timur</v>
      </c>
      <c r="R340" s="38" t="str">
        <f t="shared" si="56"/>
        <v/>
      </c>
      <c r="S340" s="38" t="str">
        <f t="shared" ref="S340:T340" si="348">S339</f>
        <v>15 Juni sampai dengan 31 Agustus 2026</v>
      </c>
      <c r="T340" s="38" t="str">
        <f t="shared" si="348"/>
        <v>31 Agustus 2026</v>
      </c>
      <c r="U340" s="41"/>
      <c r="V340" s="41"/>
      <c r="W340" s="42"/>
      <c r="X340" s="42"/>
      <c r="Y340" s="42"/>
      <c r="Z340" s="42"/>
    </row>
    <row r="341" ht="15.75" customHeight="1">
      <c r="A341" s="36" t="s">
        <v>5403</v>
      </c>
      <c r="B341" s="37"/>
      <c r="C341" s="37"/>
      <c r="D341" s="38" t="str">
        <f t="shared" si="1"/>
        <v/>
      </c>
      <c r="E341" s="38" t="str">
        <f>VLOOKUP(D341,'KELAS (REFERENSI)'!$E$1:$J$68,6,FALSE)</f>
        <v>#N/A</v>
      </c>
      <c r="F341" s="39" t="str">
        <f t="shared" si="2"/>
        <v>PETUGAS.0340/SPK/SE/PPL/3172/2026</v>
      </c>
      <c r="G341" s="40"/>
      <c r="H341" s="39" t="str">
        <f>VLOOKUP(G341,'MITRA (REFERENSI)'!$A:$Z,16,FALSE)</f>
        <v>#N/A</v>
      </c>
      <c r="I341" s="39" t="str">
        <f>VLOOKUP(G341,'MITRA (REFERENSI)'!$A:$Z,25,FALSE)</f>
        <v>#N/A</v>
      </c>
      <c r="J341" s="38" t="str">
        <f>VLOOKUP(G341,'MITRA (REFERENSI)'!$A:$Z,26,FALSE)</f>
        <v>#N/A</v>
      </c>
      <c r="K341" s="38" t="str">
        <f>VLOOKUP(G341,'MITRA (REFERENSI)'!$A:$Z,15,FALSE)</f>
        <v>#N/A</v>
      </c>
      <c r="L341" s="38" t="str">
        <f>VLOOKUP(G341,'MITRA (REFERENSI)'!$A:$Z,15,FALSE)</f>
        <v>#N/A</v>
      </c>
      <c r="M341" s="38" t="str">
        <f>IF(B341=1,'KELAS (REFERENSI)'!M341,IF(B341=2,'KELAS (REFERENSI)'!M356,IF(B341=3,'KELAS (REFERENSI)'!M371,IF(B341=4,'KELAS (REFERENSI)'!M386,""))))</f>
        <v/>
      </c>
      <c r="N341" s="38" t="str">
        <f>IF(B341=1,'KELAS (REFERENSI)'!N341,IF(B341=2,'KELAS (REFERENSI)'!N356,IF(B341=3,'KELAS (REFERENSI)'!N371,IF(B341=4,'KELAS (REFERENSI)'!N386,""))))</f>
        <v/>
      </c>
      <c r="O341" s="38" t="str">
        <f>IF(B341=1,'KELAS (REFERENSI)'!O341,IF(B341=2,'KELAS (REFERENSI)'!O356,IF(B341=3,'KELAS (REFERENSI)'!O371,IF(B341=4,'KELAS (REFERENSI)'!O386,""))))</f>
        <v/>
      </c>
      <c r="P341" s="38" t="str">
        <f>IF(B341=1,'KELAS (REFERENSI)'!P341,IF(B341=2,'KELAS (REFERENSI)'!P356,IF(B341=3,'KELAS (REFERENSI)'!P371,IF(B341=4,'KELAS (REFERENSI)'!P386,""))))</f>
        <v/>
      </c>
      <c r="Q341" s="38" t="str">
        <f t="shared" si="4"/>
        <v>BPS Kota Jakarta Timur</v>
      </c>
      <c r="R341" s="38" t="str">
        <f t="shared" si="56"/>
        <v/>
      </c>
      <c r="S341" s="38" t="str">
        <f t="shared" ref="S341:T341" si="349">S340</f>
        <v>15 Juni sampai dengan 31 Agustus 2026</v>
      </c>
      <c r="T341" s="38" t="str">
        <f t="shared" si="349"/>
        <v>31 Agustus 2026</v>
      </c>
      <c r="U341" s="41"/>
      <c r="V341" s="41"/>
      <c r="W341" s="42"/>
      <c r="X341" s="42"/>
      <c r="Y341" s="42"/>
      <c r="Z341" s="42"/>
    </row>
    <row r="342" ht="15.75" customHeight="1">
      <c r="A342" s="36" t="s">
        <v>5404</v>
      </c>
      <c r="B342" s="37"/>
      <c r="C342" s="37"/>
      <c r="D342" s="38" t="str">
        <f t="shared" si="1"/>
        <v/>
      </c>
      <c r="E342" s="38" t="str">
        <f>VLOOKUP(D342,'KELAS (REFERENSI)'!$E$1:$J$68,6,FALSE)</f>
        <v>#N/A</v>
      </c>
      <c r="F342" s="39" t="str">
        <f t="shared" si="2"/>
        <v>PETUGAS.0341/SPK/SE/PPL/3172/2026</v>
      </c>
      <c r="G342" s="40"/>
      <c r="H342" s="39" t="str">
        <f>VLOOKUP(G342,'MITRA (REFERENSI)'!$A:$Z,16,FALSE)</f>
        <v>#N/A</v>
      </c>
      <c r="I342" s="39" t="str">
        <f>VLOOKUP(G342,'MITRA (REFERENSI)'!$A:$Z,25,FALSE)</f>
        <v>#N/A</v>
      </c>
      <c r="J342" s="38" t="str">
        <f>VLOOKUP(G342,'MITRA (REFERENSI)'!$A:$Z,26,FALSE)</f>
        <v>#N/A</v>
      </c>
      <c r="K342" s="38" t="str">
        <f>VLOOKUP(G342,'MITRA (REFERENSI)'!$A:$Z,15,FALSE)</f>
        <v>#N/A</v>
      </c>
      <c r="L342" s="38" t="str">
        <f>VLOOKUP(G342,'MITRA (REFERENSI)'!$A:$Z,15,FALSE)</f>
        <v>#N/A</v>
      </c>
      <c r="M342" s="38" t="str">
        <f>IF(B342=1,'KELAS (REFERENSI)'!M342,IF(B342=2,'KELAS (REFERENSI)'!M357,IF(B342=3,'KELAS (REFERENSI)'!M372,IF(B342=4,'KELAS (REFERENSI)'!M387,""))))</f>
        <v/>
      </c>
      <c r="N342" s="38" t="str">
        <f>IF(B342=1,'KELAS (REFERENSI)'!N342,IF(B342=2,'KELAS (REFERENSI)'!N357,IF(B342=3,'KELAS (REFERENSI)'!N372,IF(B342=4,'KELAS (REFERENSI)'!N387,""))))</f>
        <v/>
      </c>
      <c r="O342" s="38" t="str">
        <f>IF(B342=1,'KELAS (REFERENSI)'!O342,IF(B342=2,'KELAS (REFERENSI)'!O357,IF(B342=3,'KELAS (REFERENSI)'!O372,IF(B342=4,'KELAS (REFERENSI)'!O387,""))))</f>
        <v/>
      </c>
      <c r="P342" s="38" t="str">
        <f>IF(B342=1,'KELAS (REFERENSI)'!P342,IF(B342=2,'KELAS (REFERENSI)'!P357,IF(B342=3,'KELAS (REFERENSI)'!P372,IF(B342=4,'KELAS (REFERENSI)'!P387,""))))</f>
        <v/>
      </c>
      <c r="Q342" s="38" t="str">
        <f t="shared" si="4"/>
        <v>BPS Kota Jakarta Timur</v>
      </c>
      <c r="R342" s="38" t="str">
        <f t="shared" si="56"/>
        <v/>
      </c>
      <c r="S342" s="38" t="str">
        <f t="shared" ref="S342:T342" si="350">S341</f>
        <v>15 Juni sampai dengan 31 Agustus 2026</v>
      </c>
      <c r="T342" s="38" t="str">
        <f t="shared" si="350"/>
        <v>31 Agustus 2026</v>
      </c>
      <c r="U342" s="41"/>
      <c r="V342" s="41"/>
      <c r="W342" s="42"/>
      <c r="X342" s="42"/>
      <c r="Y342" s="42"/>
      <c r="Z342" s="42"/>
    </row>
    <row r="343" ht="15.75" customHeight="1">
      <c r="A343" s="36" t="s">
        <v>5405</v>
      </c>
      <c r="B343" s="37"/>
      <c r="C343" s="37"/>
      <c r="D343" s="38" t="str">
        <f t="shared" si="1"/>
        <v/>
      </c>
      <c r="E343" s="38" t="str">
        <f>VLOOKUP(D343,'KELAS (REFERENSI)'!$E$1:$J$68,6,FALSE)</f>
        <v>#N/A</v>
      </c>
      <c r="F343" s="39" t="str">
        <f t="shared" si="2"/>
        <v>PETUGAS.0342/SPK/SE/PPL/3172/2026</v>
      </c>
      <c r="G343" s="40"/>
      <c r="H343" s="39" t="str">
        <f>VLOOKUP(G343,'MITRA (REFERENSI)'!$A:$Z,16,FALSE)</f>
        <v>#N/A</v>
      </c>
      <c r="I343" s="39" t="str">
        <f>VLOOKUP(G343,'MITRA (REFERENSI)'!$A:$Z,25,FALSE)</f>
        <v>#N/A</v>
      </c>
      <c r="J343" s="38" t="str">
        <f>VLOOKUP(G343,'MITRA (REFERENSI)'!$A:$Z,26,FALSE)</f>
        <v>#N/A</v>
      </c>
      <c r="K343" s="38" t="str">
        <f>VLOOKUP(G343,'MITRA (REFERENSI)'!$A:$Z,15,FALSE)</f>
        <v>#N/A</v>
      </c>
      <c r="L343" s="38" t="str">
        <f>VLOOKUP(G343,'MITRA (REFERENSI)'!$A:$Z,15,FALSE)</f>
        <v>#N/A</v>
      </c>
      <c r="M343" s="38" t="str">
        <f>IF(B343=1,'KELAS (REFERENSI)'!M343,IF(B343=2,'KELAS (REFERENSI)'!M358,IF(B343=3,'KELAS (REFERENSI)'!M373,IF(B343=4,'KELAS (REFERENSI)'!M388,""))))</f>
        <v/>
      </c>
      <c r="N343" s="38" t="str">
        <f>IF(B343=1,'KELAS (REFERENSI)'!N343,IF(B343=2,'KELAS (REFERENSI)'!N358,IF(B343=3,'KELAS (REFERENSI)'!N373,IF(B343=4,'KELAS (REFERENSI)'!N388,""))))</f>
        <v/>
      </c>
      <c r="O343" s="38" t="str">
        <f>IF(B343=1,'KELAS (REFERENSI)'!O343,IF(B343=2,'KELAS (REFERENSI)'!O358,IF(B343=3,'KELAS (REFERENSI)'!O373,IF(B343=4,'KELAS (REFERENSI)'!O388,""))))</f>
        <v/>
      </c>
      <c r="P343" s="38" t="str">
        <f>IF(B343=1,'KELAS (REFERENSI)'!P343,IF(B343=2,'KELAS (REFERENSI)'!P358,IF(B343=3,'KELAS (REFERENSI)'!P373,IF(B343=4,'KELAS (REFERENSI)'!P388,""))))</f>
        <v/>
      </c>
      <c r="Q343" s="38" t="str">
        <f t="shared" si="4"/>
        <v>BPS Kota Jakarta Timur</v>
      </c>
      <c r="R343" s="38" t="str">
        <f t="shared" si="56"/>
        <v/>
      </c>
      <c r="S343" s="38" t="str">
        <f t="shared" ref="S343:T343" si="351">S342</f>
        <v>15 Juni sampai dengan 31 Agustus 2026</v>
      </c>
      <c r="T343" s="38" t="str">
        <f t="shared" si="351"/>
        <v>31 Agustus 2026</v>
      </c>
      <c r="U343" s="41"/>
      <c r="V343" s="41"/>
      <c r="W343" s="42"/>
      <c r="X343" s="42"/>
      <c r="Y343" s="42"/>
      <c r="Z343" s="42"/>
    </row>
    <row r="344" ht="15.75" customHeight="1">
      <c r="A344" s="36" t="s">
        <v>5406</v>
      </c>
      <c r="B344" s="37"/>
      <c r="C344" s="37"/>
      <c r="D344" s="38" t="str">
        <f t="shared" si="1"/>
        <v/>
      </c>
      <c r="E344" s="38" t="str">
        <f>VLOOKUP(D344,'KELAS (REFERENSI)'!$E$1:$J$68,6,FALSE)</f>
        <v>#N/A</v>
      </c>
      <c r="F344" s="39" t="str">
        <f t="shared" si="2"/>
        <v>PETUGAS.0343/SPK/SE/PPL/3172/2026</v>
      </c>
      <c r="G344" s="40"/>
      <c r="H344" s="39" t="str">
        <f>VLOOKUP(G344,'MITRA (REFERENSI)'!$A:$Z,16,FALSE)</f>
        <v>#N/A</v>
      </c>
      <c r="I344" s="39" t="str">
        <f>VLOOKUP(G344,'MITRA (REFERENSI)'!$A:$Z,25,FALSE)</f>
        <v>#N/A</v>
      </c>
      <c r="J344" s="38" t="str">
        <f>VLOOKUP(G344,'MITRA (REFERENSI)'!$A:$Z,26,FALSE)</f>
        <v>#N/A</v>
      </c>
      <c r="K344" s="38" t="str">
        <f>VLOOKUP(G344,'MITRA (REFERENSI)'!$A:$Z,15,FALSE)</f>
        <v>#N/A</v>
      </c>
      <c r="L344" s="38" t="str">
        <f>VLOOKUP(G344,'MITRA (REFERENSI)'!$A:$Z,15,FALSE)</f>
        <v>#N/A</v>
      </c>
      <c r="M344" s="38" t="str">
        <f>IF(B344=1,'KELAS (REFERENSI)'!M344,IF(B344=2,'KELAS (REFERENSI)'!M359,IF(B344=3,'KELAS (REFERENSI)'!M374,IF(B344=4,'KELAS (REFERENSI)'!M389,""))))</f>
        <v/>
      </c>
      <c r="N344" s="38" t="str">
        <f>IF(B344=1,'KELAS (REFERENSI)'!N344,IF(B344=2,'KELAS (REFERENSI)'!N359,IF(B344=3,'KELAS (REFERENSI)'!N374,IF(B344=4,'KELAS (REFERENSI)'!N389,""))))</f>
        <v/>
      </c>
      <c r="O344" s="38" t="str">
        <f>IF(B344=1,'KELAS (REFERENSI)'!O344,IF(B344=2,'KELAS (REFERENSI)'!O359,IF(B344=3,'KELAS (REFERENSI)'!O374,IF(B344=4,'KELAS (REFERENSI)'!O389,""))))</f>
        <v/>
      </c>
      <c r="P344" s="38" t="str">
        <f>IF(B344=1,'KELAS (REFERENSI)'!P344,IF(B344=2,'KELAS (REFERENSI)'!P359,IF(B344=3,'KELAS (REFERENSI)'!P374,IF(B344=4,'KELAS (REFERENSI)'!P389,""))))</f>
        <v/>
      </c>
      <c r="Q344" s="38" t="str">
        <f t="shared" si="4"/>
        <v>BPS Kota Jakarta Timur</v>
      </c>
      <c r="R344" s="38" t="str">
        <f t="shared" si="56"/>
        <v/>
      </c>
      <c r="S344" s="38" t="str">
        <f t="shared" ref="S344:T344" si="352">S343</f>
        <v>15 Juni sampai dengan 31 Agustus 2026</v>
      </c>
      <c r="T344" s="38" t="str">
        <f t="shared" si="352"/>
        <v>31 Agustus 2026</v>
      </c>
      <c r="U344" s="41"/>
      <c r="V344" s="41"/>
      <c r="W344" s="42"/>
      <c r="X344" s="42"/>
      <c r="Y344" s="42"/>
      <c r="Z344" s="42"/>
    </row>
    <row r="345" ht="15.75" customHeight="1">
      <c r="A345" s="36" t="s">
        <v>5407</v>
      </c>
      <c r="B345" s="37"/>
      <c r="C345" s="37"/>
      <c r="D345" s="38" t="str">
        <f t="shared" si="1"/>
        <v/>
      </c>
      <c r="E345" s="38" t="str">
        <f>VLOOKUP(D345,'KELAS (REFERENSI)'!$E$1:$J$68,6,FALSE)</f>
        <v>#N/A</v>
      </c>
      <c r="F345" s="39" t="str">
        <f t="shared" si="2"/>
        <v>PETUGAS.0344/SPK/SE/PPL/3172/2026</v>
      </c>
      <c r="G345" s="40"/>
      <c r="H345" s="39" t="str">
        <f>VLOOKUP(G345,'MITRA (REFERENSI)'!$A:$Z,16,FALSE)</f>
        <v>#N/A</v>
      </c>
      <c r="I345" s="39" t="str">
        <f>VLOOKUP(G345,'MITRA (REFERENSI)'!$A:$Z,25,FALSE)</f>
        <v>#N/A</v>
      </c>
      <c r="J345" s="38" t="str">
        <f>VLOOKUP(G345,'MITRA (REFERENSI)'!$A:$Z,26,FALSE)</f>
        <v>#N/A</v>
      </c>
      <c r="K345" s="38" t="str">
        <f>VLOOKUP(G345,'MITRA (REFERENSI)'!$A:$Z,15,FALSE)</f>
        <v>#N/A</v>
      </c>
      <c r="L345" s="38" t="str">
        <f>VLOOKUP(G345,'MITRA (REFERENSI)'!$A:$Z,15,FALSE)</f>
        <v>#N/A</v>
      </c>
      <c r="M345" s="38" t="str">
        <f>IF(B345=1,'KELAS (REFERENSI)'!M345,IF(B345=2,'KELAS (REFERENSI)'!M360,IF(B345=3,'KELAS (REFERENSI)'!M375,IF(B345=4,'KELAS (REFERENSI)'!M390,""))))</f>
        <v/>
      </c>
      <c r="N345" s="38" t="str">
        <f>IF(B345=1,'KELAS (REFERENSI)'!N345,IF(B345=2,'KELAS (REFERENSI)'!N360,IF(B345=3,'KELAS (REFERENSI)'!N375,IF(B345=4,'KELAS (REFERENSI)'!N390,""))))</f>
        <v/>
      </c>
      <c r="O345" s="38" t="str">
        <f>IF(B345=1,'KELAS (REFERENSI)'!O345,IF(B345=2,'KELAS (REFERENSI)'!O360,IF(B345=3,'KELAS (REFERENSI)'!O375,IF(B345=4,'KELAS (REFERENSI)'!O390,""))))</f>
        <v/>
      </c>
      <c r="P345" s="38" t="str">
        <f>IF(B345=1,'KELAS (REFERENSI)'!P345,IF(B345=2,'KELAS (REFERENSI)'!P360,IF(B345=3,'KELAS (REFERENSI)'!P375,IF(B345=4,'KELAS (REFERENSI)'!P390,""))))</f>
        <v/>
      </c>
      <c r="Q345" s="38" t="str">
        <f t="shared" si="4"/>
        <v>BPS Kota Jakarta Timur</v>
      </c>
      <c r="R345" s="38" t="str">
        <f t="shared" si="56"/>
        <v/>
      </c>
      <c r="S345" s="38" t="str">
        <f t="shared" ref="S345:T345" si="353">S344</f>
        <v>15 Juni sampai dengan 31 Agustus 2026</v>
      </c>
      <c r="T345" s="38" t="str">
        <f t="shared" si="353"/>
        <v>31 Agustus 2026</v>
      </c>
      <c r="U345" s="41"/>
      <c r="V345" s="41"/>
      <c r="W345" s="42"/>
      <c r="X345" s="42"/>
      <c r="Y345" s="42"/>
      <c r="Z345" s="42"/>
    </row>
    <row r="346" ht="15.75" customHeight="1">
      <c r="A346" s="36" t="s">
        <v>5408</v>
      </c>
      <c r="B346" s="37"/>
      <c r="C346" s="37"/>
      <c r="D346" s="38" t="str">
        <f t="shared" si="1"/>
        <v/>
      </c>
      <c r="E346" s="38" t="str">
        <f>VLOOKUP(D346,'KELAS (REFERENSI)'!$E$1:$J$68,6,FALSE)</f>
        <v>#N/A</v>
      </c>
      <c r="F346" s="39" t="str">
        <f t="shared" si="2"/>
        <v>PETUGAS.0345/SPK/SE/PPL/3172/2026</v>
      </c>
      <c r="G346" s="40"/>
      <c r="H346" s="39" t="str">
        <f>VLOOKUP(G346,'MITRA (REFERENSI)'!$A:$Z,16,FALSE)</f>
        <v>#N/A</v>
      </c>
      <c r="I346" s="39" t="str">
        <f>VLOOKUP(G346,'MITRA (REFERENSI)'!$A:$Z,25,FALSE)</f>
        <v>#N/A</v>
      </c>
      <c r="J346" s="38" t="str">
        <f>VLOOKUP(G346,'MITRA (REFERENSI)'!$A:$Z,26,FALSE)</f>
        <v>#N/A</v>
      </c>
      <c r="K346" s="38" t="str">
        <f>VLOOKUP(G346,'MITRA (REFERENSI)'!$A:$Z,15,FALSE)</f>
        <v>#N/A</v>
      </c>
      <c r="L346" s="38" t="str">
        <f>VLOOKUP(G346,'MITRA (REFERENSI)'!$A:$Z,15,FALSE)</f>
        <v>#N/A</v>
      </c>
      <c r="M346" s="38" t="str">
        <f>IF(B346=1,'KELAS (REFERENSI)'!M346,IF(B346=2,'KELAS (REFERENSI)'!M361,IF(B346=3,'KELAS (REFERENSI)'!M376,IF(B346=4,'KELAS (REFERENSI)'!M391,""))))</f>
        <v/>
      </c>
      <c r="N346" s="38" t="str">
        <f>IF(B346=1,'KELAS (REFERENSI)'!N346,IF(B346=2,'KELAS (REFERENSI)'!N361,IF(B346=3,'KELAS (REFERENSI)'!N376,IF(B346=4,'KELAS (REFERENSI)'!N391,""))))</f>
        <v/>
      </c>
      <c r="O346" s="38" t="str">
        <f>IF(B346=1,'KELAS (REFERENSI)'!O346,IF(B346=2,'KELAS (REFERENSI)'!O361,IF(B346=3,'KELAS (REFERENSI)'!O376,IF(B346=4,'KELAS (REFERENSI)'!O391,""))))</f>
        <v/>
      </c>
      <c r="P346" s="38" t="str">
        <f>IF(B346=1,'KELAS (REFERENSI)'!P346,IF(B346=2,'KELAS (REFERENSI)'!P361,IF(B346=3,'KELAS (REFERENSI)'!P376,IF(B346=4,'KELAS (REFERENSI)'!P391,""))))</f>
        <v/>
      </c>
      <c r="Q346" s="38" t="str">
        <f t="shared" si="4"/>
        <v>BPS Kota Jakarta Timur</v>
      </c>
      <c r="R346" s="38" t="str">
        <f t="shared" si="56"/>
        <v/>
      </c>
      <c r="S346" s="38" t="str">
        <f t="shared" ref="S346:T346" si="354">S345</f>
        <v>15 Juni sampai dengan 31 Agustus 2026</v>
      </c>
      <c r="T346" s="38" t="str">
        <f t="shared" si="354"/>
        <v>31 Agustus 2026</v>
      </c>
      <c r="U346" s="41"/>
      <c r="V346" s="41"/>
      <c r="W346" s="42"/>
      <c r="X346" s="42"/>
      <c r="Y346" s="42"/>
      <c r="Z346" s="42"/>
    </row>
    <row r="347" ht="15.75" customHeight="1">
      <c r="A347" s="36" t="s">
        <v>5409</v>
      </c>
      <c r="B347" s="37"/>
      <c r="C347" s="37"/>
      <c r="D347" s="38" t="str">
        <f t="shared" si="1"/>
        <v/>
      </c>
      <c r="E347" s="38" t="str">
        <f>VLOOKUP(D347,'KELAS (REFERENSI)'!$E$1:$J$68,6,FALSE)</f>
        <v>#N/A</v>
      </c>
      <c r="F347" s="39" t="str">
        <f t="shared" si="2"/>
        <v>PETUGAS.0346/SPK/SE/PPL/3172/2026</v>
      </c>
      <c r="G347" s="40"/>
      <c r="H347" s="39" t="str">
        <f>VLOOKUP(G347,'MITRA (REFERENSI)'!$A:$Z,16,FALSE)</f>
        <v>#N/A</v>
      </c>
      <c r="I347" s="39" t="str">
        <f>VLOOKUP(G347,'MITRA (REFERENSI)'!$A:$Z,25,FALSE)</f>
        <v>#N/A</v>
      </c>
      <c r="J347" s="38" t="str">
        <f>VLOOKUP(G347,'MITRA (REFERENSI)'!$A:$Z,26,FALSE)</f>
        <v>#N/A</v>
      </c>
      <c r="K347" s="38" t="str">
        <f>VLOOKUP(G347,'MITRA (REFERENSI)'!$A:$Z,15,FALSE)</f>
        <v>#N/A</v>
      </c>
      <c r="L347" s="38" t="str">
        <f>VLOOKUP(G347,'MITRA (REFERENSI)'!$A:$Z,15,FALSE)</f>
        <v>#N/A</v>
      </c>
      <c r="M347" s="38" t="str">
        <f>IF(B347=1,'KELAS (REFERENSI)'!M347,IF(B347=2,'KELAS (REFERENSI)'!M362,IF(B347=3,'KELAS (REFERENSI)'!M377,IF(B347=4,'KELAS (REFERENSI)'!M392,""))))</f>
        <v/>
      </c>
      <c r="N347" s="38" t="str">
        <f>IF(B347=1,'KELAS (REFERENSI)'!N347,IF(B347=2,'KELAS (REFERENSI)'!N362,IF(B347=3,'KELAS (REFERENSI)'!N377,IF(B347=4,'KELAS (REFERENSI)'!N392,""))))</f>
        <v/>
      </c>
      <c r="O347" s="38" t="str">
        <f>IF(B347=1,'KELAS (REFERENSI)'!O347,IF(B347=2,'KELAS (REFERENSI)'!O362,IF(B347=3,'KELAS (REFERENSI)'!O377,IF(B347=4,'KELAS (REFERENSI)'!O392,""))))</f>
        <v/>
      </c>
      <c r="P347" s="38" t="str">
        <f>IF(B347=1,'KELAS (REFERENSI)'!P347,IF(B347=2,'KELAS (REFERENSI)'!P362,IF(B347=3,'KELAS (REFERENSI)'!P377,IF(B347=4,'KELAS (REFERENSI)'!P392,""))))</f>
        <v/>
      </c>
      <c r="Q347" s="38" t="str">
        <f t="shared" si="4"/>
        <v>BPS Kota Jakarta Timur</v>
      </c>
      <c r="R347" s="38" t="str">
        <f t="shared" si="56"/>
        <v/>
      </c>
      <c r="S347" s="38" t="str">
        <f t="shared" ref="S347:T347" si="355">S346</f>
        <v>15 Juni sampai dengan 31 Agustus 2026</v>
      </c>
      <c r="T347" s="38" t="str">
        <f t="shared" si="355"/>
        <v>31 Agustus 2026</v>
      </c>
      <c r="U347" s="41"/>
      <c r="V347" s="41"/>
      <c r="W347" s="42"/>
      <c r="X347" s="42"/>
      <c r="Y347" s="42"/>
      <c r="Z347" s="42"/>
    </row>
    <row r="348" ht="15.75" customHeight="1">
      <c r="A348" s="36" t="s">
        <v>5410</v>
      </c>
      <c r="B348" s="37"/>
      <c r="C348" s="37"/>
      <c r="D348" s="38" t="str">
        <f t="shared" si="1"/>
        <v/>
      </c>
      <c r="E348" s="38" t="str">
        <f>VLOOKUP(D348,'KELAS (REFERENSI)'!$E$1:$J$68,6,FALSE)</f>
        <v>#N/A</v>
      </c>
      <c r="F348" s="39" t="str">
        <f t="shared" si="2"/>
        <v>PETUGAS.0347/SPK/SE/PPL/3172/2026</v>
      </c>
      <c r="G348" s="40"/>
      <c r="H348" s="39" t="str">
        <f>VLOOKUP(G348,'MITRA (REFERENSI)'!$A:$Z,16,FALSE)</f>
        <v>#N/A</v>
      </c>
      <c r="I348" s="39" t="str">
        <f>VLOOKUP(G348,'MITRA (REFERENSI)'!$A:$Z,25,FALSE)</f>
        <v>#N/A</v>
      </c>
      <c r="J348" s="38" t="str">
        <f>VLOOKUP(G348,'MITRA (REFERENSI)'!$A:$Z,26,FALSE)</f>
        <v>#N/A</v>
      </c>
      <c r="K348" s="38" t="str">
        <f>VLOOKUP(G348,'MITRA (REFERENSI)'!$A:$Z,15,FALSE)</f>
        <v>#N/A</v>
      </c>
      <c r="L348" s="38" t="str">
        <f>VLOOKUP(G348,'MITRA (REFERENSI)'!$A:$Z,15,FALSE)</f>
        <v>#N/A</v>
      </c>
      <c r="M348" s="38" t="str">
        <f>IF(B348=1,'KELAS (REFERENSI)'!M348,IF(B348=2,'KELAS (REFERENSI)'!M363,IF(B348=3,'KELAS (REFERENSI)'!M378,IF(B348=4,'KELAS (REFERENSI)'!M393,""))))</f>
        <v/>
      </c>
      <c r="N348" s="38" t="str">
        <f>IF(B348=1,'KELAS (REFERENSI)'!N348,IF(B348=2,'KELAS (REFERENSI)'!N363,IF(B348=3,'KELAS (REFERENSI)'!N378,IF(B348=4,'KELAS (REFERENSI)'!N393,""))))</f>
        <v/>
      </c>
      <c r="O348" s="38" t="str">
        <f>IF(B348=1,'KELAS (REFERENSI)'!O348,IF(B348=2,'KELAS (REFERENSI)'!O363,IF(B348=3,'KELAS (REFERENSI)'!O378,IF(B348=4,'KELAS (REFERENSI)'!O393,""))))</f>
        <v/>
      </c>
      <c r="P348" s="38" t="str">
        <f>IF(B348=1,'KELAS (REFERENSI)'!P348,IF(B348=2,'KELAS (REFERENSI)'!P363,IF(B348=3,'KELAS (REFERENSI)'!P378,IF(B348=4,'KELAS (REFERENSI)'!P393,""))))</f>
        <v/>
      </c>
      <c r="Q348" s="38" t="str">
        <f t="shared" si="4"/>
        <v>BPS Kota Jakarta Timur</v>
      </c>
      <c r="R348" s="38" t="str">
        <f t="shared" si="56"/>
        <v/>
      </c>
      <c r="S348" s="38" t="str">
        <f t="shared" ref="S348:T348" si="356">S347</f>
        <v>15 Juni sampai dengan 31 Agustus 2026</v>
      </c>
      <c r="T348" s="38" t="str">
        <f t="shared" si="356"/>
        <v>31 Agustus 2026</v>
      </c>
      <c r="U348" s="41"/>
      <c r="V348" s="41"/>
      <c r="W348" s="42"/>
      <c r="X348" s="42"/>
      <c r="Y348" s="42"/>
      <c r="Z348" s="42"/>
    </row>
    <row r="349" ht="15.75" customHeight="1">
      <c r="A349" s="36" t="s">
        <v>5411</v>
      </c>
      <c r="B349" s="37"/>
      <c r="C349" s="37"/>
      <c r="D349" s="38" t="str">
        <f t="shared" si="1"/>
        <v/>
      </c>
      <c r="E349" s="38" t="str">
        <f>VLOOKUP(D349,'KELAS (REFERENSI)'!$E$1:$J$68,6,FALSE)</f>
        <v>#N/A</v>
      </c>
      <c r="F349" s="39" t="str">
        <f t="shared" si="2"/>
        <v>PETUGAS.0348/SPK/SE/PPL/3172/2026</v>
      </c>
      <c r="G349" s="40"/>
      <c r="H349" s="39" t="str">
        <f>VLOOKUP(G349,'MITRA (REFERENSI)'!$A:$Z,16,FALSE)</f>
        <v>#N/A</v>
      </c>
      <c r="I349" s="39" t="str">
        <f>VLOOKUP(G349,'MITRA (REFERENSI)'!$A:$Z,25,FALSE)</f>
        <v>#N/A</v>
      </c>
      <c r="J349" s="38" t="str">
        <f>VLOOKUP(G349,'MITRA (REFERENSI)'!$A:$Z,26,FALSE)</f>
        <v>#N/A</v>
      </c>
      <c r="K349" s="38" t="str">
        <f>VLOOKUP(G349,'MITRA (REFERENSI)'!$A:$Z,15,FALSE)</f>
        <v>#N/A</v>
      </c>
      <c r="L349" s="38" t="str">
        <f>VLOOKUP(G349,'MITRA (REFERENSI)'!$A:$Z,15,FALSE)</f>
        <v>#N/A</v>
      </c>
      <c r="M349" s="38" t="str">
        <f>IF(B349=1,'KELAS (REFERENSI)'!M349,IF(B349=2,'KELAS (REFERENSI)'!M364,IF(B349=3,'KELAS (REFERENSI)'!M379,IF(B349=4,'KELAS (REFERENSI)'!M394,""))))</f>
        <v/>
      </c>
      <c r="N349" s="38" t="str">
        <f>IF(B349=1,'KELAS (REFERENSI)'!N349,IF(B349=2,'KELAS (REFERENSI)'!N364,IF(B349=3,'KELAS (REFERENSI)'!N379,IF(B349=4,'KELAS (REFERENSI)'!N394,""))))</f>
        <v/>
      </c>
      <c r="O349" s="38" t="str">
        <f>IF(B349=1,'KELAS (REFERENSI)'!O349,IF(B349=2,'KELAS (REFERENSI)'!O364,IF(B349=3,'KELAS (REFERENSI)'!O379,IF(B349=4,'KELAS (REFERENSI)'!O394,""))))</f>
        <v/>
      </c>
      <c r="P349" s="38" t="str">
        <f>IF(B349=1,'KELAS (REFERENSI)'!P349,IF(B349=2,'KELAS (REFERENSI)'!P364,IF(B349=3,'KELAS (REFERENSI)'!P379,IF(B349=4,'KELAS (REFERENSI)'!P394,""))))</f>
        <v/>
      </c>
      <c r="Q349" s="38" t="str">
        <f t="shared" si="4"/>
        <v>BPS Kota Jakarta Timur</v>
      </c>
      <c r="R349" s="38" t="str">
        <f t="shared" si="56"/>
        <v/>
      </c>
      <c r="S349" s="38" t="str">
        <f t="shared" ref="S349:T349" si="357">S348</f>
        <v>15 Juni sampai dengan 31 Agustus 2026</v>
      </c>
      <c r="T349" s="38" t="str">
        <f t="shared" si="357"/>
        <v>31 Agustus 2026</v>
      </c>
      <c r="U349" s="41"/>
      <c r="V349" s="41"/>
      <c r="W349" s="42"/>
      <c r="X349" s="42"/>
      <c r="Y349" s="42"/>
      <c r="Z349" s="42"/>
    </row>
    <row r="350" ht="15.75" customHeight="1">
      <c r="A350" s="36" t="s">
        <v>5412</v>
      </c>
      <c r="B350" s="37"/>
      <c r="C350" s="37"/>
      <c r="D350" s="38" t="str">
        <f t="shared" si="1"/>
        <v/>
      </c>
      <c r="E350" s="38" t="str">
        <f>VLOOKUP(D350,'KELAS (REFERENSI)'!$E$1:$J$68,6,FALSE)</f>
        <v>#N/A</v>
      </c>
      <c r="F350" s="39" t="str">
        <f t="shared" si="2"/>
        <v>PETUGAS.0349/SPK/SE/PPL/3172/2026</v>
      </c>
      <c r="G350" s="40"/>
      <c r="H350" s="39" t="str">
        <f>VLOOKUP(G350,'MITRA (REFERENSI)'!$A:$Z,16,FALSE)</f>
        <v>#N/A</v>
      </c>
      <c r="I350" s="39" t="str">
        <f>VLOOKUP(G350,'MITRA (REFERENSI)'!$A:$Z,25,FALSE)</f>
        <v>#N/A</v>
      </c>
      <c r="J350" s="38" t="str">
        <f>VLOOKUP(G350,'MITRA (REFERENSI)'!$A:$Z,26,FALSE)</f>
        <v>#N/A</v>
      </c>
      <c r="K350" s="38" t="str">
        <f>VLOOKUP(G350,'MITRA (REFERENSI)'!$A:$Z,15,FALSE)</f>
        <v>#N/A</v>
      </c>
      <c r="L350" s="38" t="str">
        <f>VLOOKUP(G350,'MITRA (REFERENSI)'!$A:$Z,15,FALSE)</f>
        <v>#N/A</v>
      </c>
      <c r="M350" s="38" t="str">
        <f>IF(B350=1,'KELAS (REFERENSI)'!M350,IF(B350=2,'KELAS (REFERENSI)'!M365,IF(B350=3,'KELAS (REFERENSI)'!M380,IF(B350=4,'KELAS (REFERENSI)'!M395,""))))</f>
        <v/>
      </c>
      <c r="N350" s="38" t="str">
        <f>IF(B350=1,'KELAS (REFERENSI)'!N350,IF(B350=2,'KELAS (REFERENSI)'!N365,IF(B350=3,'KELAS (REFERENSI)'!N380,IF(B350=4,'KELAS (REFERENSI)'!N395,""))))</f>
        <v/>
      </c>
      <c r="O350" s="38" t="str">
        <f>IF(B350=1,'KELAS (REFERENSI)'!O350,IF(B350=2,'KELAS (REFERENSI)'!O365,IF(B350=3,'KELAS (REFERENSI)'!O380,IF(B350=4,'KELAS (REFERENSI)'!O395,""))))</f>
        <v/>
      </c>
      <c r="P350" s="38" t="str">
        <f>IF(B350=1,'KELAS (REFERENSI)'!P350,IF(B350=2,'KELAS (REFERENSI)'!P365,IF(B350=3,'KELAS (REFERENSI)'!P380,IF(B350=4,'KELAS (REFERENSI)'!P395,""))))</f>
        <v/>
      </c>
      <c r="Q350" s="38" t="str">
        <f t="shared" si="4"/>
        <v>BPS Kota Jakarta Timur</v>
      </c>
      <c r="R350" s="38" t="str">
        <f t="shared" si="56"/>
        <v/>
      </c>
      <c r="S350" s="38" t="str">
        <f t="shared" ref="S350:T350" si="358">S349</f>
        <v>15 Juni sampai dengan 31 Agustus 2026</v>
      </c>
      <c r="T350" s="38" t="str">
        <f t="shared" si="358"/>
        <v>31 Agustus 2026</v>
      </c>
      <c r="U350" s="41"/>
      <c r="V350" s="41"/>
      <c r="W350" s="42"/>
      <c r="X350" s="42"/>
      <c r="Y350" s="42"/>
      <c r="Z350" s="42"/>
    </row>
    <row r="351" ht="15.75" customHeight="1">
      <c r="A351" s="36" t="s">
        <v>5413</v>
      </c>
      <c r="B351" s="37"/>
      <c r="C351" s="37"/>
      <c r="D351" s="38" t="str">
        <f t="shared" si="1"/>
        <v/>
      </c>
      <c r="E351" s="38" t="str">
        <f>VLOOKUP(D351,'KELAS (REFERENSI)'!$E$1:$J$68,6,FALSE)</f>
        <v>#N/A</v>
      </c>
      <c r="F351" s="39" t="str">
        <f t="shared" si="2"/>
        <v>PETUGAS.0350/SPK/SE/PPL/3172/2026</v>
      </c>
      <c r="G351" s="40"/>
      <c r="H351" s="39" t="str">
        <f>VLOOKUP(G351,'MITRA (REFERENSI)'!$A:$Z,16,FALSE)</f>
        <v>#N/A</v>
      </c>
      <c r="I351" s="39" t="str">
        <f>VLOOKUP(G351,'MITRA (REFERENSI)'!$A:$Z,25,FALSE)</f>
        <v>#N/A</v>
      </c>
      <c r="J351" s="38" t="str">
        <f>VLOOKUP(G351,'MITRA (REFERENSI)'!$A:$Z,26,FALSE)</f>
        <v>#N/A</v>
      </c>
      <c r="K351" s="38" t="str">
        <f>VLOOKUP(G351,'MITRA (REFERENSI)'!$A:$Z,15,FALSE)</f>
        <v>#N/A</v>
      </c>
      <c r="L351" s="38" t="str">
        <f>VLOOKUP(G351,'MITRA (REFERENSI)'!$A:$Z,15,FALSE)</f>
        <v>#N/A</v>
      </c>
      <c r="M351" s="38" t="str">
        <f>IF(B351=1,'KELAS (REFERENSI)'!M351,IF(B351=2,'KELAS (REFERENSI)'!M366,IF(B351=3,'KELAS (REFERENSI)'!M381,IF(B351=4,'KELAS (REFERENSI)'!M396,""))))</f>
        <v/>
      </c>
      <c r="N351" s="38" t="str">
        <f>IF(B351=1,'KELAS (REFERENSI)'!N351,IF(B351=2,'KELAS (REFERENSI)'!N366,IF(B351=3,'KELAS (REFERENSI)'!N381,IF(B351=4,'KELAS (REFERENSI)'!N396,""))))</f>
        <v/>
      </c>
      <c r="O351" s="38" t="str">
        <f>IF(B351=1,'KELAS (REFERENSI)'!O351,IF(B351=2,'KELAS (REFERENSI)'!O366,IF(B351=3,'KELAS (REFERENSI)'!O381,IF(B351=4,'KELAS (REFERENSI)'!O396,""))))</f>
        <v/>
      </c>
      <c r="P351" s="38" t="str">
        <f>IF(B351=1,'KELAS (REFERENSI)'!P351,IF(B351=2,'KELAS (REFERENSI)'!P366,IF(B351=3,'KELAS (REFERENSI)'!P381,IF(B351=4,'KELAS (REFERENSI)'!P396,""))))</f>
        <v/>
      </c>
      <c r="Q351" s="38" t="str">
        <f t="shared" si="4"/>
        <v>BPS Kota Jakarta Timur</v>
      </c>
      <c r="R351" s="38" t="str">
        <f t="shared" si="56"/>
        <v/>
      </c>
      <c r="S351" s="38" t="str">
        <f t="shared" ref="S351:T351" si="359">S350</f>
        <v>15 Juni sampai dengan 31 Agustus 2026</v>
      </c>
      <c r="T351" s="38" t="str">
        <f t="shared" si="359"/>
        <v>31 Agustus 2026</v>
      </c>
      <c r="U351" s="41"/>
      <c r="V351" s="41"/>
      <c r="W351" s="42"/>
      <c r="X351" s="42"/>
      <c r="Y351" s="42"/>
      <c r="Z351" s="42"/>
    </row>
    <row r="352" ht="15.75" customHeight="1">
      <c r="A352" s="36" t="s">
        <v>5414</v>
      </c>
      <c r="B352" s="37"/>
      <c r="C352" s="37"/>
      <c r="D352" s="38" t="str">
        <f t="shared" si="1"/>
        <v/>
      </c>
      <c r="E352" s="38" t="str">
        <f>VLOOKUP(D352,'KELAS (REFERENSI)'!$E$1:$J$68,6,FALSE)</f>
        <v>#N/A</v>
      </c>
      <c r="F352" s="39" t="str">
        <f t="shared" si="2"/>
        <v>PETUGAS.0351/SPK/SE/PPL/3172/2026</v>
      </c>
      <c r="G352" s="40"/>
      <c r="H352" s="39" t="str">
        <f>VLOOKUP(G352,'MITRA (REFERENSI)'!$A:$Z,16,FALSE)</f>
        <v>#N/A</v>
      </c>
      <c r="I352" s="39" t="str">
        <f>VLOOKUP(G352,'MITRA (REFERENSI)'!$A:$Z,25,FALSE)</f>
        <v>#N/A</v>
      </c>
      <c r="J352" s="38" t="str">
        <f>VLOOKUP(G352,'MITRA (REFERENSI)'!$A:$Z,26,FALSE)</f>
        <v>#N/A</v>
      </c>
      <c r="K352" s="38" t="str">
        <f>VLOOKUP(G352,'MITRA (REFERENSI)'!$A:$Z,15,FALSE)</f>
        <v>#N/A</v>
      </c>
      <c r="L352" s="38" t="str">
        <f>VLOOKUP(G352,'MITRA (REFERENSI)'!$A:$Z,15,FALSE)</f>
        <v>#N/A</v>
      </c>
      <c r="M352" s="38" t="str">
        <f>IF(B352=1,'KELAS (REFERENSI)'!M352,IF(B352=2,'KELAS (REFERENSI)'!M367,IF(B352=3,'KELAS (REFERENSI)'!M382,IF(B352=4,'KELAS (REFERENSI)'!M397,""))))</f>
        <v/>
      </c>
      <c r="N352" s="38" t="str">
        <f>IF(B352=1,'KELAS (REFERENSI)'!N352,IF(B352=2,'KELAS (REFERENSI)'!N367,IF(B352=3,'KELAS (REFERENSI)'!N382,IF(B352=4,'KELAS (REFERENSI)'!N397,""))))</f>
        <v/>
      </c>
      <c r="O352" s="38" t="str">
        <f>IF(B352=1,'KELAS (REFERENSI)'!O352,IF(B352=2,'KELAS (REFERENSI)'!O367,IF(B352=3,'KELAS (REFERENSI)'!O382,IF(B352=4,'KELAS (REFERENSI)'!O397,""))))</f>
        <v/>
      </c>
      <c r="P352" s="38" t="str">
        <f>IF(B352=1,'KELAS (REFERENSI)'!P352,IF(B352=2,'KELAS (REFERENSI)'!P367,IF(B352=3,'KELAS (REFERENSI)'!P382,IF(B352=4,'KELAS (REFERENSI)'!P397,""))))</f>
        <v/>
      </c>
      <c r="Q352" s="38" t="str">
        <f t="shared" si="4"/>
        <v>BPS Kota Jakarta Timur</v>
      </c>
      <c r="R352" s="38" t="str">
        <f t="shared" si="56"/>
        <v/>
      </c>
      <c r="S352" s="38" t="str">
        <f t="shared" ref="S352:T352" si="360">S351</f>
        <v>15 Juni sampai dengan 31 Agustus 2026</v>
      </c>
      <c r="T352" s="38" t="str">
        <f t="shared" si="360"/>
        <v>31 Agustus 2026</v>
      </c>
      <c r="U352" s="41"/>
      <c r="V352" s="41"/>
      <c r="W352" s="42"/>
      <c r="X352" s="42"/>
      <c r="Y352" s="42"/>
      <c r="Z352" s="42"/>
    </row>
    <row r="353" ht="15.75" customHeight="1">
      <c r="A353" s="36" t="s">
        <v>5415</v>
      </c>
      <c r="B353" s="37"/>
      <c r="C353" s="37"/>
      <c r="D353" s="38" t="str">
        <f t="shared" si="1"/>
        <v/>
      </c>
      <c r="E353" s="38" t="str">
        <f>VLOOKUP(D353,'KELAS (REFERENSI)'!$E$1:$J$68,6,FALSE)</f>
        <v>#N/A</v>
      </c>
      <c r="F353" s="39" t="str">
        <f t="shared" si="2"/>
        <v>PETUGAS.0352/SPK/SE/PPL/3172/2026</v>
      </c>
      <c r="G353" s="40"/>
      <c r="H353" s="39" t="str">
        <f>VLOOKUP(G353,'MITRA (REFERENSI)'!$A:$Z,16,FALSE)</f>
        <v>#N/A</v>
      </c>
      <c r="I353" s="39" t="str">
        <f>VLOOKUP(G353,'MITRA (REFERENSI)'!$A:$Z,25,FALSE)</f>
        <v>#N/A</v>
      </c>
      <c r="J353" s="38" t="str">
        <f>VLOOKUP(G353,'MITRA (REFERENSI)'!$A:$Z,26,FALSE)</f>
        <v>#N/A</v>
      </c>
      <c r="K353" s="38" t="str">
        <f>VLOOKUP(G353,'MITRA (REFERENSI)'!$A:$Z,15,FALSE)</f>
        <v>#N/A</v>
      </c>
      <c r="L353" s="38" t="str">
        <f>VLOOKUP(G353,'MITRA (REFERENSI)'!$A:$Z,15,FALSE)</f>
        <v>#N/A</v>
      </c>
      <c r="M353" s="38" t="str">
        <f>IF(B353=1,'KELAS (REFERENSI)'!M353,IF(B353=2,'KELAS (REFERENSI)'!M368,IF(B353=3,'KELAS (REFERENSI)'!M383,IF(B353=4,'KELAS (REFERENSI)'!M398,""))))</f>
        <v/>
      </c>
      <c r="N353" s="38" t="str">
        <f>IF(B353=1,'KELAS (REFERENSI)'!N353,IF(B353=2,'KELAS (REFERENSI)'!N368,IF(B353=3,'KELAS (REFERENSI)'!N383,IF(B353=4,'KELAS (REFERENSI)'!N398,""))))</f>
        <v/>
      </c>
      <c r="O353" s="38" t="str">
        <f>IF(B353=1,'KELAS (REFERENSI)'!O353,IF(B353=2,'KELAS (REFERENSI)'!O368,IF(B353=3,'KELAS (REFERENSI)'!O383,IF(B353=4,'KELAS (REFERENSI)'!O398,""))))</f>
        <v/>
      </c>
      <c r="P353" s="38" t="str">
        <f>IF(B353=1,'KELAS (REFERENSI)'!P353,IF(B353=2,'KELAS (REFERENSI)'!P368,IF(B353=3,'KELAS (REFERENSI)'!P383,IF(B353=4,'KELAS (REFERENSI)'!P398,""))))</f>
        <v/>
      </c>
      <c r="Q353" s="38" t="str">
        <f t="shared" si="4"/>
        <v>BPS Kota Jakarta Timur</v>
      </c>
      <c r="R353" s="38" t="str">
        <f t="shared" si="56"/>
        <v/>
      </c>
      <c r="S353" s="38" t="str">
        <f t="shared" ref="S353:T353" si="361">S352</f>
        <v>15 Juni sampai dengan 31 Agustus 2026</v>
      </c>
      <c r="T353" s="38" t="str">
        <f t="shared" si="361"/>
        <v>31 Agustus 2026</v>
      </c>
      <c r="U353" s="41"/>
      <c r="V353" s="41"/>
      <c r="W353" s="42"/>
      <c r="X353" s="42"/>
      <c r="Y353" s="42"/>
      <c r="Z353" s="42"/>
    </row>
    <row r="354" ht="15.75" customHeight="1">
      <c r="A354" s="36" t="s">
        <v>5416</v>
      </c>
      <c r="B354" s="37"/>
      <c r="C354" s="37"/>
      <c r="D354" s="38" t="str">
        <f t="shared" si="1"/>
        <v/>
      </c>
      <c r="E354" s="38" t="str">
        <f>VLOOKUP(D354,'KELAS (REFERENSI)'!$E$1:$J$68,6,FALSE)</f>
        <v>#N/A</v>
      </c>
      <c r="F354" s="39" t="str">
        <f t="shared" si="2"/>
        <v>PETUGAS.0353/SPK/SE/PPL/3172/2026</v>
      </c>
      <c r="G354" s="40"/>
      <c r="H354" s="39" t="str">
        <f>VLOOKUP(G354,'MITRA (REFERENSI)'!$A:$Z,16,FALSE)</f>
        <v>#N/A</v>
      </c>
      <c r="I354" s="39" t="str">
        <f>VLOOKUP(G354,'MITRA (REFERENSI)'!$A:$Z,25,FALSE)</f>
        <v>#N/A</v>
      </c>
      <c r="J354" s="38" t="str">
        <f>VLOOKUP(G354,'MITRA (REFERENSI)'!$A:$Z,26,FALSE)</f>
        <v>#N/A</v>
      </c>
      <c r="K354" s="38" t="str">
        <f>VLOOKUP(G354,'MITRA (REFERENSI)'!$A:$Z,15,FALSE)</f>
        <v>#N/A</v>
      </c>
      <c r="L354" s="38" t="str">
        <f>VLOOKUP(G354,'MITRA (REFERENSI)'!$A:$Z,15,FALSE)</f>
        <v>#N/A</v>
      </c>
      <c r="M354" s="38" t="str">
        <f>IF(B354=1,'KELAS (REFERENSI)'!M354,IF(B354=2,'KELAS (REFERENSI)'!M369,IF(B354=3,'KELAS (REFERENSI)'!M384,IF(B354=4,'KELAS (REFERENSI)'!M399,""))))</f>
        <v/>
      </c>
      <c r="N354" s="38" t="str">
        <f>IF(B354=1,'KELAS (REFERENSI)'!N354,IF(B354=2,'KELAS (REFERENSI)'!N369,IF(B354=3,'KELAS (REFERENSI)'!N384,IF(B354=4,'KELAS (REFERENSI)'!N399,""))))</f>
        <v/>
      </c>
      <c r="O354" s="38" t="str">
        <f>IF(B354=1,'KELAS (REFERENSI)'!O354,IF(B354=2,'KELAS (REFERENSI)'!O369,IF(B354=3,'KELAS (REFERENSI)'!O384,IF(B354=4,'KELAS (REFERENSI)'!O399,""))))</f>
        <v/>
      </c>
      <c r="P354" s="38" t="str">
        <f>IF(B354=1,'KELAS (REFERENSI)'!P354,IF(B354=2,'KELAS (REFERENSI)'!P369,IF(B354=3,'KELAS (REFERENSI)'!P384,IF(B354=4,'KELAS (REFERENSI)'!P399,""))))</f>
        <v/>
      </c>
      <c r="Q354" s="38" t="str">
        <f t="shared" si="4"/>
        <v>BPS Kota Jakarta Timur</v>
      </c>
      <c r="R354" s="38" t="str">
        <f t="shared" si="56"/>
        <v/>
      </c>
      <c r="S354" s="38" t="str">
        <f t="shared" ref="S354:T354" si="362">S353</f>
        <v>15 Juni sampai dengan 31 Agustus 2026</v>
      </c>
      <c r="T354" s="38" t="str">
        <f t="shared" si="362"/>
        <v>31 Agustus 2026</v>
      </c>
      <c r="U354" s="41"/>
      <c r="V354" s="41"/>
      <c r="W354" s="42"/>
      <c r="X354" s="42"/>
      <c r="Y354" s="42"/>
      <c r="Z354" s="42"/>
    </row>
    <row r="355" ht="15.75" customHeight="1">
      <c r="A355" s="36" t="s">
        <v>5417</v>
      </c>
      <c r="B355" s="37"/>
      <c r="C355" s="37"/>
      <c r="D355" s="38" t="str">
        <f t="shared" si="1"/>
        <v/>
      </c>
      <c r="E355" s="38" t="str">
        <f>VLOOKUP(D355,'KELAS (REFERENSI)'!$E$1:$J$68,6,FALSE)</f>
        <v>#N/A</v>
      </c>
      <c r="F355" s="39" t="str">
        <f t="shared" si="2"/>
        <v>PETUGAS.0354/SPK/SE/PPL/3172/2026</v>
      </c>
      <c r="G355" s="40"/>
      <c r="H355" s="39" t="str">
        <f>VLOOKUP(G355,'MITRA (REFERENSI)'!$A:$Z,16,FALSE)</f>
        <v>#N/A</v>
      </c>
      <c r="I355" s="39" t="str">
        <f>VLOOKUP(G355,'MITRA (REFERENSI)'!$A:$Z,25,FALSE)</f>
        <v>#N/A</v>
      </c>
      <c r="J355" s="38" t="str">
        <f>VLOOKUP(G355,'MITRA (REFERENSI)'!$A:$Z,26,FALSE)</f>
        <v>#N/A</v>
      </c>
      <c r="K355" s="38" t="str">
        <f>VLOOKUP(G355,'MITRA (REFERENSI)'!$A:$Z,15,FALSE)</f>
        <v>#N/A</v>
      </c>
      <c r="L355" s="38" t="str">
        <f>VLOOKUP(G355,'MITRA (REFERENSI)'!$A:$Z,15,FALSE)</f>
        <v>#N/A</v>
      </c>
      <c r="M355" s="38" t="str">
        <f>IF(B355=1,'KELAS (REFERENSI)'!M355,IF(B355=2,'KELAS (REFERENSI)'!M370,IF(B355=3,'KELAS (REFERENSI)'!M385,IF(B355=4,'KELAS (REFERENSI)'!M400,""))))</f>
        <v/>
      </c>
      <c r="N355" s="38" t="str">
        <f>IF(B355=1,'KELAS (REFERENSI)'!N355,IF(B355=2,'KELAS (REFERENSI)'!N370,IF(B355=3,'KELAS (REFERENSI)'!N385,IF(B355=4,'KELAS (REFERENSI)'!N400,""))))</f>
        <v/>
      </c>
      <c r="O355" s="38" t="str">
        <f>IF(B355=1,'KELAS (REFERENSI)'!O355,IF(B355=2,'KELAS (REFERENSI)'!O370,IF(B355=3,'KELAS (REFERENSI)'!O385,IF(B355=4,'KELAS (REFERENSI)'!O400,""))))</f>
        <v/>
      </c>
      <c r="P355" s="38" t="str">
        <f>IF(B355=1,'KELAS (REFERENSI)'!P355,IF(B355=2,'KELAS (REFERENSI)'!P370,IF(B355=3,'KELAS (REFERENSI)'!P385,IF(B355=4,'KELAS (REFERENSI)'!P400,""))))</f>
        <v/>
      </c>
      <c r="Q355" s="38" t="str">
        <f t="shared" si="4"/>
        <v>BPS Kota Jakarta Timur</v>
      </c>
      <c r="R355" s="38" t="str">
        <f t="shared" si="56"/>
        <v/>
      </c>
      <c r="S355" s="38" t="str">
        <f t="shared" ref="S355:T355" si="363">S354</f>
        <v>15 Juni sampai dengan 31 Agustus 2026</v>
      </c>
      <c r="T355" s="38" t="str">
        <f t="shared" si="363"/>
        <v>31 Agustus 2026</v>
      </c>
      <c r="U355" s="41"/>
      <c r="V355" s="41"/>
      <c r="W355" s="42"/>
      <c r="X355" s="42"/>
      <c r="Y355" s="42"/>
      <c r="Z355" s="42"/>
    </row>
    <row r="356" ht="15.75" customHeight="1">
      <c r="A356" s="36" t="s">
        <v>5418</v>
      </c>
      <c r="B356" s="37"/>
      <c r="C356" s="37"/>
      <c r="D356" s="38" t="str">
        <f t="shared" si="1"/>
        <v/>
      </c>
      <c r="E356" s="38" t="str">
        <f>VLOOKUP(D356,'KELAS (REFERENSI)'!$E$1:$J$68,6,FALSE)</f>
        <v>#N/A</v>
      </c>
      <c r="F356" s="39" t="str">
        <f t="shared" si="2"/>
        <v>PETUGAS.0355/SPK/SE/PPL/3172/2026</v>
      </c>
      <c r="G356" s="40"/>
      <c r="H356" s="39" t="str">
        <f>VLOOKUP(G356,'MITRA (REFERENSI)'!$A:$Z,16,FALSE)</f>
        <v>#N/A</v>
      </c>
      <c r="I356" s="39" t="str">
        <f>VLOOKUP(G356,'MITRA (REFERENSI)'!$A:$Z,25,FALSE)</f>
        <v>#N/A</v>
      </c>
      <c r="J356" s="38" t="str">
        <f>VLOOKUP(G356,'MITRA (REFERENSI)'!$A:$Z,26,FALSE)</f>
        <v>#N/A</v>
      </c>
      <c r="K356" s="38" t="str">
        <f>VLOOKUP(G356,'MITRA (REFERENSI)'!$A:$Z,15,FALSE)</f>
        <v>#N/A</v>
      </c>
      <c r="L356" s="38" t="str">
        <f>VLOOKUP(G356,'MITRA (REFERENSI)'!$A:$Z,15,FALSE)</f>
        <v>#N/A</v>
      </c>
      <c r="M356" s="38" t="str">
        <f>IF(B356=1,'KELAS (REFERENSI)'!M356,IF(B356=2,'KELAS (REFERENSI)'!M371,IF(B356=3,'KELAS (REFERENSI)'!M386,IF(B356=4,'KELAS (REFERENSI)'!M401,""))))</f>
        <v/>
      </c>
      <c r="N356" s="38" t="str">
        <f>IF(B356=1,'KELAS (REFERENSI)'!N356,IF(B356=2,'KELAS (REFERENSI)'!N371,IF(B356=3,'KELAS (REFERENSI)'!N386,IF(B356=4,'KELAS (REFERENSI)'!N401,""))))</f>
        <v/>
      </c>
      <c r="O356" s="38" t="str">
        <f>IF(B356=1,'KELAS (REFERENSI)'!O356,IF(B356=2,'KELAS (REFERENSI)'!O371,IF(B356=3,'KELAS (REFERENSI)'!O386,IF(B356=4,'KELAS (REFERENSI)'!O401,""))))</f>
        <v/>
      </c>
      <c r="P356" s="38" t="str">
        <f>IF(B356=1,'KELAS (REFERENSI)'!P356,IF(B356=2,'KELAS (REFERENSI)'!P371,IF(B356=3,'KELAS (REFERENSI)'!P386,IF(B356=4,'KELAS (REFERENSI)'!P401,""))))</f>
        <v/>
      </c>
      <c r="Q356" s="38" t="str">
        <f t="shared" si="4"/>
        <v>BPS Kota Jakarta Timur</v>
      </c>
      <c r="R356" s="38" t="str">
        <f t="shared" si="56"/>
        <v/>
      </c>
      <c r="S356" s="38" t="str">
        <f t="shared" ref="S356:T356" si="364">S355</f>
        <v>15 Juni sampai dengan 31 Agustus 2026</v>
      </c>
      <c r="T356" s="38" t="str">
        <f t="shared" si="364"/>
        <v>31 Agustus 2026</v>
      </c>
      <c r="U356" s="41"/>
      <c r="V356" s="41"/>
      <c r="W356" s="42"/>
      <c r="X356" s="42"/>
      <c r="Y356" s="42"/>
      <c r="Z356" s="42"/>
    </row>
    <row r="357" ht="15.75" customHeight="1">
      <c r="A357" s="36" t="s">
        <v>5419</v>
      </c>
      <c r="B357" s="37"/>
      <c r="C357" s="37"/>
      <c r="D357" s="38" t="str">
        <f t="shared" si="1"/>
        <v/>
      </c>
      <c r="E357" s="38" t="str">
        <f>VLOOKUP(D357,'KELAS (REFERENSI)'!$E$1:$J$68,6,FALSE)</f>
        <v>#N/A</v>
      </c>
      <c r="F357" s="39" t="str">
        <f t="shared" si="2"/>
        <v>PETUGAS.0356/SPK/SE/PPL/3172/2026</v>
      </c>
      <c r="G357" s="40"/>
      <c r="H357" s="39" t="str">
        <f>VLOOKUP(G357,'MITRA (REFERENSI)'!$A:$Z,16,FALSE)</f>
        <v>#N/A</v>
      </c>
      <c r="I357" s="39" t="str">
        <f>VLOOKUP(G357,'MITRA (REFERENSI)'!$A:$Z,25,FALSE)</f>
        <v>#N/A</v>
      </c>
      <c r="J357" s="38" t="str">
        <f>VLOOKUP(G357,'MITRA (REFERENSI)'!$A:$Z,26,FALSE)</f>
        <v>#N/A</v>
      </c>
      <c r="K357" s="38" t="str">
        <f>VLOOKUP(G357,'MITRA (REFERENSI)'!$A:$Z,15,FALSE)</f>
        <v>#N/A</v>
      </c>
      <c r="L357" s="38" t="str">
        <f>VLOOKUP(G357,'MITRA (REFERENSI)'!$A:$Z,15,FALSE)</f>
        <v>#N/A</v>
      </c>
      <c r="M357" s="38" t="str">
        <f>IF(B357=1,'KELAS (REFERENSI)'!M357,IF(B357=2,'KELAS (REFERENSI)'!M372,IF(B357=3,'KELAS (REFERENSI)'!M387,IF(B357=4,'KELAS (REFERENSI)'!M402,""))))</f>
        <v/>
      </c>
      <c r="N357" s="38" t="str">
        <f>IF(B357=1,'KELAS (REFERENSI)'!N357,IF(B357=2,'KELAS (REFERENSI)'!N372,IF(B357=3,'KELAS (REFERENSI)'!N387,IF(B357=4,'KELAS (REFERENSI)'!N402,""))))</f>
        <v/>
      </c>
      <c r="O357" s="38" t="str">
        <f>IF(B357=1,'KELAS (REFERENSI)'!O357,IF(B357=2,'KELAS (REFERENSI)'!O372,IF(B357=3,'KELAS (REFERENSI)'!O387,IF(B357=4,'KELAS (REFERENSI)'!O402,""))))</f>
        <v/>
      </c>
      <c r="P357" s="38" t="str">
        <f>IF(B357=1,'KELAS (REFERENSI)'!P357,IF(B357=2,'KELAS (REFERENSI)'!P372,IF(B357=3,'KELAS (REFERENSI)'!P387,IF(B357=4,'KELAS (REFERENSI)'!P402,""))))</f>
        <v/>
      </c>
      <c r="Q357" s="38" t="str">
        <f t="shared" si="4"/>
        <v>BPS Kota Jakarta Timur</v>
      </c>
      <c r="R357" s="38" t="str">
        <f t="shared" si="56"/>
        <v/>
      </c>
      <c r="S357" s="38" t="str">
        <f t="shared" ref="S357:T357" si="365">S356</f>
        <v>15 Juni sampai dengan 31 Agustus 2026</v>
      </c>
      <c r="T357" s="38" t="str">
        <f t="shared" si="365"/>
        <v>31 Agustus 2026</v>
      </c>
      <c r="U357" s="41"/>
      <c r="V357" s="41"/>
      <c r="W357" s="42"/>
      <c r="X357" s="42"/>
      <c r="Y357" s="42"/>
      <c r="Z357" s="42"/>
    </row>
    <row r="358" ht="15.75" customHeight="1">
      <c r="A358" s="36" t="s">
        <v>5420</v>
      </c>
      <c r="B358" s="37"/>
      <c r="C358" s="37"/>
      <c r="D358" s="38" t="str">
        <f t="shared" si="1"/>
        <v/>
      </c>
      <c r="E358" s="38" t="str">
        <f>VLOOKUP(D358,'KELAS (REFERENSI)'!$E$1:$J$68,6,FALSE)</f>
        <v>#N/A</v>
      </c>
      <c r="F358" s="39" t="str">
        <f t="shared" si="2"/>
        <v>PETUGAS.0357/SPK/SE/PPL/3172/2026</v>
      </c>
      <c r="G358" s="40"/>
      <c r="H358" s="39" t="str">
        <f>VLOOKUP(G358,'MITRA (REFERENSI)'!$A:$Z,16,FALSE)</f>
        <v>#N/A</v>
      </c>
      <c r="I358" s="39" t="str">
        <f>VLOOKUP(G358,'MITRA (REFERENSI)'!$A:$Z,25,FALSE)</f>
        <v>#N/A</v>
      </c>
      <c r="J358" s="38" t="str">
        <f>VLOOKUP(G358,'MITRA (REFERENSI)'!$A:$Z,26,FALSE)</f>
        <v>#N/A</v>
      </c>
      <c r="K358" s="38" t="str">
        <f>VLOOKUP(G358,'MITRA (REFERENSI)'!$A:$Z,15,FALSE)</f>
        <v>#N/A</v>
      </c>
      <c r="L358" s="38" t="str">
        <f>VLOOKUP(G358,'MITRA (REFERENSI)'!$A:$Z,15,FALSE)</f>
        <v>#N/A</v>
      </c>
      <c r="M358" s="38" t="str">
        <f>IF(B358=1,'KELAS (REFERENSI)'!M358,IF(B358=2,'KELAS (REFERENSI)'!M373,IF(B358=3,'KELAS (REFERENSI)'!M388,IF(B358=4,'KELAS (REFERENSI)'!M403,""))))</f>
        <v/>
      </c>
      <c r="N358" s="38" t="str">
        <f>IF(B358=1,'KELAS (REFERENSI)'!N358,IF(B358=2,'KELAS (REFERENSI)'!N373,IF(B358=3,'KELAS (REFERENSI)'!N388,IF(B358=4,'KELAS (REFERENSI)'!N403,""))))</f>
        <v/>
      </c>
      <c r="O358" s="38" t="str">
        <f>IF(B358=1,'KELAS (REFERENSI)'!O358,IF(B358=2,'KELAS (REFERENSI)'!O373,IF(B358=3,'KELAS (REFERENSI)'!O388,IF(B358=4,'KELAS (REFERENSI)'!O403,""))))</f>
        <v/>
      </c>
      <c r="P358" s="38" t="str">
        <f>IF(B358=1,'KELAS (REFERENSI)'!P358,IF(B358=2,'KELAS (REFERENSI)'!P373,IF(B358=3,'KELAS (REFERENSI)'!P388,IF(B358=4,'KELAS (REFERENSI)'!P403,""))))</f>
        <v/>
      </c>
      <c r="Q358" s="38" t="str">
        <f t="shared" si="4"/>
        <v>BPS Kota Jakarta Timur</v>
      </c>
      <c r="R358" s="38" t="str">
        <f t="shared" si="56"/>
        <v/>
      </c>
      <c r="S358" s="38" t="str">
        <f t="shared" ref="S358:T358" si="366">S357</f>
        <v>15 Juni sampai dengan 31 Agustus 2026</v>
      </c>
      <c r="T358" s="38" t="str">
        <f t="shared" si="366"/>
        <v>31 Agustus 2026</v>
      </c>
      <c r="U358" s="41"/>
      <c r="V358" s="41"/>
      <c r="W358" s="42"/>
      <c r="X358" s="42"/>
      <c r="Y358" s="42"/>
      <c r="Z358" s="42"/>
    </row>
    <row r="359" ht="15.75" customHeight="1">
      <c r="A359" s="36" t="s">
        <v>5421</v>
      </c>
      <c r="B359" s="37"/>
      <c r="C359" s="37"/>
      <c r="D359" s="38" t="str">
        <f t="shared" si="1"/>
        <v/>
      </c>
      <c r="E359" s="38" t="str">
        <f>VLOOKUP(D359,'KELAS (REFERENSI)'!$E$1:$J$68,6,FALSE)</f>
        <v>#N/A</v>
      </c>
      <c r="F359" s="39" t="str">
        <f t="shared" si="2"/>
        <v>PETUGAS.0358/SPK/SE/PPL/3172/2026</v>
      </c>
      <c r="G359" s="40"/>
      <c r="H359" s="39" t="str">
        <f>VLOOKUP(G359,'MITRA (REFERENSI)'!$A:$Z,16,FALSE)</f>
        <v>#N/A</v>
      </c>
      <c r="I359" s="39" t="str">
        <f>VLOOKUP(G359,'MITRA (REFERENSI)'!$A:$Z,25,FALSE)</f>
        <v>#N/A</v>
      </c>
      <c r="J359" s="38" t="str">
        <f>VLOOKUP(G359,'MITRA (REFERENSI)'!$A:$Z,26,FALSE)</f>
        <v>#N/A</v>
      </c>
      <c r="K359" s="38" t="str">
        <f>VLOOKUP(G359,'MITRA (REFERENSI)'!$A:$Z,15,FALSE)</f>
        <v>#N/A</v>
      </c>
      <c r="L359" s="38" t="str">
        <f>VLOOKUP(G359,'MITRA (REFERENSI)'!$A:$Z,15,FALSE)</f>
        <v>#N/A</v>
      </c>
      <c r="M359" s="38" t="str">
        <f>IF(B359=1,'KELAS (REFERENSI)'!M359,IF(B359=2,'KELAS (REFERENSI)'!M374,IF(B359=3,'KELAS (REFERENSI)'!M389,IF(B359=4,'KELAS (REFERENSI)'!M404,""))))</f>
        <v/>
      </c>
      <c r="N359" s="38" t="str">
        <f>IF(B359=1,'KELAS (REFERENSI)'!N359,IF(B359=2,'KELAS (REFERENSI)'!N374,IF(B359=3,'KELAS (REFERENSI)'!N389,IF(B359=4,'KELAS (REFERENSI)'!N404,""))))</f>
        <v/>
      </c>
      <c r="O359" s="38" t="str">
        <f>IF(B359=1,'KELAS (REFERENSI)'!O359,IF(B359=2,'KELAS (REFERENSI)'!O374,IF(B359=3,'KELAS (REFERENSI)'!O389,IF(B359=4,'KELAS (REFERENSI)'!O404,""))))</f>
        <v/>
      </c>
      <c r="P359" s="38" t="str">
        <f>IF(B359=1,'KELAS (REFERENSI)'!P359,IF(B359=2,'KELAS (REFERENSI)'!P374,IF(B359=3,'KELAS (REFERENSI)'!P389,IF(B359=4,'KELAS (REFERENSI)'!P404,""))))</f>
        <v/>
      </c>
      <c r="Q359" s="38" t="str">
        <f t="shared" si="4"/>
        <v>BPS Kota Jakarta Timur</v>
      </c>
      <c r="R359" s="38" t="str">
        <f t="shared" si="56"/>
        <v/>
      </c>
      <c r="S359" s="38" t="str">
        <f t="shared" ref="S359:T359" si="367">S358</f>
        <v>15 Juni sampai dengan 31 Agustus 2026</v>
      </c>
      <c r="T359" s="38" t="str">
        <f t="shared" si="367"/>
        <v>31 Agustus 2026</v>
      </c>
      <c r="U359" s="41"/>
      <c r="V359" s="41"/>
      <c r="W359" s="42"/>
      <c r="X359" s="42"/>
      <c r="Y359" s="42"/>
      <c r="Z359" s="42"/>
    </row>
    <row r="360" ht="15.75" customHeight="1">
      <c r="A360" s="36" t="s">
        <v>5422</v>
      </c>
      <c r="B360" s="37"/>
      <c r="C360" s="37"/>
      <c r="D360" s="38" t="str">
        <f t="shared" si="1"/>
        <v/>
      </c>
      <c r="E360" s="38" t="str">
        <f>VLOOKUP(D360,'KELAS (REFERENSI)'!$E$1:$J$68,6,FALSE)</f>
        <v>#N/A</v>
      </c>
      <c r="F360" s="39" t="str">
        <f t="shared" si="2"/>
        <v>PETUGAS.0359/SPK/SE/PPL/3172/2026</v>
      </c>
      <c r="G360" s="40"/>
      <c r="H360" s="39" t="str">
        <f>VLOOKUP(G360,'MITRA (REFERENSI)'!$A:$Z,16,FALSE)</f>
        <v>#N/A</v>
      </c>
      <c r="I360" s="39" t="str">
        <f>VLOOKUP(G360,'MITRA (REFERENSI)'!$A:$Z,25,FALSE)</f>
        <v>#N/A</v>
      </c>
      <c r="J360" s="38" t="str">
        <f>VLOOKUP(G360,'MITRA (REFERENSI)'!$A:$Z,26,FALSE)</f>
        <v>#N/A</v>
      </c>
      <c r="K360" s="38" t="str">
        <f>VLOOKUP(G360,'MITRA (REFERENSI)'!$A:$Z,15,FALSE)</f>
        <v>#N/A</v>
      </c>
      <c r="L360" s="38" t="str">
        <f>VLOOKUP(G360,'MITRA (REFERENSI)'!$A:$Z,15,FALSE)</f>
        <v>#N/A</v>
      </c>
      <c r="M360" s="38" t="str">
        <f>IF(B360=1,'KELAS (REFERENSI)'!M360,IF(B360=2,'KELAS (REFERENSI)'!M375,IF(B360=3,'KELAS (REFERENSI)'!M390,IF(B360=4,'KELAS (REFERENSI)'!M405,""))))</f>
        <v/>
      </c>
      <c r="N360" s="38" t="str">
        <f>IF(B360=1,'KELAS (REFERENSI)'!N360,IF(B360=2,'KELAS (REFERENSI)'!N375,IF(B360=3,'KELAS (REFERENSI)'!N390,IF(B360=4,'KELAS (REFERENSI)'!N405,""))))</f>
        <v/>
      </c>
      <c r="O360" s="38" t="str">
        <f>IF(B360=1,'KELAS (REFERENSI)'!O360,IF(B360=2,'KELAS (REFERENSI)'!O375,IF(B360=3,'KELAS (REFERENSI)'!O390,IF(B360=4,'KELAS (REFERENSI)'!O405,""))))</f>
        <v/>
      </c>
      <c r="P360" s="38" t="str">
        <f>IF(B360=1,'KELAS (REFERENSI)'!P360,IF(B360=2,'KELAS (REFERENSI)'!P375,IF(B360=3,'KELAS (REFERENSI)'!P390,IF(B360=4,'KELAS (REFERENSI)'!P405,""))))</f>
        <v/>
      </c>
      <c r="Q360" s="38" t="str">
        <f t="shared" si="4"/>
        <v>BPS Kota Jakarta Timur</v>
      </c>
      <c r="R360" s="38" t="str">
        <f t="shared" si="56"/>
        <v/>
      </c>
      <c r="S360" s="38" t="str">
        <f t="shared" ref="S360:T360" si="368">S359</f>
        <v>15 Juni sampai dengan 31 Agustus 2026</v>
      </c>
      <c r="T360" s="38" t="str">
        <f t="shared" si="368"/>
        <v>31 Agustus 2026</v>
      </c>
      <c r="U360" s="41"/>
      <c r="V360" s="41"/>
      <c r="W360" s="42"/>
      <c r="X360" s="42"/>
      <c r="Y360" s="42"/>
      <c r="Z360" s="42"/>
    </row>
    <row r="361" ht="15.75" customHeight="1">
      <c r="A361" s="36" t="s">
        <v>5423</v>
      </c>
      <c r="B361" s="37"/>
      <c r="C361" s="37"/>
      <c r="D361" s="38" t="str">
        <f t="shared" si="1"/>
        <v/>
      </c>
      <c r="E361" s="38" t="str">
        <f>VLOOKUP(D361,'KELAS (REFERENSI)'!$E$1:$J$68,6,FALSE)</f>
        <v>#N/A</v>
      </c>
      <c r="F361" s="39" t="str">
        <f t="shared" si="2"/>
        <v>PETUGAS.0360/SPK/SE/PPL/3172/2026</v>
      </c>
      <c r="G361" s="40"/>
      <c r="H361" s="39" t="str">
        <f>VLOOKUP(G361,'MITRA (REFERENSI)'!$A:$Z,16,FALSE)</f>
        <v>#N/A</v>
      </c>
      <c r="I361" s="39" t="str">
        <f>VLOOKUP(G361,'MITRA (REFERENSI)'!$A:$Z,25,FALSE)</f>
        <v>#N/A</v>
      </c>
      <c r="J361" s="38" t="str">
        <f>VLOOKUP(G361,'MITRA (REFERENSI)'!$A:$Z,26,FALSE)</f>
        <v>#N/A</v>
      </c>
      <c r="K361" s="38" t="str">
        <f>VLOOKUP(G361,'MITRA (REFERENSI)'!$A:$Z,15,FALSE)</f>
        <v>#N/A</v>
      </c>
      <c r="L361" s="38" t="str">
        <f>VLOOKUP(G361,'MITRA (REFERENSI)'!$A:$Z,15,FALSE)</f>
        <v>#N/A</v>
      </c>
      <c r="M361" s="38" t="str">
        <f>IF(B361=1,'KELAS (REFERENSI)'!M361,IF(B361=2,'KELAS (REFERENSI)'!M376,IF(B361=3,'KELAS (REFERENSI)'!M391,IF(B361=4,'KELAS (REFERENSI)'!M406,""))))</f>
        <v/>
      </c>
      <c r="N361" s="38" t="str">
        <f>IF(B361=1,'KELAS (REFERENSI)'!N361,IF(B361=2,'KELAS (REFERENSI)'!N376,IF(B361=3,'KELAS (REFERENSI)'!N391,IF(B361=4,'KELAS (REFERENSI)'!N406,""))))</f>
        <v/>
      </c>
      <c r="O361" s="38" t="str">
        <f>IF(B361=1,'KELAS (REFERENSI)'!O361,IF(B361=2,'KELAS (REFERENSI)'!O376,IF(B361=3,'KELAS (REFERENSI)'!O391,IF(B361=4,'KELAS (REFERENSI)'!O406,""))))</f>
        <v/>
      </c>
      <c r="P361" s="38" t="str">
        <f>IF(B361=1,'KELAS (REFERENSI)'!P361,IF(B361=2,'KELAS (REFERENSI)'!P376,IF(B361=3,'KELAS (REFERENSI)'!P391,IF(B361=4,'KELAS (REFERENSI)'!P406,""))))</f>
        <v/>
      </c>
      <c r="Q361" s="38" t="str">
        <f t="shared" si="4"/>
        <v>BPS Kota Jakarta Timur</v>
      </c>
      <c r="R361" s="38" t="str">
        <f t="shared" si="56"/>
        <v/>
      </c>
      <c r="S361" s="38" t="str">
        <f t="shared" ref="S361:T361" si="369">S360</f>
        <v>15 Juni sampai dengan 31 Agustus 2026</v>
      </c>
      <c r="T361" s="38" t="str">
        <f t="shared" si="369"/>
        <v>31 Agustus 2026</v>
      </c>
      <c r="U361" s="41"/>
      <c r="V361" s="41"/>
      <c r="W361" s="42"/>
      <c r="X361" s="42"/>
      <c r="Y361" s="42"/>
      <c r="Z361" s="42"/>
    </row>
    <row r="362" ht="15.75" customHeight="1">
      <c r="A362" s="36" t="s">
        <v>5424</v>
      </c>
      <c r="B362" s="37"/>
      <c r="C362" s="37"/>
      <c r="D362" s="38" t="str">
        <f t="shared" si="1"/>
        <v/>
      </c>
      <c r="E362" s="38" t="str">
        <f>VLOOKUP(D362,'KELAS (REFERENSI)'!$E$1:$J$68,6,FALSE)</f>
        <v>#N/A</v>
      </c>
      <c r="F362" s="39" t="str">
        <f t="shared" si="2"/>
        <v>PETUGAS.0361/SPK/SE/PPL/3172/2026</v>
      </c>
      <c r="G362" s="40"/>
      <c r="H362" s="39" t="str">
        <f>VLOOKUP(G362,'MITRA (REFERENSI)'!$A:$Z,16,FALSE)</f>
        <v>#N/A</v>
      </c>
      <c r="I362" s="39" t="str">
        <f>VLOOKUP(G362,'MITRA (REFERENSI)'!$A:$Z,25,FALSE)</f>
        <v>#N/A</v>
      </c>
      <c r="J362" s="38" t="str">
        <f>VLOOKUP(G362,'MITRA (REFERENSI)'!$A:$Z,26,FALSE)</f>
        <v>#N/A</v>
      </c>
      <c r="K362" s="38" t="str">
        <f>VLOOKUP(G362,'MITRA (REFERENSI)'!$A:$Z,15,FALSE)</f>
        <v>#N/A</v>
      </c>
      <c r="L362" s="38" t="str">
        <f>VLOOKUP(G362,'MITRA (REFERENSI)'!$A:$Z,15,FALSE)</f>
        <v>#N/A</v>
      </c>
      <c r="M362" s="38" t="str">
        <f>IF(B362=1,'KELAS (REFERENSI)'!M362,IF(B362=2,'KELAS (REFERENSI)'!M377,IF(B362=3,'KELAS (REFERENSI)'!M392,IF(B362=4,'KELAS (REFERENSI)'!M407,""))))</f>
        <v/>
      </c>
      <c r="N362" s="38" t="str">
        <f>IF(B362=1,'KELAS (REFERENSI)'!N362,IF(B362=2,'KELAS (REFERENSI)'!N377,IF(B362=3,'KELAS (REFERENSI)'!N392,IF(B362=4,'KELAS (REFERENSI)'!N407,""))))</f>
        <v/>
      </c>
      <c r="O362" s="38" t="str">
        <f>IF(B362=1,'KELAS (REFERENSI)'!O362,IF(B362=2,'KELAS (REFERENSI)'!O377,IF(B362=3,'KELAS (REFERENSI)'!O392,IF(B362=4,'KELAS (REFERENSI)'!O407,""))))</f>
        <v/>
      </c>
      <c r="P362" s="38" t="str">
        <f>IF(B362=1,'KELAS (REFERENSI)'!P362,IF(B362=2,'KELAS (REFERENSI)'!P377,IF(B362=3,'KELAS (REFERENSI)'!P392,IF(B362=4,'KELAS (REFERENSI)'!P407,""))))</f>
        <v/>
      </c>
      <c r="Q362" s="38" t="str">
        <f t="shared" si="4"/>
        <v>BPS Kota Jakarta Timur</v>
      </c>
      <c r="R362" s="38" t="str">
        <f t="shared" si="56"/>
        <v/>
      </c>
      <c r="S362" s="38" t="str">
        <f t="shared" ref="S362:T362" si="370">S361</f>
        <v>15 Juni sampai dengan 31 Agustus 2026</v>
      </c>
      <c r="T362" s="38" t="str">
        <f t="shared" si="370"/>
        <v>31 Agustus 2026</v>
      </c>
      <c r="U362" s="41"/>
      <c r="V362" s="41"/>
      <c r="W362" s="42"/>
      <c r="X362" s="42"/>
      <c r="Y362" s="42"/>
      <c r="Z362" s="42"/>
    </row>
    <row r="363" ht="15.75" customHeight="1">
      <c r="A363" s="36" t="s">
        <v>5425</v>
      </c>
      <c r="B363" s="37"/>
      <c r="C363" s="37"/>
      <c r="D363" s="38" t="str">
        <f t="shared" si="1"/>
        <v/>
      </c>
      <c r="E363" s="38" t="str">
        <f>VLOOKUP(D363,'KELAS (REFERENSI)'!$E$1:$J$68,6,FALSE)</f>
        <v>#N/A</v>
      </c>
      <c r="F363" s="39" t="str">
        <f t="shared" si="2"/>
        <v>PETUGAS.0362/SPK/SE/PPL/3172/2026</v>
      </c>
      <c r="G363" s="40"/>
      <c r="H363" s="39" t="str">
        <f>VLOOKUP(G363,'MITRA (REFERENSI)'!$A:$Z,16,FALSE)</f>
        <v>#N/A</v>
      </c>
      <c r="I363" s="39" t="str">
        <f>VLOOKUP(G363,'MITRA (REFERENSI)'!$A:$Z,25,FALSE)</f>
        <v>#N/A</v>
      </c>
      <c r="J363" s="38" t="str">
        <f>VLOOKUP(G363,'MITRA (REFERENSI)'!$A:$Z,26,FALSE)</f>
        <v>#N/A</v>
      </c>
      <c r="K363" s="38" t="str">
        <f>VLOOKUP(G363,'MITRA (REFERENSI)'!$A:$Z,15,FALSE)</f>
        <v>#N/A</v>
      </c>
      <c r="L363" s="38" t="str">
        <f>VLOOKUP(G363,'MITRA (REFERENSI)'!$A:$Z,15,FALSE)</f>
        <v>#N/A</v>
      </c>
      <c r="M363" s="38" t="str">
        <f>IF(B363=1,'KELAS (REFERENSI)'!M363,IF(B363=2,'KELAS (REFERENSI)'!M378,IF(B363=3,'KELAS (REFERENSI)'!M393,IF(B363=4,'KELAS (REFERENSI)'!M408,""))))</f>
        <v/>
      </c>
      <c r="N363" s="38" t="str">
        <f>IF(B363=1,'KELAS (REFERENSI)'!N363,IF(B363=2,'KELAS (REFERENSI)'!N378,IF(B363=3,'KELAS (REFERENSI)'!N393,IF(B363=4,'KELAS (REFERENSI)'!N408,""))))</f>
        <v/>
      </c>
      <c r="O363" s="38" t="str">
        <f>IF(B363=1,'KELAS (REFERENSI)'!O363,IF(B363=2,'KELAS (REFERENSI)'!O378,IF(B363=3,'KELAS (REFERENSI)'!O393,IF(B363=4,'KELAS (REFERENSI)'!O408,""))))</f>
        <v/>
      </c>
      <c r="P363" s="38" t="str">
        <f>IF(B363=1,'KELAS (REFERENSI)'!P363,IF(B363=2,'KELAS (REFERENSI)'!P378,IF(B363=3,'KELAS (REFERENSI)'!P393,IF(B363=4,'KELAS (REFERENSI)'!P408,""))))</f>
        <v/>
      </c>
      <c r="Q363" s="38" t="str">
        <f t="shared" si="4"/>
        <v>BPS Kota Jakarta Timur</v>
      </c>
      <c r="R363" s="38" t="str">
        <f t="shared" si="56"/>
        <v/>
      </c>
      <c r="S363" s="38" t="str">
        <f t="shared" ref="S363:T363" si="371">S362</f>
        <v>15 Juni sampai dengan 31 Agustus 2026</v>
      </c>
      <c r="T363" s="38" t="str">
        <f t="shared" si="371"/>
        <v>31 Agustus 2026</v>
      </c>
      <c r="U363" s="41"/>
      <c r="V363" s="41"/>
      <c r="W363" s="42"/>
      <c r="X363" s="42"/>
      <c r="Y363" s="42"/>
      <c r="Z363" s="42"/>
    </row>
    <row r="364" ht="15.75" customHeight="1">
      <c r="A364" s="36" t="s">
        <v>5426</v>
      </c>
      <c r="B364" s="37"/>
      <c r="C364" s="37"/>
      <c r="D364" s="38" t="str">
        <f t="shared" si="1"/>
        <v/>
      </c>
      <c r="E364" s="38" t="str">
        <f>VLOOKUP(D364,'KELAS (REFERENSI)'!$E$1:$J$68,6,FALSE)</f>
        <v>#N/A</v>
      </c>
      <c r="F364" s="39" t="str">
        <f t="shared" si="2"/>
        <v>PETUGAS.0363/SPK/SE/PPL/3172/2026</v>
      </c>
      <c r="G364" s="40"/>
      <c r="H364" s="39" t="str">
        <f>VLOOKUP(G364,'MITRA (REFERENSI)'!$A:$Z,16,FALSE)</f>
        <v>#N/A</v>
      </c>
      <c r="I364" s="39" t="str">
        <f>VLOOKUP(G364,'MITRA (REFERENSI)'!$A:$Z,25,FALSE)</f>
        <v>#N/A</v>
      </c>
      <c r="J364" s="38" t="str">
        <f>VLOOKUP(G364,'MITRA (REFERENSI)'!$A:$Z,26,FALSE)</f>
        <v>#N/A</v>
      </c>
      <c r="K364" s="38" t="str">
        <f>VLOOKUP(G364,'MITRA (REFERENSI)'!$A:$Z,15,FALSE)</f>
        <v>#N/A</v>
      </c>
      <c r="L364" s="38" t="str">
        <f>VLOOKUP(G364,'MITRA (REFERENSI)'!$A:$Z,15,FALSE)</f>
        <v>#N/A</v>
      </c>
      <c r="M364" s="38" t="str">
        <f>IF(B364=1,'KELAS (REFERENSI)'!M364,IF(B364=2,'KELAS (REFERENSI)'!M379,IF(B364=3,'KELAS (REFERENSI)'!M394,IF(B364=4,'KELAS (REFERENSI)'!M409,""))))</f>
        <v/>
      </c>
      <c r="N364" s="38" t="str">
        <f>IF(B364=1,'KELAS (REFERENSI)'!N364,IF(B364=2,'KELAS (REFERENSI)'!N379,IF(B364=3,'KELAS (REFERENSI)'!N394,IF(B364=4,'KELAS (REFERENSI)'!N409,""))))</f>
        <v/>
      </c>
      <c r="O364" s="38" t="str">
        <f>IF(B364=1,'KELAS (REFERENSI)'!O364,IF(B364=2,'KELAS (REFERENSI)'!O379,IF(B364=3,'KELAS (REFERENSI)'!O394,IF(B364=4,'KELAS (REFERENSI)'!O409,""))))</f>
        <v/>
      </c>
      <c r="P364" s="38" t="str">
        <f>IF(B364=1,'KELAS (REFERENSI)'!P364,IF(B364=2,'KELAS (REFERENSI)'!P379,IF(B364=3,'KELAS (REFERENSI)'!P394,IF(B364=4,'KELAS (REFERENSI)'!P409,""))))</f>
        <v/>
      </c>
      <c r="Q364" s="38" t="str">
        <f t="shared" si="4"/>
        <v>BPS Kota Jakarta Timur</v>
      </c>
      <c r="R364" s="38" t="str">
        <f t="shared" si="56"/>
        <v/>
      </c>
      <c r="S364" s="38" t="str">
        <f t="shared" ref="S364:T364" si="372">S363</f>
        <v>15 Juni sampai dengan 31 Agustus 2026</v>
      </c>
      <c r="T364" s="38" t="str">
        <f t="shared" si="372"/>
        <v>31 Agustus 2026</v>
      </c>
      <c r="U364" s="41"/>
      <c r="V364" s="41"/>
      <c r="W364" s="42"/>
      <c r="X364" s="42"/>
      <c r="Y364" s="42"/>
      <c r="Z364" s="42"/>
    </row>
    <row r="365" ht="15.75" customHeight="1">
      <c r="A365" s="36" t="s">
        <v>5427</v>
      </c>
      <c r="B365" s="37"/>
      <c r="C365" s="37"/>
      <c r="D365" s="38" t="str">
        <f t="shared" si="1"/>
        <v/>
      </c>
      <c r="E365" s="38" t="str">
        <f>VLOOKUP(D365,'KELAS (REFERENSI)'!$E$1:$J$68,6,FALSE)</f>
        <v>#N/A</v>
      </c>
      <c r="F365" s="39" t="str">
        <f t="shared" si="2"/>
        <v>PETUGAS.0364/SPK/SE/PPL/3172/2026</v>
      </c>
      <c r="G365" s="40"/>
      <c r="H365" s="39" t="str">
        <f>VLOOKUP(G365,'MITRA (REFERENSI)'!$A:$Z,16,FALSE)</f>
        <v>#N/A</v>
      </c>
      <c r="I365" s="39" t="str">
        <f>VLOOKUP(G365,'MITRA (REFERENSI)'!$A:$Z,25,FALSE)</f>
        <v>#N/A</v>
      </c>
      <c r="J365" s="38" t="str">
        <f>VLOOKUP(G365,'MITRA (REFERENSI)'!$A:$Z,26,FALSE)</f>
        <v>#N/A</v>
      </c>
      <c r="K365" s="38" t="str">
        <f>VLOOKUP(G365,'MITRA (REFERENSI)'!$A:$Z,15,FALSE)</f>
        <v>#N/A</v>
      </c>
      <c r="L365" s="38" t="str">
        <f>VLOOKUP(G365,'MITRA (REFERENSI)'!$A:$Z,15,FALSE)</f>
        <v>#N/A</v>
      </c>
      <c r="M365" s="38" t="str">
        <f>IF(B365=1,'KELAS (REFERENSI)'!M365,IF(B365=2,'KELAS (REFERENSI)'!M380,IF(B365=3,'KELAS (REFERENSI)'!M395,IF(B365=4,'KELAS (REFERENSI)'!M410,""))))</f>
        <v/>
      </c>
      <c r="N365" s="38" t="str">
        <f>IF(B365=1,'KELAS (REFERENSI)'!N365,IF(B365=2,'KELAS (REFERENSI)'!N380,IF(B365=3,'KELAS (REFERENSI)'!N395,IF(B365=4,'KELAS (REFERENSI)'!N410,""))))</f>
        <v/>
      </c>
      <c r="O365" s="38" t="str">
        <f>IF(B365=1,'KELAS (REFERENSI)'!O365,IF(B365=2,'KELAS (REFERENSI)'!O380,IF(B365=3,'KELAS (REFERENSI)'!O395,IF(B365=4,'KELAS (REFERENSI)'!O410,""))))</f>
        <v/>
      </c>
      <c r="P365" s="38" t="str">
        <f>IF(B365=1,'KELAS (REFERENSI)'!P365,IF(B365=2,'KELAS (REFERENSI)'!P380,IF(B365=3,'KELAS (REFERENSI)'!P395,IF(B365=4,'KELAS (REFERENSI)'!P410,""))))</f>
        <v/>
      </c>
      <c r="Q365" s="38" t="str">
        <f t="shared" si="4"/>
        <v>BPS Kota Jakarta Timur</v>
      </c>
      <c r="R365" s="38" t="str">
        <f t="shared" si="56"/>
        <v/>
      </c>
      <c r="S365" s="38" t="str">
        <f t="shared" ref="S365:T365" si="373">S364</f>
        <v>15 Juni sampai dengan 31 Agustus 2026</v>
      </c>
      <c r="T365" s="38" t="str">
        <f t="shared" si="373"/>
        <v>31 Agustus 2026</v>
      </c>
      <c r="U365" s="41"/>
      <c r="V365" s="41"/>
      <c r="W365" s="42"/>
      <c r="X365" s="42"/>
      <c r="Y365" s="42"/>
      <c r="Z365" s="42"/>
    </row>
    <row r="366" ht="15.75" customHeight="1">
      <c r="A366" s="36" t="s">
        <v>5428</v>
      </c>
      <c r="B366" s="37"/>
      <c r="C366" s="37"/>
      <c r="D366" s="38" t="str">
        <f t="shared" si="1"/>
        <v/>
      </c>
      <c r="E366" s="38" t="str">
        <f>VLOOKUP(D366,'KELAS (REFERENSI)'!$E$1:$J$68,6,FALSE)</f>
        <v>#N/A</v>
      </c>
      <c r="F366" s="39" t="str">
        <f t="shared" si="2"/>
        <v>PETUGAS.0365/SPK/SE/PPL/3172/2026</v>
      </c>
      <c r="G366" s="40"/>
      <c r="H366" s="39" t="str">
        <f>VLOOKUP(G366,'MITRA (REFERENSI)'!$A:$Z,16,FALSE)</f>
        <v>#N/A</v>
      </c>
      <c r="I366" s="39" t="str">
        <f>VLOOKUP(G366,'MITRA (REFERENSI)'!$A:$Z,25,FALSE)</f>
        <v>#N/A</v>
      </c>
      <c r="J366" s="38" t="str">
        <f>VLOOKUP(G366,'MITRA (REFERENSI)'!$A:$Z,26,FALSE)</f>
        <v>#N/A</v>
      </c>
      <c r="K366" s="38" t="str">
        <f>VLOOKUP(G366,'MITRA (REFERENSI)'!$A:$Z,15,FALSE)</f>
        <v>#N/A</v>
      </c>
      <c r="L366" s="38" t="str">
        <f>VLOOKUP(G366,'MITRA (REFERENSI)'!$A:$Z,15,FALSE)</f>
        <v>#N/A</v>
      </c>
      <c r="M366" s="38" t="str">
        <f>IF(B366=1,'KELAS (REFERENSI)'!M366,IF(B366=2,'KELAS (REFERENSI)'!M381,IF(B366=3,'KELAS (REFERENSI)'!M396,IF(B366=4,'KELAS (REFERENSI)'!M411,""))))</f>
        <v/>
      </c>
      <c r="N366" s="38" t="str">
        <f>IF(B366=1,'KELAS (REFERENSI)'!N366,IF(B366=2,'KELAS (REFERENSI)'!N381,IF(B366=3,'KELAS (REFERENSI)'!N396,IF(B366=4,'KELAS (REFERENSI)'!N411,""))))</f>
        <v/>
      </c>
      <c r="O366" s="38" t="str">
        <f>IF(B366=1,'KELAS (REFERENSI)'!O366,IF(B366=2,'KELAS (REFERENSI)'!O381,IF(B366=3,'KELAS (REFERENSI)'!O396,IF(B366=4,'KELAS (REFERENSI)'!O411,""))))</f>
        <v/>
      </c>
      <c r="P366" s="38" t="str">
        <f>IF(B366=1,'KELAS (REFERENSI)'!P366,IF(B366=2,'KELAS (REFERENSI)'!P381,IF(B366=3,'KELAS (REFERENSI)'!P396,IF(B366=4,'KELAS (REFERENSI)'!P411,""))))</f>
        <v/>
      </c>
      <c r="Q366" s="38" t="str">
        <f t="shared" si="4"/>
        <v>BPS Kota Jakarta Timur</v>
      </c>
      <c r="R366" s="38" t="str">
        <f t="shared" si="56"/>
        <v/>
      </c>
      <c r="S366" s="38" t="str">
        <f t="shared" ref="S366:T366" si="374">S365</f>
        <v>15 Juni sampai dengan 31 Agustus 2026</v>
      </c>
      <c r="T366" s="38" t="str">
        <f t="shared" si="374"/>
        <v>31 Agustus 2026</v>
      </c>
      <c r="U366" s="41"/>
      <c r="V366" s="41"/>
      <c r="W366" s="42"/>
      <c r="X366" s="42"/>
      <c r="Y366" s="42"/>
      <c r="Z366" s="42"/>
    </row>
    <row r="367" ht="15.75" customHeight="1">
      <c r="A367" s="36" t="s">
        <v>5429</v>
      </c>
      <c r="B367" s="37"/>
      <c r="C367" s="37"/>
      <c r="D367" s="38" t="str">
        <f t="shared" si="1"/>
        <v/>
      </c>
      <c r="E367" s="38" t="str">
        <f>VLOOKUP(D367,'KELAS (REFERENSI)'!$E$1:$J$68,6,FALSE)</f>
        <v>#N/A</v>
      </c>
      <c r="F367" s="39" t="str">
        <f t="shared" si="2"/>
        <v>PETUGAS.0366/SPK/SE/PPL/3172/2026</v>
      </c>
      <c r="G367" s="40"/>
      <c r="H367" s="39" t="str">
        <f>VLOOKUP(G367,'MITRA (REFERENSI)'!$A:$Z,16,FALSE)</f>
        <v>#N/A</v>
      </c>
      <c r="I367" s="39" t="str">
        <f>VLOOKUP(G367,'MITRA (REFERENSI)'!$A:$Z,25,FALSE)</f>
        <v>#N/A</v>
      </c>
      <c r="J367" s="38" t="str">
        <f>VLOOKUP(G367,'MITRA (REFERENSI)'!$A:$Z,26,FALSE)</f>
        <v>#N/A</v>
      </c>
      <c r="K367" s="38" t="str">
        <f>VLOOKUP(G367,'MITRA (REFERENSI)'!$A:$Z,15,FALSE)</f>
        <v>#N/A</v>
      </c>
      <c r="L367" s="38" t="str">
        <f>VLOOKUP(G367,'MITRA (REFERENSI)'!$A:$Z,15,FALSE)</f>
        <v>#N/A</v>
      </c>
      <c r="M367" s="38" t="str">
        <f>IF(B367=1,'KELAS (REFERENSI)'!M367,IF(B367=2,'KELAS (REFERENSI)'!M382,IF(B367=3,'KELAS (REFERENSI)'!M397,IF(B367=4,'KELAS (REFERENSI)'!M412,""))))</f>
        <v/>
      </c>
      <c r="N367" s="38" t="str">
        <f>IF(B367=1,'KELAS (REFERENSI)'!N367,IF(B367=2,'KELAS (REFERENSI)'!N382,IF(B367=3,'KELAS (REFERENSI)'!N397,IF(B367=4,'KELAS (REFERENSI)'!N412,""))))</f>
        <v/>
      </c>
      <c r="O367" s="38" t="str">
        <f>IF(B367=1,'KELAS (REFERENSI)'!O367,IF(B367=2,'KELAS (REFERENSI)'!O382,IF(B367=3,'KELAS (REFERENSI)'!O397,IF(B367=4,'KELAS (REFERENSI)'!O412,""))))</f>
        <v/>
      </c>
      <c r="P367" s="38" t="str">
        <f>IF(B367=1,'KELAS (REFERENSI)'!P367,IF(B367=2,'KELAS (REFERENSI)'!P382,IF(B367=3,'KELAS (REFERENSI)'!P397,IF(B367=4,'KELAS (REFERENSI)'!P412,""))))</f>
        <v/>
      </c>
      <c r="Q367" s="38" t="str">
        <f t="shared" si="4"/>
        <v>BPS Kota Jakarta Timur</v>
      </c>
      <c r="R367" s="38" t="str">
        <f t="shared" si="56"/>
        <v/>
      </c>
      <c r="S367" s="38" t="str">
        <f t="shared" ref="S367:T367" si="375">S366</f>
        <v>15 Juni sampai dengan 31 Agustus 2026</v>
      </c>
      <c r="T367" s="38" t="str">
        <f t="shared" si="375"/>
        <v>31 Agustus 2026</v>
      </c>
      <c r="U367" s="41"/>
      <c r="V367" s="41"/>
      <c r="W367" s="42"/>
      <c r="X367" s="42"/>
      <c r="Y367" s="42"/>
      <c r="Z367" s="42"/>
    </row>
    <row r="368" ht="15.75" customHeight="1">
      <c r="A368" s="36" t="s">
        <v>5430</v>
      </c>
      <c r="B368" s="37"/>
      <c r="C368" s="37"/>
      <c r="D368" s="38" t="str">
        <f t="shared" si="1"/>
        <v/>
      </c>
      <c r="E368" s="38" t="str">
        <f>VLOOKUP(D368,'KELAS (REFERENSI)'!$E$1:$J$68,6,FALSE)</f>
        <v>#N/A</v>
      </c>
      <c r="F368" s="39" t="str">
        <f t="shared" si="2"/>
        <v>PETUGAS.0367/SPK/SE/PPL/3172/2026</v>
      </c>
      <c r="G368" s="40"/>
      <c r="H368" s="39" t="str">
        <f>VLOOKUP(G368,'MITRA (REFERENSI)'!$A:$Z,16,FALSE)</f>
        <v>#N/A</v>
      </c>
      <c r="I368" s="39" t="str">
        <f>VLOOKUP(G368,'MITRA (REFERENSI)'!$A:$Z,25,FALSE)</f>
        <v>#N/A</v>
      </c>
      <c r="J368" s="38" t="str">
        <f>VLOOKUP(G368,'MITRA (REFERENSI)'!$A:$Z,26,FALSE)</f>
        <v>#N/A</v>
      </c>
      <c r="K368" s="38" t="str">
        <f>VLOOKUP(G368,'MITRA (REFERENSI)'!$A:$Z,15,FALSE)</f>
        <v>#N/A</v>
      </c>
      <c r="L368" s="38" t="str">
        <f>VLOOKUP(G368,'MITRA (REFERENSI)'!$A:$Z,15,FALSE)</f>
        <v>#N/A</v>
      </c>
      <c r="M368" s="38" t="str">
        <f>IF(B368=1,'KELAS (REFERENSI)'!M368,IF(B368=2,'KELAS (REFERENSI)'!M383,IF(B368=3,'KELAS (REFERENSI)'!M398,IF(B368=4,'KELAS (REFERENSI)'!M413,""))))</f>
        <v/>
      </c>
      <c r="N368" s="38" t="str">
        <f>IF(B368=1,'KELAS (REFERENSI)'!N368,IF(B368=2,'KELAS (REFERENSI)'!N383,IF(B368=3,'KELAS (REFERENSI)'!N398,IF(B368=4,'KELAS (REFERENSI)'!N413,""))))</f>
        <v/>
      </c>
      <c r="O368" s="38" t="str">
        <f>IF(B368=1,'KELAS (REFERENSI)'!O368,IF(B368=2,'KELAS (REFERENSI)'!O383,IF(B368=3,'KELAS (REFERENSI)'!O398,IF(B368=4,'KELAS (REFERENSI)'!O413,""))))</f>
        <v/>
      </c>
      <c r="P368" s="38" t="str">
        <f>IF(B368=1,'KELAS (REFERENSI)'!P368,IF(B368=2,'KELAS (REFERENSI)'!P383,IF(B368=3,'KELAS (REFERENSI)'!P398,IF(B368=4,'KELAS (REFERENSI)'!P413,""))))</f>
        <v/>
      </c>
      <c r="Q368" s="38" t="str">
        <f t="shared" si="4"/>
        <v>BPS Kota Jakarta Timur</v>
      </c>
      <c r="R368" s="38" t="str">
        <f t="shared" si="56"/>
        <v/>
      </c>
      <c r="S368" s="38" t="str">
        <f t="shared" ref="S368:T368" si="376">S367</f>
        <v>15 Juni sampai dengan 31 Agustus 2026</v>
      </c>
      <c r="T368" s="38" t="str">
        <f t="shared" si="376"/>
        <v>31 Agustus 2026</v>
      </c>
      <c r="U368" s="41"/>
      <c r="V368" s="41"/>
      <c r="W368" s="42"/>
      <c r="X368" s="42"/>
      <c r="Y368" s="42"/>
      <c r="Z368" s="42"/>
    </row>
    <row r="369" ht="15.75" customHeight="1">
      <c r="A369" s="36" t="s">
        <v>5431</v>
      </c>
      <c r="B369" s="37"/>
      <c r="C369" s="37"/>
      <c r="D369" s="38" t="str">
        <f t="shared" si="1"/>
        <v/>
      </c>
      <c r="E369" s="38" t="str">
        <f>VLOOKUP(D369,'KELAS (REFERENSI)'!$E$1:$J$68,6,FALSE)</f>
        <v>#N/A</v>
      </c>
      <c r="F369" s="39" t="str">
        <f t="shared" si="2"/>
        <v>PETUGAS.0368/SPK/SE/PPL/3172/2026</v>
      </c>
      <c r="G369" s="40"/>
      <c r="H369" s="39" t="str">
        <f>VLOOKUP(G369,'MITRA (REFERENSI)'!$A:$Z,16,FALSE)</f>
        <v>#N/A</v>
      </c>
      <c r="I369" s="39" t="str">
        <f>VLOOKUP(G369,'MITRA (REFERENSI)'!$A:$Z,25,FALSE)</f>
        <v>#N/A</v>
      </c>
      <c r="J369" s="38" t="str">
        <f>VLOOKUP(G369,'MITRA (REFERENSI)'!$A:$Z,26,FALSE)</f>
        <v>#N/A</v>
      </c>
      <c r="K369" s="38" t="str">
        <f>VLOOKUP(G369,'MITRA (REFERENSI)'!$A:$Z,15,FALSE)</f>
        <v>#N/A</v>
      </c>
      <c r="L369" s="38" t="str">
        <f>VLOOKUP(G369,'MITRA (REFERENSI)'!$A:$Z,15,FALSE)</f>
        <v>#N/A</v>
      </c>
      <c r="M369" s="38" t="str">
        <f>IF(B369=1,'KELAS (REFERENSI)'!M369,IF(B369=2,'KELAS (REFERENSI)'!M384,IF(B369=3,'KELAS (REFERENSI)'!M399,IF(B369=4,'KELAS (REFERENSI)'!M414,""))))</f>
        <v/>
      </c>
      <c r="N369" s="38" t="str">
        <f>IF(B369=1,'KELAS (REFERENSI)'!N369,IF(B369=2,'KELAS (REFERENSI)'!N384,IF(B369=3,'KELAS (REFERENSI)'!N399,IF(B369=4,'KELAS (REFERENSI)'!N414,""))))</f>
        <v/>
      </c>
      <c r="O369" s="38" t="str">
        <f>IF(B369=1,'KELAS (REFERENSI)'!O369,IF(B369=2,'KELAS (REFERENSI)'!O384,IF(B369=3,'KELAS (REFERENSI)'!O399,IF(B369=4,'KELAS (REFERENSI)'!O414,""))))</f>
        <v/>
      </c>
      <c r="P369" s="38" t="str">
        <f>IF(B369=1,'KELAS (REFERENSI)'!P369,IF(B369=2,'KELAS (REFERENSI)'!P384,IF(B369=3,'KELAS (REFERENSI)'!P399,IF(B369=4,'KELAS (REFERENSI)'!P414,""))))</f>
        <v/>
      </c>
      <c r="Q369" s="38" t="str">
        <f t="shared" si="4"/>
        <v>BPS Kota Jakarta Timur</v>
      </c>
      <c r="R369" s="38" t="str">
        <f t="shared" si="56"/>
        <v/>
      </c>
      <c r="S369" s="38" t="str">
        <f t="shared" ref="S369:T369" si="377">S368</f>
        <v>15 Juni sampai dengan 31 Agustus 2026</v>
      </c>
      <c r="T369" s="38" t="str">
        <f t="shared" si="377"/>
        <v>31 Agustus 2026</v>
      </c>
      <c r="U369" s="41"/>
      <c r="V369" s="41"/>
      <c r="W369" s="42"/>
      <c r="X369" s="42"/>
      <c r="Y369" s="42"/>
      <c r="Z369" s="42"/>
    </row>
    <row r="370" ht="15.75" customHeight="1">
      <c r="A370" s="36" t="s">
        <v>5432</v>
      </c>
      <c r="B370" s="37"/>
      <c r="C370" s="37"/>
      <c r="D370" s="38" t="str">
        <f t="shared" si="1"/>
        <v/>
      </c>
      <c r="E370" s="38" t="str">
        <f>VLOOKUP(D370,'KELAS (REFERENSI)'!$E$1:$J$68,6,FALSE)</f>
        <v>#N/A</v>
      </c>
      <c r="F370" s="39" t="str">
        <f t="shared" si="2"/>
        <v>PETUGAS.0369/SPK/SE/PPL/3172/2026</v>
      </c>
      <c r="G370" s="40"/>
      <c r="H370" s="39" t="str">
        <f>VLOOKUP(G370,'MITRA (REFERENSI)'!$A:$Z,16,FALSE)</f>
        <v>#N/A</v>
      </c>
      <c r="I370" s="39" t="str">
        <f>VLOOKUP(G370,'MITRA (REFERENSI)'!$A:$Z,25,FALSE)</f>
        <v>#N/A</v>
      </c>
      <c r="J370" s="38" t="str">
        <f>VLOOKUP(G370,'MITRA (REFERENSI)'!$A:$Z,26,FALSE)</f>
        <v>#N/A</v>
      </c>
      <c r="K370" s="38" t="str">
        <f>VLOOKUP(G370,'MITRA (REFERENSI)'!$A:$Z,15,FALSE)</f>
        <v>#N/A</v>
      </c>
      <c r="L370" s="38" t="str">
        <f>VLOOKUP(G370,'MITRA (REFERENSI)'!$A:$Z,15,FALSE)</f>
        <v>#N/A</v>
      </c>
      <c r="M370" s="38" t="str">
        <f>IF(B370=1,'KELAS (REFERENSI)'!M370,IF(B370=2,'KELAS (REFERENSI)'!M385,IF(B370=3,'KELAS (REFERENSI)'!M400,IF(B370=4,'KELAS (REFERENSI)'!M415,""))))</f>
        <v/>
      </c>
      <c r="N370" s="38" t="str">
        <f>IF(B370=1,'KELAS (REFERENSI)'!N370,IF(B370=2,'KELAS (REFERENSI)'!N385,IF(B370=3,'KELAS (REFERENSI)'!N400,IF(B370=4,'KELAS (REFERENSI)'!N415,""))))</f>
        <v/>
      </c>
      <c r="O370" s="38" t="str">
        <f>IF(B370=1,'KELAS (REFERENSI)'!O370,IF(B370=2,'KELAS (REFERENSI)'!O385,IF(B370=3,'KELAS (REFERENSI)'!O400,IF(B370=4,'KELAS (REFERENSI)'!O415,""))))</f>
        <v/>
      </c>
      <c r="P370" s="38" t="str">
        <f>IF(B370=1,'KELAS (REFERENSI)'!P370,IF(B370=2,'KELAS (REFERENSI)'!P385,IF(B370=3,'KELAS (REFERENSI)'!P400,IF(B370=4,'KELAS (REFERENSI)'!P415,""))))</f>
        <v/>
      </c>
      <c r="Q370" s="38" t="str">
        <f t="shared" si="4"/>
        <v>BPS Kota Jakarta Timur</v>
      </c>
      <c r="R370" s="38" t="str">
        <f t="shared" si="56"/>
        <v/>
      </c>
      <c r="S370" s="38" t="str">
        <f t="shared" ref="S370:T370" si="378">S369</f>
        <v>15 Juni sampai dengan 31 Agustus 2026</v>
      </c>
      <c r="T370" s="38" t="str">
        <f t="shared" si="378"/>
        <v>31 Agustus 2026</v>
      </c>
      <c r="U370" s="41"/>
      <c r="V370" s="41"/>
      <c r="W370" s="42"/>
      <c r="X370" s="42"/>
      <c r="Y370" s="42"/>
      <c r="Z370" s="42"/>
    </row>
    <row r="371" ht="15.75" customHeight="1">
      <c r="A371" s="36" t="s">
        <v>5433</v>
      </c>
      <c r="B371" s="37"/>
      <c r="C371" s="37"/>
      <c r="D371" s="38" t="str">
        <f t="shared" si="1"/>
        <v/>
      </c>
      <c r="E371" s="38" t="str">
        <f>VLOOKUP(D371,'KELAS (REFERENSI)'!$E$1:$J$68,6,FALSE)</f>
        <v>#N/A</v>
      </c>
      <c r="F371" s="39" t="str">
        <f t="shared" si="2"/>
        <v>PETUGAS.0370/SPK/SE/PPL/3172/2026</v>
      </c>
      <c r="G371" s="40"/>
      <c r="H371" s="39" t="str">
        <f>VLOOKUP(G371,'MITRA (REFERENSI)'!$A:$Z,16,FALSE)</f>
        <v>#N/A</v>
      </c>
      <c r="I371" s="39" t="str">
        <f>VLOOKUP(G371,'MITRA (REFERENSI)'!$A:$Z,25,FALSE)</f>
        <v>#N/A</v>
      </c>
      <c r="J371" s="38" t="str">
        <f>VLOOKUP(G371,'MITRA (REFERENSI)'!$A:$Z,26,FALSE)</f>
        <v>#N/A</v>
      </c>
      <c r="K371" s="38" t="str">
        <f>VLOOKUP(G371,'MITRA (REFERENSI)'!$A:$Z,15,FALSE)</f>
        <v>#N/A</v>
      </c>
      <c r="L371" s="38" t="str">
        <f>VLOOKUP(G371,'MITRA (REFERENSI)'!$A:$Z,15,FALSE)</f>
        <v>#N/A</v>
      </c>
      <c r="M371" s="38" t="str">
        <f>IF(B371=1,'KELAS (REFERENSI)'!M371,IF(B371=2,'KELAS (REFERENSI)'!M386,IF(B371=3,'KELAS (REFERENSI)'!M401,IF(B371=4,'KELAS (REFERENSI)'!M416,""))))</f>
        <v/>
      </c>
      <c r="N371" s="38" t="str">
        <f>IF(B371=1,'KELAS (REFERENSI)'!N371,IF(B371=2,'KELAS (REFERENSI)'!N386,IF(B371=3,'KELAS (REFERENSI)'!N401,IF(B371=4,'KELAS (REFERENSI)'!N416,""))))</f>
        <v/>
      </c>
      <c r="O371" s="38" t="str">
        <f>IF(B371=1,'KELAS (REFERENSI)'!O371,IF(B371=2,'KELAS (REFERENSI)'!O386,IF(B371=3,'KELAS (REFERENSI)'!O401,IF(B371=4,'KELAS (REFERENSI)'!O416,""))))</f>
        <v/>
      </c>
      <c r="P371" s="38" t="str">
        <f>IF(B371=1,'KELAS (REFERENSI)'!P371,IF(B371=2,'KELAS (REFERENSI)'!P386,IF(B371=3,'KELAS (REFERENSI)'!P401,IF(B371=4,'KELAS (REFERENSI)'!P416,""))))</f>
        <v/>
      </c>
      <c r="Q371" s="38" t="str">
        <f t="shared" si="4"/>
        <v>BPS Kota Jakarta Timur</v>
      </c>
      <c r="R371" s="38" t="str">
        <f t="shared" si="56"/>
        <v/>
      </c>
      <c r="S371" s="38" t="str">
        <f t="shared" ref="S371:T371" si="379">S370</f>
        <v>15 Juni sampai dengan 31 Agustus 2026</v>
      </c>
      <c r="T371" s="38" t="str">
        <f t="shared" si="379"/>
        <v>31 Agustus 2026</v>
      </c>
      <c r="U371" s="41"/>
      <c r="V371" s="41"/>
      <c r="W371" s="42"/>
      <c r="X371" s="42"/>
      <c r="Y371" s="42"/>
      <c r="Z371" s="42"/>
    </row>
    <row r="372" ht="15.75" customHeight="1">
      <c r="A372" s="36" t="s">
        <v>5434</v>
      </c>
      <c r="B372" s="37"/>
      <c r="C372" s="37"/>
      <c r="D372" s="38" t="str">
        <f t="shared" si="1"/>
        <v/>
      </c>
      <c r="E372" s="38" t="str">
        <f>VLOOKUP(D372,'KELAS (REFERENSI)'!$E$1:$J$68,6,FALSE)</f>
        <v>#N/A</v>
      </c>
      <c r="F372" s="39" t="str">
        <f t="shared" si="2"/>
        <v>PETUGAS.0371/SPK/SE/PPL/3172/2026</v>
      </c>
      <c r="G372" s="40"/>
      <c r="H372" s="39" t="str">
        <f>VLOOKUP(G372,'MITRA (REFERENSI)'!$A:$Z,16,FALSE)</f>
        <v>#N/A</v>
      </c>
      <c r="I372" s="39" t="str">
        <f>VLOOKUP(G372,'MITRA (REFERENSI)'!$A:$Z,25,FALSE)</f>
        <v>#N/A</v>
      </c>
      <c r="J372" s="38" t="str">
        <f>VLOOKUP(G372,'MITRA (REFERENSI)'!$A:$Z,26,FALSE)</f>
        <v>#N/A</v>
      </c>
      <c r="K372" s="38" t="str">
        <f>VLOOKUP(G372,'MITRA (REFERENSI)'!$A:$Z,15,FALSE)</f>
        <v>#N/A</v>
      </c>
      <c r="L372" s="38" t="str">
        <f>VLOOKUP(G372,'MITRA (REFERENSI)'!$A:$Z,15,FALSE)</f>
        <v>#N/A</v>
      </c>
      <c r="M372" s="38" t="str">
        <f>IF(B372=1,'KELAS (REFERENSI)'!M372,IF(B372=2,'KELAS (REFERENSI)'!M387,IF(B372=3,'KELAS (REFERENSI)'!M402,IF(B372=4,'KELAS (REFERENSI)'!M417,""))))</f>
        <v/>
      </c>
      <c r="N372" s="38" t="str">
        <f>IF(B372=1,'KELAS (REFERENSI)'!N372,IF(B372=2,'KELAS (REFERENSI)'!N387,IF(B372=3,'KELAS (REFERENSI)'!N402,IF(B372=4,'KELAS (REFERENSI)'!N417,""))))</f>
        <v/>
      </c>
      <c r="O372" s="38" t="str">
        <f>IF(B372=1,'KELAS (REFERENSI)'!O372,IF(B372=2,'KELAS (REFERENSI)'!O387,IF(B372=3,'KELAS (REFERENSI)'!O402,IF(B372=4,'KELAS (REFERENSI)'!O417,""))))</f>
        <v/>
      </c>
      <c r="P372" s="38" t="str">
        <f>IF(B372=1,'KELAS (REFERENSI)'!P372,IF(B372=2,'KELAS (REFERENSI)'!P387,IF(B372=3,'KELAS (REFERENSI)'!P402,IF(B372=4,'KELAS (REFERENSI)'!P417,""))))</f>
        <v/>
      </c>
      <c r="Q372" s="38" t="str">
        <f t="shared" si="4"/>
        <v>BPS Kota Jakarta Timur</v>
      </c>
      <c r="R372" s="38" t="str">
        <f t="shared" si="56"/>
        <v/>
      </c>
      <c r="S372" s="38" t="str">
        <f t="shared" ref="S372:T372" si="380">S371</f>
        <v>15 Juni sampai dengan 31 Agustus 2026</v>
      </c>
      <c r="T372" s="38" t="str">
        <f t="shared" si="380"/>
        <v>31 Agustus 2026</v>
      </c>
      <c r="U372" s="41"/>
      <c r="V372" s="41"/>
      <c r="W372" s="42"/>
      <c r="X372" s="42"/>
      <c r="Y372" s="42"/>
      <c r="Z372" s="42"/>
    </row>
    <row r="373" ht="15.75" customHeight="1">
      <c r="A373" s="36" t="s">
        <v>5435</v>
      </c>
      <c r="B373" s="37"/>
      <c r="C373" s="37"/>
      <c r="D373" s="38" t="str">
        <f t="shared" si="1"/>
        <v/>
      </c>
      <c r="E373" s="38" t="str">
        <f>VLOOKUP(D373,'KELAS (REFERENSI)'!$E$1:$J$68,6,FALSE)</f>
        <v>#N/A</v>
      </c>
      <c r="F373" s="39" t="str">
        <f t="shared" si="2"/>
        <v>PETUGAS.0372/SPK/SE/PPL/3172/2026</v>
      </c>
      <c r="G373" s="40"/>
      <c r="H373" s="39" t="str">
        <f>VLOOKUP(G373,'MITRA (REFERENSI)'!$A:$Z,16,FALSE)</f>
        <v>#N/A</v>
      </c>
      <c r="I373" s="39" t="str">
        <f>VLOOKUP(G373,'MITRA (REFERENSI)'!$A:$Z,25,FALSE)</f>
        <v>#N/A</v>
      </c>
      <c r="J373" s="38" t="str">
        <f>VLOOKUP(G373,'MITRA (REFERENSI)'!$A:$Z,26,FALSE)</f>
        <v>#N/A</v>
      </c>
      <c r="K373" s="38" t="str">
        <f>VLOOKUP(G373,'MITRA (REFERENSI)'!$A:$Z,15,FALSE)</f>
        <v>#N/A</v>
      </c>
      <c r="L373" s="38" t="str">
        <f>VLOOKUP(G373,'MITRA (REFERENSI)'!$A:$Z,15,FALSE)</f>
        <v>#N/A</v>
      </c>
      <c r="M373" s="38" t="str">
        <f>IF(B373=1,'KELAS (REFERENSI)'!M373,IF(B373=2,'KELAS (REFERENSI)'!M388,IF(B373=3,'KELAS (REFERENSI)'!M403,IF(B373=4,'KELAS (REFERENSI)'!M418,""))))</f>
        <v/>
      </c>
      <c r="N373" s="38" t="str">
        <f>IF(B373=1,'KELAS (REFERENSI)'!N373,IF(B373=2,'KELAS (REFERENSI)'!N388,IF(B373=3,'KELAS (REFERENSI)'!N403,IF(B373=4,'KELAS (REFERENSI)'!N418,""))))</f>
        <v/>
      </c>
      <c r="O373" s="38" t="str">
        <f>IF(B373=1,'KELAS (REFERENSI)'!O373,IF(B373=2,'KELAS (REFERENSI)'!O388,IF(B373=3,'KELAS (REFERENSI)'!O403,IF(B373=4,'KELAS (REFERENSI)'!O418,""))))</f>
        <v/>
      </c>
      <c r="P373" s="38" t="str">
        <f>IF(B373=1,'KELAS (REFERENSI)'!P373,IF(B373=2,'KELAS (REFERENSI)'!P388,IF(B373=3,'KELAS (REFERENSI)'!P403,IF(B373=4,'KELAS (REFERENSI)'!P418,""))))</f>
        <v/>
      </c>
      <c r="Q373" s="38" t="str">
        <f t="shared" si="4"/>
        <v>BPS Kota Jakarta Timur</v>
      </c>
      <c r="R373" s="38" t="str">
        <f t="shared" si="56"/>
        <v/>
      </c>
      <c r="S373" s="38" t="str">
        <f t="shared" ref="S373:T373" si="381">S372</f>
        <v>15 Juni sampai dengan 31 Agustus 2026</v>
      </c>
      <c r="T373" s="38" t="str">
        <f t="shared" si="381"/>
        <v>31 Agustus 2026</v>
      </c>
      <c r="U373" s="41"/>
      <c r="V373" s="41"/>
      <c r="W373" s="42"/>
      <c r="X373" s="42"/>
      <c r="Y373" s="42"/>
      <c r="Z373" s="42"/>
    </row>
    <row r="374" ht="15.75" customHeight="1">
      <c r="A374" s="36" t="s">
        <v>5436</v>
      </c>
      <c r="B374" s="37"/>
      <c r="C374" s="37"/>
      <c r="D374" s="38" t="str">
        <f t="shared" si="1"/>
        <v/>
      </c>
      <c r="E374" s="38" t="str">
        <f>VLOOKUP(D374,'KELAS (REFERENSI)'!$E$1:$J$68,6,FALSE)</f>
        <v>#N/A</v>
      </c>
      <c r="F374" s="39" t="str">
        <f t="shared" si="2"/>
        <v>PETUGAS.0373/SPK/SE/PPL/3172/2026</v>
      </c>
      <c r="G374" s="40"/>
      <c r="H374" s="39" t="str">
        <f>VLOOKUP(G374,'MITRA (REFERENSI)'!$A:$Z,16,FALSE)</f>
        <v>#N/A</v>
      </c>
      <c r="I374" s="39" t="str">
        <f>VLOOKUP(G374,'MITRA (REFERENSI)'!$A:$Z,25,FALSE)</f>
        <v>#N/A</v>
      </c>
      <c r="J374" s="38" t="str">
        <f>VLOOKUP(G374,'MITRA (REFERENSI)'!$A:$Z,26,FALSE)</f>
        <v>#N/A</v>
      </c>
      <c r="K374" s="38" t="str">
        <f>VLOOKUP(G374,'MITRA (REFERENSI)'!$A:$Z,15,FALSE)</f>
        <v>#N/A</v>
      </c>
      <c r="L374" s="38" t="str">
        <f>VLOOKUP(G374,'MITRA (REFERENSI)'!$A:$Z,15,FALSE)</f>
        <v>#N/A</v>
      </c>
      <c r="M374" s="38" t="str">
        <f>IF(B374=1,'KELAS (REFERENSI)'!M374,IF(B374=2,'KELAS (REFERENSI)'!M389,IF(B374=3,'KELAS (REFERENSI)'!M404,IF(B374=4,'KELAS (REFERENSI)'!M419,""))))</f>
        <v/>
      </c>
      <c r="N374" s="38" t="str">
        <f>IF(B374=1,'KELAS (REFERENSI)'!N374,IF(B374=2,'KELAS (REFERENSI)'!N389,IF(B374=3,'KELAS (REFERENSI)'!N404,IF(B374=4,'KELAS (REFERENSI)'!N419,""))))</f>
        <v/>
      </c>
      <c r="O374" s="38" t="str">
        <f>IF(B374=1,'KELAS (REFERENSI)'!O374,IF(B374=2,'KELAS (REFERENSI)'!O389,IF(B374=3,'KELAS (REFERENSI)'!O404,IF(B374=4,'KELAS (REFERENSI)'!O419,""))))</f>
        <v/>
      </c>
      <c r="P374" s="38" t="str">
        <f>IF(B374=1,'KELAS (REFERENSI)'!P374,IF(B374=2,'KELAS (REFERENSI)'!P389,IF(B374=3,'KELAS (REFERENSI)'!P404,IF(B374=4,'KELAS (REFERENSI)'!P419,""))))</f>
        <v/>
      </c>
      <c r="Q374" s="38" t="str">
        <f t="shared" si="4"/>
        <v>BPS Kota Jakarta Timur</v>
      </c>
      <c r="R374" s="38" t="str">
        <f t="shared" si="56"/>
        <v/>
      </c>
      <c r="S374" s="38" t="str">
        <f t="shared" ref="S374:T374" si="382">S373</f>
        <v>15 Juni sampai dengan 31 Agustus 2026</v>
      </c>
      <c r="T374" s="38" t="str">
        <f t="shared" si="382"/>
        <v>31 Agustus 2026</v>
      </c>
      <c r="U374" s="41"/>
      <c r="V374" s="41"/>
      <c r="W374" s="42"/>
      <c r="X374" s="42"/>
      <c r="Y374" s="42"/>
      <c r="Z374" s="42"/>
    </row>
    <row r="375" ht="15.75" customHeight="1">
      <c r="A375" s="36" t="s">
        <v>5437</v>
      </c>
      <c r="B375" s="37"/>
      <c r="C375" s="37"/>
      <c r="D375" s="38" t="str">
        <f t="shared" si="1"/>
        <v/>
      </c>
      <c r="E375" s="38" t="str">
        <f>VLOOKUP(D375,'KELAS (REFERENSI)'!$E$1:$J$68,6,FALSE)</f>
        <v>#N/A</v>
      </c>
      <c r="F375" s="39" t="str">
        <f t="shared" si="2"/>
        <v>PETUGAS.0374/SPK/SE/PPL/3172/2026</v>
      </c>
      <c r="G375" s="40"/>
      <c r="H375" s="39" t="str">
        <f>VLOOKUP(G375,'MITRA (REFERENSI)'!$A:$Z,16,FALSE)</f>
        <v>#N/A</v>
      </c>
      <c r="I375" s="39" t="str">
        <f>VLOOKUP(G375,'MITRA (REFERENSI)'!$A:$Z,25,FALSE)</f>
        <v>#N/A</v>
      </c>
      <c r="J375" s="38" t="str">
        <f>VLOOKUP(G375,'MITRA (REFERENSI)'!$A:$Z,26,FALSE)</f>
        <v>#N/A</v>
      </c>
      <c r="K375" s="38" t="str">
        <f>VLOOKUP(G375,'MITRA (REFERENSI)'!$A:$Z,15,FALSE)</f>
        <v>#N/A</v>
      </c>
      <c r="L375" s="38" t="str">
        <f>VLOOKUP(G375,'MITRA (REFERENSI)'!$A:$Z,15,FALSE)</f>
        <v>#N/A</v>
      </c>
      <c r="M375" s="38" t="str">
        <f>IF(B375=1,'KELAS (REFERENSI)'!M375,IF(B375=2,'KELAS (REFERENSI)'!M390,IF(B375=3,'KELAS (REFERENSI)'!M405,IF(B375=4,'KELAS (REFERENSI)'!M420,""))))</f>
        <v/>
      </c>
      <c r="N375" s="38" t="str">
        <f>IF(B375=1,'KELAS (REFERENSI)'!N375,IF(B375=2,'KELAS (REFERENSI)'!N390,IF(B375=3,'KELAS (REFERENSI)'!N405,IF(B375=4,'KELAS (REFERENSI)'!N420,""))))</f>
        <v/>
      </c>
      <c r="O375" s="38" t="str">
        <f>IF(B375=1,'KELAS (REFERENSI)'!O375,IF(B375=2,'KELAS (REFERENSI)'!O390,IF(B375=3,'KELAS (REFERENSI)'!O405,IF(B375=4,'KELAS (REFERENSI)'!O420,""))))</f>
        <v/>
      </c>
      <c r="P375" s="38" t="str">
        <f>IF(B375=1,'KELAS (REFERENSI)'!P375,IF(B375=2,'KELAS (REFERENSI)'!P390,IF(B375=3,'KELAS (REFERENSI)'!P405,IF(B375=4,'KELAS (REFERENSI)'!P420,""))))</f>
        <v/>
      </c>
      <c r="Q375" s="38" t="str">
        <f t="shared" si="4"/>
        <v>BPS Kota Jakarta Timur</v>
      </c>
      <c r="R375" s="38" t="str">
        <f t="shared" si="56"/>
        <v/>
      </c>
      <c r="S375" s="38" t="str">
        <f t="shared" ref="S375:T375" si="383">S374</f>
        <v>15 Juni sampai dengan 31 Agustus 2026</v>
      </c>
      <c r="T375" s="38" t="str">
        <f t="shared" si="383"/>
        <v>31 Agustus 2026</v>
      </c>
      <c r="U375" s="41"/>
      <c r="V375" s="41"/>
      <c r="W375" s="42"/>
      <c r="X375" s="42"/>
      <c r="Y375" s="42"/>
      <c r="Z375" s="42"/>
    </row>
    <row r="376" ht="15.75" customHeight="1">
      <c r="A376" s="36" t="s">
        <v>5438</v>
      </c>
      <c r="B376" s="37"/>
      <c r="C376" s="37"/>
      <c r="D376" s="38" t="str">
        <f t="shared" si="1"/>
        <v/>
      </c>
      <c r="E376" s="38" t="str">
        <f>VLOOKUP(D376,'KELAS (REFERENSI)'!$E$1:$J$68,6,FALSE)</f>
        <v>#N/A</v>
      </c>
      <c r="F376" s="39" t="str">
        <f t="shared" si="2"/>
        <v>PETUGAS.0375/SPK/SE/PPL/3172/2026</v>
      </c>
      <c r="G376" s="40"/>
      <c r="H376" s="39" t="str">
        <f>VLOOKUP(G376,'MITRA (REFERENSI)'!$A:$Z,16,FALSE)</f>
        <v>#N/A</v>
      </c>
      <c r="I376" s="39" t="str">
        <f>VLOOKUP(G376,'MITRA (REFERENSI)'!$A:$Z,25,FALSE)</f>
        <v>#N/A</v>
      </c>
      <c r="J376" s="38" t="str">
        <f>VLOOKUP(G376,'MITRA (REFERENSI)'!$A:$Z,26,FALSE)</f>
        <v>#N/A</v>
      </c>
      <c r="K376" s="38" t="str">
        <f>VLOOKUP(G376,'MITRA (REFERENSI)'!$A:$Z,15,FALSE)</f>
        <v>#N/A</v>
      </c>
      <c r="L376" s="38" t="str">
        <f>VLOOKUP(G376,'MITRA (REFERENSI)'!$A:$Z,15,FALSE)</f>
        <v>#N/A</v>
      </c>
      <c r="M376" s="38" t="str">
        <f>IF(B376=1,'KELAS (REFERENSI)'!M376,IF(B376=2,'KELAS (REFERENSI)'!M391,IF(B376=3,'KELAS (REFERENSI)'!M406,IF(B376=4,'KELAS (REFERENSI)'!M421,""))))</f>
        <v/>
      </c>
      <c r="N376" s="38" t="str">
        <f>IF(B376=1,'KELAS (REFERENSI)'!N376,IF(B376=2,'KELAS (REFERENSI)'!N391,IF(B376=3,'KELAS (REFERENSI)'!N406,IF(B376=4,'KELAS (REFERENSI)'!N421,""))))</f>
        <v/>
      </c>
      <c r="O376" s="38" t="str">
        <f>IF(B376=1,'KELAS (REFERENSI)'!O376,IF(B376=2,'KELAS (REFERENSI)'!O391,IF(B376=3,'KELAS (REFERENSI)'!O406,IF(B376=4,'KELAS (REFERENSI)'!O421,""))))</f>
        <v/>
      </c>
      <c r="P376" s="38" t="str">
        <f>IF(B376=1,'KELAS (REFERENSI)'!P376,IF(B376=2,'KELAS (REFERENSI)'!P391,IF(B376=3,'KELAS (REFERENSI)'!P406,IF(B376=4,'KELAS (REFERENSI)'!P421,""))))</f>
        <v/>
      </c>
      <c r="Q376" s="38" t="str">
        <f t="shared" si="4"/>
        <v>BPS Kota Jakarta Timur</v>
      </c>
      <c r="R376" s="38" t="str">
        <f t="shared" si="56"/>
        <v/>
      </c>
      <c r="S376" s="38" t="str">
        <f t="shared" ref="S376:T376" si="384">S375</f>
        <v>15 Juni sampai dengan 31 Agustus 2026</v>
      </c>
      <c r="T376" s="38" t="str">
        <f t="shared" si="384"/>
        <v>31 Agustus 2026</v>
      </c>
      <c r="U376" s="41"/>
      <c r="V376" s="41"/>
      <c r="W376" s="42"/>
      <c r="X376" s="42"/>
      <c r="Y376" s="42"/>
      <c r="Z376" s="42"/>
    </row>
    <row r="377" ht="15.75" customHeight="1">
      <c r="A377" s="36" t="s">
        <v>5439</v>
      </c>
      <c r="B377" s="37"/>
      <c r="C377" s="37"/>
      <c r="D377" s="38" t="str">
        <f t="shared" si="1"/>
        <v/>
      </c>
      <c r="E377" s="38" t="str">
        <f>VLOOKUP(D377,'KELAS (REFERENSI)'!$E$1:$J$68,6,FALSE)</f>
        <v>#N/A</v>
      </c>
      <c r="F377" s="39" t="str">
        <f t="shared" si="2"/>
        <v>PETUGAS.0376/SPK/SE/PPL/3172/2026</v>
      </c>
      <c r="G377" s="40"/>
      <c r="H377" s="39" t="str">
        <f>VLOOKUP(G377,'MITRA (REFERENSI)'!$A:$Z,16,FALSE)</f>
        <v>#N/A</v>
      </c>
      <c r="I377" s="39" t="str">
        <f>VLOOKUP(G377,'MITRA (REFERENSI)'!$A:$Z,25,FALSE)</f>
        <v>#N/A</v>
      </c>
      <c r="J377" s="38" t="str">
        <f>VLOOKUP(G377,'MITRA (REFERENSI)'!$A:$Z,26,FALSE)</f>
        <v>#N/A</v>
      </c>
      <c r="K377" s="38" t="str">
        <f>VLOOKUP(G377,'MITRA (REFERENSI)'!$A:$Z,15,FALSE)</f>
        <v>#N/A</v>
      </c>
      <c r="L377" s="38" t="str">
        <f>VLOOKUP(G377,'MITRA (REFERENSI)'!$A:$Z,15,FALSE)</f>
        <v>#N/A</v>
      </c>
      <c r="M377" s="38" t="str">
        <f>IF(B377=1,'KELAS (REFERENSI)'!M377,IF(B377=2,'KELAS (REFERENSI)'!M392,IF(B377=3,'KELAS (REFERENSI)'!M407,IF(B377=4,'KELAS (REFERENSI)'!M422,""))))</f>
        <v/>
      </c>
      <c r="N377" s="38" t="str">
        <f>IF(B377=1,'KELAS (REFERENSI)'!N377,IF(B377=2,'KELAS (REFERENSI)'!N392,IF(B377=3,'KELAS (REFERENSI)'!N407,IF(B377=4,'KELAS (REFERENSI)'!N422,""))))</f>
        <v/>
      </c>
      <c r="O377" s="38" t="str">
        <f>IF(B377=1,'KELAS (REFERENSI)'!O377,IF(B377=2,'KELAS (REFERENSI)'!O392,IF(B377=3,'KELAS (REFERENSI)'!O407,IF(B377=4,'KELAS (REFERENSI)'!O422,""))))</f>
        <v/>
      </c>
      <c r="P377" s="38" t="str">
        <f>IF(B377=1,'KELAS (REFERENSI)'!P377,IF(B377=2,'KELAS (REFERENSI)'!P392,IF(B377=3,'KELAS (REFERENSI)'!P407,IF(B377=4,'KELAS (REFERENSI)'!P422,""))))</f>
        <v/>
      </c>
      <c r="Q377" s="38" t="str">
        <f t="shared" si="4"/>
        <v>BPS Kota Jakarta Timur</v>
      </c>
      <c r="R377" s="38" t="str">
        <f t="shared" si="56"/>
        <v/>
      </c>
      <c r="S377" s="38" t="str">
        <f t="shared" ref="S377:T377" si="385">S376</f>
        <v>15 Juni sampai dengan 31 Agustus 2026</v>
      </c>
      <c r="T377" s="38" t="str">
        <f t="shared" si="385"/>
        <v>31 Agustus 2026</v>
      </c>
      <c r="U377" s="41"/>
      <c r="V377" s="41"/>
      <c r="W377" s="42"/>
      <c r="X377" s="42"/>
      <c r="Y377" s="42"/>
      <c r="Z377" s="42"/>
    </row>
    <row r="378" ht="15.75" customHeight="1">
      <c r="A378" s="36" t="s">
        <v>5440</v>
      </c>
      <c r="B378" s="37"/>
      <c r="C378" s="37"/>
      <c r="D378" s="38" t="str">
        <f t="shared" si="1"/>
        <v/>
      </c>
      <c r="E378" s="38" t="str">
        <f>VLOOKUP(D378,'KELAS (REFERENSI)'!$E$1:$J$68,6,FALSE)</f>
        <v>#N/A</v>
      </c>
      <c r="F378" s="39" t="str">
        <f t="shared" si="2"/>
        <v>PETUGAS.0377/SPK/SE/PPL/3172/2026</v>
      </c>
      <c r="G378" s="40"/>
      <c r="H378" s="39" t="str">
        <f>VLOOKUP(G378,'MITRA (REFERENSI)'!$A:$Z,16,FALSE)</f>
        <v>#N/A</v>
      </c>
      <c r="I378" s="39" t="str">
        <f>VLOOKUP(G378,'MITRA (REFERENSI)'!$A:$Z,25,FALSE)</f>
        <v>#N/A</v>
      </c>
      <c r="J378" s="38" t="str">
        <f>VLOOKUP(G378,'MITRA (REFERENSI)'!$A:$Z,26,FALSE)</f>
        <v>#N/A</v>
      </c>
      <c r="K378" s="38" t="str">
        <f>VLOOKUP(G378,'MITRA (REFERENSI)'!$A:$Z,15,FALSE)</f>
        <v>#N/A</v>
      </c>
      <c r="L378" s="38" t="str">
        <f>VLOOKUP(G378,'MITRA (REFERENSI)'!$A:$Z,15,FALSE)</f>
        <v>#N/A</v>
      </c>
      <c r="M378" s="38" t="str">
        <f>IF(B378=1,'KELAS (REFERENSI)'!M378,IF(B378=2,'KELAS (REFERENSI)'!M393,IF(B378=3,'KELAS (REFERENSI)'!M408,IF(B378=4,'KELAS (REFERENSI)'!M423,""))))</f>
        <v/>
      </c>
      <c r="N378" s="38" t="str">
        <f>IF(B378=1,'KELAS (REFERENSI)'!N378,IF(B378=2,'KELAS (REFERENSI)'!N393,IF(B378=3,'KELAS (REFERENSI)'!N408,IF(B378=4,'KELAS (REFERENSI)'!N423,""))))</f>
        <v/>
      </c>
      <c r="O378" s="38" t="str">
        <f>IF(B378=1,'KELAS (REFERENSI)'!O378,IF(B378=2,'KELAS (REFERENSI)'!O393,IF(B378=3,'KELAS (REFERENSI)'!O408,IF(B378=4,'KELAS (REFERENSI)'!O423,""))))</f>
        <v/>
      </c>
      <c r="P378" s="38" t="str">
        <f>IF(B378=1,'KELAS (REFERENSI)'!P378,IF(B378=2,'KELAS (REFERENSI)'!P393,IF(B378=3,'KELAS (REFERENSI)'!P408,IF(B378=4,'KELAS (REFERENSI)'!P423,""))))</f>
        <v/>
      </c>
      <c r="Q378" s="38" t="str">
        <f t="shared" si="4"/>
        <v>BPS Kota Jakarta Timur</v>
      </c>
      <c r="R378" s="38" t="str">
        <f t="shared" si="56"/>
        <v/>
      </c>
      <c r="S378" s="38" t="str">
        <f t="shared" ref="S378:T378" si="386">S377</f>
        <v>15 Juni sampai dengan 31 Agustus 2026</v>
      </c>
      <c r="T378" s="38" t="str">
        <f t="shared" si="386"/>
        <v>31 Agustus 2026</v>
      </c>
      <c r="U378" s="41"/>
      <c r="V378" s="41"/>
      <c r="W378" s="42"/>
      <c r="X378" s="42"/>
      <c r="Y378" s="42"/>
      <c r="Z378" s="42"/>
    </row>
    <row r="379" ht="15.75" customHeight="1">
      <c r="A379" s="36" t="s">
        <v>5441</v>
      </c>
      <c r="B379" s="37"/>
      <c r="C379" s="37"/>
      <c r="D379" s="38" t="str">
        <f t="shared" si="1"/>
        <v/>
      </c>
      <c r="E379" s="38" t="str">
        <f>VLOOKUP(D379,'KELAS (REFERENSI)'!$E$1:$J$68,6,FALSE)</f>
        <v>#N/A</v>
      </c>
      <c r="F379" s="39" t="str">
        <f t="shared" si="2"/>
        <v>PETUGAS.0378/SPK/SE/PPL/3172/2026</v>
      </c>
      <c r="G379" s="40"/>
      <c r="H379" s="39" t="str">
        <f>VLOOKUP(G379,'MITRA (REFERENSI)'!$A:$Z,16,FALSE)</f>
        <v>#N/A</v>
      </c>
      <c r="I379" s="39" t="str">
        <f>VLOOKUP(G379,'MITRA (REFERENSI)'!$A:$Z,25,FALSE)</f>
        <v>#N/A</v>
      </c>
      <c r="J379" s="38" t="str">
        <f>VLOOKUP(G379,'MITRA (REFERENSI)'!$A:$Z,26,FALSE)</f>
        <v>#N/A</v>
      </c>
      <c r="K379" s="38" t="str">
        <f>VLOOKUP(G379,'MITRA (REFERENSI)'!$A:$Z,15,FALSE)</f>
        <v>#N/A</v>
      </c>
      <c r="L379" s="38" t="str">
        <f>VLOOKUP(G379,'MITRA (REFERENSI)'!$A:$Z,15,FALSE)</f>
        <v>#N/A</v>
      </c>
      <c r="M379" s="38" t="str">
        <f>IF(B379=1,'KELAS (REFERENSI)'!M379,IF(B379=2,'KELAS (REFERENSI)'!M394,IF(B379=3,'KELAS (REFERENSI)'!M409,IF(B379=4,'KELAS (REFERENSI)'!M424,""))))</f>
        <v/>
      </c>
      <c r="N379" s="38" t="str">
        <f>IF(B379=1,'KELAS (REFERENSI)'!N379,IF(B379=2,'KELAS (REFERENSI)'!N394,IF(B379=3,'KELAS (REFERENSI)'!N409,IF(B379=4,'KELAS (REFERENSI)'!N424,""))))</f>
        <v/>
      </c>
      <c r="O379" s="38" t="str">
        <f>IF(B379=1,'KELAS (REFERENSI)'!O379,IF(B379=2,'KELAS (REFERENSI)'!O394,IF(B379=3,'KELAS (REFERENSI)'!O409,IF(B379=4,'KELAS (REFERENSI)'!O424,""))))</f>
        <v/>
      </c>
      <c r="P379" s="38" t="str">
        <f>IF(B379=1,'KELAS (REFERENSI)'!P379,IF(B379=2,'KELAS (REFERENSI)'!P394,IF(B379=3,'KELAS (REFERENSI)'!P409,IF(B379=4,'KELAS (REFERENSI)'!P424,""))))</f>
        <v/>
      </c>
      <c r="Q379" s="38" t="str">
        <f t="shared" si="4"/>
        <v>BPS Kota Jakarta Timur</v>
      </c>
      <c r="R379" s="38" t="str">
        <f t="shared" si="56"/>
        <v/>
      </c>
      <c r="S379" s="38" t="str">
        <f t="shared" ref="S379:T379" si="387">S378</f>
        <v>15 Juni sampai dengan 31 Agustus 2026</v>
      </c>
      <c r="T379" s="38" t="str">
        <f t="shared" si="387"/>
        <v>31 Agustus 2026</v>
      </c>
      <c r="U379" s="41"/>
      <c r="V379" s="41"/>
      <c r="W379" s="42"/>
      <c r="X379" s="42"/>
      <c r="Y379" s="42"/>
      <c r="Z379" s="42"/>
    </row>
    <row r="380" ht="15.75" customHeight="1">
      <c r="A380" s="36" t="s">
        <v>5442</v>
      </c>
      <c r="B380" s="37"/>
      <c r="C380" s="37"/>
      <c r="D380" s="38" t="str">
        <f t="shared" si="1"/>
        <v/>
      </c>
      <c r="E380" s="38" t="str">
        <f>VLOOKUP(D380,'KELAS (REFERENSI)'!$E$1:$J$68,6,FALSE)</f>
        <v>#N/A</v>
      </c>
      <c r="F380" s="39" t="str">
        <f t="shared" si="2"/>
        <v>PETUGAS.0379/SPK/SE/PPL/3172/2026</v>
      </c>
      <c r="G380" s="40"/>
      <c r="H380" s="39" t="str">
        <f>VLOOKUP(G380,'MITRA (REFERENSI)'!$A:$Z,16,FALSE)</f>
        <v>#N/A</v>
      </c>
      <c r="I380" s="39" t="str">
        <f>VLOOKUP(G380,'MITRA (REFERENSI)'!$A:$Z,25,FALSE)</f>
        <v>#N/A</v>
      </c>
      <c r="J380" s="38" t="str">
        <f>VLOOKUP(G380,'MITRA (REFERENSI)'!$A:$Z,26,FALSE)</f>
        <v>#N/A</v>
      </c>
      <c r="K380" s="38" t="str">
        <f>VLOOKUP(G380,'MITRA (REFERENSI)'!$A:$Z,15,FALSE)</f>
        <v>#N/A</v>
      </c>
      <c r="L380" s="38" t="str">
        <f>VLOOKUP(G380,'MITRA (REFERENSI)'!$A:$Z,15,FALSE)</f>
        <v>#N/A</v>
      </c>
      <c r="M380" s="38" t="str">
        <f>IF(B380=1,'KELAS (REFERENSI)'!M380,IF(B380=2,'KELAS (REFERENSI)'!M395,IF(B380=3,'KELAS (REFERENSI)'!M410,IF(B380=4,'KELAS (REFERENSI)'!M425,""))))</f>
        <v/>
      </c>
      <c r="N380" s="38" t="str">
        <f>IF(B380=1,'KELAS (REFERENSI)'!N380,IF(B380=2,'KELAS (REFERENSI)'!N395,IF(B380=3,'KELAS (REFERENSI)'!N410,IF(B380=4,'KELAS (REFERENSI)'!N425,""))))</f>
        <v/>
      </c>
      <c r="O380" s="38" t="str">
        <f>IF(B380=1,'KELAS (REFERENSI)'!O380,IF(B380=2,'KELAS (REFERENSI)'!O395,IF(B380=3,'KELAS (REFERENSI)'!O410,IF(B380=4,'KELAS (REFERENSI)'!O425,""))))</f>
        <v/>
      </c>
      <c r="P380" s="38" t="str">
        <f>IF(B380=1,'KELAS (REFERENSI)'!P380,IF(B380=2,'KELAS (REFERENSI)'!P395,IF(B380=3,'KELAS (REFERENSI)'!P410,IF(B380=4,'KELAS (REFERENSI)'!P425,""))))</f>
        <v/>
      </c>
      <c r="Q380" s="38" t="str">
        <f t="shared" si="4"/>
        <v>BPS Kota Jakarta Timur</v>
      </c>
      <c r="R380" s="38" t="str">
        <f t="shared" si="56"/>
        <v/>
      </c>
      <c r="S380" s="38" t="str">
        <f t="shared" ref="S380:T380" si="388">S379</f>
        <v>15 Juni sampai dengan 31 Agustus 2026</v>
      </c>
      <c r="T380" s="38" t="str">
        <f t="shared" si="388"/>
        <v>31 Agustus 2026</v>
      </c>
      <c r="U380" s="41"/>
      <c r="V380" s="41"/>
      <c r="W380" s="42"/>
      <c r="X380" s="42"/>
      <c r="Y380" s="42"/>
      <c r="Z380" s="42"/>
    </row>
    <row r="381" ht="15.75" customHeight="1">
      <c r="A381" s="36" t="s">
        <v>5443</v>
      </c>
      <c r="B381" s="37"/>
      <c r="C381" s="37"/>
      <c r="D381" s="38" t="str">
        <f t="shared" si="1"/>
        <v/>
      </c>
      <c r="E381" s="38" t="str">
        <f>VLOOKUP(D381,'KELAS (REFERENSI)'!$E$1:$J$68,6,FALSE)</f>
        <v>#N/A</v>
      </c>
      <c r="F381" s="39" t="str">
        <f t="shared" si="2"/>
        <v>PETUGAS.0380/SPK/SE/PPL/3172/2026</v>
      </c>
      <c r="G381" s="40"/>
      <c r="H381" s="39" t="str">
        <f>VLOOKUP(G381,'MITRA (REFERENSI)'!$A:$Z,16,FALSE)</f>
        <v>#N/A</v>
      </c>
      <c r="I381" s="39" t="str">
        <f>VLOOKUP(G381,'MITRA (REFERENSI)'!$A:$Z,25,FALSE)</f>
        <v>#N/A</v>
      </c>
      <c r="J381" s="38" t="str">
        <f>VLOOKUP(G381,'MITRA (REFERENSI)'!$A:$Z,26,FALSE)</f>
        <v>#N/A</v>
      </c>
      <c r="K381" s="38" t="str">
        <f>VLOOKUP(G381,'MITRA (REFERENSI)'!$A:$Z,15,FALSE)</f>
        <v>#N/A</v>
      </c>
      <c r="L381" s="38" t="str">
        <f>VLOOKUP(G381,'MITRA (REFERENSI)'!$A:$Z,15,FALSE)</f>
        <v>#N/A</v>
      </c>
      <c r="M381" s="38" t="str">
        <f>IF(B381=1,'KELAS (REFERENSI)'!M381,IF(B381=2,'KELAS (REFERENSI)'!M396,IF(B381=3,'KELAS (REFERENSI)'!M411,IF(B381=4,'KELAS (REFERENSI)'!M426,""))))</f>
        <v/>
      </c>
      <c r="N381" s="38" t="str">
        <f>IF(B381=1,'KELAS (REFERENSI)'!N381,IF(B381=2,'KELAS (REFERENSI)'!N396,IF(B381=3,'KELAS (REFERENSI)'!N411,IF(B381=4,'KELAS (REFERENSI)'!N426,""))))</f>
        <v/>
      </c>
      <c r="O381" s="38" t="str">
        <f>IF(B381=1,'KELAS (REFERENSI)'!O381,IF(B381=2,'KELAS (REFERENSI)'!O396,IF(B381=3,'KELAS (REFERENSI)'!O411,IF(B381=4,'KELAS (REFERENSI)'!O426,""))))</f>
        <v/>
      </c>
      <c r="P381" s="38" t="str">
        <f>IF(B381=1,'KELAS (REFERENSI)'!P381,IF(B381=2,'KELAS (REFERENSI)'!P396,IF(B381=3,'KELAS (REFERENSI)'!P411,IF(B381=4,'KELAS (REFERENSI)'!P426,""))))</f>
        <v/>
      </c>
      <c r="Q381" s="38" t="str">
        <f t="shared" si="4"/>
        <v>BPS Kota Jakarta Timur</v>
      </c>
      <c r="R381" s="38" t="str">
        <f t="shared" si="56"/>
        <v/>
      </c>
      <c r="S381" s="38" t="str">
        <f t="shared" ref="S381:T381" si="389">S380</f>
        <v>15 Juni sampai dengan 31 Agustus 2026</v>
      </c>
      <c r="T381" s="38" t="str">
        <f t="shared" si="389"/>
        <v>31 Agustus 2026</v>
      </c>
      <c r="U381" s="41"/>
      <c r="V381" s="41"/>
      <c r="W381" s="42"/>
      <c r="X381" s="42"/>
      <c r="Y381" s="42"/>
      <c r="Z381" s="42"/>
    </row>
    <row r="382" ht="15.75" customHeight="1">
      <c r="A382" s="36" t="s">
        <v>5444</v>
      </c>
      <c r="B382" s="37"/>
      <c r="C382" s="37"/>
      <c r="D382" s="38" t="str">
        <f t="shared" si="1"/>
        <v/>
      </c>
      <c r="E382" s="38" t="str">
        <f>VLOOKUP(D382,'KELAS (REFERENSI)'!$E$1:$J$68,6,FALSE)</f>
        <v>#N/A</v>
      </c>
      <c r="F382" s="39" t="str">
        <f t="shared" si="2"/>
        <v>PETUGAS.0381/SPK/SE/PPL/3172/2026</v>
      </c>
      <c r="G382" s="40"/>
      <c r="H382" s="39" t="str">
        <f>VLOOKUP(G382,'MITRA (REFERENSI)'!$A:$Z,16,FALSE)</f>
        <v>#N/A</v>
      </c>
      <c r="I382" s="39" t="str">
        <f>VLOOKUP(G382,'MITRA (REFERENSI)'!$A:$Z,25,FALSE)</f>
        <v>#N/A</v>
      </c>
      <c r="J382" s="38" t="str">
        <f>VLOOKUP(G382,'MITRA (REFERENSI)'!$A:$Z,26,FALSE)</f>
        <v>#N/A</v>
      </c>
      <c r="K382" s="38" t="str">
        <f>VLOOKUP(G382,'MITRA (REFERENSI)'!$A:$Z,15,FALSE)</f>
        <v>#N/A</v>
      </c>
      <c r="L382" s="38" t="str">
        <f>VLOOKUP(G382,'MITRA (REFERENSI)'!$A:$Z,15,FALSE)</f>
        <v>#N/A</v>
      </c>
      <c r="M382" s="38" t="str">
        <f>IF(B382=1,'KELAS (REFERENSI)'!M382,IF(B382=2,'KELAS (REFERENSI)'!M397,IF(B382=3,'KELAS (REFERENSI)'!M412,IF(B382=4,'KELAS (REFERENSI)'!M427,""))))</f>
        <v/>
      </c>
      <c r="N382" s="38" t="str">
        <f>IF(B382=1,'KELAS (REFERENSI)'!N382,IF(B382=2,'KELAS (REFERENSI)'!N397,IF(B382=3,'KELAS (REFERENSI)'!N412,IF(B382=4,'KELAS (REFERENSI)'!N427,""))))</f>
        <v/>
      </c>
      <c r="O382" s="38" t="str">
        <f>IF(B382=1,'KELAS (REFERENSI)'!O382,IF(B382=2,'KELAS (REFERENSI)'!O397,IF(B382=3,'KELAS (REFERENSI)'!O412,IF(B382=4,'KELAS (REFERENSI)'!O427,""))))</f>
        <v/>
      </c>
      <c r="P382" s="38" t="str">
        <f>IF(B382=1,'KELAS (REFERENSI)'!P382,IF(B382=2,'KELAS (REFERENSI)'!P397,IF(B382=3,'KELAS (REFERENSI)'!P412,IF(B382=4,'KELAS (REFERENSI)'!P427,""))))</f>
        <v/>
      </c>
      <c r="Q382" s="38" t="str">
        <f t="shared" si="4"/>
        <v>BPS Kota Jakarta Timur</v>
      </c>
      <c r="R382" s="38" t="str">
        <f t="shared" si="56"/>
        <v/>
      </c>
      <c r="S382" s="38" t="str">
        <f t="shared" ref="S382:T382" si="390">S381</f>
        <v>15 Juni sampai dengan 31 Agustus 2026</v>
      </c>
      <c r="T382" s="38" t="str">
        <f t="shared" si="390"/>
        <v>31 Agustus 2026</v>
      </c>
      <c r="U382" s="41"/>
      <c r="V382" s="41"/>
      <c r="W382" s="42"/>
      <c r="X382" s="42"/>
      <c r="Y382" s="42"/>
      <c r="Z382" s="42"/>
    </row>
    <row r="383" ht="15.75" customHeight="1">
      <c r="A383" s="36" t="s">
        <v>5445</v>
      </c>
      <c r="B383" s="37"/>
      <c r="C383" s="37"/>
      <c r="D383" s="38" t="str">
        <f t="shared" si="1"/>
        <v/>
      </c>
      <c r="E383" s="38" t="str">
        <f>VLOOKUP(D383,'KELAS (REFERENSI)'!$E$1:$J$68,6,FALSE)</f>
        <v>#N/A</v>
      </c>
      <c r="F383" s="39" t="str">
        <f t="shared" si="2"/>
        <v>PETUGAS.0382/SPK/SE/PPL/3172/2026</v>
      </c>
      <c r="G383" s="40"/>
      <c r="H383" s="39" t="str">
        <f>VLOOKUP(G383,'MITRA (REFERENSI)'!$A:$Z,16,FALSE)</f>
        <v>#N/A</v>
      </c>
      <c r="I383" s="39" t="str">
        <f>VLOOKUP(G383,'MITRA (REFERENSI)'!$A:$Z,25,FALSE)</f>
        <v>#N/A</v>
      </c>
      <c r="J383" s="38" t="str">
        <f>VLOOKUP(G383,'MITRA (REFERENSI)'!$A:$Z,26,FALSE)</f>
        <v>#N/A</v>
      </c>
      <c r="K383" s="38" t="str">
        <f>VLOOKUP(G383,'MITRA (REFERENSI)'!$A:$Z,15,FALSE)</f>
        <v>#N/A</v>
      </c>
      <c r="L383" s="38" t="str">
        <f>VLOOKUP(G383,'MITRA (REFERENSI)'!$A:$Z,15,FALSE)</f>
        <v>#N/A</v>
      </c>
      <c r="M383" s="38" t="str">
        <f>IF(B383=1,'KELAS (REFERENSI)'!M383,IF(B383=2,'KELAS (REFERENSI)'!M398,IF(B383=3,'KELAS (REFERENSI)'!M413,IF(B383=4,'KELAS (REFERENSI)'!M428,""))))</f>
        <v/>
      </c>
      <c r="N383" s="38" t="str">
        <f>IF(B383=1,'KELAS (REFERENSI)'!N383,IF(B383=2,'KELAS (REFERENSI)'!N398,IF(B383=3,'KELAS (REFERENSI)'!N413,IF(B383=4,'KELAS (REFERENSI)'!N428,""))))</f>
        <v/>
      </c>
      <c r="O383" s="38" t="str">
        <f>IF(B383=1,'KELAS (REFERENSI)'!O383,IF(B383=2,'KELAS (REFERENSI)'!O398,IF(B383=3,'KELAS (REFERENSI)'!O413,IF(B383=4,'KELAS (REFERENSI)'!O428,""))))</f>
        <v/>
      </c>
      <c r="P383" s="38" t="str">
        <f>IF(B383=1,'KELAS (REFERENSI)'!P383,IF(B383=2,'KELAS (REFERENSI)'!P398,IF(B383=3,'KELAS (REFERENSI)'!P413,IF(B383=4,'KELAS (REFERENSI)'!P428,""))))</f>
        <v/>
      </c>
      <c r="Q383" s="38" t="str">
        <f t="shared" si="4"/>
        <v>BPS Kota Jakarta Timur</v>
      </c>
      <c r="R383" s="38" t="str">
        <f t="shared" si="56"/>
        <v/>
      </c>
      <c r="S383" s="38" t="str">
        <f t="shared" ref="S383:T383" si="391">S382</f>
        <v>15 Juni sampai dengan 31 Agustus 2026</v>
      </c>
      <c r="T383" s="38" t="str">
        <f t="shared" si="391"/>
        <v>31 Agustus 2026</v>
      </c>
      <c r="U383" s="41"/>
      <c r="V383" s="41"/>
      <c r="W383" s="42"/>
      <c r="X383" s="42"/>
      <c r="Y383" s="42"/>
      <c r="Z383" s="42"/>
    </row>
    <row r="384" ht="15.75" customHeight="1">
      <c r="A384" s="36" t="s">
        <v>5446</v>
      </c>
      <c r="B384" s="37"/>
      <c r="C384" s="37"/>
      <c r="D384" s="38" t="str">
        <f t="shared" si="1"/>
        <v/>
      </c>
      <c r="E384" s="38" t="str">
        <f>VLOOKUP(D384,'KELAS (REFERENSI)'!$E$1:$J$68,6,FALSE)</f>
        <v>#N/A</v>
      </c>
      <c r="F384" s="39" t="str">
        <f t="shared" si="2"/>
        <v>PETUGAS.0383/SPK/SE/PPL/3172/2026</v>
      </c>
      <c r="G384" s="40"/>
      <c r="H384" s="39" t="str">
        <f>VLOOKUP(G384,'MITRA (REFERENSI)'!$A:$Z,16,FALSE)</f>
        <v>#N/A</v>
      </c>
      <c r="I384" s="39" t="str">
        <f>VLOOKUP(G384,'MITRA (REFERENSI)'!$A:$Z,25,FALSE)</f>
        <v>#N/A</v>
      </c>
      <c r="J384" s="38" t="str">
        <f>VLOOKUP(G384,'MITRA (REFERENSI)'!$A:$Z,26,FALSE)</f>
        <v>#N/A</v>
      </c>
      <c r="K384" s="38" t="str">
        <f>VLOOKUP(G384,'MITRA (REFERENSI)'!$A:$Z,15,FALSE)</f>
        <v>#N/A</v>
      </c>
      <c r="L384" s="38" t="str">
        <f>VLOOKUP(G384,'MITRA (REFERENSI)'!$A:$Z,15,FALSE)</f>
        <v>#N/A</v>
      </c>
      <c r="M384" s="38" t="str">
        <f>IF(B384=1,'KELAS (REFERENSI)'!M384,IF(B384=2,'KELAS (REFERENSI)'!M399,IF(B384=3,'KELAS (REFERENSI)'!M414,IF(B384=4,'KELAS (REFERENSI)'!M429,""))))</f>
        <v/>
      </c>
      <c r="N384" s="38" t="str">
        <f>IF(B384=1,'KELAS (REFERENSI)'!N384,IF(B384=2,'KELAS (REFERENSI)'!N399,IF(B384=3,'KELAS (REFERENSI)'!N414,IF(B384=4,'KELAS (REFERENSI)'!N429,""))))</f>
        <v/>
      </c>
      <c r="O384" s="38" t="str">
        <f>IF(B384=1,'KELAS (REFERENSI)'!O384,IF(B384=2,'KELAS (REFERENSI)'!O399,IF(B384=3,'KELAS (REFERENSI)'!O414,IF(B384=4,'KELAS (REFERENSI)'!O429,""))))</f>
        <v/>
      </c>
      <c r="P384" s="38" t="str">
        <f>IF(B384=1,'KELAS (REFERENSI)'!P384,IF(B384=2,'KELAS (REFERENSI)'!P399,IF(B384=3,'KELAS (REFERENSI)'!P414,IF(B384=4,'KELAS (REFERENSI)'!P429,""))))</f>
        <v/>
      </c>
      <c r="Q384" s="38" t="str">
        <f t="shared" si="4"/>
        <v>BPS Kota Jakarta Timur</v>
      </c>
      <c r="R384" s="38" t="str">
        <f t="shared" si="56"/>
        <v/>
      </c>
      <c r="S384" s="38" t="str">
        <f t="shared" ref="S384:T384" si="392">S383</f>
        <v>15 Juni sampai dengan 31 Agustus 2026</v>
      </c>
      <c r="T384" s="38" t="str">
        <f t="shared" si="392"/>
        <v>31 Agustus 2026</v>
      </c>
      <c r="U384" s="41"/>
      <c r="V384" s="41"/>
      <c r="W384" s="42"/>
      <c r="X384" s="42"/>
      <c r="Y384" s="42"/>
      <c r="Z384" s="42"/>
    </row>
    <row r="385" ht="15.75" customHeight="1">
      <c r="A385" s="36" t="s">
        <v>5447</v>
      </c>
      <c r="B385" s="37"/>
      <c r="C385" s="37"/>
      <c r="D385" s="38" t="str">
        <f t="shared" si="1"/>
        <v/>
      </c>
      <c r="E385" s="38" t="str">
        <f>VLOOKUP(D385,'KELAS (REFERENSI)'!$E$1:$J$68,6,FALSE)</f>
        <v>#N/A</v>
      </c>
      <c r="F385" s="39" t="str">
        <f t="shared" si="2"/>
        <v>PETUGAS.0384/SPK/SE/PPL/3172/2026</v>
      </c>
      <c r="G385" s="40"/>
      <c r="H385" s="39" t="str">
        <f>VLOOKUP(G385,'MITRA (REFERENSI)'!$A:$Z,16,FALSE)</f>
        <v>#N/A</v>
      </c>
      <c r="I385" s="39" t="str">
        <f>VLOOKUP(G385,'MITRA (REFERENSI)'!$A:$Z,25,FALSE)</f>
        <v>#N/A</v>
      </c>
      <c r="J385" s="38" t="str">
        <f>VLOOKUP(G385,'MITRA (REFERENSI)'!$A:$Z,26,FALSE)</f>
        <v>#N/A</v>
      </c>
      <c r="K385" s="38" t="str">
        <f>VLOOKUP(G385,'MITRA (REFERENSI)'!$A:$Z,15,FALSE)</f>
        <v>#N/A</v>
      </c>
      <c r="L385" s="38" t="str">
        <f>VLOOKUP(G385,'MITRA (REFERENSI)'!$A:$Z,15,FALSE)</f>
        <v>#N/A</v>
      </c>
      <c r="M385" s="38" t="str">
        <f>IF(B385=1,'KELAS (REFERENSI)'!M385,IF(B385=2,'KELAS (REFERENSI)'!M400,IF(B385=3,'KELAS (REFERENSI)'!M415,IF(B385=4,'KELAS (REFERENSI)'!M430,""))))</f>
        <v/>
      </c>
      <c r="N385" s="38" t="str">
        <f>IF(B385=1,'KELAS (REFERENSI)'!N385,IF(B385=2,'KELAS (REFERENSI)'!N400,IF(B385=3,'KELAS (REFERENSI)'!N415,IF(B385=4,'KELAS (REFERENSI)'!N430,""))))</f>
        <v/>
      </c>
      <c r="O385" s="38" t="str">
        <f>IF(B385=1,'KELAS (REFERENSI)'!O385,IF(B385=2,'KELAS (REFERENSI)'!O400,IF(B385=3,'KELAS (REFERENSI)'!O415,IF(B385=4,'KELAS (REFERENSI)'!O430,""))))</f>
        <v/>
      </c>
      <c r="P385" s="38" t="str">
        <f>IF(B385=1,'KELAS (REFERENSI)'!P385,IF(B385=2,'KELAS (REFERENSI)'!P400,IF(B385=3,'KELAS (REFERENSI)'!P415,IF(B385=4,'KELAS (REFERENSI)'!P430,""))))</f>
        <v/>
      </c>
      <c r="Q385" s="38" t="str">
        <f t="shared" si="4"/>
        <v>BPS Kota Jakarta Timur</v>
      </c>
      <c r="R385" s="38" t="str">
        <f t="shared" si="56"/>
        <v/>
      </c>
      <c r="S385" s="38" t="str">
        <f t="shared" ref="S385:T385" si="393">S384</f>
        <v>15 Juni sampai dengan 31 Agustus 2026</v>
      </c>
      <c r="T385" s="38" t="str">
        <f t="shared" si="393"/>
        <v>31 Agustus 2026</v>
      </c>
      <c r="U385" s="41"/>
      <c r="V385" s="41"/>
      <c r="W385" s="42"/>
      <c r="X385" s="42"/>
      <c r="Y385" s="42"/>
      <c r="Z385" s="42"/>
    </row>
    <row r="386" ht="15.75" customHeight="1">
      <c r="A386" s="36" t="s">
        <v>5448</v>
      </c>
      <c r="B386" s="37"/>
      <c r="C386" s="37"/>
      <c r="D386" s="38" t="str">
        <f t="shared" si="1"/>
        <v/>
      </c>
      <c r="E386" s="38" t="str">
        <f>VLOOKUP(D386,'KELAS (REFERENSI)'!$E$1:$J$68,6,FALSE)</f>
        <v>#N/A</v>
      </c>
      <c r="F386" s="39" t="str">
        <f t="shared" si="2"/>
        <v>PETUGAS.0385/SPK/SE/PPL/3172/2026</v>
      </c>
      <c r="G386" s="40"/>
      <c r="H386" s="39" t="str">
        <f>VLOOKUP(G386,'MITRA (REFERENSI)'!$A:$Z,16,FALSE)</f>
        <v>#N/A</v>
      </c>
      <c r="I386" s="39" t="str">
        <f>VLOOKUP(G386,'MITRA (REFERENSI)'!$A:$Z,25,FALSE)</f>
        <v>#N/A</v>
      </c>
      <c r="J386" s="38" t="str">
        <f>VLOOKUP(G386,'MITRA (REFERENSI)'!$A:$Z,26,FALSE)</f>
        <v>#N/A</v>
      </c>
      <c r="K386" s="38" t="str">
        <f>VLOOKUP(G386,'MITRA (REFERENSI)'!$A:$Z,15,FALSE)</f>
        <v>#N/A</v>
      </c>
      <c r="L386" s="38" t="str">
        <f>VLOOKUP(G386,'MITRA (REFERENSI)'!$A:$Z,15,FALSE)</f>
        <v>#N/A</v>
      </c>
      <c r="M386" s="38" t="str">
        <f>IF(B386=1,'KELAS (REFERENSI)'!M386,IF(B386=2,'KELAS (REFERENSI)'!M401,IF(B386=3,'KELAS (REFERENSI)'!M416,IF(B386=4,'KELAS (REFERENSI)'!M431,""))))</f>
        <v/>
      </c>
      <c r="N386" s="38" t="str">
        <f>IF(B386=1,'KELAS (REFERENSI)'!N386,IF(B386=2,'KELAS (REFERENSI)'!N401,IF(B386=3,'KELAS (REFERENSI)'!N416,IF(B386=4,'KELAS (REFERENSI)'!N431,""))))</f>
        <v/>
      </c>
      <c r="O386" s="38" t="str">
        <f>IF(B386=1,'KELAS (REFERENSI)'!O386,IF(B386=2,'KELAS (REFERENSI)'!O401,IF(B386=3,'KELAS (REFERENSI)'!O416,IF(B386=4,'KELAS (REFERENSI)'!O431,""))))</f>
        <v/>
      </c>
      <c r="P386" s="38" t="str">
        <f>IF(B386=1,'KELAS (REFERENSI)'!P386,IF(B386=2,'KELAS (REFERENSI)'!P401,IF(B386=3,'KELAS (REFERENSI)'!P416,IF(B386=4,'KELAS (REFERENSI)'!P431,""))))</f>
        <v/>
      </c>
      <c r="Q386" s="38" t="str">
        <f t="shared" si="4"/>
        <v>BPS Kota Jakarta Timur</v>
      </c>
      <c r="R386" s="38" t="str">
        <f t="shared" si="56"/>
        <v/>
      </c>
      <c r="S386" s="38" t="str">
        <f t="shared" ref="S386:T386" si="394">S385</f>
        <v>15 Juni sampai dengan 31 Agustus 2026</v>
      </c>
      <c r="T386" s="38" t="str">
        <f t="shared" si="394"/>
        <v>31 Agustus 2026</v>
      </c>
      <c r="U386" s="41"/>
      <c r="V386" s="41"/>
      <c r="W386" s="42"/>
      <c r="X386" s="42"/>
      <c r="Y386" s="42"/>
      <c r="Z386" s="42"/>
    </row>
    <row r="387" ht="15.75" customHeight="1">
      <c r="A387" s="36" t="s">
        <v>5449</v>
      </c>
      <c r="B387" s="37"/>
      <c r="C387" s="37"/>
      <c r="D387" s="38" t="str">
        <f t="shared" si="1"/>
        <v/>
      </c>
      <c r="E387" s="38" t="str">
        <f>VLOOKUP(D387,'KELAS (REFERENSI)'!$E$1:$J$68,6,FALSE)</f>
        <v>#N/A</v>
      </c>
      <c r="F387" s="39" t="str">
        <f t="shared" si="2"/>
        <v>PETUGAS.0386/SPK/SE/PPL/3172/2026</v>
      </c>
      <c r="G387" s="40"/>
      <c r="H387" s="39" t="str">
        <f>VLOOKUP(G387,'MITRA (REFERENSI)'!$A:$Z,16,FALSE)</f>
        <v>#N/A</v>
      </c>
      <c r="I387" s="39" t="str">
        <f>VLOOKUP(G387,'MITRA (REFERENSI)'!$A:$Z,25,FALSE)</f>
        <v>#N/A</v>
      </c>
      <c r="J387" s="38" t="str">
        <f>VLOOKUP(G387,'MITRA (REFERENSI)'!$A:$Z,26,FALSE)</f>
        <v>#N/A</v>
      </c>
      <c r="K387" s="38" t="str">
        <f>VLOOKUP(G387,'MITRA (REFERENSI)'!$A:$Z,15,FALSE)</f>
        <v>#N/A</v>
      </c>
      <c r="L387" s="38" t="str">
        <f>VLOOKUP(G387,'MITRA (REFERENSI)'!$A:$Z,15,FALSE)</f>
        <v>#N/A</v>
      </c>
      <c r="M387" s="38" t="str">
        <f>IF(B387=1,'KELAS (REFERENSI)'!M387,IF(B387=2,'KELAS (REFERENSI)'!M402,IF(B387=3,'KELAS (REFERENSI)'!M417,IF(B387=4,'KELAS (REFERENSI)'!M432,""))))</f>
        <v/>
      </c>
      <c r="N387" s="38" t="str">
        <f>IF(B387=1,'KELAS (REFERENSI)'!N387,IF(B387=2,'KELAS (REFERENSI)'!N402,IF(B387=3,'KELAS (REFERENSI)'!N417,IF(B387=4,'KELAS (REFERENSI)'!N432,""))))</f>
        <v/>
      </c>
      <c r="O387" s="38" t="str">
        <f>IF(B387=1,'KELAS (REFERENSI)'!O387,IF(B387=2,'KELAS (REFERENSI)'!O402,IF(B387=3,'KELAS (REFERENSI)'!O417,IF(B387=4,'KELAS (REFERENSI)'!O432,""))))</f>
        <v/>
      </c>
      <c r="P387" s="38" t="str">
        <f>IF(B387=1,'KELAS (REFERENSI)'!P387,IF(B387=2,'KELAS (REFERENSI)'!P402,IF(B387=3,'KELAS (REFERENSI)'!P417,IF(B387=4,'KELAS (REFERENSI)'!P432,""))))</f>
        <v/>
      </c>
      <c r="Q387" s="38" t="str">
        <f t="shared" si="4"/>
        <v>BPS Kota Jakarta Timur</v>
      </c>
      <c r="R387" s="38" t="str">
        <f t="shared" si="56"/>
        <v/>
      </c>
      <c r="S387" s="38" t="str">
        <f t="shared" ref="S387:T387" si="395">S386</f>
        <v>15 Juni sampai dengan 31 Agustus 2026</v>
      </c>
      <c r="T387" s="38" t="str">
        <f t="shared" si="395"/>
        <v>31 Agustus 2026</v>
      </c>
      <c r="U387" s="41"/>
      <c r="V387" s="41"/>
      <c r="W387" s="42"/>
      <c r="X387" s="42"/>
      <c r="Y387" s="42"/>
      <c r="Z387" s="42"/>
    </row>
    <row r="388" ht="15.75" customHeight="1">
      <c r="A388" s="36" t="s">
        <v>5450</v>
      </c>
      <c r="B388" s="37"/>
      <c r="C388" s="37"/>
      <c r="D388" s="38" t="str">
        <f t="shared" si="1"/>
        <v/>
      </c>
      <c r="E388" s="38" t="str">
        <f>VLOOKUP(D388,'KELAS (REFERENSI)'!$E$1:$J$68,6,FALSE)</f>
        <v>#N/A</v>
      </c>
      <c r="F388" s="39" t="str">
        <f t="shared" si="2"/>
        <v>PETUGAS.0387/SPK/SE/PPL/3172/2026</v>
      </c>
      <c r="G388" s="40"/>
      <c r="H388" s="39" t="str">
        <f>VLOOKUP(G388,'MITRA (REFERENSI)'!$A:$Z,16,FALSE)</f>
        <v>#N/A</v>
      </c>
      <c r="I388" s="39" t="str">
        <f>VLOOKUP(G388,'MITRA (REFERENSI)'!$A:$Z,25,FALSE)</f>
        <v>#N/A</v>
      </c>
      <c r="J388" s="38" t="str">
        <f>VLOOKUP(G388,'MITRA (REFERENSI)'!$A:$Z,26,FALSE)</f>
        <v>#N/A</v>
      </c>
      <c r="K388" s="38" t="str">
        <f>VLOOKUP(G388,'MITRA (REFERENSI)'!$A:$Z,15,FALSE)</f>
        <v>#N/A</v>
      </c>
      <c r="L388" s="38" t="str">
        <f>VLOOKUP(G388,'MITRA (REFERENSI)'!$A:$Z,15,FALSE)</f>
        <v>#N/A</v>
      </c>
      <c r="M388" s="38" t="str">
        <f>IF(B388=1,'KELAS (REFERENSI)'!M388,IF(B388=2,'KELAS (REFERENSI)'!M403,IF(B388=3,'KELAS (REFERENSI)'!M418,IF(B388=4,'KELAS (REFERENSI)'!M433,""))))</f>
        <v/>
      </c>
      <c r="N388" s="38" t="str">
        <f>IF(B388=1,'KELAS (REFERENSI)'!N388,IF(B388=2,'KELAS (REFERENSI)'!N403,IF(B388=3,'KELAS (REFERENSI)'!N418,IF(B388=4,'KELAS (REFERENSI)'!N433,""))))</f>
        <v/>
      </c>
      <c r="O388" s="38" t="str">
        <f>IF(B388=1,'KELAS (REFERENSI)'!O388,IF(B388=2,'KELAS (REFERENSI)'!O403,IF(B388=3,'KELAS (REFERENSI)'!O418,IF(B388=4,'KELAS (REFERENSI)'!O433,""))))</f>
        <v/>
      </c>
      <c r="P388" s="38" t="str">
        <f>IF(B388=1,'KELAS (REFERENSI)'!P388,IF(B388=2,'KELAS (REFERENSI)'!P403,IF(B388=3,'KELAS (REFERENSI)'!P418,IF(B388=4,'KELAS (REFERENSI)'!P433,""))))</f>
        <v/>
      </c>
      <c r="Q388" s="38" t="str">
        <f t="shared" si="4"/>
        <v>BPS Kota Jakarta Timur</v>
      </c>
      <c r="R388" s="38" t="str">
        <f t="shared" si="56"/>
        <v/>
      </c>
      <c r="S388" s="38" t="str">
        <f t="shared" ref="S388:T388" si="396">S387</f>
        <v>15 Juni sampai dengan 31 Agustus 2026</v>
      </c>
      <c r="T388" s="38" t="str">
        <f t="shared" si="396"/>
        <v>31 Agustus 2026</v>
      </c>
      <c r="U388" s="41"/>
      <c r="V388" s="41"/>
      <c r="W388" s="42"/>
      <c r="X388" s="42"/>
      <c r="Y388" s="42"/>
      <c r="Z388" s="42"/>
    </row>
    <row r="389" ht="15.75" customHeight="1">
      <c r="A389" s="36" t="s">
        <v>5451</v>
      </c>
      <c r="B389" s="37"/>
      <c r="C389" s="37"/>
      <c r="D389" s="38" t="str">
        <f t="shared" si="1"/>
        <v/>
      </c>
      <c r="E389" s="38" t="str">
        <f>VLOOKUP(D389,'KELAS (REFERENSI)'!$E$1:$J$68,6,FALSE)</f>
        <v>#N/A</v>
      </c>
      <c r="F389" s="39" t="str">
        <f t="shared" si="2"/>
        <v>PETUGAS.0388/SPK/SE/PPL/3172/2026</v>
      </c>
      <c r="G389" s="40"/>
      <c r="H389" s="39" t="str">
        <f>VLOOKUP(G389,'MITRA (REFERENSI)'!$A:$Z,16,FALSE)</f>
        <v>#N/A</v>
      </c>
      <c r="I389" s="39" t="str">
        <f>VLOOKUP(G389,'MITRA (REFERENSI)'!$A:$Z,25,FALSE)</f>
        <v>#N/A</v>
      </c>
      <c r="J389" s="38" t="str">
        <f>VLOOKUP(G389,'MITRA (REFERENSI)'!$A:$Z,26,FALSE)</f>
        <v>#N/A</v>
      </c>
      <c r="K389" s="38" t="str">
        <f>VLOOKUP(G389,'MITRA (REFERENSI)'!$A:$Z,15,FALSE)</f>
        <v>#N/A</v>
      </c>
      <c r="L389" s="38" t="str">
        <f>VLOOKUP(G389,'MITRA (REFERENSI)'!$A:$Z,15,FALSE)</f>
        <v>#N/A</v>
      </c>
      <c r="M389" s="38" t="str">
        <f>IF(B389=1,'KELAS (REFERENSI)'!M389,IF(B389=2,'KELAS (REFERENSI)'!M404,IF(B389=3,'KELAS (REFERENSI)'!M419,IF(B389=4,'KELAS (REFERENSI)'!M434,""))))</f>
        <v/>
      </c>
      <c r="N389" s="38" t="str">
        <f>IF(B389=1,'KELAS (REFERENSI)'!N389,IF(B389=2,'KELAS (REFERENSI)'!N404,IF(B389=3,'KELAS (REFERENSI)'!N419,IF(B389=4,'KELAS (REFERENSI)'!N434,""))))</f>
        <v/>
      </c>
      <c r="O389" s="38" t="str">
        <f>IF(B389=1,'KELAS (REFERENSI)'!O389,IF(B389=2,'KELAS (REFERENSI)'!O404,IF(B389=3,'KELAS (REFERENSI)'!O419,IF(B389=4,'KELAS (REFERENSI)'!O434,""))))</f>
        <v/>
      </c>
      <c r="P389" s="38" t="str">
        <f>IF(B389=1,'KELAS (REFERENSI)'!P389,IF(B389=2,'KELAS (REFERENSI)'!P404,IF(B389=3,'KELAS (REFERENSI)'!P419,IF(B389=4,'KELAS (REFERENSI)'!P434,""))))</f>
        <v/>
      </c>
      <c r="Q389" s="38" t="str">
        <f t="shared" si="4"/>
        <v>BPS Kota Jakarta Timur</v>
      </c>
      <c r="R389" s="38" t="str">
        <f t="shared" si="56"/>
        <v/>
      </c>
      <c r="S389" s="38" t="str">
        <f t="shared" ref="S389:T389" si="397">S388</f>
        <v>15 Juni sampai dengan 31 Agustus 2026</v>
      </c>
      <c r="T389" s="38" t="str">
        <f t="shared" si="397"/>
        <v>31 Agustus 2026</v>
      </c>
      <c r="U389" s="41"/>
      <c r="V389" s="41"/>
      <c r="W389" s="42"/>
      <c r="X389" s="42"/>
      <c r="Y389" s="42"/>
      <c r="Z389" s="42"/>
    </row>
    <row r="390" ht="15.75" customHeight="1">
      <c r="A390" s="36" t="s">
        <v>5452</v>
      </c>
      <c r="B390" s="37"/>
      <c r="C390" s="37"/>
      <c r="D390" s="38" t="str">
        <f t="shared" si="1"/>
        <v/>
      </c>
      <c r="E390" s="38" t="str">
        <f>VLOOKUP(D390,'KELAS (REFERENSI)'!$E$1:$J$68,6,FALSE)</f>
        <v>#N/A</v>
      </c>
      <c r="F390" s="39" t="str">
        <f t="shared" si="2"/>
        <v>PETUGAS.0389/SPK/SE/PPL/3172/2026</v>
      </c>
      <c r="G390" s="40"/>
      <c r="H390" s="39" t="str">
        <f>VLOOKUP(G390,'MITRA (REFERENSI)'!$A:$Z,16,FALSE)</f>
        <v>#N/A</v>
      </c>
      <c r="I390" s="39" t="str">
        <f>VLOOKUP(G390,'MITRA (REFERENSI)'!$A:$Z,25,FALSE)</f>
        <v>#N/A</v>
      </c>
      <c r="J390" s="38" t="str">
        <f>VLOOKUP(G390,'MITRA (REFERENSI)'!$A:$Z,26,FALSE)</f>
        <v>#N/A</v>
      </c>
      <c r="K390" s="38" t="str">
        <f>VLOOKUP(G390,'MITRA (REFERENSI)'!$A:$Z,15,FALSE)</f>
        <v>#N/A</v>
      </c>
      <c r="L390" s="38" t="str">
        <f>VLOOKUP(G390,'MITRA (REFERENSI)'!$A:$Z,15,FALSE)</f>
        <v>#N/A</v>
      </c>
      <c r="M390" s="38" t="str">
        <f>IF(B390=1,'KELAS (REFERENSI)'!M390,IF(B390=2,'KELAS (REFERENSI)'!M405,IF(B390=3,'KELAS (REFERENSI)'!M420,IF(B390=4,'KELAS (REFERENSI)'!M435,""))))</f>
        <v/>
      </c>
      <c r="N390" s="38" t="str">
        <f>IF(B390=1,'KELAS (REFERENSI)'!N390,IF(B390=2,'KELAS (REFERENSI)'!N405,IF(B390=3,'KELAS (REFERENSI)'!N420,IF(B390=4,'KELAS (REFERENSI)'!N435,""))))</f>
        <v/>
      </c>
      <c r="O390" s="38" t="str">
        <f>IF(B390=1,'KELAS (REFERENSI)'!O390,IF(B390=2,'KELAS (REFERENSI)'!O405,IF(B390=3,'KELAS (REFERENSI)'!O420,IF(B390=4,'KELAS (REFERENSI)'!O435,""))))</f>
        <v/>
      </c>
      <c r="P390" s="38" t="str">
        <f>IF(B390=1,'KELAS (REFERENSI)'!P390,IF(B390=2,'KELAS (REFERENSI)'!P405,IF(B390=3,'KELAS (REFERENSI)'!P420,IF(B390=4,'KELAS (REFERENSI)'!P435,""))))</f>
        <v/>
      </c>
      <c r="Q390" s="38" t="str">
        <f t="shared" si="4"/>
        <v>BPS Kota Jakarta Timur</v>
      </c>
      <c r="R390" s="38" t="str">
        <f t="shared" si="56"/>
        <v/>
      </c>
      <c r="S390" s="38" t="str">
        <f t="shared" ref="S390:T390" si="398">S389</f>
        <v>15 Juni sampai dengan 31 Agustus 2026</v>
      </c>
      <c r="T390" s="38" t="str">
        <f t="shared" si="398"/>
        <v>31 Agustus 2026</v>
      </c>
      <c r="U390" s="41"/>
      <c r="V390" s="41"/>
      <c r="W390" s="42"/>
      <c r="X390" s="42"/>
      <c r="Y390" s="42"/>
      <c r="Z390" s="42"/>
    </row>
    <row r="391" ht="15.75" customHeight="1">
      <c r="A391" s="36" t="s">
        <v>5453</v>
      </c>
      <c r="B391" s="37"/>
      <c r="C391" s="37"/>
      <c r="D391" s="38" t="str">
        <f t="shared" si="1"/>
        <v/>
      </c>
      <c r="E391" s="38" t="str">
        <f>VLOOKUP(D391,'KELAS (REFERENSI)'!$E$1:$J$68,6,FALSE)</f>
        <v>#N/A</v>
      </c>
      <c r="F391" s="39" t="str">
        <f t="shared" si="2"/>
        <v>PETUGAS.0390/SPK/SE/PPL/3172/2026</v>
      </c>
      <c r="G391" s="40"/>
      <c r="H391" s="39" t="str">
        <f>VLOOKUP(G391,'MITRA (REFERENSI)'!$A:$Z,16,FALSE)</f>
        <v>#N/A</v>
      </c>
      <c r="I391" s="39" t="str">
        <f>VLOOKUP(G391,'MITRA (REFERENSI)'!$A:$Z,25,FALSE)</f>
        <v>#N/A</v>
      </c>
      <c r="J391" s="38" t="str">
        <f>VLOOKUP(G391,'MITRA (REFERENSI)'!$A:$Z,26,FALSE)</f>
        <v>#N/A</v>
      </c>
      <c r="K391" s="38" t="str">
        <f>VLOOKUP(G391,'MITRA (REFERENSI)'!$A:$Z,15,FALSE)</f>
        <v>#N/A</v>
      </c>
      <c r="L391" s="38" t="str">
        <f>VLOOKUP(G391,'MITRA (REFERENSI)'!$A:$Z,15,FALSE)</f>
        <v>#N/A</v>
      </c>
      <c r="M391" s="38" t="str">
        <f>IF(B391=1,'KELAS (REFERENSI)'!M391,IF(B391=2,'KELAS (REFERENSI)'!M406,IF(B391=3,'KELAS (REFERENSI)'!M421,IF(B391=4,'KELAS (REFERENSI)'!M436,""))))</f>
        <v/>
      </c>
      <c r="N391" s="38" t="str">
        <f>IF(B391=1,'KELAS (REFERENSI)'!N391,IF(B391=2,'KELAS (REFERENSI)'!N406,IF(B391=3,'KELAS (REFERENSI)'!N421,IF(B391=4,'KELAS (REFERENSI)'!N436,""))))</f>
        <v/>
      </c>
      <c r="O391" s="38" t="str">
        <f>IF(B391=1,'KELAS (REFERENSI)'!O391,IF(B391=2,'KELAS (REFERENSI)'!O406,IF(B391=3,'KELAS (REFERENSI)'!O421,IF(B391=4,'KELAS (REFERENSI)'!O436,""))))</f>
        <v/>
      </c>
      <c r="P391" s="38" t="str">
        <f>IF(B391=1,'KELAS (REFERENSI)'!P391,IF(B391=2,'KELAS (REFERENSI)'!P406,IF(B391=3,'KELAS (REFERENSI)'!P421,IF(B391=4,'KELAS (REFERENSI)'!P436,""))))</f>
        <v/>
      </c>
      <c r="Q391" s="38" t="str">
        <f t="shared" si="4"/>
        <v>BPS Kota Jakarta Timur</v>
      </c>
      <c r="R391" s="38" t="str">
        <f t="shared" si="56"/>
        <v/>
      </c>
      <c r="S391" s="38" t="str">
        <f t="shared" ref="S391:T391" si="399">S390</f>
        <v>15 Juni sampai dengan 31 Agustus 2026</v>
      </c>
      <c r="T391" s="38" t="str">
        <f t="shared" si="399"/>
        <v>31 Agustus 2026</v>
      </c>
      <c r="U391" s="41"/>
      <c r="V391" s="41"/>
      <c r="W391" s="42"/>
      <c r="X391" s="42"/>
      <c r="Y391" s="42"/>
      <c r="Z391" s="42"/>
    </row>
    <row r="392" ht="15.75" customHeight="1">
      <c r="A392" s="36" t="s">
        <v>5454</v>
      </c>
      <c r="B392" s="37"/>
      <c r="C392" s="37"/>
      <c r="D392" s="38" t="str">
        <f t="shared" si="1"/>
        <v/>
      </c>
      <c r="E392" s="38" t="str">
        <f>VLOOKUP(D392,'KELAS (REFERENSI)'!$E$1:$J$68,6,FALSE)</f>
        <v>#N/A</v>
      </c>
      <c r="F392" s="39" t="str">
        <f t="shared" si="2"/>
        <v>PETUGAS.0391/SPK/SE/PPL/3172/2026</v>
      </c>
      <c r="G392" s="40"/>
      <c r="H392" s="39" t="str">
        <f>VLOOKUP(G392,'MITRA (REFERENSI)'!$A:$Z,16,FALSE)</f>
        <v>#N/A</v>
      </c>
      <c r="I392" s="39" t="str">
        <f>VLOOKUP(G392,'MITRA (REFERENSI)'!$A:$Z,25,FALSE)</f>
        <v>#N/A</v>
      </c>
      <c r="J392" s="38" t="str">
        <f>VLOOKUP(G392,'MITRA (REFERENSI)'!$A:$Z,26,FALSE)</f>
        <v>#N/A</v>
      </c>
      <c r="K392" s="38" t="str">
        <f>VLOOKUP(G392,'MITRA (REFERENSI)'!$A:$Z,15,FALSE)</f>
        <v>#N/A</v>
      </c>
      <c r="L392" s="38" t="str">
        <f>VLOOKUP(G392,'MITRA (REFERENSI)'!$A:$Z,15,FALSE)</f>
        <v>#N/A</v>
      </c>
      <c r="M392" s="38" t="str">
        <f>IF(B392=1,'KELAS (REFERENSI)'!M392,IF(B392=2,'KELAS (REFERENSI)'!M407,IF(B392=3,'KELAS (REFERENSI)'!M422,IF(B392=4,'KELAS (REFERENSI)'!M437,""))))</f>
        <v/>
      </c>
      <c r="N392" s="38" t="str">
        <f>IF(B392=1,'KELAS (REFERENSI)'!N392,IF(B392=2,'KELAS (REFERENSI)'!N407,IF(B392=3,'KELAS (REFERENSI)'!N422,IF(B392=4,'KELAS (REFERENSI)'!N437,""))))</f>
        <v/>
      </c>
      <c r="O392" s="38" t="str">
        <f>IF(B392=1,'KELAS (REFERENSI)'!O392,IF(B392=2,'KELAS (REFERENSI)'!O407,IF(B392=3,'KELAS (REFERENSI)'!O422,IF(B392=4,'KELAS (REFERENSI)'!O437,""))))</f>
        <v/>
      </c>
      <c r="P392" s="38" t="str">
        <f>IF(B392=1,'KELAS (REFERENSI)'!P392,IF(B392=2,'KELAS (REFERENSI)'!P407,IF(B392=3,'KELAS (REFERENSI)'!P422,IF(B392=4,'KELAS (REFERENSI)'!P437,""))))</f>
        <v/>
      </c>
      <c r="Q392" s="38" t="str">
        <f t="shared" si="4"/>
        <v>BPS Kota Jakarta Timur</v>
      </c>
      <c r="R392" s="38" t="str">
        <f t="shared" si="56"/>
        <v/>
      </c>
      <c r="S392" s="38" t="str">
        <f t="shared" ref="S392:T392" si="400">S391</f>
        <v>15 Juni sampai dengan 31 Agustus 2026</v>
      </c>
      <c r="T392" s="38" t="str">
        <f t="shared" si="400"/>
        <v>31 Agustus 2026</v>
      </c>
      <c r="U392" s="41"/>
      <c r="V392" s="41"/>
      <c r="W392" s="42"/>
      <c r="X392" s="42"/>
      <c r="Y392" s="42"/>
      <c r="Z392" s="42"/>
    </row>
    <row r="393" ht="15.75" customHeight="1">
      <c r="A393" s="36" t="s">
        <v>5455</v>
      </c>
      <c r="B393" s="37"/>
      <c r="C393" s="37"/>
      <c r="D393" s="38" t="str">
        <f t="shared" si="1"/>
        <v/>
      </c>
      <c r="E393" s="38" t="str">
        <f>VLOOKUP(D393,'KELAS (REFERENSI)'!$E$1:$J$68,6,FALSE)</f>
        <v>#N/A</v>
      </c>
      <c r="F393" s="39" t="str">
        <f t="shared" si="2"/>
        <v>PETUGAS.0392/SPK/SE/PPL/3172/2026</v>
      </c>
      <c r="G393" s="40"/>
      <c r="H393" s="39" t="str">
        <f>VLOOKUP(G393,'MITRA (REFERENSI)'!$A:$Z,16,FALSE)</f>
        <v>#N/A</v>
      </c>
      <c r="I393" s="39" t="str">
        <f>VLOOKUP(G393,'MITRA (REFERENSI)'!$A:$Z,25,FALSE)</f>
        <v>#N/A</v>
      </c>
      <c r="J393" s="38" t="str">
        <f>VLOOKUP(G393,'MITRA (REFERENSI)'!$A:$Z,26,FALSE)</f>
        <v>#N/A</v>
      </c>
      <c r="K393" s="38" t="str">
        <f>VLOOKUP(G393,'MITRA (REFERENSI)'!$A:$Z,15,FALSE)</f>
        <v>#N/A</v>
      </c>
      <c r="L393" s="38" t="str">
        <f>VLOOKUP(G393,'MITRA (REFERENSI)'!$A:$Z,15,FALSE)</f>
        <v>#N/A</v>
      </c>
      <c r="M393" s="38" t="str">
        <f>IF(B393=1,'KELAS (REFERENSI)'!M393,IF(B393=2,'KELAS (REFERENSI)'!M408,IF(B393=3,'KELAS (REFERENSI)'!M423,IF(B393=4,'KELAS (REFERENSI)'!M438,""))))</f>
        <v/>
      </c>
      <c r="N393" s="38" t="str">
        <f>IF(B393=1,'KELAS (REFERENSI)'!N393,IF(B393=2,'KELAS (REFERENSI)'!N408,IF(B393=3,'KELAS (REFERENSI)'!N423,IF(B393=4,'KELAS (REFERENSI)'!N438,""))))</f>
        <v/>
      </c>
      <c r="O393" s="38" t="str">
        <f>IF(B393=1,'KELAS (REFERENSI)'!O393,IF(B393=2,'KELAS (REFERENSI)'!O408,IF(B393=3,'KELAS (REFERENSI)'!O423,IF(B393=4,'KELAS (REFERENSI)'!O438,""))))</f>
        <v/>
      </c>
      <c r="P393" s="38" t="str">
        <f>IF(B393=1,'KELAS (REFERENSI)'!P393,IF(B393=2,'KELAS (REFERENSI)'!P408,IF(B393=3,'KELAS (REFERENSI)'!P423,IF(B393=4,'KELAS (REFERENSI)'!P438,""))))</f>
        <v/>
      </c>
      <c r="Q393" s="38" t="str">
        <f t="shared" si="4"/>
        <v>BPS Kota Jakarta Timur</v>
      </c>
      <c r="R393" s="38" t="str">
        <f t="shared" si="56"/>
        <v/>
      </c>
      <c r="S393" s="38" t="str">
        <f t="shared" ref="S393:T393" si="401">S392</f>
        <v>15 Juni sampai dengan 31 Agustus 2026</v>
      </c>
      <c r="T393" s="38" t="str">
        <f t="shared" si="401"/>
        <v>31 Agustus 2026</v>
      </c>
      <c r="U393" s="41"/>
      <c r="V393" s="41"/>
      <c r="W393" s="42"/>
      <c r="X393" s="42"/>
      <c r="Y393" s="42"/>
      <c r="Z393" s="42"/>
    </row>
    <row r="394" ht="15.75" customHeight="1">
      <c r="A394" s="36" t="s">
        <v>5456</v>
      </c>
      <c r="B394" s="37"/>
      <c r="C394" s="37"/>
      <c r="D394" s="38" t="str">
        <f t="shared" si="1"/>
        <v/>
      </c>
      <c r="E394" s="38" t="str">
        <f>VLOOKUP(D394,'KELAS (REFERENSI)'!$E$1:$J$68,6,FALSE)</f>
        <v>#N/A</v>
      </c>
      <c r="F394" s="39" t="str">
        <f t="shared" si="2"/>
        <v>PETUGAS.0393/SPK/SE/PPL/3172/2026</v>
      </c>
      <c r="G394" s="40"/>
      <c r="H394" s="39" t="str">
        <f>VLOOKUP(G394,'MITRA (REFERENSI)'!$A:$Z,16,FALSE)</f>
        <v>#N/A</v>
      </c>
      <c r="I394" s="39" t="str">
        <f>VLOOKUP(G394,'MITRA (REFERENSI)'!$A:$Z,25,FALSE)</f>
        <v>#N/A</v>
      </c>
      <c r="J394" s="38" t="str">
        <f>VLOOKUP(G394,'MITRA (REFERENSI)'!$A:$Z,26,FALSE)</f>
        <v>#N/A</v>
      </c>
      <c r="K394" s="38" t="str">
        <f>VLOOKUP(G394,'MITRA (REFERENSI)'!$A:$Z,15,FALSE)</f>
        <v>#N/A</v>
      </c>
      <c r="L394" s="38" t="str">
        <f>VLOOKUP(G394,'MITRA (REFERENSI)'!$A:$Z,15,FALSE)</f>
        <v>#N/A</v>
      </c>
      <c r="M394" s="38" t="str">
        <f>IF(B394=1,'KELAS (REFERENSI)'!M394,IF(B394=2,'KELAS (REFERENSI)'!M409,IF(B394=3,'KELAS (REFERENSI)'!M424,IF(B394=4,'KELAS (REFERENSI)'!M439,""))))</f>
        <v/>
      </c>
      <c r="N394" s="38" t="str">
        <f>IF(B394=1,'KELAS (REFERENSI)'!N394,IF(B394=2,'KELAS (REFERENSI)'!N409,IF(B394=3,'KELAS (REFERENSI)'!N424,IF(B394=4,'KELAS (REFERENSI)'!N439,""))))</f>
        <v/>
      </c>
      <c r="O394" s="38" t="str">
        <f>IF(B394=1,'KELAS (REFERENSI)'!O394,IF(B394=2,'KELAS (REFERENSI)'!O409,IF(B394=3,'KELAS (REFERENSI)'!O424,IF(B394=4,'KELAS (REFERENSI)'!O439,""))))</f>
        <v/>
      </c>
      <c r="P394" s="38" t="str">
        <f>IF(B394=1,'KELAS (REFERENSI)'!P394,IF(B394=2,'KELAS (REFERENSI)'!P409,IF(B394=3,'KELAS (REFERENSI)'!P424,IF(B394=4,'KELAS (REFERENSI)'!P439,""))))</f>
        <v/>
      </c>
      <c r="Q394" s="38" t="str">
        <f t="shared" si="4"/>
        <v>BPS Kota Jakarta Timur</v>
      </c>
      <c r="R394" s="38" t="str">
        <f t="shared" si="56"/>
        <v/>
      </c>
      <c r="S394" s="38" t="str">
        <f t="shared" ref="S394:T394" si="402">S393</f>
        <v>15 Juni sampai dengan 31 Agustus 2026</v>
      </c>
      <c r="T394" s="38" t="str">
        <f t="shared" si="402"/>
        <v>31 Agustus 2026</v>
      </c>
      <c r="U394" s="41"/>
      <c r="V394" s="41"/>
      <c r="W394" s="42"/>
      <c r="X394" s="42"/>
      <c r="Y394" s="42"/>
      <c r="Z394" s="42"/>
    </row>
    <row r="395" ht="15.75" customHeight="1">
      <c r="A395" s="36" t="s">
        <v>5457</v>
      </c>
      <c r="B395" s="37"/>
      <c r="C395" s="37"/>
      <c r="D395" s="38" t="str">
        <f t="shared" si="1"/>
        <v/>
      </c>
      <c r="E395" s="38" t="str">
        <f>VLOOKUP(D395,'KELAS (REFERENSI)'!$E$1:$J$68,6,FALSE)</f>
        <v>#N/A</v>
      </c>
      <c r="F395" s="39" t="str">
        <f t="shared" si="2"/>
        <v>PETUGAS.0394/SPK/SE/PPL/3172/2026</v>
      </c>
      <c r="G395" s="40"/>
      <c r="H395" s="39" t="str">
        <f>VLOOKUP(G395,'MITRA (REFERENSI)'!$A:$Z,16,FALSE)</f>
        <v>#N/A</v>
      </c>
      <c r="I395" s="39" t="str">
        <f>VLOOKUP(G395,'MITRA (REFERENSI)'!$A:$Z,25,FALSE)</f>
        <v>#N/A</v>
      </c>
      <c r="J395" s="38" t="str">
        <f>VLOOKUP(G395,'MITRA (REFERENSI)'!$A:$Z,26,FALSE)</f>
        <v>#N/A</v>
      </c>
      <c r="K395" s="38" t="str">
        <f>VLOOKUP(G395,'MITRA (REFERENSI)'!$A:$Z,15,FALSE)</f>
        <v>#N/A</v>
      </c>
      <c r="L395" s="38" t="str">
        <f>VLOOKUP(G395,'MITRA (REFERENSI)'!$A:$Z,15,FALSE)</f>
        <v>#N/A</v>
      </c>
      <c r="M395" s="38" t="str">
        <f>IF(B395=1,'KELAS (REFERENSI)'!M395,IF(B395=2,'KELAS (REFERENSI)'!M410,IF(B395=3,'KELAS (REFERENSI)'!M425,IF(B395=4,'KELAS (REFERENSI)'!M440,""))))</f>
        <v/>
      </c>
      <c r="N395" s="38" t="str">
        <f>IF(B395=1,'KELAS (REFERENSI)'!N395,IF(B395=2,'KELAS (REFERENSI)'!N410,IF(B395=3,'KELAS (REFERENSI)'!N425,IF(B395=4,'KELAS (REFERENSI)'!N440,""))))</f>
        <v/>
      </c>
      <c r="O395" s="38" t="str">
        <f>IF(B395=1,'KELAS (REFERENSI)'!O395,IF(B395=2,'KELAS (REFERENSI)'!O410,IF(B395=3,'KELAS (REFERENSI)'!O425,IF(B395=4,'KELAS (REFERENSI)'!O440,""))))</f>
        <v/>
      </c>
      <c r="P395" s="38" t="str">
        <f>IF(B395=1,'KELAS (REFERENSI)'!P395,IF(B395=2,'KELAS (REFERENSI)'!P410,IF(B395=3,'KELAS (REFERENSI)'!P425,IF(B395=4,'KELAS (REFERENSI)'!P440,""))))</f>
        <v/>
      </c>
      <c r="Q395" s="38" t="str">
        <f t="shared" si="4"/>
        <v>BPS Kota Jakarta Timur</v>
      </c>
      <c r="R395" s="38" t="str">
        <f t="shared" si="56"/>
        <v/>
      </c>
      <c r="S395" s="38" t="str">
        <f t="shared" ref="S395:T395" si="403">S394</f>
        <v>15 Juni sampai dengan 31 Agustus 2026</v>
      </c>
      <c r="T395" s="38" t="str">
        <f t="shared" si="403"/>
        <v>31 Agustus 2026</v>
      </c>
      <c r="U395" s="41"/>
      <c r="V395" s="41"/>
      <c r="W395" s="42"/>
      <c r="X395" s="42"/>
      <c r="Y395" s="42"/>
      <c r="Z395" s="42"/>
    </row>
    <row r="396" ht="15.75" customHeight="1">
      <c r="A396" s="36" t="s">
        <v>5458</v>
      </c>
      <c r="B396" s="37"/>
      <c r="C396" s="37"/>
      <c r="D396" s="38" t="str">
        <f t="shared" si="1"/>
        <v/>
      </c>
      <c r="E396" s="38" t="str">
        <f>VLOOKUP(D396,'KELAS (REFERENSI)'!$E$1:$J$68,6,FALSE)</f>
        <v>#N/A</v>
      </c>
      <c r="F396" s="39" t="str">
        <f t="shared" si="2"/>
        <v>PETUGAS.0395/SPK/SE/PPL/3172/2026</v>
      </c>
      <c r="G396" s="40"/>
      <c r="H396" s="39" t="str">
        <f>VLOOKUP(G396,'MITRA (REFERENSI)'!$A:$Z,16,FALSE)</f>
        <v>#N/A</v>
      </c>
      <c r="I396" s="39" t="str">
        <f>VLOOKUP(G396,'MITRA (REFERENSI)'!$A:$Z,25,FALSE)</f>
        <v>#N/A</v>
      </c>
      <c r="J396" s="38" t="str">
        <f>VLOOKUP(G396,'MITRA (REFERENSI)'!$A:$Z,26,FALSE)</f>
        <v>#N/A</v>
      </c>
      <c r="K396" s="38" t="str">
        <f>VLOOKUP(G396,'MITRA (REFERENSI)'!$A:$Z,15,FALSE)</f>
        <v>#N/A</v>
      </c>
      <c r="L396" s="38" t="str">
        <f>VLOOKUP(G396,'MITRA (REFERENSI)'!$A:$Z,15,FALSE)</f>
        <v>#N/A</v>
      </c>
      <c r="M396" s="38" t="str">
        <f>IF(B396=1,'KELAS (REFERENSI)'!M396,IF(B396=2,'KELAS (REFERENSI)'!M411,IF(B396=3,'KELAS (REFERENSI)'!M426,IF(B396=4,'KELAS (REFERENSI)'!M441,""))))</f>
        <v/>
      </c>
      <c r="N396" s="38" t="str">
        <f>IF(B396=1,'KELAS (REFERENSI)'!N396,IF(B396=2,'KELAS (REFERENSI)'!N411,IF(B396=3,'KELAS (REFERENSI)'!N426,IF(B396=4,'KELAS (REFERENSI)'!N441,""))))</f>
        <v/>
      </c>
      <c r="O396" s="38" t="str">
        <f>IF(B396=1,'KELAS (REFERENSI)'!O396,IF(B396=2,'KELAS (REFERENSI)'!O411,IF(B396=3,'KELAS (REFERENSI)'!O426,IF(B396=4,'KELAS (REFERENSI)'!O441,""))))</f>
        <v/>
      </c>
      <c r="P396" s="38" t="str">
        <f>IF(B396=1,'KELAS (REFERENSI)'!P396,IF(B396=2,'KELAS (REFERENSI)'!P411,IF(B396=3,'KELAS (REFERENSI)'!P426,IF(B396=4,'KELAS (REFERENSI)'!P441,""))))</f>
        <v/>
      </c>
      <c r="Q396" s="38" t="str">
        <f t="shared" si="4"/>
        <v>BPS Kota Jakarta Timur</v>
      </c>
      <c r="R396" s="38" t="str">
        <f t="shared" si="56"/>
        <v/>
      </c>
      <c r="S396" s="38" t="str">
        <f t="shared" ref="S396:T396" si="404">S395</f>
        <v>15 Juni sampai dengan 31 Agustus 2026</v>
      </c>
      <c r="T396" s="38" t="str">
        <f t="shared" si="404"/>
        <v>31 Agustus 2026</v>
      </c>
      <c r="U396" s="41"/>
      <c r="V396" s="41"/>
      <c r="W396" s="42"/>
      <c r="X396" s="42"/>
      <c r="Y396" s="42"/>
      <c r="Z396" s="42"/>
    </row>
    <row r="397" ht="15.75" customHeight="1">
      <c r="A397" s="36" t="s">
        <v>5459</v>
      </c>
      <c r="B397" s="37"/>
      <c r="C397" s="37"/>
      <c r="D397" s="38" t="str">
        <f t="shared" si="1"/>
        <v/>
      </c>
      <c r="E397" s="38" t="str">
        <f>VLOOKUP(D397,'KELAS (REFERENSI)'!$E$1:$J$68,6,FALSE)</f>
        <v>#N/A</v>
      </c>
      <c r="F397" s="39" t="str">
        <f t="shared" si="2"/>
        <v>PETUGAS.0396/SPK/SE/PPL/3172/2026</v>
      </c>
      <c r="G397" s="40"/>
      <c r="H397" s="39" t="str">
        <f>VLOOKUP(G397,'MITRA (REFERENSI)'!$A:$Z,16,FALSE)</f>
        <v>#N/A</v>
      </c>
      <c r="I397" s="39" t="str">
        <f>VLOOKUP(G397,'MITRA (REFERENSI)'!$A:$Z,25,FALSE)</f>
        <v>#N/A</v>
      </c>
      <c r="J397" s="38" t="str">
        <f>VLOOKUP(G397,'MITRA (REFERENSI)'!$A:$Z,26,FALSE)</f>
        <v>#N/A</v>
      </c>
      <c r="K397" s="38" t="str">
        <f>VLOOKUP(G397,'MITRA (REFERENSI)'!$A:$Z,15,FALSE)</f>
        <v>#N/A</v>
      </c>
      <c r="L397" s="38" t="str">
        <f>VLOOKUP(G397,'MITRA (REFERENSI)'!$A:$Z,15,FALSE)</f>
        <v>#N/A</v>
      </c>
      <c r="M397" s="38" t="str">
        <f>IF(B397=1,'KELAS (REFERENSI)'!M397,IF(B397=2,'KELAS (REFERENSI)'!M412,IF(B397=3,'KELAS (REFERENSI)'!M427,IF(B397=4,'KELAS (REFERENSI)'!M442,""))))</f>
        <v/>
      </c>
      <c r="N397" s="38" t="str">
        <f>IF(B397=1,'KELAS (REFERENSI)'!N397,IF(B397=2,'KELAS (REFERENSI)'!N412,IF(B397=3,'KELAS (REFERENSI)'!N427,IF(B397=4,'KELAS (REFERENSI)'!N442,""))))</f>
        <v/>
      </c>
      <c r="O397" s="38" t="str">
        <f>IF(B397=1,'KELAS (REFERENSI)'!O397,IF(B397=2,'KELAS (REFERENSI)'!O412,IF(B397=3,'KELAS (REFERENSI)'!O427,IF(B397=4,'KELAS (REFERENSI)'!O442,""))))</f>
        <v/>
      </c>
      <c r="P397" s="38" t="str">
        <f>IF(B397=1,'KELAS (REFERENSI)'!P397,IF(B397=2,'KELAS (REFERENSI)'!P412,IF(B397=3,'KELAS (REFERENSI)'!P427,IF(B397=4,'KELAS (REFERENSI)'!P442,""))))</f>
        <v/>
      </c>
      <c r="Q397" s="38" t="str">
        <f t="shared" si="4"/>
        <v>BPS Kota Jakarta Timur</v>
      </c>
      <c r="R397" s="38" t="str">
        <f t="shared" si="56"/>
        <v/>
      </c>
      <c r="S397" s="38" t="str">
        <f t="shared" ref="S397:T397" si="405">S396</f>
        <v>15 Juni sampai dengan 31 Agustus 2026</v>
      </c>
      <c r="T397" s="38" t="str">
        <f t="shared" si="405"/>
        <v>31 Agustus 2026</v>
      </c>
      <c r="U397" s="41"/>
      <c r="V397" s="41"/>
      <c r="W397" s="42"/>
      <c r="X397" s="42"/>
      <c r="Y397" s="42"/>
      <c r="Z397" s="42"/>
    </row>
    <row r="398" ht="15.75" customHeight="1">
      <c r="A398" s="36" t="s">
        <v>5460</v>
      </c>
      <c r="B398" s="37"/>
      <c r="C398" s="37"/>
      <c r="D398" s="38" t="str">
        <f t="shared" si="1"/>
        <v/>
      </c>
      <c r="E398" s="38" t="str">
        <f>VLOOKUP(D398,'KELAS (REFERENSI)'!$E$1:$J$68,6,FALSE)</f>
        <v>#N/A</v>
      </c>
      <c r="F398" s="39" t="str">
        <f t="shared" si="2"/>
        <v>PETUGAS.0397/SPK/SE/PPL/3172/2026</v>
      </c>
      <c r="G398" s="40"/>
      <c r="H398" s="39" t="str">
        <f>VLOOKUP(G398,'MITRA (REFERENSI)'!$A:$Z,16,FALSE)</f>
        <v>#N/A</v>
      </c>
      <c r="I398" s="39" t="str">
        <f>VLOOKUP(G398,'MITRA (REFERENSI)'!$A:$Z,25,FALSE)</f>
        <v>#N/A</v>
      </c>
      <c r="J398" s="38" t="str">
        <f>VLOOKUP(G398,'MITRA (REFERENSI)'!$A:$Z,26,FALSE)</f>
        <v>#N/A</v>
      </c>
      <c r="K398" s="38" t="str">
        <f>VLOOKUP(G398,'MITRA (REFERENSI)'!$A:$Z,15,FALSE)</f>
        <v>#N/A</v>
      </c>
      <c r="L398" s="38" t="str">
        <f>VLOOKUP(G398,'MITRA (REFERENSI)'!$A:$Z,15,FALSE)</f>
        <v>#N/A</v>
      </c>
      <c r="M398" s="38" t="str">
        <f>IF(B398=1,'KELAS (REFERENSI)'!M398,IF(B398=2,'KELAS (REFERENSI)'!M413,IF(B398=3,'KELAS (REFERENSI)'!M428,IF(B398=4,'KELAS (REFERENSI)'!M443,""))))</f>
        <v/>
      </c>
      <c r="N398" s="38" t="str">
        <f>IF(B398=1,'KELAS (REFERENSI)'!N398,IF(B398=2,'KELAS (REFERENSI)'!N413,IF(B398=3,'KELAS (REFERENSI)'!N428,IF(B398=4,'KELAS (REFERENSI)'!N443,""))))</f>
        <v/>
      </c>
      <c r="O398" s="38" t="str">
        <f>IF(B398=1,'KELAS (REFERENSI)'!O398,IF(B398=2,'KELAS (REFERENSI)'!O413,IF(B398=3,'KELAS (REFERENSI)'!O428,IF(B398=4,'KELAS (REFERENSI)'!O443,""))))</f>
        <v/>
      </c>
      <c r="P398" s="38" t="str">
        <f>IF(B398=1,'KELAS (REFERENSI)'!P398,IF(B398=2,'KELAS (REFERENSI)'!P413,IF(B398=3,'KELAS (REFERENSI)'!P428,IF(B398=4,'KELAS (REFERENSI)'!P443,""))))</f>
        <v/>
      </c>
      <c r="Q398" s="38" t="str">
        <f t="shared" si="4"/>
        <v>BPS Kota Jakarta Timur</v>
      </c>
      <c r="R398" s="38" t="str">
        <f t="shared" si="56"/>
        <v/>
      </c>
      <c r="S398" s="38" t="str">
        <f t="shared" ref="S398:T398" si="406">S397</f>
        <v>15 Juni sampai dengan 31 Agustus 2026</v>
      </c>
      <c r="T398" s="38" t="str">
        <f t="shared" si="406"/>
        <v>31 Agustus 2026</v>
      </c>
      <c r="U398" s="41"/>
      <c r="V398" s="41"/>
      <c r="W398" s="42"/>
      <c r="X398" s="42"/>
      <c r="Y398" s="42"/>
      <c r="Z398" s="42"/>
    </row>
    <row r="399" ht="15.75" customHeight="1">
      <c r="A399" s="36" t="s">
        <v>5461</v>
      </c>
      <c r="B399" s="37"/>
      <c r="C399" s="37"/>
      <c r="D399" s="38" t="str">
        <f t="shared" si="1"/>
        <v/>
      </c>
      <c r="E399" s="38" t="str">
        <f>VLOOKUP(D399,'KELAS (REFERENSI)'!$E$1:$J$68,6,FALSE)</f>
        <v>#N/A</v>
      </c>
      <c r="F399" s="39" t="str">
        <f t="shared" si="2"/>
        <v>PETUGAS.0398/SPK/SE/PPL/3172/2026</v>
      </c>
      <c r="G399" s="40"/>
      <c r="H399" s="39" t="str">
        <f>VLOOKUP(G399,'MITRA (REFERENSI)'!$A:$Z,16,FALSE)</f>
        <v>#N/A</v>
      </c>
      <c r="I399" s="39" t="str">
        <f>VLOOKUP(G399,'MITRA (REFERENSI)'!$A:$Z,25,FALSE)</f>
        <v>#N/A</v>
      </c>
      <c r="J399" s="38" t="str">
        <f>VLOOKUP(G399,'MITRA (REFERENSI)'!$A:$Z,26,FALSE)</f>
        <v>#N/A</v>
      </c>
      <c r="K399" s="38" t="str">
        <f>VLOOKUP(G399,'MITRA (REFERENSI)'!$A:$Z,15,FALSE)</f>
        <v>#N/A</v>
      </c>
      <c r="L399" s="38" t="str">
        <f>VLOOKUP(G399,'MITRA (REFERENSI)'!$A:$Z,15,FALSE)</f>
        <v>#N/A</v>
      </c>
      <c r="M399" s="38" t="str">
        <f>IF(B399=1,'KELAS (REFERENSI)'!M399,IF(B399=2,'KELAS (REFERENSI)'!M414,IF(B399=3,'KELAS (REFERENSI)'!M429,IF(B399=4,'KELAS (REFERENSI)'!M444,""))))</f>
        <v/>
      </c>
      <c r="N399" s="38" t="str">
        <f>IF(B399=1,'KELAS (REFERENSI)'!N399,IF(B399=2,'KELAS (REFERENSI)'!N414,IF(B399=3,'KELAS (REFERENSI)'!N429,IF(B399=4,'KELAS (REFERENSI)'!N444,""))))</f>
        <v/>
      </c>
      <c r="O399" s="38" t="str">
        <f>IF(B399=1,'KELAS (REFERENSI)'!O399,IF(B399=2,'KELAS (REFERENSI)'!O414,IF(B399=3,'KELAS (REFERENSI)'!O429,IF(B399=4,'KELAS (REFERENSI)'!O444,""))))</f>
        <v/>
      </c>
      <c r="P399" s="38" t="str">
        <f>IF(B399=1,'KELAS (REFERENSI)'!P399,IF(B399=2,'KELAS (REFERENSI)'!P414,IF(B399=3,'KELAS (REFERENSI)'!P429,IF(B399=4,'KELAS (REFERENSI)'!P444,""))))</f>
        <v/>
      </c>
      <c r="Q399" s="38" t="str">
        <f t="shared" si="4"/>
        <v>BPS Kota Jakarta Timur</v>
      </c>
      <c r="R399" s="38" t="str">
        <f t="shared" si="56"/>
        <v/>
      </c>
      <c r="S399" s="38" t="str">
        <f t="shared" ref="S399:T399" si="407">S398</f>
        <v>15 Juni sampai dengan 31 Agustus 2026</v>
      </c>
      <c r="T399" s="38" t="str">
        <f t="shared" si="407"/>
        <v>31 Agustus 2026</v>
      </c>
      <c r="U399" s="41"/>
      <c r="V399" s="41"/>
      <c r="W399" s="42"/>
      <c r="X399" s="42"/>
      <c r="Y399" s="42"/>
      <c r="Z399" s="42"/>
    </row>
    <row r="400" ht="15.75" customHeight="1">
      <c r="A400" s="36" t="s">
        <v>5462</v>
      </c>
      <c r="B400" s="37"/>
      <c r="C400" s="37"/>
      <c r="D400" s="38" t="str">
        <f t="shared" si="1"/>
        <v/>
      </c>
      <c r="E400" s="38" t="str">
        <f>VLOOKUP(D400,'KELAS (REFERENSI)'!$E$1:$J$68,6,FALSE)</f>
        <v>#N/A</v>
      </c>
      <c r="F400" s="39" t="str">
        <f t="shared" si="2"/>
        <v>PETUGAS.0399/SPK/SE/PPL/3172/2026</v>
      </c>
      <c r="G400" s="40"/>
      <c r="H400" s="39" t="str">
        <f>VLOOKUP(G400,'MITRA (REFERENSI)'!$A:$Z,16,FALSE)</f>
        <v>#N/A</v>
      </c>
      <c r="I400" s="39" t="str">
        <f>VLOOKUP(G400,'MITRA (REFERENSI)'!$A:$Z,25,FALSE)</f>
        <v>#N/A</v>
      </c>
      <c r="J400" s="38" t="str">
        <f>VLOOKUP(G400,'MITRA (REFERENSI)'!$A:$Z,26,FALSE)</f>
        <v>#N/A</v>
      </c>
      <c r="K400" s="38" t="str">
        <f>VLOOKUP(G400,'MITRA (REFERENSI)'!$A:$Z,15,FALSE)</f>
        <v>#N/A</v>
      </c>
      <c r="L400" s="38" t="str">
        <f>VLOOKUP(G400,'MITRA (REFERENSI)'!$A:$Z,15,FALSE)</f>
        <v>#N/A</v>
      </c>
      <c r="M400" s="38" t="str">
        <f>IF(B400=1,'KELAS (REFERENSI)'!M400,IF(B400=2,'KELAS (REFERENSI)'!M415,IF(B400=3,'KELAS (REFERENSI)'!M430,IF(B400=4,'KELAS (REFERENSI)'!M445,""))))</f>
        <v/>
      </c>
      <c r="N400" s="38" t="str">
        <f>IF(B400=1,'KELAS (REFERENSI)'!N400,IF(B400=2,'KELAS (REFERENSI)'!N415,IF(B400=3,'KELAS (REFERENSI)'!N430,IF(B400=4,'KELAS (REFERENSI)'!N445,""))))</f>
        <v/>
      </c>
      <c r="O400" s="38" t="str">
        <f>IF(B400=1,'KELAS (REFERENSI)'!O400,IF(B400=2,'KELAS (REFERENSI)'!O415,IF(B400=3,'KELAS (REFERENSI)'!O430,IF(B400=4,'KELAS (REFERENSI)'!O445,""))))</f>
        <v/>
      </c>
      <c r="P400" s="38" t="str">
        <f>IF(B400=1,'KELAS (REFERENSI)'!P400,IF(B400=2,'KELAS (REFERENSI)'!P415,IF(B400=3,'KELAS (REFERENSI)'!P430,IF(B400=4,'KELAS (REFERENSI)'!P445,""))))</f>
        <v/>
      </c>
      <c r="Q400" s="38" t="str">
        <f t="shared" si="4"/>
        <v>BPS Kota Jakarta Timur</v>
      </c>
      <c r="R400" s="38" t="str">
        <f t="shared" si="56"/>
        <v/>
      </c>
      <c r="S400" s="38" t="str">
        <f t="shared" ref="S400:T400" si="408">S399</f>
        <v>15 Juni sampai dengan 31 Agustus 2026</v>
      </c>
      <c r="T400" s="38" t="str">
        <f t="shared" si="408"/>
        <v>31 Agustus 2026</v>
      </c>
      <c r="U400" s="41"/>
      <c r="V400" s="41"/>
      <c r="W400" s="42"/>
      <c r="X400" s="42"/>
      <c r="Y400" s="42"/>
      <c r="Z400" s="42"/>
    </row>
    <row r="401" ht="15.75" customHeight="1">
      <c r="A401" s="36" t="s">
        <v>5463</v>
      </c>
      <c r="B401" s="37"/>
      <c r="C401" s="37"/>
      <c r="D401" s="38" t="str">
        <f t="shared" si="1"/>
        <v/>
      </c>
      <c r="E401" s="38" t="str">
        <f>VLOOKUP(D401,'KELAS (REFERENSI)'!$E$1:$J$68,6,FALSE)</f>
        <v>#N/A</v>
      </c>
      <c r="F401" s="39" t="str">
        <f t="shared" si="2"/>
        <v>PETUGAS.0400/SPK/SE/PPL/3172/2026</v>
      </c>
      <c r="G401" s="40"/>
      <c r="H401" s="39" t="str">
        <f>VLOOKUP(G401,'MITRA (REFERENSI)'!$A:$Z,16,FALSE)</f>
        <v>#N/A</v>
      </c>
      <c r="I401" s="39" t="str">
        <f>VLOOKUP(G401,'MITRA (REFERENSI)'!$A:$Z,25,FALSE)</f>
        <v>#N/A</v>
      </c>
      <c r="J401" s="38" t="str">
        <f>VLOOKUP(G401,'MITRA (REFERENSI)'!$A:$Z,26,FALSE)</f>
        <v>#N/A</v>
      </c>
      <c r="K401" s="38" t="str">
        <f>VLOOKUP(G401,'MITRA (REFERENSI)'!$A:$Z,15,FALSE)</f>
        <v>#N/A</v>
      </c>
      <c r="L401" s="38" t="str">
        <f>VLOOKUP(G401,'MITRA (REFERENSI)'!$A:$Z,15,FALSE)</f>
        <v>#N/A</v>
      </c>
      <c r="M401" s="38" t="str">
        <f>IF(B401=1,'KELAS (REFERENSI)'!M401,IF(B401=2,'KELAS (REFERENSI)'!M416,IF(B401=3,'KELAS (REFERENSI)'!M431,IF(B401=4,'KELAS (REFERENSI)'!M446,""))))</f>
        <v/>
      </c>
      <c r="N401" s="38" t="str">
        <f>IF(B401=1,'KELAS (REFERENSI)'!N401,IF(B401=2,'KELAS (REFERENSI)'!N416,IF(B401=3,'KELAS (REFERENSI)'!N431,IF(B401=4,'KELAS (REFERENSI)'!N446,""))))</f>
        <v/>
      </c>
      <c r="O401" s="38" t="str">
        <f>IF(B401=1,'KELAS (REFERENSI)'!O401,IF(B401=2,'KELAS (REFERENSI)'!O416,IF(B401=3,'KELAS (REFERENSI)'!O431,IF(B401=4,'KELAS (REFERENSI)'!O446,""))))</f>
        <v/>
      </c>
      <c r="P401" s="38" t="str">
        <f>IF(B401=1,'KELAS (REFERENSI)'!P401,IF(B401=2,'KELAS (REFERENSI)'!P416,IF(B401=3,'KELAS (REFERENSI)'!P431,IF(B401=4,'KELAS (REFERENSI)'!P446,""))))</f>
        <v/>
      </c>
      <c r="Q401" s="38" t="str">
        <f t="shared" si="4"/>
        <v>BPS Kota Jakarta Timur</v>
      </c>
      <c r="R401" s="38" t="str">
        <f t="shared" si="56"/>
        <v/>
      </c>
      <c r="S401" s="38" t="str">
        <f t="shared" ref="S401:T401" si="409">S400</f>
        <v>15 Juni sampai dengan 31 Agustus 2026</v>
      </c>
      <c r="T401" s="38" t="str">
        <f t="shared" si="409"/>
        <v>31 Agustus 2026</v>
      </c>
      <c r="U401" s="41"/>
      <c r="V401" s="41"/>
      <c r="W401" s="42"/>
      <c r="X401" s="42"/>
      <c r="Y401" s="42"/>
      <c r="Z401" s="42"/>
    </row>
    <row r="402" ht="15.75" customHeight="1">
      <c r="A402" s="36" t="s">
        <v>5464</v>
      </c>
      <c r="B402" s="37"/>
      <c r="C402" s="37"/>
      <c r="D402" s="38" t="str">
        <f t="shared" si="1"/>
        <v/>
      </c>
      <c r="E402" s="38" t="str">
        <f>VLOOKUP(D402,'KELAS (REFERENSI)'!$E$1:$J$68,6,FALSE)</f>
        <v>#N/A</v>
      </c>
      <c r="F402" s="39" t="str">
        <f t="shared" si="2"/>
        <v>PETUGAS.0401/SPK/SE/PPL/3172/2026</v>
      </c>
      <c r="G402" s="40"/>
      <c r="H402" s="39" t="str">
        <f>VLOOKUP(G402,'MITRA (REFERENSI)'!$A:$Z,16,FALSE)</f>
        <v>#N/A</v>
      </c>
      <c r="I402" s="39" t="str">
        <f>VLOOKUP(G402,'MITRA (REFERENSI)'!$A:$Z,25,FALSE)</f>
        <v>#N/A</v>
      </c>
      <c r="J402" s="38" t="str">
        <f>VLOOKUP(G402,'MITRA (REFERENSI)'!$A:$Z,26,FALSE)</f>
        <v>#N/A</v>
      </c>
      <c r="K402" s="38" t="str">
        <f>VLOOKUP(G402,'MITRA (REFERENSI)'!$A:$Z,15,FALSE)</f>
        <v>#N/A</v>
      </c>
      <c r="L402" s="38" t="str">
        <f>VLOOKUP(G402,'MITRA (REFERENSI)'!$A:$Z,15,FALSE)</f>
        <v>#N/A</v>
      </c>
      <c r="M402" s="38" t="str">
        <f>IF(B402=1,'KELAS (REFERENSI)'!M402,IF(B402=2,'KELAS (REFERENSI)'!M417,IF(B402=3,'KELAS (REFERENSI)'!M432,IF(B402=4,'KELAS (REFERENSI)'!M447,""))))</f>
        <v/>
      </c>
      <c r="N402" s="38" t="str">
        <f>IF(B402=1,'KELAS (REFERENSI)'!N402,IF(B402=2,'KELAS (REFERENSI)'!N417,IF(B402=3,'KELAS (REFERENSI)'!N432,IF(B402=4,'KELAS (REFERENSI)'!N447,""))))</f>
        <v/>
      </c>
      <c r="O402" s="38" t="str">
        <f>IF(B402=1,'KELAS (REFERENSI)'!O402,IF(B402=2,'KELAS (REFERENSI)'!O417,IF(B402=3,'KELAS (REFERENSI)'!O432,IF(B402=4,'KELAS (REFERENSI)'!O447,""))))</f>
        <v/>
      </c>
      <c r="P402" s="38" t="str">
        <f>IF(B402=1,'KELAS (REFERENSI)'!P402,IF(B402=2,'KELAS (REFERENSI)'!P417,IF(B402=3,'KELAS (REFERENSI)'!P432,IF(B402=4,'KELAS (REFERENSI)'!P447,""))))</f>
        <v/>
      </c>
      <c r="Q402" s="38" t="str">
        <f t="shared" si="4"/>
        <v>BPS Kota Jakarta Timur</v>
      </c>
      <c r="R402" s="38" t="str">
        <f t="shared" si="56"/>
        <v/>
      </c>
      <c r="S402" s="38" t="str">
        <f t="shared" ref="S402:T402" si="410">S401</f>
        <v>15 Juni sampai dengan 31 Agustus 2026</v>
      </c>
      <c r="T402" s="38" t="str">
        <f t="shared" si="410"/>
        <v>31 Agustus 2026</v>
      </c>
      <c r="U402" s="41"/>
      <c r="V402" s="41"/>
      <c r="W402" s="42"/>
      <c r="X402" s="42"/>
      <c r="Y402" s="42"/>
      <c r="Z402" s="42"/>
    </row>
    <row r="403" ht="15.75" customHeight="1">
      <c r="A403" s="36" t="s">
        <v>5465</v>
      </c>
      <c r="B403" s="37"/>
      <c r="C403" s="37"/>
      <c r="D403" s="38" t="str">
        <f t="shared" si="1"/>
        <v/>
      </c>
      <c r="E403" s="38" t="str">
        <f>VLOOKUP(D403,'KELAS (REFERENSI)'!$E$1:$J$68,6,FALSE)</f>
        <v>#N/A</v>
      </c>
      <c r="F403" s="39" t="str">
        <f t="shared" si="2"/>
        <v>PETUGAS.0402/SPK/SE/PPL/3172/2026</v>
      </c>
      <c r="G403" s="40"/>
      <c r="H403" s="39" t="str">
        <f>VLOOKUP(G403,'MITRA (REFERENSI)'!$A:$Z,16,FALSE)</f>
        <v>#N/A</v>
      </c>
      <c r="I403" s="39" t="str">
        <f>VLOOKUP(G403,'MITRA (REFERENSI)'!$A:$Z,25,FALSE)</f>
        <v>#N/A</v>
      </c>
      <c r="J403" s="38" t="str">
        <f>VLOOKUP(G403,'MITRA (REFERENSI)'!$A:$Z,26,FALSE)</f>
        <v>#N/A</v>
      </c>
      <c r="K403" s="38" t="str">
        <f>VLOOKUP(G403,'MITRA (REFERENSI)'!$A:$Z,15,FALSE)</f>
        <v>#N/A</v>
      </c>
      <c r="L403" s="38" t="str">
        <f>VLOOKUP(G403,'MITRA (REFERENSI)'!$A:$Z,15,FALSE)</f>
        <v>#N/A</v>
      </c>
      <c r="M403" s="38" t="str">
        <f>IF(B403=1,'KELAS (REFERENSI)'!M403,IF(B403=2,'KELAS (REFERENSI)'!M418,IF(B403=3,'KELAS (REFERENSI)'!M433,IF(B403=4,'KELAS (REFERENSI)'!M448,""))))</f>
        <v/>
      </c>
      <c r="N403" s="38" t="str">
        <f>IF(B403=1,'KELAS (REFERENSI)'!N403,IF(B403=2,'KELAS (REFERENSI)'!N418,IF(B403=3,'KELAS (REFERENSI)'!N433,IF(B403=4,'KELAS (REFERENSI)'!N448,""))))</f>
        <v/>
      </c>
      <c r="O403" s="38" t="str">
        <f>IF(B403=1,'KELAS (REFERENSI)'!O403,IF(B403=2,'KELAS (REFERENSI)'!O418,IF(B403=3,'KELAS (REFERENSI)'!O433,IF(B403=4,'KELAS (REFERENSI)'!O448,""))))</f>
        <v/>
      </c>
      <c r="P403" s="38" t="str">
        <f>IF(B403=1,'KELAS (REFERENSI)'!P403,IF(B403=2,'KELAS (REFERENSI)'!P418,IF(B403=3,'KELAS (REFERENSI)'!P433,IF(B403=4,'KELAS (REFERENSI)'!P448,""))))</f>
        <v/>
      </c>
      <c r="Q403" s="38" t="str">
        <f t="shared" si="4"/>
        <v>BPS Kota Jakarta Timur</v>
      </c>
      <c r="R403" s="38" t="str">
        <f t="shared" si="56"/>
        <v/>
      </c>
      <c r="S403" s="38" t="str">
        <f t="shared" ref="S403:T403" si="411">S402</f>
        <v>15 Juni sampai dengan 31 Agustus 2026</v>
      </c>
      <c r="T403" s="38" t="str">
        <f t="shared" si="411"/>
        <v>31 Agustus 2026</v>
      </c>
      <c r="U403" s="41"/>
      <c r="V403" s="41"/>
      <c r="W403" s="42"/>
      <c r="X403" s="42"/>
      <c r="Y403" s="42"/>
      <c r="Z403" s="42"/>
    </row>
    <row r="404" ht="15.75" customHeight="1">
      <c r="A404" s="36" t="s">
        <v>5466</v>
      </c>
      <c r="B404" s="37"/>
      <c r="C404" s="37"/>
      <c r="D404" s="38" t="str">
        <f t="shared" si="1"/>
        <v/>
      </c>
      <c r="E404" s="38" t="str">
        <f>VLOOKUP(D404,'KELAS (REFERENSI)'!$E$1:$J$68,6,FALSE)</f>
        <v>#N/A</v>
      </c>
      <c r="F404" s="39" t="str">
        <f t="shared" si="2"/>
        <v>PETUGAS.0403/SPK/SE/PPL/3172/2026</v>
      </c>
      <c r="G404" s="40"/>
      <c r="H404" s="39" t="str">
        <f>VLOOKUP(G404,'MITRA (REFERENSI)'!$A:$Z,16,FALSE)</f>
        <v>#N/A</v>
      </c>
      <c r="I404" s="39" t="str">
        <f>VLOOKUP(G404,'MITRA (REFERENSI)'!$A:$Z,25,FALSE)</f>
        <v>#N/A</v>
      </c>
      <c r="J404" s="38" t="str">
        <f>VLOOKUP(G404,'MITRA (REFERENSI)'!$A:$Z,26,FALSE)</f>
        <v>#N/A</v>
      </c>
      <c r="K404" s="38" t="str">
        <f>VLOOKUP(G404,'MITRA (REFERENSI)'!$A:$Z,15,FALSE)</f>
        <v>#N/A</v>
      </c>
      <c r="L404" s="38" t="str">
        <f>VLOOKUP(G404,'MITRA (REFERENSI)'!$A:$Z,15,FALSE)</f>
        <v>#N/A</v>
      </c>
      <c r="M404" s="38" t="str">
        <f>IF(B404=1,'KELAS (REFERENSI)'!M404,IF(B404=2,'KELAS (REFERENSI)'!M419,IF(B404=3,'KELAS (REFERENSI)'!M434,IF(B404=4,'KELAS (REFERENSI)'!M449,""))))</f>
        <v/>
      </c>
      <c r="N404" s="38" t="str">
        <f>IF(B404=1,'KELAS (REFERENSI)'!N404,IF(B404=2,'KELAS (REFERENSI)'!N419,IF(B404=3,'KELAS (REFERENSI)'!N434,IF(B404=4,'KELAS (REFERENSI)'!N449,""))))</f>
        <v/>
      </c>
      <c r="O404" s="38" t="str">
        <f>IF(B404=1,'KELAS (REFERENSI)'!O404,IF(B404=2,'KELAS (REFERENSI)'!O419,IF(B404=3,'KELAS (REFERENSI)'!O434,IF(B404=4,'KELAS (REFERENSI)'!O449,""))))</f>
        <v/>
      </c>
      <c r="P404" s="38" t="str">
        <f>IF(B404=1,'KELAS (REFERENSI)'!P404,IF(B404=2,'KELAS (REFERENSI)'!P419,IF(B404=3,'KELAS (REFERENSI)'!P434,IF(B404=4,'KELAS (REFERENSI)'!P449,""))))</f>
        <v/>
      </c>
      <c r="Q404" s="38" t="str">
        <f t="shared" si="4"/>
        <v>BPS Kota Jakarta Timur</v>
      </c>
      <c r="R404" s="38" t="str">
        <f t="shared" si="56"/>
        <v/>
      </c>
      <c r="S404" s="38" t="str">
        <f t="shared" ref="S404:T404" si="412">S403</f>
        <v>15 Juni sampai dengan 31 Agustus 2026</v>
      </c>
      <c r="T404" s="38" t="str">
        <f t="shared" si="412"/>
        <v>31 Agustus 2026</v>
      </c>
      <c r="U404" s="41"/>
      <c r="V404" s="41"/>
      <c r="W404" s="42"/>
      <c r="X404" s="42"/>
      <c r="Y404" s="42"/>
      <c r="Z404" s="42"/>
    </row>
    <row r="405" ht="15.75" customHeight="1">
      <c r="A405" s="36" t="s">
        <v>5467</v>
      </c>
      <c r="B405" s="37"/>
      <c r="C405" s="37"/>
      <c r="D405" s="38" t="str">
        <f t="shared" si="1"/>
        <v/>
      </c>
      <c r="E405" s="38" t="str">
        <f>VLOOKUP(D405,'KELAS (REFERENSI)'!$E$1:$J$68,6,FALSE)</f>
        <v>#N/A</v>
      </c>
      <c r="F405" s="39" t="str">
        <f t="shared" si="2"/>
        <v>PETUGAS.0404/SPK/SE/PPL/3172/2026</v>
      </c>
      <c r="G405" s="40"/>
      <c r="H405" s="39" t="str">
        <f>VLOOKUP(G405,'MITRA (REFERENSI)'!$A:$Z,16,FALSE)</f>
        <v>#N/A</v>
      </c>
      <c r="I405" s="39" t="str">
        <f>VLOOKUP(G405,'MITRA (REFERENSI)'!$A:$Z,25,FALSE)</f>
        <v>#N/A</v>
      </c>
      <c r="J405" s="38" t="str">
        <f>VLOOKUP(G405,'MITRA (REFERENSI)'!$A:$Z,26,FALSE)</f>
        <v>#N/A</v>
      </c>
      <c r="K405" s="38" t="str">
        <f>VLOOKUP(G405,'MITRA (REFERENSI)'!$A:$Z,15,FALSE)</f>
        <v>#N/A</v>
      </c>
      <c r="L405" s="38" t="str">
        <f>VLOOKUP(G405,'MITRA (REFERENSI)'!$A:$Z,15,FALSE)</f>
        <v>#N/A</v>
      </c>
      <c r="M405" s="38" t="str">
        <f>IF(B405=1,'KELAS (REFERENSI)'!M405,IF(B405=2,'KELAS (REFERENSI)'!M420,IF(B405=3,'KELAS (REFERENSI)'!M435,IF(B405=4,'KELAS (REFERENSI)'!M450,""))))</f>
        <v/>
      </c>
      <c r="N405" s="38" t="str">
        <f>IF(B405=1,'KELAS (REFERENSI)'!N405,IF(B405=2,'KELAS (REFERENSI)'!N420,IF(B405=3,'KELAS (REFERENSI)'!N435,IF(B405=4,'KELAS (REFERENSI)'!N450,""))))</f>
        <v/>
      </c>
      <c r="O405" s="38" t="str">
        <f>IF(B405=1,'KELAS (REFERENSI)'!O405,IF(B405=2,'KELAS (REFERENSI)'!O420,IF(B405=3,'KELAS (REFERENSI)'!O435,IF(B405=4,'KELAS (REFERENSI)'!O450,""))))</f>
        <v/>
      </c>
      <c r="P405" s="38" t="str">
        <f>IF(B405=1,'KELAS (REFERENSI)'!P405,IF(B405=2,'KELAS (REFERENSI)'!P420,IF(B405=3,'KELAS (REFERENSI)'!P435,IF(B405=4,'KELAS (REFERENSI)'!P450,""))))</f>
        <v/>
      </c>
      <c r="Q405" s="38" t="str">
        <f t="shared" si="4"/>
        <v>BPS Kota Jakarta Timur</v>
      </c>
      <c r="R405" s="38" t="str">
        <f t="shared" si="56"/>
        <v/>
      </c>
      <c r="S405" s="38" t="str">
        <f t="shared" ref="S405:T405" si="413">S404</f>
        <v>15 Juni sampai dengan 31 Agustus 2026</v>
      </c>
      <c r="T405" s="38" t="str">
        <f t="shared" si="413"/>
        <v>31 Agustus 2026</v>
      </c>
      <c r="U405" s="41"/>
      <c r="V405" s="41"/>
      <c r="W405" s="42"/>
      <c r="X405" s="42"/>
      <c r="Y405" s="42"/>
      <c r="Z405" s="42"/>
    </row>
    <row r="406" ht="15.75" customHeight="1">
      <c r="A406" s="36" t="s">
        <v>5468</v>
      </c>
      <c r="B406" s="37"/>
      <c r="C406" s="37"/>
      <c r="D406" s="38" t="str">
        <f t="shared" si="1"/>
        <v/>
      </c>
      <c r="E406" s="38" t="str">
        <f>VLOOKUP(D406,'KELAS (REFERENSI)'!$E$1:$J$68,6,FALSE)</f>
        <v>#N/A</v>
      </c>
      <c r="F406" s="39" t="str">
        <f t="shared" si="2"/>
        <v>PETUGAS.0405/SPK/SE/PPL/3172/2026</v>
      </c>
      <c r="G406" s="40"/>
      <c r="H406" s="39" t="str">
        <f>VLOOKUP(G406,'MITRA (REFERENSI)'!$A:$Z,16,FALSE)</f>
        <v>#N/A</v>
      </c>
      <c r="I406" s="39" t="str">
        <f>VLOOKUP(G406,'MITRA (REFERENSI)'!$A:$Z,25,FALSE)</f>
        <v>#N/A</v>
      </c>
      <c r="J406" s="38" t="str">
        <f>VLOOKUP(G406,'MITRA (REFERENSI)'!$A:$Z,26,FALSE)</f>
        <v>#N/A</v>
      </c>
      <c r="K406" s="38" t="str">
        <f>VLOOKUP(G406,'MITRA (REFERENSI)'!$A:$Z,15,FALSE)</f>
        <v>#N/A</v>
      </c>
      <c r="L406" s="38" t="str">
        <f>VLOOKUP(G406,'MITRA (REFERENSI)'!$A:$Z,15,FALSE)</f>
        <v>#N/A</v>
      </c>
      <c r="M406" s="38" t="str">
        <f>IF(B406=1,'KELAS (REFERENSI)'!M406,IF(B406=2,'KELAS (REFERENSI)'!M421,IF(B406=3,'KELAS (REFERENSI)'!M436,IF(B406=4,'KELAS (REFERENSI)'!M451,""))))</f>
        <v/>
      </c>
      <c r="N406" s="38" t="str">
        <f>IF(B406=1,'KELAS (REFERENSI)'!N406,IF(B406=2,'KELAS (REFERENSI)'!N421,IF(B406=3,'KELAS (REFERENSI)'!N436,IF(B406=4,'KELAS (REFERENSI)'!N451,""))))</f>
        <v/>
      </c>
      <c r="O406" s="38" t="str">
        <f>IF(B406=1,'KELAS (REFERENSI)'!O406,IF(B406=2,'KELAS (REFERENSI)'!O421,IF(B406=3,'KELAS (REFERENSI)'!O436,IF(B406=4,'KELAS (REFERENSI)'!O451,""))))</f>
        <v/>
      </c>
      <c r="P406" s="38" t="str">
        <f>IF(B406=1,'KELAS (REFERENSI)'!P406,IF(B406=2,'KELAS (REFERENSI)'!P421,IF(B406=3,'KELAS (REFERENSI)'!P436,IF(B406=4,'KELAS (REFERENSI)'!P451,""))))</f>
        <v/>
      </c>
      <c r="Q406" s="38" t="str">
        <f t="shared" si="4"/>
        <v>BPS Kota Jakarta Timur</v>
      </c>
      <c r="R406" s="38" t="str">
        <f t="shared" si="56"/>
        <v/>
      </c>
      <c r="S406" s="38" t="str">
        <f t="shared" ref="S406:T406" si="414">S405</f>
        <v>15 Juni sampai dengan 31 Agustus 2026</v>
      </c>
      <c r="T406" s="38" t="str">
        <f t="shared" si="414"/>
        <v>31 Agustus 2026</v>
      </c>
      <c r="U406" s="41"/>
      <c r="V406" s="41"/>
      <c r="W406" s="42"/>
      <c r="X406" s="42"/>
      <c r="Y406" s="42"/>
      <c r="Z406" s="42"/>
    </row>
    <row r="407" ht="15.75" customHeight="1">
      <c r="A407" s="36" t="s">
        <v>5469</v>
      </c>
      <c r="B407" s="37"/>
      <c r="C407" s="37"/>
      <c r="D407" s="38" t="str">
        <f t="shared" si="1"/>
        <v/>
      </c>
      <c r="E407" s="38" t="str">
        <f>VLOOKUP(D407,'KELAS (REFERENSI)'!$E$1:$J$68,6,FALSE)</f>
        <v>#N/A</v>
      </c>
      <c r="F407" s="39" t="str">
        <f t="shared" si="2"/>
        <v>PETUGAS.0406/SPK/SE/PPL/3172/2026</v>
      </c>
      <c r="G407" s="40"/>
      <c r="H407" s="39" t="str">
        <f>VLOOKUP(G407,'MITRA (REFERENSI)'!$A:$Z,16,FALSE)</f>
        <v>#N/A</v>
      </c>
      <c r="I407" s="39" t="str">
        <f>VLOOKUP(G407,'MITRA (REFERENSI)'!$A:$Z,25,FALSE)</f>
        <v>#N/A</v>
      </c>
      <c r="J407" s="38" t="str">
        <f>VLOOKUP(G407,'MITRA (REFERENSI)'!$A:$Z,26,FALSE)</f>
        <v>#N/A</v>
      </c>
      <c r="K407" s="38" t="str">
        <f>VLOOKUP(G407,'MITRA (REFERENSI)'!$A:$Z,15,FALSE)</f>
        <v>#N/A</v>
      </c>
      <c r="L407" s="38" t="str">
        <f>VLOOKUP(G407,'MITRA (REFERENSI)'!$A:$Z,15,FALSE)</f>
        <v>#N/A</v>
      </c>
      <c r="M407" s="38" t="str">
        <f>IF(B407=1,'KELAS (REFERENSI)'!M407,IF(B407=2,'KELAS (REFERENSI)'!M422,IF(B407=3,'KELAS (REFERENSI)'!M437,IF(B407=4,'KELAS (REFERENSI)'!M452,""))))</f>
        <v/>
      </c>
      <c r="N407" s="38" t="str">
        <f>IF(B407=1,'KELAS (REFERENSI)'!N407,IF(B407=2,'KELAS (REFERENSI)'!N422,IF(B407=3,'KELAS (REFERENSI)'!N437,IF(B407=4,'KELAS (REFERENSI)'!N452,""))))</f>
        <v/>
      </c>
      <c r="O407" s="38" t="str">
        <f>IF(B407=1,'KELAS (REFERENSI)'!O407,IF(B407=2,'KELAS (REFERENSI)'!O422,IF(B407=3,'KELAS (REFERENSI)'!O437,IF(B407=4,'KELAS (REFERENSI)'!O452,""))))</f>
        <v/>
      </c>
      <c r="P407" s="38" t="str">
        <f>IF(B407=1,'KELAS (REFERENSI)'!P407,IF(B407=2,'KELAS (REFERENSI)'!P422,IF(B407=3,'KELAS (REFERENSI)'!P437,IF(B407=4,'KELAS (REFERENSI)'!P452,""))))</f>
        <v/>
      </c>
      <c r="Q407" s="38" t="str">
        <f t="shared" si="4"/>
        <v>BPS Kota Jakarta Timur</v>
      </c>
      <c r="R407" s="38" t="str">
        <f t="shared" si="56"/>
        <v/>
      </c>
      <c r="S407" s="38" t="str">
        <f t="shared" ref="S407:T407" si="415">S406</f>
        <v>15 Juni sampai dengan 31 Agustus 2026</v>
      </c>
      <c r="T407" s="38" t="str">
        <f t="shared" si="415"/>
        <v>31 Agustus 2026</v>
      </c>
      <c r="U407" s="41"/>
      <c r="V407" s="41"/>
      <c r="W407" s="42"/>
      <c r="X407" s="42"/>
      <c r="Y407" s="42"/>
      <c r="Z407" s="42"/>
    </row>
    <row r="408" ht="15.75" customHeight="1">
      <c r="A408" s="36" t="s">
        <v>5470</v>
      </c>
      <c r="B408" s="37"/>
      <c r="C408" s="37"/>
      <c r="D408" s="38" t="str">
        <f t="shared" si="1"/>
        <v/>
      </c>
      <c r="E408" s="38" t="str">
        <f>VLOOKUP(D408,'KELAS (REFERENSI)'!$E$1:$J$68,6,FALSE)</f>
        <v>#N/A</v>
      </c>
      <c r="F408" s="39" t="str">
        <f t="shared" si="2"/>
        <v>PETUGAS.0407/SPK/SE/PPL/3172/2026</v>
      </c>
      <c r="G408" s="40"/>
      <c r="H408" s="39" t="str">
        <f>VLOOKUP(G408,'MITRA (REFERENSI)'!$A:$Z,16,FALSE)</f>
        <v>#N/A</v>
      </c>
      <c r="I408" s="39" t="str">
        <f>VLOOKUP(G408,'MITRA (REFERENSI)'!$A:$Z,25,FALSE)</f>
        <v>#N/A</v>
      </c>
      <c r="J408" s="38" t="str">
        <f>VLOOKUP(G408,'MITRA (REFERENSI)'!$A:$Z,26,FALSE)</f>
        <v>#N/A</v>
      </c>
      <c r="K408" s="38" t="str">
        <f>VLOOKUP(G408,'MITRA (REFERENSI)'!$A:$Z,15,FALSE)</f>
        <v>#N/A</v>
      </c>
      <c r="L408" s="38" t="str">
        <f>VLOOKUP(G408,'MITRA (REFERENSI)'!$A:$Z,15,FALSE)</f>
        <v>#N/A</v>
      </c>
      <c r="M408" s="38" t="str">
        <f>IF(B408=1,'KELAS (REFERENSI)'!M408,IF(B408=2,'KELAS (REFERENSI)'!M423,IF(B408=3,'KELAS (REFERENSI)'!M438,IF(B408=4,'KELAS (REFERENSI)'!M453,""))))</f>
        <v/>
      </c>
      <c r="N408" s="38" t="str">
        <f>IF(B408=1,'KELAS (REFERENSI)'!N408,IF(B408=2,'KELAS (REFERENSI)'!N423,IF(B408=3,'KELAS (REFERENSI)'!N438,IF(B408=4,'KELAS (REFERENSI)'!N453,""))))</f>
        <v/>
      </c>
      <c r="O408" s="38" t="str">
        <f>IF(B408=1,'KELAS (REFERENSI)'!O408,IF(B408=2,'KELAS (REFERENSI)'!O423,IF(B408=3,'KELAS (REFERENSI)'!O438,IF(B408=4,'KELAS (REFERENSI)'!O453,""))))</f>
        <v/>
      </c>
      <c r="P408" s="38" t="str">
        <f>IF(B408=1,'KELAS (REFERENSI)'!P408,IF(B408=2,'KELAS (REFERENSI)'!P423,IF(B408=3,'KELAS (REFERENSI)'!P438,IF(B408=4,'KELAS (REFERENSI)'!P453,""))))</f>
        <v/>
      </c>
      <c r="Q408" s="38" t="str">
        <f t="shared" si="4"/>
        <v>BPS Kota Jakarta Timur</v>
      </c>
      <c r="R408" s="38" t="str">
        <f t="shared" si="56"/>
        <v/>
      </c>
      <c r="S408" s="38" t="str">
        <f t="shared" ref="S408:T408" si="416">S407</f>
        <v>15 Juni sampai dengan 31 Agustus 2026</v>
      </c>
      <c r="T408" s="38" t="str">
        <f t="shared" si="416"/>
        <v>31 Agustus 2026</v>
      </c>
      <c r="U408" s="41"/>
      <c r="V408" s="41"/>
      <c r="W408" s="42"/>
      <c r="X408" s="42"/>
      <c r="Y408" s="42"/>
      <c r="Z408" s="42"/>
    </row>
    <row r="409" ht="15.75" customHeight="1">
      <c r="A409" s="36" t="s">
        <v>5471</v>
      </c>
      <c r="B409" s="37"/>
      <c r="C409" s="37"/>
      <c r="D409" s="38" t="str">
        <f t="shared" si="1"/>
        <v/>
      </c>
      <c r="E409" s="38" t="str">
        <f>VLOOKUP(D409,'KELAS (REFERENSI)'!$E$1:$J$68,6,FALSE)</f>
        <v>#N/A</v>
      </c>
      <c r="F409" s="39" t="str">
        <f t="shared" si="2"/>
        <v>PETUGAS.0408/SPK/SE/PPL/3172/2026</v>
      </c>
      <c r="G409" s="40"/>
      <c r="H409" s="39" t="str">
        <f>VLOOKUP(G409,'MITRA (REFERENSI)'!$A:$Z,16,FALSE)</f>
        <v>#N/A</v>
      </c>
      <c r="I409" s="39" t="str">
        <f>VLOOKUP(G409,'MITRA (REFERENSI)'!$A:$Z,25,FALSE)</f>
        <v>#N/A</v>
      </c>
      <c r="J409" s="38" t="str">
        <f>VLOOKUP(G409,'MITRA (REFERENSI)'!$A:$Z,26,FALSE)</f>
        <v>#N/A</v>
      </c>
      <c r="K409" s="38" t="str">
        <f>VLOOKUP(G409,'MITRA (REFERENSI)'!$A:$Z,15,FALSE)</f>
        <v>#N/A</v>
      </c>
      <c r="L409" s="38" t="str">
        <f>VLOOKUP(G409,'MITRA (REFERENSI)'!$A:$Z,15,FALSE)</f>
        <v>#N/A</v>
      </c>
      <c r="M409" s="38" t="str">
        <f>IF(B409=1,'KELAS (REFERENSI)'!M409,IF(B409=2,'KELAS (REFERENSI)'!M424,IF(B409=3,'KELAS (REFERENSI)'!M439,IF(B409=4,'KELAS (REFERENSI)'!M454,""))))</f>
        <v/>
      </c>
      <c r="N409" s="38" t="str">
        <f>IF(B409=1,'KELAS (REFERENSI)'!N409,IF(B409=2,'KELAS (REFERENSI)'!N424,IF(B409=3,'KELAS (REFERENSI)'!N439,IF(B409=4,'KELAS (REFERENSI)'!N454,""))))</f>
        <v/>
      </c>
      <c r="O409" s="38" t="str">
        <f>IF(B409=1,'KELAS (REFERENSI)'!O409,IF(B409=2,'KELAS (REFERENSI)'!O424,IF(B409=3,'KELAS (REFERENSI)'!O439,IF(B409=4,'KELAS (REFERENSI)'!O454,""))))</f>
        <v/>
      </c>
      <c r="P409" s="38" t="str">
        <f>IF(B409=1,'KELAS (REFERENSI)'!P409,IF(B409=2,'KELAS (REFERENSI)'!P424,IF(B409=3,'KELAS (REFERENSI)'!P439,IF(B409=4,'KELAS (REFERENSI)'!P454,""))))</f>
        <v/>
      </c>
      <c r="Q409" s="38" t="str">
        <f t="shared" si="4"/>
        <v>BPS Kota Jakarta Timur</v>
      </c>
      <c r="R409" s="38" t="str">
        <f t="shared" si="56"/>
        <v/>
      </c>
      <c r="S409" s="38" t="str">
        <f t="shared" ref="S409:T409" si="417">S408</f>
        <v>15 Juni sampai dengan 31 Agustus 2026</v>
      </c>
      <c r="T409" s="38" t="str">
        <f t="shared" si="417"/>
        <v>31 Agustus 2026</v>
      </c>
      <c r="U409" s="41"/>
      <c r="V409" s="41"/>
      <c r="W409" s="42"/>
      <c r="X409" s="42"/>
      <c r="Y409" s="42"/>
      <c r="Z409" s="42"/>
    </row>
    <row r="410" ht="15.75" customHeight="1">
      <c r="A410" s="36" t="s">
        <v>5472</v>
      </c>
      <c r="B410" s="37"/>
      <c r="C410" s="37"/>
      <c r="D410" s="38" t="str">
        <f t="shared" si="1"/>
        <v/>
      </c>
      <c r="E410" s="38" t="str">
        <f>VLOOKUP(D410,'KELAS (REFERENSI)'!$E$1:$J$68,6,FALSE)</f>
        <v>#N/A</v>
      </c>
      <c r="F410" s="39" t="str">
        <f t="shared" si="2"/>
        <v>PETUGAS.0409/SPK/SE/PPL/3172/2026</v>
      </c>
      <c r="G410" s="40"/>
      <c r="H410" s="39" t="str">
        <f>VLOOKUP(G410,'MITRA (REFERENSI)'!$A:$Z,16,FALSE)</f>
        <v>#N/A</v>
      </c>
      <c r="I410" s="39" t="str">
        <f>VLOOKUP(G410,'MITRA (REFERENSI)'!$A:$Z,25,FALSE)</f>
        <v>#N/A</v>
      </c>
      <c r="J410" s="38" t="str">
        <f>VLOOKUP(G410,'MITRA (REFERENSI)'!$A:$Z,26,FALSE)</f>
        <v>#N/A</v>
      </c>
      <c r="K410" s="38" t="str">
        <f>VLOOKUP(G410,'MITRA (REFERENSI)'!$A:$Z,15,FALSE)</f>
        <v>#N/A</v>
      </c>
      <c r="L410" s="38" t="str">
        <f>VLOOKUP(G410,'MITRA (REFERENSI)'!$A:$Z,15,FALSE)</f>
        <v>#N/A</v>
      </c>
      <c r="M410" s="38" t="str">
        <f>IF(B410=1,'KELAS (REFERENSI)'!M410,IF(B410=2,'KELAS (REFERENSI)'!M425,IF(B410=3,'KELAS (REFERENSI)'!M440,IF(B410=4,'KELAS (REFERENSI)'!M455,""))))</f>
        <v/>
      </c>
      <c r="N410" s="38" t="str">
        <f>IF(B410=1,'KELAS (REFERENSI)'!N410,IF(B410=2,'KELAS (REFERENSI)'!N425,IF(B410=3,'KELAS (REFERENSI)'!N440,IF(B410=4,'KELAS (REFERENSI)'!N455,""))))</f>
        <v/>
      </c>
      <c r="O410" s="38" t="str">
        <f>IF(B410=1,'KELAS (REFERENSI)'!O410,IF(B410=2,'KELAS (REFERENSI)'!O425,IF(B410=3,'KELAS (REFERENSI)'!O440,IF(B410=4,'KELAS (REFERENSI)'!O455,""))))</f>
        <v/>
      </c>
      <c r="P410" s="38" t="str">
        <f>IF(B410=1,'KELAS (REFERENSI)'!P410,IF(B410=2,'KELAS (REFERENSI)'!P425,IF(B410=3,'KELAS (REFERENSI)'!P440,IF(B410=4,'KELAS (REFERENSI)'!P455,""))))</f>
        <v/>
      </c>
      <c r="Q410" s="38" t="str">
        <f t="shared" si="4"/>
        <v>BPS Kota Jakarta Timur</v>
      </c>
      <c r="R410" s="38" t="str">
        <f t="shared" si="56"/>
        <v/>
      </c>
      <c r="S410" s="38" t="str">
        <f t="shared" ref="S410:T410" si="418">S409</f>
        <v>15 Juni sampai dengan 31 Agustus 2026</v>
      </c>
      <c r="T410" s="38" t="str">
        <f t="shared" si="418"/>
        <v>31 Agustus 2026</v>
      </c>
      <c r="U410" s="41"/>
      <c r="V410" s="41"/>
      <c r="W410" s="42"/>
      <c r="X410" s="42"/>
      <c r="Y410" s="42"/>
      <c r="Z410" s="42"/>
    </row>
    <row r="411" ht="15.75" customHeight="1">
      <c r="A411" s="36" t="s">
        <v>5473</v>
      </c>
      <c r="B411" s="37"/>
      <c r="C411" s="37"/>
      <c r="D411" s="38" t="str">
        <f t="shared" si="1"/>
        <v/>
      </c>
      <c r="E411" s="38" t="str">
        <f>VLOOKUP(D411,'KELAS (REFERENSI)'!$E$1:$J$68,6,FALSE)</f>
        <v>#N/A</v>
      </c>
      <c r="F411" s="39" t="str">
        <f t="shared" si="2"/>
        <v>PETUGAS.0410/SPK/SE/PPL/3172/2026</v>
      </c>
      <c r="G411" s="40"/>
      <c r="H411" s="39" t="str">
        <f>VLOOKUP(G411,'MITRA (REFERENSI)'!$A:$Z,16,FALSE)</f>
        <v>#N/A</v>
      </c>
      <c r="I411" s="39" t="str">
        <f>VLOOKUP(G411,'MITRA (REFERENSI)'!$A:$Z,25,FALSE)</f>
        <v>#N/A</v>
      </c>
      <c r="J411" s="38" t="str">
        <f>VLOOKUP(G411,'MITRA (REFERENSI)'!$A:$Z,26,FALSE)</f>
        <v>#N/A</v>
      </c>
      <c r="K411" s="38" t="str">
        <f>VLOOKUP(G411,'MITRA (REFERENSI)'!$A:$Z,15,FALSE)</f>
        <v>#N/A</v>
      </c>
      <c r="L411" s="38" t="str">
        <f>VLOOKUP(G411,'MITRA (REFERENSI)'!$A:$Z,15,FALSE)</f>
        <v>#N/A</v>
      </c>
      <c r="M411" s="38" t="str">
        <f>IF(B411=1,'KELAS (REFERENSI)'!M411,IF(B411=2,'KELAS (REFERENSI)'!M426,IF(B411=3,'KELAS (REFERENSI)'!M441,IF(B411=4,'KELAS (REFERENSI)'!M456,""))))</f>
        <v/>
      </c>
      <c r="N411" s="38" t="str">
        <f>IF(B411=1,'KELAS (REFERENSI)'!N411,IF(B411=2,'KELAS (REFERENSI)'!N426,IF(B411=3,'KELAS (REFERENSI)'!N441,IF(B411=4,'KELAS (REFERENSI)'!N456,""))))</f>
        <v/>
      </c>
      <c r="O411" s="38" t="str">
        <f>IF(B411=1,'KELAS (REFERENSI)'!O411,IF(B411=2,'KELAS (REFERENSI)'!O426,IF(B411=3,'KELAS (REFERENSI)'!O441,IF(B411=4,'KELAS (REFERENSI)'!O456,""))))</f>
        <v/>
      </c>
      <c r="P411" s="38" t="str">
        <f>IF(B411=1,'KELAS (REFERENSI)'!P411,IF(B411=2,'KELAS (REFERENSI)'!P426,IF(B411=3,'KELAS (REFERENSI)'!P441,IF(B411=4,'KELAS (REFERENSI)'!P456,""))))</f>
        <v/>
      </c>
      <c r="Q411" s="38" t="str">
        <f t="shared" si="4"/>
        <v>BPS Kota Jakarta Timur</v>
      </c>
      <c r="R411" s="38" t="str">
        <f t="shared" si="56"/>
        <v/>
      </c>
      <c r="S411" s="38" t="str">
        <f t="shared" ref="S411:T411" si="419">S410</f>
        <v>15 Juni sampai dengan 31 Agustus 2026</v>
      </c>
      <c r="T411" s="38" t="str">
        <f t="shared" si="419"/>
        <v>31 Agustus 2026</v>
      </c>
      <c r="U411" s="41"/>
      <c r="V411" s="41"/>
      <c r="W411" s="42"/>
      <c r="X411" s="42"/>
      <c r="Y411" s="42"/>
      <c r="Z411" s="42"/>
    </row>
    <row r="412" ht="15.75" customHeight="1">
      <c r="A412" s="36" t="s">
        <v>5474</v>
      </c>
      <c r="B412" s="37"/>
      <c r="C412" s="37"/>
      <c r="D412" s="38" t="str">
        <f t="shared" si="1"/>
        <v/>
      </c>
      <c r="E412" s="38" t="str">
        <f>VLOOKUP(D412,'KELAS (REFERENSI)'!$E$1:$J$68,6,FALSE)</f>
        <v>#N/A</v>
      </c>
      <c r="F412" s="39" t="str">
        <f t="shared" si="2"/>
        <v>PETUGAS.0411/SPK/SE/PPL/3172/2026</v>
      </c>
      <c r="G412" s="40"/>
      <c r="H412" s="39" t="str">
        <f>VLOOKUP(G412,'MITRA (REFERENSI)'!$A:$Z,16,FALSE)</f>
        <v>#N/A</v>
      </c>
      <c r="I412" s="39" t="str">
        <f>VLOOKUP(G412,'MITRA (REFERENSI)'!$A:$Z,25,FALSE)</f>
        <v>#N/A</v>
      </c>
      <c r="J412" s="38" t="str">
        <f>VLOOKUP(G412,'MITRA (REFERENSI)'!$A:$Z,26,FALSE)</f>
        <v>#N/A</v>
      </c>
      <c r="K412" s="38" t="str">
        <f>VLOOKUP(G412,'MITRA (REFERENSI)'!$A:$Z,15,FALSE)</f>
        <v>#N/A</v>
      </c>
      <c r="L412" s="38" t="str">
        <f>VLOOKUP(G412,'MITRA (REFERENSI)'!$A:$Z,15,FALSE)</f>
        <v>#N/A</v>
      </c>
      <c r="M412" s="38" t="str">
        <f>IF(B412=1,'KELAS (REFERENSI)'!M412,IF(B412=2,'KELAS (REFERENSI)'!M427,IF(B412=3,'KELAS (REFERENSI)'!M442,IF(B412=4,'KELAS (REFERENSI)'!M457,""))))</f>
        <v/>
      </c>
      <c r="N412" s="38" t="str">
        <f>IF(B412=1,'KELAS (REFERENSI)'!N412,IF(B412=2,'KELAS (REFERENSI)'!N427,IF(B412=3,'KELAS (REFERENSI)'!N442,IF(B412=4,'KELAS (REFERENSI)'!N457,""))))</f>
        <v/>
      </c>
      <c r="O412" s="38" t="str">
        <f>IF(B412=1,'KELAS (REFERENSI)'!O412,IF(B412=2,'KELAS (REFERENSI)'!O427,IF(B412=3,'KELAS (REFERENSI)'!O442,IF(B412=4,'KELAS (REFERENSI)'!O457,""))))</f>
        <v/>
      </c>
      <c r="P412" s="38" t="str">
        <f>IF(B412=1,'KELAS (REFERENSI)'!P412,IF(B412=2,'KELAS (REFERENSI)'!P427,IF(B412=3,'KELAS (REFERENSI)'!P442,IF(B412=4,'KELAS (REFERENSI)'!P457,""))))</f>
        <v/>
      </c>
      <c r="Q412" s="38" t="str">
        <f t="shared" si="4"/>
        <v>BPS Kota Jakarta Timur</v>
      </c>
      <c r="R412" s="38" t="str">
        <f t="shared" si="56"/>
        <v/>
      </c>
      <c r="S412" s="38" t="str">
        <f t="shared" ref="S412:T412" si="420">S411</f>
        <v>15 Juni sampai dengan 31 Agustus 2026</v>
      </c>
      <c r="T412" s="38" t="str">
        <f t="shared" si="420"/>
        <v>31 Agustus 2026</v>
      </c>
      <c r="U412" s="41"/>
      <c r="V412" s="41"/>
      <c r="W412" s="42"/>
      <c r="X412" s="42"/>
      <c r="Y412" s="42"/>
      <c r="Z412" s="42"/>
    </row>
    <row r="413" ht="15.75" customHeight="1">
      <c r="A413" s="36" t="s">
        <v>5475</v>
      </c>
      <c r="B413" s="37"/>
      <c r="C413" s="37"/>
      <c r="D413" s="38" t="str">
        <f t="shared" si="1"/>
        <v/>
      </c>
      <c r="E413" s="38" t="str">
        <f>VLOOKUP(D413,'KELAS (REFERENSI)'!$E$1:$J$68,6,FALSE)</f>
        <v>#N/A</v>
      </c>
      <c r="F413" s="39" t="str">
        <f t="shared" si="2"/>
        <v>PETUGAS.0412/SPK/SE/PPL/3172/2026</v>
      </c>
      <c r="G413" s="40"/>
      <c r="H413" s="39" t="str">
        <f>VLOOKUP(G413,'MITRA (REFERENSI)'!$A:$Z,16,FALSE)</f>
        <v>#N/A</v>
      </c>
      <c r="I413" s="39" t="str">
        <f>VLOOKUP(G413,'MITRA (REFERENSI)'!$A:$Z,25,FALSE)</f>
        <v>#N/A</v>
      </c>
      <c r="J413" s="38" t="str">
        <f>VLOOKUP(G413,'MITRA (REFERENSI)'!$A:$Z,26,FALSE)</f>
        <v>#N/A</v>
      </c>
      <c r="K413" s="38" t="str">
        <f>VLOOKUP(G413,'MITRA (REFERENSI)'!$A:$Z,15,FALSE)</f>
        <v>#N/A</v>
      </c>
      <c r="L413" s="38" t="str">
        <f>VLOOKUP(G413,'MITRA (REFERENSI)'!$A:$Z,15,FALSE)</f>
        <v>#N/A</v>
      </c>
      <c r="M413" s="38" t="str">
        <f>IF(B413=1,'KELAS (REFERENSI)'!M413,IF(B413=2,'KELAS (REFERENSI)'!M428,IF(B413=3,'KELAS (REFERENSI)'!M443,IF(B413=4,'KELAS (REFERENSI)'!M458,""))))</f>
        <v/>
      </c>
      <c r="N413" s="38" t="str">
        <f>IF(B413=1,'KELAS (REFERENSI)'!N413,IF(B413=2,'KELAS (REFERENSI)'!N428,IF(B413=3,'KELAS (REFERENSI)'!N443,IF(B413=4,'KELAS (REFERENSI)'!N458,""))))</f>
        <v/>
      </c>
      <c r="O413" s="38" t="str">
        <f>IF(B413=1,'KELAS (REFERENSI)'!O413,IF(B413=2,'KELAS (REFERENSI)'!O428,IF(B413=3,'KELAS (REFERENSI)'!O443,IF(B413=4,'KELAS (REFERENSI)'!O458,""))))</f>
        <v/>
      </c>
      <c r="P413" s="38" t="str">
        <f>IF(B413=1,'KELAS (REFERENSI)'!P413,IF(B413=2,'KELAS (REFERENSI)'!P428,IF(B413=3,'KELAS (REFERENSI)'!P443,IF(B413=4,'KELAS (REFERENSI)'!P458,""))))</f>
        <v/>
      </c>
      <c r="Q413" s="38" t="str">
        <f t="shared" si="4"/>
        <v>BPS Kota Jakarta Timur</v>
      </c>
      <c r="R413" s="38" t="str">
        <f t="shared" si="56"/>
        <v/>
      </c>
      <c r="S413" s="38" t="str">
        <f t="shared" ref="S413:T413" si="421">S412</f>
        <v>15 Juni sampai dengan 31 Agustus 2026</v>
      </c>
      <c r="T413" s="38" t="str">
        <f t="shared" si="421"/>
        <v>31 Agustus 2026</v>
      </c>
      <c r="U413" s="41"/>
      <c r="V413" s="41"/>
      <c r="W413" s="42"/>
      <c r="X413" s="42"/>
      <c r="Y413" s="42"/>
      <c r="Z413" s="42"/>
    </row>
    <row r="414" ht="15.75" customHeight="1">
      <c r="A414" s="36" t="s">
        <v>5476</v>
      </c>
      <c r="B414" s="37"/>
      <c r="C414" s="37"/>
      <c r="D414" s="38" t="str">
        <f t="shared" si="1"/>
        <v/>
      </c>
      <c r="E414" s="38" t="str">
        <f>VLOOKUP(D414,'KELAS (REFERENSI)'!$E$1:$J$68,6,FALSE)</f>
        <v>#N/A</v>
      </c>
      <c r="F414" s="39" t="str">
        <f t="shared" si="2"/>
        <v>PETUGAS.0413/SPK/SE/PPL/3172/2026</v>
      </c>
      <c r="G414" s="40"/>
      <c r="H414" s="39" t="str">
        <f>VLOOKUP(G414,'MITRA (REFERENSI)'!$A:$Z,16,FALSE)</f>
        <v>#N/A</v>
      </c>
      <c r="I414" s="39" t="str">
        <f>VLOOKUP(G414,'MITRA (REFERENSI)'!$A:$Z,25,FALSE)</f>
        <v>#N/A</v>
      </c>
      <c r="J414" s="38" t="str">
        <f>VLOOKUP(G414,'MITRA (REFERENSI)'!$A:$Z,26,FALSE)</f>
        <v>#N/A</v>
      </c>
      <c r="K414" s="38" t="str">
        <f>VLOOKUP(G414,'MITRA (REFERENSI)'!$A:$Z,15,FALSE)</f>
        <v>#N/A</v>
      </c>
      <c r="L414" s="38" t="str">
        <f>VLOOKUP(G414,'MITRA (REFERENSI)'!$A:$Z,15,FALSE)</f>
        <v>#N/A</v>
      </c>
      <c r="M414" s="38" t="str">
        <f>IF(B414=1,'KELAS (REFERENSI)'!M414,IF(B414=2,'KELAS (REFERENSI)'!M429,IF(B414=3,'KELAS (REFERENSI)'!M444,IF(B414=4,'KELAS (REFERENSI)'!M459,""))))</f>
        <v/>
      </c>
      <c r="N414" s="38" t="str">
        <f>IF(B414=1,'KELAS (REFERENSI)'!N414,IF(B414=2,'KELAS (REFERENSI)'!N429,IF(B414=3,'KELAS (REFERENSI)'!N444,IF(B414=4,'KELAS (REFERENSI)'!N459,""))))</f>
        <v/>
      </c>
      <c r="O414" s="38" t="str">
        <f>IF(B414=1,'KELAS (REFERENSI)'!O414,IF(B414=2,'KELAS (REFERENSI)'!O429,IF(B414=3,'KELAS (REFERENSI)'!O444,IF(B414=4,'KELAS (REFERENSI)'!O459,""))))</f>
        <v/>
      </c>
      <c r="P414" s="38" t="str">
        <f>IF(B414=1,'KELAS (REFERENSI)'!P414,IF(B414=2,'KELAS (REFERENSI)'!P429,IF(B414=3,'KELAS (REFERENSI)'!P444,IF(B414=4,'KELAS (REFERENSI)'!P459,""))))</f>
        <v/>
      </c>
      <c r="Q414" s="38" t="str">
        <f t="shared" si="4"/>
        <v>BPS Kota Jakarta Timur</v>
      </c>
      <c r="R414" s="38" t="str">
        <f t="shared" si="56"/>
        <v/>
      </c>
      <c r="S414" s="38" t="str">
        <f t="shared" ref="S414:T414" si="422">S413</f>
        <v>15 Juni sampai dengan 31 Agustus 2026</v>
      </c>
      <c r="T414" s="38" t="str">
        <f t="shared" si="422"/>
        <v>31 Agustus 2026</v>
      </c>
      <c r="U414" s="41"/>
      <c r="V414" s="41"/>
      <c r="W414" s="42"/>
      <c r="X414" s="42"/>
      <c r="Y414" s="42"/>
      <c r="Z414" s="42"/>
    </row>
    <row r="415" ht="15.75" customHeight="1">
      <c r="A415" s="36" t="s">
        <v>5477</v>
      </c>
      <c r="B415" s="37"/>
      <c r="C415" s="37"/>
      <c r="D415" s="38" t="str">
        <f t="shared" si="1"/>
        <v/>
      </c>
      <c r="E415" s="38" t="str">
        <f>VLOOKUP(D415,'KELAS (REFERENSI)'!$E$1:$J$68,6,FALSE)</f>
        <v>#N/A</v>
      </c>
      <c r="F415" s="39" t="str">
        <f t="shared" si="2"/>
        <v>PETUGAS.0414/SPK/SE/PPL/3172/2026</v>
      </c>
      <c r="G415" s="40"/>
      <c r="H415" s="39" t="str">
        <f>VLOOKUP(G415,'MITRA (REFERENSI)'!$A:$Z,16,FALSE)</f>
        <v>#N/A</v>
      </c>
      <c r="I415" s="39" t="str">
        <f>VLOOKUP(G415,'MITRA (REFERENSI)'!$A:$Z,25,FALSE)</f>
        <v>#N/A</v>
      </c>
      <c r="J415" s="38" t="str">
        <f>VLOOKUP(G415,'MITRA (REFERENSI)'!$A:$Z,26,FALSE)</f>
        <v>#N/A</v>
      </c>
      <c r="K415" s="38" t="str">
        <f>VLOOKUP(G415,'MITRA (REFERENSI)'!$A:$Z,15,FALSE)</f>
        <v>#N/A</v>
      </c>
      <c r="L415" s="38" t="str">
        <f>VLOOKUP(G415,'MITRA (REFERENSI)'!$A:$Z,15,FALSE)</f>
        <v>#N/A</v>
      </c>
      <c r="M415" s="38" t="str">
        <f>IF(B415=1,'KELAS (REFERENSI)'!M415,IF(B415=2,'KELAS (REFERENSI)'!M430,IF(B415=3,'KELAS (REFERENSI)'!M445,IF(B415=4,'KELAS (REFERENSI)'!M460,""))))</f>
        <v/>
      </c>
      <c r="N415" s="38" t="str">
        <f>IF(B415=1,'KELAS (REFERENSI)'!N415,IF(B415=2,'KELAS (REFERENSI)'!N430,IF(B415=3,'KELAS (REFERENSI)'!N445,IF(B415=4,'KELAS (REFERENSI)'!N460,""))))</f>
        <v/>
      </c>
      <c r="O415" s="38" t="str">
        <f>IF(B415=1,'KELAS (REFERENSI)'!O415,IF(B415=2,'KELAS (REFERENSI)'!O430,IF(B415=3,'KELAS (REFERENSI)'!O445,IF(B415=4,'KELAS (REFERENSI)'!O460,""))))</f>
        <v/>
      </c>
      <c r="P415" s="38" t="str">
        <f>IF(B415=1,'KELAS (REFERENSI)'!P415,IF(B415=2,'KELAS (REFERENSI)'!P430,IF(B415=3,'KELAS (REFERENSI)'!P445,IF(B415=4,'KELAS (REFERENSI)'!P460,""))))</f>
        <v/>
      </c>
      <c r="Q415" s="38" t="str">
        <f t="shared" si="4"/>
        <v>BPS Kota Jakarta Timur</v>
      </c>
      <c r="R415" s="38" t="str">
        <f t="shared" si="56"/>
        <v/>
      </c>
      <c r="S415" s="38" t="str">
        <f t="shared" ref="S415:T415" si="423">S414</f>
        <v>15 Juni sampai dengan 31 Agustus 2026</v>
      </c>
      <c r="T415" s="38" t="str">
        <f t="shared" si="423"/>
        <v>31 Agustus 2026</v>
      </c>
      <c r="U415" s="41"/>
      <c r="V415" s="41"/>
      <c r="W415" s="42"/>
      <c r="X415" s="42"/>
      <c r="Y415" s="42"/>
      <c r="Z415" s="42"/>
    </row>
    <row r="416" ht="15.75" customHeight="1">
      <c r="A416" s="36" t="s">
        <v>5478</v>
      </c>
      <c r="B416" s="37"/>
      <c r="C416" s="37"/>
      <c r="D416" s="38" t="str">
        <f t="shared" si="1"/>
        <v/>
      </c>
      <c r="E416" s="38" t="str">
        <f>VLOOKUP(D416,'KELAS (REFERENSI)'!$E$1:$J$68,6,FALSE)</f>
        <v>#N/A</v>
      </c>
      <c r="F416" s="39" t="str">
        <f t="shared" si="2"/>
        <v>PETUGAS.0415/SPK/SE/PPL/3172/2026</v>
      </c>
      <c r="G416" s="40"/>
      <c r="H416" s="39" t="str">
        <f>VLOOKUP(G416,'MITRA (REFERENSI)'!$A:$Z,16,FALSE)</f>
        <v>#N/A</v>
      </c>
      <c r="I416" s="39" t="str">
        <f>VLOOKUP(G416,'MITRA (REFERENSI)'!$A:$Z,25,FALSE)</f>
        <v>#N/A</v>
      </c>
      <c r="J416" s="38" t="str">
        <f>VLOOKUP(G416,'MITRA (REFERENSI)'!$A:$Z,26,FALSE)</f>
        <v>#N/A</v>
      </c>
      <c r="K416" s="38" t="str">
        <f>VLOOKUP(G416,'MITRA (REFERENSI)'!$A:$Z,15,FALSE)</f>
        <v>#N/A</v>
      </c>
      <c r="L416" s="38" t="str">
        <f>VLOOKUP(G416,'MITRA (REFERENSI)'!$A:$Z,15,FALSE)</f>
        <v>#N/A</v>
      </c>
      <c r="M416" s="38" t="str">
        <f>IF(B416=1,'KELAS (REFERENSI)'!M416,IF(B416=2,'KELAS (REFERENSI)'!M431,IF(B416=3,'KELAS (REFERENSI)'!M446,IF(B416=4,'KELAS (REFERENSI)'!M461,""))))</f>
        <v/>
      </c>
      <c r="N416" s="38" t="str">
        <f>IF(B416=1,'KELAS (REFERENSI)'!N416,IF(B416=2,'KELAS (REFERENSI)'!N431,IF(B416=3,'KELAS (REFERENSI)'!N446,IF(B416=4,'KELAS (REFERENSI)'!N461,""))))</f>
        <v/>
      </c>
      <c r="O416" s="38" t="str">
        <f>IF(B416=1,'KELAS (REFERENSI)'!O416,IF(B416=2,'KELAS (REFERENSI)'!O431,IF(B416=3,'KELAS (REFERENSI)'!O446,IF(B416=4,'KELAS (REFERENSI)'!O461,""))))</f>
        <v/>
      </c>
      <c r="P416" s="38" t="str">
        <f>IF(B416=1,'KELAS (REFERENSI)'!P416,IF(B416=2,'KELAS (REFERENSI)'!P431,IF(B416=3,'KELAS (REFERENSI)'!P446,IF(B416=4,'KELAS (REFERENSI)'!P461,""))))</f>
        <v/>
      </c>
      <c r="Q416" s="38" t="str">
        <f t="shared" si="4"/>
        <v>BPS Kota Jakarta Timur</v>
      </c>
      <c r="R416" s="38" t="str">
        <f t="shared" si="56"/>
        <v/>
      </c>
      <c r="S416" s="38" t="str">
        <f t="shared" ref="S416:T416" si="424">S415</f>
        <v>15 Juni sampai dengan 31 Agustus 2026</v>
      </c>
      <c r="T416" s="38" t="str">
        <f t="shared" si="424"/>
        <v>31 Agustus 2026</v>
      </c>
      <c r="U416" s="41"/>
      <c r="V416" s="41"/>
      <c r="W416" s="42"/>
      <c r="X416" s="42"/>
      <c r="Y416" s="42"/>
      <c r="Z416" s="42"/>
    </row>
    <row r="417" ht="15.75" customHeight="1">
      <c r="A417" s="36" t="s">
        <v>5479</v>
      </c>
      <c r="B417" s="37"/>
      <c r="C417" s="37"/>
      <c r="D417" s="38" t="str">
        <f t="shared" si="1"/>
        <v/>
      </c>
      <c r="E417" s="38" t="str">
        <f>VLOOKUP(D417,'KELAS (REFERENSI)'!$E$1:$J$68,6,FALSE)</f>
        <v>#N/A</v>
      </c>
      <c r="F417" s="39" t="str">
        <f t="shared" si="2"/>
        <v>PETUGAS.0416/SPK/SE/PPL/3172/2026</v>
      </c>
      <c r="G417" s="40"/>
      <c r="H417" s="39" t="str">
        <f>VLOOKUP(G417,'MITRA (REFERENSI)'!$A:$Z,16,FALSE)</f>
        <v>#N/A</v>
      </c>
      <c r="I417" s="39" t="str">
        <f>VLOOKUP(G417,'MITRA (REFERENSI)'!$A:$Z,25,FALSE)</f>
        <v>#N/A</v>
      </c>
      <c r="J417" s="38" t="str">
        <f>VLOOKUP(G417,'MITRA (REFERENSI)'!$A:$Z,26,FALSE)</f>
        <v>#N/A</v>
      </c>
      <c r="K417" s="38" t="str">
        <f>VLOOKUP(G417,'MITRA (REFERENSI)'!$A:$Z,15,FALSE)</f>
        <v>#N/A</v>
      </c>
      <c r="L417" s="38" t="str">
        <f>VLOOKUP(G417,'MITRA (REFERENSI)'!$A:$Z,15,FALSE)</f>
        <v>#N/A</v>
      </c>
      <c r="M417" s="38" t="str">
        <f>IF(B417=1,'KELAS (REFERENSI)'!M417,IF(B417=2,'KELAS (REFERENSI)'!M432,IF(B417=3,'KELAS (REFERENSI)'!M447,IF(B417=4,'KELAS (REFERENSI)'!M462,""))))</f>
        <v/>
      </c>
      <c r="N417" s="38" t="str">
        <f>IF(B417=1,'KELAS (REFERENSI)'!N417,IF(B417=2,'KELAS (REFERENSI)'!N432,IF(B417=3,'KELAS (REFERENSI)'!N447,IF(B417=4,'KELAS (REFERENSI)'!N462,""))))</f>
        <v/>
      </c>
      <c r="O417" s="38" t="str">
        <f>IF(B417=1,'KELAS (REFERENSI)'!O417,IF(B417=2,'KELAS (REFERENSI)'!O432,IF(B417=3,'KELAS (REFERENSI)'!O447,IF(B417=4,'KELAS (REFERENSI)'!O462,""))))</f>
        <v/>
      </c>
      <c r="P417" s="38" t="str">
        <f>IF(B417=1,'KELAS (REFERENSI)'!P417,IF(B417=2,'KELAS (REFERENSI)'!P432,IF(B417=3,'KELAS (REFERENSI)'!P447,IF(B417=4,'KELAS (REFERENSI)'!P462,""))))</f>
        <v/>
      </c>
      <c r="Q417" s="38" t="str">
        <f t="shared" si="4"/>
        <v>BPS Kota Jakarta Timur</v>
      </c>
      <c r="R417" s="38" t="str">
        <f t="shared" si="56"/>
        <v/>
      </c>
      <c r="S417" s="38" t="str">
        <f t="shared" ref="S417:T417" si="425">S416</f>
        <v>15 Juni sampai dengan 31 Agustus 2026</v>
      </c>
      <c r="T417" s="38" t="str">
        <f t="shared" si="425"/>
        <v>31 Agustus 2026</v>
      </c>
      <c r="U417" s="41"/>
      <c r="V417" s="41"/>
      <c r="W417" s="42"/>
      <c r="X417" s="42"/>
      <c r="Y417" s="42"/>
      <c r="Z417" s="42"/>
    </row>
    <row r="418" ht="15.75" customHeight="1">
      <c r="A418" s="36" t="s">
        <v>5480</v>
      </c>
      <c r="B418" s="37"/>
      <c r="C418" s="37"/>
      <c r="D418" s="38" t="str">
        <f t="shared" si="1"/>
        <v/>
      </c>
      <c r="E418" s="38" t="str">
        <f>VLOOKUP(D418,'KELAS (REFERENSI)'!$E$1:$J$68,6,FALSE)</f>
        <v>#N/A</v>
      </c>
      <c r="F418" s="39" t="str">
        <f t="shared" si="2"/>
        <v>PETUGAS.0417/SPK/SE/PPL/3172/2026</v>
      </c>
      <c r="G418" s="40"/>
      <c r="H418" s="39" t="str">
        <f>VLOOKUP(G418,'MITRA (REFERENSI)'!$A:$Z,16,FALSE)</f>
        <v>#N/A</v>
      </c>
      <c r="I418" s="39" t="str">
        <f>VLOOKUP(G418,'MITRA (REFERENSI)'!$A:$Z,25,FALSE)</f>
        <v>#N/A</v>
      </c>
      <c r="J418" s="38" t="str">
        <f>VLOOKUP(G418,'MITRA (REFERENSI)'!$A:$Z,26,FALSE)</f>
        <v>#N/A</v>
      </c>
      <c r="K418" s="38" t="str">
        <f>VLOOKUP(G418,'MITRA (REFERENSI)'!$A:$Z,15,FALSE)</f>
        <v>#N/A</v>
      </c>
      <c r="L418" s="38" t="str">
        <f>VLOOKUP(G418,'MITRA (REFERENSI)'!$A:$Z,15,FALSE)</f>
        <v>#N/A</v>
      </c>
      <c r="M418" s="38" t="str">
        <f>IF(B418=1,'KELAS (REFERENSI)'!M418,IF(B418=2,'KELAS (REFERENSI)'!M433,IF(B418=3,'KELAS (REFERENSI)'!M448,IF(B418=4,'KELAS (REFERENSI)'!M463,""))))</f>
        <v/>
      </c>
      <c r="N418" s="38" t="str">
        <f>IF(B418=1,'KELAS (REFERENSI)'!N418,IF(B418=2,'KELAS (REFERENSI)'!N433,IF(B418=3,'KELAS (REFERENSI)'!N448,IF(B418=4,'KELAS (REFERENSI)'!N463,""))))</f>
        <v/>
      </c>
      <c r="O418" s="38" t="str">
        <f>IF(B418=1,'KELAS (REFERENSI)'!O418,IF(B418=2,'KELAS (REFERENSI)'!O433,IF(B418=3,'KELAS (REFERENSI)'!O448,IF(B418=4,'KELAS (REFERENSI)'!O463,""))))</f>
        <v/>
      </c>
      <c r="P418" s="38" t="str">
        <f>IF(B418=1,'KELAS (REFERENSI)'!P418,IF(B418=2,'KELAS (REFERENSI)'!P433,IF(B418=3,'KELAS (REFERENSI)'!P448,IF(B418=4,'KELAS (REFERENSI)'!P463,""))))</f>
        <v/>
      </c>
      <c r="Q418" s="38" t="str">
        <f t="shared" si="4"/>
        <v>BPS Kota Jakarta Timur</v>
      </c>
      <c r="R418" s="38" t="str">
        <f t="shared" si="56"/>
        <v/>
      </c>
      <c r="S418" s="38" t="str">
        <f t="shared" ref="S418:T418" si="426">S417</f>
        <v>15 Juni sampai dengan 31 Agustus 2026</v>
      </c>
      <c r="T418" s="38" t="str">
        <f t="shared" si="426"/>
        <v>31 Agustus 2026</v>
      </c>
      <c r="U418" s="41"/>
      <c r="V418" s="41"/>
      <c r="W418" s="42"/>
      <c r="X418" s="42"/>
      <c r="Y418" s="42"/>
      <c r="Z418" s="42"/>
    </row>
    <row r="419" ht="15.75" customHeight="1">
      <c r="A419" s="36" t="s">
        <v>5481</v>
      </c>
      <c r="B419" s="37"/>
      <c r="C419" s="37"/>
      <c r="D419" s="38" t="str">
        <f t="shared" si="1"/>
        <v/>
      </c>
      <c r="E419" s="38" t="str">
        <f>VLOOKUP(D419,'KELAS (REFERENSI)'!$E$1:$J$68,6,FALSE)</f>
        <v>#N/A</v>
      </c>
      <c r="F419" s="39" t="str">
        <f t="shared" si="2"/>
        <v>PETUGAS.0418/SPK/SE/PPL/3172/2026</v>
      </c>
      <c r="G419" s="40"/>
      <c r="H419" s="39" t="str">
        <f>VLOOKUP(G419,'MITRA (REFERENSI)'!$A:$Z,16,FALSE)</f>
        <v>#N/A</v>
      </c>
      <c r="I419" s="39" t="str">
        <f>VLOOKUP(G419,'MITRA (REFERENSI)'!$A:$Z,25,FALSE)</f>
        <v>#N/A</v>
      </c>
      <c r="J419" s="38" t="str">
        <f>VLOOKUP(G419,'MITRA (REFERENSI)'!$A:$Z,26,FALSE)</f>
        <v>#N/A</v>
      </c>
      <c r="K419" s="38" t="str">
        <f>VLOOKUP(G419,'MITRA (REFERENSI)'!$A:$Z,15,FALSE)</f>
        <v>#N/A</v>
      </c>
      <c r="L419" s="38" t="str">
        <f>VLOOKUP(G419,'MITRA (REFERENSI)'!$A:$Z,15,FALSE)</f>
        <v>#N/A</v>
      </c>
      <c r="M419" s="38" t="str">
        <f>IF(B419=1,'KELAS (REFERENSI)'!M419,IF(B419=2,'KELAS (REFERENSI)'!M434,IF(B419=3,'KELAS (REFERENSI)'!M449,IF(B419=4,'KELAS (REFERENSI)'!M464,""))))</f>
        <v/>
      </c>
      <c r="N419" s="38" t="str">
        <f>IF(B419=1,'KELAS (REFERENSI)'!N419,IF(B419=2,'KELAS (REFERENSI)'!N434,IF(B419=3,'KELAS (REFERENSI)'!N449,IF(B419=4,'KELAS (REFERENSI)'!N464,""))))</f>
        <v/>
      </c>
      <c r="O419" s="38" t="str">
        <f>IF(B419=1,'KELAS (REFERENSI)'!O419,IF(B419=2,'KELAS (REFERENSI)'!O434,IF(B419=3,'KELAS (REFERENSI)'!O449,IF(B419=4,'KELAS (REFERENSI)'!O464,""))))</f>
        <v/>
      </c>
      <c r="P419" s="38" t="str">
        <f>IF(B419=1,'KELAS (REFERENSI)'!P419,IF(B419=2,'KELAS (REFERENSI)'!P434,IF(B419=3,'KELAS (REFERENSI)'!P449,IF(B419=4,'KELAS (REFERENSI)'!P464,""))))</f>
        <v/>
      </c>
      <c r="Q419" s="38" t="str">
        <f t="shared" si="4"/>
        <v>BPS Kota Jakarta Timur</v>
      </c>
      <c r="R419" s="38" t="str">
        <f t="shared" si="56"/>
        <v/>
      </c>
      <c r="S419" s="38" t="str">
        <f t="shared" ref="S419:T419" si="427">S418</f>
        <v>15 Juni sampai dengan 31 Agustus 2026</v>
      </c>
      <c r="T419" s="38" t="str">
        <f t="shared" si="427"/>
        <v>31 Agustus 2026</v>
      </c>
      <c r="U419" s="41"/>
      <c r="V419" s="41"/>
      <c r="W419" s="42"/>
      <c r="X419" s="42"/>
      <c r="Y419" s="42"/>
      <c r="Z419" s="42"/>
    </row>
    <row r="420" ht="15.75" customHeight="1">
      <c r="A420" s="36" t="s">
        <v>5482</v>
      </c>
      <c r="B420" s="37"/>
      <c r="C420" s="37"/>
      <c r="D420" s="38" t="str">
        <f t="shared" si="1"/>
        <v/>
      </c>
      <c r="E420" s="38" t="str">
        <f>VLOOKUP(D420,'KELAS (REFERENSI)'!$E$1:$J$68,6,FALSE)</f>
        <v>#N/A</v>
      </c>
      <c r="F420" s="39" t="str">
        <f t="shared" si="2"/>
        <v>PETUGAS.0419/SPK/SE/PPL/3172/2026</v>
      </c>
      <c r="G420" s="40"/>
      <c r="H420" s="39" t="str">
        <f>VLOOKUP(G420,'MITRA (REFERENSI)'!$A:$Z,16,FALSE)</f>
        <v>#N/A</v>
      </c>
      <c r="I420" s="39" t="str">
        <f>VLOOKUP(G420,'MITRA (REFERENSI)'!$A:$Z,25,FALSE)</f>
        <v>#N/A</v>
      </c>
      <c r="J420" s="38" t="str">
        <f>VLOOKUP(G420,'MITRA (REFERENSI)'!$A:$Z,26,FALSE)</f>
        <v>#N/A</v>
      </c>
      <c r="K420" s="38" t="str">
        <f>VLOOKUP(G420,'MITRA (REFERENSI)'!$A:$Z,15,FALSE)</f>
        <v>#N/A</v>
      </c>
      <c r="L420" s="38" t="str">
        <f>VLOOKUP(G420,'MITRA (REFERENSI)'!$A:$Z,15,FALSE)</f>
        <v>#N/A</v>
      </c>
      <c r="M420" s="38" t="str">
        <f>IF(B420=1,'KELAS (REFERENSI)'!M420,IF(B420=2,'KELAS (REFERENSI)'!M435,IF(B420=3,'KELAS (REFERENSI)'!M450,IF(B420=4,'KELAS (REFERENSI)'!M465,""))))</f>
        <v/>
      </c>
      <c r="N420" s="38" t="str">
        <f>IF(B420=1,'KELAS (REFERENSI)'!N420,IF(B420=2,'KELAS (REFERENSI)'!N435,IF(B420=3,'KELAS (REFERENSI)'!N450,IF(B420=4,'KELAS (REFERENSI)'!N465,""))))</f>
        <v/>
      </c>
      <c r="O420" s="38" t="str">
        <f>IF(B420=1,'KELAS (REFERENSI)'!O420,IF(B420=2,'KELAS (REFERENSI)'!O435,IF(B420=3,'KELAS (REFERENSI)'!O450,IF(B420=4,'KELAS (REFERENSI)'!O465,""))))</f>
        <v/>
      </c>
      <c r="P420" s="38" t="str">
        <f>IF(B420=1,'KELAS (REFERENSI)'!P420,IF(B420=2,'KELAS (REFERENSI)'!P435,IF(B420=3,'KELAS (REFERENSI)'!P450,IF(B420=4,'KELAS (REFERENSI)'!P465,""))))</f>
        <v/>
      </c>
      <c r="Q420" s="38" t="str">
        <f t="shared" si="4"/>
        <v>BPS Kota Jakarta Timur</v>
      </c>
      <c r="R420" s="38" t="str">
        <f t="shared" si="56"/>
        <v/>
      </c>
      <c r="S420" s="38" t="str">
        <f t="shared" ref="S420:T420" si="428">S419</f>
        <v>15 Juni sampai dengan 31 Agustus 2026</v>
      </c>
      <c r="T420" s="38" t="str">
        <f t="shared" si="428"/>
        <v>31 Agustus 2026</v>
      </c>
      <c r="U420" s="41"/>
      <c r="V420" s="41"/>
      <c r="W420" s="42"/>
      <c r="X420" s="42"/>
      <c r="Y420" s="42"/>
      <c r="Z420" s="42"/>
    </row>
    <row r="421" ht="15.75" customHeight="1">
      <c r="A421" s="36" t="s">
        <v>5483</v>
      </c>
      <c r="B421" s="37"/>
      <c r="C421" s="37"/>
      <c r="D421" s="38" t="str">
        <f t="shared" si="1"/>
        <v/>
      </c>
      <c r="E421" s="38" t="str">
        <f>VLOOKUP(D421,'KELAS (REFERENSI)'!$E$1:$J$68,6,FALSE)</f>
        <v>#N/A</v>
      </c>
      <c r="F421" s="39" t="str">
        <f t="shared" si="2"/>
        <v>PETUGAS.0420/SPK/SE/PPL/3172/2026</v>
      </c>
      <c r="G421" s="40"/>
      <c r="H421" s="39" t="str">
        <f>VLOOKUP(G421,'MITRA (REFERENSI)'!$A:$Z,16,FALSE)</f>
        <v>#N/A</v>
      </c>
      <c r="I421" s="39" t="str">
        <f>VLOOKUP(G421,'MITRA (REFERENSI)'!$A:$Z,25,FALSE)</f>
        <v>#N/A</v>
      </c>
      <c r="J421" s="38" t="str">
        <f>VLOOKUP(G421,'MITRA (REFERENSI)'!$A:$Z,26,FALSE)</f>
        <v>#N/A</v>
      </c>
      <c r="K421" s="38" t="str">
        <f>VLOOKUP(G421,'MITRA (REFERENSI)'!$A:$Z,15,FALSE)</f>
        <v>#N/A</v>
      </c>
      <c r="L421" s="38" t="str">
        <f>VLOOKUP(G421,'MITRA (REFERENSI)'!$A:$Z,15,FALSE)</f>
        <v>#N/A</v>
      </c>
      <c r="M421" s="38" t="str">
        <f>IF(B421=1,'KELAS (REFERENSI)'!M421,IF(B421=2,'KELAS (REFERENSI)'!M436,IF(B421=3,'KELAS (REFERENSI)'!M451,IF(B421=4,'KELAS (REFERENSI)'!M466,""))))</f>
        <v/>
      </c>
      <c r="N421" s="38" t="str">
        <f>IF(B421=1,'KELAS (REFERENSI)'!N421,IF(B421=2,'KELAS (REFERENSI)'!N436,IF(B421=3,'KELAS (REFERENSI)'!N451,IF(B421=4,'KELAS (REFERENSI)'!N466,""))))</f>
        <v/>
      </c>
      <c r="O421" s="38" t="str">
        <f>IF(B421=1,'KELAS (REFERENSI)'!O421,IF(B421=2,'KELAS (REFERENSI)'!O436,IF(B421=3,'KELAS (REFERENSI)'!O451,IF(B421=4,'KELAS (REFERENSI)'!O466,""))))</f>
        <v/>
      </c>
      <c r="P421" s="38" t="str">
        <f>IF(B421=1,'KELAS (REFERENSI)'!P421,IF(B421=2,'KELAS (REFERENSI)'!P436,IF(B421=3,'KELAS (REFERENSI)'!P451,IF(B421=4,'KELAS (REFERENSI)'!P466,""))))</f>
        <v/>
      </c>
      <c r="Q421" s="38" t="str">
        <f t="shared" si="4"/>
        <v>BPS Kota Jakarta Timur</v>
      </c>
      <c r="R421" s="38" t="str">
        <f t="shared" si="56"/>
        <v/>
      </c>
      <c r="S421" s="38" t="str">
        <f t="shared" ref="S421:T421" si="429">S420</f>
        <v>15 Juni sampai dengan 31 Agustus 2026</v>
      </c>
      <c r="T421" s="38" t="str">
        <f t="shared" si="429"/>
        <v>31 Agustus 2026</v>
      </c>
      <c r="U421" s="41"/>
      <c r="V421" s="41"/>
      <c r="W421" s="42"/>
      <c r="X421" s="42"/>
      <c r="Y421" s="42"/>
      <c r="Z421" s="42"/>
    </row>
    <row r="422" ht="15.75" customHeight="1">
      <c r="A422" s="36" t="s">
        <v>5484</v>
      </c>
      <c r="B422" s="37"/>
      <c r="C422" s="37"/>
      <c r="D422" s="38" t="str">
        <f t="shared" si="1"/>
        <v/>
      </c>
      <c r="E422" s="38" t="str">
        <f>VLOOKUP(D422,'KELAS (REFERENSI)'!$E$1:$J$68,6,FALSE)</f>
        <v>#N/A</v>
      </c>
      <c r="F422" s="39" t="str">
        <f t="shared" si="2"/>
        <v>PETUGAS.0421/SPK/SE/PPL/3172/2026</v>
      </c>
      <c r="G422" s="40"/>
      <c r="H422" s="39" t="str">
        <f>VLOOKUP(G422,'MITRA (REFERENSI)'!$A:$Z,16,FALSE)</f>
        <v>#N/A</v>
      </c>
      <c r="I422" s="39" t="str">
        <f>VLOOKUP(G422,'MITRA (REFERENSI)'!$A:$Z,25,FALSE)</f>
        <v>#N/A</v>
      </c>
      <c r="J422" s="38" t="str">
        <f>VLOOKUP(G422,'MITRA (REFERENSI)'!$A:$Z,26,FALSE)</f>
        <v>#N/A</v>
      </c>
      <c r="K422" s="38" t="str">
        <f>VLOOKUP(G422,'MITRA (REFERENSI)'!$A:$Z,15,FALSE)</f>
        <v>#N/A</v>
      </c>
      <c r="L422" s="38" t="str">
        <f>VLOOKUP(G422,'MITRA (REFERENSI)'!$A:$Z,15,FALSE)</f>
        <v>#N/A</v>
      </c>
      <c r="M422" s="38" t="str">
        <f>IF(B422=1,'KELAS (REFERENSI)'!M422,IF(B422=2,'KELAS (REFERENSI)'!M437,IF(B422=3,'KELAS (REFERENSI)'!M452,IF(B422=4,'KELAS (REFERENSI)'!M467,""))))</f>
        <v/>
      </c>
      <c r="N422" s="38" t="str">
        <f>IF(B422=1,'KELAS (REFERENSI)'!N422,IF(B422=2,'KELAS (REFERENSI)'!N437,IF(B422=3,'KELAS (REFERENSI)'!N452,IF(B422=4,'KELAS (REFERENSI)'!N467,""))))</f>
        <v/>
      </c>
      <c r="O422" s="38" t="str">
        <f>IF(B422=1,'KELAS (REFERENSI)'!O422,IF(B422=2,'KELAS (REFERENSI)'!O437,IF(B422=3,'KELAS (REFERENSI)'!O452,IF(B422=4,'KELAS (REFERENSI)'!O467,""))))</f>
        <v/>
      </c>
      <c r="P422" s="38" t="str">
        <f>IF(B422=1,'KELAS (REFERENSI)'!P422,IF(B422=2,'KELAS (REFERENSI)'!P437,IF(B422=3,'KELAS (REFERENSI)'!P452,IF(B422=4,'KELAS (REFERENSI)'!P467,""))))</f>
        <v/>
      </c>
      <c r="Q422" s="38" t="str">
        <f t="shared" si="4"/>
        <v>BPS Kota Jakarta Timur</v>
      </c>
      <c r="R422" s="38" t="str">
        <f t="shared" si="56"/>
        <v/>
      </c>
      <c r="S422" s="38" t="str">
        <f t="shared" ref="S422:T422" si="430">S421</f>
        <v>15 Juni sampai dengan 31 Agustus 2026</v>
      </c>
      <c r="T422" s="38" t="str">
        <f t="shared" si="430"/>
        <v>31 Agustus 2026</v>
      </c>
      <c r="U422" s="41"/>
      <c r="V422" s="41"/>
      <c r="W422" s="42"/>
      <c r="X422" s="42"/>
      <c r="Y422" s="42"/>
      <c r="Z422" s="42"/>
    </row>
    <row r="423" ht="15.75" customHeight="1">
      <c r="A423" s="36" t="s">
        <v>5485</v>
      </c>
      <c r="B423" s="37"/>
      <c r="C423" s="37"/>
      <c r="D423" s="38" t="str">
        <f t="shared" si="1"/>
        <v/>
      </c>
      <c r="E423" s="38" t="str">
        <f>VLOOKUP(D423,'KELAS (REFERENSI)'!$E$1:$J$68,6,FALSE)</f>
        <v>#N/A</v>
      </c>
      <c r="F423" s="39" t="str">
        <f t="shared" si="2"/>
        <v>PETUGAS.0422/SPK/SE/PPL/3172/2026</v>
      </c>
      <c r="G423" s="40"/>
      <c r="H423" s="39" t="str">
        <f>VLOOKUP(G423,'MITRA (REFERENSI)'!$A:$Z,16,FALSE)</f>
        <v>#N/A</v>
      </c>
      <c r="I423" s="39" t="str">
        <f>VLOOKUP(G423,'MITRA (REFERENSI)'!$A:$Z,25,FALSE)</f>
        <v>#N/A</v>
      </c>
      <c r="J423" s="38" t="str">
        <f>VLOOKUP(G423,'MITRA (REFERENSI)'!$A:$Z,26,FALSE)</f>
        <v>#N/A</v>
      </c>
      <c r="K423" s="38" t="str">
        <f>VLOOKUP(G423,'MITRA (REFERENSI)'!$A:$Z,15,FALSE)</f>
        <v>#N/A</v>
      </c>
      <c r="L423" s="38" t="str">
        <f>VLOOKUP(G423,'MITRA (REFERENSI)'!$A:$Z,15,FALSE)</f>
        <v>#N/A</v>
      </c>
      <c r="M423" s="38" t="str">
        <f>IF(B423=1,'KELAS (REFERENSI)'!M423,IF(B423=2,'KELAS (REFERENSI)'!M438,IF(B423=3,'KELAS (REFERENSI)'!M453,IF(B423=4,'KELAS (REFERENSI)'!M468,""))))</f>
        <v/>
      </c>
      <c r="N423" s="38" t="str">
        <f>IF(B423=1,'KELAS (REFERENSI)'!N423,IF(B423=2,'KELAS (REFERENSI)'!N438,IF(B423=3,'KELAS (REFERENSI)'!N453,IF(B423=4,'KELAS (REFERENSI)'!N468,""))))</f>
        <v/>
      </c>
      <c r="O423" s="38" t="str">
        <f>IF(B423=1,'KELAS (REFERENSI)'!O423,IF(B423=2,'KELAS (REFERENSI)'!O438,IF(B423=3,'KELAS (REFERENSI)'!O453,IF(B423=4,'KELAS (REFERENSI)'!O468,""))))</f>
        <v/>
      </c>
      <c r="P423" s="38" t="str">
        <f>IF(B423=1,'KELAS (REFERENSI)'!P423,IF(B423=2,'KELAS (REFERENSI)'!P438,IF(B423=3,'KELAS (REFERENSI)'!P453,IF(B423=4,'KELAS (REFERENSI)'!P468,""))))</f>
        <v/>
      </c>
      <c r="Q423" s="38" t="str">
        <f t="shared" si="4"/>
        <v>BPS Kota Jakarta Timur</v>
      </c>
      <c r="R423" s="38" t="str">
        <f t="shared" si="56"/>
        <v/>
      </c>
      <c r="S423" s="38" t="str">
        <f t="shared" ref="S423:T423" si="431">S422</f>
        <v>15 Juni sampai dengan 31 Agustus 2026</v>
      </c>
      <c r="T423" s="38" t="str">
        <f t="shared" si="431"/>
        <v>31 Agustus 2026</v>
      </c>
      <c r="U423" s="41"/>
      <c r="V423" s="41"/>
      <c r="W423" s="42"/>
      <c r="X423" s="42"/>
      <c r="Y423" s="42"/>
      <c r="Z423" s="42"/>
    </row>
    <row r="424" ht="15.75" customHeight="1">
      <c r="A424" s="36" t="s">
        <v>5486</v>
      </c>
      <c r="B424" s="37"/>
      <c r="C424" s="37"/>
      <c r="D424" s="38" t="str">
        <f t="shared" si="1"/>
        <v/>
      </c>
      <c r="E424" s="38" t="str">
        <f>VLOOKUP(D424,'KELAS (REFERENSI)'!$E$1:$J$68,6,FALSE)</f>
        <v>#N/A</v>
      </c>
      <c r="F424" s="39" t="str">
        <f t="shared" si="2"/>
        <v>PETUGAS.0423/SPK/SE/PPL/3172/2026</v>
      </c>
      <c r="G424" s="40"/>
      <c r="H424" s="39" t="str">
        <f>VLOOKUP(G424,'MITRA (REFERENSI)'!$A:$Z,16,FALSE)</f>
        <v>#N/A</v>
      </c>
      <c r="I424" s="39" t="str">
        <f>VLOOKUP(G424,'MITRA (REFERENSI)'!$A:$Z,25,FALSE)</f>
        <v>#N/A</v>
      </c>
      <c r="J424" s="38" t="str">
        <f>VLOOKUP(G424,'MITRA (REFERENSI)'!$A:$Z,26,FALSE)</f>
        <v>#N/A</v>
      </c>
      <c r="K424" s="38" t="str">
        <f>VLOOKUP(G424,'MITRA (REFERENSI)'!$A:$Z,15,FALSE)</f>
        <v>#N/A</v>
      </c>
      <c r="L424" s="38" t="str">
        <f>VLOOKUP(G424,'MITRA (REFERENSI)'!$A:$Z,15,FALSE)</f>
        <v>#N/A</v>
      </c>
      <c r="M424" s="38" t="str">
        <f>IF(B424=1,'KELAS (REFERENSI)'!M424,IF(B424=2,'KELAS (REFERENSI)'!M439,IF(B424=3,'KELAS (REFERENSI)'!M454,IF(B424=4,'KELAS (REFERENSI)'!M469,""))))</f>
        <v/>
      </c>
      <c r="N424" s="38" t="str">
        <f>IF(B424=1,'KELAS (REFERENSI)'!N424,IF(B424=2,'KELAS (REFERENSI)'!N439,IF(B424=3,'KELAS (REFERENSI)'!N454,IF(B424=4,'KELAS (REFERENSI)'!N469,""))))</f>
        <v/>
      </c>
      <c r="O424" s="38" t="str">
        <f>IF(B424=1,'KELAS (REFERENSI)'!O424,IF(B424=2,'KELAS (REFERENSI)'!O439,IF(B424=3,'KELAS (REFERENSI)'!O454,IF(B424=4,'KELAS (REFERENSI)'!O469,""))))</f>
        <v/>
      </c>
      <c r="P424" s="38" t="str">
        <f>IF(B424=1,'KELAS (REFERENSI)'!P424,IF(B424=2,'KELAS (REFERENSI)'!P439,IF(B424=3,'KELAS (REFERENSI)'!P454,IF(B424=4,'KELAS (REFERENSI)'!P469,""))))</f>
        <v/>
      </c>
      <c r="Q424" s="38" t="str">
        <f t="shared" si="4"/>
        <v>BPS Kota Jakarta Timur</v>
      </c>
      <c r="R424" s="38" t="str">
        <f t="shared" si="56"/>
        <v/>
      </c>
      <c r="S424" s="38" t="str">
        <f t="shared" ref="S424:T424" si="432">S423</f>
        <v>15 Juni sampai dengan 31 Agustus 2026</v>
      </c>
      <c r="T424" s="38" t="str">
        <f t="shared" si="432"/>
        <v>31 Agustus 2026</v>
      </c>
      <c r="U424" s="41"/>
      <c r="V424" s="41"/>
      <c r="W424" s="42"/>
      <c r="X424" s="42"/>
      <c r="Y424" s="42"/>
      <c r="Z424" s="42"/>
    </row>
    <row r="425" ht="15.75" customHeight="1">
      <c r="A425" s="36" t="s">
        <v>5487</v>
      </c>
      <c r="B425" s="37"/>
      <c r="C425" s="37"/>
      <c r="D425" s="38" t="str">
        <f t="shared" si="1"/>
        <v/>
      </c>
      <c r="E425" s="38" t="str">
        <f>VLOOKUP(D425,'KELAS (REFERENSI)'!$E$1:$J$68,6,FALSE)</f>
        <v>#N/A</v>
      </c>
      <c r="F425" s="39" t="str">
        <f t="shared" si="2"/>
        <v>PETUGAS.0424/SPK/SE/PPL/3172/2026</v>
      </c>
      <c r="G425" s="40"/>
      <c r="H425" s="39" t="str">
        <f>VLOOKUP(G425,'MITRA (REFERENSI)'!$A:$Z,16,FALSE)</f>
        <v>#N/A</v>
      </c>
      <c r="I425" s="39" t="str">
        <f>VLOOKUP(G425,'MITRA (REFERENSI)'!$A:$Z,25,FALSE)</f>
        <v>#N/A</v>
      </c>
      <c r="J425" s="38" t="str">
        <f>VLOOKUP(G425,'MITRA (REFERENSI)'!$A:$Z,26,FALSE)</f>
        <v>#N/A</v>
      </c>
      <c r="K425" s="38" t="str">
        <f>VLOOKUP(G425,'MITRA (REFERENSI)'!$A:$Z,15,FALSE)</f>
        <v>#N/A</v>
      </c>
      <c r="L425" s="38" t="str">
        <f>VLOOKUP(G425,'MITRA (REFERENSI)'!$A:$Z,15,FALSE)</f>
        <v>#N/A</v>
      </c>
      <c r="M425" s="38" t="str">
        <f>IF(B425=1,'KELAS (REFERENSI)'!M425,IF(B425=2,'KELAS (REFERENSI)'!M440,IF(B425=3,'KELAS (REFERENSI)'!M455,IF(B425=4,'KELAS (REFERENSI)'!M470,""))))</f>
        <v/>
      </c>
      <c r="N425" s="38" t="str">
        <f>IF(B425=1,'KELAS (REFERENSI)'!N425,IF(B425=2,'KELAS (REFERENSI)'!N440,IF(B425=3,'KELAS (REFERENSI)'!N455,IF(B425=4,'KELAS (REFERENSI)'!N470,""))))</f>
        <v/>
      </c>
      <c r="O425" s="38" t="str">
        <f>IF(B425=1,'KELAS (REFERENSI)'!O425,IF(B425=2,'KELAS (REFERENSI)'!O440,IF(B425=3,'KELAS (REFERENSI)'!O455,IF(B425=4,'KELAS (REFERENSI)'!O470,""))))</f>
        <v/>
      </c>
      <c r="P425" s="38" t="str">
        <f>IF(B425=1,'KELAS (REFERENSI)'!P425,IF(B425=2,'KELAS (REFERENSI)'!P440,IF(B425=3,'KELAS (REFERENSI)'!P455,IF(B425=4,'KELAS (REFERENSI)'!P470,""))))</f>
        <v/>
      </c>
      <c r="Q425" s="38" t="str">
        <f t="shared" si="4"/>
        <v>BPS Kota Jakarta Timur</v>
      </c>
      <c r="R425" s="38" t="str">
        <f t="shared" si="56"/>
        <v/>
      </c>
      <c r="S425" s="38" t="str">
        <f t="shared" ref="S425:T425" si="433">S424</f>
        <v>15 Juni sampai dengan 31 Agustus 2026</v>
      </c>
      <c r="T425" s="38" t="str">
        <f t="shared" si="433"/>
        <v>31 Agustus 2026</v>
      </c>
      <c r="U425" s="41"/>
      <c r="V425" s="41"/>
      <c r="W425" s="42"/>
      <c r="X425" s="42"/>
      <c r="Y425" s="42"/>
      <c r="Z425" s="42"/>
    </row>
    <row r="426" ht="15.75" customHeight="1">
      <c r="A426" s="36" t="s">
        <v>5488</v>
      </c>
      <c r="B426" s="37"/>
      <c r="C426" s="37"/>
      <c r="D426" s="38" t="str">
        <f t="shared" si="1"/>
        <v/>
      </c>
      <c r="E426" s="38" t="str">
        <f>VLOOKUP(D426,'KELAS (REFERENSI)'!$E$1:$J$68,6,FALSE)</f>
        <v>#N/A</v>
      </c>
      <c r="F426" s="39" t="str">
        <f t="shared" si="2"/>
        <v>PETUGAS.0425/SPK/SE/PPL/3172/2026</v>
      </c>
      <c r="G426" s="40"/>
      <c r="H426" s="39" t="str">
        <f>VLOOKUP(G426,'MITRA (REFERENSI)'!$A:$Z,16,FALSE)</f>
        <v>#N/A</v>
      </c>
      <c r="I426" s="39" t="str">
        <f>VLOOKUP(G426,'MITRA (REFERENSI)'!$A:$Z,25,FALSE)</f>
        <v>#N/A</v>
      </c>
      <c r="J426" s="38" t="str">
        <f>VLOOKUP(G426,'MITRA (REFERENSI)'!$A:$Z,26,FALSE)</f>
        <v>#N/A</v>
      </c>
      <c r="K426" s="38" t="str">
        <f>VLOOKUP(G426,'MITRA (REFERENSI)'!$A:$Z,15,FALSE)</f>
        <v>#N/A</v>
      </c>
      <c r="L426" s="38" t="str">
        <f>VLOOKUP(G426,'MITRA (REFERENSI)'!$A:$Z,15,FALSE)</f>
        <v>#N/A</v>
      </c>
      <c r="M426" s="38" t="str">
        <f>IF(B426=1,'KELAS (REFERENSI)'!M426,IF(B426=2,'KELAS (REFERENSI)'!M441,IF(B426=3,'KELAS (REFERENSI)'!M456,IF(B426=4,'KELAS (REFERENSI)'!M471,""))))</f>
        <v/>
      </c>
      <c r="N426" s="38" t="str">
        <f>IF(B426=1,'KELAS (REFERENSI)'!N426,IF(B426=2,'KELAS (REFERENSI)'!N441,IF(B426=3,'KELAS (REFERENSI)'!N456,IF(B426=4,'KELAS (REFERENSI)'!N471,""))))</f>
        <v/>
      </c>
      <c r="O426" s="38" t="str">
        <f>IF(B426=1,'KELAS (REFERENSI)'!O426,IF(B426=2,'KELAS (REFERENSI)'!O441,IF(B426=3,'KELAS (REFERENSI)'!O456,IF(B426=4,'KELAS (REFERENSI)'!O471,""))))</f>
        <v/>
      </c>
      <c r="P426" s="38" t="str">
        <f>IF(B426=1,'KELAS (REFERENSI)'!P426,IF(B426=2,'KELAS (REFERENSI)'!P441,IF(B426=3,'KELAS (REFERENSI)'!P456,IF(B426=4,'KELAS (REFERENSI)'!P471,""))))</f>
        <v/>
      </c>
      <c r="Q426" s="38" t="str">
        <f t="shared" si="4"/>
        <v>BPS Kota Jakarta Timur</v>
      </c>
      <c r="R426" s="38" t="str">
        <f t="shared" si="56"/>
        <v/>
      </c>
      <c r="S426" s="38" t="str">
        <f t="shared" ref="S426:T426" si="434">S425</f>
        <v>15 Juni sampai dengan 31 Agustus 2026</v>
      </c>
      <c r="T426" s="38" t="str">
        <f t="shared" si="434"/>
        <v>31 Agustus 2026</v>
      </c>
      <c r="U426" s="41"/>
      <c r="V426" s="41"/>
      <c r="W426" s="42"/>
      <c r="X426" s="42"/>
      <c r="Y426" s="42"/>
      <c r="Z426" s="42"/>
    </row>
    <row r="427" ht="15.75" customHeight="1">
      <c r="A427" s="36" t="s">
        <v>5489</v>
      </c>
      <c r="B427" s="37"/>
      <c r="C427" s="37"/>
      <c r="D427" s="38" t="str">
        <f t="shared" si="1"/>
        <v/>
      </c>
      <c r="E427" s="38" t="str">
        <f>VLOOKUP(D427,'KELAS (REFERENSI)'!$E$1:$J$68,6,FALSE)</f>
        <v>#N/A</v>
      </c>
      <c r="F427" s="39" t="str">
        <f t="shared" si="2"/>
        <v>PETUGAS.0426/SPK/SE/PPL/3172/2026</v>
      </c>
      <c r="G427" s="40"/>
      <c r="H427" s="39" t="str">
        <f>VLOOKUP(G427,'MITRA (REFERENSI)'!$A:$Z,16,FALSE)</f>
        <v>#N/A</v>
      </c>
      <c r="I427" s="39" t="str">
        <f>VLOOKUP(G427,'MITRA (REFERENSI)'!$A:$Z,25,FALSE)</f>
        <v>#N/A</v>
      </c>
      <c r="J427" s="38" t="str">
        <f>VLOOKUP(G427,'MITRA (REFERENSI)'!$A:$Z,26,FALSE)</f>
        <v>#N/A</v>
      </c>
      <c r="K427" s="38" t="str">
        <f>VLOOKUP(G427,'MITRA (REFERENSI)'!$A:$Z,15,FALSE)</f>
        <v>#N/A</v>
      </c>
      <c r="L427" s="38" t="str">
        <f>VLOOKUP(G427,'MITRA (REFERENSI)'!$A:$Z,15,FALSE)</f>
        <v>#N/A</v>
      </c>
      <c r="M427" s="38" t="str">
        <f>IF(B427=1,'KELAS (REFERENSI)'!M427,IF(B427=2,'KELAS (REFERENSI)'!M442,IF(B427=3,'KELAS (REFERENSI)'!M457,IF(B427=4,'KELAS (REFERENSI)'!M472,""))))</f>
        <v/>
      </c>
      <c r="N427" s="38" t="str">
        <f>IF(B427=1,'KELAS (REFERENSI)'!N427,IF(B427=2,'KELAS (REFERENSI)'!N442,IF(B427=3,'KELAS (REFERENSI)'!N457,IF(B427=4,'KELAS (REFERENSI)'!N472,""))))</f>
        <v/>
      </c>
      <c r="O427" s="38" t="str">
        <f>IF(B427=1,'KELAS (REFERENSI)'!O427,IF(B427=2,'KELAS (REFERENSI)'!O442,IF(B427=3,'KELAS (REFERENSI)'!O457,IF(B427=4,'KELAS (REFERENSI)'!O472,""))))</f>
        <v/>
      </c>
      <c r="P427" s="38" t="str">
        <f>IF(B427=1,'KELAS (REFERENSI)'!P427,IF(B427=2,'KELAS (REFERENSI)'!P442,IF(B427=3,'KELAS (REFERENSI)'!P457,IF(B427=4,'KELAS (REFERENSI)'!P472,""))))</f>
        <v/>
      </c>
      <c r="Q427" s="38" t="str">
        <f t="shared" si="4"/>
        <v>BPS Kota Jakarta Timur</v>
      </c>
      <c r="R427" s="38" t="str">
        <f t="shared" si="56"/>
        <v/>
      </c>
      <c r="S427" s="38" t="str">
        <f t="shared" ref="S427:T427" si="435">S426</f>
        <v>15 Juni sampai dengan 31 Agustus 2026</v>
      </c>
      <c r="T427" s="38" t="str">
        <f t="shared" si="435"/>
        <v>31 Agustus 2026</v>
      </c>
      <c r="U427" s="41"/>
      <c r="V427" s="41"/>
      <c r="W427" s="42"/>
      <c r="X427" s="42"/>
      <c r="Y427" s="42"/>
      <c r="Z427" s="42"/>
    </row>
    <row r="428" ht="15.75" customHeight="1">
      <c r="A428" s="36" t="s">
        <v>5490</v>
      </c>
      <c r="B428" s="37"/>
      <c r="C428" s="37"/>
      <c r="D428" s="38" t="str">
        <f t="shared" si="1"/>
        <v/>
      </c>
      <c r="E428" s="38" t="str">
        <f>VLOOKUP(D428,'KELAS (REFERENSI)'!$E$1:$J$68,6,FALSE)</f>
        <v>#N/A</v>
      </c>
      <c r="F428" s="39" t="str">
        <f t="shared" si="2"/>
        <v>PETUGAS.0427/SPK/SE/PPL/3172/2026</v>
      </c>
      <c r="G428" s="40"/>
      <c r="H428" s="39" t="str">
        <f>VLOOKUP(G428,'MITRA (REFERENSI)'!$A:$Z,16,FALSE)</f>
        <v>#N/A</v>
      </c>
      <c r="I428" s="39" t="str">
        <f>VLOOKUP(G428,'MITRA (REFERENSI)'!$A:$Z,25,FALSE)</f>
        <v>#N/A</v>
      </c>
      <c r="J428" s="38" t="str">
        <f>VLOOKUP(G428,'MITRA (REFERENSI)'!$A:$Z,26,FALSE)</f>
        <v>#N/A</v>
      </c>
      <c r="K428" s="38" t="str">
        <f>VLOOKUP(G428,'MITRA (REFERENSI)'!$A:$Z,15,FALSE)</f>
        <v>#N/A</v>
      </c>
      <c r="L428" s="38" t="str">
        <f>VLOOKUP(G428,'MITRA (REFERENSI)'!$A:$Z,15,FALSE)</f>
        <v>#N/A</v>
      </c>
      <c r="M428" s="38" t="str">
        <f>IF(B428=1,'KELAS (REFERENSI)'!M428,IF(B428=2,'KELAS (REFERENSI)'!M443,IF(B428=3,'KELAS (REFERENSI)'!M458,IF(B428=4,'KELAS (REFERENSI)'!M473,""))))</f>
        <v/>
      </c>
      <c r="N428" s="38" t="str">
        <f>IF(B428=1,'KELAS (REFERENSI)'!N428,IF(B428=2,'KELAS (REFERENSI)'!N443,IF(B428=3,'KELAS (REFERENSI)'!N458,IF(B428=4,'KELAS (REFERENSI)'!N473,""))))</f>
        <v/>
      </c>
      <c r="O428" s="38" t="str">
        <f>IF(B428=1,'KELAS (REFERENSI)'!O428,IF(B428=2,'KELAS (REFERENSI)'!O443,IF(B428=3,'KELAS (REFERENSI)'!O458,IF(B428=4,'KELAS (REFERENSI)'!O473,""))))</f>
        <v/>
      </c>
      <c r="P428" s="38" t="str">
        <f>IF(B428=1,'KELAS (REFERENSI)'!P428,IF(B428=2,'KELAS (REFERENSI)'!P443,IF(B428=3,'KELAS (REFERENSI)'!P458,IF(B428=4,'KELAS (REFERENSI)'!P473,""))))</f>
        <v/>
      </c>
      <c r="Q428" s="38" t="str">
        <f t="shared" si="4"/>
        <v>BPS Kota Jakarta Timur</v>
      </c>
      <c r="R428" s="38" t="str">
        <f t="shared" si="56"/>
        <v/>
      </c>
      <c r="S428" s="38" t="str">
        <f t="shared" ref="S428:T428" si="436">S427</f>
        <v>15 Juni sampai dengan 31 Agustus 2026</v>
      </c>
      <c r="T428" s="38" t="str">
        <f t="shared" si="436"/>
        <v>31 Agustus 2026</v>
      </c>
      <c r="U428" s="41"/>
      <c r="V428" s="41"/>
      <c r="W428" s="42"/>
      <c r="X428" s="42"/>
      <c r="Y428" s="42"/>
      <c r="Z428" s="42"/>
    </row>
    <row r="429" ht="15.75" customHeight="1">
      <c r="A429" s="36" t="s">
        <v>5491</v>
      </c>
      <c r="B429" s="37"/>
      <c r="C429" s="37"/>
      <c r="D429" s="38" t="str">
        <f t="shared" si="1"/>
        <v/>
      </c>
      <c r="E429" s="38" t="str">
        <f>VLOOKUP(D429,'KELAS (REFERENSI)'!$E$1:$J$68,6,FALSE)</f>
        <v>#N/A</v>
      </c>
      <c r="F429" s="39" t="str">
        <f t="shared" si="2"/>
        <v>PETUGAS.0428/SPK/SE/PPL/3172/2026</v>
      </c>
      <c r="G429" s="40"/>
      <c r="H429" s="39" t="str">
        <f>VLOOKUP(G429,'MITRA (REFERENSI)'!$A:$Z,16,FALSE)</f>
        <v>#N/A</v>
      </c>
      <c r="I429" s="39" t="str">
        <f>VLOOKUP(G429,'MITRA (REFERENSI)'!$A:$Z,25,FALSE)</f>
        <v>#N/A</v>
      </c>
      <c r="J429" s="38" t="str">
        <f>VLOOKUP(G429,'MITRA (REFERENSI)'!$A:$Z,26,FALSE)</f>
        <v>#N/A</v>
      </c>
      <c r="K429" s="38" t="str">
        <f>VLOOKUP(G429,'MITRA (REFERENSI)'!$A:$Z,15,FALSE)</f>
        <v>#N/A</v>
      </c>
      <c r="L429" s="38" t="str">
        <f>VLOOKUP(G429,'MITRA (REFERENSI)'!$A:$Z,15,FALSE)</f>
        <v>#N/A</v>
      </c>
      <c r="M429" s="38" t="str">
        <f>IF(B429=1,'KELAS (REFERENSI)'!M429,IF(B429=2,'KELAS (REFERENSI)'!M444,IF(B429=3,'KELAS (REFERENSI)'!M459,IF(B429=4,'KELAS (REFERENSI)'!M474,""))))</f>
        <v/>
      </c>
      <c r="N429" s="38" t="str">
        <f>IF(B429=1,'KELAS (REFERENSI)'!N429,IF(B429=2,'KELAS (REFERENSI)'!N444,IF(B429=3,'KELAS (REFERENSI)'!N459,IF(B429=4,'KELAS (REFERENSI)'!N474,""))))</f>
        <v/>
      </c>
      <c r="O429" s="38" t="str">
        <f>IF(B429=1,'KELAS (REFERENSI)'!O429,IF(B429=2,'KELAS (REFERENSI)'!O444,IF(B429=3,'KELAS (REFERENSI)'!O459,IF(B429=4,'KELAS (REFERENSI)'!O474,""))))</f>
        <v/>
      </c>
      <c r="P429" s="38" t="str">
        <f>IF(B429=1,'KELAS (REFERENSI)'!P429,IF(B429=2,'KELAS (REFERENSI)'!P444,IF(B429=3,'KELAS (REFERENSI)'!P459,IF(B429=4,'KELAS (REFERENSI)'!P474,""))))</f>
        <v/>
      </c>
      <c r="Q429" s="38" t="str">
        <f t="shared" si="4"/>
        <v>BPS Kota Jakarta Timur</v>
      </c>
      <c r="R429" s="38" t="str">
        <f t="shared" si="56"/>
        <v/>
      </c>
      <c r="S429" s="38" t="str">
        <f t="shared" ref="S429:T429" si="437">S428</f>
        <v>15 Juni sampai dengan 31 Agustus 2026</v>
      </c>
      <c r="T429" s="38" t="str">
        <f t="shared" si="437"/>
        <v>31 Agustus 2026</v>
      </c>
      <c r="U429" s="41"/>
      <c r="V429" s="41"/>
      <c r="W429" s="42"/>
      <c r="X429" s="42"/>
      <c r="Y429" s="42"/>
      <c r="Z429" s="42"/>
    </row>
    <row r="430" ht="15.75" customHeight="1">
      <c r="A430" s="36" t="s">
        <v>5492</v>
      </c>
      <c r="B430" s="37"/>
      <c r="C430" s="37"/>
      <c r="D430" s="38" t="str">
        <f t="shared" si="1"/>
        <v/>
      </c>
      <c r="E430" s="38" t="str">
        <f>VLOOKUP(D430,'KELAS (REFERENSI)'!$E$1:$J$68,6,FALSE)</f>
        <v>#N/A</v>
      </c>
      <c r="F430" s="39" t="str">
        <f t="shared" si="2"/>
        <v>PETUGAS.0429/SPK/SE/PPL/3172/2026</v>
      </c>
      <c r="G430" s="40"/>
      <c r="H430" s="39" t="str">
        <f>VLOOKUP(G430,'MITRA (REFERENSI)'!$A:$Z,16,FALSE)</f>
        <v>#N/A</v>
      </c>
      <c r="I430" s="39" t="str">
        <f>VLOOKUP(G430,'MITRA (REFERENSI)'!$A:$Z,25,FALSE)</f>
        <v>#N/A</v>
      </c>
      <c r="J430" s="38" t="str">
        <f>VLOOKUP(G430,'MITRA (REFERENSI)'!$A:$Z,26,FALSE)</f>
        <v>#N/A</v>
      </c>
      <c r="K430" s="38" t="str">
        <f>VLOOKUP(G430,'MITRA (REFERENSI)'!$A:$Z,15,FALSE)</f>
        <v>#N/A</v>
      </c>
      <c r="L430" s="38" t="str">
        <f>VLOOKUP(G430,'MITRA (REFERENSI)'!$A:$Z,15,FALSE)</f>
        <v>#N/A</v>
      </c>
      <c r="M430" s="38" t="str">
        <f>IF(B430=1,'KELAS (REFERENSI)'!M430,IF(B430=2,'KELAS (REFERENSI)'!M445,IF(B430=3,'KELAS (REFERENSI)'!M460,IF(B430=4,'KELAS (REFERENSI)'!M475,""))))</f>
        <v/>
      </c>
      <c r="N430" s="38" t="str">
        <f>IF(B430=1,'KELAS (REFERENSI)'!N430,IF(B430=2,'KELAS (REFERENSI)'!N445,IF(B430=3,'KELAS (REFERENSI)'!N460,IF(B430=4,'KELAS (REFERENSI)'!N475,""))))</f>
        <v/>
      </c>
      <c r="O430" s="38" t="str">
        <f>IF(B430=1,'KELAS (REFERENSI)'!O430,IF(B430=2,'KELAS (REFERENSI)'!O445,IF(B430=3,'KELAS (REFERENSI)'!O460,IF(B430=4,'KELAS (REFERENSI)'!O475,""))))</f>
        <v/>
      </c>
      <c r="P430" s="38" t="str">
        <f>IF(B430=1,'KELAS (REFERENSI)'!P430,IF(B430=2,'KELAS (REFERENSI)'!P445,IF(B430=3,'KELAS (REFERENSI)'!P460,IF(B430=4,'KELAS (REFERENSI)'!P475,""))))</f>
        <v/>
      </c>
      <c r="Q430" s="38" t="str">
        <f t="shared" si="4"/>
        <v>BPS Kota Jakarta Timur</v>
      </c>
      <c r="R430" s="38" t="str">
        <f t="shared" si="56"/>
        <v/>
      </c>
      <c r="S430" s="38" t="str">
        <f t="shared" ref="S430:T430" si="438">S429</f>
        <v>15 Juni sampai dengan 31 Agustus 2026</v>
      </c>
      <c r="T430" s="38" t="str">
        <f t="shared" si="438"/>
        <v>31 Agustus 2026</v>
      </c>
      <c r="U430" s="41"/>
      <c r="V430" s="41"/>
      <c r="W430" s="42"/>
      <c r="X430" s="42"/>
      <c r="Y430" s="42"/>
      <c r="Z430" s="42"/>
    </row>
    <row r="431" ht="15.75" customHeight="1">
      <c r="A431" s="36" t="s">
        <v>5493</v>
      </c>
      <c r="B431" s="37"/>
      <c r="C431" s="37"/>
      <c r="D431" s="38" t="str">
        <f t="shared" si="1"/>
        <v/>
      </c>
      <c r="E431" s="38" t="str">
        <f>VLOOKUP(D431,'KELAS (REFERENSI)'!$E$1:$J$68,6,FALSE)</f>
        <v>#N/A</v>
      </c>
      <c r="F431" s="39" t="str">
        <f t="shared" si="2"/>
        <v>PETUGAS.0430/SPK/SE/PPL/3172/2026</v>
      </c>
      <c r="G431" s="40"/>
      <c r="H431" s="39" t="str">
        <f>VLOOKUP(G431,'MITRA (REFERENSI)'!$A:$Z,16,FALSE)</f>
        <v>#N/A</v>
      </c>
      <c r="I431" s="39" t="str">
        <f>VLOOKUP(G431,'MITRA (REFERENSI)'!$A:$Z,25,FALSE)</f>
        <v>#N/A</v>
      </c>
      <c r="J431" s="38" t="str">
        <f>VLOOKUP(G431,'MITRA (REFERENSI)'!$A:$Z,26,FALSE)</f>
        <v>#N/A</v>
      </c>
      <c r="K431" s="38" t="str">
        <f>VLOOKUP(G431,'MITRA (REFERENSI)'!$A:$Z,15,FALSE)</f>
        <v>#N/A</v>
      </c>
      <c r="L431" s="38" t="str">
        <f>VLOOKUP(G431,'MITRA (REFERENSI)'!$A:$Z,15,FALSE)</f>
        <v>#N/A</v>
      </c>
      <c r="M431" s="38" t="str">
        <f>IF(B431=1,'KELAS (REFERENSI)'!M431,IF(B431=2,'KELAS (REFERENSI)'!M446,IF(B431=3,'KELAS (REFERENSI)'!M461,IF(B431=4,'KELAS (REFERENSI)'!M476,""))))</f>
        <v/>
      </c>
      <c r="N431" s="38" t="str">
        <f>IF(B431=1,'KELAS (REFERENSI)'!N431,IF(B431=2,'KELAS (REFERENSI)'!N446,IF(B431=3,'KELAS (REFERENSI)'!N461,IF(B431=4,'KELAS (REFERENSI)'!N476,""))))</f>
        <v/>
      </c>
      <c r="O431" s="38" t="str">
        <f>IF(B431=1,'KELAS (REFERENSI)'!O431,IF(B431=2,'KELAS (REFERENSI)'!O446,IF(B431=3,'KELAS (REFERENSI)'!O461,IF(B431=4,'KELAS (REFERENSI)'!O476,""))))</f>
        <v/>
      </c>
      <c r="P431" s="38" t="str">
        <f>IF(B431=1,'KELAS (REFERENSI)'!P431,IF(B431=2,'KELAS (REFERENSI)'!P446,IF(B431=3,'KELAS (REFERENSI)'!P461,IF(B431=4,'KELAS (REFERENSI)'!P476,""))))</f>
        <v/>
      </c>
      <c r="Q431" s="38" t="str">
        <f t="shared" si="4"/>
        <v>BPS Kota Jakarta Timur</v>
      </c>
      <c r="R431" s="38" t="str">
        <f t="shared" si="56"/>
        <v/>
      </c>
      <c r="S431" s="38" t="str">
        <f t="shared" ref="S431:T431" si="439">S430</f>
        <v>15 Juni sampai dengan 31 Agustus 2026</v>
      </c>
      <c r="T431" s="38" t="str">
        <f t="shared" si="439"/>
        <v>31 Agustus 2026</v>
      </c>
      <c r="U431" s="41"/>
      <c r="V431" s="41"/>
      <c r="W431" s="42"/>
      <c r="X431" s="42"/>
      <c r="Y431" s="42"/>
      <c r="Z431" s="42"/>
    </row>
    <row r="432" ht="15.75" customHeight="1">
      <c r="A432" s="36" t="s">
        <v>5494</v>
      </c>
      <c r="B432" s="37"/>
      <c r="C432" s="37"/>
      <c r="D432" s="38" t="str">
        <f t="shared" si="1"/>
        <v/>
      </c>
      <c r="E432" s="38" t="str">
        <f>VLOOKUP(D432,'KELAS (REFERENSI)'!$E$1:$J$68,6,FALSE)</f>
        <v>#N/A</v>
      </c>
      <c r="F432" s="39" t="str">
        <f t="shared" si="2"/>
        <v>PETUGAS.0431/SPK/SE/PPL/3172/2026</v>
      </c>
      <c r="G432" s="40"/>
      <c r="H432" s="39" t="str">
        <f>VLOOKUP(G432,'MITRA (REFERENSI)'!$A:$Z,16,FALSE)</f>
        <v>#N/A</v>
      </c>
      <c r="I432" s="39" t="str">
        <f>VLOOKUP(G432,'MITRA (REFERENSI)'!$A:$Z,25,FALSE)</f>
        <v>#N/A</v>
      </c>
      <c r="J432" s="38" t="str">
        <f>VLOOKUP(G432,'MITRA (REFERENSI)'!$A:$Z,26,FALSE)</f>
        <v>#N/A</v>
      </c>
      <c r="K432" s="38" t="str">
        <f>VLOOKUP(G432,'MITRA (REFERENSI)'!$A:$Z,15,FALSE)</f>
        <v>#N/A</v>
      </c>
      <c r="L432" s="38" t="str">
        <f>VLOOKUP(G432,'MITRA (REFERENSI)'!$A:$Z,15,FALSE)</f>
        <v>#N/A</v>
      </c>
      <c r="M432" s="38" t="str">
        <f>IF(B432=1,'KELAS (REFERENSI)'!M432,IF(B432=2,'KELAS (REFERENSI)'!M447,IF(B432=3,'KELAS (REFERENSI)'!M462,IF(B432=4,'KELAS (REFERENSI)'!M477,""))))</f>
        <v/>
      </c>
      <c r="N432" s="38" t="str">
        <f>IF(B432=1,'KELAS (REFERENSI)'!N432,IF(B432=2,'KELAS (REFERENSI)'!N447,IF(B432=3,'KELAS (REFERENSI)'!N462,IF(B432=4,'KELAS (REFERENSI)'!N477,""))))</f>
        <v/>
      </c>
      <c r="O432" s="38" t="str">
        <f>IF(B432=1,'KELAS (REFERENSI)'!O432,IF(B432=2,'KELAS (REFERENSI)'!O447,IF(B432=3,'KELAS (REFERENSI)'!O462,IF(B432=4,'KELAS (REFERENSI)'!O477,""))))</f>
        <v/>
      </c>
      <c r="P432" s="38" t="str">
        <f>IF(B432=1,'KELAS (REFERENSI)'!P432,IF(B432=2,'KELAS (REFERENSI)'!P447,IF(B432=3,'KELAS (REFERENSI)'!P462,IF(B432=4,'KELAS (REFERENSI)'!P477,""))))</f>
        <v/>
      </c>
      <c r="Q432" s="38" t="str">
        <f t="shared" si="4"/>
        <v>BPS Kota Jakarta Timur</v>
      </c>
      <c r="R432" s="38" t="str">
        <f t="shared" si="56"/>
        <v/>
      </c>
      <c r="S432" s="38" t="str">
        <f t="shared" ref="S432:T432" si="440">S431</f>
        <v>15 Juni sampai dengan 31 Agustus 2026</v>
      </c>
      <c r="T432" s="38" t="str">
        <f t="shared" si="440"/>
        <v>31 Agustus 2026</v>
      </c>
      <c r="U432" s="41"/>
      <c r="V432" s="41"/>
      <c r="W432" s="42"/>
      <c r="X432" s="42"/>
      <c r="Y432" s="42"/>
      <c r="Z432" s="42"/>
    </row>
    <row r="433" ht="15.75" customHeight="1">
      <c r="A433" s="36" t="s">
        <v>5495</v>
      </c>
      <c r="B433" s="37"/>
      <c r="C433" s="37"/>
      <c r="D433" s="38" t="str">
        <f t="shared" si="1"/>
        <v/>
      </c>
      <c r="E433" s="38" t="str">
        <f>VLOOKUP(D433,'KELAS (REFERENSI)'!$E$1:$J$68,6,FALSE)</f>
        <v>#N/A</v>
      </c>
      <c r="F433" s="39" t="str">
        <f t="shared" si="2"/>
        <v>PETUGAS.0432/SPK/SE/PPL/3172/2026</v>
      </c>
      <c r="G433" s="40"/>
      <c r="H433" s="39" t="str">
        <f>VLOOKUP(G433,'MITRA (REFERENSI)'!$A:$Z,16,FALSE)</f>
        <v>#N/A</v>
      </c>
      <c r="I433" s="39" t="str">
        <f>VLOOKUP(G433,'MITRA (REFERENSI)'!$A:$Z,25,FALSE)</f>
        <v>#N/A</v>
      </c>
      <c r="J433" s="38" t="str">
        <f>VLOOKUP(G433,'MITRA (REFERENSI)'!$A:$Z,26,FALSE)</f>
        <v>#N/A</v>
      </c>
      <c r="K433" s="38" t="str">
        <f>VLOOKUP(G433,'MITRA (REFERENSI)'!$A:$Z,15,FALSE)</f>
        <v>#N/A</v>
      </c>
      <c r="L433" s="38" t="str">
        <f>VLOOKUP(G433,'MITRA (REFERENSI)'!$A:$Z,15,FALSE)</f>
        <v>#N/A</v>
      </c>
      <c r="M433" s="38" t="str">
        <f>IF(B433=1,'KELAS (REFERENSI)'!M433,IF(B433=2,'KELAS (REFERENSI)'!M448,IF(B433=3,'KELAS (REFERENSI)'!M463,IF(B433=4,'KELAS (REFERENSI)'!M478,""))))</f>
        <v/>
      </c>
      <c r="N433" s="38" t="str">
        <f>IF(B433=1,'KELAS (REFERENSI)'!N433,IF(B433=2,'KELAS (REFERENSI)'!N448,IF(B433=3,'KELAS (REFERENSI)'!N463,IF(B433=4,'KELAS (REFERENSI)'!N478,""))))</f>
        <v/>
      </c>
      <c r="O433" s="38" t="str">
        <f>IF(B433=1,'KELAS (REFERENSI)'!O433,IF(B433=2,'KELAS (REFERENSI)'!O448,IF(B433=3,'KELAS (REFERENSI)'!O463,IF(B433=4,'KELAS (REFERENSI)'!O478,""))))</f>
        <v/>
      </c>
      <c r="P433" s="38" t="str">
        <f>IF(B433=1,'KELAS (REFERENSI)'!P433,IF(B433=2,'KELAS (REFERENSI)'!P448,IF(B433=3,'KELAS (REFERENSI)'!P463,IF(B433=4,'KELAS (REFERENSI)'!P478,""))))</f>
        <v/>
      </c>
      <c r="Q433" s="38" t="str">
        <f t="shared" si="4"/>
        <v>BPS Kota Jakarta Timur</v>
      </c>
      <c r="R433" s="38" t="str">
        <f t="shared" si="56"/>
        <v/>
      </c>
      <c r="S433" s="38" t="str">
        <f t="shared" ref="S433:T433" si="441">S432</f>
        <v>15 Juni sampai dengan 31 Agustus 2026</v>
      </c>
      <c r="T433" s="38" t="str">
        <f t="shared" si="441"/>
        <v>31 Agustus 2026</v>
      </c>
      <c r="U433" s="41"/>
      <c r="V433" s="41"/>
      <c r="W433" s="42"/>
      <c r="X433" s="42"/>
      <c r="Y433" s="42"/>
      <c r="Z433" s="42"/>
    </row>
    <row r="434" ht="15.75" customHeight="1">
      <c r="A434" s="36" t="s">
        <v>5496</v>
      </c>
      <c r="B434" s="37"/>
      <c r="C434" s="37"/>
      <c r="D434" s="38" t="str">
        <f t="shared" si="1"/>
        <v/>
      </c>
      <c r="E434" s="38" t="str">
        <f>VLOOKUP(D434,'KELAS (REFERENSI)'!$E$1:$J$68,6,FALSE)</f>
        <v>#N/A</v>
      </c>
      <c r="F434" s="39" t="str">
        <f t="shared" si="2"/>
        <v>PETUGAS.0433/SPK/SE/PPL/3172/2026</v>
      </c>
      <c r="G434" s="40"/>
      <c r="H434" s="39" t="str">
        <f>VLOOKUP(G434,'MITRA (REFERENSI)'!$A:$Z,16,FALSE)</f>
        <v>#N/A</v>
      </c>
      <c r="I434" s="39" t="str">
        <f>VLOOKUP(G434,'MITRA (REFERENSI)'!$A:$Z,25,FALSE)</f>
        <v>#N/A</v>
      </c>
      <c r="J434" s="38" t="str">
        <f>VLOOKUP(G434,'MITRA (REFERENSI)'!$A:$Z,26,FALSE)</f>
        <v>#N/A</v>
      </c>
      <c r="K434" s="38" t="str">
        <f>VLOOKUP(G434,'MITRA (REFERENSI)'!$A:$Z,15,FALSE)</f>
        <v>#N/A</v>
      </c>
      <c r="L434" s="38" t="str">
        <f>VLOOKUP(G434,'MITRA (REFERENSI)'!$A:$Z,15,FALSE)</f>
        <v>#N/A</v>
      </c>
      <c r="M434" s="38" t="str">
        <f>IF(B434=1,'KELAS (REFERENSI)'!M434,IF(B434=2,'KELAS (REFERENSI)'!M449,IF(B434=3,'KELAS (REFERENSI)'!M464,IF(B434=4,'KELAS (REFERENSI)'!M479,""))))</f>
        <v/>
      </c>
      <c r="N434" s="38" t="str">
        <f>IF(B434=1,'KELAS (REFERENSI)'!N434,IF(B434=2,'KELAS (REFERENSI)'!N449,IF(B434=3,'KELAS (REFERENSI)'!N464,IF(B434=4,'KELAS (REFERENSI)'!N479,""))))</f>
        <v/>
      </c>
      <c r="O434" s="38" t="str">
        <f>IF(B434=1,'KELAS (REFERENSI)'!O434,IF(B434=2,'KELAS (REFERENSI)'!O449,IF(B434=3,'KELAS (REFERENSI)'!O464,IF(B434=4,'KELAS (REFERENSI)'!O479,""))))</f>
        <v/>
      </c>
      <c r="P434" s="38" t="str">
        <f>IF(B434=1,'KELAS (REFERENSI)'!P434,IF(B434=2,'KELAS (REFERENSI)'!P449,IF(B434=3,'KELAS (REFERENSI)'!P464,IF(B434=4,'KELAS (REFERENSI)'!P479,""))))</f>
        <v/>
      </c>
      <c r="Q434" s="38" t="str">
        <f t="shared" si="4"/>
        <v>BPS Kota Jakarta Timur</v>
      </c>
      <c r="R434" s="38" t="str">
        <f t="shared" si="56"/>
        <v/>
      </c>
      <c r="S434" s="38" t="str">
        <f t="shared" ref="S434:T434" si="442">S433</f>
        <v>15 Juni sampai dengan 31 Agustus 2026</v>
      </c>
      <c r="T434" s="38" t="str">
        <f t="shared" si="442"/>
        <v>31 Agustus 2026</v>
      </c>
      <c r="U434" s="41"/>
      <c r="V434" s="41"/>
      <c r="W434" s="42"/>
      <c r="X434" s="42"/>
      <c r="Y434" s="42"/>
      <c r="Z434" s="42"/>
    </row>
    <row r="435" ht="15.75" customHeight="1">
      <c r="A435" s="36" t="s">
        <v>5497</v>
      </c>
      <c r="B435" s="37"/>
      <c r="C435" s="37"/>
      <c r="D435" s="38" t="str">
        <f t="shared" si="1"/>
        <v/>
      </c>
      <c r="E435" s="38" t="str">
        <f>VLOOKUP(D435,'KELAS (REFERENSI)'!$E$1:$J$68,6,FALSE)</f>
        <v>#N/A</v>
      </c>
      <c r="F435" s="39" t="str">
        <f t="shared" si="2"/>
        <v>PETUGAS.0434/SPK/SE/PPL/3172/2026</v>
      </c>
      <c r="G435" s="40"/>
      <c r="H435" s="39" t="str">
        <f>VLOOKUP(G435,'MITRA (REFERENSI)'!$A:$Z,16,FALSE)</f>
        <v>#N/A</v>
      </c>
      <c r="I435" s="39" t="str">
        <f>VLOOKUP(G435,'MITRA (REFERENSI)'!$A:$Z,25,FALSE)</f>
        <v>#N/A</v>
      </c>
      <c r="J435" s="38" t="str">
        <f>VLOOKUP(G435,'MITRA (REFERENSI)'!$A:$Z,26,FALSE)</f>
        <v>#N/A</v>
      </c>
      <c r="K435" s="38" t="str">
        <f>VLOOKUP(G435,'MITRA (REFERENSI)'!$A:$Z,15,FALSE)</f>
        <v>#N/A</v>
      </c>
      <c r="L435" s="38" t="str">
        <f>VLOOKUP(G435,'MITRA (REFERENSI)'!$A:$Z,15,FALSE)</f>
        <v>#N/A</v>
      </c>
      <c r="M435" s="38" t="str">
        <f>IF(B435=1,'KELAS (REFERENSI)'!M435,IF(B435=2,'KELAS (REFERENSI)'!M450,IF(B435=3,'KELAS (REFERENSI)'!M465,IF(B435=4,'KELAS (REFERENSI)'!M480,""))))</f>
        <v/>
      </c>
      <c r="N435" s="38" t="str">
        <f>IF(B435=1,'KELAS (REFERENSI)'!N435,IF(B435=2,'KELAS (REFERENSI)'!N450,IF(B435=3,'KELAS (REFERENSI)'!N465,IF(B435=4,'KELAS (REFERENSI)'!N480,""))))</f>
        <v/>
      </c>
      <c r="O435" s="38" t="str">
        <f>IF(B435=1,'KELAS (REFERENSI)'!O435,IF(B435=2,'KELAS (REFERENSI)'!O450,IF(B435=3,'KELAS (REFERENSI)'!O465,IF(B435=4,'KELAS (REFERENSI)'!O480,""))))</f>
        <v/>
      </c>
      <c r="P435" s="38" t="str">
        <f>IF(B435=1,'KELAS (REFERENSI)'!P435,IF(B435=2,'KELAS (REFERENSI)'!P450,IF(B435=3,'KELAS (REFERENSI)'!P465,IF(B435=4,'KELAS (REFERENSI)'!P480,""))))</f>
        <v/>
      </c>
      <c r="Q435" s="38" t="str">
        <f t="shared" si="4"/>
        <v>BPS Kota Jakarta Timur</v>
      </c>
      <c r="R435" s="38" t="str">
        <f t="shared" si="56"/>
        <v/>
      </c>
      <c r="S435" s="38" t="str">
        <f t="shared" ref="S435:T435" si="443">S434</f>
        <v>15 Juni sampai dengan 31 Agustus 2026</v>
      </c>
      <c r="T435" s="38" t="str">
        <f t="shared" si="443"/>
        <v>31 Agustus 2026</v>
      </c>
      <c r="U435" s="41"/>
      <c r="V435" s="41"/>
      <c r="W435" s="42"/>
      <c r="X435" s="42"/>
      <c r="Y435" s="42"/>
      <c r="Z435" s="42"/>
    </row>
    <row r="436" ht="15.75" customHeight="1">
      <c r="A436" s="36" t="s">
        <v>5498</v>
      </c>
      <c r="B436" s="37"/>
      <c r="C436" s="37"/>
      <c r="D436" s="38" t="str">
        <f t="shared" si="1"/>
        <v/>
      </c>
      <c r="E436" s="38" t="str">
        <f>VLOOKUP(D436,'KELAS (REFERENSI)'!$E$1:$J$68,6,FALSE)</f>
        <v>#N/A</v>
      </c>
      <c r="F436" s="39" t="str">
        <f t="shared" si="2"/>
        <v>PETUGAS.0435/SPK/SE/PPL/3172/2026</v>
      </c>
      <c r="G436" s="40"/>
      <c r="H436" s="39" t="str">
        <f>VLOOKUP(G436,'MITRA (REFERENSI)'!$A:$Z,16,FALSE)</f>
        <v>#N/A</v>
      </c>
      <c r="I436" s="39" t="str">
        <f>VLOOKUP(G436,'MITRA (REFERENSI)'!$A:$Z,25,FALSE)</f>
        <v>#N/A</v>
      </c>
      <c r="J436" s="38" t="str">
        <f>VLOOKUP(G436,'MITRA (REFERENSI)'!$A:$Z,26,FALSE)</f>
        <v>#N/A</v>
      </c>
      <c r="K436" s="38" t="str">
        <f>VLOOKUP(G436,'MITRA (REFERENSI)'!$A:$Z,15,FALSE)</f>
        <v>#N/A</v>
      </c>
      <c r="L436" s="38" t="str">
        <f>VLOOKUP(G436,'MITRA (REFERENSI)'!$A:$Z,15,FALSE)</f>
        <v>#N/A</v>
      </c>
      <c r="M436" s="38" t="str">
        <f>IF(B436=1,'KELAS (REFERENSI)'!M436,IF(B436=2,'KELAS (REFERENSI)'!M451,IF(B436=3,'KELAS (REFERENSI)'!M466,IF(B436=4,'KELAS (REFERENSI)'!M481,""))))</f>
        <v/>
      </c>
      <c r="N436" s="38" t="str">
        <f>IF(B436=1,'KELAS (REFERENSI)'!N436,IF(B436=2,'KELAS (REFERENSI)'!N451,IF(B436=3,'KELAS (REFERENSI)'!N466,IF(B436=4,'KELAS (REFERENSI)'!N481,""))))</f>
        <v/>
      </c>
      <c r="O436" s="38" t="str">
        <f>IF(B436=1,'KELAS (REFERENSI)'!O436,IF(B436=2,'KELAS (REFERENSI)'!O451,IF(B436=3,'KELAS (REFERENSI)'!O466,IF(B436=4,'KELAS (REFERENSI)'!O481,""))))</f>
        <v/>
      </c>
      <c r="P436" s="38" t="str">
        <f>IF(B436=1,'KELAS (REFERENSI)'!P436,IF(B436=2,'KELAS (REFERENSI)'!P451,IF(B436=3,'KELAS (REFERENSI)'!P466,IF(B436=4,'KELAS (REFERENSI)'!P481,""))))</f>
        <v/>
      </c>
      <c r="Q436" s="38" t="str">
        <f t="shared" si="4"/>
        <v>BPS Kota Jakarta Timur</v>
      </c>
      <c r="R436" s="38" t="str">
        <f t="shared" si="56"/>
        <v/>
      </c>
      <c r="S436" s="38" t="str">
        <f t="shared" ref="S436:T436" si="444">S435</f>
        <v>15 Juni sampai dengan 31 Agustus 2026</v>
      </c>
      <c r="T436" s="38" t="str">
        <f t="shared" si="444"/>
        <v>31 Agustus 2026</v>
      </c>
      <c r="U436" s="41"/>
      <c r="V436" s="41"/>
      <c r="W436" s="42"/>
      <c r="X436" s="42"/>
      <c r="Y436" s="42"/>
      <c r="Z436" s="42"/>
    </row>
    <row r="437" ht="15.75" customHeight="1">
      <c r="A437" s="36" t="s">
        <v>5499</v>
      </c>
      <c r="B437" s="37"/>
      <c r="C437" s="37"/>
      <c r="D437" s="38" t="str">
        <f t="shared" si="1"/>
        <v/>
      </c>
      <c r="E437" s="38" t="str">
        <f>VLOOKUP(D437,'KELAS (REFERENSI)'!$E$1:$J$68,6,FALSE)</f>
        <v>#N/A</v>
      </c>
      <c r="F437" s="39" t="str">
        <f t="shared" si="2"/>
        <v>PETUGAS.0436/SPK/SE/PPL/3172/2026</v>
      </c>
      <c r="G437" s="40"/>
      <c r="H437" s="39" t="str">
        <f>VLOOKUP(G437,'MITRA (REFERENSI)'!$A:$Z,16,FALSE)</f>
        <v>#N/A</v>
      </c>
      <c r="I437" s="39" t="str">
        <f>VLOOKUP(G437,'MITRA (REFERENSI)'!$A:$Z,25,FALSE)</f>
        <v>#N/A</v>
      </c>
      <c r="J437" s="38" t="str">
        <f>VLOOKUP(G437,'MITRA (REFERENSI)'!$A:$Z,26,FALSE)</f>
        <v>#N/A</v>
      </c>
      <c r="K437" s="38" t="str">
        <f>VLOOKUP(G437,'MITRA (REFERENSI)'!$A:$Z,15,FALSE)</f>
        <v>#N/A</v>
      </c>
      <c r="L437" s="38" t="str">
        <f>VLOOKUP(G437,'MITRA (REFERENSI)'!$A:$Z,15,FALSE)</f>
        <v>#N/A</v>
      </c>
      <c r="M437" s="38" t="str">
        <f>IF(B437=1,'KELAS (REFERENSI)'!M437,IF(B437=2,'KELAS (REFERENSI)'!M452,IF(B437=3,'KELAS (REFERENSI)'!M467,IF(B437=4,'KELAS (REFERENSI)'!M482,""))))</f>
        <v/>
      </c>
      <c r="N437" s="38" t="str">
        <f>IF(B437=1,'KELAS (REFERENSI)'!N437,IF(B437=2,'KELAS (REFERENSI)'!N452,IF(B437=3,'KELAS (REFERENSI)'!N467,IF(B437=4,'KELAS (REFERENSI)'!N482,""))))</f>
        <v/>
      </c>
      <c r="O437" s="38" t="str">
        <f>IF(B437=1,'KELAS (REFERENSI)'!O437,IF(B437=2,'KELAS (REFERENSI)'!O452,IF(B437=3,'KELAS (REFERENSI)'!O467,IF(B437=4,'KELAS (REFERENSI)'!O482,""))))</f>
        <v/>
      </c>
      <c r="P437" s="38" t="str">
        <f>IF(B437=1,'KELAS (REFERENSI)'!P437,IF(B437=2,'KELAS (REFERENSI)'!P452,IF(B437=3,'KELAS (REFERENSI)'!P467,IF(B437=4,'KELAS (REFERENSI)'!P482,""))))</f>
        <v/>
      </c>
      <c r="Q437" s="38" t="str">
        <f t="shared" si="4"/>
        <v>BPS Kota Jakarta Timur</v>
      </c>
      <c r="R437" s="38" t="str">
        <f t="shared" si="56"/>
        <v/>
      </c>
      <c r="S437" s="38" t="str">
        <f t="shared" ref="S437:T437" si="445">S436</f>
        <v>15 Juni sampai dengan 31 Agustus 2026</v>
      </c>
      <c r="T437" s="38" t="str">
        <f t="shared" si="445"/>
        <v>31 Agustus 2026</v>
      </c>
      <c r="U437" s="41"/>
      <c r="V437" s="41"/>
      <c r="W437" s="42"/>
      <c r="X437" s="42"/>
      <c r="Y437" s="42"/>
      <c r="Z437" s="42"/>
    </row>
    <row r="438" ht="15.75" customHeight="1">
      <c r="A438" s="36" t="s">
        <v>5500</v>
      </c>
      <c r="B438" s="37"/>
      <c r="C438" s="37"/>
      <c r="D438" s="38" t="str">
        <f t="shared" si="1"/>
        <v/>
      </c>
      <c r="E438" s="38" t="str">
        <f>VLOOKUP(D438,'KELAS (REFERENSI)'!$E$1:$J$68,6,FALSE)</f>
        <v>#N/A</v>
      </c>
      <c r="F438" s="39" t="str">
        <f t="shared" si="2"/>
        <v>PETUGAS.0437/SPK/SE/PPL/3172/2026</v>
      </c>
      <c r="G438" s="40"/>
      <c r="H438" s="39" t="str">
        <f>VLOOKUP(G438,'MITRA (REFERENSI)'!$A:$Z,16,FALSE)</f>
        <v>#N/A</v>
      </c>
      <c r="I438" s="39" t="str">
        <f>VLOOKUP(G438,'MITRA (REFERENSI)'!$A:$Z,25,FALSE)</f>
        <v>#N/A</v>
      </c>
      <c r="J438" s="38" t="str">
        <f>VLOOKUP(G438,'MITRA (REFERENSI)'!$A:$Z,26,FALSE)</f>
        <v>#N/A</v>
      </c>
      <c r="K438" s="38" t="str">
        <f>VLOOKUP(G438,'MITRA (REFERENSI)'!$A:$Z,15,FALSE)</f>
        <v>#N/A</v>
      </c>
      <c r="L438" s="38" t="str">
        <f>VLOOKUP(G438,'MITRA (REFERENSI)'!$A:$Z,15,FALSE)</f>
        <v>#N/A</v>
      </c>
      <c r="M438" s="38" t="str">
        <f>IF(B438=1,'KELAS (REFERENSI)'!M438,IF(B438=2,'KELAS (REFERENSI)'!M453,IF(B438=3,'KELAS (REFERENSI)'!M468,IF(B438=4,'KELAS (REFERENSI)'!M483,""))))</f>
        <v/>
      </c>
      <c r="N438" s="38" t="str">
        <f>IF(B438=1,'KELAS (REFERENSI)'!N438,IF(B438=2,'KELAS (REFERENSI)'!N453,IF(B438=3,'KELAS (REFERENSI)'!N468,IF(B438=4,'KELAS (REFERENSI)'!N483,""))))</f>
        <v/>
      </c>
      <c r="O438" s="38" t="str">
        <f>IF(B438=1,'KELAS (REFERENSI)'!O438,IF(B438=2,'KELAS (REFERENSI)'!O453,IF(B438=3,'KELAS (REFERENSI)'!O468,IF(B438=4,'KELAS (REFERENSI)'!O483,""))))</f>
        <v/>
      </c>
      <c r="P438" s="38" t="str">
        <f>IF(B438=1,'KELAS (REFERENSI)'!P438,IF(B438=2,'KELAS (REFERENSI)'!P453,IF(B438=3,'KELAS (REFERENSI)'!P468,IF(B438=4,'KELAS (REFERENSI)'!P483,""))))</f>
        <v/>
      </c>
      <c r="Q438" s="38" t="str">
        <f t="shared" si="4"/>
        <v>BPS Kota Jakarta Timur</v>
      </c>
      <c r="R438" s="38" t="str">
        <f t="shared" si="56"/>
        <v/>
      </c>
      <c r="S438" s="38" t="str">
        <f t="shared" ref="S438:T438" si="446">S437</f>
        <v>15 Juni sampai dengan 31 Agustus 2026</v>
      </c>
      <c r="T438" s="38" t="str">
        <f t="shared" si="446"/>
        <v>31 Agustus 2026</v>
      </c>
      <c r="U438" s="41"/>
      <c r="V438" s="41"/>
      <c r="W438" s="42"/>
      <c r="X438" s="42"/>
      <c r="Y438" s="42"/>
      <c r="Z438" s="42"/>
    </row>
    <row r="439" ht="15.75" customHeight="1">
      <c r="A439" s="36" t="s">
        <v>5501</v>
      </c>
      <c r="B439" s="37"/>
      <c r="C439" s="37"/>
      <c r="D439" s="38" t="str">
        <f t="shared" si="1"/>
        <v/>
      </c>
      <c r="E439" s="38" t="str">
        <f>VLOOKUP(D439,'KELAS (REFERENSI)'!$E$1:$J$68,6,FALSE)</f>
        <v>#N/A</v>
      </c>
      <c r="F439" s="39" t="str">
        <f t="shared" si="2"/>
        <v>PETUGAS.0438/SPK/SE/PPL/3172/2026</v>
      </c>
      <c r="G439" s="40"/>
      <c r="H439" s="39" t="str">
        <f>VLOOKUP(G439,'MITRA (REFERENSI)'!$A:$Z,16,FALSE)</f>
        <v>#N/A</v>
      </c>
      <c r="I439" s="39" t="str">
        <f>VLOOKUP(G439,'MITRA (REFERENSI)'!$A:$Z,25,FALSE)</f>
        <v>#N/A</v>
      </c>
      <c r="J439" s="38" t="str">
        <f>VLOOKUP(G439,'MITRA (REFERENSI)'!$A:$Z,26,FALSE)</f>
        <v>#N/A</v>
      </c>
      <c r="K439" s="38" t="str">
        <f>VLOOKUP(G439,'MITRA (REFERENSI)'!$A:$Z,15,FALSE)</f>
        <v>#N/A</v>
      </c>
      <c r="L439" s="38" t="str">
        <f>VLOOKUP(G439,'MITRA (REFERENSI)'!$A:$Z,15,FALSE)</f>
        <v>#N/A</v>
      </c>
      <c r="M439" s="38" t="str">
        <f>IF(B439=1,'KELAS (REFERENSI)'!M439,IF(B439=2,'KELAS (REFERENSI)'!M454,IF(B439=3,'KELAS (REFERENSI)'!M469,IF(B439=4,'KELAS (REFERENSI)'!M484,""))))</f>
        <v/>
      </c>
      <c r="N439" s="38" t="str">
        <f>IF(B439=1,'KELAS (REFERENSI)'!N439,IF(B439=2,'KELAS (REFERENSI)'!N454,IF(B439=3,'KELAS (REFERENSI)'!N469,IF(B439=4,'KELAS (REFERENSI)'!N484,""))))</f>
        <v/>
      </c>
      <c r="O439" s="38" t="str">
        <f>IF(B439=1,'KELAS (REFERENSI)'!O439,IF(B439=2,'KELAS (REFERENSI)'!O454,IF(B439=3,'KELAS (REFERENSI)'!O469,IF(B439=4,'KELAS (REFERENSI)'!O484,""))))</f>
        <v/>
      </c>
      <c r="P439" s="38" t="str">
        <f>IF(B439=1,'KELAS (REFERENSI)'!P439,IF(B439=2,'KELAS (REFERENSI)'!P454,IF(B439=3,'KELAS (REFERENSI)'!P469,IF(B439=4,'KELAS (REFERENSI)'!P484,""))))</f>
        <v/>
      </c>
      <c r="Q439" s="38" t="str">
        <f t="shared" si="4"/>
        <v>BPS Kota Jakarta Timur</v>
      </c>
      <c r="R439" s="38" t="str">
        <f t="shared" si="56"/>
        <v/>
      </c>
      <c r="S439" s="38" t="str">
        <f t="shared" ref="S439:T439" si="447">S438</f>
        <v>15 Juni sampai dengan 31 Agustus 2026</v>
      </c>
      <c r="T439" s="38" t="str">
        <f t="shared" si="447"/>
        <v>31 Agustus 2026</v>
      </c>
      <c r="U439" s="41"/>
      <c r="V439" s="41"/>
      <c r="W439" s="42"/>
      <c r="X439" s="42"/>
      <c r="Y439" s="42"/>
      <c r="Z439" s="42"/>
    </row>
    <row r="440" ht="15.75" customHeight="1">
      <c r="A440" s="36" t="s">
        <v>5502</v>
      </c>
      <c r="B440" s="37"/>
      <c r="C440" s="37"/>
      <c r="D440" s="38" t="str">
        <f t="shared" si="1"/>
        <v/>
      </c>
      <c r="E440" s="38" t="str">
        <f>VLOOKUP(D440,'KELAS (REFERENSI)'!$E$1:$J$68,6,FALSE)</f>
        <v>#N/A</v>
      </c>
      <c r="F440" s="39" t="str">
        <f t="shared" si="2"/>
        <v>PETUGAS.0439/SPK/SE/PPL/3172/2026</v>
      </c>
      <c r="G440" s="40"/>
      <c r="H440" s="39" t="str">
        <f>VLOOKUP(G440,'MITRA (REFERENSI)'!$A:$Z,16,FALSE)</f>
        <v>#N/A</v>
      </c>
      <c r="I440" s="39" t="str">
        <f>VLOOKUP(G440,'MITRA (REFERENSI)'!$A:$Z,25,FALSE)</f>
        <v>#N/A</v>
      </c>
      <c r="J440" s="38" t="str">
        <f>VLOOKUP(G440,'MITRA (REFERENSI)'!$A:$Z,26,FALSE)</f>
        <v>#N/A</v>
      </c>
      <c r="K440" s="38" t="str">
        <f>VLOOKUP(G440,'MITRA (REFERENSI)'!$A:$Z,15,FALSE)</f>
        <v>#N/A</v>
      </c>
      <c r="L440" s="38" t="str">
        <f>VLOOKUP(G440,'MITRA (REFERENSI)'!$A:$Z,15,FALSE)</f>
        <v>#N/A</v>
      </c>
      <c r="M440" s="38" t="str">
        <f>IF(B440=1,'KELAS (REFERENSI)'!M440,IF(B440=2,'KELAS (REFERENSI)'!M455,IF(B440=3,'KELAS (REFERENSI)'!M470,IF(B440=4,'KELAS (REFERENSI)'!M485,""))))</f>
        <v/>
      </c>
      <c r="N440" s="38" t="str">
        <f>IF(B440=1,'KELAS (REFERENSI)'!N440,IF(B440=2,'KELAS (REFERENSI)'!N455,IF(B440=3,'KELAS (REFERENSI)'!N470,IF(B440=4,'KELAS (REFERENSI)'!N485,""))))</f>
        <v/>
      </c>
      <c r="O440" s="38" t="str">
        <f>IF(B440=1,'KELAS (REFERENSI)'!O440,IF(B440=2,'KELAS (REFERENSI)'!O455,IF(B440=3,'KELAS (REFERENSI)'!O470,IF(B440=4,'KELAS (REFERENSI)'!O485,""))))</f>
        <v/>
      </c>
      <c r="P440" s="38" t="str">
        <f>IF(B440=1,'KELAS (REFERENSI)'!P440,IF(B440=2,'KELAS (REFERENSI)'!P455,IF(B440=3,'KELAS (REFERENSI)'!P470,IF(B440=4,'KELAS (REFERENSI)'!P485,""))))</f>
        <v/>
      </c>
      <c r="Q440" s="38" t="str">
        <f t="shared" si="4"/>
        <v>BPS Kota Jakarta Timur</v>
      </c>
      <c r="R440" s="38" t="str">
        <f t="shared" si="56"/>
        <v/>
      </c>
      <c r="S440" s="38" t="str">
        <f t="shared" ref="S440:T440" si="448">S439</f>
        <v>15 Juni sampai dengan 31 Agustus 2026</v>
      </c>
      <c r="T440" s="38" t="str">
        <f t="shared" si="448"/>
        <v>31 Agustus 2026</v>
      </c>
      <c r="U440" s="41"/>
      <c r="V440" s="41"/>
      <c r="W440" s="42"/>
      <c r="X440" s="42"/>
      <c r="Y440" s="42"/>
      <c r="Z440" s="42"/>
    </row>
    <row r="441" ht="15.75" customHeight="1">
      <c r="A441" s="36" t="s">
        <v>5503</v>
      </c>
      <c r="B441" s="37"/>
      <c r="C441" s="37"/>
      <c r="D441" s="38" t="str">
        <f t="shared" si="1"/>
        <v/>
      </c>
      <c r="E441" s="38" t="str">
        <f>VLOOKUP(D441,'KELAS (REFERENSI)'!$E$1:$J$68,6,FALSE)</f>
        <v>#N/A</v>
      </c>
      <c r="F441" s="39" t="str">
        <f t="shared" si="2"/>
        <v>PETUGAS.0440/SPK/SE/PPL/3172/2026</v>
      </c>
      <c r="G441" s="40"/>
      <c r="H441" s="39" t="str">
        <f>VLOOKUP(G441,'MITRA (REFERENSI)'!$A:$Z,16,FALSE)</f>
        <v>#N/A</v>
      </c>
      <c r="I441" s="39" t="str">
        <f>VLOOKUP(G441,'MITRA (REFERENSI)'!$A:$Z,25,FALSE)</f>
        <v>#N/A</v>
      </c>
      <c r="J441" s="38" t="str">
        <f>VLOOKUP(G441,'MITRA (REFERENSI)'!$A:$Z,26,FALSE)</f>
        <v>#N/A</v>
      </c>
      <c r="K441" s="38" t="str">
        <f>VLOOKUP(G441,'MITRA (REFERENSI)'!$A:$Z,15,FALSE)</f>
        <v>#N/A</v>
      </c>
      <c r="L441" s="38" t="str">
        <f>VLOOKUP(G441,'MITRA (REFERENSI)'!$A:$Z,15,FALSE)</f>
        <v>#N/A</v>
      </c>
      <c r="M441" s="38" t="str">
        <f>IF(B441=1,'KELAS (REFERENSI)'!M441,IF(B441=2,'KELAS (REFERENSI)'!M456,IF(B441=3,'KELAS (REFERENSI)'!M471,IF(B441=4,'KELAS (REFERENSI)'!M486,""))))</f>
        <v/>
      </c>
      <c r="N441" s="38" t="str">
        <f>IF(B441=1,'KELAS (REFERENSI)'!N441,IF(B441=2,'KELAS (REFERENSI)'!N456,IF(B441=3,'KELAS (REFERENSI)'!N471,IF(B441=4,'KELAS (REFERENSI)'!N486,""))))</f>
        <v/>
      </c>
      <c r="O441" s="38" t="str">
        <f>IF(B441=1,'KELAS (REFERENSI)'!O441,IF(B441=2,'KELAS (REFERENSI)'!O456,IF(B441=3,'KELAS (REFERENSI)'!O471,IF(B441=4,'KELAS (REFERENSI)'!O486,""))))</f>
        <v/>
      </c>
      <c r="P441" s="38" t="str">
        <f>IF(B441=1,'KELAS (REFERENSI)'!P441,IF(B441=2,'KELAS (REFERENSI)'!P456,IF(B441=3,'KELAS (REFERENSI)'!P471,IF(B441=4,'KELAS (REFERENSI)'!P486,""))))</f>
        <v/>
      </c>
      <c r="Q441" s="38" t="str">
        <f t="shared" si="4"/>
        <v>BPS Kota Jakarta Timur</v>
      </c>
      <c r="R441" s="38" t="str">
        <f t="shared" si="56"/>
        <v/>
      </c>
      <c r="S441" s="38" t="str">
        <f t="shared" ref="S441:T441" si="449">S440</f>
        <v>15 Juni sampai dengan 31 Agustus 2026</v>
      </c>
      <c r="T441" s="38" t="str">
        <f t="shared" si="449"/>
        <v>31 Agustus 2026</v>
      </c>
      <c r="U441" s="41"/>
      <c r="V441" s="41"/>
      <c r="W441" s="42"/>
      <c r="X441" s="42"/>
      <c r="Y441" s="42"/>
      <c r="Z441" s="42"/>
    </row>
    <row r="442" ht="15.75" customHeight="1">
      <c r="A442" s="36" t="s">
        <v>5504</v>
      </c>
      <c r="B442" s="37"/>
      <c r="C442" s="37"/>
      <c r="D442" s="38" t="str">
        <f t="shared" si="1"/>
        <v/>
      </c>
      <c r="E442" s="38" t="str">
        <f>VLOOKUP(D442,'KELAS (REFERENSI)'!$E$1:$J$68,6,FALSE)</f>
        <v>#N/A</v>
      </c>
      <c r="F442" s="39" t="str">
        <f t="shared" si="2"/>
        <v>PETUGAS.0441/SPK/SE/PPL/3172/2026</v>
      </c>
      <c r="G442" s="40"/>
      <c r="H442" s="39" t="str">
        <f>VLOOKUP(G442,'MITRA (REFERENSI)'!$A:$Z,16,FALSE)</f>
        <v>#N/A</v>
      </c>
      <c r="I442" s="39" t="str">
        <f>VLOOKUP(G442,'MITRA (REFERENSI)'!$A:$Z,25,FALSE)</f>
        <v>#N/A</v>
      </c>
      <c r="J442" s="38" t="str">
        <f>VLOOKUP(G442,'MITRA (REFERENSI)'!$A:$Z,26,FALSE)</f>
        <v>#N/A</v>
      </c>
      <c r="K442" s="38" t="str">
        <f>VLOOKUP(G442,'MITRA (REFERENSI)'!$A:$Z,15,FALSE)</f>
        <v>#N/A</v>
      </c>
      <c r="L442" s="38" t="str">
        <f>VLOOKUP(G442,'MITRA (REFERENSI)'!$A:$Z,15,FALSE)</f>
        <v>#N/A</v>
      </c>
      <c r="M442" s="38" t="str">
        <f>IF(B442=1,'KELAS (REFERENSI)'!M442,IF(B442=2,'KELAS (REFERENSI)'!M457,IF(B442=3,'KELAS (REFERENSI)'!M472,IF(B442=4,'KELAS (REFERENSI)'!M487,""))))</f>
        <v/>
      </c>
      <c r="N442" s="38" t="str">
        <f>IF(B442=1,'KELAS (REFERENSI)'!N442,IF(B442=2,'KELAS (REFERENSI)'!N457,IF(B442=3,'KELAS (REFERENSI)'!N472,IF(B442=4,'KELAS (REFERENSI)'!N487,""))))</f>
        <v/>
      </c>
      <c r="O442" s="38" t="str">
        <f>IF(B442=1,'KELAS (REFERENSI)'!O442,IF(B442=2,'KELAS (REFERENSI)'!O457,IF(B442=3,'KELAS (REFERENSI)'!O472,IF(B442=4,'KELAS (REFERENSI)'!O487,""))))</f>
        <v/>
      </c>
      <c r="P442" s="38" t="str">
        <f>IF(B442=1,'KELAS (REFERENSI)'!P442,IF(B442=2,'KELAS (REFERENSI)'!P457,IF(B442=3,'KELAS (REFERENSI)'!P472,IF(B442=4,'KELAS (REFERENSI)'!P487,""))))</f>
        <v/>
      </c>
      <c r="Q442" s="38" t="str">
        <f t="shared" si="4"/>
        <v>BPS Kota Jakarta Timur</v>
      </c>
      <c r="R442" s="38" t="str">
        <f t="shared" si="56"/>
        <v/>
      </c>
      <c r="S442" s="38" t="str">
        <f t="shared" ref="S442:T442" si="450">S441</f>
        <v>15 Juni sampai dengan 31 Agustus 2026</v>
      </c>
      <c r="T442" s="38" t="str">
        <f t="shared" si="450"/>
        <v>31 Agustus 2026</v>
      </c>
      <c r="U442" s="41"/>
      <c r="V442" s="41"/>
      <c r="W442" s="42"/>
      <c r="X442" s="42"/>
      <c r="Y442" s="42"/>
      <c r="Z442" s="42"/>
    </row>
    <row r="443" ht="15.75" customHeight="1">
      <c r="A443" s="36" t="s">
        <v>5505</v>
      </c>
      <c r="B443" s="37"/>
      <c r="C443" s="37"/>
      <c r="D443" s="38" t="str">
        <f t="shared" si="1"/>
        <v/>
      </c>
      <c r="E443" s="38" t="str">
        <f>VLOOKUP(D443,'KELAS (REFERENSI)'!$E$1:$J$68,6,FALSE)</f>
        <v>#N/A</v>
      </c>
      <c r="F443" s="39" t="str">
        <f t="shared" si="2"/>
        <v>PETUGAS.0442/SPK/SE/PPL/3172/2026</v>
      </c>
      <c r="G443" s="40"/>
      <c r="H443" s="39" t="str">
        <f>VLOOKUP(G443,'MITRA (REFERENSI)'!$A:$Z,16,FALSE)</f>
        <v>#N/A</v>
      </c>
      <c r="I443" s="39" t="str">
        <f>VLOOKUP(G443,'MITRA (REFERENSI)'!$A:$Z,25,FALSE)</f>
        <v>#N/A</v>
      </c>
      <c r="J443" s="38" t="str">
        <f>VLOOKUP(G443,'MITRA (REFERENSI)'!$A:$Z,26,FALSE)</f>
        <v>#N/A</v>
      </c>
      <c r="K443" s="38" t="str">
        <f>VLOOKUP(G443,'MITRA (REFERENSI)'!$A:$Z,15,FALSE)</f>
        <v>#N/A</v>
      </c>
      <c r="L443" s="38" t="str">
        <f>VLOOKUP(G443,'MITRA (REFERENSI)'!$A:$Z,15,FALSE)</f>
        <v>#N/A</v>
      </c>
      <c r="M443" s="38" t="str">
        <f>IF(B443=1,'KELAS (REFERENSI)'!M443,IF(B443=2,'KELAS (REFERENSI)'!M458,IF(B443=3,'KELAS (REFERENSI)'!M473,IF(B443=4,'KELAS (REFERENSI)'!M488,""))))</f>
        <v/>
      </c>
      <c r="N443" s="38" t="str">
        <f>IF(B443=1,'KELAS (REFERENSI)'!N443,IF(B443=2,'KELAS (REFERENSI)'!N458,IF(B443=3,'KELAS (REFERENSI)'!N473,IF(B443=4,'KELAS (REFERENSI)'!N488,""))))</f>
        <v/>
      </c>
      <c r="O443" s="38" t="str">
        <f>IF(B443=1,'KELAS (REFERENSI)'!O443,IF(B443=2,'KELAS (REFERENSI)'!O458,IF(B443=3,'KELAS (REFERENSI)'!O473,IF(B443=4,'KELAS (REFERENSI)'!O488,""))))</f>
        <v/>
      </c>
      <c r="P443" s="38" t="str">
        <f>IF(B443=1,'KELAS (REFERENSI)'!P443,IF(B443=2,'KELAS (REFERENSI)'!P458,IF(B443=3,'KELAS (REFERENSI)'!P473,IF(B443=4,'KELAS (REFERENSI)'!P488,""))))</f>
        <v/>
      </c>
      <c r="Q443" s="38" t="str">
        <f t="shared" si="4"/>
        <v>BPS Kota Jakarta Timur</v>
      </c>
      <c r="R443" s="38" t="str">
        <f t="shared" si="56"/>
        <v/>
      </c>
      <c r="S443" s="38" t="str">
        <f t="shared" ref="S443:T443" si="451">S442</f>
        <v>15 Juni sampai dengan 31 Agustus 2026</v>
      </c>
      <c r="T443" s="38" t="str">
        <f t="shared" si="451"/>
        <v>31 Agustus 2026</v>
      </c>
      <c r="U443" s="41"/>
      <c r="V443" s="41"/>
      <c r="W443" s="42"/>
      <c r="X443" s="42"/>
      <c r="Y443" s="42"/>
      <c r="Z443" s="42"/>
    </row>
    <row r="444" ht="15.75" customHeight="1">
      <c r="A444" s="36" t="s">
        <v>5506</v>
      </c>
      <c r="B444" s="37"/>
      <c r="C444" s="37"/>
      <c r="D444" s="38" t="str">
        <f t="shared" si="1"/>
        <v/>
      </c>
      <c r="E444" s="38" t="str">
        <f>VLOOKUP(D444,'KELAS (REFERENSI)'!$E$1:$J$68,6,FALSE)</f>
        <v>#N/A</v>
      </c>
      <c r="F444" s="39" t="str">
        <f t="shared" si="2"/>
        <v>PETUGAS.0443/SPK/SE/PPL/3172/2026</v>
      </c>
      <c r="G444" s="40"/>
      <c r="H444" s="39" t="str">
        <f>VLOOKUP(G444,'MITRA (REFERENSI)'!$A:$Z,16,FALSE)</f>
        <v>#N/A</v>
      </c>
      <c r="I444" s="39" t="str">
        <f>VLOOKUP(G444,'MITRA (REFERENSI)'!$A:$Z,25,FALSE)</f>
        <v>#N/A</v>
      </c>
      <c r="J444" s="38" t="str">
        <f>VLOOKUP(G444,'MITRA (REFERENSI)'!$A:$Z,26,FALSE)</f>
        <v>#N/A</v>
      </c>
      <c r="K444" s="38" t="str">
        <f>VLOOKUP(G444,'MITRA (REFERENSI)'!$A:$Z,15,FALSE)</f>
        <v>#N/A</v>
      </c>
      <c r="L444" s="38" t="str">
        <f>VLOOKUP(G444,'MITRA (REFERENSI)'!$A:$Z,15,FALSE)</f>
        <v>#N/A</v>
      </c>
      <c r="M444" s="38" t="str">
        <f>IF(B444=1,'KELAS (REFERENSI)'!M444,IF(B444=2,'KELAS (REFERENSI)'!M459,IF(B444=3,'KELAS (REFERENSI)'!M474,IF(B444=4,'KELAS (REFERENSI)'!M489,""))))</f>
        <v/>
      </c>
      <c r="N444" s="38" t="str">
        <f>IF(B444=1,'KELAS (REFERENSI)'!N444,IF(B444=2,'KELAS (REFERENSI)'!N459,IF(B444=3,'KELAS (REFERENSI)'!N474,IF(B444=4,'KELAS (REFERENSI)'!N489,""))))</f>
        <v/>
      </c>
      <c r="O444" s="38" t="str">
        <f>IF(B444=1,'KELAS (REFERENSI)'!O444,IF(B444=2,'KELAS (REFERENSI)'!O459,IF(B444=3,'KELAS (REFERENSI)'!O474,IF(B444=4,'KELAS (REFERENSI)'!O489,""))))</f>
        <v/>
      </c>
      <c r="P444" s="38" t="str">
        <f>IF(B444=1,'KELAS (REFERENSI)'!P444,IF(B444=2,'KELAS (REFERENSI)'!P459,IF(B444=3,'KELAS (REFERENSI)'!P474,IF(B444=4,'KELAS (REFERENSI)'!P489,""))))</f>
        <v/>
      </c>
      <c r="Q444" s="38" t="str">
        <f t="shared" si="4"/>
        <v>BPS Kota Jakarta Timur</v>
      </c>
      <c r="R444" s="38" t="str">
        <f t="shared" si="56"/>
        <v/>
      </c>
      <c r="S444" s="38" t="str">
        <f t="shared" ref="S444:T444" si="452">S443</f>
        <v>15 Juni sampai dengan 31 Agustus 2026</v>
      </c>
      <c r="T444" s="38" t="str">
        <f t="shared" si="452"/>
        <v>31 Agustus 2026</v>
      </c>
      <c r="U444" s="41"/>
      <c r="V444" s="41"/>
      <c r="W444" s="42"/>
      <c r="X444" s="42"/>
      <c r="Y444" s="42"/>
      <c r="Z444" s="42"/>
    </row>
    <row r="445" ht="15.75" customHeight="1">
      <c r="A445" s="36" t="s">
        <v>5507</v>
      </c>
      <c r="B445" s="37"/>
      <c r="C445" s="37"/>
      <c r="D445" s="38" t="str">
        <f t="shared" si="1"/>
        <v/>
      </c>
      <c r="E445" s="38" t="str">
        <f>VLOOKUP(D445,'KELAS (REFERENSI)'!$E$1:$J$68,6,FALSE)</f>
        <v>#N/A</v>
      </c>
      <c r="F445" s="39" t="str">
        <f t="shared" si="2"/>
        <v>PETUGAS.0444/SPK/SE/PPL/3172/2026</v>
      </c>
      <c r="G445" s="40"/>
      <c r="H445" s="39" t="str">
        <f>VLOOKUP(G445,'MITRA (REFERENSI)'!$A:$Z,16,FALSE)</f>
        <v>#N/A</v>
      </c>
      <c r="I445" s="39" t="str">
        <f>VLOOKUP(G445,'MITRA (REFERENSI)'!$A:$Z,25,FALSE)</f>
        <v>#N/A</v>
      </c>
      <c r="J445" s="38" t="str">
        <f>VLOOKUP(G445,'MITRA (REFERENSI)'!$A:$Z,26,FALSE)</f>
        <v>#N/A</v>
      </c>
      <c r="K445" s="38" t="str">
        <f>VLOOKUP(G445,'MITRA (REFERENSI)'!$A:$Z,15,FALSE)</f>
        <v>#N/A</v>
      </c>
      <c r="L445" s="38" t="str">
        <f>VLOOKUP(G445,'MITRA (REFERENSI)'!$A:$Z,15,FALSE)</f>
        <v>#N/A</v>
      </c>
      <c r="M445" s="38" t="str">
        <f>IF(B445=1,'KELAS (REFERENSI)'!M445,IF(B445=2,'KELAS (REFERENSI)'!M460,IF(B445=3,'KELAS (REFERENSI)'!M475,IF(B445=4,'KELAS (REFERENSI)'!M490,""))))</f>
        <v/>
      </c>
      <c r="N445" s="38" t="str">
        <f>IF(B445=1,'KELAS (REFERENSI)'!N445,IF(B445=2,'KELAS (REFERENSI)'!N460,IF(B445=3,'KELAS (REFERENSI)'!N475,IF(B445=4,'KELAS (REFERENSI)'!N490,""))))</f>
        <v/>
      </c>
      <c r="O445" s="38" t="str">
        <f>IF(B445=1,'KELAS (REFERENSI)'!O445,IF(B445=2,'KELAS (REFERENSI)'!O460,IF(B445=3,'KELAS (REFERENSI)'!O475,IF(B445=4,'KELAS (REFERENSI)'!O490,""))))</f>
        <v/>
      </c>
      <c r="P445" s="38" t="str">
        <f>IF(B445=1,'KELAS (REFERENSI)'!P445,IF(B445=2,'KELAS (REFERENSI)'!P460,IF(B445=3,'KELAS (REFERENSI)'!P475,IF(B445=4,'KELAS (REFERENSI)'!P490,""))))</f>
        <v/>
      </c>
      <c r="Q445" s="38" t="str">
        <f t="shared" si="4"/>
        <v>BPS Kota Jakarta Timur</v>
      </c>
      <c r="R445" s="38" t="str">
        <f t="shared" si="56"/>
        <v/>
      </c>
      <c r="S445" s="38" t="str">
        <f t="shared" ref="S445:T445" si="453">S444</f>
        <v>15 Juni sampai dengan 31 Agustus 2026</v>
      </c>
      <c r="T445" s="38" t="str">
        <f t="shared" si="453"/>
        <v>31 Agustus 2026</v>
      </c>
      <c r="U445" s="41"/>
      <c r="V445" s="41"/>
      <c r="W445" s="42"/>
      <c r="X445" s="42"/>
      <c r="Y445" s="42"/>
      <c r="Z445" s="42"/>
    </row>
    <row r="446" ht="15.75" customHeight="1">
      <c r="A446" s="36" t="s">
        <v>5508</v>
      </c>
      <c r="B446" s="37"/>
      <c r="C446" s="37"/>
      <c r="D446" s="38" t="str">
        <f t="shared" si="1"/>
        <v/>
      </c>
      <c r="E446" s="38" t="str">
        <f>VLOOKUP(D446,'KELAS (REFERENSI)'!$E$1:$J$68,6,FALSE)</f>
        <v>#N/A</v>
      </c>
      <c r="F446" s="39" t="str">
        <f t="shared" si="2"/>
        <v>PETUGAS.0445/SPK/SE/PPL/3172/2026</v>
      </c>
      <c r="G446" s="40"/>
      <c r="H446" s="39" t="str">
        <f>VLOOKUP(G446,'MITRA (REFERENSI)'!$A:$Z,16,FALSE)</f>
        <v>#N/A</v>
      </c>
      <c r="I446" s="39" t="str">
        <f>VLOOKUP(G446,'MITRA (REFERENSI)'!$A:$Z,25,FALSE)</f>
        <v>#N/A</v>
      </c>
      <c r="J446" s="38" t="str">
        <f>VLOOKUP(G446,'MITRA (REFERENSI)'!$A:$Z,26,FALSE)</f>
        <v>#N/A</v>
      </c>
      <c r="K446" s="38" t="str">
        <f>VLOOKUP(G446,'MITRA (REFERENSI)'!$A:$Z,15,FALSE)</f>
        <v>#N/A</v>
      </c>
      <c r="L446" s="38" t="str">
        <f>VLOOKUP(G446,'MITRA (REFERENSI)'!$A:$Z,15,FALSE)</f>
        <v>#N/A</v>
      </c>
      <c r="M446" s="38" t="str">
        <f>IF(B446=1,'KELAS (REFERENSI)'!M446,IF(B446=2,'KELAS (REFERENSI)'!M461,IF(B446=3,'KELAS (REFERENSI)'!M476,IF(B446=4,'KELAS (REFERENSI)'!M491,""))))</f>
        <v/>
      </c>
      <c r="N446" s="38" t="str">
        <f>IF(B446=1,'KELAS (REFERENSI)'!N446,IF(B446=2,'KELAS (REFERENSI)'!N461,IF(B446=3,'KELAS (REFERENSI)'!N476,IF(B446=4,'KELAS (REFERENSI)'!N491,""))))</f>
        <v/>
      </c>
      <c r="O446" s="38" t="str">
        <f>IF(B446=1,'KELAS (REFERENSI)'!O446,IF(B446=2,'KELAS (REFERENSI)'!O461,IF(B446=3,'KELAS (REFERENSI)'!O476,IF(B446=4,'KELAS (REFERENSI)'!O491,""))))</f>
        <v/>
      </c>
      <c r="P446" s="38" t="str">
        <f>IF(B446=1,'KELAS (REFERENSI)'!P446,IF(B446=2,'KELAS (REFERENSI)'!P461,IF(B446=3,'KELAS (REFERENSI)'!P476,IF(B446=4,'KELAS (REFERENSI)'!P491,""))))</f>
        <v/>
      </c>
      <c r="Q446" s="38" t="str">
        <f t="shared" si="4"/>
        <v>BPS Kota Jakarta Timur</v>
      </c>
      <c r="R446" s="38" t="str">
        <f t="shared" si="56"/>
        <v/>
      </c>
      <c r="S446" s="38" t="str">
        <f t="shared" ref="S446:T446" si="454">S445</f>
        <v>15 Juni sampai dengan 31 Agustus 2026</v>
      </c>
      <c r="T446" s="38" t="str">
        <f t="shared" si="454"/>
        <v>31 Agustus 2026</v>
      </c>
      <c r="U446" s="41"/>
      <c r="V446" s="41"/>
      <c r="W446" s="42"/>
      <c r="X446" s="42"/>
      <c r="Y446" s="42"/>
      <c r="Z446" s="42"/>
    </row>
    <row r="447" ht="15.75" customHeight="1">
      <c r="A447" s="36" t="s">
        <v>5509</v>
      </c>
      <c r="B447" s="37"/>
      <c r="C447" s="37"/>
      <c r="D447" s="38" t="str">
        <f t="shared" si="1"/>
        <v/>
      </c>
      <c r="E447" s="38" t="str">
        <f>VLOOKUP(D447,'KELAS (REFERENSI)'!$E$1:$J$68,6,FALSE)</f>
        <v>#N/A</v>
      </c>
      <c r="F447" s="39" t="str">
        <f t="shared" si="2"/>
        <v>PETUGAS.0446/SPK/SE/PPL/3172/2026</v>
      </c>
      <c r="G447" s="40"/>
      <c r="H447" s="39" t="str">
        <f>VLOOKUP(G447,'MITRA (REFERENSI)'!$A:$Z,16,FALSE)</f>
        <v>#N/A</v>
      </c>
      <c r="I447" s="39" t="str">
        <f>VLOOKUP(G447,'MITRA (REFERENSI)'!$A:$Z,25,FALSE)</f>
        <v>#N/A</v>
      </c>
      <c r="J447" s="38" t="str">
        <f>VLOOKUP(G447,'MITRA (REFERENSI)'!$A:$Z,26,FALSE)</f>
        <v>#N/A</v>
      </c>
      <c r="K447" s="38" t="str">
        <f>VLOOKUP(G447,'MITRA (REFERENSI)'!$A:$Z,15,FALSE)</f>
        <v>#N/A</v>
      </c>
      <c r="L447" s="38" t="str">
        <f>VLOOKUP(G447,'MITRA (REFERENSI)'!$A:$Z,15,FALSE)</f>
        <v>#N/A</v>
      </c>
      <c r="M447" s="38" t="str">
        <f>IF(B447=1,'KELAS (REFERENSI)'!M447,IF(B447=2,'KELAS (REFERENSI)'!M462,IF(B447=3,'KELAS (REFERENSI)'!M477,IF(B447=4,'KELAS (REFERENSI)'!M492,""))))</f>
        <v/>
      </c>
      <c r="N447" s="38" t="str">
        <f>IF(B447=1,'KELAS (REFERENSI)'!N447,IF(B447=2,'KELAS (REFERENSI)'!N462,IF(B447=3,'KELAS (REFERENSI)'!N477,IF(B447=4,'KELAS (REFERENSI)'!N492,""))))</f>
        <v/>
      </c>
      <c r="O447" s="38" t="str">
        <f>IF(B447=1,'KELAS (REFERENSI)'!O447,IF(B447=2,'KELAS (REFERENSI)'!O462,IF(B447=3,'KELAS (REFERENSI)'!O477,IF(B447=4,'KELAS (REFERENSI)'!O492,""))))</f>
        <v/>
      </c>
      <c r="P447" s="38" t="str">
        <f>IF(B447=1,'KELAS (REFERENSI)'!P447,IF(B447=2,'KELAS (REFERENSI)'!P462,IF(B447=3,'KELAS (REFERENSI)'!P477,IF(B447=4,'KELAS (REFERENSI)'!P492,""))))</f>
        <v/>
      </c>
      <c r="Q447" s="38" t="str">
        <f t="shared" si="4"/>
        <v>BPS Kota Jakarta Timur</v>
      </c>
      <c r="R447" s="38" t="str">
        <f t="shared" si="56"/>
        <v/>
      </c>
      <c r="S447" s="38" t="str">
        <f t="shared" ref="S447:T447" si="455">S446</f>
        <v>15 Juni sampai dengan 31 Agustus 2026</v>
      </c>
      <c r="T447" s="38" t="str">
        <f t="shared" si="455"/>
        <v>31 Agustus 2026</v>
      </c>
      <c r="U447" s="41"/>
      <c r="V447" s="41"/>
      <c r="W447" s="42"/>
      <c r="X447" s="42"/>
      <c r="Y447" s="42"/>
      <c r="Z447" s="42"/>
    </row>
    <row r="448" ht="15.75" customHeight="1">
      <c r="A448" s="36" t="s">
        <v>5510</v>
      </c>
      <c r="B448" s="37"/>
      <c r="C448" s="37"/>
      <c r="D448" s="38" t="str">
        <f t="shared" si="1"/>
        <v/>
      </c>
      <c r="E448" s="38" t="str">
        <f>VLOOKUP(D448,'KELAS (REFERENSI)'!$E$1:$J$68,6,FALSE)</f>
        <v>#N/A</v>
      </c>
      <c r="F448" s="39" t="str">
        <f t="shared" si="2"/>
        <v>PETUGAS.0447/SPK/SE/PPL/3172/2026</v>
      </c>
      <c r="G448" s="40"/>
      <c r="H448" s="39" t="str">
        <f>VLOOKUP(G448,'MITRA (REFERENSI)'!$A:$Z,16,FALSE)</f>
        <v>#N/A</v>
      </c>
      <c r="I448" s="39" t="str">
        <f>VLOOKUP(G448,'MITRA (REFERENSI)'!$A:$Z,25,FALSE)</f>
        <v>#N/A</v>
      </c>
      <c r="J448" s="38" t="str">
        <f>VLOOKUP(G448,'MITRA (REFERENSI)'!$A:$Z,26,FALSE)</f>
        <v>#N/A</v>
      </c>
      <c r="K448" s="38" t="str">
        <f>VLOOKUP(G448,'MITRA (REFERENSI)'!$A:$Z,15,FALSE)</f>
        <v>#N/A</v>
      </c>
      <c r="L448" s="38" t="str">
        <f>VLOOKUP(G448,'MITRA (REFERENSI)'!$A:$Z,15,FALSE)</f>
        <v>#N/A</v>
      </c>
      <c r="M448" s="38" t="str">
        <f>IF(B448=1,'KELAS (REFERENSI)'!M448,IF(B448=2,'KELAS (REFERENSI)'!M463,IF(B448=3,'KELAS (REFERENSI)'!M478,IF(B448=4,'KELAS (REFERENSI)'!M493,""))))</f>
        <v/>
      </c>
      <c r="N448" s="38" t="str">
        <f>IF(B448=1,'KELAS (REFERENSI)'!N448,IF(B448=2,'KELAS (REFERENSI)'!N463,IF(B448=3,'KELAS (REFERENSI)'!N478,IF(B448=4,'KELAS (REFERENSI)'!N493,""))))</f>
        <v/>
      </c>
      <c r="O448" s="38" t="str">
        <f>IF(B448=1,'KELAS (REFERENSI)'!O448,IF(B448=2,'KELAS (REFERENSI)'!O463,IF(B448=3,'KELAS (REFERENSI)'!O478,IF(B448=4,'KELAS (REFERENSI)'!O493,""))))</f>
        <v/>
      </c>
      <c r="P448" s="38" t="str">
        <f>IF(B448=1,'KELAS (REFERENSI)'!P448,IF(B448=2,'KELAS (REFERENSI)'!P463,IF(B448=3,'KELAS (REFERENSI)'!P478,IF(B448=4,'KELAS (REFERENSI)'!P493,""))))</f>
        <v/>
      </c>
      <c r="Q448" s="38" t="str">
        <f t="shared" si="4"/>
        <v>BPS Kota Jakarta Timur</v>
      </c>
      <c r="R448" s="38" t="str">
        <f t="shared" si="56"/>
        <v/>
      </c>
      <c r="S448" s="38" t="str">
        <f t="shared" ref="S448:T448" si="456">S447</f>
        <v>15 Juni sampai dengan 31 Agustus 2026</v>
      </c>
      <c r="T448" s="38" t="str">
        <f t="shared" si="456"/>
        <v>31 Agustus 2026</v>
      </c>
      <c r="U448" s="41"/>
      <c r="V448" s="41"/>
      <c r="W448" s="42"/>
      <c r="X448" s="42"/>
      <c r="Y448" s="42"/>
      <c r="Z448" s="42"/>
    </row>
    <row r="449" ht="15.75" customHeight="1">
      <c r="A449" s="36" t="s">
        <v>5511</v>
      </c>
      <c r="B449" s="37"/>
      <c r="C449" s="37"/>
      <c r="D449" s="38" t="str">
        <f t="shared" si="1"/>
        <v/>
      </c>
      <c r="E449" s="38" t="str">
        <f>VLOOKUP(D449,'KELAS (REFERENSI)'!$E$1:$J$68,6,FALSE)</f>
        <v>#N/A</v>
      </c>
      <c r="F449" s="39" t="str">
        <f t="shared" si="2"/>
        <v>PETUGAS.0448/SPK/SE/PPL/3172/2026</v>
      </c>
      <c r="G449" s="40"/>
      <c r="H449" s="39" t="str">
        <f>VLOOKUP(G449,'MITRA (REFERENSI)'!$A:$Z,16,FALSE)</f>
        <v>#N/A</v>
      </c>
      <c r="I449" s="39" t="str">
        <f>VLOOKUP(G449,'MITRA (REFERENSI)'!$A:$Z,25,FALSE)</f>
        <v>#N/A</v>
      </c>
      <c r="J449" s="38" t="str">
        <f>VLOOKUP(G449,'MITRA (REFERENSI)'!$A:$Z,26,FALSE)</f>
        <v>#N/A</v>
      </c>
      <c r="K449" s="38" t="str">
        <f>VLOOKUP(G449,'MITRA (REFERENSI)'!$A:$Z,15,FALSE)</f>
        <v>#N/A</v>
      </c>
      <c r="L449" s="38" t="str">
        <f>VLOOKUP(G449,'MITRA (REFERENSI)'!$A:$Z,15,FALSE)</f>
        <v>#N/A</v>
      </c>
      <c r="M449" s="38" t="str">
        <f>IF(B449=1,'KELAS (REFERENSI)'!M449,IF(B449=2,'KELAS (REFERENSI)'!M464,IF(B449=3,'KELAS (REFERENSI)'!M479,IF(B449=4,'KELAS (REFERENSI)'!M494,""))))</f>
        <v/>
      </c>
      <c r="N449" s="38" t="str">
        <f>IF(B449=1,'KELAS (REFERENSI)'!N449,IF(B449=2,'KELAS (REFERENSI)'!N464,IF(B449=3,'KELAS (REFERENSI)'!N479,IF(B449=4,'KELAS (REFERENSI)'!N494,""))))</f>
        <v/>
      </c>
      <c r="O449" s="38" t="str">
        <f>IF(B449=1,'KELAS (REFERENSI)'!O449,IF(B449=2,'KELAS (REFERENSI)'!O464,IF(B449=3,'KELAS (REFERENSI)'!O479,IF(B449=4,'KELAS (REFERENSI)'!O494,""))))</f>
        <v/>
      </c>
      <c r="P449" s="38" t="str">
        <f>IF(B449=1,'KELAS (REFERENSI)'!P449,IF(B449=2,'KELAS (REFERENSI)'!P464,IF(B449=3,'KELAS (REFERENSI)'!P479,IF(B449=4,'KELAS (REFERENSI)'!P494,""))))</f>
        <v/>
      </c>
      <c r="Q449" s="38" t="str">
        <f t="shared" si="4"/>
        <v>BPS Kota Jakarta Timur</v>
      </c>
      <c r="R449" s="38" t="str">
        <f t="shared" si="56"/>
        <v/>
      </c>
      <c r="S449" s="38" t="str">
        <f t="shared" ref="S449:T449" si="457">S448</f>
        <v>15 Juni sampai dengan 31 Agustus 2026</v>
      </c>
      <c r="T449" s="38" t="str">
        <f t="shared" si="457"/>
        <v>31 Agustus 2026</v>
      </c>
      <c r="U449" s="41"/>
      <c r="V449" s="41"/>
      <c r="W449" s="42"/>
      <c r="X449" s="42"/>
      <c r="Y449" s="42"/>
      <c r="Z449" s="42"/>
    </row>
    <row r="450" ht="15.75" customHeight="1">
      <c r="A450" s="36" t="s">
        <v>5512</v>
      </c>
      <c r="B450" s="37"/>
      <c r="C450" s="37"/>
      <c r="D450" s="38" t="str">
        <f t="shared" si="1"/>
        <v/>
      </c>
      <c r="E450" s="38" t="str">
        <f>VLOOKUP(D450,'KELAS (REFERENSI)'!$E$1:$J$68,6,FALSE)</f>
        <v>#N/A</v>
      </c>
      <c r="F450" s="39" t="str">
        <f t="shared" si="2"/>
        <v>PETUGAS.0449/SPK/SE/PPL/3172/2026</v>
      </c>
      <c r="G450" s="40"/>
      <c r="H450" s="39" t="str">
        <f>VLOOKUP(G450,'MITRA (REFERENSI)'!$A:$Z,16,FALSE)</f>
        <v>#N/A</v>
      </c>
      <c r="I450" s="39" t="str">
        <f>VLOOKUP(G450,'MITRA (REFERENSI)'!$A:$Z,25,FALSE)</f>
        <v>#N/A</v>
      </c>
      <c r="J450" s="38" t="str">
        <f>VLOOKUP(G450,'MITRA (REFERENSI)'!$A:$Z,26,FALSE)</f>
        <v>#N/A</v>
      </c>
      <c r="K450" s="38" t="str">
        <f>VLOOKUP(G450,'MITRA (REFERENSI)'!$A:$Z,15,FALSE)</f>
        <v>#N/A</v>
      </c>
      <c r="L450" s="38" t="str">
        <f>VLOOKUP(G450,'MITRA (REFERENSI)'!$A:$Z,15,FALSE)</f>
        <v>#N/A</v>
      </c>
      <c r="M450" s="38" t="str">
        <f>IF(B450=1,'KELAS (REFERENSI)'!M450,IF(B450=2,'KELAS (REFERENSI)'!M465,IF(B450=3,'KELAS (REFERENSI)'!M480,IF(B450=4,'KELAS (REFERENSI)'!M495,""))))</f>
        <v/>
      </c>
      <c r="N450" s="38" t="str">
        <f>IF(B450=1,'KELAS (REFERENSI)'!N450,IF(B450=2,'KELAS (REFERENSI)'!N465,IF(B450=3,'KELAS (REFERENSI)'!N480,IF(B450=4,'KELAS (REFERENSI)'!N495,""))))</f>
        <v/>
      </c>
      <c r="O450" s="38" t="str">
        <f>IF(B450=1,'KELAS (REFERENSI)'!O450,IF(B450=2,'KELAS (REFERENSI)'!O465,IF(B450=3,'KELAS (REFERENSI)'!O480,IF(B450=4,'KELAS (REFERENSI)'!O495,""))))</f>
        <v/>
      </c>
      <c r="P450" s="38" t="str">
        <f>IF(B450=1,'KELAS (REFERENSI)'!P450,IF(B450=2,'KELAS (REFERENSI)'!P465,IF(B450=3,'KELAS (REFERENSI)'!P480,IF(B450=4,'KELAS (REFERENSI)'!P495,""))))</f>
        <v/>
      </c>
      <c r="Q450" s="38" t="str">
        <f t="shared" si="4"/>
        <v>BPS Kota Jakarta Timur</v>
      </c>
      <c r="R450" s="38" t="str">
        <f t="shared" si="56"/>
        <v/>
      </c>
      <c r="S450" s="38" t="str">
        <f t="shared" ref="S450:T450" si="458">S449</f>
        <v>15 Juni sampai dengan 31 Agustus 2026</v>
      </c>
      <c r="T450" s="38" t="str">
        <f t="shared" si="458"/>
        <v>31 Agustus 2026</v>
      </c>
      <c r="U450" s="41"/>
      <c r="V450" s="41"/>
      <c r="W450" s="42"/>
      <c r="X450" s="42"/>
      <c r="Y450" s="42"/>
      <c r="Z450" s="42"/>
    </row>
    <row r="451" ht="15.75" customHeight="1">
      <c r="A451" s="36" t="s">
        <v>5513</v>
      </c>
      <c r="B451" s="37"/>
      <c r="C451" s="37"/>
      <c r="D451" s="38" t="str">
        <f t="shared" si="1"/>
        <v/>
      </c>
      <c r="E451" s="38" t="str">
        <f>VLOOKUP(D451,'KELAS (REFERENSI)'!$E$1:$J$68,6,FALSE)</f>
        <v>#N/A</v>
      </c>
      <c r="F451" s="39" t="str">
        <f t="shared" si="2"/>
        <v>PETUGAS.0450/SPK/SE/PPL/3172/2026</v>
      </c>
      <c r="G451" s="40"/>
      <c r="H451" s="39" t="str">
        <f>VLOOKUP(G451,'MITRA (REFERENSI)'!$A:$Z,16,FALSE)</f>
        <v>#N/A</v>
      </c>
      <c r="I451" s="39" t="str">
        <f>VLOOKUP(G451,'MITRA (REFERENSI)'!$A:$Z,25,FALSE)</f>
        <v>#N/A</v>
      </c>
      <c r="J451" s="38" t="str">
        <f>VLOOKUP(G451,'MITRA (REFERENSI)'!$A:$Z,26,FALSE)</f>
        <v>#N/A</v>
      </c>
      <c r="K451" s="38" t="str">
        <f>VLOOKUP(G451,'MITRA (REFERENSI)'!$A:$Z,15,FALSE)</f>
        <v>#N/A</v>
      </c>
      <c r="L451" s="38" t="str">
        <f>VLOOKUP(G451,'MITRA (REFERENSI)'!$A:$Z,15,FALSE)</f>
        <v>#N/A</v>
      </c>
      <c r="M451" s="38" t="str">
        <f>IF(B451=1,'KELAS (REFERENSI)'!M451,IF(B451=2,'KELAS (REFERENSI)'!M466,IF(B451=3,'KELAS (REFERENSI)'!M481,IF(B451=4,'KELAS (REFERENSI)'!M496,""))))</f>
        <v/>
      </c>
      <c r="N451" s="38" t="str">
        <f>IF(B451=1,'KELAS (REFERENSI)'!N451,IF(B451=2,'KELAS (REFERENSI)'!N466,IF(B451=3,'KELAS (REFERENSI)'!N481,IF(B451=4,'KELAS (REFERENSI)'!N496,""))))</f>
        <v/>
      </c>
      <c r="O451" s="38" t="str">
        <f>IF(B451=1,'KELAS (REFERENSI)'!O451,IF(B451=2,'KELAS (REFERENSI)'!O466,IF(B451=3,'KELAS (REFERENSI)'!O481,IF(B451=4,'KELAS (REFERENSI)'!O496,""))))</f>
        <v/>
      </c>
      <c r="P451" s="38" t="str">
        <f>IF(B451=1,'KELAS (REFERENSI)'!P451,IF(B451=2,'KELAS (REFERENSI)'!P466,IF(B451=3,'KELAS (REFERENSI)'!P481,IF(B451=4,'KELAS (REFERENSI)'!P496,""))))</f>
        <v/>
      </c>
      <c r="Q451" s="38" t="str">
        <f t="shared" si="4"/>
        <v>BPS Kota Jakarta Timur</v>
      </c>
      <c r="R451" s="38" t="str">
        <f t="shared" si="56"/>
        <v/>
      </c>
      <c r="S451" s="38" t="str">
        <f t="shared" ref="S451:T451" si="459">S450</f>
        <v>15 Juni sampai dengan 31 Agustus 2026</v>
      </c>
      <c r="T451" s="38" t="str">
        <f t="shared" si="459"/>
        <v>31 Agustus 2026</v>
      </c>
      <c r="U451" s="41"/>
      <c r="V451" s="41"/>
      <c r="W451" s="42"/>
      <c r="X451" s="42"/>
      <c r="Y451" s="42"/>
      <c r="Z451" s="42"/>
    </row>
    <row r="452" ht="15.75" customHeight="1">
      <c r="A452" s="36" t="s">
        <v>5514</v>
      </c>
      <c r="B452" s="37"/>
      <c r="C452" s="37"/>
      <c r="D452" s="38" t="str">
        <f t="shared" si="1"/>
        <v/>
      </c>
      <c r="E452" s="38" t="str">
        <f>VLOOKUP(D452,'KELAS (REFERENSI)'!$E$1:$J$68,6,FALSE)</f>
        <v>#N/A</v>
      </c>
      <c r="F452" s="39" t="str">
        <f t="shared" si="2"/>
        <v>PETUGAS.0451/SPK/SE/PPL/3172/2026</v>
      </c>
      <c r="G452" s="40"/>
      <c r="H452" s="39" t="str">
        <f>VLOOKUP(G452,'MITRA (REFERENSI)'!$A:$Z,16,FALSE)</f>
        <v>#N/A</v>
      </c>
      <c r="I452" s="39" t="str">
        <f>VLOOKUP(G452,'MITRA (REFERENSI)'!$A:$Z,25,FALSE)</f>
        <v>#N/A</v>
      </c>
      <c r="J452" s="38" t="str">
        <f>VLOOKUP(G452,'MITRA (REFERENSI)'!$A:$Z,26,FALSE)</f>
        <v>#N/A</v>
      </c>
      <c r="K452" s="38" t="str">
        <f>VLOOKUP(G452,'MITRA (REFERENSI)'!$A:$Z,15,FALSE)</f>
        <v>#N/A</v>
      </c>
      <c r="L452" s="38" t="str">
        <f>VLOOKUP(G452,'MITRA (REFERENSI)'!$A:$Z,15,FALSE)</f>
        <v>#N/A</v>
      </c>
      <c r="M452" s="38" t="str">
        <f>IF(B452=1,'KELAS (REFERENSI)'!M452,IF(B452=2,'KELAS (REFERENSI)'!M467,IF(B452=3,'KELAS (REFERENSI)'!M482,IF(B452=4,'KELAS (REFERENSI)'!M497,""))))</f>
        <v/>
      </c>
      <c r="N452" s="38" t="str">
        <f>IF(B452=1,'KELAS (REFERENSI)'!N452,IF(B452=2,'KELAS (REFERENSI)'!N467,IF(B452=3,'KELAS (REFERENSI)'!N482,IF(B452=4,'KELAS (REFERENSI)'!N497,""))))</f>
        <v/>
      </c>
      <c r="O452" s="38" t="str">
        <f>IF(B452=1,'KELAS (REFERENSI)'!O452,IF(B452=2,'KELAS (REFERENSI)'!O467,IF(B452=3,'KELAS (REFERENSI)'!O482,IF(B452=4,'KELAS (REFERENSI)'!O497,""))))</f>
        <v/>
      </c>
      <c r="P452" s="38" t="str">
        <f>IF(B452=1,'KELAS (REFERENSI)'!P452,IF(B452=2,'KELAS (REFERENSI)'!P467,IF(B452=3,'KELAS (REFERENSI)'!P482,IF(B452=4,'KELAS (REFERENSI)'!P497,""))))</f>
        <v/>
      </c>
      <c r="Q452" s="38" t="str">
        <f t="shared" si="4"/>
        <v>BPS Kota Jakarta Timur</v>
      </c>
      <c r="R452" s="38" t="str">
        <f t="shared" si="56"/>
        <v/>
      </c>
      <c r="S452" s="38" t="str">
        <f t="shared" ref="S452:T452" si="460">S451</f>
        <v>15 Juni sampai dengan 31 Agustus 2026</v>
      </c>
      <c r="T452" s="38" t="str">
        <f t="shared" si="460"/>
        <v>31 Agustus 2026</v>
      </c>
      <c r="U452" s="41"/>
      <c r="V452" s="41"/>
      <c r="W452" s="42"/>
      <c r="X452" s="42"/>
      <c r="Y452" s="42"/>
      <c r="Z452" s="42"/>
    </row>
    <row r="453" ht="15.75" customHeight="1">
      <c r="A453" s="36" t="s">
        <v>5515</v>
      </c>
      <c r="B453" s="37"/>
      <c r="C453" s="37"/>
      <c r="D453" s="38" t="str">
        <f t="shared" si="1"/>
        <v/>
      </c>
      <c r="E453" s="38" t="str">
        <f>VLOOKUP(D453,'KELAS (REFERENSI)'!$E$1:$J$68,6,FALSE)</f>
        <v>#N/A</v>
      </c>
      <c r="F453" s="39" t="str">
        <f t="shared" si="2"/>
        <v>PETUGAS.0452/SPK/SE/PPL/3172/2026</v>
      </c>
      <c r="G453" s="40"/>
      <c r="H453" s="39" t="str">
        <f>VLOOKUP(G453,'MITRA (REFERENSI)'!$A:$Z,16,FALSE)</f>
        <v>#N/A</v>
      </c>
      <c r="I453" s="39" t="str">
        <f>VLOOKUP(G453,'MITRA (REFERENSI)'!$A:$Z,25,FALSE)</f>
        <v>#N/A</v>
      </c>
      <c r="J453" s="38" t="str">
        <f>VLOOKUP(G453,'MITRA (REFERENSI)'!$A:$Z,26,FALSE)</f>
        <v>#N/A</v>
      </c>
      <c r="K453" s="38" t="str">
        <f>VLOOKUP(G453,'MITRA (REFERENSI)'!$A:$Z,15,FALSE)</f>
        <v>#N/A</v>
      </c>
      <c r="L453" s="38" t="str">
        <f>VLOOKUP(G453,'MITRA (REFERENSI)'!$A:$Z,15,FALSE)</f>
        <v>#N/A</v>
      </c>
      <c r="M453" s="38" t="str">
        <f>IF(B453=1,'KELAS (REFERENSI)'!M453,IF(B453=2,'KELAS (REFERENSI)'!M468,IF(B453=3,'KELAS (REFERENSI)'!M483,IF(B453=4,'KELAS (REFERENSI)'!M498,""))))</f>
        <v/>
      </c>
      <c r="N453" s="38" t="str">
        <f>IF(B453=1,'KELAS (REFERENSI)'!N453,IF(B453=2,'KELAS (REFERENSI)'!N468,IF(B453=3,'KELAS (REFERENSI)'!N483,IF(B453=4,'KELAS (REFERENSI)'!N498,""))))</f>
        <v/>
      </c>
      <c r="O453" s="38" t="str">
        <f>IF(B453=1,'KELAS (REFERENSI)'!O453,IF(B453=2,'KELAS (REFERENSI)'!O468,IF(B453=3,'KELAS (REFERENSI)'!O483,IF(B453=4,'KELAS (REFERENSI)'!O498,""))))</f>
        <v/>
      </c>
      <c r="P453" s="38" t="str">
        <f>IF(B453=1,'KELAS (REFERENSI)'!P453,IF(B453=2,'KELAS (REFERENSI)'!P468,IF(B453=3,'KELAS (REFERENSI)'!P483,IF(B453=4,'KELAS (REFERENSI)'!P498,""))))</f>
        <v/>
      </c>
      <c r="Q453" s="38" t="str">
        <f t="shared" si="4"/>
        <v>BPS Kota Jakarta Timur</v>
      </c>
      <c r="R453" s="38" t="str">
        <f t="shared" si="56"/>
        <v/>
      </c>
      <c r="S453" s="38" t="str">
        <f t="shared" ref="S453:T453" si="461">S452</f>
        <v>15 Juni sampai dengan 31 Agustus 2026</v>
      </c>
      <c r="T453" s="38" t="str">
        <f t="shared" si="461"/>
        <v>31 Agustus 2026</v>
      </c>
      <c r="U453" s="41"/>
      <c r="V453" s="41"/>
      <c r="W453" s="42"/>
      <c r="X453" s="42"/>
      <c r="Y453" s="42"/>
      <c r="Z453" s="42"/>
    </row>
    <row r="454" ht="15.75" customHeight="1">
      <c r="A454" s="36" t="s">
        <v>5516</v>
      </c>
      <c r="B454" s="37"/>
      <c r="C454" s="37"/>
      <c r="D454" s="38" t="str">
        <f t="shared" si="1"/>
        <v/>
      </c>
      <c r="E454" s="38" t="str">
        <f>VLOOKUP(D454,'KELAS (REFERENSI)'!$E$1:$J$68,6,FALSE)</f>
        <v>#N/A</v>
      </c>
      <c r="F454" s="39" t="str">
        <f t="shared" si="2"/>
        <v>PETUGAS.0453/SPK/SE/PPL/3172/2026</v>
      </c>
      <c r="G454" s="40"/>
      <c r="H454" s="39" t="str">
        <f>VLOOKUP(G454,'MITRA (REFERENSI)'!$A:$Z,16,FALSE)</f>
        <v>#N/A</v>
      </c>
      <c r="I454" s="39" t="str">
        <f>VLOOKUP(G454,'MITRA (REFERENSI)'!$A:$Z,25,FALSE)</f>
        <v>#N/A</v>
      </c>
      <c r="J454" s="38" t="str">
        <f>VLOOKUP(G454,'MITRA (REFERENSI)'!$A:$Z,26,FALSE)</f>
        <v>#N/A</v>
      </c>
      <c r="K454" s="38" t="str">
        <f>VLOOKUP(G454,'MITRA (REFERENSI)'!$A:$Z,15,FALSE)</f>
        <v>#N/A</v>
      </c>
      <c r="L454" s="38" t="str">
        <f>VLOOKUP(G454,'MITRA (REFERENSI)'!$A:$Z,15,FALSE)</f>
        <v>#N/A</v>
      </c>
      <c r="M454" s="38" t="str">
        <f>IF(B454=1,'KELAS (REFERENSI)'!M454,IF(B454=2,'KELAS (REFERENSI)'!M469,IF(B454=3,'KELAS (REFERENSI)'!M484,IF(B454=4,'KELAS (REFERENSI)'!M499,""))))</f>
        <v/>
      </c>
      <c r="N454" s="38" t="str">
        <f>IF(B454=1,'KELAS (REFERENSI)'!N454,IF(B454=2,'KELAS (REFERENSI)'!N469,IF(B454=3,'KELAS (REFERENSI)'!N484,IF(B454=4,'KELAS (REFERENSI)'!N499,""))))</f>
        <v/>
      </c>
      <c r="O454" s="38" t="str">
        <f>IF(B454=1,'KELAS (REFERENSI)'!O454,IF(B454=2,'KELAS (REFERENSI)'!O469,IF(B454=3,'KELAS (REFERENSI)'!O484,IF(B454=4,'KELAS (REFERENSI)'!O499,""))))</f>
        <v/>
      </c>
      <c r="P454" s="38" t="str">
        <f>IF(B454=1,'KELAS (REFERENSI)'!P454,IF(B454=2,'KELAS (REFERENSI)'!P469,IF(B454=3,'KELAS (REFERENSI)'!P484,IF(B454=4,'KELAS (REFERENSI)'!P499,""))))</f>
        <v/>
      </c>
      <c r="Q454" s="38" t="str">
        <f t="shared" si="4"/>
        <v>BPS Kota Jakarta Timur</v>
      </c>
      <c r="R454" s="38" t="str">
        <f t="shared" si="56"/>
        <v/>
      </c>
      <c r="S454" s="38" t="str">
        <f t="shared" ref="S454:T454" si="462">S453</f>
        <v>15 Juni sampai dengan 31 Agustus 2026</v>
      </c>
      <c r="T454" s="38" t="str">
        <f t="shared" si="462"/>
        <v>31 Agustus 2026</v>
      </c>
      <c r="U454" s="41"/>
      <c r="V454" s="41"/>
      <c r="W454" s="42"/>
      <c r="X454" s="42"/>
      <c r="Y454" s="42"/>
      <c r="Z454" s="42"/>
    </row>
    <row r="455" ht="15.75" customHeight="1">
      <c r="A455" s="36" t="s">
        <v>5517</v>
      </c>
      <c r="B455" s="37"/>
      <c r="C455" s="37"/>
      <c r="D455" s="38" t="str">
        <f t="shared" si="1"/>
        <v/>
      </c>
      <c r="E455" s="38" t="str">
        <f>VLOOKUP(D455,'KELAS (REFERENSI)'!$E$1:$J$68,6,FALSE)</f>
        <v>#N/A</v>
      </c>
      <c r="F455" s="39" t="str">
        <f t="shared" si="2"/>
        <v>PETUGAS.0454/SPK/SE/PPL/3172/2026</v>
      </c>
      <c r="G455" s="40"/>
      <c r="H455" s="39" t="str">
        <f>VLOOKUP(G455,'MITRA (REFERENSI)'!$A:$Z,16,FALSE)</f>
        <v>#N/A</v>
      </c>
      <c r="I455" s="39" t="str">
        <f>VLOOKUP(G455,'MITRA (REFERENSI)'!$A:$Z,25,FALSE)</f>
        <v>#N/A</v>
      </c>
      <c r="J455" s="38" t="str">
        <f>VLOOKUP(G455,'MITRA (REFERENSI)'!$A:$Z,26,FALSE)</f>
        <v>#N/A</v>
      </c>
      <c r="K455" s="38" t="str">
        <f>VLOOKUP(G455,'MITRA (REFERENSI)'!$A:$Z,15,FALSE)</f>
        <v>#N/A</v>
      </c>
      <c r="L455" s="38" t="str">
        <f>VLOOKUP(G455,'MITRA (REFERENSI)'!$A:$Z,15,FALSE)</f>
        <v>#N/A</v>
      </c>
      <c r="M455" s="38" t="str">
        <f>IF(B455=1,'KELAS (REFERENSI)'!M455,IF(B455=2,'KELAS (REFERENSI)'!M470,IF(B455=3,'KELAS (REFERENSI)'!M485,IF(B455=4,'KELAS (REFERENSI)'!M500,""))))</f>
        <v/>
      </c>
      <c r="N455" s="38" t="str">
        <f>IF(B455=1,'KELAS (REFERENSI)'!N455,IF(B455=2,'KELAS (REFERENSI)'!N470,IF(B455=3,'KELAS (REFERENSI)'!N485,IF(B455=4,'KELAS (REFERENSI)'!N500,""))))</f>
        <v/>
      </c>
      <c r="O455" s="38" t="str">
        <f>IF(B455=1,'KELAS (REFERENSI)'!O455,IF(B455=2,'KELAS (REFERENSI)'!O470,IF(B455=3,'KELAS (REFERENSI)'!O485,IF(B455=4,'KELAS (REFERENSI)'!O500,""))))</f>
        <v/>
      </c>
      <c r="P455" s="38" t="str">
        <f>IF(B455=1,'KELAS (REFERENSI)'!P455,IF(B455=2,'KELAS (REFERENSI)'!P470,IF(B455=3,'KELAS (REFERENSI)'!P485,IF(B455=4,'KELAS (REFERENSI)'!P500,""))))</f>
        <v/>
      </c>
      <c r="Q455" s="38" t="str">
        <f t="shared" si="4"/>
        <v>BPS Kota Jakarta Timur</v>
      </c>
      <c r="R455" s="38" t="str">
        <f t="shared" si="56"/>
        <v/>
      </c>
      <c r="S455" s="38" t="str">
        <f t="shared" ref="S455:T455" si="463">S454</f>
        <v>15 Juni sampai dengan 31 Agustus 2026</v>
      </c>
      <c r="T455" s="38" t="str">
        <f t="shared" si="463"/>
        <v>31 Agustus 2026</v>
      </c>
      <c r="U455" s="41"/>
      <c r="V455" s="41"/>
      <c r="W455" s="42"/>
      <c r="X455" s="42"/>
      <c r="Y455" s="42"/>
      <c r="Z455" s="42"/>
    </row>
    <row r="456" ht="15.75" customHeight="1">
      <c r="A456" s="36" t="s">
        <v>5518</v>
      </c>
      <c r="B456" s="37"/>
      <c r="C456" s="37"/>
      <c r="D456" s="38" t="str">
        <f t="shared" si="1"/>
        <v/>
      </c>
      <c r="E456" s="38" t="str">
        <f>VLOOKUP(D456,'KELAS (REFERENSI)'!$E$1:$J$68,6,FALSE)</f>
        <v>#N/A</v>
      </c>
      <c r="F456" s="39" t="str">
        <f t="shared" si="2"/>
        <v>PETUGAS.0455/SPK/SE/PPL/3172/2026</v>
      </c>
      <c r="G456" s="40"/>
      <c r="H456" s="39" t="str">
        <f>VLOOKUP(G456,'MITRA (REFERENSI)'!$A:$Z,16,FALSE)</f>
        <v>#N/A</v>
      </c>
      <c r="I456" s="39" t="str">
        <f>VLOOKUP(G456,'MITRA (REFERENSI)'!$A:$Z,25,FALSE)</f>
        <v>#N/A</v>
      </c>
      <c r="J456" s="38" t="str">
        <f>VLOOKUP(G456,'MITRA (REFERENSI)'!$A:$Z,26,FALSE)</f>
        <v>#N/A</v>
      </c>
      <c r="K456" s="38" t="str">
        <f>VLOOKUP(G456,'MITRA (REFERENSI)'!$A:$Z,15,FALSE)</f>
        <v>#N/A</v>
      </c>
      <c r="L456" s="38" t="str">
        <f>VLOOKUP(G456,'MITRA (REFERENSI)'!$A:$Z,15,FALSE)</f>
        <v>#N/A</v>
      </c>
      <c r="M456" s="38" t="str">
        <f>IF(B456=1,'KELAS (REFERENSI)'!M456,IF(B456=2,'KELAS (REFERENSI)'!M471,IF(B456=3,'KELAS (REFERENSI)'!M486,IF(B456=4,'KELAS (REFERENSI)'!M501,""))))</f>
        <v/>
      </c>
      <c r="N456" s="38" t="str">
        <f>IF(B456=1,'KELAS (REFERENSI)'!N456,IF(B456=2,'KELAS (REFERENSI)'!N471,IF(B456=3,'KELAS (REFERENSI)'!N486,IF(B456=4,'KELAS (REFERENSI)'!N501,""))))</f>
        <v/>
      </c>
      <c r="O456" s="38" t="str">
        <f>IF(B456=1,'KELAS (REFERENSI)'!O456,IF(B456=2,'KELAS (REFERENSI)'!O471,IF(B456=3,'KELAS (REFERENSI)'!O486,IF(B456=4,'KELAS (REFERENSI)'!O501,""))))</f>
        <v/>
      </c>
      <c r="P456" s="38" t="str">
        <f>IF(B456=1,'KELAS (REFERENSI)'!P456,IF(B456=2,'KELAS (REFERENSI)'!P471,IF(B456=3,'KELAS (REFERENSI)'!P486,IF(B456=4,'KELAS (REFERENSI)'!P501,""))))</f>
        <v/>
      </c>
      <c r="Q456" s="38" t="str">
        <f t="shared" si="4"/>
        <v>BPS Kota Jakarta Timur</v>
      </c>
      <c r="R456" s="38" t="str">
        <f t="shared" si="56"/>
        <v/>
      </c>
      <c r="S456" s="38" t="str">
        <f t="shared" ref="S456:T456" si="464">S455</f>
        <v>15 Juni sampai dengan 31 Agustus 2026</v>
      </c>
      <c r="T456" s="38" t="str">
        <f t="shared" si="464"/>
        <v>31 Agustus 2026</v>
      </c>
      <c r="U456" s="41"/>
      <c r="V456" s="41"/>
      <c r="W456" s="42"/>
      <c r="X456" s="42"/>
      <c r="Y456" s="42"/>
      <c r="Z456" s="42"/>
    </row>
    <row r="457" ht="15.75" customHeight="1">
      <c r="A457" s="36" t="s">
        <v>5519</v>
      </c>
      <c r="B457" s="37"/>
      <c r="C457" s="37"/>
      <c r="D457" s="38" t="str">
        <f t="shared" si="1"/>
        <v/>
      </c>
      <c r="E457" s="38" t="str">
        <f>VLOOKUP(D457,'KELAS (REFERENSI)'!$E$1:$J$68,6,FALSE)</f>
        <v>#N/A</v>
      </c>
      <c r="F457" s="39" t="str">
        <f t="shared" si="2"/>
        <v>PETUGAS.0456/SPK/SE/PPL/3172/2026</v>
      </c>
      <c r="G457" s="40"/>
      <c r="H457" s="39" t="str">
        <f>VLOOKUP(G457,'MITRA (REFERENSI)'!$A:$Z,16,FALSE)</f>
        <v>#N/A</v>
      </c>
      <c r="I457" s="39" t="str">
        <f>VLOOKUP(G457,'MITRA (REFERENSI)'!$A:$Z,25,FALSE)</f>
        <v>#N/A</v>
      </c>
      <c r="J457" s="38" t="str">
        <f>VLOOKUP(G457,'MITRA (REFERENSI)'!$A:$Z,26,FALSE)</f>
        <v>#N/A</v>
      </c>
      <c r="K457" s="38" t="str">
        <f>VLOOKUP(G457,'MITRA (REFERENSI)'!$A:$Z,15,FALSE)</f>
        <v>#N/A</v>
      </c>
      <c r="L457" s="38" t="str">
        <f>VLOOKUP(G457,'MITRA (REFERENSI)'!$A:$Z,15,FALSE)</f>
        <v>#N/A</v>
      </c>
      <c r="M457" s="38" t="str">
        <f>IF(B457=1,'KELAS (REFERENSI)'!M457,IF(B457=2,'KELAS (REFERENSI)'!M472,IF(B457=3,'KELAS (REFERENSI)'!M487,IF(B457=4,'KELAS (REFERENSI)'!M502,""))))</f>
        <v/>
      </c>
      <c r="N457" s="38" t="str">
        <f>IF(B457=1,'KELAS (REFERENSI)'!N457,IF(B457=2,'KELAS (REFERENSI)'!N472,IF(B457=3,'KELAS (REFERENSI)'!N487,IF(B457=4,'KELAS (REFERENSI)'!N502,""))))</f>
        <v/>
      </c>
      <c r="O457" s="38" t="str">
        <f>IF(B457=1,'KELAS (REFERENSI)'!O457,IF(B457=2,'KELAS (REFERENSI)'!O472,IF(B457=3,'KELAS (REFERENSI)'!O487,IF(B457=4,'KELAS (REFERENSI)'!O502,""))))</f>
        <v/>
      </c>
      <c r="P457" s="38" t="str">
        <f>IF(B457=1,'KELAS (REFERENSI)'!P457,IF(B457=2,'KELAS (REFERENSI)'!P472,IF(B457=3,'KELAS (REFERENSI)'!P487,IF(B457=4,'KELAS (REFERENSI)'!P502,""))))</f>
        <v/>
      </c>
      <c r="Q457" s="38" t="str">
        <f t="shared" si="4"/>
        <v>BPS Kota Jakarta Timur</v>
      </c>
      <c r="R457" s="38" t="str">
        <f t="shared" si="56"/>
        <v/>
      </c>
      <c r="S457" s="38" t="str">
        <f t="shared" ref="S457:T457" si="465">S456</f>
        <v>15 Juni sampai dengan 31 Agustus 2026</v>
      </c>
      <c r="T457" s="38" t="str">
        <f t="shared" si="465"/>
        <v>31 Agustus 2026</v>
      </c>
      <c r="U457" s="41"/>
      <c r="V457" s="41"/>
      <c r="W457" s="42"/>
      <c r="X457" s="42"/>
      <c r="Y457" s="42"/>
      <c r="Z457" s="42"/>
    </row>
    <row r="458" ht="15.75" customHeight="1">
      <c r="A458" s="36" t="s">
        <v>5520</v>
      </c>
      <c r="B458" s="37"/>
      <c r="C458" s="37"/>
      <c r="D458" s="38" t="str">
        <f t="shared" si="1"/>
        <v/>
      </c>
      <c r="E458" s="38" t="str">
        <f>VLOOKUP(D458,'KELAS (REFERENSI)'!$E$1:$J$68,6,FALSE)</f>
        <v>#N/A</v>
      </c>
      <c r="F458" s="39" t="str">
        <f t="shared" si="2"/>
        <v>PETUGAS.0457/SPK/SE/PPL/3172/2026</v>
      </c>
      <c r="G458" s="40"/>
      <c r="H458" s="39" t="str">
        <f>VLOOKUP(G458,'MITRA (REFERENSI)'!$A:$Z,16,FALSE)</f>
        <v>#N/A</v>
      </c>
      <c r="I458" s="39" t="str">
        <f>VLOOKUP(G458,'MITRA (REFERENSI)'!$A:$Z,25,FALSE)</f>
        <v>#N/A</v>
      </c>
      <c r="J458" s="38" t="str">
        <f>VLOOKUP(G458,'MITRA (REFERENSI)'!$A:$Z,26,FALSE)</f>
        <v>#N/A</v>
      </c>
      <c r="K458" s="38" t="str">
        <f>VLOOKUP(G458,'MITRA (REFERENSI)'!$A:$Z,15,FALSE)</f>
        <v>#N/A</v>
      </c>
      <c r="L458" s="38" t="str">
        <f>VLOOKUP(G458,'MITRA (REFERENSI)'!$A:$Z,15,FALSE)</f>
        <v>#N/A</v>
      </c>
      <c r="M458" s="38" t="str">
        <f>IF(B458=1,'KELAS (REFERENSI)'!M458,IF(B458=2,'KELAS (REFERENSI)'!M473,IF(B458=3,'KELAS (REFERENSI)'!M488,IF(B458=4,'KELAS (REFERENSI)'!M503,""))))</f>
        <v/>
      </c>
      <c r="N458" s="38" t="str">
        <f>IF(B458=1,'KELAS (REFERENSI)'!N458,IF(B458=2,'KELAS (REFERENSI)'!N473,IF(B458=3,'KELAS (REFERENSI)'!N488,IF(B458=4,'KELAS (REFERENSI)'!N503,""))))</f>
        <v/>
      </c>
      <c r="O458" s="38" t="str">
        <f>IF(B458=1,'KELAS (REFERENSI)'!O458,IF(B458=2,'KELAS (REFERENSI)'!O473,IF(B458=3,'KELAS (REFERENSI)'!O488,IF(B458=4,'KELAS (REFERENSI)'!O503,""))))</f>
        <v/>
      </c>
      <c r="P458" s="38" t="str">
        <f>IF(B458=1,'KELAS (REFERENSI)'!P458,IF(B458=2,'KELAS (REFERENSI)'!P473,IF(B458=3,'KELAS (REFERENSI)'!P488,IF(B458=4,'KELAS (REFERENSI)'!P503,""))))</f>
        <v/>
      </c>
      <c r="Q458" s="38" t="str">
        <f t="shared" si="4"/>
        <v>BPS Kota Jakarta Timur</v>
      </c>
      <c r="R458" s="38" t="str">
        <f t="shared" si="56"/>
        <v/>
      </c>
      <c r="S458" s="38" t="str">
        <f t="shared" ref="S458:T458" si="466">S457</f>
        <v>15 Juni sampai dengan 31 Agustus 2026</v>
      </c>
      <c r="T458" s="38" t="str">
        <f t="shared" si="466"/>
        <v>31 Agustus 2026</v>
      </c>
      <c r="U458" s="41"/>
      <c r="V458" s="41"/>
      <c r="W458" s="42"/>
      <c r="X458" s="42"/>
      <c r="Y458" s="42"/>
      <c r="Z458" s="42"/>
    </row>
    <row r="459" ht="15.75" customHeight="1">
      <c r="A459" s="36" t="s">
        <v>5521</v>
      </c>
      <c r="B459" s="37"/>
      <c r="C459" s="37"/>
      <c r="D459" s="38" t="str">
        <f t="shared" si="1"/>
        <v/>
      </c>
      <c r="E459" s="38" t="str">
        <f>VLOOKUP(D459,'KELAS (REFERENSI)'!$E$1:$J$68,6,FALSE)</f>
        <v>#N/A</v>
      </c>
      <c r="F459" s="39" t="str">
        <f t="shared" si="2"/>
        <v>PETUGAS.0458/SPK/SE/PPL/3172/2026</v>
      </c>
      <c r="G459" s="40"/>
      <c r="H459" s="39" t="str">
        <f>VLOOKUP(G459,'MITRA (REFERENSI)'!$A:$Z,16,FALSE)</f>
        <v>#N/A</v>
      </c>
      <c r="I459" s="39" t="str">
        <f>VLOOKUP(G459,'MITRA (REFERENSI)'!$A:$Z,25,FALSE)</f>
        <v>#N/A</v>
      </c>
      <c r="J459" s="38" t="str">
        <f>VLOOKUP(G459,'MITRA (REFERENSI)'!$A:$Z,26,FALSE)</f>
        <v>#N/A</v>
      </c>
      <c r="K459" s="38" t="str">
        <f>VLOOKUP(G459,'MITRA (REFERENSI)'!$A:$Z,15,FALSE)</f>
        <v>#N/A</v>
      </c>
      <c r="L459" s="38" t="str">
        <f>VLOOKUP(G459,'MITRA (REFERENSI)'!$A:$Z,15,FALSE)</f>
        <v>#N/A</v>
      </c>
      <c r="M459" s="38" t="str">
        <f>IF(B459=1,'KELAS (REFERENSI)'!M459,IF(B459=2,'KELAS (REFERENSI)'!M474,IF(B459=3,'KELAS (REFERENSI)'!M489,IF(B459=4,'KELAS (REFERENSI)'!M504,""))))</f>
        <v/>
      </c>
      <c r="N459" s="38" t="str">
        <f>IF(B459=1,'KELAS (REFERENSI)'!N459,IF(B459=2,'KELAS (REFERENSI)'!N474,IF(B459=3,'KELAS (REFERENSI)'!N489,IF(B459=4,'KELAS (REFERENSI)'!N504,""))))</f>
        <v/>
      </c>
      <c r="O459" s="38" t="str">
        <f>IF(B459=1,'KELAS (REFERENSI)'!O459,IF(B459=2,'KELAS (REFERENSI)'!O474,IF(B459=3,'KELAS (REFERENSI)'!O489,IF(B459=4,'KELAS (REFERENSI)'!O504,""))))</f>
        <v/>
      </c>
      <c r="P459" s="38" t="str">
        <f>IF(B459=1,'KELAS (REFERENSI)'!P459,IF(B459=2,'KELAS (REFERENSI)'!P474,IF(B459=3,'KELAS (REFERENSI)'!P489,IF(B459=4,'KELAS (REFERENSI)'!P504,""))))</f>
        <v/>
      </c>
      <c r="Q459" s="38" t="str">
        <f t="shared" si="4"/>
        <v>BPS Kota Jakarta Timur</v>
      </c>
      <c r="R459" s="38" t="str">
        <f t="shared" si="56"/>
        <v/>
      </c>
      <c r="S459" s="38" t="str">
        <f t="shared" ref="S459:T459" si="467">S458</f>
        <v>15 Juni sampai dengan 31 Agustus 2026</v>
      </c>
      <c r="T459" s="38" t="str">
        <f t="shared" si="467"/>
        <v>31 Agustus 2026</v>
      </c>
      <c r="U459" s="41"/>
      <c r="V459" s="41"/>
      <c r="W459" s="42"/>
      <c r="X459" s="42"/>
      <c r="Y459" s="42"/>
      <c r="Z459" s="42"/>
    </row>
    <row r="460" ht="15.75" customHeight="1">
      <c r="A460" s="36" t="s">
        <v>5522</v>
      </c>
      <c r="B460" s="37"/>
      <c r="C460" s="37"/>
      <c r="D460" s="38" t="str">
        <f t="shared" si="1"/>
        <v/>
      </c>
      <c r="E460" s="38" t="str">
        <f>VLOOKUP(D460,'KELAS (REFERENSI)'!$E$1:$J$68,6,FALSE)</f>
        <v>#N/A</v>
      </c>
      <c r="F460" s="39" t="str">
        <f t="shared" si="2"/>
        <v>PETUGAS.0459/SPK/SE/PPL/3172/2026</v>
      </c>
      <c r="G460" s="40"/>
      <c r="H460" s="39" t="str">
        <f>VLOOKUP(G460,'MITRA (REFERENSI)'!$A:$Z,16,FALSE)</f>
        <v>#N/A</v>
      </c>
      <c r="I460" s="39" t="str">
        <f>VLOOKUP(G460,'MITRA (REFERENSI)'!$A:$Z,25,FALSE)</f>
        <v>#N/A</v>
      </c>
      <c r="J460" s="38" t="str">
        <f>VLOOKUP(G460,'MITRA (REFERENSI)'!$A:$Z,26,FALSE)</f>
        <v>#N/A</v>
      </c>
      <c r="K460" s="38" t="str">
        <f>VLOOKUP(G460,'MITRA (REFERENSI)'!$A:$Z,15,FALSE)</f>
        <v>#N/A</v>
      </c>
      <c r="L460" s="38" t="str">
        <f>VLOOKUP(G460,'MITRA (REFERENSI)'!$A:$Z,15,FALSE)</f>
        <v>#N/A</v>
      </c>
      <c r="M460" s="38" t="str">
        <f>IF(B460=1,'KELAS (REFERENSI)'!M460,IF(B460=2,'KELAS (REFERENSI)'!M475,IF(B460=3,'KELAS (REFERENSI)'!M490,IF(B460=4,'KELAS (REFERENSI)'!M505,""))))</f>
        <v/>
      </c>
      <c r="N460" s="38" t="str">
        <f>IF(B460=1,'KELAS (REFERENSI)'!N460,IF(B460=2,'KELAS (REFERENSI)'!N475,IF(B460=3,'KELAS (REFERENSI)'!N490,IF(B460=4,'KELAS (REFERENSI)'!N505,""))))</f>
        <v/>
      </c>
      <c r="O460" s="38" t="str">
        <f>IF(B460=1,'KELAS (REFERENSI)'!O460,IF(B460=2,'KELAS (REFERENSI)'!O475,IF(B460=3,'KELAS (REFERENSI)'!O490,IF(B460=4,'KELAS (REFERENSI)'!O505,""))))</f>
        <v/>
      </c>
      <c r="P460" s="38" t="str">
        <f>IF(B460=1,'KELAS (REFERENSI)'!P460,IF(B460=2,'KELAS (REFERENSI)'!P475,IF(B460=3,'KELAS (REFERENSI)'!P490,IF(B460=4,'KELAS (REFERENSI)'!P505,""))))</f>
        <v/>
      </c>
      <c r="Q460" s="38" t="str">
        <f t="shared" si="4"/>
        <v>BPS Kota Jakarta Timur</v>
      </c>
      <c r="R460" s="38" t="str">
        <f t="shared" si="56"/>
        <v/>
      </c>
      <c r="S460" s="38" t="str">
        <f t="shared" ref="S460:T460" si="468">S459</f>
        <v>15 Juni sampai dengan 31 Agustus 2026</v>
      </c>
      <c r="T460" s="38" t="str">
        <f t="shared" si="468"/>
        <v>31 Agustus 2026</v>
      </c>
      <c r="U460" s="41"/>
      <c r="V460" s="41"/>
      <c r="W460" s="42"/>
      <c r="X460" s="42"/>
      <c r="Y460" s="42"/>
      <c r="Z460" s="42"/>
    </row>
    <row r="461" ht="15.75" customHeight="1">
      <c r="A461" s="36" t="s">
        <v>5523</v>
      </c>
      <c r="B461" s="37"/>
      <c r="C461" s="37"/>
      <c r="D461" s="38" t="str">
        <f t="shared" si="1"/>
        <v/>
      </c>
      <c r="E461" s="38" t="str">
        <f>VLOOKUP(D461,'KELAS (REFERENSI)'!$E$1:$J$68,6,FALSE)</f>
        <v>#N/A</v>
      </c>
      <c r="F461" s="39" t="str">
        <f t="shared" si="2"/>
        <v>PETUGAS.0460/SPK/SE/PPL/3172/2026</v>
      </c>
      <c r="G461" s="40"/>
      <c r="H461" s="39" t="str">
        <f>VLOOKUP(G461,'MITRA (REFERENSI)'!$A:$Z,16,FALSE)</f>
        <v>#N/A</v>
      </c>
      <c r="I461" s="39" t="str">
        <f>VLOOKUP(G461,'MITRA (REFERENSI)'!$A:$Z,25,FALSE)</f>
        <v>#N/A</v>
      </c>
      <c r="J461" s="38" t="str">
        <f>VLOOKUP(G461,'MITRA (REFERENSI)'!$A:$Z,26,FALSE)</f>
        <v>#N/A</v>
      </c>
      <c r="K461" s="38" t="str">
        <f>VLOOKUP(G461,'MITRA (REFERENSI)'!$A:$Z,15,FALSE)</f>
        <v>#N/A</v>
      </c>
      <c r="L461" s="38" t="str">
        <f>VLOOKUP(G461,'MITRA (REFERENSI)'!$A:$Z,15,FALSE)</f>
        <v>#N/A</v>
      </c>
      <c r="M461" s="38" t="str">
        <f>IF(B461=1,'KELAS (REFERENSI)'!M461,IF(B461=2,'KELAS (REFERENSI)'!M476,IF(B461=3,'KELAS (REFERENSI)'!M491,IF(B461=4,'KELAS (REFERENSI)'!M506,""))))</f>
        <v/>
      </c>
      <c r="N461" s="38" t="str">
        <f>IF(B461=1,'KELAS (REFERENSI)'!N461,IF(B461=2,'KELAS (REFERENSI)'!N476,IF(B461=3,'KELAS (REFERENSI)'!N491,IF(B461=4,'KELAS (REFERENSI)'!N506,""))))</f>
        <v/>
      </c>
      <c r="O461" s="38" t="str">
        <f>IF(B461=1,'KELAS (REFERENSI)'!O461,IF(B461=2,'KELAS (REFERENSI)'!O476,IF(B461=3,'KELAS (REFERENSI)'!O491,IF(B461=4,'KELAS (REFERENSI)'!O506,""))))</f>
        <v/>
      </c>
      <c r="P461" s="38" t="str">
        <f>IF(B461=1,'KELAS (REFERENSI)'!P461,IF(B461=2,'KELAS (REFERENSI)'!P476,IF(B461=3,'KELAS (REFERENSI)'!P491,IF(B461=4,'KELAS (REFERENSI)'!P506,""))))</f>
        <v/>
      </c>
      <c r="Q461" s="38" t="str">
        <f t="shared" si="4"/>
        <v>BPS Kota Jakarta Timur</v>
      </c>
      <c r="R461" s="38" t="str">
        <f t="shared" si="56"/>
        <v/>
      </c>
      <c r="S461" s="38" t="str">
        <f t="shared" ref="S461:T461" si="469">S460</f>
        <v>15 Juni sampai dengan 31 Agustus 2026</v>
      </c>
      <c r="T461" s="38" t="str">
        <f t="shared" si="469"/>
        <v>31 Agustus 2026</v>
      </c>
      <c r="U461" s="41"/>
      <c r="V461" s="41"/>
      <c r="W461" s="42"/>
      <c r="X461" s="42"/>
      <c r="Y461" s="42"/>
      <c r="Z461" s="42"/>
    </row>
    <row r="462" ht="15.75" customHeight="1">
      <c r="A462" s="36" t="s">
        <v>5524</v>
      </c>
      <c r="B462" s="37"/>
      <c r="C462" s="37"/>
      <c r="D462" s="38" t="str">
        <f t="shared" si="1"/>
        <v/>
      </c>
      <c r="E462" s="38" t="str">
        <f>VLOOKUP(D462,'KELAS (REFERENSI)'!$E$1:$J$68,6,FALSE)</f>
        <v>#N/A</v>
      </c>
      <c r="F462" s="39" t="str">
        <f t="shared" si="2"/>
        <v>PETUGAS.0461/SPK/SE/PPL/3172/2026</v>
      </c>
      <c r="G462" s="40"/>
      <c r="H462" s="39" t="str">
        <f>VLOOKUP(G462,'MITRA (REFERENSI)'!$A:$Z,16,FALSE)</f>
        <v>#N/A</v>
      </c>
      <c r="I462" s="39" t="str">
        <f>VLOOKUP(G462,'MITRA (REFERENSI)'!$A:$Z,25,FALSE)</f>
        <v>#N/A</v>
      </c>
      <c r="J462" s="38" t="str">
        <f>VLOOKUP(G462,'MITRA (REFERENSI)'!$A:$Z,26,FALSE)</f>
        <v>#N/A</v>
      </c>
      <c r="K462" s="38" t="str">
        <f>VLOOKUP(G462,'MITRA (REFERENSI)'!$A:$Z,15,FALSE)</f>
        <v>#N/A</v>
      </c>
      <c r="L462" s="38" t="str">
        <f>VLOOKUP(G462,'MITRA (REFERENSI)'!$A:$Z,15,FALSE)</f>
        <v>#N/A</v>
      </c>
      <c r="M462" s="38" t="str">
        <f>IF(B462=1,'KELAS (REFERENSI)'!M462,IF(B462=2,'KELAS (REFERENSI)'!M477,IF(B462=3,'KELAS (REFERENSI)'!M492,IF(B462=4,'KELAS (REFERENSI)'!M507,""))))</f>
        <v/>
      </c>
      <c r="N462" s="38" t="str">
        <f>IF(B462=1,'KELAS (REFERENSI)'!N462,IF(B462=2,'KELAS (REFERENSI)'!N477,IF(B462=3,'KELAS (REFERENSI)'!N492,IF(B462=4,'KELAS (REFERENSI)'!N507,""))))</f>
        <v/>
      </c>
      <c r="O462" s="38" t="str">
        <f>IF(B462=1,'KELAS (REFERENSI)'!O462,IF(B462=2,'KELAS (REFERENSI)'!O477,IF(B462=3,'KELAS (REFERENSI)'!O492,IF(B462=4,'KELAS (REFERENSI)'!O507,""))))</f>
        <v/>
      </c>
      <c r="P462" s="38" t="str">
        <f>IF(B462=1,'KELAS (REFERENSI)'!P462,IF(B462=2,'KELAS (REFERENSI)'!P477,IF(B462=3,'KELAS (REFERENSI)'!P492,IF(B462=4,'KELAS (REFERENSI)'!P507,""))))</f>
        <v/>
      </c>
      <c r="Q462" s="38" t="str">
        <f t="shared" si="4"/>
        <v>BPS Kota Jakarta Timur</v>
      </c>
      <c r="R462" s="38" t="str">
        <f t="shared" si="56"/>
        <v/>
      </c>
      <c r="S462" s="38" t="str">
        <f t="shared" ref="S462:T462" si="470">S461</f>
        <v>15 Juni sampai dengan 31 Agustus 2026</v>
      </c>
      <c r="T462" s="38" t="str">
        <f t="shared" si="470"/>
        <v>31 Agustus 2026</v>
      </c>
      <c r="U462" s="41"/>
      <c r="V462" s="41"/>
      <c r="W462" s="42"/>
      <c r="X462" s="42"/>
      <c r="Y462" s="42"/>
      <c r="Z462" s="42"/>
    </row>
    <row r="463" ht="15.75" customHeight="1">
      <c r="A463" s="36" t="s">
        <v>5525</v>
      </c>
      <c r="B463" s="37"/>
      <c r="C463" s="37"/>
      <c r="D463" s="38" t="str">
        <f t="shared" si="1"/>
        <v/>
      </c>
      <c r="E463" s="38" t="str">
        <f>VLOOKUP(D463,'KELAS (REFERENSI)'!$E$1:$J$68,6,FALSE)</f>
        <v>#N/A</v>
      </c>
      <c r="F463" s="39" t="str">
        <f t="shared" si="2"/>
        <v>PETUGAS.0462/SPK/SE/PPL/3172/2026</v>
      </c>
      <c r="G463" s="40"/>
      <c r="H463" s="39" t="str">
        <f>VLOOKUP(G463,'MITRA (REFERENSI)'!$A:$Z,16,FALSE)</f>
        <v>#N/A</v>
      </c>
      <c r="I463" s="39" t="str">
        <f>VLOOKUP(G463,'MITRA (REFERENSI)'!$A:$Z,25,FALSE)</f>
        <v>#N/A</v>
      </c>
      <c r="J463" s="38" t="str">
        <f>VLOOKUP(G463,'MITRA (REFERENSI)'!$A:$Z,26,FALSE)</f>
        <v>#N/A</v>
      </c>
      <c r="K463" s="38" t="str">
        <f>VLOOKUP(G463,'MITRA (REFERENSI)'!$A:$Z,15,FALSE)</f>
        <v>#N/A</v>
      </c>
      <c r="L463" s="38" t="str">
        <f>VLOOKUP(G463,'MITRA (REFERENSI)'!$A:$Z,15,FALSE)</f>
        <v>#N/A</v>
      </c>
      <c r="M463" s="38" t="str">
        <f>IF(B463=1,'KELAS (REFERENSI)'!M463,IF(B463=2,'KELAS (REFERENSI)'!M478,IF(B463=3,'KELAS (REFERENSI)'!M493,IF(B463=4,'KELAS (REFERENSI)'!M508,""))))</f>
        <v/>
      </c>
      <c r="N463" s="38" t="str">
        <f>IF(B463=1,'KELAS (REFERENSI)'!N463,IF(B463=2,'KELAS (REFERENSI)'!N478,IF(B463=3,'KELAS (REFERENSI)'!N493,IF(B463=4,'KELAS (REFERENSI)'!N508,""))))</f>
        <v/>
      </c>
      <c r="O463" s="38" t="str">
        <f>IF(B463=1,'KELAS (REFERENSI)'!O463,IF(B463=2,'KELAS (REFERENSI)'!O478,IF(B463=3,'KELAS (REFERENSI)'!O493,IF(B463=4,'KELAS (REFERENSI)'!O508,""))))</f>
        <v/>
      </c>
      <c r="P463" s="38" t="str">
        <f>IF(B463=1,'KELAS (REFERENSI)'!P463,IF(B463=2,'KELAS (REFERENSI)'!P478,IF(B463=3,'KELAS (REFERENSI)'!P493,IF(B463=4,'KELAS (REFERENSI)'!P508,""))))</f>
        <v/>
      </c>
      <c r="Q463" s="38" t="str">
        <f t="shared" si="4"/>
        <v>BPS Kota Jakarta Timur</v>
      </c>
      <c r="R463" s="38" t="str">
        <f t="shared" si="56"/>
        <v/>
      </c>
      <c r="S463" s="38" t="str">
        <f t="shared" ref="S463:T463" si="471">S462</f>
        <v>15 Juni sampai dengan 31 Agustus 2026</v>
      </c>
      <c r="T463" s="38" t="str">
        <f t="shared" si="471"/>
        <v>31 Agustus 2026</v>
      </c>
      <c r="U463" s="41"/>
      <c r="V463" s="41"/>
      <c r="W463" s="42"/>
      <c r="X463" s="42"/>
      <c r="Y463" s="42"/>
      <c r="Z463" s="42"/>
    </row>
    <row r="464" ht="15.75" customHeight="1">
      <c r="A464" s="36" t="s">
        <v>5526</v>
      </c>
      <c r="B464" s="37"/>
      <c r="C464" s="37"/>
      <c r="D464" s="38" t="str">
        <f t="shared" si="1"/>
        <v/>
      </c>
      <c r="E464" s="38" t="str">
        <f>VLOOKUP(D464,'KELAS (REFERENSI)'!$E$1:$J$68,6,FALSE)</f>
        <v>#N/A</v>
      </c>
      <c r="F464" s="39" t="str">
        <f t="shared" si="2"/>
        <v>PETUGAS.0463/SPK/SE/PPL/3172/2026</v>
      </c>
      <c r="G464" s="40"/>
      <c r="H464" s="39" t="str">
        <f>VLOOKUP(G464,'MITRA (REFERENSI)'!$A:$Z,16,FALSE)</f>
        <v>#N/A</v>
      </c>
      <c r="I464" s="39" t="str">
        <f>VLOOKUP(G464,'MITRA (REFERENSI)'!$A:$Z,25,FALSE)</f>
        <v>#N/A</v>
      </c>
      <c r="J464" s="38" t="str">
        <f>VLOOKUP(G464,'MITRA (REFERENSI)'!$A:$Z,26,FALSE)</f>
        <v>#N/A</v>
      </c>
      <c r="K464" s="38" t="str">
        <f>VLOOKUP(G464,'MITRA (REFERENSI)'!$A:$Z,15,FALSE)</f>
        <v>#N/A</v>
      </c>
      <c r="L464" s="38" t="str">
        <f>VLOOKUP(G464,'MITRA (REFERENSI)'!$A:$Z,15,FALSE)</f>
        <v>#N/A</v>
      </c>
      <c r="M464" s="38" t="str">
        <f>IF(B464=1,'KELAS (REFERENSI)'!M464,IF(B464=2,'KELAS (REFERENSI)'!M479,IF(B464=3,'KELAS (REFERENSI)'!M494,IF(B464=4,'KELAS (REFERENSI)'!M509,""))))</f>
        <v/>
      </c>
      <c r="N464" s="38" t="str">
        <f>IF(B464=1,'KELAS (REFERENSI)'!N464,IF(B464=2,'KELAS (REFERENSI)'!N479,IF(B464=3,'KELAS (REFERENSI)'!N494,IF(B464=4,'KELAS (REFERENSI)'!N509,""))))</f>
        <v/>
      </c>
      <c r="O464" s="38" t="str">
        <f>IF(B464=1,'KELAS (REFERENSI)'!O464,IF(B464=2,'KELAS (REFERENSI)'!O479,IF(B464=3,'KELAS (REFERENSI)'!O494,IF(B464=4,'KELAS (REFERENSI)'!O509,""))))</f>
        <v/>
      </c>
      <c r="P464" s="38" t="str">
        <f>IF(B464=1,'KELAS (REFERENSI)'!P464,IF(B464=2,'KELAS (REFERENSI)'!P479,IF(B464=3,'KELAS (REFERENSI)'!P494,IF(B464=4,'KELAS (REFERENSI)'!P509,""))))</f>
        <v/>
      </c>
      <c r="Q464" s="38" t="str">
        <f t="shared" si="4"/>
        <v>BPS Kota Jakarta Timur</v>
      </c>
      <c r="R464" s="38" t="str">
        <f t="shared" si="56"/>
        <v/>
      </c>
      <c r="S464" s="38" t="str">
        <f t="shared" ref="S464:T464" si="472">S463</f>
        <v>15 Juni sampai dengan 31 Agustus 2026</v>
      </c>
      <c r="T464" s="38" t="str">
        <f t="shared" si="472"/>
        <v>31 Agustus 2026</v>
      </c>
      <c r="U464" s="41"/>
      <c r="V464" s="41"/>
      <c r="W464" s="42"/>
      <c r="X464" s="42"/>
      <c r="Y464" s="42"/>
      <c r="Z464" s="42"/>
    </row>
    <row r="465" ht="15.75" customHeight="1">
      <c r="A465" s="36" t="s">
        <v>5527</v>
      </c>
      <c r="B465" s="37"/>
      <c r="C465" s="37"/>
      <c r="D465" s="38" t="str">
        <f t="shared" si="1"/>
        <v/>
      </c>
      <c r="E465" s="38" t="str">
        <f>VLOOKUP(D465,'KELAS (REFERENSI)'!$E$1:$J$68,6,FALSE)</f>
        <v>#N/A</v>
      </c>
      <c r="F465" s="39" t="str">
        <f t="shared" si="2"/>
        <v>PETUGAS.0464/SPK/SE/PPL/3172/2026</v>
      </c>
      <c r="G465" s="40"/>
      <c r="H465" s="39" t="str">
        <f>VLOOKUP(G465,'MITRA (REFERENSI)'!$A:$Z,16,FALSE)</f>
        <v>#N/A</v>
      </c>
      <c r="I465" s="39" t="str">
        <f>VLOOKUP(G465,'MITRA (REFERENSI)'!$A:$Z,25,FALSE)</f>
        <v>#N/A</v>
      </c>
      <c r="J465" s="38" t="str">
        <f>VLOOKUP(G465,'MITRA (REFERENSI)'!$A:$Z,26,FALSE)</f>
        <v>#N/A</v>
      </c>
      <c r="K465" s="38" t="str">
        <f>VLOOKUP(G465,'MITRA (REFERENSI)'!$A:$Z,15,FALSE)</f>
        <v>#N/A</v>
      </c>
      <c r="L465" s="38" t="str">
        <f>VLOOKUP(G465,'MITRA (REFERENSI)'!$A:$Z,15,FALSE)</f>
        <v>#N/A</v>
      </c>
      <c r="M465" s="38" t="str">
        <f>IF(B465=1,'KELAS (REFERENSI)'!M465,IF(B465=2,'KELAS (REFERENSI)'!M480,IF(B465=3,'KELAS (REFERENSI)'!M495,IF(B465=4,'KELAS (REFERENSI)'!M510,""))))</f>
        <v/>
      </c>
      <c r="N465" s="38" t="str">
        <f>IF(B465=1,'KELAS (REFERENSI)'!N465,IF(B465=2,'KELAS (REFERENSI)'!N480,IF(B465=3,'KELAS (REFERENSI)'!N495,IF(B465=4,'KELAS (REFERENSI)'!N510,""))))</f>
        <v/>
      </c>
      <c r="O465" s="38" t="str">
        <f>IF(B465=1,'KELAS (REFERENSI)'!O465,IF(B465=2,'KELAS (REFERENSI)'!O480,IF(B465=3,'KELAS (REFERENSI)'!O495,IF(B465=4,'KELAS (REFERENSI)'!O510,""))))</f>
        <v/>
      </c>
      <c r="P465" s="38" t="str">
        <f>IF(B465=1,'KELAS (REFERENSI)'!P465,IF(B465=2,'KELAS (REFERENSI)'!P480,IF(B465=3,'KELAS (REFERENSI)'!P495,IF(B465=4,'KELAS (REFERENSI)'!P510,""))))</f>
        <v/>
      </c>
      <c r="Q465" s="38" t="str">
        <f t="shared" si="4"/>
        <v>BPS Kota Jakarta Timur</v>
      </c>
      <c r="R465" s="38" t="str">
        <f t="shared" si="56"/>
        <v/>
      </c>
      <c r="S465" s="38" t="str">
        <f t="shared" ref="S465:T465" si="473">S464</f>
        <v>15 Juni sampai dengan 31 Agustus 2026</v>
      </c>
      <c r="T465" s="38" t="str">
        <f t="shared" si="473"/>
        <v>31 Agustus 2026</v>
      </c>
      <c r="U465" s="41"/>
      <c r="V465" s="41"/>
      <c r="W465" s="42"/>
      <c r="X465" s="42"/>
      <c r="Y465" s="42"/>
      <c r="Z465" s="42"/>
    </row>
    <row r="466" ht="15.75" customHeight="1">
      <c r="A466" s="36" t="s">
        <v>5528</v>
      </c>
      <c r="B466" s="37"/>
      <c r="C466" s="37"/>
      <c r="D466" s="38" t="str">
        <f t="shared" si="1"/>
        <v/>
      </c>
      <c r="E466" s="38" t="str">
        <f>VLOOKUP(D466,'KELAS (REFERENSI)'!$E$1:$J$68,6,FALSE)</f>
        <v>#N/A</v>
      </c>
      <c r="F466" s="39" t="str">
        <f t="shared" si="2"/>
        <v>PETUGAS.0465/SPK/SE/PPL/3172/2026</v>
      </c>
      <c r="G466" s="40"/>
      <c r="H466" s="39" t="str">
        <f>VLOOKUP(G466,'MITRA (REFERENSI)'!$A:$Z,16,FALSE)</f>
        <v>#N/A</v>
      </c>
      <c r="I466" s="39" t="str">
        <f>VLOOKUP(G466,'MITRA (REFERENSI)'!$A:$Z,25,FALSE)</f>
        <v>#N/A</v>
      </c>
      <c r="J466" s="38" t="str">
        <f>VLOOKUP(G466,'MITRA (REFERENSI)'!$A:$Z,26,FALSE)</f>
        <v>#N/A</v>
      </c>
      <c r="K466" s="38" t="str">
        <f>VLOOKUP(G466,'MITRA (REFERENSI)'!$A:$Z,15,FALSE)</f>
        <v>#N/A</v>
      </c>
      <c r="L466" s="38" t="str">
        <f>VLOOKUP(G466,'MITRA (REFERENSI)'!$A:$Z,15,FALSE)</f>
        <v>#N/A</v>
      </c>
      <c r="M466" s="38" t="str">
        <f>IF(B466=1,'KELAS (REFERENSI)'!M466,IF(B466=2,'KELAS (REFERENSI)'!M481,IF(B466=3,'KELAS (REFERENSI)'!M496,IF(B466=4,'KELAS (REFERENSI)'!M511,""))))</f>
        <v/>
      </c>
      <c r="N466" s="38" t="str">
        <f>IF(B466=1,'KELAS (REFERENSI)'!N466,IF(B466=2,'KELAS (REFERENSI)'!N481,IF(B466=3,'KELAS (REFERENSI)'!N496,IF(B466=4,'KELAS (REFERENSI)'!N511,""))))</f>
        <v/>
      </c>
      <c r="O466" s="38" t="str">
        <f>IF(B466=1,'KELAS (REFERENSI)'!O466,IF(B466=2,'KELAS (REFERENSI)'!O481,IF(B466=3,'KELAS (REFERENSI)'!O496,IF(B466=4,'KELAS (REFERENSI)'!O511,""))))</f>
        <v/>
      </c>
      <c r="P466" s="38" t="str">
        <f>IF(B466=1,'KELAS (REFERENSI)'!P466,IF(B466=2,'KELAS (REFERENSI)'!P481,IF(B466=3,'KELAS (REFERENSI)'!P496,IF(B466=4,'KELAS (REFERENSI)'!P511,""))))</f>
        <v/>
      </c>
      <c r="Q466" s="38" t="str">
        <f t="shared" si="4"/>
        <v>BPS Kota Jakarta Timur</v>
      </c>
      <c r="R466" s="38" t="str">
        <f t="shared" si="56"/>
        <v/>
      </c>
      <c r="S466" s="38" t="str">
        <f t="shared" ref="S466:T466" si="474">S465</f>
        <v>15 Juni sampai dengan 31 Agustus 2026</v>
      </c>
      <c r="T466" s="38" t="str">
        <f t="shared" si="474"/>
        <v>31 Agustus 2026</v>
      </c>
      <c r="U466" s="41"/>
      <c r="V466" s="41"/>
      <c r="W466" s="42"/>
      <c r="X466" s="42"/>
      <c r="Y466" s="42"/>
      <c r="Z466" s="42"/>
    </row>
    <row r="467" ht="15.75" customHeight="1">
      <c r="A467" s="36" t="s">
        <v>5529</v>
      </c>
      <c r="B467" s="37"/>
      <c r="C467" s="37"/>
      <c r="D467" s="38" t="str">
        <f t="shared" si="1"/>
        <v/>
      </c>
      <c r="E467" s="38" t="str">
        <f>VLOOKUP(D467,'KELAS (REFERENSI)'!$E$1:$J$68,6,FALSE)</f>
        <v>#N/A</v>
      </c>
      <c r="F467" s="39" t="str">
        <f t="shared" si="2"/>
        <v>PETUGAS.0466/SPK/SE/PPL/3172/2026</v>
      </c>
      <c r="G467" s="40"/>
      <c r="H467" s="39" t="str">
        <f>VLOOKUP(G467,'MITRA (REFERENSI)'!$A:$Z,16,FALSE)</f>
        <v>#N/A</v>
      </c>
      <c r="I467" s="39" t="str">
        <f>VLOOKUP(G467,'MITRA (REFERENSI)'!$A:$Z,25,FALSE)</f>
        <v>#N/A</v>
      </c>
      <c r="J467" s="38" t="str">
        <f>VLOOKUP(G467,'MITRA (REFERENSI)'!$A:$Z,26,FALSE)</f>
        <v>#N/A</v>
      </c>
      <c r="K467" s="38" t="str">
        <f>VLOOKUP(G467,'MITRA (REFERENSI)'!$A:$Z,15,FALSE)</f>
        <v>#N/A</v>
      </c>
      <c r="L467" s="38" t="str">
        <f>VLOOKUP(G467,'MITRA (REFERENSI)'!$A:$Z,15,FALSE)</f>
        <v>#N/A</v>
      </c>
      <c r="M467" s="38" t="str">
        <f>IF(B467=1,'KELAS (REFERENSI)'!M467,IF(B467=2,'KELAS (REFERENSI)'!M482,IF(B467=3,'KELAS (REFERENSI)'!M497,IF(B467=4,'KELAS (REFERENSI)'!M512,""))))</f>
        <v/>
      </c>
      <c r="N467" s="38" t="str">
        <f>IF(B467=1,'KELAS (REFERENSI)'!N467,IF(B467=2,'KELAS (REFERENSI)'!N482,IF(B467=3,'KELAS (REFERENSI)'!N497,IF(B467=4,'KELAS (REFERENSI)'!N512,""))))</f>
        <v/>
      </c>
      <c r="O467" s="38" t="str">
        <f>IF(B467=1,'KELAS (REFERENSI)'!O467,IF(B467=2,'KELAS (REFERENSI)'!O482,IF(B467=3,'KELAS (REFERENSI)'!O497,IF(B467=4,'KELAS (REFERENSI)'!O512,""))))</f>
        <v/>
      </c>
      <c r="P467" s="38" t="str">
        <f>IF(B467=1,'KELAS (REFERENSI)'!P467,IF(B467=2,'KELAS (REFERENSI)'!P482,IF(B467=3,'KELAS (REFERENSI)'!P497,IF(B467=4,'KELAS (REFERENSI)'!P512,""))))</f>
        <v/>
      </c>
      <c r="Q467" s="38" t="str">
        <f t="shared" si="4"/>
        <v>BPS Kota Jakarta Timur</v>
      </c>
      <c r="R467" s="38" t="str">
        <f t="shared" si="56"/>
        <v/>
      </c>
      <c r="S467" s="38" t="str">
        <f t="shared" ref="S467:T467" si="475">S466</f>
        <v>15 Juni sampai dengan 31 Agustus 2026</v>
      </c>
      <c r="T467" s="38" t="str">
        <f t="shared" si="475"/>
        <v>31 Agustus 2026</v>
      </c>
      <c r="U467" s="41"/>
      <c r="V467" s="41"/>
      <c r="W467" s="42"/>
      <c r="X467" s="42"/>
      <c r="Y467" s="42"/>
      <c r="Z467" s="42"/>
    </row>
    <row r="468" ht="15.75" customHeight="1">
      <c r="A468" s="36" t="s">
        <v>5530</v>
      </c>
      <c r="B468" s="37"/>
      <c r="C468" s="37"/>
      <c r="D468" s="38" t="str">
        <f t="shared" si="1"/>
        <v/>
      </c>
      <c r="E468" s="38" t="str">
        <f>VLOOKUP(D468,'KELAS (REFERENSI)'!$E$1:$J$68,6,FALSE)</f>
        <v>#N/A</v>
      </c>
      <c r="F468" s="39" t="str">
        <f t="shared" si="2"/>
        <v>PETUGAS.0467/SPK/SE/PPL/3172/2026</v>
      </c>
      <c r="G468" s="40"/>
      <c r="H468" s="39" t="str">
        <f>VLOOKUP(G468,'MITRA (REFERENSI)'!$A:$Z,16,FALSE)</f>
        <v>#N/A</v>
      </c>
      <c r="I468" s="39" t="str">
        <f>VLOOKUP(G468,'MITRA (REFERENSI)'!$A:$Z,25,FALSE)</f>
        <v>#N/A</v>
      </c>
      <c r="J468" s="38" t="str">
        <f>VLOOKUP(G468,'MITRA (REFERENSI)'!$A:$Z,26,FALSE)</f>
        <v>#N/A</v>
      </c>
      <c r="K468" s="38" t="str">
        <f>VLOOKUP(G468,'MITRA (REFERENSI)'!$A:$Z,15,FALSE)</f>
        <v>#N/A</v>
      </c>
      <c r="L468" s="38" t="str">
        <f>VLOOKUP(G468,'MITRA (REFERENSI)'!$A:$Z,15,FALSE)</f>
        <v>#N/A</v>
      </c>
      <c r="M468" s="38" t="str">
        <f>IF(B468=1,'KELAS (REFERENSI)'!M468,IF(B468=2,'KELAS (REFERENSI)'!M483,IF(B468=3,'KELAS (REFERENSI)'!M498,IF(B468=4,'KELAS (REFERENSI)'!M513,""))))</f>
        <v/>
      </c>
      <c r="N468" s="38" t="str">
        <f>IF(B468=1,'KELAS (REFERENSI)'!N468,IF(B468=2,'KELAS (REFERENSI)'!N483,IF(B468=3,'KELAS (REFERENSI)'!N498,IF(B468=4,'KELAS (REFERENSI)'!N513,""))))</f>
        <v/>
      </c>
      <c r="O468" s="38" t="str">
        <f>IF(B468=1,'KELAS (REFERENSI)'!O468,IF(B468=2,'KELAS (REFERENSI)'!O483,IF(B468=3,'KELAS (REFERENSI)'!O498,IF(B468=4,'KELAS (REFERENSI)'!O513,""))))</f>
        <v/>
      </c>
      <c r="P468" s="38" t="str">
        <f>IF(B468=1,'KELAS (REFERENSI)'!P468,IF(B468=2,'KELAS (REFERENSI)'!P483,IF(B468=3,'KELAS (REFERENSI)'!P498,IF(B468=4,'KELAS (REFERENSI)'!P513,""))))</f>
        <v/>
      </c>
      <c r="Q468" s="38" t="str">
        <f t="shared" si="4"/>
        <v>BPS Kota Jakarta Timur</v>
      </c>
      <c r="R468" s="38" t="str">
        <f t="shared" si="56"/>
        <v/>
      </c>
      <c r="S468" s="38" t="str">
        <f t="shared" ref="S468:T468" si="476">S467</f>
        <v>15 Juni sampai dengan 31 Agustus 2026</v>
      </c>
      <c r="T468" s="38" t="str">
        <f t="shared" si="476"/>
        <v>31 Agustus 2026</v>
      </c>
      <c r="U468" s="41"/>
      <c r="V468" s="41"/>
      <c r="W468" s="42"/>
      <c r="X468" s="42"/>
      <c r="Y468" s="42"/>
      <c r="Z468" s="42"/>
    </row>
    <row r="469" ht="15.75" customHeight="1">
      <c r="A469" s="36" t="s">
        <v>5531</v>
      </c>
      <c r="B469" s="37"/>
      <c r="C469" s="37"/>
      <c r="D469" s="38" t="str">
        <f t="shared" si="1"/>
        <v/>
      </c>
      <c r="E469" s="38" t="str">
        <f>VLOOKUP(D469,'KELAS (REFERENSI)'!$E$1:$J$68,6,FALSE)</f>
        <v>#N/A</v>
      </c>
      <c r="F469" s="39" t="str">
        <f t="shared" si="2"/>
        <v>PETUGAS.0468/SPK/SE/PPL/3172/2026</v>
      </c>
      <c r="G469" s="40"/>
      <c r="H469" s="39" t="str">
        <f>VLOOKUP(G469,'MITRA (REFERENSI)'!$A:$Z,16,FALSE)</f>
        <v>#N/A</v>
      </c>
      <c r="I469" s="39" t="str">
        <f>VLOOKUP(G469,'MITRA (REFERENSI)'!$A:$Z,25,FALSE)</f>
        <v>#N/A</v>
      </c>
      <c r="J469" s="38" t="str">
        <f>VLOOKUP(G469,'MITRA (REFERENSI)'!$A:$Z,26,FALSE)</f>
        <v>#N/A</v>
      </c>
      <c r="K469" s="38" t="str">
        <f>VLOOKUP(G469,'MITRA (REFERENSI)'!$A:$Z,15,FALSE)</f>
        <v>#N/A</v>
      </c>
      <c r="L469" s="38" t="str">
        <f>VLOOKUP(G469,'MITRA (REFERENSI)'!$A:$Z,15,FALSE)</f>
        <v>#N/A</v>
      </c>
      <c r="M469" s="38" t="str">
        <f>IF(B469=1,'KELAS (REFERENSI)'!M469,IF(B469=2,'KELAS (REFERENSI)'!M484,IF(B469=3,'KELAS (REFERENSI)'!M499,IF(B469=4,'KELAS (REFERENSI)'!M514,""))))</f>
        <v/>
      </c>
      <c r="N469" s="38" t="str">
        <f>IF(B469=1,'KELAS (REFERENSI)'!N469,IF(B469=2,'KELAS (REFERENSI)'!N484,IF(B469=3,'KELAS (REFERENSI)'!N499,IF(B469=4,'KELAS (REFERENSI)'!N514,""))))</f>
        <v/>
      </c>
      <c r="O469" s="38" t="str">
        <f>IF(B469=1,'KELAS (REFERENSI)'!O469,IF(B469=2,'KELAS (REFERENSI)'!O484,IF(B469=3,'KELAS (REFERENSI)'!O499,IF(B469=4,'KELAS (REFERENSI)'!O514,""))))</f>
        <v/>
      </c>
      <c r="P469" s="38" t="str">
        <f>IF(B469=1,'KELAS (REFERENSI)'!P469,IF(B469=2,'KELAS (REFERENSI)'!P484,IF(B469=3,'KELAS (REFERENSI)'!P499,IF(B469=4,'KELAS (REFERENSI)'!P514,""))))</f>
        <v/>
      </c>
      <c r="Q469" s="38" t="str">
        <f t="shared" si="4"/>
        <v>BPS Kota Jakarta Timur</v>
      </c>
      <c r="R469" s="38" t="str">
        <f t="shared" si="56"/>
        <v/>
      </c>
      <c r="S469" s="38" t="str">
        <f t="shared" ref="S469:T469" si="477">S468</f>
        <v>15 Juni sampai dengan 31 Agustus 2026</v>
      </c>
      <c r="T469" s="38" t="str">
        <f t="shared" si="477"/>
        <v>31 Agustus 2026</v>
      </c>
      <c r="U469" s="41"/>
      <c r="V469" s="41"/>
      <c r="W469" s="42"/>
      <c r="X469" s="42"/>
      <c r="Y469" s="42"/>
      <c r="Z469" s="42"/>
    </row>
    <row r="470" ht="15.75" customHeight="1">
      <c r="A470" s="36" t="s">
        <v>5532</v>
      </c>
      <c r="B470" s="37"/>
      <c r="C470" s="37"/>
      <c r="D470" s="38" t="str">
        <f t="shared" si="1"/>
        <v/>
      </c>
      <c r="E470" s="38" t="str">
        <f>VLOOKUP(D470,'KELAS (REFERENSI)'!$E$1:$J$68,6,FALSE)</f>
        <v>#N/A</v>
      </c>
      <c r="F470" s="39" t="str">
        <f t="shared" si="2"/>
        <v>PETUGAS.0469/SPK/SE/PPL/3172/2026</v>
      </c>
      <c r="G470" s="40"/>
      <c r="H470" s="39" t="str">
        <f>VLOOKUP(G470,'MITRA (REFERENSI)'!$A:$Z,16,FALSE)</f>
        <v>#N/A</v>
      </c>
      <c r="I470" s="39" t="str">
        <f>VLOOKUP(G470,'MITRA (REFERENSI)'!$A:$Z,25,FALSE)</f>
        <v>#N/A</v>
      </c>
      <c r="J470" s="38" t="str">
        <f>VLOOKUP(G470,'MITRA (REFERENSI)'!$A:$Z,26,FALSE)</f>
        <v>#N/A</v>
      </c>
      <c r="K470" s="38" t="str">
        <f>VLOOKUP(G470,'MITRA (REFERENSI)'!$A:$Z,15,FALSE)</f>
        <v>#N/A</v>
      </c>
      <c r="L470" s="38" t="str">
        <f>VLOOKUP(G470,'MITRA (REFERENSI)'!$A:$Z,15,FALSE)</f>
        <v>#N/A</v>
      </c>
      <c r="M470" s="38" t="str">
        <f>IF(B470=1,'KELAS (REFERENSI)'!M470,IF(B470=2,'KELAS (REFERENSI)'!M485,IF(B470=3,'KELAS (REFERENSI)'!M500,IF(B470=4,'KELAS (REFERENSI)'!M515,""))))</f>
        <v/>
      </c>
      <c r="N470" s="38" t="str">
        <f>IF(B470=1,'KELAS (REFERENSI)'!N470,IF(B470=2,'KELAS (REFERENSI)'!N485,IF(B470=3,'KELAS (REFERENSI)'!N500,IF(B470=4,'KELAS (REFERENSI)'!N515,""))))</f>
        <v/>
      </c>
      <c r="O470" s="38" t="str">
        <f>IF(B470=1,'KELAS (REFERENSI)'!O470,IF(B470=2,'KELAS (REFERENSI)'!O485,IF(B470=3,'KELAS (REFERENSI)'!O500,IF(B470=4,'KELAS (REFERENSI)'!O515,""))))</f>
        <v/>
      </c>
      <c r="P470" s="38" t="str">
        <f>IF(B470=1,'KELAS (REFERENSI)'!P470,IF(B470=2,'KELAS (REFERENSI)'!P485,IF(B470=3,'KELAS (REFERENSI)'!P500,IF(B470=4,'KELAS (REFERENSI)'!P515,""))))</f>
        <v/>
      </c>
      <c r="Q470" s="38" t="str">
        <f t="shared" si="4"/>
        <v>BPS Kota Jakarta Timur</v>
      </c>
      <c r="R470" s="38" t="str">
        <f t="shared" si="56"/>
        <v/>
      </c>
      <c r="S470" s="38" t="str">
        <f t="shared" ref="S470:T470" si="478">S469</f>
        <v>15 Juni sampai dengan 31 Agustus 2026</v>
      </c>
      <c r="T470" s="38" t="str">
        <f t="shared" si="478"/>
        <v>31 Agustus 2026</v>
      </c>
      <c r="U470" s="41"/>
      <c r="V470" s="41"/>
      <c r="W470" s="42"/>
      <c r="X470" s="42"/>
      <c r="Y470" s="42"/>
      <c r="Z470" s="42"/>
    </row>
    <row r="471" ht="15.75" customHeight="1">
      <c r="A471" s="36" t="s">
        <v>5533</v>
      </c>
      <c r="B471" s="37"/>
      <c r="C471" s="37"/>
      <c r="D471" s="38" t="str">
        <f t="shared" si="1"/>
        <v/>
      </c>
      <c r="E471" s="38" t="str">
        <f>VLOOKUP(D471,'KELAS (REFERENSI)'!$E$1:$J$68,6,FALSE)</f>
        <v>#N/A</v>
      </c>
      <c r="F471" s="39" t="str">
        <f t="shared" si="2"/>
        <v>PETUGAS.0470/SPK/SE/PPL/3172/2026</v>
      </c>
      <c r="G471" s="40"/>
      <c r="H471" s="39" t="str">
        <f>VLOOKUP(G471,'MITRA (REFERENSI)'!$A:$Z,16,FALSE)</f>
        <v>#N/A</v>
      </c>
      <c r="I471" s="39" t="str">
        <f>VLOOKUP(G471,'MITRA (REFERENSI)'!$A:$Z,25,FALSE)</f>
        <v>#N/A</v>
      </c>
      <c r="J471" s="38" t="str">
        <f>VLOOKUP(G471,'MITRA (REFERENSI)'!$A:$Z,26,FALSE)</f>
        <v>#N/A</v>
      </c>
      <c r="K471" s="38" t="str">
        <f>VLOOKUP(G471,'MITRA (REFERENSI)'!$A:$Z,15,FALSE)</f>
        <v>#N/A</v>
      </c>
      <c r="L471" s="38" t="str">
        <f>VLOOKUP(G471,'MITRA (REFERENSI)'!$A:$Z,15,FALSE)</f>
        <v>#N/A</v>
      </c>
      <c r="M471" s="38" t="str">
        <f>IF(B471=1,'KELAS (REFERENSI)'!M471,IF(B471=2,'KELAS (REFERENSI)'!M486,IF(B471=3,'KELAS (REFERENSI)'!M501,IF(B471=4,'KELAS (REFERENSI)'!M516,""))))</f>
        <v/>
      </c>
      <c r="N471" s="38" t="str">
        <f>IF(B471=1,'KELAS (REFERENSI)'!N471,IF(B471=2,'KELAS (REFERENSI)'!N486,IF(B471=3,'KELAS (REFERENSI)'!N501,IF(B471=4,'KELAS (REFERENSI)'!N516,""))))</f>
        <v/>
      </c>
      <c r="O471" s="38" t="str">
        <f>IF(B471=1,'KELAS (REFERENSI)'!O471,IF(B471=2,'KELAS (REFERENSI)'!O486,IF(B471=3,'KELAS (REFERENSI)'!O501,IF(B471=4,'KELAS (REFERENSI)'!O516,""))))</f>
        <v/>
      </c>
      <c r="P471" s="38" t="str">
        <f>IF(B471=1,'KELAS (REFERENSI)'!P471,IF(B471=2,'KELAS (REFERENSI)'!P486,IF(B471=3,'KELAS (REFERENSI)'!P501,IF(B471=4,'KELAS (REFERENSI)'!P516,""))))</f>
        <v/>
      </c>
      <c r="Q471" s="38" t="str">
        <f t="shared" si="4"/>
        <v>BPS Kota Jakarta Timur</v>
      </c>
      <c r="R471" s="38" t="str">
        <f t="shared" si="56"/>
        <v/>
      </c>
      <c r="S471" s="38" t="str">
        <f t="shared" ref="S471:T471" si="479">S470</f>
        <v>15 Juni sampai dengan 31 Agustus 2026</v>
      </c>
      <c r="T471" s="38" t="str">
        <f t="shared" si="479"/>
        <v>31 Agustus 2026</v>
      </c>
      <c r="U471" s="41"/>
      <c r="V471" s="41"/>
      <c r="W471" s="42"/>
      <c r="X471" s="42"/>
      <c r="Y471" s="42"/>
      <c r="Z471" s="42"/>
    </row>
    <row r="472" ht="15.75" customHeight="1">
      <c r="A472" s="36" t="s">
        <v>5534</v>
      </c>
      <c r="B472" s="37"/>
      <c r="C472" s="37"/>
      <c r="D472" s="38" t="str">
        <f t="shared" si="1"/>
        <v/>
      </c>
      <c r="E472" s="38" t="str">
        <f>VLOOKUP(D472,'KELAS (REFERENSI)'!$E$1:$J$68,6,FALSE)</f>
        <v>#N/A</v>
      </c>
      <c r="F472" s="39" t="str">
        <f t="shared" si="2"/>
        <v>PETUGAS.0471/SPK/SE/PPL/3172/2026</v>
      </c>
      <c r="G472" s="40"/>
      <c r="H472" s="39" t="str">
        <f>VLOOKUP(G472,'MITRA (REFERENSI)'!$A:$Z,16,FALSE)</f>
        <v>#N/A</v>
      </c>
      <c r="I472" s="39" t="str">
        <f>VLOOKUP(G472,'MITRA (REFERENSI)'!$A:$Z,25,FALSE)</f>
        <v>#N/A</v>
      </c>
      <c r="J472" s="38" t="str">
        <f>VLOOKUP(G472,'MITRA (REFERENSI)'!$A:$Z,26,FALSE)</f>
        <v>#N/A</v>
      </c>
      <c r="K472" s="38" t="str">
        <f>VLOOKUP(G472,'MITRA (REFERENSI)'!$A:$Z,15,FALSE)</f>
        <v>#N/A</v>
      </c>
      <c r="L472" s="38" t="str">
        <f>VLOOKUP(G472,'MITRA (REFERENSI)'!$A:$Z,15,FALSE)</f>
        <v>#N/A</v>
      </c>
      <c r="M472" s="38" t="str">
        <f>IF(B472=1,'KELAS (REFERENSI)'!M472,IF(B472=2,'KELAS (REFERENSI)'!M487,IF(B472=3,'KELAS (REFERENSI)'!M502,IF(B472=4,'KELAS (REFERENSI)'!M517,""))))</f>
        <v/>
      </c>
      <c r="N472" s="38" t="str">
        <f>IF(B472=1,'KELAS (REFERENSI)'!N472,IF(B472=2,'KELAS (REFERENSI)'!N487,IF(B472=3,'KELAS (REFERENSI)'!N502,IF(B472=4,'KELAS (REFERENSI)'!N517,""))))</f>
        <v/>
      </c>
      <c r="O472" s="38" t="str">
        <f>IF(B472=1,'KELAS (REFERENSI)'!O472,IF(B472=2,'KELAS (REFERENSI)'!O487,IF(B472=3,'KELAS (REFERENSI)'!O502,IF(B472=4,'KELAS (REFERENSI)'!O517,""))))</f>
        <v/>
      </c>
      <c r="P472" s="38" t="str">
        <f>IF(B472=1,'KELAS (REFERENSI)'!P472,IF(B472=2,'KELAS (REFERENSI)'!P487,IF(B472=3,'KELAS (REFERENSI)'!P502,IF(B472=4,'KELAS (REFERENSI)'!P517,""))))</f>
        <v/>
      </c>
      <c r="Q472" s="38" t="str">
        <f t="shared" si="4"/>
        <v>BPS Kota Jakarta Timur</v>
      </c>
      <c r="R472" s="38" t="str">
        <f t="shared" si="56"/>
        <v/>
      </c>
      <c r="S472" s="38" t="str">
        <f t="shared" ref="S472:T472" si="480">S471</f>
        <v>15 Juni sampai dengan 31 Agustus 2026</v>
      </c>
      <c r="T472" s="38" t="str">
        <f t="shared" si="480"/>
        <v>31 Agustus 2026</v>
      </c>
      <c r="U472" s="41"/>
      <c r="V472" s="41"/>
      <c r="W472" s="42"/>
      <c r="X472" s="42"/>
      <c r="Y472" s="42"/>
      <c r="Z472" s="42"/>
    </row>
    <row r="473" ht="15.75" customHeight="1">
      <c r="A473" s="36" t="s">
        <v>5535</v>
      </c>
      <c r="B473" s="37"/>
      <c r="C473" s="37"/>
      <c r="D473" s="38" t="str">
        <f t="shared" si="1"/>
        <v/>
      </c>
      <c r="E473" s="38" t="str">
        <f>VLOOKUP(D473,'KELAS (REFERENSI)'!$E$1:$J$68,6,FALSE)</f>
        <v>#N/A</v>
      </c>
      <c r="F473" s="39" t="str">
        <f t="shared" si="2"/>
        <v>PETUGAS.0472/SPK/SE/PPL/3172/2026</v>
      </c>
      <c r="G473" s="40"/>
      <c r="H473" s="39" t="str">
        <f>VLOOKUP(G473,'MITRA (REFERENSI)'!$A:$Z,16,FALSE)</f>
        <v>#N/A</v>
      </c>
      <c r="I473" s="39" t="str">
        <f>VLOOKUP(G473,'MITRA (REFERENSI)'!$A:$Z,25,FALSE)</f>
        <v>#N/A</v>
      </c>
      <c r="J473" s="38" t="str">
        <f>VLOOKUP(G473,'MITRA (REFERENSI)'!$A:$Z,26,FALSE)</f>
        <v>#N/A</v>
      </c>
      <c r="K473" s="38" t="str">
        <f>VLOOKUP(G473,'MITRA (REFERENSI)'!$A:$Z,15,FALSE)</f>
        <v>#N/A</v>
      </c>
      <c r="L473" s="38" t="str">
        <f>VLOOKUP(G473,'MITRA (REFERENSI)'!$A:$Z,15,FALSE)</f>
        <v>#N/A</v>
      </c>
      <c r="M473" s="38" t="str">
        <f>IF(B473=1,'KELAS (REFERENSI)'!M473,IF(B473=2,'KELAS (REFERENSI)'!M488,IF(B473=3,'KELAS (REFERENSI)'!M503,IF(B473=4,'KELAS (REFERENSI)'!M518,""))))</f>
        <v/>
      </c>
      <c r="N473" s="38" t="str">
        <f>IF(B473=1,'KELAS (REFERENSI)'!N473,IF(B473=2,'KELAS (REFERENSI)'!N488,IF(B473=3,'KELAS (REFERENSI)'!N503,IF(B473=4,'KELAS (REFERENSI)'!N518,""))))</f>
        <v/>
      </c>
      <c r="O473" s="38" t="str">
        <f>IF(B473=1,'KELAS (REFERENSI)'!O473,IF(B473=2,'KELAS (REFERENSI)'!O488,IF(B473=3,'KELAS (REFERENSI)'!O503,IF(B473=4,'KELAS (REFERENSI)'!O518,""))))</f>
        <v/>
      </c>
      <c r="P473" s="38" t="str">
        <f>IF(B473=1,'KELAS (REFERENSI)'!P473,IF(B473=2,'KELAS (REFERENSI)'!P488,IF(B473=3,'KELAS (REFERENSI)'!P503,IF(B473=4,'KELAS (REFERENSI)'!P518,""))))</f>
        <v/>
      </c>
      <c r="Q473" s="38" t="str">
        <f t="shared" si="4"/>
        <v>BPS Kota Jakarta Timur</v>
      </c>
      <c r="R473" s="38" t="str">
        <f t="shared" si="56"/>
        <v/>
      </c>
      <c r="S473" s="38" t="str">
        <f t="shared" ref="S473:T473" si="481">S472</f>
        <v>15 Juni sampai dengan 31 Agustus 2026</v>
      </c>
      <c r="T473" s="38" t="str">
        <f t="shared" si="481"/>
        <v>31 Agustus 2026</v>
      </c>
      <c r="U473" s="41"/>
      <c r="V473" s="41"/>
      <c r="W473" s="42"/>
      <c r="X473" s="42"/>
      <c r="Y473" s="42"/>
      <c r="Z473" s="42"/>
    </row>
    <row r="474" ht="15.75" customHeight="1">
      <c r="A474" s="36" t="s">
        <v>5536</v>
      </c>
      <c r="B474" s="37"/>
      <c r="C474" s="37"/>
      <c r="D474" s="38" t="str">
        <f t="shared" si="1"/>
        <v/>
      </c>
      <c r="E474" s="38" t="str">
        <f>VLOOKUP(D474,'KELAS (REFERENSI)'!$E$1:$J$68,6,FALSE)</f>
        <v>#N/A</v>
      </c>
      <c r="F474" s="39" t="str">
        <f t="shared" si="2"/>
        <v>PETUGAS.0473/SPK/SE/PPL/3172/2026</v>
      </c>
      <c r="G474" s="40"/>
      <c r="H474" s="39" t="str">
        <f>VLOOKUP(G474,'MITRA (REFERENSI)'!$A:$Z,16,FALSE)</f>
        <v>#N/A</v>
      </c>
      <c r="I474" s="39" t="str">
        <f>VLOOKUP(G474,'MITRA (REFERENSI)'!$A:$Z,25,FALSE)</f>
        <v>#N/A</v>
      </c>
      <c r="J474" s="38" t="str">
        <f>VLOOKUP(G474,'MITRA (REFERENSI)'!$A:$Z,26,FALSE)</f>
        <v>#N/A</v>
      </c>
      <c r="K474" s="38" t="str">
        <f>VLOOKUP(G474,'MITRA (REFERENSI)'!$A:$Z,15,FALSE)</f>
        <v>#N/A</v>
      </c>
      <c r="L474" s="38" t="str">
        <f>VLOOKUP(G474,'MITRA (REFERENSI)'!$A:$Z,15,FALSE)</f>
        <v>#N/A</v>
      </c>
      <c r="M474" s="38" t="str">
        <f>IF(B474=1,'KELAS (REFERENSI)'!M474,IF(B474=2,'KELAS (REFERENSI)'!M489,IF(B474=3,'KELAS (REFERENSI)'!M504,IF(B474=4,'KELAS (REFERENSI)'!M519,""))))</f>
        <v/>
      </c>
      <c r="N474" s="38" t="str">
        <f>IF(B474=1,'KELAS (REFERENSI)'!N474,IF(B474=2,'KELAS (REFERENSI)'!N489,IF(B474=3,'KELAS (REFERENSI)'!N504,IF(B474=4,'KELAS (REFERENSI)'!N519,""))))</f>
        <v/>
      </c>
      <c r="O474" s="38" t="str">
        <f>IF(B474=1,'KELAS (REFERENSI)'!O474,IF(B474=2,'KELAS (REFERENSI)'!O489,IF(B474=3,'KELAS (REFERENSI)'!O504,IF(B474=4,'KELAS (REFERENSI)'!O519,""))))</f>
        <v/>
      </c>
      <c r="P474" s="38" t="str">
        <f>IF(B474=1,'KELAS (REFERENSI)'!P474,IF(B474=2,'KELAS (REFERENSI)'!P489,IF(B474=3,'KELAS (REFERENSI)'!P504,IF(B474=4,'KELAS (REFERENSI)'!P519,""))))</f>
        <v/>
      </c>
      <c r="Q474" s="38" t="str">
        <f t="shared" si="4"/>
        <v>BPS Kota Jakarta Timur</v>
      </c>
      <c r="R474" s="38" t="str">
        <f t="shared" si="56"/>
        <v/>
      </c>
      <c r="S474" s="38" t="str">
        <f t="shared" ref="S474:T474" si="482">S473</f>
        <v>15 Juni sampai dengan 31 Agustus 2026</v>
      </c>
      <c r="T474" s="38" t="str">
        <f t="shared" si="482"/>
        <v>31 Agustus 2026</v>
      </c>
      <c r="U474" s="41"/>
      <c r="V474" s="41"/>
      <c r="W474" s="42"/>
      <c r="X474" s="42"/>
      <c r="Y474" s="42"/>
      <c r="Z474" s="42"/>
    </row>
    <row r="475" ht="15.75" customHeight="1">
      <c r="A475" s="36" t="s">
        <v>5537</v>
      </c>
      <c r="B475" s="37"/>
      <c r="C475" s="37"/>
      <c r="D475" s="38" t="str">
        <f t="shared" si="1"/>
        <v/>
      </c>
      <c r="E475" s="38" t="str">
        <f>VLOOKUP(D475,'KELAS (REFERENSI)'!$E$1:$J$68,6,FALSE)</f>
        <v>#N/A</v>
      </c>
      <c r="F475" s="39" t="str">
        <f t="shared" si="2"/>
        <v>PETUGAS.0474/SPK/SE/PPL/3172/2026</v>
      </c>
      <c r="G475" s="40"/>
      <c r="H475" s="39" t="str">
        <f>VLOOKUP(G475,'MITRA (REFERENSI)'!$A:$Z,16,FALSE)</f>
        <v>#N/A</v>
      </c>
      <c r="I475" s="39" t="str">
        <f>VLOOKUP(G475,'MITRA (REFERENSI)'!$A:$Z,25,FALSE)</f>
        <v>#N/A</v>
      </c>
      <c r="J475" s="38" t="str">
        <f>VLOOKUP(G475,'MITRA (REFERENSI)'!$A:$Z,26,FALSE)</f>
        <v>#N/A</v>
      </c>
      <c r="K475" s="38" t="str">
        <f>VLOOKUP(G475,'MITRA (REFERENSI)'!$A:$Z,15,FALSE)</f>
        <v>#N/A</v>
      </c>
      <c r="L475" s="38" t="str">
        <f>VLOOKUP(G475,'MITRA (REFERENSI)'!$A:$Z,15,FALSE)</f>
        <v>#N/A</v>
      </c>
      <c r="M475" s="38" t="str">
        <f>IF(B475=1,'KELAS (REFERENSI)'!M475,IF(B475=2,'KELAS (REFERENSI)'!M490,IF(B475=3,'KELAS (REFERENSI)'!M505,IF(B475=4,'KELAS (REFERENSI)'!M520,""))))</f>
        <v/>
      </c>
      <c r="N475" s="38" t="str">
        <f>IF(B475=1,'KELAS (REFERENSI)'!N475,IF(B475=2,'KELAS (REFERENSI)'!N490,IF(B475=3,'KELAS (REFERENSI)'!N505,IF(B475=4,'KELAS (REFERENSI)'!N520,""))))</f>
        <v/>
      </c>
      <c r="O475" s="38" t="str">
        <f>IF(B475=1,'KELAS (REFERENSI)'!O475,IF(B475=2,'KELAS (REFERENSI)'!O490,IF(B475=3,'KELAS (REFERENSI)'!O505,IF(B475=4,'KELAS (REFERENSI)'!O520,""))))</f>
        <v/>
      </c>
      <c r="P475" s="38" t="str">
        <f>IF(B475=1,'KELAS (REFERENSI)'!P475,IF(B475=2,'KELAS (REFERENSI)'!P490,IF(B475=3,'KELAS (REFERENSI)'!P505,IF(B475=4,'KELAS (REFERENSI)'!P520,""))))</f>
        <v/>
      </c>
      <c r="Q475" s="38" t="str">
        <f t="shared" si="4"/>
        <v>BPS Kota Jakarta Timur</v>
      </c>
      <c r="R475" s="38" t="str">
        <f t="shared" si="56"/>
        <v/>
      </c>
      <c r="S475" s="38" t="str">
        <f t="shared" ref="S475:T475" si="483">S474</f>
        <v>15 Juni sampai dengan 31 Agustus 2026</v>
      </c>
      <c r="T475" s="38" t="str">
        <f t="shared" si="483"/>
        <v>31 Agustus 2026</v>
      </c>
      <c r="U475" s="41"/>
      <c r="V475" s="41"/>
      <c r="W475" s="42"/>
      <c r="X475" s="42"/>
      <c r="Y475" s="42"/>
      <c r="Z475" s="42"/>
    </row>
    <row r="476" ht="15.75" customHeight="1">
      <c r="A476" s="36" t="s">
        <v>5538</v>
      </c>
      <c r="B476" s="37"/>
      <c r="C476" s="37"/>
      <c r="D476" s="38" t="str">
        <f t="shared" si="1"/>
        <v/>
      </c>
      <c r="E476" s="38" t="str">
        <f>VLOOKUP(D476,'KELAS (REFERENSI)'!$E$1:$J$68,6,FALSE)</f>
        <v>#N/A</v>
      </c>
      <c r="F476" s="39" t="str">
        <f t="shared" si="2"/>
        <v>PETUGAS.0475/SPK/SE/PPL/3172/2026</v>
      </c>
      <c r="G476" s="40"/>
      <c r="H476" s="39" t="str">
        <f>VLOOKUP(G476,'MITRA (REFERENSI)'!$A:$Z,16,FALSE)</f>
        <v>#N/A</v>
      </c>
      <c r="I476" s="39" t="str">
        <f>VLOOKUP(G476,'MITRA (REFERENSI)'!$A:$Z,25,FALSE)</f>
        <v>#N/A</v>
      </c>
      <c r="J476" s="38" t="str">
        <f>VLOOKUP(G476,'MITRA (REFERENSI)'!$A:$Z,26,FALSE)</f>
        <v>#N/A</v>
      </c>
      <c r="K476" s="38" t="str">
        <f>VLOOKUP(G476,'MITRA (REFERENSI)'!$A:$Z,15,FALSE)</f>
        <v>#N/A</v>
      </c>
      <c r="L476" s="38" t="str">
        <f>VLOOKUP(G476,'MITRA (REFERENSI)'!$A:$Z,15,FALSE)</f>
        <v>#N/A</v>
      </c>
      <c r="M476" s="38" t="str">
        <f>IF(B476=1,'KELAS (REFERENSI)'!M476,IF(B476=2,'KELAS (REFERENSI)'!M491,IF(B476=3,'KELAS (REFERENSI)'!M506,IF(B476=4,'KELAS (REFERENSI)'!M521,""))))</f>
        <v/>
      </c>
      <c r="N476" s="38" t="str">
        <f>IF(B476=1,'KELAS (REFERENSI)'!N476,IF(B476=2,'KELAS (REFERENSI)'!N491,IF(B476=3,'KELAS (REFERENSI)'!N506,IF(B476=4,'KELAS (REFERENSI)'!N521,""))))</f>
        <v/>
      </c>
      <c r="O476" s="38" t="str">
        <f>IF(B476=1,'KELAS (REFERENSI)'!O476,IF(B476=2,'KELAS (REFERENSI)'!O491,IF(B476=3,'KELAS (REFERENSI)'!O506,IF(B476=4,'KELAS (REFERENSI)'!O521,""))))</f>
        <v/>
      </c>
      <c r="P476" s="38" t="str">
        <f>IF(B476=1,'KELAS (REFERENSI)'!P476,IF(B476=2,'KELAS (REFERENSI)'!P491,IF(B476=3,'KELAS (REFERENSI)'!P506,IF(B476=4,'KELAS (REFERENSI)'!P521,""))))</f>
        <v/>
      </c>
      <c r="Q476" s="38" t="str">
        <f t="shared" si="4"/>
        <v>BPS Kota Jakarta Timur</v>
      </c>
      <c r="R476" s="38" t="str">
        <f t="shared" si="56"/>
        <v/>
      </c>
      <c r="S476" s="38" t="str">
        <f t="shared" ref="S476:T476" si="484">S475</f>
        <v>15 Juni sampai dengan 31 Agustus 2026</v>
      </c>
      <c r="T476" s="38" t="str">
        <f t="shared" si="484"/>
        <v>31 Agustus 2026</v>
      </c>
      <c r="U476" s="41"/>
      <c r="V476" s="41"/>
      <c r="W476" s="42"/>
      <c r="X476" s="42"/>
      <c r="Y476" s="42"/>
      <c r="Z476" s="42"/>
    </row>
    <row r="477" ht="15.75" customHeight="1">
      <c r="A477" s="36" t="s">
        <v>5539</v>
      </c>
      <c r="B477" s="37"/>
      <c r="C477" s="37"/>
      <c r="D477" s="38" t="str">
        <f t="shared" si="1"/>
        <v/>
      </c>
      <c r="E477" s="38" t="str">
        <f>VLOOKUP(D477,'KELAS (REFERENSI)'!$E$1:$J$68,6,FALSE)</f>
        <v>#N/A</v>
      </c>
      <c r="F477" s="39" t="str">
        <f t="shared" si="2"/>
        <v>PETUGAS.0476/SPK/SE/PPL/3172/2026</v>
      </c>
      <c r="G477" s="40"/>
      <c r="H477" s="39" t="str">
        <f>VLOOKUP(G477,'MITRA (REFERENSI)'!$A:$Z,16,FALSE)</f>
        <v>#N/A</v>
      </c>
      <c r="I477" s="39" t="str">
        <f>VLOOKUP(G477,'MITRA (REFERENSI)'!$A:$Z,25,FALSE)</f>
        <v>#N/A</v>
      </c>
      <c r="J477" s="38" t="str">
        <f>VLOOKUP(G477,'MITRA (REFERENSI)'!$A:$Z,26,FALSE)</f>
        <v>#N/A</v>
      </c>
      <c r="K477" s="38" t="str">
        <f>VLOOKUP(G477,'MITRA (REFERENSI)'!$A:$Z,15,FALSE)</f>
        <v>#N/A</v>
      </c>
      <c r="L477" s="38" t="str">
        <f>VLOOKUP(G477,'MITRA (REFERENSI)'!$A:$Z,15,FALSE)</f>
        <v>#N/A</v>
      </c>
      <c r="M477" s="38" t="str">
        <f>IF(B477=1,'KELAS (REFERENSI)'!M477,IF(B477=2,'KELAS (REFERENSI)'!M492,IF(B477=3,'KELAS (REFERENSI)'!M507,IF(B477=4,'KELAS (REFERENSI)'!M522,""))))</f>
        <v/>
      </c>
      <c r="N477" s="38" t="str">
        <f>IF(B477=1,'KELAS (REFERENSI)'!N477,IF(B477=2,'KELAS (REFERENSI)'!N492,IF(B477=3,'KELAS (REFERENSI)'!N507,IF(B477=4,'KELAS (REFERENSI)'!N522,""))))</f>
        <v/>
      </c>
      <c r="O477" s="38" t="str">
        <f>IF(B477=1,'KELAS (REFERENSI)'!O477,IF(B477=2,'KELAS (REFERENSI)'!O492,IF(B477=3,'KELAS (REFERENSI)'!O507,IF(B477=4,'KELAS (REFERENSI)'!O522,""))))</f>
        <v/>
      </c>
      <c r="P477" s="38" t="str">
        <f>IF(B477=1,'KELAS (REFERENSI)'!P477,IF(B477=2,'KELAS (REFERENSI)'!P492,IF(B477=3,'KELAS (REFERENSI)'!P507,IF(B477=4,'KELAS (REFERENSI)'!P522,""))))</f>
        <v/>
      </c>
      <c r="Q477" s="38" t="str">
        <f t="shared" si="4"/>
        <v>BPS Kota Jakarta Timur</v>
      </c>
      <c r="R477" s="38" t="str">
        <f t="shared" si="56"/>
        <v/>
      </c>
      <c r="S477" s="38" t="str">
        <f t="shared" ref="S477:T477" si="485">S476</f>
        <v>15 Juni sampai dengan 31 Agustus 2026</v>
      </c>
      <c r="T477" s="38" t="str">
        <f t="shared" si="485"/>
        <v>31 Agustus 2026</v>
      </c>
      <c r="U477" s="41"/>
      <c r="V477" s="41"/>
      <c r="W477" s="42"/>
      <c r="X477" s="42"/>
      <c r="Y477" s="42"/>
      <c r="Z477" s="42"/>
    </row>
    <row r="478" ht="15.75" customHeight="1">
      <c r="A478" s="36" t="s">
        <v>5540</v>
      </c>
      <c r="B478" s="37"/>
      <c r="C478" s="37"/>
      <c r="D478" s="38" t="str">
        <f t="shared" si="1"/>
        <v/>
      </c>
      <c r="E478" s="38" t="str">
        <f>VLOOKUP(D478,'KELAS (REFERENSI)'!$E$1:$J$68,6,FALSE)</f>
        <v>#N/A</v>
      </c>
      <c r="F478" s="39" t="str">
        <f t="shared" si="2"/>
        <v>PETUGAS.0477/SPK/SE/PPL/3172/2026</v>
      </c>
      <c r="G478" s="40"/>
      <c r="H478" s="39" t="str">
        <f>VLOOKUP(G478,'MITRA (REFERENSI)'!$A:$Z,16,FALSE)</f>
        <v>#N/A</v>
      </c>
      <c r="I478" s="39" t="str">
        <f>VLOOKUP(G478,'MITRA (REFERENSI)'!$A:$Z,25,FALSE)</f>
        <v>#N/A</v>
      </c>
      <c r="J478" s="38" t="str">
        <f>VLOOKUP(G478,'MITRA (REFERENSI)'!$A:$Z,26,FALSE)</f>
        <v>#N/A</v>
      </c>
      <c r="K478" s="38" t="str">
        <f>VLOOKUP(G478,'MITRA (REFERENSI)'!$A:$Z,15,FALSE)</f>
        <v>#N/A</v>
      </c>
      <c r="L478" s="38" t="str">
        <f>VLOOKUP(G478,'MITRA (REFERENSI)'!$A:$Z,15,FALSE)</f>
        <v>#N/A</v>
      </c>
      <c r="M478" s="38" t="str">
        <f>IF(B478=1,'KELAS (REFERENSI)'!M478,IF(B478=2,'KELAS (REFERENSI)'!M493,IF(B478=3,'KELAS (REFERENSI)'!M508,IF(B478=4,'KELAS (REFERENSI)'!M523,""))))</f>
        <v/>
      </c>
      <c r="N478" s="38" t="str">
        <f>IF(B478=1,'KELAS (REFERENSI)'!N478,IF(B478=2,'KELAS (REFERENSI)'!N493,IF(B478=3,'KELAS (REFERENSI)'!N508,IF(B478=4,'KELAS (REFERENSI)'!N523,""))))</f>
        <v/>
      </c>
      <c r="O478" s="38" t="str">
        <f>IF(B478=1,'KELAS (REFERENSI)'!O478,IF(B478=2,'KELAS (REFERENSI)'!O493,IF(B478=3,'KELAS (REFERENSI)'!O508,IF(B478=4,'KELAS (REFERENSI)'!O523,""))))</f>
        <v/>
      </c>
      <c r="P478" s="38" t="str">
        <f>IF(B478=1,'KELAS (REFERENSI)'!P478,IF(B478=2,'KELAS (REFERENSI)'!P493,IF(B478=3,'KELAS (REFERENSI)'!P508,IF(B478=4,'KELAS (REFERENSI)'!P523,""))))</f>
        <v/>
      </c>
      <c r="Q478" s="38" t="str">
        <f t="shared" si="4"/>
        <v>BPS Kota Jakarta Timur</v>
      </c>
      <c r="R478" s="38" t="str">
        <f t="shared" si="56"/>
        <v/>
      </c>
      <c r="S478" s="38" t="str">
        <f t="shared" ref="S478:T478" si="486">S477</f>
        <v>15 Juni sampai dengan 31 Agustus 2026</v>
      </c>
      <c r="T478" s="38" t="str">
        <f t="shared" si="486"/>
        <v>31 Agustus 2026</v>
      </c>
      <c r="U478" s="41"/>
      <c r="V478" s="41"/>
      <c r="W478" s="42"/>
      <c r="X478" s="42"/>
      <c r="Y478" s="42"/>
      <c r="Z478" s="42"/>
    </row>
    <row r="479" ht="15.75" customHeight="1">
      <c r="A479" s="36" t="s">
        <v>5541</v>
      </c>
      <c r="B479" s="37"/>
      <c r="C479" s="37"/>
      <c r="D479" s="38" t="str">
        <f t="shared" si="1"/>
        <v/>
      </c>
      <c r="E479" s="38" t="str">
        <f>VLOOKUP(D479,'KELAS (REFERENSI)'!$E$1:$J$68,6,FALSE)</f>
        <v>#N/A</v>
      </c>
      <c r="F479" s="39" t="str">
        <f t="shared" si="2"/>
        <v>PETUGAS.0478/SPK/SE/PPL/3172/2026</v>
      </c>
      <c r="G479" s="40"/>
      <c r="H479" s="39" t="str">
        <f>VLOOKUP(G479,'MITRA (REFERENSI)'!$A:$Z,16,FALSE)</f>
        <v>#N/A</v>
      </c>
      <c r="I479" s="39" t="str">
        <f>VLOOKUP(G479,'MITRA (REFERENSI)'!$A:$Z,25,FALSE)</f>
        <v>#N/A</v>
      </c>
      <c r="J479" s="38" t="str">
        <f>VLOOKUP(G479,'MITRA (REFERENSI)'!$A:$Z,26,FALSE)</f>
        <v>#N/A</v>
      </c>
      <c r="K479" s="38" t="str">
        <f>VLOOKUP(G479,'MITRA (REFERENSI)'!$A:$Z,15,FALSE)</f>
        <v>#N/A</v>
      </c>
      <c r="L479" s="38" t="str">
        <f>VLOOKUP(G479,'MITRA (REFERENSI)'!$A:$Z,15,FALSE)</f>
        <v>#N/A</v>
      </c>
      <c r="M479" s="38" t="str">
        <f>IF(B479=1,'KELAS (REFERENSI)'!M479,IF(B479=2,'KELAS (REFERENSI)'!M494,IF(B479=3,'KELAS (REFERENSI)'!M509,IF(B479=4,'KELAS (REFERENSI)'!M524,""))))</f>
        <v/>
      </c>
      <c r="N479" s="38" t="str">
        <f>IF(B479=1,'KELAS (REFERENSI)'!N479,IF(B479=2,'KELAS (REFERENSI)'!N494,IF(B479=3,'KELAS (REFERENSI)'!N509,IF(B479=4,'KELAS (REFERENSI)'!N524,""))))</f>
        <v/>
      </c>
      <c r="O479" s="38" t="str">
        <f>IF(B479=1,'KELAS (REFERENSI)'!O479,IF(B479=2,'KELAS (REFERENSI)'!O494,IF(B479=3,'KELAS (REFERENSI)'!O509,IF(B479=4,'KELAS (REFERENSI)'!O524,""))))</f>
        <v/>
      </c>
      <c r="P479" s="38" t="str">
        <f>IF(B479=1,'KELAS (REFERENSI)'!P479,IF(B479=2,'KELAS (REFERENSI)'!P494,IF(B479=3,'KELAS (REFERENSI)'!P509,IF(B479=4,'KELAS (REFERENSI)'!P524,""))))</f>
        <v/>
      </c>
      <c r="Q479" s="38" t="str">
        <f t="shared" si="4"/>
        <v>BPS Kota Jakarta Timur</v>
      </c>
      <c r="R479" s="38" t="str">
        <f t="shared" si="56"/>
        <v/>
      </c>
      <c r="S479" s="38" t="str">
        <f t="shared" ref="S479:T479" si="487">S478</f>
        <v>15 Juni sampai dengan 31 Agustus 2026</v>
      </c>
      <c r="T479" s="38" t="str">
        <f t="shared" si="487"/>
        <v>31 Agustus 2026</v>
      </c>
      <c r="U479" s="41"/>
      <c r="V479" s="41"/>
      <c r="W479" s="42"/>
      <c r="X479" s="42"/>
      <c r="Y479" s="42"/>
      <c r="Z479" s="42"/>
    </row>
    <row r="480" ht="15.75" customHeight="1">
      <c r="A480" s="36" t="s">
        <v>5542</v>
      </c>
      <c r="B480" s="37"/>
      <c r="C480" s="37"/>
      <c r="D480" s="38" t="str">
        <f t="shared" si="1"/>
        <v/>
      </c>
      <c r="E480" s="38" t="str">
        <f>VLOOKUP(D480,'KELAS (REFERENSI)'!$E$1:$J$68,6,FALSE)</f>
        <v>#N/A</v>
      </c>
      <c r="F480" s="39" t="str">
        <f t="shared" si="2"/>
        <v>PETUGAS.0479/SPK/SE/PPL/3172/2026</v>
      </c>
      <c r="G480" s="40"/>
      <c r="H480" s="39" t="str">
        <f>VLOOKUP(G480,'MITRA (REFERENSI)'!$A:$Z,16,FALSE)</f>
        <v>#N/A</v>
      </c>
      <c r="I480" s="39" t="str">
        <f>VLOOKUP(G480,'MITRA (REFERENSI)'!$A:$Z,25,FALSE)</f>
        <v>#N/A</v>
      </c>
      <c r="J480" s="38" t="str">
        <f>VLOOKUP(G480,'MITRA (REFERENSI)'!$A:$Z,26,FALSE)</f>
        <v>#N/A</v>
      </c>
      <c r="K480" s="38" t="str">
        <f>VLOOKUP(G480,'MITRA (REFERENSI)'!$A:$Z,15,FALSE)</f>
        <v>#N/A</v>
      </c>
      <c r="L480" s="38" t="str">
        <f>VLOOKUP(G480,'MITRA (REFERENSI)'!$A:$Z,15,FALSE)</f>
        <v>#N/A</v>
      </c>
      <c r="M480" s="38" t="str">
        <f>IF(B480=1,'KELAS (REFERENSI)'!M480,IF(B480=2,'KELAS (REFERENSI)'!M495,IF(B480=3,'KELAS (REFERENSI)'!M510,IF(B480=4,'KELAS (REFERENSI)'!M525,""))))</f>
        <v/>
      </c>
      <c r="N480" s="38" t="str">
        <f>IF(B480=1,'KELAS (REFERENSI)'!N480,IF(B480=2,'KELAS (REFERENSI)'!N495,IF(B480=3,'KELAS (REFERENSI)'!N510,IF(B480=4,'KELAS (REFERENSI)'!N525,""))))</f>
        <v/>
      </c>
      <c r="O480" s="38" t="str">
        <f>IF(B480=1,'KELAS (REFERENSI)'!O480,IF(B480=2,'KELAS (REFERENSI)'!O495,IF(B480=3,'KELAS (REFERENSI)'!O510,IF(B480=4,'KELAS (REFERENSI)'!O525,""))))</f>
        <v/>
      </c>
      <c r="P480" s="38" t="str">
        <f>IF(B480=1,'KELAS (REFERENSI)'!P480,IF(B480=2,'KELAS (REFERENSI)'!P495,IF(B480=3,'KELAS (REFERENSI)'!P510,IF(B480=4,'KELAS (REFERENSI)'!P525,""))))</f>
        <v/>
      </c>
      <c r="Q480" s="38" t="str">
        <f t="shared" si="4"/>
        <v>BPS Kota Jakarta Timur</v>
      </c>
      <c r="R480" s="38" t="str">
        <f t="shared" si="56"/>
        <v/>
      </c>
      <c r="S480" s="38" t="str">
        <f t="shared" ref="S480:T480" si="488">S479</f>
        <v>15 Juni sampai dengan 31 Agustus 2026</v>
      </c>
      <c r="T480" s="38" t="str">
        <f t="shared" si="488"/>
        <v>31 Agustus 2026</v>
      </c>
      <c r="U480" s="41"/>
      <c r="V480" s="41"/>
      <c r="W480" s="42"/>
      <c r="X480" s="42"/>
      <c r="Y480" s="42"/>
      <c r="Z480" s="42"/>
    </row>
    <row r="481" ht="15.75" customHeight="1">
      <c r="A481" s="36" t="s">
        <v>5543</v>
      </c>
      <c r="B481" s="37"/>
      <c r="C481" s="37"/>
      <c r="D481" s="38" t="str">
        <f t="shared" si="1"/>
        <v/>
      </c>
      <c r="E481" s="38" t="str">
        <f>VLOOKUP(D481,'KELAS (REFERENSI)'!$E$1:$J$68,6,FALSE)</f>
        <v>#N/A</v>
      </c>
      <c r="F481" s="39" t="str">
        <f t="shared" si="2"/>
        <v>PETUGAS.0480/SPK/SE/PPL/3172/2026</v>
      </c>
      <c r="G481" s="40"/>
      <c r="H481" s="39" t="str">
        <f>VLOOKUP(G481,'MITRA (REFERENSI)'!$A:$Z,16,FALSE)</f>
        <v>#N/A</v>
      </c>
      <c r="I481" s="39" t="str">
        <f>VLOOKUP(G481,'MITRA (REFERENSI)'!$A:$Z,25,FALSE)</f>
        <v>#N/A</v>
      </c>
      <c r="J481" s="38" t="str">
        <f>VLOOKUP(G481,'MITRA (REFERENSI)'!$A:$Z,26,FALSE)</f>
        <v>#N/A</v>
      </c>
      <c r="K481" s="38" t="str">
        <f>VLOOKUP(G481,'MITRA (REFERENSI)'!$A:$Z,15,FALSE)</f>
        <v>#N/A</v>
      </c>
      <c r="L481" s="38" t="str">
        <f>VLOOKUP(G481,'MITRA (REFERENSI)'!$A:$Z,15,FALSE)</f>
        <v>#N/A</v>
      </c>
      <c r="M481" s="38" t="str">
        <f>IF(B481=1,'KELAS (REFERENSI)'!M481,IF(B481=2,'KELAS (REFERENSI)'!M496,IF(B481=3,'KELAS (REFERENSI)'!M511,IF(B481=4,'KELAS (REFERENSI)'!M526,""))))</f>
        <v/>
      </c>
      <c r="N481" s="38" t="str">
        <f>IF(B481=1,'KELAS (REFERENSI)'!N481,IF(B481=2,'KELAS (REFERENSI)'!N496,IF(B481=3,'KELAS (REFERENSI)'!N511,IF(B481=4,'KELAS (REFERENSI)'!N526,""))))</f>
        <v/>
      </c>
      <c r="O481" s="38" t="str">
        <f>IF(B481=1,'KELAS (REFERENSI)'!O481,IF(B481=2,'KELAS (REFERENSI)'!O496,IF(B481=3,'KELAS (REFERENSI)'!O511,IF(B481=4,'KELAS (REFERENSI)'!O526,""))))</f>
        <v/>
      </c>
      <c r="P481" s="38" t="str">
        <f>IF(B481=1,'KELAS (REFERENSI)'!P481,IF(B481=2,'KELAS (REFERENSI)'!P496,IF(B481=3,'KELAS (REFERENSI)'!P511,IF(B481=4,'KELAS (REFERENSI)'!P526,""))))</f>
        <v/>
      </c>
      <c r="Q481" s="38" t="str">
        <f t="shared" si="4"/>
        <v>BPS Kota Jakarta Timur</v>
      </c>
      <c r="R481" s="38" t="str">
        <f t="shared" si="56"/>
        <v/>
      </c>
      <c r="S481" s="38" t="str">
        <f t="shared" ref="S481:T481" si="489">S480</f>
        <v>15 Juni sampai dengan 31 Agustus 2026</v>
      </c>
      <c r="T481" s="38" t="str">
        <f t="shared" si="489"/>
        <v>31 Agustus 2026</v>
      </c>
      <c r="U481" s="41"/>
      <c r="V481" s="41"/>
      <c r="W481" s="42"/>
      <c r="X481" s="42"/>
      <c r="Y481" s="42"/>
      <c r="Z481" s="42"/>
    </row>
    <row r="482" ht="15.75" customHeight="1">
      <c r="A482" s="36" t="s">
        <v>5544</v>
      </c>
      <c r="B482" s="37"/>
      <c r="C482" s="37"/>
      <c r="D482" s="38" t="str">
        <f t="shared" si="1"/>
        <v/>
      </c>
      <c r="E482" s="38" t="str">
        <f>VLOOKUP(D482,'KELAS (REFERENSI)'!$E$1:$J$68,6,FALSE)</f>
        <v>#N/A</v>
      </c>
      <c r="F482" s="39" t="str">
        <f t="shared" si="2"/>
        <v>PETUGAS.0481/SPK/SE/PPL/3172/2026</v>
      </c>
      <c r="G482" s="40"/>
      <c r="H482" s="39" t="str">
        <f>VLOOKUP(G482,'MITRA (REFERENSI)'!$A:$Z,16,FALSE)</f>
        <v>#N/A</v>
      </c>
      <c r="I482" s="39" t="str">
        <f>VLOOKUP(G482,'MITRA (REFERENSI)'!$A:$Z,25,FALSE)</f>
        <v>#N/A</v>
      </c>
      <c r="J482" s="38" t="str">
        <f>VLOOKUP(G482,'MITRA (REFERENSI)'!$A:$Z,26,FALSE)</f>
        <v>#N/A</v>
      </c>
      <c r="K482" s="38" t="str">
        <f>VLOOKUP(G482,'MITRA (REFERENSI)'!$A:$Z,15,FALSE)</f>
        <v>#N/A</v>
      </c>
      <c r="L482" s="38" t="str">
        <f>VLOOKUP(G482,'MITRA (REFERENSI)'!$A:$Z,15,FALSE)</f>
        <v>#N/A</v>
      </c>
      <c r="M482" s="38" t="str">
        <f>IF(B482=1,'KELAS (REFERENSI)'!M482,IF(B482=2,'KELAS (REFERENSI)'!M497,IF(B482=3,'KELAS (REFERENSI)'!M512,IF(B482=4,'KELAS (REFERENSI)'!M527,""))))</f>
        <v/>
      </c>
      <c r="N482" s="38" t="str">
        <f>IF(B482=1,'KELAS (REFERENSI)'!N482,IF(B482=2,'KELAS (REFERENSI)'!N497,IF(B482=3,'KELAS (REFERENSI)'!N512,IF(B482=4,'KELAS (REFERENSI)'!N527,""))))</f>
        <v/>
      </c>
      <c r="O482" s="38" t="str">
        <f>IF(B482=1,'KELAS (REFERENSI)'!O482,IF(B482=2,'KELAS (REFERENSI)'!O497,IF(B482=3,'KELAS (REFERENSI)'!O512,IF(B482=4,'KELAS (REFERENSI)'!O527,""))))</f>
        <v/>
      </c>
      <c r="P482" s="38" t="str">
        <f>IF(B482=1,'KELAS (REFERENSI)'!P482,IF(B482=2,'KELAS (REFERENSI)'!P497,IF(B482=3,'KELAS (REFERENSI)'!P512,IF(B482=4,'KELAS (REFERENSI)'!P527,""))))</f>
        <v/>
      </c>
      <c r="Q482" s="38" t="str">
        <f t="shared" si="4"/>
        <v>BPS Kota Jakarta Timur</v>
      </c>
      <c r="R482" s="38" t="str">
        <f t="shared" si="56"/>
        <v/>
      </c>
      <c r="S482" s="38" t="str">
        <f t="shared" ref="S482:T482" si="490">S481</f>
        <v>15 Juni sampai dengan 31 Agustus 2026</v>
      </c>
      <c r="T482" s="38" t="str">
        <f t="shared" si="490"/>
        <v>31 Agustus 2026</v>
      </c>
      <c r="U482" s="41"/>
      <c r="V482" s="41"/>
      <c r="W482" s="42"/>
      <c r="X482" s="42"/>
      <c r="Y482" s="42"/>
      <c r="Z482" s="42"/>
    </row>
    <row r="483" ht="15.75" customHeight="1">
      <c r="A483" s="36" t="s">
        <v>5545</v>
      </c>
      <c r="B483" s="37"/>
      <c r="C483" s="37"/>
      <c r="D483" s="38" t="str">
        <f t="shared" si="1"/>
        <v/>
      </c>
      <c r="E483" s="38" t="str">
        <f>VLOOKUP(D483,'KELAS (REFERENSI)'!$E$1:$J$68,6,FALSE)</f>
        <v>#N/A</v>
      </c>
      <c r="F483" s="39" t="str">
        <f t="shared" si="2"/>
        <v>PETUGAS.0482/SPK/SE/PPL/3172/2026</v>
      </c>
      <c r="G483" s="40"/>
      <c r="H483" s="39" t="str">
        <f>VLOOKUP(G483,'MITRA (REFERENSI)'!$A:$Z,16,FALSE)</f>
        <v>#N/A</v>
      </c>
      <c r="I483" s="39" t="str">
        <f>VLOOKUP(G483,'MITRA (REFERENSI)'!$A:$Z,25,FALSE)</f>
        <v>#N/A</v>
      </c>
      <c r="J483" s="38" t="str">
        <f>VLOOKUP(G483,'MITRA (REFERENSI)'!$A:$Z,26,FALSE)</f>
        <v>#N/A</v>
      </c>
      <c r="K483" s="38" t="str">
        <f>VLOOKUP(G483,'MITRA (REFERENSI)'!$A:$Z,15,FALSE)</f>
        <v>#N/A</v>
      </c>
      <c r="L483" s="38" t="str">
        <f>VLOOKUP(G483,'MITRA (REFERENSI)'!$A:$Z,15,FALSE)</f>
        <v>#N/A</v>
      </c>
      <c r="M483" s="38" t="str">
        <f>IF(B483=1,'KELAS (REFERENSI)'!M483,IF(B483=2,'KELAS (REFERENSI)'!M498,IF(B483=3,'KELAS (REFERENSI)'!M513,IF(B483=4,'KELAS (REFERENSI)'!M528,""))))</f>
        <v/>
      </c>
      <c r="N483" s="38" t="str">
        <f>IF(B483=1,'KELAS (REFERENSI)'!N483,IF(B483=2,'KELAS (REFERENSI)'!N498,IF(B483=3,'KELAS (REFERENSI)'!N513,IF(B483=4,'KELAS (REFERENSI)'!N528,""))))</f>
        <v/>
      </c>
      <c r="O483" s="38" t="str">
        <f>IF(B483=1,'KELAS (REFERENSI)'!O483,IF(B483=2,'KELAS (REFERENSI)'!O498,IF(B483=3,'KELAS (REFERENSI)'!O513,IF(B483=4,'KELAS (REFERENSI)'!O528,""))))</f>
        <v/>
      </c>
      <c r="P483" s="38" t="str">
        <f>IF(B483=1,'KELAS (REFERENSI)'!P483,IF(B483=2,'KELAS (REFERENSI)'!P498,IF(B483=3,'KELAS (REFERENSI)'!P513,IF(B483=4,'KELAS (REFERENSI)'!P528,""))))</f>
        <v/>
      </c>
      <c r="Q483" s="38" t="str">
        <f t="shared" si="4"/>
        <v>BPS Kota Jakarta Timur</v>
      </c>
      <c r="R483" s="38" t="str">
        <f t="shared" si="56"/>
        <v/>
      </c>
      <c r="S483" s="38" t="str">
        <f t="shared" ref="S483:T483" si="491">S482</f>
        <v>15 Juni sampai dengan 31 Agustus 2026</v>
      </c>
      <c r="T483" s="38" t="str">
        <f t="shared" si="491"/>
        <v>31 Agustus 2026</v>
      </c>
      <c r="U483" s="41"/>
      <c r="V483" s="41"/>
      <c r="W483" s="42"/>
      <c r="X483" s="42"/>
      <c r="Y483" s="42"/>
      <c r="Z483" s="42"/>
    </row>
    <row r="484" ht="15.75" customHeight="1">
      <c r="A484" s="36" t="s">
        <v>5546</v>
      </c>
      <c r="B484" s="37"/>
      <c r="C484" s="37"/>
      <c r="D484" s="38" t="str">
        <f t="shared" si="1"/>
        <v/>
      </c>
      <c r="E484" s="38" t="str">
        <f>VLOOKUP(D484,'KELAS (REFERENSI)'!$E$1:$J$68,6,FALSE)</f>
        <v>#N/A</v>
      </c>
      <c r="F484" s="39" t="str">
        <f t="shared" si="2"/>
        <v>PETUGAS.0483/SPK/SE/PPL/3172/2026</v>
      </c>
      <c r="G484" s="40"/>
      <c r="H484" s="39" t="str">
        <f>VLOOKUP(G484,'MITRA (REFERENSI)'!$A:$Z,16,FALSE)</f>
        <v>#N/A</v>
      </c>
      <c r="I484" s="39" t="str">
        <f>VLOOKUP(G484,'MITRA (REFERENSI)'!$A:$Z,25,FALSE)</f>
        <v>#N/A</v>
      </c>
      <c r="J484" s="38" t="str">
        <f>VLOOKUP(G484,'MITRA (REFERENSI)'!$A:$Z,26,FALSE)</f>
        <v>#N/A</v>
      </c>
      <c r="K484" s="38" t="str">
        <f>VLOOKUP(G484,'MITRA (REFERENSI)'!$A:$Z,15,FALSE)</f>
        <v>#N/A</v>
      </c>
      <c r="L484" s="38" t="str">
        <f>VLOOKUP(G484,'MITRA (REFERENSI)'!$A:$Z,15,FALSE)</f>
        <v>#N/A</v>
      </c>
      <c r="M484" s="38" t="str">
        <f>IF(B484=1,'KELAS (REFERENSI)'!M484,IF(B484=2,'KELAS (REFERENSI)'!M499,IF(B484=3,'KELAS (REFERENSI)'!M514,IF(B484=4,'KELAS (REFERENSI)'!M529,""))))</f>
        <v/>
      </c>
      <c r="N484" s="38" t="str">
        <f>IF(B484=1,'KELAS (REFERENSI)'!N484,IF(B484=2,'KELAS (REFERENSI)'!N499,IF(B484=3,'KELAS (REFERENSI)'!N514,IF(B484=4,'KELAS (REFERENSI)'!N529,""))))</f>
        <v/>
      </c>
      <c r="O484" s="38" t="str">
        <f>IF(B484=1,'KELAS (REFERENSI)'!O484,IF(B484=2,'KELAS (REFERENSI)'!O499,IF(B484=3,'KELAS (REFERENSI)'!O514,IF(B484=4,'KELAS (REFERENSI)'!O529,""))))</f>
        <v/>
      </c>
      <c r="P484" s="38" t="str">
        <f>IF(B484=1,'KELAS (REFERENSI)'!P484,IF(B484=2,'KELAS (REFERENSI)'!P499,IF(B484=3,'KELAS (REFERENSI)'!P514,IF(B484=4,'KELAS (REFERENSI)'!P529,""))))</f>
        <v/>
      </c>
      <c r="Q484" s="38" t="str">
        <f t="shared" si="4"/>
        <v>BPS Kota Jakarta Timur</v>
      </c>
      <c r="R484" s="38" t="str">
        <f t="shared" si="56"/>
        <v/>
      </c>
      <c r="S484" s="38" t="str">
        <f t="shared" ref="S484:T484" si="492">S483</f>
        <v>15 Juni sampai dengan 31 Agustus 2026</v>
      </c>
      <c r="T484" s="38" t="str">
        <f t="shared" si="492"/>
        <v>31 Agustus 2026</v>
      </c>
      <c r="U484" s="41"/>
      <c r="V484" s="41"/>
      <c r="W484" s="42"/>
      <c r="X484" s="42"/>
      <c r="Y484" s="42"/>
      <c r="Z484" s="42"/>
    </row>
    <row r="485" ht="15.75" customHeight="1">
      <c r="A485" s="36" t="s">
        <v>5547</v>
      </c>
      <c r="B485" s="37"/>
      <c r="C485" s="37"/>
      <c r="D485" s="38" t="str">
        <f t="shared" si="1"/>
        <v/>
      </c>
      <c r="E485" s="38" t="str">
        <f>VLOOKUP(D485,'KELAS (REFERENSI)'!$E$1:$J$68,6,FALSE)</f>
        <v>#N/A</v>
      </c>
      <c r="F485" s="39" t="str">
        <f t="shared" si="2"/>
        <v>PETUGAS.0484/SPK/SE/PPL/3172/2026</v>
      </c>
      <c r="G485" s="40"/>
      <c r="H485" s="39" t="str">
        <f>VLOOKUP(G485,'MITRA (REFERENSI)'!$A:$Z,16,FALSE)</f>
        <v>#N/A</v>
      </c>
      <c r="I485" s="39" t="str">
        <f>VLOOKUP(G485,'MITRA (REFERENSI)'!$A:$Z,25,FALSE)</f>
        <v>#N/A</v>
      </c>
      <c r="J485" s="38" t="str">
        <f>VLOOKUP(G485,'MITRA (REFERENSI)'!$A:$Z,26,FALSE)</f>
        <v>#N/A</v>
      </c>
      <c r="K485" s="38" t="str">
        <f>VLOOKUP(G485,'MITRA (REFERENSI)'!$A:$Z,15,FALSE)</f>
        <v>#N/A</v>
      </c>
      <c r="L485" s="38" t="str">
        <f>VLOOKUP(G485,'MITRA (REFERENSI)'!$A:$Z,15,FALSE)</f>
        <v>#N/A</v>
      </c>
      <c r="M485" s="38" t="str">
        <f>IF(B485=1,'KELAS (REFERENSI)'!M485,IF(B485=2,'KELAS (REFERENSI)'!M500,IF(B485=3,'KELAS (REFERENSI)'!M515,IF(B485=4,'KELAS (REFERENSI)'!M530,""))))</f>
        <v/>
      </c>
      <c r="N485" s="38" t="str">
        <f>IF(B485=1,'KELAS (REFERENSI)'!N485,IF(B485=2,'KELAS (REFERENSI)'!N500,IF(B485=3,'KELAS (REFERENSI)'!N515,IF(B485=4,'KELAS (REFERENSI)'!N530,""))))</f>
        <v/>
      </c>
      <c r="O485" s="38" t="str">
        <f>IF(B485=1,'KELAS (REFERENSI)'!O485,IF(B485=2,'KELAS (REFERENSI)'!O500,IF(B485=3,'KELAS (REFERENSI)'!O515,IF(B485=4,'KELAS (REFERENSI)'!O530,""))))</f>
        <v/>
      </c>
      <c r="P485" s="38" t="str">
        <f>IF(B485=1,'KELAS (REFERENSI)'!P485,IF(B485=2,'KELAS (REFERENSI)'!P500,IF(B485=3,'KELAS (REFERENSI)'!P515,IF(B485=4,'KELAS (REFERENSI)'!P530,""))))</f>
        <v/>
      </c>
      <c r="Q485" s="38" t="str">
        <f t="shared" si="4"/>
        <v>BPS Kota Jakarta Timur</v>
      </c>
      <c r="R485" s="38" t="str">
        <f t="shared" si="56"/>
        <v/>
      </c>
      <c r="S485" s="38" t="str">
        <f t="shared" ref="S485:T485" si="493">S484</f>
        <v>15 Juni sampai dengan 31 Agustus 2026</v>
      </c>
      <c r="T485" s="38" t="str">
        <f t="shared" si="493"/>
        <v>31 Agustus 2026</v>
      </c>
      <c r="U485" s="41"/>
      <c r="V485" s="41"/>
      <c r="W485" s="42"/>
      <c r="X485" s="42"/>
      <c r="Y485" s="42"/>
      <c r="Z485" s="42"/>
    </row>
    <row r="486" ht="15.75" customHeight="1">
      <c r="A486" s="36" t="s">
        <v>5548</v>
      </c>
      <c r="B486" s="37"/>
      <c r="C486" s="37"/>
      <c r="D486" s="38" t="str">
        <f t="shared" si="1"/>
        <v/>
      </c>
      <c r="E486" s="38" t="str">
        <f>VLOOKUP(D486,'KELAS (REFERENSI)'!$E$1:$J$68,6,FALSE)</f>
        <v>#N/A</v>
      </c>
      <c r="F486" s="39" t="str">
        <f t="shared" si="2"/>
        <v>PETUGAS.0485/SPK/SE/PPL/3172/2026</v>
      </c>
      <c r="G486" s="40"/>
      <c r="H486" s="39" t="str">
        <f>VLOOKUP(G486,'MITRA (REFERENSI)'!$A:$Z,16,FALSE)</f>
        <v>#N/A</v>
      </c>
      <c r="I486" s="39" t="str">
        <f>VLOOKUP(G486,'MITRA (REFERENSI)'!$A:$Z,25,FALSE)</f>
        <v>#N/A</v>
      </c>
      <c r="J486" s="38" t="str">
        <f>VLOOKUP(G486,'MITRA (REFERENSI)'!$A:$Z,26,FALSE)</f>
        <v>#N/A</v>
      </c>
      <c r="K486" s="38" t="str">
        <f>VLOOKUP(G486,'MITRA (REFERENSI)'!$A:$Z,15,FALSE)</f>
        <v>#N/A</v>
      </c>
      <c r="L486" s="38" t="str">
        <f>VLOOKUP(G486,'MITRA (REFERENSI)'!$A:$Z,15,FALSE)</f>
        <v>#N/A</v>
      </c>
      <c r="M486" s="38" t="str">
        <f>IF(B486=1,'KELAS (REFERENSI)'!M486,IF(B486=2,'KELAS (REFERENSI)'!M501,IF(B486=3,'KELAS (REFERENSI)'!M516,IF(B486=4,'KELAS (REFERENSI)'!M531,""))))</f>
        <v/>
      </c>
      <c r="N486" s="38" t="str">
        <f>IF(B486=1,'KELAS (REFERENSI)'!N486,IF(B486=2,'KELAS (REFERENSI)'!N501,IF(B486=3,'KELAS (REFERENSI)'!N516,IF(B486=4,'KELAS (REFERENSI)'!N531,""))))</f>
        <v/>
      </c>
      <c r="O486" s="38" t="str">
        <f>IF(B486=1,'KELAS (REFERENSI)'!O486,IF(B486=2,'KELAS (REFERENSI)'!O501,IF(B486=3,'KELAS (REFERENSI)'!O516,IF(B486=4,'KELAS (REFERENSI)'!O531,""))))</f>
        <v/>
      </c>
      <c r="P486" s="38" t="str">
        <f>IF(B486=1,'KELAS (REFERENSI)'!P486,IF(B486=2,'KELAS (REFERENSI)'!P501,IF(B486=3,'KELAS (REFERENSI)'!P516,IF(B486=4,'KELAS (REFERENSI)'!P531,""))))</f>
        <v/>
      </c>
      <c r="Q486" s="38" t="str">
        <f t="shared" si="4"/>
        <v>BPS Kota Jakarta Timur</v>
      </c>
      <c r="R486" s="38" t="str">
        <f t="shared" si="56"/>
        <v/>
      </c>
      <c r="S486" s="38" t="str">
        <f t="shared" ref="S486:T486" si="494">S485</f>
        <v>15 Juni sampai dengan 31 Agustus 2026</v>
      </c>
      <c r="T486" s="38" t="str">
        <f t="shared" si="494"/>
        <v>31 Agustus 2026</v>
      </c>
      <c r="U486" s="41"/>
      <c r="V486" s="41"/>
      <c r="W486" s="42"/>
      <c r="X486" s="42"/>
      <c r="Y486" s="42"/>
      <c r="Z486" s="42"/>
    </row>
    <row r="487" ht="15.75" customHeight="1">
      <c r="A487" s="36" t="s">
        <v>5549</v>
      </c>
      <c r="B487" s="37"/>
      <c r="C487" s="37"/>
      <c r="D487" s="38" t="str">
        <f t="shared" si="1"/>
        <v/>
      </c>
      <c r="E487" s="38" t="str">
        <f>VLOOKUP(D487,'KELAS (REFERENSI)'!$E$1:$J$68,6,FALSE)</f>
        <v>#N/A</v>
      </c>
      <c r="F487" s="39" t="str">
        <f t="shared" si="2"/>
        <v>PETUGAS.0486/SPK/SE/PPL/3172/2026</v>
      </c>
      <c r="G487" s="40"/>
      <c r="H487" s="39" t="str">
        <f>VLOOKUP(G487,'MITRA (REFERENSI)'!$A:$Z,16,FALSE)</f>
        <v>#N/A</v>
      </c>
      <c r="I487" s="39" t="str">
        <f>VLOOKUP(G487,'MITRA (REFERENSI)'!$A:$Z,25,FALSE)</f>
        <v>#N/A</v>
      </c>
      <c r="J487" s="38" t="str">
        <f>VLOOKUP(G487,'MITRA (REFERENSI)'!$A:$Z,26,FALSE)</f>
        <v>#N/A</v>
      </c>
      <c r="K487" s="38" t="str">
        <f>VLOOKUP(G487,'MITRA (REFERENSI)'!$A:$Z,15,FALSE)</f>
        <v>#N/A</v>
      </c>
      <c r="L487" s="38" t="str">
        <f>VLOOKUP(G487,'MITRA (REFERENSI)'!$A:$Z,15,FALSE)</f>
        <v>#N/A</v>
      </c>
      <c r="M487" s="38" t="str">
        <f>IF(B487=1,'KELAS (REFERENSI)'!M487,IF(B487=2,'KELAS (REFERENSI)'!M502,IF(B487=3,'KELAS (REFERENSI)'!M517,IF(B487=4,'KELAS (REFERENSI)'!M532,""))))</f>
        <v/>
      </c>
      <c r="N487" s="38" t="str">
        <f>IF(B487=1,'KELAS (REFERENSI)'!N487,IF(B487=2,'KELAS (REFERENSI)'!N502,IF(B487=3,'KELAS (REFERENSI)'!N517,IF(B487=4,'KELAS (REFERENSI)'!N532,""))))</f>
        <v/>
      </c>
      <c r="O487" s="38" t="str">
        <f>IF(B487=1,'KELAS (REFERENSI)'!O487,IF(B487=2,'KELAS (REFERENSI)'!O502,IF(B487=3,'KELAS (REFERENSI)'!O517,IF(B487=4,'KELAS (REFERENSI)'!O532,""))))</f>
        <v/>
      </c>
      <c r="P487" s="38" t="str">
        <f>IF(B487=1,'KELAS (REFERENSI)'!P487,IF(B487=2,'KELAS (REFERENSI)'!P502,IF(B487=3,'KELAS (REFERENSI)'!P517,IF(B487=4,'KELAS (REFERENSI)'!P532,""))))</f>
        <v/>
      </c>
      <c r="Q487" s="38" t="str">
        <f t="shared" si="4"/>
        <v>BPS Kota Jakarta Timur</v>
      </c>
      <c r="R487" s="38" t="str">
        <f t="shared" si="56"/>
        <v/>
      </c>
      <c r="S487" s="38" t="str">
        <f t="shared" ref="S487:T487" si="495">S486</f>
        <v>15 Juni sampai dengan 31 Agustus 2026</v>
      </c>
      <c r="T487" s="38" t="str">
        <f t="shared" si="495"/>
        <v>31 Agustus 2026</v>
      </c>
      <c r="U487" s="41"/>
      <c r="V487" s="41"/>
      <c r="W487" s="42"/>
      <c r="X487" s="42"/>
      <c r="Y487" s="42"/>
      <c r="Z487" s="42"/>
    </row>
    <row r="488" ht="15.75" customHeight="1">
      <c r="A488" s="36" t="s">
        <v>5550</v>
      </c>
      <c r="B488" s="37"/>
      <c r="C488" s="37"/>
      <c r="D488" s="38" t="str">
        <f t="shared" si="1"/>
        <v/>
      </c>
      <c r="E488" s="38" t="str">
        <f>VLOOKUP(D488,'KELAS (REFERENSI)'!$E$1:$J$68,6,FALSE)</f>
        <v>#N/A</v>
      </c>
      <c r="F488" s="39" t="str">
        <f t="shared" si="2"/>
        <v>PETUGAS.0487/SPK/SE/PPL/3172/2026</v>
      </c>
      <c r="G488" s="40"/>
      <c r="H488" s="39" t="str">
        <f>VLOOKUP(G488,'MITRA (REFERENSI)'!$A:$Z,16,FALSE)</f>
        <v>#N/A</v>
      </c>
      <c r="I488" s="39" t="str">
        <f>VLOOKUP(G488,'MITRA (REFERENSI)'!$A:$Z,25,FALSE)</f>
        <v>#N/A</v>
      </c>
      <c r="J488" s="38" t="str">
        <f>VLOOKUP(G488,'MITRA (REFERENSI)'!$A:$Z,26,FALSE)</f>
        <v>#N/A</v>
      </c>
      <c r="K488" s="38" t="str">
        <f>VLOOKUP(G488,'MITRA (REFERENSI)'!$A:$Z,15,FALSE)</f>
        <v>#N/A</v>
      </c>
      <c r="L488" s="38" t="str">
        <f>VLOOKUP(G488,'MITRA (REFERENSI)'!$A:$Z,15,FALSE)</f>
        <v>#N/A</v>
      </c>
      <c r="M488" s="38" t="str">
        <f>IF(B488=1,'KELAS (REFERENSI)'!M488,IF(B488=2,'KELAS (REFERENSI)'!M503,IF(B488=3,'KELAS (REFERENSI)'!M518,IF(B488=4,'KELAS (REFERENSI)'!M533,""))))</f>
        <v/>
      </c>
      <c r="N488" s="38" t="str">
        <f>IF(B488=1,'KELAS (REFERENSI)'!N488,IF(B488=2,'KELAS (REFERENSI)'!N503,IF(B488=3,'KELAS (REFERENSI)'!N518,IF(B488=4,'KELAS (REFERENSI)'!N533,""))))</f>
        <v/>
      </c>
      <c r="O488" s="38" t="str">
        <f>IF(B488=1,'KELAS (REFERENSI)'!O488,IF(B488=2,'KELAS (REFERENSI)'!O503,IF(B488=3,'KELAS (REFERENSI)'!O518,IF(B488=4,'KELAS (REFERENSI)'!O533,""))))</f>
        <v/>
      </c>
      <c r="P488" s="38" t="str">
        <f>IF(B488=1,'KELAS (REFERENSI)'!P488,IF(B488=2,'KELAS (REFERENSI)'!P503,IF(B488=3,'KELAS (REFERENSI)'!P518,IF(B488=4,'KELAS (REFERENSI)'!P533,""))))</f>
        <v/>
      </c>
      <c r="Q488" s="38" t="str">
        <f t="shared" si="4"/>
        <v>BPS Kota Jakarta Timur</v>
      </c>
      <c r="R488" s="38" t="str">
        <f t="shared" si="56"/>
        <v/>
      </c>
      <c r="S488" s="38" t="str">
        <f t="shared" ref="S488:T488" si="496">S487</f>
        <v>15 Juni sampai dengan 31 Agustus 2026</v>
      </c>
      <c r="T488" s="38" t="str">
        <f t="shared" si="496"/>
        <v>31 Agustus 2026</v>
      </c>
      <c r="U488" s="41"/>
      <c r="V488" s="41"/>
      <c r="W488" s="42"/>
      <c r="X488" s="42"/>
      <c r="Y488" s="42"/>
      <c r="Z488" s="42"/>
    </row>
    <row r="489" ht="15.75" customHeight="1">
      <c r="A489" s="36" t="s">
        <v>5551</v>
      </c>
      <c r="B489" s="37"/>
      <c r="C489" s="37"/>
      <c r="D489" s="38" t="str">
        <f t="shared" si="1"/>
        <v/>
      </c>
      <c r="E489" s="38" t="str">
        <f>VLOOKUP(D489,'KELAS (REFERENSI)'!$E$1:$J$68,6,FALSE)</f>
        <v>#N/A</v>
      </c>
      <c r="F489" s="39" t="str">
        <f t="shared" si="2"/>
        <v>PETUGAS.0488/SPK/SE/PPL/3172/2026</v>
      </c>
      <c r="G489" s="40"/>
      <c r="H489" s="39" t="str">
        <f>VLOOKUP(G489,'MITRA (REFERENSI)'!$A:$Z,16,FALSE)</f>
        <v>#N/A</v>
      </c>
      <c r="I489" s="39" t="str">
        <f>VLOOKUP(G489,'MITRA (REFERENSI)'!$A:$Z,25,FALSE)</f>
        <v>#N/A</v>
      </c>
      <c r="J489" s="38" t="str">
        <f>VLOOKUP(G489,'MITRA (REFERENSI)'!$A:$Z,26,FALSE)</f>
        <v>#N/A</v>
      </c>
      <c r="K489" s="38" t="str">
        <f>VLOOKUP(G489,'MITRA (REFERENSI)'!$A:$Z,15,FALSE)</f>
        <v>#N/A</v>
      </c>
      <c r="L489" s="38" t="str">
        <f>VLOOKUP(G489,'MITRA (REFERENSI)'!$A:$Z,15,FALSE)</f>
        <v>#N/A</v>
      </c>
      <c r="M489" s="38" t="str">
        <f>IF(B489=1,'KELAS (REFERENSI)'!M489,IF(B489=2,'KELAS (REFERENSI)'!M504,IF(B489=3,'KELAS (REFERENSI)'!M519,IF(B489=4,'KELAS (REFERENSI)'!M534,""))))</f>
        <v/>
      </c>
      <c r="N489" s="38" t="str">
        <f>IF(B489=1,'KELAS (REFERENSI)'!N489,IF(B489=2,'KELAS (REFERENSI)'!N504,IF(B489=3,'KELAS (REFERENSI)'!N519,IF(B489=4,'KELAS (REFERENSI)'!N534,""))))</f>
        <v/>
      </c>
      <c r="O489" s="38" t="str">
        <f>IF(B489=1,'KELAS (REFERENSI)'!O489,IF(B489=2,'KELAS (REFERENSI)'!O504,IF(B489=3,'KELAS (REFERENSI)'!O519,IF(B489=4,'KELAS (REFERENSI)'!O534,""))))</f>
        <v/>
      </c>
      <c r="P489" s="38" t="str">
        <f>IF(B489=1,'KELAS (REFERENSI)'!P489,IF(B489=2,'KELAS (REFERENSI)'!P504,IF(B489=3,'KELAS (REFERENSI)'!P519,IF(B489=4,'KELAS (REFERENSI)'!P534,""))))</f>
        <v/>
      </c>
      <c r="Q489" s="38" t="str">
        <f t="shared" si="4"/>
        <v>BPS Kota Jakarta Timur</v>
      </c>
      <c r="R489" s="38" t="str">
        <f t="shared" si="56"/>
        <v/>
      </c>
      <c r="S489" s="38" t="str">
        <f t="shared" ref="S489:T489" si="497">S488</f>
        <v>15 Juni sampai dengan 31 Agustus 2026</v>
      </c>
      <c r="T489" s="38" t="str">
        <f t="shared" si="497"/>
        <v>31 Agustus 2026</v>
      </c>
      <c r="U489" s="41"/>
      <c r="V489" s="41"/>
      <c r="W489" s="42"/>
      <c r="X489" s="42"/>
      <c r="Y489" s="42"/>
      <c r="Z489" s="42"/>
    </row>
    <row r="490" ht="15.75" customHeight="1">
      <c r="A490" s="36" t="s">
        <v>5552</v>
      </c>
      <c r="B490" s="37"/>
      <c r="C490" s="37"/>
      <c r="D490" s="38" t="str">
        <f t="shared" si="1"/>
        <v/>
      </c>
      <c r="E490" s="38" t="str">
        <f>VLOOKUP(D490,'KELAS (REFERENSI)'!$E$1:$J$68,6,FALSE)</f>
        <v>#N/A</v>
      </c>
      <c r="F490" s="39" t="str">
        <f t="shared" si="2"/>
        <v>PETUGAS.0489/SPK/SE/PPL/3172/2026</v>
      </c>
      <c r="G490" s="40"/>
      <c r="H490" s="39" t="str">
        <f>VLOOKUP(G490,'MITRA (REFERENSI)'!$A:$Z,16,FALSE)</f>
        <v>#N/A</v>
      </c>
      <c r="I490" s="39" t="str">
        <f>VLOOKUP(G490,'MITRA (REFERENSI)'!$A:$Z,25,FALSE)</f>
        <v>#N/A</v>
      </c>
      <c r="J490" s="38" t="str">
        <f>VLOOKUP(G490,'MITRA (REFERENSI)'!$A:$Z,26,FALSE)</f>
        <v>#N/A</v>
      </c>
      <c r="K490" s="38" t="str">
        <f>VLOOKUP(G490,'MITRA (REFERENSI)'!$A:$Z,15,FALSE)</f>
        <v>#N/A</v>
      </c>
      <c r="L490" s="38" t="str">
        <f>VLOOKUP(G490,'MITRA (REFERENSI)'!$A:$Z,15,FALSE)</f>
        <v>#N/A</v>
      </c>
      <c r="M490" s="38" t="str">
        <f>IF(B490=1,'KELAS (REFERENSI)'!M490,IF(B490=2,'KELAS (REFERENSI)'!M505,IF(B490=3,'KELAS (REFERENSI)'!M520,IF(B490=4,'KELAS (REFERENSI)'!M535,""))))</f>
        <v/>
      </c>
      <c r="N490" s="38" t="str">
        <f>IF(B490=1,'KELAS (REFERENSI)'!N490,IF(B490=2,'KELAS (REFERENSI)'!N505,IF(B490=3,'KELAS (REFERENSI)'!N520,IF(B490=4,'KELAS (REFERENSI)'!N535,""))))</f>
        <v/>
      </c>
      <c r="O490" s="38" t="str">
        <f>IF(B490=1,'KELAS (REFERENSI)'!O490,IF(B490=2,'KELAS (REFERENSI)'!O505,IF(B490=3,'KELAS (REFERENSI)'!O520,IF(B490=4,'KELAS (REFERENSI)'!O535,""))))</f>
        <v/>
      </c>
      <c r="P490" s="38" t="str">
        <f>IF(B490=1,'KELAS (REFERENSI)'!P490,IF(B490=2,'KELAS (REFERENSI)'!P505,IF(B490=3,'KELAS (REFERENSI)'!P520,IF(B490=4,'KELAS (REFERENSI)'!P535,""))))</f>
        <v/>
      </c>
      <c r="Q490" s="38" t="str">
        <f t="shared" si="4"/>
        <v>BPS Kota Jakarta Timur</v>
      </c>
      <c r="R490" s="38" t="str">
        <f t="shared" si="56"/>
        <v/>
      </c>
      <c r="S490" s="38" t="str">
        <f t="shared" ref="S490:T490" si="498">S489</f>
        <v>15 Juni sampai dengan 31 Agustus 2026</v>
      </c>
      <c r="T490" s="38" t="str">
        <f t="shared" si="498"/>
        <v>31 Agustus 2026</v>
      </c>
      <c r="U490" s="41"/>
      <c r="V490" s="41"/>
      <c r="W490" s="42"/>
      <c r="X490" s="42"/>
      <c r="Y490" s="42"/>
      <c r="Z490" s="42"/>
    </row>
    <row r="491" ht="15.75" customHeight="1">
      <c r="A491" s="36" t="s">
        <v>5553</v>
      </c>
      <c r="B491" s="37"/>
      <c r="C491" s="37"/>
      <c r="D491" s="38" t="str">
        <f t="shared" si="1"/>
        <v/>
      </c>
      <c r="E491" s="38" t="str">
        <f>VLOOKUP(D491,'KELAS (REFERENSI)'!$E$1:$J$68,6,FALSE)</f>
        <v>#N/A</v>
      </c>
      <c r="F491" s="39" t="str">
        <f t="shared" si="2"/>
        <v>PETUGAS.0490/SPK/SE/PPL/3172/2026</v>
      </c>
      <c r="G491" s="40"/>
      <c r="H491" s="39" t="str">
        <f>VLOOKUP(G491,'MITRA (REFERENSI)'!$A:$Z,16,FALSE)</f>
        <v>#N/A</v>
      </c>
      <c r="I491" s="39" t="str">
        <f>VLOOKUP(G491,'MITRA (REFERENSI)'!$A:$Z,25,FALSE)</f>
        <v>#N/A</v>
      </c>
      <c r="J491" s="38" t="str">
        <f>VLOOKUP(G491,'MITRA (REFERENSI)'!$A:$Z,26,FALSE)</f>
        <v>#N/A</v>
      </c>
      <c r="K491" s="38" t="str">
        <f>VLOOKUP(G491,'MITRA (REFERENSI)'!$A:$Z,15,FALSE)</f>
        <v>#N/A</v>
      </c>
      <c r="L491" s="38" t="str">
        <f>VLOOKUP(G491,'MITRA (REFERENSI)'!$A:$Z,15,FALSE)</f>
        <v>#N/A</v>
      </c>
      <c r="M491" s="38" t="str">
        <f>IF(B491=1,'KELAS (REFERENSI)'!M491,IF(B491=2,'KELAS (REFERENSI)'!M506,IF(B491=3,'KELAS (REFERENSI)'!M521,IF(B491=4,'KELAS (REFERENSI)'!M536,""))))</f>
        <v/>
      </c>
      <c r="N491" s="38" t="str">
        <f>IF(B491=1,'KELAS (REFERENSI)'!N491,IF(B491=2,'KELAS (REFERENSI)'!N506,IF(B491=3,'KELAS (REFERENSI)'!N521,IF(B491=4,'KELAS (REFERENSI)'!N536,""))))</f>
        <v/>
      </c>
      <c r="O491" s="38" t="str">
        <f>IF(B491=1,'KELAS (REFERENSI)'!O491,IF(B491=2,'KELAS (REFERENSI)'!O506,IF(B491=3,'KELAS (REFERENSI)'!O521,IF(B491=4,'KELAS (REFERENSI)'!O536,""))))</f>
        <v/>
      </c>
      <c r="P491" s="38" t="str">
        <f>IF(B491=1,'KELAS (REFERENSI)'!P491,IF(B491=2,'KELAS (REFERENSI)'!P506,IF(B491=3,'KELAS (REFERENSI)'!P521,IF(B491=4,'KELAS (REFERENSI)'!P536,""))))</f>
        <v/>
      </c>
      <c r="Q491" s="38" t="str">
        <f t="shared" si="4"/>
        <v>BPS Kota Jakarta Timur</v>
      </c>
      <c r="R491" s="38" t="str">
        <f t="shared" si="56"/>
        <v/>
      </c>
      <c r="S491" s="38" t="str">
        <f t="shared" ref="S491:T491" si="499">S490</f>
        <v>15 Juni sampai dengan 31 Agustus 2026</v>
      </c>
      <c r="T491" s="38" t="str">
        <f t="shared" si="499"/>
        <v>31 Agustus 2026</v>
      </c>
      <c r="U491" s="41"/>
      <c r="V491" s="41"/>
      <c r="W491" s="42"/>
      <c r="X491" s="42"/>
      <c r="Y491" s="42"/>
      <c r="Z491" s="42"/>
    </row>
    <row r="492" ht="15.75" customHeight="1">
      <c r="A492" s="36" t="s">
        <v>5554</v>
      </c>
      <c r="B492" s="37"/>
      <c r="C492" s="37"/>
      <c r="D492" s="38" t="str">
        <f t="shared" si="1"/>
        <v/>
      </c>
      <c r="E492" s="38" t="str">
        <f>VLOOKUP(D492,'KELAS (REFERENSI)'!$E$1:$J$68,6,FALSE)</f>
        <v>#N/A</v>
      </c>
      <c r="F492" s="39" t="str">
        <f t="shared" si="2"/>
        <v>PETUGAS.0491/SPK/SE/PPL/3172/2026</v>
      </c>
      <c r="G492" s="40"/>
      <c r="H492" s="39" t="str">
        <f>VLOOKUP(G492,'MITRA (REFERENSI)'!$A:$Z,16,FALSE)</f>
        <v>#N/A</v>
      </c>
      <c r="I492" s="39" t="str">
        <f>VLOOKUP(G492,'MITRA (REFERENSI)'!$A:$Z,25,FALSE)</f>
        <v>#N/A</v>
      </c>
      <c r="J492" s="38" t="str">
        <f>VLOOKUP(G492,'MITRA (REFERENSI)'!$A:$Z,26,FALSE)</f>
        <v>#N/A</v>
      </c>
      <c r="K492" s="38" t="str">
        <f>VLOOKUP(G492,'MITRA (REFERENSI)'!$A:$Z,15,FALSE)</f>
        <v>#N/A</v>
      </c>
      <c r="L492" s="38" t="str">
        <f>VLOOKUP(G492,'MITRA (REFERENSI)'!$A:$Z,15,FALSE)</f>
        <v>#N/A</v>
      </c>
      <c r="M492" s="38" t="str">
        <f>IF(B492=1,'KELAS (REFERENSI)'!M492,IF(B492=2,'KELAS (REFERENSI)'!M507,IF(B492=3,'KELAS (REFERENSI)'!M522,IF(B492=4,'KELAS (REFERENSI)'!M537,""))))</f>
        <v/>
      </c>
      <c r="N492" s="38" t="str">
        <f>IF(B492=1,'KELAS (REFERENSI)'!N492,IF(B492=2,'KELAS (REFERENSI)'!N507,IF(B492=3,'KELAS (REFERENSI)'!N522,IF(B492=4,'KELAS (REFERENSI)'!N537,""))))</f>
        <v/>
      </c>
      <c r="O492" s="38" t="str">
        <f>IF(B492=1,'KELAS (REFERENSI)'!O492,IF(B492=2,'KELAS (REFERENSI)'!O507,IF(B492=3,'KELAS (REFERENSI)'!O522,IF(B492=4,'KELAS (REFERENSI)'!O537,""))))</f>
        <v/>
      </c>
      <c r="P492" s="38" t="str">
        <f>IF(B492=1,'KELAS (REFERENSI)'!P492,IF(B492=2,'KELAS (REFERENSI)'!P507,IF(B492=3,'KELAS (REFERENSI)'!P522,IF(B492=4,'KELAS (REFERENSI)'!P537,""))))</f>
        <v/>
      </c>
      <c r="Q492" s="38" t="str">
        <f t="shared" si="4"/>
        <v>BPS Kota Jakarta Timur</v>
      </c>
      <c r="R492" s="38" t="str">
        <f t="shared" si="56"/>
        <v/>
      </c>
      <c r="S492" s="38" t="str">
        <f t="shared" ref="S492:T492" si="500">S491</f>
        <v>15 Juni sampai dengan 31 Agustus 2026</v>
      </c>
      <c r="T492" s="38" t="str">
        <f t="shared" si="500"/>
        <v>31 Agustus 2026</v>
      </c>
      <c r="U492" s="41"/>
      <c r="V492" s="41"/>
      <c r="W492" s="42"/>
      <c r="X492" s="42"/>
      <c r="Y492" s="42"/>
      <c r="Z492" s="42"/>
    </row>
    <row r="493" ht="15.75" customHeight="1">
      <c r="A493" s="36" t="s">
        <v>5555</v>
      </c>
      <c r="B493" s="37"/>
      <c r="C493" s="37"/>
      <c r="D493" s="38" t="str">
        <f t="shared" si="1"/>
        <v/>
      </c>
      <c r="E493" s="38" t="str">
        <f>VLOOKUP(D493,'KELAS (REFERENSI)'!$E$1:$J$68,6,FALSE)</f>
        <v>#N/A</v>
      </c>
      <c r="F493" s="39" t="str">
        <f t="shared" si="2"/>
        <v>PETUGAS.0492/SPK/SE/PPL/3172/2026</v>
      </c>
      <c r="G493" s="40"/>
      <c r="H493" s="39" t="str">
        <f>VLOOKUP(G493,'MITRA (REFERENSI)'!$A:$Z,16,FALSE)</f>
        <v>#N/A</v>
      </c>
      <c r="I493" s="39" t="str">
        <f>VLOOKUP(G493,'MITRA (REFERENSI)'!$A:$Z,25,FALSE)</f>
        <v>#N/A</v>
      </c>
      <c r="J493" s="38" t="str">
        <f>VLOOKUP(G493,'MITRA (REFERENSI)'!$A:$Z,26,FALSE)</f>
        <v>#N/A</v>
      </c>
      <c r="K493" s="38" t="str">
        <f>VLOOKUP(G493,'MITRA (REFERENSI)'!$A:$Z,15,FALSE)</f>
        <v>#N/A</v>
      </c>
      <c r="L493" s="38" t="str">
        <f>VLOOKUP(G493,'MITRA (REFERENSI)'!$A:$Z,15,FALSE)</f>
        <v>#N/A</v>
      </c>
      <c r="M493" s="38" t="str">
        <f>IF(B493=1,'KELAS (REFERENSI)'!M493,IF(B493=2,'KELAS (REFERENSI)'!M508,IF(B493=3,'KELAS (REFERENSI)'!M523,IF(B493=4,'KELAS (REFERENSI)'!M538,""))))</f>
        <v/>
      </c>
      <c r="N493" s="38" t="str">
        <f>IF(B493=1,'KELAS (REFERENSI)'!N493,IF(B493=2,'KELAS (REFERENSI)'!N508,IF(B493=3,'KELAS (REFERENSI)'!N523,IF(B493=4,'KELAS (REFERENSI)'!N538,""))))</f>
        <v/>
      </c>
      <c r="O493" s="38" t="str">
        <f>IF(B493=1,'KELAS (REFERENSI)'!O493,IF(B493=2,'KELAS (REFERENSI)'!O508,IF(B493=3,'KELAS (REFERENSI)'!O523,IF(B493=4,'KELAS (REFERENSI)'!O538,""))))</f>
        <v/>
      </c>
      <c r="P493" s="38" t="str">
        <f>IF(B493=1,'KELAS (REFERENSI)'!P493,IF(B493=2,'KELAS (REFERENSI)'!P508,IF(B493=3,'KELAS (REFERENSI)'!P523,IF(B493=4,'KELAS (REFERENSI)'!P538,""))))</f>
        <v/>
      </c>
      <c r="Q493" s="38" t="str">
        <f t="shared" si="4"/>
        <v>BPS Kota Jakarta Timur</v>
      </c>
      <c r="R493" s="38" t="str">
        <f t="shared" si="56"/>
        <v/>
      </c>
      <c r="S493" s="38" t="str">
        <f t="shared" ref="S493:T493" si="501">S492</f>
        <v>15 Juni sampai dengan 31 Agustus 2026</v>
      </c>
      <c r="T493" s="38" t="str">
        <f t="shared" si="501"/>
        <v>31 Agustus 2026</v>
      </c>
      <c r="U493" s="41"/>
      <c r="V493" s="41"/>
      <c r="W493" s="42"/>
      <c r="X493" s="42"/>
      <c r="Y493" s="42"/>
      <c r="Z493" s="42"/>
    </row>
    <row r="494" ht="15.75" customHeight="1">
      <c r="A494" s="36" t="s">
        <v>5556</v>
      </c>
      <c r="B494" s="37"/>
      <c r="C494" s="37"/>
      <c r="D494" s="38" t="str">
        <f t="shared" si="1"/>
        <v/>
      </c>
      <c r="E494" s="38" t="str">
        <f>VLOOKUP(D494,'KELAS (REFERENSI)'!$E$1:$J$68,6,FALSE)</f>
        <v>#N/A</v>
      </c>
      <c r="F494" s="39" t="str">
        <f t="shared" si="2"/>
        <v>PETUGAS.0493/SPK/SE/PPL/3172/2026</v>
      </c>
      <c r="G494" s="40"/>
      <c r="H494" s="39" t="str">
        <f>VLOOKUP(G494,'MITRA (REFERENSI)'!$A:$Z,16,FALSE)</f>
        <v>#N/A</v>
      </c>
      <c r="I494" s="39" t="str">
        <f>VLOOKUP(G494,'MITRA (REFERENSI)'!$A:$Z,25,FALSE)</f>
        <v>#N/A</v>
      </c>
      <c r="J494" s="38" t="str">
        <f>VLOOKUP(G494,'MITRA (REFERENSI)'!$A:$Z,26,FALSE)</f>
        <v>#N/A</v>
      </c>
      <c r="K494" s="38" t="str">
        <f>VLOOKUP(G494,'MITRA (REFERENSI)'!$A:$Z,15,FALSE)</f>
        <v>#N/A</v>
      </c>
      <c r="L494" s="38" t="str">
        <f>VLOOKUP(G494,'MITRA (REFERENSI)'!$A:$Z,15,FALSE)</f>
        <v>#N/A</v>
      </c>
      <c r="M494" s="38" t="str">
        <f>IF(B494=1,'KELAS (REFERENSI)'!M494,IF(B494=2,'KELAS (REFERENSI)'!M509,IF(B494=3,'KELAS (REFERENSI)'!M524,IF(B494=4,'KELAS (REFERENSI)'!M539,""))))</f>
        <v/>
      </c>
      <c r="N494" s="38" t="str">
        <f>IF(B494=1,'KELAS (REFERENSI)'!N494,IF(B494=2,'KELAS (REFERENSI)'!N509,IF(B494=3,'KELAS (REFERENSI)'!N524,IF(B494=4,'KELAS (REFERENSI)'!N539,""))))</f>
        <v/>
      </c>
      <c r="O494" s="38" t="str">
        <f>IF(B494=1,'KELAS (REFERENSI)'!O494,IF(B494=2,'KELAS (REFERENSI)'!O509,IF(B494=3,'KELAS (REFERENSI)'!O524,IF(B494=4,'KELAS (REFERENSI)'!O539,""))))</f>
        <v/>
      </c>
      <c r="P494" s="38" t="str">
        <f>IF(B494=1,'KELAS (REFERENSI)'!P494,IF(B494=2,'KELAS (REFERENSI)'!P509,IF(B494=3,'KELAS (REFERENSI)'!P524,IF(B494=4,'KELAS (REFERENSI)'!P539,""))))</f>
        <v/>
      </c>
      <c r="Q494" s="38" t="str">
        <f t="shared" si="4"/>
        <v>BPS Kota Jakarta Timur</v>
      </c>
      <c r="R494" s="38" t="str">
        <f t="shared" si="56"/>
        <v/>
      </c>
      <c r="S494" s="38" t="str">
        <f t="shared" ref="S494:T494" si="502">S493</f>
        <v>15 Juni sampai dengan 31 Agustus 2026</v>
      </c>
      <c r="T494" s="38" t="str">
        <f t="shared" si="502"/>
        <v>31 Agustus 2026</v>
      </c>
      <c r="U494" s="41"/>
      <c r="V494" s="41"/>
      <c r="W494" s="42"/>
      <c r="X494" s="42"/>
      <c r="Y494" s="42"/>
      <c r="Z494" s="42"/>
    </row>
    <row r="495" ht="15.75" customHeight="1">
      <c r="A495" s="36" t="s">
        <v>5557</v>
      </c>
      <c r="B495" s="37"/>
      <c r="C495" s="37"/>
      <c r="D495" s="38" t="str">
        <f t="shared" si="1"/>
        <v/>
      </c>
      <c r="E495" s="38" t="str">
        <f>VLOOKUP(D495,'KELAS (REFERENSI)'!$E$1:$J$68,6,FALSE)</f>
        <v>#N/A</v>
      </c>
      <c r="F495" s="39" t="str">
        <f t="shared" si="2"/>
        <v>PETUGAS.0494/SPK/SE/PPL/3172/2026</v>
      </c>
      <c r="G495" s="40"/>
      <c r="H495" s="39" t="str">
        <f>VLOOKUP(G495,'MITRA (REFERENSI)'!$A:$Z,16,FALSE)</f>
        <v>#N/A</v>
      </c>
      <c r="I495" s="39" t="str">
        <f>VLOOKUP(G495,'MITRA (REFERENSI)'!$A:$Z,25,FALSE)</f>
        <v>#N/A</v>
      </c>
      <c r="J495" s="38" t="str">
        <f>VLOOKUP(G495,'MITRA (REFERENSI)'!$A:$Z,26,FALSE)</f>
        <v>#N/A</v>
      </c>
      <c r="K495" s="38" t="str">
        <f>VLOOKUP(G495,'MITRA (REFERENSI)'!$A:$Z,15,FALSE)</f>
        <v>#N/A</v>
      </c>
      <c r="L495" s="38" t="str">
        <f>VLOOKUP(G495,'MITRA (REFERENSI)'!$A:$Z,15,FALSE)</f>
        <v>#N/A</v>
      </c>
      <c r="M495" s="38" t="str">
        <f>IF(B495=1,'KELAS (REFERENSI)'!M495,IF(B495=2,'KELAS (REFERENSI)'!M510,IF(B495=3,'KELAS (REFERENSI)'!M525,IF(B495=4,'KELAS (REFERENSI)'!M540,""))))</f>
        <v/>
      </c>
      <c r="N495" s="38" t="str">
        <f>IF(B495=1,'KELAS (REFERENSI)'!N495,IF(B495=2,'KELAS (REFERENSI)'!N510,IF(B495=3,'KELAS (REFERENSI)'!N525,IF(B495=4,'KELAS (REFERENSI)'!N540,""))))</f>
        <v/>
      </c>
      <c r="O495" s="38" t="str">
        <f>IF(B495=1,'KELAS (REFERENSI)'!O495,IF(B495=2,'KELAS (REFERENSI)'!O510,IF(B495=3,'KELAS (REFERENSI)'!O525,IF(B495=4,'KELAS (REFERENSI)'!O540,""))))</f>
        <v/>
      </c>
      <c r="P495" s="38" t="str">
        <f>IF(B495=1,'KELAS (REFERENSI)'!P495,IF(B495=2,'KELAS (REFERENSI)'!P510,IF(B495=3,'KELAS (REFERENSI)'!P525,IF(B495=4,'KELAS (REFERENSI)'!P540,""))))</f>
        <v/>
      </c>
      <c r="Q495" s="38" t="str">
        <f t="shared" si="4"/>
        <v>BPS Kota Jakarta Timur</v>
      </c>
      <c r="R495" s="38" t="str">
        <f t="shared" si="56"/>
        <v/>
      </c>
      <c r="S495" s="38" t="str">
        <f t="shared" ref="S495:T495" si="503">S494</f>
        <v>15 Juni sampai dengan 31 Agustus 2026</v>
      </c>
      <c r="T495" s="38" t="str">
        <f t="shared" si="503"/>
        <v>31 Agustus 2026</v>
      </c>
      <c r="U495" s="41"/>
      <c r="V495" s="41"/>
      <c r="W495" s="42"/>
      <c r="X495" s="42"/>
      <c r="Y495" s="42"/>
      <c r="Z495" s="42"/>
    </row>
    <row r="496" ht="15.75" customHeight="1">
      <c r="A496" s="36" t="s">
        <v>5558</v>
      </c>
      <c r="B496" s="37"/>
      <c r="C496" s="37"/>
      <c r="D496" s="38" t="str">
        <f t="shared" si="1"/>
        <v/>
      </c>
      <c r="E496" s="38" t="str">
        <f>VLOOKUP(D496,'KELAS (REFERENSI)'!$E$1:$J$68,6,FALSE)</f>
        <v>#N/A</v>
      </c>
      <c r="F496" s="39" t="str">
        <f t="shared" si="2"/>
        <v>PETUGAS.0495/SPK/SE/PPL/3172/2026</v>
      </c>
      <c r="G496" s="40"/>
      <c r="H496" s="39" t="str">
        <f>VLOOKUP(G496,'MITRA (REFERENSI)'!$A:$Z,16,FALSE)</f>
        <v>#N/A</v>
      </c>
      <c r="I496" s="39" t="str">
        <f>VLOOKUP(G496,'MITRA (REFERENSI)'!$A:$Z,25,FALSE)</f>
        <v>#N/A</v>
      </c>
      <c r="J496" s="38" t="str">
        <f>VLOOKUP(G496,'MITRA (REFERENSI)'!$A:$Z,26,FALSE)</f>
        <v>#N/A</v>
      </c>
      <c r="K496" s="38" t="str">
        <f>VLOOKUP(G496,'MITRA (REFERENSI)'!$A:$Z,15,FALSE)</f>
        <v>#N/A</v>
      </c>
      <c r="L496" s="38" t="str">
        <f>VLOOKUP(G496,'MITRA (REFERENSI)'!$A:$Z,15,FALSE)</f>
        <v>#N/A</v>
      </c>
      <c r="M496" s="38" t="str">
        <f>IF(B496=1,'KELAS (REFERENSI)'!M496,IF(B496=2,'KELAS (REFERENSI)'!M511,IF(B496=3,'KELAS (REFERENSI)'!M526,IF(B496=4,'KELAS (REFERENSI)'!M541,""))))</f>
        <v/>
      </c>
      <c r="N496" s="38" t="str">
        <f>IF(B496=1,'KELAS (REFERENSI)'!N496,IF(B496=2,'KELAS (REFERENSI)'!N511,IF(B496=3,'KELAS (REFERENSI)'!N526,IF(B496=4,'KELAS (REFERENSI)'!N541,""))))</f>
        <v/>
      </c>
      <c r="O496" s="38" t="str">
        <f>IF(B496=1,'KELAS (REFERENSI)'!O496,IF(B496=2,'KELAS (REFERENSI)'!O511,IF(B496=3,'KELAS (REFERENSI)'!O526,IF(B496=4,'KELAS (REFERENSI)'!O541,""))))</f>
        <v/>
      </c>
      <c r="P496" s="38" t="str">
        <f>IF(B496=1,'KELAS (REFERENSI)'!P496,IF(B496=2,'KELAS (REFERENSI)'!P511,IF(B496=3,'KELAS (REFERENSI)'!P526,IF(B496=4,'KELAS (REFERENSI)'!P541,""))))</f>
        <v/>
      </c>
      <c r="Q496" s="38" t="str">
        <f t="shared" si="4"/>
        <v>BPS Kota Jakarta Timur</v>
      </c>
      <c r="R496" s="38" t="str">
        <f t="shared" si="56"/>
        <v/>
      </c>
      <c r="S496" s="38" t="str">
        <f t="shared" ref="S496:T496" si="504">S495</f>
        <v>15 Juni sampai dengan 31 Agustus 2026</v>
      </c>
      <c r="T496" s="38" t="str">
        <f t="shared" si="504"/>
        <v>31 Agustus 2026</v>
      </c>
      <c r="U496" s="41"/>
      <c r="V496" s="41"/>
      <c r="W496" s="42"/>
      <c r="X496" s="42"/>
      <c r="Y496" s="42"/>
      <c r="Z496" s="42"/>
    </row>
    <row r="497" ht="15.75" customHeight="1">
      <c r="A497" s="36" t="s">
        <v>5559</v>
      </c>
      <c r="B497" s="37"/>
      <c r="C497" s="37"/>
      <c r="D497" s="38" t="str">
        <f t="shared" si="1"/>
        <v/>
      </c>
      <c r="E497" s="38" t="str">
        <f>VLOOKUP(D497,'KELAS (REFERENSI)'!$E$1:$J$68,6,FALSE)</f>
        <v>#N/A</v>
      </c>
      <c r="F497" s="39" t="str">
        <f t="shared" si="2"/>
        <v>PETUGAS.0496/SPK/SE/PPL/3172/2026</v>
      </c>
      <c r="G497" s="40"/>
      <c r="H497" s="39" t="str">
        <f>VLOOKUP(G497,'MITRA (REFERENSI)'!$A:$Z,16,FALSE)</f>
        <v>#N/A</v>
      </c>
      <c r="I497" s="39" t="str">
        <f>VLOOKUP(G497,'MITRA (REFERENSI)'!$A:$Z,25,FALSE)</f>
        <v>#N/A</v>
      </c>
      <c r="J497" s="38" t="str">
        <f>VLOOKUP(G497,'MITRA (REFERENSI)'!$A:$Z,26,FALSE)</f>
        <v>#N/A</v>
      </c>
      <c r="K497" s="38" t="str">
        <f>VLOOKUP(G497,'MITRA (REFERENSI)'!$A:$Z,15,FALSE)</f>
        <v>#N/A</v>
      </c>
      <c r="L497" s="38" t="str">
        <f>VLOOKUP(G497,'MITRA (REFERENSI)'!$A:$Z,15,FALSE)</f>
        <v>#N/A</v>
      </c>
      <c r="M497" s="38" t="str">
        <f>IF(B497=1,'KELAS (REFERENSI)'!M497,IF(B497=2,'KELAS (REFERENSI)'!M512,IF(B497=3,'KELAS (REFERENSI)'!M527,IF(B497=4,'KELAS (REFERENSI)'!M542,""))))</f>
        <v/>
      </c>
      <c r="N497" s="38" t="str">
        <f>IF(B497=1,'KELAS (REFERENSI)'!N497,IF(B497=2,'KELAS (REFERENSI)'!N512,IF(B497=3,'KELAS (REFERENSI)'!N527,IF(B497=4,'KELAS (REFERENSI)'!N542,""))))</f>
        <v/>
      </c>
      <c r="O497" s="38" t="str">
        <f>IF(B497=1,'KELAS (REFERENSI)'!O497,IF(B497=2,'KELAS (REFERENSI)'!O512,IF(B497=3,'KELAS (REFERENSI)'!O527,IF(B497=4,'KELAS (REFERENSI)'!O542,""))))</f>
        <v/>
      </c>
      <c r="P497" s="38" t="str">
        <f>IF(B497=1,'KELAS (REFERENSI)'!P497,IF(B497=2,'KELAS (REFERENSI)'!P512,IF(B497=3,'KELAS (REFERENSI)'!P527,IF(B497=4,'KELAS (REFERENSI)'!P542,""))))</f>
        <v/>
      </c>
      <c r="Q497" s="38" t="str">
        <f t="shared" si="4"/>
        <v>BPS Kota Jakarta Timur</v>
      </c>
      <c r="R497" s="38" t="str">
        <f t="shared" si="56"/>
        <v/>
      </c>
      <c r="S497" s="38" t="str">
        <f t="shared" ref="S497:T497" si="505">S496</f>
        <v>15 Juni sampai dengan 31 Agustus 2026</v>
      </c>
      <c r="T497" s="38" t="str">
        <f t="shared" si="505"/>
        <v>31 Agustus 2026</v>
      </c>
      <c r="U497" s="41"/>
      <c r="V497" s="41"/>
      <c r="W497" s="42"/>
      <c r="X497" s="42"/>
      <c r="Y497" s="42"/>
      <c r="Z497" s="42"/>
    </row>
    <row r="498" ht="15.75" customHeight="1">
      <c r="A498" s="36" t="s">
        <v>5560</v>
      </c>
      <c r="B498" s="37"/>
      <c r="C498" s="37"/>
      <c r="D498" s="38" t="str">
        <f t="shared" si="1"/>
        <v/>
      </c>
      <c r="E498" s="38" t="str">
        <f>VLOOKUP(D498,'KELAS (REFERENSI)'!$E$1:$J$68,6,FALSE)</f>
        <v>#N/A</v>
      </c>
      <c r="F498" s="39" t="str">
        <f t="shared" si="2"/>
        <v>PETUGAS.0497/SPK/SE/PPL/3172/2026</v>
      </c>
      <c r="G498" s="40"/>
      <c r="H498" s="39" t="str">
        <f>VLOOKUP(G498,'MITRA (REFERENSI)'!$A:$Z,16,FALSE)</f>
        <v>#N/A</v>
      </c>
      <c r="I498" s="39" t="str">
        <f>VLOOKUP(G498,'MITRA (REFERENSI)'!$A:$Z,25,FALSE)</f>
        <v>#N/A</v>
      </c>
      <c r="J498" s="38" t="str">
        <f>VLOOKUP(G498,'MITRA (REFERENSI)'!$A:$Z,26,FALSE)</f>
        <v>#N/A</v>
      </c>
      <c r="K498" s="38" t="str">
        <f>VLOOKUP(G498,'MITRA (REFERENSI)'!$A:$Z,15,FALSE)</f>
        <v>#N/A</v>
      </c>
      <c r="L498" s="38" t="str">
        <f>VLOOKUP(G498,'MITRA (REFERENSI)'!$A:$Z,15,FALSE)</f>
        <v>#N/A</v>
      </c>
      <c r="M498" s="38" t="str">
        <f>IF(B498=1,'KELAS (REFERENSI)'!M498,IF(B498=2,'KELAS (REFERENSI)'!M513,IF(B498=3,'KELAS (REFERENSI)'!M528,IF(B498=4,'KELAS (REFERENSI)'!M543,""))))</f>
        <v/>
      </c>
      <c r="N498" s="38" t="str">
        <f>IF(B498=1,'KELAS (REFERENSI)'!N498,IF(B498=2,'KELAS (REFERENSI)'!N513,IF(B498=3,'KELAS (REFERENSI)'!N528,IF(B498=4,'KELAS (REFERENSI)'!N543,""))))</f>
        <v/>
      </c>
      <c r="O498" s="38" t="str">
        <f>IF(B498=1,'KELAS (REFERENSI)'!O498,IF(B498=2,'KELAS (REFERENSI)'!O513,IF(B498=3,'KELAS (REFERENSI)'!O528,IF(B498=4,'KELAS (REFERENSI)'!O543,""))))</f>
        <v/>
      </c>
      <c r="P498" s="38" t="str">
        <f>IF(B498=1,'KELAS (REFERENSI)'!P498,IF(B498=2,'KELAS (REFERENSI)'!P513,IF(B498=3,'KELAS (REFERENSI)'!P528,IF(B498=4,'KELAS (REFERENSI)'!P543,""))))</f>
        <v/>
      </c>
      <c r="Q498" s="38" t="str">
        <f t="shared" si="4"/>
        <v>BPS Kota Jakarta Timur</v>
      </c>
      <c r="R498" s="38" t="str">
        <f t="shared" si="56"/>
        <v/>
      </c>
      <c r="S498" s="38" t="str">
        <f t="shared" ref="S498:T498" si="506">S497</f>
        <v>15 Juni sampai dengan 31 Agustus 2026</v>
      </c>
      <c r="T498" s="38" t="str">
        <f t="shared" si="506"/>
        <v>31 Agustus 2026</v>
      </c>
      <c r="U498" s="41"/>
      <c r="V498" s="41"/>
      <c r="W498" s="42"/>
      <c r="X498" s="42"/>
      <c r="Y498" s="42"/>
      <c r="Z498" s="42"/>
    </row>
    <row r="499" ht="15.75" customHeight="1">
      <c r="A499" s="36" t="s">
        <v>5561</v>
      </c>
      <c r="B499" s="37"/>
      <c r="C499" s="37"/>
      <c r="D499" s="38" t="str">
        <f t="shared" si="1"/>
        <v/>
      </c>
      <c r="E499" s="38" t="str">
        <f>VLOOKUP(D499,'KELAS (REFERENSI)'!$E$1:$J$68,6,FALSE)</f>
        <v>#N/A</v>
      </c>
      <c r="F499" s="39" t="str">
        <f t="shared" si="2"/>
        <v>PETUGAS.0498/SPK/SE/PPL/3172/2026</v>
      </c>
      <c r="G499" s="40"/>
      <c r="H499" s="39" t="str">
        <f>VLOOKUP(G499,'MITRA (REFERENSI)'!$A:$Z,16,FALSE)</f>
        <v>#N/A</v>
      </c>
      <c r="I499" s="39" t="str">
        <f>VLOOKUP(G499,'MITRA (REFERENSI)'!$A:$Z,25,FALSE)</f>
        <v>#N/A</v>
      </c>
      <c r="J499" s="38" t="str">
        <f>VLOOKUP(G499,'MITRA (REFERENSI)'!$A:$Z,26,FALSE)</f>
        <v>#N/A</v>
      </c>
      <c r="K499" s="38" t="str">
        <f>VLOOKUP(G499,'MITRA (REFERENSI)'!$A:$Z,15,FALSE)</f>
        <v>#N/A</v>
      </c>
      <c r="L499" s="38" t="str">
        <f>VLOOKUP(G499,'MITRA (REFERENSI)'!$A:$Z,15,FALSE)</f>
        <v>#N/A</v>
      </c>
      <c r="M499" s="38" t="str">
        <f>IF(B499=1,'KELAS (REFERENSI)'!M499,IF(B499=2,'KELAS (REFERENSI)'!M514,IF(B499=3,'KELAS (REFERENSI)'!M529,IF(B499=4,'KELAS (REFERENSI)'!M544,""))))</f>
        <v/>
      </c>
      <c r="N499" s="38" t="str">
        <f>IF(B499=1,'KELAS (REFERENSI)'!N499,IF(B499=2,'KELAS (REFERENSI)'!N514,IF(B499=3,'KELAS (REFERENSI)'!N529,IF(B499=4,'KELAS (REFERENSI)'!N544,""))))</f>
        <v/>
      </c>
      <c r="O499" s="38" t="str">
        <f>IF(B499=1,'KELAS (REFERENSI)'!O499,IF(B499=2,'KELAS (REFERENSI)'!O514,IF(B499=3,'KELAS (REFERENSI)'!O529,IF(B499=4,'KELAS (REFERENSI)'!O544,""))))</f>
        <v/>
      </c>
      <c r="P499" s="38" t="str">
        <f>IF(B499=1,'KELAS (REFERENSI)'!P499,IF(B499=2,'KELAS (REFERENSI)'!P514,IF(B499=3,'KELAS (REFERENSI)'!P529,IF(B499=4,'KELAS (REFERENSI)'!P544,""))))</f>
        <v/>
      </c>
      <c r="Q499" s="38" t="str">
        <f t="shared" si="4"/>
        <v>BPS Kota Jakarta Timur</v>
      </c>
      <c r="R499" s="38" t="str">
        <f t="shared" si="56"/>
        <v/>
      </c>
      <c r="S499" s="38" t="str">
        <f t="shared" ref="S499:T499" si="507">S498</f>
        <v>15 Juni sampai dengan 31 Agustus 2026</v>
      </c>
      <c r="T499" s="38" t="str">
        <f t="shared" si="507"/>
        <v>31 Agustus 2026</v>
      </c>
      <c r="U499" s="41"/>
      <c r="V499" s="41"/>
      <c r="W499" s="42"/>
      <c r="X499" s="42"/>
      <c r="Y499" s="42"/>
      <c r="Z499" s="42"/>
    </row>
    <row r="500" ht="15.75" customHeight="1">
      <c r="A500" s="36" t="s">
        <v>5562</v>
      </c>
      <c r="B500" s="37"/>
      <c r="C500" s="37"/>
      <c r="D500" s="38" t="str">
        <f t="shared" si="1"/>
        <v/>
      </c>
      <c r="E500" s="38" t="str">
        <f>VLOOKUP(D500,'KELAS (REFERENSI)'!$E$1:$J$68,6,FALSE)</f>
        <v>#N/A</v>
      </c>
      <c r="F500" s="39" t="str">
        <f t="shared" si="2"/>
        <v>PETUGAS.0499/SPK/SE/PPL/3172/2026</v>
      </c>
      <c r="G500" s="40"/>
      <c r="H500" s="39" t="str">
        <f>VLOOKUP(G500,'MITRA (REFERENSI)'!$A:$Z,16,FALSE)</f>
        <v>#N/A</v>
      </c>
      <c r="I500" s="39" t="str">
        <f>VLOOKUP(G500,'MITRA (REFERENSI)'!$A:$Z,25,FALSE)</f>
        <v>#N/A</v>
      </c>
      <c r="J500" s="38" t="str">
        <f>VLOOKUP(G500,'MITRA (REFERENSI)'!$A:$Z,26,FALSE)</f>
        <v>#N/A</v>
      </c>
      <c r="K500" s="38" t="str">
        <f>VLOOKUP(G500,'MITRA (REFERENSI)'!$A:$Z,15,FALSE)</f>
        <v>#N/A</v>
      </c>
      <c r="L500" s="38" t="str">
        <f>VLOOKUP(G500,'MITRA (REFERENSI)'!$A:$Z,15,FALSE)</f>
        <v>#N/A</v>
      </c>
      <c r="M500" s="38" t="str">
        <f>IF(B500=1,'KELAS (REFERENSI)'!M500,IF(B500=2,'KELAS (REFERENSI)'!M515,IF(B500=3,'KELAS (REFERENSI)'!M530,IF(B500=4,'KELAS (REFERENSI)'!M545,""))))</f>
        <v/>
      </c>
      <c r="N500" s="38" t="str">
        <f>IF(B500=1,'KELAS (REFERENSI)'!N500,IF(B500=2,'KELAS (REFERENSI)'!N515,IF(B500=3,'KELAS (REFERENSI)'!N530,IF(B500=4,'KELAS (REFERENSI)'!N545,""))))</f>
        <v/>
      </c>
      <c r="O500" s="38" t="str">
        <f>IF(B500=1,'KELAS (REFERENSI)'!O500,IF(B500=2,'KELAS (REFERENSI)'!O515,IF(B500=3,'KELAS (REFERENSI)'!O530,IF(B500=4,'KELAS (REFERENSI)'!O545,""))))</f>
        <v/>
      </c>
      <c r="P500" s="38" t="str">
        <f>IF(B500=1,'KELAS (REFERENSI)'!P500,IF(B500=2,'KELAS (REFERENSI)'!P515,IF(B500=3,'KELAS (REFERENSI)'!P530,IF(B500=4,'KELAS (REFERENSI)'!P545,""))))</f>
        <v/>
      </c>
      <c r="Q500" s="38" t="str">
        <f t="shared" si="4"/>
        <v>BPS Kota Jakarta Timur</v>
      </c>
      <c r="R500" s="38" t="str">
        <f t="shared" si="56"/>
        <v/>
      </c>
      <c r="S500" s="38" t="str">
        <f t="shared" ref="S500:T500" si="508">S499</f>
        <v>15 Juni sampai dengan 31 Agustus 2026</v>
      </c>
      <c r="T500" s="38" t="str">
        <f t="shared" si="508"/>
        <v>31 Agustus 2026</v>
      </c>
      <c r="U500" s="41"/>
      <c r="V500" s="41"/>
      <c r="W500" s="42"/>
      <c r="X500" s="42"/>
      <c r="Y500" s="42"/>
      <c r="Z500" s="42"/>
    </row>
    <row r="501" ht="15.75" customHeight="1">
      <c r="A501" s="36" t="s">
        <v>5563</v>
      </c>
      <c r="B501" s="37"/>
      <c r="C501" s="37"/>
      <c r="D501" s="38" t="str">
        <f t="shared" si="1"/>
        <v/>
      </c>
      <c r="E501" s="38" t="str">
        <f>VLOOKUP(D501,'KELAS (REFERENSI)'!$E$1:$J$68,6,FALSE)</f>
        <v>#N/A</v>
      </c>
      <c r="F501" s="39" t="str">
        <f t="shared" si="2"/>
        <v>PETUGAS.0500/SPK/SE/PPL/3172/2026</v>
      </c>
      <c r="G501" s="40"/>
      <c r="H501" s="39" t="str">
        <f>VLOOKUP(G501,'MITRA (REFERENSI)'!$A:$Z,16,FALSE)</f>
        <v>#N/A</v>
      </c>
      <c r="I501" s="39" t="str">
        <f>VLOOKUP(G501,'MITRA (REFERENSI)'!$A:$Z,25,FALSE)</f>
        <v>#N/A</v>
      </c>
      <c r="J501" s="38" t="str">
        <f>VLOOKUP(G501,'MITRA (REFERENSI)'!$A:$Z,26,FALSE)</f>
        <v>#N/A</v>
      </c>
      <c r="K501" s="38" t="str">
        <f>VLOOKUP(G501,'MITRA (REFERENSI)'!$A:$Z,15,FALSE)</f>
        <v>#N/A</v>
      </c>
      <c r="L501" s="38" t="str">
        <f>VLOOKUP(G501,'MITRA (REFERENSI)'!$A:$Z,15,FALSE)</f>
        <v>#N/A</v>
      </c>
      <c r="M501" s="38" t="str">
        <f>IF(B501=1,'KELAS (REFERENSI)'!M501,IF(B501=2,'KELAS (REFERENSI)'!M516,IF(B501=3,'KELAS (REFERENSI)'!M531,IF(B501=4,'KELAS (REFERENSI)'!M546,""))))</f>
        <v/>
      </c>
      <c r="N501" s="38" t="str">
        <f>IF(B501=1,'KELAS (REFERENSI)'!N501,IF(B501=2,'KELAS (REFERENSI)'!N516,IF(B501=3,'KELAS (REFERENSI)'!N531,IF(B501=4,'KELAS (REFERENSI)'!N546,""))))</f>
        <v/>
      </c>
      <c r="O501" s="38" t="str">
        <f>IF(B501=1,'KELAS (REFERENSI)'!O501,IF(B501=2,'KELAS (REFERENSI)'!O516,IF(B501=3,'KELAS (REFERENSI)'!O531,IF(B501=4,'KELAS (REFERENSI)'!O546,""))))</f>
        <v/>
      </c>
      <c r="P501" s="38" t="str">
        <f>IF(B501=1,'KELAS (REFERENSI)'!P501,IF(B501=2,'KELAS (REFERENSI)'!P516,IF(B501=3,'KELAS (REFERENSI)'!P531,IF(B501=4,'KELAS (REFERENSI)'!P546,""))))</f>
        <v/>
      </c>
      <c r="Q501" s="38" t="str">
        <f t="shared" si="4"/>
        <v>BPS Kota Jakarta Timur</v>
      </c>
      <c r="R501" s="38" t="str">
        <f t="shared" si="56"/>
        <v/>
      </c>
      <c r="S501" s="38" t="str">
        <f t="shared" ref="S501:T501" si="509">S500</f>
        <v>15 Juni sampai dengan 31 Agustus 2026</v>
      </c>
      <c r="T501" s="38" t="str">
        <f t="shared" si="509"/>
        <v>31 Agustus 2026</v>
      </c>
      <c r="U501" s="41"/>
      <c r="V501" s="41"/>
      <c r="W501" s="42"/>
      <c r="X501" s="42"/>
      <c r="Y501" s="42"/>
      <c r="Z501" s="42"/>
    </row>
    <row r="502" ht="15.75" customHeight="1">
      <c r="A502" s="36" t="s">
        <v>5564</v>
      </c>
      <c r="B502" s="37"/>
      <c r="C502" s="37"/>
      <c r="D502" s="38" t="str">
        <f t="shared" si="1"/>
        <v/>
      </c>
      <c r="E502" s="38" t="str">
        <f>VLOOKUP(D502,'KELAS (REFERENSI)'!$E$1:$J$68,6,FALSE)</f>
        <v>#N/A</v>
      </c>
      <c r="F502" s="39" t="str">
        <f t="shared" si="2"/>
        <v>PETUGAS.0501/SPK/SE/PPL/3172/2026</v>
      </c>
      <c r="G502" s="40"/>
      <c r="H502" s="39" t="str">
        <f>VLOOKUP(G502,'MITRA (REFERENSI)'!$A:$Z,16,FALSE)</f>
        <v>#N/A</v>
      </c>
      <c r="I502" s="39" t="str">
        <f>VLOOKUP(G502,'MITRA (REFERENSI)'!$A:$Z,25,FALSE)</f>
        <v>#N/A</v>
      </c>
      <c r="J502" s="38" t="str">
        <f>VLOOKUP(G502,'MITRA (REFERENSI)'!$A:$Z,26,FALSE)</f>
        <v>#N/A</v>
      </c>
      <c r="K502" s="38" t="str">
        <f>VLOOKUP(G502,'MITRA (REFERENSI)'!$A:$Z,15,FALSE)</f>
        <v>#N/A</v>
      </c>
      <c r="L502" s="38" t="str">
        <f>VLOOKUP(G502,'MITRA (REFERENSI)'!$A:$Z,15,FALSE)</f>
        <v>#N/A</v>
      </c>
      <c r="M502" s="38" t="str">
        <f>IF(B502=1,'KELAS (REFERENSI)'!M502,IF(B502=2,'KELAS (REFERENSI)'!M517,IF(B502=3,'KELAS (REFERENSI)'!M532,IF(B502=4,'KELAS (REFERENSI)'!M547,""))))</f>
        <v/>
      </c>
      <c r="N502" s="38" t="str">
        <f>IF(B502=1,'KELAS (REFERENSI)'!N502,IF(B502=2,'KELAS (REFERENSI)'!N517,IF(B502=3,'KELAS (REFERENSI)'!N532,IF(B502=4,'KELAS (REFERENSI)'!N547,""))))</f>
        <v/>
      </c>
      <c r="O502" s="38" t="str">
        <f>IF(B502=1,'KELAS (REFERENSI)'!O502,IF(B502=2,'KELAS (REFERENSI)'!O517,IF(B502=3,'KELAS (REFERENSI)'!O532,IF(B502=4,'KELAS (REFERENSI)'!O547,""))))</f>
        <v/>
      </c>
      <c r="P502" s="38" t="str">
        <f>IF(B502=1,'KELAS (REFERENSI)'!P502,IF(B502=2,'KELAS (REFERENSI)'!P517,IF(B502=3,'KELAS (REFERENSI)'!P532,IF(B502=4,'KELAS (REFERENSI)'!P547,""))))</f>
        <v/>
      </c>
      <c r="Q502" s="38" t="str">
        <f t="shared" si="4"/>
        <v>BPS Kota Jakarta Timur</v>
      </c>
      <c r="R502" s="38" t="str">
        <f t="shared" si="56"/>
        <v/>
      </c>
      <c r="S502" s="38" t="str">
        <f t="shared" ref="S502:T502" si="510">S501</f>
        <v>15 Juni sampai dengan 31 Agustus 2026</v>
      </c>
      <c r="T502" s="38" t="str">
        <f t="shared" si="510"/>
        <v>31 Agustus 2026</v>
      </c>
      <c r="U502" s="41"/>
      <c r="V502" s="41"/>
      <c r="W502" s="42"/>
      <c r="X502" s="42"/>
      <c r="Y502" s="42"/>
      <c r="Z502" s="42"/>
    </row>
    <row r="503" ht="15.75" customHeight="1">
      <c r="A503" s="36" t="s">
        <v>5565</v>
      </c>
      <c r="B503" s="37"/>
      <c r="C503" s="37"/>
      <c r="D503" s="38" t="str">
        <f t="shared" si="1"/>
        <v/>
      </c>
      <c r="E503" s="38" t="str">
        <f>VLOOKUP(D503,'KELAS (REFERENSI)'!$E$1:$J$68,6,FALSE)</f>
        <v>#N/A</v>
      </c>
      <c r="F503" s="39" t="str">
        <f t="shared" si="2"/>
        <v>PETUGAS.0502/SPK/SE/PPL/3172/2026</v>
      </c>
      <c r="G503" s="40"/>
      <c r="H503" s="39" t="str">
        <f>VLOOKUP(G503,'MITRA (REFERENSI)'!$A:$Z,16,FALSE)</f>
        <v>#N/A</v>
      </c>
      <c r="I503" s="39" t="str">
        <f>VLOOKUP(G503,'MITRA (REFERENSI)'!$A:$Z,25,FALSE)</f>
        <v>#N/A</v>
      </c>
      <c r="J503" s="38" t="str">
        <f>VLOOKUP(G503,'MITRA (REFERENSI)'!$A:$Z,26,FALSE)</f>
        <v>#N/A</v>
      </c>
      <c r="K503" s="38" t="str">
        <f>VLOOKUP(G503,'MITRA (REFERENSI)'!$A:$Z,15,FALSE)</f>
        <v>#N/A</v>
      </c>
      <c r="L503" s="38" t="str">
        <f>VLOOKUP(G503,'MITRA (REFERENSI)'!$A:$Z,15,FALSE)</f>
        <v>#N/A</v>
      </c>
      <c r="M503" s="38" t="str">
        <f>IF(B503=1,'KELAS (REFERENSI)'!M503,IF(B503=2,'KELAS (REFERENSI)'!M518,IF(B503=3,'KELAS (REFERENSI)'!M533,IF(B503=4,'KELAS (REFERENSI)'!M548,""))))</f>
        <v/>
      </c>
      <c r="N503" s="38" t="str">
        <f>IF(B503=1,'KELAS (REFERENSI)'!N503,IF(B503=2,'KELAS (REFERENSI)'!N518,IF(B503=3,'KELAS (REFERENSI)'!N533,IF(B503=4,'KELAS (REFERENSI)'!N548,""))))</f>
        <v/>
      </c>
      <c r="O503" s="38" t="str">
        <f>IF(B503=1,'KELAS (REFERENSI)'!O503,IF(B503=2,'KELAS (REFERENSI)'!O518,IF(B503=3,'KELAS (REFERENSI)'!O533,IF(B503=4,'KELAS (REFERENSI)'!O548,""))))</f>
        <v/>
      </c>
      <c r="P503" s="38" t="str">
        <f>IF(B503=1,'KELAS (REFERENSI)'!P503,IF(B503=2,'KELAS (REFERENSI)'!P518,IF(B503=3,'KELAS (REFERENSI)'!P533,IF(B503=4,'KELAS (REFERENSI)'!P548,""))))</f>
        <v/>
      </c>
      <c r="Q503" s="38" t="str">
        <f t="shared" si="4"/>
        <v>BPS Kota Jakarta Timur</v>
      </c>
      <c r="R503" s="38" t="str">
        <f t="shared" si="56"/>
        <v/>
      </c>
      <c r="S503" s="38" t="str">
        <f t="shared" ref="S503:T503" si="511">S502</f>
        <v>15 Juni sampai dengan 31 Agustus 2026</v>
      </c>
      <c r="T503" s="38" t="str">
        <f t="shared" si="511"/>
        <v>31 Agustus 2026</v>
      </c>
      <c r="U503" s="41"/>
      <c r="V503" s="41"/>
      <c r="W503" s="42"/>
      <c r="X503" s="42"/>
      <c r="Y503" s="42"/>
      <c r="Z503" s="42"/>
    </row>
    <row r="504" ht="15.75" customHeight="1">
      <c r="A504" s="36" t="s">
        <v>5566</v>
      </c>
      <c r="B504" s="37"/>
      <c r="C504" s="37"/>
      <c r="D504" s="38" t="str">
        <f t="shared" si="1"/>
        <v/>
      </c>
      <c r="E504" s="38" t="str">
        <f>VLOOKUP(D504,'KELAS (REFERENSI)'!$E$1:$J$68,6,FALSE)</f>
        <v>#N/A</v>
      </c>
      <c r="F504" s="39" t="str">
        <f t="shared" si="2"/>
        <v>PETUGAS.0503/SPK/SE/PPL/3172/2026</v>
      </c>
      <c r="G504" s="40"/>
      <c r="H504" s="39" t="str">
        <f>VLOOKUP(G504,'MITRA (REFERENSI)'!$A:$Z,16,FALSE)</f>
        <v>#N/A</v>
      </c>
      <c r="I504" s="39" t="str">
        <f>VLOOKUP(G504,'MITRA (REFERENSI)'!$A:$Z,25,FALSE)</f>
        <v>#N/A</v>
      </c>
      <c r="J504" s="38" t="str">
        <f>VLOOKUP(G504,'MITRA (REFERENSI)'!$A:$Z,26,FALSE)</f>
        <v>#N/A</v>
      </c>
      <c r="K504" s="38" t="str">
        <f>VLOOKUP(G504,'MITRA (REFERENSI)'!$A:$Z,15,FALSE)</f>
        <v>#N/A</v>
      </c>
      <c r="L504" s="38" t="str">
        <f>VLOOKUP(G504,'MITRA (REFERENSI)'!$A:$Z,15,FALSE)</f>
        <v>#N/A</v>
      </c>
      <c r="M504" s="38" t="str">
        <f>IF(B504=1,'KELAS (REFERENSI)'!M504,IF(B504=2,'KELAS (REFERENSI)'!M519,IF(B504=3,'KELAS (REFERENSI)'!M534,IF(B504=4,'KELAS (REFERENSI)'!M549,""))))</f>
        <v/>
      </c>
      <c r="N504" s="38" t="str">
        <f>IF(B504=1,'KELAS (REFERENSI)'!N504,IF(B504=2,'KELAS (REFERENSI)'!N519,IF(B504=3,'KELAS (REFERENSI)'!N534,IF(B504=4,'KELAS (REFERENSI)'!N549,""))))</f>
        <v/>
      </c>
      <c r="O504" s="38" t="str">
        <f>IF(B504=1,'KELAS (REFERENSI)'!O504,IF(B504=2,'KELAS (REFERENSI)'!O519,IF(B504=3,'KELAS (REFERENSI)'!O534,IF(B504=4,'KELAS (REFERENSI)'!O549,""))))</f>
        <v/>
      </c>
      <c r="P504" s="38" t="str">
        <f>IF(B504=1,'KELAS (REFERENSI)'!P504,IF(B504=2,'KELAS (REFERENSI)'!P519,IF(B504=3,'KELAS (REFERENSI)'!P534,IF(B504=4,'KELAS (REFERENSI)'!P549,""))))</f>
        <v/>
      </c>
      <c r="Q504" s="38" t="str">
        <f t="shared" si="4"/>
        <v>BPS Kota Jakarta Timur</v>
      </c>
      <c r="R504" s="38" t="str">
        <f t="shared" si="56"/>
        <v/>
      </c>
      <c r="S504" s="38" t="str">
        <f t="shared" ref="S504:T504" si="512">S503</f>
        <v>15 Juni sampai dengan 31 Agustus 2026</v>
      </c>
      <c r="T504" s="38" t="str">
        <f t="shared" si="512"/>
        <v>31 Agustus 2026</v>
      </c>
      <c r="U504" s="41"/>
      <c r="V504" s="41"/>
      <c r="W504" s="42"/>
      <c r="X504" s="42"/>
      <c r="Y504" s="42"/>
      <c r="Z504" s="42"/>
    </row>
    <row r="505" ht="15.75" customHeight="1">
      <c r="A505" s="36" t="s">
        <v>5567</v>
      </c>
      <c r="B505" s="37"/>
      <c r="C505" s="37"/>
      <c r="D505" s="38" t="str">
        <f t="shared" si="1"/>
        <v/>
      </c>
      <c r="E505" s="38" t="str">
        <f>VLOOKUP(D505,'KELAS (REFERENSI)'!$E$1:$J$68,6,FALSE)</f>
        <v>#N/A</v>
      </c>
      <c r="F505" s="39" t="str">
        <f t="shared" si="2"/>
        <v>PETUGAS.0504/SPK/SE/PPL/3172/2026</v>
      </c>
      <c r="G505" s="40"/>
      <c r="H505" s="39" t="str">
        <f>VLOOKUP(G505,'MITRA (REFERENSI)'!$A:$Z,16,FALSE)</f>
        <v>#N/A</v>
      </c>
      <c r="I505" s="39" t="str">
        <f>VLOOKUP(G505,'MITRA (REFERENSI)'!$A:$Z,25,FALSE)</f>
        <v>#N/A</v>
      </c>
      <c r="J505" s="38" t="str">
        <f>VLOOKUP(G505,'MITRA (REFERENSI)'!$A:$Z,26,FALSE)</f>
        <v>#N/A</v>
      </c>
      <c r="K505" s="38" t="str">
        <f>VLOOKUP(G505,'MITRA (REFERENSI)'!$A:$Z,15,FALSE)</f>
        <v>#N/A</v>
      </c>
      <c r="L505" s="38" t="str">
        <f>VLOOKUP(G505,'MITRA (REFERENSI)'!$A:$Z,15,FALSE)</f>
        <v>#N/A</v>
      </c>
      <c r="M505" s="38" t="str">
        <f>IF(B505=1,'KELAS (REFERENSI)'!M505,IF(B505=2,'KELAS (REFERENSI)'!M520,IF(B505=3,'KELAS (REFERENSI)'!M535,IF(B505=4,'KELAS (REFERENSI)'!M550,""))))</f>
        <v/>
      </c>
      <c r="N505" s="38" t="str">
        <f>IF(B505=1,'KELAS (REFERENSI)'!N505,IF(B505=2,'KELAS (REFERENSI)'!N520,IF(B505=3,'KELAS (REFERENSI)'!N535,IF(B505=4,'KELAS (REFERENSI)'!N550,""))))</f>
        <v/>
      </c>
      <c r="O505" s="38" t="str">
        <f>IF(B505=1,'KELAS (REFERENSI)'!O505,IF(B505=2,'KELAS (REFERENSI)'!O520,IF(B505=3,'KELAS (REFERENSI)'!O535,IF(B505=4,'KELAS (REFERENSI)'!O550,""))))</f>
        <v/>
      </c>
      <c r="P505" s="38" t="str">
        <f>IF(B505=1,'KELAS (REFERENSI)'!P505,IF(B505=2,'KELAS (REFERENSI)'!P520,IF(B505=3,'KELAS (REFERENSI)'!P535,IF(B505=4,'KELAS (REFERENSI)'!P550,""))))</f>
        <v/>
      </c>
      <c r="Q505" s="38" t="str">
        <f t="shared" si="4"/>
        <v>BPS Kota Jakarta Timur</v>
      </c>
      <c r="R505" s="38" t="str">
        <f t="shared" si="56"/>
        <v/>
      </c>
      <c r="S505" s="38" t="str">
        <f t="shared" ref="S505:T505" si="513">S504</f>
        <v>15 Juni sampai dengan 31 Agustus 2026</v>
      </c>
      <c r="T505" s="38" t="str">
        <f t="shared" si="513"/>
        <v>31 Agustus 2026</v>
      </c>
      <c r="U505" s="41"/>
      <c r="V505" s="41"/>
      <c r="W505" s="42"/>
      <c r="X505" s="42"/>
      <c r="Y505" s="42"/>
      <c r="Z505" s="42"/>
    </row>
    <row r="506" ht="15.75" customHeight="1">
      <c r="A506" s="36" t="s">
        <v>5568</v>
      </c>
      <c r="B506" s="37"/>
      <c r="C506" s="37"/>
      <c r="D506" s="38" t="str">
        <f t="shared" si="1"/>
        <v/>
      </c>
      <c r="E506" s="38" t="str">
        <f>VLOOKUP(D506,'KELAS (REFERENSI)'!$E$1:$J$68,6,FALSE)</f>
        <v>#N/A</v>
      </c>
      <c r="F506" s="39" t="str">
        <f t="shared" si="2"/>
        <v>PETUGAS.0505/SPK/SE/PPL/3172/2026</v>
      </c>
      <c r="G506" s="40"/>
      <c r="H506" s="39" t="str">
        <f>VLOOKUP(G506,'MITRA (REFERENSI)'!$A:$Z,16,FALSE)</f>
        <v>#N/A</v>
      </c>
      <c r="I506" s="39" t="str">
        <f>VLOOKUP(G506,'MITRA (REFERENSI)'!$A:$Z,25,FALSE)</f>
        <v>#N/A</v>
      </c>
      <c r="J506" s="38" t="str">
        <f>VLOOKUP(G506,'MITRA (REFERENSI)'!$A:$Z,26,FALSE)</f>
        <v>#N/A</v>
      </c>
      <c r="K506" s="38" t="str">
        <f>VLOOKUP(G506,'MITRA (REFERENSI)'!$A:$Z,15,FALSE)</f>
        <v>#N/A</v>
      </c>
      <c r="L506" s="38" t="str">
        <f>VLOOKUP(G506,'MITRA (REFERENSI)'!$A:$Z,15,FALSE)</f>
        <v>#N/A</v>
      </c>
      <c r="M506" s="38" t="str">
        <f>IF(B506=1,'KELAS (REFERENSI)'!M506,IF(B506=2,'KELAS (REFERENSI)'!M521,IF(B506=3,'KELAS (REFERENSI)'!M536,IF(B506=4,'KELAS (REFERENSI)'!M551,""))))</f>
        <v/>
      </c>
      <c r="N506" s="38" t="str">
        <f>IF(B506=1,'KELAS (REFERENSI)'!N506,IF(B506=2,'KELAS (REFERENSI)'!N521,IF(B506=3,'KELAS (REFERENSI)'!N536,IF(B506=4,'KELAS (REFERENSI)'!N551,""))))</f>
        <v/>
      </c>
      <c r="O506" s="38" t="str">
        <f>IF(B506=1,'KELAS (REFERENSI)'!O506,IF(B506=2,'KELAS (REFERENSI)'!O521,IF(B506=3,'KELAS (REFERENSI)'!O536,IF(B506=4,'KELAS (REFERENSI)'!O551,""))))</f>
        <v/>
      </c>
      <c r="P506" s="38" t="str">
        <f>IF(B506=1,'KELAS (REFERENSI)'!P506,IF(B506=2,'KELAS (REFERENSI)'!P521,IF(B506=3,'KELAS (REFERENSI)'!P536,IF(B506=4,'KELAS (REFERENSI)'!P551,""))))</f>
        <v/>
      </c>
      <c r="Q506" s="38" t="str">
        <f t="shared" si="4"/>
        <v>BPS Kota Jakarta Timur</v>
      </c>
      <c r="R506" s="38" t="str">
        <f t="shared" si="56"/>
        <v/>
      </c>
      <c r="S506" s="38" t="str">
        <f t="shared" ref="S506:T506" si="514">S505</f>
        <v>15 Juni sampai dengan 31 Agustus 2026</v>
      </c>
      <c r="T506" s="38" t="str">
        <f t="shared" si="514"/>
        <v>31 Agustus 2026</v>
      </c>
      <c r="U506" s="41"/>
      <c r="V506" s="41"/>
      <c r="W506" s="42"/>
      <c r="X506" s="42"/>
      <c r="Y506" s="42"/>
      <c r="Z506" s="42"/>
    </row>
    <row r="507" ht="15.75" customHeight="1">
      <c r="A507" s="36" t="s">
        <v>5569</v>
      </c>
      <c r="B507" s="37"/>
      <c r="C507" s="37"/>
      <c r="D507" s="38" t="str">
        <f t="shared" si="1"/>
        <v/>
      </c>
      <c r="E507" s="38" t="str">
        <f>VLOOKUP(D507,'KELAS (REFERENSI)'!$E$1:$J$68,6,FALSE)</f>
        <v>#N/A</v>
      </c>
      <c r="F507" s="39" t="str">
        <f t="shared" si="2"/>
        <v>PETUGAS.0506/SPK/SE/PPL/3172/2026</v>
      </c>
      <c r="G507" s="40"/>
      <c r="H507" s="39" t="str">
        <f>VLOOKUP(G507,'MITRA (REFERENSI)'!$A:$Z,16,FALSE)</f>
        <v>#N/A</v>
      </c>
      <c r="I507" s="39" t="str">
        <f>VLOOKUP(G507,'MITRA (REFERENSI)'!$A:$Z,25,FALSE)</f>
        <v>#N/A</v>
      </c>
      <c r="J507" s="38" t="str">
        <f>VLOOKUP(G507,'MITRA (REFERENSI)'!$A:$Z,26,FALSE)</f>
        <v>#N/A</v>
      </c>
      <c r="K507" s="38" t="str">
        <f>VLOOKUP(G507,'MITRA (REFERENSI)'!$A:$Z,15,FALSE)</f>
        <v>#N/A</v>
      </c>
      <c r="L507" s="38" t="str">
        <f>VLOOKUP(G507,'MITRA (REFERENSI)'!$A:$Z,15,FALSE)</f>
        <v>#N/A</v>
      </c>
      <c r="M507" s="38" t="str">
        <f>IF(B507=1,'KELAS (REFERENSI)'!M507,IF(B507=2,'KELAS (REFERENSI)'!M522,IF(B507=3,'KELAS (REFERENSI)'!M537,IF(B507=4,'KELAS (REFERENSI)'!M552,""))))</f>
        <v/>
      </c>
      <c r="N507" s="38" t="str">
        <f>IF(B507=1,'KELAS (REFERENSI)'!N507,IF(B507=2,'KELAS (REFERENSI)'!N522,IF(B507=3,'KELAS (REFERENSI)'!N537,IF(B507=4,'KELAS (REFERENSI)'!N552,""))))</f>
        <v/>
      </c>
      <c r="O507" s="38" t="str">
        <f>IF(B507=1,'KELAS (REFERENSI)'!O507,IF(B507=2,'KELAS (REFERENSI)'!O522,IF(B507=3,'KELAS (REFERENSI)'!O537,IF(B507=4,'KELAS (REFERENSI)'!O552,""))))</f>
        <v/>
      </c>
      <c r="P507" s="38" t="str">
        <f>IF(B507=1,'KELAS (REFERENSI)'!P507,IF(B507=2,'KELAS (REFERENSI)'!P522,IF(B507=3,'KELAS (REFERENSI)'!P537,IF(B507=4,'KELAS (REFERENSI)'!P552,""))))</f>
        <v/>
      </c>
      <c r="Q507" s="38" t="str">
        <f t="shared" si="4"/>
        <v>BPS Kota Jakarta Timur</v>
      </c>
      <c r="R507" s="38" t="str">
        <f t="shared" si="56"/>
        <v/>
      </c>
      <c r="S507" s="38" t="str">
        <f t="shared" ref="S507:T507" si="515">S506</f>
        <v>15 Juni sampai dengan 31 Agustus 2026</v>
      </c>
      <c r="T507" s="38" t="str">
        <f t="shared" si="515"/>
        <v>31 Agustus 2026</v>
      </c>
      <c r="U507" s="41"/>
      <c r="V507" s="41"/>
      <c r="W507" s="42"/>
      <c r="X507" s="42"/>
      <c r="Y507" s="42"/>
      <c r="Z507" s="42"/>
    </row>
    <row r="508" ht="15.75" customHeight="1">
      <c r="A508" s="36" t="s">
        <v>5570</v>
      </c>
      <c r="B508" s="37"/>
      <c r="C508" s="37"/>
      <c r="D508" s="38" t="str">
        <f t="shared" si="1"/>
        <v/>
      </c>
      <c r="E508" s="38" t="str">
        <f>VLOOKUP(D508,'KELAS (REFERENSI)'!$E$1:$J$68,6,FALSE)</f>
        <v>#N/A</v>
      </c>
      <c r="F508" s="39" t="str">
        <f t="shared" si="2"/>
        <v>PETUGAS.0507/SPK/SE/PPL/3172/2026</v>
      </c>
      <c r="G508" s="40"/>
      <c r="H508" s="39" t="str">
        <f>VLOOKUP(G508,'MITRA (REFERENSI)'!$A:$Z,16,FALSE)</f>
        <v>#N/A</v>
      </c>
      <c r="I508" s="39" t="str">
        <f>VLOOKUP(G508,'MITRA (REFERENSI)'!$A:$Z,25,FALSE)</f>
        <v>#N/A</v>
      </c>
      <c r="J508" s="38" t="str">
        <f>VLOOKUP(G508,'MITRA (REFERENSI)'!$A:$Z,26,FALSE)</f>
        <v>#N/A</v>
      </c>
      <c r="K508" s="38" t="str">
        <f>VLOOKUP(G508,'MITRA (REFERENSI)'!$A:$Z,15,FALSE)</f>
        <v>#N/A</v>
      </c>
      <c r="L508" s="38" t="str">
        <f>VLOOKUP(G508,'MITRA (REFERENSI)'!$A:$Z,15,FALSE)</f>
        <v>#N/A</v>
      </c>
      <c r="M508" s="38" t="str">
        <f>IF(B508=1,'KELAS (REFERENSI)'!M508,IF(B508=2,'KELAS (REFERENSI)'!M523,IF(B508=3,'KELAS (REFERENSI)'!M538,IF(B508=4,'KELAS (REFERENSI)'!M553,""))))</f>
        <v/>
      </c>
      <c r="N508" s="38" t="str">
        <f>IF(B508=1,'KELAS (REFERENSI)'!N508,IF(B508=2,'KELAS (REFERENSI)'!N523,IF(B508=3,'KELAS (REFERENSI)'!N538,IF(B508=4,'KELAS (REFERENSI)'!N553,""))))</f>
        <v/>
      </c>
      <c r="O508" s="38" t="str">
        <f>IF(B508=1,'KELAS (REFERENSI)'!O508,IF(B508=2,'KELAS (REFERENSI)'!O523,IF(B508=3,'KELAS (REFERENSI)'!O538,IF(B508=4,'KELAS (REFERENSI)'!O553,""))))</f>
        <v/>
      </c>
      <c r="P508" s="38" t="str">
        <f>IF(B508=1,'KELAS (REFERENSI)'!P508,IF(B508=2,'KELAS (REFERENSI)'!P523,IF(B508=3,'KELAS (REFERENSI)'!P538,IF(B508=4,'KELAS (REFERENSI)'!P553,""))))</f>
        <v/>
      </c>
      <c r="Q508" s="38" t="str">
        <f t="shared" si="4"/>
        <v>BPS Kota Jakarta Timur</v>
      </c>
      <c r="R508" s="38" t="str">
        <f t="shared" si="56"/>
        <v/>
      </c>
      <c r="S508" s="38" t="str">
        <f t="shared" ref="S508:T508" si="516">S507</f>
        <v>15 Juni sampai dengan 31 Agustus 2026</v>
      </c>
      <c r="T508" s="38" t="str">
        <f t="shared" si="516"/>
        <v>31 Agustus 2026</v>
      </c>
      <c r="U508" s="41"/>
      <c r="V508" s="41"/>
      <c r="W508" s="42"/>
      <c r="X508" s="42"/>
      <c r="Y508" s="42"/>
      <c r="Z508" s="42"/>
    </row>
    <row r="509" ht="15.75" customHeight="1">
      <c r="A509" s="36" t="s">
        <v>5571</v>
      </c>
      <c r="B509" s="37"/>
      <c r="C509" s="37"/>
      <c r="D509" s="38" t="str">
        <f t="shared" si="1"/>
        <v/>
      </c>
      <c r="E509" s="38" t="str">
        <f>VLOOKUP(D509,'KELAS (REFERENSI)'!$E$1:$J$68,6,FALSE)</f>
        <v>#N/A</v>
      </c>
      <c r="F509" s="39" t="str">
        <f t="shared" si="2"/>
        <v>PETUGAS.0508/SPK/SE/PPL/3172/2026</v>
      </c>
      <c r="G509" s="40"/>
      <c r="H509" s="39" t="str">
        <f>VLOOKUP(G509,'MITRA (REFERENSI)'!$A:$Z,16,FALSE)</f>
        <v>#N/A</v>
      </c>
      <c r="I509" s="39" t="str">
        <f>VLOOKUP(G509,'MITRA (REFERENSI)'!$A:$Z,25,FALSE)</f>
        <v>#N/A</v>
      </c>
      <c r="J509" s="38" t="str">
        <f>VLOOKUP(G509,'MITRA (REFERENSI)'!$A:$Z,26,FALSE)</f>
        <v>#N/A</v>
      </c>
      <c r="K509" s="38" t="str">
        <f>VLOOKUP(G509,'MITRA (REFERENSI)'!$A:$Z,15,FALSE)</f>
        <v>#N/A</v>
      </c>
      <c r="L509" s="38" t="str">
        <f>VLOOKUP(G509,'MITRA (REFERENSI)'!$A:$Z,15,FALSE)</f>
        <v>#N/A</v>
      </c>
      <c r="M509" s="38" t="str">
        <f>IF(B509=1,'KELAS (REFERENSI)'!M509,IF(B509=2,'KELAS (REFERENSI)'!M524,IF(B509=3,'KELAS (REFERENSI)'!M539,IF(B509=4,'KELAS (REFERENSI)'!M554,""))))</f>
        <v/>
      </c>
      <c r="N509" s="38" t="str">
        <f>IF(B509=1,'KELAS (REFERENSI)'!N509,IF(B509=2,'KELAS (REFERENSI)'!N524,IF(B509=3,'KELAS (REFERENSI)'!N539,IF(B509=4,'KELAS (REFERENSI)'!N554,""))))</f>
        <v/>
      </c>
      <c r="O509" s="38" t="str">
        <f>IF(B509=1,'KELAS (REFERENSI)'!O509,IF(B509=2,'KELAS (REFERENSI)'!O524,IF(B509=3,'KELAS (REFERENSI)'!O539,IF(B509=4,'KELAS (REFERENSI)'!O554,""))))</f>
        <v/>
      </c>
      <c r="P509" s="38" t="str">
        <f>IF(B509=1,'KELAS (REFERENSI)'!P509,IF(B509=2,'KELAS (REFERENSI)'!P524,IF(B509=3,'KELAS (REFERENSI)'!P539,IF(B509=4,'KELAS (REFERENSI)'!P554,""))))</f>
        <v/>
      </c>
      <c r="Q509" s="38" t="str">
        <f t="shared" si="4"/>
        <v>BPS Kota Jakarta Timur</v>
      </c>
      <c r="R509" s="38" t="str">
        <f t="shared" si="56"/>
        <v/>
      </c>
      <c r="S509" s="38" t="str">
        <f t="shared" ref="S509:T509" si="517">S508</f>
        <v>15 Juni sampai dengan 31 Agustus 2026</v>
      </c>
      <c r="T509" s="38" t="str">
        <f t="shared" si="517"/>
        <v>31 Agustus 2026</v>
      </c>
      <c r="U509" s="41"/>
      <c r="V509" s="41"/>
      <c r="W509" s="42"/>
      <c r="X509" s="42"/>
      <c r="Y509" s="42"/>
      <c r="Z509" s="42"/>
    </row>
    <row r="510" ht="15.75" customHeight="1">
      <c r="A510" s="36" t="s">
        <v>5572</v>
      </c>
      <c r="B510" s="37"/>
      <c r="C510" s="37"/>
      <c r="D510" s="38" t="str">
        <f t="shared" si="1"/>
        <v/>
      </c>
      <c r="E510" s="38" t="str">
        <f>VLOOKUP(D510,'KELAS (REFERENSI)'!$E$1:$J$68,6,FALSE)</f>
        <v>#N/A</v>
      </c>
      <c r="F510" s="39" t="str">
        <f t="shared" si="2"/>
        <v>PETUGAS.0509/SPK/SE/PPL/3172/2026</v>
      </c>
      <c r="G510" s="40"/>
      <c r="H510" s="39" t="str">
        <f>VLOOKUP(G510,'MITRA (REFERENSI)'!$A:$Z,16,FALSE)</f>
        <v>#N/A</v>
      </c>
      <c r="I510" s="39" t="str">
        <f>VLOOKUP(G510,'MITRA (REFERENSI)'!$A:$Z,25,FALSE)</f>
        <v>#N/A</v>
      </c>
      <c r="J510" s="38" t="str">
        <f>VLOOKUP(G510,'MITRA (REFERENSI)'!$A:$Z,26,FALSE)</f>
        <v>#N/A</v>
      </c>
      <c r="K510" s="38" t="str">
        <f>VLOOKUP(G510,'MITRA (REFERENSI)'!$A:$Z,15,FALSE)</f>
        <v>#N/A</v>
      </c>
      <c r="L510" s="38" t="str">
        <f>VLOOKUP(G510,'MITRA (REFERENSI)'!$A:$Z,15,FALSE)</f>
        <v>#N/A</v>
      </c>
      <c r="M510" s="38" t="str">
        <f>IF(B510=1,'KELAS (REFERENSI)'!M510,IF(B510=2,'KELAS (REFERENSI)'!M525,IF(B510=3,'KELAS (REFERENSI)'!M540,IF(B510=4,'KELAS (REFERENSI)'!M555,""))))</f>
        <v/>
      </c>
      <c r="N510" s="38" t="str">
        <f>IF(B510=1,'KELAS (REFERENSI)'!N510,IF(B510=2,'KELAS (REFERENSI)'!N525,IF(B510=3,'KELAS (REFERENSI)'!N540,IF(B510=4,'KELAS (REFERENSI)'!N555,""))))</f>
        <v/>
      </c>
      <c r="O510" s="38" t="str">
        <f>IF(B510=1,'KELAS (REFERENSI)'!O510,IF(B510=2,'KELAS (REFERENSI)'!O525,IF(B510=3,'KELAS (REFERENSI)'!O540,IF(B510=4,'KELAS (REFERENSI)'!O555,""))))</f>
        <v/>
      </c>
      <c r="P510" s="38" t="str">
        <f>IF(B510=1,'KELAS (REFERENSI)'!P510,IF(B510=2,'KELAS (REFERENSI)'!P525,IF(B510=3,'KELAS (REFERENSI)'!P540,IF(B510=4,'KELAS (REFERENSI)'!P555,""))))</f>
        <v/>
      </c>
      <c r="Q510" s="38" t="str">
        <f t="shared" si="4"/>
        <v>BPS Kota Jakarta Timur</v>
      </c>
      <c r="R510" s="38" t="str">
        <f t="shared" si="56"/>
        <v/>
      </c>
      <c r="S510" s="38" t="str">
        <f t="shared" ref="S510:T510" si="518">S509</f>
        <v>15 Juni sampai dengan 31 Agustus 2026</v>
      </c>
      <c r="T510" s="38" t="str">
        <f t="shared" si="518"/>
        <v>31 Agustus 2026</v>
      </c>
      <c r="U510" s="41"/>
      <c r="V510" s="41"/>
      <c r="W510" s="42"/>
      <c r="X510" s="42"/>
      <c r="Y510" s="42"/>
      <c r="Z510" s="42"/>
    </row>
    <row r="511" ht="15.75" customHeight="1">
      <c r="A511" s="36" t="s">
        <v>5573</v>
      </c>
      <c r="B511" s="37"/>
      <c r="C511" s="37"/>
      <c r="D511" s="38" t="str">
        <f t="shared" si="1"/>
        <v/>
      </c>
      <c r="E511" s="38" t="str">
        <f>VLOOKUP(D511,'KELAS (REFERENSI)'!$E$1:$J$68,6,FALSE)</f>
        <v>#N/A</v>
      </c>
      <c r="F511" s="39" t="str">
        <f t="shared" si="2"/>
        <v>PETUGAS.0510/SPK/SE/PPL/3172/2026</v>
      </c>
      <c r="G511" s="40"/>
      <c r="H511" s="39" t="str">
        <f>VLOOKUP(G511,'MITRA (REFERENSI)'!$A:$Z,16,FALSE)</f>
        <v>#N/A</v>
      </c>
      <c r="I511" s="39" t="str">
        <f>VLOOKUP(G511,'MITRA (REFERENSI)'!$A:$Z,25,FALSE)</f>
        <v>#N/A</v>
      </c>
      <c r="J511" s="38" t="str">
        <f>VLOOKUP(G511,'MITRA (REFERENSI)'!$A:$Z,26,FALSE)</f>
        <v>#N/A</v>
      </c>
      <c r="K511" s="38" t="str">
        <f>VLOOKUP(G511,'MITRA (REFERENSI)'!$A:$Z,15,FALSE)</f>
        <v>#N/A</v>
      </c>
      <c r="L511" s="38" t="str">
        <f>VLOOKUP(G511,'MITRA (REFERENSI)'!$A:$Z,15,FALSE)</f>
        <v>#N/A</v>
      </c>
      <c r="M511" s="38" t="str">
        <f>IF(B511=1,'KELAS (REFERENSI)'!M511,IF(B511=2,'KELAS (REFERENSI)'!M526,IF(B511=3,'KELAS (REFERENSI)'!M541,IF(B511=4,'KELAS (REFERENSI)'!M556,""))))</f>
        <v/>
      </c>
      <c r="N511" s="38" t="str">
        <f>IF(B511=1,'KELAS (REFERENSI)'!N511,IF(B511=2,'KELAS (REFERENSI)'!N526,IF(B511=3,'KELAS (REFERENSI)'!N541,IF(B511=4,'KELAS (REFERENSI)'!N556,""))))</f>
        <v/>
      </c>
      <c r="O511" s="38" t="str">
        <f>IF(B511=1,'KELAS (REFERENSI)'!O511,IF(B511=2,'KELAS (REFERENSI)'!O526,IF(B511=3,'KELAS (REFERENSI)'!O541,IF(B511=4,'KELAS (REFERENSI)'!O556,""))))</f>
        <v/>
      </c>
      <c r="P511" s="38" t="str">
        <f>IF(B511=1,'KELAS (REFERENSI)'!P511,IF(B511=2,'KELAS (REFERENSI)'!P526,IF(B511=3,'KELAS (REFERENSI)'!P541,IF(B511=4,'KELAS (REFERENSI)'!P556,""))))</f>
        <v/>
      </c>
      <c r="Q511" s="38" t="str">
        <f t="shared" si="4"/>
        <v>BPS Kota Jakarta Timur</v>
      </c>
      <c r="R511" s="38" t="str">
        <f t="shared" si="56"/>
        <v/>
      </c>
      <c r="S511" s="38" t="str">
        <f t="shared" ref="S511:T511" si="519">S510</f>
        <v>15 Juni sampai dengan 31 Agustus 2026</v>
      </c>
      <c r="T511" s="38" t="str">
        <f t="shared" si="519"/>
        <v>31 Agustus 2026</v>
      </c>
      <c r="U511" s="41"/>
      <c r="V511" s="41"/>
      <c r="W511" s="42"/>
      <c r="X511" s="42"/>
      <c r="Y511" s="42"/>
      <c r="Z511" s="42"/>
    </row>
    <row r="512" ht="15.75" customHeight="1">
      <c r="A512" s="36" t="s">
        <v>5574</v>
      </c>
      <c r="B512" s="37"/>
      <c r="C512" s="37"/>
      <c r="D512" s="38" t="str">
        <f t="shared" si="1"/>
        <v/>
      </c>
      <c r="E512" s="38" t="str">
        <f>VLOOKUP(D512,'KELAS (REFERENSI)'!$E$1:$J$68,6,FALSE)</f>
        <v>#N/A</v>
      </c>
      <c r="F512" s="39" t="str">
        <f t="shared" si="2"/>
        <v>PETUGAS.0511/SPK/SE/PPL/3172/2026</v>
      </c>
      <c r="G512" s="40"/>
      <c r="H512" s="39" t="str">
        <f>VLOOKUP(G512,'MITRA (REFERENSI)'!$A:$Z,16,FALSE)</f>
        <v>#N/A</v>
      </c>
      <c r="I512" s="39" t="str">
        <f>VLOOKUP(G512,'MITRA (REFERENSI)'!$A:$Z,25,FALSE)</f>
        <v>#N/A</v>
      </c>
      <c r="J512" s="38" t="str">
        <f>VLOOKUP(G512,'MITRA (REFERENSI)'!$A:$Z,26,FALSE)</f>
        <v>#N/A</v>
      </c>
      <c r="K512" s="38" t="str">
        <f>VLOOKUP(G512,'MITRA (REFERENSI)'!$A:$Z,15,FALSE)</f>
        <v>#N/A</v>
      </c>
      <c r="L512" s="38" t="str">
        <f>VLOOKUP(G512,'MITRA (REFERENSI)'!$A:$Z,15,FALSE)</f>
        <v>#N/A</v>
      </c>
      <c r="M512" s="38" t="str">
        <f>IF(B512=1,'KELAS (REFERENSI)'!M512,IF(B512=2,'KELAS (REFERENSI)'!M527,IF(B512=3,'KELAS (REFERENSI)'!M542,IF(B512=4,'KELAS (REFERENSI)'!M557,""))))</f>
        <v/>
      </c>
      <c r="N512" s="38" t="str">
        <f>IF(B512=1,'KELAS (REFERENSI)'!N512,IF(B512=2,'KELAS (REFERENSI)'!N527,IF(B512=3,'KELAS (REFERENSI)'!N542,IF(B512=4,'KELAS (REFERENSI)'!N557,""))))</f>
        <v/>
      </c>
      <c r="O512" s="38" t="str">
        <f>IF(B512=1,'KELAS (REFERENSI)'!O512,IF(B512=2,'KELAS (REFERENSI)'!O527,IF(B512=3,'KELAS (REFERENSI)'!O542,IF(B512=4,'KELAS (REFERENSI)'!O557,""))))</f>
        <v/>
      </c>
      <c r="P512" s="38" t="str">
        <f>IF(B512=1,'KELAS (REFERENSI)'!P512,IF(B512=2,'KELAS (REFERENSI)'!P527,IF(B512=3,'KELAS (REFERENSI)'!P542,IF(B512=4,'KELAS (REFERENSI)'!P557,""))))</f>
        <v/>
      </c>
      <c r="Q512" s="38" t="str">
        <f t="shared" si="4"/>
        <v>BPS Kota Jakarta Timur</v>
      </c>
      <c r="R512" s="38" t="str">
        <f t="shared" si="56"/>
        <v/>
      </c>
      <c r="S512" s="38" t="str">
        <f t="shared" ref="S512:T512" si="520">S511</f>
        <v>15 Juni sampai dengan 31 Agustus 2026</v>
      </c>
      <c r="T512" s="38" t="str">
        <f t="shared" si="520"/>
        <v>31 Agustus 2026</v>
      </c>
      <c r="U512" s="41"/>
      <c r="V512" s="41"/>
      <c r="W512" s="42"/>
      <c r="X512" s="42"/>
      <c r="Y512" s="42"/>
      <c r="Z512" s="42"/>
    </row>
    <row r="513" ht="15.75" customHeight="1">
      <c r="A513" s="36" t="s">
        <v>5575</v>
      </c>
      <c r="B513" s="37"/>
      <c r="C513" s="37"/>
      <c r="D513" s="38" t="str">
        <f t="shared" si="1"/>
        <v/>
      </c>
      <c r="E513" s="38" t="str">
        <f>VLOOKUP(D513,'KELAS (REFERENSI)'!$E$1:$J$68,6,FALSE)</f>
        <v>#N/A</v>
      </c>
      <c r="F513" s="39" t="str">
        <f t="shared" si="2"/>
        <v>PETUGAS.0512/SPK/SE/PPL/3172/2026</v>
      </c>
      <c r="G513" s="40"/>
      <c r="H513" s="39" t="str">
        <f>VLOOKUP(G513,'MITRA (REFERENSI)'!$A:$Z,16,FALSE)</f>
        <v>#N/A</v>
      </c>
      <c r="I513" s="39" t="str">
        <f>VLOOKUP(G513,'MITRA (REFERENSI)'!$A:$Z,25,FALSE)</f>
        <v>#N/A</v>
      </c>
      <c r="J513" s="38" t="str">
        <f>VLOOKUP(G513,'MITRA (REFERENSI)'!$A:$Z,26,FALSE)</f>
        <v>#N/A</v>
      </c>
      <c r="K513" s="38" t="str">
        <f>VLOOKUP(G513,'MITRA (REFERENSI)'!$A:$Z,15,FALSE)</f>
        <v>#N/A</v>
      </c>
      <c r="L513" s="38" t="str">
        <f>VLOOKUP(G513,'MITRA (REFERENSI)'!$A:$Z,15,FALSE)</f>
        <v>#N/A</v>
      </c>
      <c r="M513" s="38" t="str">
        <f>IF(B513=1,'KELAS (REFERENSI)'!M513,IF(B513=2,'KELAS (REFERENSI)'!M528,IF(B513=3,'KELAS (REFERENSI)'!M543,IF(B513=4,'KELAS (REFERENSI)'!M558,""))))</f>
        <v/>
      </c>
      <c r="N513" s="38" t="str">
        <f>IF(B513=1,'KELAS (REFERENSI)'!N513,IF(B513=2,'KELAS (REFERENSI)'!N528,IF(B513=3,'KELAS (REFERENSI)'!N543,IF(B513=4,'KELAS (REFERENSI)'!N558,""))))</f>
        <v/>
      </c>
      <c r="O513" s="38" t="str">
        <f>IF(B513=1,'KELAS (REFERENSI)'!O513,IF(B513=2,'KELAS (REFERENSI)'!O528,IF(B513=3,'KELAS (REFERENSI)'!O543,IF(B513=4,'KELAS (REFERENSI)'!O558,""))))</f>
        <v/>
      </c>
      <c r="P513" s="38" t="str">
        <f>IF(B513=1,'KELAS (REFERENSI)'!P513,IF(B513=2,'KELAS (REFERENSI)'!P528,IF(B513=3,'KELAS (REFERENSI)'!P543,IF(B513=4,'KELAS (REFERENSI)'!P558,""))))</f>
        <v/>
      </c>
      <c r="Q513" s="38" t="str">
        <f t="shared" si="4"/>
        <v>BPS Kota Jakarta Timur</v>
      </c>
      <c r="R513" s="38" t="str">
        <f t="shared" si="56"/>
        <v/>
      </c>
      <c r="S513" s="38" t="str">
        <f t="shared" ref="S513:T513" si="521">S512</f>
        <v>15 Juni sampai dengan 31 Agustus 2026</v>
      </c>
      <c r="T513" s="38" t="str">
        <f t="shared" si="521"/>
        <v>31 Agustus 2026</v>
      </c>
      <c r="U513" s="41"/>
      <c r="V513" s="41"/>
      <c r="W513" s="42"/>
      <c r="X513" s="42"/>
      <c r="Y513" s="42"/>
      <c r="Z513" s="42"/>
    </row>
    <row r="514" ht="15.75" customHeight="1">
      <c r="A514" s="36" t="s">
        <v>5576</v>
      </c>
      <c r="B514" s="37"/>
      <c r="C514" s="37"/>
      <c r="D514" s="38" t="str">
        <f t="shared" si="1"/>
        <v/>
      </c>
      <c r="E514" s="38" t="str">
        <f>VLOOKUP(D514,'KELAS (REFERENSI)'!$E$1:$J$68,6,FALSE)</f>
        <v>#N/A</v>
      </c>
      <c r="F514" s="39" t="str">
        <f t="shared" si="2"/>
        <v>PETUGAS.0513/SPK/SE/PPL/3172/2026</v>
      </c>
      <c r="G514" s="40"/>
      <c r="H514" s="39" t="str">
        <f>VLOOKUP(G514,'MITRA (REFERENSI)'!$A:$Z,16,FALSE)</f>
        <v>#N/A</v>
      </c>
      <c r="I514" s="39" t="str">
        <f>VLOOKUP(G514,'MITRA (REFERENSI)'!$A:$Z,25,FALSE)</f>
        <v>#N/A</v>
      </c>
      <c r="J514" s="38" t="str">
        <f>VLOOKUP(G514,'MITRA (REFERENSI)'!$A:$Z,26,FALSE)</f>
        <v>#N/A</v>
      </c>
      <c r="K514" s="38" t="str">
        <f>VLOOKUP(G514,'MITRA (REFERENSI)'!$A:$Z,15,FALSE)</f>
        <v>#N/A</v>
      </c>
      <c r="L514" s="38" t="str">
        <f>VLOOKUP(G514,'MITRA (REFERENSI)'!$A:$Z,15,FALSE)</f>
        <v>#N/A</v>
      </c>
      <c r="M514" s="38" t="str">
        <f>IF(B514=1,'KELAS (REFERENSI)'!M514,IF(B514=2,'KELAS (REFERENSI)'!M529,IF(B514=3,'KELAS (REFERENSI)'!M544,IF(B514=4,'KELAS (REFERENSI)'!M559,""))))</f>
        <v/>
      </c>
      <c r="N514" s="38" t="str">
        <f>IF(B514=1,'KELAS (REFERENSI)'!N514,IF(B514=2,'KELAS (REFERENSI)'!N529,IF(B514=3,'KELAS (REFERENSI)'!N544,IF(B514=4,'KELAS (REFERENSI)'!N559,""))))</f>
        <v/>
      </c>
      <c r="O514" s="38" t="str">
        <f>IF(B514=1,'KELAS (REFERENSI)'!O514,IF(B514=2,'KELAS (REFERENSI)'!O529,IF(B514=3,'KELAS (REFERENSI)'!O544,IF(B514=4,'KELAS (REFERENSI)'!O559,""))))</f>
        <v/>
      </c>
      <c r="P514" s="38" t="str">
        <f>IF(B514=1,'KELAS (REFERENSI)'!P514,IF(B514=2,'KELAS (REFERENSI)'!P529,IF(B514=3,'KELAS (REFERENSI)'!P544,IF(B514=4,'KELAS (REFERENSI)'!P559,""))))</f>
        <v/>
      </c>
      <c r="Q514" s="38" t="str">
        <f t="shared" si="4"/>
        <v>BPS Kota Jakarta Timur</v>
      </c>
      <c r="R514" s="38" t="str">
        <f t="shared" si="56"/>
        <v/>
      </c>
      <c r="S514" s="38" t="str">
        <f t="shared" ref="S514:T514" si="522">S513</f>
        <v>15 Juni sampai dengan 31 Agustus 2026</v>
      </c>
      <c r="T514" s="38" t="str">
        <f t="shared" si="522"/>
        <v>31 Agustus 2026</v>
      </c>
      <c r="U514" s="41"/>
      <c r="V514" s="41"/>
      <c r="W514" s="42"/>
      <c r="X514" s="42"/>
      <c r="Y514" s="42"/>
      <c r="Z514" s="42"/>
    </row>
    <row r="515" ht="15.75" customHeight="1">
      <c r="A515" s="36" t="s">
        <v>5577</v>
      </c>
      <c r="B515" s="37"/>
      <c r="C515" s="37"/>
      <c r="D515" s="38" t="str">
        <f t="shared" si="1"/>
        <v/>
      </c>
      <c r="E515" s="38" t="str">
        <f>VLOOKUP(D515,'KELAS (REFERENSI)'!$E$1:$J$68,6,FALSE)</f>
        <v>#N/A</v>
      </c>
      <c r="F515" s="39" t="str">
        <f t="shared" si="2"/>
        <v>PETUGAS.0514/SPK/SE/PPL/3172/2026</v>
      </c>
      <c r="G515" s="40"/>
      <c r="H515" s="39" t="str">
        <f>VLOOKUP(G515,'MITRA (REFERENSI)'!$A:$Z,16,FALSE)</f>
        <v>#N/A</v>
      </c>
      <c r="I515" s="39" t="str">
        <f>VLOOKUP(G515,'MITRA (REFERENSI)'!$A:$Z,25,FALSE)</f>
        <v>#N/A</v>
      </c>
      <c r="J515" s="38" t="str">
        <f>VLOOKUP(G515,'MITRA (REFERENSI)'!$A:$Z,26,FALSE)</f>
        <v>#N/A</v>
      </c>
      <c r="K515" s="38" t="str">
        <f>VLOOKUP(G515,'MITRA (REFERENSI)'!$A:$Z,15,FALSE)</f>
        <v>#N/A</v>
      </c>
      <c r="L515" s="38" t="str">
        <f>VLOOKUP(G515,'MITRA (REFERENSI)'!$A:$Z,15,FALSE)</f>
        <v>#N/A</v>
      </c>
      <c r="M515" s="38" t="str">
        <f>IF(B515=1,'KELAS (REFERENSI)'!M515,IF(B515=2,'KELAS (REFERENSI)'!M530,IF(B515=3,'KELAS (REFERENSI)'!M545,IF(B515=4,'KELAS (REFERENSI)'!M560,""))))</f>
        <v/>
      </c>
      <c r="N515" s="38" t="str">
        <f>IF(B515=1,'KELAS (REFERENSI)'!N515,IF(B515=2,'KELAS (REFERENSI)'!N530,IF(B515=3,'KELAS (REFERENSI)'!N545,IF(B515=4,'KELAS (REFERENSI)'!N560,""))))</f>
        <v/>
      </c>
      <c r="O515" s="38" t="str">
        <f>IF(B515=1,'KELAS (REFERENSI)'!O515,IF(B515=2,'KELAS (REFERENSI)'!O530,IF(B515=3,'KELAS (REFERENSI)'!O545,IF(B515=4,'KELAS (REFERENSI)'!O560,""))))</f>
        <v/>
      </c>
      <c r="P515" s="38" t="str">
        <f>IF(B515=1,'KELAS (REFERENSI)'!P515,IF(B515=2,'KELAS (REFERENSI)'!P530,IF(B515=3,'KELAS (REFERENSI)'!P545,IF(B515=4,'KELAS (REFERENSI)'!P560,""))))</f>
        <v/>
      </c>
      <c r="Q515" s="38" t="str">
        <f t="shared" si="4"/>
        <v>BPS Kota Jakarta Timur</v>
      </c>
      <c r="R515" s="38" t="str">
        <f t="shared" si="56"/>
        <v/>
      </c>
      <c r="S515" s="38" t="str">
        <f t="shared" ref="S515:T515" si="523">S514</f>
        <v>15 Juni sampai dengan 31 Agustus 2026</v>
      </c>
      <c r="T515" s="38" t="str">
        <f t="shared" si="523"/>
        <v>31 Agustus 2026</v>
      </c>
      <c r="U515" s="41"/>
      <c r="V515" s="41"/>
      <c r="W515" s="42"/>
      <c r="X515" s="42"/>
      <c r="Y515" s="42"/>
      <c r="Z515" s="42"/>
    </row>
    <row r="516" ht="15.75" customHeight="1">
      <c r="A516" s="36" t="s">
        <v>5578</v>
      </c>
      <c r="B516" s="37"/>
      <c r="C516" s="37"/>
      <c r="D516" s="38" t="str">
        <f t="shared" si="1"/>
        <v/>
      </c>
      <c r="E516" s="38" t="str">
        <f>VLOOKUP(D516,'KELAS (REFERENSI)'!$E$1:$J$68,6,FALSE)</f>
        <v>#N/A</v>
      </c>
      <c r="F516" s="39" t="str">
        <f t="shared" si="2"/>
        <v>PETUGAS.0515/SPK/SE/PPL/3172/2026</v>
      </c>
      <c r="G516" s="40"/>
      <c r="H516" s="39" t="str">
        <f>VLOOKUP(G516,'MITRA (REFERENSI)'!$A:$Z,16,FALSE)</f>
        <v>#N/A</v>
      </c>
      <c r="I516" s="39" t="str">
        <f>VLOOKUP(G516,'MITRA (REFERENSI)'!$A:$Z,25,FALSE)</f>
        <v>#N/A</v>
      </c>
      <c r="J516" s="38" t="str">
        <f>VLOOKUP(G516,'MITRA (REFERENSI)'!$A:$Z,26,FALSE)</f>
        <v>#N/A</v>
      </c>
      <c r="K516" s="38" t="str">
        <f>VLOOKUP(G516,'MITRA (REFERENSI)'!$A:$Z,15,FALSE)</f>
        <v>#N/A</v>
      </c>
      <c r="L516" s="38" t="str">
        <f>VLOOKUP(G516,'MITRA (REFERENSI)'!$A:$Z,15,FALSE)</f>
        <v>#N/A</v>
      </c>
      <c r="M516" s="38" t="str">
        <f>IF(B516=1,'KELAS (REFERENSI)'!M516,IF(B516=2,'KELAS (REFERENSI)'!M531,IF(B516=3,'KELAS (REFERENSI)'!M546,IF(B516=4,'KELAS (REFERENSI)'!M561,""))))</f>
        <v/>
      </c>
      <c r="N516" s="38" t="str">
        <f>IF(B516=1,'KELAS (REFERENSI)'!N516,IF(B516=2,'KELAS (REFERENSI)'!N531,IF(B516=3,'KELAS (REFERENSI)'!N546,IF(B516=4,'KELAS (REFERENSI)'!N561,""))))</f>
        <v/>
      </c>
      <c r="O516" s="38" t="str">
        <f>IF(B516=1,'KELAS (REFERENSI)'!O516,IF(B516=2,'KELAS (REFERENSI)'!O531,IF(B516=3,'KELAS (REFERENSI)'!O546,IF(B516=4,'KELAS (REFERENSI)'!O561,""))))</f>
        <v/>
      </c>
      <c r="P516" s="38" t="str">
        <f>IF(B516=1,'KELAS (REFERENSI)'!P516,IF(B516=2,'KELAS (REFERENSI)'!P531,IF(B516=3,'KELAS (REFERENSI)'!P546,IF(B516=4,'KELAS (REFERENSI)'!P561,""))))</f>
        <v/>
      </c>
      <c r="Q516" s="38" t="str">
        <f t="shared" si="4"/>
        <v>BPS Kota Jakarta Timur</v>
      </c>
      <c r="R516" s="38" t="str">
        <f t="shared" si="56"/>
        <v/>
      </c>
      <c r="S516" s="38" t="str">
        <f t="shared" ref="S516:T516" si="524">S515</f>
        <v>15 Juni sampai dengan 31 Agustus 2026</v>
      </c>
      <c r="T516" s="38" t="str">
        <f t="shared" si="524"/>
        <v>31 Agustus 2026</v>
      </c>
      <c r="U516" s="41"/>
      <c r="V516" s="41"/>
      <c r="W516" s="42"/>
      <c r="X516" s="42"/>
      <c r="Y516" s="42"/>
      <c r="Z516" s="42"/>
    </row>
    <row r="517" ht="15.75" customHeight="1">
      <c r="A517" s="36" t="s">
        <v>5579</v>
      </c>
      <c r="B517" s="37"/>
      <c r="C517" s="37"/>
      <c r="D517" s="38" t="str">
        <f t="shared" si="1"/>
        <v/>
      </c>
      <c r="E517" s="38" t="str">
        <f>VLOOKUP(D517,'KELAS (REFERENSI)'!$E$1:$J$68,6,FALSE)</f>
        <v>#N/A</v>
      </c>
      <c r="F517" s="39" t="str">
        <f t="shared" si="2"/>
        <v>PETUGAS.0516/SPK/SE/PPL/3172/2026</v>
      </c>
      <c r="G517" s="40"/>
      <c r="H517" s="39" t="str">
        <f>VLOOKUP(G517,'MITRA (REFERENSI)'!$A:$Z,16,FALSE)</f>
        <v>#N/A</v>
      </c>
      <c r="I517" s="39" t="str">
        <f>VLOOKUP(G517,'MITRA (REFERENSI)'!$A:$Z,25,FALSE)</f>
        <v>#N/A</v>
      </c>
      <c r="J517" s="38" t="str">
        <f>VLOOKUP(G517,'MITRA (REFERENSI)'!$A:$Z,26,FALSE)</f>
        <v>#N/A</v>
      </c>
      <c r="K517" s="38" t="str">
        <f>VLOOKUP(G517,'MITRA (REFERENSI)'!$A:$Z,15,FALSE)</f>
        <v>#N/A</v>
      </c>
      <c r="L517" s="38" t="str">
        <f>VLOOKUP(G517,'MITRA (REFERENSI)'!$A:$Z,15,FALSE)</f>
        <v>#N/A</v>
      </c>
      <c r="M517" s="38" t="str">
        <f>IF(B517=1,'KELAS (REFERENSI)'!M517,IF(B517=2,'KELAS (REFERENSI)'!M532,IF(B517=3,'KELAS (REFERENSI)'!M547,IF(B517=4,'KELAS (REFERENSI)'!M562,""))))</f>
        <v/>
      </c>
      <c r="N517" s="38" t="str">
        <f>IF(B517=1,'KELAS (REFERENSI)'!N517,IF(B517=2,'KELAS (REFERENSI)'!N532,IF(B517=3,'KELAS (REFERENSI)'!N547,IF(B517=4,'KELAS (REFERENSI)'!N562,""))))</f>
        <v/>
      </c>
      <c r="O517" s="38" t="str">
        <f>IF(B517=1,'KELAS (REFERENSI)'!O517,IF(B517=2,'KELAS (REFERENSI)'!O532,IF(B517=3,'KELAS (REFERENSI)'!O547,IF(B517=4,'KELAS (REFERENSI)'!O562,""))))</f>
        <v/>
      </c>
      <c r="P517" s="38" t="str">
        <f>IF(B517=1,'KELAS (REFERENSI)'!P517,IF(B517=2,'KELAS (REFERENSI)'!P532,IF(B517=3,'KELAS (REFERENSI)'!P547,IF(B517=4,'KELAS (REFERENSI)'!P562,""))))</f>
        <v/>
      </c>
      <c r="Q517" s="38" t="str">
        <f t="shared" si="4"/>
        <v>BPS Kota Jakarta Timur</v>
      </c>
      <c r="R517" s="38" t="str">
        <f t="shared" si="56"/>
        <v/>
      </c>
      <c r="S517" s="38" t="str">
        <f t="shared" ref="S517:T517" si="525">S516</f>
        <v>15 Juni sampai dengan 31 Agustus 2026</v>
      </c>
      <c r="T517" s="38" t="str">
        <f t="shared" si="525"/>
        <v>31 Agustus 2026</v>
      </c>
      <c r="U517" s="41"/>
      <c r="V517" s="41"/>
      <c r="W517" s="42"/>
      <c r="X517" s="42"/>
      <c r="Y517" s="42"/>
      <c r="Z517" s="42"/>
    </row>
    <row r="518" ht="15.75" customHeight="1">
      <c r="A518" s="36" t="s">
        <v>5580</v>
      </c>
      <c r="B518" s="37"/>
      <c r="C518" s="37"/>
      <c r="D518" s="38" t="str">
        <f t="shared" si="1"/>
        <v/>
      </c>
      <c r="E518" s="38" t="str">
        <f>VLOOKUP(D518,'KELAS (REFERENSI)'!$E$1:$J$68,6,FALSE)</f>
        <v>#N/A</v>
      </c>
      <c r="F518" s="39" t="str">
        <f t="shared" si="2"/>
        <v>PETUGAS.0517/SPK/SE/PPL/3172/2026</v>
      </c>
      <c r="G518" s="40"/>
      <c r="H518" s="39" t="str">
        <f>VLOOKUP(G518,'MITRA (REFERENSI)'!$A:$Z,16,FALSE)</f>
        <v>#N/A</v>
      </c>
      <c r="I518" s="39" t="str">
        <f>VLOOKUP(G518,'MITRA (REFERENSI)'!$A:$Z,25,FALSE)</f>
        <v>#N/A</v>
      </c>
      <c r="J518" s="38" t="str">
        <f>VLOOKUP(G518,'MITRA (REFERENSI)'!$A:$Z,26,FALSE)</f>
        <v>#N/A</v>
      </c>
      <c r="K518" s="38" t="str">
        <f>VLOOKUP(G518,'MITRA (REFERENSI)'!$A:$Z,15,FALSE)</f>
        <v>#N/A</v>
      </c>
      <c r="L518" s="38" t="str">
        <f>VLOOKUP(G518,'MITRA (REFERENSI)'!$A:$Z,15,FALSE)</f>
        <v>#N/A</v>
      </c>
      <c r="M518" s="38" t="str">
        <f>IF(B518=1,'KELAS (REFERENSI)'!M518,IF(B518=2,'KELAS (REFERENSI)'!M533,IF(B518=3,'KELAS (REFERENSI)'!M548,IF(B518=4,'KELAS (REFERENSI)'!M563,""))))</f>
        <v/>
      </c>
      <c r="N518" s="38" t="str">
        <f>IF(B518=1,'KELAS (REFERENSI)'!N518,IF(B518=2,'KELAS (REFERENSI)'!N533,IF(B518=3,'KELAS (REFERENSI)'!N548,IF(B518=4,'KELAS (REFERENSI)'!N563,""))))</f>
        <v/>
      </c>
      <c r="O518" s="38" t="str">
        <f>IF(B518=1,'KELAS (REFERENSI)'!O518,IF(B518=2,'KELAS (REFERENSI)'!O533,IF(B518=3,'KELAS (REFERENSI)'!O548,IF(B518=4,'KELAS (REFERENSI)'!O563,""))))</f>
        <v/>
      </c>
      <c r="P518" s="38" t="str">
        <f>IF(B518=1,'KELAS (REFERENSI)'!P518,IF(B518=2,'KELAS (REFERENSI)'!P533,IF(B518=3,'KELAS (REFERENSI)'!P548,IF(B518=4,'KELAS (REFERENSI)'!P563,""))))</f>
        <v/>
      </c>
      <c r="Q518" s="38" t="str">
        <f t="shared" si="4"/>
        <v>BPS Kota Jakarta Timur</v>
      </c>
      <c r="R518" s="38" t="str">
        <f t="shared" si="56"/>
        <v/>
      </c>
      <c r="S518" s="38" t="str">
        <f t="shared" ref="S518:T518" si="526">S517</f>
        <v>15 Juni sampai dengan 31 Agustus 2026</v>
      </c>
      <c r="T518" s="38" t="str">
        <f t="shared" si="526"/>
        <v>31 Agustus 2026</v>
      </c>
      <c r="U518" s="41"/>
      <c r="V518" s="41"/>
      <c r="W518" s="42"/>
      <c r="X518" s="42"/>
      <c r="Y518" s="42"/>
      <c r="Z518" s="42"/>
    </row>
    <row r="519" ht="15.75" customHeight="1">
      <c r="A519" s="36" t="s">
        <v>5581</v>
      </c>
      <c r="B519" s="37"/>
      <c r="C519" s="37"/>
      <c r="D519" s="38" t="str">
        <f t="shared" si="1"/>
        <v/>
      </c>
      <c r="E519" s="38" t="str">
        <f>VLOOKUP(D519,'KELAS (REFERENSI)'!$E$1:$J$68,6,FALSE)</f>
        <v>#N/A</v>
      </c>
      <c r="F519" s="39" t="str">
        <f t="shared" si="2"/>
        <v>PETUGAS.0518/SPK/SE/PPL/3172/2026</v>
      </c>
      <c r="G519" s="40"/>
      <c r="H519" s="39" t="str">
        <f>VLOOKUP(G519,'MITRA (REFERENSI)'!$A:$Z,16,FALSE)</f>
        <v>#N/A</v>
      </c>
      <c r="I519" s="39" t="str">
        <f>VLOOKUP(G519,'MITRA (REFERENSI)'!$A:$Z,25,FALSE)</f>
        <v>#N/A</v>
      </c>
      <c r="J519" s="38" t="str">
        <f>VLOOKUP(G519,'MITRA (REFERENSI)'!$A:$Z,26,FALSE)</f>
        <v>#N/A</v>
      </c>
      <c r="K519" s="38" t="str">
        <f>VLOOKUP(G519,'MITRA (REFERENSI)'!$A:$Z,15,FALSE)</f>
        <v>#N/A</v>
      </c>
      <c r="L519" s="38" t="str">
        <f>VLOOKUP(G519,'MITRA (REFERENSI)'!$A:$Z,15,FALSE)</f>
        <v>#N/A</v>
      </c>
      <c r="M519" s="38" t="str">
        <f>IF(B519=1,'KELAS (REFERENSI)'!M519,IF(B519=2,'KELAS (REFERENSI)'!M534,IF(B519=3,'KELAS (REFERENSI)'!M549,IF(B519=4,'KELAS (REFERENSI)'!M564,""))))</f>
        <v/>
      </c>
      <c r="N519" s="38" t="str">
        <f>IF(B519=1,'KELAS (REFERENSI)'!N519,IF(B519=2,'KELAS (REFERENSI)'!N534,IF(B519=3,'KELAS (REFERENSI)'!N549,IF(B519=4,'KELAS (REFERENSI)'!N564,""))))</f>
        <v/>
      </c>
      <c r="O519" s="38" t="str">
        <f>IF(B519=1,'KELAS (REFERENSI)'!O519,IF(B519=2,'KELAS (REFERENSI)'!O534,IF(B519=3,'KELAS (REFERENSI)'!O549,IF(B519=4,'KELAS (REFERENSI)'!O564,""))))</f>
        <v/>
      </c>
      <c r="P519" s="38" t="str">
        <f>IF(B519=1,'KELAS (REFERENSI)'!P519,IF(B519=2,'KELAS (REFERENSI)'!P534,IF(B519=3,'KELAS (REFERENSI)'!P549,IF(B519=4,'KELAS (REFERENSI)'!P564,""))))</f>
        <v/>
      </c>
      <c r="Q519" s="38" t="str">
        <f t="shared" si="4"/>
        <v>BPS Kota Jakarta Timur</v>
      </c>
      <c r="R519" s="38" t="str">
        <f t="shared" si="56"/>
        <v/>
      </c>
      <c r="S519" s="38" t="str">
        <f t="shared" ref="S519:T519" si="527">S518</f>
        <v>15 Juni sampai dengan 31 Agustus 2026</v>
      </c>
      <c r="T519" s="38" t="str">
        <f t="shared" si="527"/>
        <v>31 Agustus 2026</v>
      </c>
      <c r="U519" s="41"/>
      <c r="V519" s="41"/>
      <c r="W519" s="42"/>
      <c r="X519" s="42"/>
      <c r="Y519" s="42"/>
      <c r="Z519" s="42"/>
    </row>
    <row r="520" ht="15.75" customHeight="1">
      <c r="A520" s="36" t="s">
        <v>5582</v>
      </c>
      <c r="B520" s="37"/>
      <c r="C520" s="37"/>
      <c r="D520" s="38" t="str">
        <f t="shared" si="1"/>
        <v/>
      </c>
      <c r="E520" s="38" t="str">
        <f>VLOOKUP(D520,'KELAS (REFERENSI)'!$E$1:$J$68,6,FALSE)</f>
        <v>#N/A</v>
      </c>
      <c r="F520" s="39" t="str">
        <f t="shared" si="2"/>
        <v>PETUGAS.0519/SPK/SE/PPL/3172/2026</v>
      </c>
      <c r="G520" s="40"/>
      <c r="H520" s="39" t="str">
        <f>VLOOKUP(G520,'MITRA (REFERENSI)'!$A:$Z,16,FALSE)</f>
        <v>#N/A</v>
      </c>
      <c r="I520" s="39" t="str">
        <f>VLOOKUP(G520,'MITRA (REFERENSI)'!$A:$Z,25,FALSE)</f>
        <v>#N/A</v>
      </c>
      <c r="J520" s="38" t="str">
        <f>VLOOKUP(G520,'MITRA (REFERENSI)'!$A:$Z,26,FALSE)</f>
        <v>#N/A</v>
      </c>
      <c r="K520" s="38" t="str">
        <f>VLOOKUP(G520,'MITRA (REFERENSI)'!$A:$Z,15,FALSE)</f>
        <v>#N/A</v>
      </c>
      <c r="L520" s="38" t="str">
        <f>VLOOKUP(G520,'MITRA (REFERENSI)'!$A:$Z,15,FALSE)</f>
        <v>#N/A</v>
      </c>
      <c r="M520" s="38" t="str">
        <f>IF(B520=1,'KELAS (REFERENSI)'!M520,IF(B520=2,'KELAS (REFERENSI)'!M535,IF(B520=3,'KELAS (REFERENSI)'!M550,IF(B520=4,'KELAS (REFERENSI)'!M565,""))))</f>
        <v/>
      </c>
      <c r="N520" s="38" t="str">
        <f>IF(B520=1,'KELAS (REFERENSI)'!N520,IF(B520=2,'KELAS (REFERENSI)'!N535,IF(B520=3,'KELAS (REFERENSI)'!N550,IF(B520=4,'KELAS (REFERENSI)'!N565,""))))</f>
        <v/>
      </c>
      <c r="O520" s="38" t="str">
        <f>IF(B520=1,'KELAS (REFERENSI)'!O520,IF(B520=2,'KELAS (REFERENSI)'!O535,IF(B520=3,'KELAS (REFERENSI)'!O550,IF(B520=4,'KELAS (REFERENSI)'!O565,""))))</f>
        <v/>
      </c>
      <c r="P520" s="38" t="str">
        <f>IF(B520=1,'KELAS (REFERENSI)'!P520,IF(B520=2,'KELAS (REFERENSI)'!P535,IF(B520=3,'KELAS (REFERENSI)'!P550,IF(B520=4,'KELAS (REFERENSI)'!P565,""))))</f>
        <v/>
      </c>
      <c r="Q520" s="38" t="str">
        <f t="shared" si="4"/>
        <v>BPS Kota Jakarta Timur</v>
      </c>
      <c r="R520" s="38" t="str">
        <f t="shared" si="56"/>
        <v/>
      </c>
      <c r="S520" s="38" t="str">
        <f t="shared" ref="S520:T520" si="528">S519</f>
        <v>15 Juni sampai dengan 31 Agustus 2026</v>
      </c>
      <c r="T520" s="38" t="str">
        <f t="shared" si="528"/>
        <v>31 Agustus 2026</v>
      </c>
      <c r="U520" s="41"/>
      <c r="V520" s="41"/>
      <c r="W520" s="42"/>
      <c r="X520" s="42"/>
      <c r="Y520" s="42"/>
      <c r="Z520" s="42"/>
    </row>
    <row r="521" ht="15.75" customHeight="1">
      <c r="A521" s="36" t="s">
        <v>5583</v>
      </c>
      <c r="B521" s="37"/>
      <c r="C521" s="37"/>
      <c r="D521" s="38" t="str">
        <f t="shared" si="1"/>
        <v/>
      </c>
      <c r="E521" s="38" t="str">
        <f>VLOOKUP(D521,'KELAS (REFERENSI)'!$E$1:$J$68,6,FALSE)</f>
        <v>#N/A</v>
      </c>
      <c r="F521" s="39" t="str">
        <f t="shared" si="2"/>
        <v>PETUGAS.0520/SPK/SE/PPL/3172/2026</v>
      </c>
      <c r="G521" s="40"/>
      <c r="H521" s="39" t="str">
        <f>VLOOKUP(G521,'MITRA (REFERENSI)'!$A:$Z,16,FALSE)</f>
        <v>#N/A</v>
      </c>
      <c r="I521" s="39" t="str">
        <f>VLOOKUP(G521,'MITRA (REFERENSI)'!$A:$Z,25,FALSE)</f>
        <v>#N/A</v>
      </c>
      <c r="J521" s="38" t="str">
        <f>VLOOKUP(G521,'MITRA (REFERENSI)'!$A:$Z,26,FALSE)</f>
        <v>#N/A</v>
      </c>
      <c r="K521" s="38" t="str">
        <f>VLOOKUP(G521,'MITRA (REFERENSI)'!$A:$Z,15,FALSE)</f>
        <v>#N/A</v>
      </c>
      <c r="L521" s="38" t="str">
        <f>VLOOKUP(G521,'MITRA (REFERENSI)'!$A:$Z,15,FALSE)</f>
        <v>#N/A</v>
      </c>
      <c r="M521" s="38" t="str">
        <f>IF(B521=1,'KELAS (REFERENSI)'!M521,IF(B521=2,'KELAS (REFERENSI)'!M536,IF(B521=3,'KELAS (REFERENSI)'!M551,IF(B521=4,'KELAS (REFERENSI)'!M566,""))))</f>
        <v/>
      </c>
      <c r="N521" s="38" t="str">
        <f>IF(B521=1,'KELAS (REFERENSI)'!N521,IF(B521=2,'KELAS (REFERENSI)'!N536,IF(B521=3,'KELAS (REFERENSI)'!N551,IF(B521=4,'KELAS (REFERENSI)'!N566,""))))</f>
        <v/>
      </c>
      <c r="O521" s="38" t="str">
        <f>IF(B521=1,'KELAS (REFERENSI)'!O521,IF(B521=2,'KELAS (REFERENSI)'!O536,IF(B521=3,'KELAS (REFERENSI)'!O551,IF(B521=4,'KELAS (REFERENSI)'!O566,""))))</f>
        <v/>
      </c>
      <c r="P521" s="38" t="str">
        <f>IF(B521=1,'KELAS (REFERENSI)'!P521,IF(B521=2,'KELAS (REFERENSI)'!P536,IF(B521=3,'KELAS (REFERENSI)'!P551,IF(B521=4,'KELAS (REFERENSI)'!P566,""))))</f>
        <v/>
      </c>
      <c r="Q521" s="38" t="str">
        <f t="shared" si="4"/>
        <v>BPS Kota Jakarta Timur</v>
      </c>
      <c r="R521" s="38" t="str">
        <f t="shared" si="56"/>
        <v/>
      </c>
      <c r="S521" s="38" t="str">
        <f t="shared" ref="S521:T521" si="529">S520</f>
        <v>15 Juni sampai dengan 31 Agustus 2026</v>
      </c>
      <c r="T521" s="38" t="str">
        <f t="shared" si="529"/>
        <v>31 Agustus 2026</v>
      </c>
      <c r="U521" s="41"/>
      <c r="V521" s="41"/>
      <c r="W521" s="42"/>
      <c r="X521" s="42"/>
      <c r="Y521" s="42"/>
      <c r="Z521" s="42"/>
    </row>
    <row r="522" ht="15.75" customHeight="1">
      <c r="A522" s="36" t="s">
        <v>5584</v>
      </c>
      <c r="B522" s="37"/>
      <c r="C522" s="37"/>
      <c r="D522" s="38" t="str">
        <f t="shared" si="1"/>
        <v/>
      </c>
      <c r="E522" s="38" t="str">
        <f>VLOOKUP(D522,'KELAS (REFERENSI)'!$E$1:$J$68,6,FALSE)</f>
        <v>#N/A</v>
      </c>
      <c r="F522" s="39" t="str">
        <f t="shared" si="2"/>
        <v>PETUGAS.0521/SPK/SE/PPL/3172/2026</v>
      </c>
      <c r="G522" s="40"/>
      <c r="H522" s="39" t="str">
        <f>VLOOKUP(G522,'MITRA (REFERENSI)'!$A:$Z,16,FALSE)</f>
        <v>#N/A</v>
      </c>
      <c r="I522" s="39" t="str">
        <f>VLOOKUP(G522,'MITRA (REFERENSI)'!$A:$Z,25,FALSE)</f>
        <v>#N/A</v>
      </c>
      <c r="J522" s="38" t="str">
        <f>VLOOKUP(G522,'MITRA (REFERENSI)'!$A:$Z,26,FALSE)</f>
        <v>#N/A</v>
      </c>
      <c r="K522" s="38" t="str">
        <f>VLOOKUP(G522,'MITRA (REFERENSI)'!$A:$Z,15,FALSE)</f>
        <v>#N/A</v>
      </c>
      <c r="L522" s="38" t="str">
        <f>VLOOKUP(G522,'MITRA (REFERENSI)'!$A:$Z,15,FALSE)</f>
        <v>#N/A</v>
      </c>
      <c r="M522" s="38" t="str">
        <f>IF(B522=1,'KELAS (REFERENSI)'!M522,IF(B522=2,'KELAS (REFERENSI)'!M537,IF(B522=3,'KELAS (REFERENSI)'!M552,IF(B522=4,'KELAS (REFERENSI)'!M567,""))))</f>
        <v/>
      </c>
      <c r="N522" s="38" t="str">
        <f>IF(B522=1,'KELAS (REFERENSI)'!N522,IF(B522=2,'KELAS (REFERENSI)'!N537,IF(B522=3,'KELAS (REFERENSI)'!N552,IF(B522=4,'KELAS (REFERENSI)'!N567,""))))</f>
        <v/>
      </c>
      <c r="O522" s="38" t="str">
        <f>IF(B522=1,'KELAS (REFERENSI)'!O522,IF(B522=2,'KELAS (REFERENSI)'!O537,IF(B522=3,'KELAS (REFERENSI)'!O552,IF(B522=4,'KELAS (REFERENSI)'!O567,""))))</f>
        <v/>
      </c>
      <c r="P522" s="38" t="str">
        <f>IF(B522=1,'KELAS (REFERENSI)'!P522,IF(B522=2,'KELAS (REFERENSI)'!P537,IF(B522=3,'KELAS (REFERENSI)'!P552,IF(B522=4,'KELAS (REFERENSI)'!P567,""))))</f>
        <v/>
      </c>
      <c r="Q522" s="38" t="str">
        <f t="shared" si="4"/>
        <v>BPS Kota Jakarta Timur</v>
      </c>
      <c r="R522" s="38" t="str">
        <f t="shared" si="56"/>
        <v/>
      </c>
      <c r="S522" s="38" t="str">
        <f t="shared" ref="S522:T522" si="530">S521</f>
        <v>15 Juni sampai dengan 31 Agustus 2026</v>
      </c>
      <c r="T522" s="38" t="str">
        <f t="shared" si="530"/>
        <v>31 Agustus 2026</v>
      </c>
      <c r="U522" s="41"/>
      <c r="V522" s="41"/>
      <c r="W522" s="42"/>
      <c r="X522" s="42"/>
      <c r="Y522" s="42"/>
      <c r="Z522" s="42"/>
    </row>
    <row r="523" ht="15.75" customHeight="1">
      <c r="A523" s="36" t="s">
        <v>5585</v>
      </c>
      <c r="B523" s="37"/>
      <c r="C523" s="37"/>
      <c r="D523" s="38" t="str">
        <f t="shared" si="1"/>
        <v/>
      </c>
      <c r="E523" s="38" t="str">
        <f>VLOOKUP(D523,'KELAS (REFERENSI)'!$E$1:$J$68,6,FALSE)</f>
        <v>#N/A</v>
      </c>
      <c r="F523" s="39" t="str">
        <f t="shared" si="2"/>
        <v>PETUGAS.0522/SPK/SE/PPL/3172/2026</v>
      </c>
      <c r="G523" s="40"/>
      <c r="H523" s="39" t="str">
        <f>VLOOKUP(G523,'MITRA (REFERENSI)'!$A:$Z,16,FALSE)</f>
        <v>#N/A</v>
      </c>
      <c r="I523" s="39" t="str">
        <f>VLOOKUP(G523,'MITRA (REFERENSI)'!$A:$Z,25,FALSE)</f>
        <v>#N/A</v>
      </c>
      <c r="J523" s="38" t="str">
        <f>VLOOKUP(G523,'MITRA (REFERENSI)'!$A:$Z,26,FALSE)</f>
        <v>#N/A</v>
      </c>
      <c r="K523" s="38" t="str">
        <f>VLOOKUP(G523,'MITRA (REFERENSI)'!$A:$Z,15,FALSE)</f>
        <v>#N/A</v>
      </c>
      <c r="L523" s="38" t="str">
        <f>VLOOKUP(G523,'MITRA (REFERENSI)'!$A:$Z,15,FALSE)</f>
        <v>#N/A</v>
      </c>
      <c r="M523" s="38" t="str">
        <f>IF(B523=1,'KELAS (REFERENSI)'!M523,IF(B523=2,'KELAS (REFERENSI)'!M538,IF(B523=3,'KELAS (REFERENSI)'!M553,IF(B523=4,'KELAS (REFERENSI)'!M568,""))))</f>
        <v/>
      </c>
      <c r="N523" s="38" t="str">
        <f>IF(B523=1,'KELAS (REFERENSI)'!N523,IF(B523=2,'KELAS (REFERENSI)'!N538,IF(B523=3,'KELAS (REFERENSI)'!N553,IF(B523=4,'KELAS (REFERENSI)'!N568,""))))</f>
        <v/>
      </c>
      <c r="O523" s="38" t="str">
        <f>IF(B523=1,'KELAS (REFERENSI)'!O523,IF(B523=2,'KELAS (REFERENSI)'!O538,IF(B523=3,'KELAS (REFERENSI)'!O553,IF(B523=4,'KELAS (REFERENSI)'!O568,""))))</f>
        <v/>
      </c>
      <c r="P523" s="38" t="str">
        <f>IF(B523=1,'KELAS (REFERENSI)'!P523,IF(B523=2,'KELAS (REFERENSI)'!P538,IF(B523=3,'KELAS (REFERENSI)'!P553,IF(B523=4,'KELAS (REFERENSI)'!P568,""))))</f>
        <v/>
      </c>
      <c r="Q523" s="38" t="str">
        <f t="shared" si="4"/>
        <v>BPS Kota Jakarta Timur</v>
      </c>
      <c r="R523" s="38" t="str">
        <f t="shared" si="56"/>
        <v/>
      </c>
      <c r="S523" s="38" t="str">
        <f t="shared" ref="S523:T523" si="531">S522</f>
        <v>15 Juni sampai dengan 31 Agustus 2026</v>
      </c>
      <c r="T523" s="38" t="str">
        <f t="shared" si="531"/>
        <v>31 Agustus 2026</v>
      </c>
      <c r="U523" s="41"/>
      <c r="V523" s="41"/>
      <c r="W523" s="42"/>
      <c r="X523" s="42"/>
      <c r="Y523" s="42"/>
      <c r="Z523" s="42"/>
    </row>
    <row r="524" ht="15.75" customHeight="1">
      <c r="A524" s="36" t="s">
        <v>5586</v>
      </c>
      <c r="B524" s="37"/>
      <c r="C524" s="37"/>
      <c r="D524" s="38" t="str">
        <f t="shared" si="1"/>
        <v/>
      </c>
      <c r="E524" s="38" t="str">
        <f>VLOOKUP(D524,'KELAS (REFERENSI)'!$E$1:$J$68,6,FALSE)</f>
        <v>#N/A</v>
      </c>
      <c r="F524" s="39" t="str">
        <f t="shared" si="2"/>
        <v>PETUGAS.0523/SPK/SE/PPL/3172/2026</v>
      </c>
      <c r="G524" s="40"/>
      <c r="H524" s="39" t="str">
        <f>VLOOKUP(G524,'MITRA (REFERENSI)'!$A:$Z,16,FALSE)</f>
        <v>#N/A</v>
      </c>
      <c r="I524" s="39" t="str">
        <f>VLOOKUP(G524,'MITRA (REFERENSI)'!$A:$Z,25,FALSE)</f>
        <v>#N/A</v>
      </c>
      <c r="J524" s="38" t="str">
        <f>VLOOKUP(G524,'MITRA (REFERENSI)'!$A:$Z,26,FALSE)</f>
        <v>#N/A</v>
      </c>
      <c r="K524" s="38" t="str">
        <f>VLOOKUP(G524,'MITRA (REFERENSI)'!$A:$Z,15,FALSE)</f>
        <v>#N/A</v>
      </c>
      <c r="L524" s="38" t="str">
        <f>VLOOKUP(G524,'MITRA (REFERENSI)'!$A:$Z,15,FALSE)</f>
        <v>#N/A</v>
      </c>
      <c r="M524" s="38" t="str">
        <f>IF(B524=1,'KELAS (REFERENSI)'!M524,IF(B524=2,'KELAS (REFERENSI)'!M539,IF(B524=3,'KELAS (REFERENSI)'!M554,IF(B524=4,'KELAS (REFERENSI)'!M569,""))))</f>
        <v/>
      </c>
      <c r="N524" s="38" t="str">
        <f>IF(B524=1,'KELAS (REFERENSI)'!N524,IF(B524=2,'KELAS (REFERENSI)'!N539,IF(B524=3,'KELAS (REFERENSI)'!N554,IF(B524=4,'KELAS (REFERENSI)'!N569,""))))</f>
        <v/>
      </c>
      <c r="O524" s="38" t="str">
        <f>IF(B524=1,'KELAS (REFERENSI)'!O524,IF(B524=2,'KELAS (REFERENSI)'!O539,IF(B524=3,'KELAS (REFERENSI)'!O554,IF(B524=4,'KELAS (REFERENSI)'!O569,""))))</f>
        <v/>
      </c>
      <c r="P524" s="38" t="str">
        <f>IF(B524=1,'KELAS (REFERENSI)'!P524,IF(B524=2,'KELAS (REFERENSI)'!P539,IF(B524=3,'KELAS (REFERENSI)'!P554,IF(B524=4,'KELAS (REFERENSI)'!P569,""))))</f>
        <v/>
      </c>
      <c r="Q524" s="38" t="str">
        <f t="shared" si="4"/>
        <v>BPS Kota Jakarta Timur</v>
      </c>
      <c r="R524" s="38" t="str">
        <f t="shared" si="56"/>
        <v/>
      </c>
      <c r="S524" s="38" t="str">
        <f t="shared" ref="S524:T524" si="532">S523</f>
        <v>15 Juni sampai dengan 31 Agustus 2026</v>
      </c>
      <c r="T524" s="38" t="str">
        <f t="shared" si="532"/>
        <v>31 Agustus 2026</v>
      </c>
      <c r="U524" s="41"/>
      <c r="V524" s="41"/>
      <c r="W524" s="42"/>
      <c r="X524" s="42"/>
      <c r="Y524" s="42"/>
      <c r="Z524" s="42"/>
    </row>
    <row r="525" ht="15.75" customHeight="1">
      <c r="A525" s="36" t="s">
        <v>5587</v>
      </c>
      <c r="B525" s="37"/>
      <c r="C525" s="37"/>
      <c r="D525" s="38" t="str">
        <f t="shared" si="1"/>
        <v/>
      </c>
      <c r="E525" s="38" t="str">
        <f>VLOOKUP(D525,'KELAS (REFERENSI)'!$E$1:$J$68,6,FALSE)</f>
        <v>#N/A</v>
      </c>
      <c r="F525" s="39" t="str">
        <f t="shared" si="2"/>
        <v>PETUGAS.0524/SPK/SE/PPL/3172/2026</v>
      </c>
      <c r="G525" s="40"/>
      <c r="H525" s="39" t="str">
        <f>VLOOKUP(G525,'MITRA (REFERENSI)'!$A:$Z,16,FALSE)</f>
        <v>#N/A</v>
      </c>
      <c r="I525" s="39" t="str">
        <f>VLOOKUP(G525,'MITRA (REFERENSI)'!$A:$Z,25,FALSE)</f>
        <v>#N/A</v>
      </c>
      <c r="J525" s="38" t="str">
        <f>VLOOKUP(G525,'MITRA (REFERENSI)'!$A:$Z,26,FALSE)</f>
        <v>#N/A</v>
      </c>
      <c r="K525" s="38" t="str">
        <f>VLOOKUP(G525,'MITRA (REFERENSI)'!$A:$Z,15,FALSE)</f>
        <v>#N/A</v>
      </c>
      <c r="L525" s="38" t="str">
        <f>VLOOKUP(G525,'MITRA (REFERENSI)'!$A:$Z,15,FALSE)</f>
        <v>#N/A</v>
      </c>
      <c r="M525" s="38" t="str">
        <f>IF(B525=1,'KELAS (REFERENSI)'!M525,IF(B525=2,'KELAS (REFERENSI)'!M540,IF(B525=3,'KELAS (REFERENSI)'!M555,IF(B525=4,'KELAS (REFERENSI)'!M570,""))))</f>
        <v/>
      </c>
      <c r="N525" s="38" t="str">
        <f>IF(B525=1,'KELAS (REFERENSI)'!N525,IF(B525=2,'KELAS (REFERENSI)'!N540,IF(B525=3,'KELAS (REFERENSI)'!N555,IF(B525=4,'KELAS (REFERENSI)'!N570,""))))</f>
        <v/>
      </c>
      <c r="O525" s="38" t="str">
        <f>IF(B525=1,'KELAS (REFERENSI)'!O525,IF(B525=2,'KELAS (REFERENSI)'!O540,IF(B525=3,'KELAS (REFERENSI)'!O555,IF(B525=4,'KELAS (REFERENSI)'!O570,""))))</f>
        <v/>
      </c>
      <c r="P525" s="38" t="str">
        <f>IF(B525=1,'KELAS (REFERENSI)'!P525,IF(B525=2,'KELAS (REFERENSI)'!P540,IF(B525=3,'KELAS (REFERENSI)'!P555,IF(B525=4,'KELAS (REFERENSI)'!P570,""))))</f>
        <v/>
      </c>
      <c r="Q525" s="38" t="str">
        <f t="shared" si="4"/>
        <v>BPS Kota Jakarta Timur</v>
      </c>
      <c r="R525" s="38" t="str">
        <f t="shared" si="56"/>
        <v/>
      </c>
      <c r="S525" s="38" t="str">
        <f t="shared" ref="S525:T525" si="533">S524</f>
        <v>15 Juni sampai dengan 31 Agustus 2026</v>
      </c>
      <c r="T525" s="38" t="str">
        <f t="shared" si="533"/>
        <v>31 Agustus 2026</v>
      </c>
      <c r="U525" s="41"/>
      <c r="V525" s="41"/>
      <c r="W525" s="42"/>
      <c r="X525" s="42"/>
      <c r="Y525" s="42"/>
      <c r="Z525" s="42"/>
    </row>
    <row r="526" ht="15.75" customHeight="1">
      <c r="A526" s="36" t="s">
        <v>5588</v>
      </c>
      <c r="B526" s="37"/>
      <c r="C526" s="37"/>
      <c r="D526" s="38" t="str">
        <f t="shared" si="1"/>
        <v/>
      </c>
      <c r="E526" s="38" t="str">
        <f>VLOOKUP(D526,'KELAS (REFERENSI)'!$E$1:$J$68,6,FALSE)</f>
        <v>#N/A</v>
      </c>
      <c r="F526" s="39" t="str">
        <f t="shared" si="2"/>
        <v>PETUGAS.0525/SPK/SE/PPL/3172/2026</v>
      </c>
      <c r="G526" s="40"/>
      <c r="H526" s="39" t="str">
        <f>VLOOKUP(G526,'MITRA (REFERENSI)'!$A:$Z,16,FALSE)</f>
        <v>#N/A</v>
      </c>
      <c r="I526" s="39" t="str">
        <f>VLOOKUP(G526,'MITRA (REFERENSI)'!$A:$Z,25,FALSE)</f>
        <v>#N/A</v>
      </c>
      <c r="J526" s="38" t="str">
        <f>VLOOKUP(G526,'MITRA (REFERENSI)'!$A:$Z,26,FALSE)</f>
        <v>#N/A</v>
      </c>
      <c r="K526" s="38" t="str">
        <f>VLOOKUP(G526,'MITRA (REFERENSI)'!$A:$Z,15,FALSE)</f>
        <v>#N/A</v>
      </c>
      <c r="L526" s="38" t="str">
        <f>VLOOKUP(G526,'MITRA (REFERENSI)'!$A:$Z,15,FALSE)</f>
        <v>#N/A</v>
      </c>
      <c r="M526" s="38" t="str">
        <f>IF(B526=1,'KELAS (REFERENSI)'!M526,IF(B526=2,'KELAS (REFERENSI)'!M541,IF(B526=3,'KELAS (REFERENSI)'!M556,IF(B526=4,'KELAS (REFERENSI)'!M571,""))))</f>
        <v/>
      </c>
      <c r="N526" s="38" t="str">
        <f>IF(B526=1,'KELAS (REFERENSI)'!N526,IF(B526=2,'KELAS (REFERENSI)'!N541,IF(B526=3,'KELAS (REFERENSI)'!N556,IF(B526=4,'KELAS (REFERENSI)'!N571,""))))</f>
        <v/>
      </c>
      <c r="O526" s="38" t="str">
        <f>IF(B526=1,'KELAS (REFERENSI)'!O526,IF(B526=2,'KELAS (REFERENSI)'!O541,IF(B526=3,'KELAS (REFERENSI)'!O556,IF(B526=4,'KELAS (REFERENSI)'!O571,""))))</f>
        <v/>
      </c>
      <c r="P526" s="38" t="str">
        <f>IF(B526=1,'KELAS (REFERENSI)'!P526,IF(B526=2,'KELAS (REFERENSI)'!P541,IF(B526=3,'KELAS (REFERENSI)'!P556,IF(B526=4,'KELAS (REFERENSI)'!P571,""))))</f>
        <v/>
      </c>
      <c r="Q526" s="38" t="str">
        <f t="shared" si="4"/>
        <v>BPS Kota Jakarta Timur</v>
      </c>
      <c r="R526" s="38" t="str">
        <f t="shared" si="56"/>
        <v/>
      </c>
      <c r="S526" s="38" t="str">
        <f t="shared" ref="S526:T526" si="534">S525</f>
        <v>15 Juni sampai dengan 31 Agustus 2026</v>
      </c>
      <c r="T526" s="38" t="str">
        <f t="shared" si="534"/>
        <v>31 Agustus 2026</v>
      </c>
      <c r="U526" s="41"/>
      <c r="V526" s="41"/>
      <c r="W526" s="42"/>
      <c r="X526" s="42"/>
      <c r="Y526" s="42"/>
      <c r="Z526" s="42"/>
    </row>
    <row r="527" ht="15.75" customHeight="1">
      <c r="A527" s="36" t="s">
        <v>5589</v>
      </c>
      <c r="B527" s="37"/>
      <c r="C527" s="37"/>
      <c r="D527" s="38" t="str">
        <f t="shared" si="1"/>
        <v/>
      </c>
      <c r="E527" s="38" t="str">
        <f>VLOOKUP(D527,'KELAS (REFERENSI)'!$E$1:$J$68,6,FALSE)</f>
        <v>#N/A</v>
      </c>
      <c r="F527" s="39" t="str">
        <f t="shared" si="2"/>
        <v>PETUGAS.0526/SPK/SE/PPL/3172/2026</v>
      </c>
      <c r="G527" s="40"/>
      <c r="H527" s="39" t="str">
        <f>VLOOKUP(G527,'MITRA (REFERENSI)'!$A:$Z,16,FALSE)</f>
        <v>#N/A</v>
      </c>
      <c r="I527" s="39" t="str">
        <f>VLOOKUP(G527,'MITRA (REFERENSI)'!$A:$Z,25,FALSE)</f>
        <v>#N/A</v>
      </c>
      <c r="J527" s="38" t="str">
        <f>VLOOKUP(G527,'MITRA (REFERENSI)'!$A:$Z,26,FALSE)</f>
        <v>#N/A</v>
      </c>
      <c r="K527" s="38" t="str">
        <f>VLOOKUP(G527,'MITRA (REFERENSI)'!$A:$Z,15,FALSE)</f>
        <v>#N/A</v>
      </c>
      <c r="L527" s="38" t="str">
        <f>VLOOKUP(G527,'MITRA (REFERENSI)'!$A:$Z,15,FALSE)</f>
        <v>#N/A</v>
      </c>
      <c r="M527" s="38" t="str">
        <f>IF(B527=1,'KELAS (REFERENSI)'!M527,IF(B527=2,'KELAS (REFERENSI)'!M542,IF(B527=3,'KELAS (REFERENSI)'!M557,IF(B527=4,'KELAS (REFERENSI)'!M572,""))))</f>
        <v/>
      </c>
      <c r="N527" s="38" t="str">
        <f>IF(B527=1,'KELAS (REFERENSI)'!N527,IF(B527=2,'KELAS (REFERENSI)'!N542,IF(B527=3,'KELAS (REFERENSI)'!N557,IF(B527=4,'KELAS (REFERENSI)'!N572,""))))</f>
        <v/>
      </c>
      <c r="O527" s="38" t="str">
        <f>IF(B527=1,'KELAS (REFERENSI)'!O527,IF(B527=2,'KELAS (REFERENSI)'!O542,IF(B527=3,'KELAS (REFERENSI)'!O557,IF(B527=4,'KELAS (REFERENSI)'!O572,""))))</f>
        <v/>
      </c>
      <c r="P527" s="38" t="str">
        <f>IF(B527=1,'KELAS (REFERENSI)'!P527,IF(B527=2,'KELAS (REFERENSI)'!P542,IF(B527=3,'KELAS (REFERENSI)'!P557,IF(B527=4,'KELAS (REFERENSI)'!P572,""))))</f>
        <v/>
      </c>
      <c r="Q527" s="38" t="str">
        <f t="shared" si="4"/>
        <v>BPS Kota Jakarta Timur</v>
      </c>
      <c r="R527" s="38" t="str">
        <f t="shared" si="56"/>
        <v/>
      </c>
      <c r="S527" s="38" t="str">
        <f t="shared" ref="S527:T527" si="535">S526</f>
        <v>15 Juni sampai dengan 31 Agustus 2026</v>
      </c>
      <c r="T527" s="38" t="str">
        <f t="shared" si="535"/>
        <v>31 Agustus 2026</v>
      </c>
      <c r="U527" s="41"/>
      <c r="V527" s="41"/>
      <c r="W527" s="42"/>
      <c r="X527" s="42"/>
      <c r="Y527" s="42"/>
      <c r="Z527" s="42"/>
    </row>
    <row r="528" ht="15.75" customHeight="1">
      <c r="A528" s="36" t="s">
        <v>5590</v>
      </c>
      <c r="B528" s="37"/>
      <c r="C528" s="37"/>
      <c r="D528" s="38" t="str">
        <f t="shared" si="1"/>
        <v/>
      </c>
      <c r="E528" s="38" t="str">
        <f>VLOOKUP(D528,'KELAS (REFERENSI)'!$E$1:$J$68,6,FALSE)</f>
        <v>#N/A</v>
      </c>
      <c r="F528" s="39" t="str">
        <f t="shared" si="2"/>
        <v>PETUGAS.0527/SPK/SE/PPL/3172/2026</v>
      </c>
      <c r="G528" s="40"/>
      <c r="H528" s="39" t="str">
        <f>VLOOKUP(G528,'MITRA (REFERENSI)'!$A:$Z,16,FALSE)</f>
        <v>#N/A</v>
      </c>
      <c r="I528" s="39" t="str">
        <f>VLOOKUP(G528,'MITRA (REFERENSI)'!$A:$Z,25,FALSE)</f>
        <v>#N/A</v>
      </c>
      <c r="J528" s="38" t="str">
        <f>VLOOKUP(G528,'MITRA (REFERENSI)'!$A:$Z,26,FALSE)</f>
        <v>#N/A</v>
      </c>
      <c r="K528" s="38" t="str">
        <f>VLOOKUP(G528,'MITRA (REFERENSI)'!$A:$Z,15,FALSE)</f>
        <v>#N/A</v>
      </c>
      <c r="L528" s="38" t="str">
        <f>VLOOKUP(G528,'MITRA (REFERENSI)'!$A:$Z,15,FALSE)</f>
        <v>#N/A</v>
      </c>
      <c r="M528" s="38" t="str">
        <f>IF(B528=1,'KELAS (REFERENSI)'!M528,IF(B528=2,'KELAS (REFERENSI)'!M543,IF(B528=3,'KELAS (REFERENSI)'!M558,IF(B528=4,'KELAS (REFERENSI)'!M573,""))))</f>
        <v/>
      </c>
      <c r="N528" s="38" t="str">
        <f>IF(B528=1,'KELAS (REFERENSI)'!N528,IF(B528=2,'KELAS (REFERENSI)'!N543,IF(B528=3,'KELAS (REFERENSI)'!N558,IF(B528=4,'KELAS (REFERENSI)'!N573,""))))</f>
        <v/>
      </c>
      <c r="O528" s="38" t="str">
        <f>IF(B528=1,'KELAS (REFERENSI)'!O528,IF(B528=2,'KELAS (REFERENSI)'!O543,IF(B528=3,'KELAS (REFERENSI)'!O558,IF(B528=4,'KELAS (REFERENSI)'!O573,""))))</f>
        <v/>
      </c>
      <c r="P528" s="38" t="str">
        <f>IF(B528=1,'KELAS (REFERENSI)'!P528,IF(B528=2,'KELAS (REFERENSI)'!P543,IF(B528=3,'KELAS (REFERENSI)'!P558,IF(B528=4,'KELAS (REFERENSI)'!P573,""))))</f>
        <v/>
      </c>
      <c r="Q528" s="38" t="str">
        <f t="shared" si="4"/>
        <v>BPS Kota Jakarta Timur</v>
      </c>
      <c r="R528" s="38" t="str">
        <f t="shared" si="56"/>
        <v/>
      </c>
      <c r="S528" s="38" t="str">
        <f t="shared" ref="S528:T528" si="536">S527</f>
        <v>15 Juni sampai dengan 31 Agustus 2026</v>
      </c>
      <c r="T528" s="38" t="str">
        <f t="shared" si="536"/>
        <v>31 Agustus 2026</v>
      </c>
      <c r="U528" s="41"/>
      <c r="V528" s="41"/>
      <c r="W528" s="42"/>
      <c r="X528" s="42"/>
      <c r="Y528" s="42"/>
      <c r="Z528" s="42"/>
    </row>
    <row r="529" ht="15.75" customHeight="1">
      <c r="A529" s="36" t="s">
        <v>5591</v>
      </c>
      <c r="B529" s="37"/>
      <c r="C529" s="37"/>
      <c r="D529" s="38" t="str">
        <f t="shared" si="1"/>
        <v/>
      </c>
      <c r="E529" s="38" t="str">
        <f>VLOOKUP(D529,'KELAS (REFERENSI)'!$E$1:$J$68,6,FALSE)</f>
        <v>#N/A</v>
      </c>
      <c r="F529" s="39" t="str">
        <f t="shared" si="2"/>
        <v>PETUGAS.0528/SPK/SE/PPL/3172/2026</v>
      </c>
      <c r="G529" s="40"/>
      <c r="H529" s="39" t="str">
        <f>VLOOKUP(G529,'MITRA (REFERENSI)'!$A:$Z,16,FALSE)</f>
        <v>#N/A</v>
      </c>
      <c r="I529" s="39" t="str">
        <f>VLOOKUP(G529,'MITRA (REFERENSI)'!$A:$Z,25,FALSE)</f>
        <v>#N/A</v>
      </c>
      <c r="J529" s="38" t="str">
        <f>VLOOKUP(G529,'MITRA (REFERENSI)'!$A:$Z,26,FALSE)</f>
        <v>#N/A</v>
      </c>
      <c r="K529" s="38" t="str">
        <f>VLOOKUP(G529,'MITRA (REFERENSI)'!$A:$Z,15,FALSE)</f>
        <v>#N/A</v>
      </c>
      <c r="L529" s="38" t="str">
        <f>VLOOKUP(G529,'MITRA (REFERENSI)'!$A:$Z,15,FALSE)</f>
        <v>#N/A</v>
      </c>
      <c r="M529" s="38" t="str">
        <f>IF(B529=1,'KELAS (REFERENSI)'!M529,IF(B529=2,'KELAS (REFERENSI)'!M544,IF(B529=3,'KELAS (REFERENSI)'!M559,IF(B529=4,'KELAS (REFERENSI)'!M574,""))))</f>
        <v/>
      </c>
      <c r="N529" s="38" t="str">
        <f>IF(B529=1,'KELAS (REFERENSI)'!N529,IF(B529=2,'KELAS (REFERENSI)'!N544,IF(B529=3,'KELAS (REFERENSI)'!N559,IF(B529=4,'KELAS (REFERENSI)'!N574,""))))</f>
        <v/>
      </c>
      <c r="O529" s="38" t="str">
        <f>IF(B529=1,'KELAS (REFERENSI)'!O529,IF(B529=2,'KELAS (REFERENSI)'!O544,IF(B529=3,'KELAS (REFERENSI)'!O559,IF(B529=4,'KELAS (REFERENSI)'!O574,""))))</f>
        <v/>
      </c>
      <c r="P529" s="38" t="str">
        <f>IF(B529=1,'KELAS (REFERENSI)'!P529,IF(B529=2,'KELAS (REFERENSI)'!P544,IF(B529=3,'KELAS (REFERENSI)'!P559,IF(B529=4,'KELAS (REFERENSI)'!P574,""))))</f>
        <v/>
      </c>
      <c r="Q529" s="38" t="str">
        <f t="shared" si="4"/>
        <v>BPS Kota Jakarta Timur</v>
      </c>
      <c r="R529" s="38" t="str">
        <f t="shared" si="56"/>
        <v/>
      </c>
      <c r="S529" s="38" t="str">
        <f t="shared" ref="S529:T529" si="537">S528</f>
        <v>15 Juni sampai dengan 31 Agustus 2026</v>
      </c>
      <c r="T529" s="38" t="str">
        <f t="shared" si="537"/>
        <v>31 Agustus 2026</v>
      </c>
      <c r="U529" s="41"/>
      <c r="V529" s="41"/>
      <c r="W529" s="42"/>
      <c r="X529" s="42"/>
      <c r="Y529" s="42"/>
      <c r="Z529" s="42"/>
    </row>
    <row r="530" ht="15.75" customHeight="1">
      <c r="A530" s="36" t="s">
        <v>5592</v>
      </c>
      <c r="B530" s="37"/>
      <c r="C530" s="37"/>
      <c r="D530" s="38" t="str">
        <f t="shared" si="1"/>
        <v/>
      </c>
      <c r="E530" s="38" t="str">
        <f>VLOOKUP(D530,'KELAS (REFERENSI)'!$E$1:$J$68,6,FALSE)</f>
        <v>#N/A</v>
      </c>
      <c r="F530" s="39" t="str">
        <f t="shared" si="2"/>
        <v>PETUGAS.0529/SPK/SE/PPL/3172/2026</v>
      </c>
      <c r="G530" s="40"/>
      <c r="H530" s="39" t="str">
        <f>VLOOKUP(G530,'MITRA (REFERENSI)'!$A:$Z,16,FALSE)</f>
        <v>#N/A</v>
      </c>
      <c r="I530" s="39" t="str">
        <f>VLOOKUP(G530,'MITRA (REFERENSI)'!$A:$Z,25,FALSE)</f>
        <v>#N/A</v>
      </c>
      <c r="J530" s="38" t="str">
        <f>VLOOKUP(G530,'MITRA (REFERENSI)'!$A:$Z,26,FALSE)</f>
        <v>#N/A</v>
      </c>
      <c r="K530" s="38" t="str">
        <f>VLOOKUP(G530,'MITRA (REFERENSI)'!$A:$Z,15,FALSE)</f>
        <v>#N/A</v>
      </c>
      <c r="L530" s="38" t="str">
        <f>VLOOKUP(G530,'MITRA (REFERENSI)'!$A:$Z,15,FALSE)</f>
        <v>#N/A</v>
      </c>
      <c r="M530" s="38" t="str">
        <f>IF(B530=1,'KELAS (REFERENSI)'!M530,IF(B530=2,'KELAS (REFERENSI)'!M545,IF(B530=3,'KELAS (REFERENSI)'!M560,IF(B530=4,'KELAS (REFERENSI)'!M575,""))))</f>
        <v/>
      </c>
      <c r="N530" s="38" t="str">
        <f>IF(B530=1,'KELAS (REFERENSI)'!N530,IF(B530=2,'KELAS (REFERENSI)'!N545,IF(B530=3,'KELAS (REFERENSI)'!N560,IF(B530=4,'KELAS (REFERENSI)'!N575,""))))</f>
        <v/>
      </c>
      <c r="O530" s="38" t="str">
        <f>IF(B530=1,'KELAS (REFERENSI)'!O530,IF(B530=2,'KELAS (REFERENSI)'!O545,IF(B530=3,'KELAS (REFERENSI)'!O560,IF(B530=4,'KELAS (REFERENSI)'!O575,""))))</f>
        <v/>
      </c>
      <c r="P530" s="38" t="str">
        <f>IF(B530=1,'KELAS (REFERENSI)'!P530,IF(B530=2,'KELAS (REFERENSI)'!P545,IF(B530=3,'KELAS (REFERENSI)'!P560,IF(B530=4,'KELAS (REFERENSI)'!P575,""))))</f>
        <v/>
      </c>
      <c r="Q530" s="38" t="str">
        <f t="shared" si="4"/>
        <v>BPS Kota Jakarta Timur</v>
      </c>
      <c r="R530" s="38" t="str">
        <f t="shared" si="56"/>
        <v/>
      </c>
      <c r="S530" s="38" t="str">
        <f t="shared" ref="S530:T530" si="538">S529</f>
        <v>15 Juni sampai dengan 31 Agustus 2026</v>
      </c>
      <c r="T530" s="38" t="str">
        <f t="shared" si="538"/>
        <v>31 Agustus 2026</v>
      </c>
      <c r="U530" s="41"/>
      <c r="V530" s="41"/>
      <c r="W530" s="42"/>
      <c r="X530" s="42"/>
      <c r="Y530" s="42"/>
      <c r="Z530" s="42"/>
    </row>
    <row r="531" ht="15.75" customHeight="1">
      <c r="A531" s="36" t="s">
        <v>5593</v>
      </c>
      <c r="B531" s="37"/>
      <c r="C531" s="37"/>
      <c r="D531" s="38" t="str">
        <f t="shared" si="1"/>
        <v/>
      </c>
      <c r="E531" s="38" t="str">
        <f>VLOOKUP(D531,'KELAS (REFERENSI)'!$E$1:$J$68,6,FALSE)</f>
        <v>#N/A</v>
      </c>
      <c r="F531" s="39" t="str">
        <f t="shared" si="2"/>
        <v>PETUGAS.0530/SPK/SE/PPL/3172/2026</v>
      </c>
      <c r="G531" s="40"/>
      <c r="H531" s="39" t="str">
        <f>VLOOKUP(G531,'MITRA (REFERENSI)'!$A:$Z,16,FALSE)</f>
        <v>#N/A</v>
      </c>
      <c r="I531" s="39" t="str">
        <f>VLOOKUP(G531,'MITRA (REFERENSI)'!$A:$Z,25,FALSE)</f>
        <v>#N/A</v>
      </c>
      <c r="J531" s="38" t="str">
        <f>VLOOKUP(G531,'MITRA (REFERENSI)'!$A:$Z,26,FALSE)</f>
        <v>#N/A</v>
      </c>
      <c r="K531" s="38" t="str">
        <f>VLOOKUP(G531,'MITRA (REFERENSI)'!$A:$Z,15,FALSE)</f>
        <v>#N/A</v>
      </c>
      <c r="L531" s="38" t="str">
        <f>VLOOKUP(G531,'MITRA (REFERENSI)'!$A:$Z,15,FALSE)</f>
        <v>#N/A</v>
      </c>
      <c r="M531" s="38" t="str">
        <f>IF(B531=1,'KELAS (REFERENSI)'!M531,IF(B531=2,'KELAS (REFERENSI)'!M546,IF(B531=3,'KELAS (REFERENSI)'!M561,IF(B531=4,'KELAS (REFERENSI)'!M576,""))))</f>
        <v/>
      </c>
      <c r="N531" s="38" t="str">
        <f>IF(B531=1,'KELAS (REFERENSI)'!N531,IF(B531=2,'KELAS (REFERENSI)'!N546,IF(B531=3,'KELAS (REFERENSI)'!N561,IF(B531=4,'KELAS (REFERENSI)'!N576,""))))</f>
        <v/>
      </c>
      <c r="O531" s="38" t="str">
        <f>IF(B531=1,'KELAS (REFERENSI)'!O531,IF(B531=2,'KELAS (REFERENSI)'!O546,IF(B531=3,'KELAS (REFERENSI)'!O561,IF(B531=4,'KELAS (REFERENSI)'!O576,""))))</f>
        <v/>
      </c>
      <c r="P531" s="38" t="str">
        <f>IF(B531=1,'KELAS (REFERENSI)'!P531,IF(B531=2,'KELAS (REFERENSI)'!P546,IF(B531=3,'KELAS (REFERENSI)'!P561,IF(B531=4,'KELAS (REFERENSI)'!P576,""))))</f>
        <v/>
      </c>
      <c r="Q531" s="38" t="str">
        <f t="shared" si="4"/>
        <v>BPS Kota Jakarta Timur</v>
      </c>
      <c r="R531" s="38" t="str">
        <f t="shared" si="56"/>
        <v/>
      </c>
      <c r="S531" s="38" t="str">
        <f t="shared" ref="S531:T531" si="539">S530</f>
        <v>15 Juni sampai dengan 31 Agustus 2026</v>
      </c>
      <c r="T531" s="38" t="str">
        <f t="shared" si="539"/>
        <v>31 Agustus 2026</v>
      </c>
      <c r="U531" s="41"/>
      <c r="V531" s="41"/>
      <c r="W531" s="42"/>
      <c r="X531" s="42"/>
      <c r="Y531" s="42"/>
      <c r="Z531" s="42"/>
    </row>
    <row r="532" ht="15.75" customHeight="1">
      <c r="A532" s="36" t="s">
        <v>5594</v>
      </c>
      <c r="B532" s="37"/>
      <c r="C532" s="37"/>
      <c r="D532" s="38" t="str">
        <f t="shared" si="1"/>
        <v/>
      </c>
      <c r="E532" s="38" t="str">
        <f>VLOOKUP(D532,'KELAS (REFERENSI)'!$E$1:$J$68,6,FALSE)</f>
        <v>#N/A</v>
      </c>
      <c r="F532" s="39" t="str">
        <f t="shared" si="2"/>
        <v>PETUGAS.0531/SPK/SE/PPL/3172/2026</v>
      </c>
      <c r="G532" s="40"/>
      <c r="H532" s="39" t="str">
        <f>VLOOKUP(G532,'MITRA (REFERENSI)'!$A:$Z,16,FALSE)</f>
        <v>#N/A</v>
      </c>
      <c r="I532" s="39" t="str">
        <f>VLOOKUP(G532,'MITRA (REFERENSI)'!$A:$Z,25,FALSE)</f>
        <v>#N/A</v>
      </c>
      <c r="J532" s="38" t="str">
        <f>VLOOKUP(G532,'MITRA (REFERENSI)'!$A:$Z,26,FALSE)</f>
        <v>#N/A</v>
      </c>
      <c r="K532" s="38" t="str">
        <f>VLOOKUP(G532,'MITRA (REFERENSI)'!$A:$Z,15,FALSE)</f>
        <v>#N/A</v>
      </c>
      <c r="L532" s="38" t="str">
        <f>VLOOKUP(G532,'MITRA (REFERENSI)'!$A:$Z,15,FALSE)</f>
        <v>#N/A</v>
      </c>
      <c r="M532" s="38" t="str">
        <f>IF(B532=1,'KELAS (REFERENSI)'!M532,IF(B532=2,'KELAS (REFERENSI)'!M547,IF(B532=3,'KELAS (REFERENSI)'!M562,IF(B532=4,'KELAS (REFERENSI)'!M577,""))))</f>
        <v/>
      </c>
      <c r="N532" s="38" t="str">
        <f>IF(B532=1,'KELAS (REFERENSI)'!N532,IF(B532=2,'KELAS (REFERENSI)'!N547,IF(B532=3,'KELAS (REFERENSI)'!N562,IF(B532=4,'KELAS (REFERENSI)'!N577,""))))</f>
        <v/>
      </c>
      <c r="O532" s="38" t="str">
        <f>IF(B532=1,'KELAS (REFERENSI)'!O532,IF(B532=2,'KELAS (REFERENSI)'!O547,IF(B532=3,'KELAS (REFERENSI)'!O562,IF(B532=4,'KELAS (REFERENSI)'!O577,""))))</f>
        <v/>
      </c>
      <c r="P532" s="38" t="str">
        <f>IF(B532=1,'KELAS (REFERENSI)'!P532,IF(B532=2,'KELAS (REFERENSI)'!P547,IF(B532=3,'KELAS (REFERENSI)'!P562,IF(B532=4,'KELAS (REFERENSI)'!P577,""))))</f>
        <v/>
      </c>
      <c r="Q532" s="38" t="str">
        <f t="shared" si="4"/>
        <v>BPS Kota Jakarta Timur</v>
      </c>
      <c r="R532" s="38" t="str">
        <f t="shared" si="56"/>
        <v/>
      </c>
      <c r="S532" s="38" t="str">
        <f t="shared" ref="S532:T532" si="540">S531</f>
        <v>15 Juni sampai dengan 31 Agustus 2026</v>
      </c>
      <c r="T532" s="38" t="str">
        <f t="shared" si="540"/>
        <v>31 Agustus 2026</v>
      </c>
      <c r="U532" s="41"/>
      <c r="V532" s="41"/>
      <c r="W532" s="42"/>
      <c r="X532" s="42"/>
      <c r="Y532" s="42"/>
      <c r="Z532" s="42"/>
    </row>
    <row r="533" ht="15.75" customHeight="1">
      <c r="A533" s="36" t="s">
        <v>5595</v>
      </c>
      <c r="B533" s="37"/>
      <c r="C533" s="37"/>
      <c r="D533" s="38" t="str">
        <f t="shared" si="1"/>
        <v/>
      </c>
      <c r="E533" s="38" t="str">
        <f>VLOOKUP(D533,'KELAS (REFERENSI)'!$E$1:$J$68,6,FALSE)</f>
        <v>#N/A</v>
      </c>
      <c r="F533" s="39" t="str">
        <f t="shared" si="2"/>
        <v>PETUGAS.0532/SPK/SE/PPL/3172/2026</v>
      </c>
      <c r="G533" s="40"/>
      <c r="H533" s="39" t="str">
        <f>VLOOKUP(G533,'MITRA (REFERENSI)'!$A:$Z,16,FALSE)</f>
        <v>#N/A</v>
      </c>
      <c r="I533" s="39" t="str">
        <f>VLOOKUP(G533,'MITRA (REFERENSI)'!$A:$Z,25,FALSE)</f>
        <v>#N/A</v>
      </c>
      <c r="J533" s="38" t="str">
        <f>VLOOKUP(G533,'MITRA (REFERENSI)'!$A:$Z,26,FALSE)</f>
        <v>#N/A</v>
      </c>
      <c r="K533" s="38" t="str">
        <f>VLOOKUP(G533,'MITRA (REFERENSI)'!$A:$Z,15,FALSE)</f>
        <v>#N/A</v>
      </c>
      <c r="L533" s="38" t="str">
        <f>VLOOKUP(G533,'MITRA (REFERENSI)'!$A:$Z,15,FALSE)</f>
        <v>#N/A</v>
      </c>
      <c r="M533" s="38" t="str">
        <f>IF(B533=1,'KELAS (REFERENSI)'!M533,IF(B533=2,'KELAS (REFERENSI)'!M548,IF(B533=3,'KELAS (REFERENSI)'!M563,IF(B533=4,'KELAS (REFERENSI)'!M578,""))))</f>
        <v/>
      </c>
      <c r="N533" s="38" t="str">
        <f>IF(B533=1,'KELAS (REFERENSI)'!N533,IF(B533=2,'KELAS (REFERENSI)'!N548,IF(B533=3,'KELAS (REFERENSI)'!N563,IF(B533=4,'KELAS (REFERENSI)'!N578,""))))</f>
        <v/>
      </c>
      <c r="O533" s="38" t="str">
        <f>IF(B533=1,'KELAS (REFERENSI)'!O533,IF(B533=2,'KELAS (REFERENSI)'!O548,IF(B533=3,'KELAS (REFERENSI)'!O563,IF(B533=4,'KELAS (REFERENSI)'!O578,""))))</f>
        <v/>
      </c>
      <c r="P533" s="38" t="str">
        <f>IF(B533=1,'KELAS (REFERENSI)'!P533,IF(B533=2,'KELAS (REFERENSI)'!P548,IF(B533=3,'KELAS (REFERENSI)'!P563,IF(B533=4,'KELAS (REFERENSI)'!P578,""))))</f>
        <v/>
      </c>
      <c r="Q533" s="38" t="str">
        <f t="shared" si="4"/>
        <v>BPS Kota Jakarta Timur</v>
      </c>
      <c r="R533" s="38" t="str">
        <f t="shared" si="56"/>
        <v/>
      </c>
      <c r="S533" s="38" t="str">
        <f t="shared" ref="S533:T533" si="541">S532</f>
        <v>15 Juni sampai dengan 31 Agustus 2026</v>
      </c>
      <c r="T533" s="38" t="str">
        <f t="shared" si="541"/>
        <v>31 Agustus 2026</v>
      </c>
      <c r="U533" s="41"/>
      <c r="V533" s="41"/>
      <c r="W533" s="42"/>
      <c r="X533" s="42"/>
      <c r="Y533" s="42"/>
      <c r="Z533" s="42"/>
    </row>
    <row r="534" ht="15.75" customHeight="1">
      <c r="A534" s="36" t="s">
        <v>5596</v>
      </c>
      <c r="B534" s="37"/>
      <c r="C534" s="37"/>
      <c r="D534" s="38" t="str">
        <f t="shared" si="1"/>
        <v/>
      </c>
      <c r="E534" s="38" t="str">
        <f>VLOOKUP(D534,'KELAS (REFERENSI)'!$E$1:$J$68,6,FALSE)</f>
        <v>#N/A</v>
      </c>
      <c r="F534" s="39" t="str">
        <f t="shared" si="2"/>
        <v>PETUGAS.0533/SPK/SE/PPL/3172/2026</v>
      </c>
      <c r="G534" s="40"/>
      <c r="H534" s="39" t="str">
        <f>VLOOKUP(G534,'MITRA (REFERENSI)'!$A:$Z,16,FALSE)</f>
        <v>#N/A</v>
      </c>
      <c r="I534" s="39" t="str">
        <f>VLOOKUP(G534,'MITRA (REFERENSI)'!$A:$Z,25,FALSE)</f>
        <v>#N/A</v>
      </c>
      <c r="J534" s="38" t="str">
        <f>VLOOKUP(G534,'MITRA (REFERENSI)'!$A:$Z,26,FALSE)</f>
        <v>#N/A</v>
      </c>
      <c r="K534" s="38" t="str">
        <f>VLOOKUP(G534,'MITRA (REFERENSI)'!$A:$Z,15,FALSE)</f>
        <v>#N/A</v>
      </c>
      <c r="L534" s="38" t="str">
        <f>VLOOKUP(G534,'MITRA (REFERENSI)'!$A:$Z,15,FALSE)</f>
        <v>#N/A</v>
      </c>
      <c r="M534" s="38" t="str">
        <f>IF(B534=1,'KELAS (REFERENSI)'!M534,IF(B534=2,'KELAS (REFERENSI)'!M549,IF(B534=3,'KELAS (REFERENSI)'!M564,IF(B534=4,'KELAS (REFERENSI)'!M579,""))))</f>
        <v/>
      </c>
      <c r="N534" s="38" t="str">
        <f>IF(B534=1,'KELAS (REFERENSI)'!N534,IF(B534=2,'KELAS (REFERENSI)'!N549,IF(B534=3,'KELAS (REFERENSI)'!N564,IF(B534=4,'KELAS (REFERENSI)'!N579,""))))</f>
        <v/>
      </c>
      <c r="O534" s="38" t="str">
        <f>IF(B534=1,'KELAS (REFERENSI)'!O534,IF(B534=2,'KELAS (REFERENSI)'!O549,IF(B534=3,'KELAS (REFERENSI)'!O564,IF(B534=4,'KELAS (REFERENSI)'!O579,""))))</f>
        <v/>
      </c>
      <c r="P534" s="38" t="str">
        <f>IF(B534=1,'KELAS (REFERENSI)'!P534,IF(B534=2,'KELAS (REFERENSI)'!P549,IF(B534=3,'KELAS (REFERENSI)'!P564,IF(B534=4,'KELAS (REFERENSI)'!P579,""))))</f>
        <v/>
      </c>
      <c r="Q534" s="38" t="str">
        <f t="shared" si="4"/>
        <v>BPS Kota Jakarta Timur</v>
      </c>
      <c r="R534" s="38" t="str">
        <f t="shared" si="56"/>
        <v/>
      </c>
      <c r="S534" s="38" t="str">
        <f t="shared" ref="S534:T534" si="542">S533</f>
        <v>15 Juni sampai dengan 31 Agustus 2026</v>
      </c>
      <c r="T534" s="38" t="str">
        <f t="shared" si="542"/>
        <v>31 Agustus 2026</v>
      </c>
      <c r="U534" s="41"/>
      <c r="V534" s="41"/>
      <c r="W534" s="42"/>
      <c r="X534" s="42"/>
      <c r="Y534" s="42"/>
      <c r="Z534" s="42"/>
    </row>
    <row r="535" ht="15.75" customHeight="1">
      <c r="A535" s="36" t="s">
        <v>5597</v>
      </c>
      <c r="B535" s="37"/>
      <c r="C535" s="37"/>
      <c r="D535" s="38" t="str">
        <f t="shared" si="1"/>
        <v/>
      </c>
      <c r="E535" s="38" t="str">
        <f>VLOOKUP(D535,'KELAS (REFERENSI)'!$E$1:$J$68,6,FALSE)</f>
        <v>#N/A</v>
      </c>
      <c r="F535" s="39" t="str">
        <f t="shared" si="2"/>
        <v>PETUGAS.0534/SPK/SE/PPL/3172/2026</v>
      </c>
      <c r="G535" s="40"/>
      <c r="H535" s="39" t="str">
        <f>VLOOKUP(G535,'MITRA (REFERENSI)'!$A:$Z,16,FALSE)</f>
        <v>#N/A</v>
      </c>
      <c r="I535" s="39" t="str">
        <f>VLOOKUP(G535,'MITRA (REFERENSI)'!$A:$Z,25,FALSE)</f>
        <v>#N/A</v>
      </c>
      <c r="J535" s="38" t="str">
        <f>VLOOKUP(G535,'MITRA (REFERENSI)'!$A:$Z,26,FALSE)</f>
        <v>#N/A</v>
      </c>
      <c r="K535" s="38" t="str">
        <f>VLOOKUP(G535,'MITRA (REFERENSI)'!$A:$Z,15,FALSE)</f>
        <v>#N/A</v>
      </c>
      <c r="L535" s="38" t="str">
        <f>VLOOKUP(G535,'MITRA (REFERENSI)'!$A:$Z,15,FALSE)</f>
        <v>#N/A</v>
      </c>
      <c r="M535" s="38" t="str">
        <f>IF(B535=1,'KELAS (REFERENSI)'!M535,IF(B535=2,'KELAS (REFERENSI)'!M550,IF(B535=3,'KELAS (REFERENSI)'!M565,IF(B535=4,'KELAS (REFERENSI)'!M580,""))))</f>
        <v/>
      </c>
      <c r="N535" s="38" t="str">
        <f>IF(B535=1,'KELAS (REFERENSI)'!N535,IF(B535=2,'KELAS (REFERENSI)'!N550,IF(B535=3,'KELAS (REFERENSI)'!N565,IF(B535=4,'KELAS (REFERENSI)'!N580,""))))</f>
        <v/>
      </c>
      <c r="O535" s="38" t="str">
        <f>IF(B535=1,'KELAS (REFERENSI)'!O535,IF(B535=2,'KELAS (REFERENSI)'!O550,IF(B535=3,'KELAS (REFERENSI)'!O565,IF(B535=4,'KELAS (REFERENSI)'!O580,""))))</f>
        <v/>
      </c>
      <c r="P535" s="38" t="str">
        <f>IF(B535=1,'KELAS (REFERENSI)'!P535,IF(B535=2,'KELAS (REFERENSI)'!P550,IF(B535=3,'KELAS (REFERENSI)'!P565,IF(B535=4,'KELAS (REFERENSI)'!P580,""))))</f>
        <v/>
      </c>
      <c r="Q535" s="38" t="str">
        <f t="shared" si="4"/>
        <v>BPS Kota Jakarta Timur</v>
      </c>
      <c r="R535" s="38" t="str">
        <f t="shared" si="56"/>
        <v/>
      </c>
      <c r="S535" s="38" t="str">
        <f t="shared" ref="S535:T535" si="543">S534</f>
        <v>15 Juni sampai dengan 31 Agustus 2026</v>
      </c>
      <c r="T535" s="38" t="str">
        <f t="shared" si="543"/>
        <v>31 Agustus 2026</v>
      </c>
      <c r="U535" s="41"/>
      <c r="V535" s="41"/>
      <c r="W535" s="42"/>
      <c r="X535" s="42"/>
      <c r="Y535" s="42"/>
      <c r="Z535" s="42"/>
    </row>
    <row r="536" ht="15.75" customHeight="1">
      <c r="A536" s="36" t="s">
        <v>5598</v>
      </c>
      <c r="B536" s="37"/>
      <c r="C536" s="37"/>
      <c r="D536" s="38" t="str">
        <f t="shared" si="1"/>
        <v/>
      </c>
      <c r="E536" s="38" t="str">
        <f>VLOOKUP(D536,'KELAS (REFERENSI)'!$E$1:$J$68,6,FALSE)</f>
        <v>#N/A</v>
      </c>
      <c r="F536" s="39" t="str">
        <f t="shared" si="2"/>
        <v>PETUGAS.0535/SPK/SE/PPL/3172/2026</v>
      </c>
      <c r="G536" s="40"/>
      <c r="H536" s="39" t="str">
        <f>VLOOKUP(G536,'MITRA (REFERENSI)'!$A:$Z,16,FALSE)</f>
        <v>#N/A</v>
      </c>
      <c r="I536" s="39" t="str">
        <f>VLOOKUP(G536,'MITRA (REFERENSI)'!$A:$Z,25,FALSE)</f>
        <v>#N/A</v>
      </c>
      <c r="J536" s="38" t="str">
        <f>VLOOKUP(G536,'MITRA (REFERENSI)'!$A:$Z,26,FALSE)</f>
        <v>#N/A</v>
      </c>
      <c r="K536" s="38" t="str">
        <f>VLOOKUP(G536,'MITRA (REFERENSI)'!$A:$Z,15,FALSE)</f>
        <v>#N/A</v>
      </c>
      <c r="L536" s="38" t="str">
        <f>VLOOKUP(G536,'MITRA (REFERENSI)'!$A:$Z,15,FALSE)</f>
        <v>#N/A</v>
      </c>
      <c r="M536" s="38" t="str">
        <f>IF(B536=1,'KELAS (REFERENSI)'!M536,IF(B536=2,'KELAS (REFERENSI)'!M551,IF(B536=3,'KELAS (REFERENSI)'!M566,IF(B536=4,'KELAS (REFERENSI)'!M581,""))))</f>
        <v/>
      </c>
      <c r="N536" s="38" t="str">
        <f>IF(B536=1,'KELAS (REFERENSI)'!N536,IF(B536=2,'KELAS (REFERENSI)'!N551,IF(B536=3,'KELAS (REFERENSI)'!N566,IF(B536=4,'KELAS (REFERENSI)'!N581,""))))</f>
        <v/>
      </c>
      <c r="O536" s="38" t="str">
        <f>IF(B536=1,'KELAS (REFERENSI)'!O536,IF(B536=2,'KELAS (REFERENSI)'!O551,IF(B536=3,'KELAS (REFERENSI)'!O566,IF(B536=4,'KELAS (REFERENSI)'!O581,""))))</f>
        <v/>
      </c>
      <c r="P536" s="38" t="str">
        <f>IF(B536=1,'KELAS (REFERENSI)'!P536,IF(B536=2,'KELAS (REFERENSI)'!P551,IF(B536=3,'KELAS (REFERENSI)'!P566,IF(B536=4,'KELAS (REFERENSI)'!P581,""))))</f>
        <v/>
      </c>
      <c r="Q536" s="38" t="str">
        <f t="shared" si="4"/>
        <v>BPS Kota Jakarta Timur</v>
      </c>
      <c r="R536" s="38" t="str">
        <f t="shared" si="56"/>
        <v/>
      </c>
      <c r="S536" s="38" t="str">
        <f t="shared" ref="S536:T536" si="544">S535</f>
        <v>15 Juni sampai dengan 31 Agustus 2026</v>
      </c>
      <c r="T536" s="38" t="str">
        <f t="shared" si="544"/>
        <v>31 Agustus 2026</v>
      </c>
      <c r="U536" s="41"/>
      <c r="V536" s="41"/>
      <c r="W536" s="42"/>
      <c r="X536" s="42"/>
      <c r="Y536" s="42"/>
      <c r="Z536" s="42"/>
    </row>
    <row r="537" ht="15.75" customHeight="1">
      <c r="A537" s="36" t="s">
        <v>5599</v>
      </c>
      <c r="B537" s="37"/>
      <c r="C537" s="37"/>
      <c r="D537" s="38" t="str">
        <f t="shared" si="1"/>
        <v/>
      </c>
      <c r="E537" s="38" t="str">
        <f>VLOOKUP(D537,'KELAS (REFERENSI)'!$E$1:$J$68,6,FALSE)</f>
        <v>#N/A</v>
      </c>
      <c r="F537" s="39" t="str">
        <f t="shared" si="2"/>
        <v>PETUGAS.0536/SPK/SE/PPL/3172/2026</v>
      </c>
      <c r="G537" s="40"/>
      <c r="H537" s="39" t="str">
        <f>VLOOKUP(G537,'MITRA (REFERENSI)'!$A:$Z,16,FALSE)</f>
        <v>#N/A</v>
      </c>
      <c r="I537" s="39" t="str">
        <f>VLOOKUP(G537,'MITRA (REFERENSI)'!$A:$Z,25,FALSE)</f>
        <v>#N/A</v>
      </c>
      <c r="J537" s="38" t="str">
        <f>VLOOKUP(G537,'MITRA (REFERENSI)'!$A:$Z,26,FALSE)</f>
        <v>#N/A</v>
      </c>
      <c r="K537" s="38" t="str">
        <f>VLOOKUP(G537,'MITRA (REFERENSI)'!$A:$Z,15,FALSE)</f>
        <v>#N/A</v>
      </c>
      <c r="L537" s="38" t="str">
        <f>VLOOKUP(G537,'MITRA (REFERENSI)'!$A:$Z,15,FALSE)</f>
        <v>#N/A</v>
      </c>
      <c r="M537" s="38" t="str">
        <f>IF(B537=1,'KELAS (REFERENSI)'!M537,IF(B537=2,'KELAS (REFERENSI)'!M552,IF(B537=3,'KELAS (REFERENSI)'!M567,IF(B537=4,'KELAS (REFERENSI)'!M582,""))))</f>
        <v/>
      </c>
      <c r="N537" s="38" t="str">
        <f>IF(B537=1,'KELAS (REFERENSI)'!N537,IF(B537=2,'KELAS (REFERENSI)'!N552,IF(B537=3,'KELAS (REFERENSI)'!N567,IF(B537=4,'KELAS (REFERENSI)'!N582,""))))</f>
        <v/>
      </c>
      <c r="O537" s="38" t="str">
        <f>IF(B537=1,'KELAS (REFERENSI)'!O537,IF(B537=2,'KELAS (REFERENSI)'!O552,IF(B537=3,'KELAS (REFERENSI)'!O567,IF(B537=4,'KELAS (REFERENSI)'!O582,""))))</f>
        <v/>
      </c>
      <c r="P537" s="38" t="str">
        <f>IF(B537=1,'KELAS (REFERENSI)'!P537,IF(B537=2,'KELAS (REFERENSI)'!P552,IF(B537=3,'KELAS (REFERENSI)'!P567,IF(B537=4,'KELAS (REFERENSI)'!P582,""))))</f>
        <v/>
      </c>
      <c r="Q537" s="38" t="str">
        <f t="shared" si="4"/>
        <v>BPS Kota Jakarta Timur</v>
      </c>
      <c r="R537" s="38" t="str">
        <f t="shared" si="56"/>
        <v/>
      </c>
      <c r="S537" s="38" t="str">
        <f t="shared" ref="S537:T537" si="545">S536</f>
        <v>15 Juni sampai dengan 31 Agustus 2026</v>
      </c>
      <c r="T537" s="38" t="str">
        <f t="shared" si="545"/>
        <v>31 Agustus 2026</v>
      </c>
      <c r="U537" s="41"/>
      <c r="V537" s="41"/>
      <c r="W537" s="42"/>
      <c r="X537" s="42"/>
      <c r="Y537" s="42"/>
      <c r="Z537" s="42"/>
    </row>
    <row r="538" ht="15.75" customHeight="1">
      <c r="A538" s="36" t="s">
        <v>5600</v>
      </c>
      <c r="B538" s="37"/>
      <c r="C538" s="37"/>
      <c r="D538" s="38" t="str">
        <f t="shared" si="1"/>
        <v/>
      </c>
      <c r="E538" s="38" t="str">
        <f>VLOOKUP(D538,'KELAS (REFERENSI)'!$E$1:$J$68,6,FALSE)</f>
        <v>#N/A</v>
      </c>
      <c r="F538" s="39" t="str">
        <f t="shared" si="2"/>
        <v>PETUGAS.0537/SPK/SE/PPL/3172/2026</v>
      </c>
      <c r="G538" s="40"/>
      <c r="H538" s="39" t="str">
        <f>VLOOKUP(G538,'MITRA (REFERENSI)'!$A:$Z,16,FALSE)</f>
        <v>#N/A</v>
      </c>
      <c r="I538" s="39" t="str">
        <f>VLOOKUP(G538,'MITRA (REFERENSI)'!$A:$Z,25,FALSE)</f>
        <v>#N/A</v>
      </c>
      <c r="J538" s="38" t="str">
        <f>VLOOKUP(G538,'MITRA (REFERENSI)'!$A:$Z,26,FALSE)</f>
        <v>#N/A</v>
      </c>
      <c r="K538" s="38" t="str">
        <f>VLOOKUP(G538,'MITRA (REFERENSI)'!$A:$Z,15,FALSE)</f>
        <v>#N/A</v>
      </c>
      <c r="L538" s="38" t="str">
        <f>VLOOKUP(G538,'MITRA (REFERENSI)'!$A:$Z,15,FALSE)</f>
        <v>#N/A</v>
      </c>
      <c r="M538" s="38" t="str">
        <f>IF(B538=1,'KELAS (REFERENSI)'!M538,IF(B538=2,'KELAS (REFERENSI)'!M553,IF(B538=3,'KELAS (REFERENSI)'!M568,IF(B538=4,'KELAS (REFERENSI)'!M583,""))))</f>
        <v/>
      </c>
      <c r="N538" s="38" t="str">
        <f>IF(B538=1,'KELAS (REFERENSI)'!N538,IF(B538=2,'KELAS (REFERENSI)'!N553,IF(B538=3,'KELAS (REFERENSI)'!N568,IF(B538=4,'KELAS (REFERENSI)'!N583,""))))</f>
        <v/>
      </c>
      <c r="O538" s="38" t="str">
        <f>IF(B538=1,'KELAS (REFERENSI)'!O538,IF(B538=2,'KELAS (REFERENSI)'!O553,IF(B538=3,'KELAS (REFERENSI)'!O568,IF(B538=4,'KELAS (REFERENSI)'!O583,""))))</f>
        <v/>
      </c>
      <c r="P538" s="38" t="str">
        <f>IF(B538=1,'KELAS (REFERENSI)'!P538,IF(B538=2,'KELAS (REFERENSI)'!P553,IF(B538=3,'KELAS (REFERENSI)'!P568,IF(B538=4,'KELAS (REFERENSI)'!P583,""))))</f>
        <v/>
      </c>
      <c r="Q538" s="38" t="str">
        <f t="shared" si="4"/>
        <v>BPS Kota Jakarta Timur</v>
      </c>
      <c r="R538" s="38" t="str">
        <f t="shared" si="56"/>
        <v/>
      </c>
      <c r="S538" s="38" t="str">
        <f t="shared" ref="S538:T538" si="546">S537</f>
        <v>15 Juni sampai dengan 31 Agustus 2026</v>
      </c>
      <c r="T538" s="38" t="str">
        <f t="shared" si="546"/>
        <v>31 Agustus 2026</v>
      </c>
      <c r="U538" s="41"/>
      <c r="V538" s="41"/>
      <c r="W538" s="42"/>
      <c r="X538" s="42"/>
      <c r="Y538" s="42"/>
      <c r="Z538" s="42"/>
    </row>
    <row r="539" ht="15.75" customHeight="1">
      <c r="A539" s="36" t="s">
        <v>5601</v>
      </c>
      <c r="B539" s="37"/>
      <c r="C539" s="37"/>
      <c r="D539" s="38" t="str">
        <f t="shared" si="1"/>
        <v/>
      </c>
      <c r="E539" s="38" t="str">
        <f>VLOOKUP(D539,'KELAS (REFERENSI)'!$E$1:$J$68,6,FALSE)</f>
        <v>#N/A</v>
      </c>
      <c r="F539" s="39" t="str">
        <f t="shared" si="2"/>
        <v>PETUGAS.0538/SPK/SE/PPL/3172/2026</v>
      </c>
      <c r="G539" s="40"/>
      <c r="H539" s="39" t="str">
        <f>VLOOKUP(G539,'MITRA (REFERENSI)'!$A:$Z,16,FALSE)</f>
        <v>#N/A</v>
      </c>
      <c r="I539" s="39" t="str">
        <f>VLOOKUP(G539,'MITRA (REFERENSI)'!$A:$Z,25,FALSE)</f>
        <v>#N/A</v>
      </c>
      <c r="J539" s="38" t="str">
        <f>VLOOKUP(G539,'MITRA (REFERENSI)'!$A:$Z,26,FALSE)</f>
        <v>#N/A</v>
      </c>
      <c r="K539" s="38" t="str">
        <f>VLOOKUP(G539,'MITRA (REFERENSI)'!$A:$Z,15,FALSE)</f>
        <v>#N/A</v>
      </c>
      <c r="L539" s="38" t="str">
        <f>VLOOKUP(G539,'MITRA (REFERENSI)'!$A:$Z,15,FALSE)</f>
        <v>#N/A</v>
      </c>
      <c r="M539" s="38" t="str">
        <f>IF(B539=1,'KELAS (REFERENSI)'!M539,IF(B539=2,'KELAS (REFERENSI)'!M554,IF(B539=3,'KELAS (REFERENSI)'!M569,IF(B539=4,'KELAS (REFERENSI)'!M584,""))))</f>
        <v/>
      </c>
      <c r="N539" s="38" t="str">
        <f>IF(B539=1,'KELAS (REFERENSI)'!N539,IF(B539=2,'KELAS (REFERENSI)'!N554,IF(B539=3,'KELAS (REFERENSI)'!N569,IF(B539=4,'KELAS (REFERENSI)'!N584,""))))</f>
        <v/>
      </c>
      <c r="O539" s="38" t="str">
        <f>IF(B539=1,'KELAS (REFERENSI)'!O539,IF(B539=2,'KELAS (REFERENSI)'!O554,IF(B539=3,'KELAS (REFERENSI)'!O569,IF(B539=4,'KELAS (REFERENSI)'!O584,""))))</f>
        <v/>
      </c>
      <c r="P539" s="38" t="str">
        <f>IF(B539=1,'KELAS (REFERENSI)'!P539,IF(B539=2,'KELAS (REFERENSI)'!P554,IF(B539=3,'KELAS (REFERENSI)'!P569,IF(B539=4,'KELAS (REFERENSI)'!P584,""))))</f>
        <v/>
      </c>
      <c r="Q539" s="38" t="str">
        <f t="shared" si="4"/>
        <v>BPS Kota Jakarta Timur</v>
      </c>
      <c r="R539" s="38" t="str">
        <f t="shared" si="56"/>
        <v/>
      </c>
      <c r="S539" s="38" t="str">
        <f t="shared" ref="S539:T539" si="547">S538</f>
        <v>15 Juni sampai dengan 31 Agustus 2026</v>
      </c>
      <c r="T539" s="38" t="str">
        <f t="shared" si="547"/>
        <v>31 Agustus 2026</v>
      </c>
      <c r="U539" s="41"/>
      <c r="V539" s="41"/>
      <c r="W539" s="42"/>
      <c r="X539" s="42"/>
      <c r="Y539" s="42"/>
      <c r="Z539" s="42"/>
    </row>
    <row r="540" ht="15.75" customHeight="1">
      <c r="A540" s="36" t="s">
        <v>5602</v>
      </c>
      <c r="B540" s="37"/>
      <c r="C540" s="37"/>
      <c r="D540" s="38" t="str">
        <f t="shared" si="1"/>
        <v/>
      </c>
      <c r="E540" s="38" t="str">
        <f>VLOOKUP(D540,'KELAS (REFERENSI)'!$E$1:$J$68,6,FALSE)</f>
        <v>#N/A</v>
      </c>
      <c r="F540" s="39" t="str">
        <f t="shared" si="2"/>
        <v>PETUGAS.0539/SPK/SE/PPL/3172/2026</v>
      </c>
      <c r="G540" s="40"/>
      <c r="H540" s="39" t="str">
        <f>VLOOKUP(G540,'MITRA (REFERENSI)'!$A:$Z,16,FALSE)</f>
        <v>#N/A</v>
      </c>
      <c r="I540" s="39" t="str">
        <f>VLOOKUP(G540,'MITRA (REFERENSI)'!$A:$Z,25,FALSE)</f>
        <v>#N/A</v>
      </c>
      <c r="J540" s="38" t="str">
        <f>VLOOKUP(G540,'MITRA (REFERENSI)'!$A:$Z,26,FALSE)</f>
        <v>#N/A</v>
      </c>
      <c r="K540" s="38" t="str">
        <f>VLOOKUP(G540,'MITRA (REFERENSI)'!$A:$Z,15,FALSE)</f>
        <v>#N/A</v>
      </c>
      <c r="L540" s="38" t="str">
        <f>VLOOKUP(G540,'MITRA (REFERENSI)'!$A:$Z,15,FALSE)</f>
        <v>#N/A</v>
      </c>
      <c r="M540" s="38" t="str">
        <f>IF(B540=1,'KELAS (REFERENSI)'!M540,IF(B540=2,'KELAS (REFERENSI)'!M555,IF(B540=3,'KELAS (REFERENSI)'!M570,IF(B540=4,'KELAS (REFERENSI)'!M585,""))))</f>
        <v/>
      </c>
      <c r="N540" s="38" t="str">
        <f>IF(B540=1,'KELAS (REFERENSI)'!N540,IF(B540=2,'KELAS (REFERENSI)'!N555,IF(B540=3,'KELAS (REFERENSI)'!N570,IF(B540=4,'KELAS (REFERENSI)'!N585,""))))</f>
        <v/>
      </c>
      <c r="O540" s="38" t="str">
        <f>IF(B540=1,'KELAS (REFERENSI)'!O540,IF(B540=2,'KELAS (REFERENSI)'!O555,IF(B540=3,'KELAS (REFERENSI)'!O570,IF(B540=4,'KELAS (REFERENSI)'!O585,""))))</f>
        <v/>
      </c>
      <c r="P540" s="38" t="str">
        <f>IF(B540=1,'KELAS (REFERENSI)'!P540,IF(B540=2,'KELAS (REFERENSI)'!P555,IF(B540=3,'KELAS (REFERENSI)'!P570,IF(B540=4,'KELAS (REFERENSI)'!P585,""))))</f>
        <v/>
      </c>
      <c r="Q540" s="38" t="str">
        <f t="shared" si="4"/>
        <v>BPS Kota Jakarta Timur</v>
      </c>
      <c r="R540" s="38" t="str">
        <f t="shared" si="56"/>
        <v/>
      </c>
      <c r="S540" s="38" t="str">
        <f t="shared" ref="S540:T540" si="548">S539</f>
        <v>15 Juni sampai dengan 31 Agustus 2026</v>
      </c>
      <c r="T540" s="38" t="str">
        <f t="shared" si="548"/>
        <v>31 Agustus 2026</v>
      </c>
      <c r="U540" s="41"/>
      <c r="V540" s="41"/>
      <c r="W540" s="42"/>
      <c r="X540" s="42"/>
      <c r="Y540" s="42"/>
      <c r="Z540" s="42"/>
    </row>
    <row r="541" ht="15.75" customHeight="1">
      <c r="A541" s="36" t="s">
        <v>5603</v>
      </c>
      <c r="B541" s="37"/>
      <c r="C541" s="37"/>
      <c r="D541" s="38" t="str">
        <f t="shared" si="1"/>
        <v/>
      </c>
      <c r="E541" s="38" t="str">
        <f>VLOOKUP(D541,'KELAS (REFERENSI)'!$E$1:$J$68,6,FALSE)</f>
        <v>#N/A</v>
      </c>
      <c r="F541" s="39" t="str">
        <f t="shared" si="2"/>
        <v>PETUGAS.0540/SPK/SE/PPL/3172/2026</v>
      </c>
      <c r="G541" s="40"/>
      <c r="H541" s="39" t="str">
        <f>VLOOKUP(G541,'MITRA (REFERENSI)'!$A:$Z,16,FALSE)</f>
        <v>#N/A</v>
      </c>
      <c r="I541" s="39" t="str">
        <f>VLOOKUP(G541,'MITRA (REFERENSI)'!$A:$Z,25,FALSE)</f>
        <v>#N/A</v>
      </c>
      <c r="J541" s="38" t="str">
        <f>VLOOKUP(G541,'MITRA (REFERENSI)'!$A:$Z,26,FALSE)</f>
        <v>#N/A</v>
      </c>
      <c r="K541" s="38" t="str">
        <f>VLOOKUP(G541,'MITRA (REFERENSI)'!$A:$Z,15,FALSE)</f>
        <v>#N/A</v>
      </c>
      <c r="L541" s="38" t="str">
        <f>VLOOKUP(G541,'MITRA (REFERENSI)'!$A:$Z,15,FALSE)</f>
        <v>#N/A</v>
      </c>
      <c r="M541" s="38" t="str">
        <f>IF(B541=1,'KELAS (REFERENSI)'!M541,IF(B541=2,'KELAS (REFERENSI)'!M556,IF(B541=3,'KELAS (REFERENSI)'!M571,IF(B541=4,'KELAS (REFERENSI)'!M586,""))))</f>
        <v/>
      </c>
      <c r="N541" s="38" t="str">
        <f>IF(B541=1,'KELAS (REFERENSI)'!N541,IF(B541=2,'KELAS (REFERENSI)'!N556,IF(B541=3,'KELAS (REFERENSI)'!N571,IF(B541=4,'KELAS (REFERENSI)'!N586,""))))</f>
        <v/>
      </c>
      <c r="O541" s="38" t="str">
        <f>IF(B541=1,'KELAS (REFERENSI)'!O541,IF(B541=2,'KELAS (REFERENSI)'!O556,IF(B541=3,'KELAS (REFERENSI)'!O571,IF(B541=4,'KELAS (REFERENSI)'!O586,""))))</f>
        <v/>
      </c>
      <c r="P541" s="38" t="str">
        <f>IF(B541=1,'KELAS (REFERENSI)'!P541,IF(B541=2,'KELAS (REFERENSI)'!P556,IF(B541=3,'KELAS (REFERENSI)'!P571,IF(B541=4,'KELAS (REFERENSI)'!P586,""))))</f>
        <v/>
      </c>
      <c r="Q541" s="38" t="str">
        <f t="shared" si="4"/>
        <v>BPS Kota Jakarta Timur</v>
      </c>
      <c r="R541" s="38" t="str">
        <f t="shared" si="56"/>
        <v/>
      </c>
      <c r="S541" s="38" t="str">
        <f t="shared" ref="S541:T541" si="549">S540</f>
        <v>15 Juni sampai dengan 31 Agustus 2026</v>
      </c>
      <c r="T541" s="38" t="str">
        <f t="shared" si="549"/>
        <v>31 Agustus 2026</v>
      </c>
      <c r="U541" s="41"/>
      <c r="V541" s="41"/>
      <c r="W541" s="42"/>
      <c r="X541" s="42"/>
      <c r="Y541" s="42"/>
      <c r="Z541" s="42"/>
    </row>
    <row r="542" ht="15.75" customHeight="1">
      <c r="A542" s="36" t="s">
        <v>5604</v>
      </c>
      <c r="B542" s="37"/>
      <c r="C542" s="37"/>
      <c r="D542" s="38" t="str">
        <f t="shared" si="1"/>
        <v/>
      </c>
      <c r="E542" s="38" t="str">
        <f>VLOOKUP(D542,'KELAS (REFERENSI)'!$E$1:$J$68,6,FALSE)</f>
        <v>#N/A</v>
      </c>
      <c r="F542" s="39" t="str">
        <f t="shared" si="2"/>
        <v>PETUGAS.0541/SPK/SE/PPL/3172/2026</v>
      </c>
      <c r="G542" s="40"/>
      <c r="H542" s="39" t="str">
        <f>VLOOKUP(G542,'MITRA (REFERENSI)'!$A:$Z,16,FALSE)</f>
        <v>#N/A</v>
      </c>
      <c r="I542" s="39" t="str">
        <f>VLOOKUP(G542,'MITRA (REFERENSI)'!$A:$Z,25,FALSE)</f>
        <v>#N/A</v>
      </c>
      <c r="J542" s="38" t="str">
        <f>VLOOKUP(G542,'MITRA (REFERENSI)'!$A:$Z,26,FALSE)</f>
        <v>#N/A</v>
      </c>
      <c r="K542" s="38" t="str">
        <f>VLOOKUP(G542,'MITRA (REFERENSI)'!$A:$Z,15,FALSE)</f>
        <v>#N/A</v>
      </c>
      <c r="L542" s="38" t="str">
        <f>VLOOKUP(G542,'MITRA (REFERENSI)'!$A:$Z,15,FALSE)</f>
        <v>#N/A</v>
      </c>
      <c r="M542" s="38" t="str">
        <f>IF(B542=1,'KELAS (REFERENSI)'!M542,IF(B542=2,'KELAS (REFERENSI)'!M557,IF(B542=3,'KELAS (REFERENSI)'!M572,IF(B542=4,'KELAS (REFERENSI)'!M587,""))))</f>
        <v/>
      </c>
      <c r="N542" s="38" t="str">
        <f>IF(B542=1,'KELAS (REFERENSI)'!N542,IF(B542=2,'KELAS (REFERENSI)'!N557,IF(B542=3,'KELAS (REFERENSI)'!N572,IF(B542=4,'KELAS (REFERENSI)'!N587,""))))</f>
        <v/>
      </c>
      <c r="O542" s="38" t="str">
        <f>IF(B542=1,'KELAS (REFERENSI)'!O542,IF(B542=2,'KELAS (REFERENSI)'!O557,IF(B542=3,'KELAS (REFERENSI)'!O572,IF(B542=4,'KELAS (REFERENSI)'!O587,""))))</f>
        <v/>
      </c>
      <c r="P542" s="38" t="str">
        <f>IF(B542=1,'KELAS (REFERENSI)'!P542,IF(B542=2,'KELAS (REFERENSI)'!P557,IF(B542=3,'KELAS (REFERENSI)'!P572,IF(B542=4,'KELAS (REFERENSI)'!P587,""))))</f>
        <v/>
      </c>
      <c r="Q542" s="38" t="str">
        <f t="shared" si="4"/>
        <v>BPS Kota Jakarta Timur</v>
      </c>
      <c r="R542" s="38" t="str">
        <f t="shared" si="56"/>
        <v/>
      </c>
      <c r="S542" s="38" t="str">
        <f t="shared" ref="S542:T542" si="550">S541</f>
        <v>15 Juni sampai dengan 31 Agustus 2026</v>
      </c>
      <c r="T542" s="38" t="str">
        <f t="shared" si="550"/>
        <v>31 Agustus 2026</v>
      </c>
      <c r="U542" s="41"/>
      <c r="V542" s="41"/>
      <c r="W542" s="42"/>
      <c r="X542" s="42"/>
      <c r="Y542" s="42"/>
      <c r="Z542" s="42"/>
    </row>
    <row r="543" ht="15.75" customHeight="1">
      <c r="A543" s="36" t="s">
        <v>5605</v>
      </c>
      <c r="B543" s="37"/>
      <c r="C543" s="37"/>
      <c r="D543" s="38" t="str">
        <f t="shared" si="1"/>
        <v/>
      </c>
      <c r="E543" s="38" t="str">
        <f>VLOOKUP(D543,'KELAS (REFERENSI)'!$E$1:$J$68,6,FALSE)</f>
        <v>#N/A</v>
      </c>
      <c r="F543" s="39" t="str">
        <f t="shared" si="2"/>
        <v>PETUGAS.0542/SPK/SE/PPL/3172/2026</v>
      </c>
      <c r="G543" s="40"/>
      <c r="H543" s="39" t="str">
        <f>VLOOKUP(G543,'MITRA (REFERENSI)'!$A:$Z,16,FALSE)</f>
        <v>#N/A</v>
      </c>
      <c r="I543" s="39" t="str">
        <f>VLOOKUP(G543,'MITRA (REFERENSI)'!$A:$Z,25,FALSE)</f>
        <v>#N/A</v>
      </c>
      <c r="J543" s="38" t="str">
        <f>VLOOKUP(G543,'MITRA (REFERENSI)'!$A:$Z,26,FALSE)</f>
        <v>#N/A</v>
      </c>
      <c r="K543" s="38" t="str">
        <f>VLOOKUP(G543,'MITRA (REFERENSI)'!$A:$Z,15,FALSE)</f>
        <v>#N/A</v>
      </c>
      <c r="L543" s="38" t="str">
        <f>VLOOKUP(G543,'MITRA (REFERENSI)'!$A:$Z,15,FALSE)</f>
        <v>#N/A</v>
      </c>
      <c r="M543" s="38" t="str">
        <f>IF(B543=1,'KELAS (REFERENSI)'!M543,IF(B543=2,'KELAS (REFERENSI)'!M558,IF(B543=3,'KELAS (REFERENSI)'!M573,IF(B543=4,'KELAS (REFERENSI)'!M588,""))))</f>
        <v/>
      </c>
      <c r="N543" s="38" t="str">
        <f>IF(B543=1,'KELAS (REFERENSI)'!N543,IF(B543=2,'KELAS (REFERENSI)'!N558,IF(B543=3,'KELAS (REFERENSI)'!N573,IF(B543=4,'KELAS (REFERENSI)'!N588,""))))</f>
        <v/>
      </c>
      <c r="O543" s="38" t="str">
        <f>IF(B543=1,'KELAS (REFERENSI)'!O543,IF(B543=2,'KELAS (REFERENSI)'!O558,IF(B543=3,'KELAS (REFERENSI)'!O573,IF(B543=4,'KELAS (REFERENSI)'!O588,""))))</f>
        <v/>
      </c>
      <c r="P543" s="38" t="str">
        <f>IF(B543=1,'KELAS (REFERENSI)'!P543,IF(B543=2,'KELAS (REFERENSI)'!P558,IF(B543=3,'KELAS (REFERENSI)'!P573,IF(B543=4,'KELAS (REFERENSI)'!P588,""))))</f>
        <v/>
      </c>
      <c r="Q543" s="38" t="str">
        <f t="shared" si="4"/>
        <v>BPS Kota Jakarta Timur</v>
      </c>
      <c r="R543" s="38" t="str">
        <f t="shared" si="56"/>
        <v/>
      </c>
      <c r="S543" s="38" t="str">
        <f t="shared" ref="S543:T543" si="551">S542</f>
        <v>15 Juni sampai dengan 31 Agustus 2026</v>
      </c>
      <c r="T543" s="38" t="str">
        <f t="shared" si="551"/>
        <v>31 Agustus 2026</v>
      </c>
      <c r="U543" s="41"/>
      <c r="V543" s="41"/>
      <c r="W543" s="42"/>
      <c r="X543" s="42"/>
      <c r="Y543" s="42"/>
      <c r="Z543" s="42"/>
    </row>
    <row r="544" ht="15.75" customHeight="1">
      <c r="A544" s="36" t="s">
        <v>5606</v>
      </c>
      <c r="B544" s="37"/>
      <c r="C544" s="37"/>
      <c r="D544" s="38" t="str">
        <f t="shared" si="1"/>
        <v/>
      </c>
      <c r="E544" s="38" t="str">
        <f>VLOOKUP(D544,'KELAS (REFERENSI)'!$E$1:$J$68,6,FALSE)</f>
        <v>#N/A</v>
      </c>
      <c r="F544" s="39" t="str">
        <f t="shared" si="2"/>
        <v>PETUGAS.0543/SPK/SE/PPL/3172/2026</v>
      </c>
      <c r="G544" s="40"/>
      <c r="H544" s="39" t="str">
        <f>VLOOKUP(G544,'MITRA (REFERENSI)'!$A:$Z,16,FALSE)</f>
        <v>#N/A</v>
      </c>
      <c r="I544" s="39" t="str">
        <f>VLOOKUP(G544,'MITRA (REFERENSI)'!$A:$Z,25,FALSE)</f>
        <v>#N/A</v>
      </c>
      <c r="J544" s="38" t="str">
        <f>VLOOKUP(G544,'MITRA (REFERENSI)'!$A:$Z,26,FALSE)</f>
        <v>#N/A</v>
      </c>
      <c r="K544" s="38" t="str">
        <f>VLOOKUP(G544,'MITRA (REFERENSI)'!$A:$Z,15,FALSE)</f>
        <v>#N/A</v>
      </c>
      <c r="L544" s="38" t="str">
        <f>VLOOKUP(G544,'MITRA (REFERENSI)'!$A:$Z,15,FALSE)</f>
        <v>#N/A</v>
      </c>
      <c r="M544" s="38" t="str">
        <f>IF(B544=1,'KELAS (REFERENSI)'!M544,IF(B544=2,'KELAS (REFERENSI)'!M559,IF(B544=3,'KELAS (REFERENSI)'!M574,IF(B544=4,'KELAS (REFERENSI)'!M589,""))))</f>
        <v/>
      </c>
      <c r="N544" s="38" t="str">
        <f>IF(B544=1,'KELAS (REFERENSI)'!N544,IF(B544=2,'KELAS (REFERENSI)'!N559,IF(B544=3,'KELAS (REFERENSI)'!N574,IF(B544=4,'KELAS (REFERENSI)'!N589,""))))</f>
        <v/>
      </c>
      <c r="O544" s="38" t="str">
        <f>IF(B544=1,'KELAS (REFERENSI)'!O544,IF(B544=2,'KELAS (REFERENSI)'!O559,IF(B544=3,'KELAS (REFERENSI)'!O574,IF(B544=4,'KELAS (REFERENSI)'!O589,""))))</f>
        <v/>
      </c>
      <c r="P544" s="38" t="str">
        <f>IF(B544=1,'KELAS (REFERENSI)'!P544,IF(B544=2,'KELAS (REFERENSI)'!P559,IF(B544=3,'KELAS (REFERENSI)'!P574,IF(B544=4,'KELAS (REFERENSI)'!P589,""))))</f>
        <v/>
      </c>
      <c r="Q544" s="38" t="str">
        <f t="shared" si="4"/>
        <v>BPS Kota Jakarta Timur</v>
      </c>
      <c r="R544" s="38" t="str">
        <f t="shared" si="56"/>
        <v/>
      </c>
      <c r="S544" s="38" t="str">
        <f t="shared" ref="S544:T544" si="552">S543</f>
        <v>15 Juni sampai dengan 31 Agustus 2026</v>
      </c>
      <c r="T544" s="38" t="str">
        <f t="shared" si="552"/>
        <v>31 Agustus 2026</v>
      </c>
      <c r="U544" s="41"/>
      <c r="V544" s="41"/>
      <c r="W544" s="42"/>
      <c r="X544" s="42"/>
      <c r="Y544" s="42"/>
      <c r="Z544" s="42"/>
    </row>
    <row r="545" ht="15.75" customHeight="1">
      <c r="A545" s="36" t="s">
        <v>5607</v>
      </c>
      <c r="B545" s="37"/>
      <c r="C545" s="37"/>
      <c r="D545" s="38" t="str">
        <f t="shared" si="1"/>
        <v/>
      </c>
      <c r="E545" s="38" t="str">
        <f>VLOOKUP(D545,'KELAS (REFERENSI)'!$E$1:$J$68,6,FALSE)</f>
        <v>#N/A</v>
      </c>
      <c r="F545" s="39" t="str">
        <f t="shared" si="2"/>
        <v>PETUGAS.0544/SPK/SE/PPL/3172/2026</v>
      </c>
      <c r="G545" s="40"/>
      <c r="H545" s="39" t="str">
        <f>VLOOKUP(G545,'MITRA (REFERENSI)'!$A:$Z,16,FALSE)</f>
        <v>#N/A</v>
      </c>
      <c r="I545" s="39" t="str">
        <f>VLOOKUP(G545,'MITRA (REFERENSI)'!$A:$Z,25,FALSE)</f>
        <v>#N/A</v>
      </c>
      <c r="J545" s="38" t="str">
        <f>VLOOKUP(G545,'MITRA (REFERENSI)'!$A:$Z,26,FALSE)</f>
        <v>#N/A</v>
      </c>
      <c r="K545" s="38" t="str">
        <f>VLOOKUP(G545,'MITRA (REFERENSI)'!$A:$Z,15,FALSE)</f>
        <v>#N/A</v>
      </c>
      <c r="L545" s="38" t="str">
        <f>VLOOKUP(G545,'MITRA (REFERENSI)'!$A:$Z,15,FALSE)</f>
        <v>#N/A</v>
      </c>
      <c r="M545" s="38" t="str">
        <f>IF(B545=1,'KELAS (REFERENSI)'!M545,IF(B545=2,'KELAS (REFERENSI)'!M560,IF(B545=3,'KELAS (REFERENSI)'!M575,IF(B545=4,'KELAS (REFERENSI)'!M590,""))))</f>
        <v/>
      </c>
      <c r="N545" s="38" t="str">
        <f>IF(B545=1,'KELAS (REFERENSI)'!N545,IF(B545=2,'KELAS (REFERENSI)'!N560,IF(B545=3,'KELAS (REFERENSI)'!N575,IF(B545=4,'KELAS (REFERENSI)'!N590,""))))</f>
        <v/>
      </c>
      <c r="O545" s="38" t="str">
        <f>IF(B545=1,'KELAS (REFERENSI)'!O545,IF(B545=2,'KELAS (REFERENSI)'!O560,IF(B545=3,'KELAS (REFERENSI)'!O575,IF(B545=4,'KELAS (REFERENSI)'!O590,""))))</f>
        <v/>
      </c>
      <c r="P545" s="38" t="str">
        <f>IF(B545=1,'KELAS (REFERENSI)'!P545,IF(B545=2,'KELAS (REFERENSI)'!P560,IF(B545=3,'KELAS (REFERENSI)'!P575,IF(B545=4,'KELAS (REFERENSI)'!P590,""))))</f>
        <v/>
      </c>
      <c r="Q545" s="38" t="str">
        <f t="shared" si="4"/>
        <v>BPS Kota Jakarta Timur</v>
      </c>
      <c r="R545" s="38" t="str">
        <f t="shared" si="56"/>
        <v/>
      </c>
      <c r="S545" s="38" t="str">
        <f t="shared" ref="S545:T545" si="553">S544</f>
        <v>15 Juni sampai dengan 31 Agustus 2026</v>
      </c>
      <c r="T545" s="38" t="str">
        <f t="shared" si="553"/>
        <v>31 Agustus 2026</v>
      </c>
      <c r="U545" s="41"/>
      <c r="V545" s="41"/>
      <c r="W545" s="42"/>
      <c r="X545" s="42"/>
      <c r="Y545" s="42"/>
      <c r="Z545" s="42"/>
    </row>
    <row r="546" ht="15.75" customHeight="1">
      <c r="A546" s="36" t="s">
        <v>5608</v>
      </c>
      <c r="B546" s="37"/>
      <c r="C546" s="37"/>
      <c r="D546" s="38" t="str">
        <f t="shared" si="1"/>
        <v/>
      </c>
      <c r="E546" s="38" t="str">
        <f>VLOOKUP(D546,'KELAS (REFERENSI)'!$E$1:$J$68,6,FALSE)</f>
        <v>#N/A</v>
      </c>
      <c r="F546" s="39" t="str">
        <f t="shared" si="2"/>
        <v>PETUGAS.0545/SPK/SE/PPL/3172/2026</v>
      </c>
      <c r="G546" s="40"/>
      <c r="H546" s="39" t="str">
        <f>VLOOKUP(G546,'MITRA (REFERENSI)'!$A:$Z,16,FALSE)</f>
        <v>#N/A</v>
      </c>
      <c r="I546" s="39" t="str">
        <f>VLOOKUP(G546,'MITRA (REFERENSI)'!$A:$Z,25,FALSE)</f>
        <v>#N/A</v>
      </c>
      <c r="J546" s="38" t="str">
        <f>VLOOKUP(G546,'MITRA (REFERENSI)'!$A:$Z,26,FALSE)</f>
        <v>#N/A</v>
      </c>
      <c r="K546" s="38" t="str">
        <f>VLOOKUP(G546,'MITRA (REFERENSI)'!$A:$Z,15,FALSE)</f>
        <v>#N/A</v>
      </c>
      <c r="L546" s="38" t="str">
        <f>VLOOKUP(G546,'MITRA (REFERENSI)'!$A:$Z,15,FALSE)</f>
        <v>#N/A</v>
      </c>
      <c r="M546" s="38" t="str">
        <f>IF(B546=1,'KELAS (REFERENSI)'!M546,IF(B546=2,'KELAS (REFERENSI)'!M561,IF(B546=3,'KELAS (REFERENSI)'!M576,IF(B546=4,'KELAS (REFERENSI)'!M591,""))))</f>
        <v/>
      </c>
      <c r="N546" s="38" t="str">
        <f>IF(B546=1,'KELAS (REFERENSI)'!N546,IF(B546=2,'KELAS (REFERENSI)'!N561,IF(B546=3,'KELAS (REFERENSI)'!N576,IF(B546=4,'KELAS (REFERENSI)'!N591,""))))</f>
        <v/>
      </c>
      <c r="O546" s="38" t="str">
        <f>IF(B546=1,'KELAS (REFERENSI)'!O546,IF(B546=2,'KELAS (REFERENSI)'!O561,IF(B546=3,'KELAS (REFERENSI)'!O576,IF(B546=4,'KELAS (REFERENSI)'!O591,""))))</f>
        <v/>
      </c>
      <c r="P546" s="38" t="str">
        <f>IF(B546=1,'KELAS (REFERENSI)'!P546,IF(B546=2,'KELAS (REFERENSI)'!P561,IF(B546=3,'KELAS (REFERENSI)'!P576,IF(B546=4,'KELAS (REFERENSI)'!P591,""))))</f>
        <v/>
      </c>
      <c r="Q546" s="38" t="str">
        <f t="shared" si="4"/>
        <v>BPS Kota Jakarta Timur</v>
      </c>
      <c r="R546" s="38" t="str">
        <f t="shared" si="56"/>
        <v/>
      </c>
      <c r="S546" s="38" t="str">
        <f t="shared" ref="S546:T546" si="554">S545</f>
        <v>15 Juni sampai dengan 31 Agustus 2026</v>
      </c>
      <c r="T546" s="38" t="str">
        <f t="shared" si="554"/>
        <v>31 Agustus 2026</v>
      </c>
      <c r="U546" s="41"/>
      <c r="V546" s="41"/>
      <c r="W546" s="42"/>
      <c r="X546" s="42"/>
      <c r="Y546" s="42"/>
      <c r="Z546" s="42"/>
    </row>
    <row r="547" ht="15.75" customHeight="1">
      <c r="A547" s="36" t="s">
        <v>5609</v>
      </c>
      <c r="B547" s="37"/>
      <c r="C547" s="37"/>
      <c r="D547" s="38" t="str">
        <f t="shared" si="1"/>
        <v/>
      </c>
      <c r="E547" s="38" t="str">
        <f>VLOOKUP(D547,'KELAS (REFERENSI)'!$E$1:$J$68,6,FALSE)</f>
        <v>#N/A</v>
      </c>
      <c r="F547" s="39" t="str">
        <f t="shared" si="2"/>
        <v>PETUGAS.0546/SPK/SE/PPL/3172/2026</v>
      </c>
      <c r="G547" s="40"/>
      <c r="H547" s="39" t="str">
        <f>VLOOKUP(G547,'MITRA (REFERENSI)'!$A:$Z,16,FALSE)</f>
        <v>#N/A</v>
      </c>
      <c r="I547" s="39" t="str">
        <f>VLOOKUP(G547,'MITRA (REFERENSI)'!$A:$Z,25,FALSE)</f>
        <v>#N/A</v>
      </c>
      <c r="J547" s="38" t="str">
        <f>VLOOKUP(G547,'MITRA (REFERENSI)'!$A:$Z,26,FALSE)</f>
        <v>#N/A</v>
      </c>
      <c r="K547" s="38" t="str">
        <f>VLOOKUP(G547,'MITRA (REFERENSI)'!$A:$Z,15,FALSE)</f>
        <v>#N/A</v>
      </c>
      <c r="L547" s="38" t="str">
        <f>VLOOKUP(G547,'MITRA (REFERENSI)'!$A:$Z,15,FALSE)</f>
        <v>#N/A</v>
      </c>
      <c r="M547" s="38" t="str">
        <f>IF(B547=1,'KELAS (REFERENSI)'!M547,IF(B547=2,'KELAS (REFERENSI)'!M562,IF(B547=3,'KELAS (REFERENSI)'!M577,IF(B547=4,'KELAS (REFERENSI)'!M592,""))))</f>
        <v/>
      </c>
      <c r="N547" s="38" t="str">
        <f>IF(B547=1,'KELAS (REFERENSI)'!N547,IF(B547=2,'KELAS (REFERENSI)'!N562,IF(B547=3,'KELAS (REFERENSI)'!N577,IF(B547=4,'KELAS (REFERENSI)'!N592,""))))</f>
        <v/>
      </c>
      <c r="O547" s="38" t="str">
        <f>IF(B547=1,'KELAS (REFERENSI)'!O547,IF(B547=2,'KELAS (REFERENSI)'!O562,IF(B547=3,'KELAS (REFERENSI)'!O577,IF(B547=4,'KELAS (REFERENSI)'!O592,""))))</f>
        <v/>
      </c>
      <c r="P547" s="38" t="str">
        <f>IF(B547=1,'KELAS (REFERENSI)'!P547,IF(B547=2,'KELAS (REFERENSI)'!P562,IF(B547=3,'KELAS (REFERENSI)'!P577,IF(B547=4,'KELAS (REFERENSI)'!P592,""))))</f>
        <v/>
      </c>
      <c r="Q547" s="38" t="str">
        <f t="shared" si="4"/>
        <v>BPS Kota Jakarta Timur</v>
      </c>
      <c r="R547" s="38" t="str">
        <f t="shared" si="56"/>
        <v/>
      </c>
      <c r="S547" s="38" t="str">
        <f t="shared" ref="S547:T547" si="555">S546</f>
        <v>15 Juni sampai dengan 31 Agustus 2026</v>
      </c>
      <c r="T547" s="38" t="str">
        <f t="shared" si="555"/>
        <v>31 Agustus 2026</v>
      </c>
      <c r="U547" s="41"/>
      <c r="V547" s="41"/>
      <c r="W547" s="42"/>
      <c r="X547" s="42"/>
      <c r="Y547" s="42"/>
      <c r="Z547" s="42"/>
    </row>
    <row r="548" ht="15.75" customHeight="1">
      <c r="A548" s="36" t="s">
        <v>5610</v>
      </c>
      <c r="B548" s="37"/>
      <c r="C548" s="37"/>
      <c r="D548" s="38" t="str">
        <f t="shared" si="1"/>
        <v/>
      </c>
      <c r="E548" s="38" t="str">
        <f>VLOOKUP(D548,'KELAS (REFERENSI)'!$E$1:$J$68,6,FALSE)</f>
        <v>#N/A</v>
      </c>
      <c r="F548" s="39" t="str">
        <f t="shared" si="2"/>
        <v>PETUGAS.0547/SPK/SE/PPL/3172/2026</v>
      </c>
      <c r="G548" s="40"/>
      <c r="H548" s="39" t="str">
        <f>VLOOKUP(G548,'MITRA (REFERENSI)'!$A:$Z,16,FALSE)</f>
        <v>#N/A</v>
      </c>
      <c r="I548" s="39" t="str">
        <f>VLOOKUP(G548,'MITRA (REFERENSI)'!$A:$Z,25,FALSE)</f>
        <v>#N/A</v>
      </c>
      <c r="J548" s="38" t="str">
        <f>VLOOKUP(G548,'MITRA (REFERENSI)'!$A:$Z,26,FALSE)</f>
        <v>#N/A</v>
      </c>
      <c r="K548" s="38" t="str">
        <f>VLOOKUP(G548,'MITRA (REFERENSI)'!$A:$Z,15,FALSE)</f>
        <v>#N/A</v>
      </c>
      <c r="L548" s="38" t="str">
        <f>VLOOKUP(G548,'MITRA (REFERENSI)'!$A:$Z,15,FALSE)</f>
        <v>#N/A</v>
      </c>
      <c r="M548" s="38" t="str">
        <f>IF(B548=1,'KELAS (REFERENSI)'!M548,IF(B548=2,'KELAS (REFERENSI)'!M563,IF(B548=3,'KELAS (REFERENSI)'!M578,IF(B548=4,'KELAS (REFERENSI)'!M593,""))))</f>
        <v/>
      </c>
      <c r="N548" s="38" t="str">
        <f>IF(B548=1,'KELAS (REFERENSI)'!N548,IF(B548=2,'KELAS (REFERENSI)'!N563,IF(B548=3,'KELAS (REFERENSI)'!N578,IF(B548=4,'KELAS (REFERENSI)'!N593,""))))</f>
        <v/>
      </c>
      <c r="O548" s="38" t="str">
        <f>IF(B548=1,'KELAS (REFERENSI)'!O548,IF(B548=2,'KELAS (REFERENSI)'!O563,IF(B548=3,'KELAS (REFERENSI)'!O578,IF(B548=4,'KELAS (REFERENSI)'!O593,""))))</f>
        <v/>
      </c>
      <c r="P548" s="38" t="str">
        <f>IF(B548=1,'KELAS (REFERENSI)'!P548,IF(B548=2,'KELAS (REFERENSI)'!P563,IF(B548=3,'KELAS (REFERENSI)'!P578,IF(B548=4,'KELAS (REFERENSI)'!P593,""))))</f>
        <v/>
      </c>
      <c r="Q548" s="38" t="str">
        <f t="shared" si="4"/>
        <v>BPS Kota Jakarta Timur</v>
      </c>
      <c r="R548" s="38" t="str">
        <f t="shared" si="56"/>
        <v/>
      </c>
      <c r="S548" s="38" t="str">
        <f t="shared" ref="S548:T548" si="556">S547</f>
        <v>15 Juni sampai dengan 31 Agustus 2026</v>
      </c>
      <c r="T548" s="38" t="str">
        <f t="shared" si="556"/>
        <v>31 Agustus 2026</v>
      </c>
      <c r="U548" s="41"/>
      <c r="V548" s="41"/>
      <c r="W548" s="42"/>
      <c r="X548" s="42"/>
      <c r="Y548" s="42"/>
      <c r="Z548" s="42"/>
    </row>
    <row r="549" ht="15.75" customHeight="1">
      <c r="A549" s="36" t="s">
        <v>5611</v>
      </c>
      <c r="B549" s="37"/>
      <c r="C549" s="37"/>
      <c r="D549" s="38" t="str">
        <f t="shared" si="1"/>
        <v/>
      </c>
      <c r="E549" s="38" t="str">
        <f>VLOOKUP(D549,'KELAS (REFERENSI)'!$E$1:$J$68,6,FALSE)</f>
        <v>#N/A</v>
      </c>
      <c r="F549" s="39" t="str">
        <f t="shared" si="2"/>
        <v>PETUGAS.0548/SPK/SE/PPL/3172/2026</v>
      </c>
      <c r="G549" s="40"/>
      <c r="H549" s="39" t="str">
        <f>VLOOKUP(G549,'MITRA (REFERENSI)'!$A:$Z,16,FALSE)</f>
        <v>#N/A</v>
      </c>
      <c r="I549" s="39" t="str">
        <f>VLOOKUP(G549,'MITRA (REFERENSI)'!$A:$Z,25,FALSE)</f>
        <v>#N/A</v>
      </c>
      <c r="J549" s="38" t="str">
        <f>VLOOKUP(G549,'MITRA (REFERENSI)'!$A:$Z,26,FALSE)</f>
        <v>#N/A</v>
      </c>
      <c r="K549" s="38" t="str">
        <f>VLOOKUP(G549,'MITRA (REFERENSI)'!$A:$Z,15,FALSE)</f>
        <v>#N/A</v>
      </c>
      <c r="L549" s="38" t="str">
        <f>VLOOKUP(G549,'MITRA (REFERENSI)'!$A:$Z,15,FALSE)</f>
        <v>#N/A</v>
      </c>
      <c r="M549" s="38" t="str">
        <f>IF(B549=1,'KELAS (REFERENSI)'!M549,IF(B549=2,'KELAS (REFERENSI)'!M564,IF(B549=3,'KELAS (REFERENSI)'!M579,IF(B549=4,'KELAS (REFERENSI)'!M594,""))))</f>
        <v/>
      </c>
      <c r="N549" s="38" t="str">
        <f>IF(B549=1,'KELAS (REFERENSI)'!N549,IF(B549=2,'KELAS (REFERENSI)'!N564,IF(B549=3,'KELAS (REFERENSI)'!N579,IF(B549=4,'KELAS (REFERENSI)'!N594,""))))</f>
        <v/>
      </c>
      <c r="O549" s="38" t="str">
        <f>IF(B549=1,'KELAS (REFERENSI)'!O549,IF(B549=2,'KELAS (REFERENSI)'!O564,IF(B549=3,'KELAS (REFERENSI)'!O579,IF(B549=4,'KELAS (REFERENSI)'!O594,""))))</f>
        <v/>
      </c>
      <c r="P549" s="38" t="str">
        <f>IF(B549=1,'KELAS (REFERENSI)'!P549,IF(B549=2,'KELAS (REFERENSI)'!P564,IF(B549=3,'KELAS (REFERENSI)'!P579,IF(B549=4,'KELAS (REFERENSI)'!P594,""))))</f>
        <v/>
      </c>
      <c r="Q549" s="38" t="str">
        <f t="shared" si="4"/>
        <v>BPS Kota Jakarta Timur</v>
      </c>
      <c r="R549" s="38" t="str">
        <f t="shared" si="56"/>
        <v/>
      </c>
      <c r="S549" s="38" t="str">
        <f t="shared" ref="S549:T549" si="557">S548</f>
        <v>15 Juni sampai dengan 31 Agustus 2026</v>
      </c>
      <c r="T549" s="38" t="str">
        <f t="shared" si="557"/>
        <v>31 Agustus 2026</v>
      </c>
      <c r="U549" s="41"/>
      <c r="V549" s="41"/>
      <c r="W549" s="42"/>
      <c r="X549" s="42"/>
      <c r="Y549" s="42"/>
      <c r="Z549" s="42"/>
    </row>
    <row r="550" ht="15.75" customHeight="1">
      <c r="A550" s="36" t="s">
        <v>5612</v>
      </c>
      <c r="B550" s="37"/>
      <c r="C550" s="37"/>
      <c r="D550" s="38" t="str">
        <f t="shared" si="1"/>
        <v/>
      </c>
      <c r="E550" s="38" t="str">
        <f>VLOOKUP(D550,'KELAS (REFERENSI)'!$E$1:$J$68,6,FALSE)</f>
        <v>#N/A</v>
      </c>
      <c r="F550" s="39" t="str">
        <f t="shared" si="2"/>
        <v>PETUGAS.0549/SPK/SE/PPL/3172/2026</v>
      </c>
      <c r="G550" s="40"/>
      <c r="H550" s="39" t="str">
        <f>VLOOKUP(G550,'MITRA (REFERENSI)'!$A:$Z,16,FALSE)</f>
        <v>#N/A</v>
      </c>
      <c r="I550" s="39" t="str">
        <f>VLOOKUP(G550,'MITRA (REFERENSI)'!$A:$Z,25,FALSE)</f>
        <v>#N/A</v>
      </c>
      <c r="J550" s="38" t="str">
        <f>VLOOKUP(G550,'MITRA (REFERENSI)'!$A:$Z,26,FALSE)</f>
        <v>#N/A</v>
      </c>
      <c r="K550" s="38" t="str">
        <f>VLOOKUP(G550,'MITRA (REFERENSI)'!$A:$Z,15,FALSE)</f>
        <v>#N/A</v>
      </c>
      <c r="L550" s="38" t="str">
        <f>VLOOKUP(G550,'MITRA (REFERENSI)'!$A:$Z,15,FALSE)</f>
        <v>#N/A</v>
      </c>
      <c r="M550" s="38" t="str">
        <f>IF(B550=1,'KELAS (REFERENSI)'!M550,IF(B550=2,'KELAS (REFERENSI)'!M565,IF(B550=3,'KELAS (REFERENSI)'!M580,IF(B550=4,'KELAS (REFERENSI)'!M595,""))))</f>
        <v/>
      </c>
      <c r="N550" s="38" t="str">
        <f>IF(B550=1,'KELAS (REFERENSI)'!N550,IF(B550=2,'KELAS (REFERENSI)'!N565,IF(B550=3,'KELAS (REFERENSI)'!N580,IF(B550=4,'KELAS (REFERENSI)'!N595,""))))</f>
        <v/>
      </c>
      <c r="O550" s="38" t="str">
        <f>IF(B550=1,'KELAS (REFERENSI)'!O550,IF(B550=2,'KELAS (REFERENSI)'!O565,IF(B550=3,'KELAS (REFERENSI)'!O580,IF(B550=4,'KELAS (REFERENSI)'!O595,""))))</f>
        <v/>
      </c>
      <c r="P550" s="38" t="str">
        <f>IF(B550=1,'KELAS (REFERENSI)'!P550,IF(B550=2,'KELAS (REFERENSI)'!P565,IF(B550=3,'KELAS (REFERENSI)'!P580,IF(B550=4,'KELAS (REFERENSI)'!P595,""))))</f>
        <v/>
      </c>
      <c r="Q550" s="38" t="str">
        <f t="shared" si="4"/>
        <v>BPS Kota Jakarta Timur</v>
      </c>
      <c r="R550" s="38" t="str">
        <f t="shared" si="56"/>
        <v/>
      </c>
      <c r="S550" s="38" t="str">
        <f t="shared" ref="S550:T550" si="558">S549</f>
        <v>15 Juni sampai dengan 31 Agustus 2026</v>
      </c>
      <c r="T550" s="38" t="str">
        <f t="shared" si="558"/>
        <v>31 Agustus 2026</v>
      </c>
      <c r="U550" s="41"/>
      <c r="V550" s="41"/>
      <c r="W550" s="42"/>
      <c r="X550" s="42"/>
      <c r="Y550" s="42"/>
      <c r="Z550" s="42"/>
    </row>
    <row r="551" ht="15.75" customHeight="1">
      <c r="A551" s="36" t="s">
        <v>5613</v>
      </c>
      <c r="B551" s="37"/>
      <c r="C551" s="37"/>
      <c r="D551" s="38" t="str">
        <f t="shared" si="1"/>
        <v/>
      </c>
      <c r="E551" s="38" t="str">
        <f>VLOOKUP(D551,'KELAS (REFERENSI)'!$E$1:$J$68,6,FALSE)</f>
        <v>#N/A</v>
      </c>
      <c r="F551" s="39" t="str">
        <f t="shared" si="2"/>
        <v>PETUGAS.0550/SPK/SE/PPL/3172/2026</v>
      </c>
      <c r="G551" s="40"/>
      <c r="H551" s="39" t="str">
        <f>VLOOKUP(G551,'MITRA (REFERENSI)'!$A:$Z,16,FALSE)</f>
        <v>#N/A</v>
      </c>
      <c r="I551" s="39" t="str">
        <f>VLOOKUP(G551,'MITRA (REFERENSI)'!$A:$Z,25,FALSE)</f>
        <v>#N/A</v>
      </c>
      <c r="J551" s="38" t="str">
        <f>VLOOKUP(G551,'MITRA (REFERENSI)'!$A:$Z,26,FALSE)</f>
        <v>#N/A</v>
      </c>
      <c r="K551" s="38" t="str">
        <f>VLOOKUP(G551,'MITRA (REFERENSI)'!$A:$Z,15,FALSE)</f>
        <v>#N/A</v>
      </c>
      <c r="L551" s="38" t="str">
        <f>VLOOKUP(G551,'MITRA (REFERENSI)'!$A:$Z,15,FALSE)</f>
        <v>#N/A</v>
      </c>
      <c r="M551" s="38" t="str">
        <f>IF(B551=1,'KELAS (REFERENSI)'!M551,IF(B551=2,'KELAS (REFERENSI)'!M566,IF(B551=3,'KELAS (REFERENSI)'!M581,IF(B551=4,'KELAS (REFERENSI)'!M596,""))))</f>
        <v/>
      </c>
      <c r="N551" s="38" t="str">
        <f>IF(B551=1,'KELAS (REFERENSI)'!N551,IF(B551=2,'KELAS (REFERENSI)'!N566,IF(B551=3,'KELAS (REFERENSI)'!N581,IF(B551=4,'KELAS (REFERENSI)'!N596,""))))</f>
        <v/>
      </c>
      <c r="O551" s="38" t="str">
        <f>IF(B551=1,'KELAS (REFERENSI)'!O551,IF(B551=2,'KELAS (REFERENSI)'!O566,IF(B551=3,'KELAS (REFERENSI)'!O581,IF(B551=4,'KELAS (REFERENSI)'!O596,""))))</f>
        <v/>
      </c>
      <c r="P551" s="38" t="str">
        <f>IF(B551=1,'KELAS (REFERENSI)'!P551,IF(B551=2,'KELAS (REFERENSI)'!P566,IF(B551=3,'KELAS (REFERENSI)'!P581,IF(B551=4,'KELAS (REFERENSI)'!P596,""))))</f>
        <v/>
      </c>
      <c r="Q551" s="38" t="str">
        <f t="shared" si="4"/>
        <v>BPS Kota Jakarta Timur</v>
      </c>
      <c r="R551" s="38" t="str">
        <f t="shared" si="56"/>
        <v/>
      </c>
      <c r="S551" s="38" t="str">
        <f t="shared" ref="S551:T551" si="559">S550</f>
        <v>15 Juni sampai dengan 31 Agustus 2026</v>
      </c>
      <c r="T551" s="38" t="str">
        <f t="shared" si="559"/>
        <v>31 Agustus 2026</v>
      </c>
      <c r="U551" s="41"/>
      <c r="V551" s="41"/>
      <c r="W551" s="42"/>
      <c r="X551" s="42"/>
      <c r="Y551" s="42"/>
      <c r="Z551" s="42"/>
    </row>
    <row r="552" ht="15.75" customHeight="1">
      <c r="A552" s="36" t="s">
        <v>5614</v>
      </c>
      <c r="B552" s="37"/>
      <c r="C552" s="37"/>
      <c r="D552" s="38" t="str">
        <f t="shared" si="1"/>
        <v/>
      </c>
      <c r="E552" s="38" t="str">
        <f>VLOOKUP(D552,'KELAS (REFERENSI)'!$E$1:$J$68,6,FALSE)</f>
        <v>#N/A</v>
      </c>
      <c r="F552" s="39" t="str">
        <f t="shared" si="2"/>
        <v>PETUGAS.0551/SPK/SE/PPL/3172/2026</v>
      </c>
      <c r="G552" s="40"/>
      <c r="H552" s="39" t="str">
        <f>VLOOKUP(G552,'MITRA (REFERENSI)'!$A:$Z,16,FALSE)</f>
        <v>#N/A</v>
      </c>
      <c r="I552" s="39" t="str">
        <f>VLOOKUP(G552,'MITRA (REFERENSI)'!$A:$Z,25,FALSE)</f>
        <v>#N/A</v>
      </c>
      <c r="J552" s="38" t="str">
        <f>VLOOKUP(G552,'MITRA (REFERENSI)'!$A:$Z,26,FALSE)</f>
        <v>#N/A</v>
      </c>
      <c r="K552" s="38" t="str">
        <f>VLOOKUP(G552,'MITRA (REFERENSI)'!$A:$Z,15,FALSE)</f>
        <v>#N/A</v>
      </c>
      <c r="L552" s="38" t="str">
        <f>VLOOKUP(G552,'MITRA (REFERENSI)'!$A:$Z,15,FALSE)</f>
        <v>#N/A</v>
      </c>
      <c r="M552" s="38" t="str">
        <f>IF(B552=1,'KELAS (REFERENSI)'!M552,IF(B552=2,'KELAS (REFERENSI)'!M567,IF(B552=3,'KELAS (REFERENSI)'!M582,IF(B552=4,'KELAS (REFERENSI)'!M597,""))))</f>
        <v/>
      </c>
      <c r="N552" s="38" t="str">
        <f>IF(B552=1,'KELAS (REFERENSI)'!N552,IF(B552=2,'KELAS (REFERENSI)'!N567,IF(B552=3,'KELAS (REFERENSI)'!N582,IF(B552=4,'KELAS (REFERENSI)'!N597,""))))</f>
        <v/>
      </c>
      <c r="O552" s="38" t="str">
        <f>IF(B552=1,'KELAS (REFERENSI)'!O552,IF(B552=2,'KELAS (REFERENSI)'!O567,IF(B552=3,'KELAS (REFERENSI)'!O582,IF(B552=4,'KELAS (REFERENSI)'!O597,""))))</f>
        <v/>
      </c>
      <c r="P552" s="38" t="str">
        <f>IF(B552=1,'KELAS (REFERENSI)'!P552,IF(B552=2,'KELAS (REFERENSI)'!P567,IF(B552=3,'KELAS (REFERENSI)'!P582,IF(B552=4,'KELAS (REFERENSI)'!P597,""))))</f>
        <v/>
      </c>
      <c r="Q552" s="38" t="str">
        <f t="shared" si="4"/>
        <v>BPS Kota Jakarta Timur</v>
      </c>
      <c r="R552" s="38" t="str">
        <f t="shared" si="56"/>
        <v/>
      </c>
      <c r="S552" s="38" t="str">
        <f t="shared" ref="S552:T552" si="560">S551</f>
        <v>15 Juni sampai dengan 31 Agustus 2026</v>
      </c>
      <c r="T552" s="38" t="str">
        <f t="shared" si="560"/>
        <v>31 Agustus 2026</v>
      </c>
      <c r="U552" s="41"/>
      <c r="V552" s="41"/>
      <c r="W552" s="42"/>
      <c r="X552" s="42"/>
      <c r="Y552" s="42"/>
      <c r="Z552" s="42"/>
    </row>
    <row r="553" ht="15.75" customHeight="1">
      <c r="A553" s="36" t="s">
        <v>5615</v>
      </c>
      <c r="B553" s="37"/>
      <c r="C553" s="37"/>
      <c r="D553" s="38" t="str">
        <f t="shared" si="1"/>
        <v/>
      </c>
      <c r="E553" s="38" t="str">
        <f>VLOOKUP(D553,'KELAS (REFERENSI)'!$E$1:$J$68,6,FALSE)</f>
        <v>#N/A</v>
      </c>
      <c r="F553" s="39" t="str">
        <f t="shared" si="2"/>
        <v>PETUGAS.0552/SPK/SE/PPL/3172/2026</v>
      </c>
      <c r="G553" s="40"/>
      <c r="H553" s="39" t="str">
        <f>VLOOKUP(G553,'MITRA (REFERENSI)'!$A:$Z,16,FALSE)</f>
        <v>#N/A</v>
      </c>
      <c r="I553" s="39" t="str">
        <f>VLOOKUP(G553,'MITRA (REFERENSI)'!$A:$Z,25,FALSE)</f>
        <v>#N/A</v>
      </c>
      <c r="J553" s="38" t="str">
        <f>VLOOKUP(G553,'MITRA (REFERENSI)'!$A:$Z,26,FALSE)</f>
        <v>#N/A</v>
      </c>
      <c r="K553" s="38" t="str">
        <f>VLOOKUP(G553,'MITRA (REFERENSI)'!$A:$Z,15,FALSE)</f>
        <v>#N/A</v>
      </c>
      <c r="L553" s="38" t="str">
        <f>VLOOKUP(G553,'MITRA (REFERENSI)'!$A:$Z,15,FALSE)</f>
        <v>#N/A</v>
      </c>
      <c r="M553" s="38" t="str">
        <f>IF(B553=1,'KELAS (REFERENSI)'!M553,IF(B553=2,'KELAS (REFERENSI)'!M568,IF(B553=3,'KELAS (REFERENSI)'!M583,IF(B553=4,'KELAS (REFERENSI)'!M598,""))))</f>
        <v/>
      </c>
      <c r="N553" s="38" t="str">
        <f>IF(B553=1,'KELAS (REFERENSI)'!N553,IF(B553=2,'KELAS (REFERENSI)'!N568,IF(B553=3,'KELAS (REFERENSI)'!N583,IF(B553=4,'KELAS (REFERENSI)'!N598,""))))</f>
        <v/>
      </c>
      <c r="O553" s="38" t="str">
        <f>IF(B553=1,'KELAS (REFERENSI)'!O553,IF(B553=2,'KELAS (REFERENSI)'!O568,IF(B553=3,'KELAS (REFERENSI)'!O583,IF(B553=4,'KELAS (REFERENSI)'!O598,""))))</f>
        <v/>
      </c>
      <c r="P553" s="38" t="str">
        <f>IF(B553=1,'KELAS (REFERENSI)'!P553,IF(B553=2,'KELAS (REFERENSI)'!P568,IF(B553=3,'KELAS (REFERENSI)'!P583,IF(B553=4,'KELAS (REFERENSI)'!P598,""))))</f>
        <v/>
      </c>
      <c r="Q553" s="38" t="str">
        <f t="shared" si="4"/>
        <v>BPS Kota Jakarta Timur</v>
      </c>
      <c r="R553" s="38" t="str">
        <f t="shared" si="56"/>
        <v/>
      </c>
      <c r="S553" s="38" t="str">
        <f t="shared" ref="S553:T553" si="561">S552</f>
        <v>15 Juni sampai dengan 31 Agustus 2026</v>
      </c>
      <c r="T553" s="38" t="str">
        <f t="shared" si="561"/>
        <v>31 Agustus 2026</v>
      </c>
      <c r="U553" s="41"/>
      <c r="V553" s="41"/>
      <c r="W553" s="42"/>
      <c r="X553" s="42"/>
      <c r="Y553" s="42"/>
      <c r="Z553" s="42"/>
    </row>
    <row r="554" ht="15.75" customHeight="1">
      <c r="A554" s="36" t="s">
        <v>5616</v>
      </c>
      <c r="B554" s="37"/>
      <c r="C554" s="37"/>
      <c r="D554" s="38" t="str">
        <f t="shared" si="1"/>
        <v/>
      </c>
      <c r="E554" s="38" t="str">
        <f>VLOOKUP(D554,'KELAS (REFERENSI)'!$E$1:$J$68,6,FALSE)</f>
        <v>#N/A</v>
      </c>
      <c r="F554" s="39" t="str">
        <f t="shared" si="2"/>
        <v>PETUGAS.0553/SPK/SE/PPL/3172/2026</v>
      </c>
      <c r="G554" s="40"/>
      <c r="H554" s="39" t="str">
        <f>VLOOKUP(G554,'MITRA (REFERENSI)'!$A:$Z,16,FALSE)</f>
        <v>#N/A</v>
      </c>
      <c r="I554" s="39" t="str">
        <f>VLOOKUP(G554,'MITRA (REFERENSI)'!$A:$Z,25,FALSE)</f>
        <v>#N/A</v>
      </c>
      <c r="J554" s="38" t="str">
        <f>VLOOKUP(G554,'MITRA (REFERENSI)'!$A:$Z,26,FALSE)</f>
        <v>#N/A</v>
      </c>
      <c r="K554" s="38" t="str">
        <f>VLOOKUP(G554,'MITRA (REFERENSI)'!$A:$Z,15,FALSE)</f>
        <v>#N/A</v>
      </c>
      <c r="L554" s="38" t="str">
        <f>VLOOKUP(G554,'MITRA (REFERENSI)'!$A:$Z,15,FALSE)</f>
        <v>#N/A</v>
      </c>
      <c r="M554" s="38" t="str">
        <f>IF(B554=1,'KELAS (REFERENSI)'!M554,IF(B554=2,'KELAS (REFERENSI)'!M569,IF(B554=3,'KELAS (REFERENSI)'!M584,IF(B554=4,'KELAS (REFERENSI)'!M599,""))))</f>
        <v/>
      </c>
      <c r="N554" s="38" t="str">
        <f>IF(B554=1,'KELAS (REFERENSI)'!N554,IF(B554=2,'KELAS (REFERENSI)'!N569,IF(B554=3,'KELAS (REFERENSI)'!N584,IF(B554=4,'KELAS (REFERENSI)'!N599,""))))</f>
        <v/>
      </c>
      <c r="O554" s="38" t="str">
        <f>IF(B554=1,'KELAS (REFERENSI)'!O554,IF(B554=2,'KELAS (REFERENSI)'!O569,IF(B554=3,'KELAS (REFERENSI)'!O584,IF(B554=4,'KELAS (REFERENSI)'!O599,""))))</f>
        <v/>
      </c>
      <c r="P554" s="38" t="str">
        <f>IF(B554=1,'KELAS (REFERENSI)'!P554,IF(B554=2,'KELAS (REFERENSI)'!P569,IF(B554=3,'KELAS (REFERENSI)'!P584,IF(B554=4,'KELAS (REFERENSI)'!P599,""))))</f>
        <v/>
      </c>
      <c r="Q554" s="38" t="str">
        <f t="shared" si="4"/>
        <v>BPS Kota Jakarta Timur</v>
      </c>
      <c r="R554" s="38" t="str">
        <f t="shared" si="56"/>
        <v/>
      </c>
      <c r="S554" s="38" t="str">
        <f t="shared" ref="S554:T554" si="562">S553</f>
        <v>15 Juni sampai dengan 31 Agustus 2026</v>
      </c>
      <c r="T554" s="38" t="str">
        <f t="shared" si="562"/>
        <v>31 Agustus 2026</v>
      </c>
      <c r="U554" s="41"/>
      <c r="V554" s="41"/>
      <c r="W554" s="42"/>
      <c r="X554" s="42"/>
      <c r="Y554" s="42"/>
      <c r="Z554" s="42"/>
    </row>
    <row r="555" ht="15.75" customHeight="1">
      <c r="A555" s="36" t="s">
        <v>5617</v>
      </c>
      <c r="B555" s="43"/>
      <c r="C555" s="44"/>
      <c r="D555" s="38" t="str">
        <f t="shared" si="1"/>
        <v/>
      </c>
      <c r="E555" s="38" t="str">
        <f>VLOOKUP(D555,'KELAS (REFERENSI)'!$E$1:$J$68,6,FALSE)</f>
        <v>#N/A</v>
      </c>
      <c r="F555" s="39" t="str">
        <f t="shared" si="2"/>
        <v>PETUGAS.0554/SPK/SE/PPL/3172/2026</v>
      </c>
      <c r="G555" s="45"/>
      <c r="H555" s="39" t="str">
        <f>VLOOKUP(G555,'MITRA (REFERENSI)'!$A:$Z,16,FALSE)</f>
        <v>#N/A</v>
      </c>
      <c r="I555" s="39" t="str">
        <f>VLOOKUP(G555,'MITRA (REFERENSI)'!$A:$Z,25,FALSE)</f>
        <v>#N/A</v>
      </c>
      <c r="J555" s="38" t="str">
        <f>VLOOKUP(G555,'MITRA (REFERENSI)'!$A:$Z,26,FALSE)</f>
        <v>#N/A</v>
      </c>
      <c r="K555" s="38" t="str">
        <f>VLOOKUP(G555,'MITRA (REFERENSI)'!$A:$Z,15,FALSE)</f>
        <v>#N/A</v>
      </c>
      <c r="L555" s="38" t="str">
        <f>VLOOKUP(G555,'MITRA (REFERENSI)'!$A:$Z,15,FALSE)</f>
        <v>#N/A</v>
      </c>
      <c r="M555" s="38" t="str">
        <f>IF(B555=1,'KELAS (REFERENSI)'!M555,IF(B555=2,'KELAS (REFERENSI)'!M570,IF(B555=3,'KELAS (REFERENSI)'!M585,IF(B555=4,'KELAS (REFERENSI)'!M600,""))))</f>
        <v/>
      </c>
      <c r="N555" s="38" t="str">
        <f>IF(B555=1,'KELAS (REFERENSI)'!N555,IF(B555=2,'KELAS (REFERENSI)'!N570,IF(B555=3,'KELAS (REFERENSI)'!N585,IF(B555=4,'KELAS (REFERENSI)'!N600,""))))</f>
        <v/>
      </c>
      <c r="O555" s="38" t="str">
        <f>IF(B555=1,'KELAS (REFERENSI)'!O555,IF(B555=2,'KELAS (REFERENSI)'!O570,IF(B555=3,'KELAS (REFERENSI)'!O585,IF(B555=4,'KELAS (REFERENSI)'!O600,""))))</f>
        <v/>
      </c>
      <c r="P555" s="38" t="str">
        <f>IF(B555=1,'KELAS (REFERENSI)'!P555,IF(B555=2,'KELAS (REFERENSI)'!P570,IF(B555=3,'KELAS (REFERENSI)'!P585,IF(B555=4,'KELAS (REFERENSI)'!P600,""))))</f>
        <v/>
      </c>
      <c r="Q555" s="38" t="str">
        <f t="shared" si="4"/>
        <v>BPS Kota Jakarta Timur</v>
      </c>
      <c r="R555" s="38" t="str">
        <f t="shared" si="56"/>
        <v/>
      </c>
      <c r="S555" s="38" t="str">
        <f t="shared" ref="S555:T555" si="563">S554</f>
        <v>15 Juni sampai dengan 31 Agustus 2026</v>
      </c>
      <c r="T555" s="38" t="str">
        <f t="shared" si="563"/>
        <v>31 Agustus 2026</v>
      </c>
      <c r="U555" s="46"/>
      <c r="V555" s="46"/>
      <c r="W555" s="42"/>
      <c r="X555" s="42"/>
      <c r="Y555" s="42"/>
      <c r="Z555" s="42"/>
    </row>
    <row r="556" ht="15.75" customHeight="1">
      <c r="A556" s="36" t="s">
        <v>5618</v>
      </c>
      <c r="B556" s="43"/>
      <c r="C556" s="44"/>
      <c r="D556" s="47"/>
      <c r="E556" s="47"/>
      <c r="F556" s="39" t="str">
        <f t="shared" si="2"/>
        <v>PETUGAS.0555/SPK/SE/PPL/3172/2026</v>
      </c>
      <c r="G556" s="45"/>
      <c r="H556" s="39" t="str">
        <f>VLOOKUP(G556,'MITRA (REFERENSI)'!$A:$Z,16,FALSE)</f>
        <v>#N/A</v>
      </c>
      <c r="I556" s="39" t="str">
        <f>VLOOKUP(G556,'MITRA (REFERENSI)'!$A:$Z,25,FALSE)</f>
        <v>#N/A</v>
      </c>
      <c r="J556" s="38" t="str">
        <f>VLOOKUP(G556,'MITRA (REFERENSI)'!$A:$Z,26,FALSE)</f>
        <v>#N/A</v>
      </c>
      <c r="K556" s="38" t="str">
        <f>VLOOKUP(G556,'MITRA (REFERENSI)'!$A:$Z,15,FALSE)</f>
        <v>#N/A</v>
      </c>
      <c r="L556" s="38" t="str">
        <f>VLOOKUP(G556,'MITRA (REFERENSI)'!$A:$Z,15,FALSE)</f>
        <v>#N/A</v>
      </c>
      <c r="M556" s="38" t="str">
        <f>IF(B556=1,'KELAS (REFERENSI)'!M556,IF(B556=2,'KELAS (REFERENSI)'!M571,IF(B556=3,'KELAS (REFERENSI)'!M586,IF(B556=4,'KELAS (REFERENSI)'!M601,""))))</f>
        <v/>
      </c>
      <c r="N556" s="38" t="str">
        <f>IF(B556=1,'KELAS (REFERENSI)'!N556,IF(B556=2,'KELAS (REFERENSI)'!N571,IF(B556=3,'KELAS (REFERENSI)'!N586,IF(B556=4,'KELAS (REFERENSI)'!N601,""))))</f>
        <v/>
      </c>
      <c r="O556" s="38" t="str">
        <f>IF(B556=1,'KELAS (REFERENSI)'!O556,IF(B556=2,'KELAS (REFERENSI)'!O571,IF(B556=3,'KELAS (REFERENSI)'!O586,IF(B556=4,'KELAS (REFERENSI)'!O601,""))))</f>
        <v/>
      </c>
      <c r="P556" s="38" t="str">
        <f>IF(B556=1,'KELAS (REFERENSI)'!P556,IF(B556=2,'KELAS (REFERENSI)'!P571,IF(B556=3,'KELAS (REFERENSI)'!P586,IF(B556=4,'KELAS (REFERENSI)'!P601,""))))</f>
        <v/>
      </c>
      <c r="Q556" s="38" t="str">
        <f t="shared" si="4"/>
        <v>BPS Kota Jakarta Timur</v>
      </c>
      <c r="R556" s="38" t="str">
        <f t="shared" si="56"/>
        <v/>
      </c>
      <c r="S556" s="38" t="str">
        <f t="shared" ref="S556:T556" si="564">S555</f>
        <v>15 Juni sampai dengan 31 Agustus 2026</v>
      </c>
      <c r="T556" s="38" t="str">
        <f t="shared" si="564"/>
        <v>31 Agustus 2026</v>
      </c>
      <c r="U556" s="46"/>
      <c r="V556" s="46"/>
      <c r="W556" s="42"/>
      <c r="X556" s="42"/>
      <c r="Y556" s="42"/>
      <c r="Z556" s="42"/>
    </row>
    <row r="557" ht="15.75" customHeight="1">
      <c r="A557" s="36" t="s">
        <v>5619</v>
      </c>
      <c r="B557" s="43"/>
      <c r="C557" s="44"/>
      <c r="D557" s="47"/>
      <c r="E557" s="47"/>
      <c r="F557" s="39" t="str">
        <f t="shared" si="2"/>
        <v>PETUGAS.0556/SPK/SE/PPL/3172/2026</v>
      </c>
      <c r="G557" s="45"/>
      <c r="H557" s="39" t="str">
        <f>VLOOKUP(G557,'MITRA (REFERENSI)'!$A:$Z,16,FALSE)</f>
        <v>#N/A</v>
      </c>
      <c r="I557" s="39" t="str">
        <f>VLOOKUP(G557,'MITRA (REFERENSI)'!$A:$Z,25,FALSE)</f>
        <v>#N/A</v>
      </c>
      <c r="J557" s="38" t="str">
        <f>VLOOKUP(G557,'MITRA (REFERENSI)'!$A:$Z,26,FALSE)</f>
        <v>#N/A</v>
      </c>
      <c r="K557" s="38" t="str">
        <f>VLOOKUP(G557,'MITRA (REFERENSI)'!$A:$Z,15,FALSE)</f>
        <v>#N/A</v>
      </c>
      <c r="L557" s="38" t="str">
        <f>VLOOKUP(G557,'MITRA (REFERENSI)'!$A:$Z,15,FALSE)</f>
        <v>#N/A</v>
      </c>
      <c r="M557" s="38" t="str">
        <f>IF(B557=1,'KELAS (REFERENSI)'!M557,IF(B557=2,'KELAS (REFERENSI)'!M572,IF(B557=3,'KELAS (REFERENSI)'!M587,IF(B557=4,'KELAS (REFERENSI)'!M602,""))))</f>
        <v/>
      </c>
      <c r="N557" s="38" t="str">
        <f>IF(B557=1,'KELAS (REFERENSI)'!N557,IF(B557=2,'KELAS (REFERENSI)'!N572,IF(B557=3,'KELAS (REFERENSI)'!N587,IF(B557=4,'KELAS (REFERENSI)'!N602,""))))</f>
        <v/>
      </c>
      <c r="O557" s="38" t="str">
        <f>IF(B557=1,'KELAS (REFERENSI)'!O557,IF(B557=2,'KELAS (REFERENSI)'!O572,IF(B557=3,'KELAS (REFERENSI)'!O587,IF(B557=4,'KELAS (REFERENSI)'!O602,""))))</f>
        <v/>
      </c>
      <c r="P557" s="38" t="str">
        <f>IF(B557=1,'KELAS (REFERENSI)'!P557,IF(B557=2,'KELAS (REFERENSI)'!P572,IF(B557=3,'KELAS (REFERENSI)'!P587,IF(B557=4,'KELAS (REFERENSI)'!P602,""))))</f>
        <v/>
      </c>
      <c r="Q557" s="38" t="str">
        <f t="shared" si="4"/>
        <v>BPS Kota Jakarta Timur</v>
      </c>
      <c r="R557" s="38" t="str">
        <f t="shared" si="56"/>
        <v/>
      </c>
      <c r="S557" s="38" t="str">
        <f t="shared" ref="S557:T557" si="565">S556</f>
        <v>15 Juni sampai dengan 31 Agustus 2026</v>
      </c>
      <c r="T557" s="38" t="str">
        <f t="shared" si="565"/>
        <v>31 Agustus 2026</v>
      </c>
      <c r="U557" s="46"/>
      <c r="V557" s="46"/>
      <c r="W557" s="42"/>
      <c r="X557" s="42"/>
      <c r="Y557" s="42"/>
      <c r="Z557" s="42"/>
    </row>
    <row r="558" ht="15.75" customHeight="1">
      <c r="A558" s="36" t="s">
        <v>5620</v>
      </c>
      <c r="B558" s="43"/>
      <c r="C558" s="44"/>
      <c r="D558" s="47"/>
      <c r="E558" s="47"/>
      <c r="F558" s="39" t="str">
        <f t="shared" si="2"/>
        <v>PETUGAS.0557/SPK/SE/PPL/3172/2026</v>
      </c>
      <c r="G558" s="45"/>
      <c r="H558" s="39" t="str">
        <f>VLOOKUP(G558,'MITRA (REFERENSI)'!$A:$Z,16,FALSE)</f>
        <v>#N/A</v>
      </c>
      <c r="I558" s="39" t="str">
        <f>VLOOKUP(G558,'MITRA (REFERENSI)'!$A:$Z,25,FALSE)</f>
        <v>#N/A</v>
      </c>
      <c r="J558" s="38" t="str">
        <f>VLOOKUP(G558,'MITRA (REFERENSI)'!$A:$Z,26,FALSE)</f>
        <v>#N/A</v>
      </c>
      <c r="K558" s="38" t="str">
        <f>VLOOKUP(G558,'MITRA (REFERENSI)'!$A:$Z,15,FALSE)</f>
        <v>#N/A</v>
      </c>
      <c r="L558" s="38" t="str">
        <f>VLOOKUP(G558,'MITRA (REFERENSI)'!$A:$Z,15,FALSE)</f>
        <v>#N/A</v>
      </c>
      <c r="M558" s="38" t="str">
        <f>IF(B558=1,'KELAS (REFERENSI)'!M558,IF(B558=2,'KELAS (REFERENSI)'!M573,IF(B558=3,'KELAS (REFERENSI)'!M588,IF(B558=4,'KELAS (REFERENSI)'!M603,""))))</f>
        <v/>
      </c>
      <c r="N558" s="38" t="str">
        <f>IF(B558=1,'KELAS (REFERENSI)'!N558,IF(B558=2,'KELAS (REFERENSI)'!N573,IF(B558=3,'KELAS (REFERENSI)'!N588,IF(B558=4,'KELAS (REFERENSI)'!N603,""))))</f>
        <v/>
      </c>
      <c r="O558" s="38" t="str">
        <f>IF(B558=1,'KELAS (REFERENSI)'!O558,IF(B558=2,'KELAS (REFERENSI)'!O573,IF(B558=3,'KELAS (REFERENSI)'!O588,IF(B558=4,'KELAS (REFERENSI)'!O603,""))))</f>
        <v/>
      </c>
      <c r="P558" s="38" t="str">
        <f>IF(B558=1,'KELAS (REFERENSI)'!P558,IF(B558=2,'KELAS (REFERENSI)'!P573,IF(B558=3,'KELAS (REFERENSI)'!P588,IF(B558=4,'KELAS (REFERENSI)'!P603,""))))</f>
        <v/>
      </c>
      <c r="Q558" s="38" t="str">
        <f t="shared" si="4"/>
        <v>BPS Kota Jakarta Timur</v>
      </c>
      <c r="R558" s="38" t="str">
        <f t="shared" si="56"/>
        <v/>
      </c>
      <c r="S558" s="38" t="str">
        <f t="shared" ref="S558:T558" si="566">S557</f>
        <v>15 Juni sampai dengan 31 Agustus 2026</v>
      </c>
      <c r="T558" s="38" t="str">
        <f t="shared" si="566"/>
        <v>31 Agustus 2026</v>
      </c>
      <c r="U558" s="46"/>
      <c r="V558" s="46"/>
      <c r="W558" s="42"/>
      <c r="X558" s="42"/>
      <c r="Y558" s="42"/>
      <c r="Z558" s="42"/>
    </row>
    <row r="559" ht="15.75" customHeight="1">
      <c r="A559" s="36" t="s">
        <v>5621</v>
      </c>
      <c r="B559" s="43"/>
      <c r="C559" s="44"/>
      <c r="D559" s="47"/>
      <c r="E559" s="47"/>
      <c r="F559" s="39" t="str">
        <f t="shared" si="2"/>
        <v>PETUGAS.0558/SPK/SE/PPL/3172/2026</v>
      </c>
      <c r="G559" s="45"/>
      <c r="H559" s="39" t="str">
        <f>VLOOKUP(G559,'MITRA (REFERENSI)'!$A:$Z,16,FALSE)</f>
        <v>#N/A</v>
      </c>
      <c r="I559" s="39" t="str">
        <f>VLOOKUP(G559,'MITRA (REFERENSI)'!$A:$Z,25,FALSE)</f>
        <v>#N/A</v>
      </c>
      <c r="J559" s="38" t="str">
        <f>VLOOKUP(G559,'MITRA (REFERENSI)'!$A:$Z,26,FALSE)</f>
        <v>#N/A</v>
      </c>
      <c r="K559" s="38" t="str">
        <f>VLOOKUP(G559,'MITRA (REFERENSI)'!$A:$Z,15,FALSE)</f>
        <v>#N/A</v>
      </c>
      <c r="L559" s="38" t="str">
        <f>VLOOKUP(G559,'MITRA (REFERENSI)'!$A:$Z,15,FALSE)</f>
        <v>#N/A</v>
      </c>
      <c r="M559" s="38" t="str">
        <f>IF(B559=1,'KELAS (REFERENSI)'!M559,IF(B559=2,'KELAS (REFERENSI)'!M574,IF(B559=3,'KELAS (REFERENSI)'!M589,IF(B559=4,'KELAS (REFERENSI)'!M604,""))))</f>
        <v/>
      </c>
      <c r="N559" s="38" t="str">
        <f>IF(B559=1,'KELAS (REFERENSI)'!N559,IF(B559=2,'KELAS (REFERENSI)'!N574,IF(B559=3,'KELAS (REFERENSI)'!N589,IF(B559=4,'KELAS (REFERENSI)'!N604,""))))</f>
        <v/>
      </c>
      <c r="O559" s="38" t="str">
        <f>IF(B559=1,'KELAS (REFERENSI)'!O559,IF(B559=2,'KELAS (REFERENSI)'!O574,IF(B559=3,'KELAS (REFERENSI)'!O589,IF(B559=4,'KELAS (REFERENSI)'!O604,""))))</f>
        <v/>
      </c>
      <c r="P559" s="38" t="str">
        <f>IF(B559=1,'KELAS (REFERENSI)'!P559,IF(B559=2,'KELAS (REFERENSI)'!P574,IF(B559=3,'KELAS (REFERENSI)'!P589,IF(B559=4,'KELAS (REFERENSI)'!P604,""))))</f>
        <v/>
      </c>
      <c r="Q559" s="38" t="str">
        <f t="shared" si="4"/>
        <v>BPS Kota Jakarta Timur</v>
      </c>
      <c r="R559" s="38" t="str">
        <f t="shared" si="56"/>
        <v/>
      </c>
      <c r="S559" s="38" t="str">
        <f t="shared" ref="S559:T559" si="567">S558</f>
        <v>15 Juni sampai dengan 31 Agustus 2026</v>
      </c>
      <c r="T559" s="38" t="str">
        <f t="shared" si="567"/>
        <v>31 Agustus 2026</v>
      </c>
      <c r="U559" s="46"/>
      <c r="V559" s="46"/>
      <c r="W559" s="42"/>
      <c r="X559" s="42"/>
      <c r="Y559" s="42"/>
      <c r="Z559" s="42"/>
    </row>
    <row r="560" ht="15.75" customHeight="1">
      <c r="A560" s="36" t="s">
        <v>5622</v>
      </c>
      <c r="B560" s="43"/>
      <c r="C560" s="44"/>
      <c r="D560" s="47"/>
      <c r="E560" s="47"/>
      <c r="F560" s="39" t="str">
        <f t="shared" si="2"/>
        <v>PETUGAS.0559/SPK/SE/PPL/3172/2026</v>
      </c>
      <c r="G560" s="45"/>
      <c r="H560" s="39" t="str">
        <f>VLOOKUP(G560,'MITRA (REFERENSI)'!$A:$Z,16,FALSE)</f>
        <v>#N/A</v>
      </c>
      <c r="I560" s="39" t="str">
        <f>VLOOKUP(G560,'MITRA (REFERENSI)'!$A:$Z,25,FALSE)</f>
        <v>#N/A</v>
      </c>
      <c r="J560" s="38" t="str">
        <f>VLOOKUP(G560,'MITRA (REFERENSI)'!$A:$Z,26,FALSE)</f>
        <v>#N/A</v>
      </c>
      <c r="K560" s="38" t="str">
        <f>VLOOKUP(G560,'MITRA (REFERENSI)'!$A:$Z,15,FALSE)</f>
        <v>#N/A</v>
      </c>
      <c r="L560" s="38" t="str">
        <f>VLOOKUP(G560,'MITRA (REFERENSI)'!$A:$Z,15,FALSE)</f>
        <v>#N/A</v>
      </c>
      <c r="M560" s="38" t="str">
        <f>IF(B560=1,'KELAS (REFERENSI)'!M560,IF(B560=2,'KELAS (REFERENSI)'!M575,IF(B560=3,'KELAS (REFERENSI)'!M590,IF(B560=4,'KELAS (REFERENSI)'!M605,""))))</f>
        <v/>
      </c>
      <c r="N560" s="38" t="str">
        <f>IF(B560=1,'KELAS (REFERENSI)'!N560,IF(B560=2,'KELAS (REFERENSI)'!N575,IF(B560=3,'KELAS (REFERENSI)'!N590,IF(B560=4,'KELAS (REFERENSI)'!N605,""))))</f>
        <v/>
      </c>
      <c r="O560" s="38" t="str">
        <f>IF(B560=1,'KELAS (REFERENSI)'!O560,IF(B560=2,'KELAS (REFERENSI)'!O575,IF(B560=3,'KELAS (REFERENSI)'!O590,IF(B560=4,'KELAS (REFERENSI)'!O605,""))))</f>
        <v/>
      </c>
      <c r="P560" s="38" t="str">
        <f>IF(B560=1,'KELAS (REFERENSI)'!P560,IF(B560=2,'KELAS (REFERENSI)'!P575,IF(B560=3,'KELAS (REFERENSI)'!P590,IF(B560=4,'KELAS (REFERENSI)'!P605,""))))</f>
        <v/>
      </c>
      <c r="Q560" s="38" t="str">
        <f t="shared" si="4"/>
        <v>BPS Kota Jakarta Timur</v>
      </c>
      <c r="R560" s="38" t="str">
        <f t="shared" si="56"/>
        <v/>
      </c>
      <c r="S560" s="38" t="str">
        <f t="shared" ref="S560:T560" si="568">S559</f>
        <v>15 Juni sampai dengan 31 Agustus 2026</v>
      </c>
      <c r="T560" s="38" t="str">
        <f t="shared" si="568"/>
        <v>31 Agustus 2026</v>
      </c>
      <c r="U560" s="46"/>
      <c r="V560" s="46"/>
      <c r="W560" s="42"/>
      <c r="X560" s="42"/>
      <c r="Y560" s="42"/>
      <c r="Z560" s="42"/>
    </row>
    <row r="561" ht="15.75" customHeight="1">
      <c r="A561" s="36" t="s">
        <v>5623</v>
      </c>
      <c r="B561" s="43"/>
      <c r="C561" s="44"/>
      <c r="D561" s="47"/>
      <c r="E561" s="47"/>
      <c r="F561" s="39" t="str">
        <f t="shared" si="2"/>
        <v>PETUGAS.0560/SPK/SE/PPL/3172/2026</v>
      </c>
      <c r="G561" s="45"/>
      <c r="H561" s="39" t="str">
        <f>VLOOKUP(G561,'MITRA (REFERENSI)'!$A:$Z,16,FALSE)</f>
        <v>#N/A</v>
      </c>
      <c r="I561" s="39" t="str">
        <f>VLOOKUP(G561,'MITRA (REFERENSI)'!$A:$Z,25,FALSE)</f>
        <v>#N/A</v>
      </c>
      <c r="J561" s="38" t="str">
        <f>VLOOKUP(G561,'MITRA (REFERENSI)'!$A:$Z,26,FALSE)</f>
        <v>#N/A</v>
      </c>
      <c r="K561" s="38" t="str">
        <f>VLOOKUP(G561,'MITRA (REFERENSI)'!$A:$Z,15,FALSE)</f>
        <v>#N/A</v>
      </c>
      <c r="L561" s="38" t="str">
        <f>VLOOKUP(G561,'MITRA (REFERENSI)'!$A:$Z,15,FALSE)</f>
        <v>#N/A</v>
      </c>
      <c r="M561" s="38" t="str">
        <f>IF(B561=1,'KELAS (REFERENSI)'!M561,IF(B561=2,'KELAS (REFERENSI)'!M576,IF(B561=3,'KELAS (REFERENSI)'!M591,IF(B561=4,'KELAS (REFERENSI)'!M606,""))))</f>
        <v/>
      </c>
      <c r="N561" s="38" t="str">
        <f>IF(B561=1,'KELAS (REFERENSI)'!N561,IF(B561=2,'KELAS (REFERENSI)'!N576,IF(B561=3,'KELAS (REFERENSI)'!N591,IF(B561=4,'KELAS (REFERENSI)'!N606,""))))</f>
        <v/>
      </c>
      <c r="O561" s="38" t="str">
        <f>IF(B561=1,'KELAS (REFERENSI)'!O561,IF(B561=2,'KELAS (REFERENSI)'!O576,IF(B561=3,'KELAS (REFERENSI)'!O591,IF(B561=4,'KELAS (REFERENSI)'!O606,""))))</f>
        <v/>
      </c>
      <c r="P561" s="38" t="str">
        <f>IF(B561=1,'KELAS (REFERENSI)'!P561,IF(B561=2,'KELAS (REFERENSI)'!P576,IF(B561=3,'KELAS (REFERENSI)'!P591,IF(B561=4,'KELAS (REFERENSI)'!P606,""))))</f>
        <v/>
      </c>
      <c r="Q561" s="38" t="str">
        <f t="shared" si="4"/>
        <v>BPS Kota Jakarta Timur</v>
      </c>
      <c r="R561" s="38" t="str">
        <f t="shared" si="56"/>
        <v/>
      </c>
      <c r="S561" s="38" t="str">
        <f t="shared" ref="S561:T561" si="569">S560</f>
        <v>15 Juni sampai dengan 31 Agustus 2026</v>
      </c>
      <c r="T561" s="38" t="str">
        <f t="shared" si="569"/>
        <v>31 Agustus 2026</v>
      </c>
      <c r="U561" s="46"/>
      <c r="V561" s="46"/>
      <c r="W561" s="42"/>
      <c r="X561" s="42"/>
      <c r="Y561" s="42"/>
      <c r="Z561" s="42"/>
    </row>
    <row r="562" ht="15.75" customHeight="1">
      <c r="A562" s="36" t="s">
        <v>5624</v>
      </c>
      <c r="B562" s="43"/>
      <c r="C562" s="44"/>
      <c r="D562" s="47"/>
      <c r="E562" s="47"/>
      <c r="F562" s="39" t="str">
        <f t="shared" si="2"/>
        <v>PETUGAS.0561/SPK/SE/PPL/3172/2026</v>
      </c>
      <c r="G562" s="45"/>
      <c r="H562" s="39" t="str">
        <f>VLOOKUP(G562,'MITRA (REFERENSI)'!$A:$Z,16,FALSE)</f>
        <v>#N/A</v>
      </c>
      <c r="I562" s="39" t="str">
        <f>VLOOKUP(G562,'MITRA (REFERENSI)'!$A:$Z,25,FALSE)</f>
        <v>#N/A</v>
      </c>
      <c r="J562" s="38" t="str">
        <f>VLOOKUP(G562,'MITRA (REFERENSI)'!$A:$Z,26,FALSE)</f>
        <v>#N/A</v>
      </c>
      <c r="K562" s="38" t="str">
        <f>VLOOKUP(G562,'MITRA (REFERENSI)'!$A:$Z,15,FALSE)</f>
        <v>#N/A</v>
      </c>
      <c r="L562" s="38" t="str">
        <f>VLOOKUP(G562,'MITRA (REFERENSI)'!$A:$Z,15,FALSE)</f>
        <v>#N/A</v>
      </c>
      <c r="M562" s="38" t="str">
        <f>IF(B562=1,'KELAS (REFERENSI)'!M562,IF(B562=2,'KELAS (REFERENSI)'!M577,IF(B562=3,'KELAS (REFERENSI)'!M592,IF(B562=4,'KELAS (REFERENSI)'!M607,""))))</f>
        <v/>
      </c>
      <c r="N562" s="38" t="str">
        <f>IF(B562=1,'KELAS (REFERENSI)'!N562,IF(B562=2,'KELAS (REFERENSI)'!N577,IF(B562=3,'KELAS (REFERENSI)'!N592,IF(B562=4,'KELAS (REFERENSI)'!N607,""))))</f>
        <v/>
      </c>
      <c r="O562" s="38" t="str">
        <f>IF(B562=1,'KELAS (REFERENSI)'!O562,IF(B562=2,'KELAS (REFERENSI)'!O577,IF(B562=3,'KELAS (REFERENSI)'!O592,IF(B562=4,'KELAS (REFERENSI)'!O607,""))))</f>
        <v/>
      </c>
      <c r="P562" s="38" t="str">
        <f>IF(B562=1,'KELAS (REFERENSI)'!P562,IF(B562=2,'KELAS (REFERENSI)'!P577,IF(B562=3,'KELAS (REFERENSI)'!P592,IF(B562=4,'KELAS (REFERENSI)'!P607,""))))</f>
        <v/>
      </c>
      <c r="Q562" s="38" t="str">
        <f t="shared" si="4"/>
        <v>BPS Kota Jakarta Timur</v>
      </c>
      <c r="R562" s="38" t="str">
        <f t="shared" si="56"/>
        <v/>
      </c>
      <c r="S562" s="38" t="str">
        <f t="shared" ref="S562:T562" si="570">S561</f>
        <v>15 Juni sampai dengan 31 Agustus 2026</v>
      </c>
      <c r="T562" s="38" t="str">
        <f t="shared" si="570"/>
        <v>31 Agustus 2026</v>
      </c>
      <c r="U562" s="46"/>
      <c r="V562" s="46"/>
      <c r="W562" s="42"/>
      <c r="X562" s="42"/>
      <c r="Y562" s="42"/>
      <c r="Z562" s="42"/>
    </row>
    <row r="563" ht="15.75" customHeight="1">
      <c r="A563" s="36" t="s">
        <v>5625</v>
      </c>
      <c r="B563" s="43"/>
      <c r="C563" s="44"/>
      <c r="D563" s="47"/>
      <c r="E563" s="47"/>
      <c r="F563" s="39" t="str">
        <f t="shared" si="2"/>
        <v>PETUGAS.0562/SPK/SE/PPL/3172/2026</v>
      </c>
      <c r="G563" s="45"/>
      <c r="H563" s="39" t="str">
        <f>VLOOKUP(G563,'MITRA (REFERENSI)'!$A:$Z,16,FALSE)</f>
        <v>#N/A</v>
      </c>
      <c r="I563" s="39" t="str">
        <f>VLOOKUP(G563,'MITRA (REFERENSI)'!$A:$Z,25,FALSE)</f>
        <v>#N/A</v>
      </c>
      <c r="J563" s="38" t="str">
        <f>VLOOKUP(G563,'MITRA (REFERENSI)'!$A:$Z,26,FALSE)</f>
        <v>#N/A</v>
      </c>
      <c r="K563" s="38" t="str">
        <f>VLOOKUP(G563,'MITRA (REFERENSI)'!$A:$Z,15,FALSE)</f>
        <v>#N/A</v>
      </c>
      <c r="L563" s="38" t="str">
        <f>VLOOKUP(G563,'MITRA (REFERENSI)'!$A:$Z,15,FALSE)</f>
        <v>#N/A</v>
      </c>
      <c r="M563" s="38" t="str">
        <f>IF(B563=1,'KELAS (REFERENSI)'!M563,IF(B563=2,'KELAS (REFERENSI)'!M578,IF(B563=3,'KELAS (REFERENSI)'!M593,IF(B563=4,'KELAS (REFERENSI)'!M608,""))))</f>
        <v/>
      </c>
      <c r="N563" s="38" t="str">
        <f>IF(B563=1,'KELAS (REFERENSI)'!N563,IF(B563=2,'KELAS (REFERENSI)'!N578,IF(B563=3,'KELAS (REFERENSI)'!N593,IF(B563=4,'KELAS (REFERENSI)'!N608,""))))</f>
        <v/>
      </c>
      <c r="O563" s="38" t="str">
        <f>IF(B563=1,'KELAS (REFERENSI)'!O563,IF(B563=2,'KELAS (REFERENSI)'!O578,IF(B563=3,'KELAS (REFERENSI)'!O593,IF(B563=4,'KELAS (REFERENSI)'!O608,""))))</f>
        <v/>
      </c>
      <c r="P563" s="38" t="str">
        <f>IF(B563=1,'KELAS (REFERENSI)'!P563,IF(B563=2,'KELAS (REFERENSI)'!P578,IF(B563=3,'KELAS (REFERENSI)'!P593,IF(B563=4,'KELAS (REFERENSI)'!P608,""))))</f>
        <v/>
      </c>
      <c r="Q563" s="38" t="str">
        <f t="shared" si="4"/>
        <v>BPS Kota Jakarta Timur</v>
      </c>
      <c r="R563" s="38" t="str">
        <f t="shared" si="56"/>
        <v/>
      </c>
      <c r="S563" s="38" t="str">
        <f t="shared" ref="S563:T563" si="571">S562</f>
        <v>15 Juni sampai dengan 31 Agustus 2026</v>
      </c>
      <c r="T563" s="38" t="str">
        <f t="shared" si="571"/>
        <v>31 Agustus 2026</v>
      </c>
      <c r="U563" s="46"/>
      <c r="V563" s="46"/>
      <c r="W563" s="42"/>
      <c r="X563" s="42"/>
      <c r="Y563" s="42"/>
      <c r="Z563" s="42"/>
    </row>
    <row r="564" ht="15.75" customHeight="1">
      <c r="A564" s="36" t="s">
        <v>5626</v>
      </c>
      <c r="B564" s="43"/>
      <c r="C564" s="44"/>
      <c r="D564" s="47"/>
      <c r="E564" s="47"/>
      <c r="F564" s="39" t="str">
        <f t="shared" si="2"/>
        <v>PETUGAS.0563/SPK/SE/PPL/3172/2026</v>
      </c>
      <c r="G564" s="45"/>
      <c r="H564" s="39" t="str">
        <f>VLOOKUP(G564,'MITRA (REFERENSI)'!$A:$Z,16,FALSE)</f>
        <v>#N/A</v>
      </c>
      <c r="I564" s="39" t="str">
        <f>VLOOKUP(G564,'MITRA (REFERENSI)'!$A:$Z,25,FALSE)</f>
        <v>#N/A</v>
      </c>
      <c r="J564" s="38" t="str">
        <f>VLOOKUP(G564,'MITRA (REFERENSI)'!$A:$Z,26,FALSE)</f>
        <v>#N/A</v>
      </c>
      <c r="K564" s="38" t="str">
        <f>VLOOKUP(G564,'MITRA (REFERENSI)'!$A:$Z,15,FALSE)</f>
        <v>#N/A</v>
      </c>
      <c r="L564" s="38" t="str">
        <f>VLOOKUP(G564,'MITRA (REFERENSI)'!$A:$Z,15,FALSE)</f>
        <v>#N/A</v>
      </c>
      <c r="M564" s="38" t="str">
        <f>IF(B564=1,'KELAS (REFERENSI)'!M564,IF(B564=2,'KELAS (REFERENSI)'!M579,IF(B564=3,'KELAS (REFERENSI)'!M594,IF(B564=4,'KELAS (REFERENSI)'!M609,""))))</f>
        <v/>
      </c>
      <c r="N564" s="38" t="str">
        <f>IF(B564=1,'KELAS (REFERENSI)'!N564,IF(B564=2,'KELAS (REFERENSI)'!N579,IF(B564=3,'KELAS (REFERENSI)'!N594,IF(B564=4,'KELAS (REFERENSI)'!N609,""))))</f>
        <v/>
      </c>
      <c r="O564" s="38" t="str">
        <f>IF(B564=1,'KELAS (REFERENSI)'!O564,IF(B564=2,'KELAS (REFERENSI)'!O579,IF(B564=3,'KELAS (REFERENSI)'!O594,IF(B564=4,'KELAS (REFERENSI)'!O609,""))))</f>
        <v/>
      </c>
      <c r="P564" s="38" t="str">
        <f>IF(B564=1,'KELAS (REFERENSI)'!P564,IF(B564=2,'KELAS (REFERENSI)'!P579,IF(B564=3,'KELAS (REFERENSI)'!P594,IF(B564=4,'KELAS (REFERENSI)'!P609,""))))</f>
        <v/>
      </c>
      <c r="Q564" s="38" t="str">
        <f t="shared" si="4"/>
        <v>BPS Kota Jakarta Timur</v>
      </c>
      <c r="R564" s="38" t="str">
        <f t="shared" si="56"/>
        <v/>
      </c>
      <c r="S564" s="38" t="str">
        <f t="shared" ref="S564:T564" si="572">S563</f>
        <v>15 Juni sampai dengan 31 Agustus 2026</v>
      </c>
      <c r="T564" s="38" t="str">
        <f t="shared" si="572"/>
        <v>31 Agustus 2026</v>
      </c>
      <c r="U564" s="46"/>
      <c r="V564" s="46"/>
      <c r="W564" s="42"/>
      <c r="X564" s="42"/>
      <c r="Y564" s="42"/>
      <c r="Z564" s="42"/>
    </row>
    <row r="565" ht="15.75" customHeight="1">
      <c r="A565" s="36" t="s">
        <v>5627</v>
      </c>
      <c r="B565" s="43"/>
      <c r="C565" s="44"/>
      <c r="D565" s="47"/>
      <c r="E565" s="47"/>
      <c r="F565" s="39" t="str">
        <f t="shared" si="2"/>
        <v>PETUGAS.0564/SPK/SE/PPL/3172/2026</v>
      </c>
      <c r="G565" s="45"/>
      <c r="H565" s="39" t="str">
        <f>VLOOKUP(G565,'MITRA (REFERENSI)'!$A:$Z,16,FALSE)</f>
        <v>#N/A</v>
      </c>
      <c r="I565" s="39" t="str">
        <f>VLOOKUP(G565,'MITRA (REFERENSI)'!$A:$Z,25,FALSE)</f>
        <v>#N/A</v>
      </c>
      <c r="J565" s="38" t="str">
        <f>VLOOKUP(G565,'MITRA (REFERENSI)'!$A:$Z,26,FALSE)</f>
        <v>#N/A</v>
      </c>
      <c r="K565" s="38" t="str">
        <f>VLOOKUP(G565,'MITRA (REFERENSI)'!$A:$Z,15,FALSE)</f>
        <v>#N/A</v>
      </c>
      <c r="L565" s="38" t="str">
        <f>VLOOKUP(G565,'MITRA (REFERENSI)'!$A:$Z,15,FALSE)</f>
        <v>#N/A</v>
      </c>
      <c r="M565" s="38" t="str">
        <f>IF(B565=1,'KELAS (REFERENSI)'!M565,IF(B565=2,'KELAS (REFERENSI)'!M580,IF(B565=3,'KELAS (REFERENSI)'!M595,IF(B565=4,'KELAS (REFERENSI)'!M610,""))))</f>
        <v/>
      </c>
      <c r="N565" s="38" t="str">
        <f>IF(B565=1,'KELAS (REFERENSI)'!N565,IF(B565=2,'KELAS (REFERENSI)'!N580,IF(B565=3,'KELAS (REFERENSI)'!N595,IF(B565=4,'KELAS (REFERENSI)'!N610,""))))</f>
        <v/>
      </c>
      <c r="O565" s="38" t="str">
        <f>IF(B565=1,'KELAS (REFERENSI)'!O565,IF(B565=2,'KELAS (REFERENSI)'!O580,IF(B565=3,'KELAS (REFERENSI)'!O595,IF(B565=4,'KELAS (REFERENSI)'!O610,""))))</f>
        <v/>
      </c>
      <c r="P565" s="38" t="str">
        <f>IF(B565=1,'KELAS (REFERENSI)'!P565,IF(B565=2,'KELAS (REFERENSI)'!P580,IF(B565=3,'KELAS (REFERENSI)'!P595,IF(B565=4,'KELAS (REFERENSI)'!P610,""))))</f>
        <v/>
      </c>
      <c r="Q565" s="38" t="str">
        <f t="shared" si="4"/>
        <v>BPS Kota Jakarta Timur</v>
      </c>
      <c r="R565" s="38" t="str">
        <f t="shared" si="56"/>
        <v/>
      </c>
      <c r="S565" s="38" t="str">
        <f t="shared" ref="S565:T565" si="573">S564</f>
        <v>15 Juni sampai dengan 31 Agustus 2026</v>
      </c>
      <c r="T565" s="38" t="str">
        <f t="shared" si="573"/>
        <v>31 Agustus 2026</v>
      </c>
      <c r="U565" s="46"/>
      <c r="V565" s="46"/>
      <c r="W565" s="42"/>
      <c r="X565" s="42"/>
      <c r="Y565" s="42"/>
      <c r="Z565" s="42"/>
    </row>
    <row r="566" ht="15.75" customHeight="1">
      <c r="A566" s="36" t="s">
        <v>5628</v>
      </c>
      <c r="B566" s="43"/>
      <c r="C566" s="44"/>
      <c r="D566" s="47"/>
      <c r="E566" s="47"/>
      <c r="F566" s="39" t="str">
        <f t="shared" si="2"/>
        <v>PETUGAS.0565/SPK/SE/PPL/3172/2026</v>
      </c>
      <c r="G566" s="45"/>
      <c r="H566" s="39" t="str">
        <f>VLOOKUP(G566,'MITRA (REFERENSI)'!$A:$Z,16,FALSE)</f>
        <v>#N/A</v>
      </c>
      <c r="I566" s="39" t="str">
        <f>VLOOKUP(G566,'MITRA (REFERENSI)'!$A:$Z,25,FALSE)</f>
        <v>#N/A</v>
      </c>
      <c r="J566" s="38" t="str">
        <f>VLOOKUP(G566,'MITRA (REFERENSI)'!$A:$Z,26,FALSE)</f>
        <v>#N/A</v>
      </c>
      <c r="K566" s="38" t="str">
        <f>VLOOKUP(G566,'MITRA (REFERENSI)'!$A:$Z,15,FALSE)</f>
        <v>#N/A</v>
      </c>
      <c r="L566" s="38" t="str">
        <f>VLOOKUP(G566,'MITRA (REFERENSI)'!$A:$Z,15,FALSE)</f>
        <v>#N/A</v>
      </c>
      <c r="M566" s="38" t="str">
        <f>IF(B566=1,'KELAS (REFERENSI)'!M566,IF(B566=2,'KELAS (REFERENSI)'!M581,IF(B566=3,'KELAS (REFERENSI)'!M596,IF(B566=4,'KELAS (REFERENSI)'!M611,""))))</f>
        <v/>
      </c>
      <c r="N566" s="38" t="str">
        <f>IF(B566=1,'KELAS (REFERENSI)'!N566,IF(B566=2,'KELAS (REFERENSI)'!N581,IF(B566=3,'KELAS (REFERENSI)'!N596,IF(B566=4,'KELAS (REFERENSI)'!N611,""))))</f>
        <v/>
      </c>
      <c r="O566" s="38" t="str">
        <f>IF(B566=1,'KELAS (REFERENSI)'!O566,IF(B566=2,'KELAS (REFERENSI)'!O581,IF(B566=3,'KELAS (REFERENSI)'!O596,IF(B566=4,'KELAS (REFERENSI)'!O611,""))))</f>
        <v/>
      </c>
      <c r="P566" s="38" t="str">
        <f>IF(B566=1,'KELAS (REFERENSI)'!P566,IF(B566=2,'KELAS (REFERENSI)'!P581,IF(B566=3,'KELAS (REFERENSI)'!P596,IF(B566=4,'KELAS (REFERENSI)'!P611,""))))</f>
        <v/>
      </c>
      <c r="Q566" s="38" t="str">
        <f t="shared" si="4"/>
        <v>BPS Kota Jakarta Timur</v>
      </c>
      <c r="R566" s="38" t="str">
        <f t="shared" si="56"/>
        <v/>
      </c>
      <c r="S566" s="38" t="str">
        <f t="shared" ref="S566:T566" si="574">S565</f>
        <v>15 Juni sampai dengan 31 Agustus 2026</v>
      </c>
      <c r="T566" s="38" t="str">
        <f t="shared" si="574"/>
        <v>31 Agustus 2026</v>
      </c>
      <c r="U566" s="46"/>
      <c r="V566" s="46"/>
      <c r="W566" s="42"/>
      <c r="X566" s="42"/>
      <c r="Y566" s="42"/>
      <c r="Z566" s="42"/>
    </row>
    <row r="567" ht="15.75" customHeight="1">
      <c r="A567" s="36" t="s">
        <v>5629</v>
      </c>
      <c r="B567" s="43"/>
      <c r="C567" s="44"/>
      <c r="D567" s="47"/>
      <c r="E567" s="47"/>
      <c r="F567" s="39" t="str">
        <f t="shared" si="2"/>
        <v>PETUGAS.0566/SPK/SE/PPL/3172/2026</v>
      </c>
      <c r="G567" s="45"/>
      <c r="H567" s="39" t="str">
        <f>VLOOKUP(G567,'MITRA (REFERENSI)'!$A:$Z,16,FALSE)</f>
        <v>#N/A</v>
      </c>
      <c r="I567" s="39" t="str">
        <f>VLOOKUP(G567,'MITRA (REFERENSI)'!$A:$Z,25,FALSE)</f>
        <v>#N/A</v>
      </c>
      <c r="J567" s="38" t="str">
        <f>VLOOKUP(G567,'MITRA (REFERENSI)'!$A:$Z,26,FALSE)</f>
        <v>#N/A</v>
      </c>
      <c r="K567" s="38" t="str">
        <f>VLOOKUP(G567,'MITRA (REFERENSI)'!$A:$Z,15,FALSE)</f>
        <v>#N/A</v>
      </c>
      <c r="L567" s="38" t="str">
        <f>VLOOKUP(G567,'MITRA (REFERENSI)'!$A:$Z,15,FALSE)</f>
        <v>#N/A</v>
      </c>
      <c r="M567" s="38" t="str">
        <f>IF(B567=1,'KELAS (REFERENSI)'!M567,IF(B567=2,'KELAS (REFERENSI)'!M582,IF(B567=3,'KELAS (REFERENSI)'!M597,IF(B567=4,'KELAS (REFERENSI)'!M612,""))))</f>
        <v/>
      </c>
      <c r="N567" s="38" t="str">
        <f>IF(B567=1,'KELAS (REFERENSI)'!N567,IF(B567=2,'KELAS (REFERENSI)'!N582,IF(B567=3,'KELAS (REFERENSI)'!N597,IF(B567=4,'KELAS (REFERENSI)'!N612,""))))</f>
        <v/>
      </c>
      <c r="O567" s="38" t="str">
        <f>IF(B567=1,'KELAS (REFERENSI)'!O567,IF(B567=2,'KELAS (REFERENSI)'!O582,IF(B567=3,'KELAS (REFERENSI)'!O597,IF(B567=4,'KELAS (REFERENSI)'!O612,""))))</f>
        <v/>
      </c>
      <c r="P567" s="38" t="str">
        <f>IF(B567=1,'KELAS (REFERENSI)'!P567,IF(B567=2,'KELAS (REFERENSI)'!P582,IF(B567=3,'KELAS (REFERENSI)'!P597,IF(B567=4,'KELAS (REFERENSI)'!P612,""))))</f>
        <v/>
      </c>
      <c r="Q567" s="38" t="str">
        <f t="shared" si="4"/>
        <v>BPS Kota Jakarta Timur</v>
      </c>
      <c r="R567" s="38" t="str">
        <f t="shared" si="56"/>
        <v/>
      </c>
      <c r="S567" s="38" t="str">
        <f t="shared" ref="S567:T567" si="575">S566</f>
        <v>15 Juni sampai dengan 31 Agustus 2026</v>
      </c>
      <c r="T567" s="38" t="str">
        <f t="shared" si="575"/>
        <v>31 Agustus 2026</v>
      </c>
      <c r="U567" s="46"/>
      <c r="V567" s="46"/>
      <c r="W567" s="42"/>
      <c r="X567" s="42"/>
      <c r="Y567" s="42"/>
      <c r="Z567" s="42"/>
    </row>
    <row r="568" ht="15.75" customHeight="1">
      <c r="A568" s="36" t="s">
        <v>5630</v>
      </c>
      <c r="B568" s="43"/>
      <c r="C568" s="44"/>
      <c r="D568" s="47"/>
      <c r="E568" s="47"/>
      <c r="F568" s="39" t="str">
        <f t="shared" si="2"/>
        <v>PETUGAS.0567/SPK/SE/PPL/3172/2026</v>
      </c>
      <c r="G568" s="45"/>
      <c r="H568" s="39" t="str">
        <f>VLOOKUP(G568,'MITRA (REFERENSI)'!$A:$Z,16,FALSE)</f>
        <v>#N/A</v>
      </c>
      <c r="I568" s="39" t="str">
        <f>VLOOKUP(G568,'MITRA (REFERENSI)'!$A:$Z,25,FALSE)</f>
        <v>#N/A</v>
      </c>
      <c r="J568" s="38" t="str">
        <f>VLOOKUP(G568,'MITRA (REFERENSI)'!$A:$Z,26,FALSE)</f>
        <v>#N/A</v>
      </c>
      <c r="K568" s="38" t="str">
        <f>VLOOKUP(G568,'MITRA (REFERENSI)'!$A:$Z,15,FALSE)</f>
        <v>#N/A</v>
      </c>
      <c r="L568" s="38" t="str">
        <f>VLOOKUP(G568,'MITRA (REFERENSI)'!$A:$Z,15,FALSE)</f>
        <v>#N/A</v>
      </c>
      <c r="M568" s="38" t="str">
        <f>IF(B568=1,'KELAS (REFERENSI)'!M568,IF(B568=2,'KELAS (REFERENSI)'!M583,IF(B568=3,'KELAS (REFERENSI)'!M598,IF(B568=4,'KELAS (REFERENSI)'!M613,""))))</f>
        <v/>
      </c>
      <c r="N568" s="38" t="str">
        <f>IF(B568=1,'KELAS (REFERENSI)'!N568,IF(B568=2,'KELAS (REFERENSI)'!N583,IF(B568=3,'KELAS (REFERENSI)'!N598,IF(B568=4,'KELAS (REFERENSI)'!N613,""))))</f>
        <v/>
      </c>
      <c r="O568" s="38" t="str">
        <f>IF(B568=1,'KELAS (REFERENSI)'!O568,IF(B568=2,'KELAS (REFERENSI)'!O583,IF(B568=3,'KELAS (REFERENSI)'!O598,IF(B568=4,'KELAS (REFERENSI)'!O613,""))))</f>
        <v/>
      </c>
      <c r="P568" s="38" t="str">
        <f>IF(B568=1,'KELAS (REFERENSI)'!P568,IF(B568=2,'KELAS (REFERENSI)'!P583,IF(B568=3,'KELAS (REFERENSI)'!P598,IF(B568=4,'KELAS (REFERENSI)'!P613,""))))</f>
        <v/>
      </c>
      <c r="Q568" s="38" t="str">
        <f t="shared" si="4"/>
        <v>BPS Kota Jakarta Timur</v>
      </c>
      <c r="R568" s="38" t="str">
        <f t="shared" si="56"/>
        <v/>
      </c>
      <c r="S568" s="38" t="str">
        <f t="shared" ref="S568:T568" si="576">S567</f>
        <v>15 Juni sampai dengan 31 Agustus 2026</v>
      </c>
      <c r="T568" s="38" t="str">
        <f t="shared" si="576"/>
        <v>31 Agustus 2026</v>
      </c>
      <c r="U568" s="46"/>
      <c r="V568" s="46"/>
      <c r="W568" s="42"/>
      <c r="X568" s="42"/>
      <c r="Y568" s="42"/>
      <c r="Z568" s="42"/>
    </row>
    <row r="569" ht="15.75" customHeight="1">
      <c r="A569" s="36" t="s">
        <v>5631</v>
      </c>
      <c r="B569" s="43"/>
      <c r="C569" s="44"/>
      <c r="D569" s="47"/>
      <c r="E569" s="47"/>
      <c r="F569" s="39" t="str">
        <f t="shared" si="2"/>
        <v>PETUGAS.0568/SPK/SE/PPL/3172/2026</v>
      </c>
      <c r="G569" s="45"/>
      <c r="H569" s="39" t="str">
        <f>VLOOKUP(G569,'MITRA (REFERENSI)'!$A:$Z,16,FALSE)</f>
        <v>#N/A</v>
      </c>
      <c r="I569" s="39" t="str">
        <f>VLOOKUP(G569,'MITRA (REFERENSI)'!$A:$Z,25,FALSE)</f>
        <v>#N/A</v>
      </c>
      <c r="J569" s="38" t="str">
        <f>VLOOKUP(G569,'MITRA (REFERENSI)'!$A:$Z,26,FALSE)</f>
        <v>#N/A</v>
      </c>
      <c r="K569" s="38" t="str">
        <f>VLOOKUP(G569,'MITRA (REFERENSI)'!$A:$Z,15,FALSE)</f>
        <v>#N/A</v>
      </c>
      <c r="L569" s="38" t="str">
        <f>VLOOKUP(G569,'MITRA (REFERENSI)'!$A:$Z,15,FALSE)</f>
        <v>#N/A</v>
      </c>
      <c r="M569" s="38" t="str">
        <f>IF(B569=1,'KELAS (REFERENSI)'!M569,IF(B569=2,'KELAS (REFERENSI)'!M584,IF(B569=3,'KELAS (REFERENSI)'!M599,IF(B569=4,'KELAS (REFERENSI)'!M614,""))))</f>
        <v/>
      </c>
      <c r="N569" s="38" t="str">
        <f>IF(B569=1,'KELAS (REFERENSI)'!N569,IF(B569=2,'KELAS (REFERENSI)'!N584,IF(B569=3,'KELAS (REFERENSI)'!N599,IF(B569=4,'KELAS (REFERENSI)'!N614,""))))</f>
        <v/>
      </c>
      <c r="O569" s="38" t="str">
        <f>IF(B569=1,'KELAS (REFERENSI)'!O569,IF(B569=2,'KELAS (REFERENSI)'!O584,IF(B569=3,'KELAS (REFERENSI)'!O599,IF(B569=4,'KELAS (REFERENSI)'!O614,""))))</f>
        <v/>
      </c>
      <c r="P569" s="38" t="str">
        <f>IF(B569=1,'KELAS (REFERENSI)'!P569,IF(B569=2,'KELAS (REFERENSI)'!P584,IF(B569=3,'KELAS (REFERENSI)'!P599,IF(B569=4,'KELAS (REFERENSI)'!P614,""))))</f>
        <v/>
      </c>
      <c r="Q569" s="38" t="str">
        <f t="shared" si="4"/>
        <v>BPS Kota Jakarta Timur</v>
      </c>
      <c r="R569" s="38" t="str">
        <f t="shared" si="56"/>
        <v/>
      </c>
      <c r="S569" s="38" t="str">
        <f t="shared" ref="S569:T569" si="577">S568</f>
        <v>15 Juni sampai dengan 31 Agustus 2026</v>
      </c>
      <c r="T569" s="38" t="str">
        <f t="shared" si="577"/>
        <v>31 Agustus 2026</v>
      </c>
      <c r="U569" s="46"/>
      <c r="V569" s="46"/>
      <c r="W569" s="42"/>
      <c r="X569" s="42"/>
      <c r="Y569" s="42"/>
      <c r="Z569" s="42"/>
    </row>
    <row r="570" ht="15.75" customHeight="1">
      <c r="A570" s="36" t="s">
        <v>5632</v>
      </c>
      <c r="B570" s="43"/>
      <c r="C570" s="44"/>
      <c r="D570" s="47"/>
      <c r="E570" s="47"/>
      <c r="F570" s="39" t="str">
        <f t="shared" si="2"/>
        <v>PETUGAS.0569/SPK/SE/PPL/3172/2026</v>
      </c>
      <c r="G570" s="45"/>
      <c r="H570" s="39" t="str">
        <f>VLOOKUP(G570,'MITRA (REFERENSI)'!$A:$Z,16,FALSE)</f>
        <v>#N/A</v>
      </c>
      <c r="I570" s="39" t="str">
        <f>VLOOKUP(G570,'MITRA (REFERENSI)'!$A:$Z,25,FALSE)</f>
        <v>#N/A</v>
      </c>
      <c r="J570" s="38" t="str">
        <f>VLOOKUP(G570,'MITRA (REFERENSI)'!$A:$Z,26,FALSE)</f>
        <v>#N/A</v>
      </c>
      <c r="K570" s="38" t="str">
        <f>VLOOKUP(G570,'MITRA (REFERENSI)'!$A:$Z,15,FALSE)</f>
        <v>#N/A</v>
      </c>
      <c r="L570" s="38" t="str">
        <f>VLOOKUP(G570,'MITRA (REFERENSI)'!$A:$Z,15,FALSE)</f>
        <v>#N/A</v>
      </c>
      <c r="M570" s="38" t="str">
        <f>IF(B570=1,'KELAS (REFERENSI)'!M570,IF(B570=2,'KELAS (REFERENSI)'!M585,IF(B570=3,'KELAS (REFERENSI)'!M600,IF(B570=4,'KELAS (REFERENSI)'!M615,""))))</f>
        <v/>
      </c>
      <c r="N570" s="38" t="str">
        <f>IF(B570=1,'KELAS (REFERENSI)'!N570,IF(B570=2,'KELAS (REFERENSI)'!N585,IF(B570=3,'KELAS (REFERENSI)'!N600,IF(B570=4,'KELAS (REFERENSI)'!N615,""))))</f>
        <v/>
      </c>
      <c r="O570" s="38" t="str">
        <f>IF(B570=1,'KELAS (REFERENSI)'!O570,IF(B570=2,'KELAS (REFERENSI)'!O585,IF(B570=3,'KELAS (REFERENSI)'!O600,IF(B570=4,'KELAS (REFERENSI)'!O615,""))))</f>
        <v/>
      </c>
      <c r="P570" s="38" t="str">
        <f>IF(B570=1,'KELAS (REFERENSI)'!P570,IF(B570=2,'KELAS (REFERENSI)'!P585,IF(B570=3,'KELAS (REFERENSI)'!P600,IF(B570=4,'KELAS (REFERENSI)'!P615,""))))</f>
        <v/>
      </c>
      <c r="Q570" s="38" t="str">
        <f t="shared" si="4"/>
        <v>BPS Kota Jakarta Timur</v>
      </c>
      <c r="R570" s="38" t="str">
        <f t="shared" si="56"/>
        <v/>
      </c>
      <c r="S570" s="38" t="str">
        <f t="shared" ref="S570:T570" si="578">S569</f>
        <v>15 Juni sampai dengan 31 Agustus 2026</v>
      </c>
      <c r="T570" s="38" t="str">
        <f t="shared" si="578"/>
        <v>31 Agustus 2026</v>
      </c>
      <c r="U570" s="46"/>
      <c r="V570" s="46"/>
      <c r="W570" s="42"/>
      <c r="X570" s="42"/>
      <c r="Y570" s="42"/>
      <c r="Z570" s="42"/>
    </row>
    <row r="571" ht="15.75" customHeight="1">
      <c r="A571" s="36" t="s">
        <v>5633</v>
      </c>
      <c r="B571" s="43"/>
      <c r="C571" s="44"/>
      <c r="D571" s="47"/>
      <c r="E571" s="47"/>
      <c r="F571" s="39" t="str">
        <f t="shared" si="2"/>
        <v>PETUGAS.0570/SPK/SE/PPL/3172/2026</v>
      </c>
      <c r="G571" s="45"/>
      <c r="H571" s="39" t="str">
        <f>VLOOKUP(G571,'MITRA (REFERENSI)'!$A:$Z,16,FALSE)</f>
        <v>#N/A</v>
      </c>
      <c r="I571" s="39" t="str">
        <f>VLOOKUP(G571,'MITRA (REFERENSI)'!$A:$Z,25,FALSE)</f>
        <v>#N/A</v>
      </c>
      <c r="J571" s="38" t="str">
        <f>VLOOKUP(G571,'MITRA (REFERENSI)'!$A:$Z,26,FALSE)</f>
        <v>#N/A</v>
      </c>
      <c r="K571" s="38" t="str">
        <f>VLOOKUP(G571,'MITRA (REFERENSI)'!$A:$Z,15,FALSE)</f>
        <v>#N/A</v>
      </c>
      <c r="L571" s="38" t="str">
        <f>VLOOKUP(G571,'MITRA (REFERENSI)'!$A:$Z,15,FALSE)</f>
        <v>#N/A</v>
      </c>
      <c r="M571" s="38" t="str">
        <f>IF(B571=1,'KELAS (REFERENSI)'!M571,IF(B571=2,'KELAS (REFERENSI)'!M586,IF(B571=3,'KELAS (REFERENSI)'!M601,IF(B571=4,'KELAS (REFERENSI)'!M616,""))))</f>
        <v/>
      </c>
      <c r="N571" s="38" t="str">
        <f>IF(B571=1,'KELAS (REFERENSI)'!N571,IF(B571=2,'KELAS (REFERENSI)'!N586,IF(B571=3,'KELAS (REFERENSI)'!N601,IF(B571=4,'KELAS (REFERENSI)'!N616,""))))</f>
        <v/>
      </c>
      <c r="O571" s="38" t="str">
        <f>IF(B571=1,'KELAS (REFERENSI)'!O571,IF(B571=2,'KELAS (REFERENSI)'!O586,IF(B571=3,'KELAS (REFERENSI)'!O601,IF(B571=4,'KELAS (REFERENSI)'!O616,""))))</f>
        <v/>
      </c>
      <c r="P571" s="38" t="str">
        <f>IF(B571=1,'KELAS (REFERENSI)'!P571,IF(B571=2,'KELAS (REFERENSI)'!P586,IF(B571=3,'KELAS (REFERENSI)'!P601,IF(B571=4,'KELAS (REFERENSI)'!P616,""))))</f>
        <v/>
      </c>
      <c r="Q571" s="38" t="str">
        <f t="shared" si="4"/>
        <v>BPS Kota Jakarta Timur</v>
      </c>
      <c r="R571" s="38" t="str">
        <f t="shared" si="56"/>
        <v/>
      </c>
      <c r="S571" s="38" t="str">
        <f t="shared" ref="S571:T571" si="579">S570</f>
        <v>15 Juni sampai dengan 31 Agustus 2026</v>
      </c>
      <c r="T571" s="38" t="str">
        <f t="shared" si="579"/>
        <v>31 Agustus 2026</v>
      </c>
      <c r="U571" s="46"/>
      <c r="V571" s="46"/>
      <c r="W571" s="42"/>
      <c r="X571" s="42"/>
      <c r="Y571" s="42"/>
      <c r="Z571" s="42"/>
    </row>
    <row r="572" ht="15.75" customHeight="1">
      <c r="A572" s="36" t="s">
        <v>5634</v>
      </c>
      <c r="B572" s="43"/>
      <c r="C572" s="44"/>
      <c r="D572" s="47"/>
      <c r="E572" s="47"/>
      <c r="F572" s="39" t="str">
        <f t="shared" si="2"/>
        <v>PETUGAS.0571/SPK/SE/PPL/3172/2026</v>
      </c>
      <c r="G572" s="45"/>
      <c r="H572" s="39" t="str">
        <f>VLOOKUP(G572,'MITRA (REFERENSI)'!$A:$Z,16,FALSE)</f>
        <v>#N/A</v>
      </c>
      <c r="I572" s="39" t="str">
        <f>VLOOKUP(G572,'MITRA (REFERENSI)'!$A:$Z,25,FALSE)</f>
        <v>#N/A</v>
      </c>
      <c r="J572" s="38" t="str">
        <f>VLOOKUP(G572,'MITRA (REFERENSI)'!$A:$Z,26,FALSE)</f>
        <v>#N/A</v>
      </c>
      <c r="K572" s="38" t="str">
        <f>VLOOKUP(G572,'MITRA (REFERENSI)'!$A:$Z,15,FALSE)</f>
        <v>#N/A</v>
      </c>
      <c r="L572" s="38" t="str">
        <f>VLOOKUP(G572,'MITRA (REFERENSI)'!$A:$Z,15,FALSE)</f>
        <v>#N/A</v>
      </c>
      <c r="M572" s="38" t="str">
        <f>IF(B572=1,'KELAS (REFERENSI)'!M572,IF(B572=2,'KELAS (REFERENSI)'!M587,IF(B572=3,'KELAS (REFERENSI)'!M602,IF(B572=4,'KELAS (REFERENSI)'!M617,""))))</f>
        <v/>
      </c>
      <c r="N572" s="38" t="str">
        <f>IF(B572=1,'KELAS (REFERENSI)'!N572,IF(B572=2,'KELAS (REFERENSI)'!N587,IF(B572=3,'KELAS (REFERENSI)'!N602,IF(B572=4,'KELAS (REFERENSI)'!N617,""))))</f>
        <v/>
      </c>
      <c r="O572" s="38" t="str">
        <f>IF(B572=1,'KELAS (REFERENSI)'!O572,IF(B572=2,'KELAS (REFERENSI)'!O587,IF(B572=3,'KELAS (REFERENSI)'!O602,IF(B572=4,'KELAS (REFERENSI)'!O617,""))))</f>
        <v/>
      </c>
      <c r="P572" s="38" t="str">
        <f>IF(B572=1,'KELAS (REFERENSI)'!P572,IF(B572=2,'KELAS (REFERENSI)'!P587,IF(B572=3,'KELAS (REFERENSI)'!P602,IF(B572=4,'KELAS (REFERENSI)'!P617,""))))</f>
        <v/>
      </c>
      <c r="Q572" s="38" t="str">
        <f t="shared" si="4"/>
        <v>BPS Kota Jakarta Timur</v>
      </c>
      <c r="R572" s="38" t="str">
        <f t="shared" si="56"/>
        <v/>
      </c>
      <c r="S572" s="38" t="str">
        <f t="shared" ref="S572:T572" si="580">S571</f>
        <v>15 Juni sampai dengan 31 Agustus 2026</v>
      </c>
      <c r="T572" s="38" t="str">
        <f t="shared" si="580"/>
        <v>31 Agustus 2026</v>
      </c>
      <c r="U572" s="46"/>
      <c r="V572" s="46"/>
      <c r="W572" s="42"/>
      <c r="X572" s="42"/>
      <c r="Y572" s="42"/>
      <c r="Z572" s="42"/>
    </row>
    <row r="573" ht="15.75" customHeight="1">
      <c r="A573" s="36" t="s">
        <v>5635</v>
      </c>
      <c r="B573" s="43"/>
      <c r="C573" s="44"/>
      <c r="D573" s="47"/>
      <c r="E573" s="47"/>
      <c r="F573" s="39" t="str">
        <f t="shared" si="2"/>
        <v>PETUGAS.0572/SPK/SE/PPL/3172/2026</v>
      </c>
      <c r="G573" s="45"/>
      <c r="H573" s="39" t="str">
        <f>VLOOKUP(G573,'MITRA (REFERENSI)'!$A:$Z,16,FALSE)</f>
        <v>#N/A</v>
      </c>
      <c r="I573" s="39" t="str">
        <f>VLOOKUP(G573,'MITRA (REFERENSI)'!$A:$Z,25,FALSE)</f>
        <v>#N/A</v>
      </c>
      <c r="J573" s="38" t="str">
        <f>VLOOKUP(G573,'MITRA (REFERENSI)'!$A:$Z,26,FALSE)</f>
        <v>#N/A</v>
      </c>
      <c r="K573" s="38" t="str">
        <f>VLOOKUP(G573,'MITRA (REFERENSI)'!$A:$Z,15,FALSE)</f>
        <v>#N/A</v>
      </c>
      <c r="L573" s="38" t="str">
        <f>VLOOKUP(G573,'MITRA (REFERENSI)'!$A:$Z,15,FALSE)</f>
        <v>#N/A</v>
      </c>
      <c r="M573" s="38" t="str">
        <f>IF(B573=1,'KELAS (REFERENSI)'!M573,IF(B573=2,'KELAS (REFERENSI)'!M588,IF(B573=3,'KELAS (REFERENSI)'!M603,IF(B573=4,'KELAS (REFERENSI)'!M618,""))))</f>
        <v/>
      </c>
      <c r="N573" s="38" t="str">
        <f>IF(B573=1,'KELAS (REFERENSI)'!N573,IF(B573=2,'KELAS (REFERENSI)'!N588,IF(B573=3,'KELAS (REFERENSI)'!N603,IF(B573=4,'KELAS (REFERENSI)'!N618,""))))</f>
        <v/>
      </c>
      <c r="O573" s="38" t="str">
        <f>IF(B573=1,'KELAS (REFERENSI)'!O573,IF(B573=2,'KELAS (REFERENSI)'!O588,IF(B573=3,'KELAS (REFERENSI)'!O603,IF(B573=4,'KELAS (REFERENSI)'!O618,""))))</f>
        <v/>
      </c>
      <c r="P573" s="38" t="str">
        <f>IF(B573=1,'KELAS (REFERENSI)'!P573,IF(B573=2,'KELAS (REFERENSI)'!P588,IF(B573=3,'KELAS (REFERENSI)'!P603,IF(B573=4,'KELAS (REFERENSI)'!P618,""))))</f>
        <v/>
      </c>
      <c r="Q573" s="38" t="str">
        <f t="shared" si="4"/>
        <v>BPS Kota Jakarta Timur</v>
      </c>
      <c r="R573" s="38" t="str">
        <f t="shared" si="56"/>
        <v/>
      </c>
      <c r="S573" s="38" t="str">
        <f t="shared" ref="S573:T573" si="581">S572</f>
        <v>15 Juni sampai dengan 31 Agustus 2026</v>
      </c>
      <c r="T573" s="38" t="str">
        <f t="shared" si="581"/>
        <v>31 Agustus 2026</v>
      </c>
      <c r="U573" s="46"/>
      <c r="V573" s="46"/>
      <c r="W573" s="42"/>
      <c r="X573" s="42"/>
      <c r="Y573" s="42"/>
      <c r="Z573" s="42"/>
    </row>
    <row r="574" ht="15.75" customHeight="1">
      <c r="A574" s="36" t="s">
        <v>5636</v>
      </c>
      <c r="B574" s="43"/>
      <c r="C574" s="44"/>
      <c r="D574" s="47"/>
      <c r="E574" s="47"/>
      <c r="F574" s="39" t="str">
        <f t="shared" si="2"/>
        <v>PETUGAS.0573/SPK/SE/PPL/3172/2026</v>
      </c>
      <c r="G574" s="45"/>
      <c r="H574" s="39" t="str">
        <f>VLOOKUP(G574,'MITRA (REFERENSI)'!$A:$Z,16,FALSE)</f>
        <v>#N/A</v>
      </c>
      <c r="I574" s="39" t="str">
        <f>VLOOKUP(G574,'MITRA (REFERENSI)'!$A:$Z,25,FALSE)</f>
        <v>#N/A</v>
      </c>
      <c r="J574" s="38" t="str">
        <f>VLOOKUP(G574,'MITRA (REFERENSI)'!$A:$Z,26,FALSE)</f>
        <v>#N/A</v>
      </c>
      <c r="K574" s="38" t="str">
        <f>VLOOKUP(G574,'MITRA (REFERENSI)'!$A:$Z,15,FALSE)</f>
        <v>#N/A</v>
      </c>
      <c r="L574" s="38" t="str">
        <f>VLOOKUP(G574,'MITRA (REFERENSI)'!$A:$Z,15,FALSE)</f>
        <v>#N/A</v>
      </c>
      <c r="M574" s="38" t="str">
        <f>IF(B574=1,'KELAS (REFERENSI)'!M574,IF(B574=2,'KELAS (REFERENSI)'!M589,IF(B574=3,'KELAS (REFERENSI)'!M604,IF(B574=4,'KELAS (REFERENSI)'!M619,""))))</f>
        <v/>
      </c>
      <c r="N574" s="38" t="str">
        <f>IF(B574=1,'KELAS (REFERENSI)'!N574,IF(B574=2,'KELAS (REFERENSI)'!N589,IF(B574=3,'KELAS (REFERENSI)'!N604,IF(B574=4,'KELAS (REFERENSI)'!N619,""))))</f>
        <v/>
      </c>
      <c r="O574" s="38" t="str">
        <f>IF(B574=1,'KELAS (REFERENSI)'!O574,IF(B574=2,'KELAS (REFERENSI)'!O589,IF(B574=3,'KELAS (REFERENSI)'!O604,IF(B574=4,'KELAS (REFERENSI)'!O619,""))))</f>
        <v/>
      </c>
      <c r="P574" s="38" t="str">
        <f>IF(B574=1,'KELAS (REFERENSI)'!P574,IF(B574=2,'KELAS (REFERENSI)'!P589,IF(B574=3,'KELAS (REFERENSI)'!P604,IF(B574=4,'KELAS (REFERENSI)'!P619,""))))</f>
        <v/>
      </c>
      <c r="Q574" s="38" t="str">
        <f t="shared" si="4"/>
        <v>BPS Kota Jakarta Timur</v>
      </c>
      <c r="R574" s="38" t="str">
        <f t="shared" si="56"/>
        <v/>
      </c>
      <c r="S574" s="38" t="str">
        <f t="shared" ref="S574:T574" si="582">S573</f>
        <v>15 Juni sampai dengan 31 Agustus 2026</v>
      </c>
      <c r="T574" s="38" t="str">
        <f t="shared" si="582"/>
        <v>31 Agustus 2026</v>
      </c>
      <c r="U574" s="46"/>
      <c r="V574" s="46"/>
      <c r="W574" s="42"/>
      <c r="X574" s="42"/>
      <c r="Y574" s="42"/>
      <c r="Z574" s="42"/>
    </row>
    <row r="575" ht="15.75" customHeight="1">
      <c r="A575" s="36" t="s">
        <v>5637</v>
      </c>
      <c r="B575" s="43"/>
      <c r="C575" s="44"/>
      <c r="D575" s="47"/>
      <c r="E575" s="47"/>
      <c r="F575" s="39" t="str">
        <f t="shared" si="2"/>
        <v>PETUGAS.0574/SPK/SE/PPL/3172/2026</v>
      </c>
      <c r="G575" s="45"/>
      <c r="H575" s="39" t="str">
        <f>VLOOKUP(G575,'MITRA (REFERENSI)'!$A:$Z,16,FALSE)</f>
        <v>#N/A</v>
      </c>
      <c r="I575" s="39" t="str">
        <f>VLOOKUP(G575,'MITRA (REFERENSI)'!$A:$Z,25,FALSE)</f>
        <v>#N/A</v>
      </c>
      <c r="J575" s="38" t="str">
        <f>VLOOKUP(G575,'MITRA (REFERENSI)'!$A:$Z,26,FALSE)</f>
        <v>#N/A</v>
      </c>
      <c r="K575" s="38" t="str">
        <f>VLOOKUP(G575,'MITRA (REFERENSI)'!$A:$Z,15,FALSE)</f>
        <v>#N/A</v>
      </c>
      <c r="L575" s="38" t="str">
        <f>VLOOKUP(G575,'MITRA (REFERENSI)'!$A:$Z,15,FALSE)</f>
        <v>#N/A</v>
      </c>
      <c r="M575" s="38" t="str">
        <f>IF(B575=1,'KELAS (REFERENSI)'!M575,IF(B575=2,'KELAS (REFERENSI)'!M590,IF(B575=3,'KELAS (REFERENSI)'!M605,IF(B575=4,'KELAS (REFERENSI)'!M620,""))))</f>
        <v/>
      </c>
      <c r="N575" s="38" t="str">
        <f>IF(B575=1,'KELAS (REFERENSI)'!N575,IF(B575=2,'KELAS (REFERENSI)'!N590,IF(B575=3,'KELAS (REFERENSI)'!N605,IF(B575=4,'KELAS (REFERENSI)'!N620,""))))</f>
        <v/>
      </c>
      <c r="O575" s="38" t="str">
        <f>IF(B575=1,'KELAS (REFERENSI)'!O575,IF(B575=2,'KELAS (REFERENSI)'!O590,IF(B575=3,'KELAS (REFERENSI)'!O605,IF(B575=4,'KELAS (REFERENSI)'!O620,""))))</f>
        <v/>
      </c>
      <c r="P575" s="38" t="str">
        <f>IF(B575=1,'KELAS (REFERENSI)'!P575,IF(B575=2,'KELAS (REFERENSI)'!P590,IF(B575=3,'KELAS (REFERENSI)'!P605,IF(B575=4,'KELAS (REFERENSI)'!P620,""))))</f>
        <v/>
      </c>
      <c r="Q575" s="38" t="str">
        <f t="shared" si="4"/>
        <v>BPS Kota Jakarta Timur</v>
      </c>
      <c r="R575" s="38" t="str">
        <f t="shared" si="56"/>
        <v/>
      </c>
      <c r="S575" s="38" t="str">
        <f t="shared" ref="S575:T575" si="583">S574</f>
        <v>15 Juni sampai dengan 31 Agustus 2026</v>
      </c>
      <c r="T575" s="38" t="str">
        <f t="shared" si="583"/>
        <v>31 Agustus 2026</v>
      </c>
      <c r="U575" s="46"/>
      <c r="V575" s="46"/>
      <c r="W575" s="42"/>
      <c r="X575" s="42"/>
      <c r="Y575" s="42"/>
      <c r="Z575" s="42"/>
    </row>
    <row r="576" ht="15.75" customHeight="1">
      <c r="A576" s="36" t="s">
        <v>5638</v>
      </c>
      <c r="B576" s="43"/>
      <c r="C576" s="44"/>
      <c r="D576" s="47"/>
      <c r="E576" s="47"/>
      <c r="F576" s="39" t="str">
        <f t="shared" si="2"/>
        <v>PETUGAS.0575/SPK/SE/PPL/3172/2026</v>
      </c>
      <c r="G576" s="45"/>
      <c r="H576" s="39" t="str">
        <f>VLOOKUP(G576,'MITRA (REFERENSI)'!$A:$Z,16,FALSE)</f>
        <v>#N/A</v>
      </c>
      <c r="I576" s="39" t="str">
        <f>VLOOKUP(G576,'MITRA (REFERENSI)'!$A:$Z,25,FALSE)</f>
        <v>#N/A</v>
      </c>
      <c r="J576" s="38" t="str">
        <f>VLOOKUP(G576,'MITRA (REFERENSI)'!$A:$Z,26,FALSE)</f>
        <v>#N/A</v>
      </c>
      <c r="K576" s="38" t="str">
        <f>VLOOKUP(G576,'MITRA (REFERENSI)'!$A:$Z,15,FALSE)</f>
        <v>#N/A</v>
      </c>
      <c r="L576" s="38" t="str">
        <f>VLOOKUP(G576,'MITRA (REFERENSI)'!$A:$Z,15,FALSE)</f>
        <v>#N/A</v>
      </c>
      <c r="M576" s="38" t="str">
        <f>IF(B576=1,'KELAS (REFERENSI)'!M576,IF(B576=2,'KELAS (REFERENSI)'!M591,IF(B576=3,'KELAS (REFERENSI)'!M606,IF(B576=4,'KELAS (REFERENSI)'!M621,""))))</f>
        <v/>
      </c>
      <c r="N576" s="38" t="str">
        <f>IF(B576=1,'KELAS (REFERENSI)'!N576,IF(B576=2,'KELAS (REFERENSI)'!N591,IF(B576=3,'KELAS (REFERENSI)'!N606,IF(B576=4,'KELAS (REFERENSI)'!N621,""))))</f>
        <v/>
      </c>
      <c r="O576" s="38" t="str">
        <f>IF(B576=1,'KELAS (REFERENSI)'!O576,IF(B576=2,'KELAS (REFERENSI)'!O591,IF(B576=3,'KELAS (REFERENSI)'!O606,IF(B576=4,'KELAS (REFERENSI)'!O621,""))))</f>
        <v/>
      </c>
      <c r="P576" s="38" t="str">
        <f>IF(B576=1,'KELAS (REFERENSI)'!P576,IF(B576=2,'KELAS (REFERENSI)'!P591,IF(B576=3,'KELAS (REFERENSI)'!P606,IF(B576=4,'KELAS (REFERENSI)'!P621,""))))</f>
        <v/>
      </c>
      <c r="Q576" s="38" t="str">
        <f t="shared" si="4"/>
        <v>BPS Kota Jakarta Timur</v>
      </c>
      <c r="R576" s="38" t="str">
        <f t="shared" si="56"/>
        <v/>
      </c>
      <c r="S576" s="38" t="str">
        <f t="shared" ref="S576:T576" si="584">S575</f>
        <v>15 Juni sampai dengan 31 Agustus 2026</v>
      </c>
      <c r="T576" s="38" t="str">
        <f t="shared" si="584"/>
        <v>31 Agustus 2026</v>
      </c>
      <c r="U576" s="46"/>
      <c r="V576" s="46"/>
      <c r="W576" s="42"/>
      <c r="X576" s="42"/>
      <c r="Y576" s="42"/>
      <c r="Z576" s="42"/>
    </row>
    <row r="577" ht="15.75" customHeight="1">
      <c r="A577" s="36" t="s">
        <v>5639</v>
      </c>
      <c r="B577" s="43"/>
      <c r="C577" s="44"/>
      <c r="D577" s="47"/>
      <c r="E577" s="47"/>
      <c r="F577" s="39" t="str">
        <f t="shared" si="2"/>
        <v>PETUGAS.0576/SPK/SE/PPL/3172/2026</v>
      </c>
      <c r="G577" s="45"/>
      <c r="H577" s="39" t="str">
        <f>VLOOKUP(G577,'MITRA (REFERENSI)'!$A:$Z,16,FALSE)</f>
        <v>#N/A</v>
      </c>
      <c r="I577" s="39" t="str">
        <f>VLOOKUP(G577,'MITRA (REFERENSI)'!$A:$Z,25,FALSE)</f>
        <v>#N/A</v>
      </c>
      <c r="J577" s="38" t="str">
        <f>VLOOKUP(G577,'MITRA (REFERENSI)'!$A:$Z,26,FALSE)</f>
        <v>#N/A</v>
      </c>
      <c r="K577" s="38" t="str">
        <f>VLOOKUP(G577,'MITRA (REFERENSI)'!$A:$Z,15,FALSE)</f>
        <v>#N/A</v>
      </c>
      <c r="L577" s="38" t="str">
        <f>VLOOKUP(G577,'MITRA (REFERENSI)'!$A:$Z,15,FALSE)</f>
        <v>#N/A</v>
      </c>
      <c r="M577" s="38" t="str">
        <f>IF(B577=1,'KELAS (REFERENSI)'!M577,IF(B577=2,'KELAS (REFERENSI)'!M592,IF(B577=3,'KELAS (REFERENSI)'!M607,IF(B577=4,'KELAS (REFERENSI)'!M622,""))))</f>
        <v/>
      </c>
      <c r="N577" s="38" t="str">
        <f>IF(B577=1,'KELAS (REFERENSI)'!N577,IF(B577=2,'KELAS (REFERENSI)'!N592,IF(B577=3,'KELAS (REFERENSI)'!N607,IF(B577=4,'KELAS (REFERENSI)'!N622,""))))</f>
        <v/>
      </c>
      <c r="O577" s="38" t="str">
        <f>IF(B577=1,'KELAS (REFERENSI)'!O577,IF(B577=2,'KELAS (REFERENSI)'!O592,IF(B577=3,'KELAS (REFERENSI)'!O607,IF(B577=4,'KELAS (REFERENSI)'!O622,""))))</f>
        <v/>
      </c>
      <c r="P577" s="38" t="str">
        <f>IF(B577=1,'KELAS (REFERENSI)'!P577,IF(B577=2,'KELAS (REFERENSI)'!P592,IF(B577=3,'KELAS (REFERENSI)'!P607,IF(B577=4,'KELAS (REFERENSI)'!P622,""))))</f>
        <v/>
      </c>
      <c r="Q577" s="38" t="str">
        <f t="shared" si="4"/>
        <v>BPS Kota Jakarta Timur</v>
      </c>
      <c r="R577" s="38" t="str">
        <f t="shared" si="56"/>
        <v/>
      </c>
      <c r="S577" s="38" t="str">
        <f t="shared" ref="S577:T577" si="585">S576</f>
        <v>15 Juni sampai dengan 31 Agustus 2026</v>
      </c>
      <c r="T577" s="38" t="str">
        <f t="shared" si="585"/>
        <v>31 Agustus 2026</v>
      </c>
      <c r="U577" s="46"/>
      <c r="V577" s="46"/>
      <c r="W577" s="42"/>
      <c r="X577" s="42"/>
      <c r="Y577" s="42"/>
      <c r="Z577" s="42"/>
    </row>
    <row r="578" ht="15.75" customHeight="1">
      <c r="A578" s="36" t="s">
        <v>5640</v>
      </c>
      <c r="B578" s="43"/>
      <c r="C578" s="44"/>
      <c r="D578" s="47"/>
      <c r="E578" s="47"/>
      <c r="F578" s="39" t="str">
        <f t="shared" si="2"/>
        <v>PETUGAS.0577/SPK/SE/PPL/3172/2026</v>
      </c>
      <c r="G578" s="45"/>
      <c r="H578" s="39" t="str">
        <f>VLOOKUP(G578,'MITRA (REFERENSI)'!$A:$Z,16,FALSE)</f>
        <v>#N/A</v>
      </c>
      <c r="I578" s="39" t="str">
        <f>VLOOKUP(G578,'MITRA (REFERENSI)'!$A:$Z,25,FALSE)</f>
        <v>#N/A</v>
      </c>
      <c r="J578" s="38" t="str">
        <f>VLOOKUP(G578,'MITRA (REFERENSI)'!$A:$Z,26,FALSE)</f>
        <v>#N/A</v>
      </c>
      <c r="K578" s="38" t="str">
        <f>VLOOKUP(G578,'MITRA (REFERENSI)'!$A:$Z,15,FALSE)</f>
        <v>#N/A</v>
      </c>
      <c r="L578" s="38" t="str">
        <f>VLOOKUP(G578,'MITRA (REFERENSI)'!$A:$Z,15,FALSE)</f>
        <v>#N/A</v>
      </c>
      <c r="M578" s="38" t="str">
        <f>IF(B578=1,'KELAS (REFERENSI)'!M578,IF(B578=2,'KELAS (REFERENSI)'!M593,IF(B578=3,'KELAS (REFERENSI)'!M608,IF(B578=4,'KELAS (REFERENSI)'!M623,""))))</f>
        <v/>
      </c>
      <c r="N578" s="38" t="str">
        <f>IF(B578=1,'KELAS (REFERENSI)'!N578,IF(B578=2,'KELAS (REFERENSI)'!N593,IF(B578=3,'KELAS (REFERENSI)'!N608,IF(B578=4,'KELAS (REFERENSI)'!N623,""))))</f>
        <v/>
      </c>
      <c r="O578" s="38" t="str">
        <f>IF(B578=1,'KELAS (REFERENSI)'!O578,IF(B578=2,'KELAS (REFERENSI)'!O593,IF(B578=3,'KELAS (REFERENSI)'!O608,IF(B578=4,'KELAS (REFERENSI)'!O623,""))))</f>
        <v/>
      </c>
      <c r="P578" s="38" t="str">
        <f>IF(B578=1,'KELAS (REFERENSI)'!P578,IF(B578=2,'KELAS (REFERENSI)'!P593,IF(B578=3,'KELAS (REFERENSI)'!P608,IF(B578=4,'KELAS (REFERENSI)'!P623,""))))</f>
        <v/>
      </c>
      <c r="Q578" s="38" t="str">
        <f t="shared" si="4"/>
        <v>BPS Kota Jakarta Timur</v>
      </c>
      <c r="R578" s="38" t="str">
        <f t="shared" si="56"/>
        <v/>
      </c>
      <c r="S578" s="38" t="str">
        <f t="shared" ref="S578:T578" si="586">S577</f>
        <v>15 Juni sampai dengan 31 Agustus 2026</v>
      </c>
      <c r="T578" s="38" t="str">
        <f t="shared" si="586"/>
        <v>31 Agustus 2026</v>
      </c>
      <c r="U578" s="46"/>
      <c r="V578" s="46"/>
      <c r="W578" s="42"/>
      <c r="X578" s="42"/>
      <c r="Y578" s="42"/>
      <c r="Z578" s="42"/>
    </row>
    <row r="579" ht="15.75" customHeight="1">
      <c r="A579" s="36" t="s">
        <v>5641</v>
      </c>
      <c r="B579" s="43"/>
      <c r="C579" s="44"/>
      <c r="D579" s="47"/>
      <c r="E579" s="47"/>
      <c r="F579" s="39" t="str">
        <f t="shared" si="2"/>
        <v>PETUGAS.0578/SPK/SE/PPL/3172/2026</v>
      </c>
      <c r="G579" s="45"/>
      <c r="H579" s="39" t="str">
        <f>VLOOKUP(G579,'MITRA (REFERENSI)'!$A:$Z,16,FALSE)</f>
        <v>#N/A</v>
      </c>
      <c r="I579" s="39" t="str">
        <f>VLOOKUP(G579,'MITRA (REFERENSI)'!$A:$Z,25,FALSE)</f>
        <v>#N/A</v>
      </c>
      <c r="J579" s="38" t="str">
        <f>VLOOKUP(G579,'MITRA (REFERENSI)'!$A:$Z,26,FALSE)</f>
        <v>#N/A</v>
      </c>
      <c r="K579" s="38" t="str">
        <f>VLOOKUP(G579,'MITRA (REFERENSI)'!$A:$Z,15,FALSE)</f>
        <v>#N/A</v>
      </c>
      <c r="L579" s="38" t="str">
        <f>VLOOKUP(G579,'MITRA (REFERENSI)'!$A:$Z,15,FALSE)</f>
        <v>#N/A</v>
      </c>
      <c r="M579" s="38" t="str">
        <f>IF(B579=1,'KELAS (REFERENSI)'!M579,IF(B579=2,'KELAS (REFERENSI)'!M594,IF(B579=3,'KELAS (REFERENSI)'!M609,IF(B579=4,'KELAS (REFERENSI)'!M624,""))))</f>
        <v/>
      </c>
      <c r="N579" s="38" t="str">
        <f>IF(B579=1,'KELAS (REFERENSI)'!N579,IF(B579=2,'KELAS (REFERENSI)'!N594,IF(B579=3,'KELAS (REFERENSI)'!N609,IF(B579=4,'KELAS (REFERENSI)'!N624,""))))</f>
        <v/>
      </c>
      <c r="O579" s="38" t="str">
        <f>IF(B579=1,'KELAS (REFERENSI)'!O579,IF(B579=2,'KELAS (REFERENSI)'!O594,IF(B579=3,'KELAS (REFERENSI)'!O609,IF(B579=4,'KELAS (REFERENSI)'!O624,""))))</f>
        <v/>
      </c>
      <c r="P579" s="38" t="str">
        <f>IF(B579=1,'KELAS (REFERENSI)'!P579,IF(B579=2,'KELAS (REFERENSI)'!P594,IF(B579=3,'KELAS (REFERENSI)'!P609,IF(B579=4,'KELAS (REFERENSI)'!P624,""))))</f>
        <v/>
      </c>
      <c r="Q579" s="38" t="str">
        <f t="shared" si="4"/>
        <v>BPS Kota Jakarta Timur</v>
      </c>
      <c r="R579" s="38" t="str">
        <f t="shared" si="56"/>
        <v/>
      </c>
      <c r="S579" s="38" t="str">
        <f t="shared" ref="S579:T579" si="587">S578</f>
        <v>15 Juni sampai dengan 31 Agustus 2026</v>
      </c>
      <c r="T579" s="38" t="str">
        <f t="shared" si="587"/>
        <v>31 Agustus 2026</v>
      </c>
      <c r="U579" s="46"/>
      <c r="V579" s="46"/>
      <c r="W579" s="42"/>
      <c r="X579" s="42"/>
      <c r="Y579" s="42"/>
      <c r="Z579" s="42"/>
    </row>
    <row r="580" ht="15.75" customHeight="1">
      <c r="A580" s="36" t="s">
        <v>5642</v>
      </c>
      <c r="B580" s="43"/>
      <c r="C580" s="44"/>
      <c r="D580" s="47"/>
      <c r="E580" s="47"/>
      <c r="F580" s="39" t="str">
        <f t="shared" si="2"/>
        <v>PETUGAS.0579/SPK/SE/PPL/3172/2026</v>
      </c>
      <c r="G580" s="45"/>
      <c r="H580" s="39" t="str">
        <f>VLOOKUP(G580,'MITRA (REFERENSI)'!$A:$Z,16,FALSE)</f>
        <v>#N/A</v>
      </c>
      <c r="I580" s="39" t="str">
        <f>VLOOKUP(G580,'MITRA (REFERENSI)'!$A:$Z,25,FALSE)</f>
        <v>#N/A</v>
      </c>
      <c r="J580" s="38" t="str">
        <f>VLOOKUP(G580,'MITRA (REFERENSI)'!$A:$Z,26,FALSE)</f>
        <v>#N/A</v>
      </c>
      <c r="K580" s="38" t="str">
        <f>VLOOKUP(G580,'MITRA (REFERENSI)'!$A:$Z,15,FALSE)</f>
        <v>#N/A</v>
      </c>
      <c r="L580" s="38" t="str">
        <f>VLOOKUP(G580,'MITRA (REFERENSI)'!$A:$Z,15,FALSE)</f>
        <v>#N/A</v>
      </c>
      <c r="M580" s="38" t="str">
        <f>IF(B580=1,'KELAS (REFERENSI)'!M580,IF(B580=2,'KELAS (REFERENSI)'!M595,IF(B580=3,'KELAS (REFERENSI)'!M610,IF(B580=4,'KELAS (REFERENSI)'!M625,""))))</f>
        <v/>
      </c>
      <c r="N580" s="38" t="str">
        <f>IF(B580=1,'KELAS (REFERENSI)'!N580,IF(B580=2,'KELAS (REFERENSI)'!N595,IF(B580=3,'KELAS (REFERENSI)'!N610,IF(B580=4,'KELAS (REFERENSI)'!N625,""))))</f>
        <v/>
      </c>
      <c r="O580" s="38" t="str">
        <f>IF(B580=1,'KELAS (REFERENSI)'!O580,IF(B580=2,'KELAS (REFERENSI)'!O595,IF(B580=3,'KELAS (REFERENSI)'!O610,IF(B580=4,'KELAS (REFERENSI)'!O625,""))))</f>
        <v/>
      </c>
      <c r="P580" s="38" t="str">
        <f>IF(B580=1,'KELAS (REFERENSI)'!P580,IF(B580=2,'KELAS (REFERENSI)'!P595,IF(B580=3,'KELAS (REFERENSI)'!P610,IF(B580=4,'KELAS (REFERENSI)'!P625,""))))</f>
        <v/>
      </c>
      <c r="Q580" s="38" t="str">
        <f t="shared" si="4"/>
        <v>BPS Kota Jakarta Timur</v>
      </c>
      <c r="R580" s="38" t="str">
        <f t="shared" si="56"/>
        <v/>
      </c>
      <c r="S580" s="38" t="str">
        <f t="shared" ref="S580:T580" si="588">S579</f>
        <v>15 Juni sampai dengan 31 Agustus 2026</v>
      </c>
      <c r="T580" s="38" t="str">
        <f t="shared" si="588"/>
        <v>31 Agustus 2026</v>
      </c>
      <c r="U580" s="46"/>
      <c r="V580" s="46"/>
      <c r="W580" s="42"/>
      <c r="X580" s="42"/>
      <c r="Y580" s="42"/>
      <c r="Z580" s="42"/>
    </row>
    <row r="581" ht="15.75" customHeight="1">
      <c r="A581" s="36" t="s">
        <v>5643</v>
      </c>
      <c r="B581" s="43"/>
      <c r="C581" s="44"/>
      <c r="D581" s="47"/>
      <c r="E581" s="47"/>
      <c r="F581" s="39" t="str">
        <f t="shared" si="2"/>
        <v>PETUGAS.0580/SPK/SE/PPL/3172/2026</v>
      </c>
      <c r="G581" s="45"/>
      <c r="H581" s="39" t="str">
        <f>VLOOKUP(G581,'MITRA (REFERENSI)'!$A:$Z,16,FALSE)</f>
        <v>#N/A</v>
      </c>
      <c r="I581" s="39" t="str">
        <f>VLOOKUP(G581,'MITRA (REFERENSI)'!$A:$Z,25,FALSE)</f>
        <v>#N/A</v>
      </c>
      <c r="J581" s="38" t="str">
        <f>VLOOKUP(G581,'MITRA (REFERENSI)'!$A:$Z,26,FALSE)</f>
        <v>#N/A</v>
      </c>
      <c r="K581" s="38" t="str">
        <f>VLOOKUP(G581,'MITRA (REFERENSI)'!$A:$Z,15,FALSE)</f>
        <v>#N/A</v>
      </c>
      <c r="L581" s="38" t="str">
        <f>VLOOKUP(G581,'MITRA (REFERENSI)'!$A:$Z,15,FALSE)</f>
        <v>#N/A</v>
      </c>
      <c r="M581" s="38" t="str">
        <f>IF(B581=1,'KELAS (REFERENSI)'!M581,IF(B581=2,'KELAS (REFERENSI)'!M596,IF(B581=3,'KELAS (REFERENSI)'!M611,IF(B581=4,'KELAS (REFERENSI)'!M626,""))))</f>
        <v/>
      </c>
      <c r="N581" s="38" t="str">
        <f>IF(B581=1,'KELAS (REFERENSI)'!N581,IF(B581=2,'KELAS (REFERENSI)'!N596,IF(B581=3,'KELAS (REFERENSI)'!N611,IF(B581=4,'KELAS (REFERENSI)'!N626,""))))</f>
        <v/>
      </c>
      <c r="O581" s="38" t="str">
        <f>IF(B581=1,'KELAS (REFERENSI)'!O581,IF(B581=2,'KELAS (REFERENSI)'!O596,IF(B581=3,'KELAS (REFERENSI)'!O611,IF(B581=4,'KELAS (REFERENSI)'!O626,""))))</f>
        <v/>
      </c>
      <c r="P581" s="38" t="str">
        <f>IF(B581=1,'KELAS (REFERENSI)'!P581,IF(B581=2,'KELAS (REFERENSI)'!P596,IF(B581=3,'KELAS (REFERENSI)'!P611,IF(B581=4,'KELAS (REFERENSI)'!P626,""))))</f>
        <v/>
      </c>
      <c r="Q581" s="38" t="str">
        <f t="shared" si="4"/>
        <v>BPS Kota Jakarta Timur</v>
      </c>
      <c r="R581" s="38" t="str">
        <f t="shared" si="56"/>
        <v/>
      </c>
      <c r="S581" s="38" t="str">
        <f t="shared" ref="S581:T581" si="589">S580</f>
        <v>15 Juni sampai dengan 31 Agustus 2026</v>
      </c>
      <c r="T581" s="38" t="str">
        <f t="shared" si="589"/>
        <v>31 Agustus 2026</v>
      </c>
      <c r="U581" s="46"/>
      <c r="V581" s="46"/>
      <c r="W581" s="42"/>
      <c r="X581" s="42"/>
      <c r="Y581" s="42"/>
      <c r="Z581" s="42"/>
    </row>
    <row r="582" ht="15.75" customHeight="1">
      <c r="A582" s="36" t="s">
        <v>5644</v>
      </c>
      <c r="B582" s="43"/>
      <c r="C582" s="44"/>
      <c r="D582" s="47"/>
      <c r="E582" s="47"/>
      <c r="F582" s="39" t="str">
        <f t="shared" si="2"/>
        <v>PETUGAS.0581/SPK/SE/PPL/3172/2026</v>
      </c>
      <c r="G582" s="45"/>
      <c r="H582" s="39" t="str">
        <f>VLOOKUP(G582,'MITRA (REFERENSI)'!$A:$Z,16,FALSE)</f>
        <v>#N/A</v>
      </c>
      <c r="I582" s="39" t="str">
        <f>VLOOKUP(G582,'MITRA (REFERENSI)'!$A:$Z,25,FALSE)</f>
        <v>#N/A</v>
      </c>
      <c r="J582" s="38" t="str">
        <f>VLOOKUP(G582,'MITRA (REFERENSI)'!$A:$Z,26,FALSE)</f>
        <v>#N/A</v>
      </c>
      <c r="K582" s="38" t="str">
        <f>VLOOKUP(G582,'MITRA (REFERENSI)'!$A:$Z,15,FALSE)</f>
        <v>#N/A</v>
      </c>
      <c r="L582" s="38" t="str">
        <f>VLOOKUP(G582,'MITRA (REFERENSI)'!$A:$Z,15,FALSE)</f>
        <v>#N/A</v>
      </c>
      <c r="M582" s="38" t="str">
        <f>IF(B582=1,'KELAS (REFERENSI)'!M582,IF(B582=2,'KELAS (REFERENSI)'!M597,IF(B582=3,'KELAS (REFERENSI)'!M612,IF(B582=4,'KELAS (REFERENSI)'!M627,""))))</f>
        <v/>
      </c>
      <c r="N582" s="38" t="str">
        <f>IF(B582=1,'KELAS (REFERENSI)'!N582,IF(B582=2,'KELAS (REFERENSI)'!N597,IF(B582=3,'KELAS (REFERENSI)'!N612,IF(B582=4,'KELAS (REFERENSI)'!N627,""))))</f>
        <v/>
      </c>
      <c r="O582" s="38" t="str">
        <f>IF(B582=1,'KELAS (REFERENSI)'!O582,IF(B582=2,'KELAS (REFERENSI)'!O597,IF(B582=3,'KELAS (REFERENSI)'!O612,IF(B582=4,'KELAS (REFERENSI)'!O627,""))))</f>
        <v/>
      </c>
      <c r="P582" s="38" t="str">
        <f>IF(B582=1,'KELAS (REFERENSI)'!P582,IF(B582=2,'KELAS (REFERENSI)'!P597,IF(B582=3,'KELAS (REFERENSI)'!P612,IF(B582=4,'KELAS (REFERENSI)'!P627,""))))</f>
        <v/>
      </c>
      <c r="Q582" s="38" t="str">
        <f t="shared" si="4"/>
        <v>BPS Kota Jakarta Timur</v>
      </c>
      <c r="R582" s="38" t="str">
        <f t="shared" si="56"/>
        <v/>
      </c>
      <c r="S582" s="38" t="str">
        <f t="shared" ref="S582:T582" si="590">S581</f>
        <v>15 Juni sampai dengan 31 Agustus 2026</v>
      </c>
      <c r="T582" s="38" t="str">
        <f t="shared" si="590"/>
        <v>31 Agustus 2026</v>
      </c>
      <c r="U582" s="46"/>
      <c r="V582" s="46"/>
      <c r="W582" s="42"/>
      <c r="X582" s="42"/>
      <c r="Y582" s="42"/>
      <c r="Z582" s="42"/>
    </row>
    <row r="583" ht="15.75" customHeight="1">
      <c r="A583" s="36" t="s">
        <v>5645</v>
      </c>
      <c r="B583" s="43"/>
      <c r="C583" s="44"/>
      <c r="D583" s="47"/>
      <c r="E583" s="47"/>
      <c r="F583" s="39" t="str">
        <f t="shared" si="2"/>
        <v>PETUGAS.0582/SPK/SE/PPL/3172/2026</v>
      </c>
      <c r="G583" s="45"/>
      <c r="H583" s="39" t="str">
        <f>VLOOKUP(G583,'MITRA (REFERENSI)'!$A:$Z,16,FALSE)</f>
        <v>#N/A</v>
      </c>
      <c r="I583" s="39" t="str">
        <f>VLOOKUP(G583,'MITRA (REFERENSI)'!$A:$Z,25,FALSE)</f>
        <v>#N/A</v>
      </c>
      <c r="J583" s="38" t="str">
        <f>VLOOKUP(G583,'MITRA (REFERENSI)'!$A:$Z,26,FALSE)</f>
        <v>#N/A</v>
      </c>
      <c r="K583" s="38" t="str">
        <f>VLOOKUP(G583,'MITRA (REFERENSI)'!$A:$Z,15,FALSE)</f>
        <v>#N/A</v>
      </c>
      <c r="L583" s="38" t="str">
        <f>VLOOKUP(G583,'MITRA (REFERENSI)'!$A:$Z,15,FALSE)</f>
        <v>#N/A</v>
      </c>
      <c r="M583" s="38" t="str">
        <f>IF(B583=1,'KELAS (REFERENSI)'!M583,IF(B583=2,'KELAS (REFERENSI)'!M598,IF(B583=3,'KELAS (REFERENSI)'!M613,IF(B583=4,'KELAS (REFERENSI)'!M628,""))))</f>
        <v/>
      </c>
      <c r="N583" s="38" t="str">
        <f>IF(B583=1,'KELAS (REFERENSI)'!N583,IF(B583=2,'KELAS (REFERENSI)'!N598,IF(B583=3,'KELAS (REFERENSI)'!N613,IF(B583=4,'KELAS (REFERENSI)'!N628,""))))</f>
        <v/>
      </c>
      <c r="O583" s="38" t="str">
        <f>IF(B583=1,'KELAS (REFERENSI)'!O583,IF(B583=2,'KELAS (REFERENSI)'!O598,IF(B583=3,'KELAS (REFERENSI)'!O613,IF(B583=4,'KELAS (REFERENSI)'!O628,""))))</f>
        <v/>
      </c>
      <c r="P583" s="38" t="str">
        <f>IF(B583=1,'KELAS (REFERENSI)'!P583,IF(B583=2,'KELAS (REFERENSI)'!P598,IF(B583=3,'KELAS (REFERENSI)'!P613,IF(B583=4,'KELAS (REFERENSI)'!P628,""))))</f>
        <v/>
      </c>
      <c r="Q583" s="38" t="str">
        <f t="shared" si="4"/>
        <v>BPS Kota Jakarta Timur</v>
      </c>
      <c r="R583" s="38" t="str">
        <f t="shared" si="56"/>
        <v/>
      </c>
      <c r="S583" s="38" t="str">
        <f t="shared" ref="S583:T583" si="591">S582</f>
        <v>15 Juni sampai dengan 31 Agustus 2026</v>
      </c>
      <c r="T583" s="38" t="str">
        <f t="shared" si="591"/>
        <v>31 Agustus 2026</v>
      </c>
      <c r="U583" s="46"/>
      <c r="V583" s="46"/>
      <c r="W583" s="42"/>
      <c r="X583" s="42"/>
      <c r="Y583" s="42"/>
      <c r="Z583" s="42"/>
    </row>
    <row r="584" ht="15.75" customHeight="1">
      <c r="A584" s="36" t="s">
        <v>5646</v>
      </c>
      <c r="B584" s="43"/>
      <c r="C584" s="44"/>
      <c r="D584" s="47"/>
      <c r="E584" s="47"/>
      <c r="F584" s="39" t="str">
        <f t="shared" si="2"/>
        <v>PETUGAS.0583/SPK/SE/PPL/3172/2026</v>
      </c>
      <c r="G584" s="45"/>
      <c r="H584" s="39" t="str">
        <f>VLOOKUP(G584,'MITRA (REFERENSI)'!$A:$Z,16,FALSE)</f>
        <v>#N/A</v>
      </c>
      <c r="I584" s="39" t="str">
        <f>VLOOKUP(G584,'MITRA (REFERENSI)'!$A:$Z,25,FALSE)</f>
        <v>#N/A</v>
      </c>
      <c r="J584" s="38" t="str">
        <f>VLOOKUP(G584,'MITRA (REFERENSI)'!$A:$Z,26,FALSE)</f>
        <v>#N/A</v>
      </c>
      <c r="K584" s="38" t="str">
        <f>VLOOKUP(G584,'MITRA (REFERENSI)'!$A:$Z,15,FALSE)</f>
        <v>#N/A</v>
      </c>
      <c r="L584" s="38" t="str">
        <f>VLOOKUP(G584,'MITRA (REFERENSI)'!$A:$Z,15,FALSE)</f>
        <v>#N/A</v>
      </c>
      <c r="M584" s="38" t="str">
        <f>IF(B584=1,'KELAS (REFERENSI)'!M584,IF(B584=2,'KELAS (REFERENSI)'!M599,IF(B584=3,'KELAS (REFERENSI)'!M614,IF(B584=4,'KELAS (REFERENSI)'!M629,""))))</f>
        <v/>
      </c>
      <c r="N584" s="38" t="str">
        <f>IF(B584=1,'KELAS (REFERENSI)'!N584,IF(B584=2,'KELAS (REFERENSI)'!N599,IF(B584=3,'KELAS (REFERENSI)'!N614,IF(B584=4,'KELAS (REFERENSI)'!N629,""))))</f>
        <v/>
      </c>
      <c r="O584" s="38" t="str">
        <f>IF(B584=1,'KELAS (REFERENSI)'!O584,IF(B584=2,'KELAS (REFERENSI)'!O599,IF(B584=3,'KELAS (REFERENSI)'!O614,IF(B584=4,'KELAS (REFERENSI)'!O629,""))))</f>
        <v/>
      </c>
      <c r="P584" s="38" t="str">
        <f>IF(B584=1,'KELAS (REFERENSI)'!P584,IF(B584=2,'KELAS (REFERENSI)'!P599,IF(B584=3,'KELAS (REFERENSI)'!P614,IF(B584=4,'KELAS (REFERENSI)'!P629,""))))</f>
        <v/>
      </c>
      <c r="Q584" s="38" t="str">
        <f t="shared" si="4"/>
        <v>BPS Kota Jakarta Timur</v>
      </c>
      <c r="R584" s="38" t="str">
        <f t="shared" si="56"/>
        <v/>
      </c>
      <c r="S584" s="38" t="str">
        <f t="shared" ref="S584:T584" si="592">S583</f>
        <v>15 Juni sampai dengan 31 Agustus 2026</v>
      </c>
      <c r="T584" s="38" t="str">
        <f t="shared" si="592"/>
        <v>31 Agustus 2026</v>
      </c>
      <c r="U584" s="46"/>
      <c r="V584" s="46"/>
      <c r="W584" s="42"/>
      <c r="X584" s="42"/>
      <c r="Y584" s="42"/>
      <c r="Z584" s="42"/>
    </row>
    <row r="585" ht="15.75" customHeight="1">
      <c r="A585" s="36" t="s">
        <v>5647</v>
      </c>
      <c r="B585" s="43"/>
      <c r="C585" s="44"/>
      <c r="D585" s="47"/>
      <c r="E585" s="47"/>
      <c r="F585" s="39" t="str">
        <f t="shared" si="2"/>
        <v>PETUGAS.0584/SPK/SE/PPL/3172/2026</v>
      </c>
      <c r="G585" s="45"/>
      <c r="H585" s="39" t="str">
        <f>VLOOKUP(G585,'MITRA (REFERENSI)'!$A:$Z,16,FALSE)</f>
        <v>#N/A</v>
      </c>
      <c r="I585" s="39" t="str">
        <f>VLOOKUP(G585,'MITRA (REFERENSI)'!$A:$Z,25,FALSE)</f>
        <v>#N/A</v>
      </c>
      <c r="J585" s="38" t="str">
        <f>VLOOKUP(G585,'MITRA (REFERENSI)'!$A:$Z,26,FALSE)</f>
        <v>#N/A</v>
      </c>
      <c r="K585" s="38" t="str">
        <f>VLOOKUP(G585,'MITRA (REFERENSI)'!$A:$Z,15,FALSE)</f>
        <v>#N/A</v>
      </c>
      <c r="L585" s="38" t="str">
        <f>VLOOKUP(G585,'MITRA (REFERENSI)'!$A:$Z,15,FALSE)</f>
        <v>#N/A</v>
      </c>
      <c r="M585" s="38" t="str">
        <f>IF(B585=1,'KELAS (REFERENSI)'!M585,IF(B585=2,'KELAS (REFERENSI)'!M600,IF(B585=3,'KELAS (REFERENSI)'!M615,IF(B585=4,'KELAS (REFERENSI)'!M630,""))))</f>
        <v/>
      </c>
      <c r="N585" s="38" t="str">
        <f>IF(B585=1,'KELAS (REFERENSI)'!N585,IF(B585=2,'KELAS (REFERENSI)'!N600,IF(B585=3,'KELAS (REFERENSI)'!N615,IF(B585=4,'KELAS (REFERENSI)'!N630,""))))</f>
        <v/>
      </c>
      <c r="O585" s="38" t="str">
        <f>IF(B585=1,'KELAS (REFERENSI)'!O585,IF(B585=2,'KELAS (REFERENSI)'!O600,IF(B585=3,'KELAS (REFERENSI)'!O615,IF(B585=4,'KELAS (REFERENSI)'!O630,""))))</f>
        <v/>
      </c>
      <c r="P585" s="38" t="str">
        <f>IF(B585=1,'KELAS (REFERENSI)'!P585,IF(B585=2,'KELAS (REFERENSI)'!P600,IF(B585=3,'KELAS (REFERENSI)'!P615,IF(B585=4,'KELAS (REFERENSI)'!P630,""))))</f>
        <v/>
      </c>
      <c r="Q585" s="38" t="str">
        <f t="shared" si="4"/>
        <v>BPS Kota Jakarta Timur</v>
      </c>
      <c r="R585" s="38" t="str">
        <f t="shared" si="56"/>
        <v/>
      </c>
      <c r="S585" s="38" t="str">
        <f t="shared" ref="S585:T585" si="593">S584</f>
        <v>15 Juni sampai dengan 31 Agustus 2026</v>
      </c>
      <c r="T585" s="38" t="str">
        <f t="shared" si="593"/>
        <v>31 Agustus 2026</v>
      </c>
      <c r="U585" s="46"/>
      <c r="V585" s="46"/>
      <c r="W585" s="42"/>
      <c r="X585" s="42"/>
      <c r="Y585" s="42"/>
      <c r="Z585" s="42"/>
    </row>
    <row r="586" ht="15.75" customHeight="1">
      <c r="A586" s="36" t="s">
        <v>5648</v>
      </c>
      <c r="B586" s="43"/>
      <c r="C586" s="44"/>
      <c r="D586" s="47"/>
      <c r="E586" s="47"/>
      <c r="F586" s="39" t="str">
        <f t="shared" si="2"/>
        <v>PETUGAS.0585/SPK/SE/PPL/3172/2026</v>
      </c>
      <c r="G586" s="45"/>
      <c r="H586" s="39" t="str">
        <f>VLOOKUP(G586,'MITRA (REFERENSI)'!$A:$Z,16,FALSE)</f>
        <v>#N/A</v>
      </c>
      <c r="I586" s="39" t="str">
        <f>VLOOKUP(G586,'MITRA (REFERENSI)'!$A:$Z,25,FALSE)</f>
        <v>#N/A</v>
      </c>
      <c r="J586" s="38" t="str">
        <f>VLOOKUP(G586,'MITRA (REFERENSI)'!$A:$Z,26,FALSE)</f>
        <v>#N/A</v>
      </c>
      <c r="K586" s="38" t="str">
        <f>VLOOKUP(G586,'MITRA (REFERENSI)'!$A:$Z,15,FALSE)</f>
        <v>#N/A</v>
      </c>
      <c r="L586" s="38" t="str">
        <f>VLOOKUP(G586,'MITRA (REFERENSI)'!$A:$Z,15,FALSE)</f>
        <v>#N/A</v>
      </c>
      <c r="M586" s="38" t="str">
        <f>IF(B586=1,'KELAS (REFERENSI)'!M586,IF(B586=2,'KELAS (REFERENSI)'!M601,IF(B586=3,'KELAS (REFERENSI)'!M616,IF(B586=4,'KELAS (REFERENSI)'!M631,""))))</f>
        <v/>
      </c>
      <c r="N586" s="38" t="str">
        <f>IF(B586=1,'KELAS (REFERENSI)'!N586,IF(B586=2,'KELAS (REFERENSI)'!N601,IF(B586=3,'KELAS (REFERENSI)'!N616,IF(B586=4,'KELAS (REFERENSI)'!N631,""))))</f>
        <v/>
      </c>
      <c r="O586" s="38" t="str">
        <f>IF(B586=1,'KELAS (REFERENSI)'!O586,IF(B586=2,'KELAS (REFERENSI)'!O601,IF(B586=3,'KELAS (REFERENSI)'!O616,IF(B586=4,'KELAS (REFERENSI)'!O631,""))))</f>
        <v/>
      </c>
      <c r="P586" s="38" t="str">
        <f>IF(B586=1,'KELAS (REFERENSI)'!P586,IF(B586=2,'KELAS (REFERENSI)'!P601,IF(B586=3,'KELAS (REFERENSI)'!P616,IF(B586=4,'KELAS (REFERENSI)'!P631,""))))</f>
        <v/>
      </c>
      <c r="Q586" s="38" t="str">
        <f t="shared" si="4"/>
        <v>BPS Kota Jakarta Timur</v>
      </c>
      <c r="R586" s="38" t="str">
        <f t="shared" si="56"/>
        <v/>
      </c>
      <c r="S586" s="38" t="str">
        <f t="shared" ref="S586:T586" si="594">S585</f>
        <v>15 Juni sampai dengan 31 Agustus 2026</v>
      </c>
      <c r="T586" s="38" t="str">
        <f t="shared" si="594"/>
        <v>31 Agustus 2026</v>
      </c>
      <c r="U586" s="46"/>
      <c r="V586" s="46"/>
      <c r="W586" s="42"/>
      <c r="X586" s="42"/>
      <c r="Y586" s="42"/>
      <c r="Z586" s="42"/>
    </row>
    <row r="587" ht="15.75" customHeight="1">
      <c r="A587" s="36" t="s">
        <v>5649</v>
      </c>
      <c r="B587" s="43"/>
      <c r="C587" s="44"/>
      <c r="D587" s="47"/>
      <c r="E587" s="47"/>
      <c r="F587" s="39" t="str">
        <f t="shared" si="2"/>
        <v>PETUGAS.0586/SPK/SE/PPL/3172/2026</v>
      </c>
      <c r="G587" s="45"/>
      <c r="H587" s="39" t="str">
        <f>VLOOKUP(G587,'MITRA (REFERENSI)'!$A:$Z,16,FALSE)</f>
        <v>#N/A</v>
      </c>
      <c r="I587" s="39" t="str">
        <f>VLOOKUP(G587,'MITRA (REFERENSI)'!$A:$Z,25,FALSE)</f>
        <v>#N/A</v>
      </c>
      <c r="J587" s="38" t="str">
        <f>VLOOKUP(G587,'MITRA (REFERENSI)'!$A:$Z,26,FALSE)</f>
        <v>#N/A</v>
      </c>
      <c r="K587" s="38" t="str">
        <f>VLOOKUP(G587,'MITRA (REFERENSI)'!$A:$Z,15,FALSE)</f>
        <v>#N/A</v>
      </c>
      <c r="L587" s="38" t="str">
        <f>VLOOKUP(G587,'MITRA (REFERENSI)'!$A:$Z,15,FALSE)</f>
        <v>#N/A</v>
      </c>
      <c r="M587" s="38" t="str">
        <f>IF(B587=1,'KELAS (REFERENSI)'!M587,IF(B587=2,'KELAS (REFERENSI)'!M602,IF(B587=3,'KELAS (REFERENSI)'!M617,IF(B587=4,'KELAS (REFERENSI)'!M632,""))))</f>
        <v/>
      </c>
      <c r="N587" s="38" t="str">
        <f>IF(B587=1,'KELAS (REFERENSI)'!N587,IF(B587=2,'KELAS (REFERENSI)'!N602,IF(B587=3,'KELAS (REFERENSI)'!N617,IF(B587=4,'KELAS (REFERENSI)'!N632,""))))</f>
        <v/>
      </c>
      <c r="O587" s="38" t="str">
        <f>IF(B587=1,'KELAS (REFERENSI)'!O587,IF(B587=2,'KELAS (REFERENSI)'!O602,IF(B587=3,'KELAS (REFERENSI)'!O617,IF(B587=4,'KELAS (REFERENSI)'!O632,""))))</f>
        <v/>
      </c>
      <c r="P587" s="38" t="str">
        <f>IF(B587=1,'KELAS (REFERENSI)'!P587,IF(B587=2,'KELAS (REFERENSI)'!P602,IF(B587=3,'KELAS (REFERENSI)'!P617,IF(B587=4,'KELAS (REFERENSI)'!P632,""))))</f>
        <v/>
      </c>
      <c r="Q587" s="38" t="str">
        <f t="shared" si="4"/>
        <v>BPS Kota Jakarta Timur</v>
      </c>
      <c r="R587" s="38" t="str">
        <f t="shared" si="56"/>
        <v/>
      </c>
      <c r="S587" s="38" t="str">
        <f t="shared" ref="S587:T587" si="595">S586</f>
        <v>15 Juni sampai dengan 31 Agustus 2026</v>
      </c>
      <c r="T587" s="38" t="str">
        <f t="shared" si="595"/>
        <v>31 Agustus 2026</v>
      </c>
      <c r="U587" s="46"/>
      <c r="V587" s="46"/>
      <c r="W587" s="42"/>
      <c r="X587" s="42"/>
      <c r="Y587" s="42"/>
      <c r="Z587" s="42"/>
    </row>
    <row r="588" ht="15.75" customHeight="1">
      <c r="A588" s="36" t="s">
        <v>5650</v>
      </c>
      <c r="B588" s="43"/>
      <c r="C588" s="44"/>
      <c r="D588" s="47"/>
      <c r="E588" s="47"/>
      <c r="F588" s="39" t="str">
        <f t="shared" si="2"/>
        <v>PETUGAS.0587/SPK/SE/PPL/3172/2026</v>
      </c>
      <c r="G588" s="45"/>
      <c r="H588" s="39" t="str">
        <f>VLOOKUP(G588,'MITRA (REFERENSI)'!$A:$Z,16,FALSE)</f>
        <v>#N/A</v>
      </c>
      <c r="I588" s="39" t="str">
        <f>VLOOKUP(G588,'MITRA (REFERENSI)'!$A:$Z,25,FALSE)</f>
        <v>#N/A</v>
      </c>
      <c r="J588" s="38" t="str">
        <f>VLOOKUP(G588,'MITRA (REFERENSI)'!$A:$Z,26,FALSE)</f>
        <v>#N/A</v>
      </c>
      <c r="K588" s="38" t="str">
        <f>VLOOKUP(G588,'MITRA (REFERENSI)'!$A:$Z,15,FALSE)</f>
        <v>#N/A</v>
      </c>
      <c r="L588" s="38" t="str">
        <f>VLOOKUP(G588,'MITRA (REFERENSI)'!$A:$Z,15,FALSE)</f>
        <v>#N/A</v>
      </c>
      <c r="M588" s="38" t="str">
        <f>IF(B588=1,'KELAS (REFERENSI)'!M588,IF(B588=2,'KELAS (REFERENSI)'!M603,IF(B588=3,'KELAS (REFERENSI)'!M618,IF(B588=4,'KELAS (REFERENSI)'!M633,""))))</f>
        <v/>
      </c>
      <c r="N588" s="38" t="str">
        <f>IF(B588=1,'KELAS (REFERENSI)'!N588,IF(B588=2,'KELAS (REFERENSI)'!N603,IF(B588=3,'KELAS (REFERENSI)'!N618,IF(B588=4,'KELAS (REFERENSI)'!N633,""))))</f>
        <v/>
      </c>
      <c r="O588" s="38" t="str">
        <f>IF(B588=1,'KELAS (REFERENSI)'!O588,IF(B588=2,'KELAS (REFERENSI)'!O603,IF(B588=3,'KELAS (REFERENSI)'!O618,IF(B588=4,'KELAS (REFERENSI)'!O633,""))))</f>
        <v/>
      </c>
      <c r="P588" s="38" t="str">
        <f>IF(B588=1,'KELAS (REFERENSI)'!P588,IF(B588=2,'KELAS (REFERENSI)'!P603,IF(B588=3,'KELAS (REFERENSI)'!P618,IF(B588=4,'KELAS (REFERENSI)'!P633,""))))</f>
        <v/>
      </c>
      <c r="Q588" s="38" t="str">
        <f t="shared" si="4"/>
        <v>BPS Kota Jakarta Timur</v>
      </c>
      <c r="R588" s="38" t="str">
        <f t="shared" si="56"/>
        <v/>
      </c>
      <c r="S588" s="38" t="str">
        <f t="shared" ref="S588:T588" si="596">S587</f>
        <v>15 Juni sampai dengan 31 Agustus 2026</v>
      </c>
      <c r="T588" s="38" t="str">
        <f t="shared" si="596"/>
        <v>31 Agustus 2026</v>
      </c>
      <c r="U588" s="46"/>
      <c r="V588" s="46"/>
      <c r="W588" s="42"/>
      <c r="X588" s="42"/>
      <c r="Y588" s="42"/>
      <c r="Z588" s="42"/>
    </row>
    <row r="589" ht="15.75" customHeight="1">
      <c r="A589" s="36" t="s">
        <v>5651</v>
      </c>
      <c r="B589" s="43"/>
      <c r="C589" s="44"/>
      <c r="D589" s="47"/>
      <c r="E589" s="47"/>
      <c r="F589" s="39" t="str">
        <f t="shared" si="2"/>
        <v>PETUGAS.0588/SPK/SE/PPL/3172/2026</v>
      </c>
      <c r="G589" s="45"/>
      <c r="H589" s="39" t="str">
        <f>VLOOKUP(G589,'MITRA (REFERENSI)'!$A:$Z,16,FALSE)</f>
        <v>#N/A</v>
      </c>
      <c r="I589" s="39" t="str">
        <f>VLOOKUP(G589,'MITRA (REFERENSI)'!$A:$Z,25,FALSE)</f>
        <v>#N/A</v>
      </c>
      <c r="J589" s="38" t="str">
        <f>VLOOKUP(G589,'MITRA (REFERENSI)'!$A:$Z,26,FALSE)</f>
        <v>#N/A</v>
      </c>
      <c r="K589" s="38" t="str">
        <f>VLOOKUP(G589,'MITRA (REFERENSI)'!$A:$Z,15,FALSE)</f>
        <v>#N/A</v>
      </c>
      <c r="L589" s="38" t="str">
        <f>VLOOKUP(G589,'MITRA (REFERENSI)'!$A:$Z,15,FALSE)</f>
        <v>#N/A</v>
      </c>
      <c r="M589" s="38" t="str">
        <f>IF(B589=1,'KELAS (REFERENSI)'!M589,IF(B589=2,'KELAS (REFERENSI)'!M604,IF(B589=3,'KELAS (REFERENSI)'!M619,IF(B589=4,'KELAS (REFERENSI)'!M634,""))))</f>
        <v/>
      </c>
      <c r="N589" s="38" t="str">
        <f>IF(B589=1,'KELAS (REFERENSI)'!N589,IF(B589=2,'KELAS (REFERENSI)'!N604,IF(B589=3,'KELAS (REFERENSI)'!N619,IF(B589=4,'KELAS (REFERENSI)'!N634,""))))</f>
        <v/>
      </c>
      <c r="O589" s="38" t="str">
        <f>IF(B589=1,'KELAS (REFERENSI)'!O589,IF(B589=2,'KELAS (REFERENSI)'!O604,IF(B589=3,'KELAS (REFERENSI)'!O619,IF(B589=4,'KELAS (REFERENSI)'!O634,""))))</f>
        <v/>
      </c>
      <c r="P589" s="38" t="str">
        <f>IF(B589=1,'KELAS (REFERENSI)'!P589,IF(B589=2,'KELAS (REFERENSI)'!P604,IF(B589=3,'KELAS (REFERENSI)'!P619,IF(B589=4,'KELAS (REFERENSI)'!P634,""))))</f>
        <v/>
      </c>
      <c r="Q589" s="38" t="str">
        <f t="shared" si="4"/>
        <v>BPS Kota Jakarta Timur</v>
      </c>
      <c r="R589" s="38" t="str">
        <f t="shared" si="56"/>
        <v/>
      </c>
      <c r="S589" s="38" t="str">
        <f t="shared" ref="S589:T589" si="597">S588</f>
        <v>15 Juni sampai dengan 31 Agustus 2026</v>
      </c>
      <c r="T589" s="38" t="str">
        <f t="shared" si="597"/>
        <v>31 Agustus 2026</v>
      </c>
      <c r="U589" s="46"/>
      <c r="V589" s="46"/>
      <c r="W589" s="42"/>
      <c r="X589" s="42"/>
      <c r="Y589" s="42"/>
      <c r="Z589" s="42"/>
    </row>
    <row r="590" ht="15.75" customHeight="1">
      <c r="A590" s="36" t="s">
        <v>5652</v>
      </c>
      <c r="B590" s="43"/>
      <c r="C590" s="44"/>
      <c r="D590" s="47"/>
      <c r="E590" s="47"/>
      <c r="F590" s="39" t="str">
        <f t="shared" si="2"/>
        <v>PETUGAS.0589/SPK/SE/PPL/3172/2026</v>
      </c>
      <c r="G590" s="45"/>
      <c r="H590" s="39" t="str">
        <f>VLOOKUP(G590,'MITRA (REFERENSI)'!$A:$Z,16,FALSE)</f>
        <v>#N/A</v>
      </c>
      <c r="I590" s="39" t="str">
        <f>VLOOKUP(G590,'MITRA (REFERENSI)'!$A:$Z,25,FALSE)</f>
        <v>#N/A</v>
      </c>
      <c r="J590" s="38" t="str">
        <f>VLOOKUP(G590,'MITRA (REFERENSI)'!$A:$Z,26,FALSE)</f>
        <v>#N/A</v>
      </c>
      <c r="K590" s="38" t="str">
        <f>VLOOKUP(G590,'MITRA (REFERENSI)'!$A:$Z,15,FALSE)</f>
        <v>#N/A</v>
      </c>
      <c r="L590" s="38" t="str">
        <f>VLOOKUP(G590,'MITRA (REFERENSI)'!$A:$Z,15,FALSE)</f>
        <v>#N/A</v>
      </c>
      <c r="M590" s="38" t="str">
        <f>IF(B590=1,'KELAS (REFERENSI)'!M590,IF(B590=2,'KELAS (REFERENSI)'!M605,IF(B590=3,'KELAS (REFERENSI)'!M620,IF(B590=4,'KELAS (REFERENSI)'!M635,""))))</f>
        <v/>
      </c>
      <c r="N590" s="38" t="str">
        <f>IF(B590=1,'KELAS (REFERENSI)'!N590,IF(B590=2,'KELAS (REFERENSI)'!N605,IF(B590=3,'KELAS (REFERENSI)'!N620,IF(B590=4,'KELAS (REFERENSI)'!N635,""))))</f>
        <v/>
      </c>
      <c r="O590" s="38" t="str">
        <f>IF(B590=1,'KELAS (REFERENSI)'!O590,IF(B590=2,'KELAS (REFERENSI)'!O605,IF(B590=3,'KELAS (REFERENSI)'!O620,IF(B590=4,'KELAS (REFERENSI)'!O635,""))))</f>
        <v/>
      </c>
      <c r="P590" s="38" t="str">
        <f>IF(B590=1,'KELAS (REFERENSI)'!P590,IF(B590=2,'KELAS (REFERENSI)'!P605,IF(B590=3,'KELAS (REFERENSI)'!P620,IF(B590=4,'KELAS (REFERENSI)'!P635,""))))</f>
        <v/>
      </c>
      <c r="Q590" s="38" t="str">
        <f t="shared" si="4"/>
        <v>BPS Kota Jakarta Timur</v>
      </c>
      <c r="R590" s="38" t="str">
        <f t="shared" si="56"/>
        <v/>
      </c>
      <c r="S590" s="38" t="str">
        <f t="shared" ref="S590:T590" si="598">S589</f>
        <v>15 Juni sampai dengan 31 Agustus 2026</v>
      </c>
      <c r="T590" s="38" t="str">
        <f t="shared" si="598"/>
        <v>31 Agustus 2026</v>
      </c>
      <c r="U590" s="46"/>
      <c r="V590" s="46"/>
      <c r="W590" s="42"/>
      <c r="X590" s="42"/>
      <c r="Y590" s="42"/>
      <c r="Z590" s="42"/>
    </row>
    <row r="591" ht="15.75" customHeight="1">
      <c r="A591" s="36" t="s">
        <v>5653</v>
      </c>
      <c r="B591" s="43"/>
      <c r="C591" s="44"/>
      <c r="D591" s="47"/>
      <c r="E591" s="47"/>
      <c r="F591" s="39" t="str">
        <f t="shared" si="2"/>
        <v>PETUGAS.0590/SPK/SE/PPL/3172/2026</v>
      </c>
      <c r="G591" s="45"/>
      <c r="H591" s="39" t="str">
        <f>VLOOKUP(G591,'MITRA (REFERENSI)'!$A:$Z,16,FALSE)</f>
        <v>#N/A</v>
      </c>
      <c r="I591" s="39" t="str">
        <f>VLOOKUP(G591,'MITRA (REFERENSI)'!$A:$Z,25,FALSE)</f>
        <v>#N/A</v>
      </c>
      <c r="J591" s="38" t="str">
        <f>VLOOKUP(G591,'MITRA (REFERENSI)'!$A:$Z,26,FALSE)</f>
        <v>#N/A</v>
      </c>
      <c r="K591" s="38" t="str">
        <f>VLOOKUP(G591,'MITRA (REFERENSI)'!$A:$Z,15,FALSE)</f>
        <v>#N/A</v>
      </c>
      <c r="L591" s="38" t="str">
        <f>VLOOKUP(G591,'MITRA (REFERENSI)'!$A:$Z,15,FALSE)</f>
        <v>#N/A</v>
      </c>
      <c r="M591" s="38" t="str">
        <f>IF(B591=1,'KELAS (REFERENSI)'!M591,IF(B591=2,'KELAS (REFERENSI)'!M606,IF(B591=3,'KELAS (REFERENSI)'!M621,IF(B591=4,'KELAS (REFERENSI)'!M636,""))))</f>
        <v/>
      </c>
      <c r="N591" s="38" t="str">
        <f>IF(B591=1,'KELAS (REFERENSI)'!N591,IF(B591=2,'KELAS (REFERENSI)'!N606,IF(B591=3,'KELAS (REFERENSI)'!N621,IF(B591=4,'KELAS (REFERENSI)'!N636,""))))</f>
        <v/>
      </c>
      <c r="O591" s="38" t="str">
        <f>IF(B591=1,'KELAS (REFERENSI)'!O591,IF(B591=2,'KELAS (REFERENSI)'!O606,IF(B591=3,'KELAS (REFERENSI)'!O621,IF(B591=4,'KELAS (REFERENSI)'!O636,""))))</f>
        <v/>
      </c>
      <c r="P591" s="38" t="str">
        <f>IF(B591=1,'KELAS (REFERENSI)'!P591,IF(B591=2,'KELAS (REFERENSI)'!P606,IF(B591=3,'KELAS (REFERENSI)'!P621,IF(B591=4,'KELAS (REFERENSI)'!P636,""))))</f>
        <v/>
      </c>
      <c r="Q591" s="38" t="str">
        <f t="shared" si="4"/>
        <v>BPS Kota Jakarta Timur</v>
      </c>
      <c r="R591" s="38" t="str">
        <f t="shared" si="56"/>
        <v/>
      </c>
      <c r="S591" s="38" t="str">
        <f t="shared" ref="S591:T591" si="599">S590</f>
        <v>15 Juni sampai dengan 31 Agustus 2026</v>
      </c>
      <c r="T591" s="38" t="str">
        <f t="shared" si="599"/>
        <v>31 Agustus 2026</v>
      </c>
      <c r="U591" s="46"/>
      <c r="V591" s="46"/>
      <c r="W591" s="42"/>
      <c r="X591" s="42"/>
      <c r="Y591" s="42"/>
      <c r="Z591" s="42"/>
    </row>
    <row r="592" ht="15.75" customHeight="1">
      <c r="A592" s="36" t="s">
        <v>5654</v>
      </c>
      <c r="B592" s="43"/>
      <c r="C592" s="44"/>
      <c r="D592" s="47"/>
      <c r="E592" s="47"/>
      <c r="F592" s="39" t="str">
        <f t="shared" si="2"/>
        <v>PETUGAS.0591/SPK/SE/PPL/3172/2026</v>
      </c>
      <c r="G592" s="45"/>
      <c r="H592" s="39" t="str">
        <f>VLOOKUP(G592,'MITRA (REFERENSI)'!$A:$Z,16,FALSE)</f>
        <v>#N/A</v>
      </c>
      <c r="I592" s="39" t="str">
        <f>VLOOKUP(G592,'MITRA (REFERENSI)'!$A:$Z,25,FALSE)</f>
        <v>#N/A</v>
      </c>
      <c r="J592" s="38" t="str">
        <f>VLOOKUP(G592,'MITRA (REFERENSI)'!$A:$Z,26,FALSE)</f>
        <v>#N/A</v>
      </c>
      <c r="K592" s="38" t="str">
        <f>VLOOKUP(G592,'MITRA (REFERENSI)'!$A:$Z,15,FALSE)</f>
        <v>#N/A</v>
      </c>
      <c r="L592" s="38" t="str">
        <f>VLOOKUP(G592,'MITRA (REFERENSI)'!$A:$Z,15,FALSE)</f>
        <v>#N/A</v>
      </c>
      <c r="M592" s="38" t="str">
        <f>IF(B592=1,'KELAS (REFERENSI)'!M592,IF(B592=2,'KELAS (REFERENSI)'!M607,IF(B592=3,'KELAS (REFERENSI)'!M622,IF(B592=4,'KELAS (REFERENSI)'!M637,""))))</f>
        <v/>
      </c>
      <c r="N592" s="38" t="str">
        <f>IF(B592=1,'KELAS (REFERENSI)'!N592,IF(B592=2,'KELAS (REFERENSI)'!N607,IF(B592=3,'KELAS (REFERENSI)'!N622,IF(B592=4,'KELAS (REFERENSI)'!N637,""))))</f>
        <v/>
      </c>
      <c r="O592" s="38" t="str">
        <f>IF(B592=1,'KELAS (REFERENSI)'!O592,IF(B592=2,'KELAS (REFERENSI)'!O607,IF(B592=3,'KELAS (REFERENSI)'!O622,IF(B592=4,'KELAS (REFERENSI)'!O637,""))))</f>
        <v/>
      </c>
      <c r="P592" s="38" t="str">
        <f>IF(B592=1,'KELAS (REFERENSI)'!P592,IF(B592=2,'KELAS (REFERENSI)'!P607,IF(B592=3,'KELAS (REFERENSI)'!P622,IF(B592=4,'KELAS (REFERENSI)'!P637,""))))</f>
        <v/>
      </c>
      <c r="Q592" s="38" t="str">
        <f t="shared" si="4"/>
        <v>BPS Kota Jakarta Timur</v>
      </c>
      <c r="R592" s="38" t="str">
        <f t="shared" si="56"/>
        <v/>
      </c>
      <c r="S592" s="38" t="str">
        <f t="shared" ref="S592:T592" si="600">S591</f>
        <v>15 Juni sampai dengan 31 Agustus 2026</v>
      </c>
      <c r="T592" s="38" t="str">
        <f t="shared" si="600"/>
        <v>31 Agustus 2026</v>
      </c>
      <c r="U592" s="46"/>
      <c r="V592" s="46"/>
      <c r="W592" s="42"/>
      <c r="X592" s="42"/>
      <c r="Y592" s="42"/>
      <c r="Z592" s="42"/>
    </row>
    <row r="593" ht="15.75" customHeight="1">
      <c r="A593" s="36" t="s">
        <v>5655</v>
      </c>
      <c r="B593" s="43"/>
      <c r="C593" s="44"/>
      <c r="D593" s="47"/>
      <c r="E593" s="47"/>
      <c r="F593" s="39" t="str">
        <f t="shared" si="2"/>
        <v>PETUGAS.0592/SPK/SE/PPL/3172/2026</v>
      </c>
      <c r="G593" s="45"/>
      <c r="H593" s="39" t="str">
        <f>VLOOKUP(G593,'MITRA (REFERENSI)'!$A:$Z,16,FALSE)</f>
        <v>#N/A</v>
      </c>
      <c r="I593" s="39" t="str">
        <f>VLOOKUP(G593,'MITRA (REFERENSI)'!$A:$Z,25,FALSE)</f>
        <v>#N/A</v>
      </c>
      <c r="J593" s="38" t="str">
        <f>VLOOKUP(G593,'MITRA (REFERENSI)'!$A:$Z,26,FALSE)</f>
        <v>#N/A</v>
      </c>
      <c r="K593" s="38" t="str">
        <f>VLOOKUP(G593,'MITRA (REFERENSI)'!$A:$Z,15,FALSE)</f>
        <v>#N/A</v>
      </c>
      <c r="L593" s="38" t="str">
        <f>VLOOKUP(G593,'MITRA (REFERENSI)'!$A:$Z,15,FALSE)</f>
        <v>#N/A</v>
      </c>
      <c r="M593" s="38" t="str">
        <f>IF(B593=1,'KELAS (REFERENSI)'!M593,IF(B593=2,'KELAS (REFERENSI)'!M608,IF(B593=3,'KELAS (REFERENSI)'!M623,IF(B593=4,'KELAS (REFERENSI)'!M638,""))))</f>
        <v/>
      </c>
      <c r="N593" s="38" t="str">
        <f>IF(B593=1,'KELAS (REFERENSI)'!N593,IF(B593=2,'KELAS (REFERENSI)'!N608,IF(B593=3,'KELAS (REFERENSI)'!N623,IF(B593=4,'KELAS (REFERENSI)'!N638,""))))</f>
        <v/>
      </c>
      <c r="O593" s="38" t="str">
        <f>IF(B593=1,'KELAS (REFERENSI)'!O593,IF(B593=2,'KELAS (REFERENSI)'!O608,IF(B593=3,'KELAS (REFERENSI)'!O623,IF(B593=4,'KELAS (REFERENSI)'!O638,""))))</f>
        <v/>
      </c>
      <c r="P593" s="38" t="str">
        <f>IF(B593=1,'KELAS (REFERENSI)'!P593,IF(B593=2,'KELAS (REFERENSI)'!P608,IF(B593=3,'KELAS (REFERENSI)'!P623,IF(B593=4,'KELAS (REFERENSI)'!P638,""))))</f>
        <v/>
      </c>
      <c r="Q593" s="38" t="str">
        <f t="shared" si="4"/>
        <v>BPS Kota Jakarta Timur</v>
      </c>
      <c r="R593" s="38" t="str">
        <f t="shared" si="56"/>
        <v/>
      </c>
      <c r="S593" s="38" t="str">
        <f t="shared" ref="S593:T593" si="601">S592</f>
        <v>15 Juni sampai dengan 31 Agustus 2026</v>
      </c>
      <c r="T593" s="38" t="str">
        <f t="shared" si="601"/>
        <v>31 Agustus 2026</v>
      </c>
      <c r="U593" s="46"/>
      <c r="V593" s="46"/>
      <c r="W593" s="42"/>
      <c r="X593" s="42"/>
      <c r="Y593" s="42"/>
      <c r="Z593" s="42"/>
    </row>
    <row r="594" ht="15.75" customHeight="1">
      <c r="A594" s="36" t="s">
        <v>5656</v>
      </c>
      <c r="B594" s="43"/>
      <c r="C594" s="44"/>
      <c r="D594" s="47"/>
      <c r="E594" s="47"/>
      <c r="F594" s="39" t="str">
        <f t="shared" si="2"/>
        <v>PETUGAS.0593/SPK/SE/PPL/3172/2026</v>
      </c>
      <c r="G594" s="45"/>
      <c r="H594" s="39" t="str">
        <f>VLOOKUP(G594,'MITRA (REFERENSI)'!$A:$Z,16,FALSE)</f>
        <v>#N/A</v>
      </c>
      <c r="I594" s="39" t="str">
        <f>VLOOKUP(G594,'MITRA (REFERENSI)'!$A:$Z,25,FALSE)</f>
        <v>#N/A</v>
      </c>
      <c r="J594" s="38" t="str">
        <f>VLOOKUP(G594,'MITRA (REFERENSI)'!$A:$Z,26,FALSE)</f>
        <v>#N/A</v>
      </c>
      <c r="K594" s="38" t="str">
        <f>VLOOKUP(G594,'MITRA (REFERENSI)'!$A:$Z,15,FALSE)</f>
        <v>#N/A</v>
      </c>
      <c r="L594" s="38" t="str">
        <f>VLOOKUP(G594,'MITRA (REFERENSI)'!$A:$Z,15,FALSE)</f>
        <v>#N/A</v>
      </c>
      <c r="M594" s="38" t="str">
        <f>IF(B594=1,'KELAS (REFERENSI)'!M594,IF(B594=2,'KELAS (REFERENSI)'!M609,IF(B594=3,'KELAS (REFERENSI)'!M624,IF(B594=4,'KELAS (REFERENSI)'!M639,""))))</f>
        <v/>
      </c>
      <c r="N594" s="38" t="str">
        <f>IF(B594=1,'KELAS (REFERENSI)'!N594,IF(B594=2,'KELAS (REFERENSI)'!N609,IF(B594=3,'KELAS (REFERENSI)'!N624,IF(B594=4,'KELAS (REFERENSI)'!N639,""))))</f>
        <v/>
      </c>
      <c r="O594" s="38" t="str">
        <f>IF(B594=1,'KELAS (REFERENSI)'!O594,IF(B594=2,'KELAS (REFERENSI)'!O609,IF(B594=3,'KELAS (REFERENSI)'!O624,IF(B594=4,'KELAS (REFERENSI)'!O639,""))))</f>
        <v/>
      </c>
      <c r="P594" s="38" t="str">
        <f>IF(B594=1,'KELAS (REFERENSI)'!P594,IF(B594=2,'KELAS (REFERENSI)'!P609,IF(B594=3,'KELAS (REFERENSI)'!P624,IF(B594=4,'KELAS (REFERENSI)'!P639,""))))</f>
        <v/>
      </c>
      <c r="Q594" s="38" t="str">
        <f t="shared" si="4"/>
        <v>BPS Kota Jakarta Timur</v>
      </c>
      <c r="R594" s="38" t="str">
        <f t="shared" si="56"/>
        <v/>
      </c>
      <c r="S594" s="38" t="str">
        <f t="shared" ref="S594:T594" si="602">S593</f>
        <v>15 Juni sampai dengan 31 Agustus 2026</v>
      </c>
      <c r="T594" s="38" t="str">
        <f t="shared" si="602"/>
        <v>31 Agustus 2026</v>
      </c>
      <c r="U594" s="46"/>
      <c r="V594" s="46"/>
      <c r="W594" s="42"/>
      <c r="X594" s="42"/>
      <c r="Y594" s="42"/>
      <c r="Z594" s="42"/>
    </row>
    <row r="595" ht="15.75" customHeight="1">
      <c r="A595" s="36" t="s">
        <v>5657</v>
      </c>
      <c r="B595" s="43"/>
      <c r="C595" s="44"/>
      <c r="D595" s="47"/>
      <c r="E595" s="47"/>
      <c r="F595" s="39" t="str">
        <f t="shared" si="2"/>
        <v>PETUGAS.0594/SPK/SE/PPL/3172/2026</v>
      </c>
      <c r="G595" s="45"/>
      <c r="H595" s="39" t="str">
        <f>VLOOKUP(G595,'MITRA (REFERENSI)'!$A:$Z,16,FALSE)</f>
        <v>#N/A</v>
      </c>
      <c r="I595" s="39" t="str">
        <f>VLOOKUP(G595,'MITRA (REFERENSI)'!$A:$Z,25,FALSE)</f>
        <v>#N/A</v>
      </c>
      <c r="J595" s="38" t="str">
        <f>VLOOKUP(G595,'MITRA (REFERENSI)'!$A:$Z,26,FALSE)</f>
        <v>#N/A</v>
      </c>
      <c r="K595" s="38" t="str">
        <f>VLOOKUP(G595,'MITRA (REFERENSI)'!$A:$Z,15,FALSE)</f>
        <v>#N/A</v>
      </c>
      <c r="L595" s="38" t="str">
        <f>VLOOKUP(G595,'MITRA (REFERENSI)'!$A:$Z,15,FALSE)</f>
        <v>#N/A</v>
      </c>
      <c r="M595" s="38" t="str">
        <f>IF(B595=1,'KELAS (REFERENSI)'!M595,IF(B595=2,'KELAS (REFERENSI)'!M610,IF(B595=3,'KELAS (REFERENSI)'!M625,IF(B595=4,'KELAS (REFERENSI)'!M640,""))))</f>
        <v/>
      </c>
      <c r="N595" s="38" t="str">
        <f>IF(B595=1,'KELAS (REFERENSI)'!N595,IF(B595=2,'KELAS (REFERENSI)'!N610,IF(B595=3,'KELAS (REFERENSI)'!N625,IF(B595=4,'KELAS (REFERENSI)'!N640,""))))</f>
        <v/>
      </c>
      <c r="O595" s="38" t="str">
        <f>IF(B595=1,'KELAS (REFERENSI)'!O595,IF(B595=2,'KELAS (REFERENSI)'!O610,IF(B595=3,'KELAS (REFERENSI)'!O625,IF(B595=4,'KELAS (REFERENSI)'!O640,""))))</f>
        <v/>
      </c>
      <c r="P595" s="38" t="str">
        <f>IF(B595=1,'KELAS (REFERENSI)'!P595,IF(B595=2,'KELAS (REFERENSI)'!P610,IF(B595=3,'KELAS (REFERENSI)'!P625,IF(B595=4,'KELAS (REFERENSI)'!P640,""))))</f>
        <v/>
      </c>
      <c r="Q595" s="38" t="str">
        <f t="shared" si="4"/>
        <v>BPS Kota Jakarta Timur</v>
      </c>
      <c r="R595" s="38" t="str">
        <f t="shared" si="56"/>
        <v/>
      </c>
      <c r="S595" s="38" t="str">
        <f t="shared" ref="S595:T595" si="603">S594</f>
        <v>15 Juni sampai dengan 31 Agustus 2026</v>
      </c>
      <c r="T595" s="38" t="str">
        <f t="shared" si="603"/>
        <v>31 Agustus 2026</v>
      </c>
      <c r="U595" s="46"/>
      <c r="V595" s="46"/>
      <c r="W595" s="42"/>
      <c r="X595" s="42"/>
      <c r="Y595" s="42"/>
      <c r="Z595" s="42"/>
    </row>
    <row r="596" ht="15.75" customHeight="1">
      <c r="A596" s="36" t="s">
        <v>5658</v>
      </c>
      <c r="B596" s="43"/>
      <c r="C596" s="44"/>
      <c r="D596" s="47"/>
      <c r="E596" s="47"/>
      <c r="F596" s="39" t="str">
        <f t="shared" si="2"/>
        <v>PETUGAS.0595/SPK/SE/PPL/3172/2026</v>
      </c>
      <c r="G596" s="45"/>
      <c r="H596" s="39" t="str">
        <f>VLOOKUP(G596,'MITRA (REFERENSI)'!$A:$Z,16,FALSE)</f>
        <v>#N/A</v>
      </c>
      <c r="I596" s="39" t="str">
        <f>VLOOKUP(G596,'MITRA (REFERENSI)'!$A:$Z,25,FALSE)</f>
        <v>#N/A</v>
      </c>
      <c r="J596" s="38" t="str">
        <f>VLOOKUP(G596,'MITRA (REFERENSI)'!$A:$Z,26,FALSE)</f>
        <v>#N/A</v>
      </c>
      <c r="K596" s="38" t="str">
        <f>VLOOKUP(G596,'MITRA (REFERENSI)'!$A:$Z,15,FALSE)</f>
        <v>#N/A</v>
      </c>
      <c r="L596" s="38" t="str">
        <f>VLOOKUP(G596,'MITRA (REFERENSI)'!$A:$Z,15,FALSE)</f>
        <v>#N/A</v>
      </c>
      <c r="M596" s="38" t="str">
        <f>IF(B596=1,'KELAS (REFERENSI)'!M596,IF(B596=2,'KELAS (REFERENSI)'!M611,IF(B596=3,'KELAS (REFERENSI)'!M626,IF(B596=4,'KELAS (REFERENSI)'!M641,""))))</f>
        <v/>
      </c>
      <c r="N596" s="38" t="str">
        <f>IF(B596=1,'KELAS (REFERENSI)'!N596,IF(B596=2,'KELAS (REFERENSI)'!N611,IF(B596=3,'KELAS (REFERENSI)'!N626,IF(B596=4,'KELAS (REFERENSI)'!N641,""))))</f>
        <v/>
      </c>
      <c r="O596" s="38" t="str">
        <f>IF(B596=1,'KELAS (REFERENSI)'!O596,IF(B596=2,'KELAS (REFERENSI)'!O611,IF(B596=3,'KELAS (REFERENSI)'!O626,IF(B596=4,'KELAS (REFERENSI)'!O641,""))))</f>
        <v/>
      </c>
      <c r="P596" s="38" t="str">
        <f>IF(B596=1,'KELAS (REFERENSI)'!P596,IF(B596=2,'KELAS (REFERENSI)'!P611,IF(B596=3,'KELAS (REFERENSI)'!P626,IF(B596=4,'KELAS (REFERENSI)'!P641,""))))</f>
        <v/>
      </c>
      <c r="Q596" s="38" t="str">
        <f t="shared" si="4"/>
        <v>BPS Kota Jakarta Timur</v>
      </c>
      <c r="R596" s="38" t="str">
        <f t="shared" si="56"/>
        <v/>
      </c>
      <c r="S596" s="38" t="str">
        <f t="shared" ref="S596:T596" si="604">S595</f>
        <v>15 Juni sampai dengan 31 Agustus 2026</v>
      </c>
      <c r="T596" s="38" t="str">
        <f t="shared" si="604"/>
        <v>31 Agustus 2026</v>
      </c>
      <c r="U596" s="46"/>
      <c r="V596" s="46"/>
      <c r="W596" s="42"/>
      <c r="X596" s="42"/>
      <c r="Y596" s="42"/>
      <c r="Z596" s="42"/>
    </row>
    <row r="597" ht="15.75" customHeight="1">
      <c r="A597" s="36" t="s">
        <v>5659</v>
      </c>
      <c r="B597" s="43"/>
      <c r="C597" s="44"/>
      <c r="D597" s="47"/>
      <c r="E597" s="47"/>
      <c r="F597" s="39" t="str">
        <f t="shared" si="2"/>
        <v>PETUGAS.0596/SPK/SE/PPL/3172/2026</v>
      </c>
      <c r="G597" s="45"/>
      <c r="H597" s="39" t="str">
        <f>VLOOKUP(G597,'MITRA (REFERENSI)'!$A:$Z,16,FALSE)</f>
        <v>#N/A</v>
      </c>
      <c r="I597" s="39" t="str">
        <f>VLOOKUP(G597,'MITRA (REFERENSI)'!$A:$Z,25,FALSE)</f>
        <v>#N/A</v>
      </c>
      <c r="J597" s="38" t="str">
        <f>VLOOKUP(G597,'MITRA (REFERENSI)'!$A:$Z,26,FALSE)</f>
        <v>#N/A</v>
      </c>
      <c r="K597" s="38" t="str">
        <f>VLOOKUP(G597,'MITRA (REFERENSI)'!$A:$Z,15,FALSE)</f>
        <v>#N/A</v>
      </c>
      <c r="L597" s="38" t="str">
        <f>VLOOKUP(G597,'MITRA (REFERENSI)'!$A:$Z,15,FALSE)</f>
        <v>#N/A</v>
      </c>
      <c r="M597" s="38" t="str">
        <f>IF(B597=1,'KELAS (REFERENSI)'!M597,IF(B597=2,'KELAS (REFERENSI)'!M612,IF(B597=3,'KELAS (REFERENSI)'!M627,IF(B597=4,'KELAS (REFERENSI)'!M642,""))))</f>
        <v/>
      </c>
      <c r="N597" s="38" t="str">
        <f>IF(B597=1,'KELAS (REFERENSI)'!N597,IF(B597=2,'KELAS (REFERENSI)'!N612,IF(B597=3,'KELAS (REFERENSI)'!N627,IF(B597=4,'KELAS (REFERENSI)'!N642,""))))</f>
        <v/>
      </c>
      <c r="O597" s="38" t="str">
        <f>IF(B597=1,'KELAS (REFERENSI)'!O597,IF(B597=2,'KELAS (REFERENSI)'!O612,IF(B597=3,'KELAS (REFERENSI)'!O627,IF(B597=4,'KELAS (REFERENSI)'!O642,""))))</f>
        <v/>
      </c>
      <c r="P597" s="38" t="str">
        <f>IF(B597=1,'KELAS (REFERENSI)'!P597,IF(B597=2,'KELAS (REFERENSI)'!P612,IF(B597=3,'KELAS (REFERENSI)'!P627,IF(B597=4,'KELAS (REFERENSI)'!P642,""))))</f>
        <v/>
      </c>
      <c r="Q597" s="38" t="str">
        <f t="shared" si="4"/>
        <v>BPS Kota Jakarta Timur</v>
      </c>
      <c r="R597" s="38" t="str">
        <f t="shared" si="56"/>
        <v/>
      </c>
      <c r="S597" s="38" t="str">
        <f t="shared" ref="S597:T597" si="605">S596</f>
        <v>15 Juni sampai dengan 31 Agustus 2026</v>
      </c>
      <c r="T597" s="38" t="str">
        <f t="shared" si="605"/>
        <v>31 Agustus 2026</v>
      </c>
      <c r="U597" s="46"/>
      <c r="V597" s="46"/>
      <c r="W597" s="42"/>
      <c r="X597" s="42"/>
      <c r="Y597" s="42"/>
      <c r="Z597" s="42"/>
    </row>
    <row r="598" ht="15.75" customHeight="1">
      <c r="A598" s="36" t="s">
        <v>5660</v>
      </c>
      <c r="B598" s="43"/>
      <c r="C598" s="44"/>
      <c r="D598" s="47"/>
      <c r="E598" s="47"/>
      <c r="F598" s="39" t="str">
        <f t="shared" si="2"/>
        <v>PETUGAS.0597/SPK/SE/PPL/3172/2026</v>
      </c>
      <c r="G598" s="45"/>
      <c r="H598" s="39" t="str">
        <f>VLOOKUP(G598,'MITRA (REFERENSI)'!$A:$Z,16,FALSE)</f>
        <v>#N/A</v>
      </c>
      <c r="I598" s="39" t="str">
        <f>VLOOKUP(G598,'MITRA (REFERENSI)'!$A:$Z,25,FALSE)</f>
        <v>#N/A</v>
      </c>
      <c r="J598" s="38" t="str">
        <f>VLOOKUP(G598,'MITRA (REFERENSI)'!$A:$Z,26,FALSE)</f>
        <v>#N/A</v>
      </c>
      <c r="K598" s="38" t="str">
        <f>VLOOKUP(G598,'MITRA (REFERENSI)'!$A:$Z,15,FALSE)</f>
        <v>#N/A</v>
      </c>
      <c r="L598" s="38" t="str">
        <f>VLOOKUP(G598,'MITRA (REFERENSI)'!$A:$Z,15,FALSE)</f>
        <v>#N/A</v>
      </c>
      <c r="M598" s="38" t="str">
        <f>IF(B598=1,'KELAS (REFERENSI)'!M598,IF(B598=2,'KELAS (REFERENSI)'!M613,IF(B598=3,'KELAS (REFERENSI)'!M628,IF(B598=4,'KELAS (REFERENSI)'!M643,""))))</f>
        <v/>
      </c>
      <c r="N598" s="38" t="str">
        <f>IF(B598=1,'KELAS (REFERENSI)'!N598,IF(B598=2,'KELAS (REFERENSI)'!N613,IF(B598=3,'KELAS (REFERENSI)'!N628,IF(B598=4,'KELAS (REFERENSI)'!N643,""))))</f>
        <v/>
      </c>
      <c r="O598" s="38" t="str">
        <f>IF(B598=1,'KELAS (REFERENSI)'!O598,IF(B598=2,'KELAS (REFERENSI)'!O613,IF(B598=3,'KELAS (REFERENSI)'!O628,IF(B598=4,'KELAS (REFERENSI)'!O643,""))))</f>
        <v/>
      </c>
      <c r="P598" s="38" t="str">
        <f>IF(B598=1,'KELAS (REFERENSI)'!P598,IF(B598=2,'KELAS (REFERENSI)'!P613,IF(B598=3,'KELAS (REFERENSI)'!P628,IF(B598=4,'KELAS (REFERENSI)'!P643,""))))</f>
        <v/>
      </c>
      <c r="Q598" s="38" t="str">
        <f t="shared" si="4"/>
        <v>BPS Kota Jakarta Timur</v>
      </c>
      <c r="R598" s="38" t="str">
        <f t="shared" si="56"/>
        <v/>
      </c>
      <c r="S598" s="38" t="str">
        <f t="shared" ref="S598:T598" si="606">S597</f>
        <v>15 Juni sampai dengan 31 Agustus 2026</v>
      </c>
      <c r="T598" s="38" t="str">
        <f t="shared" si="606"/>
        <v>31 Agustus 2026</v>
      </c>
      <c r="U598" s="46"/>
      <c r="V598" s="46"/>
      <c r="W598" s="42"/>
      <c r="X598" s="42"/>
      <c r="Y598" s="42"/>
      <c r="Z598" s="42"/>
    </row>
    <row r="599" ht="15.75" customHeight="1">
      <c r="A599" s="36" t="s">
        <v>5661</v>
      </c>
      <c r="B599" s="43"/>
      <c r="C599" s="44"/>
      <c r="D599" s="47"/>
      <c r="E599" s="47"/>
      <c r="F599" s="39" t="str">
        <f t="shared" si="2"/>
        <v>PETUGAS.0598/SPK/SE/PPL/3172/2026</v>
      </c>
      <c r="G599" s="45"/>
      <c r="H599" s="39" t="str">
        <f>VLOOKUP(G599,'MITRA (REFERENSI)'!$A:$Z,16,FALSE)</f>
        <v>#N/A</v>
      </c>
      <c r="I599" s="39" t="str">
        <f>VLOOKUP(G599,'MITRA (REFERENSI)'!$A:$Z,25,FALSE)</f>
        <v>#N/A</v>
      </c>
      <c r="J599" s="38" t="str">
        <f>VLOOKUP(G599,'MITRA (REFERENSI)'!$A:$Z,26,FALSE)</f>
        <v>#N/A</v>
      </c>
      <c r="K599" s="38" t="str">
        <f>VLOOKUP(G599,'MITRA (REFERENSI)'!$A:$Z,15,FALSE)</f>
        <v>#N/A</v>
      </c>
      <c r="L599" s="38" t="str">
        <f>VLOOKUP(G599,'MITRA (REFERENSI)'!$A:$Z,15,FALSE)</f>
        <v>#N/A</v>
      </c>
      <c r="M599" s="38" t="str">
        <f>IF(B599=1,'KELAS (REFERENSI)'!M599,IF(B599=2,'KELAS (REFERENSI)'!M614,IF(B599=3,'KELAS (REFERENSI)'!M629,IF(B599=4,'KELAS (REFERENSI)'!M644,""))))</f>
        <v/>
      </c>
      <c r="N599" s="38" t="str">
        <f>IF(B599=1,'KELAS (REFERENSI)'!N599,IF(B599=2,'KELAS (REFERENSI)'!N614,IF(B599=3,'KELAS (REFERENSI)'!N629,IF(B599=4,'KELAS (REFERENSI)'!N644,""))))</f>
        <v/>
      </c>
      <c r="O599" s="38" t="str">
        <f>IF(B599=1,'KELAS (REFERENSI)'!O599,IF(B599=2,'KELAS (REFERENSI)'!O614,IF(B599=3,'KELAS (REFERENSI)'!O629,IF(B599=4,'KELAS (REFERENSI)'!O644,""))))</f>
        <v/>
      </c>
      <c r="P599" s="38" t="str">
        <f>IF(B599=1,'KELAS (REFERENSI)'!P599,IF(B599=2,'KELAS (REFERENSI)'!P614,IF(B599=3,'KELAS (REFERENSI)'!P629,IF(B599=4,'KELAS (REFERENSI)'!P644,""))))</f>
        <v/>
      </c>
      <c r="Q599" s="38" t="str">
        <f t="shared" si="4"/>
        <v>BPS Kota Jakarta Timur</v>
      </c>
      <c r="R599" s="38" t="str">
        <f t="shared" si="56"/>
        <v/>
      </c>
      <c r="S599" s="38" t="str">
        <f t="shared" ref="S599:T599" si="607">S598</f>
        <v>15 Juni sampai dengan 31 Agustus 2026</v>
      </c>
      <c r="T599" s="38" t="str">
        <f t="shared" si="607"/>
        <v>31 Agustus 2026</v>
      </c>
      <c r="U599" s="46"/>
      <c r="V599" s="46"/>
      <c r="W599" s="42"/>
      <c r="X599" s="42"/>
      <c r="Y599" s="42"/>
      <c r="Z599" s="42"/>
    </row>
    <row r="600" ht="15.75" customHeight="1">
      <c r="A600" s="36" t="s">
        <v>5662</v>
      </c>
      <c r="B600" s="43"/>
      <c r="C600" s="44"/>
      <c r="D600" s="47"/>
      <c r="E600" s="47"/>
      <c r="F600" s="39" t="str">
        <f t="shared" si="2"/>
        <v>PETUGAS.0599/SPK/SE/PPL/3172/2026</v>
      </c>
      <c r="G600" s="45"/>
      <c r="H600" s="39" t="str">
        <f>VLOOKUP(G600,'MITRA (REFERENSI)'!$A:$Z,16,FALSE)</f>
        <v>#N/A</v>
      </c>
      <c r="I600" s="39" t="str">
        <f>VLOOKUP(G600,'MITRA (REFERENSI)'!$A:$Z,25,FALSE)</f>
        <v>#N/A</v>
      </c>
      <c r="J600" s="38" t="str">
        <f>VLOOKUP(G600,'MITRA (REFERENSI)'!$A:$Z,26,FALSE)</f>
        <v>#N/A</v>
      </c>
      <c r="K600" s="38" t="str">
        <f>VLOOKUP(G600,'MITRA (REFERENSI)'!$A:$Z,15,FALSE)</f>
        <v>#N/A</v>
      </c>
      <c r="L600" s="38" t="str">
        <f>VLOOKUP(G600,'MITRA (REFERENSI)'!$A:$Z,15,FALSE)</f>
        <v>#N/A</v>
      </c>
      <c r="M600" s="38" t="str">
        <f>IF(B600=1,'KELAS (REFERENSI)'!M600,IF(B600=2,'KELAS (REFERENSI)'!M615,IF(B600=3,'KELAS (REFERENSI)'!M630,IF(B600=4,'KELAS (REFERENSI)'!M645,""))))</f>
        <v/>
      </c>
      <c r="N600" s="38" t="str">
        <f>IF(B600=1,'KELAS (REFERENSI)'!N600,IF(B600=2,'KELAS (REFERENSI)'!N615,IF(B600=3,'KELAS (REFERENSI)'!N630,IF(B600=4,'KELAS (REFERENSI)'!N645,""))))</f>
        <v/>
      </c>
      <c r="O600" s="38" t="str">
        <f>IF(B600=1,'KELAS (REFERENSI)'!O600,IF(B600=2,'KELAS (REFERENSI)'!O615,IF(B600=3,'KELAS (REFERENSI)'!O630,IF(B600=4,'KELAS (REFERENSI)'!O645,""))))</f>
        <v/>
      </c>
      <c r="P600" s="38" t="str">
        <f>IF(B600=1,'KELAS (REFERENSI)'!P600,IF(B600=2,'KELAS (REFERENSI)'!P615,IF(B600=3,'KELAS (REFERENSI)'!P630,IF(B600=4,'KELAS (REFERENSI)'!P645,""))))</f>
        <v/>
      </c>
      <c r="Q600" s="38" t="str">
        <f t="shared" si="4"/>
        <v>BPS Kota Jakarta Timur</v>
      </c>
      <c r="R600" s="38" t="str">
        <f t="shared" si="56"/>
        <v/>
      </c>
      <c r="S600" s="38" t="str">
        <f t="shared" ref="S600:T600" si="608">S599</f>
        <v>15 Juni sampai dengan 31 Agustus 2026</v>
      </c>
      <c r="T600" s="38" t="str">
        <f t="shared" si="608"/>
        <v>31 Agustus 2026</v>
      </c>
      <c r="U600" s="46"/>
      <c r="V600" s="46"/>
      <c r="W600" s="42"/>
      <c r="X600" s="42"/>
      <c r="Y600" s="42"/>
      <c r="Z600" s="42"/>
    </row>
    <row r="601" ht="15.75" customHeight="1">
      <c r="A601" s="36" t="s">
        <v>5663</v>
      </c>
      <c r="B601" s="43"/>
      <c r="C601" s="44"/>
      <c r="D601" s="47"/>
      <c r="E601" s="47"/>
      <c r="F601" s="39" t="str">
        <f t="shared" si="2"/>
        <v>PETUGAS.0600/SPK/SE/PPL/3172/2026</v>
      </c>
      <c r="G601" s="45"/>
      <c r="H601" s="39" t="str">
        <f>VLOOKUP(G601,'MITRA (REFERENSI)'!$A:$Z,16,FALSE)</f>
        <v>#N/A</v>
      </c>
      <c r="I601" s="39" t="str">
        <f>VLOOKUP(G601,'MITRA (REFERENSI)'!$A:$Z,25,FALSE)</f>
        <v>#N/A</v>
      </c>
      <c r="J601" s="38" t="str">
        <f>VLOOKUP(G601,'MITRA (REFERENSI)'!$A:$Z,26,FALSE)</f>
        <v>#N/A</v>
      </c>
      <c r="K601" s="38" t="str">
        <f>VLOOKUP(G601,'MITRA (REFERENSI)'!$A:$Z,15,FALSE)</f>
        <v>#N/A</v>
      </c>
      <c r="L601" s="38" t="str">
        <f>VLOOKUP(G601,'MITRA (REFERENSI)'!$A:$Z,15,FALSE)</f>
        <v>#N/A</v>
      </c>
      <c r="M601" s="38" t="str">
        <f>IF(B601=1,'KELAS (REFERENSI)'!M601,IF(B601=2,'KELAS (REFERENSI)'!M616,IF(B601=3,'KELAS (REFERENSI)'!M631,IF(B601=4,'KELAS (REFERENSI)'!M646,""))))</f>
        <v/>
      </c>
      <c r="N601" s="38" t="str">
        <f>IF(B601=1,'KELAS (REFERENSI)'!N601,IF(B601=2,'KELAS (REFERENSI)'!N616,IF(B601=3,'KELAS (REFERENSI)'!N631,IF(B601=4,'KELAS (REFERENSI)'!N646,""))))</f>
        <v/>
      </c>
      <c r="O601" s="38" t="str">
        <f>IF(B601=1,'KELAS (REFERENSI)'!O601,IF(B601=2,'KELAS (REFERENSI)'!O616,IF(B601=3,'KELAS (REFERENSI)'!O631,IF(B601=4,'KELAS (REFERENSI)'!O646,""))))</f>
        <v/>
      </c>
      <c r="P601" s="38" t="str">
        <f>IF(B601=1,'KELAS (REFERENSI)'!P601,IF(B601=2,'KELAS (REFERENSI)'!P616,IF(B601=3,'KELAS (REFERENSI)'!P631,IF(B601=4,'KELAS (REFERENSI)'!P646,""))))</f>
        <v/>
      </c>
      <c r="Q601" s="38" t="str">
        <f t="shared" si="4"/>
        <v>BPS Kota Jakarta Timur</v>
      </c>
      <c r="R601" s="38" t="str">
        <f t="shared" si="56"/>
        <v/>
      </c>
      <c r="S601" s="38" t="str">
        <f t="shared" ref="S601:T601" si="609">S600</f>
        <v>15 Juni sampai dengan 31 Agustus 2026</v>
      </c>
      <c r="T601" s="38" t="str">
        <f t="shared" si="609"/>
        <v>31 Agustus 2026</v>
      </c>
      <c r="U601" s="46"/>
      <c r="V601" s="46"/>
      <c r="W601" s="42"/>
      <c r="X601" s="42"/>
      <c r="Y601" s="42"/>
      <c r="Z601" s="42"/>
    </row>
    <row r="602" ht="15.75" customHeight="1">
      <c r="A602" s="36" t="s">
        <v>5664</v>
      </c>
      <c r="B602" s="43"/>
      <c r="C602" s="44"/>
      <c r="D602" s="47"/>
      <c r="E602" s="47"/>
      <c r="F602" s="39" t="str">
        <f t="shared" si="2"/>
        <v>PETUGAS.0601/SPK/SE/PPL/3172/2026</v>
      </c>
      <c r="G602" s="45"/>
      <c r="H602" s="39" t="str">
        <f>VLOOKUP(G602,'MITRA (REFERENSI)'!$A:$Z,16,FALSE)</f>
        <v>#N/A</v>
      </c>
      <c r="I602" s="39" t="str">
        <f>VLOOKUP(G602,'MITRA (REFERENSI)'!$A:$Z,25,FALSE)</f>
        <v>#N/A</v>
      </c>
      <c r="J602" s="38" t="str">
        <f>VLOOKUP(G602,'MITRA (REFERENSI)'!$A:$Z,26,FALSE)</f>
        <v>#N/A</v>
      </c>
      <c r="K602" s="38" t="str">
        <f>VLOOKUP(G602,'MITRA (REFERENSI)'!$A:$Z,15,FALSE)</f>
        <v>#N/A</v>
      </c>
      <c r="L602" s="38" t="str">
        <f>VLOOKUP(G602,'MITRA (REFERENSI)'!$A:$Z,15,FALSE)</f>
        <v>#N/A</v>
      </c>
      <c r="M602" s="38" t="str">
        <f>IF(B602=1,'KELAS (REFERENSI)'!M602,IF(B602=2,'KELAS (REFERENSI)'!M617,IF(B602=3,'KELAS (REFERENSI)'!M632,IF(B602=4,'KELAS (REFERENSI)'!M647,""))))</f>
        <v/>
      </c>
      <c r="N602" s="38" t="str">
        <f>IF(B602=1,'KELAS (REFERENSI)'!N602,IF(B602=2,'KELAS (REFERENSI)'!N617,IF(B602=3,'KELAS (REFERENSI)'!N632,IF(B602=4,'KELAS (REFERENSI)'!N647,""))))</f>
        <v/>
      </c>
      <c r="O602" s="38" t="str">
        <f>IF(B602=1,'KELAS (REFERENSI)'!O602,IF(B602=2,'KELAS (REFERENSI)'!O617,IF(B602=3,'KELAS (REFERENSI)'!O632,IF(B602=4,'KELAS (REFERENSI)'!O647,""))))</f>
        <v/>
      </c>
      <c r="P602" s="38" t="str">
        <f>IF(B602=1,'KELAS (REFERENSI)'!P602,IF(B602=2,'KELAS (REFERENSI)'!P617,IF(B602=3,'KELAS (REFERENSI)'!P632,IF(B602=4,'KELAS (REFERENSI)'!P647,""))))</f>
        <v/>
      </c>
      <c r="Q602" s="38" t="str">
        <f t="shared" si="4"/>
        <v>BPS Kota Jakarta Timur</v>
      </c>
      <c r="R602" s="38" t="str">
        <f t="shared" si="56"/>
        <v/>
      </c>
      <c r="S602" s="38" t="str">
        <f t="shared" ref="S602:T602" si="610">S601</f>
        <v>15 Juni sampai dengan 31 Agustus 2026</v>
      </c>
      <c r="T602" s="38" t="str">
        <f t="shared" si="610"/>
        <v>31 Agustus 2026</v>
      </c>
      <c r="U602" s="46"/>
      <c r="V602" s="46"/>
      <c r="W602" s="42"/>
      <c r="X602" s="42"/>
      <c r="Y602" s="42"/>
      <c r="Z602" s="42"/>
    </row>
    <row r="603" ht="15.75" customHeight="1">
      <c r="A603" s="36" t="s">
        <v>5665</v>
      </c>
      <c r="B603" s="43"/>
      <c r="C603" s="44"/>
      <c r="D603" s="47"/>
      <c r="E603" s="47"/>
      <c r="F603" s="39" t="str">
        <f t="shared" si="2"/>
        <v>PETUGAS.0602/SPK/SE/PPL/3172/2026</v>
      </c>
      <c r="G603" s="45"/>
      <c r="H603" s="39" t="str">
        <f>VLOOKUP(G603,'MITRA (REFERENSI)'!$A:$Z,16,FALSE)</f>
        <v>#N/A</v>
      </c>
      <c r="I603" s="39" t="str">
        <f>VLOOKUP(G603,'MITRA (REFERENSI)'!$A:$Z,25,FALSE)</f>
        <v>#N/A</v>
      </c>
      <c r="J603" s="38" t="str">
        <f>VLOOKUP(G603,'MITRA (REFERENSI)'!$A:$Z,26,FALSE)</f>
        <v>#N/A</v>
      </c>
      <c r="K603" s="38" t="str">
        <f>VLOOKUP(G603,'MITRA (REFERENSI)'!$A:$Z,15,FALSE)</f>
        <v>#N/A</v>
      </c>
      <c r="L603" s="38" t="str">
        <f>VLOOKUP(G603,'MITRA (REFERENSI)'!$A:$Z,15,FALSE)</f>
        <v>#N/A</v>
      </c>
      <c r="M603" s="38" t="str">
        <f>IF(B603=1,'KELAS (REFERENSI)'!M603,IF(B603=2,'KELAS (REFERENSI)'!M618,IF(B603=3,'KELAS (REFERENSI)'!M633,IF(B603=4,'KELAS (REFERENSI)'!M648,""))))</f>
        <v/>
      </c>
      <c r="N603" s="38" t="str">
        <f>IF(B603=1,'KELAS (REFERENSI)'!N603,IF(B603=2,'KELAS (REFERENSI)'!N618,IF(B603=3,'KELAS (REFERENSI)'!N633,IF(B603=4,'KELAS (REFERENSI)'!N648,""))))</f>
        <v/>
      </c>
      <c r="O603" s="38" t="str">
        <f>IF(B603=1,'KELAS (REFERENSI)'!O603,IF(B603=2,'KELAS (REFERENSI)'!O618,IF(B603=3,'KELAS (REFERENSI)'!O633,IF(B603=4,'KELAS (REFERENSI)'!O648,""))))</f>
        <v/>
      </c>
      <c r="P603" s="38" t="str">
        <f>IF(B603=1,'KELAS (REFERENSI)'!P603,IF(B603=2,'KELAS (REFERENSI)'!P618,IF(B603=3,'KELAS (REFERENSI)'!P633,IF(B603=4,'KELAS (REFERENSI)'!P648,""))))</f>
        <v/>
      </c>
      <c r="Q603" s="38" t="str">
        <f t="shared" si="4"/>
        <v>BPS Kota Jakarta Timur</v>
      </c>
      <c r="R603" s="38" t="str">
        <f t="shared" si="56"/>
        <v/>
      </c>
      <c r="S603" s="38" t="str">
        <f t="shared" ref="S603:T603" si="611">S602</f>
        <v>15 Juni sampai dengan 31 Agustus 2026</v>
      </c>
      <c r="T603" s="38" t="str">
        <f t="shared" si="611"/>
        <v>31 Agustus 2026</v>
      </c>
      <c r="U603" s="46"/>
      <c r="V603" s="46"/>
      <c r="W603" s="42"/>
      <c r="X603" s="42"/>
      <c r="Y603" s="42"/>
      <c r="Z603" s="42"/>
    </row>
    <row r="604" ht="15.75" customHeight="1">
      <c r="A604" s="36" t="s">
        <v>5666</v>
      </c>
      <c r="B604" s="43"/>
      <c r="C604" s="44"/>
      <c r="D604" s="47"/>
      <c r="E604" s="47"/>
      <c r="F604" s="39" t="str">
        <f t="shared" si="2"/>
        <v>PETUGAS.0603/SPK/SE/PPL/3172/2026</v>
      </c>
      <c r="G604" s="45"/>
      <c r="H604" s="39" t="str">
        <f>VLOOKUP(G604,'MITRA (REFERENSI)'!$A:$Z,16,FALSE)</f>
        <v>#N/A</v>
      </c>
      <c r="I604" s="39" t="str">
        <f>VLOOKUP(G604,'MITRA (REFERENSI)'!$A:$Z,25,FALSE)</f>
        <v>#N/A</v>
      </c>
      <c r="J604" s="38" t="str">
        <f>VLOOKUP(G604,'MITRA (REFERENSI)'!$A:$Z,26,FALSE)</f>
        <v>#N/A</v>
      </c>
      <c r="K604" s="38" t="str">
        <f>VLOOKUP(G604,'MITRA (REFERENSI)'!$A:$Z,15,FALSE)</f>
        <v>#N/A</v>
      </c>
      <c r="L604" s="38" t="str">
        <f>VLOOKUP(G604,'MITRA (REFERENSI)'!$A:$Z,15,FALSE)</f>
        <v>#N/A</v>
      </c>
      <c r="M604" s="38" t="str">
        <f>IF(B604=1,'KELAS (REFERENSI)'!M604,IF(B604=2,'KELAS (REFERENSI)'!M619,IF(B604=3,'KELAS (REFERENSI)'!M634,IF(B604=4,'KELAS (REFERENSI)'!M649,""))))</f>
        <v/>
      </c>
      <c r="N604" s="38" t="str">
        <f>IF(B604=1,'KELAS (REFERENSI)'!N604,IF(B604=2,'KELAS (REFERENSI)'!N619,IF(B604=3,'KELAS (REFERENSI)'!N634,IF(B604=4,'KELAS (REFERENSI)'!N649,""))))</f>
        <v/>
      </c>
      <c r="O604" s="38" t="str">
        <f>IF(B604=1,'KELAS (REFERENSI)'!O604,IF(B604=2,'KELAS (REFERENSI)'!O619,IF(B604=3,'KELAS (REFERENSI)'!O634,IF(B604=4,'KELAS (REFERENSI)'!O649,""))))</f>
        <v/>
      </c>
      <c r="P604" s="38" t="str">
        <f>IF(B604=1,'KELAS (REFERENSI)'!P604,IF(B604=2,'KELAS (REFERENSI)'!P619,IF(B604=3,'KELAS (REFERENSI)'!P634,IF(B604=4,'KELAS (REFERENSI)'!P649,""))))</f>
        <v/>
      </c>
      <c r="Q604" s="38" t="str">
        <f t="shared" si="4"/>
        <v>BPS Kota Jakarta Timur</v>
      </c>
      <c r="R604" s="38" t="str">
        <f t="shared" si="56"/>
        <v/>
      </c>
      <c r="S604" s="38" t="str">
        <f t="shared" ref="S604:T604" si="612">S603</f>
        <v>15 Juni sampai dengan 31 Agustus 2026</v>
      </c>
      <c r="T604" s="38" t="str">
        <f t="shared" si="612"/>
        <v>31 Agustus 2026</v>
      </c>
      <c r="U604" s="46"/>
      <c r="V604" s="46"/>
      <c r="W604" s="42"/>
      <c r="X604" s="42"/>
      <c r="Y604" s="42"/>
      <c r="Z604" s="42"/>
    </row>
    <row r="605" ht="15.75" customHeight="1">
      <c r="A605" s="36" t="s">
        <v>5667</v>
      </c>
      <c r="B605" s="43"/>
      <c r="C605" s="44"/>
      <c r="D605" s="47"/>
      <c r="E605" s="47"/>
      <c r="F605" s="39" t="str">
        <f t="shared" si="2"/>
        <v>PETUGAS.0604/SPK/SE/PPL/3172/2026</v>
      </c>
      <c r="G605" s="45"/>
      <c r="H605" s="39" t="str">
        <f>VLOOKUP(G605,'MITRA (REFERENSI)'!$A:$Z,16,FALSE)</f>
        <v>#N/A</v>
      </c>
      <c r="I605" s="39" t="str">
        <f>VLOOKUP(G605,'MITRA (REFERENSI)'!$A:$Z,25,FALSE)</f>
        <v>#N/A</v>
      </c>
      <c r="J605" s="38" t="str">
        <f>VLOOKUP(G605,'MITRA (REFERENSI)'!$A:$Z,26,FALSE)</f>
        <v>#N/A</v>
      </c>
      <c r="K605" s="38" t="str">
        <f>VLOOKUP(G605,'MITRA (REFERENSI)'!$A:$Z,15,FALSE)</f>
        <v>#N/A</v>
      </c>
      <c r="L605" s="38" t="str">
        <f>VLOOKUP(G605,'MITRA (REFERENSI)'!$A:$Z,15,FALSE)</f>
        <v>#N/A</v>
      </c>
      <c r="M605" s="38" t="str">
        <f>IF(B605=1,'KELAS (REFERENSI)'!M605,IF(B605=2,'KELAS (REFERENSI)'!M620,IF(B605=3,'KELAS (REFERENSI)'!M635,IF(B605=4,'KELAS (REFERENSI)'!M650,""))))</f>
        <v/>
      </c>
      <c r="N605" s="38" t="str">
        <f>IF(B605=1,'KELAS (REFERENSI)'!N605,IF(B605=2,'KELAS (REFERENSI)'!N620,IF(B605=3,'KELAS (REFERENSI)'!N635,IF(B605=4,'KELAS (REFERENSI)'!N650,""))))</f>
        <v/>
      </c>
      <c r="O605" s="38" t="str">
        <f>IF(B605=1,'KELAS (REFERENSI)'!O605,IF(B605=2,'KELAS (REFERENSI)'!O620,IF(B605=3,'KELAS (REFERENSI)'!O635,IF(B605=4,'KELAS (REFERENSI)'!O650,""))))</f>
        <v/>
      </c>
      <c r="P605" s="38" t="str">
        <f>IF(B605=1,'KELAS (REFERENSI)'!P605,IF(B605=2,'KELAS (REFERENSI)'!P620,IF(B605=3,'KELAS (REFERENSI)'!P635,IF(B605=4,'KELAS (REFERENSI)'!P650,""))))</f>
        <v/>
      </c>
      <c r="Q605" s="38" t="str">
        <f t="shared" si="4"/>
        <v>BPS Kota Jakarta Timur</v>
      </c>
      <c r="R605" s="38" t="str">
        <f t="shared" si="56"/>
        <v/>
      </c>
      <c r="S605" s="38" t="str">
        <f t="shared" ref="S605:T605" si="613">S604</f>
        <v>15 Juni sampai dengan 31 Agustus 2026</v>
      </c>
      <c r="T605" s="38" t="str">
        <f t="shared" si="613"/>
        <v>31 Agustus 2026</v>
      </c>
      <c r="U605" s="46"/>
      <c r="V605" s="46"/>
      <c r="W605" s="42"/>
      <c r="X605" s="42"/>
      <c r="Y605" s="42"/>
      <c r="Z605" s="42"/>
    </row>
    <row r="606" ht="15.75" customHeight="1">
      <c r="A606" s="36" t="s">
        <v>5668</v>
      </c>
      <c r="B606" s="43"/>
      <c r="C606" s="44"/>
      <c r="D606" s="47"/>
      <c r="E606" s="47"/>
      <c r="F606" s="39" t="str">
        <f t="shared" si="2"/>
        <v>PETUGAS.0605/SPK/SE/PPL/3172/2026</v>
      </c>
      <c r="G606" s="45"/>
      <c r="H606" s="39" t="str">
        <f>VLOOKUP(G606,'MITRA (REFERENSI)'!$A:$Z,16,FALSE)</f>
        <v>#N/A</v>
      </c>
      <c r="I606" s="39" t="str">
        <f>VLOOKUP(G606,'MITRA (REFERENSI)'!$A:$Z,25,FALSE)</f>
        <v>#N/A</v>
      </c>
      <c r="J606" s="38" t="str">
        <f>VLOOKUP(G606,'MITRA (REFERENSI)'!$A:$Z,26,FALSE)</f>
        <v>#N/A</v>
      </c>
      <c r="K606" s="38" t="str">
        <f>VLOOKUP(G606,'MITRA (REFERENSI)'!$A:$Z,15,FALSE)</f>
        <v>#N/A</v>
      </c>
      <c r="L606" s="38" t="str">
        <f>VLOOKUP(G606,'MITRA (REFERENSI)'!$A:$Z,15,FALSE)</f>
        <v>#N/A</v>
      </c>
      <c r="M606" s="38" t="str">
        <f>IF(B606=1,'KELAS (REFERENSI)'!M606,IF(B606=2,'KELAS (REFERENSI)'!M621,IF(B606=3,'KELAS (REFERENSI)'!M636,IF(B606=4,'KELAS (REFERENSI)'!M651,""))))</f>
        <v/>
      </c>
      <c r="N606" s="38" t="str">
        <f>IF(B606=1,'KELAS (REFERENSI)'!N606,IF(B606=2,'KELAS (REFERENSI)'!N621,IF(B606=3,'KELAS (REFERENSI)'!N636,IF(B606=4,'KELAS (REFERENSI)'!N651,""))))</f>
        <v/>
      </c>
      <c r="O606" s="38" t="str">
        <f>IF(B606=1,'KELAS (REFERENSI)'!O606,IF(B606=2,'KELAS (REFERENSI)'!O621,IF(B606=3,'KELAS (REFERENSI)'!O636,IF(B606=4,'KELAS (REFERENSI)'!O651,""))))</f>
        <v/>
      </c>
      <c r="P606" s="38" t="str">
        <f>IF(B606=1,'KELAS (REFERENSI)'!P606,IF(B606=2,'KELAS (REFERENSI)'!P621,IF(B606=3,'KELAS (REFERENSI)'!P636,IF(B606=4,'KELAS (REFERENSI)'!P651,""))))</f>
        <v/>
      </c>
      <c r="Q606" s="38" t="str">
        <f t="shared" si="4"/>
        <v>BPS Kota Jakarta Timur</v>
      </c>
      <c r="R606" s="38" t="str">
        <f t="shared" si="56"/>
        <v/>
      </c>
      <c r="S606" s="38" t="str">
        <f t="shared" ref="S606:T606" si="614">S605</f>
        <v>15 Juni sampai dengan 31 Agustus 2026</v>
      </c>
      <c r="T606" s="38" t="str">
        <f t="shared" si="614"/>
        <v>31 Agustus 2026</v>
      </c>
      <c r="U606" s="46"/>
      <c r="V606" s="46"/>
      <c r="W606" s="42"/>
      <c r="X606" s="42"/>
      <c r="Y606" s="42"/>
      <c r="Z606" s="42"/>
    </row>
    <row r="607" ht="15.75" customHeight="1">
      <c r="A607" s="36" t="s">
        <v>5669</v>
      </c>
      <c r="B607" s="43"/>
      <c r="C607" s="44"/>
      <c r="D607" s="47"/>
      <c r="E607" s="47"/>
      <c r="F607" s="39" t="str">
        <f t="shared" si="2"/>
        <v>PETUGAS.0606/SPK/SE/PPL/3172/2026</v>
      </c>
      <c r="G607" s="45"/>
      <c r="H607" s="39" t="str">
        <f>VLOOKUP(G607,'MITRA (REFERENSI)'!$A:$Z,16,FALSE)</f>
        <v>#N/A</v>
      </c>
      <c r="I607" s="39" t="str">
        <f>VLOOKUP(G607,'MITRA (REFERENSI)'!$A:$Z,25,FALSE)</f>
        <v>#N/A</v>
      </c>
      <c r="J607" s="38" t="str">
        <f>VLOOKUP(G607,'MITRA (REFERENSI)'!$A:$Z,26,FALSE)</f>
        <v>#N/A</v>
      </c>
      <c r="K607" s="38" t="str">
        <f>VLOOKUP(G607,'MITRA (REFERENSI)'!$A:$Z,15,FALSE)</f>
        <v>#N/A</v>
      </c>
      <c r="L607" s="38" t="str">
        <f>VLOOKUP(G607,'MITRA (REFERENSI)'!$A:$Z,15,FALSE)</f>
        <v>#N/A</v>
      </c>
      <c r="M607" s="38" t="str">
        <f>IF(B607=1,'KELAS (REFERENSI)'!M607,IF(B607=2,'KELAS (REFERENSI)'!M622,IF(B607=3,'KELAS (REFERENSI)'!M637,IF(B607=4,'KELAS (REFERENSI)'!M652,""))))</f>
        <v/>
      </c>
      <c r="N607" s="38" t="str">
        <f>IF(B607=1,'KELAS (REFERENSI)'!N607,IF(B607=2,'KELAS (REFERENSI)'!N622,IF(B607=3,'KELAS (REFERENSI)'!N637,IF(B607=4,'KELAS (REFERENSI)'!N652,""))))</f>
        <v/>
      </c>
      <c r="O607" s="38" t="str">
        <f>IF(B607=1,'KELAS (REFERENSI)'!O607,IF(B607=2,'KELAS (REFERENSI)'!O622,IF(B607=3,'KELAS (REFERENSI)'!O637,IF(B607=4,'KELAS (REFERENSI)'!O652,""))))</f>
        <v/>
      </c>
      <c r="P607" s="38" t="str">
        <f>IF(B607=1,'KELAS (REFERENSI)'!P607,IF(B607=2,'KELAS (REFERENSI)'!P622,IF(B607=3,'KELAS (REFERENSI)'!P637,IF(B607=4,'KELAS (REFERENSI)'!P652,""))))</f>
        <v/>
      </c>
      <c r="Q607" s="38" t="str">
        <f t="shared" si="4"/>
        <v>BPS Kota Jakarta Timur</v>
      </c>
      <c r="R607" s="38" t="str">
        <f t="shared" si="56"/>
        <v/>
      </c>
      <c r="S607" s="38" t="str">
        <f t="shared" ref="S607:T607" si="615">S606</f>
        <v>15 Juni sampai dengan 31 Agustus 2026</v>
      </c>
      <c r="T607" s="38" t="str">
        <f t="shared" si="615"/>
        <v>31 Agustus 2026</v>
      </c>
      <c r="U607" s="46"/>
      <c r="V607" s="46"/>
      <c r="W607" s="42"/>
      <c r="X607" s="42"/>
      <c r="Y607" s="42"/>
      <c r="Z607" s="42"/>
    </row>
    <row r="608" ht="15.75" customHeight="1">
      <c r="A608" s="36" t="s">
        <v>5670</v>
      </c>
      <c r="B608" s="43"/>
      <c r="C608" s="44"/>
      <c r="D608" s="47"/>
      <c r="E608" s="47"/>
      <c r="F608" s="39" t="str">
        <f t="shared" si="2"/>
        <v>PETUGAS.0607/SPK/SE/PPL/3172/2026</v>
      </c>
      <c r="G608" s="45"/>
      <c r="H608" s="39" t="str">
        <f>VLOOKUP(G608,'MITRA (REFERENSI)'!$A:$Z,16,FALSE)</f>
        <v>#N/A</v>
      </c>
      <c r="I608" s="39" t="str">
        <f>VLOOKUP(G608,'MITRA (REFERENSI)'!$A:$Z,25,FALSE)</f>
        <v>#N/A</v>
      </c>
      <c r="J608" s="38" t="str">
        <f>VLOOKUP(G608,'MITRA (REFERENSI)'!$A:$Z,26,FALSE)</f>
        <v>#N/A</v>
      </c>
      <c r="K608" s="38" t="str">
        <f>VLOOKUP(G608,'MITRA (REFERENSI)'!$A:$Z,15,FALSE)</f>
        <v>#N/A</v>
      </c>
      <c r="L608" s="38" t="str">
        <f>VLOOKUP(G608,'MITRA (REFERENSI)'!$A:$Z,15,FALSE)</f>
        <v>#N/A</v>
      </c>
      <c r="M608" s="38" t="str">
        <f>IF(B608=1,'KELAS (REFERENSI)'!M608,IF(B608=2,'KELAS (REFERENSI)'!M623,IF(B608=3,'KELAS (REFERENSI)'!M638,IF(B608=4,'KELAS (REFERENSI)'!M653,""))))</f>
        <v/>
      </c>
      <c r="N608" s="38" t="str">
        <f>IF(B608=1,'KELAS (REFERENSI)'!N608,IF(B608=2,'KELAS (REFERENSI)'!N623,IF(B608=3,'KELAS (REFERENSI)'!N638,IF(B608=4,'KELAS (REFERENSI)'!N653,""))))</f>
        <v/>
      </c>
      <c r="O608" s="38" t="str">
        <f>IF(B608=1,'KELAS (REFERENSI)'!O608,IF(B608=2,'KELAS (REFERENSI)'!O623,IF(B608=3,'KELAS (REFERENSI)'!O638,IF(B608=4,'KELAS (REFERENSI)'!O653,""))))</f>
        <v/>
      </c>
      <c r="P608" s="38" t="str">
        <f>IF(B608=1,'KELAS (REFERENSI)'!P608,IF(B608=2,'KELAS (REFERENSI)'!P623,IF(B608=3,'KELAS (REFERENSI)'!P638,IF(B608=4,'KELAS (REFERENSI)'!P653,""))))</f>
        <v/>
      </c>
      <c r="Q608" s="38" t="str">
        <f t="shared" si="4"/>
        <v>BPS Kota Jakarta Timur</v>
      </c>
      <c r="R608" s="38" t="str">
        <f t="shared" si="56"/>
        <v/>
      </c>
      <c r="S608" s="38" t="str">
        <f t="shared" ref="S608:T608" si="616">S607</f>
        <v>15 Juni sampai dengan 31 Agustus 2026</v>
      </c>
      <c r="T608" s="38" t="str">
        <f t="shared" si="616"/>
        <v>31 Agustus 2026</v>
      </c>
      <c r="U608" s="46"/>
      <c r="V608" s="46"/>
      <c r="W608" s="42"/>
      <c r="X608" s="42"/>
      <c r="Y608" s="42"/>
      <c r="Z608" s="42"/>
    </row>
    <row r="609" ht="15.75" customHeight="1">
      <c r="A609" s="36" t="s">
        <v>5671</v>
      </c>
      <c r="B609" s="43"/>
      <c r="C609" s="44"/>
      <c r="D609" s="47"/>
      <c r="E609" s="47"/>
      <c r="F609" s="39" t="str">
        <f t="shared" si="2"/>
        <v>PETUGAS.0608/SPK/SE/PPL/3172/2026</v>
      </c>
      <c r="G609" s="45"/>
      <c r="H609" s="39" t="str">
        <f>VLOOKUP(G609,'MITRA (REFERENSI)'!$A:$Z,16,FALSE)</f>
        <v>#N/A</v>
      </c>
      <c r="I609" s="39" t="str">
        <f>VLOOKUP(G609,'MITRA (REFERENSI)'!$A:$Z,25,FALSE)</f>
        <v>#N/A</v>
      </c>
      <c r="J609" s="38" t="str">
        <f>VLOOKUP(G609,'MITRA (REFERENSI)'!$A:$Z,26,FALSE)</f>
        <v>#N/A</v>
      </c>
      <c r="K609" s="38" t="str">
        <f>VLOOKUP(G609,'MITRA (REFERENSI)'!$A:$Z,15,FALSE)</f>
        <v>#N/A</v>
      </c>
      <c r="L609" s="38" t="str">
        <f>VLOOKUP(G609,'MITRA (REFERENSI)'!$A:$Z,15,FALSE)</f>
        <v>#N/A</v>
      </c>
      <c r="M609" s="38" t="str">
        <f>IF(B609=1,'KELAS (REFERENSI)'!M609,IF(B609=2,'KELAS (REFERENSI)'!M624,IF(B609=3,'KELAS (REFERENSI)'!M639,IF(B609=4,'KELAS (REFERENSI)'!M654,""))))</f>
        <v/>
      </c>
      <c r="N609" s="38" t="str">
        <f>IF(B609=1,'KELAS (REFERENSI)'!N609,IF(B609=2,'KELAS (REFERENSI)'!N624,IF(B609=3,'KELAS (REFERENSI)'!N639,IF(B609=4,'KELAS (REFERENSI)'!N654,""))))</f>
        <v/>
      </c>
      <c r="O609" s="38" t="str">
        <f>IF(B609=1,'KELAS (REFERENSI)'!O609,IF(B609=2,'KELAS (REFERENSI)'!O624,IF(B609=3,'KELAS (REFERENSI)'!O639,IF(B609=4,'KELAS (REFERENSI)'!O654,""))))</f>
        <v/>
      </c>
      <c r="P609" s="38" t="str">
        <f>IF(B609=1,'KELAS (REFERENSI)'!P609,IF(B609=2,'KELAS (REFERENSI)'!P624,IF(B609=3,'KELAS (REFERENSI)'!P639,IF(B609=4,'KELAS (REFERENSI)'!P654,""))))</f>
        <v/>
      </c>
      <c r="Q609" s="38" t="str">
        <f t="shared" si="4"/>
        <v>BPS Kota Jakarta Timur</v>
      </c>
      <c r="R609" s="38" t="str">
        <f t="shared" si="56"/>
        <v/>
      </c>
      <c r="S609" s="38" t="str">
        <f t="shared" ref="S609:T609" si="617">S608</f>
        <v>15 Juni sampai dengan 31 Agustus 2026</v>
      </c>
      <c r="T609" s="38" t="str">
        <f t="shared" si="617"/>
        <v>31 Agustus 2026</v>
      </c>
      <c r="U609" s="46"/>
      <c r="V609" s="46"/>
      <c r="W609" s="42"/>
      <c r="X609" s="42"/>
      <c r="Y609" s="42"/>
      <c r="Z609" s="42"/>
    </row>
    <row r="610" ht="15.75" customHeight="1">
      <c r="A610" s="36" t="s">
        <v>5672</v>
      </c>
      <c r="B610" s="43"/>
      <c r="C610" s="44"/>
      <c r="D610" s="47"/>
      <c r="E610" s="47"/>
      <c r="F610" s="39" t="str">
        <f t="shared" si="2"/>
        <v>PETUGAS.0609/SPK/SE/PPL/3172/2026</v>
      </c>
      <c r="G610" s="45"/>
      <c r="H610" s="39" t="str">
        <f>VLOOKUP(G610,'MITRA (REFERENSI)'!$A:$Z,16,FALSE)</f>
        <v>#N/A</v>
      </c>
      <c r="I610" s="39" t="str">
        <f>VLOOKUP(G610,'MITRA (REFERENSI)'!$A:$Z,25,FALSE)</f>
        <v>#N/A</v>
      </c>
      <c r="J610" s="38" t="str">
        <f>VLOOKUP(G610,'MITRA (REFERENSI)'!$A:$Z,26,FALSE)</f>
        <v>#N/A</v>
      </c>
      <c r="K610" s="38" t="str">
        <f>VLOOKUP(G610,'MITRA (REFERENSI)'!$A:$Z,15,FALSE)</f>
        <v>#N/A</v>
      </c>
      <c r="L610" s="38" t="str">
        <f>VLOOKUP(G610,'MITRA (REFERENSI)'!$A:$Z,15,FALSE)</f>
        <v>#N/A</v>
      </c>
      <c r="M610" s="38" t="str">
        <f>IF(B610=1,'KELAS (REFERENSI)'!M610,IF(B610=2,'KELAS (REFERENSI)'!M625,IF(B610=3,'KELAS (REFERENSI)'!M640,IF(B610=4,'KELAS (REFERENSI)'!M655,""))))</f>
        <v/>
      </c>
      <c r="N610" s="38" t="str">
        <f>IF(B610=1,'KELAS (REFERENSI)'!N610,IF(B610=2,'KELAS (REFERENSI)'!N625,IF(B610=3,'KELAS (REFERENSI)'!N640,IF(B610=4,'KELAS (REFERENSI)'!N655,""))))</f>
        <v/>
      </c>
      <c r="O610" s="38" t="str">
        <f>IF(B610=1,'KELAS (REFERENSI)'!O610,IF(B610=2,'KELAS (REFERENSI)'!O625,IF(B610=3,'KELAS (REFERENSI)'!O640,IF(B610=4,'KELAS (REFERENSI)'!O655,""))))</f>
        <v/>
      </c>
      <c r="P610" s="38" t="str">
        <f>IF(B610=1,'KELAS (REFERENSI)'!P610,IF(B610=2,'KELAS (REFERENSI)'!P625,IF(B610=3,'KELAS (REFERENSI)'!P640,IF(B610=4,'KELAS (REFERENSI)'!P655,""))))</f>
        <v/>
      </c>
      <c r="Q610" s="38" t="str">
        <f t="shared" si="4"/>
        <v>BPS Kota Jakarta Timur</v>
      </c>
      <c r="R610" s="38" t="str">
        <f t="shared" si="56"/>
        <v/>
      </c>
      <c r="S610" s="38" t="str">
        <f t="shared" ref="S610:T610" si="618">S609</f>
        <v>15 Juni sampai dengan 31 Agustus 2026</v>
      </c>
      <c r="T610" s="38" t="str">
        <f t="shared" si="618"/>
        <v>31 Agustus 2026</v>
      </c>
      <c r="U610" s="46"/>
      <c r="V610" s="46"/>
      <c r="W610" s="42"/>
      <c r="X610" s="42"/>
      <c r="Y610" s="42"/>
      <c r="Z610" s="42"/>
    </row>
    <row r="611" ht="15.75" customHeight="1">
      <c r="A611" s="36" t="s">
        <v>5673</v>
      </c>
      <c r="B611" s="43"/>
      <c r="C611" s="44"/>
      <c r="D611" s="47"/>
      <c r="E611" s="47"/>
      <c r="F611" s="39" t="str">
        <f t="shared" si="2"/>
        <v>PETUGAS.0610/SPK/SE/PPL/3172/2026</v>
      </c>
      <c r="G611" s="45"/>
      <c r="H611" s="39" t="str">
        <f>VLOOKUP(G611,'MITRA (REFERENSI)'!$A:$Z,16,FALSE)</f>
        <v>#N/A</v>
      </c>
      <c r="I611" s="39" t="str">
        <f>VLOOKUP(G611,'MITRA (REFERENSI)'!$A:$Z,25,FALSE)</f>
        <v>#N/A</v>
      </c>
      <c r="J611" s="38" t="str">
        <f>VLOOKUP(G611,'MITRA (REFERENSI)'!$A:$Z,26,FALSE)</f>
        <v>#N/A</v>
      </c>
      <c r="K611" s="38" t="str">
        <f>VLOOKUP(G611,'MITRA (REFERENSI)'!$A:$Z,15,FALSE)</f>
        <v>#N/A</v>
      </c>
      <c r="L611" s="38" t="str">
        <f>VLOOKUP(G611,'MITRA (REFERENSI)'!$A:$Z,15,FALSE)</f>
        <v>#N/A</v>
      </c>
      <c r="M611" s="38" t="str">
        <f>IF(B611=1,'KELAS (REFERENSI)'!M611,IF(B611=2,'KELAS (REFERENSI)'!M626,IF(B611=3,'KELAS (REFERENSI)'!M641,IF(B611=4,'KELAS (REFERENSI)'!M656,""))))</f>
        <v/>
      </c>
      <c r="N611" s="38" t="str">
        <f>IF(B611=1,'KELAS (REFERENSI)'!N611,IF(B611=2,'KELAS (REFERENSI)'!N626,IF(B611=3,'KELAS (REFERENSI)'!N641,IF(B611=4,'KELAS (REFERENSI)'!N656,""))))</f>
        <v/>
      </c>
      <c r="O611" s="38" t="str">
        <f>IF(B611=1,'KELAS (REFERENSI)'!O611,IF(B611=2,'KELAS (REFERENSI)'!O626,IF(B611=3,'KELAS (REFERENSI)'!O641,IF(B611=4,'KELAS (REFERENSI)'!O656,""))))</f>
        <v/>
      </c>
      <c r="P611" s="38" t="str">
        <f>IF(B611=1,'KELAS (REFERENSI)'!P611,IF(B611=2,'KELAS (REFERENSI)'!P626,IF(B611=3,'KELAS (REFERENSI)'!P641,IF(B611=4,'KELAS (REFERENSI)'!P656,""))))</f>
        <v/>
      </c>
      <c r="Q611" s="38" t="str">
        <f t="shared" si="4"/>
        <v>BPS Kota Jakarta Timur</v>
      </c>
      <c r="R611" s="38" t="str">
        <f t="shared" si="56"/>
        <v/>
      </c>
      <c r="S611" s="38" t="str">
        <f t="shared" ref="S611:T611" si="619">S610</f>
        <v>15 Juni sampai dengan 31 Agustus 2026</v>
      </c>
      <c r="T611" s="38" t="str">
        <f t="shared" si="619"/>
        <v>31 Agustus 2026</v>
      </c>
      <c r="U611" s="46"/>
      <c r="V611" s="46"/>
      <c r="W611" s="42"/>
      <c r="X611" s="42"/>
      <c r="Y611" s="42"/>
      <c r="Z611" s="42"/>
    </row>
    <row r="612" ht="15.75" customHeight="1">
      <c r="A612" s="36" t="s">
        <v>5674</v>
      </c>
      <c r="B612" s="43"/>
      <c r="C612" s="44"/>
      <c r="D612" s="47"/>
      <c r="E612" s="47"/>
      <c r="F612" s="39" t="str">
        <f t="shared" si="2"/>
        <v>PETUGAS.0611/SPK/SE/PPL/3172/2026</v>
      </c>
      <c r="G612" s="45"/>
      <c r="H612" s="39" t="str">
        <f>VLOOKUP(G612,'MITRA (REFERENSI)'!$A:$Z,16,FALSE)</f>
        <v>#N/A</v>
      </c>
      <c r="I612" s="39" t="str">
        <f>VLOOKUP(G612,'MITRA (REFERENSI)'!$A:$Z,25,FALSE)</f>
        <v>#N/A</v>
      </c>
      <c r="J612" s="38" t="str">
        <f>VLOOKUP(G612,'MITRA (REFERENSI)'!$A:$Z,26,FALSE)</f>
        <v>#N/A</v>
      </c>
      <c r="K612" s="38" t="str">
        <f>VLOOKUP(G612,'MITRA (REFERENSI)'!$A:$Z,15,FALSE)</f>
        <v>#N/A</v>
      </c>
      <c r="L612" s="38" t="str">
        <f>VLOOKUP(G612,'MITRA (REFERENSI)'!$A:$Z,15,FALSE)</f>
        <v>#N/A</v>
      </c>
      <c r="M612" s="38" t="str">
        <f>IF(B612=1,'KELAS (REFERENSI)'!M612,IF(B612=2,'KELAS (REFERENSI)'!M627,IF(B612=3,'KELAS (REFERENSI)'!M642,IF(B612=4,'KELAS (REFERENSI)'!M657,""))))</f>
        <v/>
      </c>
      <c r="N612" s="38" t="str">
        <f>IF(B612=1,'KELAS (REFERENSI)'!N612,IF(B612=2,'KELAS (REFERENSI)'!N627,IF(B612=3,'KELAS (REFERENSI)'!N642,IF(B612=4,'KELAS (REFERENSI)'!N657,""))))</f>
        <v/>
      </c>
      <c r="O612" s="38" t="str">
        <f>IF(B612=1,'KELAS (REFERENSI)'!O612,IF(B612=2,'KELAS (REFERENSI)'!O627,IF(B612=3,'KELAS (REFERENSI)'!O642,IF(B612=4,'KELAS (REFERENSI)'!O657,""))))</f>
        <v/>
      </c>
      <c r="P612" s="38" t="str">
        <f>IF(B612=1,'KELAS (REFERENSI)'!P612,IF(B612=2,'KELAS (REFERENSI)'!P627,IF(B612=3,'KELAS (REFERENSI)'!P642,IF(B612=4,'KELAS (REFERENSI)'!P657,""))))</f>
        <v/>
      </c>
      <c r="Q612" s="38" t="str">
        <f t="shared" si="4"/>
        <v>BPS Kota Jakarta Timur</v>
      </c>
      <c r="R612" s="38" t="str">
        <f t="shared" si="56"/>
        <v/>
      </c>
      <c r="S612" s="38" t="str">
        <f t="shared" ref="S612:T612" si="620">S611</f>
        <v>15 Juni sampai dengan 31 Agustus 2026</v>
      </c>
      <c r="T612" s="38" t="str">
        <f t="shared" si="620"/>
        <v>31 Agustus 2026</v>
      </c>
      <c r="U612" s="46"/>
      <c r="V612" s="46"/>
      <c r="W612" s="42"/>
      <c r="X612" s="42"/>
      <c r="Y612" s="42"/>
      <c r="Z612" s="42"/>
    </row>
    <row r="613" ht="15.75" customHeight="1">
      <c r="A613" s="36" t="s">
        <v>5675</v>
      </c>
      <c r="B613" s="43"/>
      <c r="C613" s="44"/>
      <c r="D613" s="47"/>
      <c r="E613" s="47"/>
      <c r="F613" s="39" t="str">
        <f t="shared" si="2"/>
        <v>PETUGAS.0612/SPK/SE/PPL/3172/2026</v>
      </c>
      <c r="G613" s="45"/>
      <c r="H613" s="39" t="str">
        <f>VLOOKUP(G613,'MITRA (REFERENSI)'!$A:$Z,16,FALSE)</f>
        <v>#N/A</v>
      </c>
      <c r="I613" s="39" t="str">
        <f>VLOOKUP(G613,'MITRA (REFERENSI)'!$A:$Z,25,FALSE)</f>
        <v>#N/A</v>
      </c>
      <c r="J613" s="38" t="str">
        <f>VLOOKUP(G613,'MITRA (REFERENSI)'!$A:$Z,26,FALSE)</f>
        <v>#N/A</v>
      </c>
      <c r="K613" s="38" t="str">
        <f>VLOOKUP(G613,'MITRA (REFERENSI)'!$A:$Z,15,FALSE)</f>
        <v>#N/A</v>
      </c>
      <c r="L613" s="38" t="str">
        <f>VLOOKUP(G613,'MITRA (REFERENSI)'!$A:$Z,15,FALSE)</f>
        <v>#N/A</v>
      </c>
      <c r="M613" s="38" t="str">
        <f>IF(B613=1,'KELAS (REFERENSI)'!M613,IF(B613=2,'KELAS (REFERENSI)'!M628,IF(B613=3,'KELAS (REFERENSI)'!M643,IF(B613=4,'KELAS (REFERENSI)'!M658,""))))</f>
        <v/>
      </c>
      <c r="N613" s="38" t="str">
        <f>IF(B613=1,'KELAS (REFERENSI)'!N613,IF(B613=2,'KELAS (REFERENSI)'!N628,IF(B613=3,'KELAS (REFERENSI)'!N643,IF(B613=4,'KELAS (REFERENSI)'!N658,""))))</f>
        <v/>
      </c>
      <c r="O613" s="38" t="str">
        <f>IF(B613=1,'KELAS (REFERENSI)'!O613,IF(B613=2,'KELAS (REFERENSI)'!O628,IF(B613=3,'KELAS (REFERENSI)'!O643,IF(B613=4,'KELAS (REFERENSI)'!O658,""))))</f>
        <v/>
      </c>
      <c r="P613" s="38" t="str">
        <f>IF(B613=1,'KELAS (REFERENSI)'!P613,IF(B613=2,'KELAS (REFERENSI)'!P628,IF(B613=3,'KELAS (REFERENSI)'!P643,IF(B613=4,'KELAS (REFERENSI)'!P658,""))))</f>
        <v/>
      </c>
      <c r="Q613" s="38" t="str">
        <f t="shared" si="4"/>
        <v>BPS Kota Jakarta Timur</v>
      </c>
      <c r="R613" s="38" t="str">
        <f t="shared" si="56"/>
        <v/>
      </c>
      <c r="S613" s="38" t="str">
        <f t="shared" ref="S613:T613" si="621">S612</f>
        <v>15 Juni sampai dengan 31 Agustus 2026</v>
      </c>
      <c r="T613" s="38" t="str">
        <f t="shared" si="621"/>
        <v>31 Agustus 2026</v>
      </c>
      <c r="U613" s="46"/>
      <c r="V613" s="46"/>
      <c r="W613" s="42"/>
      <c r="X613" s="42"/>
      <c r="Y613" s="42"/>
      <c r="Z613" s="42"/>
    </row>
    <row r="614" ht="15.75" customHeight="1">
      <c r="A614" s="36" t="s">
        <v>5676</v>
      </c>
      <c r="B614" s="43"/>
      <c r="C614" s="44"/>
      <c r="D614" s="47"/>
      <c r="E614" s="47"/>
      <c r="F614" s="39" t="str">
        <f t="shared" si="2"/>
        <v>PETUGAS.0613/SPK/SE/PPL/3172/2026</v>
      </c>
      <c r="G614" s="45"/>
      <c r="H614" s="39" t="str">
        <f>VLOOKUP(G614,'MITRA (REFERENSI)'!$A:$Z,16,FALSE)</f>
        <v>#N/A</v>
      </c>
      <c r="I614" s="39" t="str">
        <f>VLOOKUP(G614,'MITRA (REFERENSI)'!$A:$Z,25,FALSE)</f>
        <v>#N/A</v>
      </c>
      <c r="J614" s="38" t="str">
        <f>VLOOKUP(G614,'MITRA (REFERENSI)'!$A:$Z,26,FALSE)</f>
        <v>#N/A</v>
      </c>
      <c r="K614" s="38" t="str">
        <f>VLOOKUP(G614,'MITRA (REFERENSI)'!$A:$Z,15,FALSE)</f>
        <v>#N/A</v>
      </c>
      <c r="L614" s="38" t="str">
        <f>VLOOKUP(G614,'MITRA (REFERENSI)'!$A:$Z,15,FALSE)</f>
        <v>#N/A</v>
      </c>
      <c r="M614" s="38" t="str">
        <f>IF(B614=1,'KELAS (REFERENSI)'!M614,IF(B614=2,'KELAS (REFERENSI)'!M629,IF(B614=3,'KELAS (REFERENSI)'!M644,IF(B614=4,'KELAS (REFERENSI)'!M659,""))))</f>
        <v/>
      </c>
      <c r="N614" s="38" t="str">
        <f>IF(B614=1,'KELAS (REFERENSI)'!N614,IF(B614=2,'KELAS (REFERENSI)'!N629,IF(B614=3,'KELAS (REFERENSI)'!N644,IF(B614=4,'KELAS (REFERENSI)'!N659,""))))</f>
        <v/>
      </c>
      <c r="O614" s="38" t="str">
        <f>IF(B614=1,'KELAS (REFERENSI)'!O614,IF(B614=2,'KELAS (REFERENSI)'!O629,IF(B614=3,'KELAS (REFERENSI)'!O644,IF(B614=4,'KELAS (REFERENSI)'!O659,""))))</f>
        <v/>
      </c>
      <c r="P614" s="38" t="str">
        <f>IF(B614=1,'KELAS (REFERENSI)'!P614,IF(B614=2,'KELAS (REFERENSI)'!P629,IF(B614=3,'KELAS (REFERENSI)'!P644,IF(B614=4,'KELAS (REFERENSI)'!P659,""))))</f>
        <v/>
      </c>
      <c r="Q614" s="38" t="str">
        <f t="shared" si="4"/>
        <v>BPS Kota Jakarta Timur</v>
      </c>
      <c r="R614" s="38" t="str">
        <f t="shared" si="56"/>
        <v/>
      </c>
      <c r="S614" s="38" t="str">
        <f t="shared" ref="S614:T614" si="622">S613</f>
        <v>15 Juni sampai dengan 31 Agustus 2026</v>
      </c>
      <c r="T614" s="38" t="str">
        <f t="shared" si="622"/>
        <v>31 Agustus 2026</v>
      </c>
      <c r="U614" s="46"/>
      <c r="V614" s="46"/>
      <c r="W614" s="42"/>
      <c r="X614" s="42"/>
      <c r="Y614" s="42"/>
      <c r="Z614" s="42"/>
    </row>
    <row r="615" ht="15.75" customHeight="1">
      <c r="A615" s="36" t="s">
        <v>5677</v>
      </c>
      <c r="B615" s="43"/>
      <c r="C615" s="44"/>
      <c r="D615" s="47"/>
      <c r="E615" s="47"/>
      <c r="F615" s="39" t="str">
        <f t="shared" si="2"/>
        <v>PETUGAS.0614/SPK/SE/PPL/3172/2026</v>
      </c>
      <c r="G615" s="45"/>
      <c r="H615" s="39" t="str">
        <f>VLOOKUP(G615,'MITRA (REFERENSI)'!$A:$Z,16,FALSE)</f>
        <v>#N/A</v>
      </c>
      <c r="I615" s="39" t="str">
        <f>VLOOKUP(G615,'MITRA (REFERENSI)'!$A:$Z,25,FALSE)</f>
        <v>#N/A</v>
      </c>
      <c r="J615" s="38" t="str">
        <f>VLOOKUP(G615,'MITRA (REFERENSI)'!$A:$Z,26,FALSE)</f>
        <v>#N/A</v>
      </c>
      <c r="K615" s="38" t="str">
        <f>VLOOKUP(G615,'MITRA (REFERENSI)'!$A:$Z,15,FALSE)</f>
        <v>#N/A</v>
      </c>
      <c r="L615" s="38" t="str">
        <f>VLOOKUP(G615,'MITRA (REFERENSI)'!$A:$Z,15,FALSE)</f>
        <v>#N/A</v>
      </c>
      <c r="M615" s="38" t="str">
        <f>IF(B615=1,'KELAS (REFERENSI)'!M615,IF(B615=2,'KELAS (REFERENSI)'!M630,IF(B615=3,'KELAS (REFERENSI)'!M645,IF(B615=4,'KELAS (REFERENSI)'!M660,""))))</f>
        <v/>
      </c>
      <c r="N615" s="38" t="str">
        <f>IF(B615=1,'KELAS (REFERENSI)'!N615,IF(B615=2,'KELAS (REFERENSI)'!N630,IF(B615=3,'KELAS (REFERENSI)'!N645,IF(B615=4,'KELAS (REFERENSI)'!N660,""))))</f>
        <v/>
      </c>
      <c r="O615" s="38" t="str">
        <f>IF(B615=1,'KELAS (REFERENSI)'!O615,IF(B615=2,'KELAS (REFERENSI)'!O630,IF(B615=3,'KELAS (REFERENSI)'!O645,IF(B615=4,'KELAS (REFERENSI)'!O660,""))))</f>
        <v/>
      </c>
      <c r="P615" s="38" t="str">
        <f>IF(B615=1,'KELAS (REFERENSI)'!P615,IF(B615=2,'KELAS (REFERENSI)'!P630,IF(B615=3,'KELAS (REFERENSI)'!P645,IF(B615=4,'KELAS (REFERENSI)'!P660,""))))</f>
        <v/>
      </c>
      <c r="Q615" s="38" t="str">
        <f t="shared" si="4"/>
        <v>BPS Kota Jakarta Timur</v>
      </c>
      <c r="R615" s="38" t="str">
        <f t="shared" si="56"/>
        <v/>
      </c>
      <c r="S615" s="38" t="str">
        <f t="shared" ref="S615:T615" si="623">S614</f>
        <v>15 Juni sampai dengan 31 Agustus 2026</v>
      </c>
      <c r="T615" s="38" t="str">
        <f t="shared" si="623"/>
        <v>31 Agustus 2026</v>
      </c>
      <c r="U615" s="46"/>
      <c r="V615" s="46"/>
      <c r="W615" s="42"/>
      <c r="X615" s="42"/>
      <c r="Y615" s="42"/>
      <c r="Z615" s="42"/>
    </row>
    <row r="616" ht="15.75" customHeight="1">
      <c r="A616" s="36" t="s">
        <v>5678</v>
      </c>
      <c r="B616" s="43"/>
      <c r="C616" s="44"/>
      <c r="D616" s="47"/>
      <c r="E616" s="47"/>
      <c r="F616" s="39" t="str">
        <f t="shared" si="2"/>
        <v>PETUGAS.0615/SPK/SE/PPL/3172/2026</v>
      </c>
      <c r="G616" s="45"/>
      <c r="H616" s="39" t="str">
        <f>VLOOKUP(G616,'MITRA (REFERENSI)'!$A:$Z,16,FALSE)</f>
        <v>#N/A</v>
      </c>
      <c r="I616" s="39" t="str">
        <f>VLOOKUP(G616,'MITRA (REFERENSI)'!$A:$Z,25,FALSE)</f>
        <v>#N/A</v>
      </c>
      <c r="J616" s="38" t="str">
        <f>VLOOKUP(G616,'MITRA (REFERENSI)'!$A:$Z,26,FALSE)</f>
        <v>#N/A</v>
      </c>
      <c r="K616" s="38" t="str">
        <f>VLOOKUP(G616,'MITRA (REFERENSI)'!$A:$Z,15,FALSE)</f>
        <v>#N/A</v>
      </c>
      <c r="L616" s="38" t="str">
        <f>VLOOKUP(G616,'MITRA (REFERENSI)'!$A:$Z,15,FALSE)</f>
        <v>#N/A</v>
      </c>
      <c r="M616" s="38" t="str">
        <f>IF(B616=1,'KELAS (REFERENSI)'!M616,IF(B616=2,'KELAS (REFERENSI)'!M631,IF(B616=3,'KELAS (REFERENSI)'!M646,IF(B616=4,'KELAS (REFERENSI)'!M661,""))))</f>
        <v/>
      </c>
      <c r="N616" s="38" t="str">
        <f>IF(B616=1,'KELAS (REFERENSI)'!N616,IF(B616=2,'KELAS (REFERENSI)'!N631,IF(B616=3,'KELAS (REFERENSI)'!N646,IF(B616=4,'KELAS (REFERENSI)'!N661,""))))</f>
        <v/>
      </c>
      <c r="O616" s="38" t="str">
        <f>IF(B616=1,'KELAS (REFERENSI)'!O616,IF(B616=2,'KELAS (REFERENSI)'!O631,IF(B616=3,'KELAS (REFERENSI)'!O646,IF(B616=4,'KELAS (REFERENSI)'!O661,""))))</f>
        <v/>
      </c>
      <c r="P616" s="38" t="str">
        <f>IF(B616=1,'KELAS (REFERENSI)'!P616,IF(B616=2,'KELAS (REFERENSI)'!P631,IF(B616=3,'KELAS (REFERENSI)'!P646,IF(B616=4,'KELAS (REFERENSI)'!P661,""))))</f>
        <v/>
      </c>
      <c r="Q616" s="38" t="str">
        <f t="shared" si="4"/>
        <v>BPS Kota Jakarta Timur</v>
      </c>
      <c r="R616" s="38" t="str">
        <f t="shared" si="56"/>
        <v/>
      </c>
      <c r="S616" s="38" t="str">
        <f t="shared" ref="S616:T616" si="624">S615</f>
        <v>15 Juni sampai dengan 31 Agustus 2026</v>
      </c>
      <c r="T616" s="38" t="str">
        <f t="shared" si="624"/>
        <v>31 Agustus 2026</v>
      </c>
      <c r="U616" s="46"/>
      <c r="V616" s="46"/>
      <c r="W616" s="42"/>
      <c r="X616" s="42"/>
      <c r="Y616" s="42"/>
      <c r="Z616" s="42"/>
    </row>
    <row r="617" ht="15.75" customHeight="1">
      <c r="A617" s="36" t="s">
        <v>5679</v>
      </c>
      <c r="B617" s="43"/>
      <c r="C617" s="44"/>
      <c r="D617" s="47"/>
      <c r="E617" s="47"/>
      <c r="F617" s="39" t="str">
        <f t="shared" si="2"/>
        <v>PETUGAS.0616/SPK/SE/PPL/3172/2026</v>
      </c>
      <c r="G617" s="45"/>
      <c r="H617" s="39" t="str">
        <f>VLOOKUP(G617,'MITRA (REFERENSI)'!$A:$Z,16,FALSE)</f>
        <v>#N/A</v>
      </c>
      <c r="I617" s="39" t="str">
        <f>VLOOKUP(G617,'MITRA (REFERENSI)'!$A:$Z,25,FALSE)</f>
        <v>#N/A</v>
      </c>
      <c r="J617" s="38" t="str">
        <f>VLOOKUP(G617,'MITRA (REFERENSI)'!$A:$Z,26,FALSE)</f>
        <v>#N/A</v>
      </c>
      <c r="K617" s="38" t="str">
        <f>VLOOKUP(G617,'MITRA (REFERENSI)'!$A:$Z,15,FALSE)</f>
        <v>#N/A</v>
      </c>
      <c r="L617" s="38" t="str">
        <f>VLOOKUP(G617,'MITRA (REFERENSI)'!$A:$Z,15,FALSE)</f>
        <v>#N/A</v>
      </c>
      <c r="M617" s="38" t="str">
        <f>IF(B617=1,'KELAS (REFERENSI)'!M617,IF(B617=2,'KELAS (REFERENSI)'!M632,IF(B617=3,'KELAS (REFERENSI)'!M647,IF(B617=4,'KELAS (REFERENSI)'!M662,""))))</f>
        <v/>
      </c>
      <c r="N617" s="38" t="str">
        <f>IF(B617=1,'KELAS (REFERENSI)'!N617,IF(B617=2,'KELAS (REFERENSI)'!N632,IF(B617=3,'KELAS (REFERENSI)'!N647,IF(B617=4,'KELAS (REFERENSI)'!N662,""))))</f>
        <v/>
      </c>
      <c r="O617" s="38" t="str">
        <f>IF(B617=1,'KELAS (REFERENSI)'!O617,IF(B617=2,'KELAS (REFERENSI)'!O632,IF(B617=3,'KELAS (REFERENSI)'!O647,IF(B617=4,'KELAS (REFERENSI)'!O662,""))))</f>
        <v/>
      </c>
      <c r="P617" s="38" t="str">
        <f>IF(B617=1,'KELAS (REFERENSI)'!P617,IF(B617=2,'KELAS (REFERENSI)'!P632,IF(B617=3,'KELAS (REFERENSI)'!P647,IF(B617=4,'KELAS (REFERENSI)'!P662,""))))</f>
        <v/>
      </c>
      <c r="Q617" s="38" t="str">
        <f t="shared" si="4"/>
        <v>BPS Kota Jakarta Timur</v>
      </c>
      <c r="R617" s="38" t="str">
        <f t="shared" si="56"/>
        <v/>
      </c>
      <c r="S617" s="38" t="str">
        <f t="shared" ref="S617:T617" si="625">S616</f>
        <v>15 Juni sampai dengan 31 Agustus 2026</v>
      </c>
      <c r="T617" s="38" t="str">
        <f t="shared" si="625"/>
        <v>31 Agustus 2026</v>
      </c>
      <c r="U617" s="46"/>
      <c r="V617" s="46"/>
      <c r="W617" s="42"/>
      <c r="X617" s="42"/>
      <c r="Y617" s="42"/>
      <c r="Z617" s="42"/>
    </row>
    <row r="618" ht="15.75" customHeight="1">
      <c r="A618" s="36" t="s">
        <v>5680</v>
      </c>
      <c r="B618" s="43"/>
      <c r="C618" s="44"/>
      <c r="D618" s="47"/>
      <c r="E618" s="47"/>
      <c r="F618" s="39" t="str">
        <f t="shared" si="2"/>
        <v>PETUGAS.0617/SPK/SE/PPL/3172/2026</v>
      </c>
      <c r="G618" s="45"/>
      <c r="H618" s="39" t="str">
        <f>VLOOKUP(G618,'MITRA (REFERENSI)'!$A:$Z,16,FALSE)</f>
        <v>#N/A</v>
      </c>
      <c r="I618" s="39" t="str">
        <f>VLOOKUP(G618,'MITRA (REFERENSI)'!$A:$Z,25,FALSE)</f>
        <v>#N/A</v>
      </c>
      <c r="J618" s="38" t="str">
        <f>VLOOKUP(G618,'MITRA (REFERENSI)'!$A:$Z,26,FALSE)</f>
        <v>#N/A</v>
      </c>
      <c r="K618" s="38" t="str">
        <f>VLOOKUP(G618,'MITRA (REFERENSI)'!$A:$Z,15,FALSE)</f>
        <v>#N/A</v>
      </c>
      <c r="L618" s="38" t="str">
        <f>VLOOKUP(G618,'MITRA (REFERENSI)'!$A:$Z,15,FALSE)</f>
        <v>#N/A</v>
      </c>
      <c r="M618" s="38" t="str">
        <f>IF(B618=1,'KELAS (REFERENSI)'!M618,IF(B618=2,'KELAS (REFERENSI)'!M633,IF(B618=3,'KELAS (REFERENSI)'!M648,IF(B618=4,'KELAS (REFERENSI)'!M663,""))))</f>
        <v/>
      </c>
      <c r="N618" s="38" t="str">
        <f>IF(B618=1,'KELAS (REFERENSI)'!N618,IF(B618=2,'KELAS (REFERENSI)'!N633,IF(B618=3,'KELAS (REFERENSI)'!N648,IF(B618=4,'KELAS (REFERENSI)'!N663,""))))</f>
        <v/>
      </c>
      <c r="O618" s="38" t="str">
        <f>IF(B618=1,'KELAS (REFERENSI)'!O618,IF(B618=2,'KELAS (REFERENSI)'!O633,IF(B618=3,'KELAS (REFERENSI)'!O648,IF(B618=4,'KELAS (REFERENSI)'!O663,""))))</f>
        <v/>
      </c>
      <c r="P618" s="38" t="str">
        <f>IF(B618=1,'KELAS (REFERENSI)'!P618,IF(B618=2,'KELAS (REFERENSI)'!P633,IF(B618=3,'KELAS (REFERENSI)'!P648,IF(B618=4,'KELAS (REFERENSI)'!P663,""))))</f>
        <v/>
      </c>
      <c r="Q618" s="38" t="str">
        <f t="shared" si="4"/>
        <v>BPS Kota Jakarta Timur</v>
      </c>
      <c r="R618" s="38" t="str">
        <f t="shared" si="56"/>
        <v/>
      </c>
      <c r="S618" s="38" t="str">
        <f t="shared" ref="S618:T618" si="626">S617</f>
        <v>15 Juni sampai dengan 31 Agustus 2026</v>
      </c>
      <c r="T618" s="38" t="str">
        <f t="shared" si="626"/>
        <v>31 Agustus 2026</v>
      </c>
      <c r="U618" s="46"/>
      <c r="V618" s="46"/>
      <c r="W618" s="42"/>
      <c r="X618" s="42"/>
      <c r="Y618" s="42"/>
      <c r="Z618" s="42"/>
    </row>
    <row r="619" ht="15.75" customHeight="1">
      <c r="A619" s="36" t="s">
        <v>5681</v>
      </c>
      <c r="B619" s="43"/>
      <c r="C619" s="44"/>
      <c r="D619" s="47"/>
      <c r="E619" s="47"/>
      <c r="F619" s="39" t="str">
        <f t="shared" si="2"/>
        <v>PETUGAS.0618/SPK/SE/PPL/3172/2026</v>
      </c>
      <c r="G619" s="45"/>
      <c r="H619" s="39" t="str">
        <f>VLOOKUP(G619,'MITRA (REFERENSI)'!$A:$Z,16,FALSE)</f>
        <v>#N/A</v>
      </c>
      <c r="I619" s="39" t="str">
        <f>VLOOKUP(G619,'MITRA (REFERENSI)'!$A:$Z,25,FALSE)</f>
        <v>#N/A</v>
      </c>
      <c r="J619" s="38" t="str">
        <f>VLOOKUP(G619,'MITRA (REFERENSI)'!$A:$Z,26,FALSE)</f>
        <v>#N/A</v>
      </c>
      <c r="K619" s="38" t="str">
        <f>VLOOKUP(G619,'MITRA (REFERENSI)'!$A:$Z,15,FALSE)</f>
        <v>#N/A</v>
      </c>
      <c r="L619" s="38" t="str">
        <f>VLOOKUP(G619,'MITRA (REFERENSI)'!$A:$Z,15,FALSE)</f>
        <v>#N/A</v>
      </c>
      <c r="M619" s="38" t="str">
        <f>IF(B619=1,'KELAS (REFERENSI)'!M619,IF(B619=2,'KELAS (REFERENSI)'!M634,IF(B619=3,'KELAS (REFERENSI)'!M649,IF(B619=4,'KELAS (REFERENSI)'!M664,""))))</f>
        <v/>
      </c>
      <c r="N619" s="38" t="str">
        <f>IF(B619=1,'KELAS (REFERENSI)'!N619,IF(B619=2,'KELAS (REFERENSI)'!N634,IF(B619=3,'KELAS (REFERENSI)'!N649,IF(B619=4,'KELAS (REFERENSI)'!N664,""))))</f>
        <v/>
      </c>
      <c r="O619" s="38" t="str">
        <f>IF(B619=1,'KELAS (REFERENSI)'!O619,IF(B619=2,'KELAS (REFERENSI)'!O634,IF(B619=3,'KELAS (REFERENSI)'!O649,IF(B619=4,'KELAS (REFERENSI)'!O664,""))))</f>
        <v/>
      </c>
      <c r="P619" s="38" t="str">
        <f>IF(B619=1,'KELAS (REFERENSI)'!P619,IF(B619=2,'KELAS (REFERENSI)'!P634,IF(B619=3,'KELAS (REFERENSI)'!P649,IF(B619=4,'KELAS (REFERENSI)'!P664,""))))</f>
        <v/>
      </c>
      <c r="Q619" s="38" t="str">
        <f t="shared" si="4"/>
        <v>BPS Kota Jakarta Timur</v>
      </c>
      <c r="R619" s="38" t="str">
        <f t="shared" si="56"/>
        <v/>
      </c>
      <c r="S619" s="38" t="str">
        <f t="shared" ref="S619:T619" si="627">S618</f>
        <v>15 Juni sampai dengan 31 Agustus 2026</v>
      </c>
      <c r="T619" s="38" t="str">
        <f t="shared" si="627"/>
        <v>31 Agustus 2026</v>
      </c>
      <c r="U619" s="46"/>
      <c r="V619" s="46"/>
      <c r="W619" s="42"/>
      <c r="X619" s="42"/>
      <c r="Y619" s="42"/>
      <c r="Z619" s="42"/>
    </row>
    <row r="620" ht="15.75" customHeight="1">
      <c r="A620" s="36" t="s">
        <v>5682</v>
      </c>
      <c r="B620" s="43"/>
      <c r="C620" s="44"/>
      <c r="D620" s="47"/>
      <c r="E620" s="47"/>
      <c r="F620" s="39" t="str">
        <f t="shared" si="2"/>
        <v>PETUGAS.0619/SPK/SE/PPL/3172/2026</v>
      </c>
      <c r="G620" s="45"/>
      <c r="H620" s="39" t="str">
        <f>VLOOKUP(G620,'MITRA (REFERENSI)'!$A:$Z,16,FALSE)</f>
        <v>#N/A</v>
      </c>
      <c r="I620" s="39" t="str">
        <f>VLOOKUP(G620,'MITRA (REFERENSI)'!$A:$Z,25,FALSE)</f>
        <v>#N/A</v>
      </c>
      <c r="J620" s="38" t="str">
        <f>VLOOKUP(G620,'MITRA (REFERENSI)'!$A:$Z,26,FALSE)</f>
        <v>#N/A</v>
      </c>
      <c r="K620" s="38" t="str">
        <f>VLOOKUP(G620,'MITRA (REFERENSI)'!$A:$Z,15,FALSE)</f>
        <v>#N/A</v>
      </c>
      <c r="L620" s="38" t="str">
        <f>VLOOKUP(G620,'MITRA (REFERENSI)'!$A:$Z,15,FALSE)</f>
        <v>#N/A</v>
      </c>
      <c r="M620" s="38" t="str">
        <f>IF(B620=1,'KELAS (REFERENSI)'!M620,IF(B620=2,'KELAS (REFERENSI)'!M635,IF(B620=3,'KELAS (REFERENSI)'!M650,IF(B620=4,'KELAS (REFERENSI)'!M665,""))))</f>
        <v/>
      </c>
      <c r="N620" s="38" t="str">
        <f>IF(B620=1,'KELAS (REFERENSI)'!N620,IF(B620=2,'KELAS (REFERENSI)'!N635,IF(B620=3,'KELAS (REFERENSI)'!N650,IF(B620=4,'KELAS (REFERENSI)'!N665,""))))</f>
        <v/>
      </c>
      <c r="O620" s="38" t="str">
        <f>IF(B620=1,'KELAS (REFERENSI)'!O620,IF(B620=2,'KELAS (REFERENSI)'!O635,IF(B620=3,'KELAS (REFERENSI)'!O650,IF(B620=4,'KELAS (REFERENSI)'!O665,""))))</f>
        <v/>
      </c>
      <c r="P620" s="38" t="str">
        <f>IF(B620=1,'KELAS (REFERENSI)'!P620,IF(B620=2,'KELAS (REFERENSI)'!P635,IF(B620=3,'KELAS (REFERENSI)'!P650,IF(B620=4,'KELAS (REFERENSI)'!P665,""))))</f>
        <v/>
      </c>
      <c r="Q620" s="38" t="str">
        <f t="shared" si="4"/>
        <v>BPS Kota Jakarta Timur</v>
      </c>
      <c r="R620" s="38" t="str">
        <f t="shared" si="56"/>
        <v/>
      </c>
      <c r="S620" s="38" t="str">
        <f t="shared" ref="S620:T620" si="628">S619</f>
        <v>15 Juni sampai dengan 31 Agustus 2026</v>
      </c>
      <c r="T620" s="38" t="str">
        <f t="shared" si="628"/>
        <v>31 Agustus 2026</v>
      </c>
      <c r="U620" s="46"/>
      <c r="V620" s="46"/>
      <c r="W620" s="42"/>
      <c r="X620" s="42"/>
      <c r="Y620" s="42"/>
      <c r="Z620" s="42"/>
    </row>
    <row r="621" ht="15.75" customHeight="1">
      <c r="A621" s="36" t="s">
        <v>5683</v>
      </c>
      <c r="B621" s="43"/>
      <c r="C621" s="44"/>
      <c r="D621" s="47"/>
      <c r="E621" s="47"/>
      <c r="F621" s="39" t="str">
        <f t="shared" si="2"/>
        <v>PETUGAS.0620/SPK/SE/PPL/3172/2026</v>
      </c>
      <c r="G621" s="45"/>
      <c r="H621" s="39" t="str">
        <f>VLOOKUP(G621,'MITRA (REFERENSI)'!$A:$Z,16,FALSE)</f>
        <v>#N/A</v>
      </c>
      <c r="I621" s="39" t="str">
        <f>VLOOKUP(G621,'MITRA (REFERENSI)'!$A:$Z,25,FALSE)</f>
        <v>#N/A</v>
      </c>
      <c r="J621" s="38" t="str">
        <f>VLOOKUP(G621,'MITRA (REFERENSI)'!$A:$Z,26,FALSE)</f>
        <v>#N/A</v>
      </c>
      <c r="K621" s="38" t="str">
        <f>VLOOKUP(G621,'MITRA (REFERENSI)'!$A:$Z,15,FALSE)</f>
        <v>#N/A</v>
      </c>
      <c r="L621" s="38" t="str">
        <f>VLOOKUP(G621,'MITRA (REFERENSI)'!$A:$Z,15,FALSE)</f>
        <v>#N/A</v>
      </c>
      <c r="M621" s="38" t="str">
        <f>IF(B621=1,'KELAS (REFERENSI)'!M621,IF(B621=2,'KELAS (REFERENSI)'!M636,IF(B621=3,'KELAS (REFERENSI)'!M651,IF(B621=4,'KELAS (REFERENSI)'!M666,""))))</f>
        <v/>
      </c>
      <c r="N621" s="38" t="str">
        <f>IF(B621=1,'KELAS (REFERENSI)'!N621,IF(B621=2,'KELAS (REFERENSI)'!N636,IF(B621=3,'KELAS (REFERENSI)'!N651,IF(B621=4,'KELAS (REFERENSI)'!N666,""))))</f>
        <v/>
      </c>
      <c r="O621" s="38" t="str">
        <f>IF(B621=1,'KELAS (REFERENSI)'!O621,IF(B621=2,'KELAS (REFERENSI)'!O636,IF(B621=3,'KELAS (REFERENSI)'!O651,IF(B621=4,'KELAS (REFERENSI)'!O666,""))))</f>
        <v/>
      </c>
      <c r="P621" s="38" t="str">
        <f>IF(B621=1,'KELAS (REFERENSI)'!P621,IF(B621=2,'KELAS (REFERENSI)'!P636,IF(B621=3,'KELAS (REFERENSI)'!P651,IF(B621=4,'KELAS (REFERENSI)'!P666,""))))</f>
        <v/>
      </c>
      <c r="Q621" s="38" t="str">
        <f t="shared" si="4"/>
        <v>BPS Kota Jakarta Timur</v>
      </c>
      <c r="R621" s="38" t="str">
        <f t="shared" si="56"/>
        <v/>
      </c>
      <c r="S621" s="38" t="str">
        <f t="shared" ref="S621:T621" si="629">S620</f>
        <v>15 Juni sampai dengan 31 Agustus 2026</v>
      </c>
      <c r="T621" s="38" t="str">
        <f t="shared" si="629"/>
        <v>31 Agustus 2026</v>
      </c>
      <c r="U621" s="46"/>
      <c r="V621" s="46"/>
      <c r="W621" s="42"/>
      <c r="X621" s="42"/>
      <c r="Y621" s="42"/>
      <c r="Z621" s="42"/>
    </row>
    <row r="622" ht="15.75" customHeight="1">
      <c r="A622" s="36" t="s">
        <v>5684</v>
      </c>
      <c r="B622" s="43"/>
      <c r="C622" s="44"/>
      <c r="D622" s="47"/>
      <c r="E622" s="47"/>
      <c r="F622" s="39" t="str">
        <f t="shared" si="2"/>
        <v>PETUGAS.0621/SPK/SE/PPL/3172/2026</v>
      </c>
      <c r="G622" s="45"/>
      <c r="H622" s="39" t="str">
        <f>VLOOKUP(G622,'MITRA (REFERENSI)'!$A:$Z,16,FALSE)</f>
        <v>#N/A</v>
      </c>
      <c r="I622" s="39" t="str">
        <f>VLOOKUP(G622,'MITRA (REFERENSI)'!$A:$Z,25,FALSE)</f>
        <v>#N/A</v>
      </c>
      <c r="J622" s="38" t="str">
        <f>VLOOKUP(G622,'MITRA (REFERENSI)'!$A:$Z,26,FALSE)</f>
        <v>#N/A</v>
      </c>
      <c r="K622" s="38" t="str">
        <f>VLOOKUP(G622,'MITRA (REFERENSI)'!$A:$Z,15,FALSE)</f>
        <v>#N/A</v>
      </c>
      <c r="L622" s="38" t="str">
        <f>VLOOKUP(G622,'MITRA (REFERENSI)'!$A:$Z,15,FALSE)</f>
        <v>#N/A</v>
      </c>
      <c r="M622" s="38" t="str">
        <f>IF(B622=1,'KELAS (REFERENSI)'!M622,IF(B622=2,'KELAS (REFERENSI)'!M637,IF(B622=3,'KELAS (REFERENSI)'!M652,IF(B622=4,'KELAS (REFERENSI)'!M667,""))))</f>
        <v/>
      </c>
      <c r="N622" s="38" t="str">
        <f>IF(B622=1,'KELAS (REFERENSI)'!N622,IF(B622=2,'KELAS (REFERENSI)'!N637,IF(B622=3,'KELAS (REFERENSI)'!N652,IF(B622=4,'KELAS (REFERENSI)'!N667,""))))</f>
        <v/>
      </c>
      <c r="O622" s="38" t="str">
        <f>IF(B622=1,'KELAS (REFERENSI)'!O622,IF(B622=2,'KELAS (REFERENSI)'!O637,IF(B622=3,'KELAS (REFERENSI)'!O652,IF(B622=4,'KELAS (REFERENSI)'!O667,""))))</f>
        <v/>
      </c>
      <c r="P622" s="38" t="str">
        <f>IF(B622=1,'KELAS (REFERENSI)'!P622,IF(B622=2,'KELAS (REFERENSI)'!P637,IF(B622=3,'KELAS (REFERENSI)'!P652,IF(B622=4,'KELAS (REFERENSI)'!P667,""))))</f>
        <v/>
      </c>
      <c r="Q622" s="38" t="str">
        <f t="shared" si="4"/>
        <v>BPS Kota Jakarta Timur</v>
      </c>
      <c r="R622" s="38" t="str">
        <f t="shared" si="56"/>
        <v/>
      </c>
      <c r="S622" s="38" t="str">
        <f t="shared" ref="S622:T622" si="630">S621</f>
        <v>15 Juni sampai dengan 31 Agustus 2026</v>
      </c>
      <c r="T622" s="38" t="str">
        <f t="shared" si="630"/>
        <v>31 Agustus 2026</v>
      </c>
      <c r="U622" s="46"/>
      <c r="V622" s="46"/>
      <c r="W622" s="42"/>
      <c r="X622" s="42"/>
      <c r="Y622" s="42"/>
      <c r="Z622" s="42"/>
    </row>
    <row r="623" ht="15.75" customHeight="1">
      <c r="A623" s="36" t="s">
        <v>5685</v>
      </c>
      <c r="B623" s="43"/>
      <c r="C623" s="44"/>
      <c r="D623" s="47"/>
      <c r="E623" s="47"/>
      <c r="F623" s="39" t="str">
        <f t="shared" si="2"/>
        <v>PETUGAS.0622/SPK/SE/PPL/3172/2026</v>
      </c>
      <c r="G623" s="45"/>
      <c r="H623" s="39" t="str">
        <f>VLOOKUP(G623,'MITRA (REFERENSI)'!$A:$Z,16,FALSE)</f>
        <v>#N/A</v>
      </c>
      <c r="I623" s="39" t="str">
        <f>VLOOKUP(G623,'MITRA (REFERENSI)'!$A:$Z,25,FALSE)</f>
        <v>#N/A</v>
      </c>
      <c r="J623" s="38" t="str">
        <f>VLOOKUP(G623,'MITRA (REFERENSI)'!$A:$Z,26,FALSE)</f>
        <v>#N/A</v>
      </c>
      <c r="K623" s="38" t="str">
        <f>VLOOKUP(G623,'MITRA (REFERENSI)'!$A:$Z,15,FALSE)</f>
        <v>#N/A</v>
      </c>
      <c r="L623" s="38" t="str">
        <f>VLOOKUP(G623,'MITRA (REFERENSI)'!$A:$Z,15,FALSE)</f>
        <v>#N/A</v>
      </c>
      <c r="M623" s="38" t="str">
        <f>IF(B623=1,'KELAS (REFERENSI)'!M623,IF(B623=2,'KELAS (REFERENSI)'!M638,IF(B623=3,'KELAS (REFERENSI)'!M653,IF(B623=4,'KELAS (REFERENSI)'!M668,""))))</f>
        <v/>
      </c>
      <c r="N623" s="38" t="str">
        <f>IF(B623=1,'KELAS (REFERENSI)'!N623,IF(B623=2,'KELAS (REFERENSI)'!N638,IF(B623=3,'KELAS (REFERENSI)'!N653,IF(B623=4,'KELAS (REFERENSI)'!N668,""))))</f>
        <v/>
      </c>
      <c r="O623" s="38" t="str">
        <f>IF(B623=1,'KELAS (REFERENSI)'!O623,IF(B623=2,'KELAS (REFERENSI)'!O638,IF(B623=3,'KELAS (REFERENSI)'!O653,IF(B623=4,'KELAS (REFERENSI)'!O668,""))))</f>
        <v/>
      </c>
      <c r="P623" s="38" t="str">
        <f>IF(B623=1,'KELAS (REFERENSI)'!P623,IF(B623=2,'KELAS (REFERENSI)'!P638,IF(B623=3,'KELAS (REFERENSI)'!P653,IF(B623=4,'KELAS (REFERENSI)'!P668,""))))</f>
        <v/>
      </c>
      <c r="Q623" s="38" t="str">
        <f t="shared" si="4"/>
        <v>BPS Kota Jakarta Timur</v>
      </c>
      <c r="R623" s="38" t="str">
        <f t="shared" si="56"/>
        <v/>
      </c>
      <c r="S623" s="38" t="str">
        <f t="shared" ref="S623:T623" si="631">S622</f>
        <v>15 Juni sampai dengan 31 Agustus 2026</v>
      </c>
      <c r="T623" s="38" t="str">
        <f t="shared" si="631"/>
        <v>31 Agustus 2026</v>
      </c>
      <c r="U623" s="46"/>
      <c r="V623" s="46"/>
      <c r="W623" s="42"/>
      <c r="X623" s="42"/>
      <c r="Y623" s="42"/>
      <c r="Z623" s="42"/>
    </row>
    <row r="624" ht="15.75" customHeight="1">
      <c r="A624" s="36" t="s">
        <v>5686</v>
      </c>
      <c r="B624" s="43"/>
      <c r="C624" s="44"/>
      <c r="D624" s="47"/>
      <c r="E624" s="47"/>
      <c r="F624" s="39" t="str">
        <f t="shared" si="2"/>
        <v>PETUGAS.0623/SPK/SE/PPL/3172/2026</v>
      </c>
      <c r="G624" s="45"/>
      <c r="H624" s="39" t="str">
        <f>VLOOKUP(G624,'MITRA (REFERENSI)'!$A:$Z,16,FALSE)</f>
        <v>#N/A</v>
      </c>
      <c r="I624" s="39" t="str">
        <f>VLOOKUP(G624,'MITRA (REFERENSI)'!$A:$Z,25,FALSE)</f>
        <v>#N/A</v>
      </c>
      <c r="J624" s="38" t="str">
        <f>VLOOKUP(G624,'MITRA (REFERENSI)'!$A:$Z,26,FALSE)</f>
        <v>#N/A</v>
      </c>
      <c r="K624" s="38" t="str">
        <f>VLOOKUP(G624,'MITRA (REFERENSI)'!$A:$Z,15,FALSE)</f>
        <v>#N/A</v>
      </c>
      <c r="L624" s="38" t="str">
        <f>VLOOKUP(G624,'MITRA (REFERENSI)'!$A:$Z,15,FALSE)</f>
        <v>#N/A</v>
      </c>
      <c r="M624" s="38" t="str">
        <f>IF(B624=1,'KELAS (REFERENSI)'!M624,IF(B624=2,'KELAS (REFERENSI)'!M639,IF(B624=3,'KELAS (REFERENSI)'!M654,IF(B624=4,'KELAS (REFERENSI)'!M669,""))))</f>
        <v/>
      </c>
      <c r="N624" s="38" t="str">
        <f>IF(B624=1,'KELAS (REFERENSI)'!N624,IF(B624=2,'KELAS (REFERENSI)'!N639,IF(B624=3,'KELAS (REFERENSI)'!N654,IF(B624=4,'KELAS (REFERENSI)'!N669,""))))</f>
        <v/>
      </c>
      <c r="O624" s="38" t="str">
        <f>IF(B624=1,'KELAS (REFERENSI)'!O624,IF(B624=2,'KELAS (REFERENSI)'!O639,IF(B624=3,'KELAS (REFERENSI)'!O654,IF(B624=4,'KELAS (REFERENSI)'!O669,""))))</f>
        <v/>
      </c>
      <c r="P624" s="38" t="str">
        <f>IF(B624=1,'KELAS (REFERENSI)'!P624,IF(B624=2,'KELAS (REFERENSI)'!P639,IF(B624=3,'KELAS (REFERENSI)'!P654,IF(B624=4,'KELAS (REFERENSI)'!P669,""))))</f>
        <v/>
      </c>
      <c r="Q624" s="38" t="str">
        <f t="shared" si="4"/>
        <v>BPS Kota Jakarta Timur</v>
      </c>
      <c r="R624" s="38" t="str">
        <f t="shared" si="56"/>
        <v/>
      </c>
      <c r="S624" s="38" t="str">
        <f t="shared" ref="S624:T624" si="632">S623</f>
        <v>15 Juni sampai dengan 31 Agustus 2026</v>
      </c>
      <c r="T624" s="38" t="str">
        <f t="shared" si="632"/>
        <v>31 Agustus 2026</v>
      </c>
      <c r="U624" s="46"/>
      <c r="V624" s="46"/>
      <c r="W624" s="42"/>
      <c r="X624" s="42"/>
      <c r="Y624" s="42"/>
      <c r="Z624" s="42"/>
    </row>
    <row r="625" ht="15.75" customHeight="1">
      <c r="A625" s="36" t="s">
        <v>5687</v>
      </c>
      <c r="B625" s="43"/>
      <c r="C625" s="44"/>
      <c r="D625" s="47"/>
      <c r="E625" s="47"/>
      <c r="F625" s="39" t="str">
        <f t="shared" si="2"/>
        <v>PETUGAS.0624/SPK/SE/PPL/3172/2026</v>
      </c>
      <c r="G625" s="45"/>
      <c r="H625" s="39" t="str">
        <f>VLOOKUP(G625,'MITRA (REFERENSI)'!$A:$Z,16,FALSE)</f>
        <v>#N/A</v>
      </c>
      <c r="I625" s="39" t="str">
        <f>VLOOKUP(G625,'MITRA (REFERENSI)'!$A:$Z,25,FALSE)</f>
        <v>#N/A</v>
      </c>
      <c r="J625" s="38" t="str">
        <f>VLOOKUP(G625,'MITRA (REFERENSI)'!$A:$Z,26,FALSE)</f>
        <v>#N/A</v>
      </c>
      <c r="K625" s="38" t="str">
        <f>VLOOKUP(G625,'MITRA (REFERENSI)'!$A:$Z,15,FALSE)</f>
        <v>#N/A</v>
      </c>
      <c r="L625" s="38" t="str">
        <f>VLOOKUP(G625,'MITRA (REFERENSI)'!$A:$Z,15,FALSE)</f>
        <v>#N/A</v>
      </c>
      <c r="M625" s="38" t="str">
        <f>IF(B625=1,'KELAS (REFERENSI)'!M625,IF(B625=2,'KELAS (REFERENSI)'!M640,IF(B625=3,'KELAS (REFERENSI)'!M655,IF(B625=4,'KELAS (REFERENSI)'!M670,""))))</f>
        <v/>
      </c>
      <c r="N625" s="38" t="str">
        <f>IF(B625=1,'KELAS (REFERENSI)'!N625,IF(B625=2,'KELAS (REFERENSI)'!N640,IF(B625=3,'KELAS (REFERENSI)'!N655,IF(B625=4,'KELAS (REFERENSI)'!N670,""))))</f>
        <v/>
      </c>
      <c r="O625" s="38" t="str">
        <f>IF(B625=1,'KELAS (REFERENSI)'!O625,IF(B625=2,'KELAS (REFERENSI)'!O640,IF(B625=3,'KELAS (REFERENSI)'!O655,IF(B625=4,'KELAS (REFERENSI)'!O670,""))))</f>
        <v/>
      </c>
      <c r="P625" s="38" t="str">
        <f>IF(B625=1,'KELAS (REFERENSI)'!P625,IF(B625=2,'KELAS (REFERENSI)'!P640,IF(B625=3,'KELAS (REFERENSI)'!P655,IF(B625=4,'KELAS (REFERENSI)'!P670,""))))</f>
        <v/>
      </c>
      <c r="Q625" s="38" t="str">
        <f t="shared" si="4"/>
        <v>BPS Kota Jakarta Timur</v>
      </c>
      <c r="R625" s="38" t="str">
        <f t="shared" si="56"/>
        <v/>
      </c>
      <c r="S625" s="38" t="str">
        <f t="shared" ref="S625:T625" si="633">S624</f>
        <v>15 Juni sampai dengan 31 Agustus 2026</v>
      </c>
      <c r="T625" s="38" t="str">
        <f t="shared" si="633"/>
        <v>31 Agustus 2026</v>
      </c>
      <c r="U625" s="46"/>
      <c r="V625" s="46"/>
      <c r="W625" s="42"/>
      <c r="X625" s="42"/>
      <c r="Y625" s="42"/>
      <c r="Z625" s="42"/>
    </row>
    <row r="626" ht="15.75" customHeight="1">
      <c r="A626" s="36" t="s">
        <v>5688</v>
      </c>
      <c r="B626" s="43"/>
      <c r="C626" s="44"/>
      <c r="D626" s="47"/>
      <c r="E626" s="47"/>
      <c r="F626" s="39" t="str">
        <f t="shared" si="2"/>
        <v>PETUGAS.0625/SPK/SE/PPL/3172/2026</v>
      </c>
      <c r="G626" s="45"/>
      <c r="H626" s="39" t="str">
        <f>VLOOKUP(G626,'MITRA (REFERENSI)'!$A:$Z,16,FALSE)</f>
        <v>#N/A</v>
      </c>
      <c r="I626" s="39" t="str">
        <f>VLOOKUP(G626,'MITRA (REFERENSI)'!$A:$Z,25,FALSE)</f>
        <v>#N/A</v>
      </c>
      <c r="J626" s="38" t="str">
        <f>VLOOKUP(G626,'MITRA (REFERENSI)'!$A:$Z,26,FALSE)</f>
        <v>#N/A</v>
      </c>
      <c r="K626" s="38" t="str">
        <f>VLOOKUP(G626,'MITRA (REFERENSI)'!$A:$Z,15,FALSE)</f>
        <v>#N/A</v>
      </c>
      <c r="L626" s="38" t="str">
        <f>VLOOKUP(G626,'MITRA (REFERENSI)'!$A:$Z,15,FALSE)</f>
        <v>#N/A</v>
      </c>
      <c r="M626" s="38" t="str">
        <f>IF(B626=1,'KELAS (REFERENSI)'!M626,IF(B626=2,'KELAS (REFERENSI)'!M641,IF(B626=3,'KELAS (REFERENSI)'!M656,IF(B626=4,'KELAS (REFERENSI)'!M671,""))))</f>
        <v/>
      </c>
      <c r="N626" s="38" t="str">
        <f>IF(B626=1,'KELAS (REFERENSI)'!N626,IF(B626=2,'KELAS (REFERENSI)'!N641,IF(B626=3,'KELAS (REFERENSI)'!N656,IF(B626=4,'KELAS (REFERENSI)'!N671,""))))</f>
        <v/>
      </c>
      <c r="O626" s="38" t="str">
        <f>IF(B626=1,'KELAS (REFERENSI)'!O626,IF(B626=2,'KELAS (REFERENSI)'!O641,IF(B626=3,'KELAS (REFERENSI)'!O656,IF(B626=4,'KELAS (REFERENSI)'!O671,""))))</f>
        <v/>
      </c>
      <c r="P626" s="38" t="str">
        <f>IF(B626=1,'KELAS (REFERENSI)'!P626,IF(B626=2,'KELAS (REFERENSI)'!P641,IF(B626=3,'KELAS (REFERENSI)'!P656,IF(B626=4,'KELAS (REFERENSI)'!P671,""))))</f>
        <v/>
      </c>
      <c r="Q626" s="38" t="str">
        <f t="shared" si="4"/>
        <v>BPS Kota Jakarta Timur</v>
      </c>
      <c r="R626" s="38" t="str">
        <f t="shared" si="56"/>
        <v/>
      </c>
      <c r="S626" s="38" t="str">
        <f t="shared" ref="S626:T626" si="634">S625</f>
        <v>15 Juni sampai dengan 31 Agustus 2026</v>
      </c>
      <c r="T626" s="38" t="str">
        <f t="shared" si="634"/>
        <v>31 Agustus 2026</v>
      </c>
      <c r="U626" s="46"/>
      <c r="V626" s="46"/>
      <c r="W626" s="42"/>
      <c r="X626" s="42"/>
      <c r="Y626" s="42"/>
      <c r="Z626" s="42"/>
    </row>
    <row r="627" ht="15.75" customHeight="1">
      <c r="A627" s="36" t="s">
        <v>5689</v>
      </c>
      <c r="B627" s="43"/>
      <c r="C627" s="44"/>
      <c r="D627" s="47"/>
      <c r="E627" s="47"/>
      <c r="F627" s="39" t="str">
        <f t="shared" si="2"/>
        <v>PETUGAS.0626/SPK/SE/PPL/3172/2026</v>
      </c>
      <c r="G627" s="45"/>
      <c r="H627" s="39" t="str">
        <f>VLOOKUP(G627,'MITRA (REFERENSI)'!$A:$Z,16,FALSE)</f>
        <v>#N/A</v>
      </c>
      <c r="I627" s="39" t="str">
        <f>VLOOKUP(G627,'MITRA (REFERENSI)'!$A:$Z,25,FALSE)</f>
        <v>#N/A</v>
      </c>
      <c r="J627" s="38" t="str">
        <f>VLOOKUP(G627,'MITRA (REFERENSI)'!$A:$Z,26,FALSE)</f>
        <v>#N/A</v>
      </c>
      <c r="K627" s="38" t="str">
        <f>VLOOKUP(G627,'MITRA (REFERENSI)'!$A:$Z,15,FALSE)</f>
        <v>#N/A</v>
      </c>
      <c r="L627" s="38" t="str">
        <f>VLOOKUP(G627,'MITRA (REFERENSI)'!$A:$Z,15,FALSE)</f>
        <v>#N/A</v>
      </c>
      <c r="M627" s="38" t="str">
        <f>IF(B627=1,'KELAS (REFERENSI)'!M627,IF(B627=2,'KELAS (REFERENSI)'!M642,IF(B627=3,'KELAS (REFERENSI)'!M657,IF(B627=4,'KELAS (REFERENSI)'!M672,""))))</f>
        <v/>
      </c>
      <c r="N627" s="38" t="str">
        <f>IF(B627=1,'KELAS (REFERENSI)'!N627,IF(B627=2,'KELAS (REFERENSI)'!N642,IF(B627=3,'KELAS (REFERENSI)'!N657,IF(B627=4,'KELAS (REFERENSI)'!N672,""))))</f>
        <v/>
      </c>
      <c r="O627" s="38" t="str">
        <f>IF(B627=1,'KELAS (REFERENSI)'!O627,IF(B627=2,'KELAS (REFERENSI)'!O642,IF(B627=3,'KELAS (REFERENSI)'!O657,IF(B627=4,'KELAS (REFERENSI)'!O672,""))))</f>
        <v/>
      </c>
      <c r="P627" s="38" t="str">
        <f>IF(B627=1,'KELAS (REFERENSI)'!P627,IF(B627=2,'KELAS (REFERENSI)'!P642,IF(B627=3,'KELAS (REFERENSI)'!P657,IF(B627=4,'KELAS (REFERENSI)'!P672,""))))</f>
        <v/>
      </c>
      <c r="Q627" s="38" t="str">
        <f t="shared" si="4"/>
        <v>BPS Kota Jakarta Timur</v>
      </c>
      <c r="R627" s="38" t="str">
        <f t="shared" si="56"/>
        <v/>
      </c>
      <c r="S627" s="38" t="str">
        <f t="shared" ref="S627:T627" si="635">S626</f>
        <v>15 Juni sampai dengan 31 Agustus 2026</v>
      </c>
      <c r="T627" s="38" t="str">
        <f t="shared" si="635"/>
        <v>31 Agustus 2026</v>
      </c>
      <c r="U627" s="46"/>
      <c r="V627" s="46"/>
      <c r="W627" s="42"/>
      <c r="X627" s="42"/>
      <c r="Y627" s="42"/>
      <c r="Z627" s="42"/>
    </row>
    <row r="628" ht="15.75" customHeight="1">
      <c r="A628" s="36" t="s">
        <v>5690</v>
      </c>
      <c r="B628" s="43"/>
      <c r="C628" s="44"/>
      <c r="D628" s="47"/>
      <c r="E628" s="47"/>
      <c r="F628" s="39" t="str">
        <f t="shared" si="2"/>
        <v>PETUGAS.0627/SPK/SE/PPL/3172/2026</v>
      </c>
      <c r="G628" s="45"/>
      <c r="H628" s="39" t="str">
        <f>VLOOKUP(G628,'MITRA (REFERENSI)'!$A:$Z,16,FALSE)</f>
        <v>#N/A</v>
      </c>
      <c r="I628" s="39" t="str">
        <f>VLOOKUP(G628,'MITRA (REFERENSI)'!$A:$Z,25,FALSE)</f>
        <v>#N/A</v>
      </c>
      <c r="J628" s="38" t="str">
        <f>VLOOKUP(G628,'MITRA (REFERENSI)'!$A:$Z,26,FALSE)</f>
        <v>#N/A</v>
      </c>
      <c r="K628" s="38" t="str">
        <f>VLOOKUP(G628,'MITRA (REFERENSI)'!$A:$Z,15,FALSE)</f>
        <v>#N/A</v>
      </c>
      <c r="L628" s="38" t="str">
        <f>VLOOKUP(G628,'MITRA (REFERENSI)'!$A:$Z,15,FALSE)</f>
        <v>#N/A</v>
      </c>
      <c r="M628" s="38" t="str">
        <f>IF(B628=1,'KELAS (REFERENSI)'!M628,IF(B628=2,'KELAS (REFERENSI)'!M643,IF(B628=3,'KELAS (REFERENSI)'!M658,IF(B628=4,'KELAS (REFERENSI)'!M673,""))))</f>
        <v/>
      </c>
      <c r="N628" s="38" t="str">
        <f>IF(B628=1,'KELAS (REFERENSI)'!N628,IF(B628=2,'KELAS (REFERENSI)'!N643,IF(B628=3,'KELAS (REFERENSI)'!N658,IF(B628=4,'KELAS (REFERENSI)'!N673,""))))</f>
        <v/>
      </c>
      <c r="O628" s="38" t="str">
        <f>IF(B628=1,'KELAS (REFERENSI)'!O628,IF(B628=2,'KELAS (REFERENSI)'!O643,IF(B628=3,'KELAS (REFERENSI)'!O658,IF(B628=4,'KELAS (REFERENSI)'!O673,""))))</f>
        <v/>
      </c>
      <c r="P628" s="38" t="str">
        <f>IF(B628=1,'KELAS (REFERENSI)'!P628,IF(B628=2,'KELAS (REFERENSI)'!P643,IF(B628=3,'KELAS (REFERENSI)'!P658,IF(B628=4,'KELAS (REFERENSI)'!P673,""))))</f>
        <v/>
      </c>
      <c r="Q628" s="38" t="str">
        <f t="shared" si="4"/>
        <v>BPS Kota Jakarta Timur</v>
      </c>
      <c r="R628" s="38" t="str">
        <f t="shared" si="56"/>
        <v/>
      </c>
      <c r="S628" s="38" t="str">
        <f t="shared" ref="S628:T628" si="636">S627</f>
        <v>15 Juni sampai dengan 31 Agustus 2026</v>
      </c>
      <c r="T628" s="38" t="str">
        <f t="shared" si="636"/>
        <v>31 Agustus 2026</v>
      </c>
      <c r="U628" s="46"/>
      <c r="V628" s="46"/>
      <c r="W628" s="42"/>
      <c r="X628" s="42"/>
      <c r="Y628" s="42"/>
      <c r="Z628" s="42"/>
    </row>
    <row r="629" ht="15.75" customHeight="1">
      <c r="A629" s="36" t="s">
        <v>5691</v>
      </c>
      <c r="B629" s="43"/>
      <c r="C629" s="44"/>
      <c r="D629" s="47"/>
      <c r="E629" s="47"/>
      <c r="F629" s="39" t="str">
        <f t="shared" si="2"/>
        <v>PETUGAS.0628/SPK/SE/PPL/3172/2026</v>
      </c>
      <c r="G629" s="45"/>
      <c r="H629" s="39" t="str">
        <f>VLOOKUP(G629,'MITRA (REFERENSI)'!$A:$Z,16,FALSE)</f>
        <v>#N/A</v>
      </c>
      <c r="I629" s="39" t="str">
        <f>VLOOKUP(G629,'MITRA (REFERENSI)'!$A:$Z,25,FALSE)</f>
        <v>#N/A</v>
      </c>
      <c r="J629" s="38" t="str">
        <f>VLOOKUP(G629,'MITRA (REFERENSI)'!$A:$Z,26,FALSE)</f>
        <v>#N/A</v>
      </c>
      <c r="K629" s="38" t="str">
        <f>VLOOKUP(G629,'MITRA (REFERENSI)'!$A:$Z,15,FALSE)</f>
        <v>#N/A</v>
      </c>
      <c r="L629" s="38" t="str">
        <f>VLOOKUP(G629,'MITRA (REFERENSI)'!$A:$Z,15,FALSE)</f>
        <v>#N/A</v>
      </c>
      <c r="M629" s="38" t="str">
        <f>IF(B629=1,'KELAS (REFERENSI)'!M629,IF(B629=2,'KELAS (REFERENSI)'!M644,IF(B629=3,'KELAS (REFERENSI)'!M659,IF(B629=4,'KELAS (REFERENSI)'!M674,""))))</f>
        <v/>
      </c>
      <c r="N629" s="38" t="str">
        <f>IF(B629=1,'KELAS (REFERENSI)'!N629,IF(B629=2,'KELAS (REFERENSI)'!N644,IF(B629=3,'KELAS (REFERENSI)'!N659,IF(B629=4,'KELAS (REFERENSI)'!N674,""))))</f>
        <v/>
      </c>
      <c r="O629" s="38" t="str">
        <f>IF(B629=1,'KELAS (REFERENSI)'!O629,IF(B629=2,'KELAS (REFERENSI)'!O644,IF(B629=3,'KELAS (REFERENSI)'!O659,IF(B629=4,'KELAS (REFERENSI)'!O674,""))))</f>
        <v/>
      </c>
      <c r="P629" s="38" t="str">
        <f>IF(B629=1,'KELAS (REFERENSI)'!P629,IF(B629=2,'KELAS (REFERENSI)'!P644,IF(B629=3,'KELAS (REFERENSI)'!P659,IF(B629=4,'KELAS (REFERENSI)'!P674,""))))</f>
        <v/>
      </c>
      <c r="Q629" s="38" t="str">
        <f t="shared" si="4"/>
        <v>BPS Kota Jakarta Timur</v>
      </c>
      <c r="R629" s="38" t="str">
        <f t="shared" si="56"/>
        <v/>
      </c>
      <c r="S629" s="38" t="str">
        <f t="shared" ref="S629:T629" si="637">S628</f>
        <v>15 Juni sampai dengan 31 Agustus 2026</v>
      </c>
      <c r="T629" s="38" t="str">
        <f t="shared" si="637"/>
        <v>31 Agustus 2026</v>
      </c>
      <c r="U629" s="46"/>
      <c r="V629" s="46"/>
      <c r="W629" s="42"/>
      <c r="X629" s="42"/>
      <c r="Y629" s="42"/>
      <c r="Z629" s="42"/>
    </row>
    <row r="630" ht="15.75" customHeight="1">
      <c r="A630" s="36" t="s">
        <v>5692</v>
      </c>
      <c r="B630" s="43"/>
      <c r="C630" s="44"/>
      <c r="D630" s="47"/>
      <c r="E630" s="47"/>
      <c r="F630" s="39" t="str">
        <f t="shared" si="2"/>
        <v>PETUGAS.0629/SPK/SE/PPL/3172/2026</v>
      </c>
      <c r="G630" s="45"/>
      <c r="H630" s="39" t="str">
        <f>VLOOKUP(G630,'MITRA (REFERENSI)'!$A:$Z,16,FALSE)</f>
        <v>#N/A</v>
      </c>
      <c r="I630" s="39" t="str">
        <f>VLOOKUP(G630,'MITRA (REFERENSI)'!$A:$Z,25,FALSE)</f>
        <v>#N/A</v>
      </c>
      <c r="J630" s="38" t="str">
        <f>VLOOKUP(G630,'MITRA (REFERENSI)'!$A:$Z,26,FALSE)</f>
        <v>#N/A</v>
      </c>
      <c r="K630" s="38" t="str">
        <f>VLOOKUP(G630,'MITRA (REFERENSI)'!$A:$Z,15,FALSE)</f>
        <v>#N/A</v>
      </c>
      <c r="L630" s="38" t="str">
        <f>VLOOKUP(G630,'MITRA (REFERENSI)'!$A:$Z,15,FALSE)</f>
        <v>#N/A</v>
      </c>
      <c r="M630" s="38" t="str">
        <f>IF(B630=1,'KELAS (REFERENSI)'!M630,IF(B630=2,'KELAS (REFERENSI)'!M645,IF(B630=3,'KELAS (REFERENSI)'!M660,IF(B630=4,'KELAS (REFERENSI)'!M675,""))))</f>
        <v/>
      </c>
      <c r="N630" s="38" t="str">
        <f>IF(B630=1,'KELAS (REFERENSI)'!N630,IF(B630=2,'KELAS (REFERENSI)'!N645,IF(B630=3,'KELAS (REFERENSI)'!N660,IF(B630=4,'KELAS (REFERENSI)'!N675,""))))</f>
        <v/>
      </c>
      <c r="O630" s="38" t="str">
        <f>IF(B630=1,'KELAS (REFERENSI)'!O630,IF(B630=2,'KELAS (REFERENSI)'!O645,IF(B630=3,'KELAS (REFERENSI)'!O660,IF(B630=4,'KELAS (REFERENSI)'!O675,""))))</f>
        <v/>
      </c>
      <c r="P630" s="38" t="str">
        <f>IF(B630=1,'KELAS (REFERENSI)'!P630,IF(B630=2,'KELAS (REFERENSI)'!P645,IF(B630=3,'KELAS (REFERENSI)'!P660,IF(B630=4,'KELAS (REFERENSI)'!P675,""))))</f>
        <v/>
      </c>
      <c r="Q630" s="38" t="str">
        <f t="shared" si="4"/>
        <v>BPS Kota Jakarta Timur</v>
      </c>
      <c r="R630" s="38" t="str">
        <f t="shared" si="56"/>
        <v/>
      </c>
      <c r="S630" s="38" t="str">
        <f t="shared" ref="S630:T630" si="638">S629</f>
        <v>15 Juni sampai dengan 31 Agustus 2026</v>
      </c>
      <c r="T630" s="38" t="str">
        <f t="shared" si="638"/>
        <v>31 Agustus 2026</v>
      </c>
      <c r="U630" s="46"/>
      <c r="V630" s="46"/>
      <c r="W630" s="42"/>
      <c r="X630" s="42"/>
      <c r="Y630" s="42"/>
      <c r="Z630" s="42"/>
    </row>
    <row r="631" ht="15.75" customHeight="1">
      <c r="A631" s="36" t="s">
        <v>5693</v>
      </c>
      <c r="B631" s="43"/>
      <c r="C631" s="44"/>
      <c r="D631" s="47"/>
      <c r="E631" s="47"/>
      <c r="F631" s="39" t="str">
        <f t="shared" si="2"/>
        <v>PETUGAS.0630/SPK/SE/PPL/3172/2026</v>
      </c>
      <c r="G631" s="45"/>
      <c r="H631" s="39" t="str">
        <f>VLOOKUP(G631,'MITRA (REFERENSI)'!$A:$Z,16,FALSE)</f>
        <v>#N/A</v>
      </c>
      <c r="I631" s="39" t="str">
        <f>VLOOKUP(G631,'MITRA (REFERENSI)'!$A:$Z,25,FALSE)</f>
        <v>#N/A</v>
      </c>
      <c r="J631" s="38" t="str">
        <f>VLOOKUP(G631,'MITRA (REFERENSI)'!$A:$Z,26,FALSE)</f>
        <v>#N/A</v>
      </c>
      <c r="K631" s="38" t="str">
        <f>VLOOKUP(G631,'MITRA (REFERENSI)'!$A:$Z,15,FALSE)</f>
        <v>#N/A</v>
      </c>
      <c r="L631" s="38" t="str">
        <f>VLOOKUP(G631,'MITRA (REFERENSI)'!$A:$Z,15,FALSE)</f>
        <v>#N/A</v>
      </c>
      <c r="M631" s="38" t="str">
        <f>IF(B631=1,'KELAS (REFERENSI)'!M631,IF(B631=2,'KELAS (REFERENSI)'!M646,IF(B631=3,'KELAS (REFERENSI)'!M661,IF(B631=4,'KELAS (REFERENSI)'!M676,""))))</f>
        <v/>
      </c>
      <c r="N631" s="38" t="str">
        <f>IF(B631=1,'KELAS (REFERENSI)'!N631,IF(B631=2,'KELAS (REFERENSI)'!N646,IF(B631=3,'KELAS (REFERENSI)'!N661,IF(B631=4,'KELAS (REFERENSI)'!N676,""))))</f>
        <v/>
      </c>
      <c r="O631" s="38" t="str">
        <f>IF(B631=1,'KELAS (REFERENSI)'!O631,IF(B631=2,'KELAS (REFERENSI)'!O646,IF(B631=3,'KELAS (REFERENSI)'!O661,IF(B631=4,'KELAS (REFERENSI)'!O676,""))))</f>
        <v/>
      </c>
      <c r="P631" s="38" t="str">
        <f>IF(B631=1,'KELAS (REFERENSI)'!P631,IF(B631=2,'KELAS (REFERENSI)'!P646,IF(B631=3,'KELAS (REFERENSI)'!P661,IF(B631=4,'KELAS (REFERENSI)'!P676,""))))</f>
        <v/>
      </c>
      <c r="Q631" s="38" t="str">
        <f t="shared" si="4"/>
        <v>BPS Kota Jakarta Timur</v>
      </c>
      <c r="R631" s="38" t="str">
        <f t="shared" si="56"/>
        <v/>
      </c>
      <c r="S631" s="38" t="str">
        <f t="shared" ref="S631:T631" si="639">S630</f>
        <v>15 Juni sampai dengan 31 Agustus 2026</v>
      </c>
      <c r="T631" s="38" t="str">
        <f t="shared" si="639"/>
        <v>31 Agustus 2026</v>
      </c>
      <c r="U631" s="46"/>
      <c r="V631" s="46"/>
      <c r="W631" s="42"/>
      <c r="X631" s="42"/>
      <c r="Y631" s="42"/>
      <c r="Z631" s="42"/>
    </row>
    <row r="632" ht="15.75" customHeight="1">
      <c r="A632" s="36" t="s">
        <v>5694</v>
      </c>
      <c r="B632" s="43"/>
      <c r="C632" s="44"/>
      <c r="D632" s="47"/>
      <c r="E632" s="47"/>
      <c r="F632" s="39" t="str">
        <f t="shared" si="2"/>
        <v>PETUGAS.0631/SPK/SE/PPL/3172/2026</v>
      </c>
      <c r="G632" s="45"/>
      <c r="H632" s="39" t="str">
        <f>VLOOKUP(G632,'MITRA (REFERENSI)'!$A:$Z,16,FALSE)</f>
        <v>#N/A</v>
      </c>
      <c r="I632" s="39" t="str">
        <f>VLOOKUP(G632,'MITRA (REFERENSI)'!$A:$Z,25,FALSE)</f>
        <v>#N/A</v>
      </c>
      <c r="J632" s="38" t="str">
        <f>VLOOKUP(G632,'MITRA (REFERENSI)'!$A:$Z,26,FALSE)</f>
        <v>#N/A</v>
      </c>
      <c r="K632" s="38" t="str">
        <f>VLOOKUP(G632,'MITRA (REFERENSI)'!$A:$Z,15,FALSE)</f>
        <v>#N/A</v>
      </c>
      <c r="L632" s="38" t="str">
        <f>VLOOKUP(G632,'MITRA (REFERENSI)'!$A:$Z,15,FALSE)</f>
        <v>#N/A</v>
      </c>
      <c r="M632" s="38" t="str">
        <f>IF(B632=1,'KELAS (REFERENSI)'!M632,IF(B632=2,'KELAS (REFERENSI)'!M647,IF(B632=3,'KELAS (REFERENSI)'!M662,IF(B632=4,'KELAS (REFERENSI)'!M677,""))))</f>
        <v/>
      </c>
      <c r="N632" s="38" t="str">
        <f>IF(B632=1,'KELAS (REFERENSI)'!N632,IF(B632=2,'KELAS (REFERENSI)'!N647,IF(B632=3,'KELAS (REFERENSI)'!N662,IF(B632=4,'KELAS (REFERENSI)'!N677,""))))</f>
        <v/>
      </c>
      <c r="O632" s="38" t="str">
        <f>IF(B632=1,'KELAS (REFERENSI)'!O632,IF(B632=2,'KELAS (REFERENSI)'!O647,IF(B632=3,'KELAS (REFERENSI)'!O662,IF(B632=4,'KELAS (REFERENSI)'!O677,""))))</f>
        <v/>
      </c>
      <c r="P632" s="38" t="str">
        <f>IF(B632=1,'KELAS (REFERENSI)'!P632,IF(B632=2,'KELAS (REFERENSI)'!P647,IF(B632=3,'KELAS (REFERENSI)'!P662,IF(B632=4,'KELAS (REFERENSI)'!P677,""))))</f>
        <v/>
      </c>
      <c r="Q632" s="38" t="str">
        <f t="shared" si="4"/>
        <v>BPS Kota Jakarta Timur</v>
      </c>
      <c r="R632" s="38" t="str">
        <f t="shared" si="56"/>
        <v/>
      </c>
      <c r="S632" s="38" t="str">
        <f t="shared" ref="S632:T632" si="640">S631</f>
        <v>15 Juni sampai dengan 31 Agustus 2026</v>
      </c>
      <c r="T632" s="38" t="str">
        <f t="shared" si="640"/>
        <v>31 Agustus 2026</v>
      </c>
      <c r="U632" s="46"/>
      <c r="V632" s="46"/>
      <c r="W632" s="42"/>
      <c r="X632" s="42"/>
      <c r="Y632" s="42"/>
      <c r="Z632" s="42"/>
    </row>
    <row r="633" ht="15.75" customHeight="1">
      <c r="A633" s="36" t="s">
        <v>5695</v>
      </c>
      <c r="B633" s="43"/>
      <c r="C633" s="44"/>
      <c r="D633" s="47"/>
      <c r="E633" s="47"/>
      <c r="F633" s="39" t="str">
        <f t="shared" si="2"/>
        <v>PETUGAS.0632/SPK/SE/PPL/3172/2026</v>
      </c>
      <c r="G633" s="45"/>
      <c r="H633" s="39" t="str">
        <f>VLOOKUP(G633,'MITRA (REFERENSI)'!$A:$Z,16,FALSE)</f>
        <v>#N/A</v>
      </c>
      <c r="I633" s="39" t="str">
        <f>VLOOKUP(G633,'MITRA (REFERENSI)'!$A:$Z,25,FALSE)</f>
        <v>#N/A</v>
      </c>
      <c r="J633" s="38" t="str">
        <f>VLOOKUP(G633,'MITRA (REFERENSI)'!$A:$Z,26,FALSE)</f>
        <v>#N/A</v>
      </c>
      <c r="K633" s="38" t="str">
        <f>VLOOKUP(G633,'MITRA (REFERENSI)'!$A:$Z,15,FALSE)</f>
        <v>#N/A</v>
      </c>
      <c r="L633" s="38" t="str">
        <f>VLOOKUP(G633,'MITRA (REFERENSI)'!$A:$Z,15,FALSE)</f>
        <v>#N/A</v>
      </c>
      <c r="M633" s="38" t="str">
        <f>IF(B633=1,'KELAS (REFERENSI)'!M633,IF(B633=2,'KELAS (REFERENSI)'!M648,IF(B633=3,'KELAS (REFERENSI)'!M663,IF(B633=4,'KELAS (REFERENSI)'!M678,""))))</f>
        <v/>
      </c>
      <c r="N633" s="38" t="str">
        <f>IF(B633=1,'KELAS (REFERENSI)'!N633,IF(B633=2,'KELAS (REFERENSI)'!N648,IF(B633=3,'KELAS (REFERENSI)'!N663,IF(B633=4,'KELAS (REFERENSI)'!N678,""))))</f>
        <v/>
      </c>
      <c r="O633" s="38" t="str">
        <f>IF(B633=1,'KELAS (REFERENSI)'!O633,IF(B633=2,'KELAS (REFERENSI)'!O648,IF(B633=3,'KELAS (REFERENSI)'!O663,IF(B633=4,'KELAS (REFERENSI)'!O678,""))))</f>
        <v/>
      </c>
      <c r="P633" s="38" t="str">
        <f>IF(B633=1,'KELAS (REFERENSI)'!P633,IF(B633=2,'KELAS (REFERENSI)'!P648,IF(B633=3,'KELAS (REFERENSI)'!P663,IF(B633=4,'KELAS (REFERENSI)'!P678,""))))</f>
        <v/>
      </c>
      <c r="Q633" s="38" t="str">
        <f t="shared" si="4"/>
        <v>BPS Kota Jakarta Timur</v>
      </c>
      <c r="R633" s="38" t="str">
        <f t="shared" si="56"/>
        <v/>
      </c>
      <c r="S633" s="38" t="str">
        <f t="shared" ref="S633:T633" si="641">S632</f>
        <v>15 Juni sampai dengan 31 Agustus 2026</v>
      </c>
      <c r="T633" s="38" t="str">
        <f t="shared" si="641"/>
        <v>31 Agustus 2026</v>
      </c>
      <c r="U633" s="46"/>
      <c r="V633" s="46"/>
      <c r="W633" s="42"/>
      <c r="X633" s="42"/>
      <c r="Y633" s="42"/>
      <c r="Z633" s="42"/>
    </row>
    <row r="634" ht="15.75" customHeight="1">
      <c r="A634" s="36" t="s">
        <v>5696</v>
      </c>
      <c r="B634" s="43"/>
      <c r="C634" s="44"/>
      <c r="D634" s="47"/>
      <c r="E634" s="47"/>
      <c r="F634" s="39" t="str">
        <f t="shared" si="2"/>
        <v>PETUGAS.0633/SPK/SE/PPL/3172/2026</v>
      </c>
      <c r="G634" s="45"/>
      <c r="H634" s="39" t="str">
        <f>VLOOKUP(G634,'MITRA (REFERENSI)'!$A:$Z,16,FALSE)</f>
        <v>#N/A</v>
      </c>
      <c r="I634" s="39" t="str">
        <f>VLOOKUP(G634,'MITRA (REFERENSI)'!$A:$Z,25,FALSE)</f>
        <v>#N/A</v>
      </c>
      <c r="J634" s="38" t="str">
        <f>VLOOKUP(G634,'MITRA (REFERENSI)'!$A:$Z,26,FALSE)</f>
        <v>#N/A</v>
      </c>
      <c r="K634" s="38" t="str">
        <f>VLOOKUP(G634,'MITRA (REFERENSI)'!$A:$Z,15,FALSE)</f>
        <v>#N/A</v>
      </c>
      <c r="L634" s="38" t="str">
        <f>VLOOKUP(G634,'MITRA (REFERENSI)'!$A:$Z,15,FALSE)</f>
        <v>#N/A</v>
      </c>
      <c r="M634" s="38" t="str">
        <f>IF(B634=1,'KELAS (REFERENSI)'!M634,IF(B634=2,'KELAS (REFERENSI)'!M649,IF(B634=3,'KELAS (REFERENSI)'!M664,IF(B634=4,'KELAS (REFERENSI)'!M679,""))))</f>
        <v/>
      </c>
      <c r="N634" s="38" t="str">
        <f>IF(B634=1,'KELAS (REFERENSI)'!N634,IF(B634=2,'KELAS (REFERENSI)'!N649,IF(B634=3,'KELAS (REFERENSI)'!N664,IF(B634=4,'KELAS (REFERENSI)'!N679,""))))</f>
        <v/>
      </c>
      <c r="O634" s="38" t="str">
        <f>IF(B634=1,'KELAS (REFERENSI)'!O634,IF(B634=2,'KELAS (REFERENSI)'!O649,IF(B634=3,'KELAS (REFERENSI)'!O664,IF(B634=4,'KELAS (REFERENSI)'!O679,""))))</f>
        <v/>
      </c>
      <c r="P634" s="38" t="str">
        <f>IF(B634=1,'KELAS (REFERENSI)'!P634,IF(B634=2,'KELAS (REFERENSI)'!P649,IF(B634=3,'KELAS (REFERENSI)'!P664,IF(B634=4,'KELAS (REFERENSI)'!P679,""))))</f>
        <v/>
      </c>
      <c r="Q634" s="38" t="str">
        <f t="shared" si="4"/>
        <v>BPS Kota Jakarta Timur</v>
      </c>
      <c r="R634" s="38" t="str">
        <f t="shared" si="56"/>
        <v/>
      </c>
      <c r="S634" s="38" t="str">
        <f t="shared" ref="S634:T634" si="642">S633</f>
        <v>15 Juni sampai dengan 31 Agustus 2026</v>
      </c>
      <c r="T634" s="38" t="str">
        <f t="shared" si="642"/>
        <v>31 Agustus 2026</v>
      </c>
      <c r="U634" s="46"/>
      <c r="V634" s="46"/>
      <c r="W634" s="42"/>
      <c r="X634" s="42"/>
      <c r="Y634" s="42"/>
      <c r="Z634" s="42"/>
    </row>
    <row r="635" ht="15.75" customHeight="1">
      <c r="A635" s="36" t="s">
        <v>5697</v>
      </c>
      <c r="B635" s="43"/>
      <c r="C635" s="44"/>
      <c r="D635" s="47"/>
      <c r="E635" s="47"/>
      <c r="F635" s="39" t="str">
        <f t="shared" si="2"/>
        <v>PETUGAS.0634/SPK/SE/PPL/3172/2026</v>
      </c>
      <c r="G635" s="45"/>
      <c r="H635" s="39" t="str">
        <f>VLOOKUP(G635,'MITRA (REFERENSI)'!$A:$Z,16,FALSE)</f>
        <v>#N/A</v>
      </c>
      <c r="I635" s="39" t="str">
        <f>VLOOKUP(G635,'MITRA (REFERENSI)'!$A:$Z,25,FALSE)</f>
        <v>#N/A</v>
      </c>
      <c r="J635" s="38" t="str">
        <f>VLOOKUP(G635,'MITRA (REFERENSI)'!$A:$Z,26,FALSE)</f>
        <v>#N/A</v>
      </c>
      <c r="K635" s="38" t="str">
        <f>VLOOKUP(G635,'MITRA (REFERENSI)'!$A:$Z,15,FALSE)</f>
        <v>#N/A</v>
      </c>
      <c r="L635" s="38" t="str">
        <f>VLOOKUP(G635,'MITRA (REFERENSI)'!$A:$Z,15,FALSE)</f>
        <v>#N/A</v>
      </c>
      <c r="M635" s="38" t="str">
        <f>IF(B635=1,'KELAS (REFERENSI)'!M635,IF(B635=2,'KELAS (REFERENSI)'!M650,IF(B635=3,'KELAS (REFERENSI)'!M665,IF(B635=4,'KELAS (REFERENSI)'!M680,""))))</f>
        <v/>
      </c>
      <c r="N635" s="38" t="str">
        <f>IF(B635=1,'KELAS (REFERENSI)'!N635,IF(B635=2,'KELAS (REFERENSI)'!N650,IF(B635=3,'KELAS (REFERENSI)'!N665,IF(B635=4,'KELAS (REFERENSI)'!N680,""))))</f>
        <v/>
      </c>
      <c r="O635" s="38" t="str">
        <f>IF(B635=1,'KELAS (REFERENSI)'!O635,IF(B635=2,'KELAS (REFERENSI)'!O650,IF(B635=3,'KELAS (REFERENSI)'!O665,IF(B635=4,'KELAS (REFERENSI)'!O680,""))))</f>
        <v/>
      </c>
      <c r="P635" s="38" t="str">
        <f>IF(B635=1,'KELAS (REFERENSI)'!P635,IF(B635=2,'KELAS (REFERENSI)'!P650,IF(B635=3,'KELAS (REFERENSI)'!P665,IF(B635=4,'KELAS (REFERENSI)'!P680,""))))</f>
        <v/>
      </c>
      <c r="Q635" s="38" t="str">
        <f t="shared" si="4"/>
        <v>BPS Kota Jakarta Timur</v>
      </c>
      <c r="R635" s="38" t="str">
        <f t="shared" si="56"/>
        <v/>
      </c>
      <c r="S635" s="38" t="str">
        <f t="shared" ref="S635:T635" si="643">S634</f>
        <v>15 Juni sampai dengan 31 Agustus 2026</v>
      </c>
      <c r="T635" s="38" t="str">
        <f t="shared" si="643"/>
        <v>31 Agustus 2026</v>
      </c>
      <c r="U635" s="46"/>
      <c r="V635" s="46"/>
      <c r="W635" s="42"/>
      <c r="X635" s="42"/>
      <c r="Y635" s="42"/>
      <c r="Z635" s="42"/>
    </row>
    <row r="636" ht="15.75" customHeight="1">
      <c r="A636" s="36" t="s">
        <v>5698</v>
      </c>
      <c r="B636" s="43"/>
      <c r="C636" s="44"/>
      <c r="D636" s="47"/>
      <c r="E636" s="47"/>
      <c r="F636" s="39" t="str">
        <f t="shared" si="2"/>
        <v>PETUGAS.0635/SPK/SE/PPL/3172/2026</v>
      </c>
      <c r="G636" s="45"/>
      <c r="H636" s="39" t="str">
        <f>VLOOKUP(G636,'MITRA (REFERENSI)'!$A:$Z,16,FALSE)</f>
        <v>#N/A</v>
      </c>
      <c r="I636" s="39" t="str">
        <f>VLOOKUP(G636,'MITRA (REFERENSI)'!$A:$Z,25,FALSE)</f>
        <v>#N/A</v>
      </c>
      <c r="J636" s="38" t="str">
        <f>VLOOKUP(G636,'MITRA (REFERENSI)'!$A:$Z,26,FALSE)</f>
        <v>#N/A</v>
      </c>
      <c r="K636" s="38" t="str">
        <f>VLOOKUP(G636,'MITRA (REFERENSI)'!$A:$Z,15,FALSE)</f>
        <v>#N/A</v>
      </c>
      <c r="L636" s="38" t="str">
        <f>VLOOKUP(G636,'MITRA (REFERENSI)'!$A:$Z,15,FALSE)</f>
        <v>#N/A</v>
      </c>
      <c r="M636" s="38" t="str">
        <f>IF(B636=1,'KELAS (REFERENSI)'!M636,IF(B636=2,'KELAS (REFERENSI)'!M651,IF(B636=3,'KELAS (REFERENSI)'!M666,IF(B636=4,'KELAS (REFERENSI)'!M681,""))))</f>
        <v/>
      </c>
      <c r="N636" s="38" t="str">
        <f>IF(B636=1,'KELAS (REFERENSI)'!N636,IF(B636=2,'KELAS (REFERENSI)'!N651,IF(B636=3,'KELAS (REFERENSI)'!N666,IF(B636=4,'KELAS (REFERENSI)'!N681,""))))</f>
        <v/>
      </c>
      <c r="O636" s="38" t="str">
        <f>IF(B636=1,'KELAS (REFERENSI)'!O636,IF(B636=2,'KELAS (REFERENSI)'!O651,IF(B636=3,'KELAS (REFERENSI)'!O666,IF(B636=4,'KELAS (REFERENSI)'!O681,""))))</f>
        <v/>
      </c>
      <c r="P636" s="38" t="str">
        <f>IF(B636=1,'KELAS (REFERENSI)'!P636,IF(B636=2,'KELAS (REFERENSI)'!P651,IF(B636=3,'KELAS (REFERENSI)'!P666,IF(B636=4,'KELAS (REFERENSI)'!P681,""))))</f>
        <v/>
      </c>
      <c r="Q636" s="38" t="str">
        <f t="shared" si="4"/>
        <v>BPS Kota Jakarta Timur</v>
      </c>
      <c r="R636" s="38" t="str">
        <f t="shared" si="56"/>
        <v/>
      </c>
      <c r="S636" s="38" t="str">
        <f t="shared" ref="S636:T636" si="644">S635</f>
        <v>15 Juni sampai dengan 31 Agustus 2026</v>
      </c>
      <c r="T636" s="38" t="str">
        <f t="shared" si="644"/>
        <v>31 Agustus 2026</v>
      </c>
      <c r="U636" s="46"/>
      <c r="V636" s="46"/>
      <c r="W636" s="42"/>
      <c r="X636" s="42"/>
      <c r="Y636" s="42"/>
      <c r="Z636" s="42"/>
    </row>
    <row r="637" ht="15.75" customHeight="1">
      <c r="A637" s="36" t="s">
        <v>5699</v>
      </c>
      <c r="B637" s="43"/>
      <c r="C637" s="44"/>
      <c r="D637" s="47"/>
      <c r="E637" s="47"/>
      <c r="F637" s="39" t="str">
        <f t="shared" si="2"/>
        <v>PETUGAS.0636/SPK/SE/PPL/3172/2026</v>
      </c>
      <c r="G637" s="45"/>
      <c r="H637" s="39" t="str">
        <f>VLOOKUP(G637,'MITRA (REFERENSI)'!$A:$Z,16,FALSE)</f>
        <v>#N/A</v>
      </c>
      <c r="I637" s="39" t="str">
        <f>VLOOKUP(G637,'MITRA (REFERENSI)'!$A:$Z,25,FALSE)</f>
        <v>#N/A</v>
      </c>
      <c r="J637" s="38" t="str">
        <f>VLOOKUP(G637,'MITRA (REFERENSI)'!$A:$Z,26,FALSE)</f>
        <v>#N/A</v>
      </c>
      <c r="K637" s="38" t="str">
        <f>VLOOKUP(G637,'MITRA (REFERENSI)'!$A:$Z,15,FALSE)</f>
        <v>#N/A</v>
      </c>
      <c r="L637" s="38" t="str">
        <f>VLOOKUP(G637,'MITRA (REFERENSI)'!$A:$Z,15,FALSE)</f>
        <v>#N/A</v>
      </c>
      <c r="M637" s="38" t="str">
        <f>IF(B637=1,'KELAS (REFERENSI)'!M637,IF(B637=2,'KELAS (REFERENSI)'!M652,IF(B637=3,'KELAS (REFERENSI)'!M667,IF(B637=4,'KELAS (REFERENSI)'!M682,""))))</f>
        <v/>
      </c>
      <c r="N637" s="38" t="str">
        <f>IF(B637=1,'KELAS (REFERENSI)'!N637,IF(B637=2,'KELAS (REFERENSI)'!N652,IF(B637=3,'KELAS (REFERENSI)'!N667,IF(B637=4,'KELAS (REFERENSI)'!N682,""))))</f>
        <v/>
      </c>
      <c r="O637" s="38" t="str">
        <f>IF(B637=1,'KELAS (REFERENSI)'!O637,IF(B637=2,'KELAS (REFERENSI)'!O652,IF(B637=3,'KELAS (REFERENSI)'!O667,IF(B637=4,'KELAS (REFERENSI)'!O682,""))))</f>
        <v/>
      </c>
      <c r="P637" s="38" t="str">
        <f>IF(B637=1,'KELAS (REFERENSI)'!P637,IF(B637=2,'KELAS (REFERENSI)'!P652,IF(B637=3,'KELAS (REFERENSI)'!P667,IF(B637=4,'KELAS (REFERENSI)'!P682,""))))</f>
        <v/>
      </c>
      <c r="Q637" s="38" t="str">
        <f t="shared" si="4"/>
        <v>BPS Kota Jakarta Timur</v>
      </c>
      <c r="R637" s="38" t="str">
        <f t="shared" si="56"/>
        <v/>
      </c>
      <c r="S637" s="38" t="str">
        <f t="shared" ref="S637:T637" si="645">S636</f>
        <v>15 Juni sampai dengan 31 Agustus 2026</v>
      </c>
      <c r="T637" s="38" t="str">
        <f t="shared" si="645"/>
        <v>31 Agustus 2026</v>
      </c>
      <c r="U637" s="46"/>
      <c r="V637" s="46"/>
      <c r="W637" s="42"/>
      <c r="X637" s="42"/>
      <c r="Y637" s="42"/>
      <c r="Z637" s="42"/>
    </row>
    <row r="638" ht="15.75" customHeight="1">
      <c r="A638" s="36" t="s">
        <v>5700</v>
      </c>
      <c r="B638" s="43"/>
      <c r="C638" s="44"/>
      <c r="D638" s="47"/>
      <c r="E638" s="47"/>
      <c r="F638" s="39" t="str">
        <f t="shared" si="2"/>
        <v>PETUGAS.0637/SPK/SE/PPL/3172/2026</v>
      </c>
      <c r="G638" s="45"/>
      <c r="H638" s="39" t="str">
        <f>VLOOKUP(G638,'MITRA (REFERENSI)'!$A:$Z,16,FALSE)</f>
        <v>#N/A</v>
      </c>
      <c r="I638" s="39" t="str">
        <f>VLOOKUP(G638,'MITRA (REFERENSI)'!$A:$Z,25,FALSE)</f>
        <v>#N/A</v>
      </c>
      <c r="J638" s="38" t="str">
        <f>VLOOKUP(G638,'MITRA (REFERENSI)'!$A:$Z,26,FALSE)</f>
        <v>#N/A</v>
      </c>
      <c r="K638" s="38" t="str">
        <f>VLOOKUP(G638,'MITRA (REFERENSI)'!$A:$Z,15,FALSE)</f>
        <v>#N/A</v>
      </c>
      <c r="L638" s="38" t="str">
        <f>VLOOKUP(G638,'MITRA (REFERENSI)'!$A:$Z,15,FALSE)</f>
        <v>#N/A</v>
      </c>
      <c r="M638" s="38" t="str">
        <f>IF(B638=1,'KELAS (REFERENSI)'!M638,IF(B638=2,'KELAS (REFERENSI)'!M653,IF(B638=3,'KELAS (REFERENSI)'!M668,IF(B638=4,'KELAS (REFERENSI)'!M683,""))))</f>
        <v/>
      </c>
      <c r="N638" s="38" t="str">
        <f>IF(B638=1,'KELAS (REFERENSI)'!N638,IF(B638=2,'KELAS (REFERENSI)'!N653,IF(B638=3,'KELAS (REFERENSI)'!N668,IF(B638=4,'KELAS (REFERENSI)'!N683,""))))</f>
        <v/>
      </c>
      <c r="O638" s="38" t="str">
        <f>IF(B638=1,'KELAS (REFERENSI)'!O638,IF(B638=2,'KELAS (REFERENSI)'!O653,IF(B638=3,'KELAS (REFERENSI)'!O668,IF(B638=4,'KELAS (REFERENSI)'!O683,""))))</f>
        <v/>
      </c>
      <c r="P638" s="38" t="str">
        <f>IF(B638=1,'KELAS (REFERENSI)'!P638,IF(B638=2,'KELAS (REFERENSI)'!P653,IF(B638=3,'KELAS (REFERENSI)'!P668,IF(B638=4,'KELAS (REFERENSI)'!P683,""))))</f>
        <v/>
      </c>
      <c r="Q638" s="38" t="str">
        <f t="shared" si="4"/>
        <v>BPS Kota Jakarta Timur</v>
      </c>
      <c r="R638" s="38" t="str">
        <f t="shared" si="56"/>
        <v/>
      </c>
      <c r="S638" s="38" t="str">
        <f t="shared" ref="S638:T638" si="646">S637</f>
        <v>15 Juni sampai dengan 31 Agustus 2026</v>
      </c>
      <c r="T638" s="38" t="str">
        <f t="shared" si="646"/>
        <v>31 Agustus 2026</v>
      </c>
      <c r="U638" s="46"/>
      <c r="V638" s="46"/>
      <c r="W638" s="42"/>
      <c r="X638" s="42"/>
      <c r="Y638" s="42"/>
      <c r="Z638" s="42"/>
    </row>
    <row r="639" ht="15.75" customHeight="1">
      <c r="A639" s="36" t="s">
        <v>5701</v>
      </c>
      <c r="B639" s="43"/>
      <c r="C639" s="44"/>
      <c r="D639" s="47"/>
      <c r="E639" s="47"/>
      <c r="F639" s="39" t="str">
        <f t="shared" si="2"/>
        <v>PETUGAS.0638/SPK/SE/PPL/3172/2026</v>
      </c>
      <c r="G639" s="45"/>
      <c r="H639" s="39" t="str">
        <f>VLOOKUP(G639,'MITRA (REFERENSI)'!$A:$Z,16,FALSE)</f>
        <v>#N/A</v>
      </c>
      <c r="I639" s="39" t="str">
        <f>VLOOKUP(G639,'MITRA (REFERENSI)'!$A:$Z,25,FALSE)</f>
        <v>#N/A</v>
      </c>
      <c r="J639" s="38" t="str">
        <f>VLOOKUP(G639,'MITRA (REFERENSI)'!$A:$Z,26,FALSE)</f>
        <v>#N/A</v>
      </c>
      <c r="K639" s="38" t="str">
        <f>VLOOKUP(G639,'MITRA (REFERENSI)'!$A:$Z,15,FALSE)</f>
        <v>#N/A</v>
      </c>
      <c r="L639" s="38" t="str">
        <f>VLOOKUP(G639,'MITRA (REFERENSI)'!$A:$Z,15,FALSE)</f>
        <v>#N/A</v>
      </c>
      <c r="M639" s="38" t="str">
        <f>IF(B639=1,'KELAS (REFERENSI)'!M639,IF(B639=2,'KELAS (REFERENSI)'!M654,IF(B639=3,'KELAS (REFERENSI)'!M669,IF(B639=4,'KELAS (REFERENSI)'!M684,""))))</f>
        <v/>
      </c>
      <c r="N639" s="38" t="str">
        <f>IF(B639=1,'KELAS (REFERENSI)'!N639,IF(B639=2,'KELAS (REFERENSI)'!N654,IF(B639=3,'KELAS (REFERENSI)'!N669,IF(B639=4,'KELAS (REFERENSI)'!N684,""))))</f>
        <v/>
      </c>
      <c r="O639" s="38" t="str">
        <f>IF(B639=1,'KELAS (REFERENSI)'!O639,IF(B639=2,'KELAS (REFERENSI)'!O654,IF(B639=3,'KELAS (REFERENSI)'!O669,IF(B639=4,'KELAS (REFERENSI)'!O684,""))))</f>
        <v/>
      </c>
      <c r="P639" s="38" t="str">
        <f>IF(B639=1,'KELAS (REFERENSI)'!P639,IF(B639=2,'KELAS (REFERENSI)'!P654,IF(B639=3,'KELAS (REFERENSI)'!P669,IF(B639=4,'KELAS (REFERENSI)'!P684,""))))</f>
        <v/>
      </c>
      <c r="Q639" s="38" t="str">
        <f t="shared" si="4"/>
        <v>BPS Kota Jakarta Timur</v>
      </c>
      <c r="R639" s="38" t="str">
        <f t="shared" si="56"/>
        <v/>
      </c>
      <c r="S639" s="38" t="str">
        <f t="shared" ref="S639:T639" si="647">S638</f>
        <v>15 Juni sampai dengan 31 Agustus 2026</v>
      </c>
      <c r="T639" s="38" t="str">
        <f t="shared" si="647"/>
        <v>31 Agustus 2026</v>
      </c>
      <c r="U639" s="46"/>
      <c r="V639" s="46"/>
      <c r="W639" s="42"/>
      <c r="X639" s="42"/>
      <c r="Y639" s="42"/>
      <c r="Z639" s="42"/>
    </row>
    <row r="640" ht="15.75" customHeight="1">
      <c r="A640" s="36" t="s">
        <v>5702</v>
      </c>
      <c r="B640" s="43"/>
      <c r="C640" s="44"/>
      <c r="D640" s="47"/>
      <c r="E640" s="47"/>
      <c r="F640" s="39" t="str">
        <f t="shared" si="2"/>
        <v>PETUGAS.0639/SPK/SE/PPL/3172/2026</v>
      </c>
      <c r="G640" s="45"/>
      <c r="H640" s="39" t="str">
        <f>VLOOKUP(G640,'MITRA (REFERENSI)'!$A:$Z,16,FALSE)</f>
        <v>#N/A</v>
      </c>
      <c r="I640" s="39" t="str">
        <f>VLOOKUP(G640,'MITRA (REFERENSI)'!$A:$Z,25,FALSE)</f>
        <v>#N/A</v>
      </c>
      <c r="J640" s="38" t="str">
        <f>VLOOKUP(G640,'MITRA (REFERENSI)'!$A:$Z,26,FALSE)</f>
        <v>#N/A</v>
      </c>
      <c r="K640" s="38" t="str">
        <f>VLOOKUP(G640,'MITRA (REFERENSI)'!$A:$Z,15,FALSE)</f>
        <v>#N/A</v>
      </c>
      <c r="L640" s="38" t="str">
        <f>VLOOKUP(G640,'MITRA (REFERENSI)'!$A:$Z,15,FALSE)</f>
        <v>#N/A</v>
      </c>
      <c r="M640" s="38" t="str">
        <f>IF(B640=1,'KELAS (REFERENSI)'!M640,IF(B640=2,'KELAS (REFERENSI)'!M655,IF(B640=3,'KELAS (REFERENSI)'!M670,IF(B640=4,'KELAS (REFERENSI)'!M685,""))))</f>
        <v/>
      </c>
      <c r="N640" s="38" t="str">
        <f>IF(B640=1,'KELAS (REFERENSI)'!N640,IF(B640=2,'KELAS (REFERENSI)'!N655,IF(B640=3,'KELAS (REFERENSI)'!N670,IF(B640=4,'KELAS (REFERENSI)'!N685,""))))</f>
        <v/>
      </c>
      <c r="O640" s="38" t="str">
        <f>IF(B640=1,'KELAS (REFERENSI)'!O640,IF(B640=2,'KELAS (REFERENSI)'!O655,IF(B640=3,'KELAS (REFERENSI)'!O670,IF(B640=4,'KELAS (REFERENSI)'!O685,""))))</f>
        <v/>
      </c>
      <c r="P640" s="38" t="str">
        <f>IF(B640=1,'KELAS (REFERENSI)'!P640,IF(B640=2,'KELAS (REFERENSI)'!P655,IF(B640=3,'KELAS (REFERENSI)'!P670,IF(B640=4,'KELAS (REFERENSI)'!P685,""))))</f>
        <v/>
      </c>
      <c r="Q640" s="38" t="str">
        <f t="shared" si="4"/>
        <v>BPS Kota Jakarta Timur</v>
      </c>
      <c r="R640" s="38" t="str">
        <f t="shared" si="56"/>
        <v/>
      </c>
      <c r="S640" s="38" t="str">
        <f t="shared" ref="S640:T640" si="648">S639</f>
        <v>15 Juni sampai dengan 31 Agustus 2026</v>
      </c>
      <c r="T640" s="38" t="str">
        <f t="shared" si="648"/>
        <v>31 Agustus 2026</v>
      </c>
      <c r="U640" s="46"/>
      <c r="V640" s="46"/>
      <c r="W640" s="42"/>
      <c r="X640" s="42"/>
      <c r="Y640" s="42"/>
      <c r="Z640" s="42"/>
    </row>
    <row r="641" ht="15.75" customHeight="1">
      <c r="A641" s="36" t="s">
        <v>5703</v>
      </c>
      <c r="B641" s="43"/>
      <c r="C641" s="44"/>
      <c r="D641" s="47"/>
      <c r="E641" s="47"/>
      <c r="F641" s="39" t="str">
        <f t="shared" si="2"/>
        <v>PETUGAS.0640/SPK/SE/PPL/3172/2026</v>
      </c>
      <c r="G641" s="45"/>
      <c r="H641" s="39" t="str">
        <f>VLOOKUP(G641,'MITRA (REFERENSI)'!$A:$Z,16,FALSE)</f>
        <v>#N/A</v>
      </c>
      <c r="I641" s="39" t="str">
        <f>VLOOKUP(G641,'MITRA (REFERENSI)'!$A:$Z,25,FALSE)</f>
        <v>#N/A</v>
      </c>
      <c r="J641" s="38" t="str">
        <f>VLOOKUP(G641,'MITRA (REFERENSI)'!$A:$Z,26,FALSE)</f>
        <v>#N/A</v>
      </c>
      <c r="K641" s="38" t="str">
        <f>VLOOKUP(G641,'MITRA (REFERENSI)'!$A:$Z,15,FALSE)</f>
        <v>#N/A</v>
      </c>
      <c r="L641" s="38" t="str">
        <f>VLOOKUP(G641,'MITRA (REFERENSI)'!$A:$Z,15,FALSE)</f>
        <v>#N/A</v>
      </c>
      <c r="M641" s="38" t="str">
        <f>IF(B641=1,'KELAS (REFERENSI)'!M641,IF(B641=2,'KELAS (REFERENSI)'!M656,IF(B641=3,'KELAS (REFERENSI)'!M671,IF(B641=4,'KELAS (REFERENSI)'!M686,""))))</f>
        <v/>
      </c>
      <c r="N641" s="38" t="str">
        <f>IF(B641=1,'KELAS (REFERENSI)'!N641,IF(B641=2,'KELAS (REFERENSI)'!N656,IF(B641=3,'KELAS (REFERENSI)'!N671,IF(B641=4,'KELAS (REFERENSI)'!N686,""))))</f>
        <v/>
      </c>
      <c r="O641" s="38" t="str">
        <f>IF(B641=1,'KELAS (REFERENSI)'!O641,IF(B641=2,'KELAS (REFERENSI)'!O656,IF(B641=3,'KELAS (REFERENSI)'!O671,IF(B641=4,'KELAS (REFERENSI)'!O686,""))))</f>
        <v/>
      </c>
      <c r="P641" s="38" t="str">
        <f>IF(B641=1,'KELAS (REFERENSI)'!P641,IF(B641=2,'KELAS (REFERENSI)'!P656,IF(B641=3,'KELAS (REFERENSI)'!P671,IF(B641=4,'KELAS (REFERENSI)'!P686,""))))</f>
        <v/>
      </c>
      <c r="Q641" s="38" t="str">
        <f t="shared" si="4"/>
        <v>BPS Kota Jakarta Timur</v>
      </c>
      <c r="R641" s="38" t="str">
        <f t="shared" si="56"/>
        <v/>
      </c>
      <c r="S641" s="38" t="str">
        <f t="shared" ref="S641:T641" si="649">S640</f>
        <v>15 Juni sampai dengan 31 Agustus 2026</v>
      </c>
      <c r="T641" s="38" t="str">
        <f t="shared" si="649"/>
        <v>31 Agustus 2026</v>
      </c>
      <c r="U641" s="46"/>
      <c r="V641" s="46"/>
      <c r="W641" s="42"/>
      <c r="X641" s="42"/>
      <c r="Y641" s="42"/>
      <c r="Z641" s="42"/>
    </row>
    <row r="642" ht="15.75" customHeight="1">
      <c r="A642" s="36" t="s">
        <v>5704</v>
      </c>
      <c r="B642" s="43"/>
      <c r="C642" s="44"/>
      <c r="D642" s="47"/>
      <c r="E642" s="47"/>
      <c r="F642" s="39" t="str">
        <f t="shared" si="2"/>
        <v>PETUGAS.0641/SPK/SE/PPL/3172/2026</v>
      </c>
      <c r="G642" s="45"/>
      <c r="H642" s="39" t="str">
        <f>VLOOKUP(G642,'MITRA (REFERENSI)'!$A:$Z,16,FALSE)</f>
        <v>#N/A</v>
      </c>
      <c r="I642" s="39" t="str">
        <f>VLOOKUP(G642,'MITRA (REFERENSI)'!$A:$Z,25,FALSE)</f>
        <v>#N/A</v>
      </c>
      <c r="J642" s="38" t="str">
        <f>VLOOKUP(G642,'MITRA (REFERENSI)'!$A:$Z,26,FALSE)</f>
        <v>#N/A</v>
      </c>
      <c r="K642" s="38" t="str">
        <f>VLOOKUP(G642,'MITRA (REFERENSI)'!$A:$Z,15,FALSE)</f>
        <v>#N/A</v>
      </c>
      <c r="L642" s="38" t="str">
        <f>VLOOKUP(G642,'MITRA (REFERENSI)'!$A:$Z,15,FALSE)</f>
        <v>#N/A</v>
      </c>
      <c r="M642" s="38" t="str">
        <f>IF(B642=1,'KELAS (REFERENSI)'!M642,IF(B642=2,'KELAS (REFERENSI)'!M657,IF(B642=3,'KELAS (REFERENSI)'!M672,IF(B642=4,'KELAS (REFERENSI)'!M687,""))))</f>
        <v/>
      </c>
      <c r="N642" s="38" t="str">
        <f>IF(B642=1,'KELAS (REFERENSI)'!N642,IF(B642=2,'KELAS (REFERENSI)'!N657,IF(B642=3,'KELAS (REFERENSI)'!N672,IF(B642=4,'KELAS (REFERENSI)'!N687,""))))</f>
        <v/>
      </c>
      <c r="O642" s="38" t="str">
        <f>IF(B642=1,'KELAS (REFERENSI)'!O642,IF(B642=2,'KELAS (REFERENSI)'!O657,IF(B642=3,'KELAS (REFERENSI)'!O672,IF(B642=4,'KELAS (REFERENSI)'!O687,""))))</f>
        <v/>
      </c>
      <c r="P642" s="38" t="str">
        <f>IF(B642=1,'KELAS (REFERENSI)'!P642,IF(B642=2,'KELAS (REFERENSI)'!P657,IF(B642=3,'KELAS (REFERENSI)'!P672,IF(B642=4,'KELAS (REFERENSI)'!P687,""))))</f>
        <v/>
      </c>
      <c r="Q642" s="38" t="str">
        <f t="shared" si="4"/>
        <v>BPS Kota Jakarta Timur</v>
      </c>
      <c r="R642" s="38" t="str">
        <f t="shared" si="56"/>
        <v/>
      </c>
      <c r="S642" s="38" t="str">
        <f t="shared" ref="S642:T642" si="650">S641</f>
        <v>15 Juni sampai dengan 31 Agustus 2026</v>
      </c>
      <c r="T642" s="38" t="str">
        <f t="shared" si="650"/>
        <v>31 Agustus 2026</v>
      </c>
      <c r="U642" s="46"/>
      <c r="V642" s="46"/>
      <c r="W642" s="42"/>
      <c r="X642" s="42"/>
      <c r="Y642" s="42"/>
      <c r="Z642" s="42"/>
    </row>
    <row r="643" ht="15.75" customHeight="1">
      <c r="A643" s="36" t="s">
        <v>5705</v>
      </c>
      <c r="B643" s="43"/>
      <c r="C643" s="44"/>
      <c r="D643" s="47"/>
      <c r="E643" s="47"/>
      <c r="F643" s="39" t="str">
        <f t="shared" si="2"/>
        <v>PETUGAS.0642/SPK/SE/PPL/3172/2026</v>
      </c>
      <c r="G643" s="45"/>
      <c r="H643" s="39" t="str">
        <f>VLOOKUP(G643,'MITRA (REFERENSI)'!$A:$Z,16,FALSE)</f>
        <v>#N/A</v>
      </c>
      <c r="I643" s="39" t="str">
        <f>VLOOKUP(G643,'MITRA (REFERENSI)'!$A:$Z,25,FALSE)</f>
        <v>#N/A</v>
      </c>
      <c r="J643" s="38" t="str">
        <f>VLOOKUP(G643,'MITRA (REFERENSI)'!$A:$Z,26,FALSE)</f>
        <v>#N/A</v>
      </c>
      <c r="K643" s="38" t="str">
        <f>VLOOKUP(G643,'MITRA (REFERENSI)'!$A:$Z,15,FALSE)</f>
        <v>#N/A</v>
      </c>
      <c r="L643" s="38" t="str">
        <f>VLOOKUP(G643,'MITRA (REFERENSI)'!$A:$Z,15,FALSE)</f>
        <v>#N/A</v>
      </c>
      <c r="M643" s="38" t="str">
        <f>IF(B643=1,'KELAS (REFERENSI)'!M643,IF(B643=2,'KELAS (REFERENSI)'!M658,IF(B643=3,'KELAS (REFERENSI)'!M673,IF(B643=4,'KELAS (REFERENSI)'!M688,""))))</f>
        <v/>
      </c>
      <c r="N643" s="38" t="str">
        <f>IF(B643=1,'KELAS (REFERENSI)'!N643,IF(B643=2,'KELAS (REFERENSI)'!N658,IF(B643=3,'KELAS (REFERENSI)'!N673,IF(B643=4,'KELAS (REFERENSI)'!N688,""))))</f>
        <v/>
      </c>
      <c r="O643" s="38" t="str">
        <f>IF(B643=1,'KELAS (REFERENSI)'!O643,IF(B643=2,'KELAS (REFERENSI)'!O658,IF(B643=3,'KELAS (REFERENSI)'!O673,IF(B643=4,'KELAS (REFERENSI)'!O688,""))))</f>
        <v/>
      </c>
      <c r="P643" s="38" t="str">
        <f>IF(B643=1,'KELAS (REFERENSI)'!P643,IF(B643=2,'KELAS (REFERENSI)'!P658,IF(B643=3,'KELAS (REFERENSI)'!P673,IF(B643=4,'KELAS (REFERENSI)'!P688,""))))</f>
        <v/>
      </c>
      <c r="Q643" s="38" t="str">
        <f t="shared" si="4"/>
        <v>BPS Kota Jakarta Timur</v>
      </c>
      <c r="R643" s="38" t="str">
        <f t="shared" si="56"/>
        <v/>
      </c>
      <c r="S643" s="38" t="str">
        <f t="shared" ref="S643:T643" si="651">S642</f>
        <v>15 Juni sampai dengan 31 Agustus 2026</v>
      </c>
      <c r="T643" s="38" t="str">
        <f t="shared" si="651"/>
        <v>31 Agustus 2026</v>
      </c>
      <c r="U643" s="46"/>
      <c r="V643" s="46"/>
      <c r="W643" s="42"/>
      <c r="X643" s="42"/>
      <c r="Y643" s="42"/>
      <c r="Z643" s="42"/>
    </row>
    <row r="644" ht="15.75" customHeight="1">
      <c r="A644" s="36" t="s">
        <v>5706</v>
      </c>
      <c r="B644" s="43"/>
      <c r="C644" s="44"/>
      <c r="D644" s="47"/>
      <c r="E644" s="47"/>
      <c r="F644" s="39" t="str">
        <f t="shared" si="2"/>
        <v>PETUGAS.0643/SPK/SE/PPL/3172/2026</v>
      </c>
      <c r="G644" s="45"/>
      <c r="H644" s="39" t="str">
        <f>VLOOKUP(G644,'MITRA (REFERENSI)'!$A:$Z,16,FALSE)</f>
        <v>#N/A</v>
      </c>
      <c r="I644" s="39" t="str">
        <f>VLOOKUP(G644,'MITRA (REFERENSI)'!$A:$Z,25,FALSE)</f>
        <v>#N/A</v>
      </c>
      <c r="J644" s="38" t="str">
        <f>VLOOKUP(G644,'MITRA (REFERENSI)'!$A:$Z,26,FALSE)</f>
        <v>#N/A</v>
      </c>
      <c r="K644" s="38" t="str">
        <f>VLOOKUP(G644,'MITRA (REFERENSI)'!$A:$Z,15,FALSE)</f>
        <v>#N/A</v>
      </c>
      <c r="L644" s="38" t="str">
        <f>VLOOKUP(G644,'MITRA (REFERENSI)'!$A:$Z,15,FALSE)</f>
        <v>#N/A</v>
      </c>
      <c r="M644" s="38" t="str">
        <f>IF(B644=1,'KELAS (REFERENSI)'!M644,IF(B644=2,'KELAS (REFERENSI)'!M659,IF(B644=3,'KELAS (REFERENSI)'!M674,IF(B644=4,'KELAS (REFERENSI)'!M689,""))))</f>
        <v/>
      </c>
      <c r="N644" s="38" t="str">
        <f>IF(B644=1,'KELAS (REFERENSI)'!N644,IF(B644=2,'KELAS (REFERENSI)'!N659,IF(B644=3,'KELAS (REFERENSI)'!N674,IF(B644=4,'KELAS (REFERENSI)'!N689,""))))</f>
        <v/>
      </c>
      <c r="O644" s="38" t="str">
        <f>IF(B644=1,'KELAS (REFERENSI)'!O644,IF(B644=2,'KELAS (REFERENSI)'!O659,IF(B644=3,'KELAS (REFERENSI)'!O674,IF(B644=4,'KELAS (REFERENSI)'!O689,""))))</f>
        <v/>
      </c>
      <c r="P644" s="38" t="str">
        <f>IF(B644=1,'KELAS (REFERENSI)'!P644,IF(B644=2,'KELAS (REFERENSI)'!P659,IF(B644=3,'KELAS (REFERENSI)'!P674,IF(B644=4,'KELAS (REFERENSI)'!P689,""))))</f>
        <v/>
      </c>
      <c r="Q644" s="38" t="str">
        <f t="shared" si="4"/>
        <v>BPS Kota Jakarta Timur</v>
      </c>
      <c r="R644" s="38" t="str">
        <f t="shared" si="56"/>
        <v/>
      </c>
      <c r="S644" s="38" t="str">
        <f t="shared" ref="S644:T644" si="652">S643</f>
        <v>15 Juni sampai dengan 31 Agustus 2026</v>
      </c>
      <c r="T644" s="38" t="str">
        <f t="shared" si="652"/>
        <v>31 Agustus 2026</v>
      </c>
      <c r="U644" s="46"/>
      <c r="V644" s="46"/>
      <c r="W644" s="42"/>
      <c r="X644" s="42"/>
      <c r="Y644" s="42"/>
      <c r="Z644" s="42"/>
    </row>
    <row r="645" ht="15.75" customHeight="1">
      <c r="A645" s="36" t="s">
        <v>5707</v>
      </c>
      <c r="B645" s="43"/>
      <c r="C645" s="44"/>
      <c r="D645" s="47"/>
      <c r="E645" s="47"/>
      <c r="F645" s="39" t="str">
        <f t="shared" si="2"/>
        <v>PETUGAS.0644/SPK/SE/PPL/3172/2026</v>
      </c>
      <c r="G645" s="45"/>
      <c r="H645" s="39" t="str">
        <f>VLOOKUP(G645,'MITRA (REFERENSI)'!$A:$Z,16,FALSE)</f>
        <v>#N/A</v>
      </c>
      <c r="I645" s="39" t="str">
        <f>VLOOKUP(G645,'MITRA (REFERENSI)'!$A:$Z,25,FALSE)</f>
        <v>#N/A</v>
      </c>
      <c r="J645" s="38" t="str">
        <f>VLOOKUP(G645,'MITRA (REFERENSI)'!$A:$Z,26,FALSE)</f>
        <v>#N/A</v>
      </c>
      <c r="K645" s="38" t="str">
        <f>VLOOKUP(G645,'MITRA (REFERENSI)'!$A:$Z,15,FALSE)</f>
        <v>#N/A</v>
      </c>
      <c r="L645" s="38" t="str">
        <f>VLOOKUP(G645,'MITRA (REFERENSI)'!$A:$Z,15,FALSE)</f>
        <v>#N/A</v>
      </c>
      <c r="M645" s="38" t="str">
        <f>IF(B645=1,'KELAS (REFERENSI)'!M645,IF(B645=2,'KELAS (REFERENSI)'!M660,IF(B645=3,'KELAS (REFERENSI)'!M675,IF(B645=4,'KELAS (REFERENSI)'!M690,""))))</f>
        <v/>
      </c>
      <c r="N645" s="38" t="str">
        <f>IF(B645=1,'KELAS (REFERENSI)'!N645,IF(B645=2,'KELAS (REFERENSI)'!N660,IF(B645=3,'KELAS (REFERENSI)'!N675,IF(B645=4,'KELAS (REFERENSI)'!N690,""))))</f>
        <v/>
      </c>
      <c r="O645" s="38" t="str">
        <f>IF(B645=1,'KELAS (REFERENSI)'!O645,IF(B645=2,'KELAS (REFERENSI)'!O660,IF(B645=3,'KELAS (REFERENSI)'!O675,IF(B645=4,'KELAS (REFERENSI)'!O690,""))))</f>
        <v/>
      </c>
      <c r="P645" s="38" t="str">
        <f>IF(B645=1,'KELAS (REFERENSI)'!P645,IF(B645=2,'KELAS (REFERENSI)'!P660,IF(B645=3,'KELAS (REFERENSI)'!P675,IF(B645=4,'KELAS (REFERENSI)'!P690,""))))</f>
        <v/>
      </c>
      <c r="Q645" s="38" t="str">
        <f t="shared" si="4"/>
        <v>BPS Kota Jakarta Timur</v>
      </c>
      <c r="R645" s="38" t="str">
        <f t="shared" si="56"/>
        <v/>
      </c>
      <c r="S645" s="38" t="str">
        <f t="shared" ref="S645:T645" si="653">S644</f>
        <v>15 Juni sampai dengan 31 Agustus 2026</v>
      </c>
      <c r="T645" s="38" t="str">
        <f t="shared" si="653"/>
        <v>31 Agustus 2026</v>
      </c>
      <c r="U645" s="46"/>
      <c r="V645" s="46"/>
      <c r="W645" s="42"/>
      <c r="X645" s="42"/>
      <c r="Y645" s="42"/>
      <c r="Z645" s="42"/>
    </row>
    <row r="646" ht="15.75" customHeight="1">
      <c r="A646" s="36" t="s">
        <v>5708</v>
      </c>
      <c r="B646" s="43"/>
      <c r="C646" s="44"/>
      <c r="D646" s="47"/>
      <c r="E646" s="47"/>
      <c r="F646" s="39" t="str">
        <f t="shared" si="2"/>
        <v>PETUGAS.0645/SPK/SE/PPL/3172/2026</v>
      </c>
      <c r="G646" s="45"/>
      <c r="H646" s="39" t="str">
        <f>VLOOKUP(G646,'MITRA (REFERENSI)'!$A:$Z,16,FALSE)</f>
        <v>#N/A</v>
      </c>
      <c r="I646" s="39" t="str">
        <f>VLOOKUP(G646,'MITRA (REFERENSI)'!$A:$Z,25,FALSE)</f>
        <v>#N/A</v>
      </c>
      <c r="J646" s="38" t="str">
        <f>VLOOKUP(G646,'MITRA (REFERENSI)'!$A:$Z,26,FALSE)</f>
        <v>#N/A</v>
      </c>
      <c r="K646" s="38" t="str">
        <f>VLOOKUP(G646,'MITRA (REFERENSI)'!$A:$Z,15,FALSE)</f>
        <v>#N/A</v>
      </c>
      <c r="L646" s="38" t="str">
        <f>VLOOKUP(G646,'MITRA (REFERENSI)'!$A:$Z,15,FALSE)</f>
        <v>#N/A</v>
      </c>
      <c r="M646" s="38" t="str">
        <f>IF(B646=1,'KELAS (REFERENSI)'!M646,IF(B646=2,'KELAS (REFERENSI)'!M661,IF(B646=3,'KELAS (REFERENSI)'!M676,IF(B646=4,'KELAS (REFERENSI)'!M691,""))))</f>
        <v/>
      </c>
      <c r="N646" s="38" t="str">
        <f>IF(B646=1,'KELAS (REFERENSI)'!N646,IF(B646=2,'KELAS (REFERENSI)'!N661,IF(B646=3,'KELAS (REFERENSI)'!N676,IF(B646=4,'KELAS (REFERENSI)'!N691,""))))</f>
        <v/>
      </c>
      <c r="O646" s="38" t="str">
        <f>IF(B646=1,'KELAS (REFERENSI)'!O646,IF(B646=2,'KELAS (REFERENSI)'!O661,IF(B646=3,'KELAS (REFERENSI)'!O676,IF(B646=4,'KELAS (REFERENSI)'!O691,""))))</f>
        <v/>
      </c>
      <c r="P646" s="38" t="str">
        <f>IF(B646=1,'KELAS (REFERENSI)'!P646,IF(B646=2,'KELAS (REFERENSI)'!P661,IF(B646=3,'KELAS (REFERENSI)'!P676,IF(B646=4,'KELAS (REFERENSI)'!P691,""))))</f>
        <v/>
      </c>
      <c r="Q646" s="38" t="str">
        <f t="shared" si="4"/>
        <v>BPS Kota Jakarta Timur</v>
      </c>
      <c r="R646" s="38" t="str">
        <f t="shared" si="56"/>
        <v/>
      </c>
      <c r="S646" s="38" t="str">
        <f t="shared" ref="S646:T646" si="654">S645</f>
        <v>15 Juni sampai dengan 31 Agustus 2026</v>
      </c>
      <c r="T646" s="38" t="str">
        <f t="shared" si="654"/>
        <v>31 Agustus 2026</v>
      </c>
      <c r="U646" s="46"/>
      <c r="V646" s="46"/>
      <c r="W646" s="42"/>
      <c r="X646" s="42"/>
      <c r="Y646" s="42"/>
      <c r="Z646" s="42"/>
    </row>
    <row r="647" ht="15.75" customHeight="1">
      <c r="A647" s="36" t="s">
        <v>5709</v>
      </c>
      <c r="B647" s="43"/>
      <c r="C647" s="44"/>
      <c r="D647" s="47"/>
      <c r="E647" s="47"/>
      <c r="F647" s="39" t="str">
        <f t="shared" si="2"/>
        <v>PETUGAS.0646/SPK/SE/PPL/3172/2026</v>
      </c>
      <c r="G647" s="45"/>
      <c r="H647" s="39" t="str">
        <f>VLOOKUP(G647,'MITRA (REFERENSI)'!$A:$Z,16,FALSE)</f>
        <v>#N/A</v>
      </c>
      <c r="I647" s="39" t="str">
        <f>VLOOKUP(G647,'MITRA (REFERENSI)'!$A:$Z,25,FALSE)</f>
        <v>#N/A</v>
      </c>
      <c r="J647" s="38" t="str">
        <f>VLOOKUP(G647,'MITRA (REFERENSI)'!$A:$Z,26,FALSE)</f>
        <v>#N/A</v>
      </c>
      <c r="K647" s="38" t="str">
        <f>VLOOKUP(G647,'MITRA (REFERENSI)'!$A:$Z,15,FALSE)</f>
        <v>#N/A</v>
      </c>
      <c r="L647" s="38" t="str">
        <f>VLOOKUP(G647,'MITRA (REFERENSI)'!$A:$Z,15,FALSE)</f>
        <v>#N/A</v>
      </c>
      <c r="M647" s="38" t="str">
        <f>IF(B647=1,'KELAS (REFERENSI)'!M647,IF(B647=2,'KELAS (REFERENSI)'!M662,IF(B647=3,'KELAS (REFERENSI)'!M677,IF(B647=4,'KELAS (REFERENSI)'!M692,""))))</f>
        <v/>
      </c>
      <c r="N647" s="38" t="str">
        <f>IF(B647=1,'KELAS (REFERENSI)'!N647,IF(B647=2,'KELAS (REFERENSI)'!N662,IF(B647=3,'KELAS (REFERENSI)'!N677,IF(B647=4,'KELAS (REFERENSI)'!N692,""))))</f>
        <v/>
      </c>
      <c r="O647" s="38" t="str">
        <f>IF(B647=1,'KELAS (REFERENSI)'!O647,IF(B647=2,'KELAS (REFERENSI)'!O662,IF(B647=3,'KELAS (REFERENSI)'!O677,IF(B647=4,'KELAS (REFERENSI)'!O692,""))))</f>
        <v/>
      </c>
      <c r="P647" s="38" t="str">
        <f>IF(B647=1,'KELAS (REFERENSI)'!P647,IF(B647=2,'KELAS (REFERENSI)'!P662,IF(B647=3,'KELAS (REFERENSI)'!P677,IF(B647=4,'KELAS (REFERENSI)'!P692,""))))</f>
        <v/>
      </c>
      <c r="Q647" s="38" t="str">
        <f t="shared" si="4"/>
        <v>BPS Kota Jakarta Timur</v>
      </c>
      <c r="R647" s="38" t="str">
        <f t="shared" si="56"/>
        <v/>
      </c>
      <c r="S647" s="38" t="str">
        <f t="shared" ref="S647:T647" si="655">S646</f>
        <v>15 Juni sampai dengan 31 Agustus 2026</v>
      </c>
      <c r="T647" s="38" t="str">
        <f t="shared" si="655"/>
        <v>31 Agustus 2026</v>
      </c>
      <c r="U647" s="46"/>
      <c r="V647" s="46"/>
      <c r="W647" s="42"/>
      <c r="X647" s="42"/>
      <c r="Y647" s="42"/>
      <c r="Z647" s="42"/>
    </row>
    <row r="648" ht="15.75" customHeight="1">
      <c r="A648" s="36" t="s">
        <v>5710</v>
      </c>
      <c r="B648" s="43"/>
      <c r="C648" s="44"/>
      <c r="D648" s="47"/>
      <c r="E648" s="47"/>
      <c r="F648" s="39" t="str">
        <f t="shared" si="2"/>
        <v>PETUGAS.0647/SPK/SE/PPL/3172/2026</v>
      </c>
      <c r="G648" s="45"/>
      <c r="H648" s="39" t="str">
        <f>VLOOKUP(G648,'MITRA (REFERENSI)'!$A:$Z,16,FALSE)</f>
        <v>#N/A</v>
      </c>
      <c r="I648" s="39" t="str">
        <f>VLOOKUP(G648,'MITRA (REFERENSI)'!$A:$Z,25,FALSE)</f>
        <v>#N/A</v>
      </c>
      <c r="J648" s="38" t="str">
        <f>VLOOKUP(G648,'MITRA (REFERENSI)'!$A:$Z,26,FALSE)</f>
        <v>#N/A</v>
      </c>
      <c r="K648" s="38" t="str">
        <f>VLOOKUP(G648,'MITRA (REFERENSI)'!$A:$Z,15,FALSE)</f>
        <v>#N/A</v>
      </c>
      <c r="L648" s="38" t="str">
        <f>VLOOKUP(G648,'MITRA (REFERENSI)'!$A:$Z,15,FALSE)</f>
        <v>#N/A</v>
      </c>
      <c r="M648" s="38" t="str">
        <f>IF(B648=1,'KELAS (REFERENSI)'!M648,IF(B648=2,'KELAS (REFERENSI)'!M663,IF(B648=3,'KELAS (REFERENSI)'!M678,IF(B648=4,'KELAS (REFERENSI)'!M693,""))))</f>
        <v/>
      </c>
      <c r="N648" s="38" t="str">
        <f>IF(B648=1,'KELAS (REFERENSI)'!N648,IF(B648=2,'KELAS (REFERENSI)'!N663,IF(B648=3,'KELAS (REFERENSI)'!N678,IF(B648=4,'KELAS (REFERENSI)'!N693,""))))</f>
        <v/>
      </c>
      <c r="O648" s="38" t="str">
        <f>IF(B648=1,'KELAS (REFERENSI)'!O648,IF(B648=2,'KELAS (REFERENSI)'!O663,IF(B648=3,'KELAS (REFERENSI)'!O678,IF(B648=4,'KELAS (REFERENSI)'!O693,""))))</f>
        <v/>
      </c>
      <c r="P648" s="38" t="str">
        <f>IF(B648=1,'KELAS (REFERENSI)'!P648,IF(B648=2,'KELAS (REFERENSI)'!P663,IF(B648=3,'KELAS (REFERENSI)'!P678,IF(B648=4,'KELAS (REFERENSI)'!P693,""))))</f>
        <v/>
      </c>
      <c r="Q648" s="38" t="str">
        <f t="shared" si="4"/>
        <v>BPS Kota Jakarta Timur</v>
      </c>
      <c r="R648" s="38" t="str">
        <f t="shared" si="56"/>
        <v/>
      </c>
      <c r="S648" s="38" t="str">
        <f t="shared" ref="S648:T648" si="656">S647</f>
        <v>15 Juni sampai dengan 31 Agustus 2026</v>
      </c>
      <c r="T648" s="38" t="str">
        <f t="shared" si="656"/>
        <v>31 Agustus 2026</v>
      </c>
      <c r="U648" s="46"/>
      <c r="V648" s="46"/>
      <c r="W648" s="42"/>
      <c r="X648" s="42"/>
      <c r="Y648" s="42"/>
      <c r="Z648" s="42"/>
    </row>
    <row r="649" ht="15.75" customHeight="1">
      <c r="A649" s="36" t="s">
        <v>5711</v>
      </c>
      <c r="B649" s="43"/>
      <c r="C649" s="44"/>
      <c r="D649" s="47"/>
      <c r="E649" s="47"/>
      <c r="F649" s="39" t="str">
        <f t="shared" si="2"/>
        <v>PETUGAS.0648/SPK/SE/PPL/3172/2026</v>
      </c>
      <c r="G649" s="45"/>
      <c r="H649" s="39" t="str">
        <f>VLOOKUP(G649,'MITRA (REFERENSI)'!$A:$Z,16,FALSE)</f>
        <v>#N/A</v>
      </c>
      <c r="I649" s="39" t="str">
        <f>VLOOKUP(G649,'MITRA (REFERENSI)'!$A:$Z,25,FALSE)</f>
        <v>#N/A</v>
      </c>
      <c r="J649" s="38" t="str">
        <f>VLOOKUP(G649,'MITRA (REFERENSI)'!$A:$Z,26,FALSE)</f>
        <v>#N/A</v>
      </c>
      <c r="K649" s="38" t="str">
        <f>VLOOKUP(G649,'MITRA (REFERENSI)'!$A:$Z,15,FALSE)</f>
        <v>#N/A</v>
      </c>
      <c r="L649" s="38" t="str">
        <f>VLOOKUP(G649,'MITRA (REFERENSI)'!$A:$Z,15,FALSE)</f>
        <v>#N/A</v>
      </c>
      <c r="M649" s="38" t="str">
        <f>IF(B649=1,'KELAS (REFERENSI)'!M649,IF(B649=2,'KELAS (REFERENSI)'!M664,IF(B649=3,'KELAS (REFERENSI)'!M679,IF(B649=4,'KELAS (REFERENSI)'!M694,""))))</f>
        <v/>
      </c>
      <c r="N649" s="38" t="str">
        <f>IF(B649=1,'KELAS (REFERENSI)'!N649,IF(B649=2,'KELAS (REFERENSI)'!N664,IF(B649=3,'KELAS (REFERENSI)'!N679,IF(B649=4,'KELAS (REFERENSI)'!N694,""))))</f>
        <v/>
      </c>
      <c r="O649" s="38" t="str">
        <f>IF(B649=1,'KELAS (REFERENSI)'!O649,IF(B649=2,'KELAS (REFERENSI)'!O664,IF(B649=3,'KELAS (REFERENSI)'!O679,IF(B649=4,'KELAS (REFERENSI)'!O694,""))))</f>
        <v/>
      </c>
      <c r="P649" s="38" t="str">
        <f>IF(B649=1,'KELAS (REFERENSI)'!P649,IF(B649=2,'KELAS (REFERENSI)'!P664,IF(B649=3,'KELAS (REFERENSI)'!P679,IF(B649=4,'KELAS (REFERENSI)'!P694,""))))</f>
        <v/>
      </c>
      <c r="Q649" s="38" t="str">
        <f t="shared" si="4"/>
        <v>BPS Kota Jakarta Timur</v>
      </c>
      <c r="R649" s="38" t="str">
        <f t="shared" si="56"/>
        <v/>
      </c>
      <c r="S649" s="38" t="str">
        <f t="shared" ref="S649:T649" si="657">S648</f>
        <v>15 Juni sampai dengan 31 Agustus 2026</v>
      </c>
      <c r="T649" s="38" t="str">
        <f t="shared" si="657"/>
        <v>31 Agustus 2026</v>
      </c>
      <c r="U649" s="46"/>
      <c r="V649" s="46"/>
      <c r="W649" s="42"/>
      <c r="X649" s="42"/>
      <c r="Y649" s="42"/>
      <c r="Z649" s="42"/>
    </row>
    <row r="650" ht="15.75" customHeight="1">
      <c r="A650" s="36" t="s">
        <v>5712</v>
      </c>
      <c r="B650" s="43"/>
      <c r="C650" s="44"/>
      <c r="D650" s="47"/>
      <c r="E650" s="47"/>
      <c r="F650" s="39" t="str">
        <f t="shared" si="2"/>
        <v>PETUGAS.0649/SPK/SE/PPL/3172/2026</v>
      </c>
      <c r="G650" s="45"/>
      <c r="H650" s="39" t="str">
        <f>VLOOKUP(G650,'MITRA (REFERENSI)'!$A:$Z,16,FALSE)</f>
        <v>#N/A</v>
      </c>
      <c r="I650" s="39" t="str">
        <f>VLOOKUP(G650,'MITRA (REFERENSI)'!$A:$Z,25,FALSE)</f>
        <v>#N/A</v>
      </c>
      <c r="J650" s="38" t="str">
        <f>VLOOKUP(G650,'MITRA (REFERENSI)'!$A:$Z,26,FALSE)</f>
        <v>#N/A</v>
      </c>
      <c r="K650" s="38" t="str">
        <f>VLOOKUP(G650,'MITRA (REFERENSI)'!$A:$Z,15,FALSE)</f>
        <v>#N/A</v>
      </c>
      <c r="L650" s="38" t="str">
        <f>VLOOKUP(G650,'MITRA (REFERENSI)'!$A:$Z,15,FALSE)</f>
        <v>#N/A</v>
      </c>
      <c r="M650" s="38" t="str">
        <f>IF(B650=1,'KELAS (REFERENSI)'!M650,IF(B650=2,'KELAS (REFERENSI)'!M665,IF(B650=3,'KELAS (REFERENSI)'!M680,IF(B650=4,'KELAS (REFERENSI)'!M695,""))))</f>
        <v/>
      </c>
      <c r="N650" s="38" t="str">
        <f>IF(B650=1,'KELAS (REFERENSI)'!N650,IF(B650=2,'KELAS (REFERENSI)'!N665,IF(B650=3,'KELAS (REFERENSI)'!N680,IF(B650=4,'KELAS (REFERENSI)'!N695,""))))</f>
        <v/>
      </c>
      <c r="O650" s="38" t="str">
        <f>IF(B650=1,'KELAS (REFERENSI)'!O650,IF(B650=2,'KELAS (REFERENSI)'!O665,IF(B650=3,'KELAS (REFERENSI)'!O680,IF(B650=4,'KELAS (REFERENSI)'!O695,""))))</f>
        <v/>
      </c>
      <c r="P650" s="38" t="str">
        <f>IF(B650=1,'KELAS (REFERENSI)'!P650,IF(B650=2,'KELAS (REFERENSI)'!P665,IF(B650=3,'KELAS (REFERENSI)'!P680,IF(B650=4,'KELAS (REFERENSI)'!P695,""))))</f>
        <v/>
      </c>
      <c r="Q650" s="38" t="str">
        <f t="shared" si="4"/>
        <v>BPS Kota Jakarta Timur</v>
      </c>
      <c r="R650" s="38" t="str">
        <f t="shared" si="56"/>
        <v/>
      </c>
      <c r="S650" s="38" t="str">
        <f t="shared" ref="S650:T650" si="658">S649</f>
        <v>15 Juni sampai dengan 31 Agustus 2026</v>
      </c>
      <c r="T650" s="38" t="str">
        <f t="shared" si="658"/>
        <v>31 Agustus 2026</v>
      </c>
      <c r="U650" s="46"/>
      <c r="V650" s="46"/>
      <c r="W650" s="42"/>
      <c r="X650" s="42"/>
      <c r="Y650" s="42"/>
      <c r="Z650" s="42"/>
    </row>
    <row r="651" ht="15.75" customHeight="1">
      <c r="A651" s="36" t="s">
        <v>5713</v>
      </c>
      <c r="B651" s="43"/>
      <c r="C651" s="44"/>
      <c r="D651" s="47"/>
      <c r="E651" s="47"/>
      <c r="F651" s="39" t="str">
        <f t="shared" si="2"/>
        <v>PETUGAS.0650/SPK/SE/PPL/3172/2026</v>
      </c>
      <c r="G651" s="45"/>
      <c r="H651" s="39" t="str">
        <f>VLOOKUP(G651,'MITRA (REFERENSI)'!$A:$Z,16,FALSE)</f>
        <v>#N/A</v>
      </c>
      <c r="I651" s="39" t="str">
        <f>VLOOKUP(G651,'MITRA (REFERENSI)'!$A:$Z,25,FALSE)</f>
        <v>#N/A</v>
      </c>
      <c r="J651" s="38" t="str">
        <f>VLOOKUP(G651,'MITRA (REFERENSI)'!$A:$Z,26,FALSE)</f>
        <v>#N/A</v>
      </c>
      <c r="K651" s="38" t="str">
        <f>VLOOKUP(G651,'MITRA (REFERENSI)'!$A:$Z,15,FALSE)</f>
        <v>#N/A</v>
      </c>
      <c r="L651" s="38" t="str">
        <f>VLOOKUP(G651,'MITRA (REFERENSI)'!$A:$Z,15,FALSE)</f>
        <v>#N/A</v>
      </c>
      <c r="M651" s="38" t="str">
        <f>IF(B651=1,'KELAS (REFERENSI)'!M651,IF(B651=2,'KELAS (REFERENSI)'!M666,IF(B651=3,'KELAS (REFERENSI)'!M681,IF(B651=4,'KELAS (REFERENSI)'!M696,""))))</f>
        <v/>
      </c>
      <c r="N651" s="38" t="str">
        <f>IF(B651=1,'KELAS (REFERENSI)'!N651,IF(B651=2,'KELAS (REFERENSI)'!N666,IF(B651=3,'KELAS (REFERENSI)'!N681,IF(B651=4,'KELAS (REFERENSI)'!N696,""))))</f>
        <v/>
      </c>
      <c r="O651" s="38" t="str">
        <f>IF(B651=1,'KELAS (REFERENSI)'!O651,IF(B651=2,'KELAS (REFERENSI)'!O666,IF(B651=3,'KELAS (REFERENSI)'!O681,IF(B651=4,'KELAS (REFERENSI)'!O696,""))))</f>
        <v/>
      </c>
      <c r="P651" s="38" t="str">
        <f>IF(B651=1,'KELAS (REFERENSI)'!P651,IF(B651=2,'KELAS (REFERENSI)'!P666,IF(B651=3,'KELAS (REFERENSI)'!P681,IF(B651=4,'KELAS (REFERENSI)'!P696,""))))</f>
        <v/>
      </c>
      <c r="Q651" s="38" t="str">
        <f t="shared" si="4"/>
        <v>BPS Kota Jakarta Timur</v>
      </c>
      <c r="R651" s="38" t="str">
        <f t="shared" si="56"/>
        <v/>
      </c>
      <c r="S651" s="38" t="str">
        <f t="shared" ref="S651:T651" si="659">S650</f>
        <v>15 Juni sampai dengan 31 Agustus 2026</v>
      </c>
      <c r="T651" s="38" t="str">
        <f t="shared" si="659"/>
        <v>31 Agustus 2026</v>
      </c>
      <c r="U651" s="46"/>
      <c r="V651" s="46"/>
      <c r="W651" s="42"/>
      <c r="X651" s="42"/>
      <c r="Y651" s="42"/>
      <c r="Z651" s="42"/>
    </row>
    <row r="652" ht="15.75" customHeight="1">
      <c r="A652" s="36" t="s">
        <v>5714</v>
      </c>
      <c r="B652" s="43"/>
      <c r="C652" s="44"/>
      <c r="D652" s="47"/>
      <c r="E652" s="47"/>
      <c r="F652" s="39" t="str">
        <f t="shared" si="2"/>
        <v>PETUGAS.0651/SPK/SE/PPL/3172/2026</v>
      </c>
      <c r="G652" s="45"/>
      <c r="H652" s="39" t="str">
        <f>VLOOKUP(G652,'MITRA (REFERENSI)'!$A:$Z,16,FALSE)</f>
        <v>#N/A</v>
      </c>
      <c r="I652" s="39" t="str">
        <f>VLOOKUP(G652,'MITRA (REFERENSI)'!$A:$Z,25,FALSE)</f>
        <v>#N/A</v>
      </c>
      <c r="J652" s="38" t="str">
        <f>VLOOKUP(G652,'MITRA (REFERENSI)'!$A:$Z,26,FALSE)</f>
        <v>#N/A</v>
      </c>
      <c r="K652" s="38" t="str">
        <f>VLOOKUP(G652,'MITRA (REFERENSI)'!$A:$Z,15,FALSE)</f>
        <v>#N/A</v>
      </c>
      <c r="L652" s="38" t="str">
        <f>VLOOKUP(G652,'MITRA (REFERENSI)'!$A:$Z,15,FALSE)</f>
        <v>#N/A</v>
      </c>
      <c r="M652" s="38" t="str">
        <f>IF(B652=1,'KELAS (REFERENSI)'!M652,IF(B652=2,'KELAS (REFERENSI)'!M667,IF(B652=3,'KELAS (REFERENSI)'!M682,IF(B652=4,'KELAS (REFERENSI)'!M697,""))))</f>
        <v/>
      </c>
      <c r="N652" s="38" t="str">
        <f>IF(B652=1,'KELAS (REFERENSI)'!N652,IF(B652=2,'KELAS (REFERENSI)'!N667,IF(B652=3,'KELAS (REFERENSI)'!N682,IF(B652=4,'KELAS (REFERENSI)'!N697,""))))</f>
        <v/>
      </c>
      <c r="O652" s="38" t="str">
        <f>IF(B652=1,'KELAS (REFERENSI)'!O652,IF(B652=2,'KELAS (REFERENSI)'!O667,IF(B652=3,'KELAS (REFERENSI)'!O682,IF(B652=4,'KELAS (REFERENSI)'!O697,""))))</f>
        <v/>
      </c>
      <c r="P652" s="38" t="str">
        <f>IF(B652=1,'KELAS (REFERENSI)'!P652,IF(B652=2,'KELAS (REFERENSI)'!P667,IF(B652=3,'KELAS (REFERENSI)'!P682,IF(B652=4,'KELAS (REFERENSI)'!P697,""))))</f>
        <v/>
      </c>
      <c r="Q652" s="38" t="str">
        <f t="shared" si="4"/>
        <v>BPS Kota Jakarta Timur</v>
      </c>
      <c r="R652" s="38" t="str">
        <f t="shared" si="56"/>
        <v/>
      </c>
      <c r="S652" s="38" t="str">
        <f t="shared" ref="S652:T652" si="660">S651</f>
        <v>15 Juni sampai dengan 31 Agustus 2026</v>
      </c>
      <c r="T652" s="38" t="str">
        <f t="shared" si="660"/>
        <v>31 Agustus 2026</v>
      </c>
      <c r="U652" s="46"/>
      <c r="V652" s="46"/>
      <c r="W652" s="42"/>
      <c r="X652" s="42"/>
      <c r="Y652" s="42"/>
      <c r="Z652" s="42"/>
    </row>
    <row r="653" ht="15.75" customHeight="1">
      <c r="A653" s="36" t="s">
        <v>5715</v>
      </c>
      <c r="B653" s="43"/>
      <c r="C653" s="44"/>
      <c r="D653" s="47"/>
      <c r="E653" s="47"/>
      <c r="F653" s="39" t="str">
        <f t="shared" si="2"/>
        <v>PETUGAS.0652/SPK/SE/PPL/3172/2026</v>
      </c>
      <c r="G653" s="45"/>
      <c r="H653" s="39" t="str">
        <f>VLOOKUP(G653,'MITRA (REFERENSI)'!$A:$Z,16,FALSE)</f>
        <v>#N/A</v>
      </c>
      <c r="I653" s="39" t="str">
        <f>VLOOKUP(G653,'MITRA (REFERENSI)'!$A:$Z,25,FALSE)</f>
        <v>#N/A</v>
      </c>
      <c r="J653" s="38" t="str">
        <f>VLOOKUP(G653,'MITRA (REFERENSI)'!$A:$Z,26,FALSE)</f>
        <v>#N/A</v>
      </c>
      <c r="K653" s="38" t="str">
        <f>VLOOKUP(G653,'MITRA (REFERENSI)'!$A:$Z,15,FALSE)</f>
        <v>#N/A</v>
      </c>
      <c r="L653" s="38" t="str">
        <f>VLOOKUP(G653,'MITRA (REFERENSI)'!$A:$Z,15,FALSE)</f>
        <v>#N/A</v>
      </c>
      <c r="M653" s="38" t="str">
        <f>IF(B653=1,'KELAS (REFERENSI)'!M653,IF(B653=2,'KELAS (REFERENSI)'!M668,IF(B653=3,'KELAS (REFERENSI)'!M683,IF(B653=4,'KELAS (REFERENSI)'!M698,""))))</f>
        <v/>
      </c>
      <c r="N653" s="38" t="str">
        <f>IF(B653=1,'KELAS (REFERENSI)'!N653,IF(B653=2,'KELAS (REFERENSI)'!N668,IF(B653=3,'KELAS (REFERENSI)'!N683,IF(B653=4,'KELAS (REFERENSI)'!N698,""))))</f>
        <v/>
      </c>
      <c r="O653" s="38" t="str">
        <f>IF(B653=1,'KELAS (REFERENSI)'!O653,IF(B653=2,'KELAS (REFERENSI)'!O668,IF(B653=3,'KELAS (REFERENSI)'!O683,IF(B653=4,'KELAS (REFERENSI)'!O698,""))))</f>
        <v/>
      </c>
      <c r="P653" s="38" t="str">
        <f>IF(B653=1,'KELAS (REFERENSI)'!P653,IF(B653=2,'KELAS (REFERENSI)'!P668,IF(B653=3,'KELAS (REFERENSI)'!P683,IF(B653=4,'KELAS (REFERENSI)'!P698,""))))</f>
        <v/>
      </c>
      <c r="Q653" s="38" t="str">
        <f t="shared" si="4"/>
        <v>BPS Kota Jakarta Timur</v>
      </c>
      <c r="R653" s="38" t="str">
        <f t="shared" si="56"/>
        <v/>
      </c>
      <c r="S653" s="38" t="str">
        <f t="shared" ref="S653:T653" si="661">S652</f>
        <v>15 Juni sampai dengan 31 Agustus 2026</v>
      </c>
      <c r="T653" s="38" t="str">
        <f t="shared" si="661"/>
        <v>31 Agustus 2026</v>
      </c>
      <c r="U653" s="46"/>
      <c r="V653" s="46"/>
      <c r="W653" s="42"/>
      <c r="X653" s="42"/>
      <c r="Y653" s="42"/>
      <c r="Z653" s="42"/>
    </row>
    <row r="654" ht="15.75" customHeight="1">
      <c r="A654" s="36" t="s">
        <v>5716</v>
      </c>
      <c r="B654" s="43"/>
      <c r="C654" s="44"/>
      <c r="D654" s="47"/>
      <c r="E654" s="47"/>
      <c r="F654" s="39" t="str">
        <f t="shared" si="2"/>
        <v>PETUGAS.0653/SPK/SE/PPL/3172/2026</v>
      </c>
      <c r="G654" s="45"/>
      <c r="H654" s="39" t="str">
        <f>VLOOKUP(G654,'MITRA (REFERENSI)'!$A:$Z,16,FALSE)</f>
        <v>#N/A</v>
      </c>
      <c r="I654" s="39" t="str">
        <f>VLOOKUP(G654,'MITRA (REFERENSI)'!$A:$Z,25,FALSE)</f>
        <v>#N/A</v>
      </c>
      <c r="J654" s="38" t="str">
        <f>VLOOKUP(G654,'MITRA (REFERENSI)'!$A:$Z,26,FALSE)</f>
        <v>#N/A</v>
      </c>
      <c r="K654" s="38" t="str">
        <f>VLOOKUP(G654,'MITRA (REFERENSI)'!$A:$Z,15,FALSE)</f>
        <v>#N/A</v>
      </c>
      <c r="L654" s="38" t="str">
        <f>VLOOKUP(G654,'MITRA (REFERENSI)'!$A:$Z,15,FALSE)</f>
        <v>#N/A</v>
      </c>
      <c r="M654" s="38" t="str">
        <f>IF(B654=1,'KELAS (REFERENSI)'!M654,IF(B654=2,'KELAS (REFERENSI)'!M669,IF(B654=3,'KELAS (REFERENSI)'!M684,IF(B654=4,'KELAS (REFERENSI)'!M699,""))))</f>
        <v/>
      </c>
      <c r="N654" s="38" t="str">
        <f>IF(B654=1,'KELAS (REFERENSI)'!N654,IF(B654=2,'KELAS (REFERENSI)'!N669,IF(B654=3,'KELAS (REFERENSI)'!N684,IF(B654=4,'KELAS (REFERENSI)'!N699,""))))</f>
        <v/>
      </c>
      <c r="O654" s="38" t="str">
        <f>IF(B654=1,'KELAS (REFERENSI)'!O654,IF(B654=2,'KELAS (REFERENSI)'!O669,IF(B654=3,'KELAS (REFERENSI)'!O684,IF(B654=4,'KELAS (REFERENSI)'!O699,""))))</f>
        <v/>
      </c>
      <c r="P654" s="38" t="str">
        <f>IF(B654=1,'KELAS (REFERENSI)'!P654,IF(B654=2,'KELAS (REFERENSI)'!P669,IF(B654=3,'KELAS (REFERENSI)'!P684,IF(B654=4,'KELAS (REFERENSI)'!P699,""))))</f>
        <v/>
      </c>
      <c r="Q654" s="38" t="str">
        <f t="shared" si="4"/>
        <v>BPS Kota Jakarta Timur</v>
      </c>
      <c r="R654" s="38" t="str">
        <f t="shared" si="56"/>
        <v/>
      </c>
      <c r="S654" s="38" t="str">
        <f t="shared" ref="S654:T654" si="662">S653</f>
        <v>15 Juni sampai dengan 31 Agustus 2026</v>
      </c>
      <c r="T654" s="38" t="str">
        <f t="shared" si="662"/>
        <v>31 Agustus 2026</v>
      </c>
      <c r="U654" s="46"/>
      <c r="V654" s="46"/>
      <c r="W654" s="42"/>
      <c r="X654" s="42"/>
      <c r="Y654" s="42"/>
      <c r="Z654" s="42"/>
    </row>
    <row r="655" ht="15.75" customHeight="1">
      <c r="A655" s="36" t="s">
        <v>5717</v>
      </c>
      <c r="B655" s="43"/>
      <c r="C655" s="44"/>
      <c r="D655" s="47"/>
      <c r="E655" s="47"/>
      <c r="F655" s="39" t="str">
        <f t="shared" si="2"/>
        <v>PETUGAS.0654/SPK/SE/PPL/3172/2026</v>
      </c>
      <c r="G655" s="45"/>
      <c r="H655" s="39" t="str">
        <f>VLOOKUP(G655,'MITRA (REFERENSI)'!$A:$Z,16,FALSE)</f>
        <v>#N/A</v>
      </c>
      <c r="I655" s="39" t="str">
        <f>VLOOKUP(G655,'MITRA (REFERENSI)'!$A:$Z,25,FALSE)</f>
        <v>#N/A</v>
      </c>
      <c r="J655" s="38" t="str">
        <f>VLOOKUP(G655,'MITRA (REFERENSI)'!$A:$Z,26,FALSE)</f>
        <v>#N/A</v>
      </c>
      <c r="K655" s="38" t="str">
        <f>VLOOKUP(G655,'MITRA (REFERENSI)'!$A:$Z,15,FALSE)</f>
        <v>#N/A</v>
      </c>
      <c r="L655" s="38" t="str">
        <f>VLOOKUP(G655,'MITRA (REFERENSI)'!$A:$Z,15,FALSE)</f>
        <v>#N/A</v>
      </c>
      <c r="M655" s="38" t="str">
        <f>IF(B655=1,'KELAS (REFERENSI)'!M655,IF(B655=2,'KELAS (REFERENSI)'!M670,IF(B655=3,'KELAS (REFERENSI)'!M685,IF(B655=4,'KELAS (REFERENSI)'!M700,""))))</f>
        <v/>
      </c>
      <c r="N655" s="38" t="str">
        <f>IF(B655=1,'KELAS (REFERENSI)'!N655,IF(B655=2,'KELAS (REFERENSI)'!N670,IF(B655=3,'KELAS (REFERENSI)'!N685,IF(B655=4,'KELAS (REFERENSI)'!N700,""))))</f>
        <v/>
      </c>
      <c r="O655" s="38" t="str">
        <f>IF(B655=1,'KELAS (REFERENSI)'!O655,IF(B655=2,'KELAS (REFERENSI)'!O670,IF(B655=3,'KELAS (REFERENSI)'!O685,IF(B655=4,'KELAS (REFERENSI)'!O700,""))))</f>
        <v/>
      </c>
      <c r="P655" s="38" t="str">
        <f>IF(B655=1,'KELAS (REFERENSI)'!P655,IF(B655=2,'KELAS (REFERENSI)'!P670,IF(B655=3,'KELAS (REFERENSI)'!P685,IF(B655=4,'KELAS (REFERENSI)'!P700,""))))</f>
        <v/>
      </c>
      <c r="Q655" s="38" t="str">
        <f t="shared" si="4"/>
        <v>BPS Kota Jakarta Timur</v>
      </c>
      <c r="R655" s="38" t="str">
        <f t="shared" si="56"/>
        <v/>
      </c>
      <c r="S655" s="38" t="str">
        <f t="shared" ref="S655:T655" si="663">S654</f>
        <v>15 Juni sampai dengan 31 Agustus 2026</v>
      </c>
      <c r="T655" s="38" t="str">
        <f t="shared" si="663"/>
        <v>31 Agustus 2026</v>
      </c>
      <c r="U655" s="46"/>
      <c r="V655" s="46"/>
      <c r="W655" s="42"/>
      <c r="X655" s="42"/>
      <c r="Y655" s="42"/>
      <c r="Z655" s="42"/>
    </row>
    <row r="656" ht="15.75" customHeight="1">
      <c r="A656" s="36" t="s">
        <v>5718</v>
      </c>
      <c r="B656" s="43"/>
      <c r="C656" s="44"/>
      <c r="D656" s="47"/>
      <c r="E656" s="47"/>
      <c r="F656" s="39" t="str">
        <f t="shared" si="2"/>
        <v>PETUGAS.0655/SPK/SE/PPL/3172/2026</v>
      </c>
      <c r="G656" s="45"/>
      <c r="H656" s="39" t="str">
        <f>VLOOKUP(G656,'MITRA (REFERENSI)'!$A:$Z,16,FALSE)</f>
        <v>#N/A</v>
      </c>
      <c r="I656" s="39" t="str">
        <f>VLOOKUP(G656,'MITRA (REFERENSI)'!$A:$Z,25,FALSE)</f>
        <v>#N/A</v>
      </c>
      <c r="J656" s="38" t="str">
        <f>VLOOKUP(G656,'MITRA (REFERENSI)'!$A:$Z,26,FALSE)</f>
        <v>#N/A</v>
      </c>
      <c r="K656" s="38" t="str">
        <f>VLOOKUP(G656,'MITRA (REFERENSI)'!$A:$Z,15,FALSE)</f>
        <v>#N/A</v>
      </c>
      <c r="L656" s="38" t="str">
        <f>VLOOKUP(G656,'MITRA (REFERENSI)'!$A:$Z,15,FALSE)</f>
        <v>#N/A</v>
      </c>
      <c r="M656" s="38" t="str">
        <f>IF(B656=1,'KELAS (REFERENSI)'!M656,IF(B656=2,'KELAS (REFERENSI)'!M671,IF(B656=3,'KELAS (REFERENSI)'!M686,IF(B656=4,'KELAS (REFERENSI)'!M701,""))))</f>
        <v/>
      </c>
      <c r="N656" s="38" t="str">
        <f>IF(B656=1,'KELAS (REFERENSI)'!N656,IF(B656=2,'KELAS (REFERENSI)'!N671,IF(B656=3,'KELAS (REFERENSI)'!N686,IF(B656=4,'KELAS (REFERENSI)'!N701,""))))</f>
        <v/>
      </c>
      <c r="O656" s="38" t="str">
        <f>IF(B656=1,'KELAS (REFERENSI)'!O656,IF(B656=2,'KELAS (REFERENSI)'!O671,IF(B656=3,'KELAS (REFERENSI)'!O686,IF(B656=4,'KELAS (REFERENSI)'!O701,""))))</f>
        <v/>
      </c>
      <c r="P656" s="38" t="str">
        <f>IF(B656=1,'KELAS (REFERENSI)'!P656,IF(B656=2,'KELAS (REFERENSI)'!P671,IF(B656=3,'KELAS (REFERENSI)'!P686,IF(B656=4,'KELAS (REFERENSI)'!P701,""))))</f>
        <v/>
      </c>
      <c r="Q656" s="38" t="str">
        <f t="shared" si="4"/>
        <v>BPS Kota Jakarta Timur</v>
      </c>
      <c r="R656" s="38" t="str">
        <f t="shared" si="56"/>
        <v/>
      </c>
      <c r="S656" s="38" t="str">
        <f t="shared" ref="S656:T656" si="664">S655</f>
        <v>15 Juni sampai dengan 31 Agustus 2026</v>
      </c>
      <c r="T656" s="38" t="str">
        <f t="shared" si="664"/>
        <v>31 Agustus 2026</v>
      </c>
      <c r="U656" s="46"/>
      <c r="V656" s="46"/>
      <c r="W656" s="42"/>
      <c r="X656" s="42"/>
      <c r="Y656" s="42"/>
      <c r="Z656" s="42"/>
    </row>
    <row r="657" ht="15.75" customHeight="1">
      <c r="A657" s="36" t="s">
        <v>5719</v>
      </c>
      <c r="B657" s="43"/>
      <c r="C657" s="44"/>
      <c r="D657" s="47"/>
      <c r="E657" s="47"/>
      <c r="F657" s="39" t="str">
        <f t="shared" si="2"/>
        <v>PETUGAS.0656/SPK/SE/PPL/3172/2026</v>
      </c>
      <c r="G657" s="45"/>
      <c r="H657" s="39" t="str">
        <f>VLOOKUP(G657,'MITRA (REFERENSI)'!$A:$Z,16,FALSE)</f>
        <v>#N/A</v>
      </c>
      <c r="I657" s="39" t="str">
        <f>VLOOKUP(G657,'MITRA (REFERENSI)'!$A:$Z,25,FALSE)</f>
        <v>#N/A</v>
      </c>
      <c r="J657" s="38" t="str">
        <f>VLOOKUP(G657,'MITRA (REFERENSI)'!$A:$Z,26,FALSE)</f>
        <v>#N/A</v>
      </c>
      <c r="K657" s="38" t="str">
        <f>VLOOKUP(G657,'MITRA (REFERENSI)'!$A:$Z,15,FALSE)</f>
        <v>#N/A</v>
      </c>
      <c r="L657" s="38" t="str">
        <f>VLOOKUP(G657,'MITRA (REFERENSI)'!$A:$Z,15,FALSE)</f>
        <v>#N/A</v>
      </c>
      <c r="M657" s="38" t="str">
        <f>IF(B657=1,'KELAS (REFERENSI)'!M657,IF(B657=2,'KELAS (REFERENSI)'!M672,IF(B657=3,'KELAS (REFERENSI)'!M687,IF(B657=4,'KELAS (REFERENSI)'!M702,""))))</f>
        <v/>
      </c>
      <c r="N657" s="38" t="str">
        <f>IF(B657=1,'KELAS (REFERENSI)'!N657,IF(B657=2,'KELAS (REFERENSI)'!N672,IF(B657=3,'KELAS (REFERENSI)'!N687,IF(B657=4,'KELAS (REFERENSI)'!N702,""))))</f>
        <v/>
      </c>
      <c r="O657" s="38" t="str">
        <f>IF(B657=1,'KELAS (REFERENSI)'!O657,IF(B657=2,'KELAS (REFERENSI)'!O672,IF(B657=3,'KELAS (REFERENSI)'!O687,IF(B657=4,'KELAS (REFERENSI)'!O702,""))))</f>
        <v/>
      </c>
      <c r="P657" s="38" t="str">
        <f>IF(B657=1,'KELAS (REFERENSI)'!P657,IF(B657=2,'KELAS (REFERENSI)'!P672,IF(B657=3,'KELAS (REFERENSI)'!P687,IF(B657=4,'KELAS (REFERENSI)'!P702,""))))</f>
        <v/>
      </c>
      <c r="Q657" s="38" t="str">
        <f t="shared" si="4"/>
        <v>BPS Kota Jakarta Timur</v>
      </c>
      <c r="R657" s="38" t="str">
        <f t="shared" si="56"/>
        <v/>
      </c>
      <c r="S657" s="38" t="str">
        <f t="shared" ref="S657:T657" si="665">S656</f>
        <v>15 Juni sampai dengan 31 Agustus 2026</v>
      </c>
      <c r="T657" s="38" t="str">
        <f t="shared" si="665"/>
        <v>31 Agustus 2026</v>
      </c>
      <c r="U657" s="46"/>
      <c r="V657" s="46"/>
      <c r="W657" s="42"/>
      <c r="X657" s="42"/>
      <c r="Y657" s="42"/>
      <c r="Z657" s="42"/>
    </row>
    <row r="658" ht="15.75" customHeight="1">
      <c r="A658" s="36" t="s">
        <v>5720</v>
      </c>
      <c r="B658" s="43"/>
      <c r="C658" s="44"/>
      <c r="D658" s="47"/>
      <c r="E658" s="47"/>
      <c r="F658" s="39" t="str">
        <f t="shared" si="2"/>
        <v>PETUGAS.0657/SPK/SE/PPL/3172/2026</v>
      </c>
      <c r="G658" s="45"/>
      <c r="H658" s="39" t="str">
        <f>VLOOKUP(G658,'MITRA (REFERENSI)'!$A:$Z,16,FALSE)</f>
        <v>#N/A</v>
      </c>
      <c r="I658" s="39" t="str">
        <f>VLOOKUP(G658,'MITRA (REFERENSI)'!$A:$Z,25,FALSE)</f>
        <v>#N/A</v>
      </c>
      <c r="J658" s="38" t="str">
        <f>VLOOKUP(G658,'MITRA (REFERENSI)'!$A:$Z,26,FALSE)</f>
        <v>#N/A</v>
      </c>
      <c r="K658" s="38" t="str">
        <f>VLOOKUP(G658,'MITRA (REFERENSI)'!$A:$Z,15,FALSE)</f>
        <v>#N/A</v>
      </c>
      <c r="L658" s="38" t="str">
        <f>VLOOKUP(G658,'MITRA (REFERENSI)'!$A:$Z,15,FALSE)</f>
        <v>#N/A</v>
      </c>
      <c r="M658" s="38" t="str">
        <f>IF(B658=1,'KELAS (REFERENSI)'!M658,IF(B658=2,'KELAS (REFERENSI)'!M673,IF(B658=3,'KELAS (REFERENSI)'!M688,IF(B658=4,'KELAS (REFERENSI)'!M703,""))))</f>
        <v/>
      </c>
      <c r="N658" s="38" t="str">
        <f>IF(B658=1,'KELAS (REFERENSI)'!N658,IF(B658=2,'KELAS (REFERENSI)'!N673,IF(B658=3,'KELAS (REFERENSI)'!N688,IF(B658=4,'KELAS (REFERENSI)'!N703,""))))</f>
        <v/>
      </c>
      <c r="O658" s="38" t="str">
        <f>IF(B658=1,'KELAS (REFERENSI)'!O658,IF(B658=2,'KELAS (REFERENSI)'!O673,IF(B658=3,'KELAS (REFERENSI)'!O688,IF(B658=4,'KELAS (REFERENSI)'!O703,""))))</f>
        <v/>
      </c>
      <c r="P658" s="38" t="str">
        <f>IF(B658=1,'KELAS (REFERENSI)'!P658,IF(B658=2,'KELAS (REFERENSI)'!P673,IF(B658=3,'KELAS (REFERENSI)'!P688,IF(B658=4,'KELAS (REFERENSI)'!P703,""))))</f>
        <v/>
      </c>
      <c r="Q658" s="38" t="str">
        <f t="shared" si="4"/>
        <v>BPS Kota Jakarta Timur</v>
      </c>
      <c r="R658" s="38" t="str">
        <f t="shared" si="56"/>
        <v/>
      </c>
      <c r="S658" s="38" t="str">
        <f t="shared" ref="S658:T658" si="666">S657</f>
        <v>15 Juni sampai dengan 31 Agustus 2026</v>
      </c>
      <c r="T658" s="38" t="str">
        <f t="shared" si="666"/>
        <v>31 Agustus 2026</v>
      </c>
      <c r="U658" s="46"/>
      <c r="V658" s="46"/>
      <c r="W658" s="42"/>
      <c r="X658" s="42"/>
      <c r="Y658" s="42"/>
      <c r="Z658" s="42"/>
    </row>
    <row r="659" ht="15.75" customHeight="1">
      <c r="A659" s="36" t="s">
        <v>5721</v>
      </c>
      <c r="B659" s="43"/>
      <c r="C659" s="44"/>
      <c r="D659" s="47"/>
      <c r="E659" s="47"/>
      <c r="F659" s="39" t="str">
        <f t="shared" si="2"/>
        <v>PETUGAS.0658/SPK/SE/PPL/3172/2026</v>
      </c>
      <c r="G659" s="45"/>
      <c r="H659" s="39" t="str">
        <f>VLOOKUP(G659,'MITRA (REFERENSI)'!$A:$Z,16,FALSE)</f>
        <v>#N/A</v>
      </c>
      <c r="I659" s="39" t="str">
        <f>VLOOKUP(G659,'MITRA (REFERENSI)'!$A:$Z,25,FALSE)</f>
        <v>#N/A</v>
      </c>
      <c r="J659" s="38" t="str">
        <f>VLOOKUP(G659,'MITRA (REFERENSI)'!$A:$Z,26,FALSE)</f>
        <v>#N/A</v>
      </c>
      <c r="K659" s="38" t="str">
        <f>VLOOKUP(G659,'MITRA (REFERENSI)'!$A:$Z,15,FALSE)</f>
        <v>#N/A</v>
      </c>
      <c r="L659" s="38" t="str">
        <f>VLOOKUP(G659,'MITRA (REFERENSI)'!$A:$Z,15,FALSE)</f>
        <v>#N/A</v>
      </c>
      <c r="M659" s="38" t="str">
        <f>IF(B659=1,'KELAS (REFERENSI)'!M659,IF(B659=2,'KELAS (REFERENSI)'!M674,IF(B659=3,'KELAS (REFERENSI)'!M689,IF(B659=4,'KELAS (REFERENSI)'!M704,""))))</f>
        <v/>
      </c>
      <c r="N659" s="38" t="str">
        <f>IF(B659=1,'KELAS (REFERENSI)'!N659,IF(B659=2,'KELAS (REFERENSI)'!N674,IF(B659=3,'KELAS (REFERENSI)'!N689,IF(B659=4,'KELAS (REFERENSI)'!N704,""))))</f>
        <v/>
      </c>
      <c r="O659" s="38" t="str">
        <f>IF(B659=1,'KELAS (REFERENSI)'!O659,IF(B659=2,'KELAS (REFERENSI)'!O674,IF(B659=3,'KELAS (REFERENSI)'!O689,IF(B659=4,'KELAS (REFERENSI)'!O704,""))))</f>
        <v/>
      </c>
      <c r="P659" s="38" t="str">
        <f>IF(B659=1,'KELAS (REFERENSI)'!P659,IF(B659=2,'KELAS (REFERENSI)'!P674,IF(B659=3,'KELAS (REFERENSI)'!P689,IF(B659=4,'KELAS (REFERENSI)'!P704,""))))</f>
        <v/>
      </c>
      <c r="Q659" s="38" t="str">
        <f t="shared" si="4"/>
        <v>BPS Kota Jakarta Timur</v>
      </c>
      <c r="R659" s="38" t="str">
        <f t="shared" si="56"/>
        <v/>
      </c>
      <c r="S659" s="38" t="str">
        <f t="shared" ref="S659:T659" si="667">S658</f>
        <v>15 Juni sampai dengan 31 Agustus 2026</v>
      </c>
      <c r="T659" s="38" t="str">
        <f t="shared" si="667"/>
        <v>31 Agustus 2026</v>
      </c>
      <c r="U659" s="46"/>
      <c r="V659" s="46"/>
      <c r="W659" s="42"/>
      <c r="X659" s="42"/>
      <c r="Y659" s="42"/>
      <c r="Z659" s="42"/>
    </row>
    <row r="660" ht="15.75" customHeight="1">
      <c r="A660" s="36" t="s">
        <v>5722</v>
      </c>
      <c r="B660" s="43"/>
      <c r="C660" s="44"/>
      <c r="D660" s="47"/>
      <c r="E660" s="47"/>
      <c r="F660" s="39" t="str">
        <f t="shared" si="2"/>
        <v>PETUGAS.0659/SPK/SE/PPL/3172/2026</v>
      </c>
      <c r="G660" s="45"/>
      <c r="H660" s="39" t="str">
        <f>VLOOKUP(G660,'MITRA (REFERENSI)'!$A:$Z,16,FALSE)</f>
        <v>#N/A</v>
      </c>
      <c r="I660" s="39" t="str">
        <f>VLOOKUP(G660,'MITRA (REFERENSI)'!$A:$Z,25,FALSE)</f>
        <v>#N/A</v>
      </c>
      <c r="J660" s="38" t="str">
        <f>VLOOKUP(G660,'MITRA (REFERENSI)'!$A:$Z,26,FALSE)</f>
        <v>#N/A</v>
      </c>
      <c r="K660" s="38" t="str">
        <f>VLOOKUP(G660,'MITRA (REFERENSI)'!$A:$Z,15,FALSE)</f>
        <v>#N/A</v>
      </c>
      <c r="L660" s="38" t="str">
        <f>VLOOKUP(G660,'MITRA (REFERENSI)'!$A:$Z,15,FALSE)</f>
        <v>#N/A</v>
      </c>
      <c r="M660" s="38" t="str">
        <f>IF(B660=1,'KELAS (REFERENSI)'!M660,IF(B660=2,'KELAS (REFERENSI)'!M675,IF(B660=3,'KELAS (REFERENSI)'!M690,IF(B660=4,'KELAS (REFERENSI)'!M705,""))))</f>
        <v/>
      </c>
      <c r="N660" s="38" t="str">
        <f>IF(B660=1,'KELAS (REFERENSI)'!N660,IF(B660=2,'KELAS (REFERENSI)'!N675,IF(B660=3,'KELAS (REFERENSI)'!N690,IF(B660=4,'KELAS (REFERENSI)'!N705,""))))</f>
        <v/>
      </c>
      <c r="O660" s="38" t="str">
        <f>IF(B660=1,'KELAS (REFERENSI)'!O660,IF(B660=2,'KELAS (REFERENSI)'!O675,IF(B660=3,'KELAS (REFERENSI)'!O690,IF(B660=4,'KELAS (REFERENSI)'!O705,""))))</f>
        <v/>
      </c>
      <c r="P660" s="38" t="str">
        <f>IF(B660=1,'KELAS (REFERENSI)'!P660,IF(B660=2,'KELAS (REFERENSI)'!P675,IF(B660=3,'KELAS (REFERENSI)'!P690,IF(B660=4,'KELAS (REFERENSI)'!P705,""))))</f>
        <v/>
      </c>
      <c r="Q660" s="38" t="str">
        <f t="shared" si="4"/>
        <v>BPS Kota Jakarta Timur</v>
      </c>
      <c r="R660" s="38" t="str">
        <f t="shared" si="56"/>
        <v/>
      </c>
      <c r="S660" s="38" t="str">
        <f t="shared" ref="S660:T660" si="668">S659</f>
        <v>15 Juni sampai dengan 31 Agustus 2026</v>
      </c>
      <c r="T660" s="38" t="str">
        <f t="shared" si="668"/>
        <v>31 Agustus 2026</v>
      </c>
      <c r="U660" s="46"/>
      <c r="V660" s="46"/>
      <c r="W660" s="42"/>
      <c r="X660" s="42"/>
      <c r="Y660" s="42"/>
      <c r="Z660" s="42"/>
    </row>
    <row r="661" ht="15.75" customHeight="1">
      <c r="A661" s="36" t="s">
        <v>5723</v>
      </c>
      <c r="B661" s="43"/>
      <c r="C661" s="44"/>
      <c r="D661" s="47"/>
      <c r="E661" s="47"/>
      <c r="F661" s="39" t="str">
        <f t="shared" si="2"/>
        <v>PETUGAS.0660/SPK/SE/PPL/3172/2026</v>
      </c>
      <c r="G661" s="45"/>
      <c r="H661" s="39" t="str">
        <f>VLOOKUP(G661,'MITRA (REFERENSI)'!$A:$Z,16,FALSE)</f>
        <v>#N/A</v>
      </c>
      <c r="I661" s="39" t="str">
        <f>VLOOKUP(G661,'MITRA (REFERENSI)'!$A:$Z,25,FALSE)</f>
        <v>#N/A</v>
      </c>
      <c r="J661" s="38" t="str">
        <f>VLOOKUP(G661,'MITRA (REFERENSI)'!$A:$Z,26,FALSE)</f>
        <v>#N/A</v>
      </c>
      <c r="K661" s="38" t="str">
        <f>VLOOKUP(G661,'MITRA (REFERENSI)'!$A:$Z,15,FALSE)</f>
        <v>#N/A</v>
      </c>
      <c r="L661" s="38" t="str">
        <f>VLOOKUP(G661,'MITRA (REFERENSI)'!$A:$Z,15,FALSE)</f>
        <v>#N/A</v>
      </c>
      <c r="M661" s="38" t="str">
        <f>IF(B661=1,'KELAS (REFERENSI)'!M661,IF(B661=2,'KELAS (REFERENSI)'!M676,IF(B661=3,'KELAS (REFERENSI)'!M691,IF(B661=4,'KELAS (REFERENSI)'!M706,""))))</f>
        <v/>
      </c>
      <c r="N661" s="38" t="str">
        <f>IF(B661=1,'KELAS (REFERENSI)'!N661,IF(B661=2,'KELAS (REFERENSI)'!N676,IF(B661=3,'KELAS (REFERENSI)'!N691,IF(B661=4,'KELAS (REFERENSI)'!N706,""))))</f>
        <v/>
      </c>
      <c r="O661" s="38" t="str">
        <f>IF(B661=1,'KELAS (REFERENSI)'!O661,IF(B661=2,'KELAS (REFERENSI)'!O676,IF(B661=3,'KELAS (REFERENSI)'!O691,IF(B661=4,'KELAS (REFERENSI)'!O706,""))))</f>
        <v/>
      </c>
      <c r="P661" s="38" t="str">
        <f>IF(B661=1,'KELAS (REFERENSI)'!P661,IF(B661=2,'KELAS (REFERENSI)'!P676,IF(B661=3,'KELAS (REFERENSI)'!P691,IF(B661=4,'KELAS (REFERENSI)'!P706,""))))</f>
        <v/>
      </c>
      <c r="Q661" s="38" t="str">
        <f t="shared" si="4"/>
        <v>BPS Kota Jakarta Timur</v>
      </c>
      <c r="R661" s="38" t="str">
        <f t="shared" si="56"/>
        <v/>
      </c>
      <c r="S661" s="38" t="str">
        <f t="shared" ref="S661:T661" si="669">S660</f>
        <v>15 Juni sampai dengan 31 Agustus 2026</v>
      </c>
      <c r="T661" s="38" t="str">
        <f t="shared" si="669"/>
        <v>31 Agustus 2026</v>
      </c>
      <c r="U661" s="46"/>
      <c r="V661" s="46"/>
      <c r="W661" s="42"/>
      <c r="X661" s="42"/>
      <c r="Y661" s="42"/>
      <c r="Z661" s="42"/>
    </row>
    <row r="662" ht="15.75" customHeight="1">
      <c r="A662" s="36" t="s">
        <v>5724</v>
      </c>
      <c r="B662" s="43"/>
      <c r="C662" s="44"/>
      <c r="D662" s="47"/>
      <c r="E662" s="47"/>
      <c r="F662" s="39" t="str">
        <f t="shared" si="2"/>
        <v>PETUGAS.0661/SPK/SE/PPL/3172/2026</v>
      </c>
      <c r="G662" s="45"/>
      <c r="H662" s="39" t="str">
        <f>VLOOKUP(G662,'MITRA (REFERENSI)'!$A:$Z,16,FALSE)</f>
        <v>#N/A</v>
      </c>
      <c r="I662" s="39" t="str">
        <f>VLOOKUP(G662,'MITRA (REFERENSI)'!$A:$Z,25,FALSE)</f>
        <v>#N/A</v>
      </c>
      <c r="J662" s="38" t="str">
        <f>VLOOKUP(G662,'MITRA (REFERENSI)'!$A:$Z,26,FALSE)</f>
        <v>#N/A</v>
      </c>
      <c r="K662" s="38" t="str">
        <f>VLOOKUP(G662,'MITRA (REFERENSI)'!$A:$Z,15,FALSE)</f>
        <v>#N/A</v>
      </c>
      <c r="L662" s="38" t="str">
        <f>VLOOKUP(G662,'MITRA (REFERENSI)'!$A:$Z,15,FALSE)</f>
        <v>#N/A</v>
      </c>
      <c r="M662" s="38" t="str">
        <f>IF(B662=1,'KELAS (REFERENSI)'!M662,IF(B662=2,'KELAS (REFERENSI)'!M677,IF(B662=3,'KELAS (REFERENSI)'!M692,IF(B662=4,'KELAS (REFERENSI)'!M707,""))))</f>
        <v/>
      </c>
      <c r="N662" s="38" t="str">
        <f>IF(B662=1,'KELAS (REFERENSI)'!N662,IF(B662=2,'KELAS (REFERENSI)'!N677,IF(B662=3,'KELAS (REFERENSI)'!N692,IF(B662=4,'KELAS (REFERENSI)'!N707,""))))</f>
        <v/>
      </c>
      <c r="O662" s="38" t="str">
        <f>IF(B662=1,'KELAS (REFERENSI)'!O662,IF(B662=2,'KELAS (REFERENSI)'!O677,IF(B662=3,'KELAS (REFERENSI)'!O692,IF(B662=4,'KELAS (REFERENSI)'!O707,""))))</f>
        <v/>
      </c>
      <c r="P662" s="38" t="str">
        <f>IF(B662=1,'KELAS (REFERENSI)'!P662,IF(B662=2,'KELAS (REFERENSI)'!P677,IF(B662=3,'KELAS (REFERENSI)'!P692,IF(B662=4,'KELAS (REFERENSI)'!P707,""))))</f>
        <v/>
      </c>
      <c r="Q662" s="38" t="str">
        <f t="shared" si="4"/>
        <v>BPS Kota Jakarta Timur</v>
      </c>
      <c r="R662" s="38" t="str">
        <f t="shared" si="56"/>
        <v/>
      </c>
      <c r="S662" s="38" t="str">
        <f t="shared" ref="S662:T662" si="670">S661</f>
        <v>15 Juni sampai dengan 31 Agustus 2026</v>
      </c>
      <c r="T662" s="38" t="str">
        <f t="shared" si="670"/>
        <v>31 Agustus 2026</v>
      </c>
      <c r="U662" s="46"/>
      <c r="V662" s="46"/>
      <c r="W662" s="42"/>
      <c r="X662" s="42"/>
      <c r="Y662" s="42"/>
      <c r="Z662" s="42"/>
    </row>
    <row r="663" ht="15.75" customHeight="1">
      <c r="A663" s="36" t="s">
        <v>5725</v>
      </c>
      <c r="B663" s="43"/>
      <c r="C663" s="44"/>
      <c r="D663" s="47"/>
      <c r="E663" s="47"/>
      <c r="F663" s="39" t="str">
        <f t="shared" si="2"/>
        <v>PETUGAS.0662/SPK/SE/PPL/3172/2026</v>
      </c>
      <c r="G663" s="45"/>
      <c r="H663" s="39" t="str">
        <f>VLOOKUP(G663,'MITRA (REFERENSI)'!$A:$Z,16,FALSE)</f>
        <v>#N/A</v>
      </c>
      <c r="I663" s="39" t="str">
        <f>VLOOKUP(G663,'MITRA (REFERENSI)'!$A:$Z,25,FALSE)</f>
        <v>#N/A</v>
      </c>
      <c r="J663" s="38" t="str">
        <f>VLOOKUP(G663,'MITRA (REFERENSI)'!$A:$Z,26,FALSE)</f>
        <v>#N/A</v>
      </c>
      <c r="K663" s="38" t="str">
        <f>VLOOKUP(G663,'MITRA (REFERENSI)'!$A:$Z,15,FALSE)</f>
        <v>#N/A</v>
      </c>
      <c r="L663" s="38" t="str">
        <f>VLOOKUP(G663,'MITRA (REFERENSI)'!$A:$Z,15,FALSE)</f>
        <v>#N/A</v>
      </c>
      <c r="M663" s="38" t="str">
        <f>IF(B663=1,'KELAS (REFERENSI)'!M663,IF(B663=2,'KELAS (REFERENSI)'!M678,IF(B663=3,'KELAS (REFERENSI)'!M693,IF(B663=4,'KELAS (REFERENSI)'!M708,""))))</f>
        <v/>
      </c>
      <c r="N663" s="38" t="str">
        <f>IF(B663=1,'KELAS (REFERENSI)'!N663,IF(B663=2,'KELAS (REFERENSI)'!N678,IF(B663=3,'KELAS (REFERENSI)'!N693,IF(B663=4,'KELAS (REFERENSI)'!N708,""))))</f>
        <v/>
      </c>
      <c r="O663" s="38" t="str">
        <f>IF(B663=1,'KELAS (REFERENSI)'!O663,IF(B663=2,'KELAS (REFERENSI)'!O678,IF(B663=3,'KELAS (REFERENSI)'!O693,IF(B663=4,'KELAS (REFERENSI)'!O708,""))))</f>
        <v/>
      </c>
      <c r="P663" s="38" t="str">
        <f>IF(B663=1,'KELAS (REFERENSI)'!P663,IF(B663=2,'KELAS (REFERENSI)'!P678,IF(B663=3,'KELAS (REFERENSI)'!P693,IF(B663=4,'KELAS (REFERENSI)'!P708,""))))</f>
        <v/>
      </c>
      <c r="Q663" s="38" t="str">
        <f t="shared" si="4"/>
        <v>BPS Kota Jakarta Timur</v>
      </c>
      <c r="R663" s="38" t="str">
        <f t="shared" si="56"/>
        <v/>
      </c>
      <c r="S663" s="38" t="str">
        <f t="shared" ref="S663:T663" si="671">S662</f>
        <v>15 Juni sampai dengan 31 Agustus 2026</v>
      </c>
      <c r="T663" s="38" t="str">
        <f t="shared" si="671"/>
        <v>31 Agustus 2026</v>
      </c>
      <c r="U663" s="46"/>
      <c r="V663" s="46"/>
      <c r="W663" s="42"/>
      <c r="X663" s="42"/>
      <c r="Y663" s="42"/>
      <c r="Z663" s="42"/>
    </row>
    <row r="664" ht="15.75" customHeight="1">
      <c r="A664" s="36" t="s">
        <v>5726</v>
      </c>
      <c r="B664" s="43"/>
      <c r="C664" s="44"/>
      <c r="D664" s="47"/>
      <c r="E664" s="47"/>
      <c r="F664" s="39" t="str">
        <f t="shared" si="2"/>
        <v>PETUGAS.0663/SPK/SE/PPL/3172/2026</v>
      </c>
      <c r="G664" s="45"/>
      <c r="H664" s="39" t="str">
        <f>VLOOKUP(G664,'MITRA (REFERENSI)'!$A:$Z,16,FALSE)</f>
        <v>#N/A</v>
      </c>
      <c r="I664" s="39" t="str">
        <f>VLOOKUP(G664,'MITRA (REFERENSI)'!$A:$Z,25,FALSE)</f>
        <v>#N/A</v>
      </c>
      <c r="J664" s="38" t="str">
        <f>VLOOKUP(G664,'MITRA (REFERENSI)'!$A:$Z,26,FALSE)</f>
        <v>#N/A</v>
      </c>
      <c r="K664" s="38" t="str">
        <f>VLOOKUP(G664,'MITRA (REFERENSI)'!$A:$Z,15,FALSE)</f>
        <v>#N/A</v>
      </c>
      <c r="L664" s="38" t="str">
        <f>VLOOKUP(G664,'MITRA (REFERENSI)'!$A:$Z,15,FALSE)</f>
        <v>#N/A</v>
      </c>
      <c r="M664" s="38" t="str">
        <f>IF(B664=1,'KELAS (REFERENSI)'!M664,IF(B664=2,'KELAS (REFERENSI)'!M679,IF(B664=3,'KELAS (REFERENSI)'!M694,IF(B664=4,'KELAS (REFERENSI)'!M709,""))))</f>
        <v/>
      </c>
      <c r="N664" s="38" t="str">
        <f>IF(B664=1,'KELAS (REFERENSI)'!N664,IF(B664=2,'KELAS (REFERENSI)'!N679,IF(B664=3,'KELAS (REFERENSI)'!N694,IF(B664=4,'KELAS (REFERENSI)'!N709,""))))</f>
        <v/>
      </c>
      <c r="O664" s="38" t="str">
        <f>IF(B664=1,'KELAS (REFERENSI)'!O664,IF(B664=2,'KELAS (REFERENSI)'!O679,IF(B664=3,'KELAS (REFERENSI)'!O694,IF(B664=4,'KELAS (REFERENSI)'!O709,""))))</f>
        <v/>
      </c>
      <c r="P664" s="38" t="str">
        <f>IF(B664=1,'KELAS (REFERENSI)'!P664,IF(B664=2,'KELAS (REFERENSI)'!P679,IF(B664=3,'KELAS (REFERENSI)'!P694,IF(B664=4,'KELAS (REFERENSI)'!P709,""))))</f>
        <v/>
      </c>
      <c r="Q664" s="38" t="str">
        <f t="shared" si="4"/>
        <v>BPS Kota Jakarta Timur</v>
      </c>
      <c r="R664" s="38" t="str">
        <f t="shared" si="56"/>
        <v/>
      </c>
      <c r="S664" s="38" t="str">
        <f t="shared" ref="S664:T664" si="672">S663</f>
        <v>15 Juni sampai dengan 31 Agustus 2026</v>
      </c>
      <c r="T664" s="38" t="str">
        <f t="shared" si="672"/>
        <v>31 Agustus 2026</v>
      </c>
      <c r="U664" s="46"/>
      <c r="V664" s="46"/>
      <c r="W664" s="42"/>
      <c r="X664" s="42"/>
      <c r="Y664" s="42"/>
      <c r="Z664" s="42"/>
    </row>
    <row r="665" ht="15.75" customHeight="1">
      <c r="A665" s="36" t="s">
        <v>5727</v>
      </c>
      <c r="B665" s="43"/>
      <c r="C665" s="44"/>
      <c r="D665" s="47"/>
      <c r="E665" s="47"/>
      <c r="F665" s="39" t="str">
        <f t="shared" si="2"/>
        <v>PETUGAS.0664/SPK/SE/PPL/3172/2026</v>
      </c>
      <c r="G665" s="45"/>
      <c r="H665" s="39" t="str">
        <f>VLOOKUP(G665,'MITRA (REFERENSI)'!$A:$Z,16,FALSE)</f>
        <v>#N/A</v>
      </c>
      <c r="I665" s="39" t="str">
        <f>VLOOKUP(G665,'MITRA (REFERENSI)'!$A:$Z,25,FALSE)</f>
        <v>#N/A</v>
      </c>
      <c r="J665" s="38" t="str">
        <f>VLOOKUP(G665,'MITRA (REFERENSI)'!$A:$Z,26,FALSE)</f>
        <v>#N/A</v>
      </c>
      <c r="K665" s="38" t="str">
        <f>VLOOKUP(G665,'MITRA (REFERENSI)'!$A:$Z,15,FALSE)</f>
        <v>#N/A</v>
      </c>
      <c r="L665" s="38" t="str">
        <f>VLOOKUP(G665,'MITRA (REFERENSI)'!$A:$Z,15,FALSE)</f>
        <v>#N/A</v>
      </c>
      <c r="M665" s="38" t="str">
        <f>IF(B665=1,'KELAS (REFERENSI)'!M665,IF(B665=2,'KELAS (REFERENSI)'!M680,IF(B665=3,'KELAS (REFERENSI)'!M695,IF(B665=4,'KELAS (REFERENSI)'!M710,""))))</f>
        <v/>
      </c>
      <c r="N665" s="38" t="str">
        <f>IF(B665=1,'KELAS (REFERENSI)'!N665,IF(B665=2,'KELAS (REFERENSI)'!N680,IF(B665=3,'KELAS (REFERENSI)'!N695,IF(B665=4,'KELAS (REFERENSI)'!N710,""))))</f>
        <v/>
      </c>
      <c r="O665" s="38" t="str">
        <f>IF(B665=1,'KELAS (REFERENSI)'!O665,IF(B665=2,'KELAS (REFERENSI)'!O680,IF(B665=3,'KELAS (REFERENSI)'!O695,IF(B665=4,'KELAS (REFERENSI)'!O710,""))))</f>
        <v/>
      </c>
      <c r="P665" s="38" t="str">
        <f>IF(B665=1,'KELAS (REFERENSI)'!P665,IF(B665=2,'KELAS (REFERENSI)'!P680,IF(B665=3,'KELAS (REFERENSI)'!P695,IF(B665=4,'KELAS (REFERENSI)'!P710,""))))</f>
        <v/>
      </c>
      <c r="Q665" s="38" t="str">
        <f t="shared" si="4"/>
        <v>BPS Kota Jakarta Timur</v>
      </c>
      <c r="R665" s="38" t="str">
        <f t="shared" si="56"/>
        <v/>
      </c>
      <c r="S665" s="38" t="str">
        <f t="shared" ref="S665:T665" si="673">S664</f>
        <v>15 Juni sampai dengan 31 Agustus 2026</v>
      </c>
      <c r="T665" s="38" t="str">
        <f t="shared" si="673"/>
        <v>31 Agustus 2026</v>
      </c>
      <c r="U665" s="46"/>
      <c r="V665" s="46"/>
      <c r="W665" s="42"/>
      <c r="X665" s="42"/>
      <c r="Y665" s="42"/>
      <c r="Z665" s="42"/>
    </row>
    <row r="666" ht="15.75" customHeight="1">
      <c r="A666" s="36" t="s">
        <v>5728</v>
      </c>
      <c r="B666" s="43"/>
      <c r="C666" s="44"/>
      <c r="D666" s="47"/>
      <c r="E666" s="47"/>
      <c r="F666" s="39" t="str">
        <f t="shared" si="2"/>
        <v>PETUGAS.0665/SPK/SE/PPL/3172/2026</v>
      </c>
      <c r="G666" s="45"/>
      <c r="H666" s="39" t="str">
        <f>VLOOKUP(G666,'MITRA (REFERENSI)'!$A:$Z,16,FALSE)</f>
        <v>#N/A</v>
      </c>
      <c r="I666" s="39" t="str">
        <f>VLOOKUP(G666,'MITRA (REFERENSI)'!$A:$Z,25,FALSE)</f>
        <v>#N/A</v>
      </c>
      <c r="J666" s="38" t="str">
        <f>VLOOKUP(G666,'MITRA (REFERENSI)'!$A:$Z,26,FALSE)</f>
        <v>#N/A</v>
      </c>
      <c r="K666" s="38" t="str">
        <f>VLOOKUP(G666,'MITRA (REFERENSI)'!$A:$Z,15,FALSE)</f>
        <v>#N/A</v>
      </c>
      <c r="L666" s="38" t="str">
        <f>VLOOKUP(G666,'MITRA (REFERENSI)'!$A:$Z,15,FALSE)</f>
        <v>#N/A</v>
      </c>
      <c r="M666" s="38" t="str">
        <f>IF(B666=1,'KELAS (REFERENSI)'!M666,IF(B666=2,'KELAS (REFERENSI)'!M681,IF(B666=3,'KELAS (REFERENSI)'!M696,IF(B666=4,'KELAS (REFERENSI)'!M711,""))))</f>
        <v/>
      </c>
      <c r="N666" s="38" t="str">
        <f>IF(B666=1,'KELAS (REFERENSI)'!N666,IF(B666=2,'KELAS (REFERENSI)'!N681,IF(B666=3,'KELAS (REFERENSI)'!N696,IF(B666=4,'KELAS (REFERENSI)'!N711,""))))</f>
        <v/>
      </c>
      <c r="O666" s="38" t="str">
        <f>IF(B666=1,'KELAS (REFERENSI)'!O666,IF(B666=2,'KELAS (REFERENSI)'!O681,IF(B666=3,'KELAS (REFERENSI)'!O696,IF(B666=4,'KELAS (REFERENSI)'!O711,""))))</f>
        <v/>
      </c>
      <c r="P666" s="38" t="str">
        <f>IF(B666=1,'KELAS (REFERENSI)'!P666,IF(B666=2,'KELAS (REFERENSI)'!P681,IF(B666=3,'KELAS (REFERENSI)'!P696,IF(B666=4,'KELAS (REFERENSI)'!P711,""))))</f>
        <v/>
      </c>
      <c r="Q666" s="38" t="str">
        <f t="shared" si="4"/>
        <v>BPS Kota Jakarta Timur</v>
      </c>
      <c r="R666" s="38" t="str">
        <f t="shared" si="56"/>
        <v/>
      </c>
      <c r="S666" s="38" t="str">
        <f t="shared" ref="S666:T666" si="674">S665</f>
        <v>15 Juni sampai dengan 31 Agustus 2026</v>
      </c>
      <c r="T666" s="38" t="str">
        <f t="shared" si="674"/>
        <v>31 Agustus 2026</v>
      </c>
      <c r="U666" s="46"/>
      <c r="V666" s="46"/>
      <c r="W666" s="42"/>
      <c r="X666" s="42"/>
      <c r="Y666" s="42"/>
      <c r="Z666" s="42"/>
    </row>
    <row r="667" ht="15.75" customHeight="1">
      <c r="A667" s="36" t="s">
        <v>5729</v>
      </c>
      <c r="B667" s="43"/>
      <c r="C667" s="44"/>
      <c r="D667" s="47"/>
      <c r="E667" s="47"/>
      <c r="F667" s="39" t="str">
        <f t="shared" si="2"/>
        <v>PETUGAS.0666/SPK/SE/PPL/3172/2026</v>
      </c>
      <c r="G667" s="45"/>
      <c r="H667" s="39" t="str">
        <f>VLOOKUP(G667,'MITRA (REFERENSI)'!$A:$Z,16,FALSE)</f>
        <v>#N/A</v>
      </c>
      <c r="I667" s="39" t="str">
        <f>VLOOKUP(G667,'MITRA (REFERENSI)'!$A:$Z,25,FALSE)</f>
        <v>#N/A</v>
      </c>
      <c r="J667" s="38" t="str">
        <f>VLOOKUP(G667,'MITRA (REFERENSI)'!$A:$Z,26,FALSE)</f>
        <v>#N/A</v>
      </c>
      <c r="K667" s="38" t="str">
        <f>VLOOKUP(G667,'MITRA (REFERENSI)'!$A:$Z,15,FALSE)</f>
        <v>#N/A</v>
      </c>
      <c r="L667" s="38" t="str">
        <f>VLOOKUP(G667,'MITRA (REFERENSI)'!$A:$Z,15,FALSE)</f>
        <v>#N/A</v>
      </c>
      <c r="M667" s="38" t="str">
        <f>IF(B667=1,'KELAS (REFERENSI)'!M667,IF(B667=2,'KELAS (REFERENSI)'!M682,IF(B667=3,'KELAS (REFERENSI)'!M697,IF(B667=4,'KELAS (REFERENSI)'!M712,""))))</f>
        <v/>
      </c>
      <c r="N667" s="38" t="str">
        <f>IF(B667=1,'KELAS (REFERENSI)'!N667,IF(B667=2,'KELAS (REFERENSI)'!N682,IF(B667=3,'KELAS (REFERENSI)'!N697,IF(B667=4,'KELAS (REFERENSI)'!N712,""))))</f>
        <v/>
      </c>
      <c r="O667" s="38" t="str">
        <f>IF(B667=1,'KELAS (REFERENSI)'!O667,IF(B667=2,'KELAS (REFERENSI)'!O682,IF(B667=3,'KELAS (REFERENSI)'!O697,IF(B667=4,'KELAS (REFERENSI)'!O712,""))))</f>
        <v/>
      </c>
      <c r="P667" s="38" t="str">
        <f>IF(B667=1,'KELAS (REFERENSI)'!P667,IF(B667=2,'KELAS (REFERENSI)'!P682,IF(B667=3,'KELAS (REFERENSI)'!P697,IF(B667=4,'KELAS (REFERENSI)'!P712,""))))</f>
        <v/>
      </c>
      <c r="Q667" s="38" t="str">
        <f t="shared" si="4"/>
        <v>BPS Kota Jakarta Timur</v>
      </c>
      <c r="R667" s="38" t="str">
        <f t="shared" si="56"/>
        <v/>
      </c>
      <c r="S667" s="38" t="str">
        <f t="shared" ref="S667:T667" si="675">S666</f>
        <v>15 Juni sampai dengan 31 Agustus 2026</v>
      </c>
      <c r="T667" s="38" t="str">
        <f t="shared" si="675"/>
        <v>31 Agustus 2026</v>
      </c>
      <c r="U667" s="46"/>
      <c r="V667" s="46"/>
      <c r="W667" s="42"/>
      <c r="X667" s="42"/>
      <c r="Y667" s="42"/>
      <c r="Z667" s="42"/>
    </row>
    <row r="668" ht="15.75" customHeight="1">
      <c r="A668" s="36" t="s">
        <v>5730</v>
      </c>
      <c r="B668" s="43"/>
      <c r="C668" s="44"/>
      <c r="D668" s="47"/>
      <c r="E668" s="47"/>
      <c r="F668" s="39" t="str">
        <f t="shared" si="2"/>
        <v>PETUGAS.0667/SPK/SE/PPL/3172/2026</v>
      </c>
      <c r="G668" s="45"/>
      <c r="H668" s="39" t="str">
        <f>VLOOKUP(G668,'MITRA (REFERENSI)'!$A:$Z,16,FALSE)</f>
        <v>#N/A</v>
      </c>
      <c r="I668" s="39" t="str">
        <f>VLOOKUP(G668,'MITRA (REFERENSI)'!$A:$Z,25,FALSE)</f>
        <v>#N/A</v>
      </c>
      <c r="J668" s="38" t="str">
        <f>VLOOKUP(G668,'MITRA (REFERENSI)'!$A:$Z,26,FALSE)</f>
        <v>#N/A</v>
      </c>
      <c r="K668" s="38" t="str">
        <f>VLOOKUP(G668,'MITRA (REFERENSI)'!$A:$Z,15,FALSE)</f>
        <v>#N/A</v>
      </c>
      <c r="L668" s="38" t="str">
        <f>VLOOKUP(G668,'MITRA (REFERENSI)'!$A:$Z,15,FALSE)</f>
        <v>#N/A</v>
      </c>
      <c r="M668" s="38" t="str">
        <f>IF(B668=1,'KELAS (REFERENSI)'!M668,IF(B668=2,'KELAS (REFERENSI)'!M683,IF(B668=3,'KELAS (REFERENSI)'!M698,IF(B668=4,'KELAS (REFERENSI)'!M713,""))))</f>
        <v/>
      </c>
      <c r="N668" s="38" t="str">
        <f>IF(B668=1,'KELAS (REFERENSI)'!N668,IF(B668=2,'KELAS (REFERENSI)'!N683,IF(B668=3,'KELAS (REFERENSI)'!N698,IF(B668=4,'KELAS (REFERENSI)'!N713,""))))</f>
        <v/>
      </c>
      <c r="O668" s="38" t="str">
        <f>IF(B668=1,'KELAS (REFERENSI)'!O668,IF(B668=2,'KELAS (REFERENSI)'!O683,IF(B668=3,'KELAS (REFERENSI)'!O698,IF(B668=4,'KELAS (REFERENSI)'!O713,""))))</f>
        <v/>
      </c>
      <c r="P668" s="38" t="str">
        <f>IF(B668=1,'KELAS (REFERENSI)'!P668,IF(B668=2,'KELAS (REFERENSI)'!P683,IF(B668=3,'KELAS (REFERENSI)'!P698,IF(B668=4,'KELAS (REFERENSI)'!P713,""))))</f>
        <v/>
      </c>
      <c r="Q668" s="38" t="str">
        <f t="shared" si="4"/>
        <v>BPS Kota Jakarta Timur</v>
      </c>
      <c r="R668" s="38" t="str">
        <f t="shared" si="56"/>
        <v/>
      </c>
      <c r="S668" s="38" t="str">
        <f t="shared" ref="S668:T668" si="676">S667</f>
        <v>15 Juni sampai dengan 31 Agustus 2026</v>
      </c>
      <c r="T668" s="38" t="str">
        <f t="shared" si="676"/>
        <v>31 Agustus 2026</v>
      </c>
      <c r="U668" s="46"/>
      <c r="V668" s="46"/>
      <c r="W668" s="42"/>
      <c r="X668" s="42"/>
      <c r="Y668" s="42"/>
      <c r="Z668" s="42"/>
    </row>
    <row r="669" ht="15.75" customHeight="1">
      <c r="A669" s="36" t="s">
        <v>5731</v>
      </c>
      <c r="B669" s="43"/>
      <c r="C669" s="44"/>
      <c r="D669" s="47"/>
      <c r="E669" s="47"/>
      <c r="F669" s="39" t="str">
        <f t="shared" si="2"/>
        <v>PETUGAS.0668/SPK/SE/PPL/3172/2026</v>
      </c>
      <c r="G669" s="45"/>
      <c r="H669" s="39" t="str">
        <f>VLOOKUP(G669,'MITRA (REFERENSI)'!$A:$Z,16,FALSE)</f>
        <v>#N/A</v>
      </c>
      <c r="I669" s="39" t="str">
        <f>VLOOKUP(G669,'MITRA (REFERENSI)'!$A:$Z,25,FALSE)</f>
        <v>#N/A</v>
      </c>
      <c r="J669" s="38" t="str">
        <f>VLOOKUP(G669,'MITRA (REFERENSI)'!$A:$Z,26,FALSE)</f>
        <v>#N/A</v>
      </c>
      <c r="K669" s="38" t="str">
        <f>VLOOKUP(G669,'MITRA (REFERENSI)'!$A:$Z,15,FALSE)</f>
        <v>#N/A</v>
      </c>
      <c r="L669" s="38" t="str">
        <f>VLOOKUP(G669,'MITRA (REFERENSI)'!$A:$Z,15,FALSE)</f>
        <v>#N/A</v>
      </c>
      <c r="M669" s="38" t="str">
        <f>IF(B669=1,'KELAS (REFERENSI)'!M669,IF(B669=2,'KELAS (REFERENSI)'!M684,IF(B669=3,'KELAS (REFERENSI)'!M699,IF(B669=4,'KELAS (REFERENSI)'!M714,""))))</f>
        <v/>
      </c>
      <c r="N669" s="38" t="str">
        <f>IF(B669=1,'KELAS (REFERENSI)'!N669,IF(B669=2,'KELAS (REFERENSI)'!N684,IF(B669=3,'KELAS (REFERENSI)'!N699,IF(B669=4,'KELAS (REFERENSI)'!N714,""))))</f>
        <v/>
      </c>
      <c r="O669" s="38" t="str">
        <f>IF(B669=1,'KELAS (REFERENSI)'!O669,IF(B669=2,'KELAS (REFERENSI)'!O684,IF(B669=3,'KELAS (REFERENSI)'!O699,IF(B669=4,'KELAS (REFERENSI)'!O714,""))))</f>
        <v/>
      </c>
      <c r="P669" s="38" t="str">
        <f>IF(B669=1,'KELAS (REFERENSI)'!P669,IF(B669=2,'KELAS (REFERENSI)'!P684,IF(B669=3,'KELAS (REFERENSI)'!P699,IF(B669=4,'KELAS (REFERENSI)'!P714,""))))</f>
        <v/>
      </c>
      <c r="Q669" s="38" t="str">
        <f t="shared" si="4"/>
        <v>BPS Kota Jakarta Timur</v>
      </c>
      <c r="R669" s="38" t="str">
        <f t="shared" si="56"/>
        <v/>
      </c>
      <c r="S669" s="38" t="str">
        <f t="shared" ref="S669:T669" si="677">S668</f>
        <v>15 Juni sampai dengan 31 Agustus 2026</v>
      </c>
      <c r="T669" s="38" t="str">
        <f t="shared" si="677"/>
        <v>31 Agustus 2026</v>
      </c>
      <c r="U669" s="46"/>
      <c r="V669" s="46"/>
      <c r="W669" s="42"/>
      <c r="X669" s="42"/>
      <c r="Y669" s="42"/>
      <c r="Z669" s="42"/>
    </row>
    <row r="670" ht="15.75" customHeight="1">
      <c r="A670" s="36" t="s">
        <v>5732</v>
      </c>
      <c r="B670" s="43"/>
      <c r="C670" s="44"/>
      <c r="D670" s="47"/>
      <c r="E670" s="47"/>
      <c r="F670" s="39" t="str">
        <f t="shared" si="2"/>
        <v>PETUGAS.0669/SPK/SE/PPL/3172/2026</v>
      </c>
      <c r="G670" s="45"/>
      <c r="H670" s="39" t="str">
        <f>VLOOKUP(G670,'MITRA (REFERENSI)'!$A:$Z,16,FALSE)</f>
        <v>#N/A</v>
      </c>
      <c r="I670" s="39" t="str">
        <f>VLOOKUP(G670,'MITRA (REFERENSI)'!$A:$Z,25,FALSE)</f>
        <v>#N/A</v>
      </c>
      <c r="J670" s="38" t="str">
        <f>VLOOKUP(G670,'MITRA (REFERENSI)'!$A:$Z,26,FALSE)</f>
        <v>#N/A</v>
      </c>
      <c r="K670" s="38" t="str">
        <f>VLOOKUP(G670,'MITRA (REFERENSI)'!$A:$Z,15,FALSE)</f>
        <v>#N/A</v>
      </c>
      <c r="L670" s="38" t="str">
        <f>VLOOKUP(G670,'MITRA (REFERENSI)'!$A:$Z,15,FALSE)</f>
        <v>#N/A</v>
      </c>
      <c r="M670" s="38" t="str">
        <f>IF(B670=1,'KELAS (REFERENSI)'!M670,IF(B670=2,'KELAS (REFERENSI)'!M685,IF(B670=3,'KELAS (REFERENSI)'!M700,IF(B670=4,'KELAS (REFERENSI)'!M715,""))))</f>
        <v/>
      </c>
      <c r="N670" s="38" t="str">
        <f>IF(B670=1,'KELAS (REFERENSI)'!N670,IF(B670=2,'KELAS (REFERENSI)'!N685,IF(B670=3,'KELAS (REFERENSI)'!N700,IF(B670=4,'KELAS (REFERENSI)'!N715,""))))</f>
        <v/>
      </c>
      <c r="O670" s="38" t="str">
        <f>IF(B670=1,'KELAS (REFERENSI)'!O670,IF(B670=2,'KELAS (REFERENSI)'!O685,IF(B670=3,'KELAS (REFERENSI)'!O700,IF(B670=4,'KELAS (REFERENSI)'!O715,""))))</f>
        <v/>
      </c>
      <c r="P670" s="38" t="str">
        <f>IF(B670=1,'KELAS (REFERENSI)'!P670,IF(B670=2,'KELAS (REFERENSI)'!P685,IF(B670=3,'KELAS (REFERENSI)'!P700,IF(B670=4,'KELAS (REFERENSI)'!P715,""))))</f>
        <v/>
      </c>
      <c r="Q670" s="38" t="str">
        <f t="shared" si="4"/>
        <v>BPS Kota Jakarta Timur</v>
      </c>
      <c r="R670" s="38" t="str">
        <f t="shared" si="56"/>
        <v/>
      </c>
      <c r="S670" s="38" t="str">
        <f t="shared" ref="S670:T670" si="678">S669</f>
        <v>15 Juni sampai dengan 31 Agustus 2026</v>
      </c>
      <c r="T670" s="38" t="str">
        <f t="shared" si="678"/>
        <v>31 Agustus 2026</v>
      </c>
      <c r="U670" s="46"/>
      <c r="V670" s="46"/>
      <c r="W670" s="42"/>
      <c r="X670" s="42"/>
      <c r="Y670" s="42"/>
      <c r="Z670" s="42"/>
    </row>
    <row r="671" ht="15.75" customHeight="1">
      <c r="A671" s="36" t="s">
        <v>5733</v>
      </c>
      <c r="B671" s="43"/>
      <c r="C671" s="44"/>
      <c r="D671" s="47"/>
      <c r="E671" s="47"/>
      <c r="F671" s="39" t="str">
        <f t="shared" si="2"/>
        <v>PETUGAS.0670/SPK/SE/PPL/3172/2026</v>
      </c>
      <c r="G671" s="45"/>
      <c r="H671" s="39" t="str">
        <f>VLOOKUP(G671,'MITRA (REFERENSI)'!$A:$Z,16,FALSE)</f>
        <v>#N/A</v>
      </c>
      <c r="I671" s="39" t="str">
        <f>VLOOKUP(G671,'MITRA (REFERENSI)'!$A:$Z,25,FALSE)</f>
        <v>#N/A</v>
      </c>
      <c r="J671" s="38" t="str">
        <f>VLOOKUP(G671,'MITRA (REFERENSI)'!$A:$Z,26,FALSE)</f>
        <v>#N/A</v>
      </c>
      <c r="K671" s="38" t="str">
        <f>VLOOKUP(G671,'MITRA (REFERENSI)'!$A:$Z,15,FALSE)</f>
        <v>#N/A</v>
      </c>
      <c r="L671" s="38" t="str">
        <f>VLOOKUP(G671,'MITRA (REFERENSI)'!$A:$Z,15,FALSE)</f>
        <v>#N/A</v>
      </c>
      <c r="M671" s="38" t="str">
        <f>IF(B671=1,'KELAS (REFERENSI)'!M671,IF(B671=2,'KELAS (REFERENSI)'!M686,IF(B671=3,'KELAS (REFERENSI)'!M701,IF(B671=4,'KELAS (REFERENSI)'!M716,""))))</f>
        <v/>
      </c>
      <c r="N671" s="38" t="str">
        <f>IF(B671=1,'KELAS (REFERENSI)'!N671,IF(B671=2,'KELAS (REFERENSI)'!N686,IF(B671=3,'KELAS (REFERENSI)'!N701,IF(B671=4,'KELAS (REFERENSI)'!N716,""))))</f>
        <v/>
      </c>
      <c r="O671" s="38" t="str">
        <f>IF(B671=1,'KELAS (REFERENSI)'!O671,IF(B671=2,'KELAS (REFERENSI)'!O686,IF(B671=3,'KELAS (REFERENSI)'!O701,IF(B671=4,'KELAS (REFERENSI)'!O716,""))))</f>
        <v/>
      </c>
      <c r="P671" s="38" t="str">
        <f>IF(B671=1,'KELAS (REFERENSI)'!P671,IF(B671=2,'KELAS (REFERENSI)'!P686,IF(B671=3,'KELAS (REFERENSI)'!P701,IF(B671=4,'KELAS (REFERENSI)'!P716,""))))</f>
        <v/>
      </c>
      <c r="Q671" s="38" t="str">
        <f t="shared" si="4"/>
        <v>BPS Kota Jakarta Timur</v>
      </c>
      <c r="R671" s="38" t="str">
        <f t="shared" si="56"/>
        <v/>
      </c>
      <c r="S671" s="38" t="str">
        <f t="shared" ref="S671:T671" si="679">S670</f>
        <v>15 Juni sampai dengan 31 Agustus 2026</v>
      </c>
      <c r="T671" s="38" t="str">
        <f t="shared" si="679"/>
        <v>31 Agustus 2026</v>
      </c>
      <c r="U671" s="46"/>
      <c r="V671" s="46"/>
      <c r="W671" s="42"/>
      <c r="X671" s="42"/>
      <c r="Y671" s="42"/>
      <c r="Z671" s="42"/>
    </row>
    <row r="672" ht="15.75" customHeight="1">
      <c r="A672" s="36" t="s">
        <v>5734</v>
      </c>
      <c r="B672" s="43"/>
      <c r="C672" s="44"/>
      <c r="D672" s="47"/>
      <c r="E672" s="47"/>
      <c r="F672" s="39" t="str">
        <f t="shared" si="2"/>
        <v>PETUGAS.0671/SPK/SE/PPL/3172/2026</v>
      </c>
      <c r="G672" s="45"/>
      <c r="H672" s="39" t="str">
        <f>VLOOKUP(G672,'MITRA (REFERENSI)'!$A:$Z,16,FALSE)</f>
        <v>#N/A</v>
      </c>
      <c r="I672" s="39" t="str">
        <f>VLOOKUP(G672,'MITRA (REFERENSI)'!$A:$Z,25,FALSE)</f>
        <v>#N/A</v>
      </c>
      <c r="J672" s="38" t="str">
        <f>VLOOKUP(G672,'MITRA (REFERENSI)'!$A:$Z,26,FALSE)</f>
        <v>#N/A</v>
      </c>
      <c r="K672" s="38" t="str">
        <f>VLOOKUP(G672,'MITRA (REFERENSI)'!$A:$Z,15,FALSE)</f>
        <v>#N/A</v>
      </c>
      <c r="L672" s="38" t="str">
        <f>VLOOKUP(G672,'MITRA (REFERENSI)'!$A:$Z,15,FALSE)</f>
        <v>#N/A</v>
      </c>
      <c r="M672" s="38" t="str">
        <f>IF(B672=1,'KELAS (REFERENSI)'!M672,IF(B672=2,'KELAS (REFERENSI)'!M687,IF(B672=3,'KELAS (REFERENSI)'!M702,IF(B672=4,'KELAS (REFERENSI)'!M717,""))))</f>
        <v/>
      </c>
      <c r="N672" s="38" t="str">
        <f>IF(B672=1,'KELAS (REFERENSI)'!N672,IF(B672=2,'KELAS (REFERENSI)'!N687,IF(B672=3,'KELAS (REFERENSI)'!N702,IF(B672=4,'KELAS (REFERENSI)'!N717,""))))</f>
        <v/>
      </c>
      <c r="O672" s="38" t="str">
        <f>IF(B672=1,'KELAS (REFERENSI)'!O672,IF(B672=2,'KELAS (REFERENSI)'!O687,IF(B672=3,'KELAS (REFERENSI)'!O702,IF(B672=4,'KELAS (REFERENSI)'!O717,""))))</f>
        <v/>
      </c>
      <c r="P672" s="38" t="str">
        <f>IF(B672=1,'KELAS (REFERENSI)'!P672,IF(B672=2,'KELAS (REFERENSI)'!P687,IF(B672=3,'KELAS (REFERENSI)'!P702,IF(B672=4,'KELAS (REFERENSI)'!P717,""))))</f>
        <v/>
      </c>
      <c r="Q672" s="38" t="str">
        <f t="shared" si="4"/>
        <v>BPS Kota Jakarta Timur</v>
      </c>
      <c r="R672" s="38" t="str">
        <f t="shared" si="56"/>
        <v/>
      </c>
      <c r="S672" s="38" t="str">
        <f t="shared" ref="S672:T672" si="680">S671</f>
        <v>15 Juni sampai dengan 31 Agustus 2026</v>
      </c>
      <c r="T672" s="38" t="str">
        <f t="shared" si="680"/>
        <v>31 Agustus 2026</v>
      </c>
      <c r="U672" s="46"/>
      <c r="V672" s="46"/>
      <c r="W672" s="42"/>
      <c r="X672" s="42"/>
      <c r="Y672" s="42"/>
      <c r="Z672" s="42"/>
    </row>
    <row r="673" ht="15.75" customHeight="1">
      <c r="A673" s="36" t="s">
        <v>5735</v>
      </c>
      <c r="B673" s="43"/>
      <c r="C673" s="44"/>
      <c r="D673" s="47"/>
      <c r="E673" s="47"/>
      <c r="F673" s="39" t="str">
        <f t="shared" si="2"/>
        <v>PETUGAS.0672/SPK/SE/PPL/3172/2026</v>
      </c>
      <c r="G673" s="45"/>
      <c r="H673" s="39" t="str">
        <f>VLOOKUP(G673,'MITRA (REFERENSI)'!$A:$Z,16,FALSE)</f>
        <v>#N/A</v>
      </c>
      <c r="I673" s="39" t="str">
        <f>VLOOKUP(G673,'MITRA (REFERENSI)'!$A:$Z,25,FALSE)</f>
        <v>#N/A</v>
      </c>
      <c r="J673" s="38" t="str">
        <f>VLOOKUP(G673,'MITRA (REFERENSI)'!$A:$Z,26,FALSE)</f>
        <v>#N/A</v>
      </c>
      <c r="K673" s="38" t="str">
        <f>VLOOKUP(G673,'MITRA (REFERENSI)'!$A:$Z,15,FALSE)</f>
        <v>#N/A</v>
      </c>
      <c r="L673" s="38" t="str">
        <f>VLOOKUP(G673,'MITRA (REFERENSI)'!$A:$Z,15,FALSE)</f>
        <v>#N/A</v>
      </c>
      <c r="M673" s="38" t="str">
        <f>IF(B673=1,'KELAS (REFERENSI)'!M673,IF(B673=2,'KELAS (REFERENSI)'!M688,IF(B673=3,'KELAS (REFERENSI)'!M703,IF(B673=4,'KELAS (REFERENSI)'!M718,""))))</f>
        <v/>
      </c>
      <c r="N673" s="38" t="str">
        <f>IF(B673=1,'KELAS (REFERENSI)'!N673,IF(B673=2,'KELAS (REFERENSI)'!N688,IF(B673=3,'KELAS (REFERENSI)'!N703,IF(B673=4,'KELAS (REFERENSI)'!N718,""))))</f>
        <v/>
      </c>
      <c r="O673" s="38" t="str">
        <f>IF(B673=1,'KELAS (REFERENSI)'!O673,IF(B673=2,'KELAS (REFERENSI)'!O688,IF(B673=3,'KELAS (REFERENSI)'!O703,IF(B673=4,'KELAS (REFERENSI)'!O718,""))))</f>
        <v/>
      </c>
      <c r="P673" s="38" t="str">
        <f>IF(B673=1,'KELAS (REFERENSI)'!P673,IF(B673=2,'KELAS (REFERENSI)'!P688,IF(B673=3,'KELAS (REFERENSI)'!P703,IF(B673=4,'KELAS (REFERENSI)'!P718,""))))</f>
        <v/>
      </c>
      <c r="Q673" s="38" t="str">
        <f t="shared" si="4"/>
        <v>BPS Kota Jakarta Timur</v>
      </c>
      <c r="R673" s="38" t="str">
        <f t="shared" si="56"/>
        <v/>
      </c>
      <c r="S673" s="38" t="str">
        <f t="shared" ref="S673:T673" si="681">S672</f>
        <v>15 Juni sampai dengan 31 Agustus 2026</v>
      </c>
      <c r="T673" s="38" t="str">
        <f t="shared" si="681"/>
        <v>31 Agustus 2026</v>
      </c>
      <c r="U673" s="46"/>
      <c r="V673" s="46"/>
      <c r="W673" s="42"/>
      <c r="X673" s="42"/>
      <c r="Y673" s="42"/>
      <c r="Z673" s="42"/>
    </row>
    <row r="674" ht="15.75" customHeight="1">
      <c r="A674" s="36" t="s">
        <v>5736</v>
      </c>
      <c r="B674" s="43"/>
      <c r="C674" s="44"/>
      <c r="D674" s="47"/>
      <c r="E674" s="47"/>
      <c r="F674" s="39" t="str">
        <f t="shared" si="2"/>
        <v>PETUGAS.0673/SPK/SE/PPL/3172/2026</v>
      </c>
      <c r="G674" s="45"/>
      <c r="H674" s="39" t="str">
        <f>VLOOKUP(G674,'MITRA (REFERENSI)'!$A:$Z,16,FALSE)</f>
        <v>#N/A</v>
      </c>
      <c r="I674" s="39" t="str">
        <f>VLOOKUP(G674,'MITRA (REFERENSI)'!$A:$Z,25,FALSE)</f>
        <v>#N/A</v>
      </c>
      <c r="J674" s="38" t="str">
        <f>VLOOKUP(G674,'MITRA (REFERENSI)'!$A:$Z,26,FALSE)</f>
        <v>#N/A</v>
      </c>
      <c r="K674" s="38" t="str">
        <f>VLOOKUP(G674,'MITRA (REFERENSI)'!$A:$Z,15,FALSE)</f>
        <v>#N/A</v>
      </c>
      <c r="L674" s="38" t="str">
        <f>VLOOKUP(G674,'MITRA (REFERENSI)'!$A:$Z,15,FALSE)</f>
        <v>#N/A</v>
      </c>
      <c r="M674" s="38" t="str">
        <f>IF(B674=1,'KELAS (REFERENSI)'!M674,IF(B674=2,'KELAS (REFERENSI)'!M689,IF(B674=3,'KELAS (REFERENSI)'!M704,IF(B674=4,'KELAS (REFERENSI)'!M719,""))))</f>
        <v/>
      </c>
      <c r="N674" s="38" t="str">
        <f>IF(B674=1,'KELAS (REFERENSI)'!N674,IF(B674=2,'KELAS (REFERENSI)'!N689,IF(B674=3,'KELAS (REFERENSI)'!N704,IF(B674=4,'KELAS (REFERENSI)'!N719,""))))</f>
        <v/>
      </c>
      <c r="O674" s="38" t="str">
        <f>IF(B674=1,'KELAS (REFERENSI)'!O674,IF(B674=2,'KELAS (REFERENSI)'!O689,IF(B674=3,'KELAS (REFERENSI)'!O704,IF(B674=4,'KELAS (REFERENSI)'!O719,""))))</f>
        <v/>
      </c>
      <c r="P674" s="38" t="str">
        <f>IF(B674=1,'KELAS (REFERENSI)'!P674,IF(B674=2,'KELAS (REFERENSI)'!P689,IF(B674=3,'KELAS (REFERENSI)'!P704,IF(B674=4,'KELAS (REFERENSI)'!P719,""))))</f>
        <v/>
      </c>
      <c r="Q674" s="38" t="str">
        <f t="shared" si="4"/>
        <v>BPS Kota Jakarta Timur</v>
      </c>
      <c r="R674" s="38" t="str">
        <f t="shared" si="56"/>
        <v/>
      </c>
      <c r="S674" s="38" t="str">
        <f t="shared" ref="S674:T674" si="682">S673</f>
        <v>15 Juni sampai dengan 31 Agustus 2026</v>
      </c>
      <c r="T674" s="38" t="str">
        <f t="shared" si="682"/>
        <v>31 Agustus 2026</v>
      </c>
      <c r="U674" s="46"/>
      <c r="V674" s="46"/>
      <c r="W674" s="42"/>
      <c r="X674" s="42"/>
      <c r="Y674" s="42"/>
      <c r="Z674" s="42"/>
    </row>
    <row r="675" ht="15.75" customHeight="1">
      <c r="A675" s="36" t="s">
        <v>5737</v>
      </c>
      <c r="B675" s="43"/>
      <c r="C675" s="44"/>
      <c r="D675" s="47"/>
      <c r="E675" s="47"/>
      <c r="F675" s="39" t="str">
        <f t="shared" si="2"/>
        <v>PETUGAS.0674/SPK/SE/PPL/3172/2026</v>
      </c>
      <c r="G675" s="45"/>
      <c r="H675" s="39" t="str">
        <f>VLOOKUP(G675,'MITRA (REFERENSI)'!$A:$Z,16,FALSE)</f>
        <v>#N/A</v>
      </c>
      <c r="I675" s="39" t="str">
        <f>VLOOKUP(G675,'MITRA (REFERENSI)'!$A:$Z,25,FALSE)</f>
        <v>#N/A</v>
      </c>
      <c r="J675" s="38" t="str">
        <f>VLOOKUP(G675,'MITRA (REFERENSI)'!$A:$Z,26,FALSE)</f>
        <v>#N/A</v>
      </c>
      <c r="K675" s="38" t="str">
        <f>VLOOKUP(G675,'MITRA (REFERENSI)'!$A:$Z,15,FALSE)</f>
        <v>#N/A</v>
      </c>
      <c r="L675" s="38" t="str">
        <f>VLOOKUP(G675,'MITRA (REFERENSI)'!$A:$Z,15,FALSE)</f>
        <v>#N/A</v>
      </c>
      <c r="M675" s="38" t="str">
        <f>IF(B675=1,'KELAS (REFERENSI)'!M675,IF(B675=2,'KELAS (REFERENSI)'!M690,IF(B675=3,'KELAS (REFERENSI)'!M705,IF(B675=4,'KELAS (REFERENSI)'!M720,""))))</f>
        <v/>
      </c>
      <c r="N675" s="38" t="str">
        <f>IF(B675=1,'KELAS (REFERENSI)'!N675,IF(B675=2,'KELAS (REFERENSI)'!N690,IF(B675=3,'KELAS (REFERENSI)'!N705,IF(B675=4,'KELAS (REFERENSI)'!N720,""))))</f>
        <v/>
      </c>
      <c r="O675" s="38" t="str">
        <f>IF(B675=1,'KELAS (REFERENSI)'!O675,IF(B675=2,'KELAS (REFERENSI)'!O690,IF(B675=3,'KELAS (REFERENSI)'!O705,IF(B675=4,'KELAS (REFERENSI)'!O720,""))))</f>
        <v/>
      </c>
      <c r="P675" s="38" t="str">
        <f>IF(B675=1,'KELAS (REFERENSI)'!P675,IF(B675=2,'KELAS (REFERENSI)'!P690,IF(B675=3,'KELAS (REFERENSI)'!P705,IF(B675=4,'KELAS (REFERENSI)'!P720,""))))</f>
        <v/>
      </c>
      <c r="Q675" s="38" t="str">
        <f t="shared" si="4"/>
        <v>BPS Kota Jakarta Timur</v>
      </c>
      <c r="R675" s="38" t="str">
        <f t="shared" si="56"/>
        <v/>
      </c>
      <c r="S675" s="38" t="str">
        <f t="shared" ref="S675:T675" si="683">S674</f>
        <v>15 Juni sampai dengan 31 Agustus 2026</v>
      </c>
      <c r="T675" s="38" t="str">
        <f t="shared" si="683"/>
        <v>31 Agustus 2026</v>
      </c>
      <c r="U675" s="46"/>
      <c r="V675" s="46"/>
      <c r="W675" s="42"/>
      <c r="X675" s="42"/>
      <c r="Y675" s="42"/>
      <c r="Z675" s="42"/>
    </row>
    <row r="676" ht="15.75" customHeight="1">
      <c r="A676" s="36" t="s">
        <v>5738</v>
      </c>
      <c r="B676" s="43"/>
      <c r="C676" s="44"/>
      <c r="D676" s="47"/>
      <c r="E676" s="47"/>
      <c r="F676" s="39" t="str">
        <f t="shared" si="2"/>
        <v>PETUGAS.0675/SPK/SE/PPL/3172/2026</v>
      </c>
      <c r="G676" s="45"/>
      <c r="H676" s="39" t="str">
        <f>VLOOKUP(G676,'MITRA (REFERENSI)'!$A:$Z,16,FALSE)</f>
        <v>#N/A</v>
      </c>
      <c r="I676" s="39" t="str">
        <f>VLOOKUP(G676,'MITRA (REFERENSI)'!$A:$Z,25,FALSE)</f>
        <v>#N/A</v>
      </c>
      <c r="J676" s="38" t="str">
        <f>VLOOKUP(G676,'MITRA (REFERENSI)'!$A:$Z,26,FALSE)</f>
        <v>#N/A</v>
      </c>
      <c r="K676" s="38" t="str">
        <f>VLOOKUP(G676,'MITRA (REFERENSI)'!$A:$Z,15,FALSE)</f>
        <v>#N/A</v>
      </c>
      <c r="L676" s="38" t="str">
        <f>VLOOKUP(G676,'MITRA (REFERENSI)'!$A:$Z,15,FALSE)</f>
        <v>#N/A</v>
      </c>
      <c r="M676" s="38" t="str">
        <f>IF(B676=1,'KELAS (REFERENSI)'!M676,IF(B676=2,'KELAS (REFERENSI)'!M691,IF(B676=3,'KELAS (REFERENSI)'!M706,IF(B676=4,'KELAS (REFERENSI)'!M721,""))))</f>
        <v/>
      </c>
      <c r="N676" s="38" t="str">
        <f>IF(B676=1,'KELAS (REFERENSI)'!N676,IF(B676=2,'KELAS (REFERENSI)'!N691,IF(B676=3,'KELAS (REFERENSI)'!N706,IF(B676=4,'KELAS (REFERENSI)'!N721,""))))</f>
        <v/>
      </c>
      <c r="O676" s="38" t="str">
        <f>IF(B676=1,'KELAS (REFERENSI)'!O676,IF(B676=2,'KELAS (REFERENSI)'!O691,IF(B676=3,'KELAS (REFERENSI)'!O706,IF(B676=4,'KELAS (REFERENSI)'!O721,""))))</f>
        <v/>
      </c>
      <c r="P676" s="38" t="str">
        <f>IF(B676=1,'KELAS (REFERENSI)'!P676,IF(B676=2,'KELAS (REFERENSI)'!P691,IF(B676=3,'KELAS (REFERENSI)'!P706,IF(B676=4,'KELAS (REFERENSI)'!P721,""))))</f>
        <v/>
      </c>
      <c r="Q676" s="38" t="str">
        <f t="shared" si="4"/>
        <v>BPS Kota Jakarta Timur</v>
      </c>
      <c r="R676" s="38" t="str">
        <f t="shared" si="56"/>
        <v/>
      </c>
      <c r="S676" s="38" t="str">
        <f t="shared" ref="S676:T676" si="684">S675</f>
        <v>15 Juni sampai dengan 31 Agustus 2026</v>
      </c>
      <c r="T676" s="38" t="str">
        <f t="shared" si="684"/>
        <v>31 Agustus 2026</v>
      </c>
      <c r="U676" s="46"/>
      <c r="V676" s="46"/>
      <c r="W676" s="42"/>
      <c r="X676" s="42"/>
      <c r="Y676" s="42"/>
      <c r="Z676" s="42"/>
    </row>
    <row r="677" ht="15.75" customHeight="1">
      <c r="A677" s="36" t="s">
        <v>5739</v>
      </c>
      <c r="B677" s="43"/>
      <c r="C677" s="44"/>
      <c r="D677" s="47"/>
      <c r="E677" s="47"/>
      <c r="F677" s="39" t="str">
        <f t="shared" si="2"/>
        <v>PETUGAS.0676/SPK/SE/PPL/3172/2026</v>
      </c>
      <c r="G677" s="45"/>
      <c r="H677" s="39" t="str">
        <f>VLOOKUP(G677,'MITRA (REFERENSI)'!$A:$Z,16,FALSE)</f>
        <v>#N/A</v>
      </c>
      <c r="I677" s="39" t="str">
        <f>VLOOKUP(G677,'MITRA (REFERENSI)'!$A:$Z,25,FALSE)</f>
        <v>#N/A</v>
      </c>
      <c r="J677" s="38" t="str">
        <f>VLOOKUP(G677,'MITRA (REFERENSI)'!$A:$Z,26,FALSE)</f>
        <v>#N/A</v>
      </c>
      <c r="K677" s="38" t="str">
        <f>VLOOKUP(G677,'MITRA (REFERENSI)'!$A:$Z,15,FALSE)</f>
        <v>#N/A</v>
      </c>
      <c r="L677" s="38" t="str">
        <f>VLOOKUP(G677,'MITRA (REFERENSI)'!$A:$Z,15,FALSE)</f>
        <v>#N/A</v>
      </c>
      <c r="M677" s="38" t="str">
        <f>IF(B677=1,'KELAS (REFERENSI)'!M677,IF(B677=2,'KELAS (REFERENSI)'!M692,IF(B677=3,'KELAS (REFERENSI)'!M707,IF(B677=4,'KELAS (REFERENSI)'!M722,""))))</f>
        <v/>
      </c>
      <c r="N677" s="38" t="str">
        <f>IF(B677=1,'KELAS (REFERENSI)'!N677,IF(B677=2,'KELAS (REFERENSI)'!N692,IF(B677=3,'KELAS (REFERENSI)'!N707,IF(B677=4,'KELAS (REFERENSI)'!N722,""))))</f>
        <v/>
      </c>
      <c r="O677" s="38" t="str">
        <f>IF(B677=1,'KELAS (REFERENSI)'!O677,IF(B677=2,'KELAS (REFERENSI)'!O692,IF(B677=3,'KELAS (REFERENSI)'!O707,IF(B677=4,'KELAS (REFERENSI)'!O722,""))))</f>
        <v/>
      </c>
      <c r="P677" s="38" t="str">
        <f>IF(B677=1,'KELAS (REFERENSI)'!P677,IF(B677=2,'KELAS (REFERENSI)'!P692,IF(B677=3,'KELAS (REFERENSI)'!P707,IF(B677=4,'KELAS (REFERENSI)'!P722,""))))</f>
        <v/>
      </c>
      <c r="Q677" s="38" t="str">
        <f t="shared" si="4"/>
        <v>BPS Kota Jakarta Timur</v>
      </c>
      <c r="R677" s="38" t="str">
        <f t="shared" si="56"/>
        <v/>
      </c>
      <c r="S677" s="38" t="str">
        <f t="shared" ref="S677:T677" si="685">S676</f>
        <v>15 Juni sampai dengan 31 Agustus 2026</v>
      </c>
      <c r="T677" s="38" t="str">
        <f t="shared" si="685"/>
        <v>31 Agustus 2026</v>
      </c>
      <c r="U677" s="46"/>
      <c r="V677" s="46"/>
      <c r="W677" s="42"/>
      <c r="X677" s="42"/>
      <c r="Y677" s="42"/>
      <c r="Z677" s="42"/>
    </row>
    <row r="678" ht="15.75" customHeight="1">
      <c r="A678" s="36" t="s">
        <v>5740</v>
      </c>
      <c r="B678" s="43"/>
      <c r="C678" s="44"/>
      <c r="D678" s="47"/>
      <c r="E678" s="47"/>
      <c r="F678" s="39" t="str">
        <f t="shared" si="2"/>
        <v>PETUGAS.0677/SPK/SE/PPL/3172/2026</v>
      </c>
      <c r="G678" s="45"/>
      <c r="H678" s="39" t="str">
        <f>VLOOKUP(G678,'MITRA (REFERENSI)'!$A:$Z,16,FALSE)</f>
        <v>#N/A</v>
      </c>
      <c r="I678" s="39" t="str">
        <f>VLOOKUP(G678,'MITRA (REFERENSI)'!$A:$Z,25,FALSE)</f>
        <v>#N/A</v>
      </c>
      <c r="J678" s="38" t="str">
        <f>VLOOKUP(G678,'MITRA (REFERENSI)'!$A:$Z,26,FALSE)</f>
        <v>#N/A</v>
      </c>
      <c r="K678" s="38" t="str">
        <f>VLOOKUP(G678,'MITRA (REFERENSI)'!$A:$Z,15,FALSE)</f>
        <v>#N/A</v>
      </c>
      <c r="L678" s="38" t="str">
        <f>VLOOKUP(G678,'MITRA (REFERENSI)'!$A:$Z,15,FALSE)</f>
        <v>#N/A</v>
      </c>
      <c r="M678" s="38" t="str">
        <f>IF(B678=1,'KELAS (REFERENSI)'!M678,IF(B678=2,'KELAS (REFERENSI)'!M693,IF(B678=3,'KELAS (REFERENSI)'!M708,IF(B678=4,'KELAS (REFERENSI)'!M723,""))))</f>
        <v/>
      </c>
      <c r="N678" s="38" t="str">
        <f>IF(B678=1,'KELAS (REFERENSI)'!N678,IF(B678=2,'KELAS (REFERENSI)'!N693,IF(B678=3,'KELAS (REFERENSI)'!N708,IF(B678=4,'KELAS (REFERENSI)'!N723,""))))</f>
        <v/>
      </c>
      <c r="O678" s="38" t="str">
        <f>IF(B678=1,'KELAS (REFERENSI)'!O678,IF(B678=2,'KELAS (REFERENSI)'!O693,IF(B678=3,'KELAS (REFERENSI)'!O708,IF(B678=4,'KELAS (REFERENSI)'!O723,""))))</f>
        <v/>
      </c>
      <c r="P678" s="38" t="str">
        <f>IF(B678=1,'KELAS (REFERENSI)'!P678,IF(B678=2,'KELAS (REFERENSI)'!P693,IF(B678=3,'KELAS (REFERENSI)'!P708,IF(B678=4,'KELAS (REFERENSI)'!P723,""))))</f>
        <v/>
      </c>
      <c r="Q678" s="38" t="str">
        <f t="shared" si="4"/>
        <v>BPS Kota Jakarta Timur</v>
      </c>
      <c r="R678" s="38" t="str">
        <f t="shared" si="56"/>
        <v/>
      </c>
      <c r="S678" s="38" t="str">
        <f t="shared" ref="S678:T678" si="686">S677</f>
        <v>15 Juni sampai dengan 31 Agustus 2026</v>
      </c>
      <c r="T678" s="38" t="str">
        <f t="shared" si="686"/>
        <v>31 Agustus 2026</v>
      </c>
      <c r="U678" s="46"/>
      <c r="V678" s="46"/>
      <c r="W678" s="42"/>
      <c r="X678" s="42"/>
      <c r="Y678" s="42"/>
      <c r="Z678" s="42"/>
    </row>
    <row r="679" ht="15.75" customHeight="1">
      <c r="A679" s="36" t="s">
        <v>5741</v>
      </c>
      <c r="B679" s="43"/>
      <c r="C679" s="44"/>
      <c r="D679" s="47"/>
      <c r="E679" s="47"/>
      <c r="F679" s="39" t="str">
        <f t="shared" si="2"/>
        <v>PETUGAS.0678/SPK/SE/PPL/3172/2026</v>
      </c>
      <c r="G679" s="45"/>
      <c r="H679" s="39" t="str">
        <f>VLOOKUP(G679,'MITRA (REFERENSI)'!$A:$Z,16,FALSE)</f>
        <v>#N/A</v>
      </c>
      <c r="I679" s="39" t="str">
        <f>VLOOKUP(G679,'MITRA (REFERENSI)'!$A:$Z,25,FALSE)</f>
        <v>#N/A</v>
      </c>
      <c r="J679" s="38" t="str">
        <f>VLOOKUP(G679,'MITRA (REFERENSI)'!$A:$Z,26,FALSE)</f>
        <v>#N/A</v>
      </c>
      <c r="K679" s="38" t="str">
        <f>VLOOKUP(G679,'MITRA (REFERENSI)'!$A:$Z,15,FALSE)</f>
        <v>#N/A</v>
      </c>
      <c r="L679" s="38" t="str">
        <f>VLOOKUP(G679,'MITRA (REFERENSI)'!$A:$Z,15,FALSE)</f>
        <v>#N/A</v>
      </c>
      <c r="M679" s="38" t="str">
        <f>IF(B679=1,'KELAS (REFERENSI)'!M679,IF(B679=2,'KELAS (REFERENSI)'!M694,IF(B679=3,'KELAS (REFERENSI)'!M709,IF(B679=4,'KELAS (REFERENSI)'!M724,""))))</f>
        <v/>
      </c>
      <c r="N679" s="38" t="str">
        <f>IF(B679=1,'KELAS (REFERENSI)'!N679,IF(B679=2,'KELAS (REFERENSI)'!N694,IF(B679=3,'KELAS (REFERENSI)'!N709,IF(B679=4,'KELAS (REFERENSI)'!N724,""))))</f>
        <v/>
      </c>
      <c r="O679" s="38" t="str">
        <f>IF(B679=1,'KELAS (REFERENSI)'!O679,IF(B679=2,'KELAS (REFERENSI)'!O694,IF(B679=3,'KELAS (REFERENSI)'!O709,IF(B679=4,'KELAS (REFERENSI)'!O724,""))))</f>
        <v/>
      </c>
      <c r="P679" s="38" t="str">
        <f>IF(B679=1,'KELAS (REFERENSI)'!P679,IF(B679=2,'KELAS (REFERENSI)'!P694,IF(B679=3,'KELAS (REFERENSI)'!P709,IF(B679=4,'KELAS (REFERENSI)'!P724,""))))</f>
        <v/>
      </c>
      <c r="Q679" s="38" t="str">
        <f t="shared" si="4"/>
        <v>BPS Kota Jakarta Timur</v>
      </c>
      <c r="R679" s="38" t="str">
        <f t="shared" si="56"/>
        <v/>
      </c>
      <c r="S679" s="38" t="str">
        <f t="shared" ref="S679:T679" si="687">S678</f>
        <v>15 Juni sampai dengan 31 Agustus 2026</v>
      </c>
      <c r="T679" s="38" t="str">
        <f t="shared" si="687"/>
        <v>31 Agustus 2026</v>
      </c>
      <c r="U679" s="46"/>
      <c r="V679" s="46"/>
      <c r="W679" s="42"/>
      <c r="X679" s="42"/>
      <c r="Y679" s="42"/>
      <c r="Z679" s="42"/>
    </row>
    <row r="680" ht="15.75" customHeight="1">
      <c r="A680" s="36" t="s">
        <v>5742</v>
      </c>
      <c r="B680" s="43"/>
      <c r="C680" s="44"/>
      <c r="D680" s="47"/>
      <c r="E680" s="47"/>
      <c r="F680" s="39" t="str">
        <f t="shared" si="2"/>
        <v>PETUGAS.0679/SPK/SE/PPL/3172/2026</v>
      </c>
      <c r="G680" s="45"/>
      <c r="H680" s="39" t="str">
        <f>VLOOKUP(G680,'MITRA (REFERENSI)'!$A:$Z,16,FALSE)</f>
        <v>#N/A</v>
      </c>
      <c r="I680" s="39" t="str">
        <f>VLOOKUP(G680,'MITRA (REFERENSI)'!$A:$Z,25,FALSE)</f>
        <v>#N/A</v>
      </c>
      <c r="J680" s="38" t="str">
        <f>VLOOKUP(G680,'MITRA (REFERENSI)'!$A:$Z,26,FALSE)</f>
        <v>#N/A</v>
      </c>
      <c r="K680" s="38" t="str">
        <f>VLOOKUP(G680,'MITRA (REFERENSI)'!$A:$Z,15,FALSE)</f>
        <v>#N/A</v>
      </c>
      <c r="L680" s="38" t="str">
        <f>VLOOKUP(G680,'MITRA (REFERENSI)'!$A:$Z,15,FALSE)</f>
        <v>#N/A</v>
      </c>
      <c r="M680" s="38" t="str">
        <f>IF(B680=1,'KELAS (REFERENSI)'!M680,IF(B680=2,'KELAS (REFERENSI)'!M695,IF(B680=3,'KELAS (REFERENSI)'!M710,IF(B680=4,'KELAS (REFERENSI)'!M725,""))))</f>
        <v/>
      </c>
      <c r="N680" s="38" t="str">
        <f>IF(B680=1,'KELAS (REFERENSI)'!N680,IF(B680=2,'KELAS (REFERENSI)'!N695,IF(B680=3,'KELAS (REFERENSI)'!N710,IF(B680=4,'KELAS (REFERENSI)'!N725,""))))</f>
        <v/>
      </c>
      <c r="O680" s="38" t="str">
        <f>IF(B680=1,'KELAS (REFERENSI)'!O680,IF(B680=2,'KELAS (REFERENSI)'!O695,IF(B680=3,'KELAS (REFERENSI)'!O710,IF(B680=4,'KELAS (REFERENSI)'!O725,""))))</f>
        <v/>
      </c>
      <c r="P680" s="38" t="str">
        <f>IF(B680=1,'KELAS (REFERENSI)'!P680,IF(B680=2,'KELAS (REFERENSI)'!P695,IF(B680=3,'KELAS (REFERENSI)'!P710,IF(B680=4,'KELAS (REFERENSI)'!P725,""))))</f>
        <v/>
      </c>
      <c r="Q680" s="38" t="str">
        <f t="shared" si="4"/>
        <v>BPS Kota Jakarta Timur</v>
      </c>
      <c r="R680" s="38" t="str">
        <f t="shared" si="56"/>
        <v/>
      </c>
      <c r="S680" s="38" t="str">
        <f t="shared" ref="S680:T680" si="688">S679</f>
        <v>15 Juni sampai dengan 31 Agustus 2026</v>
      </c>
      <c r="T680" s="38" t="str">
        <f t="shared" si="688"/>
        <v>31 Agustus 2026</v>
      </c>
      <c r="U680" s="46"/>
      <c r="V680" s="46"/>
      <c r="W680" s="42"/>
      <c r="X680" s="42"/>
      <c r="Y680" s="42"/>
      <c r="Z680" s="42"/>
    </row>
    <row r="681" ht="15.75" customHeight="1">
      <c r="A681" s="36" t="s">
        <v>5743</v>
      </c>
      <c r="B681" s="43"/>
      <c r="C681" s="44"/>
      <c r="D681" s="47"/>
      <c r="E681" s="47"/>
      <c r="F681" s="39" t="str">
        <f t="shared" si="2"/>
        <v>PETUGAS.0680/SPK/SE/PPL/3172/2026</v>
      </c>
      <c r="G681" s="45"/>
      <c r="H681" s="39" t="str">
        <f>VLOOKUP(G681,'MITRA (REFERENSI)'!$A:$Z,16,FALSE)</f>
        <v>#N/A</v>
      </c>
      <c r="I681" s="39" t="str">
        <f>VLOOKUP(G681,'MITRA (REFERENSI)'!$A:$Z,25,FALSE)</f>
        <v>#N/A</v>
      </c>
      <c r="J681" s="38" t="str">
        <f>VLOOKUP(G681,'MITRA (REFERENSI)'!$A:$Z,26,FALSE)</f>
        <v>#N/A</v>
      </c>
      <c r="K681" s="38" t="str">
        <f>VLOOKUP(G681,'MITRA (REFERENSI)'!$A:$Z,15,FALSE)</f>
        <v>#N/A</v>
      </c>
      <c r="L681" s="38" t="str">
        <f>VLOOKUP(G681,'MITRA (REFERENSI)'!$A:$Z,15,FALSE)</f>
        <v>#N/A</v>
      </c>
      <c r="M681" s="38" t="str">
        <f>IF(B681=1,'KELAS (REFERENSI)'!M681,IF(B681=2,'KELAS (REFERENSI)'!M696,IF(B681=3,'KELAS (REFERENSI)'!M711,IF(B681=4,'KELAS (REFERENSI)'!M726,""))))</f>
        <v/>
      </c>
      <c r="N681" s="38" t="str">
        <f>IF(B681=1,'KELAS (REFERENSI)'!N681,IF(B681=2,'KELAS (REFERENSI)'!N696,IF(B681=3,'KELAS (REFERENSI)'!N711,IF(B681=4,'KELAS (REFERENSI)'!N726,""))))</f>
        <v/>
      </c>
      <c r="O681" s="38" t="str">
        <f>IF(B681=1,'KELAS (REFERENSI)'!O681,IF(B681=2,'KELAS (REFERENSI)'!O696,IF(B681=3,'KELAS (REFERENSI)'!O711,IF(B681=4,'KELAS (REFERENSI)'!O726,""))))</f>
        <v/>
      </c>
      <c r="P681" s="38" t="str">
        <f>IF(B681=1,'KELAS (REFERENSI)'!P681,IF(B681=2,'KELAS (REFERENSI)'!P696,IF(B681=3,'KELAS (REFERENSI)'!P711,IF(B681=4,'KELAS (REFERENSI)'!P726,""))))</f>
        <v/>
      </c>
      <c r="Q681" s="38" t="str">
        <f t="shared" si="4"/>
        <v>BPS Kota Jakarta Timur</v>
      </c>
      <c r="R681" s="38" t="str">
        <f t="shared" si="56"/>
        <v/>
      </c>
      <c r="S681" s="38" t="str">
        <f t="shared" ref="S681:T681" si="689">S680</f>
        <v>15 Juni sampai dengan 31 Agustus 2026</v>
      </c>
      <c r="T681" s="38" t="str">
        <f t="shared" si="689"/>
        <v>31 Agustus 2026</v>
      </c>
      <c r="U681" s="46"/>
      <c r="V681" s="46"/>
      <c r="W681" s="42"/>
      <c r="X681" s="42"/>
      <c r="Y681" s="42"/>
      <c r="Z681" s="42"/>
    </row>
    <row r="682" ht="15.75" customHeight="1">
      <c r="A682" s="36" t="s">
        <v>5744</v>
      </c>
      <c r="B682" s="43"/>
      <c r="C682" s="44"/>
      <c r="D682" s="47"/>
      <c r="E682" s="47"/>
      <c r="F682" s="39" t="str">
        <f t="shared" si="2"/>
        <v>PETUGAS.0681/SPK/SE/PPL/3172/2026</v>
      </c>
      <c r="G682" s="45"/>
      <c r="H682" s="39" t="str">
        <f>VLOOKUP(G682,'MITRA (REFERENSI)'!$A:$Z,16,FALSE)</f>
        <v>#N/A</v>
      </c>
      <c r="I682" s="39" t="str">
        <f>VLOOKUP(G682,'MITRA (REFERENSI)'!$A:$Z,25,FALSE)</f>
        <v>#N/A</v>
      </c>
      <c r="J682" s="38" t="str">
        <f>VLOOKUP(G682,'MITRA (REFERENSI)'!$A:$Z,26,FALSE)</f>
        <v>#N/A</v>
      </c>
      <c r="K682" s="38" t="str">
        <f>VLOOKUP(G682,'MITRA (REFERENSI)'!$A:$Z,15,FALSE)</f>
        <v>#N/A</v>
      </c>
      <c r="L682" s="38" t="str">
        <f>VLOOKUP(G682,'MITRA (REFERENSI)'!$A:$Z,15,FALSE)</f>
        <v>#N/A</v>
      </c>
      <c r="M682" s="38" t="str">
        <f>IF(B682=1,'KELAS (REFERENSI)'!M682,IF(B682=2,'KELAS (REFERENSI)'!M697,IF(B682=3,'KELAS (REFERENSI)'!M712,IF(B682=4,'KELAS (REFERENSI)'!M727,""))))</f>
        <v/>
      </c>
      <c r="N682" s="38" t="str">
        <f>IF(B682=1,'KELAS (REFERENSI)'!N682,IF(B682=2,'KELAS (REFERENSI)'!N697,IF(B682=3,'KELAS (REFERENSI)'!N712,IF(B682=4,'KELAS (REFERENSI)'!N727,""))))</f>
        <v/>
      </c>
      <c r="O682" s="38" t="str">
        <f>IF(B682=1,'KELAS (REFERENSI)'!O682,IF(B682=2,'KELAS (REFERENSI)'!O697,IF(B682=3,'KELAS (REFERENSI)'!O712,IF(B682=4,'KELAS (REFERENSI)'!O727,""))))</f>
        <v/>
      </c>
      <c r="P682" s="38" t="str">
        <f>IF(B682=1,'KELAS (REFERENSI)'!P682,IF(B682=2,'KELAS (REFERENSI)'!P697,IF(B682=3,'KELAS (REFERENSI)'!P712,IF(B682=4,'KELAS (REFERENSI)'!P727,""))))</f>
        <v/>
      </c>
      <c r="Q682" s="38" t="str">
        <f t="shared" si="4"/>
        <v>BPS Kota Jakarta Timur</v>
      </c>
      <c r="R682" s="38" t="str">
        <f t="shared" si="56"/>
        <v/>
      </c>
      <c r="S682" s="38" t="str">
        <f t="shared" ref="S682:T682" si="690">S681</f>
        <v>15 Juni sampai dengan 31 Agustus 2026</v>
      </c>
      <c r="T682" s="38" t="str">
        <f t="shared" si="690"/>
        <v>31 Agustus 2026</v>
      </c>
      <c r="U682" s="46"/>
      <c r="V682" s="46"/>
      <c r="W682" s="42"/>
      <c r="X682" s="42"/>
      <c r="Y682" s="42"/>
      <c r="Z682" s="42"/>
    </row>
    <row r="683" ht="15.75" customHeight="1">
      <c r="A683" s="36" t="s">
        <v>5745</v>
      </c>
      <c r="B683" s="43"/>
      <c r="C683" s="44"/>
      <c r="D683" s="47"/>
      <c r="E683" s="47"/>
      <c r="F683" s="39" t="str">
        <f t="shared" si="2"/>
        <v>PETUGAS.0682/SPK/SE/PPL/3172/2026</v>
      </c>
      <c r="G683" s="45"/>
      <c r="H683" s="39" t="str">
        <f>VLOOKUP(G683,'MITRA (REFERENSI)'!$A:$Z,16,FALSE)</f>
        <v>#N/A</v>
      </c>
      <c r="I683" s="39" t="str">
        <f>VLOOKUP(G683,'MITRA (REFERENSI)'!$A:$Z,25,FALSE)</f>
        <v>#N/A</v>
      </c>
      <c r="J683" s="38" t="str">
        <f>VLOOKUP(G683,'MITRA (REFERENSI)'!$A:$Z,26,FALSE)</f>
        <v>#N/A</v>
      </c>
      <c r="K683" s="38" t="str">
        <f>VLOOKUP(G683,'MITRA (REFERENSI)'!$A:$Z,15,FALSE)</f>
        <v>#N/A</v>
      </c>
      <c r="L683" s="38" t="str">
        <f>VLOOKUP(G683,'MITRA (REFERENSI)'!$A:$Z,15,FALSE)</f>
        <v>#N/A</v>
      </c>
      <c r="M683" s="38" t="str">
        <f>IF(B683=1,'KELAS (REFERENSI)'!M683,IF(B683=2,'KELAS (REFERENSI)'!M698,IF(B683=3,'KELAS (REFERENSI)'!M713,IF(B683=4,'KELAS (REFERENSI)'!M728,""))))</f>
        <v/>
      </c>
      <c r="N683" s="38" t="str">
        <f>IF(B683=1,'KELAS (REFERENSI)'!N683,IF(B683=2,'KELAS (REFERENSI)'!N698,IF(B683=3,'KELAS (REFERENSI)'!N713,IF(B683=4,'KELAS (REFERENSI)'!N728,""))))</f>
        <v/>
      </c>
      <c r="O683" s="38" t="str">
        <f>IF(B683=1,'KELAS (REFERENSI)'!O683,IF(B683=2,'KELAS (REFERENSI)'!O698,IF(B683=3,'KELAS (REFERENSI)'!O713,IF(B683=4,'KELAS (REFERENSI)'!O728,""))))</f>
        <v/>
      </c>
      <c r="P683" s="38" t="str">
        <f>IF(B683=1,'KELAS (REFERENSI)'!P683,IF(B683=2,'KELAS (REFERENSI)'!P698,IF(B683=3,'KELAS (REFERENSI)'!P713,IF(B683=4,'KELAS (REFERENSI)'!P728,""))))</f>
        <v/>
      </c>
      <c r="Q683" s="38" t="str">
        <f t="shared" si="4"/>
        <v>BPS Kota Jakarta Timur</v>
      </c>
      <c r="R683" s="38" t="str">
        <f t="shared" si="56"/>
        <v/>
      </c>
      <c r="S683" s="38" t="str">
        <f t="shared" ref="S683:T683" si="691">S682</f>
        <v>15 Juni sampai dengan 31 Agustus 2026</v>
      </c>
      <c r="T683" s="38" t="str">
        <f t="shared" si="691"/>
        <v>31 Agustus 2026</v>
      </c>
      <c r="U683" s="46"/>
      <c r="V683" s="46"/>
      <c r="W683" s="42"/>
      <c r="X683" s="42"/>
      <c r="Y683" s="42"/>
      <c r="Z683" s="42"/>
    </row>
    <row r="684" ht="15.75" customHeight="1">
      <c r="A684" s="36" t="s">
        <v>5746</v>
      </c>
      <c r="B684" s="43"/>
      <c r="C684" s="44"/>
      <c r="D684" s="47"/>
      <c r="E684" s="47"/>
      <c r="F684" s="39" t="str">
        <f t="shared" si="2"/>
        <v>PETUGAS.0683/SPK/SE/PPL/3172/2026</v>
      </c>
      <c r="G684" s="45"/>
      <c r="H684" s="39" t="str">
        <f>VLOOKUP(G684,'MITRA (REFERENSI)'!$A:$Z,16,FALSE)</f>
        <v>#N/A</v>
      </c>
      <c r="I684" s="39" t="str">
        <f>VLOOKUP(G684,'MITRA (REFERENSI)'!$A:$Z,25,FALSE)</f>
        <v>#N/A</v>
      </c>
      <c r="J684" s="38" t="str">
        <f>VLOOKUP(G684,'MITRA (REFERENSI)'!$A:$Z,26,FALSE)</f>
        <v>#N/A</v>
      </c>
      <c r="K684" s="38" t="str">
        <f>VLOOKUP(G684,'MITRA (REFERENSI)'!$A:$Z,15,FALSE)</f>
        <v>#N/A</v>
      </c>
      <c r="L684" s="38" t="str">
        <f>VLOOKUP(G684,'MITRA (REFERENSI)'!$A:$Z,15,FALSE)</f>
        <v>#N/A</v>
      </c>
      <c r="M684" s="38" t="str">
        <f>IF(B684=1,'KELAS (REFERENSI)'!M684,IF(B684=2,'KELAS (REFERENSI)'!M699,IF(B684=3,'KELAS (REFERENSI)'!M714,IF(B684=4,'KELAS (REFERENSI)'!M729,""))))</f>
        <v/>
      </c>
      <c r="N684" s="38" t="str">
        <f>IF(B684=1,'KELAS (REFERENSI)'!N684,IF(B684=2,'KELAS (REFERENSI)'!N699,IF(B684=3,'KELAS (REFERENSI)'!N714,IF(B684=4,'KELAS (REFERENSI)'!N729,""))))</f>
        <v/>
      </c>
      <c r="O684" s="38" t="str">
        <f>IF(B684=1,'KELAS (REFERENSI)'!O684,IF(B684=2,'KELAS (REFERENSI)'!O699,IF(B684=3,'KELAS (REFERENSI)'!O714,IF(B684=4,'KELAS (REFERENSI)'!O729,""))))</f>
        <v/>
      </c>
      <c r="P684" s="38" t="str">
        <f>IF(B684=1,'KELAS (REFERENSI)'!P684,IF(B684=2,'KELAS (REFERENSI)'!P699,IF(B684=3,'KELAS (REFERENSI)'!P714,IF(B684=4,'KELAS (REFERENSI)'!P729,""))))</f>
        <v/>
      </c>
      <c r="Q684" s="38" t="str">
        <f t="shared" si="4"/>
        <v>BPS Kota Jakarta Timur</v>
      </c>
      <c r="R684" s="38" t="str">
        <f t="shared" si="56"/>
        <v/>
      </c>
      <c r="S684" s="38" t="str">
        <f t="shared" ref="S684:T684" si="692">S683</f>
        <v>15 Juni sampai dengan 31 Agustus 2026</v>
      </c>
      <c r="T684" s="38" t="str">
        <f t="shared" si="692"/>
        <v>31 Agustus 2026</v>
      </c>
      <c r="U684" s="46"/>
      <c r="V684" s="46"/>
      <c r="W684" s="42"/>
      <c r="X684" s="42"/>
      <c r="Y684" s="42"/>
      <c r="Z684" s="42"/>
    </row>
    <row r="685" ht="15.75" customHeight="1">
      <c r="A685" s="36" t="s">
        <v>5747</v>
      </c>
      <c r="B685" s="43"/>
      <c r="C685" s="44"/>
      <c r="D685" s="47"/>
      <c r="E685" s="47"/>
      <c r="F685" s="39" t="str">
        <f t="shared" si="2"/>
        <v>PETUGAS.0684/SPK/SE/PPL/3172/2026</v>
      </c>
      <c r="G685" s="45"/>
      <c r="H685" s="39" t="str">
        <f>VLOOKUP(G685,'MITRA (REFERENSI)'!$A:$Z,16,FALSE)</f>
        <v>#N/A</v>
      </c>
      <c r="I685" s="39" t="str">
        <f>VLOOKUP(G685,'MITRA (REFERENSI)'!$A:$Z,25,FALSE)</f>
        <v>#N/A</v>
      </c>
      <c r="J685" s="38" t="str">
        <f>VLOOKUP(G685,'MITRA (REFERENSI)'!$A:$Z,26,FALSE)</f>
        <v>#N/A</v>
      </c>
      <c r="K685" s="38" t="str">
        <f>VLOOKUP(G685,'MITRA (REFERENSI)'!$A:$Z,15,FALSE)</f>
        <v>#N/A</v>
      </c>
      <c r="L685" s="38" t="str">
        <f>VLOOKUP(G685,'MITRA (REFERENSI)'!$A:$Z,15,FALSE)</f>
        <v>#N/A</v>
      </c>
      <c r="M685" s="38" t="str">
        <f>IF(B685=1,'KELAS (REFERENSI)'!M685,IF(B685=2,'KELAS (REFERENSI)'!M700,IF(B685=3,'KELAS (REFERENSI)'!M715,IF(B685=4,'KELAS (REFERENSI)'!M730,""))))</f>
        <v/>
      </c>
      <c r="N685" s="38" t="str">
        <f>IF(B685=1,'KELAS (REFERENSI)'!N685,IF(B685=2,'KELAS (REFERENSI)'!N700,IF(B685=3,'KELAS (REFERENSI)'!N715,IF(B685=4,'KELAS (REFERENSI)'!N730,""))))</f>
        <v/>
      </c>
      <c r="O685" s="38" t="str">
        <f>IF(B685=1,'KELAS (REFERENSI)'!O685,IF(B685=2,'KELAS (REFERENSI)'!O700,IF(B685=3,'KELAS (REFERENSI)'!O715,IF(B685=4,'KELAS (REFERENSI)'!O730,""))))</f>
        <v/>
      </c>
      <c r="P685" s="38" t="str">
        <f>IF(B685=1,'KELAS (REFERENSI)'!P685,IF(B685=2,'KELAS (REFERENSI)'!P700,IF(B685=3,'KELAS (REFERENSI)'!P715,IF(B685=4,'KELAS (REFERENSI)'!P730,""))))</f>
        <v/>
      </c>
      <c r="Q685" s="38" t="str">
        <f t="shared" si="4"/>
        <v>BPS Kota Jakarta Timur</v>
      </c>
      <c r="R685" s="38" t="str">
        <f t="shared" si="56"/>
        <v/>
      </c>
      <c r="S685" s="38" t="str">
        <f t="shared" ref="S685:T685" si="693">S684</f>
        <v>15 Juni sampai dengan 31 Agustus 2026</v>
      </c>
      <c r="T685" s="38" t="str">
        <f t="shared" si="693"/>
        <v>31 Agustus 2026</v>
      </c>
      <c r="U685" s="46"/>
      <c r="V685" s="46"/>
      <c r="W685" s="42"/>
      <c r="X685" s="42"/>
      <c r="Y685" s="42"/>
      <c r="Z685" s="42"/>
    </row>
    <row r="686" ht="15.75" customHeight="1">
      <c r="A686" s="36" t="s">
        <v>5748</v>
      </c>
      <c r="B686" s="43"/>
      <c r="C686" s="44"/>
      <c r="D686" s="47"/>
      <c r="E686" s="47"/>
      <c r="F686" s="39" t="str">
        <f t="shared" si="2"/>
        <v>PETUGAS.0685/SPK/SE/PPL/3172/2026</v>
      </c>
      <c r="G686" s="45"/>
      <c r="H686" s="39" t="str">
        <f>VLOOKUP(G686,'MITRA (REFERENSI)'!$A:$Z,16,FALSE)</f>
        <v>#N/A</v>
      </c>
      <c r="I686" s="39" t="str">
        <f>VLOOKUP(G686,'MITRA (REFERENSI)'!$A:$Z,25,FALSE)</f>
        <v>#N/A</v>
      </c>
      <c r="J686" s="38" t="str">
        <f>VLOOKUP(G686,'MITRA (REFERENSI)'!$A:$Z,26,FALSE)</f>
        <v>#N/A</v>
      </c>
      <c r="K686" s="38" t="str">
        <f>VLOOKUP(G686,'MITRA (REFERENSI)'!$A:$Z,15,FALSE)</f>
        <v>#N/A</v>
      </c>
      <c r="L686" s="38" t="str">
        <f>VLOOKUP(G686,'MITRA (REFERENSI)'!$A:$Z,15,FALSE)</f>
        <v>#N/A</v>
      </c>
      <c r="M686" s="38" t="str">
        <f>IF(B686=1,'KELAS (REFERENSI)'!M686,IF(B686=2,'KELAS (REFERENSI)'!M701,IF(B686=3,'KELAS (REFERENSI)'!M716,IF(B686=4,'KELAS (REFERENSI)'!M731,""))))</f>
        <v/>
      </c>
      <c r="N686" s="38" t="str">
        <f>IF(B686=1,'KELAS (REFERENSI)'!N686,IF(B686=2,'KELAS (REFERENSI)'!N701,IF(B686=3,'KELAS (REFERENSI)'!N716,IF(B686=4,'KELAS (REFERENSI)'!N731,""))))</f>
        <v/>
      </c>
      <c r="O686" s="38" t="str">
        <f>IF(B686=1,'KELAS (REFERENSI)'!O686,IF(B686=2,'KELAS (REFERENSI)'!O701,IF(B686=3,'KELAS (REFERENSI)'!O716,IF(B686=4,'KELAS (REFERENSI)'!O731,""))))</f>
        <v/>
      </c>
      <c r="P686" s="38" t="str">
        <f>IF(B686=1,'KELAS (REFERENSI)'!P686,IF(B686=2,'KELAS (REFERENSI)'!P701,IF(B686=3,'KELAS (REFERENSI)'!P716,IF(B686=4,'KELAS (REFERENSI)'!P731,""))))</f>
        <v/>
      </c>
      <c r="Q686" s="38" t="str">
        <f t="shared" si="4"/>
        <v>BPS Kota Jakarta Timur</v>
      </c>
      <c r="R686" s="38" t="str">
        <f t="shared" si="56"/>
        <v/>
      </c>
      <c r="S686" s="38" t="str">
        <f t="shared" ref="S686:T686" si="694">S685</f>
        <v>15 Juni sampai dengan 31 Agustus 2026</v>
      </c>
      <c r="T686" s="38" t="str">
        <f t="shared" si="694"/>
        <v>31 Agustus 2026</v>
      </c>
      <c r="U686" s="46"/>
      <c r="V686" s="46"/>
      <c r="W686" s="42"/>
      <c r="X686" s="42"/>
      <c r="Y686" s="42"/>
      <c r="Z686" s="42"/>
    </row>
    <row r="687" ht="15.75" customHeight="1">
      <c r="A687" s="36" t="s">
        <v>5749</v>
      </c>
      <c r="B687" s="43"/>
      <c r="C687" s="44"/>
      <c r="D687" s="47"/>
      <c r="E687" s="47"/>
      <c r="F687" s="39" t="str">
        <f t="shared" si="2"/>
        <v>PETUGAS.0686/SPK/SE/PPL/3172/2026</v>
      </c>
      <c r="G687" s="45"/>
      <c r="H687" s="39" t="str">
        <f>VLOOKUP(G687,'MITRA (REFERENSI)'!$A:$Z,16,FALSE)</f>
        <v>#N/A</v>
      </c>
      <c r="I687" s="39" t="str">
        <f>VLOOKUP(G687,'MITRA (REFERENSI)'!$A:$Z,25,FALSE)</f>
        <v>#N/A</v>
      </c>
      <c r="J687" s="38" t="str">
        <f>VLOOKUP(G687,'MITRA (REFERENSI)'!$A:$Z,26,FALSE)</f>
        <v>#N/A</v>
      </c>
      <c r="K687" s="38" t="str">
        <f>VLOOKUP(G687,'MITRA (REFERENSI)'!$A:$Z,15,FALSE)</f>
        <v>#N/A</v>
      </c>
      <c r="L687" s="38" t="str">
        <f>VLOOKUP(G687,'MITRA (REFERENSI)'!$A:$Z,15,FALSE)</f>
        <v>#N/A</v>
      </c>
      <c r="M687" s="38" t="str">
        <f>IF(B687=1,'KELAS (REFERENSI)'!M687,IF(B687=2,'KELAS (REFERENSI)'!M702,IF(B687=3,'KELAS (REFERENSI)'!M717,IF(B687=4,'KELAS (REFERENSI)'!M732,""))))</f>
        <v/>
      </c>
      <c r="N687" s="38" t="str">
        <f>IF(B687=1,'KELAS (REFERENSI)'!N687,IF(B687=2,'KELAS (REFERENSI)'!N702,IF(B687=3,'KELAS (REFERENSI)'!N717,IF(B687=4,'KELAS (REFERENSI)'!N732,""))))</f>
        <v/>
      </c>
      <c r="O687" s="38" t="str">
        <f>IF(B687=1,'KELAS (REFERENSI)'!O687,IF(B687=2,'KELAS (REFERENSI)'!O702,IF(B687=3,'KELAS (REFERENSI)'!O717,IF(B687=4,'KELAS (REFERENSI)'!O732,""))))</f>
        <v/>
      </c>
      <c r="P687" s="38" t="str">
        <f>IF(B687=1,'KELAS (REFERENSI)'!P687,IF(B687=2,'KELAS (REFERENSI)'!P702,IF(B687=3,'KELAS (REFERENSI)'!P717,IF(B687=4,'KELAS (REFERENSI)'!P732,""))))</f>
        <v/>
      </c>
      <c r="Q687" s="38" t="str">
        <f t="shared" si="4"/>
        <v>BPS Kota Jakarta Timur</v>
      </c>
      <c r="R687" s="38" t="str">
        <f t="shared" si="56"/>
        <v/>
      </c>
      <c r="S687" s="38" t="str">
        <f t="shared" ref="S687:T687" si="695">S686</f>
        <v>15 Juni sampai dengan 31 Agustus 2026</v>
      </c>
      <c r="T687" s="38" t="str">
        <f t="shared" si="695"/>
        <v>31 Agustus 2026</v>
      </c>
      <c r="U687" s="46"/>
      <c r="V687" s="46"/>
      <c r="W687" s="42"/>
      <c r="X687" s="42"/>
      <c r="Y687" s="42"/>
      <c r="Z687" s="42"/>
    </row>
    <row r="688" ht="15.75" customHeight="1">
      <c r="A688" s="36" t="s">
        <v>5750</v>
      </c>
      <c r="B688" s="43"/>
      <c r="C688" s="44"/>
      <c r="D688" s="47"/>
      <c r="E688" s="47"/>
      <c r="F688" s="39" t="str">
        <f t="shared" si="2"/>
        <v>PETUGAS.0687/SPK/SE/PPL/3172/2026</v>
      </c>
      <c r="G688" s="45"/>
      <c r="H688" s="39" t="str">
        <f>VLOOKUP(G688,'MITRA (REFERENSI)'!$A:$Z,16,FALSE)</f>
        <v>#N/A</v>
      </c>
      <c r="I688" s="39" t="str">
        <f>VLOOKUP(G688,'MITRA (REFERENSI)'!$A:$Z,25,FALSE)</f>
        <v>#N/A</v>
      </c>
      <c r="J688" s="38" t="str">
        <f>VLOOKUP(G688,'MITRA (REFERENSI)'!$A:$Z,26,FALSE)</f>
        <v>#N/A</v>
      </c>
      <c r="K688" s="38" t="str">
        <f>VLOOKUP(G688,'MITRA (REFERENSI)'!$A:$Z,15,FALSE)</f>
        <v>#N/A</v>
      </c>
      <c r="L688" s="38" t="str">
        <f>VLOOKUP(G688,'MITRA (REFERENSI)'!$A:$Z,15,FALSE)</f>
        <v>#N/A</v>
      </c>
      <c r="M688" s="38" t="str">
        <f>IF(B688=1,'KELAS (REFERENSI)'!M688,IF(B688=2,'KELAS (REFERENSI)'!M703,IF(B688=3,'KELAS (REFERENSI)'!M718,IF(B688=4,'KELAS (REFERENSI)'!M733,""))))</f>
        <v/>
      </c>
      <c r="N688" s="38" t="str">
        <f>IF(B688=1,'KELAS (REFERENSI)'!N688,IF(B688=2,'KELAS (REFERENSI)'!N703,IF(B688=3,'KELAS (REFERENSI)'!N718,IF(B688=4,'KELAS (REFERENSI)'!N733,""))))</f>
        <v/>
      </c>
      <c r="O688" s="38" t="str">
        <f>IF(B688=1,'KELAS (REFERENSI)'!O688,IF(B688=2,'KELAS (REFERENSI)'!O703,IF(B688=3,'KELAS (REFERENSI)'!O718,IF(B688=4,'KELAS (REFERENSI)'!O733,""))))</f>
        <v/>
      </c>
      <c r="P688" s="38" t="str">
        <f>IF(B688=1,'KELAS (REFERENSI)'!P688,IF(B688=2,'KELAS (REFERENSI)'!P703,IF(B688=3,'KELAS (REFERENSI)'!P718,IF(B688=4,'KELAS (REFERENSI)'!P733,""))))</f>
        <v/>
      </c>
      <c r="Q688" s="38" t="str">
        <f t="shared" si="4"/>
        <v>BPS Kota Jakarta Timur</v>
      </c>
      <c r="R688" s="38" t="str">
        <f t="shared" si="56"/>
        <v/>
      </c>
      <c r="S688" s="38" t="str">
        <f t="shared" ref="S688:T688" si="696">S687</f>
        <v>15 Juni sampai dengan 31 Agustus 2026</v>
      </c>
      <c r="T688" s="38" t="str">
        <f t="shared" si="696"/>
        <v>31 Agustus 2026</v>
      </c>
      <c r="U688" s="46"/>
      <c r="V688" s="46"/>
      <c r="W688" s="42"/>
      <c r="X688" s="42"/>
      <c r="Y688" s="42"/>
      <c r="Z688" s="42"/>
    </row>
    <row r="689" ht="15.75" customHeight="1">
      <c r="A689" s="36" t="s">
        <v>5751</v>
      </c>
      <c r="B689" s="43"/>
      <c r="C689" s="44"/>
      <c r="D689" s="47"/>
      <c r="E689" s="47"/>
      <c r="F689" s="39" t="str">
        <f t="shared" si="2"/>
        <v>PETUGAS.0688/SPK/SE/PPL/3172/2026</v>
      </c>
      <c r="G689" s="45"/>
      <c r="H689" s="39" t="str">
        <f>VLOOKUP(G689,'MITRA (REFERENSI)'!$A:$Z,16,FALSE)</f>
        <v>#N/A</v>
      </c>
      <c r="I689" s="39" t="str">
        <f>VLOOKUP(G689,'MITRA (REFERENSI)'!$A:$Z,25,FALSE)</f>
        <v>#N/A</v>
      </c>
      <c r="J689" s="38" t="str">
        <f>VLOOKUP(G689,'MITRA (REFERENSI)'!$A:$Z,26,FALSE)</f>
        <v>#N/A</v>
      </c>
      <c r="K689" s="38" t="str">
        <f>VLOOKUP(G689,'MITRA (REFERENSI)'!$A:$Z,15,FALSE)</f>
        <v>#N/A</v>
      </c>
      <c r="L689" s="38" t="str">
        <f>VLOOKUP(G689,'MITRA (REFERENSI)'!$A:$Z,15,FALSE)</f>
        <v>#N/A</v>
      </c>
      <c r="M689" s="38" t="str">
        <f>IF(B689=1,'KELAS (REFERENSI)'!M689,IF(B689=2,'KELAS (REFERENSI)'!M704,IF(B689=3,'KELAS (REFERENSI)'!M719,IF(B689=4,'KELAS (REFERENSI)'!M734,""))))</f>
        <v/>
      </c>
      <c r="N689" s="38" t="str">
        <f>IF(B689=1,'KELAS (REFERENSI)'!N689,IF(B689=2,'KELAS (REFERENSI)'!N704,IF(B689=3,'KELAS (REFERENSI)'!N719,IF(B689=4,'KELAS (REFERENSI)'!N734,""))))</f>
        <v/>
      </c>
      <c r="O689" s="38" t="str">
        <f>IF(B689=1,'KELAS (REFERENSI)'!O689,IF(B689=2,'KELAS (REFERENSI)'!O704,IF(B689=3,'KELAS (REFERENSI)'!O719,IF(B689=4,'KELAS (REFERENSI)'!O734,""))))</f>
        <v/>
      </c>
      <c r="P689" s="38" t="str">
        <f>IF(B689=1,'KELAS (REFERENSI)'!P689,IF(B689=2,'KELAS (REFERENSI)'!P704,IF(B689=3,'KELAS (REFERENSI)'!P719,IF(B689=4,'KELAS (REFERENSI)'!P734,""))))</f>
        <v/>
      </c>
      <c r="Q689" s="38" t="str">
        <f t="shared" si="4"/>
        <v>BPS Kota Jakarta Timur</v>
      </c>
      <c r="R689" s="38" t="str">
        <f t="shared" si="56"/>
        <v/>
      </c>
      <c r="S689" s="38" t="str">
        <f t="shared" ref="S689:T689" si="697">S688</f>
        <v>15 Juni sampai dengan 31 Agustus 2026</v>
      </c>
      <c r="T689" s="38" t="str">
        <f t="shared" si="697"/>
        <v>31 Agustus 2026</v>
      </c>
      <c r="U689" s="46"/>
      <c r="V689" s="46"/>
      <c r="W689" s="42"/>
      <c r="X689" s="42"/>
      <c r="Y689" s="42"/>
      <c r="Z689" s="42"/>
    </row>
    <row r="690" ht="15.75" customHeight="1">
      <c r="A690" s="36" t="s">
        <v>5752</v>
      </c>
      <c r="B690" s="43"/>
      <c r="C690" s="44"/>
      <c r="D690" s="47"/>
      <c r="E690" s="47"/>
      <c r="F690" s="39" t="str">
        <f t="shared" si="2"/>
        <v>PETUGAS.0689/SPK/SE/PPL/3172/2026</v>
      </c>
      <c r="G690" s="45"/>
      <c r="H690" s="39" t="str">
        <f>VLOOKUP(G690,'MITRA (REFERENSI)'!$A:$Z,16,FALSE)</f>
        <v>#N/A</v>
      </c>
      <c r="I690" s="39" t="str">
        <f>VLOOKUP(G690,'MITRA (REFERENSI)'!$A:$Z,25,FALSE)</f>
        <v>#N/A</v>
      </c>
      <c r="J690" s="38" t="str">
        <f>VLOOKUP(G690,'MITRA (REFERENSI)'!$A:$Z,26,FALSE)</f>
        <v>#N/A</v>
      </c>
      <c r="K690" s="38" t="str">
        <f>VLOOKUP(G690,'MITRA (REFERENSI)'!$A:$Z,15,FALSE)</f>
        <v>#N/A</v>
      </c>
      <c r="L690" s="38" t="str">
        <f>VLOOKUP(G690,'MITRA (REFERENSI)'!$A:$Z,15,FALSE)</f>
        <v>#N/A</v>
      </c>
      <c r="M690" s="38" t="str">
        <f>IF(B690=1,'KELAS (REFERENSI)'!M690,IF(B690=2,'KELAS (REFERENSI)'!M705,IF(B690=3,'KELAS (REFERENSI)'!M720,IF(B690=4,'KELAS (REFERENSI)'!M735,""))))</f>
        <v/>
      </c>
      <c r="N690" s="38" t="str">
        <f>IF(B690=1,'KELAS (REFERENSI)'!N690,IF(B690=2,'KELAS (REFERENSI)'!N705,IF(B690=3,'KELAS (REFERENSI)'!N720,IF(B690=4,'KELAS (REFERENSI)'!N735,""))))</f>
        <v/>
      </c>
      <c r="O690" s="38" t="str">
        <f>IF(B690=1,'KELAS (REFERENSI)'!O690,IF(B690=2,'KELAS (REFERENSI)'!O705,IF(B690=3,'KELAS (REFERENSI)'!O720,IF(B690=4,'KELAS (REFERENSI)'!O735,""))))</f>
        <v/>
      </c>
      <c r="P690" s="38" t="str">
        <f>IF(B690=1,'KELAS (REFERENSI)'!P690,IF(B690=2,'KELAS (REFERENSI)'!P705,IF(B690=3,'KELAS (REFERENSI)'!P720,IF(B690=4,'KELAS (REFERENSI)'!P735,""))))</f>
        <v/>
      </c>
      <c r="Q690" s="38" t="str">
        <f t="shared" si="4"/>
        <v>BPS Kota Jakarta Timur</v>
      </c>
      <c r="R690" s="38" t="str">
        <f t="shared" si="56"/>
        <v/>
      </c>
      <c r="S690" s="38" t="str">
        <f t="shared" ref="S690:T690" si="698">S689</f>
        <v>15 Juni sampai dengan 31 Agustus 2026</v>
      </c>
      <c r="T690" s="38" t="str">
        <f t="shared" si="698"/>
        <v>31 Agustus 2026</v>
      </c>
      <c r="U690" s="46"/>
      <c r="V690" s="46"/>
      <c r="W690" s="42"/>
      <c r="X690" s="42"/>
      <c r="Y690" s="42"/>
      <c r="Z690" s="42"/>
    </row>
    <row r="691" ht="15.75" customHeight="1">
      <c r="A691" s="36" t="s">
        <v>5753</v>
      </c>
      <c r="B691" s="43"/>
      <c r="C691" s="44"/>
      <c r="D691" s="47"/>
      <c r="E691" s="47"/>
      <c r="F691" s="39" t="str">
        <f t="shared" si="2"/>
        <v>PETUGAS.0690/SPK/SE/PPL/3172/2026</v>
      </c>
      <c r="G691" s="45"/>
      <c r="H691" s="39" t="str">
        <f>VLOOKUP(G691,'MITRA (REFERENSI)'!$A:$Z,16,FALSE)</f>
        <v>#N/A</v>
      </c>
      <c r="I691" s="39" t="str">
        <f>VLOOKUP(G691,'MITRA (REFERENSI)'!$A:$Z,25,FALSE)</f>
        <v>#N/A</v>
      </c>
      <c r="J691" s="38" t="str">
        <f>VLOOKUP(G691,'MITRA (REFERENSI)'!$A:$Z,26,FALSE)</f>
        <v>#N/A</v>
      </c>
      <c r="K691" s="38" t="str">
        <f>VLOOKUP(G691,'MITRA (REFERENSI)'!$A:$Z,15,FALSE)</f>
        <v>#N/A</v>
      </c>
      <c r="L691" s="38" t="str">
        <f>VLOOKUP(G691,'MITRA (REFERENSI)'!$A:$Z,15,FALSE)</f>
        <v>#N/A</v>
      </c>
      <c r="M691" s="38" t="str">
        <f>IF(B691=1,'KELAS (REFERENSI)'!M691,IF(B691=2,'KELAS (REFERENSI)'!M706,IF(B691=3,'KELAS (REFERENSI)'!M721,IF(B691=4,'KELAS (REFERENSI)'!M736,""))))</f>
        <v/>
      </c>
      <c r="N691" s="38" t="str">
        <f>IF(B691=1,'KELAS (REFERENSI)'!N691,IF(B691=2,'KELAS (REFERENSI)'!N706,IF(B691=3,'KELAS (REFERENSI)'!N721,IF(B691=4,'KELAS (REFERENSI)'!N736,""))))</f>
        <v/>
      </c>
      <c r="O691" s="38" t="str">
        <f>IF(B691=1,'KELAS (REFERENSI)'!O691,IF(B691=2,'KELAS (REFERENSI)'!O706,IF(B691=3,'KELAS (REFERENSI)'!O721,IF(B691=4,'KELAS (REFERENSI)'!O736,""))))</f>
        <v/>
      </c>
      <c r="P691" s="38" t="str">
        <f>IF(B691=1,'KELAS (REFERENSI)'!P691,IF(B691=2,'KELAS (REFERENSI)'!P706,IF(B691=3,'KELAS (REFERENSI)'!P721,IF(B691=4,'KELAS (REFERENSI)'!P736,""))))</f>
        <v/>
      </c>
      <c r="Q691" s="38" t="str">
        <f t="shared" si="4"/>
        <v>BPS Kota Jakarta Timur</v>
      </c>
      <c r="R691" s="38" t="str">
        <f t="shared" si="56"/>
        <v/>
      </c>
      <c r="S691" s="38" t="str">
        <f t="shared" ref="S691:T691" si="699">S690</f>
        <v>15 Juni sampai dengan 31 Agustus 2026</v>
      </c>
      <c r="T691" s="38" t="str">
        <f t="shared" si="699"/>
        <v>31 Agustus 2026</v>
      </c>
      <c r="U691" s="46"/>
      <c r="V691" s="46"/>
      <c r="W691" s="42"/>
      <c r="X691" s="42"/>
      <c r="Y691" s="42"/>
      <c r="Z691" s="42"/>
    </row>
    <row r="692" ht="15.75" customHeight="1">
      <c r="A692" s="36" t="s">
        <v>5754</v>
      </c>
      <c r="B692" s="43"/>
      <c r="C692" s="44"/>
      <c r="D692" s="47"/>
      <c r="E692" s="47"/>
      <c r="F692" s="39" t="str">
        <f t="shared" si="2"/>
        <v>PETUGAS.0691/SPK/SE/PPL/3172/2026</v>
      </c>
      <c r="G692" s="45"/>
      <c r="H692" s="39" t="str">
        <f>VLOOKUP(G692,'MITRA (REFERENSI)'!$A:$Z,16,FALSE)</f>
        <v>#N/A</v>
      </c>
      <c r="I692" s="39" t="str">
        <f>VLOOKUP(G692,'MITRA (REFERENSI)'!$A:$Z,25,FALSE)</f>
        <v>#N/A</v>
      </c>
      <c r="J692" s="38" t="str">
        <f>VLOOKUP(G692,'MITRA (REFERENSI)'!$A:$Z,26,FALSE)</f>
        <v>#N/A</v>
      </c>
      <c r="K692" s="38" t="str">
        <f>VLOOKUP(G692,'MITRA (REFERENSI)'!$A:$Z,15,FALSE)</f>
        <v>#N/A</v>
      </c>
      <c r="L692" s="38" t="str">
        <f>VLOOKUP(G692,'MITRA (REFERENSI)'!$A:$Z,15,FALSE)</f>
        <v>#N/A</v>
      </c>
      <c r="M692" s="38" t="str">
        <f>IF(B692=1,'KELAS (REFERENSI)'!M692,IF(B692=2,'KELAS (REFERENSI)'!M707,IF(B692=3,'KELAS (REFERENSI)'!M722,IF(B692=4,'KELAS (REFERENSI)'!M737,""))))</f>
        <v/>
      </c>
      <c r="N692" s="38" t="str">
        <f>IF(B692=1,'KELAS (REFERENSI)'!N692,IF(B692=2,'KELAS (REFERENSI)'!N707,IF(B692=3,'KELAS (REFERENSI)'!N722,IF(B692=4,'KELAS (REFERENSI)'!N737,""))))</f>
        <v/>
      </c>
      <c r="O692" s="38" t="str">
        <f>IF(B692=1,'KELAS (REFERENSI)'!O692,IF(B692=2,'KELAS (REFERENSI)'!O707,IF(B692=3,'KELAS (REFERENSI)'!O722,IF(B692=4,'KELAS (REFERENSI)'!O737,""))))</f>
        <v/>
      </c>
      <c r="P692" s="38" t="str">
        <f>IF(B692=1,'KELAS (REFERENSI)'!P692,IF(B692=2,'KELAS (REFERENSI)'!P707,IF(B692=3,'KELAS (REFERENSI)'!P722,IF(B692=4,'KELAS (REFERENSI)'!P737,""))))</f>
        <v/>
      </c>
      <c r="Q692" s="38" t="str">
        <f t="shared" si="4"/>
        <v>BPS Kota Jakarta Timur</v>
      </c>
      <c r="R692" s="38" t="str">
        <f t="shared" si="56"/>
        <v/>
      </c>
      <c r="S692" s="38" t="str">
        <f t="shared" ref="S692:T692" si="700">S691</f>
        <v>15 Juni sampai dengan 31 Agustus 2026</v>
      </c>
      <c r="T692" s="38" t="str">
        <f t="shared" si="700"/>
        <v>31 Agustus 2026</v>
      </c>
      <c r="U692" s="46"/>
      <c r="V692" s="46"/>
      <c r="W692" s="42"/>
      <c r="X692" s="42"/>
      <c r="Y692" s="42"/>
      <c r="Z692" s="42"/>
    </row>
    <row r="693" ht="15.75" customHeight="1">
      <c r="A693" s="36" t="s">
        <v>5755</v>
      </c>
      <c r="B693" s="43"/>
      <c r="C693" s="44"/>
      <c r="D693" s="47"/>
      <c r="E693" s="47"/>
      <c r="F693" s="39" t="str">
        <f t="shared" si="2"/>
        <v>PETUGAS.0692/SPK/SE/PPL/3172/2026</v>
      </c>
      <c r="G693" s="45"/>
      <c r="H693" s="39" t="str">
        <f>VLOOKUP(G693,'MITRA (REFERENSI)'!$A:$Z,16,FALSE)</f>
        <v>#N/A</v>
      </c>
      <c r="I693" s="39" t="str">
        <f>VLOOKUP(G693,'MITRA (REFERENSI)'!$A:$Z,25,FALSE)</f>
        <v>#N/A</v>
      </c>
      <c r="J693" s="38" t="str">
        <f>VLOOKUP(G693,'MITRA (REFERENSI)'!$A:$Z,26,FALSE)</f>
        <v>#N/A</v>
      </c>
      <c r="K693" s="38" t="str">
        <f>VLOOKUP(G693,'MITRA (REFERENSI)'!$A:$Z,15,FALSE)</f>
        <v>#N/A</v>
      </c>
      <c r="L693" s="38" t="str">
        <f>VLOOKUP(G693,'MITRA (REFERENSI)'!$A:$Z,15,FALSE)</f>
        <v>#N/A</v>
      </c>
      <c r="M693" s="38" t="str">
        <f>IF(B693=1,'KELAS (REFERENSI)'!M693,IF(B693=2,'KELAS (REFERENSI)'!M708,IF(B693=3,'KELAS (REFERENSI)'!M723,IF(B693=4,'KELAS (REFERENSI)'!M738,""))))</f>
        <v/>
      </c>
      <c r="N693" s="38" t="str">
        <f>IF(B693=1,'KELAS (REFERENSI)'!N693,IF(B693=2,'KELAS (REFERENSI)'!N708,IF(B693=3,'KELAS (REFERENSI)'!N723,IF(B693=4,'KELAS (REFERENSI)'!N738,""))))</f>
        <v/>
      </c>
      <c r="O693" s="38" t="str">
        <f>IF(B693=1,'KELAS (REFERENSI)'!O693,IF(B693=2,'KELAS (REFERENSI)'!O708,IF(B693=3,'KELAS (REFERENSI)'!O723,IF(B693=4,'KELAS (REFERENSI)'!O738,""))))</f>
        <v/>
      </c>
      <c r="P693" s="38" t="str">
        <f>IF(B693=1,'KELAS (REFERENSI)'!P693,IF(B693=2,'KELAS (REFERENSI)'!P708,IF(B693=3,'KELAS (REFERENSI)'!P723,IF(B693=4,'KELAS (REFERENSI)'!P738,""))))</f>
        <v/>
      </c>
      <c r="Q693" s="38" t="str">
        <f t="shared" si="4"/>
        <v>BPS Kota Jakarta Timur</v>
      </c>
      <c r="R693" s="38" t="str">
        <f t="shared" si="56"/>
        <v/>
      </c>
      <c r="S693" s="38" t="str">
        <f t="shared" ref="S693:T693" si="701">S692</f>
        <v>15 Juni sampai dengan 31 Agustus 2026</v>
      </c>
      <c r="T693" s="38" t="str">
        <f t="shared" si="701"/>
        <v>31 Agustus 2026</v>
      </c>
      <c r="U693" s="46"/>
      <c r="V693" s="46"/>
      <c r="W693" s="42"/>
      <c r="X693" s="42"/>
      <c r="Y693" s="42"/>
      <c r="Z693" s="42"/>
    </row>
    <row r="694" ht="15.75" customHeight="1">
      <c r="A694" s="36" t="s">
        <v>5756</v>
      </c>
      <c r="B694" s="43"/>
      <c r="C694" s="44"/>
      <c r="D694" s="47"/>
      <c r="E694" s="47"/>
      <c r="F694" s="39" t="str">
        <f t="shared" si="2"/>
        <v>PETUGAS.0693/SPK/SE/PPL/3172/2026</v>
      </c>
      <c r="G694" s="45"/>
      <c r="H694" s="39" t="str">
        <f>VLOOKUP(G694,'MITRA (REFERENSI)'!$A:$Z,16,FALSE)</f>
        <v>#N/A</v>
      </c>
      <c r="I694" s="39" t="str">
        <f>VLOOKUP(G694,'MITRA (REFERENSI)'!$A:$Z,25,FALSE)</f>
        <v>#N/A</v>
      </c>
      <c r="J694" s="38" t="str">
        <f>VLOOKUP(G694,'MITRA (REFERENSI)'!$A:$Z,26,FALSE)</f>
        <v>#N/A</v>
      </c>
      <c r="K694" s="38" t="str">
        <f>VLOOKUP(G694,'MITRA (REFERENSI)'!$A:$Z,15,FALSE)</f>
        <v>#N/A</v>
      </c>
      <c r="L694" s="38" t="str">
        <f>VLOOKUP(G694,'MITRA (REFERENSI)'!$A:$Z,15,FALSE)</f>
        <v>#N/A</v>
      </c>
      <c r="M694" s="38" t="str">
        <f>IF(B694=1,'KELAS (REFERENSI)'!M694,IF(B694=2,'KELAS (REFERENSI)'!M709,IF(B694=3,'KELAS (REFERENSI)'!M724,IF(B694=4,'KELAS (REFERENSI)'!M739,""))))</f>
        <v/>
      </c>
      <c r="N694" s="38" t="str">
        <f>IF(B694=1,'KELAS (REFERENSI)'!N694,IF(B694=2,'KELAS (REFERENSI)'!N709,IF(B694=3,'KELAS (REFERENSI)'!N724,IF(B694=4,'KELAS (REFERENSI)'!N739,""))))</f>
        <v/>
      </c>
      <c r="O694" s="38" t="str">
        <f>IF(B694=1,'KELAS (REFERENSI)'!O694,IF(B694=2,'KELAS (REFERENSI)'!O709,IF(B694=3,'KELAS (REFERENSI)'!O724,IF(B694=4,'KELAS (REFERENSI)'!O739,""))))</f>
        <v/>
      </c>
      <c r="P694" s="38" t="str">
        <f>IF(B694=1,'KELAS (REFERENSI)'!P694,IF(B694=2,'KELAS (REFERENSI)'!P709,IF(B694=3,'KELAS (REFERENSI)'!P724,IF(B694=4,'KELAS (REFERENSI)'!P739,""))))</f>
        <v/>
      </c>
      <c r="Q694" s="38" t="str">
        <f t="shared" si="4"/>
        <v>BPS Kota Jakarta Timur</v>
      </c>
      <c r="R694" s="38" t="str">
        <f t="shared" si="56"/>
        <v/>
      </c>
      <c r="S694" s="38" t="str">
        <f t="shared" ref="S694:T694" si="702">S693</f>
        <v>15 Juni sampai dengan 31 Agustus 2026</v>
      </c>
      <c r="T694" s="38" t="str">
        <f t="shared" si="702"/>
        <v>31 Agustus 2026</v>
      </c>
      <c r="U694" s="46"/>
      <c r="V694" s="46"/>
      <c r="W694" s="42"/>
      <c r="X694" s="42"/>
      <c r="Y694" s="42"/>
      <c r="Z694" s="42"/>
    </row>
    <row r="695" ht="15.75" customHeight="1">
      <c r="A695" s="36" t="s">
        <v>5757</v>
      </c>
      <c r="B695" s="43"/>
      <c r="C695" s="44"/>
      <c r="D695" s="47"/>
      <c r="E695" s="47"/>
      <c r="F695" s="39" t="str">
        <f t="shared" si="2"/>
        <v>PETUGAS.0694/SPK/SE/PPL/3172/2026</v>
      </c>
      <c r="G695" s="45"/>
      <c r="H695" s="39" t="str">
        <f>VLOOKUP(G695,'MITRA (REFERENSI)'!$A:$Z,16,FALSE)</f>
        <v>#N/A</v>
      </c>
      <c r="I695" s="39" t="str">
        <f>VLOOKUP(G695,'MITRA (REFERENSI)'!$A:$Z,25,FALSE)</f>
        <v>#N/A</v>
      </c>
      <c r="J695" s="38" t="str">
        <f>VLOOKUP(G695,'MITRA (REFERENSI)'!$A:$Z,26,FALSE)</f>
        <v>#N/A</v>
      </c>
      <c r="K695" s="38" t="str">
        <f>VLOOKUP(G695,'MITRA (REFERENSI)'!$A:$Z,15,FALSE)</f>
        <v>#N/A</v>
      </c>
      <c r="L695" s="38" t="str">
        <f>VLOOKUP(G695,'MITRA (REFERENSI)'!$A:$Z,15,FALSE)</f>
        <v>#N/A</v>
      </c>
      <c r="M695" s="38" t="str">
        <f>IF(B695=1,'KELAS (REFERENSI)'!M695,IF(B695=2,'KELAS (REFERENSI)'!M710,IF(B695=3,'KELAS (REFERENSI)'!M725,IF(B695=4,'KELAS (REFERENSI)'!M740,""))))</f>
        <v/>
      </c>
      <c r="N695" s="38" t="str">
        <f>IF(B695=1,'KELAS (REFERENSI)'!N695,IF(B695=2,'KELAS (REFERENSI)'!N710,IF(B695=3,'KELAS (REFERENSI)'!N725,IF(B695=4,'KELAS (REFERENSI)'!N740,""))))</f>
        <v/>
      </c>
      <c r="O695" s="38" t="str">
        <f>IF(B695=1,'KELAS (REFERENSI)'!O695,IF(B695=2,'KELAS (REFERENSI)'!O710,IF(B695=3,'KELAS (REFERENSI)'!O725,IF(B695=4,'KELAS (REFERENSI)'!O740,""))))</f>
        <v/>
      </c>
      <c r="P695" s="38" t="str">
        <f>IF(B695=1,'KELAS (REFERENSI)'!P695,IF(B695=2,'KELAS (REFERENSI)'!P710,IF(B695=3,'KELAS (REFERENSI)'!P725,IF(B695=4,'KELAS (REFERENSI)'!P740,""))))</f>
        <v/>
      </c>
      <c r="Q695" s="38" t="str">
        <f t="shared" si="4"/>
        <v>BPS Kota Jakarta Timur</v>
      </c>
      <c r="R695" s="38" t="str">
        <f t="shared" si="56"/>
        <v/>
      </c>
      <c r="S695" s="38" t="str">
        <f t="shared" ref="S695:T695" si="703">S694</f>
        <v>15 Juni sampai dengan 31 Agustus 2026</v>
      </c>
      <c r="T695" s="38" t="str">
        <f t="shared" si="703"/>
        <v>31 Agustus 2026</v>
      </c>
      <c r="U695" s="46"/>
      <c r="V695" s="46"/>
      <c r="W695" s="42"/>
      <c r="X695" s="42"/>
      <c r="Y695" s="42"/>
      <c r="Z695" s="42"/>
    </row>
    <row r="696" ht="15.75" customHeight="1">
      <c r="A696" s="36" t="s">
        <v>5758</v>
      </c>
      <c r="B696" s="43"/>
      <c r="C696" s="44"/>
      <c r="D696" s="47"/>
      <c r="E696" s="47"/>
      <c r="F696" s="39" t="str">
        <f t="shared" si="2"/>
        <v>PETUGAS.0695/SPK/SE/PPL/3172/2026</v>
      </c>
      <c r="G696" s="45"/>
      <c r="H696" s="39" t="str">
        <f>VLOOKUP(G696,'MITRA (REFERENSI)'!$A:$Z,16,FALSE)</f>
        <v>#N/A</v>
      </c>
      <c r="I696" s="39" t="str">
        <f>VLOOKUP(G696,'MITRA (REFERENSI)'!$A:$Z,25,FALSE)</f>
        <v>#N/A</v>
      </c>
      <c r="J696" s="38" t="str">
        <f>VLOOKUP(G696,'MITRA (REFERENSI)'!$A:$Z,26,FALSE)</f>
        <v>#N/A</v>
      </c>
      <c r="K696" s="38" t="str">
        <f>VLOOKUP(G696,'MITRA (REFERENSI)'!$A:$Z,15,FALSE)</f>
        <v>#N/A</v>
      </c>
      <c r="L696" s="38" t="str">
        <f>VLOOKUP(G696,'MITRA (REFERENSI)'!$A:$Z,15,FALSE)</f>
        <v>#N/A</v>
      </c>
      <c r="M696" s="38" t="str">
        <f>IF(B696=1,'KELAS (REFERENSI)'!M696,IF(B696=2,'KELAS (REFERENSI)'!M711,IF(B696=3,'KELAS (REFERENSI)'!M726,IF(B696=4,'KELAS (REFERENSI)'!M741,""))))</f>
        <v/>
      </c>
      <c r="N696" s="38" t="str">
        <f>IF(B696=1,'KELAS (REFERENSI)'!N696,IF(B696=2,'KELAS (REFERENSI)'!N711,IF(B696=3,'KELAS (REFERENSI)'!N726,IF(B696=4,'KELAS (REFERENSI)'!N741,""))))</f>
        <v/>
      </c>
      <c r="O696" s="38" t="str">
        <f>IF(B696=1,'KELAS (REFERENSI)'!O696,IF(B696=2,'KELAS (REFERENSI)'!O711,IF(B696=3,'KELAS (REFERENSI)'!O726,IF(B696=4,'KELAS (REFERENSI)'!O741,""))))</f>
        <v/>
      </c>
      <c r="P696" s="38" t="str">
        <f>IF(B696=1,'KELAS (REFERENSI)'!P696,IF(B696=2,'KELAS (REFERENSI)'!P711,IF(B696=3,'KELAS (REFERENSI)'!P726,IF(B696=4,'KELAS (REFERENSI)'!P741,""))))</f>
        <v/>
      </c>
      <c r="Q696" s="38" t="str">
        <f t="shared" si="4"/>
        <v>BPS Kota Jakarta Timur</v>
      </c>
      <c r="R696" s="38" t="str">
        <f t="shared" si="56"/>
        <v/>
      </c>
      <c r="S696" s="38" t="str">
        <f t="shared" ref="S696:T696" si="704">S695</f>
        <v>15 Juni sampai dengan 31 Agustus 2026</v>
      </c>
      <c r="T696" s="38" t="str">
        <f t="shared" si="704"/>
        <v>31 Agustus 2026</v>
      </c>
      <c r="U696" s="46"/>
      <c r="V696" s="46"/>
      <c r="W696" s="42"/>
      <c r="X696" s="42"/>
      <c r="Y696" s="42"/>
      <c r="Z696" s="42"/>
    </row>
    <row r="697" ht="15.75" customHeight="1">
      <c r="A697" s="36" t="s">
        <v>5759</v>
      </c>
      <c r="B697" s="43"/>
      <c r="C697" s="44"/>
      <c r="D697" s="47"/>
      <c r="E697" s="47"/>
      <c r="F697" s="39" t="str">
        <f t="shared" si="2"/>
        <v>PETUGAS.0696/SPK/SE/PPL/3172/2026</v>
      </c>
      <c r="G697" s="45"/>
      <c r="H697" s="39" t="str">
        <f>VLOOKUP(G697,'MITRA (REFERENSI)'!$A:$Z,16,FALSE)</f>
        <v>#N/A</v>
      </c>
      <c r="I697" s="39" t="str">
        <f>VLOOKUP(G697,'MITRA (REFERENSI)'!$A:$Z,25,FALSE)</f>
        <v>#N/A</v>
      </c>
      <c r="J697" s="38" t="str">
        <f>VLOOKUP(G697,'MITRA (REFERENSI)'!$A:$Z,26,FALSE)</f>
        <v>#N/A</v>
      </c>
      <c r="K697" s="38" t="str">
        <f>VLOOKUP(G697,'MITRA (REFERENSI)'!$A:$Z,15,FALSE)</f>
        <v>#N/A</v>
      </c>
      <c r="L697" s="38" t="str">
        <f>VLOOKUP(G697,'MITRA (REFERENSI)'!$A:$Z,15,FALSE)</f>
        <v>#N/A</v>
      </c>
      <c r="M697" s="38" t="str">
        <f>IF(B697=1,'KELAS (REFERENSI)'!M697,IF(B697=2,'KELAS (REFERENSI)'!M712,IF(B697=3,'KELAS (REFERENSI)'!M727,IF(B697=4,'KELAS (REFERENSI)'!M742,""))))</f>
        <v/>
      </c>
      <c r="N697" s="38" t="str">
        <f>IF(B697=1,'KELAS (REFERENSI)'!N697,IF(B697=2,'KELAS (REFERENSI)'!N712,IF(B697=3,'KELAS (REFERENSI)'!N727,IF(B697=4,'KELAS (REFERENSI)'!N742,""))))</f>
        <v/>
      </c>
      <c r="O697" s="38" t="str">
        <f>IF(B697=1,'KELAS (REFERENSI)'!O697,IF(B697=2,'KELAS (REFERENSI)'!O712,IF(B697=3,'KELAS (REFERENSI)'!O727,IF(B697=4,'KELAS (REFERENSI)'!O742,""))))</f>
        <v/>
      </c>
      <c r="P697" s="38" t="str">
        <f>IF(B697=1,'KELAS (REFERENSI)'!P697,IF(B697=2,'KELAS (REFERENSI)'!P712,IF(B697=3,'KELAS (REFERENSI)'!P727,IF(B697=4,'KELAS (REFERENSI)'!P742,""))))</f>
        <v/>
      </c>
      <c r="Q697" s="38" t="str">
        <f t="shared" si="4"/>
        <v>BPS Kota Jakarta Timur</v>
      </c>
      <c r="R697" s="38" t="str">
        <f t="shared" si="56"/>
        <v/>
      </c>
      <c r="S697" s="38" t="str">
        <f t="shared" ref="S697:T697" si="705">S696</f>
        <v>15 Juni sampai dengan 31 Agustus 2026</v>
      </c>
      <c r="T697" s="38" t="str">
        <f t="shared" si="705"/>
        <v>31 Agustus 2026</v>
      </c>
      <c r="U697" s="46"/>
      <c r="V697" s="46"/>
      <c r="W697" s="42"/>
      <c r="X697" s="42"/>
      <c r="Y697" s="42"/>
      <c r="Z697" s="42"/>
    </row>
    <row r="698" ht="15.75" customHeight="1">
      <c r="A698" s="36" t="s">
        <v>5760</v>
      </c>
      <c r="B698" s="43"/>
      <c r="C698" s="44"/>
      <c r="D698" s="47"/>
      <c r="E698" s="47"/>
      <c r="F698" s="39" t="str">
        <f t="shared" si="2"/>
        <v>PETUGAS.0697/SPK/SE/PPL/3172/2026</v>
      </c>
      <c r="G698" s="45"/>
      <c r="H698" s="39" t="str">
        <f>VLOOKUP(G698,'MITRA (REFERENSI)'!$A:$Z,16,FALSE)</f>
        <v>#N/A</v>
      </c>
      <c r="I698" s="39" t="str">
        <f>VLOOKUP(G698,'MITRA (REFERENSI)'!$A:$Z,25,FALSE)</f>
        <v>#N/A</v>
      </c>
      <c r="J698" s="38" t="str">
        <f>VLOOKUP(G698,'MITRA (REFERENSI)'!$A:$Z,26,FALSE)</f>
        <v>#N/A</v>
      </c>
      <c r="K698" s="38" t="str">
        <f>VLOOKUP(G698,'MITRA (REFERENSI)'!$A:$Z,15,FALSE)</f>
        <v>#N/A</v>
      </c>
      <c r="L698" s="38" t="str">
        <f>VLOOKUP(G698,'MITRA (REFERENSI)'!$A:$Z,15,FALSE)</f>
        <v>#N/A</v>
      </c>
      <c r="M698" s="38" t="str">
        <f>IF(B698=1,'KELAS (REFERENSI)'!M698,IF(B698=2,'KELAS (REFERENSI)'!M713,IF(B698=3,'KELAS (REFERENSI)'!M728,IF(B698=4,'KELAS (REFERENSI)'!M743,""))))</f>
        <v/>
      </c>
      <c r="N698" s="38" t="str">
        <f>IF(B698=1,'KELAS (REFERENSI)'!N698,IF(B698=2,'KELAS (REFERENSI)'!N713,IF(B698=3,'KELAS (REFERENSI)'!N728,IF(B698=4,'KELAS (REFERENSI)'!N743,""))))</f>
        <v/>
      </c>
      <c r="O698" s="38" t="str">
        <f>IF(B698=1,'KELAS (REFERENSI)'!O698,IF(B698=2,'KELAS (REFERENSI)'!O713,IF(B698=3,'KELAS (REFERENSI)'!O728,IF(B698=4,'KELAS (REFERENSI)'!O743,""))))</f>
        <v/>
      </c>
      <c r="P698" s="38" t="str">
        <f>IF(B698=1,'KELAS (REFERENSI)'!P698,IF(B698=2,'KELAS (REFERENSI)'!P713,IF(B698=3,'KELAS (REFERENSI)'!P728,IF(B698=4,'KELAS (REFERENSI)'!P743,""))))</f>
        <v/>
      </c>
      <c r="Q698" s="38" t="str">
        <f t="shared" si="4"/>
        <v>BPS Kota Jakarta Timur</v>
      </c>
      <c r="R698" s="38" t="str">
        <f t="shared" si="56"/>
        <v/>
      </c>
      <c r="S698" s="38" t="str">
        <f t="shared" ref="S698:T698" si="706">S697</f>
        <v>15 Juni sampai dengan 31 Agustus 2026</v>
      </c>
      <c r="T698" s="38" t="str">
        <f t="shared" si="706"/>
        <v>31 Agustus 2026</v>
      </c>
      <c r="U698" s="46"/>
      <c r="V698" s="46"/>
      <c r="W698" s="42"/>
      <c r="X698" s="42"/>
      <c r="Y698" s="42"/>
      <c r="Z698" s="42"/>
    </row>
    <row r="699" ht="15.75" customHeight="1">
      <c r="A699" s="36" t="s">
        <v>5761</v>
      </c>
      <c r="B699" s="43"/>
      <c r="C699" s="44"/>
      <c r="D699" s="47"/>
      <c r="E699" s="47"/>
      <c r="F699" s="39" t="str">
        <f t="shared" si="2"/>
        <v>PETUGAS.0698/SPK/SE/PPL/3172/2026</v>
      </c>
      <c r="G699" s="45"/>
      <c r="H699" s="39" t="str">
        <f>VLOOKUP(G699,'MITRA (REFERENSI)'!$A:$Z,16,FALSE)</f>
        <v>#N/A</v>
      </c>
      <c r="I699" s="39" t="str">
        <f>VLOOKUP(G699,'MITRA (REFERENSI)'!$A:$Z,25,FALSE)</f>
        <v>#N/A</v>
      </c>
      <c r="J699" s="38" t="str">
        <f>VLOOKUP(G699,'MITRA (REFERENSI)'!$A:$Z,26,FALSE)</f>
        <v>#N/A</v>
      </c>
      <c r="K699" s="38" t="str">
        <f>VLOOKUP(G699,'MITRA (REFERENSI)'!$A:$Z,15,FALSE)</f>
        <v>#N/A</v>
      </c>
      <c r="L699" s="38" t="str">
        <f>VLOOKUP(G699,'MITRA (REFERENSI)'!$A:$Z,15,FALSE)</f>
        <v>#N/A</v>
      </c>
      <c r="M699" s="38" t="str">
        <f>IF(B699=1,'KELAS (REFERENSI)'!M699,IF(B699=2,'KELAS (REFERENSI)'!M714,IF(B699=3,'KELAS (REFERENSI)'!M729,IF(B699=4,'KELAS (REFERENSI)'!M744,""))))</f>
        <v/>
      </c>
      <c r="N699" s="38" t="str">
        <f>IF(B699=1,'KELAS (REFERENSI)'!N699,IF(B699=2,'KELAS (REFERENSI)'!N714,IF(B699=3,'KELAS (REFERENSI)'!N729,IF(B699=4,'KELAS (REFERENSI)'!N744,""))))</f>
        <v/>
      </c>
      <c r="O699" s="38" t="str">
        <f>IF(B699=1,'KELAS (REFERENSI)'!O699,IF(B699=2,'KELAS (REFERENSI)'!O714,IF(B699=3,'KELAS (REFERENSI)'!O729,IF(B699=4,'KELAS (REFERENSI)'!O744,""))))</f>
        <v/>
      </c>
      <c r="P699" s="38" t="str">
        <f>IF(B699=1,'KELAS (REFERENSI)'!P699,IF(B699=2,'KELAS (REFERENSI)'!P714,IF(B699=3,'KELAS (REFERENSI)'!P729,IF(B699=4,'KELAS (REFERENSI)'!P744,""))))</f>
        <v/>
      </c>
      <c r="Q699" s="38" t="str">
        <f t="shared" si="4"/>
        <v>BPS Kota Jakarta Timur</v>
      </c>
      <c r="R699" s="38" t="str">
        <f t="shared" si="56"/>
        <v/>
      </c>
      <c r="S699" s="38" t="str">
        <f t="shared" ref="S699:T699" si="707">S698</f>
        <v>15 Juni sampai dengan 31 Agustus 2026</v>
      </c>
      <c r="T699" s="38" t="str">
        <f t="shared" si="707"/>
        <v>31 Agustus 2026</v>
      </c>
      <c r="U699" s="46"/>
      <c r="V699" s="46"/>
      <c r="W699" s="42"/>
      <c r="X699" s="42"/>
      <c r="Y699" s="42"/>
      <c r="Z699" s="42"/>
    </row>
    <row r="700" ht="15.75" customHeight="1">
      <c r="A700" s="36" t="s">
        <v>5762</v>
      </c>
      <c r="B700" s="43"/>
      <c r="C700" s="44"/>
      <c r="D700" s="47"/>
      <c r="E700" s="47"/>
      <c r="F700" s="39" t="str">
        <f t="shared" si="2"/>
        <v>PETUGAS.0699/SPK/SE/PPL/3172/2026</v>
      </c>
      <c r="G700" s="45"/>
      <c r="H700" s="39" t="str">
        <f>VLOOKUP(G700,'MITRA (REFERENSI)'!$A:$Z,16,FALSE)</f>
        <v>#N/A</v>
      </c>
      <c r="I700" s="39" t="str">
        <f>VLOOKUP(G700,'MITRA (REFERENSI)'!$A:$Z,25,FALSE)</f>
        <v>#N/A</v>
      </c>
      <c r="J700" s="38" t="str">
        <f>VLOOKUP(G700,'MITRA (REFERENSI)'!$A:$Z,26,FALSE)</f>
        <v>#N/A</v>
      </c>
      <c r="K700" s="38" t="str">
        <f>VLOOKUP(G700,'MITRA (REFERENSI)'!$A:$Z,15,FALSE)</f>
        <v>#N/A</v>
      </c>
      <c r="L700" s="38" t="str">
        <f>VLOOKUP(G700,'MITRA (REFERENSI)'!$A:$Z,15,FALSE)</f>
        <v>#N/A</v>
      </c>
      <c r="M700" s="38" t="str">
        <f>IF(B700=1,'KELAS (REFERENSI)'!M700,IF(B700=2,'KELAS (REFERENSI)'!M715,IF(B700=3,'KELAS (REFERENSI)'!M730,IF(B700=4,'KELAS (REFERENSI)'!M745,""))))</f>
        <v/>
      </c>
      <c r="N700" s="38" t="str">
        <f>IF(B700=1,'KELAS (REFERENSI)'!N700,IF(B700=2,'KELAS (REFERENSI)'!N715,IF(B700=3,'KELAS (REFERENSI)'!N730,IF(B700=4,'KELAS (REFERENSI)'!N745,""))))</f>
        <v/>
      </c>
      <c r="O700" s="38" t="str">
        <f>IF(B700=1,'KELAS (REFERENSI)'!O700,IF(B700=2,'KELAS (REFERENSI)'!O715,IF(B700=3,'KELAS (REFERENSI)'!O730,IF(B700=4,'KELAS (REFERENSI)'!O745,""))))</f>
        <v/>
      </c>
      <c r="P700" s="38" t="str">
        <f>IF(B700=1,'KELAS (REFERENSI)'!P700,IF(B700=2,'KELAS (REFERENSI)'!P715,IF(B700=3,'KELAS (REFERENSI)'!P730,IF(B700=4,'KELAS (REFERENSI)'!P745,""))))</f>
        <v/>
      </c>
      <c r="Q700" s="38" t="str">
        <f t="shared" si="4"/>
        <v>BPS Kota Jakarta Timur</v>
      </c>
      <c r="R700" s="38" t="str">
        <f t="shared" si="56"/>
        <v/>
      </c>
      <c r="S700" s="38" t="str">
        <f t="shared" ref="S700:T700" si="708">S699</f>
        <v>15 Juni sampai dengan 31 Agustus 2026</v>
      </c>
      <c r="T700" s="38" t="str">
        <f t="shared" si="708"/>
        <v>31 Agustus 2026</v>
      </c>
      <c r="U700" s="46"/>
      <c r="V700" s="46"/>
      <c r="W700" s="42"/>
      <c r="X700" s="42"/>
      <c r="Y700" s="42"/>
      <c r="Z700" s="42"/>
    </row>
    <row r="701" ht="15.75" customHeight="1">
      <c r="A701" s="36" t="s">
        <v>5763</v>
      </c>
      <c r="B701" s="43"/>
      <c r="C701" s="44"/>
      <c r="D701" s="47"/>
      <c r="E701" s="47"/>
      <c r="F701" s="39" t="str">
        <f t="shared" si="2"/>
        <v>PETUGAS.0700/SPK/SE/PPL/3172/2026</v>
      </c>
      <c r="G701" s="45"/>
      <c r="H701" s="39" t="str">
        <f>VLOOKUP(G701,'MITRA (REFERENSI)'!$A:$Z,16,FALSE)</f>
        <v>#N/A</v>
      </c>
      <c r="I701" s="39" t="str">
        <f>VLOOKUP(G701,'MITRA (REFERENSI)'!$A:$Z,25,FALSE)</f>
        <v>#N/A</v>
      </c>
      <c r="J701" s="38" t="str">
        <f>VLOOKUP(G701,'MITRA (REFERENSI)'!$A:$Z,26,FALSE)</f>
        <v>#N/A</v>
      </c>
      <c r="K701" s="38" t="str">
        <f>VLOOKUP(G701,'MITRA (REFERENSI)'!$A:$Z,15,FALSE)</f>
        <v>#N/A</v>
      </c>
      <c r="L701" s="38" t="str">
        <f>VLOOKUP(G701,'MITRA (REFERENSI)'!$A:$Z,15,FALSE)</f>
        <v>#N/A</v>
      </c>
      <c r="M701" s="38" t="str">
        <f>IF(B701=1,'KELAS (REFERENSI)'!M701,IF(B701=2,'KELAS (REFERENSI)'!M716,IF(B701=3,'KELAS (REFERENSI)'!M731,IF(B701=4,'KELAS (REFERENSI)'!M746,""))))</f>
        <v/>
      </c>
      <c r="N701" s="38" t="str">
        <f>IF(B701=1,'KELAS (REFERENSI)'!N701,IF(B701=2,'KELAS (REFERENSI)'!N716,IF(B701=3,'KELAS (REFERENSI)'!N731,IF(B701=4,'KELAS (REFERENSI)'!N746,""))))</f>
        <v/>
      </c>
      <c r="O701" s="38" t="str">
        <f>IF(B701=1,'KELAS (REFERENSI)'!O701,IF(B701=2,'KELAS (REFERENSI)'!O716,IF(B701=3,'KELAS (REFERENSI)'!O731,IF(B701=4,'KELAS (REFERENSI)'!O746,""))))</f>
        <v/>
      </c>
      <c r="P701" s="38" t="str">
        <f>IF(B701=1,'KELAS (REFERENSI)'!P701,IF(B701=2,'KELAS (REFERENSI)'!P716,IF(B701=3,'KELAS (REFERENSI)'!P731,IF(B701=4,'KELAS (REFERENSI)'!P746,""))))</f>
        <v/>
      </c>
      <c r="Q701" s="38" t="str">
        <f t="shared" si="4"/>
        <v>BPS Kota Jakarta Timur</v>
      </c>
      <c r="R701" s="38" t="str">
        <f t="shared" si="56"/>
        <v/>
      </c>
      <c r="S701" s="38" t="str">
        <f t="shared" ref="S701:T701" si="709">S700</f>
        <v>15 Juni sampai dengan 31 Agustus 2026</v>
      </c>
      <c r="T701" s="38" t="str">
        <f t="shared" si="709"/>
        <v>31 Agustus 2026</v>
      </c>
      <c r="U701" s="46"/>
      <c r="V701" s="46"/>
      <c r="W701" s="42"/>
      <c r="X701" s="42"/>
      <c r="Y701" s="42"/>
      <c r="Z701" s="42"/>
    </row>
    <row r="702" ht="15.75" customHeight="1">
      <c r="A702" s="36" t="s">
        <v>5764</v>
      </c>
      <c r="B702" s="43"/>
      <c r="C702" s="44"/>
      <c r="D702" s="47"/>
      <c r="E702" s="47"/>
      <c r="F702" s="39" t="str">
        <f t="shared" si="2"/>
        <v>PETUGAS.0701/SPK/SE/PPL/3172/2026</v>
      </c>
      <c r="G702" s="45"/>
      <c r="H702" s="39" t="str">
        <f>VLOOKUP(G702,'MITRA (REFERENSI)'!$A:$Z,16,FALSE)</f>
        <v>#N/A</v>
      </c>
      <c r="I702" s="39" t="str">
        <f>VLOOKUP(G702,'MITRA (REFERENSI)'!$A:$Z,25,FALSE)</f>
        <v>#N/A</v>
      </c>
      <c r="J702" s="38" t="str">
        <f>VLOOKUP(G702,'MITRA (REFERENSI)'!$A:$Z,26,FALSE)</f>
        <v>#N/A</v>
      </c>
      <c r="K702" s="38" t="str">
        <f>VLOOKUP(G702,'MITRA (REFERENSI)'!$A:$Z,15,FALSE)</f>
        <v>#N/A</v>
      </c>
      <c r="L702" s="38" t="str">
        <f>VLOOKUP(G702,'MITRA (REFERENSI)'!$A:$Z,15,FALSE)</f>
        <v>#N/A</v>
      </c>
      <c r="M702" s="38" t="str">
        <f>IF(B702=1,'KELAS (REFERENSI)'!M702,IF(B702=2,'KELAS (REFERENSI)'!M717,IF(B702=3,'KELAS (REFERENSI)'!M732,IF(B702=4,'KELAS (REFERENSI)'!M747,""))))</f>
        <v/>
      </c>
      <c r="N702" s="38" t="str">
        <f>IF(B702=1,'KELAS (REFERENSI)'!N702,IF(B702=2,'KELAS (REFERENSI)'!N717,IF(B702=3,'KELAS (REFERENSI)'!N732,IF(B702=4,'KELAS (REFERENSI)'!N747,""))))</f>
        <v/>
      </c>
      <c r="O702" s="38" t="str">
        <f>IF(B702=1,'KELAS (REFERENSI)'!O702,IF(B702=2,'KELAS (REFERENSI)'!O717,IF(B702=3,'KELAS (REFERENSI)'!O732,IF(B702=4,'KELAS (REFERENSI)'!O747,""))))</f>
        <v/>
      </c>
      <c r="P702" s="38" t="str">
        <f>IF(B702=1,'KELAS (REFERENSI)'!P702,IF(B702=2,'KELAS (REFERENSI)'!P717,IF(B702=3,'KELAS (REFERENSI)'!P732,IF(B702=4,'KELAS (REFERENSI)'!P747,""))))</f>
        <v/>
      </c>
      <c r="Q702" s="38" t="str">
        <f t="shared" si="4"/>
        <v>BPS Kota Jakarta Timur</v>
      </c>
      <c r="R702" s="38" t="str">
        <f t="shared" si="56"/>
        <v/>
      </c>
      <c r="S702" s="38" t="str">
        <f t="shared" ref="S702:T702" si="710">S701</f>
        <v>15 Juni sampai dengan 31 Agustus 2026</v>
      </c>
      <c r="T702" s="38" t="str">
        <f t="shared" si="710"/>
        <v>31 Agustus 2026</v>
      </c>
      <c r="U702" s="46"/>
      <c r="V702" s="46"/>
      <c r="W702" s="42"/>
      <c r="X702" s="42"/>
      <c r="Y702" s="42"/>
      <c r="Z702" s="42"/>
    </row>
    <row r="703" ht="15.75" customHeight="1">
      <c r="A703" s="36" t="s">
        <v>5765</v>
      </c>
      <c r="B703" s="43"/>
      <c r="C703" s="44"/>
      <c r="D703" s="47"/>
      <c r="E703" s="47"/>
      <c r="F703" s="39" t="str">
        <f t="shared" si="2"/>
        <v>PETUGAS.0702/SPK/SE/PPL/3172/2026</v>
      </c>
      <c r="G703" s="45"/>
      <c r="H703" s="39" t="str">
        <f>VLOOKUP(G703,'MITRA (REFERENSI)'!$A:$Z,16,FALSE)</f>
        <v>#N/A</v>
      </c>
      <c r="I703" s="39" t="str">
        <f>VLOOKUP(G703,'MITRA (REFERENSI)'!$A:$Z,25,FALSE)</f>
        <v>#N/A</v>
      </c>
      <c r="J703" s="38" t="str">
        <f>VLOOKUP(G703,'MITRA (REFERENSI)'!$A:$Z,26,FALSE)</f>
        <v>#N/A</v>
      </c>
      <c r="K703" s="38" t="str">
        <f>VLOOKUP(G703,'MITRA (REFERENSI)'!$A:$Z,15,FALSE)</f>
        <v>#N/A</v>
      </c>
      <c r="L703" s="38" t="str">
        <f>VLOOKUP(G703,'MITRA (REFERENSI)'!$A:$Z,15,FALSE)</f>
        <v>#N/A</v>
      </c>
      <c r="M703" s="38" t="str">
        <f>IF(B703=1,'KELAS (REFERENSI)'!M703,IF(B703=2,'KELAS (REFERENSI)'!M718,IF(B703=3,'KELAS (REFERENSI)'!M733,IF(B703=4,'KELAS (REFERENSI)'!M748,""))))</f>
        <v/>
      </c>
      <c r="N703" s="38" t="str">
        <f>IF(B703=1,'KELAS (REFERENSI)'!N703,IF(B703=2,'KELAS (REFERENSI)'!N718,IF(B703=3,'KELAS (REFERENSI)'!N733,IF(B703=4,'KELAS (REFERENSI)'!N748,""))))</f>
        <v/>
      </c>
      <c r="O703" s="38" t="str">
        <f>IF(B703=1,'KELAS (REFERENSI)'!O703,IF(B703=2,'KELAS (REFERENSI)'!O718,IF(B703=3,'KELAS (REFERENSI)'!O733,IF(B703=4,'KELAS (REFERENSI)'!O748,""))))</f>
        <v/>
      </c>
      <c r="P703" s="38" t="str">
        <f>IF(B703=1,'KELAS (REFERENSI)'!P703,IF(B703=2,'KELAS (REFERENSI)'!P718,IF(B703=3,'KELAS (REFERENSI)'!P733,IF(B703=4,'KELAS (REFERENSI)'!P748,""))))</f>
        <v/>
      </c>
      <c r="Q703" s="38" t="str">
        <f t="shared" si="4"/>
        <v>BPS Kota Jakarta Timur</v>
      </c>
      <c r="R703" s="38" t="str">
        <f t="shared" si="56"/>
        <v/>
      </c>
      <c r="S703" s="38" t="str">
        <f t="shared" ref="S703:T703" si="711">S702</f>
        <v>15 Juni sampai dengan 31 Agustus 2026</v>
      </c>
      <c r="T703" s="38" t="str">
        <f t="shared" si="711"/>
        <v>31 Agustus 2026</v>
      </c>
      <c r="U703" s="46"/>
      <c r="V703" s="46"/>
      <c r="W703" s="42"/>
      <c r="X703" s="42"/>
      <c r="Y703" s="42"/>
      <c r="Z703" s="42"/>
    </row>
    <row r="704" ht="15.75" customHeight="1">
      <c r="A704" s="36" t="s">
        <v>5766</v>
      </c>
      <c r="B704" s="43"/>
      <c r="C704" s="44"/>
      <c r="D704" s="47"/>
      <c r="E704" s="47"/>
      <c r="F704" s="39" t="str">
        <f t="shared" si="2"/>
        <v>PETUGAS.0703/SPK/SE/PPL/3172/2026</v>
      </c>
      <c r="G704" s="45"/>
      <c r="H704" s="39" t="str">
        <f>VLOOKUP(G704,'MITRA (REFERENSI)'!$A:$Z,16,FALSE)</f>
        <v>#N/A</v>
      </c>
      <c r="I704" s="39" t="str">
        <f>VLOOKUP(G704,'MITRA (REFERENSI)'!$A:$Z,25,FALSE)</f>
        <v>#N/A</v>
      </c>
      <c r="J704" s="38" t="str">
        <f>VLOOKUP(G704,'MITRA (REFERENSI)'!$A:$Z,26,FALSE)</f>
        <v>#N/A</v>
      </c>
      <c r="K704" s="38" t="str">
        <f>VLOOKUP(G704,'MITRA (REFERENSI)'!$A:$Z,15,FALSE)</f>
        <v>#N/A</v>
      </c>
      <c r="L704" s="38" t="str">
        <f>VLOOKUP(G704,'MITRA (REFERENSI)'!$A:$Z,15,FALSE)</f>
        <v>#N/A</v>
      </c>
      <c r="M704" s="38" t="str">
        <f>IF(B704=1,'KELAS (REFERENSI)'!M704,IF(B704=2,'KELAS (REFERENSI)'!M719,IF(B704=3,'KELAS (REFERENSI)'!M734,IF(B704=4,'KELAS (REFERENSI)'!M749,""))))</f>
        <v/>
      </c>
      <c r="N704" s="38" t="str">
        <f>IF(B704=1,'KELAS (REFERENSI)'!N704,IF(B704=2,'KELAS (REFERENSI)'!N719,IF(B704=3,'KELAS (REFERENSI)'!N734,IF(B704=4,'KELAS (REFERENSI)'!N749,""))))</f>
        <v/>
      </c>
      <c r="O704" s="38" t="str">
        <f>IF(B704=1,'KELAS (REFERENSI)'!O704,IF(B704=2,'KELAS (REFERENSI)'!O719,IF(B704=3,'KELAS (REFERENSI)'!O734,IF(B704=4,'KELAS (REFERENSI)'!O749,""))))</f>
        <v/>
      </c>
      <c r="P704" s="38" t="str">
        <f>IF(B704=1,'KELAS (REFERENSI)'!P704,IF(B704=2,'KELAS (REFERENSI)'!P719,IF(B704=3,'KELAS (REFERENSI)'!P734,IF(B704=4,'KELAS (REFERENSI)'!P749,""))))</f>
        <v/>
      </c>
      <c r="Q704" s="38" t="str">
        <f t="shared" si="4"/>
        <v>BPS Kota Jakarta Timur</v>
      </c>
      <c r="R704" s="38" t="str">
        <f t="shared" si="56"/>
        <v/>
      </c>
      <c r="S704" s="38" t="str">
        <f t="shared" ref="S704:T704" si="712">S703</f>
        <v>15 Juni sampai dengan 31 Agustus 2026</v>
      </c>
      <c r="T704" s="38" t="str">
        <f t="shared" si="712"/>
        <v>31 Agustus 2026</v>
      </c>
      <c r="U704" s="46"/>
      <c r="V704" s="46"/>
      <c r="W704" s="42"/>
      <c r="X704" s="42"/>
      <c r="Y704" s="42"/>
      <c r="Z704" s="42"/>
    </row>
    <row r="705" ht="15.75" customHeight="1">
      <c r="A705" s="36" t="s">
        <v>5767</v>
      </c>
      <c r="B705" s="43"/>
      <c r="C705" s="44"/>
      <c r="D705" s="47"/>
      <c r="E705" s="47"/>
      <c r="F705" s="39" t="str">
        <f t="shared" si="2"/>
        <v>PETUGAS.0704/SPK/SE/PPL/3172/2026</v>
      </c>
      <c r="G705" s="45"/>
      <c r="H705" s="39" t="str">
        <f>VLOOKUP(G705,'MITRA (REFERENSI)'!$A:$Z,16,FALSE)</f>
        <v>#N/A</v>
      </c>
      <c r="I705" s="39" t="str">
        <f>VLOOKUP(G705,'MITRA (REFERENSI)'!$A:$Z,25,FALSE)</f>
        <v>#N/A</v>
      </c>
      <c r="J705" s="38" t="str">
        <f>VLOOKUP(G705,'MITRA (REFERENSI)'!$A:$Z,26,FALSE)</f>
        <v>#N/A</v>
      </c>
      <c r="K705" s="38" t="str">
        <f>VLOOKUP(G705,'MITRA (REFERENSI)'!$A:$Z,15,FALSE)</f>
        <v>#N/A</v>
      </c>
      <c r="L705" s="38" t="str">
        <f>VLOOKUP(G705,'MITRA (REFERENSI)'!$A:$Z,15,FALSE)</f>
        <v>#N/A</v>
      </c>
      <c r="M705" s="38" t="str">
        <f>IF(B705=1,'KELAS (REFERENSI)'!M705,IF(B705=2,'KELAS (REFERENSI)'!M720,IF(B705=3,'KELAS (REFERENSI)'!M735,IF(B705=4,'KELAS (REFERENSI)'!M750,""))))</f>
        <v/>
      </c>
      <c r="N705" s="38" t="str">
        <f>IF(B705=1,'KELAS (REFERENSI)'!N705,IF(B705=2,'KELAS (REFERENSI)'!N720,IF(B705=3,'KELAS (REFERENSI)'!N735,IF(B705=4,'KELAS (REFERENSI)'!N750,""))))</f>
        <v/>
      </c>
      <c r="O705" s="38" t="str">
        <f>IF(B705=1,'KELAS (REFERENSI)'!O705,IF(B705=2,'KELAS (REFERENSI)'!O720,IF(B705=3,'KELAS (REFERENSI)'!O735,IF(B705=4,'KELAS (REFERENSI)'!O750,""))))</f>
        <v/>
      </c>
      <c r="P705" s="38" t="str">
        <f>IF(B705=1,'KELAS (REFERENSI)'!P705,IF(B705=2,'KELAS (REFERENSI)'!P720,IF(B705=3,'KELAS (REFERENSI)'!P735,IF(B705=4,'KELAS (REFERENSI)'!P750,""))))</f>
        <v/>
      </c>
      <c r="Q705" s="38" t="str">
        <f t="shared" si="4"/>
        <v>BPS Kota Jakarta Timur</v>
      </c>
      <c r="R705" s="38" t="str">
        <f t="shared" si="56"/>
        <v/>
      </c>
      <c r="S705" s="38" t="str">
        <f t="shared" ref="S705:T705" si="713">S704</f>
        <v>15 Juni sampai dengan 31 Agustus 2026</v>
      </c>
      <c r="T705" s="38" t="str">
        <f t="shared" si="713"/>
        <v>31 Agustus 2026</v>
      </c>
      <c r="U705" s="46"/>
      <c r="V705" s="46"/>
      <c r="W705" s="42"/>
      <c r="X705" s="42"/>
      <c r="Y705" s="42"/>
      <c r="Z705" s="42"/>
    </row>
    <row r="706" ht="15.75" customHeight="1">
      <c r="A706" s="36" t="s">
        <v>5768</v>
      </c>
      <c r="B706" s="43"/>
      <c r="C706" s="44"/>
      <c r="D706" s="47"/>
      <c r="E706" s="47"/>
      <c r="F706" s="39" t="str">
        <f t="shared" si="2"/>
        <v>PETUGAS.0705/SPK/SE/PPL/3172/2026</v>
      </c>
      <c r="G706" s="45"/>
      <c r="H706" s="39" t="str">
        <f>VLOOKUP(G706,'MITRA (REFERENSI)'!$A:$Z,16,FALSE)</f>
        <v>#N/A</v>
      </c>
      <c r="I706" s="39" t="str">
        <f>VLOOKUP(G706,'MITRA (REFERENSI)'!$A:$Z,25,FALSE)</f>
        <v>#N/A</v>
      </c>
      <c r="J706" s="38" t="str">
        <f>VLOOKUP(G706,'MITRA (REFERENSI)'!$A:$Z,26,FALSE)</f>
        <v>#N/A</v>
      </c>
      <c r="K706" s="38" t="str">
        <f>VLOOKUP(G706,'MITRA (REFERENSI)'!$A:$Z,15,FALSE)</f>
        <v>#N/A</v>
      </c>
      <c r="L706" s="38" t="str">
        <f>VLOOKUP(G706,'MITRA (REFERENSI)'!$A:$Z,15,FALSE)</f>
        <v>#N/A</v>
      </c>
      <c r="M706" s="38" t="str">
        <f>IF(B706=1,'KELAS (REFERENSI)'!M706,IF(B706=2,'KELAS (REFERENSI)'!M721,IF(B706=3,'KELAS (REFERENSI)'!M736,IF(B706=4,'KELAS (REFERENSI)'!M751,""))))</f>
        <v/>
      </c>
      <c r="N706" s="38" t="str">
        <f>IF(B706=1,'KELAS (REFERENSI)'!N706,IF(B706=2,'KELAS (REFERENSI)'!N721,IF(B706=3,'KELAS (REFERENSI)'!N736,IF(B706=4,'KELAS (REFERENSI)'!N751,""))))</f>
        <v/>
      </c>
      <c r="O706" s="38" t="str">
        <f>IF(B706=1,'KELAS (REFERENSI)'!O706,IF(B706=2,'KELAS (REFERENSI)'!O721,IF(B706=3,'KELAS (REFERENSI)'!O736,IF(B706=4,'KELAS (REFERENSI)'!O751,""))))</f>
        <v/>
      </c>
      <c r="P706" s="38" t="str">
        <f>IF(B706=1,'KELAS (REFERENSI)'!P706,IF(B706=2,'KELAS (REFERENSI)'!P721,IF(B706=3,'KELAS (REFERENSI)'!P736,IF(B706=4,'KELAS (REFERENSI)'!P751,""))))</f>
        <v/>
      </c>
      <c r="Q706" s="38" t="str">
        <f t="shared" si="4"/>
        <v>BPS Kota Jakarta Timur</v>
      </c>
      <c r="R706" s="38" t="str">
        <f t="shared" si="56"/>
        <v/>
      </c>
      <c r="S706" s="38" t="str">
        <f t="shared" ref="S706:T706" si="714">S705</f>
        <v>15 Juni sampai dengan 31 Agustus 2026</v>
      </c>
      <c r="T706" s="38" t="str">
        <f t="shared" si="714"/>
        <v>31 Agustus 2026</v>
      </c>
      <c r="U706" s="46"/>
      <c r="V706" s="46"/>
      <c r="W706" s="42"/>
      <c r="X706" s="42"/>
      <c r="Y706" s="42"/>
      <c r="Z706" s="42"/>
    </row>
    <row r="707" ht="15.75" customHeight="1">
      <c r="A707" s="36" t="s">
        <v>5769</v>
      </c>
      <c r="B707" s="43"/>
      <c r="C707" s="44"/>
      <c r="D707" s="47"/>
      <c r="E707" s="47"/>
      <c r="F707" s="39" t="str">
        <f t="shared" si="2"/>
        <v>PETUGAS.0706/SPK/SE/PPL/3172/2026</v>
      </c>
      <c r="G707" s="45"/>
      <c r="H707" s="39" t="str">
        <f>VLOOKUP(G707,'MITRA (REFERENSI)'!$A:$Z,16,FALSE)</f>
        <v>#N/A</v>
      </c>
      <c r="I707" s="39" t="str">
        <f>VLOOKUP(G707,'MITRA (REFERENSI)'!$A:$Z,25,FALSE)</f>
        <v>#N/A</v>
      </c>
      <c r="J707" s="38" t="str">
        <f>VLOOKUP(G707,'MITRA (REFERENSI)'!$A:$Z,26,FALSE)</f>
        <v>#N/A</v>
      </c>
      <c r="K707" s="38" t="str">
        <f>VLOOKUP(G707,'MITRA (REFERENSI)'!$A:$Z,15,FALSE)</f>
        <v>#N/A</v>
      </c>
      <c r="L707" s="38" t="str">
        <f>VLOOKUP(G707,'MITRA (REFERENSI)'!$A:$Z,15,FALSE)</f>
        <v>#N/A</v>
      </c>
      <c r="M707" s="38" t="str">
        <f>IF(B707=1,'KELAS (REFERENSI)'!M707,IF(B707=2,'KELAS (REFERENSI)'!M722,IF(B707=3,'KELAS (REFERENSI)'!M737,IF(B707=4,'KELAS (REFERENSI)'!M752,""))))</f>
        <v/>
      </c>
      <c r="N707" s="38" t="str">
        <f>IF(B707=1,'KELAS (REFERENSI)'!N707,IF(B707=2,'KELAS (REFERENSI)'!N722,IF(B707=3,'KELAS (REFERENSI)'!N737,IF(B707=4,'KELAS (REFERENSI)'!N752,""))))</f>
        <v/>
      </c>
      <c r="O707" s="38" t="str">
        <f>IF(B707=1,'KELAS (REFERENSI)'!O707,IF(B707=2,'KELAS (REFERENSI)'!O722,IF(B707=3,'KELAS (REFERENSI)'!O737,IF(B707=4,'KELAS (REFERENSI)'!O752,""))))</f>
        <v/>
      </c>
      <c r="P707" s="38" t="str">
        <f>IF(B707=1,'KELAS (REFERENSI)'!P707,IF(B707=2,'KELAS (REFERENSI)'!P722,IF(B707=3,'KELAS (REFERENSI)'!P737,IF(B707=4,'KELAS (REFERENSI)'!P752,""))))</f>
        <v/>
      </c>
      <c r="Q707" s="38" t="str">
        <f t="shared" si="4"/>
        <v>BPS Kota Jakarta Timur</v>
      </c>
      <c r="R707" s="38" t="str">
        <f t="shared" si="56"/>
        <v/>
      </c>
      <c r="S707" s="38" t="str">
        <f t="shared" ref="S707:T707" si="715">S706</f>
        <v>15 Juni sampai dengan 31 Agustus 2026</v>
      </c>
      <c r="T707" s="38" t="str">
        <f t="shared" si="715"/>
        <v>31 Agustus 2026</v>
      </c>
      <c r="U707" s="46"/>
      <c r="V707" s="46"/>
      <c r="W707" s="42"/>
      <c r="X707" s="42"/>
      <c r="Y707" s="42"/>
      <c r="Z707" s="42"/>
    </row>
    <row r="708" ht="15.75" customHeight="1">
      <c r="A708" s="36" t="s">
        <v>5770</v>
      </c>
      <c r="B708" s="43"/>
      <c r="C708" s="44"/>
      <c r="D708" s="47"/>
      <c r="E708" s="47"/>
      <c r="F708" s="39" t="str">
        <f t="shared" si="2"/>
        <v>PETUGAS.0707/SPK/SE/PPL/3172/2026</v>
      </c>
      <c r="G708" s="45"/>
      <c r="H708" s="39" t="str">
        <f>VLOOKUP(G708,'MITRA (REFERENSI)'!$A:$Z,16,FALSE)</f>
        <v>#N/A</v>
      </c>
      <c r="I708" s="39" t="str">
        <f>VLOOKUP(G708,'MITRA (REFERENSI)'!$A:$Z,25,FALSE)</f>
        <v>#N/A</v>
      </c>
      <c r="J708" s="38" t="str">
        <f>VLOOKUP(G708,'MITRA (REFERENSI)'!$A:$Z,26,FALSE)</f>
        <v>#N/A</v>
      </c>
      <c r="K708" s="38" t="str">
        <f>VLOOKUP(G708,'MITRA (REFERENSI)'!$A:$Z,15,FALSE)</f>
        <v>#N/A</v>
      </c>
      <c r="L708" s="38" t="str">
        <f>VLOOKUP(G708,'MITRA (REFERENSI)'!$A:$Z,15,FALSE)</f>
        <v>#N/A</v>
      </c>
      <c r="M708" s="38" t="str">
        <f>IF(B708=1,'KELAS (REFERENSI)'!M708,IF(B708=2,'KELAS (REFERENSI)'!M723,IF(B708=3,'KELAS (REFERENSI)'!M738,IF(B708=4,'KELAS (REFERENSI)'!M753,""))))</f>
        <v/>
      </c>
      <c r="N708" s="38" t="str">
        <f>IF(B708=1,'KELAS (REFERENSI)'!N708,IF(B708=2,'KELAS (REFERENSI)'!N723,IF(B708=3,'KELAS (REFERENSI)'!N738,IF(B708=4,'KELAS (REFERENSI)'!N753,""))))</f>
        <v/>
      </c>
      <c r="O708" s="38" t="str">
        <f>IF(B708=1,'KELAS (REFERENSI)'!O708,IF(B708=2,'KELAS (REFERENSI)'!O723,IF(B708=3,'KELAS (REFERENSI)'!O738,IF(B708=4,'KELAS (REFERENSI)'!O753,""))))</f>
        <v/>
      </c>
      <c r="P708" s="38" t="str">
        <f>IF(B708=1,'KELAS (REFERENSI)'!P708,IF(B708=2,'KELAS (REFERENSI)'!P723,IF(B708=3,'KELAS (REFERENSI)'!P738,IF(B708=4,'KELAS (REFERENSI)'!P753,""))))</f>
        <v/>
      </c>
      <c r="Q708" s="38" t="str">
        <f t="shared" si="4"/>
        <v>BPS Kota Jakarta Timur</v>
      </c>
      <c r="R708" s="38" t="str">
        <f t="shared" si="56"/>
        <v/>
      </c>
      <c r="S708" s="38" t="str">
        <f t="shared" ref="S708:T708" si="716">S707</f>
        <v>15 Juni sampai dengan 31 Agustus 2026</v>
      </c>
      <c r="T708" s="38" t="str">
        <f t="shared" si="716"/>
        <v>31 Agustus 2026</v>
      </c>
      <c r="U708" s="46"/>
      <c r="V708" s="46"/>
      <c r="W708" s="42"/>
      <c r="X708" s="42"/>
      <c r="Y708" s="42"/>
      <c r="Z708" s="42"/>
    </row>
    <row r="709" ht="15.75" customHeight="1">
      <c r="A709" s="36" t="s">
        <v>5771</v>
      </c>
      <c r="B709" s="43"/>
      <c r="C709" s="44"/>
      <c r="D709" s="47"/>
      <c r="E709" s="47"/>
      <c r="F709" s="39" t="str">
        <f t="shared" si="2"/>
        <v>PETUGAS.0708/SPK/SE/PPL/3172/2026</v>
      </c>
      <c r="G709" s="45"/>
      <c r="H709" s="39" t="str">
        <f>VLOOKUP(G709,'MITRA (REFERENSI)'!$A:$Z,16,FALSE)</f>
        <v>#N/A</v>
      </c>
      <c r="I709" s="39" t="str">
        <f>VLOOKUP(G709,'MITRA (REFERENSI)'!$A:$Z,25,FALSE)</f>
        <v>#N/A</v>
      </c>
      <c r="J709" s="38" t="str">
        <f>VLOOKUP(G709,'MITRA (REFERENSI)'!$A:$Z,26,FALSE)</f>
        <v>#N/A</v>
      </c>
      <c r="K709" s="38" t="str">
        <f>VLOOKUP(G709,'MITRA (REFERENSI)'!$A:$Z,15,FALSE)</f>
        <v>#N/A</v>
      </c>
      <c r="L709" s="38" t="str">
        <f>VLOOKUP(G709,'MITRA (REFERENSI)'!$A:$Z,15,FALSE)</f>
        <v>#N/A</v>
      </c>
      <c r="M709" s="38" t="str">
        <f>IF(B709=1,'KELAS (REFERENSI)'!M709,IF(B709=2,'KELAS (REFERENSI)'!M724,IF(B709=3,'KELAS (REFERENSI)'!M739,IF(B709=4,'KELAS (REFERENSI)'!M754,""))))</f>
        <v/>
      </c>
      <c r="N709" s="38" t="str">
        <f>IF(B709=1,'KELAS (REFERENSI)'!N709,IF(B709=2,'KELAS (REFERENSI)'!N724,IF(B709=3,'KELAS (REFERENSI)'!N739,IF(B709=4,'KELAS (REFERENSI)'!N754,""))))</f>
        <v/>
      </c>
      <c r="O709" s="38" t="str">
        <f>IF(B709=1,'KELAS (REFERENSI)'!O709,IF(B709=2,'KELAS (REFERENSI)'!O724,IF(B709=3,'KELAS (REFERENSI)'!O739,IF(B709=4,'KELAS (REFERENSI)'!O754,""))))</f>
        <v/>
      </c>
      <c r="P709" s="38" t="str">
        <f>IF(B709=1,'KELAS (REFERENSI)'!P709,IF(B709=2,'KELAS (REFERENSI)'!P724,IF(B709=3,'KELAS (REFERENSI)'!P739,IF(B709=4,'KELAS (REFERENSI)'!P754,""))))</f>
        <v/>
      </c>
      <c r="Q709" s="38" t="str">
        <f t="shared" si="4"/>
        <v>BPS Kota Jakarta Timur</v>
      </c>
      <c r="R709" s="38" t="str">
        <f t="shared" si="56"/>
        <v/>
      </c>
      <c r="S709" s="38" t="str">
        <f t="shared" ref="S709:T709" si="717">S708</f>
        <v>15 Juni sampai dengan 31 Agustus 2026</v>
      </c>
      <c r="T709" s="38" t="str">
        <f t="shared" si="717"/>
        <v>31 Agustus 2026</v>
      </c>
      <c r="U709" s="46"/>
      <c r="V709" s="46"/>
      <c r="W709" s="42"/>
      <c r="X709" s="42"/>
      <c r="Y709" s="42"/>
      <c r="Z709" s="42"/>
    </row>
    <row r="710" ht="15.75" customHeight="1">
      <c r="A710" s="36" t="s">
        <v>5772</v>
      </c>
      <c r="B710" s="43"/>
      <c r="C710" s="44"/>
      <c r="D710" s="47"/>
      <c r="E710" s="47"/>
      <c r="F710" s="39" t="str">
        <f t="shared" si="2"/>
        <v>PETUGAS.0709/SPK/SE/PPL/3172/2026</v>
      </c>
      <c r="G710" s="45"/>
      <c r="H710" s="39" t="str">
        <f>VLOOKUP(G710,'MITRA (REFERENSI)'!$A:$Z,16,FALSE)</f>
        <v>#N/A</v>
      </c>
      <c r="I710" s="39" t="str">
        <f>VLOOKUP(G710,'MITRA (REFERENSI)'!$A:$Z,25,FALSE)</f>
        <v>#N/A</v>
      </c>
      <c r="J710" s="38" t="str">
        <f>VLOOKUP(G710,'MITRA (REFERENSI)'!$A:$Z,26,FALSE)</f>
        <v>#N/A</v>
      </c>
      <c r="K710" s="38" t="str">
        <f>VLOOKUP(G710,'MITRA (REFERENSI)'!$A:$Z,15,FALSE)</f>
        <v>#N/A</v>
      </c>
      <c r="L710" s="38" t="str">
        <f>VLOOKUP(G710,'MITRA (REFERENSI)'!$A:$Z,15,FALSE)</f>
        <v>#N/A</v>
      </c>
      <c r="M710" s="38" t="str">
        <f>IF(B710=1,'KELAS (REFERENSI)'!M710,IF(B710=2,'KELAS (REFERENSI)'!M725,IF(B710=3,'KELAS (REFERENSI)'!M740,IF(B710=4,'KELAS (REFERENSI)'!M755,""))))</f>
        <v/>
      </c>
      <c r="N710" s="38" t="str">
        <f>IF(B710=1,'KELAS (REFERENSI)'!N710,IF(B710=2,'KELAS (REFERENSI)'!N725,IF(B710=3,'KELAS (REFERENSI)'!N740,IF(B710=4,'KELAS (REFERENSI)'!N755,""))))</f>
        <v/>
      </c>
      <c r="O710" s="38" t="str">
        <f>IF(B710=1,'KELAS (REFERENSI)'!O710,IF(B710=2,'KELAS (REFERENSI)'!O725,IF(B710=3,'KELAS (REFERENSI)'!O740,IF(B710=4,'KELAS (REFERENSI)'!O755,""))))</f>
        <v/>
      </c>
      <c r="P710" s="38" t="str">
        <f>IF(B710=1,'KELAS (REFERENSI)'!P710,IF(B710=2,'KELAS (REFERENSI)'!P725,IF(B710=3,'KELAS (REFERENSI)'!P740,IF(B710=4,'KELAS (REFERENSI)'!P755,""))))</f>
        <v/>
      </c>
      <c r="Q710" s="38" t="str">
        <f t="shared" si="4"/>
        <v>BPS Kota Jakarta Timur</v>
      </c>
      <c r="R710" s="38" t="str">
        <f t="shared" si="56"/>
        <v/>
      </c>
      <c r="S710" s="38" t="str">
        <f t="shared" ref="S710:T710" si="718">S709</f>
        <v>15 Juni sampai dengan 31 Agustus 2026</v>
      </c>
      <c r="T710" s="38" t="str">
        <f t="shared" si="718"/>
        <v>31 Agustus 2026</v>
      </c>
      <c r="U710" s="46"/>
      <c r="V710" s="46"/>
      <c r="W710" s="42"/>
      <c r="X710" s="42"/>
      <c r="Y710" s="42"/>
      <c r="Z710" s="42"/>
    </row>
    <row r="711" ht="15.75" customHeight="1">
      <c r="A711" s="36" t="s">
        <v>5773</v>
      </c>
      <c r="B711" s="43"/>
      <c r="C711" s="44"/>
      <c r="D711" s="47"/>
      <c r="E711" s="47"/>
      <c r="F711" s="39" t="str">
        <f t="shared" si="2"/>
        <v>PETUGAS.0710/SPK/SE/PPL/3172/2026</v>
      </c>
      <c r="G711" s="45"/>
      <c r="H711" s="39" t="str">
        <f>VLOOKUP(G711,'MITRA (REFERENSI)'!$A:$Z,16,FALSE)</f>
        <v>#N/A</v>
      </c>
      <c r="I711" s="39" t="str">
        <f>VLOOKUP(G711,'MITRA (REFERENSI)'!$A:$Z,25,FALSE)</f>
        <v>#N/A</v>
      </c>
      <c r="J711" s="38" t="str">
        <f>VLOOKUP(G711,'MITRA (REFERENSI)'!$A:$Z,26,FALSE)</f>
        <v>#N/A</v>
      </c>
      <c r="K711" s="38" t="str">
        <f>VLOOKUP(G711,'MITRA (REFERENSI)'!$A:$Z,15,FALSE)</f>
        <v>#N/A</v>
      </c>
      <c r="L711" s="38" t="str">
        <f>VLOOKUP(G711,'MITRA (REFERENSI)'!$A:$Z,15,FALSE)</f>
        <v>#N/A</v>
      </c>
      <c r="M711" s="38" t="str">
        <f>IF(B711=1,'KELAS (REFERENSI)'!M711,IF(B711=2,'KELAS (REFERENSI)'!M726,IF(B711=3,'KELAS (REFERENSI)'!M741,IF(B711=4,'KELAS (REFERENSI)'!M756,""))))</f>
        <v/>
      </c>
      <c r="N711" s="38" t="str">
        <f>IF(B711=1,'KELAS (REFERENSI)'!N711,IF(B711=2,'KELAS (REFERENSI)'!N726,IF(B711=3,'KELAS (REFERENSI)'!N741,IF(B711=4,'KELAS (REFERENSI)'!N756,""))))</f>
        <v/>
      </c>
      <c r="O711" s="38" t="str">
        <f>IF(B711=1,'KELAS (REFERENSI)'!O711,IF(B711=2,'KELAS (REFERENSI)'!O726,IF(B711=3,'KELAS (REFERENSI)'!O741,IF(B711=4,'KELAS (REFERENSI)'!O756,""))))</f>
        <v/>
      </c>
      <c r="P711" s="38" t="str">
        <f>IF(B711=1,'KELAS (REFERENSI)'!P711,IF(B711=2,'KELAS (REFERENSI)'!P726,IF(B711=3,'KELAS (REFERENSI)'!P741,IF(B711=4,'KELAS (REFERENSI)'!P756,""))))</f>
        <v/>
      </c>
      <c r="Q711" s="38" t="str">
        <f t="shared" si="4"/>
        <v>BPS Kota Jakarta Timur</v>
      </c>
      <c r="R711" s="38" t="str">
        <f t="shared" si="56"/>
        <v/>
      </c>
      <c r="S711" s="38" t="str">
        <f t="shared" ref="S711:T711" si="719">S710</f>
        <v>15 Juni sampai dengan 31 Agustus 2026</v>
      </c>
      <c r="T711" s="38" t="str">
        <f t="shared" si="719"/>
        <v>31 Agustus 2026</v>
      </c>
      <c r="U711" s="46"/>
      <c r="V711" s="46"/>
      <c r="W711" s="42"/>
      <c r="X711" s="42"/>
      <c r="Y711" s="42"/>
      <c r="Z711" s="42"/>
    </row>
    <row r="712" ht="15.75" customHeight="1">
      <c r="A712" s="36" t="s">
        <v>5774</v>
      </c>
      <c r="B712" s="43"/>
      <c r="C712" s="44"/>
      <c r="D712" s="47"/>
      <c r="E712" s="47"/>
      <c r="F712" s="39" t="str">
        <f t="shared" si="2"/>
        <v>PETUGAS.0711/SPK/SE/PPL/3172/2026</v>
      </c>
      <c r="G712" s="45"/>
      <c r="H712" s="39" t="str">
        <f>VLOOKUP(G712,'MITRA (REFERENSI)'!$A:$Z,16,FALSE)</f>
        <v>#N/A</v>
      </c>
      <c r="I712" s="39" t="str">
        <f>VLOOKUP(G712,'MITRA (REFERENSI)'!$A:$Z,25,FALSE)</f>
        <v>#N/A</v>
      </c>
      <c r="J712" s="38" t="str">
        <f>VLOOKUP(G712,'MITRA (REFERENSI)'!$A:$Z,26,FALSE)</f>
        <v>#N/A</v>
      </c>
      <c r="K712" s="38" t="str">
        <f>VLOOKUP(G712,'MITRA (REFERENSI)'!$A:$Z,15,FALSE)</f>
        <v>#N/A</v>
      </c>
      <c r="L712" s="38" t="str">
        <f>VLOOKUP(G712,'MITRA (REFERENSI)'!$A:$Z,15,FALSE)</f>
        <v>#N/A</v>
      </c>
      <c r="M712" s="38" t="str">
        <f>IF(B712=1,'KELAS (REFERENSI)'!M712,IF(B712=2,'KELAS (REFERENSI)'!M727,IF(B712=3,'KELAS (REFERENSI)'!M742,IF(B712=4,'KELAS (REFERENSI)'!M757,""))))</f>
        <v/>
      </c>
      <c r="N712" s="38" t="str">
        <f>IF(B712=1,'KELAS (REFERENSI)'!N712,IF(B712=2,'KELAS (REFERENSI)'!N727,IF(B712=3,'KELAS (REFERENSI)'!N742,IF(B712=4,'KELAS (REFERENSI)'!N757,""))))</f>
        <v/>
      </c>
      <c r="O712" s="38" t="str">
        <f>IF(B712=1,'KELAS (REFERENSI)'!O712,IF(B712=2,'KELAS (REFERENSI)'!O727,IF(B712=3,'KELAS (REFERENSI)'!O742,IF(B712=4,'KELAS (REFERENSI)'!O757,""))))</f>
        <v/>
      </c>
      <c r="P712" s="38" t="str">
        <f>IF(B712=1,'KELAS (REFERENSI)'!P712,IF(B712=2,'KELAS (REFERENSI)'!P727,IF(B712=3,'KELAS (REFERENSI)'!P742,IF(B712=4,'KELAS (REFERENSI)'!P757,""))))</f>
        <v/>
      </c>
      <c r="Q712" s="38" t="str">
        <f t="shared" si="4"/>
        <v>BPS Kota Jakarta Timur</v>
      </c>
      <c r="R712" s="38" t="str">
        <f t="shared" si="56"/>
        <v/>
      </c>
      <c r="S712" s="38" t="str">
        <f t="shared" ref="S712:T712" si="720">S711</f>
        <v>15 Juni sampai dengan 31 Agustus 2026</v>
      </c>
      <c r="T712" s="38" t="str">
        <f t="shared" si="720"/>
        <v>31 Agustus 2026</v>
      </c>
      <c r="U712" s="46"/>
      <c r="V712" s="46"/>
      <c r="W712" s="42"/>
      <c r="X712" s="42"/>
      <c r="Y712" s="42"/>
      <c r="Z712" s="42"/>
    </row>
    <row r="713" ht="15.75" customHeight="1">
      <c r="A713" s="36" t="s">
        <v>5775</v>
      </c>
      <c r="B713" s="43"/>
      <c r="C713" s="44"/>
      <c r="D713" s="47"/>
      <c r="E713" s="47"/>
      <c r="F713" s="39" t="str">
        <f t="shared" si="2"/>
        <v>PETUGAS.0712/SPK/SE/PPL/3172/2026</v>
      </c>
      <c r="G713" s="45"/>
      <c r="H713" s="39" t="str">
        <f>VLOOKUP(G713,'MITRA (REFERENSI)'!$A:$Z,16,FALSE)</f>
        <v>#N/A</v>
      </c>
      <c r="I713" s="39" t="str">
        <f>VLOOKUP(G713,'MITRA (REFERENSI)'!$A:$Z,25,FALSE)</f>
        <v>#N/A</v>
      </c>
      <c r="J713" s="38" t="str">
        <f>VLOOKUP(G713,'MITRA (REFERENSI)'!$A:$Z,26,FALSE)</f>
        <v>#N/A</v>
      </c>
      <c r="K713" s="38" t="str">
        <f>VLOOKUP(G713,'MITRA (REFERENSI)'!$A:$Z,15,FALSE)</f>
        <v>#N/A</v>
      </c>
      <c r="L713" s="38" t="str">
        <f>VLOOKUP(G713,'MITRA (REFERENSI)'!$A:$Z,15,FALSE)</f>
        <v>#N/A</v>
      </c>
      <c r="M713" s="38" t="str">
        <f>IF(B713=1,'KELAS (REFERENSI)'!M713,IF(B713=2,'KELAS (REFERENSI)'!M728,IF(B713=3,'KELAS (REFERENSI)'!M743,IF(B713=4,'KELAS (REFERENSI)'!M758,""))))</f>
        <v/>
      </c>
      <c r="N713" s="38" t="str">
        <f>IF(B713=1,'KELAS (REFERENSI)'!N713,IF(B713=2,'KELAS (REFERENSI)'!N728,IF(B713=3,'KELAS (REFERENSI)'!N743,IF(B713=4,'KELAS (REFERENSI)'!N758,""))))</f>
        <v/>
      </c>
      <c r="O713" s="38" t="str">
        <f>IF(B713=1,'KELAS (REFERENSI)'!O713,IF(B713=2,'KELAS (REFERENSI)'!O728,IF(B713=3,'KELAS (REFERENSI)'!O743,IF(B713=4,'KELAS (REFERENSI)'!O758,""))))</f>
        <v/>
      </c>
      <c r="P713" s="38" t="str">
        <f>IF(B713=1,'KELAS (REFERENSI)'!P713,IF(B713=2,'KELAS (REFERENSI)'!P728,IF(B713=3,'KELAS (REFERENSI)'!P743,IF(B713=4,'KELAS (REFERENSI)'!P758,""))))</f>
        <v/>
      </c>
      <c r="Q713" s="38" t="str">
        <f t="shared" si="4"/>
        <v>BPS Kota Jakarta Timur</v>
      </c>
      <c r="R713" s="38" t="str">
        <f t="shared" si="56"/>
        <v/>
      </c>
      <c r="S713" s="38" t="str">
        <f t="shared" ref="S713:T713" si="721">S712</f>
        <v>15 Juni sampai dengan 31 Agustus 2026</v>
      </c>
      <c r="T713" s="38" t="str">
        <f t="shared" si="721"/>
        <v>31 Agustus 2026</v>
      </c>
      <c r="U713" s="46"/>
      <c r="V713" s="46"/>
      <c r="W713" s="42"/>
      <c r="X713" s="42"/>
      <c r="Y713" s="42"/>
      <c r="Z713" s="42"/>
    </row>
    <row r="714" ht="15.75" customHeight="1">
      <c r="A714" s="36" t="s">
        <v>5776</v>
      </c>
      <c r="B714" s="43"/>
      <c r="C714" s="44"/>
      <c r="D714" s="47"/>
      <c r="E714" s="47"/>
      <c r="F714" s="39" t="str">
        <f t="shared" si="2"/>
        <v>PETUGAS.0713/SPK/SE/PPL/3172/2026</v>
      </c>
      <c r="G714" s="45"/>
      <c r="H714" s="39" t="str">
        <f>VLOOKUP(G714,'MITRA (REFERENSI)'!$A:$Z,16,FALSE)</f>
        <v>#N/A</v>
      </c>
      <c r="I714" s="39" t="str">
        <f>VLOOKUP(G714,'MITRA (REFERENSI)'!$A:$Z,25,FALSE)</f>
        <v>#N/A</v>
      </c>
      <c r="J714" s="38" t="str">
        <f>VLOOKUP(G714,'MITRA (REFERENSI)'!$A:$Z,26,FALSE)</f>
        <v>#N/A</v>
      </c>
      <c r="K714" s="38" t="str">
        <f>VLOOKUP(G714,'MITRA (REFERENSI)'!$A:$Z,15,FALSE)</f>
        <v>#N/A</v>
      </c>
      <c r="L714" s="38" t="str">
        <f>VLOOKUP(G714,'MITRA (REFERENSI)'!$A:$Z,15,FALSE)</f>
        <v>#N/A</v>
      </c>
      <c r="M714" s="38" t="str">
        <f>IF(B714=1,'KELAS (REFERENSI)'!M714,IF(B714=2,'KELAS (REFERENSI)'!M729,IF(B714=3,'KELAS (REFERENSI)'!M744,IF(B714=4,'KELAS (REFERENSI)'!M759,""))))</f>
        <v/>
      </c>
      <c r="N714" s="38" t="str">
        <f>IF(B714=1,'KELAS (REFERENSI)'!N714,IF(B714=2,'KELAS (REFERENSI)'!N729,IF(B714=3,'KELAS (REFERENSI)'!N744,IF(B714=4,'KELAS (REFERENSI)'!N759,""))))</f>
        <v/>
      </c>
      <c r="O714" s="38" t="str">
        <f>IF(B714=1,'KELAS (REFERENSI)'!O714,IF(B714=2,'KELAS (REFERENSI)'!O729,IF(B714=3,'KELAS (REFERENSI)'!O744,IF(B714=4,'KELAS (REFERENSI)'!O759,""))))</f>
        <v/>
      </c>
      <c r="P714" s="38" t="str">
        <f>IF(B714=1,'KELAS (REFERENSI)'!P714,IF(B714=2,'KELAS (REFERENSI)'!P729,IF(B714=3,'KELAS (REFERENSI)'!P744,IF(B714=4,'KELAS (REFERENSI)'!P759,""))))</f>
        <v/>
      </c>
      <c r="Q714" s="38" t="str">
        <f t="shared" si="4"/>
        <v>BPS Kota Jakarta Timur</v>
      </c>
      <c r="R714" s="38" t="str">
        <f t="shared" si="56"/>
        <v/>
      </c>
      <c r="S714" s="38" t="str">
        <f t="shared" ref="S714:T714" si="722">S713</f>
        <v>15 Juni sampai dengan 31 Agustus 2026</v>
      </c>
      <c r="T714" s="38" t="str">
        <f t="shared" si="722"/>
        <v>31 Agustus 2026</v>
      </c>
      <c r="U714" s="46"/>
      <c r="V714" s="46"/>
      <c r="W714" s="42"/>
      <c r="X714" s="42"/>
      <c r="Y714" s="42"/>
      <c r="Z714" s="42"/>
    </row>
    <row r="715" ht="15.75" customHeight="1">
      <c r="A715" s="36" t="s">
        <v>5777</v>
      </c>
      <c r="B715" s="43"/>
      <c r="C715" s="44"/>
      <c r="D715" s="47"/>
      <c r="E715" s="47"/>
      <c r="F715" s="39" t="str">
        <f t="shared" si="2"/>
        <v>PETUGAS.0714/SPK/SE/PPL/3172/2026</v>
      </c>
      <c r="G715" s="45"/>
      <c r="H715" s="39" t="str">
        <f>VLOOKUP(G715,'MITRA (REFERENSI)'!$A:$Z,16,FALSE)</f>
        <v>#N/A</v>
      </c>
      <c r="I715" s="39" t="str">
        <f>VLOOKUP(G715,'MITRA (REFERENSI)'!$A:$Z,25,FALSE)</f>
        <v>#N/A</v>
      </c>
      <c r="J715" s="38" t="str">
        <f>VLOOKUP(G715,'MITRA (REFERENSI)'!$A:$Z,26,FALSE)</f>
        <v>#N/A</v>
      </c>
      <c r="K715" s="38" t="str">
        <f>VLOOKUP(G715,'MITRA (REFERENSI)'!$A:$Z,15,FALSE)</f>
        <v>#N/A</v>
      </c>
      <c r="L715" s="38" t="str">
        <f>VLOOKUP(G715,'MITRA (REFERENSI)'!$A:$Z,15,FALSE)</f>
        <v>#N/A</v>
      </c>
      <c r="M715" s="38" t="str">
        <f>IF(B715=1,'KELAS (REFERENSI)'!M715,IF(B715=2,'KELAS (REFERENSI)'!M730,IF(B715=3,'KELAS (REFERENSI)'!M745,IF(B715=4,'KELAS (REFERENSI)'!M760,""))))</f>
        <v/>
      </c>
      <c r="N715" s="38" t="str">
        <f>IF(B715=1,'KELAS (REFERENSI)'!N715,IF(B715=2,'KELAS (REFERENSI)'!N730,IF(B715=3,'KELAS (REFERENSI)'!N745,IF(B715=4,'KELAS (REFERENSI)'!N760,""))))</f>
        <v/>
      </c>
      <c r="O715" s="38" t="str">
        <f>IF(B715=1,'KELAS (REFERENSI)'!O715,IF(B715=2,'KELAS (REFERENSI)'!O730,IF(B715=3,'KELAS (REFERENSI)'!O745,IF(B715=4,'KELAS (REFERENSI)'!O760,""))))</f>
        <v/>
      </c>
      <c r="P715" s="38" t="str">
        <f>IF(B715=1,'KELAS (REFERENSI)'!P715,IF(B715=2,'KELAS (REFERENSI)'!P730,IF(B715=3,'KELAS (REFERENSI)'!P745,IF(B715=4,'KELAS (REFERENSI)'!P760,""))))</f>
        <v/>
      </c>
      <c r="Q715" s="38" t="str">
        <f t="shared" si="4"/>
        <v>BPS Kota Jakarta Timur</v>
      </c>
      <c r="R715" s="38" t="str">
        <f t="shared" si="56"/>
        <v/>
      </c>
      <c r="S715" s="38" t="str">
        <f t="shared" ref="S715:T715" si="723">S714</f>
        <v>15 Juni sampai dengan 31 Agustus 2026</v>
      </c>
      <c r="T715" s="38" t="str">
        <f t="shared" si="723"/>
        <v>31 Agustus 2026</v>
      </c>
      <c r="U715" s="46"/>
      <c r="V715" s="46"/>
      <c r="W715" s="42"/>
      <c r="X715" s="42"/>
      <c r="Y715" s="42"/>
      <c r="Z715" s="42"/>
    </row>
    <row r="716" ht="15.75" customHeight="1">
      <c r="A716" s="36" t="s">
        <v>5778</v>
      </c>
      <c r="B716" s="43"/>
      <c r="C716" s="44"/>
      <c r="D716" s="47"/>
      <c r="E716" s="47"/>
      <c r="F716" s="39" t="str">
        <f t="shared" si="2"/>
        <v>PETUGAS.0715/SPK/SE/PPL/3172/2026</v>
      </c>
      <c r="G716" s="45"/>
      <c r="H716" s="39" t="str">
        <f>VLOOKUP(G716,'MITRA (REFERENSI)'!$A:$Z,16,FALSE)</f>
        <v>#N/A</v>
      </c>
      <c r="I716" s="39" t="str">
        <f>VLOOKUP(G716,'MITRA (REFERENSI)'!$A:$Z,25,FALSE)</f>
        <v>#N/A</v>
      </c>
      <c r="J716" s="38" t="str">
        <f>VLOOKUP(G716,'MITRA (REFERENSI)'!$A:$Z,26,FALSE)</f>
        <v>#N/A</v>
      </c>
      <c r="K716" s="38" t="str">
        <f>VLOOKUP(G716,'MITRA (REFERENSI)'!$A:$Z,15,FALSE)</f>
        <v>#N/A</v>
      </c>
      <c r="L716" s="38" t="str">
        <f>VLOOKUP(G716,'MITRA (REFERENSI)'!$A:$Z,15,FALSE)</f>
        <v>#N/A</v>
      </c>
      <c r="M716" s="38" t="str">
        <f>IF(B716=1,'KELAS (REFERENSI)'!M716,IF(B716=2,'KELAS (REFERENSI)'!M731,IF(B716=3,'KELAS (REFERENSI)'!M746,IF(B716=4,'KELAS (REFERENSI)'!M761,""))))</f>
        <v/>
      </c>
      <c r="N716" s="38" t="str">
        <f>IF(B716=1,'KELAS (REFERENSI)'!N716,IF(B716=2,'KELAS (REFERENSI)'!N731,IF(B716=3,'KELAS (REFERENSI)'!N746,IF(B716=4,'KELAS (REFERENSI)'!N761,""))))</f>
        <v/>
      </c>
      <c r="O716" s="38" t="str">
        <f>IF(B716=1,'KELAS (REFERENSI)'!O716,IF(B716=2,'KELAS (REFERENSI)'!O731,IF(B716=3,'KELAS (REFERENSI)'!O746,IF(B716=4,'KELAS (REFERENSI)'!O761,""))))</f>
        <v/>
      </c>
      <c r="P716" s="38" t="str">
        <f>IF(B716=1,'KELAS (REFERENSI)'!P716,IF(B716=2,'KELAS (REFERENSI)'!P731,IF(B716=3,'KELAS (REFERENSI)'!P746,IF(B716=4,'KELAS (REFERENSI)'!P761,""))))</f>
        <v/>
      </c>
      <c r="Q716" s="38" t="str">
        <f t="shared" si="4"/>
        <v>BPS Kota Jakarta Timur</v>
      </c>
      <c r="R716" s="38" t="str">
        <f t="shared" si="56"/>
        <v/>
      </c>
      <c r="S716" s="38" t="str">
        <f t="shared" ref="S716:T716" si="724">S715</f>
        <v>15 Juni sampai dengan 31 Agustus 2026</v>
      </c>
      <c r="T716" s="38" t="str">
        <f t="shared" si="724"/>
        <v>31 Agustus 2026</v>
      </c>
      <c r="U716" s="46"/>
      <c r="V716" s="46"/>
      <c r="W716" s="42"/>
      <c r="X716" s="42"/>
      <c r="Y716" s="42"/>
      <c r="Z716" s="42"/>
    </row>
    <row r="717" ht="15.75" customHeight="1">
      <c r="A717" s="36" t="s">
        <v>5779</v>
      </c>
      <c r="B717" s="43"/>
      <c r="C717" s="44"/>
      <c r="D717" s="47"/>
      <c r="E717" s="47"/>
      <c r="F717" s="39" t="str">
        <f t="shared" si="2"/>
        <v>PETUGAS.0716/SPK/SE/PPL/3172/2026</v>
      </c>
      <c r="G717" s="45"/>
      <c r="H717" s="39" t="str">
        <f>VLOOKUP(G717,'MITRA (REFERENSI)'!$A:$Z,16,FALSE)</f>
        <v>#N/A</v>
      </c>
      <c r="I717" s="39" t="str">
        <f>VLOOKUP(G717,'MITRA (REFERENSI)'!$A:$Z,25,FALSE)</f>
        <v>#N/A</v>
      </c>
      <c r="J717" s="38" t="str">
        <f>VLOOKUP(G717,'MITRA (REFERENSI)'!$A:$Z,26,FALSE)</f>
        <v>#N/A</v>
      </c>
      <c r="K717" s="38" t="str">
        <f>VLOOKUP(G717,'MITRA (REFERENSI)'!$A:$Z,15,FALSE)</f>
        <v>#N/A</v>
      </c>
      <c r="L717" s="38" t="str">
        <f>VLOOKUP(G717,'MITRA (REFERENSI)'!$A:$Z,15,FALSE)</f>
        <v>#N/A</v>
      </c>
      <c r="M717" s="38" t="str">
        <f>IF(B717=1,'KELAS (REFERENSI)'!M717,IF(B717=2,'KELAS (REFERENSI)'!M732,IF(B717=3,'KELAS (REFERENSI)'!M747,IF(B717=4,'KELAS (REFERENSI)'!M762,""))))</f>
        <v/>
      </c>
      <c r="N717" s="38" t="str">
        <f>IF(B717=1,'KELAS (REFERENSI)'!N717,IF(B717=2,'KELAS (REFERENSI)'!N732,IF(B717=3,'KELAS (REFERENSI)'!N747,IF(B717=4,'KELAS (REFERENSI)'!N762,""))))</f>
        <v/>
      </c>
      <c r="O717" s="38" t="str">
        <f>IF(B717=1,'KELAS (REFERENSI)'!O717,IF(B717=2,'KELAS (REFERENSI)'!O732,IF(B717=3,'KELAS (REFERENSI)'!O747,IF(B717=4,'KELAS (REFERENSI)'!O762,""))))</f>
        <v/>
      </c>
      <c r="P717" s="38" t="str">
        <f>IF(B717=1,'KELAS (REFERENSI)'!P717,IF(B717=2,'KELAS (REFERENSI)'!P732,IF(B717=3,'KELAS (REFERENSI)'!P747,IF(B717=4,'KELAS (REFERENSI)'!P762,""))))</f>
        <v/>
      </c>
      <c r="Q717" s="38" t="str">
        <f t="shared" si="4"/>
        <v>BPS Kota Jakarta Timur</v>
      </c>
      <c r="R717" s="38" t="str">
        <f t="shared" si="56"/>
        <v/>
      </c>
      <c r="S717" s="38" t="str">
        <f t="shared" ref="S717:T717" si="725">S716</f>
        <v>15 Juni sampai dengan 31 Agustus 2026</v>
      </c>
      <c r="T717" s="38" t="str">
        <f t="shared" si="725"/>
        <v>31 Agustus 2026</v>
      </c>
      <c r="U717" s="46"/>
      <c r="V717" s="46"/>
      <c r="W717" s="42"/>
      <c r="X717" s="42"/>
      <c r="Y717" s="42"/>
      <c r="Z717" s="42"/>
    </row>
    <row r="718" ht="15.75" customHeight="1">
      <c r="A718" s="36" t="s">
        <v>5780</v>
      </c>
      <c r="B718" s="43"/>
      <c r="C718" s="44"/>
      <c r="D718" s="47"/>
      <c r="E718" s="47"/>
      <c r="F718" s="39" t="str">
        <f t="shared" si="2"/>
        <v>PETUGAS.0717/SPK/SE/PPL/3172/2026</v>
      </c>
      <c r="G718" s="45"/>
      <c r="H718" s="39" t="str">
        <f>VLOOKUP(G718,'MITRA (REFERENSI)'!$A:$Z,16,FALSE)</f>
        <v>#N/A</v>
      </c>
      <c r="I718" s="39" t="str">
        <f>VLOOKUP(G718,'MITRA (REFERENSI)'!$A:$Z,25,FALSE)</f>
        <v>#N/A</v>
      </c>
      <c r="J718" s="38" t="str">
        <f>VLOOKUP(G718,'MITRA (REFERENSI)'!$A:$Z,26,FALSE)</f>
        <v>#N/A</v>
      </c>
      <c r="K718" s="38" t="str">
        <f>VLOOKUP(G718,'MITRA (REFERENSI)'!$A:$Z,15,FALSE)</f>
        <v>#N/A</v>
      </c>
      <c r="L718" s="38" t="str">
        <f>VLOOKUP(G718,'MITRA (REFERENSI)'!$A:$Z,15,FALSE)</f>
        <v>#N/A</v>
      </c>
      <c r="M718" s="38" t="str">
        <f>IF(B718=1,'KELAS (REFERENSI)'!M718,IF(B718=2,'KELAS (REFERENSI)'!M733,IF(B718=3,'KELAS (REFERENSI)'!M748,IF(B718=4,'KELAS (REFERENSI)'!M763,""))))</f>
        <v/>
      </c>
      <c r="N718" s="38" t="str">
        <f>IF(B718=1,'KELAS (REFERENSI)'!N718,IF(B718=2,'KELAS (REFERENSI)'!N733,IF(B718=3,'KELAS (REFERENSI)'!N748,IF(B718=4,'KELAS (REFERENSI)'!N763,""))))</f>
        <v/>
      </c>
      <c r="O718" s="38" t="str">
        <f>IF(B718=1,'KELAS (REFERENSI)'!O718,IF(B718=2,'KELAS (REFERENSI)'!O733,IF(B718=3,'KELAS (REFERENSI)'!O748,IF(B718=4,'KELAS (REFERENSI)'!O763,""))))</f>
        <v/>
      </c>
      <c r="P718" s="38" t="str">
        <f>IF(B718=1,'KELAS (REFERENSI)'!P718,IF(B718=2,'KELAS (REFERENSI)'!P733,IF(B718=3,'KELAS (REFERENSI)'!P748,IF(B718=4,'KELAS (REFERENSI)'!P763,""))))</f>
        <v/>
      </c>
      <c r="Q718" s="38" t="str">
        <f t="shared" si="4"/>
        <v>BPS Kota Jakarta Timur</v>
      </c>
      <c r="R718" s="38" t="str">
        <f t="shared" si="56"/>
        <v/>
      </c>
      <c r="S718" s="38" t="str">
        <f t="shared" ref="S718:T718" si="726">S717</f>
        <v>15 Juni sampai dengan 31 Agustus 2026</v>
      </c>
      <c r="T718" s="38" t="str">
        <f t="shared" si="726"/>
        <v>31 Agustus 2026</v>
      </c>
      <c r="U718" s="46"/>
      <c r="V718" s="46"/>
      <c r="W718" s="42"/>
      <c r="X718" s="42"/>
      <c r="Y718" s="42"/>
      <c r="Z718" s="42"/>
    </row>
    <row r="719" ht="15.75" customHeight="1">
      <c r="A719" s="36" t="s">
        <v>5781</v>
      </c>
      <c r="B719" s="43"/>
      <c r="C719" s="44"/>
      <c r="D719" s="47"/>
      <c r="E719" s="47"/>
      <c r="F719" s="39" t="str">
        <f t="shared" si="2"/>
        <v>PETUGAS.0718/SPK/SE/PPL/3172/2026</v>
      </c>
      <c r="G719" s="45"/>
      <c r="H719" s="39" t="str">
        <f>VLOOKUP(G719,'MITRA (REFERENSI)'!$A:$Z,16,FALSE)</f>
        <v>#N/A</v>
      </c>
      <c r="I719" s="39" t="str">
        <f>VLOOKUP(G719,'MITRA (REFERENSI)'!$A:$Z,25,FALSE)</f>
        <v>#N/A</v>
      </c>
      <c r="J719" s="38" t="str">
        <f>VLOOKUP(G719,'MITRA (REFERENSI)'!$A:$Z,26,FALSE)</f>
        <v>#N/A</v>
      </c>
      <c r="K719" s="38" t="str">
        <f>VLOOKUP(G719,'MITRA (REFERENSI)'!$A:$Z,15,FALSE)</f>
        <v>#N/A</v>
      </c>
      <c r="L719" s="38" t="str">
        <f>VLOOKUP(G719,'MITRA (REFERENSI)'!$A:$Z,15,FALSE)</f>
        <v>#N/A</v>
      </c>
      <c r="M719" s="38" t="str">
        <f>IF(B719=1,'KELAS (REFERENSI)'!M719,IF(B719=2,'KELAS (REFERENSI)'!M734,IF(B719=3,'KELAS (REFERENSI)'!M749,IF(B719=4,'KELAS (REFERENSI)'!M764,""))))</f>
        <v/>
      </c>
      <c r="N719" s="38" t="str">
        <f>IF(B719=1,'KELAS (REFERENSI)'!N719,IF(B719=2,'KELAS (REFERENSI)'!N734,IF(B719=3,'KELAS (REFERENSI)'!N749,IF(B719=4,'KELAS (REFERENSI)'!N764,""))))</f>
        <v/>
      </c>
      <c r="O719" s="38" t="str">
        <f>IF(B719=1,'KELAS (REFERENSI)'!O719,IF(B719=2,'KELAS (REFERENSI)'!O734,IF(B719=3,'KELAS (REFERENSI)'!O749,IF(B719=4,'KELAS (REFERENSI)'!O764,""))))</f>
        <v/>
      </c>
      <c r="P719" s="38" t="str">
        <f>IF(B719=1,'KELAS (REFERENSI)'!P719,IF(B719=2,'KELAS (REFERENSI)'!P734,IF(B719=3,'KELAS (REFERENSI)'!P749,IF(B719=4,'KELAS (REFERENSI)'!P764,""))))</f>
        <v/>
      </c>
      <c r="Q719" s="38" t="str">
        <f t="shared" si="4"/>
        <v>BPS Kota Jakarta Timur</v>
      </c>
      <c r="R719" s="38" t="str">
        <f t="shared" si="56"/>
        <v/>
      </c>
      <c r="S719" s="38" t="str">
        <f t="shared" ref="S719:T719" si="727">S718</f>
        <v>15 Juni sampai dengan 31 Agustus 2026</v>
      </c>
      <c r="T719" s="38" t="str">
        <f t="shared" si="727"/>
        <v>31 Agustus 2026</v>
      </c>
      <c r="U719" s="46"/>
      <c r="V719" s="46"/>
      <c r="W719" s="42"/>
      <c r="X719" s="42"/>
      <c r="Y719" s="42"/>
      <c r="Z719" s="42"/>
    </row>
    <row r="720" ht="15.75" customHeight="1">
      <c r="A720" s="36" t="s">
        <v>5782</v>
      </c>
      <c r="B720" s="43"/>
      <c r="C720" s="44"/>
      <c r="D720" s="47"/>
      <c r="E720" s="47"/>
      <c r="F720" s="39" t="str">
        <f t="shared" si="2"/>
        <v>PETUGAS.0719/SPK/SE/PPL/3172/2026</v>
      </c>
      <c r="G720" s="45"/>
      <c r="H720" s="39" t="str">
        <f>VLOOKUP(G720,'MITRA (REFERENSI)'!$A:$Z,16,FALSE)</f>
        <v>#N/A</v>
      </c>
      <c r="I720" s="39" t="str">
        <f>VLOOKUP(G720,'MITRA (REFERENSI)'!$A:$Z,25,FALSE)</f>
        <v>#N/A</v>
      </c>
      <c r="J720" s="38" t="str">
        <f>VLOOKUP(G720,'MITRA (REFERENSI)'!$A:$Z,26,FALSE)</f>
        <v>#N/A</v>
      </c>
      <c r="K720" s="38" t="str">
        <f>VLOOKUP(G720,'MITRA (REFERENSI)'!$A:$Z,15,FALSE)</f>
        <v>#N/A</v>
      </c>
      <c r="L720" s="38" t="str">
        <f>VLOOKUP(G720,'MITRA (REFERENSI)'!$A:$Z,15,FALSE)</f>
        <v>#N/A</v>
      </c>
      <c r="M720" s="38" t="str">
        <f>IF(B720=1,'KELAS (REFERENSI)'!M720,IF(B720=2,'KELAS (REFERENSI)'!M735,IF(B720=3,'KELAS (REFERENSI)'!M750,IF(B720=4,'KELAS (REFERENSI)'!M765,""))))</f>
        <v/>
      </c>
      <c r="N720" s="38" t="str">
        <f>IF(B720=1,'KELAS (REFERENSI)'!N720,IF(B720=2,'KELAS (REFERENSI)'!N735,IF(B720=3,'KELAS (REFERENSI)'!N750,IF(B720=4,'KELAS (REFERENSI)'!N765,""))))</f>
        <v/>
      </c>
      <c r="O720" s="38" t="str">
        <f>IF(B720=1,'KELAS (REFERENSI)'!O720,IF(B720=2,'KELAS (REFERENSI)'!O735,IF(B720=3,'KELAS (REFERENSI)'!O750,IF(B720=4,'KELAS (REFERENSI)'!O765,""))))</f>
        <v/>
      </c>
      <c r="P720" s="38" t="str">
        <f>IF(B720=1,'KELAS (REFERENSI)'!P720,IF(B720=2,'KELAS (REFERENSI)'!P735,IF(B720=3,'KELAS (REFERENSI)'!P750,IF(B720=4,'KELAS (REFERENSI)'!P765,""))))</f>
        <v/>
      </c>
      <c r="Q720" s="38" t="str">
        <f t="shared" si="4"/>
        <v>BPS Kota Jakarta Timur</v>
      </c>
      <c r="R720" s="38" t="str">
        <f t="shared" si="56"/>
        <v/>
      </c>
      <c r="S720" s="38" t="str">
        <f t="shared" ref="S720:T720" si="728">S719</f>
        <v>15 Juni sampai dengan 31 Agustus 2026</v>
      </c>
      <c r="T720" s="38" t="str">
        <f t="shared" si="728"/>
        <v>31 Agustus 2026</v>
      </c>
      <c r="U720" s="46"/>
      <c r="V720" s="46"/>
      <c r="W720" s="42"/>
      <c r="X720" s="42"/>
      <c r="Y720" s="42"/>
      <c r="Z720" s="42"/>
    </row>
    <row r="721" ht="15.75" customHeight="1">
      <c r="A721" s="36" t="s">
        <v>5783</v>
      </c>
      <c r="B721" s="43"/>
      <c r="C721" s="44"/>
      <c r="D721" s="47"/>
      <c r="E721" s="47"/>
      <c r="F721" s="39" t="str">
        <f t="shared" si="2"/>
        <v>PETUGAS.0720/SPK/SE/PPL/3172/2026</v>
      </c>
      <c r="G721" s="45"/>
      <c r="H721" s="39" t="str">
        <f>VLOOKUP(G721,'MITRA (REFERENSI)'!$A:$Z,16,FALSE)</f>
        <v>#N/A</v>
      </c>
      <c r="I721" s="39" t="str">
        <f>VLOOKUP(G721,'MITRA (REFERENSI)'!$A:$Z,25,FALSE)</f>
        <v>#N/A</v>
      </c>
      <c r="J721" s="38" t="str">
        <f>VLOOKUP(G721,'MITRA (REFERENSI)'!$A:$Z,26,FALSE)</f>
        <v>#N/A</v>
      </c>
      <c r="K721" s="38" t="str">
        <f>VLOOKUP(G721,'MITRA (REFERENSI)'!$A:$Z,15,FALSE)</f>
        <v>#N/A</v>
      </c>
      <c r="L721" s="38" t="str">
        <f>VLOOKUP(G721,'MITRA (REFERENSI)'!$A:$Z,15,FALSE)</f>
        <v>#N/A</v>
      </c>
      <c r="M721" s="38" t="str">
        <f>IF(B721=1,'KELAS (REFERENSI)'!M721,IF(B721=2,'KELAS (REFERENSI)'!M736,IF(B721=3,'KELAS (REFERENSI)'!M751,IF(B721=4,'KELAS (REFERENSI)'!M766,""))))</f>
        <v/>
      </c>
      <c r="N721" s="38" t="str">
        <f>IF(B721=1,'KELAS (REFERENSI)'!N721,IF(B721=2,'KELAS (REFERENSI)'!N736,IF(B721=3,'KELAS (REFERENSI)'!N751,IF(B721=4,'KELAS (REFERENSI)'!N766,""))))</f>
        <v/>
      </c>
      <c r="O721" s="38" t="str">
        <f>IF(B721=1,'KELAS (REFERENSI)'!O721,IF(B721=2,'KELAS (REFERENSI)'!O736,IF(B721=3,'KELAS (REFERENSI)'!O751,IF(B721=4,'KELAS (REFERENSI)'!O766,""))))</f>
        <v/>
      </c>
      <c r="P721" s="38" t="str">
        <f>IF(B721=1,'KELAS (REFERENSI)'!P721,IF(B721=2,'KELAS (REFERENSI)'!P736,IF(B721=3,'KELAS (REFERENSI)'!P751,IF(B721=4,'KELAS (REFERENSI)'!P766,""))))</f>
        <v/>
      </c>
      <c r="Q721" s="38" t="str">
        <f t="shared" si="4"/>
        <v>BPS Kota Jakarta Timur</v>
      </c>
      <c r="R721" s="38" t="str">
        <f t="shared" si="56"/>
        <v/>
      </c>
      <c r="S721" s="38" t="str">
        <f t="shared" ref="S721:T721" si="729">S720</f>
        <v>15 Juni sampai dengan 31 Agustus 2026</v>
      </c>
      <c r="T721" s="38" t="str">
        <f t="shared" si="729"/>
        <v>31 Agustus 2026</v>
      </c>
      <c r="U721" s="46"/>
      <c r="V721" s="46"/>
      <c r="W721" s="42"/>
      <c r="X721" s="42"/>
      <c r="Y721" s="42"/>
      <c r="Z721" s="42"/>
    </row>
    <row r="722" ht="15.75" customHeight="1">
      <c r="A722" s="36" t="s">
        <v>5784</v>
      </c>
      <c r="B722" s="43"/>
      <c r="C722" s="44"/>
      <c r="D722" s="47"/>
      <c r="E722" s="47"/>
      <c r="F722" s="39" t="str">
        <f t="shared" si="2"/>
        <v>PETUGAS.0721/SPK/SE/PPL/3172/2026</v>
      </c>
      <c r="G722" s="45"/>
      <c r="H722" s="39" t="str">
        <f>VLOOKUP(G722,'MITRA (REFERENSI)'!$A:$Z,16,FALSE)</f>
        <v>#N/A</v>
      </c>
      <c r="I722" s="39" t="str">
        <f>VLOOKUP(G722,'MITRA (REFERENSI)'!$A:$Z,25,FALSE)</f>
        <v>#N/A</v>
      </c>
      <c r="J722" s="38" t="str">
        <f>VLOOKUP(G722,'MITRA (REFERENSI)'!$A:$Z,26,FALSE)</f>
        <v>#N/A</v>
      </c>
      <c r="K722" s="38" t="str">
        <f>VLOOKUP(G722,'MITRA (REFERENSI)'!$A:$Z,15,FALSE)</f>
        <v>#N/A</v>
      </c>
      <c r="L722" s="38" t="str">
        <f>VLOOKUP(G722,'MITRA (REFERENSI)'!$A:$Z,15,FALSE)</f>
        <v>#N/A</v>
      </c>
      <c r="M722" s="38" t="str">
        <f>IF(B722=1,'KELAS (REFERENSI)'!M722,IF(B722=2,'KELAS (REFERENSI)'!M737,IF(B722=3,'KELAS (REFERENSI)'!M752,IF(B722=4,'KELAS (REFERENSI)'!M767,""))))</f>
        <v/>
      </c>
      <c r="N722" s="38" t="str">
        <f>IF(B722=1,'KELAS (REFERENSI)'!N722,IF(B722=2,'KELAS (REFERENSI)'!N737,IF(B722=3,'KELAS (REFERENSI)'!N752,IF(B722=4,'KELAS (REFERENSI)'!N767,""))))</f>
        <v/>
      </c>
      <c r="O722" s="38" t="str">
        <f>IF(B722=1,'KELAS (REFERENSI)'!O722,IF(B722=2,'KELAS (REFERENSI)'!O737,IF(B722=3,'KELAS (REFERENSI)'!O752,IF(B722=4,'KELAS (REFERENSI)'!O767,""))))</f>
        <v/>
      </c>
      <c r="P722" s="38" t="str">
        <f>IF(B722=1,'KELAS (REFERENSI)'!P722,IF(B722=2,'KELAS (REFERENSI)'!P737,IF(B722=3,'KELAS (REFERENSI)'!P752,IF(B722=4,'KELAS (REFERENSI)'!P767,""))))</f>
        <v/>
      </c>
      <c r="Q722" s="38" t="str">
        <f t="shared" si="4"/>
        <v>BPS Kota Jakarta Timur</v>
      </c>
      <c r="R722" s="38" t="str">
        <f t="shared" si="56"/>
        <v/>
      </c>
      <c r="S722" s="38" t="str">
        <f t="shared" ref="S722:T722" si="730">S721</f>
        <v>15 Juni sampai dengan 31 Agustus 2026</v>
      </c>
      <c r="T722" s="38" t="str">
        <f t="shared" si="730"/>
        <v>31 Agustus 2026</v>
      </c>
      <c r="U722" s="46"/>
      <c r="V722" s="46"/>
      <c r="W722" s="42"/>
      <c r="X722" s="42"/>
      <c r="Y722" s="42"/>
      <c r="Z722" s="42"/>
    </row>
    <row r="723" ht="15.75" customHeight="1">
      <c r="A723" s="36" t="s">
        <v>5785</v>
      </c>
      <c r="B723" s="43"/>
      <c r="C723" s="44"/>
      <c r="D723" s="47"/>
      <c r="E723" s="47"/>
      <c r="F723" s="39" t="str">
        <f t="shared" si="2"/>
        <v>PETUGAS.0722/SPK/SE/PPL/3172/2026</v>
      </c>
      <c r="G723" s="45"/>
      <c r="H723" s="39" t="str">
        <f>VLOOKUP(G723,'MITRA (REFERENSI)'!$A:$Z,16,FALSE)</f>
        <v>#N/A</v>
      </c>
      <c r="I723" s="39" t="str">
        <f>VLOOKUP(G723,'MITRA (REFERENSI)'!$A:$Z,25,FALSE)</f>
        <v>#N/A</v>
      </c>
      <c r="J723" s="38" t="str">
        <f>VLOOKUP(G723,'MITRA (REFERENSI)'!$A:$Z,26,FALSE)</f>
        <v>#N/A</v>
      </c>
      <c r="K723" s="38" t="str">
        <f>VLOOKUP(G723,'MITRA (REFERENSI)'!$A:$Z,15,FALSE)</f>
        <v>#N/A</v>
      </c>
      <c r="L723" s="38" t="str">
        <f>VLOOKUP(G723,'MITRA (REFERENSI)'!$A:$Z,15,FALSE)</f>
        <v>#N/A</v>
      </c>
      <c r="M723" s="38" t="str">
        <f>IF(B723=1,'KELAS (REFERENSI)'!M723,IF(B723=2,'KELAS (REFERENSI)'!M738,IF(B723=3,'KELAS (REFERENSI)'!M753,IF(B723=4,'KELAS (REFERENSI)'!M768,""))))</f>
        <v/>
      </c>
      <c r="N723" s="38" t="str">
        <f>IF(B723=1,'KELAS (REFERENSI)'!N723,IF(B723=2,'KELAS (REFERENSI)'!N738,IF(B723=3,'KELAS (REFERENSI)'!N753,IF(B723=4,'KELAS (REFERENSI)'!N768,""))))</f>
        <v/>
      </c>
      <c r="O723" s="38" t="str">
        <f>IF(B723=1,'KELAS (REFERENSI)'!O723,IF(B723=2,'KELAS (REFERENSI)'!O738,IF(B723=3,'KELAS (REFERENSI)'!O753,IF(B723=4,'KELAS (REFERENSI)'!O768,""))))</f>
        <v/>
      </c>
      <c r="P723" s="38" t="str">
        <f>IF(B723=1,'KELAS (REFERENSI)'!P723,IF(B723=2,'KELAS (REFERENSI)'!P738,IF(B723=3,'KELAS (REFERENSI)'!P753,IF(B723=4,'KELAS (REFERENSI)'!P768,""))))</f>
        <v/>
      </c>
      <c r="Q723" s="38" t="str">
        <f t="shared" si="4"/>
        <v>BPS Kota Jakarta Timur</v>
      </c>
      <c r="R723" s="38" t="str">
        <f t="shared" si="56"/>
        <v/>
      </c>
      <c r="S723" s="38" t="str">
        <f t="shared" ref="S723:T723" si="731">S722</f>
        <v>15 Juni sampai dengan 31 Agustus 2026</v>
      </c>
      <c r="T723" s="38" t="str">
        <f t="shared" si="731"/>
        <v>31 Agustus 2026</v>
      </c>
      <c r="U723" s="46"/>
      <c r="V723" s="46"/>
      <c r="W723" s="42"/>
      <c r="X723" s="42"/>
      <c r="Y723" s="42"/>
      <c r="Z723" s="42"/>
    </row>
    <row r="724" ht="15.75" customHeight="1">
      <c r="A724" s="36" t="s">
        <v>5786</v>
      </c>
      <c r="B724" s="43"/>
      <c r="C724" s="44"/>
      <c r="D724" s="47"/>
      <c r="E724" s="47"/>
      <c r="F724" s="39" t="str">
        <f t="shared" si="2"/>
        <v>PETUGAS.0723/SPK/SE/PPL/3172/2026</v>
      </c>
      <c r="G724" s="45"/>
      <c r="H724" s="39" t="str">
        <f>VLOOKUP(G724,'MITRA (REFERENSI)'!$A:$Z,16,FALSE)</f>
        <v>#N/A</v>
      </c>
      <c r="I724" s="39" t="str">
        <f>VLOOKUP(G724,'MITRA (REFERENSI)'!$A:$Z,25,FALSE)</f>
        <v>#N/A</v>
      </c>
      <c r="J724" s="38" t="str">
        <f>VLOOKUP(G724,'MITRA (REFERENSI)'!$A:$Z,26,FALSE)</f>
        <v>#N/A</v>
      </c>
      <c r="K724" s="38" t="str">
        <f>VLOOKUP(G724,'MITRA (REFERENSI)'!$A:$Z,15,FALSE)</f>
        <v>#N/A</v>
      </c>
      <c r="L724" s="38" t="str">
        <f>VLOOKUP(G724,'MITRA (REFERENSI)'!$A:$Z,15,FALSE)</f>
        <v>#N/A</v>
      </c>
      <c r="M724" s="38" t="str">
        <f>IF(B724=1,'KELAS (REFERENSI)'!M724,IF(B724=2,'KELAS (REFERENSI)'!M739,IF(B724=3,'KELAS (REFERENSI)'!M754,IF(B724=4,'KELAS (REFERENSI)'!M769,""))))</f>
        <v/>
      </c>
      <c r="N724" s="38" t="str">
        <f>IF(B724=1,'KELAS (REFERENSI)'!N724,IF(B724=2,'KELAS (REFERENSI)'!N739,IF(B724=3,'KELAS (REFERENSI)'!N754,IF(B724=4,'KELAS (REFERENSI)'!N769,""))))</f>
        <v/>
      </c>
      <c r="O724" s="38" t="str">
        <f>IF(B724=1,'KELAS (REFERENSI)'!O724,IF(B724=2,'KELAS (REFERENSI)'!O739,IF(B724=3,'KELAS (REFERENSI)'!O754,IF(B724=4,'KELAS (REFERENSI)'!O769,""))))</f>
        <v/>
      </c>
      <c r="P724" s="38" t="str">
        <f>IF(B724=1,'KELAS (REFERENSI)'!P724,IF(B724=2,'KELAS (REFERENSI)'!P739,IF(B724=3,'KELAS (REFERENSI)'!P754,IF(B724=4,'KELAS (REFERENSI)'!P769,""))))</f>
        <v/>
      </c>
      <c r="Q724" s="38" t="str">
        <f t="shared" si="4"/>
        <v>BPS Kota Jakarta Timur</v>
      </c>
      <c r="R724" s="38" t="str">
        <f t="shared" si="56"/>
        <v/>
      </c>
      <c r="S724" s="38" t="str">
        <f t="shared" ref="S724:T724" si="732">S723</f>
        <v>15 Juni sampai dengan 31 Agustus 2026</v>
      </c>
      <c r="T724" s="38" t="str">
        <f t="shared" si="732"/>
        <v>31 Agustus 2026</v>
      </c>
      <c r="U724" s="46"/>
      <c r="V724" s="46"/>
      <c r="W724" s="42"/>
      <c r="X724" s="42"/>
      <c r="Y724" s="42"/>
      <c r="Z724" s="42"/>
    </row>
    <row r="725" ht="15.75" customHeight="1">
      <c r="A725" s="36" t="s">
        <v>5787</v>
      </c>
      <c r="B725" s="43"/>
      <c r="C725" s="44"/>
      <c r="D725" s="47"/>
      <c r="E725" s="47"/>
      <c r="F725" s="39" t="str">
        <f t="shared" si="2"/>
        <v>PETUGAS.0724/SPK/SE/PPL/3172/2026</v>
      </c>
      <c r="G725" s="45"/>
      <c r="H725" s="39" t="str">
        <f>VLOOKUP(G725,'MITRA (REFERENSI)'!$A:$Z,16,FALSE)</f>
        <v>#N/A</v>
      </c>
      <c r="I725" s="39" t="str">
        <f>VLOOKUP(G725,'MITRA (REFERENSI)'!$A:$Z,25,FALSE)</f>
        <v>#N/A</v>
      </c>
      <c r="J725" s="38" t="str">
        <f>VLOOKUP(G725,'MITRA (REFERENSI)'!$A:$Z,26,FALSE)</f>
        <v>#N/A</v>
      </c>
      <c r="K725" s="38" t="str">
        <f>VLOOKUP(G725,'MITRA (REFERENSI)'!$A:$Z,15,FALSE)</f>
        <v>#N/A</v>
      </c>
      <c r="L725" s="38" t="str">
        <f>VLOOKUP(G725,'MITRA (REFERENSI)'!$A:$Z,15,FALSE)</f>
        <v>#N/A</v>
      </c>
      <c r="M725" s="38" t="str">
        <f>IF(B725=1,'KELAS (REFERENSI)'!M725,IF(B725=2,'KELAS (REFERENSI)'!M740,IF(B725=3,'KELAS (REFERENSI)'!M755,IF(B725=4,'KELAS (REFERENSI)'!M770,""))))</f>
        <v/>
      </c>
      <c r="N725" s="38" t="str">
        <f>IF(B725=1,'KELAS (REFERENSI)'!N725,IF(B725=2,'KELAS (REFERENSI)'!N740,IF(B725=3,'KELAS (REFERENSI)'!N755,IF(B725=4,'KELAS (REFERENSI)'!N770,""))))</f>
        <v/>
      </c>
      <c r="O725" s="38" t="str">
        <f>IF(B725=1,'KELAS (REFERENSI)'!O725,IF(B725=2,'KELAS (REFERENSI)'!O740,IF(B725=3,'KELAS (REFERENSI)'!O755,IF(B725=4,'KELAS (REFERENSI)'!O770,""))))</f>
        <v/>
      </c>
      <c r="P725" s="38" t="str">
        <f>IF(B725=1,'KELAS (REFERENSI)'!P725,IF(B725=2,'KELAS (REFERENSI)'!P740,IF(B725=3,'KELAS (REFERENSI)'!P755,IF(B725=4,'KELAS (REFERENSI)'!P770,""))))</f>
        <v/>
      </c>
      <c r="Q725" s="38" t="str">
        <f t="shared" si="4"/>
        <v>BPS Kota Jakarta Timur</v>
      </c>
      <c r="R725" s="38" t="str">
        <f t="shared" si="56"/>
        <v/>
      </c>
      <c r="S725" s="38" t="str">
        <f t="shared" ref="S725:T725" si="733">S724</f>
        <v>15 Juni sampai dengan 31 Agustus 2026</v>
      </c>
      <c r="T725" s="38" t="str">
        <f t="shared" si="733"/>
        <v>31 Agustus 2026</v>
      </c>
      <c r="U725" s="46"/>
      <c r="V725" s="46"/>
      <c r="W725" s="42"/>
      <c r="X725" s="42"/>
      <c r="Y725" s="42"/>
      <c r="Z725" s="42"/>
    </row>
    <row r="726" ht="15.75" customHeight="1">
      <c r="A726" s="36" t="s">
        <v>5788</v>
      </c>
      <c r="B726" s="43"/>
      <c r="C726" s="44"/>
      <c r="D726" s="47"/>
      <c r="E726" s="47"/>
      <c r="F726" s="39" t="str">
        <f t="shared" si="2"/>
        <v>PETUGAS.0725/SPK/SE/PPL/3172/2026</v>
      </c>
      <c r="G726" s="45"/>
      <c r="H726" s="39" t="str">
        <f>VLOOKUP(G726,'MITRA (REFERENSI)'!$A:$Z,16,FALSE)</f>
        <v>#N/A</v>
      </c>
      <c r="I726" s="39" t="str">
        <f>VLOOKUP(G726,'MITRA (REFERENSI)'!$A:$Z,25,FALSE)</f>
        <v>#N/A</v>
      </c>
      <c r="J726" s="38" t="str">
        <f>VLOOKUP(G726,'MITRA (REFERENSI)'!$A:$Z,26,FALSE)</f>
        <v>#N/A</v>
      </c>
      <c r="K726" s="38" t="str">
        <f>VLOOKUP(G726,'MITRA (REFERENSI)'!$A:$Z,15,FALSE)</f>
        <v>#N/A</v>
      </c>
      <c r="L726" s="38" t="str">
        <f>VLOOKUP(G726,'MITRA (REFERENSI)'!$A:$Z,15,FALSE)</f>
        <v>#N/A</v>
      </c>
      <c r="M726" s="38" t="str">
        <f>IF(B726=1,'KELAS (REFERENSI)'!M726,IF(B726=2,'KELAS (REFERENSI)'!M741,IF(B726=3,'KELAS (REFERENSI)'!M756,IF(B726=4,'KELAS (REFERENSI)'!M771,""))))</f>
        <v/>
      </c>
      <c r="N726" s="38" t="str">
        <f>IF(B726=1,'KELAS (REFERENSI)'!N726,IF(B726=2,'KELAS (REFERENSI)'!N741,IF(B726=3,'KELAS (REFERENSI)'!N756,IF(B726=4,'KELAS (REFERENSI)'!N771,""))))</f>
        <v/>
      </c>
      <c r="O726" s="38" t="str">
        <f>IF(B726=1,'KELAS (REFERENSI)'!O726,IF(B726=2,'KELAS (REFERENSI)'!O741,IF(B726=3,'KELAS (REFERENSI)'!O756,IF(B726=4,'KELAS (REFERENSI)'!O771,""))))</f>
        <v/>
      </c>
      <c r="P726" s="38" t="str">
        <f>IF(B726=1,'KELAS (REFERENSI)'!P726,IF(B726=2,'KELAS (REFERENSI)'!P741,IF(B726=3,'KELAS (REFERENSI)'!P756,IF(B726=4,'KELAS (REFERENSI)'!P771,""))))</f>
        <v/>
      </c>
      <c r="Q726" s="38" t="str">
        <f t="shared" si="4"/>
        <v>BPS Kota Jakarta Timur</v>
      </c>
      <c r="R726" s="38" t="str">
        <f t="shared" si="56"/>
        <v/>
      </c>
      <c r="S726" s="38" t="str">
        <f t="shared" ref="S726:T726" si="734">S725</f>
        <v>15 Juni sampai dengan 31 Agustus 2026</v>
      </c>
      <c r="T726" s="38" t="str">
        <f t="shared" si="734"/>
        <v>31 Agustus 2026</v>
      </c>
      <c r="U726" s="46"/>
      <c r="V726" s="46"/>
      <c r="W726" s="42"/>
      <c r="X726" s="42"/>
      <c r="Y726" s="42"/>
      <c r="Z726" s="42"/>
    </row>
    <row r="727" ht="15.75" customHeight="1">
      <c r="A727" s="36" t="s">
        <v>5789</v>
      </c>
      <c r="B727" s="43"/>
      <c r="C727" s="44"/>
      <c r="D727" s="47"/>
      <c r="E727" s="47"/>
      <c r="F727" s="39" t="str">
        <f t="shared" si="2"/>
        <v>PETUGAS.0726/SPK/SE/PPL/3172/2026</v>
      </c>
      <c r="G727" s="45"/>
      <c r="H727" s="39" t="str">
        <f>VLOOKUP(G727,'MITRA (REFERENSI)'!$A:$Z,16,FALSE)</f>
        <v>#N/A</v>
      </c>
      <c r="I727" s="39" t="str">
        <f>VLOOKUP(G727,'MITRA (REFERENSI)'!$A:$Z,25,FALSE)</f>
        <v>#N/A</v>
      </c>
      <c r="J727" s="38" t="str">
        <f>VLOOKUP(G727,'MITRA (REFERENSI)'!$A:$Z,26,FALSE)</f>
        <v>#N/A</v>
      </c>
      <c r="K727" s="38" t="str">
        <f>VLOOKUP(G727,'MITRA (REFERENSI)'!$A:$Z,15,FALSE)</f>
        <v>#N/A</v>
      </c>
      <c r="L727" s="38" t="str">
        <f>VLOOKUP(G727,'MITRA (REFERENSI)'!$A:$Z,15,FALSE)</f>
        <v>#N/A</v>
      </c>
      <c r="M727" s="38" t="str">
        <f>IF(B727=1,'KELAS (REFERENSI)'!M727,IF(B727=2,'KELAS (REFERENSI)'!M742,IF(B727=3,'KELAS (REFERENSI)'!M757,IF(B727=4,'KELAS (REFERENSI)'!M772,""))))</f>
        <v/>
      </c>
      <c r="N727" s="38" t="str">
        <f>IF(B727=1,'KELAS (REFERENSI)'!N727,IF(B727=2,'KELAS (REFERENSI)'!N742,IF(B727=3,'KELAS (REFERENSI)'!N757,IF(B727=4,'KELAS (REFERENSI)'!N772,""))))</f>
        <v/>
      </c>
      <c r="O727" s="38" t="str">
        <f>IF(B727=1,'KELAS (REFERENSI)'!O727,IF(B727=2,'KELAS (REFERENSI)'!O742,IF(B727=3,'KELAS (REFERENSI)'!O757,IF(B727=4,'KELAS (REFERENSI)'!O772,""))))</f>
        <v/>
      </c>
      <c r="P727" s="38" t="str">
        <f>IF(B727=1,'KELAS (REFERENSI)'!P727,IF(B727=2,'KELAS (REFERENSI)'!P742,IF(B727=3,'KELAS (REFERENSI)'!P757,IF(B727=4,'KELAS (REFERENSI)'!P772,""))))</f>
        <v/>
      </c>
      <c r="Q727" s="38" t="str">
        <f t="shared" si="4"/>
        <v>BPS Kota Jakarta Timur</v>
      </c>
      <c r="R727" s="38" t="str">
        <f t="shared" si="56"/>
        <v/>
      </c>
      <c r="S727" s="38" t="str">
        <f t="shared" ref="S727:T727" si="735">S726</f>
        <v>15 Juni sampai dengan 31 Agustus 2026</v>
      </c>
      <c r="T727" s="38" t="str">
        <f t="shared" si="735"/>
        <v>31 Agustus 2026</v>
      </c>
      <c r="U727" s="46"/>
      <c r="V727" s="46"/>
      <c r="W727" s="42"/>
      <c r="X727" s="42"/>
      <c r="Y727" s="42"/>
      <c r="Z727" s="42"/>
    </row>
    <row r="728" ht="15.75" customHeight="1">
      <c r="A728" s="36" t="s">
        <v>5790</v>
      </c>
      <c r="B728" s="43"/>
      <c r="C728" s="44"/>
      <c r="D728" s="47"/>
      <c r="E728" s="47"/>
      <c r="F728" s="39" t="str">
        <f t="shared" si="2"/>
        <v>PETUGAS.0727/SPK/SE/PPL/3172/2026</v>
      </c>
      <c r="G728" s="45"/>
      <c r="H728" s="39" t="str">
        <f>VLOOKUP(G728,'MITRA (REFERENSI)'!$A:$Z,16,FALSE)</f>
        <v>#N/A</v>
      </c>
      <c r="I728" s="39" t="str">
        <f>VLOOKUP(G728,'MITRA (REFERENSI)'!$A:$Z,25,FALSE)</f>
        <v>#N/A</v>
      </c>
      <c r="J728" s="38" t="str">
        <f>VLOOKUP(G728,'MITRA (REFERENSI)'!$A:$Z,26,FALSE)</f>
        <v>#N/A</v>
      </c>
      <c r="K728" s="38" t="str">
        <f>VLOOKUP(G728,'MITRA (REFERENSI)'!$A:$Z,15,FALSE)</f>
        <v>#N/A</v>
      </c>
      <c r="L728" s="38" t="str">
        <f>VLOOKUP(G728,'MITRA (REFERENSI)'!$A:$Z,15,FALSE)</f>
        <v>#N/A</v>
      </c>
      <c r="M728" s="38" t="str">
        <f>IF(B728=1,'KELAS (REFERENSI)'!M728,IF(B728=2,'KELAS (REFERENSI)'!M743,IF(B728=3,'KELAS (REFERENSI)'!M758,IF(B728=4,'KELAS (REFERENSI)'!M773,""))))</f>
        <v/>
      </c>
      <c r="N728" s="38" t="str">
        <f>IF(B728=1,'KELAS (REFERENSI)'!N728,IF(B728=2,'KELAS (REFERENSI)'!N743,IF(B728=3,'KELAS (REFERENSI)'!N758,IF(B728=4,'KELAS (REFERENSI)'!N773,""))))</f>
        <v/>
      </c>
      <c r="O728" s="38" t="str">
        <f>IF(B728=1,'KELAS (REFERENSI)'!O728,IF(B728=2,'KELAS (REFERENSI)'!O743,IF(B728=3,'KELAS (REFERENSI)'!O758,IF(B728=4,'KELAS (REFERENSI)'!O773,""))))</f>
        <v/>
      </c>
      <c r="P728" s="38" t="str">
        <f>IF(B728=1,'KELAS (REFERENSI)'!P728,IF(B728=2,'KELAS (REFERENSI)'!P743,IF(B728=3,'KELAS (REFERENSI)'!P758,IF(B728=4,'KELAS (REFERENSI)'!P773,""))))</f>
        <v/>
      </c>
      <c r="Q728" s="38" t="str">
        <f t="shared" si="4"/>
        <v>BPS Kota Jakarta Timur</v>
      </c>
      <c r="R728" s="38" t="str">
        <f t="shared" si="56"/>
        <v/>
      </c>
      <c r="S728" s="38" t="str">
        <f t="shared" ref="S728:T728" si="736">S727</f>
        <v>15 Juni sampai dengan 31 Agustus 2026</v>
      </c>
      <c r="T728" s="38" t="str">
        <f t="shared" si="736"/>
        <v>31 Agustus 2026</v>
      </c>
      <c r="U728" s="46"/>
      <c r="V728" s="46"/>
      <c r="W728" s="42"/>
      <c r="X728" s="42"/>
      <c r="Y728" s="42"/>
      <c r="Z728" s="42"/>
    </row>
    <row r="729" ht="15.75" customHeight="1">
      <c r="A729" s="36" t="s">
        <v>5791</v>
      </c>
      <c r="B729" s="43"/>
      <c r="C729" s="44"/>
      <c r="D729" s="47"/>
      <c r="E729" s="47"/>
      <c r="F729" s="39" t="str">
        <f t="shared" si="2"/>
        <v>PETUGAS.0728/SPK/SE/PPL/3172/2026</v>
      </c>
      <c r="G729" s="45"/>
      <c r="H729" s="39" t="str">
        <f>VLOOKUP(G729,'MITRA (REFERENSI)'!$A:$Z,16,FALSE)</f>
        <v>#N/A</v>
      </c>
      <c r="I729" s="39" t="str">
        <f>VLOOKUP(G729,'MITRA (REFERENSI)'!$A:$Z,25,FALSE)</f>
        <v>#N/A</v>
      </c>
      <c r="J729" s="38" t="str">
        <f>VLOOKUP(G729,'MITRA (REFERENSI)'!$A:$Z,26,FALSE)</f>
        <v>#N/A</v>
      </c>
      <c r="K729" s="38" t="str">
        <f>VLOOKUP(G729,'MITRA (REFERENSI)'!$A:$Z,15,FALSE)</f>
        <v>#N/A</v>
      </c>
      <c r="L729" s="38" t="str">
        <f>VLOOKUP(G729,'MITRA (REFERENSI)'!$A:$Z,15,FALSE)</f>
        <v>#N/A</v>
      </c>
      <c r="M729" s="38" t="str">
        <f>IF(B729=1,'KELAS (REFERENSI)'!M729,IF(B729=2,'KELAS (REFERENSI)'!M744,IF(B729=3,'KELAS (REFERENSI)'!M759,IF(B729=4,'KELAS (REFERENSI)'!M774,""))))</f>
        <v/>
      </c>
      <c r="N729" s="38" t="str">
        <f>IF(B729=1,'KELAS (REFERENSI)'!N729,IF(B729=2,'KELAS (REFERENSI)'!N744,IF(B729=3,'KELAS (REFERENSI)'!N759,IF(B729=4,'KELAS (REFERENSI)'!N774,""))))</f>
        <v/>
      </c>
      <c r="O729" s="38" t="str">
        <f>IF(B729=1,'KELAS (REFERENSI)'!O729,IF(B729=2,'KELAS (REFERENSI)'!O744,IF(B729=3,'KELAS (REFERENSI)'!O759,IF(B729=4,'KELAS (REFERENSI)'!O774,""))))</f>
        <v/>
      </c>
      <c r="P729" s="38" t="str">
        <f>IF(B729=1,'KELAS (REFERENSI)'!P729,IF(B729=2,'KELAS (REFERENSI)'!P744,IF(B729=3,'KELAS (REFERENSI)'!P759,IF(B729=4,'KELAS (REFERENSI)'!P774,""))))</f>
        <v/>
      </c>
      <c r="Q729" s="38" t="str">
        <f t="shared" si="4"/>
        <v>BPS Kota Jakarta Timur</v>
      </c>
      <c r="R729" s="38" t="str">
        <f t="shared" si="56"/>
        <v/>
      </c>
      <c r="S729" s="38" t="str">
        <f t="shared" ref="S729:T729" si="737">S728</f>
        <v>15 Juni sampai dengan 31 Agustus 2026</v>
      </c>
      <c r="T729" s="38" t="str">
        <f t="shared" si="737"/>
        <v>31 Agustus 2026</v>
      </c>
      <c r="U729" s="46"/>
      <c r="V729" s="46"/>
      <c r="W729" s="42"/>
      <c r="X729" s="42"/>
      <c r="Y729" s="42"/>
      <c r="Z729" s="42"/>
    </row>
    <row r="730" ht="15.75" customHeight="1">
      <c r="A730" s="36" t="s">
        <v>5792</v>
      </c>
      <c r="B730" s="43"/>
      <c r="C730" s="44"/>
      <c r="D730" s="47"/>
      <c r="E730" s="47"/>
      <c r="F730" s="39" t="str">
        <f t="shared" si="2"/>
        <v>PETUGAS.0729/SPK/SE/PPL/3172/2026</v>
      </c>
      <c r="G730" s="45"/>
      <c r="H730" s="39" t="str">
        <f>VLOOKUP(G730,'MITRA (REFERENSI)'!$A:$Z,16,FALSE)</f>
        <v>#N/A</v>
      </c>
      <c r="I730" s="39" t="str">
        <f>VLOOKUP(G730,'MITRA (REFERENSI)'!$A:$Z,25,FALSE)</f>
        <v>#N/A</v>
      </c>
      <c r="J730" s="38" t="str">
        <f>VLOOKUP(G730,'MITRA (REFERENSI)'!$A:$Z,26,FALSE)</f>
        <v>#N/A</v>
      </c>
      <c r="K730" s="38" t="str">
        <f>VLOOKUP(G730,'MITRA (REFERENSI)'!$A:$Z,15,FALSE)</f>
        <v>#N/A</v>
      </c>
      <c r="L730" s="38" t="str">
        <f>VLOOKUP(G730,'MITRA (REFERENSI)'!$A:$Z,15,FALSE)</f>
        <v>#N/A</v>
      </c>
      <c r="M730" s="38" t="str">
        <f>IF(B730=1,'KELAS (REFERENSI)'!M730,IF(B730=2,'KELAS (REFERENSI)'!M745,IF(B730=3,'KELAS (REFERENSI)'!M760,IF(B730=4,'KELAS (REFERENSI)'!M775,""))))</f>
        <v/>
      </c>
      <c r="N730" s="38" t="str">
        <f>IF(B730=1,'KELAS (REFERENSI)'!N730,IF(B730=2,'KELAS (REFERENSI)'!N745,IF(B730=3,'KELAS (REFERENSI)'!N760,IF(B730=4,'KELAS (REFERENSI)'!N775,""))))</f>
        <v/>
      </c>
      <c r="O730" s="38" t="str">
        <f>IF(B730=1,'KELAS (REFERENSI)'!O730,IF(B730=2,'KELAS (REFERENSI)'!O745,IF(B730=3,'KELAS (REFERENSI)'!O760,IF(B730=4,'KELAS (REFERENSI)'!O775,""))))</f>
        <v/>
      </c>
      <c r="P730" s="38" t="str">
        <f>IF(B730=1,'KELAS (REFERENSI)'!P730,IF(B730=2,'KELAS (REFERENSI)'!P745,IF(B730=3,'KELAS (REFERENSI)'!P760,IF(B730=4,'KELAS (REFERENSI)'!P775,""))))</f>
        <v/>
      </c>
      <c r="Q730" s="38" t="str">
        <f t="shared" si="4"/>
        <v>BPS Kota Jakarta Timur</v>
      </c>
      <c r="R730" s="38" t="str">
        <f t="shared" si="56"/>
        <v/>
      </c>
      <c r="S730" s="38" t="str">
        <f t="shared" ref="S730:T730" si="738">S729</f>
        <v>15 Juni sampai dengan 31 Agustus 2026</v>
      </c>
      <c r="T730" s="38" t="str">
        <f t="shared" si="738"/>
        <v>31 Agustus 2026</v>
      </c>
      <c r="U730" s="46"/>
      <c r="V730" s="46"/>
      <c r="W730" s="42"/>
      <c r="X730" s="42"/>
      <c r="Y730" s="42"/>
      <c r="Z730" s="42"/>
    </row>
    <row r="731" ht="15.75" customHeight="1">
      <c r="A731" s="36" t="s">
        <v>5793</v>
      </c>
      <c r="B731" s="43"/>
      <c r="C731" s="44"/>
      <c r="D731" s="47"/>
      <c r="E731" s="47"/>
      <c r="F731" s="39" t="str">
        <f t="shared" si="2"/>
        <v>PETUGAS.0730/SPK/SE/PPL/3172/2026</v>
      </c>
      <c r="G731" s="45"/>
      <c r="H731" s="39" t="str">
        <f>VLOOKUP(G731,'MITRA (REFERENSI)'!$A:$Z,16,FALSE)</f>
        <v>#N/A</v>
      </c>
      <c r="I731" s="39" t="str">
        <f>VLOOKUP(G731,'MITRA (REFERENSI)'!$A:$Z,25,FALSE)</f>
        <v>#N/A</v>
      </c>
      <c r="J731" s="38" t="str">
        <f>VLOOKUP(G731,'MITRA (REFERENSI)'!$A:$Z,26,FALSE)</f>
        <v>#N/A</v>
      </c>
      <c r="K731" s="38" t="str">
        <f>VLOOKUP(G731,'MITRA (REFERENSI)'!$A:$Z,15,FALSE)</f>
        <v>#N/A</v>
      </c>
      <c r="L731" s="38" t="str">
        <f>VLOOKUP(G731,'MITRA (REFERENSI)'!$A:$Z,15,FALSE)</f>
        <v>#N/A</v>
      </c>
      <c r="M731" s="38" t="str">
        <f>IF(B731=1,'KELAS (REFERENSI)'!M731,IF(B731=2,'KELAS (REFERENSI)'!M746,IF(B731=3,'KELAS (REFERENSI)'!M761,IF(B731=4,'KELAS (REFERENSI)'!M776,""))))</f>
        <v/>
      </c>
      <c r="N731" s="38" t="str">
        <f>IF(B731=1,'KELAS (REFERENSI)'!N731,IF(B731=2,'KELAS (REFERENSI)'!N746,IF(B731=3,'KELAS (REFERENSI)'!N761,IF(B731=4,'KELAS (REFERENSI)'!N776,""))))</f>
        <v/>
      </c>
      <c r="O731" s="38" t="str">
        <f>IF(B731=1,'KELAS (REFERENSI)'!O731,IF(B731=2,'KELAS (REFERENSI)'!O746,IF(B731=3,'KELAS (REFERENSI)'!O761,IF(B731=4,'KELAS (REFERENSI)'!O776,""))))</f>
        <v/>
      </c>
      <c r="P731" s="38" t="str">
        <f>IF(B731=1,'KELAS (REFERENSI)'!P731,IF(B731=2,'KELAS (REFERENSI)'!P746,IF(B731=3,'KELAS (REFERENSI)'!P761,IF(B731=4,'KELAS (REFERENSI)'!P776,""))))</f>
        <v/>
      </c>
      <c r="Q731" s="38" t="str">
        <f t="shared" si="4"/>
        <v>BPS Kota Jakarta Timur</v>
      </c>
      <c r="R731" s="38" t="str">
        <f t="shared" si="56"/>
        <v/>
      </c>
      <c r="S731" s="38" t="str">
        <f t="shared" ref="S731:T731" si="739">S730</f>
        <v>15 Juni sampai dengan 31 Agustus 2026</v>
      </c>
      <c r="T731" s="38" t="str">
        <f t="shared" si="739"/>
        <v>31 Agustus 2026</v>
      </c>
      <c r="U731" s="46"/>
      <c r="V731" s="46"/>
      <c r="W731" s="42"/>
      <c r="X731" s="42"/>
      <c r="Y731" s="42"/>
      <c r="Z731" s="42"/>
    </row>
    <row r="732" ht="15.75" customHeight="1">
      <c r="A732" s="36" t="s">
        <v>5794</v>
      </c>
      <c r="B732" s="43"/>
      <c r="C732" s="44"/>
      <c r="D732" s="47"/>
      <c r="E732" s="47"/>
      <c r="F732" s="39" t="str">
        <f t="shared" si="2"/>
        <v>PETUGAS.0731/SPK/SE/PPL/3172/2026</v>
      </c>
      <c r="G732" s="45"/>
      <c r="H732" s="39" t="str">
        <f>VLOOKUP(G732,'MITRA (REFERENSI)'!$A:$Z,16,FALSE)</f>
        <v>#N/A</v>
      </c>
      <c r="I732" s="39" t="str">
        <f>VLOOKUP(G732,'MITRA (REFERENSI)'!$A:$Z,25,FALSE)</f>
        <v>#N/A</v>
      </c>
      <c r="J732" s="38" t="str">
        <f>VLOOKUP(G732,'MITRA (REFERENSI)'!$A:$Z,26,FALSE)</f>
        <v>#N/A</v>
      </c>
      <c r="K732" s="38" t="str">
        <f>VLOOKUP(G732,'MITRA (REFERENSI)'!$A:$Z,15,FALSE)</f>
        <v>#N/A</v>
      </c>
      <c r="L732" s="38" t="str">
        <f>VLOOKUP(G732,'MITRA (REFERENSI)'!$A:$Z,15,FALSE)</f>
        <v>#N/A</v>
      </c>
      <c r="M732" s="38" t="str">
        <f>IF(B732=1,'KELAS (REFERENSI)'!M732,IF(B732=2,'KELAS (REFERENSI)'!M747,IF(B732=3,'KELAS (REFERENSI)'!M762,IF(B732=4,'KELAS (REFERENSI)'!M777,""))))</f>
        <v/>
      </c>
      <c r="N732" s="38" t="str">
        <f>IF(B732=1,'KELAS (REFERENSI)'!N732,IF(B732=2,'KELAS (REFERENSI)'!N747,IF(B732=3,'KELAS (REFERENSI)'!N762,IF(B732=4,'KELAS (REFERENSI)'!N777,""))))</f>
        <v/>
      </c>
      <c r="O732" s="38" t="str">
        <f>IF(B732=1,'KELAS (REFERENSI)'!O732,IF(B732=2,'KELAS (REFERENSI)'!O747,IF(B732=3,'KELAS (REFERENSI)'!O762,IF(B732=4,'KELAS (REFERENSI)'!O777,""))))</f>
        <v/>
      </c>
      <c r="P732" s="38" t="str">
        <f>IF(B732=1,'KELAS (REFERENSI)'!P732,IF(B732=2,'KELAS (REFERENSI)'!P747,IF(B732=3,'KELAS (REFERENSI)'!P762,IF(B732=4,'KELAS (REFERENSI)'!P777,""))))</f>
        <v/>
      </c>
      <c r="Q732" s="38" t="str">
        <f t="shared" si="4"/>
        <v>BPS Kota Jakarta Timur</v>
      </c>
      <c r="R732" s="38" t="str">
        <f t="shared" si="56"/>
        <v/>
      </c>
      <c r="S732" s="38" t="str">
        <f t="shared" ref="S732:T732" si="740">S731</f>
        <v>15 Juni sampai dengan 31 Agustus 2026</v>
      </c>
      <c r="T732" s="38" t="str">
        <f t="shared" si="740"/>
        <v>31 Agustus 2026</v>
      </c>
      <c r="U732" s="46"/>
      <c r="V732" s="46"/>
      <c r="W732" s="42"/>
      <c r="X732" s="42"/>
      <c r="Y732" s="42"/>
      <c r="Z732" s="42"/>
    </row>
    <row r="733" ht="15.75" customHeight="1">
      <c r="A733" s="36" t="s">
        <v>5795</v>
      </c>
      <c r="B733" s="43"/>
      <c r="C733" s="44"/>
      <c r="D733" s="47"/>
      <c r="E733" s="47"/>
      <c r="F733" s="39" t="str">
        <f t="shared" si="2"/>
        <v>PETUGAS.0732/SPK/SE/PPL/3172/2026</v>
      </c>
      <c r="G733" s="45"/>
      <c r="H733" s="39" t="str">
        <f>VLOOKUP(G733,'MITRA (REFERENSI)'!$A:$Z,16,FALSE)</f>
        <v>#N/A</v>
      </c>
      <c r="I733" s="39" t="str">
        <f>VLOOKUP(G733,'MITRA (REFERENSI)'!$A:$Z,25,FALSE)</f>
        <v>#N/A</v>
      </c>
      <c r="J733" s="38" t="str">
        <f>VLOOKUP(G733,'MITRA (REFERENSI)'!$A:$Z,26,FALSE)</f>
        <v>#N/A</v>
      </c>
      <c r="K733" s="38" t="str">
        <f>VLOOKUP(G733,'MITRA (REFERENSI)'!$A:$Z,15,FALSE)</f>
        <v>#N/A</v>
      </c>
      <c r="L733" s="38" t="str">
        <f>VLOOKUP(G733,'MITRA (REFERENSI)'!$A:$Z,15,FALSE)</f>
        <v>#N/A</v>
      </c>
      <c r="M733" s="38" t="str">
        <f>IF(B733=1,'KELAS (REFERENSI)'!M733,IF(B733=2,'KELAS (REFERENSI)'!M748,IF(B733=3,'KELAS (REFERENSI)'!M763,IF(B733=4,'KELAS (REFERENSI)'!M778,""))))</f>
        <v/>
      </c>
      <c r="N733" s="38" t="str">
        <f>IF(B733=1,'KELAS (REFERENSI)'!N733,IF(B733=2,'KELAS (REFERENSI)'!N748,IF(B733=3,'KELAS (REFERENSI)'!N763,IF(B733=4,'KELAS (REFERENSI)'!N778,""))))</f>
        <v/>
      </c>
      <c r="O733" s="38" t="str">
        <f>IF(B733=1,'KELAS (REFERENSI)'!O733,IF(B733=2,'KELAS (REFERENSI)'!O748,IF(B733=3,'KELAS (REFERENSI)'!O763,IF(B733=4,'KELAS (REFERENSI)'!O778,""))))</f>
        <v/>
      </c>
      <c r="P733" s="38" t="str">
        <f>IF(B733=1,'KELAS (REFERENSI)'!P733,IF(B733=2,'KELAS (REFERENSI)'!P748,IF(B733=3,'KELAS (REFERENSI)'!P763,IF(B733=4,'KELAS (REFERENSI)'!P778,""))))</f>
        <v/>
      </c>
      <c r="Q733" s="38" t="str">
        <f t="shared" si="4"/>
        <v>BPS Kota Jakarta Timur</v>
      </c>
      <c r="R733" s="38" t="str">
        <f t="shared" si="56"/>
        <v/>
      </c>
      <c r="S733" s="38" t="str">
        <f t="shared" ref="S733:T733" si="741">S732</f>
        <v>15 Juni sampai dengan 31 Agustus 2026</v>
      </c>
      <c r="T733" s="38" t="str">
        <f t="shared" si="741"/>
        <v>31 Agustus 2026</v>
      </c>
      <c r="U733" s="46"/>
      <c r="V733" s="46"/>
      <c r="W733" s="42"/>
      <c r="X733" s="42"/>
      <c r="Y733" s="42"/>
      <c r="Z733" s="42"/>
    </row>
    <row r="734" ht="15.75" customHeight="1">
      <c r="A734" s="36" t="s">
        <v>5796</v>
      </c>
      <c r="B734" s="43"/>
      <c r="C734" s="44"/>
      <c r="D734" s="47"/>
      <c r="E734" s="47"/>
      <c r="F734" s="39" t="str">
        <f t="shared" si="2"/>
        <v>PETUGAS.0733/SPK/SE/PPL/3172/2026</v>
      </c>
      <c r="G734" s="45"/>
      <c r="H734" s="39" t="str">
        <f>VLOOKUP(G734,'MITRA (REFERENSI)'!$A:$Z,16,FALSE)</f>
        <v>#N/A</v>
      </c>
      <c r="I734" s="39" t="str">
        <f>VLOOKUP(G734,'MITRA (REFERENSI)'!$A:$Z,25,FALSE)</f>
        <v>#N/A</v>
      </c>
      <c r="J734" s="38" t="str">
        <f>VLOOKUP(G734,'MITRA (REFERENSI)'!$A:$Z,26,FALSE)</f>
        <v>#N/A</v>
      </c>
      <c r="K734" s="38" t="str">
        <f>VLOOKUP(G734,'MITRA (REFERENSI)'!$A:$Z,15,FALSE)</f>
        <v>#N/A</v>
      </c>
      <c r="L734" s="38" t="str">
        <f>VLOOKUP(G734,'MITRA (REFERENSI)'!$A:$Z,15,FALSE)</f>
        <v>#N/A</v>
      </c>
      <c r="M734" s="38" t="str">
        <f>IF(B734=1,'KELAS (REFERENSI)'!M734,IF(B734=2,'KELAS (REFERENSI)'!M749,IF(B734=3,'KELAS (REFERENSI)'!M764,IF(B734=4,'KELAS (REFERENSI)'!M779,""))))</f>
        <v/>
      </c>
      <c r="N734" s="38" t="str">
        <f>IF(B734=1,'KELAS (REFERENSI)'!N734,IF(B734=2,'KELAS (REFERENSI)'!N749,IF(B734=3,'KELAS (REFERENSI)'!N764,IF(B734=4,'KELAS (REFERENSI)'!N779,""))))</f>
        <v/>
      </c>
      <c r="O734" s="38" t="str">
        <f>IF(B734=1,'KELAS (REFERENSI)'!O734,IF(B734=2,'KELAS (REFERENSI)'!O749,IF(B734=3,'KELAS (REFERENSI)'!O764,IF(B734=4,'KELAS (REFERENSI)'!O779,""))))</f>
        <v/>
      </c>
      <c r="P734" s="38" t="str">
        <f>IF(B734=1,'KELAS (REFERENSI)'!P734,IF(B734=2,'KELAS (REFERENSI)'!P749,IF(B734=3,'KELAS (REFERENSI)'!P764,IF(B734=4,'KELAS (REFERENSI)'!P779,""))))</f>
        <v/>
      </c>
      <c r="Q734" s="38" t="str">
        <f t="shared" si="4"/>
        <v>BPS Kota Jakarta Timur</v>
      </c>
      <c r="R734" s="38" t="str">
        <f t="shared" si="56"/>
        <v/>
      </c>
      <c r="S734" s="38" t="str">
        <f t="shared" ref="S734:T734" si="742">S733</f>
        <v>15 Juni sampai dengan 31 Agustus 2026</v>
      </c>
      <c r="T734" s="38" t="str">
        <f t="shared" si="742"/>
        <v>31 Agustus 2026</v>
      </c>
      <c r="U734" s="46"/>
      <c r="V734" s="46"/>
      <c r="W734" s="42"/>
      <c r="X734" s="42"/>
      <c r="Y734" s="42"/>
      <c r="Z734" s="42"/>
    </row>
    <row r="735" ht="15.75" customHeight="1">
      <c r="A735" s="36" t="s">
        <v>5797</v>
      </c>
      <c r="B735" s="43"/>
      <c r="C735" s="44"/>
      <c r="D735" s="47"/>
      <c r="E735" s="47"/>
      <c r="F735" s="39" t="str">
        <f t="shared" si="2"/>
        <v>PETUGAS.0734/SPK/SE/PPL/3172/2026</v>
      </c>
      <c r="G735" s="45"/>
      <c r="H735" s="39" t="str">
        <f>VLOOKUP(G735,'MITRA (REFERENSI)'!$A:$Z,16,FALSE)</f>
        <v>#N/A</v>
      </c>
      <c r="I735" s="39" t="str">
        <f>VLOOKUP(G735,'MITRA (REFERENSI)'!$A:$Z,25,FALSE)</f>
        <v>#N/A</v>
      </c>
      <c r="J735" s="38" t="str">
        <f>VLOOKUP(G735,'MITRA (REFERENSI)'!$A:$Z,26,FALSE)</f>
        <v>#N/A</v>
      </c>
      <c r="K735" s="38" t="str">
        <f>VLOOKUP(G735,'MITRA (REFERENSI)'!$A:$Z,15,FALSE)</f>
        <v>#N/A</v>
      </c>
      <c r="L735" s="38" t="str">
        <f>VLOOKUP(G735,'MITRA (REFERENSI)'!$A:$Z,15,FALSE)</f>
        <v>#N/A</v>
      </c>
      <c r="M735" s="38" t="str">
        <f>IF(B735=1,'KELAS (REFERENSI)'!M735,IF(B735=2,'KELAS (REFERENSI)'!M750,IF(B735=3,'KELAS (REFERENSI)'!M765,IF(B735=4,'KELAS (REFERENSI)'!M780,""))))</f>
        <v/>
      </c>
      <c r="N735" s="38" t="str">
        <f>IF(B735=1,'KELAS (REFERENSI)'!N735,IF(B735=2,'KELAS (REFERENSI)'!N750,IF(B735=3,'KELAS (REFERENSI)'!N765,IF(B735=4,'KELAS (REFERENSI)'!N780,""))))</f>
        <v/>
      </c>
      <c r="O735" s="38" t="str">
        <f>IF(B735=1,'KELAS (REFERENSI)'!O735,IF(B735=2,'KELAS (REFERENSI)'!O750,IF(B735=3,'KELAS (REFERENSI)'!O765,IF(B735=4,'KELAS (REFERENSI)'!O780,""))))</f>
        <v/>
      </c>
      <c r="P735" s="38" t="str">
        <f>IF(B735=1,'KELAS (REFERENSI)'!P735,IF(B735=2,'KELAS (REFERENSI)'!P750,IF(B735=3,'KELAS (REFERENSI)'!P765,IF(B735=4,'KELAS (REFERENSI)'!P780,""))))</f>
        <v/>
      </c>
      <c r="Q735" s="38" t="str">
        <f t="shared" si="4"/>
        <v>BPS Kota Jakarta Timur</v>
      </c>
      <c r="R735" s="38" t="str">
        <f t="shared" si="56"/>
        <v/>
      </c>
      <c r="S735" s="38" t="str">
        <f t="shared" ref="S735:T735" si="743">S734</f>
        <v>15 Juni sampai dengan 31 Agustus 2026</v>
      </c>
      <c r="T735" s="38" t="str">
        <f t="shared" si="743"/>
        <v>31 Agustus 2026</v>
      </c>
      <c r="U735" s="46"/>
      <c r="V735" s="46"/>
      <c r="W735" s="42"/>
      <c r="X735" s="42"/>
      <c r="Y735" s="42"/>
      <c r="Z735" s="42"/>
    </row>
    <row r="736" ht="15.75" customHeight="1">
      <c r="A736" s="36" t="s">
        <v>5798</v>
      </c>
      <c r="B736" s="43"/>
      <c r="C736" s="44"/>
      <c r="D736" s="47"/>
      <c r="E736" s="47"/>
      <c r="F736" s="39" t="str">
        <f t="shared" si="2"/>
        <v>PETUGAS.0735/SPK/SE/PPL/3172/2026</v>
      </c>
      <c r="G736" s="45"/>
      <c r="H736" s="39" t="str">
        <f>VLOOKUP(G736,'MITRA (REFERENSI)'!$A:$Z,16,FALSE)</f>
        <v>#N/A</v>
      </c>
      <c r="I736" s="39" t="str">
        <f>VLOOKUP(G736,'MITRA (REFERENSI)'!$A:$Z,25,FALSE)</f>
        <v>#N/A</v>
      </c>
      <c r="J736" s="38" t="str">
        <f>VLOOKUP(G736,'MITRA (REFERENSI)'!$A:$Z,26,FALSE)</f>
        <v>#N/A</v>
      </c>
      <c r="K736" s="38" t="str">
        <f>VLOOKUP(G736,'MITRA (REFERENSI)'!$A:$Z,15,FALSE)</f>
        <v>#N/A</v>
      </c>
      <c r="L736" s="38" t="str">
        <f>VLOOKUP(G736,'MITRA (REFERENSI)'!$A:$Z,15,FALSE)</f>
        <v>#N/A</v>
      </c>
      <c r="M736" s="38" t="str">
        <f>IF(B736=1,'KELAS (REFERENSI)'!M736,IF(B736=2,'KELAS (REFERENSI)'!M751,IF(B736=3,'KELAS (REFERENSI)'!M766,IF(B736=4,'KELAS (REFERENSI)'!M781,""))))</f>
        <v/>
      </c>
      <c r="N736" s="38" t="str">
        <f>IF(B736=1,'KELAS (REFERENSI)'!N736,IF(B736=2,'KELAS (REFERENSI)'!N751,IF(B736=3,'KELAS (REFERENSI)'!N766,IF(B736=4,'KELAS (REFERENSI)'!N781,""))))</f>
        <v/>
      </c>
      <c r="O736" s="38" t="str">
        <f>IF(B736=1,'KELAS (REFERENSI)'!O736,IF(B736=2,'KELAS (REFERENSI)'!O751,IF(B736=3,'KELAS (REFERENSI)'!O766,IF(B736=4,'KELAS (REFERENSI)'!O781,""))))</f>
        <v/>
      </c>
      <c r="P736" s="38" t="str">
        <f>IF(B736=1,'KELAS (REFERENSI)'!P736,IF(B736=2,'KELAS (REFERENSI)'!P751,IF(B736=3,'KELAS (REFERENSI)'!P766,IF(B736=4,'KELAS (REFERENSI)'!P781,""))))</f>
        <v/>
      </c>
      <c r="Q736" s="38" t="str">
        <f t="shared" si="4"/>
        <v>BPS Kota Jakarta Timur</v>
      </c>
      <c r="R736" s="38" t="str">
        <f t="shared" si="56"/>
        <v/>
      </c>
      <c r="S736" s="38" t="str">
        <f t="shared" ref="S736:T736" si="744">S735</f>
        <v>15 Juni sampai dengan 31 Agustus 2026</v>
      </c>
      <c r="T736" s="38" t="str">
        <f t="shared" si="744"/>
        <v>31 Agustus 2026</v>
      </c>
      <c r="U736" s="46"/>
      <c r="V736" s="46"/>
      <c r="W736" s="42"/>
      <c r="X736" s="42"/>
      <c r="Y736" s="42"/>
      <c r="Z736" s="42"/>
    </row>
    <row r="737" ht="15.75" customHeight="1">
      <c r="A737" s="36" t="s">
        <v>5799</v>
      </c>
      <c r="B737" s="43"/>
      <c r="C737" s="44"/>
      <c r="D737" s="47"/>
      <c r="E737" s="47"/>
      <c r="F737" s="39" t="str">
        <f t="shared" si="2"/>
        <v>PETUGAS.0736/SPK/SE/PPL/3172/2026</v>
      </c>
      <c r="G737" s="45"/>
      <c r="H737" s="39" t="str">
        <f>VLOOKUP(G737,'MITRA (REFERENSI)'!$A:$Z,16,FALSE)</f>
        <v>#N/A</v>
      </c>
      <c r="I737" s="39" t="str">
        <f>VLOOKUP(G737,'MITRA (REFERENSI)'!$A:$Z,25,FALSE)</f>
        <v>#N/A</v>
      </c>
      <c r="J737" s="38" t="str">
        <f>VLOOKUP(G737,'MITRA (REFERENSI)'!$A:$Z,26,FALSE)</f>
        <v>#N/A</v>
      </c>
      <c r="K737" s="38" t="str">
        <f>VLOOKUP(G737,'MITRA (REFERENSI)'!$A:$Z,15,FALSE)</f>
        <v>#N/A</v>
      </c>
      <c r="L737" s="38" t="str">
        <f>VLOOKUP(G737,'MITRA (REFERENSI)'!$A:$Z,15,FALSE)</f>
        <v>#N/A</v>
      </c>
      <c r="M737" s="38" t="str">
        <f>IF(B737=1,'KELAS (REFERENSI)'!M737,IF(B737=2,'KELAS (REFERENSI)'!M752,IF(B737=3,'KELAS (REFERENSI)'!M767,IF(B737=4,'KELAS (REFERENSI)'!M782,""))))</f>
        <v/>
      </c>
      <c r="N737" s="38" t="str">
        <f>IF(B737=1,'KELAS (REFERENSI)'!N737,IF(B737=2,'KELAS (REFERENSI)'!N752,IF(B737=3,'KELAS (REFERENSI)'!N767,IF(B737=4,'KELAS (REFERENSI)'!N782,""))))</f>
        <v/>
      </c>
      <c r="O737" s="38" t="str">
        <f>IF(B737=1,'KELAS (REFERENSI)'!O737,IF(B737=2,'KELAS (REFERENSI)'!O752,IF(B737=3,'KELAS (REFERENSI)'!O767,IF(B737=4,'KELAS (REFERENSI)'!O782,""))))</f>
        <v/>
      </c>
      <c r="P737" s="38" t="str">
        <f>IF(B737=1,'KELAS (REFERENSI)'!P737,IF(B737=2,'KELAS (REFERENSI)'!P752,IF(B737=3,'KELAS (REFERENSI)'!P767,IF(B737=4,'KELAS (REFERENSI)'!P782,""))))</f>
        <v/>
      </c>
      <c r="Q737" s="38" t="str">
        <f t="shared" si="4"/>
        <v>BPS Kota Jakarta Timur</v>
      </c>
      <c r="R737" s="38" t="str">
        <f t="shared" si="56"/>
        <v/>
      </c>
      <c r="S737" s="38" t="str">
        <f t="shared" ref="S737:T737" si="745">S736</f>
        <v>15 Juni sampai dengan 31 Agustus 2026</v>
      </c>
      <c r="T737" s="38" t="str">
        <f t="shared" si="745"/>
        <v>31 Agustus 2026</v>
      </c>
      <c r="U737" s="46"/>
      <c r="V737" s="46"/>
      <c r="W737" s="42"/>
      <c r="X737" s="42"/>
      <c r="Y737" s="42"/>
      <c r="Z737" s="42"/>
    </row>
    <row r="738" ht="15.75" customHeight="1">
      <c r="A738" s="36" t="s">
        <v>5800</v>
      </c>
      <c r="B738" s="43"/>
      <c r="C738" s="44"/>
      <c r="D738" s="47"/>
      <c r="E738" s="47"/>
      <c r="F738" s="39" t="str">
        <f t="shared" si="2"/>
        <v>PETUGAS.0737/SPK/SE/PPL/3172/2026</v>
      </c>
      <c r="G738" s="45"/>
      <c r="H738" s="39" t="str">
        <f>VLOOKUP(G738,'MITRA (REFERENSI)'!$A:$Z,16,FALSE)</f>
        <v>#N/A</v>
      </c>
      <c r="I738" s="39" t="str">
        <f>VLOOKUP(G738,'MITRA (REFERENSI)'!$A:$Z,25,FALSE)</f>
        <v>#N/A</v>
      </c>
      <c r="J738" s="38" t="str">
        <f>VLOOKUP(G738,'MITRA (REFERENSI)'!$A:$Z,26,FALSE)</f>
        <v>#N/A</v>
      </c>
      <c r="K738" s="38" t="str">
        <f>VLOOKUP(G738,'MITRA (REFERENSI)'!$A:$Z,15,FALSE)</f>
        <v>#N/A</v>
      </c>
      <c r="L738" s="38" t="str">
        <f>VLOOKUP(G738,'MITRA (REFERENSI)'!$A:$Z,15,FALSE)</f>
        <v>#N/A</v>
      </c>
      <c r="M738" s="38" t="str">
        <f>IF(B738=1,'KELAS (REFERENSI)'!M738,IF(B738=2,'KELAS (REFERENSI)'!M753,IF(B738=3,'KELAS (REFERENSI)'!M768,IF(B738=4,'KELAS (REFERENSI)'!M783,""))))</f>
        <v/>
      </c>
      <c r="N738" s="38" t="str">
        <f>IF(B738=1,'KELAS (REFERENSI)'!N738,IF(B738=2,'KELAS (REFERENSI)'!N753,IF(B738=3,'KELAS (REFERENSI)'!N768,IF(B738=4,'KELAS (REFERENSI)'!N783,""))))</f>
        <v/>
      </c>
      <c r="O738" s="38" t="str">
        <f>IF(B738=1,'KELAS (REFERENSI)'!O738,IF(B738=2,'KELAS (REFERENSI)'!O753,IF(B738=3,'KELAS (REFERENSI)'!O768,IF(B738=4,'KELAS (REFERENSI)'!O783,""))))</f>
        <v/>
      </c>
      <c r="P738" s="38" t="str">
        <f>IF(B738=1,'KELAS (REFERENSI)'!P738,IF(B738=2,'KELAS (REFERENSI)'!P753,IF(B738=3,'KELAS (REFERENSI)'!P768,IF(B738=4,'KELAS (REFERENSI)'!P783,""))))</f>
        <v/>
      </c>
      <c r="Q738" s="38" t="str">
        <f t="shared" si="4"/>
        <v>BPS Kota Jakarta Timur</v>
      </c>
      <c r="R738" s="38" t="str">
        <f t="shared" si="56"/>
        <v/>
      </c>
      <c r="S738" s="38" t="str">
        <f t="shared" ref="S738:T738" si="746">S737</f>
        <v>15 Juni sampai dengan 31 Agustus 2026</v>
      </c>
      <c r="T738" s="38" t="str">
        <f t="shared" si="746"/>
        <v>31 Agustus 2026</v>
      </c>
      <c r="U738" s="46"/>
      <c r="V738" s="46"/>
      <c r="W738" s="42"/>
      <c r="X738" s="42"/>
      <c r="Y738" s="42"/>
      <c r="Z738" s="42"/>
    </row>
    <row r="739" ht="15.75" customHeight="1">
      <c r="A739" s="36" t="s">
        <v>5801</v>
      </c>
      <c r="B739" s="43"/>
      <c r="C739" s="44"/>
      <c r="D739" s="47"/>
      <c r="E739" s="47"/>
      <c r="F739" s="39" t="str">
        <f t="shared" si="2"/>
        <v>PETUGAS.0738/SPK/SE/PPL/3172/2026</v>
      </c>
      <c r="G739" s="45"/>
      <c r="H739" s="39" t="str">
        <f>VLOOKUP(G739,'MITRA (REFERENSI)'!$A:$Z,16,FALSE)</f>
        <v>#N/A</v>
      </c>
      <c r="I739" s="39" t="str">
        <f>VLOOKUP(G739,'MITRA (REFERENSI)'!$A:$Z,25,FALSE)</f>
        <v>#N/A</v>
      </c>
      <c r="J739" s="38" t="str">
        <f>VLOOKUP(G739,'MITRA (REFERENSI)'!$A:$Z,26,FALSE)</f>
        <v>#N/A</v>
      </c>
      <c r="K739" s="38" t="str">
        <f>VLOOKUP(G739,'MITRA (REFERENSI)'!$A:$Z,15,FALSE)</f>
        <v>#N/A</v>
      </c>
      <c r="L739" s="38" t="str">
        <f>VLOOKUP(G739,'MITRA (REFERENSI)'!$A:$Z,15,FALSE)</f>
        <v>#N/A</v>
      </c>
      <c r="M739" s="38" t="str">
        <f>IF(B739=1,'KELAS (REFERENSI)'!M739,IF(B739=2,'KELAS (REFERENSI)'!M754,IF(B739=3,'KELAS (REFERENSI)'!M769,IF(B739=4,'KELAS (REFERENSI)'!M784,""))))</f>
        <v/>
      </c>
      <c r="N739" s="38" t="str">
        <f>IF(B739=1,'KELAS (REFERENSI)'!N739,IF(B739=2,'KELAS (REFERENSI)'!N754,IF(B739=3,'KELAS (REFERENSI)'!N769,IF(B739=4,'KELAS (REFERENSI)'!N784,""))))</f>
        <v/>
      </c>
      <c r="O739" s="38" t="str">
        <f>IF(B739=1,'KELAS (REFERENSI)'!O739,IF(B739=2,'KELAS (REFERENSI)'!O754,IF(B739=3,'KELAS (REFERENSI)'!O769,IF(B739=4,'KELAS (REFERENSI)'!O784,""))))</f>
        <v/>
      </c>
      <c r="P739" s="38" t="str">
        <f>IF(B739=1,'KELAS (REFERENSI)'!P739,IF(B739=2,'KELAS (REFERENSI)'!P754,IF(B739=3,'KELAS (REFERENSI)'!P769,IF(B739=4,'KELAS (REFERENSI)'!P784,""))))</f>
        <v/>
      </c>
      <c r="Q739" s="38" t="str">
        <f t="shared" si="4"/>
        <v>BPS Kota Jakarta Timur</v>
      </c>
      <c r="R739" s="38" t="str">
        <f t="shared" si="56"/>
        <v/>
      </c>
      <c r="S739" s="38" t="str">
        <f t="shared" ref="S739:T739" si="747">S738</f>
        <v>15 Juni sampai dengan 31 Agustus 2026</v>
      </c>
      <c r="T739" s="38" t="str">
        <f t="shared" si="747"/>
        <v>31 Agustus 2026</v>
      </c>
      <c r="U739" s="46"/>
      <c r="V739" s="46"/>
      <c r="W739" s="42"/>
      <c r="X739" s="42"/>
      <c r="Y739" s="42"/>
      <c r="Z739" s="42"/>
    </row>
    <row r="740" ht="15.75" customHeight="1">
      <c r="A740" s="36" t="s">
        <v>5802</v>
      </c>
      <c r="B740" s="43"/>
      <c r="C740" s="44"/>
      <c r="D740" s="47"/>
      <c r="E740" s="47"/>
      <c r="F740" s="39" t="str">
        <f t="shared" si="2"/>
        <v>PETUGAS.0739/SPK/SE/PPL/3172/2026</v>
      </c>
      <c r="G740" s="45"/>
      <c r="H740" s="39" t="str">
        <f>VLOOKUP(G740,'MITRA (REFERENSI)'!$A:$Z,16,FALSE)</f>
        <v>#N/A</v>
      </c>
      <c r="I740" s="39" t="str">
        <f>VLOOKUP(G740,'MITRA (REFERENSI)'!$A:$Z,25,FALSE)</f>
        <v>#N/A</v>
      </c>
      <c r="J740" s="38" t="str">
        <f>VLOOKUP(G740,'MITRA (REFERENSI)'!$A:$Z,26,FALSE)</f>
        <v>#N/A</v>
      </c>
      <c r="K740" s="38" t="str">
        <f>VLOOKUP(G740,'MITRA (REFERENSI)'!$A:$Z,15,FALSE)</f>
        <v>#N/A</v>
      </c>
      <c r="L740" s="38" t="str">
        <f>VLOOKUP(G740,'MITRA (REFERENSI)'!$A:$Z,15,FALSE)</f>
        <v>#N/A</v>
      </c>
      <c r="M740" s="38" t="str">
        <f>IF(B740=1,'KELAS (REFERENSI)'!M740,IF(B740=2,'KELAS (REFERENSI)'!M755,IF(B740=3,'KELAS (REFERENSI)'!M770,IF(B740=4,'KELAS (REFERENSI)'!M785,""))))</f>
        <v/>
      </c>
      <c r="N740" s="38" t="str">
        <f>IF(B740=1,'KELAS (REFERENSI)'!N740,IF(B740=2,'KELAS (REFERENSI)'!N755,IF(B740=3,'KELAS (REFERENSI)'!N770,IF(B740=4,'KELAS (REFERENSI)'!N785,""))))</f>
        <v/>
      </c>
      <c r="O740" s="38" t="str">
        <f>IF(B740=1,'KELAS (REFERENSI)'!O740,IF(B740=2,'KELAS (REFERENSI)'!O755,IF(B740=3,'KELAS (REFERENSI)'!O770,IF(B740=4,'KELAS (REFERENSI)'!O785,""))))</f>
        <v/>
      </c>
      <c r="P740" s="38" t="str">
        <f>IF(B740=1,'KELAS (REFERENSI)'!P740,IF(B740=2,'KELAS (REFERENSI)'!P755,IF(B740=3,'KELAS (REFERENSI)'!P770,IF(B740=4,'KELAS (REFERENSI)'!P785,""))))</f>
        <v/>
      </c>
      <c r="Q740" s="38" t="str">
        <f t="shared" si="4"/>
        <v>BPS Kota Jakarta Timur</v>
      </c>
      <c r="R740" s="38" t="str">
        <f t="shared" si="56"/>
        <v/>
      </c>
      <c r="S740" s="38" t="str">
        <f t="shared" ref="S740:T740" si="748">S739</f>
        <v>15 Juni sampai dengan 31 Agustus 2026</v>
      </c>
      <c r="T740" s="38" t="str">
        <f t="shared" si="748"/>
        <v>31 Agustus 2026</v>
      </c>
      <c r="U740" s="46"/>
      <c r="V740" s="46"/>
      <c r="W740" s="42"/>
      <c r="X740" s="42"/>
      <c r="Y740" s="42"/>
      <c r="Z740" s="42"/>
    </row>
    <row r="741" ht="15.75" customHeight="1">
      <c r="A741" s="36" t="s">
        <v>5803</v>
      </c>
      <c r="B741" s="43"/>
      <c r="C741" s="44"/>
      <c r="D741" s="47"/>
      <c r="E741" s="47"/>
      <c r="F741" s="39" t="str">
        <f t="shared" si="2"/>
        <v>PETUGAS.0740/SPK/SE/PPL/3172/2026</v>
      </c>
      <c r="G741" s="45"/>
      <c r="H741" s="39" t="str">
        <f>VLOOKUP(G741,'MITRA (REFERENSI)'!$A:$Z,16,FALSE)</f>
        <v>#N/A</v>
      </c>
      <c r="I741" s="39" t="str">
        <f>VLOOKUP(G741,'MITRA (REFERENSI)'!$A:$Z,25,FALSE)</f>
        <v>#N/A</v>
      </c>
      <c r="J741" s="38" t="str">
        <f>VLOOKUP(G741,'MITRA (REFERENSI)'!$A:$Z,26,FALSE)</f>
        <v>#N/A</v>
      </c>
      <c r="K741" s="38" t="str">
        <f>VLOOKUP(G741,'MITRA (REFERENSI)'!$A:$Z,15,FALSE)</f>
        <v>#N/A</v>
      </c>
      <c r="L741" s="38" t="str">
        <f>VLOOKUP(G741,'MITRA (REFERENSI)'!$A:$Z,15,FALSE)</f>
        <v>#N/A</v>
      </c>
      <c r="M741" s="38" t="str">
        <f>IF(B741=1,'KELAS (REFERENSI)'!M741,IF(B741=2,'KELAS (REFERENSI)'!M756,IF(B741=3,'KELAS (REFERENSI)'!M771,IF(B741=4,'KELAS (REFERENSI)'!M786,""))))</f>
        <v/>
      </c>
      <c r="N741" s="38" t="str">
        <f>IF(B741=1,'KELAS (REFERENSI)'!N741,IF(B741=2,'KELAS (REFERENSI)'!N756,IF(B741=3,'KELAS (REFERENSI)'!N771,IF(B741=4,'KELAS (REFERENSI)'!N786,""))))</f>
        <v/>
      </c>
      <c r="O741" s="38" t="str">
        <f>IF(B741=1,'KELAS (REFERENSI)'!O741,IF(B741=2,'KELAS (REFERENSI)'!O756,IF(B741=3,'KELAS (REFERENSI)'!O771,IF(B741=4,'KELAS (REFERENSI)'!O786,""))))</f>
        <v/>
      </c>
      <c r="P741" s="38" t="str">
        <f>IF(B741=1,'KELAS (REFERENSI)'!P741,IF(B741=2,'KELAS (REFERENSI)'!P756,IF(B741=3,'KELAS (REFERENSI)'!P771,IF(B741=4,'KELAS (REFERENSI)'!P786,""))))</f>
        <v/>
      </c>
      <c r="Q741" s="38" t="str">
        <f t="shared" si="4"/>
        <v>BPS Kota Jakarta Timur</v>
      </c>
      <c r="R741" s="38" t="str">
        <f t="shared" si="56"/>
        <v/>
      </c>
      <c r="S741" s="38" t="str">
        <f t="shared" ref="S741:T741" si="749">S740</f>
        <v>15 Juni sampai dengan 31 Agustus 2026</v>
      </c>
      <c r="T741" s="38" t="str">
        <f t="shared" si="749"/>
        <v>31 Agustus 2026</v>
      </c>
      <c r="U741" s="46"/>
      <c r="V741" s="46"/>
      <c r="W741" s="42"/>
      <c r="X741" s="42"/>
      <c r="Y741" s="42"/>
      <c r="Z741" s="42"/>
    </row>
    <row r="742" ht="15.75" customHeight="1">
      <c r="A742" s="36" t="s">
        <v>5804</v>
      </c>
      <c r="B742" s="43"/>
      <c r="C742" s="44"/>
      <c r="D742" s="47"/>
      <c r="E742" s="47"/>
      <c r="F742" s="39" t="str">
        <f t="shared" si="2"/>
        <v>PETUGAS.0741/SPK/SE/PPL/3172/2026</v>
      </c>
      <c r="G742" s="45"/>
      <c r="H742" s="39" t="str">
        <f>VLOOKUP(G742,'MITRA (REFERENSI)'!$A:$Z,16,FALSE)</f>
        <v>#N/A</v>
      </c>
      <c r="I742" s="39" t="str">
        <f>VLOOKUP(G742,'MITRA (REFERENSI)'!$A:$Z,25,FALSE)</f>
        <v>#N/A</v>
      </c>
      <c r="J742" s="38" t="str">
        <f>VLOOKUP(G742,'MITRA (REFERENSI)'!$A:$Z,26,FALSE)</f>
        <v>#N/A</v>
      </c>
      <c r="K742" s="38" t="str">
        <f>VLOOKUP(G742,'MITRA (REFERENSI)'!$A:$Z,15,FALSE)</f>
        <v>#N/A</v>
      </c>
      <c r="L742" s="38" t="str">
        <f>VLOOKUP(G742,'MITRA (REFERENSI)'!$A:$Z,15,FALSE)</f>
        <v>#N/A</v>
      </c>
      <c r="M742" s="38" t="str">
        <f>IF(B742=1,'KELAS (REFERENSI)'!M742,IF(B742=2,'KELAS (REFERENSI)'!M757,IF(B742=3,'KELAS (REFERENSI)'!M772,IF(B742=4,'KELAS (REFERENSI)'!M787,""))))</f>
        <v/>
      </c>
      <c r="N742" s="38" t="str">
        <f>IF(B742=1,'KELAS (REFERENSI)'!N742,IF(B742=2,'KELAS (REFERENSI)'!N757,IF(B742=3,'KELAS (REFERENSI)'!N772,IF(B742=4,'KELAS (REFERENSI)'!N787,""))))</f>
        <v/>
      </c>
      <c r="O742" s="38" t="str">
        <f>IF(B742=1,'KELAS (REFERENSI)'!O742,IF(B742=2,'KELAS (REFERENSI)'!O757,IF(B742=3,'KELAS (REFERENSI)'!O772,IF(B742=4,'KELAS (REFERENSI)'!O787,""))))</f>
        <v/>
      </c>
      <c r="P742" s="38" t="str">
        <f>IF(B742=1,'KELAS (REFERENSI)'!P742,IF(B742=2,'KELAS (REFERENSI)'!P757,IF(B742=3,'KELAS (REFERENSI)'!P772,IF(B742=4,'KELAS (REFERENSI)'!P787,""))))</f>
        <v/>
      </c>
      <c r="Q742" s="38" t="str">
        <f t="shared" si="4"/>
        <v>BPS Kota Jakarta Timur</v>
      </c>
      <c r="R742" s="38" t="str">
        <f t="shared" si="56"/>
        <v/>
      </c>
      <c r="S742" s="38" t="str">
        <f t="shared" ref="S742:T742" si="750">S741</f>
        <v>15 Juni sampai dengan 31 Agustus 2026</v>
      </c>
      <c r="T742" s="38" t="str">
        <f t="shared" si="750"/>
        <v>31 Agustus 2026</v>
      </c>
      <c r="U742" s="46"/>
      <c r="V742" s="46"/>
      <c r="W742" s="42"/>
      <c r="X742" s="42"/>
      <c r="Y742" s="42"/>
      <c r="Z742" s="42"/>
    </row>
    <row r="743" ht="15.75" customHeight="1">
      <c r="A743" s="36" t="s">
        <v>5805</v>
      </c>
      <c r="B743" s="43"/>
      <c r="C743" s="44"/>
      <c r="D743" s="47"/>
      <c r="E743" s="47"/>
      <c r="F743" s="39" t="str">
        <f t="shared" si="2"/>
        <v>PETUGAS.0742/SPK/SE/PPL/3172/2026</v>
      </c>
      <c r="G743" s="45"/>
      <c r="H743" s="39" t="str">
        <f>VLOOKUP(G743,'MITRA (REFERENSI)'!$A:$Z,16,FALSE)</f>
        <v>#N/A</v>
      </c>
      <c r="I743" s="39" t="str">
        <f>VLOOKUP(G743,'MITRA (REFERENSI)'!$A:$Z,25,FALSE)</f>
        <v>#N/A</v>
      </c>
      <c r="J743" s="38" t="str">
        <f>VLOOKUP(G743,'MITRA (REFERENSI)'!$A:$Z,26,FALSE)</f>
        <v>#N/A</v>
      </c>
      <c r="K743" s="38" t="str">
        <f>VLOOKUP(G743,'MITRA (REFERENSI)'!$A:$Z,15,FALSE)</f>
        <v>#N/A</v>
      </c>
      <c r="L743" s="38" t="str">
        <f>VLOOKUP(G743,'MITRA (REFERENSI)'!$A:$Z,15,FALSE)</f>
        <v>#N/A</v>
      </c>
      <c r="M743" s="38" t="str">
        <f>IF(B743=1,'KELAS (REFERENSI)'!M743,IF(B743=2,'KELAS (REFERENSI)'!M758,IF(B743=3,'KELAS (REFERENSI)'!M773,IF(B743=4,'KELAS (REFERENSI)'!M788,""))))</f>
        <v/>
      </c>
      <c r="N743" s="38" t="str">
        <f>IF(B743=1,'KELAS (REFERENSI)'!N743,IF(B743=2,'KELAS (REFERENSI)'!N758,IF(B743=3,'KELAS (REFERENSI)'!N773,IF(B743=4,'KELAS (REFERENSI)'!N788,""))))</f>
        <v/>
      </c>
      <c r="O743" s="38" t="str">
        <f>IF(B743=1,'KELAS (REFERENSI)'!O743,IF(B743=2,'KELAS (REFERENSI)'!O758,IF(B743=3,'KELAS (REFERENSI)'!O773,IF(B743=4,'KELAS (REFERENSI)'!O788,""))))</f>
        <v/>
      </c>
      <c r="P743" s="38" t="str">
        <f>IF(B743=1,'KELAS (REFERENSI)'!P743,IF(B743=2,'KELAS (REFERENSI)'!P758,IF(B743=3,'KELAS (REFERENSI)'!P773,IF(B743=4,'KELAS (REFERENSI)'!P788,""))))</f>
        <v/>
      </c>
      <c r="Q743" s="38" t="str">
        <f t="shared" si="4"/>
        <v>BPS Kota Jakarta Timur</v>
      </c>
      <c r="R743" s="38" t="str">
        <f t="shared" si="56"/>
        <v/>
      </c>
      <c r="S743" s="38" t="str">
        <f t="shared" ref="S743:T743" si="751">S742</f>
        <v>15 Juni sampai dengan 31 Agustus 2026</v>
      </c>
      <c r="T743" s="38" t="str">
        <f t="shared" si="751"/>
        <v>31 Agustus 2026</v>
      </c>
      <c r="U743" s="46"/>
      <c r="V743" s="46"/>
      <c r="W743" s="42"/>
      <c r="X743" s="42"/>
      <c r="Y743" s="42"/>
      <c r="Z743" s="42"/>
    </row>
    <row r="744" ht="15.75" customHeight="1">
      <c r="A744" s="36" t="s">
        <v>5806</v>
      </c>
      <c r="B744" s="43"/>
      <c r="C744" s="44"/>
      <c r="D744" s="47"/>
      <c r="E744" s="47"/>
      <c r="F744" s="39" t="str">
        <f t="shared" si="2"/>
        <v>PETUGAS.0743/SPK/SE/PPL/3172/2026</v>
      </c>
      <c r="G744" s="45"/>
      <c r="H744" s="39" t="str">
        <f>VLOOKUP(G744,'MITRA (REFERENSI)'!$A:$Z,16,FALSE)</f>
        <v>#N/A</v>
      </c>
      <c r="I744" s="39" t="str">
        <f>VLOOKUP(G744,'MITRA (REFERENSI)'!$A:$Z,25,FALSE)</f>
        <v>#N/A</v>
      </c>
      <c r="J744" s="38" t="str">
        <f>VLOOKUP(G744,'MITRA (REFERENSI)'!$A:$Z,26,FALSE)</f>
        <v>#N/A</v>
      </c>
      <c r="K744" s="38" t="str">
        <f>VLOOKUP(G744,'MITRA (REFERENSI)'!$A:$Z,15,FALSE)</f>
        <v>#N/A</v>
      </c>
      <c r="L744" s="38" t="str">
        <f>VLOOKUP(G744,'MITRA (REFERENSI)'!$A:$Z,15,FALSE)</f>
        <v>#N/A</v>
      </c>
      <c r="M744" s="38" t="str">
        <f>IF(B744=1,'KELAS (REFERENSI)'!M744,IF(B744=2,'KELAS (REFERENSI)'!M759,IF(B744=3,'KELAS (REFERENSI)'!M774,IF(B744=4,'KELAS (REFERENSI)'!M789,""))))</f>
        <v/>
      </c>
      <c r="N744" s="38" t="str">
        <f>IF(B744=1,'KELAS (REFERENSI)'!N744,IF(B744=2,'KELAS (REFERENSI)'!N759,IF(B744=3,'KELAS (REFERENSI)'!N774,IF(B744=4,'KELAS (REFERENSI)'!N789,""))))</f>
        <v/>
      </c>
      <c r="O744" s="38" t="str">
        <f>IF(B744=1,'KELAS (REFERENSI)'!O744,IF(B744=2,'KELAS (REFERENSI)'!O759,IF(B744=3,'KELAS (REFERENSI)'!O774,IF(B744=4,'KELAS (REFERENSI)'!O789,""))))</f>
        <v/>
      </c>
      <c r="P744" s="38" t="str">
        <f>IF(B744=1,'KELAS (REFERENSI)'!P744,IF(B744=2,'KELAS (REFERENSI)'!P759,IF(B744=3,'KELAS (REFERENSI)'!P774,IF(B744=4,'KELAS (REFERENSI)'!P789,""))))</f>
        <v/>
      </c>
      <c r="Q744" s="38" t="str">
        <f t="shared" si="4"/>
        <v>BPS Kota Jakarta Timur</v>
      </c>
      <c r="R744" s="38" t="str">
        <f t="shared" si="56"/>
        <v/>
      </c>
      <c r="S744" s="38" t="str">
        <f t="shared" ref="S744:T744" si="752">S743</f>
        <v>15 Juni sampai dengan 31 Agustus 2026</v>
      </c>
      <c r="T744" s="38" t="str">
        <f t="shared" si="752"/>
        <v>31 Agustus 2026</v>
      </c>
      <c r="U744" s="46"/>
      <c r="V744" s="46"/>
      <c r="W744" s="42"/>
      <c r="X744" s="42"/>
      <c r="Y744" s="42"/>
      <c r="Z744" s="42"/>
    </row>
    <row r="745" ht="15.75" customHeight="1">
      <c r="A745" s="36" t="s">
        <v>5807</v>
      </c>
      <c r="B745" s="43"/>
      <c r="C745" s="44"/>
      <c r="D745" s="47"/>
      <c r="E745" s="47"/>
      <c r="F745" s="39" t="str">
        <f t="shared" si="2"/>
        <v>PETUGAS.0744/SPK/SE/PPL/3172/2026</v>
      </c>
      <c r="G745" s="45"/>
      <c r="H745" s="39" t="str">
        <f>VLOOKUP(G745,'MITRA (REFERENSI)'!$A:$Z,16,FALSE)</f>
        <v>#N/A</v>
      </c>
      <c r="I745" s="39" t="str">
        <f>VLOOKUP(G745,'MITRA (REFERENSI)'!$A:$Z,25,FALSE)</f>
        <v>#N/A</v>
      </c>
      <c r="J745" s="38" t="str">
        <f>VLOOKUP(G745,'MITRA (REFERENSI)'!$A:$Z,26,FALSE)</f>
        <v>#N/A</v>
      </c>
      <c r="K745" s="38" t="str">
        <f>VLOOKUP(G745,'MITRA (REFERENSI)'!$A:$Z,15,FALSE)</f>
        <v>#N/A</v>
      </c>
      <c r="L745" s="38" t="str">
        <f>VLOOKUP(G745,'MITRA (REFERENSI)'!$A:$Z,15,FALSE)</f>
        <v>#N/A</v>
      </c>
      <c r="M745" s="38" t="str">
        <f>IF(B745=1,'KELAS (REFERENSI)'!M745,IF(B745=2,'KELAS (REFERENSI)'!M760,IF(B745=3,'KELAS (REFERENSI)'!M775,IF(B745=4,'KELAS (REFERENSI)'!M790,""))))</f>
        <v/>
      </c>
      <c r="N745" s="38" t="str">
        <f>IF(B745=1,'KELAS (REFERENSI)'!N745,IF(B745=2,'KELAS (REFERENSI)'!N760,IF(B745=3,'KELAS (REFERENSI)'!N775,IF(B745=4,'KELAS (REFERENSI)'!N790,""))))</f>
        <v/>
      </c>
      <c r="O745" s="38" t="str">
        <f>IF(B745=1,'KELAS (REFERENSI)'!O745,IF(B745=2,'KELAS (REFERENSI)'!O760,IF(B745=3,'KELAS (REFERENSI)'!O775,IF(B745=4,'KELAS (REFERENSI)'!O790,""))))</f>
        <v/>
      </c>
      <c r="P745" s="38" t="str">
        <f>IF(B745=1,'KELAS (REFERENSI)'!P745,IF(B745=2,'KELAS (REFERENSI)'!P760,IF(B745=3,'KELAS (REFERENSI)'!P775,IF(B745=4,'KELAS (REFERENSI)'!P790,""))))</f>
        <v/>
      </c>
      <c r="Q745" s="38" t="str">
        <f t="shared" si="4"/>
        <v>BPS Kota Jakarta Timur</v>
      </c>
      <c r="R745" s="38" t="str">
        <f t="shared" si="56"/>
        <v/>
      </c>
      <c r="S745" s="38" t="str">
        <f t="shared" ref="S745:T745" si="753">S744</f>
        <v>15 Juni sampai dengan 31 Agustus 2026</v>
      </c>
      <c r="T745" s="38" t="str">
        <f t="shared" si="753"/>
        <v>31 Agustus 2026</v>
      </c>
      <c r="U745" s="46"/>
      <c r="V745" s="46"/>
      <c r="W745" s="42"/>
      <c r="X745" s="42"/>
      <c r="Y745" s="42"/>
      <c r="Z745" s="42"/>
    </row>
    <row r="746" ht="15.75" customHeight="1">
      <c r="A746" s="36" t="s">
        <v>5808</v>
      </c>
      <c r="B746" s="43"/>
      <c r="C746" s="44"/>
      <c r="D746" s="47"/>
      <c r="E746" s="47"/>
      <c r="F746" s="39" t="str">
        <f t="shared" si="2"/>
        <v>PETUGAS.0745/SPK/SE/PPL/3172/2026</v>
      </c>
      <c r="G746" s="45"/>
      <c r="H746" s="39" t="str">
        <f>VLOOKUP(G746,'MITRA (REFERENSI)'!$A:$Z,16,FALSE)</f>
        <v>#N/A</v>
      </c>
      <c r="I746" s="39" t="str">
        <f>VLOOKUP(G746,'MITRA (REFERENSI)'!$A:$Z,25,FALSE)</f>
        <v>#N/A</v>
      </c>
      <c r="J746" s="38" t="str">
        <f>VLOOKUP(G746,'MITRA (REFERENSI)'!$A:$Z,26,FALSE)</f>
        <v>#N/A</v>
      </c>
      <c r="K746" s="38" t="str">
        <f>VLOOKUP(G746,'MITRA (REFERENSI)'!$A:$Z,15,FALSE)</f>
        <v>#N/A</v>
      </c>
      <c r="L746" s="38" t="str">
        <f>VLOOKUP(G746,'MITRA (REFERENSI)'!$A:$Z,15,FALSE)</f>
        <v>#N/A</v>
      </c>
      <c r="M746" s="38" t="str">
        <f>IF(B746=1,'KELAS (REFERENSI)'!M746,IF(B746=2,'KELAS (REFERENSI)'!M761,IF(B746=3,'KELAS (REFERENSI)'!M776,IF(B746=4,'KELAS (REFERENSI)'!M791,""))))</f>
        <v/>
      </c>
      <c r="N746" s="38" t="str">
        <f>IF(B746=1,'KELAS (REFERENSI)'!N746,IF(B746=2,'KELAS (REFERENSI)'!N761,IF(B746=3,'KELAS (REFERENSI)'!N776,IF(B746=4,'KELAS (REFERENSI)'!N791,""))))</f>
        <v/>
      </c>
      <c r="O746" s="38" t="str">
        <f>IF(B746=1,'KELAS (REFERENSI)'!O746,IF(B746=2,'KELAS (REFERENSI)'!O761,IF(B746=3,'KELAS (REFERENSI)'!O776,IF(B746=4,'KELAS (REFERENSI)'!O791,""))))</f>
        <v/>
      </c>
      <c r="P746" s="38" t="str">
        <f>IF(B746=1,'KELAS (REFERENSI)'!P746,IF(B746=2,'KELAS (REFERENSI)'!P761,IF(B746=3,'KELAS (REFERENSI)'!P776,IF(B746=4,'KELAS (REFERENSI)'!P791,""))))</f>
        <v/>
      </c>
      <c r="Q746" s="38" t="str">
        <f t="shared" si="4"/>
        <v>BPS Kota Jakarta Timur</v>
      </c>
      <c r="R746" s="38" t="str">
        <f t="shared" si="56"/>
        <v/>
      </c>
      <c r="S746" s="38" t="str">
        <f t="shared" ref="S746:T746" si="754">S745</f>
        <v>15 Juni sampai dengan 31 Agustus 2026</v>
      </c>
      <c r="T746" s="38" t="str">
        <f t="shared" si="754"/>
        <v>31 Agustus 2026</v>
      </c>
      <c r="U746" s="46"/>
      <c r="V746" s="46"/>
      <c r="W746" s="42"/>
      <c r="X746" s="42"/>
      <c r="Y746" s="42"/>
      <c r="Z746" s="42"/>
    </row>
    <row r="747" ht="15.75" customHeight="1">
      <c r="A747" s="36" t="s">
        <v>5809</v>
      </c>
      <c r="B747" s="43"/>
      <c r="C747" s="44"/>
      <c r="D747" s="47"/>
      <c r="E747" s="47"/>
      <c r="F747" s="39" t="str">
        <f t="shared" si="2"/>
        <v>PETUGAS.0746/SPK/SE/PPL/3172/2026</v>
      </c>
      <c r="G747" s="45"/>
      <c r="H747" s="39" t="str">
        <f>VLOOKUP(G747,'MITRA (REFERENSI)'!$A:$Z,16,FALSE)</f>
        <v>#N/A</v>
      </c>
      <c r="I747" s="39" t="str">
        <f>VLOOKUP(G747,'MITRA (REFERENSI)'!$A:$Z,25,FALSE)</f>
        <v>#N/A</v>
      </c>
      <c r="J747" s="38" t="str">
        <f>VLOOKUP(G747,'MITRA (REFERENSI)'!$A:$Z,26,FALSE)</f>
        <v>#N/A</v>
      </c>
      <c r="K747" s="38" t="str">
        <f>VLOOKUP(G747,'MITRA (REFERENSI)'!$A:$Z,15,FALSE)</f>
        <v>#N/A</v>
      </c>
      <c r="L747" s="38" t="str">
        <f>VLOOKUP(G747,'MITRA (REFERENSI)'!$A:$Z,15,FALSE)</f>
        <v>#N/A</v>
      </c>
      <c r="M747" s="38" t="str">
        <f>IF(B747=1,'KELAS (REFERENSI)'!M747,IF(B747=2,'KELAS (REFERENSI)'!M762,IF(B747=3,'KELAS (REFERENSI)'!M777,IF(B747=4,'KELAS (REFERENSI)'!M792,""))))</f>
        <v/>
      </c>
      <c r="N747" s="38" t="str">
        <f>IF(B747=1,'KELAS (REFERENSI)'!N747,IF(B747=2,'KELAS (REFERENSI)'!N762,IF(B747=3,'KELAS (REFERENSI)'!N777,IF(B747=4,'KELAS (REFERENSI)'!N792,""))))</f>
        <v/>
      </c>
      <c r="O747" s="38" t="str">
        <f>IF(B747=1,'KELAS (REFERENSI)'!O747,IF(B747=2,'KELAS (REFERENSI)'!O762,IF(B747=3,'KELAS (REFERENSI)'!O777,IF(B747=4,'KELAS (REFERENSI)'!O792,""))))</f>
        <v/>
      </c>
      <c r="P747" s="38" t="str">
        <f>IF(B747=1,'KELAS (REFERENSI)'!P747,IF(B747=2,'KELAS (REFERENSI)'!P762,IF(B747=3,'KELAS (REFERENSI)'!P777,IF(B747=4,'KELAS (REFERENSI)'!P792,""))))</f>
        <v/>
      </c>
      <c r="Q747" s="38" t="str">
        <f t="shared" si="4"/>
        <v>BPS Kota Jakarta Timur</v>
      </c>
      <c r="R747" s="38" t="str">
        <f t="shared" si="56"/>
        <v/>
      </c>
      <c r="S747" s="38" t="str">
        <f t="shared" ref="S747:T747" si="755">S746</f>
        <v>15 Juni sampai dengan 31 Agustus 2026</v>
      </c>
      <c r="T747" s="38" t="str">
        <f t="shared" si="755"/>
        <v>31 Agustus 2026</v>
      </c>
      <c r="U747" s="46"/>
      <c r="V747" s="46"/>
      <c r="W747" s="42"/>
      <c r="X747" s="42"/>
      <c r="Y747" s="42"/>
      <c r="Z747" s="42"/>
    </row>
    <row r="748" ht="15.75" customHeight="1">
      <c r="A748" s="36" t="s">
        <v>5810</v>
      </c>
      <c r="B748" s="43"/>
      <c r="C748" s="44"/>
      <c r="D748" s="47"/>
      <c r="E748" s="47"/>
      <c r="F748" s="39" t="str">
        <f t="shared" si="2"/>
        <v>PETUGAS.0747/SPK/SE/PPL/3172/2026</v>
      </c>
      <c r="G748" s="45"/>
      <c r="H748" s="39" t="str">
        <f>VLOOKUP(G748,'MITRA (REFERENSI)'!$A:$Z,16,FALSE)</f>
        <v>#N/A</v>
      </c>
      <c r="I748" s="39" t="str">
        <f>VLOOKUP(G748,'MITRA (REFERENSI)'!$A:$Z,25,FALSE)</f>
        <v>#N/A</v>
      </c>
      <c r="J748" s="38" t="str">
        <f>VLOOKUP(G748,'MITRA (REFERENSI)'!$A:$Z,26,FALSE)</f>
        <v>#N/A</v>
      </c>
      <c r="K748" s="38" t="str">
        <f>VLOOKUP(G748,'MITRA (REFERENSI)'!$A:$Z,15,FALSE)</f>
        <v>#N/A</v>
      </c>
      <c r="L748" s="38" t="str">
        <f>VLOOKUP(G748,'MITRA (REFERENSI)'!$A:$Z,15,FALSE)</f>
        <v>#N/A</v>
      </c>
      <c r="M748" s="38" t="str">
        <f>IF(B748=1,'KELAS (REFERENSI)'!M748,IF(B748=2,'KELAS (REFERENSI)'!M763,IF(B748=3,'KELAS (REFERENSI)'!M778,IF(B748=4,'KELAS (REFERENSI)'!M793,""))))</f>
        <v/>
      </c>
      <c r="N748" s="38" t="str">
        <f>IF(B748=1,'KELAS (REFERENSI)'!N748,IF(B748=2,'KELAS (REFERENSI)'!N763,IF(B748=3,'KELAS (REFERENSI)'!N778,IF(B748=4,'KELAS (REFERENSI)'!N793,""))))</f>
        <v/>
      </c>
      <c r="O748" s="38" t="str">
        <f>IF(B748=1,'KELAS (REFERENSI)'!O748,IF(B748=2,'KELAS (REFERENSI)'!O763,IF(B748=3,'KELAS (REFERENSI)'!O778,IF(B748=4,'KELAS (REFERENSI)'!O793,""))))</f>
        <v/>
      </c>
      <c r="P748" s="38" t="str">
        <f>IF(B748=1,'KELAS (REFERENSI)'!P748,IF(B748=2,'KELAS (REFERENSI)'!P763,IF(B748=3,'KELAS (REFERENSI)'!P778,IF(B748=4,'KELAS (REFERENSI)'!P793,""))))</f>
        <v/>
      </c>
      <c r="Q748" s="38" t="str">
        <f t="shared" si="4"/>
        <v>BPS Kota Jakarta Timur</v>
      </c>
      <c r="R748" s="38" t="str">
        <f t="shared" si="56"/>
        <v/>
      </c>
      <c r="S748" s="38" t="str">
        <f t="shared" ref="S748:T748" si="756">S747</f>
        <v>15 Juni sampai dengan 31 Agustus 2026</v>
      </c>
      <c r="T748" s="38" t="str">
        <f t="shared" si="756"/>
        <v>31 Agustus 2026</v>
      </c>
      <c r="U748" s="46"/>
      <c r="V748" s="46"/>
      <c r="W748" s="42"/>
      <c r="X748" s="42"/>
      <c r="Y748" s="42"/>
      <c r="Z748" s="42"/>
    </row>
    <row r="749" ht="15.75" customHeight="1">
      <c r="A749" s="36" t="s">
        <v>5811</v>
      </c>
      <c r="B749" s="43"/>
      <c r="C749" s="44"/>
      <c r="D749" s="47"/>
      <c r="E749" s="47"/>
      <c r="F749" s="39" t="str">
        <f t="shared" si="2"/>
        <v>PETUGAS.0748/SPK/SE/PPL/3172/2026</v>
      </c>
      <c r="G749" s="45"/>
      <c r="H749" s="39" t="str">
        <f>VLOOKUP(G749,'MITRA (REFERENSI)'!$A:$Z,16,FALSE)</f>
        <v>#N/A</v>
      </c>
      <c r="I749" s="39" t="str">
        <f>VLOOKUP(G749,'MITRA (REFERENSI)'!$A:$Z,25,FALSE)</f>
        <v>#N/A</v>
      </c>
      <c r="J749" s="38" t="str">
        <f>VLOOKUP(G749,'MITRA (REFERENSI)'!$A:$Z,26,FALSE)</f>
        <v>#N/A</v>
      </c>
      <c r="K749" s="38" t="str">
        <f>VLOOKUP(G749,'MITRA (REFERENSI)'!$A:$Z,15,FALSE)</f>
        <v>#N/A</v>
      </c>
      <c r="L749" s="38" t="str">
        <f>VLOOKUP(G749,'MITRA (REFERENSI)'!$A:$Z,15,FALSE)</f>
        <v>#N/A</v>
      </c>
      <c r="M749" s="38" t="str">
        <f>IF(B749=1,'KELAS (REFERENSI)'!M749,IF(B749=2,'KELAS (REFERENSI)'!M764,IF(B749=3,'KELAS (REFERENSI)'!M779,IF(B749=4,'KELAS (REFERENSI)'!M794,""))))</f>
        <v/>
      </c>
      <c r="N749" s="38" t="str">
        <f>IF(B749=1,'KELAS (REFERENSI)'!N749,IF(B749=2,'KELAS (REFERENSI)'!N764,IF(B749=3,'KELAS (REFERENSI)'!N779,IF(B749=4,'KELAS (REFERENSI)'!N794,""))))</f>
        <v/>
      </c>
      <c r="O749" s="38" t="str">
        <f>IF(B749=1,'KELAS (REFERENSI)'!O749,IF(B749=2,'KELAS (REFERENSI)'!O764,IF(B749=3,'KELAS (REFERENSI)'!O779,IF(B749=4,'KELAS (REFERENSI)'!O794,""))))</f>
        <v/>
      </c>
      <c r="P749" s="38" t="str">
        <f>IF(B749=1,'KELAS (REFERENSI)'!P749,IF(B749=2,'KELAS (REFERENSI)'!P764,IF(B749=3,'KELAS (REFERENSI)'!P779,IF(B749=4,'KELAS (REFERENSI)'!P794,""))))</f>
        <v/>
      </c>
      <c r="Q749" s="38" t="str">
        <f t="shared" si="4"/>
        <v>BPS Kota Jakarta Timur</v>
      </c>
      <c r="R749" s="38" t="str">
        <f t="shared" si="56"/>
        <v/>
      </c>
      <c r="S749" s="38" t="str">
        <f t="shared" ref="S749:T749" si="757">S748</f>
        <v>15 Juni sampai dengan 31 Agustus 2026</v>
      </c>
      <c r="T749" s="38" t="str">
        <f t="shared" si="757"/>
        <v>31 Agustus 2026</v>
      </c>
      <c r="U749" s="46"/>
      <c r="V749" s="46"/>
      <c r="W749" s="42"/>
      <c r="X749" s="42"/>
      <c r="Y749" s="42"/>
      <c r="Z749" s="42"/>
    </row>
    <row r="750" ht="15.75" customHeight="1">
      <c r="A750" s="36" t="s">
        <v>5812</v>
      </c>
      <c r="B750" s="43"/>
      <c r="C750" s="44"/>
      <c r="D750" s="47"/>
      <c r="E750" s="47"/>
      <c r="F750" s="39" t="str">
        <f t="shared" si="2"/>
        <v>PETUGAS.0749/SPK/SE/PPL/3172/2026</v>
      </c>
      <c r="G750" s="45"/>
      <c r="H750" s="39" t="str">
        <f>VLOOKUP(G750,'MITRA (REFERENSI)'!$A:$Z,16,FALSE)</f>
        <v>#N/A</v>
      </c>
      <c r="I750" s="39" t="str">
        <f>VLOOKUP(G750,'MITRA (REFERENSI)'!$A:$Z,25,FALSE)</f>
        <v>#N/A</v>
      </c>
      <c r="J750" s="38" t="str">
        <f>VLOOKUP(G750,'MITRA (REFERENSI)'!$A:$Z,26,FALSE)</f>
        <v>#N/A</v>
      </c>
      <c r="K750" s="38" t="str">
        <f>VLOOKUP(G750,'MITRA (REFERENSI)'!$A:$Z,15,FALSE)</f>
        <v>#N/A</v>
      </c>
      <c r="L750" s="38" t="str">
        <f>VLOOKUP(G750,'MITRA (REFERENSI)'!$A:$Z,15,FALSE)</f>
        <v>#N/A</v>
      </c>
      <c r="M750" s="38" t="str">
        <f>IF(B750=1,'KELAS (REFERENSI)'!M750,IF(B750=2,'KELAS (REFERENSI)'!M765,IF(B750=3,'KELAS (REFERENSI)'!M780,IF(B750=4,'KELAS (REFERENSI)'!M795,""))))</f>
        <v/>
      </c>
      <c r="N750" s="38" t="str">
        <f>IF(B750=1,'KELAS (REFERENSI)'!N750,IF(B750=2,'KELAS (REFERENSI)'!N765,IF(B750=3,'KELAS (REFERENSI)'!N780,IF(B750=4,'KELAS (REFERENSI)'!N795,""))))</f>
        <v/>
      </c>
      <c r="O750" s="38" t="str">
        <f>IF(B750=1,'KELAS (REFERENSI)'!O750,IF(B750=2,'KELAS (REFERENSI)'!O765,IF(B750=3,'KELAS (REFERENSI)'!O780,IF(B750=4,'KELAS (REFERENSI)'!O795,""))))</f>
        <v/>
      </c>
      <c r="P750" s="38" t="str">
        <f>IF(B750=1,'KELAS (REFERENSI)'!P750,IF(B750=2,'KELAS (REFERENSI)'!P765,IF(B750=3,'KELAS (REFERENSI)'!P780,IF(B750=4,'KELAS (REFERENSI)'!P795,""))))</f>
        <v/>
      </c>
      <c r="Q750" s="38" t="str">
        <f t="shared" si="4"/>
        <v>BPS Kota Jakarta Timur</v>
      </c>
      <c r="R750" s="38" t="str">
        <f t="shared" si="56"/>
        <v/>
      </c>
      <c r="S750" s="38" t="str">
        <f t="shared" ref="S750:T750" si="758">S749</f>
        <v>15 Juni sampai dengan 31 Agustus 2026</v>
      </c>
      <c r="T750" s="38" t="str">
        <f t="shared" si="758"/>
        <v>31 Agustus 2026</v>
      </c>
      <c r="U750" s="46"/>
      <c r="V750" s="46"/>
      <c r="W750" s="42"/>
      <c r="X750" s="42"/>
      <c r="Y750" s="42"/>
      <c r="Z750" s="42"/>
    </row>
    <row r="751" ht="15.75" customHeight="1">
      <c r="A751" s="36" t="s">
        <v>5813</v>
      </c>
      <c r="B751" s="43"/>
      <c r="C751" s="44"/>
      <c r="D751" s="47"/>
      <c r="E751" s="47"/>
      <c r="F751" s="39" t="str">
        <f t="shared" si="2"/>
        <v>PETUGAS.0750/SPK/SE/PPL/3172/2026</v>
      </c>
      <c r="G751" s="45"/>
      <c r="H751" s="39" t="str">
        <f>VLOOKUP(G751,'MITRA (REFERENSI)'!$A:$Z,16,FALSE)</f>
        <v>#N/A</v>
      </c>
      <c r="I751" s="39" t="str">
        <f>VLOOKUP(G751,'MITRA (REFERENSI)'!$A:$Z,25,FALSE)</f>
        <v>#N/A</v>
      </c>
      <c r="J751" s="38" t="str">
        <f>VLOOKUP(G751,'MITRA (REFERENSI)'!$A:$Z,26,FALSE)</f>
        <v>#N/A</v>
      </c>
      <c r="K751" s="38" t="str">
        <f>VLOOKUP(G751,'MITRA (REFERENSI)'!$A:$Z,15,FALSE)</f>
        <v>#N/A</v>
      </c>
      <c r="L751" s="38" t="str">
        <f>VLOOKUP(G751,'MITRA (REFERENSI)'!$A:$Z,15,FALSE)</f>
        <v>#N/A</v>
      </c>
      <c r="M751" s="38" t="str">
        <f>IF(B751=1,'KELAS (REFERENSI)'!M751,IF(B751=2,'KELAS (REFERENSI)'!M766,IF(B751=3,'KELAS (REFERENSI)'!M781,IF(B751=4,'KELAS (REFERENSI)'!M796,""))))</f>
        <v/>
      </c>
      <c r="N751" s="38" t="str">
        <f>IF(B751=1,'KELAS (REFERENSI)'!N751,IF(B751=2,'KELAS (REFERENSI)'!N766,IF(B751=3,'KELAS (REFERENSI)'!N781,IF(B751=4,'KELAS (REFERENSI)'!N796,""))))</f>
        <v/>
      </c>
      <c r="O751" s="38" t="str">
        <f>IF(B751=1,'KELAS (REFERENSI)'!O751,IF(B751=2,'KELAS (REFERENSI)'!O766,IF(B751=3,'KELAS (REFERENSI)'!O781,IF(B751=4,'KELAS (REFERENSI)'!O796,""))))</f>
        <v/>
      </c>
      <c r="P751" s="38" t="str">
        <f>IF(B751=1,'KELAS (REFERENSI)'!P751,IF(B751=2,'KELAS (REFERENSI)'!P766,IF(B751=3,'KELAS (REFERENSI)'!P781,IF(B751=4,'KELAS (REFERENSI)'!P796,""))))</f>
        <v/>
      </c>
      <c r="Q751" s="38" t="str">
        <f t="shared" si="4"/>
        <v>BPS Kota Jakarta Timur</v>
      </c>
      <c r="R751" s="38" t="str">
        <f t="shared" si="56"/>
        <v/>
      </c>
      <c r="S751" s="38" t="str">
        <f t="shared" ref="S751:T751" si="759">S750</f>
        <v>15 Juni sampai dengan 31 Agustus 2026</v>
      </c>
      <c r="T751" s="38" t="str">
        <f t="shared" si="759"/>
        <v>31 Agustus 2026</v>
      </c>
      <c r="U751" s="46"/>
      <c r="V751" s="46"/>
      <c r="W751" s="42"/>
      <c r="X751" s="42"/>
      <c r="Y751" s="42"/>
      <c r="Z751" s="42"/>
    </row>
    <row r="752" ht="15.75" customHeight="1">
      <c r="A752" s="36" t="s">
        <v>5814</v>
      </c>
      <c r="B752" s="43"/>
      <c r="C752" s="44"/>
      <c r="D752" s="47"/>
      <c r="E752" s="47"/>
      <c r="F752" s="39" t="str">
        <f t="shared" si="2"/>
        <v>PETUGAS.0751/SPK/SE/PPL/3172/2026</v>
      </c>
      <c r="G752" s="45"/>
      <c r="H752" s="39" t="str">
        <f>VLOOKUP(G752,'MITRA (REFERENSI)'!$A:$Z,16,FALSE)</f>
        <v>#N/A</v>
      </c>
      <c r="I752" s="39" t="str">
        <f>VLOOKUP(G752,'MITRA (REFERENSI)'!$A:$Z,25,FALSE)</f>
        <v>#N/A</v>
      </c>
      <c r="J752" s="38" t="str">
        <f>VLOOKUP(G752,'MITRA (REFERENSI)'!$A:$Z,26,FALSE)</f>
        <v>#N/A</v>
      </c>
      <c r="K752" s="38" t="str">
        <f>VLOOKUP(G752,'MITRA (REFERENSI)'!$A:$Z,15,FALSE)</f>
        <v>#N/A</v>
      </c>
      <c r="L752" s="38" t="str">
        <f>VLOOKUP(G752,'MITRA (REFERENSI)'!$A:$Z,15,FALSE)</f>
        <v>#N/A</v>
      </c>
      <c r="M752" s="38" t="str">
        <f>IF(B752=1,'KELAS (REFERENSI)'!M752,IF(B752=2,'KELAS (REFERENSI)'!M767,IF(B752=3,'KELAS (REFERENSI)'!M782,IF(B752=4,'KELAS (REFERENSI)'!M797,""))))</f>
        <v/>
      </c>
      <c r="N752" s="38" t="str">
        <f>IF(B752=1,'KELAS (REFERENSI)'!N752,IF(B752=2,'KELAS (REFERENSI)'!N767,IF(B752=3,'KELAS (REFERENSI)'!N782,IF(B752=4,'KELAS (REFERENSI)'!N797,""))))</f>
        <v/>
      </c>
      <c r="O752" s="38" t="str">
        <f>IF(B752=1,'KELAS (REFERENSI)'!O752,IF(B752=2,'KELAS (REFERENSI)'!O767,IF(B752=3,'KELAS (REFERENSI)'!O782,IF(B752=4,'KELAS (REFERENSI)'!O797,""))))</f>
        <v/>
      </c>
      <c r="P752" s="38" t="str">
        <f>IF(B752=1,'KELAS (REFERENSI)'!P752,IF(B752=2,'KELAS (REFERENSI)'!P767,IF(B752=3,'KELAS (REFERENSI)'!P782,IF(B752=4,'KELAS (REFERENSI)'!P797,""))))</f>
        <v/>
      </c>
      <c r="Q752" s="38" t="str">
        <f t="shared" si="4"/>
        <v>BPS Kota Jakarta Timur</v>
      </c>
      <c r="R752" s="38" t="str">
        <f t="shared" si="56"/>
        <v/>
      </c>
      <c r="S752" s="38" t="str">
        <f t="shared" ref="S752:T752" si="760">S751</f>
        <v>15 Juni sampai dengan 31 Agustus 2026</v>
      </c>
      <c r="T752" s="38" t="str">
        <f t="shared" si="760"/>
        <v>31 Agustus 2026</v>
      </c>
      <c r="U752" s="46"/>
      <c r="V752" s="46"/>
      <c r="W752" s="42"/>
      <c r="X752" s="42"/>
      <c r="Y752" s="42"/>
      <c r="Z752" s="42"/>
    </row>
    <row r="753" ht="15.75" customHeight="1">
      <c r="A753" s="36" t="s">
        <v>5815</v>
      </c>
      <c r="B753" s="43"/>
      <c r="C753" s="44"/>
      <c r="D753" s="47"/>
      <c r="E753" s="47"/>
      <c r="F753" s="39" t="str">
        <f t="shared" si="2"/>
        <v>PETUGAS.0752/SPK/SE/PPL/3172/2026</v>
      </c>
      <c r="G753" s="45"/>
      <c r="H753" s="39" t="str">
        <f>VLOOKUP(G753,'MITRA (REFERENSI)'!$A:$Z,16,FALSE)</f>
        <v>#N/A</v>
      </c>
      <c r="I753" s="39" t="str">
        <f>VLOOKUP(G753,'MITRA (REFERENSI)'!$A:$Z,25,FALSE)</f>
        <v>#N/A</v>
      </c>
      <c r="J753" s="38" t="str">
        <f>VLOOKUP(G753,'MITRA (REFERENSI)'!$A:$Z,26,FALSE)</f>
        <v>#N/A</v>
      </c>
      <c r="K753" s="38" t="str">
        <f>VLOOKUP(G753,'MITRA (REFERENSI)'!$A:$Z,15,FALSE)</f>
        <v>#N/A</v>
      </c>
      <c r="L753" s="38" t="str">
        <f>VLOOKUP(G753,'MITRA (REFERENSI)'!$A:$Z,15,FALSE)</f>
        <v>#N/A</v>
      </c>
      <c r="M753" s="38" t="str">
        <f>IF(B753=1,'KELAS (REFERENSI)'!M753,IF(B753=2,'KELAS (REFERENSI)'!M768,IF(B753=3,'KELAS (REFERENSI)'!M783,IF(B753=4,'KELAS (REFERENSI)'!M798,""))))</f>
        <v/>
      </c>
      <c r="N753" s="38" t="str">
        <f>IF(B753=1,'KELAS (REFERENSI)'!N753,IF(B753=2,'KELAS (REFERENSI)'!N768,IF(B753=3,'KELAS (REFERENSI)'!N783,IF(B753=4,'KELAS (REFERENSI)'!N798,""))))</f>
        <v/>
      </c>
      <c r="O753" s="38" t="str">
        <f>IF(B753=1,'KELAS (REFERENSI)'!O753,IF(B753=2,'KELAS (REFERENSI)'!O768,IF(B753=3,'KELAS (REFERENSI)'!O783,IF(B753=4,'KELAS (REFERENSI)'!O798,""))))</f>
        <v/>
      </c>
      <c r="P753" s="38" t="str">
        <f>IF(B753=1,'KELAS (REFERENSI)'!P753,IF(B753=2,'KELAS (REFERENSI)'!P768,IF(B753=3,'KELAS (REFERENSI)'!P783,IF(B753=4,'KELAS (REFERENSI)'!P798,""))))</f>
        <v/>
      </c>
      <c r="Q753" s="38" t="str">
        <f t="shared" si="4"/>
        <v>BPS Kota Jakarta Timur</v>
      </c>
      <c r="R753" s="38" t="str">
        <f t="shared" si="56"/>
        <v/>
      </c>
      <c r="S753" s="38" t="str">
        <f t="shared" ref="S753:T753" si="761">S752</f>
        <v>15 Juni sampai dengan 31 Agustus 2026</v>
      </c>
      <c r="T753" s="38" t="str">
        <f t="shared" si="761"/>
        <v>31 Agustus 2026</v>
      </c>
      <c r="U753" s="46"/>
      <c r="V753" s="46"/>
      <c r="W753" s="42"/>
      <c r="X753" s="42"/>
      <c r="Y753" s="42"/>
      <c r="Z753" s="42"/>
    </row>
    <row r="754" ht="15.75" customHeight="1">
      <c r="A754" s="36" t="s">
        <v>5816</v>
      </c>
      <c r="B754" s="43"/>
      <c r="C754" s="44"/>
      <c r="D754" s="47"/>
      <c r="E754" s="47"/>
      <c r="F754" s="39" t="str">
        <f t="shared" si="2"/>
        <v>PETUGAS.0753/SPK/SE/PPL/3172/2026</v>
      </c>
      <c r="G754" s="45"/>
      <c r="H754" s="39" t="str">
        <f>VLOOKUP(G754,'MITRA (REFERENSI)'!$A:$Z,16,FALSE)</f>
        <v>#N/A</v>
      </c>
      <c r="I754" s="39" t="str">
        <f>VLOOKUP(G754,'MITRA (REFERENSI)'!$A:$Z,25,FALSE)</f>
        <v>#N/A</v>
      </c>
      <c r="J754" s="38" t="str">
        <f>VLOOKUP(G754,'MITRA (REFERENSI)'!$A:$Z,26,FALSE)</f>
        <v>#N/A</v>
      </c>
      <c r="K754" s="38" t="str">
        <f>VLOOKUP(G754,'MITRA (REFERENSI)'!$A:$Z,15,FALSE)</f>
        <v>#N/A</v>
      </c>
      <c r="L754" s="38" t="str">
        <f>VLOOKUP(G754,'MITRA (REFERENSI)'!$A:$Z,15,FALSE)</f>
        <v>#N/A</v>
      </c>
      <c r="M754" s="38" t="str">
        <f>IF(B754=1,'KELAS (REFERENSI)'!M754,IF(B754=2,'KELAS (REFERENSI)'!M769,IF(B754=3,'KELAS (REFERENSI)'!M784,IF(B754=4,'KELAS (REFERENSI)'!M799,""))))</f>
        <v/>
      </c>
      <c r="N754" s="38" t="str">
        <f>IF(B754=1,'KELAS (REFERENSI)'!N754,IF(B754=2,'KELAS (REFERENSI)'!N769,IF(B754=3,'KELAS (REFERENSI)'!N784,IF(B754=4,'KELAS (REFERENSI)'!N799,""))))</f>
        <v/>
      </c>
      <c r="O754" s="38" t="str">
        <f>IF(B754=1,'KELAS (REFERENSI)'!O754,IF(B754=2,'KELAS (REFERENSI)'!O769,IF(B754=3,'KELAS (REFERENSI)'!O784,IF(B754=4,'KELAS (REFERENSI)'!O799,""))))</f>
        <v/>
      </c>
      <c r="P754" s="38" t="str">
        <f>IF(B754=1,'KELAS (REFERENSI)'!P754,IF(B754=2,'KELAS (REFERENSI)'!P769,IF(B754=3,'KELAS (REFERENSI)'!P784,IF(B754=4,'KELAS (REFERENSI)'!P799,""))))</f>
        <v/>
      </c>
      <c r="Q754" s="38" t="str">
        <f t="shared" si="4"/>
        <v>BPS Kota Jakarta Timur</v>
      </c>
      <c r="R754" s="38" t="str">
        <f t="shared" si="56"/>
        <v/>
      </c>
      <c r="S754" s="38" t="str">
        <f t="shared" ref="S754:T754" si="762">S753</f>
        <v>15 Juni sampai dengan 31 Agustus 2026</v>
      </c>
      <c r="T754" s="38" t="str">
        <f t="shared" si="762"/>
        <v>31 Agustus 2026</v>
      </c>
      <c r="U754" s="46"/>
      <c r="V754" s="46"/>
      <c r="W754" s="42"/>
      <c r="X754" s="42"/>
      <c r="Y754" s="42"/>
      <c r="Z754" s="42"/>
    </row>
    <row r="755" ht="15.75" customHeight="1">
      <c r="A755" s="36" t="s">
        <v>5817</v>
      </c>
      <c r="B755" s="43"/>
      <c r="C755" s="44"/>
      <c r="D755" s="47"/>
      <c r="E755" s="47"/>
      <c r="F755" s="39" t="str">
        <f t="shared" si="2"/>
        <v>PETUGAS.0754/SPK/SE/PPL/3172/2026</v>
      </c>
      <c r="G755" s="45"/>
      <c r="H755" s="39" t="str">
        <f>VLOOKUP(G755,'MITRA (REFERENSI)'!$A:$Z,16,FALSE)</f>
        <v>#N/A</v>
      </c>
      <c r="I755" s="39" t="str">
        <f>VLOOKUP(G755,'MITRA (REFERENSI)'!$A:$Z,25,FALSE)</f>
        <v>#N/A</v>
      </c>
      <c r="J755" s="38" t="str">
        <f>VLOOKUP(G755,'MITRA (REFERENSI)'!$A:$Z,26,FALSE)</f>
        <v>#N/A</v>
      </c>
      <c r="K755" s="38" t="str">
        <f>VLOOKUP(G755,'MITRA (REFERENSI)'!$A:$Z,15,FALSE)</f>
        <v>#N/A</v>
      </c>
      <c r="L755" s="38" t="str">
        <f>VLOOKUP(G755,'MITRA (REFERENSI)'!$A:$Z,15,FALSE)</f>
        <v>#N/A</v>
      </c>
      <c r="M755" s="38" t="str">
        <f>IF(B755=1,'KELAS (REFERENSI)'!M755,IF(B755=2,'KELAS (REFERENSI)'!M770,IF(B755=3,'KELAS (REFERENSI)'!M785,IF(B755=4,'KELAS (REFERENSI)'!M800,""))))</f>
        <v/>
      </c>
      <c r="N755" s="38" t="str">
        <f>IF(B755=1,'KELAS (REFERENSI)'!N755,IF(B755=2,'KELAS (REFERENSI)'!N770,IF(B755=3,'KELAS (REFERENSI)'!N785,IF(B755=4,'KELAS (REFERENSI)'!N800,""))))</f>
        <v/>
      </c>
      <c r="O755" s="38" t="str">
        <f>IF(B755=1,'KELAS (REFERENSI)'!O755,IF(B755=2,'KELAS (REFERENSI)'!O770,IF(B755=3,'KELAS (REFERENSI)'!O785,IF(B755=4,'KELAS (REFERENSI)'!O800,""))))</f>
        <v/>
      </c>
      <c r="P755" s="38" t="str">
        <f>IF(B755=1,'KELAS (REFERENSI)'!P755,IF(B755=2,'KELAS (REFERENSI)'!P770,IF(B755=3,'KELAS (REFERENSI)'!P785,IF(B755=4,'KELAS (REFERENSI)'!P800,""))))</f>
        <v/>
      </c>
      <c r="Q755" s="38" t="str">
        <f t="shared" si="4"/>
        <v>BPS Kota Jakarta Timur</v>
      </c>
      <c r="R755" s="38" t="str">
        <f t="shared" si="56"/>
        <v/>
      </c>
      <c r="S755" s="38" t="str">
        <f t="shared" ref="S755:T755" si="763">S754</f>
        <v>15 Juni sampai dengan 31 Agustus 2026</v>
      </c>
      <c r="T755" s="38" t="str">
        <f t="shared" si="763"/>
        <v>31 Agustus 2026</v>
      </c>
      <c r="U755" s="46"/>
      <c r="V755" s="46"/>
      <c r="W755" s="42"/>
      <c r="X755" s="42"/>
      <c r="Y755" s="42"/>
      <c r="Z755" s="42"/>
    </row>
    <row r="756" ht="15.75" customHeight="1">
      <c r="A756" s="36" t="s">
        <v>5818</v>
      </c>
      <c r="B756" s="43"/>
      <c r="C756" s="44"/>
      <c r="D756" s="47"/>
      <c r="E756" s="47"/>
      <c r="F756" s="39" t="str">
        <f t="shared" si="2"/>
        <v>PETUGAS.0755/SPK/SE/PPL/3172/2026</v>
      </c>
      <c r="G756" s="45"/>
      <c r="H756" s="39" t="str">
        <f>VLOOKUP(G756,'MITRA (REFERENSI)'!$A:$Z,16,FALSE)</f>
        <v>#N/A</v>
      </c>
      <c r="I756" s="39" t="str">
        <f>VLOOKUP(G756,'MITRA (REFERENSI)'!$A:$Z,25,FALSE)</f>
        <v>#N/A</v>
      </c>
      <c r="J756" s="38" t="str">
        <f>VLOOKUP(G756,'MITRA (REFERENSI)'!$A:$Z,26,FALSE)</f>
        <v>#N/A</v>
      </c>
      <c r="K756" s="38" t="str">
        <f>VLOOKUP(G756,'MITRA (REFERENSI)'!$A:$Z,15,FALSE)</f>
        <v>#N/A</v>
      </c>
      <c r="L756" s="38" t="str">
        <f>VLOOKUP(G756,'MITRA (REFERENSI)'!$A:$Z,15,FALSE)</f>
        <v>#N/A</v>
      </c>
      <c r="M756" s="38" t="str">
        <f>IF(B756=1,'KELAS (REFERENSI)'!M756,IF(B756=2,'KELAS (REFERENSI)'!M771,IF(B756=3,'KELAS (REFERENSI)'!M786,IF(B756=4,'KELAS (REFERENSI)'!M801,""))))</f>
        <v/>
      </c>
      <c r="N756" s="38" t="str">
        <f>IF(B756=1,'KELAS (REFERENSI)'!N756,IF(B756=2,'KELAS (REFERENSI)'!N771,IF(B756=3,'KELAS (REFERENSI)'!N786,IF(B756=4,'KELAS (REFERENSI)'!N801,""))))</f>
        <v/>
      </c>
      <c r="O756" s="38" t="str">
        <f>IF(B756=1,'KELAS (REFERENSI)'!O756,IF(B756=2,'KELAS (REFERENSI)'!O771,IF(B756=3,'KELAS (REFERENSI)'!O786,IF(B756=4,'KELAS (REFERENSI)'!O801,""))))</f>
        <v/>
      </c>
      <c r="P756" s="38" t="str">
        <f>IF(B756=1,'KELAS (REFERENSI)'!P756,IF(B756=2,'KELAS (REFERENSI)'!P771,IF(B756=3,'KELAS (REFERENSI)'!P786,IF(B756=4,'KELAS (REFERENSI)'!P801,""))))</f>
        <v/>
      </c>
      <c r="Q756" s="38" t="str">
        <f t="shared" si="4"/>
        <v>BPS Kota Jakarta Timur</v>
      </c>
      <c r="R756" s="38" t="str">
        <f t="shared" si="56"/>
        <v/>
      </c>
      <c r="S756" s="38" t="str">
        <f t="shared" ref="S756:T756" si="764">S755</f>
        <v>15 Juni sampai dengan 31 Agustus 2026</v>
      </c>
      <c r="T756" s="38" t="str">
        <f t="shared" si="764"/>
        <v>31 Agustus 2026</v>
      </c>
      <c r="U756" s="46"/>
      <c r="V756" s="46"/>
      <c r="W756" s="42"/>
      <c r="X756" s="42"/>
      <c r="Y756" s="42"/>
      <c r="Z756" s="42"/>
    </row>
    <row r="757" ht="15.75" customHeight="1">
      <c r="A757" s="36" t="s">
        <v>5819</v>
      </c>
      <c r="B757" s="43"/>
      <c r="C757" s="44"/>
      <c r="D757" s="47"/>
      <c r="E757" s="47"/>
      <c r="F757" s="39" t="str">
        <f t="shared" si="2"/>
        <v>PETUGAS.0756/SPK/SE/PPL/3172/2026</v>
      </c>
      <c r="G757" s="45"/>
      <c r="H757" s="39" t="str">
        <f>VLOOKUP(G757,'MITRA (REFERENSI)'!$A:$Z,16,FALSE)</f>
        <v>#N/A</v>
      </c>
      <c r="I757" s="39" t="str">
        <f>VLOOKUP(G757,'MITRA (REFERENSI)'!$A:$Z,25,FALSE)</f>
        <v>#N/A</v>
      </c>
      <c r="J757" s="38" t="str">
        <f>VLOOKUP(G757,'MITRA (REFERENSI)'!$A:$Z,26,FALSE)</f>
        <v>#N/A</v>
      </c>
      <c r="K757" s="38" t="str">
        <f>VLOOKUP(G757,'MITRA (REFERENSI)'!$A:$Z,15,FALSE)</f>
        <v>#N/A</v>
      </c>
      <c r="L757" s="38" t="str">
        <f>VLOOKUP(G757,'MITRA (REFERENSI)'!$A:$Z,15,FALSE)</f>
        <v>#N/A</v>
      </c>
      <c r="M757" s="38" t="str">
        <f>IF(B757=1,'KELAS (REFERENSI)'!M757,IF(B757=2,'KELAS (REFERENSI)'!M772,IF(B757=3,'KELAS (REFERENSI)'!M787,IF(B757=4,'KELAS (REFERENSI)'!M802,""))))</f>
        <v/>
      </c>
      <c r="N757" s="38" t="str">
        <f>IF(B757=1,'KELAS (REFERENSI)'!N757,IF(B757=2,'KELAS (REFERENSI)'!N772,IF(B757=3,'KELAS (REFERENSI)'!N787,IF(B757=4,'KELAS (REFERENSI)'!N802,""))))</f>
        <v/>
      </c>
      <c r="O757" s="38" t="str">
        <f>IF(B757=1,'KELAS (REFERENSI)'!O757,IF(B757=2,'KELAS (REFERENSI)'!O772,IF(B757=3,'KELAS (REFERENSI)'!O787,IF(B757=4,'KELAS (REFERENSI)'!O802,""))))</f>
        <v/>
      </c>
      <c r="P757" s="38" t="str">
        <f>IF(B757=1,'KELAS (REFERENSI)'!P757,IF(B757=2,'KELAS (REFERENSI)'!P772,IF(B757=3,'KELAS (REFERENSI)'!P787,IF(B757=4,'KELAS (REFERENSI)'!P802,""))))</f>
        <v/>
      </c>
      <c r="Q757" s="38" t="str">
        <f t="shared" si="4"/>
        <v>BPS Kota Jakarta Timur</v>
      </c>
      <c r="R757" s="38" t="str">
        <f t="shared" si="56"/>
        <v/>
      </c>
      <c r="S757" s="38" t="str">
        <f t="shared" ref="S757:T757" si="765">S756</f>
        <v>15 Juni sampai dengan 31 Agustus 2026</v>
      </c>
      <c r="T757" s="38" t="str">
        <f t="shared" si="765"/>
        <v>31 Agustus 2026</v>
      </c>
      <c r="U757" s="46"/>
      <c r="V757" s="46"/>
      <c r="W757" s="42"/>
      <c r="X757" s="42"/>
      <c r="Y757" s="42"/>
      <c r="Z757" s="42"/>
    </row>
    <row r="758" ht="15.75" customHeight="1">
      <c r="A758" s="36" t="s">
        <v>5820</v>
      </c>
      <c r="B758" s="43"/>
      <c r="C758" s="44"/>
      <c r="D758" s="47"/>
      <c r="E758" s="47"/>
      <c r="F758" s="39" t="str">
        <f t="shared" si="2"/>
        <v>PETUGAS.0757/SPK/SE/PPL/3172/2026</v>
      </c>
      <c r="G758" s="45"/>
      <c r="H758" s="39" t="str">
        <f>VLOOKUP(G758,'MITRA (REFERENSI)'!$A:$Z,16,FALSE)</f>
        <v>#N/A</v>
      </c>
      <c r="I758" s="39" t="str">
        <f>VLOOKUP(G758,'MITRA (REFERENSI)'!$A:$Z,25,FALSE)</f>
        <v>#N/A</v>
      </c>
      <c r="J758" s="38" t="str">
        <f>VLOOKUP(G758,'MITRA (REFERENSI)'!$A:$Z,26,FALSE)</f>
        <v>#N/A</v>
      </c>
      <c r="K758" s="38" t="str">
        <f>VLOOKUP(G758,'MITRA (REFERENSI)'!$A:$Z,15,FALSE)</f>
        <v>#N/A</v>
      </c>
      <c r="L758" s="38" t="str">
        <f>VLOOKUP(G758,'MITRA (REFERENSI)'!$A:$Z,15,FALSE)</f>
        <v>#N/A</v>
      </c>
      <c r="M758" s="38" t="str">
        <f>IF(B758=1,'KELAS (REFERENSI)'!M758,IF(B758=2,'KELAS (REFERENSI)'!M773,IF(B758=3,'KELAS (REFERENSI)'!M788,IF(B758=4,'KELAS (REFERENSI)'!M803,""))))</f>
        <v/>
      </c>
      <c r="N758" s="38" t="str">
        <f>IF(B758=1,'KELAS (REFERENSI)'!N758,IF(B758=2,'KELAS (REFERENSI)'!N773,IF(B758=3,'KELAS (REFERENSI)'!N788,IF(B758=4,'KELAS (REFERENSI)'!N803,""))))</f>
        <v/>
      </c>
      <c r="O758" s="38" t="str">
        <f>IF(B758=1,'KELAS (REFERENSI)'!O758,IF(B758=2,'KELAS (REFERENSI)'!O773,IF(B758=3,'KELAS (REFERENSI)'!O788,IF(B758=4,'KELAS (REFERENSI)'!O803,""))))</f>
        <v/>
      </c>
      <c r="P758" s="38" t="str">
        <f>IF(B758=1,'KELAS (REFERENSI)'!P758,IF(B758=2,'KELAS (REFERENSI)'!P773,IF(B758=3,'KELAS (REFERENSI)'!P788,IF(B758=4,'KELAS (REFERENSI)'!P803,""))))</f>
        <v/>
      </c>
      <c r="Q758" s="38" t="str">
        <f t="shared" si="4"/>
        <v>BPS Kota Jakarta Timur</v>
      </c>
      <c r="R758" s="38" t="str">
        <f t="shared" si="56"/>
        <v/>
      </c>
      <c r="S758" s="38" t="str">
        <f t="shared" ref="S758:T758" si="766">S757</f>
        <v>15 Juni sampai dengan 31 Agustus 2026</v>
      </c>
      <c r="T758" s="38" t="str">
        <f t="shared" si="766"/>
        <v>31 Agustus 2026</v>
      </c>
      <c r="U758" s="46"/>
      <c r="V758" s="46"/>
      <c r="W758" s="42"/>
      <c r="X758" s="42"/>
      <c r="Y758" s="42"/>
      <c r="Z758" s="42"/>
    </row>
    <row r="759" ht="15.75" customHeight="1">
      <c r="A759" s="36" t="s">
        <v>5821</v>
      </c>
      <c r="B759" s="43"/>
      <c r="C759" s="44"/>
      <c r="D759" s="47"/>
      <c r="E759" s="47"/>
      <c r="F759" s="39" t="str">
        <f t="shared" si="2"/>
        <v>PETUGAS.0758/SPK/SE/PPL/3172/2026</v>
      </c>
      <c r="G759" s="45"/>
      <c r="H759" s="39" t="str">
        <f>VLOOKUP(G759,'MITRA (REFERENSI)'!$A:$Z,16,FALSE)</f>
        <v>#N/A</v>
      </c>
      <c r="I759" s="39" t="str">
        <f>VLOOKUP(G759,'MITRA (REFERENSI)'!$A:$Z,25,FALSE)</f>
        <v>#N/A</v>
      </c>
      <c r="J759" s="38" t="str">
        <f>VLOOKUP(G759,'MITRA (REFERENSI)'!$A:$Z,26,FALSE)</f>
        <v>#N/A</v>
      </c>
      <c r="K759" s="38" t="str">
        <f>VLOOKUP(G759,'MITRA (REFERENSI)'!$A:$Z,15,FALSE)</f>
        <v>#N/A</v>
      </c>
      <c r="L759" s="38" t="str">
        <f>VLOOKUP(G759,'MITRA (REFERENSI)'!$A:$Z,15,FALSE)</f>
        <v>#N/A</v>
      </c>
      <c r="M759" s="38" t="str">
        <f>IF(B759=1,'KELAS (REFERENSI)'!M759,IF(B759=2,'KELAS (REFERENSI)'!M774,IF(B759=3,'KELAS (REFERENSI)'!M789,IF(B759=4,'KELAS (REFERENSI)'!M804,""))))</f>
        <v/>
      </c>
      <c r="N759" s="38" t="str">
        <f>IF(B759=1,'KELAS (REFERENSI)'!N759,IF(B759=2,'KELAS (REFERENSI)'!N774,IF(B759=3,'KELAS (REFERENSI)'!N789,IF(B759=4,'KELAS (REFERENSI)'!N804,""))))</f>
        <v/>
      </c>
      <c r="O759" s="38" t="str">
        <f>IF(B759=1,'KELAS (REFERENSI)'!O759,IF(B759=2,'KELAS (REFERENSI)'!O774,IF(B759=3,'KELAS (REFERENSI)'!O789,IF(B759=4,'KELAS (REFERENSI)'!O804,""))))</f>
        <v/>
      </c>
      <c r="P759" s="38" t="str">
        <f>IF(B759=1,'KELAS (REFERENSI)'!P759,IF(B759=2,'KELAS (REFERENSI)'!P774,IF(B759=3,'KELAS (REFERENSI)'!P789,IF(B759=4,'KELAS (REFERENSI)'!P804,""))))</f>
        <v/>
      </c>
      <c r="Q759" s="38" t="str">
        <f t="shared" si="4"/>
        <v>BPS Kota Jakarta Timur</v>
      </c>
      <c r="R759" s="38" t="str">
        <f t="shared" si="56"/>
        <v/>
      </c>
      <c r="S759" s="38" t="str">
        <f t="shared" ref="S759:T759" si="767">S758</f>
        <v>15 Juni sampai dengan 31 Agustus 2026</v>
      </c>
      <c r="T759" s="38" t="str">
        <f t="shared" si="767"/>
        <v>31 Agustus 2026</v>
      </c>
      <c r="U759" s="46"/>
      <c r="V759" s="46"/>
      <c r="W759" s="42"/>
      <c r="X759" s="42"/>
      <c r="Y759" s="42"/>
      <c r="Z759" s="42"/>
    </row>
    <row r="760" ht="15.75" customHeight="1">
      <c r="A760" s="36" t="s">
        <v>5822</v>
      </c>
      <c r="B760" s="43"/>
      <c r="C760" s="44"/>
      <c r="D760" s="47"/>
      <c r="E760" s="47"/>
      <c r="F760" s="39" t="str">
        <f t="shared" si="2"/>
        <v>PETUGAS.0759/SPK/SE/PPL/3172/2026</v>
      </c>
      <c r="G760" s="45"/>
      <c r="H760" s="39" t="str">
        <f>VLOOKUP(G760,'MITRA (REFERENSI)'!$A:$Z,16,FALSE)</f>
        <v>#N/A</v>
      </c>
      <c r="I760" s="39" t="str">
        <f>VLOOKUP(G760,'MITRA (REFERENSI)'!$A:$Z,25,FALSE)</f>
        <v>#N/A</v>
      </c>
      <c r="J760" s="38" t="str">
        <f>VLOOKUP(G760,'MITRA (REFERENSI)'!$A:$Z,26,FALSE)</f>
        <v>#N/A</v>
      </c>
      <c r="K760" s="38" t="str">
        <f>VLOOKUP(G760,'MITRA (REFERENSI)'!$A:$Z,15,FALSE)</f>
        <v>#N/A</v>
      </c>
      <c r="L760" s="38" t="str">
        <f>VLOOKUP(G760,'MITRA (REFERENSI)'!$A:$Z,15,FALSE)</f>
        <v>#N/A</v>
      </c>
      <c r="M760" s="38" t="str">
        <f>IF(B760=1,'KELAS (REFERENSI)'!M760,IF(B760=2,'KELAS (REFERENSI)'!M775,IF(B760=3,'KELAS (REFERENSI)'!M790,IF(B760=4,'KELAS (REFERENSI)'!M805,""))))</f>
        <v/>
      </c>
      <c r="N760" s="38" t="str">
        <f>IF(B760=1,'KELAS (REFERENSI)'!N760,IF(B760=2,'KELAS (REFERENSI)'!N775,IF(B760=3,'KELAS (REFERENSI)'!N790,IF(B760=4,'KELAS (REFERENSI)'!N805,""))))</f>
        <v/>
      </c>
      <c r="O760" s="38" t="str">
        <f>IF(B760=1,'KELAS (REFERENSI)'!O760,IF(B760=2,'KELAS (REFERENSI)'!O775,IF(B760=3,'KELAS (REFERENSI)'!O790,IF(B760=4,'KELAS (REFERENSI)'!O805,""))))</f>
        <v/>
      </c>
      <c r="P760" s="38" t="str">
        <f>IF(B760=1,'KELAS (REFERENSI)'!P760,IF(B760=2,'KELAS (REFERENSI)'!P775,IF(B760=3,'KELAS (REFERENSI)'!P790,IF(B760=4,'KELAS (REFERENSI)'!P805,""))))</f>
        <v/>
      </c>
      <c r="Q760" s="38" t="str">
        <f t="shared" si="4"/>
        <v>BPS Kota Jakarta Timur</v>
      </c>
      <c r="R760" s="38" t="str">
        <f t="shared" si="56"/>
        <v/>
      </c>
      <c r="S760" s="38" t="str">
        <f t="shared" ref="S760:T760" si="768">S759</f>
        <v>15 Juni sampai dengan 31 Agustus 2026</v>
      </c>
      <c r="T760" s="38" t="str">
        <f t="shared" si="768"/>
        <v>31 Agustus 2026</v>
      </c>
      <c r="U760" s="46"/>
      <c r="V760" s="46"/>
      <c r="W760" s="42"/>
      <c r="X760" s="42"/>
      <c r="Y760" s="42"/>
      <c r="Z760" s="42"/>
    </row>
    <row r="761" ht="15.75" customHeight="1">
      <c r="A761" s="36" t="s">
        <v>5823</v>
      </c>
      <c r="B761" s="43"/>
      <c r="C761" s="44"/>
      <c r="D761" s="47"/>
      <c r="E761" s="47"/>
      <c r="F761" s="39" t="str">
        <f t="shared" si="2"/>
        <v>PETUGAS.0760/SPK/SE/PPL/3172/2026</v>
      </c>
      <c r="G761" s="45"/>
      <c r="H761" s="39" t="str">
        <f>VLOOKUP(G761,'MITRA (REFERENSI)'!$A:$Z,16,FALSE)</f>
        <v>#N/A</v>
      </c>
      <c r="I761" s="39" t="str">
        <f>VLOOKUP(G761,'MITRA (REFERENSI)'!$A:$Z,25,FALSE)</f>
        <v>#N/A</v>
      </c>
      <c r="J761" s="38" t="str">
        <f>VLOOKUP(G761,'MITRA (REFERENSI)'!$A:$Z,26,FALSE)</f>
        <v>#N/A</v>
      </c>
      <c r="K761" s="38" t="str">
        <f>VLOOKUP(G761,'MITRA (REFERENSI)'!$A:$Z,15,FALSE)</f>
        <v>#N/A</v>
      </c>
      <c r="L761" s="38" t="str">
        <f>VLOOKUP(G761,'MITRA (REFERENSI)'!$A:$Z,15,FALSE)</f>
        <v>#N/A</v>
      </c>
      <c r="M761" s="38" t="str">
        <f>IF(B761=1,'KELAS (REFERENSI)'!M761,IF(B761=2,'KELAS (REFERENSI)'!M776,IF(B761=3,'KELAS (REFERENSI)'!M791,IF(B761=4,'KELAS (REFERENSI)'!M806,""))))</f>
        <v/>
      </c>
      <c r="N761" s="38" t="str">
        <f>IF(B761=1,'KELAS (REFERENSI)'!N761,IF(B761=2,'KELAS (REFERENSI)'!N776,IF(B761=3,'KELAS (REFERENSI)'!N791,IF(B761=4,'KELAS (REFERENSI)'!N806,""))))</f>
        <v/>
      </c>
      <c r="O761" s="38" t="str">
        <f>IF(B761=1,'KELAS (REFERENSI)'!O761,IF(B761=2,'KELAS (REFERENSI)'!O776,IF(B761=3,'KELAS (REFERENSI)'!O791,IF(B761=4,'KELAS (REFERENSI)'!O806,""))))</f>
        <v/>
      </c>
      <c r="P761" s="38" t="str">
        <f>IF(B761=1,'KELAS (REFERENSI)'!P761,IF(B761=2,'KELAS (REFERENSI)'!P776,IF(B761=3,'KELAS (REFERENSI)'!P791,IF(B761=4,'KELAS (REFERENSI)'!P806,""))))</f>
        <v/>
      </c>
      <c r="Q761" s="38" t="str">
        <f t="shared" si="4"/>
        <v>BPS Kota Jakarta Timur</v>
      </c>
      <c r="R761" s="38" t="str">
        <f t="shared" si="56"/>
        <v/>
      </c>
      <c r="S761" s="38" t="str">
        <f t="shared" ref="S761:T761" si="769">S760</f>
        <v>15 Juni sampai dengan 31 Agustus 2026</v>
      </c>
      <c r="T761" s="38" t="str">
        <f t="shared" si="769"/>
        <v>31 Agustus 2026</v>
      </c>
      <c r="U761" s="46"/>
      <c r="V761" s="46"/>
      <c r="W761" s="42"/>
      <c r="X761" s="42"/>
      <c r="Y761" s="42"/>
      <c r="Z761" s="42"/>
    </row>
    <row r="762" ht="15.75" customHeight="1">
      <c r="A762" s="36" t="s">
        <v>5824</v>
      </c>
      <c r="B762" s="43"/>
      <c r="C762" s="44"/>
      <c r="D762" s="47"/>
      <c r="E762" s="47"/>
      <c r="F762" s="39" t="str">
        <f t="shared" si="2"/>
        <v>PETUGAS.0761/SPK/SE/PPL/3172/2026</v>
      </c>
      <c r="G762" s="45"/>
      <c r="H762" s="39" t="str">
        <f>VLOOKUP(G762,'MITRA (REFERENSI)'!$A:$Z,16,FALSE)</f>
        <v>#N/A</v>
      </c>
      <c r="I762" s="39" t="str">
        <f>VLOOKUP(G762,'MITRA (REFERENSI)'!$A:$Z,25,FALSE)</f>
        <v>#N/A</v>
      </c>
      <c r="J762" s="38" t="str">
        <f>VLOOKUP(G762,'MITRA (REFERENSI)'!$A:$Z,26,FALSE)</f>
        <v>#N/A</v>
      </c>
      <c r="K762" s="38" t="str">
        <f>VLOOKUP(G762,'MITRA (REFERENSI)'!$A:$Z,15,FALSE)</f>
        <v>#N/A</v>
      </c>
      <c r="L762" s="38" t="str">
        <f>VLOOKUP(G762,'MITRA (REFERENSI)'!$A:$Z,15,FALSE)</f>
        <v>#N/A</v>
      </c>
      <c r="M762" s="38" t="str">
        <f>IF(B762=1,'KELAS (REFERENSI)'!M762,IF(B762=2,'KELAS (REFERENSI)'!M777,IF(B762=3,'KELAS (REFERENSI)'!M792,IF(B762=4,'KELAS (REFERENSI)'!M807,""))))</f>
        <v/>
      </c>
      <c r="N762" s="38" t="str">
        <f>IF(B762=1,'KELAS (REFERENSI)'!N762,IF(B762=2,'KELAS (REFERENSI)'!N777,IF(B762=3,'KELAS (REFERENSI)'!N792,IF(B762=4,'KELAS (REFERENSI)'!N807,""))))</f>
        <v/>
      </c>
      <c r="O762" s="38" t="str">
        <f>IF(B762=1,'KELAS (REFERENSI)'!O762,IF(B762=2,'KELAS (REFERENSI)'!O777,IF(B762=3,'KELAS (REFERENSI)'!O792,IF(B762=4,'KELAS (REFERENSI)'!O807,""))))</f>
        <v/>
      </c>
      <c r="P762" s="38" t="str">
        <f>IF(B762=1,'KELAS (REFERENSI)'!P762,IF(B762=2,'KELAS (REFERENSI)'!P777,IF(B762=3,'KELAS (REFERENSI)'!P792,IF(B762=4,'KELAS (REFERENSI)'!P807,""))))</f>
        <v/>
      </c>
      <c r="Q762" s="38" t="str">
        <f t="shared" si="4"/>
        <v>BPS Kota Jakarta Timur</v>
      </c>
      <c r="R762" s="38" t="str">
        <f t="shared" si="56"/>
        <v/>
      </c>
      <c r="S762" s="38" t="str">
        <f t="shared" ref="S762:T762" si="770">S761</f>
        <v>15 Juni sampai dengan 31 Agustus 2026</v>
      </c>
      <c r="T762" s="38" t="str">
        <f t="shared" si="770"/>
        <v>31 Agustus 2026</v>
      </c>
      <c r="U762" s="46"/>
      <c r="V762" s="46"/>
      <c r="W762" s="42"/>
      <c r="X762" s="42"/>
      <c r="Y762" s="42"/>
      <c r="Z762" s="42"/>
    </row>
    <row r="763" ht="15.75" customHeight="1">
      <c r="A763" s="36" t="s">
        <v>5825</v>
      </c>
      <c r="B763" s="43"/>
      <c r="C763" s="44"/>
      <c r="D763" s="47"/>
      <c r="E763" s="47"/>
      <c r="F763" s="39" t="str">
        <f t="shared" si="2"/>
        <v>PETUGAS.0762/SPK/SE/PPL/3172/2026</v>
      </c>
      <c r="G763" s="45"/>
      <c r="H763" s="39" t="str">
        <f>VLOOKUP(G763,'MITRA (REFERENSI)'!$A:$Z,16,FALSE)</f>
        <v>#N/A</v>
      </c>
      <c r="I763" s="39" t="str">
        <f>VLOOKUP(G763,'MITRA (REFERENSI)'!$A:$Z,25,FALSE)</f>
        <v>#N/A</v>
      </c>
      <c r="J763" s="38" t="str">
        <f>VLOOKUP(G763,'MITRA (REFERENSI)'!$A:$Z,26,FALSE)</f>
        <v>#N/A</v>
      </c>
      <c r="K763" s="38" t="str">
        <f>VLOOKUP(G763,'MITRA (REFERENSI)'!$A:$Z,15,FALSE)</f>
        <v>#N/A</v>
      </c>
      <c r="L763" s="38" t="str">
        <f>VLOOKUP(G763,'MITRA (REFERENSI)'!$A:$Z,15,FALSE)</f>
        <v>#N/A</v>
      </c>
      <c r="M763" s="38" t="str">
        <f>IF(B763=1,'KELAS (REFERENSI)'!M763,IF(B763=2,'KELAS (REFERENSI)'!M778,IF(B763=3,'KELAS (REFERENSI)'!M793,IF(B763=4,'KELAS (REFERENSI)'!M808,""))))</f>
        <v/>
      </c>
      <c r="N763" s="38" t="str">
        <f>IF(B763=1,'KELAS (REFERENSI)'!N763,IF(B763=2,'KELAS (REFERENSI)'!N778,IF(B763=3,'KELAS (REFERENSI)'!N793,IF(B763=4,'KELAS (REFERENSI)'!N808,""))))</f>
        <v/>
      </c>
      <c r="O763" s="38" t="str">
        <f>IF(B763=1,'KELAS (REFERENSI)'!O763,IF(B763=2,'KELAS (REFERENSI)'!O778,IF(B763=3,'KELAS (REFERENSI)'!O793,IF(B763=4,'KELAS (REFERENSI)'!O808,""))))</f>
        <v/>
      </c>
      <c r="P763" s="38" t="str">
        <f>IF(B763=1,'KELAS (REFERENSI)'!P763,IF(B763=2,'KELAS (REFERENSI)'!P778,IF(B763=3,'KELAS (REFERENSI)'!P793,IF(B763=4,'KELAS (REFERENSI)'!P808,""))))</f>
        <v/>
      </c>
      <c r="Q763" s="38" t="str">
        <f t="shared" si="4"/>
        <v>BPS Kota Jakarta Timur</v>
      </c>
      <c r="R763" s="38" t="str">
        <f t="shared" si="56"/>
        <v/>
      </c>
      <c r="S763" s="38" t="str">
        <f t="shared" ref="S763:T763" si="771">S762</f>
        <v>15 Juni sampai dengan 31 Agustus 2026</v>
      </c>
      <c r="T763" s="38" t="str">
        <f t="shared" si="771"/>
        <v>31 Agustus 2026</v>
      </c>
      <c r="U763" s="46"/>
      <c r="V763" s="46"/>
      <c r="W763" s="42"/>
      <c r="X763" s="42"/>
      <c r="Y763" s="42"/>
      <c r="Z763" s="42"/>
    </row>
    <row r="764" ht="15.75" customHeight="1">
      <c r="A764" s="36" t="s">
        <v>5826</v>
      </c>
      <c r="B764" s="43"/>
      <c r="C764" s="44"/>
      <c r="D764" s="47"/>
      <c r="E764" s="47"/>
      <c r="F764" s="39" t="str">
        <f t="shared" si="2"/>
        <v>PETUGAS.0763/SPK/SE/PPL/3172/2026</v>
      </c>
      <c r="G764" s="45"/>
      <c r="H764" s="39" t="str">
        <f>VLOOKUP(G764,'MITRA (REFERENSI)'!$A:$Z,16,FALSE)</f>
        <v>#N/A</v>
      </c>
      <c r="I764" s="39" t="str">
        <f>VLOOKUP(G764,'MITRA (REFERENSI)'!$A:$Z,25,FALSE)</f>
        <v>#N/A</v>
      </c>
      <c r="J764" s="38" t="str">
        <f>VLOOKUP(G764,'MITRA (REFERENSI)'!$A:$Z,26,FALSE)</f>
        <v>#N/A</v>
      </c>
      <c r="K764" s="38" t="str">
        <f>VLOOKUP(G764,'MITRA (REFERENSI)'!$A:$Z,15,FALSE)</f>
        <v>#N/A</v>
      </c>
      <c r="L764" s="38" t="str">
        <f>VLOOKUP(G764,'MITRA (REFERENSI)'!$A:$Z,15,FALSE)</f>
        <v>#N/A</v>
      </c>
      <c r="M764" s="38" t="str">
        <f>IF(B764=1,'KELAS (REFERENSI)'!M764,IF(B764=2,'KELAS (REFERENSI)'!M779,IF(B764=3,'KELAS (REFERENSI)'!M794,IF(B764=4,'KELAS (REFERENSI)'!M809,""))))</f>
        <v/>
      </c>
      <c r="N764" s="38" t="str">
        <f>IF(B764=1,'KELAS (REFERENSI)'!N764,IF(B764=2,'KELAS (REFERENSI)'!N779,IF(B764=3,'KELAS (REFERENSI)'!N794,IF(B764=4,'KELAS (REFERENSI)'!N809,""))))</f>
        <v/>
      </c>
      <c r="O764" s="38" t="str">
        <f>IF(B764=1,'KELAS (REFERENSI)'!O764,IF(B764=2,'KELAS (REFERENSI)'!O779,IF(B764=3,'KELAS (REFERENSI)'!O794,IF(B764=4,'KELAS (REFERENSI)'!O809,""))))</f>
        <v/>
      </c>
      <c r="P764" s="38" t="str">
        <f>IF(B764=1,'KELAS (REFERENSI)'!P764,IF(B764=2,'KELAS (REFERENSI)'!P779,IF(B764=3,'KELAS (REFERENSI)'!P794,IF(B764=4,'KELAS (REFERENSI)'!P809,""))))</f>
        <v/>
      </c>
      <c r="Q764" s="38" t="str">
        <f t="shared" si="4"/>
        <v>BPS Kota Jakarta Timur</v>
      </c>
      <c r="R764" s="38" t="str">
        <f t="shared" si="56"/>
        <v/>
      </c>
      <c r="S764" s="38" t="str">
        <f t="shared" ref="S764:T764" si="772">S763</f>
        <v>15 Juni sampai dengan 31 Agustus 2026</v>
      </c>
      <c r="T764" s="38" t="str">
        <f t="shared" si="772"/>
        <v>31 Agustus 2026</v>
      </c>
      <c r="U764" s="46"/>
      <c r="V764" s="46"/>
      <c r="W764" s="42"/>
      <c r="X764" s="42"/>
      <c r="Y764" s="42"/>
      <c r="Z764" s="42"/>
    </row>
    <row r="765" ht="15.75" customHeight="1">
      <c r="A765" s="36" t="s">
        <v>5827</v>
      </c>
      <c r="B765" s="43"/>
      <c r="C765" s="44"/>
      <c r="D765" s="47"/>
      <c r="E765" s="47"/>
      <c r="F765" s="39" t="str">
        <f t="shared" si="2"/>
        <v>PETUGAS.0764/SPK/SE/PPL/3172/2026</v>
      </c>
      <c r="G765" s="45"/>
      <c r="H765" s="39" t="str">
        <f>VLOOKUP(G765,'MITRA (REFERENSI)'!$A:$Z,16,FALSE)</f>
        <v>#N/A</v>
      </c>
      <c r="I765" s="39" t="str">
        <f>VLOOKUP(G765,'MITRA (REFERENSI)'!$A:$Z,25,FALSE)</f>
        <v>#N/A</v>
      </c>
      <c r="J765" s="38" t="str">
        <f>VLOOKUP(G765,'MITRA (REFERENSI)'!$A:$Z,26,FALSE)</f>
        <v>#N/A</v>
      </c>
      <c r="K765" s="38" t="str">
        <f>VLOOKUP(G765,'MITRA (REFERENSI)'!$A:$Z,15,FALSE)</f>
        <v>#N/A</v>
      </c>
      <c r="L765" s="38" t="str">
        <f>VLOOKUP(G765,'MITRA (REFERENSI)'!$A:$Z,15,FALSE)</f>
        <v>#N/A</v>
      </c>
      <c r="M765" s="38" t="str">
        <f>IF(B765=1,'KELAS (REFERENSI)'!M765,IF(B765=2,'KELAS (REFERENSI)'!M780,IF(B765=3,'KELAS (REFERENSI)'!M795,IF(B765=4,'KELAS (REFERENSI)'!M810,""))))</f>
        <v/>
      </c>
      <c r="N765" s="38" t="str">
        <f>IF(B765=1,'KELAS (REFERENSI)'!N765,IF(B765=2,'KELAS (REFERENSI)'!N780,IF(B765=3,'KELAS (REFERENSI)'!N795,IF(B765=4,'KELAS (REFERENSI)'!N810,""))))</f>
        <v/>
      </c>
      <c r="O765" s="38" t="str">
        <f>IF(B765=1,'KELAS (REFERENSI)'!O765,IF(B765=2,'KELAS (REFERENSI)'!O780,IF(B765=3,'KELAS (REFERENSI)'!O795,IF(B765=4,'KELAS (REFERENSI)'!O810,""))))</f>
        <v/>
      </c>
      <c r="P765" s="38" t="str">
        <f>IF(B765=1,'KELAS (REFERENSI)'!P765,IF(B765=2,'KELAS (REFERENSI)'!P780,IF(B765=3,'KELAS (REFERENSI)'!P795,IF(B765=4,'KELAS (REFERENSI)'!P810,""))))</f>
        <v/>
      </c>
      <c r="Q765" s="38" t="str">
        <f t="shared" si="4"/>
        <v>BPS Kota Jakarta Timur</v>
      </c>
      <c r="R765" s="38" t="str">
        <f t="shared" si="56"/>
        <v/>
      </c>
      <c r="S765" s="38" t="str">
        <f t="shared" ref="S765:T765" si="773">S764</f>
        <v>15 Juni sampai dengan 31 Agustus 2026</v>
      </c>
      <c r="T765" s="38" t="str">
        <f t="shared" si="773"/>
        <v>31 Agustus 2026</v>
      </c>
      <c r="U765" s="46"/>
      <c r="V765" s="46"/>
      <c r="W765" s="42"/>
      <c r="X765" s="42"/>
      <c r="Y765" s="42"/>
      <c r="Z765" s="42"/>
    </row>
    <row r="766" ht="15.75" customHeight="1">
      <c r="A766" s="36" t="s">
        <v>5828</v>
      </c>
      <c r="B766" s="43"/>
      <c r="C766" s="44"/>
      <c r="D766" s="47"/>
      <c r="E766" s="47"/>
      <c r="F766" s="39" t="str">
        <f t="shared" si="2"/>
        <v>PETUGAS.0765/SPK/SE/PPL/3172/2026</v>
      </c>
      <c r="G766" s="45"/>
      <c r="H766" s="39" t="str">
        <f>VLOOKUP(G766,'MITRA (REFERENSI)'!$A:$Z,16,FALSE)</f>
        <v>#N/A</v>
      </c>
      <c r="I766" s="39" t="str">
        <f>VLOOKUP(G766,'MITRA (REFERENSI)'!$A:$Z,25,FALSE)</f>
        <v>#N/A</v>
      </c>
      <c r="J766" s="38" t="str">
        <f>VLOOKUP(G766,'MITRA (REFERENSI)'!$A:$Z,26,FALSE)</f>
        <v>#N/A</v>
      </c>
      <c r="K766" s="38" t="str">
        <f>VLOOKUP(G766,'MITRA (REFERENSI)'!$A:$Z,15,FALSE)</f>
        <v>#N/A</v>
      </c>
      <c r="L766" s="38" t="str">
        <f>VLOOKUP(G766,'MITRA (REFERENSI)'!$A:$Z,15,FALSE)</f>
        <v>#N/A</v>
      </c>
      <c r="M766" s="38" t="str">
        <f>IF(B766=1,'KELAS (REFERENSI)'!M766,IF(B766=2,'KELAS (REFERENSI)'!M781,IF(B766=3,'KELAS (REFERENSI)'!M796,IF(B766=4,'KELAS (REFERENSI)'!M811,""))))</f>
        <v/>
      </c>
      <c r="N766" s="38" t="str">
        <f>IF(B766=1,'KELAS (REFERENSI)'!N766,IF(B766=2,'KELAS (REFERENSI)'!N781,IF(B766=3,'KELAS (REFERENSI)'!N796,IF(B766=4,'KELAS (REFERENSI)'!N811,""))))</f>
        <v/>
      </c>
      <c r="O766" s="38" t="str">
        <f>IF(B766=1,'KELAS (REFERENSI)'!O766,IF(B766=2,'KELAS (REFERENSI)'!O781,IF(B766=3,'KELAS (REFERENSI)'!O796,IF(B766=4,'KELAS (REFERENSI)'!O811,""))))</f>
        <v/>
      </c>
      <c r="P766" s="38" t="str">
        <f>IF(B766=1,'KELAS (REFERENSI)'!P766,IF(B766=2,'KELAS (REFERENSI)'!P781,IF(B766=3,'KELAS (REFERENSI)'!P796,IF(B766=4,'KELAS (REFERENSI)'!P811,""))))</f>
        <v/>
      </c>
      <c r="Q766" s="38" t="str">
        <f t="shared" si="4"/>
        <v>BPS Kota Jakarta Timur</v>
      </c>
      <c r="R766" s="38" t="str">
        <f t="shared" si="56"/>
        <v/>
      </c>
      <c r="S766" s="38" t="str">
        <f t="shared" ref="S766:T766" si="774">S765</f>
        <v>15 Juni sampai dengan 31 Agustus 2026</v>
      </c>
      <c r="T766" s="38" t="str">
        <f t="shared" si="774"/>
        <v>31 Agustus 2026</v>
      </c>
      <c r="U766" s="46"/>
      <c r="V766" s="46"/>
      <c r="W766" s="42"/>
      <c r="X766" s="42"/>
      <c r="Y766" s="42"/>
      <c r="Z766" s="42"/>
    </row>
    <row r="767" ht="15.75" customHeight="1">
      <c r="A767" s="36" t="s">
        <v>5829</v>
      </c>
      <c r="B767" s="43"/>
      <c r="C767" s="44"/>
      <c r="D767" s="47"/>
      <c r="E767" s="47"/>
      <c r="F767" s="39" t="str">
        <f t="shared" si="2"/>
        <v>PETUGAS.0766/SPK/SE/PPL/3172/2026</v>
      </c>
      <c r="G767" s="45"/>
      <c r="H767" s="39" t="str">
        <f>VLOOKUP(G767,'MITRA (REFERENSI)'!$A:$Z,16,FALSE)</f>
        <v>#N/A</v>
      </c>
      <c r="I767" s="39" t="str">
        <f>VLOOKUP(G767,'MITRA (REFERENSI)'!$A:$Z,25,FALSE)</f>
        <v>#N/A</v>
      </c>
      <c r="J767" s="38" t="str">
        <f>VLOOKUP(G767,'MITRA (REFERENSI)'!$A:$Z,26,FALSE)</f>
        <v>#N/A</v>
      </c>
      <c r="K767" s="38" t="str">
        <f>VLOOKUP(G767,'MITRA (REFERENSI)'!$A:$Z,15,FALSE)</f>
        <v>#N/A</v>
      </c>
      <c r="L767" s="38" t="str">
        <f>VLOOKUP(G767,'MITRA (REFERENSI)'!$A:$Z,15,FALSE)</f>
        <v>#N/A</v>
      </c>
      <c r="M767" s="38" t="str">
        <f>IF(B767=1,'KELAS (REFERENSI)'!M767,IF(B767=2,'KELAS (REFERENSI)'!M782,IF(B767=3,'KELAS (REFERENSI)'!M797,IF(B767=4,'KELAS (REFERENSI)'!M812,""))))</f>
        <v/>
      </c>
      <c r="N767" s="38" t="str">
        <f>IF(B767=1,'KELAS (REFERENSI)'!N767,IF(B767=2,'KELAS (REFERENSI)'!N782,IF(B767=3,'KELAS (REFERENSI)'!N797,IF(B767=4,'KELAS (REFERENSI)'!N812,""))))</f>
        <v/>
      </c>
      <c r="O767" s="38" t="str">
        <f>IF(B767=1,'KELAS (REFERENSI)'!O767,IF(B767=2,'KELAS (REFERENSI)'!O782,IF(B767=3,'KELAS (REFERENSI)'!O797,IF(B767=4,'KELAS (REFERENSI)'!O812,""))))</f>
        <v/>
      </c>
      <c r="P767" s="38" t="str">
        <f>IF(B767=1,'KELAS (REFERENSI)'!P767,IF(B767=2,'KELAS (REFERENSI)'!P782,IF(B767=3,'KELAS (REFERENSI)'!P797,IF(B767=4,'KELAS (REFERENSI)'!P812,""))))</f>
        <v/>
      </c>
      <c r="Q767" s="38" t="str">
        <f t="shared" si="4"/>
        <v>BPS Kota Jakarta Timur</v>
      </c>
      <c r="R767" s="38" t="str">
        <f t="shared" si="56"/>
        <v/>
      </c>
      <c r="S767" s="38" t="str">
        <f t="shared" ref="S767:T767" si="775">S766</f>
        <v>15 Juni sampai dengan 31 Agustus 2026</v>
      </c>
      <c r="T767" s="38" t="str">
        <f t="shared" si="775"/>
        <v>31 Agustus 2026</v>
      </c>
      <c r="U767" s="46"/>
      <c r="V767" s="46"/>
      <c r="W767" s="42"/>
      <c r="X767" s="42"/>
      <c r="Y767" s="42"/>
      <c r="Z767" s="42"/>
    </row>
    <row r="768" ht="15.75" customHeight="1">
      <c r="A768" s="36" t="s">
        <v>5830</v>
      </c>
      <c r="B768" s="43"/>
      <c r="C768" s="44"/>
      <c r="D768" s="47"/>
      <c r="E768" s="47"/>
      <c r="F768" s="39" t="str">
        <f t="shared" si="2"/>
        <v>PETUGAS.0767/SPK/SE/PPL/3172/2026</v>
      </c>
      <c r="G768" s="45"/>
      <c r="H768" s="39" t="str">
        <f>VLOOKUP(G768,'MITRA (REFERENSI)'!$A:$Z,16,FALSE)</f>
        <v>#N/A</v>
      </c>
      <c r="I768" s="39" t="str">
        <f>VLOOKUP(G768,'MITRA (REFERENSI)'!$A:$Z,25,FALSE)</f>
        <v>#N/A</v>
      </c>
      <c r="J768" s="38" t="str">
        <f>VLOOKUP(G768,'MITRA (REFERENSI)'!$A:$Z,26,FALSE)</f>
        <v>#N/A</v>
      </c>
      <c r="K768" s="38" t="str">
        <f>VLOOKUP(G768,'MITRA (REFERENSI)'!$A:$Z,15,FALSE)</f>
        <v>#N/A</v>
      </c>
      <c r="L768" s="38" t="str">
        <f>VLOOKUP(G768,'MITRA (REFERENSI)'!$A:$Z,15,FALSE)</f>
        <v>#N/A</v>
      </c>
      <c r="M768" s="38" t="str">
        <f>IF(B768=1,'KELAS (REFERENSI)'!M768,IF(B768=2,'KELAS (REFERENSI)'!M783,IF(B768=3,'KELAS (REFERENSI)'!M798,IF(B768=4,'KELAS (REFERENSI)'!M813,""))))</f>
        <v/>
      </c>
      <c r="N768" s="38" t="str">
        <f>IF(B768=1,'KELAS (REFERENSI)'!N768,IF(B768=2,'KELAS (REFERENSI)'!N783,IF(B768=3,'KELAS (REFERENSI)'!N798,IF(B768=4,'KELAS (REFERENSI)'!N813,""))))</f>
        <v/>
      </c>
      <c r="O768" s="38" t="str">
        <f>IF(B768=1,'KELAS (REFERENSI)'!O768,IF(B768=2,'KELAS (REFERENSI)'!O783,IF(B768=3,'KELAS (REFERENSI)'!O798,IF(B768=4,'KELAS (REFERENSI)'!O813,""))))</f>
        <v/>
      </c>
      <c r="P768" s="38" t="str">
        <f>IF(B768=1,'KELAS (REFERENSI)'!P768,IF(B768=2,'KELAS (REFERENSI)'!P783,IF(B768=3,'KELAS (REFERENSI)'!P798,IF(B768=4,'KELAS (REFERENSI)'!P813,""))))</f>
        <v/>
      </c>
      <c r="Q768" s="38" t="str">
        <f t="shared" si="4"/>
        <v>BPS Kota Jakarta Timur</v>
      </c>
      <c r="R768" s="38" t="str">
        <f t="shared" si="56"/>
        <v/>
      </c>
      <c r="S768" s="38" t="str">
        <f t="shared" ref="S768:T768" si="776">S767</f>
        <v>15 Juni sampai dengan 31 Agustus 2026</v>
      </c>
      <c r="T768" s="38" t="str">
        <f t="shared" si="776"/>
        <v>31 Agustus 2026</v>
      </c>
      <c r="U768" s="46"/>
      <c r="V768" s="46"/>
      <c r="W768" s="42"/>
      <c r="X768" s="42"/>
      <c r="Y768" s="42"/>
      <c r="Z768" s="42"/>
    </row>
    <row r="769" ht="15.75" customHeight="1">
      <c r="A769" s="36" t="s">
        <v>5831</v>
      </c>
      <c r="B769" s="43"/>
      <c r="C769" s="44"/>
      <c r="D769" s="47"/>
      <c r="E769" s="47"/>
      <c r="F769" s="39" t="str">
        <f t="shared" si="2"/>
        <v>PETUGAS.0768/SPK/SE/PPL/3172/2026</v>
      </c>
      <c r="G769" s="45"/>
      <c r="H769" s="39" t="str">
        <f>VLOOKUP(G769,'MITRA (REFERENSI)'!$A:$Z,16,FALSE)</f>
        <v>#N/A</v>
      </c>
      <c r="I769" s="39" t="str">
        <f>VLOOKUP(G769,'MITRA (REFERENSI)'!$A:$Z,25,FALSE)</f>
        <v>#N/A</v>
      </c>
      <c r="J769" s="38" t="str">
        <f>VLOOKUP(G769,'MITRA (REFERENSI)'!$A:$Z,26,FALSE)</f>
        <v>#N/A</v>
      </c>
      <c r="K769" s="38" t="str">
        <f>VLOOKUP(G769,'MITRA (REFERENSI)'!$A:$Z,15,FALSE)</f>
        <v>#N/A</v>
      </c>
      <c r="L769" s="38" t="str">
        <f>VLOOKUP(G769,'MITRA (REFERENSI)'!$A:$Z,15,FALSE)</f>
        <v>#N/A</v>
      </c>
      <c r="M769" s="38" t="str">
        <f>IF(B769=1,'KELAS (REFERENSI)'!M769,IF(B769=2,'KELAS (REFERENSI)'!M784,IF(B769=3,'KELAS (REFERENSI)'!M799,IF(B769=4,'KELAS (REFERENSI)'!M814,""))))</f>
        <v/>
      </c>
      <c r="N769" s="38" t="str">
        <f>IF(B769=1,'KELAS (REFERENSI)'!N769,IF(B769=2,'KELAS (REFERENSI)'!N784,IF(B769=3,'KELAS (REFERENSI)'!N799,IF(B769=4,'KELAS (REFERENSI)'!N814,""))))</f>
        <v/>
      </c>
      <c r="O769" s="38" t="str">
        <f>IF(B769=1,'KELAS (REFERENSI)'!O769,IF(B769=2,'KELAS (REFERENSI)'!O784,IF(B769=3,'KELAS (REFERENSI)'!O799,IF(B769=4,'KELAS (REFERENSI)'!O814,""))))</f>
        <v/>
      </c>
      <c r="P769" s="38" t="str">
        <f>IF(B769=1,'KELAS (REFERENSI)'!P769,IF(B769=2,'KELAS (REFERENSI)'!P784,IF(B769=3,'KELAS (REFERENSI)'!P799,IF(B769=4,'KELAS (REFERENSI)'!P814,""))))</f>
        <v/>
      </c>
      <c r="Q769" s="38" t="str">
        <f t="shared" si="4"/>
        <v>BPS Kota Jakarta Timur</v>
      </c>
      <c r="R769" s="38" t="str">
        <f t="shared" si="56"/>
        <v/>
      </c>
      <c r="S769" s="38" t="str">
        <f t="shared" ref="S769:T769" si="777">S768</f>
        <v>15 Juni sampai dengan 31 Agustus 2026</v>
      </c>
      <c r="T769" s="38" t="str">
        <f t="shared" si="777"/>
        <v>31 Agustus 2026</v>
      </c>
      <c r="U769" s="46"/>
      <c r="V769" s="46"/>
      <c r="W769" s="42"/>
      <c r="X769" s="42"/>
      <c r="Y769" s="42"/>
      <c r="Z769" s="42"/>
    </row>
    <row r="770" ht="15.75" customHeight="1">
      <c r="A770" s="36" t="s">
        <v>5832</v>
      </c>
      <c r="B770" s="43"/>
      <c r="C770" s="44"/>
      <c r="D770" s="47"/>
      <c r="E770" s="47"/>
      <c r="F770" s="39" t="str">
        <f t="shared" si="2"/>
        <v>PETUGAS.0769/SPK/SE/PPL/3172/2026</v>
      </c>
      <c r="G770" s="45"/>
      <c r="H770" s="39" t="str">
        <f>VLOOKUP(G770,'MITRA (REFERENSI)'!$A:$Z,16,FALSE)</f>
        <v>#N/A</v>
      </c>
      <c r="I770" s="39" t="str">
        <f>VLOOKUP(G770,'MITRA (REFERENSI)'!$A:$Z,25,FALSE)</f>
        <v>#N/A</v>
      </c>
      <c r="J770" s="38" t="str">
        <f>VLOOKUP(G770,'MITRA (REFERENSI)'!$A:$Z,26,FALSE)</f>
        <v>#N/A</v>
      </c>
      <c r="K770" s="38" t="str">
        <f>VLOOKUP(G770,'MITRA (REFERENSI)'!$A:$Z,15,FALSE)</f>
        <v>#N/A</v>
      </c>
      <c r="L770" s="38" t="str">
        <f>VLOOKUP(G770,'MITRA (REFERENSI)'!$A:$Z,15,FALSE)</f>
        <v>#N/A</v>
      </c>
      <c r="M770" s="38" t="str">
        <f>IF(B770=1,'KELAS (REFERENSI)'!M770,IF(B770=2,'KELAS (REFERENSI)'!M785,IF(B770=3,'KELAS (REFERENSI)'!M800,IF(B770=4,'KELAS (REFERENSI)'!M815,""))))</f>
        <v/>
      </c>
      <c r="N770" s="38" t="str">
        <f>IF(B770=1,'KELAS (REFERENSI)'!N770,IF(B770=2,'KELAS (REFERENSI)'!N785,IF(B770=3,'KELAS (REFERENSI)'!N800,IF(B770=4,'KELAS (REFERENSI)'!N815,""))))</f>
        <v/>
      </c>
      <c r="O770" s="38" t="str">
        <f>IF(B770=1,'KELAS (REFERENSI)'!O770,IF(B770=2,'KELAS (REFERENSI)'!O785,IF(B770=3,'KELAS (REFERENSI)'!O800,IF(B770=4,'KELAS (REFERENSI)'!O815,""))))</f>
        <v/>
      </c>
      <c r="P770" s="38" t="str">
        <f>IF(B770=1,'KELAS (REFERENSI)'!P770,IF(B770=2,'KELAS (REFERENSI)'!P785,IF(B770=3,'KELAS (REFERENSI)'!P800,IF(B770=4,'KELAS (REFERENSI)'!P815,""))))</f>
        <v/>
      </c>
      <c r="Q770" s="38" t="str">
        <f t="shared" si="4"/>
        <v>BPS Kota Jakarta Timur</v>
      </c>
      <c r="R770" s="38" t="str">
        <f t="shared" si="56"/>
        <v/>
      </c>
      <c r="S770" s="38" t="str">
        <f t="shared" ref="S770:T770" si="778">S769</f>
        <v>15 Juni sampai dengan 31 Agustus 2026</v>
      </c>
      <c r="T770" s="38" t="str">
        <f t="shared" si="778"/>
        <v>31 Agustus 2026</v>
      </c>
      <c r="U770" s="46"/>
      <c r="V770" s="46"/>
      <c r="W770" s="42"/>
      <c r="X770" s="42"/>
      <c r="Y770" s="42"/>
      <c r="Z770" s="42"/>
    </row>
    <row r="771" ht="15.75" customHeight="1">
      <c r="A771" s="36" t="s">
        <v>5833</v>
      </c>
      <c r="B771" s="43"/>
      <c r="C771" s="44"/>
      <c r="D771" s="47"/>
      <c r="E771" s="47"/>
      <c r="F771" s="39" t="str">
        <f t="shared" si="2"/>
        <v>PETUGAS.0770/SPK/SE/PPL/3172/2026</v>
      </c>
      <c r="G771" s="45"/>
      <c r="H771" s="39" t="str">
        <f>VLOOKUP(G771,'MITRA (REFERENSI)'!$A:$Z,16,FALSE)</f>
        <v>#N/A</v>
      </c>
      <c r="I771" s="39" t="str">
        <f>VLOOKUP(G771,'MITRA (REFERENSI)'!$A:$Z,25,FALSE)</f>
        <v>#N/A</v>
      </c>
      <c r="J771" s="38" t="str">
        <f>VLOOKUP(G771,'MITRA (REFERENSI)'!$A:$Z,26,FALSE)</f>
        <v>#N/A</v>
      </c>
      <c r="K771" s="38" t="str">
        <f>VLOOKUP(G771,'MITRA (REFERENSI)'!$A:$Z,15,FALSE)</f>
        <v>#N/A</v>
      </c>
      <c r="L771" s="38" t="str">
        <f>VLOOKUP(G771,'MITRA (REFERENSI)'!$A:$Z,15,FALSE)</f>
        <v>#N/A</v>
      </c>
      <c r="M771" s="38" t="str">
        <f>IF(B771=1,'KELAS (REFERENSI)'!M771,IF(B771=2,'KELAS (REFERENSI)'!M786,IF(B771=3,'KELAS (REFERENSI)'!M801,IF(B771=4,'KELAS (REFERENSI)'!M816,""))))</f>
        <v/>
      </c>
      <c r="N771" s="38" t="str">
        <f>IF(B771=1,'KELAS (REFERENSI)'!N771,IF(B771=2,'KELAS (REFERENSI)'!N786,IF(B771=3,'KELAS (REFERENSI)'!N801,IF(B771=4,'KELAS (REFERENSI)'!N816,""))))</f>
        <v/>
      </c>
      <c r="O771" s="38" t="str">
        <f>IF(B771=1,'KELAS (REFERENSI)'!O771,IF(B771=2,'KELAS (REFERENSI)'!O786,IF(B771=3,'KELAS (REFERENSI)'!O801,IF(B771=4,'KELAS (REFERENSI)'!O816,""))))</f>
        <v/>
      </c>
      <c r="P771" s="38" t="str">
        <f>IF(B771=1,'KELAS (REFERENSI)'!P771,IF(B771=2,'KELAS (REFERENSI)'!P786,IF(B771=3,'KELAS (REFERENSI)'!P801,IF(B771=4,'KELAS (REFERENSI)'!P816,""))))</f>
        <v/>
      </c>
      <c r="Q771" s="38" t="str">
        <f t="shared" si="4"/>
        <v>BPS Kota Jakarta Timur</v>
      </c>
      <c r="R771" s="38" t="str">
        <f t="shared" si="56"/>
        <v/>
      </c>
      <c r="S771" s="38" t="str">
        <f t="shared" ref="S771:T771" si="779">S770</f>
        <v>15 Juni sampai dengan 31 Agustus 2026</v>
      </c>
      <c r="T771" s="38" t="str">
        <f t="shared" si="779"/>
        <v>31 Agustus 2026</v>
      </c>
      <c r="U771" s="46"/>
      <c r="V771" s="46"/>
      <c r="W771" s="42"/>
      <c r="X771" s="42"/>
      <c r="Y771" s="42"/>
      <c r="Z771" s="42"/>
    </row>
    <row r="772" ht="15.75" customHeight="1">
      <c r="A772" s="36" t="s">
        <v>5834</v>
      </c>
      <c r="B772" s="43"/>
      <c r="C772" s="44"/>
      <c r="D772" s="47"/>
      <c r="E772" s="47"/>
      <c r="F772" s="39" t="str">
        <f t="shared" si="2"/>
        <v>PETUGAS.0771/SPK/SE/PPL/3172/2026</v>
      </c>
      <c r="G772" s="45"/>
      <c r="H772" s="39" t="str">
        <f>VLOOKUP(G772,'MITRA (REFERENSI)'!$A:$Z,16,FALSE)</f>
        <v>#N/A</v>
      </c>
      <c r="I772" s="39" t="str">
        <f>VLOOKUP(G772,'MITRA (REFERENSI)'!$A:$Z,25,FALSE)</f>
        <v>#N/A</v>
      </c>
      <c r="J772" s="38" t="str">
        <f>VLOOKUP(G772,'MITRA (REFERENSI)'!$A:$Z,26,FALSE)</f>
        <v>#N/A</v>
      </c>
      <c r="K772" s="38" t="str">
        <f>VLOOKUP(G772,'MITRA (REFERENSI)'!$A:$Z,15,FALSE)</f>
        <v>#N/A</v>
      </c>
      <c r="L772" s="38" t="str">
        <f>VLOOKUP(G772,'MITRA (REFERENSI)'!$A:$Z,15,FALSE)</f>
        <v>#N/A</v>
      </c>
      <c r="M772" s="38" t="str">
        <f>IF(B772=1,'KELAS (REFERENSI)'!M772,IF(B772=2,'KELAS (REFERENSI)'!M787,IF(B772=3,'KELAS (REFERENSI)'!M802,IF(B772=4,'KELAS (REFERENSI)'!M817,""))))</f>
        <v/>
      </c>
      <c r="N772" s="38" t="str">
        <f>IF(B772=1,'KELAS (REFERENSI)'!N772,IF(B772=2,'KELAS (REFERENSI)'!N787,IF(B772=3,'KELAS (REFERENSI)'!N802,IF(B772=4,'KELAS (REFERENSI)'!N817,""))))</f>
        <v/>
      </c>
      <c r="O772" s="38" t="str">
        <f>IF(B772=1,'KELAS (REFERENSI)'!O772,IF(B772=2,'KELAS (REFERENSI)'!O787,IF(B772=3,'KELAS (REFERENSI)'!O802,IF(B772=4,'KELAS (REFERENSI)'!O817,""))))</f>
        <v/>
      </c>
      <c r="P772" s="38" t="str">
        <f>IF(B772=1,'KELAS (REFERENSI)'!P772,IF(B772=2,'KELAS (REFERENSI)'!P787,IF(B772=3,'KELAS (REFERENSI)'!P802,IF(B772=4,'KELAS (REFERENSI)'!P817,""))))</f>
        <v/>
      </c>
      <c r="Q772" s="38" t="str">
        <f t="shared" si="4"/>
        <v>BPS Kota Jakarta Timur</v>
      </c>
      <c r="R772" s="38" t="str">
        <f t="shared" si="56"/>
        <v/>
      </c>
      <c r="S772" s="38" t="str">
        <f t="shared" ref="S772:T772" si="780">S771</f>
        <v>15 Juni sampai dengan 31 Agustus 2026</v>
      </c>
      <c r="T772" s="38" t="str">
        <f t="shared" si="780"/>
        <v>31 Agustus 2026</v>
      </c>
      <c r="U772" s="46"/>
      <c r="V772" s="46"/>
      <c r="W772" s="42"/>
      <c r="X772" s="42"/>
      <c r="Y772" s="42"/>
      <c r="Z772" s="42"/>
    </row>
    <row r="773" ht="15.75" customHeight="1">
      <c r="A773" s="36" t="s">
        <v>5835</v>
      </c>
      <c r="B773" s="43"/>
      <c r="C773" s="44"/>
      <c r="D773" s="47"/>
      <c r="E773" s="47"/>
      <c r="F773" s="39" t="str">
        <f t="shared" si="2"/>
        <v>PETUGAS.0772/SPK/SE/PPL/3172/2026</v>
      </c>
      <c r="G773" s="45"/>
      <c r="H773" s="39" t="str">
        <f>VLOOKUP(G773,'MITRA (REFERENSI)'!$A:$Z,16,FALSE)</f>
        <v>#N/A</v>
      </c>
      <c r="I773" s="39" t="str">
        <f>VLOOKUP(G773,'MITRA (REFERENSI)'!$A:$Z,25,FALSE)</f>
        <v>#N/A</v>
      </c>
      <c r="J773" s="38" t="str">
        <f>VLOOKUP(G773,'MITRA (REFERENSI)'!$A:$Z,26,FALSE)</f>
        <v>#N/A</v>
      </c>
      <c r="K773" s="38" t="str">
        <f>VLOOKUP(G773,'MITRA (REFERENSI)'!$A:$Z,15,FALSE)</f>
        <v>#N/A</v>
      </c>
      <c r="L773" s="38" t="str">
        <f>VLOOKUP(G773,'MITRA (REFERENSI)'!$A:$Z,15,FALSE)</f>
        <v>#N/A</v>
      </c>
      <c r="M773" s="38" t="str">
        <f>IF(B773=1,'KELAS (REFERENSI)'!M773,IF(B773=2,'KELAS (REFERENSI)'!M788,IF(B773=3,'KELAS (REFERENSI)'!M803,IF(B773=4,'KELAS (REFERENSI)'!M818,""))))</f>
        <v/>
      </c>
      <c r="N773" s="38" t="str">
        <f>IF(B773=1,'KELAS (REFERENSI)'!N773,IF(B773=2,'KELAS (REFERENSI)'!N788,IF(B773=3,'KELAS (REFERENSI)'!N803,IF(B773=4,'KELAS (REFERENSI)'!N818,""))))</f>
        <v/>
      </c>
      <c r="O773" s="38" t="str">
        <f>IF(B773=1,'KELAS (REFERENSI)'!O773,IF(B773=2,'KELAS (REFERENSI)'!O788,IF(B773=3,'KELAS (REFERENSI)'!O803,IF(B773=4,'KELAS (REFERENSI)'!O818,""))))</f>
        <v/>
      </c>
      <c r="P773" s="38" t="str">
        <f>IF(B773=1,'KELAS (REFERENSI)'!P773,IF(B773=2,'KELAS (REFERENSI)'!P788,IF(B773=3,'KELAS (REFERENSI)'!P803,IF(B773=4,'KELAS (REFERENSI)'!P818,""))))</f>
        <v/>
      </c>
      <c r="Q773" s="38" t="str">
        <f t="shared" si="4"/>
        <v>BPS Kota Jakarta Timur</v>
      </c>
      <c r="R773" s="38" t="str">
        <f t="shared" si="56"/>
        <v/>
      </c>
      <c r="S773" s="38" t="str">
        <f t="shared" ref="S773:T773" si="781">S772</f>
        <v>15 Juni sampai dengan 31 Agustus 2026</v>
      </c>
      <c r="T773" s="38" t="str">
        <f t="shared" si="781"/>
        <v>31 Agustus 2026</v>
      </c>
      <c r="U773" s="46"/>
      <c r="V773" s="46"/>
      <c r="W773" s="42"/>
      <c r="X773" s="42"/>
      <c r="Y773" s="42"/>
      <c r="Z773" s="42"/>
    </row>
    <row r="774" ht="15.75" customHeight="1">
      <c r="A774" s="36" t="s">
        <v>5836</v>
      </c>
      <c r="B774" s="43"/>
      <c r="C774" s="44"/>
      <c r="D774" s="47"/>
      <c r="E774" s="47"/>
      <c r="F774" s="39" t="str">
        <f t="shared" si="2"/>
        <v>PETUGAS.0773/SPK/SE/PPL/3172/2026</v>
      </c>
      <c r="G774" s="45"/>
      <c r="H774" s="39" t="str">
        <f>VLOOKUP(G774,'MITRA (REFERENSI)'!$A:$Z,16,FALSE)</f>
        <v>#N/A</v>
      </c>
      <c r="I774" s="39" t="str">
        <f>VLOOKUP(G774,'MITRA (REFERENSI)'!$A:$Z,25,FALSE)</f>
        <v>#N/A</v>
      </c>
      <c r="J774" s="38" t="str">
        <f>VLOOKUP(G774,'MITRA (REFERENSI)'!$A:$Z,26,FALSE)</f>
        <v>#N/A</v>
      </c>
      <c r="K774" s="38" t="str">
        <f>VLOOKUP(G774,'MITRA (REFERENSI)'!$A:$Z,15,FALSE)</f>
        <v>#N/A</v>
      </c>
      <c r="L774" s="38" t="str">
        <f>VLOOKUP(G774,'MITRA (REFERENSI)'!$A:$Z,15,FALSE)</f>
        <v>#N/A</v>
      </c>
      <c r="M774" s="38" t="str">
        <f>IF(B774=1,'KELAS (REFERENSI)'!M774,IF(B774=2,'KELAS (REFERENSI)'!M789,IF(B774=3,'KELAS (REFERENSI)'!M804,IF(B774=4,'KELAS (REFERENSI)'!M819,""))))</f>
        <v/>
      </c>
      <c r="N774" s="38" t="str">
        <f>IF(B774=1,'KELAS (REFERENSI)'!N774,IF(B774=2,'KELAS (REFERENSI)'!N789,IF(B774=3,'KELAS (REFERENSI)'!N804,IF(B774=4,'KELAS (REFERENSI)'!N819,""))))</f>
        <v/>
      </c>
      <c r="O774" s="38" t="str">
        <f>IF(B774=1,'KELAS (REFERENSI)'!O774,IF(B774=2,'KELAS (REFERENSI)'!O789,IF(B774=3,'KELAS (REFERENSI)'!O804,IF(B774=4,'KELAS (REFERENSI)'!O819,""))))</f>
        <v/>
      </c>
      <c r="P774" s="38" t="str">
        <f>IF(B774=1,'KELAS (REFERENSI)'!P774,IF(B774=2,'KELAS (REFERENSI)'!P789,IF(B774=3,'KELAS (REFERENSI)'!P804,IF(B774=4,'KELAS (REFERENSI)'!P819,""))))</f>
        <v/>
      </c>
      <c r="Q774" s="38" t="str">
        <f t="shared" si="4"/>
        <v>BPS Kota Jakarta Timur</v>
      </c>
      <c r="R774" s="38" t="str">
        <f t="shared" si="56"/>
        <v/>
      </c>
      <c r="S774" s="38" t="str">
        <f t="shared" ref="S774:T774" si="782">S773</f>
        <v>15 Juni sampai dengan 31 Agustus 2026</v>
      </c>
      <c r="T774" s="38" t="str">
        <f t="shared" si="782"/>
        <v>31 Agustus 2026</v>
      </c>
      <c r="U774" s="46"/>
      <c r="V774" s="46"/>
      <c r="W774" s="42"/>
      <c r="X774" s="42"/>
      <c r="Y774" s="42"/>
      <c r="Z774" s="42"/>
    </row>
    <row r="775" ht="15.75" customHeight="1">
      <c r="A775" s="36" t="s">
        <v>5837</v>
      </c>
      <c r="B775" s="43"/>
      <c r="C775" s="44"/>
      <c r="D775" s="47"/>
      <c r="E775" s="47"/>
      <c r="F775" s="39" t="str">
        <f t="shared" si="2"/>
        <v>PETUGAS.0774/SPK/SE/PPL/3172/2026</v>
      </c>
      <c r="G775" s="45"/>
      <c r="H775" s="39" t="str">
        <f>VLOOKUP(G775,'MITRA (REFERENSI)'!$A:$Z,16,FALSE)</f>
        <v>#N/A</v>
      </c>
      <c r="I775" s="39" t="str">
        <f>VLOOKUP(G775,'MITRA (REFERENSI)'!$A:$Z,25,FALSE)</f>
        <v>#N/A</v>
      </c>
      <c r="J775" s="38" t="str">
        <f>VLOOKUP(G775,'MITRA (REFERENSI)'!$A:$Z,26,FALSE)</f>
        <v>#N/A</v>
      </c>
      <c r="K775" s="38" t="str">
        <f>VLOOKUP(G775,'MITRA (REFERENSI)'!$A:$Z,15,FALSE)</f>
        <v>#N/A</v>
      </c>
      <c r="L775" s="38" t="str">
        <f>VLOOKUP(G775,'MITRA (REFERENSI)'!$A:$Z,15,FALSE)</f>
        <v>#N/A</v>
      </c>
      <c r="M775" s="38" t="str">
        <f>IF(B775=1,'KELAS (REFERENSI)'!M775,IF(B775=2,'KELAS (REFERENSI)'!M790,IF(B775=3,'KELAS (REFERENSI)'!M805,IF(B775=4,'KELAS (REFERENSI)'!M820,""))))</f>
        <v/>
      </c>
      <c r="N775" s="38" t="str">
        <f>IF(B775=1,'KELAS (REFERENSI)'!N775,IF(B775=2,'KELAS (REFERENSI)'!N790,IF(B775=3,'KELAS (REFERENSI)'!N805,IF(B775=4,'KELAS (REFERENSI)'!N820,""))))</f>
        <v/>
      </c>
      <c r="O775" s="38" t="str">
        <f>IF(B775=1,'KELAS (REFERENSI)'!O775,IF(B775=2,'KELAS (REFERENSI)'!O790,IF(B775=3,'KELAS (REFERENSI)'!O805,IF(B775=4,'KELAS (REFERENSI)'!O820,""))))</f>
        <v/>
      </c>
      <c r="P775" s="38" t="str">
        <f>IF(B775=1,'KELAS (REFERENSI)'!P775,IF(B775=2,'KELAS (REFERENSI)'!P790,IF(B775=3,'KELAS (REFERENSI)'!P805,IF(B775=4,'KELAS (REFERENSI)'!P820,""))))</f>
        <v/>
      </c>
      <c r="Q775" s="38" t="str">
        <f t="shared" si="4"/>
        <v>BPS Kota Jakarta Timur</v>
      </c>
      <c r="R775" s="38" t="str">
        <f t="shared" si="56"/>
        <v/>
      </c>
      <c r="S775" s="38" t="str">
        <f t="shared" ref="S775:T775" si="783">S774</f>
        <v>15 Juni sampai dengan 31 Agustus 2026</v>
      </c>
      <c r="T775" s="38" t="str">
        <f t="shared" si="783"/>
        <v>31 Agustus 2026</v>
      </c>
      <c r="U775" s="46"/>
      <c r="V775" s="46"/>
      <c r="W775" s="42"/>
      <c r="X775" s="42"/>
      <c r="Y775" s="42"/>
      <c r="Z775" s="42"/>
    </row>
    <row r="776" ht="15.75" customHeight="1">
      <c r="A776" s="36" t="s">
        <v>5838</v>
      </c>
      <c r="B776" s="43"/>
      <c r="C776" s="44"/>
      <c r="D776" s="47"/>
      <c r="E776" s="47"/>
      <c r="F776" s="39" t="str">
        <f t="shared" si="2"/>
        <v>PETUGAS.0775/SPK/SE/PPL/3172/2026</v>
      </c>
      <c r="G776" s="45"/>
      <c r="H776" s="39" t="str">
        <f>VLOOKUP(G776,'MITRA (REFERENSI)'!$A:$Z,16,FALSE)</f>
        <v>#N/A</v>
      </c>
      <c r="I776" s="39" t="str">
        <f>VLOOKUP(G776,'MITRA (REFERENSI)'!$A:$Z,25,FALSE)</f>
        <v>#N/A</v>
      </c>
      <c r="J776" s="38" t="str">
        <f>VLOOKUP(G776,'MITRA (REFERENSI)'!$A:$Z,26,FALSE)</f>
        <v>#N/A</v>
      </c>
      <c r="K776" s="38" t="str">
        <f>VLOOKUP(G776,'MITRA (REFERENSI)'!$A:$Z,15,FALSE)</f>
        <v>#N/A</v>
      </c>
      <c r="L776" s="38" t="str">
        <f>VLOOKUP(G776,'MITRA (REFERENSI)'!$A:$Z,15,FALSE)</f>
        <v>#N/A</v>
      </c>
      <c r="M776" s="38" t="str">
        <f>IF(B776=1,'KELAS (REFERENSI)'!M776,IF(B776=2,'KELAS (REFERENSI)'!M791,IF(B776=3,'KELAS (REFERENSI)'!M806,IF(B776=4,'KELAS (REFERENSI)'!M821,""))))</f>
        <v/>
      </c>
      <c r="N776" s="38" t="str">
        <f>IF(B776=1,'KELAS (REFERENSI)'!N776,IF(B776=2,'KELAS (REFERENSI)'!N791,IF(B776=3,'KELAS (REFERENSI)'!N806,IF(B776=4,'KELAS (REFERENSI)'!N821,""))))</f>
        <v/>
      </c>
      <c r="O776" s="38" t="str">
        <f>IF(B776=1,'KELAS (REFERENSI)'!O776,IF(B776=2,'KELAS (REFERENSI)'!O791,IF(B776=3,'KELAS (REFERENSI)'!O806,IF(B776=4,'KELAS (REFERENSI)'!O821,""))))</f>
        <v/>
      </c>
      <c r="P776" s="38" t="str">
        <f>IF(B776=1,'KELAS (REFERENSI)'!P776,IF(B776=2,'KELAS (REFERENSI)'!P791,IF(B776=3,'KELAS (REFERENSI)'!P806,IF(B776=4,'KELAS (REFERENSI)'!P821,""))))</f>
        <v/>
      </c>
      <c r="Q776" s="38" t="str">
        <f t="shared" si="4"/>
        <v>BPS Kota Jakarta Timur</v>
      </c>
      <c r="R776" s="38" t="str">
        <f t="shared" si="56"/>
        <v/>
      </c>
      <c r="S776" s="38" t="str">
        <f t="shared" ref="S776:T776" si="784">S775</f>
        <v>15 Juni sampai dengan 31 Agustus 2026</v>
      </c>
      <c r="T776" s="38" t="str">
        <f t="shared" si="784"/>
        <v>31 Agustus 2026</v>
      </c>
      <c r="U776" s="46"/>
      <c r="V776" s="46"/>
      <c r="W776" s="42"/>
      <c r="X776" s="42"/>
      <c r="Y776" s="42"/>
      <c r="Z776" s="42"/>
    </row>
    <row r="777" ht="15.75" customHeight="1">
      <c r="A777" s="36" t="s">
        <v>5839</v>
      </c>
      <c r="B777" s="43"/>
      <c r="C777" s="44"/>
      <c r="D777" s="47"/>
      <c r="E777" s="47"/>
      <c r="F777" s="39" t="str">
        <f t="shared" si="2"/>
        <v>PETUGAS.0776/SPK/SE/PPL/3172/2026</v>
      </c>
      <c r="G777" s="45"/>
      <c r="H777" s="39" t="str">
        <f>VLOOKUP(G777,'MITRA (REFERENSI)'!$A:$Z,16,FALSE)</f>
        <v>#N/A</v>
      </c>
      <c r="I777" s="39" t="str">
        <f>VLOOKUP(G777,'MITRA (REFERENSI)'!$A:$Z,25,FALSE)</f>
        <v>#N/A</v>
      </c>
      <c r="J777" s="38" t="str">
        <f>VLOOKUP(G777,'MITRA (REFERENSI)'!$A:$Z,26,FALSE)</f>
        <v>#N/A</v>
      </c>
      <c r="K777" s="38" t="str">
        <f>VLOOKUP(G777,'MITRA (REFERENSI)'!$A:$Z,15,FALSE)</f>
        <v>#N/A</v>
      </c>
      <c r="L777" s="38" t="str">
        <f>VLOOKUP(G777,'MITRA (REFERENSI)'!$A:$Z,15,FALSE)</f>
        <v>#N/A</v>
      </c>
      <c r="M777" s="38" t="str">
        <f>IF(B777=1,'KELAS (REFERENSI)'!M777,IF(B777=2,'KELAS (REFERENSI)'!M792,IF(B777=3,'KELAS (REFERENSI)'!M807,IF(B777=4,'KELAS (REFERENSI)'!M822,""))))</f>
        <v/>
      </c>
      <c r="N777" s="38" t="str">
        <f>IF(B777=1,'KELAS (REFERENSI)'!N777,IF(B777=2,'KELAS (REFERENSI)'!N792,IF(B777=3,'KELAS (REFERENSI)'!N807,IF(B777=4,'KELAS (REFERENSI)'!N822,""))))</f>
        <v/>
      </c>
      <c r="O777" s="38" t="str">
        <f>IF(B777=1,'KELAS (REFERENSI)'!O777,IF(B777=2,'KELAS (REFERENSI)'!O792,IF(B777=3,'KELAS (REFERENSI)'!O807,IF(B777=4,'KELAS (REFERENSI)'!O822,""))))</f>
        <v/>
      </c>
      <c r="P777" s="38" t="str">
        <f>IF(B777=1,'KELAS (REFERENSI)'!P777,IF(B777=2,'KELAS (REFERENSI)'!P792,IF(B777=3,'KELAS (REFERENSI)'!P807,IF(B777=4,'KELAS (REFERENSI)'!P822,""))))</f>
        <v/>
      </c>
      <c r="Q777" s="38" t="str">
        <f t="shared" si="4"/>
        <v>BPS Kota Jakarta Timur</v>
      </c>
      <c r="R777" s="38" t="str">
        <f t="shared" si="56"/>
        <v/>
      </c>
      <c r="S777" s="38" t="str">
        <f t="shared" ref="S777:T777" si="785">S776</f>
        <v>15 Juni sampai dengan 31 Agustus 2026</v>
      </c>
      <c r="T777" s="38" t="str">
        <f t="shared" si="785"/>
        <v>31 Agustus 2026</v>
      </c>
      <c r="U777" s="46"/>
      <c r="V777" s="46"/>
      <c r="W777" s="42"/>
      <c r="X777" s="42"/>
      <c r="Y777" s="42"/>
      <c r="Z777" s="42"/>
    </row>
    <row r="778" ht="15.75" customHeight="1">
      <c r="A778" s="36" t="s">
        <v>5840</v>
      </c>
      <c r="B778" s="43"/>
      <c r="C778" s="44"/>
      <c r="D778" s="47"/>
      <c r="E778" s="47"/>
      <c r="F778" s="39" t="str">
        <f t="shared" si="2"/>
        <v>PETUGAS.0777/SPK/SE/PPL/3172/2026</v>
      </c>
      <c r="G778" s="45"/>
      <c r="H778" s="39" t="str">
        <f>VLOOKUP(G778,'MITRA (REFERENSI)'!$A:$Z,16,FALSE)</f>
        <v>#N/A</v>
      </c>
      <c r="I778" s="39" t="str">
        <f>VLOOKUP(G778,'MITRA (REFERENSI)'!$A:$Z,25,FALSE)</f>
        <v>#N/A</v>
      </c>
      <c r="J778" s="38" t="str">
        <f>VLOOKUP(G778,'MITRA (REFERENSI)'!$A:$Z,26,FALSE)</f>
        <v>#N/A</v>
      </c>
      <c r="K778" s="38" t="str">
        <f>VLOOKUP(G778,'MITRA (REFERENSI)'!$A:$Z,15,FALSE)</f>
        <v>#N/A</v>
      </c>
      <c r="L778" s="38" t="str">
        <f>VLOOKUP(G778,'MITRA (REFERENSI)'!$A:$Z,15,FALSE)</f>
        <v>#N/A</v>
      </c>
      <c r="M778" s="38" t="str">
        <f>IF(B778=1,'KELAS (REFERENSI)'!M778,IF(B778=2,'KELAS (REFERENSI)'!M793,IF(B778=3,'KELAS (REFERENSI)'!M808,IF(B778=4,'KELAS (REFERENSI)'!M823,""))))</f>
        <v/>
      </c>
      <c r="N778" s="38" t="str">
        <f>IF(B778=1,'KELAS (REFERENSI)'!N778,IF(B778=2,'KELAS (REFERENSI)'!N793,IF(B778=3,'KELAS (REFERENSI)'!N808,IF(B778=4,'KELAS (REFERENSI)'!N823,""))))</f>
        <v/>
      </c>
      <c r="O778" s="38" t="str">
        <f>IF(B778=1,'KELAS (REFERENSI)'!O778,IF(B778=2,'KELAS (REFERENSI)'!O793,IF(B778=3,'KELAS (REFERENSI)'!O808,IF(B778=4,'KELAS (REFERENSI)'!O823,""))))</f>
        <v/>
      </c>
      <c r="P778" s="38" t="str">
        <f>IF(B778=1,'KELAS (REFERENSI)'!P778,IF(B778=2,'KELAS (REFERENSI)'!P793,IF(B778=3,'KELAS (REFERENSI)'!P808,IF(B778=4,'KELAS (REFERENSI)'!P823,""))))</f>
        <v/>
      </c>
      <c r="Q778" s="38" t="str">
        <f t="shared" si="4"/>
        <v>BPS Kota Jakarta Timur</v>
      </c>
      <c r="R778" s="38" t="str">
        <f t="shared" si="56"/>
        <v/>
      </c>
      <c r="S778" s="38" t="str">
        <f t="shared" ref="S778:T778" si="786">S777</f>
        <v>15 Juni sampai dengan 31 Agustus 2026</v>
      </c>
      <c r="T778" s="38" t="str">
        <f t="shared" si="786"/>
        <v>31 Agustus 2026</v>
      </c>
      <c r="U778" s="46"/>
      <c r="V778" s="46"/>
      <c r="W778" s="42"/>
      <c r="X778" s="42"/>
      <c r="Y778" s="42"/>
      <c r="Z778" s="42"/>
    </row>
    <row r="779" ht="15.75" customHeight="1">
      <c r="A779" s="36" t="s">
        <v>5841</v>
      </c>
      <c r="B779" s="43"/>
      <c r="C779" s="44"/>
      <c r="D779" s="47"/>
      <c r="E779" s="47"/>
      <c r="F779" s="39" t="str">
        <f t="shared" si="2"/>
        <v>PETUGAS.0778/SPK/SE/PPL/3172/2026</v>
      </c>
      <c r="G779" s="45"/>
      <c r="H779" s="39" t="str">
        <f>VLOOKUP(G779,'MITRA (REFERENSI)'!$A:$Z,16,FALSE)</f>
        <v>#N/A</v>
      </c>
      <c r="I779" s="39" t="str">
        <f>VLOOKUP(G779,'MITRA (REFERENSI)'!$A:$Z,25,FALSE)</f>
        <v>#N/A</v>
      </c>
      <c r="J779" s="38" t="str">
        <f>VLOOKUP(G779,'MITRA (REFERENSI)'!$A:$Z,26,FALSE)</f>
        <v>#N/A</v>
      </c>
      <c r="K779" s="38" t="str">
        <f>VLOOKUP(G779,'MITRA (REFERENSI)'!$A:$Z,15,FALSE)</f>
        <v>#N/A</v>
      </c>
      <c r="L779" s="38" t="str">
        <f>VLOOKUP(G779,'MITRA (REFERENSI)'!$A:$Z,15,FALSE)</f>
        <v>#N/A</v>
      </c>
      <c r="M779" s="38" t="str">
        <f>IF(B779=1,'KELAS (REFERENSI)'!M779,IF(B779=2,'KELAS (REFERENSI)'!M794,IF(B779=3,'KELAS (REFERENSI)'!M809,IF(B779=4,'KELAS (REFERENSI)'!M824,""))))</f>
        <v/>
      </c>
      <c r="N779" s="38" t="str">
        <f>IF(B779=1,'KELAS (REFERENSI)'!N779,IF(B779=2,'KELAS (REFERENSI)'!N794,IF(B779=3,'KELAS (REFERENSI)'!N809,IF(B779=4,'KELAS (REFERENSI)'!N824,""))))</f>
        <v/>
      </c>
      <c r="O779" s="38" t="str">
        <f>IF(B779=1,'KELAS (REFERENSI)'!O779,IF(B779=2,'KELAS (REFERENSI)'!O794,IF(B779=3,'KELAS (REFERENSI)'!O809,IF(B779=4,'KELAS (REFERENSI)'!O824,""))))</f>
        <v/>
      </c>
      <c r="P779" s="38" t="str">
        <f>IF(B779=1,'KELAS (REFERENSI)'!P779,IF(B779=2,'KELAS (REFERENSI)'!P794,IF(B779=3,'KELAS (REFERENSI)'!P809,IF(B779=4,'KELAS (REFERENSI)'!P824,""))))</f>
        <v/>
      </c>
      <c r="Q779" s="38" t="str">
        <f t="shared" si="4"/>
        <v>BPS Kota Jakarta Timur</v>
      </c>
      <c r="R779" s="38" t="str">
        <f t="shared" si="56"/>
        <v/>
      </c>
      <c r="S779" s="38" t="str">
        <f t="shared" ref="S779:T779" si="787">S778</f>
        <v>15 Juni sampai dengan 31 Agustus 2026</v>
      </c>
      <c r="T779" s="38" t="str">
        <f t="shared" si="787"/>
        <v>31 Agustus 2026</v>
      </c>
      <c r="U779" s="46"/>
      <c r="V779" s="46"/>
      <c r="W779" s="42"/>
      <c r="X779" s="42"/>
      <c r="Y779" s="42"/>
      <c r="Z779" s="42"/>
    </row>
    <row r="780" ht="15.75" customHeight="1">
      <c r="A780" s="36" t="s">
        <v>5842</v>
      </c>
      <c r="B780" s="43"/>
      <c r="C780" s="44"/>
      <c r="D780" s="47"/>
      <c r="E780" s="47"/>
      <c r="F780" s="39" t="str">
        <f t="shared" si="2"/>
        <v>PETUGAS.0779/SPK/SE/PPL/3172/2026</v>
      </c>
      <c r="G780" s="45"/>
      <c r="H780" s="39" t="str">
        <f>VLOOKUP(G780,'MITRA (REFERENSI)'!$A:$Z,16,FALSE)</f>
        <v>#N/A</v>
      </c>
      <c r="I780" s="39" t="str">
        <f>VLOOKUP(G780,'MITRA (REFERENSI)'!$A:$Z,25,FALSE)</f>
        <v>#N/A</v>
      </c>
      <c r="J780" s="38" t="str">
        <f>VLOOKUP(G780,'MITRA (REFERENSI)'!$A:$Z,26,FALSE)</f>
        <v>#N/A</v>
      </c>
      <c r="K780" s="38" t="str">
        <f>VLOOKUP(G780,'MITRA (REFERENSI)'!$A:$Z,15,FALSE)</f>
        <v>#N/A</v>
      </c>
      <c r="L780" s="38" t="str">
        <f>VLOOKUP(G780,'MITRA (REFERENSI)'!$A:$Z,15,FALSE)</f>
        <v>#N/A</v>
      </c>
      <c r="M780" s="38" t="str">
        <f>IF(B780=1,'KELAS (REFERENSI)'!M780,IF(B780=2,'KELAS (REFERENSI)'!M795,IF(B780=3,'KELAS (REFERENSI)'!M810,IF(B780=4,'KELAS (REFERENSI)'!M825,""))))</f>
        <v/>
      </c>
      <c r="N780" s="38" t="str">
        <f>IF(B780=1,'KELAS (REFERENSI)'!N780,IF(B780=2,'KELAS (REFERENSI)'!N795,IF(B780=3,'KELAS (REFERENSI)'!N810,IF(B780=4,'KELAS (REFERENSI)'!N825,""))))</f>
        <v/>
      </c>
      <c r="O780" s="38" t="str">
        <f>IF(B780=1,'KELAS (REFERENSI)'!O780,IF(B780=2,'KELAS (REFERENSI)'!O795,IF(B780=3,'KELAS (REFERENSI)'!O810,IF(B780=4,'KELAS (REFERENSI)'!O825,""))))</f>
        <v/>
      </c>
      <c r="P780" s="38" t="str">
        <f>IF(B780=1,'KELAS (REFERENSI)'!P780,IF(B780=2,'KELAS (REFERENSI)'!P795,IF(B780=3,'KELAS (REFERENSI)'!P810,IF(B780=4,'KELAS (REFERENSI)'!P825,""))))</f>
        <v/>
      </c>
      <c r="Q780" s="38" t="str">
        <f t="shared" si="4"/>
        <v>BPS Kota Jakarta Timur</v>
      </c>
      <c r="R780" s="38" t="str">
        <f t="shared" si="56"/>
        <v/>
      </c>
      <c r="S780" s="38" t="str">
        <f t="shared" ref="S780:T780" si="788">S779</f>
        <v>15 Juni sampai dengan 31 Agustus 2026</v>
      </c>
      <c r="T780" s="38" t="str">
        <f t="shared" si="788"/>
        <v>31 Agustus 2026</v>
      </c>
      <c r="U780" s="46"/>
      <c r="V780" s="46"/>
      <c r="W780" s="42"/>
      <c r="X780" s="42"/>
      <c r="Y780" s="42"/>
      <c r="Z780" s="42"/>
    </row>
    <row r="781" ht="15.75" customHeight="1">
      <c r="A781" s="36" t="s">
        <v>5843</v>
      </c>
      <c r="B781" s="43"/>
      <c r="C781" s="44"/>
      <c r="D781" s="47"/>
      <c r="E781" s="47"/>
      <c r="F781" s="39" t="str">
        <f t="shared" si="2"/>
        <v>PETUGAS.0780/SPK/SE/PPL/3172/2026</v>
      </c>
      <c r="G781" s="45"/>
      <c r="H781" s="39" t="str">
        <f>VLOOKUP(G781,'MITRA (REFERENSI)'!$A:$Z,16,FALSE)</f>
        <v>#N/A</v>
      </c>
      <c r="I781" s="39" t="str">
        <f>VLOOKUP(G781,'MITRA (REFERENSI)'!$A:$Z,25,FALSE)</f>
        <v>#N/A</v>
      </c>
      <c r="J781" s="38" t="str">
        <f>VLOOKUP(G781,'MITRA (REFERENSI)'!$A:$Z,26,FALSE)</f>
        <v>#N/A</v>
      </c>
      <c r="K781" s="38" t="str">
        <f>VLOOKUP(G781,'MITRA (REFERENSI)'!$A:$Z,15,FALSE)</f>
        <v>#N/A</v>
      </c>
      <c r="L781" s="38" t="str">
        <f>VLOOKUP(G781,'MITRA (REFERENSI)'!$A:$Z,15,FALSE)</f>
        <v>#N/A</v>
      </c>
      <c r="M781" s="38" t="str">
        <f>IF(B781=1,'KELAS (REFERENSI)'!M781,IF(B781=2,'KELAS (REFERENSI)'!M796,IF(B781=3,'KELAS (REFERENSI)'!M811,IF(B781=4,'KELAS (REFERENSI)'!M826,""))))</f>
        <v/>
      </c>
      <c r="N781" s="38" t="str">
        <f>IF(B781=1,'KELAS (REFERENSI)'!N781,IF(B781=2,'KELAS (REFERENSI)'!N796,IF(B781=3,'KELAS (REFERENSI)'!N811,IF(B781=4,'KELAS (REFERENSI)'!N826,""))))</f>
        <v/>
      </c>
      <c r="O781" s="38" t="str">
        <f>IF(B781=1,'KELAS (REFERENSI)'!O781,IF(B781=2,'KELAS (REFERENSI)'!O796,IF(B781=3,'KELAS (REFERENSI)'!O811,IF(B781=4,'KELAS (REFERENSI)'!O826,""))))</f>
        <v/>
      </c>
      <c r="P781" s="38" t="str">
        <f>IF(B781=1,'KELAS (REFERENSI)'!P781,IF(B781=2,'KELAS (REFERENSI)'!P796,IF(B781=3,'KELAS (REFERENSI)'!P811,IF(B781=4,'KELAS (REFERENSI)'!P826,""))))</f>
        <v/>
      </c>
      <c r="Q781" s="38" t="str">
        <f t="shared" si="4"/>
        <v>BPS Kota Jakarta Timur</v>
      </c>
      <c r="R781" s="38" t="str">
        <f t="shared" si="56"/>
        <v/>
      </c>
      <c r="S781" s="38" t="str">
        <f t="shared" ref="S781:T781" si="789">S780</f>
        <v>15 Juni sampai dengan 31 Agustus 2026</v>
      </c>
      <c r="T781" s="38" t="str">
        <f t="shared" si="789"/>
        <v>31 Agustus 2026</v>
      </c>
      <c r="U781" s="46"/>
      <c r="V781" s="46"/>
      <c r="W781" s="42"/>
      <c r="X781" s="42"/>
      <c r="Y781" s="42"/>
      <c r="Z781" s="42"/>
    </row>
    <row r="782" ht="15.75" customHeight="1">
      <c r="A782" s="36" t="s">
        <v>5844</v>
      </c>
      <c r="B782" s="43"/>
      <c r="C782" s="44"/>
      <c r="D782" s="47"/>
      <c r="E782" s="47"/>
      <c r="F782" s="39" t="str">
        <f t="shared" si="2"/>
        <v>PETUGAS.0781/SPK/SE/PPL/3172/2026</v>
      </c>
      <c r="G782" s="45"/>
      <c r="H782" s="39" t="str">
        <f>VLOOKUP(G782,'MITRA (REFERENSI)'!$A:$Z,16,FALSE)</f>
        <v>#N/A</v>
      </c>
      <c r="I782" s="39" t="str">
        <f>VLOOKUP(G782,'MITRA (REFERENSI)'!$A:$Z,25,FALSE)</f>
        <v>#N/A</v>
      </c>
      <c r="J782" s="38" t="str">
        <f>VLOOKUP(G782,'MITRA (REFERENSI)'!$A:$Z,26,FALSE)</f>
        <v>#N/A</v>
      </c>
      <c r="K782" s="38" t="str">
        <f>VLOOKUP(G782,'MITRA (REFERENSI)'!$A:$Z,15,FALSE)</f>
        <v>#N/A</v>
      </c>
      <c r="L782" s="38" t="str">
        <f>VLOOKUP(G782,'MITRA (REFERENSI)'!$A:$Z,15,FALSE)</f>
        <v>#N/A</v>
      </c>
      <c r="M782" s="38" t="str">
        <f>IF(B782=1,'KELAS (REFERENSI)'!M782,IF(B782=2,'KELAS (REFERENSI)'!M797,IF(B782=3,'KELAS (REFERENSI)'!M812,IF(B782=4,'KELAS (REFERENSI)'!M827,""))))</f>
        <v/>
      </c>
      <c r="N782" s="38" t="str">
        <f>IF(B782=1,'KELAS (REFERENSI)'!N782,IF(B782=2,'KELAS (REFERENSI)'!N797,IF(B782=3,'KELAS (REFERENSI)'!N812,IF(B782=4,'KELAS (REFERENSI)'!N827,""))))</f>
        <v/>
      </c>
      <c r="O782" s="38" t="str">
        <f>IF(B782=1,'KELAS (REFERENSI)'!O782,IF(B782=2,'KELAS (REFERENSI)'!O797,IF(B782=3,'KELAS (REFERENSI)'!O812,IF(B782=4,'KELAS (REFERENSI)'!O827,""))))</f>
        <v/>
      </c>
      <c r="P782" s="38" t="str">
        <f>IF(B782=1,'KELAS (REFERENSI)'!P782,IF(B782=2,'KELAS (REFERENSI)'!P797,IF(B782=3,'KELAS (REFERENSI)'!P812,IF(B782=4,'KELAS (REFERENSI)'!P827,""))))</f>
        <v/>
      </c>
      <c r="Q782" s="38" t="str">
        <f t="shared" si="4"/>
        <v>BPS Kota Jakarta Timur</v>
      </c>
      <c r="R782" s="38" t="str">
        <f t="shared" si="56"/>
        <v/>
      </c>
      <c r="S782" s="38" t="str">
        <f t="shared" ref="S782:T782" si="790">S781</f>
        <v>15 Juni sampai dengan 31 Agustus 2026</v>
      </c>
      <c r="T782" s="38" t="str">
        <f t="shared" si="790"/>
        <v>31 Agustus 2026</v>
      </c>
      <c r="U782" s="46"/>
      <c r="V782" s="46"/>
      <c r="W782" s="42"/>
      <c r="X782" s="42"/>
      <c r="Y782" s="42"/>
      <c r="Z782" s="42"/>
    </row>
    <row r="783" ht="15.75" customHeight="1">
      <c r="A783" s="36" t="s">
        <v>5845</v>
      </c>
      <c r="B783" s="43"/>
      <c r="C783" s="44"/>
      <c r="D783" s="47"/>
      <c r="E783" s="47"/>
      <c r="F783" s="39" t="str">
        <f t="shared" si="2"/>
        <v>PETUGAS.0782/SPK/SE/PPL/3172/2026</v>
      </c>
      <c r="G783" s="45"/>
      <c r="H783" s="39" t="str">
        <f>VLOOKUP(G783,'MITRA (REFERENSI)'!$A:$Z,16,FALSE)</f>
        <v>#N/A</v>
      </c>
      <c r="I783" s="39" t="str">
        <f>VLOOKUP(G783,'MITRA (REFERENSI)'!$A:$Z,25,FALSE)</f>
        <v>#N/A</v>
      </c>
      <c r="J783" s="38" t="str">
        <f>VLOOKUP(G783,'MITRA (REFERENSI)'!$A:$Z,26,FALSE)</f>
        <v>#N/A</v>
      </c>
      <c r="K783" s="38" t="str">
        <f>VLOOKUP(G783,'MITRA (REFERENSI)'!$A:$Z,15,FALSE)</f>
        <v>#N/A</v>
      </c>
      <c r="L783" s="38" t="str">
        <f>VLOOKUP(G783,'MITRA (REFERENSI)'!$A:$Z,15,FALSE)</f>
        <v>#N/A</v>
      </c>
      <c r="M783" s="38" t="str">
        <f>IF(B783=1,'KELAS (REFERENSI)'!M783,IF(B783=2,'KELAS (REFERENSI)'!M798,IF(B783=3,'KELAS (REFERENSI)'!M813,IF(B783=4,'KELAS (REFERENSI)'!M828,""))))</f>
        <v/>
      </c>
      <c r="N783" s="38" t="str">
        <f>IF(B783=1,'KELAS (REFERENSI)'!N783,IF(B783=2,'KELAS (REFERENSI)'!N798,IF(B783=3,'KELAS (REFERENSI)'!N813,IF(B783=4,'KELAS (REFERENSI)'!N828,""))))</f>
        <v/>
      </c>
      <c r="O783" s="38" t="str">
        <f>IF(B783=1,'KELAS (REFERENSI)'!O783,IF(B783=2,'KELAS (REFERENSI)'!O798,IF(B783=3,'KELAS (REFERENSI)'!O813,IF(B783=4,'KELAS (REFERENSI)'!O828,""))))</f>
        <v/>
      </c>
      <c r="P783" s="38" t="str">
        <f>IF(B783=1,'KELAS (REFERENSI)'!P783,IF(B783=2,'KELAS (REFERENSI)'!P798,IF(B783=3,'KELAS (REFERENSI)'!P813,IF(B783=4,'KELAS (REFERENSI)'!P828,""))))</f>
        <v/>
      </c>
      <c r="Q783" s="38" t="str">
        <f t="shared" si="4"/>
        <v>BPS Kota Jakarta Timur</v>
      </c>
      <c r="R783" s="38" t="str">
        <f t="shared" si="56"/>
        <v/>
      </c>
      <c r="S783" s="38" t="str">
        <f t="shared" ref="S783:T783" si="791">S782</f>
        <v>15 Juni sampai dengan 31 Agustus 2026</v>
      </c>
      <c r="T783" s="38" t="str">
        <f t="shared" si="791"/>
        <v>31 Agustus 2026</v>
      </c>
      <c r="U783" s="46"/>
      <c r="V783" s="46"/>
      <c r="W783" s="42"/>
      <c r="X783" s="42"/>
      <c r="Y783" s="42"/>
      <c r="Z783" s="42"/>
    </row>
    <row r="784" ht="15.75" customHeight="1">
      <c r="A784" s="36" t="s">
        <v>5846</v>
      </c>
      <c r="B784" s="43"/>
      <c r="C784" s="44"/>
      <c r="D784" s="47"/>
      <c r="E784" s="47"/>
      <c r="F784" s="39" t="str">
        <f t="shared" si="2"/>
        <v>PETUGAS.0783/SPK/SE/PPL/3172/2026</v>
      </c>
      <c r="G784" s="45"/>
      <c r="H784" s="39" t="str">
        <f>VLOOKUP(G784,'MITRA (REFERENSI)'!$A:$Z,16,FALSE)</f>
        <v>#N/A</v>
      </c>
      <c r="I784" s="39" t="str">
        <f>VLOOKUP(G784,'MITRA (REFERENSI)'!$A:$Z,25,FALSE)</f>
        <v>#N/A</v>
      </c>
      <c r="J784" s="38" t="str">
        <f>VLOOKUP(G784,'MITRA (REFERENSI)'!$A:$Z,26,FALSE)</f>
        <v>#N/A</v>
      </c>
      <c r="K784" s="38" t="str">
        <f>VLOOKUP(G784,'MITRA (REFERENSI)'!$A:$Z,15,FALSE)</f>
        <v>#N/A</v>
      </c>
      <c r="L784" s="38" t="str">
        <f>VLOOKUP(G784,'MITRA (REFERENSI)'!$A:$Z,15,FALSE)</f>
        <v>#N/A</v>
      </c>
      <c r="M784" s="38" t="str">
        <f>IF(B784=1,'KELAS (REFERENSI)'!M784,IF(B784=2,'KELAS (REFERENSI)'!M799,IF(B784=3,'KELAS (REFERENSI)'!M814,IF(B784=4,'KELAS (REFERENSI)'!M829,""))))</f>
        <v/>
      </c>
      <c r="N784" s="38" t="str">
        <f>IF(B784=1,'KELAS (REFERENSI)'!N784,IF(B784=2,'KELAS (REFERENSI)'!N799,IF(B784=3,'KELAS (REFERENSI)'!N814,IF(B784=4,'KELAS (REFERENSI)'!N829,""))))</f>
        <v/>
      </c>
      <c r="O784" s="38" t="str">
        <f>IF(B784=1,'KELAS (REFERENSI)'!O784,IF(B784=2,'KELAS (REFERENSI)'!O799,IF(B784=3,'KELAS (REFERENSI)'!O814,IF(B784=4,'KELAS (REFERENSI)'!O829,""))))</f>
        <v/>
      </c>
      <c r="P784" s="38" t="str">
        <f>IF(B784=1,'KELAS (REFERENSI)'!P784,IF(B784=2,'KELAS (REFERENSI)'!P799,IF(B784=3,'KELAS (REFERENSI)'!P814,IF(B784=4,'KELAS (REFERENSI)'!P829,""))))</f>
        <v/>
      </c>
      <c r="Q784" s="38" t="str">
        <f t="shared" si="4"/>
        <v>BPS Kota Jakarta Timur</v>
      </c>
      <c r="R784" s="38" t="str">
        <f t="shared" si="56"/>
        <v/>
      </c>
      <c r="S784" s="38" t="str">
        <f t="shared" ref="S784:T784" si="792">S783</f>
        <v>15 Juni sampai dengan 31 Agustus 2026</v>
      </c>
      <c r="T784" s="38" t="str">
        <f t="shared" si="792"/>
        <v>31 Agustus 2026</v>
      </c>
      <c r="U784" s="46"/>
      <c r="V784" s="46"/>
      <c r="W784" s="42"/>
      <c r="X784" s="42"/>
      <c r="Y784" s="42"/>
      <c r="Z784" s="42"/>
    </row>
    <row r="785" ht="15.75" customHeight="1">
      <c r="A785" s="36" t="s">
        <v>5847</v>
      </c>
      <c r="B785" s="43"/>
      <c r="C785" s="44"/>
      <c r="D785" s="47"/>
      <c r="E785" s="47"/>
      <c r="F785" s="39" t="str">
        <f t="shared" si="2"/>
        <v>PETUGAS.0784/SPK/SE/PPL/3172/2026</v>
      </c>
      <c r="G785" s="45"/>
      <c r="H785" s="39" t="str">
        <f>VLOOKUP(G785,'MITRA (REFERENSI)'!$A:$Z,16,FALSE)</f>
        <v>#N/A</v>
      </c>
      <c r="I785" s="39" t="str">
        <f>VLOOKUP(G785,'MITRA (REFERENSI)'!$A:$Z,25,FALSE)</f>
        <v>#N/A</v>
      </c>
      <c r="J785" s="38" t="str">
        <f>VLOOKUP(G785,'MITRA (REFERENSI)'!$A:$Z,26,FALSE)</f>
        <v>#N/A</v>
      </c>
      <c r="K785" s="38" t="str">
        <f>VLOOKUP(G785,'MITRA (REFERENSI)'!$A:$Z,15,FALSE)</f>
        <v>#N/A</v>
      </c>
      <c r="L785" s="38" t="str">
        <f>VLOOKUP(G785,'MITRA (REFERENSI)'!$A:$Z,15,FALSE)</f>
        <v>#N/A</v>
      </c>
      <c r="M785" s="38" t="str">
        <f>IF(B785=1,'KELAS (REFERENSI)'!M785,IF(B785=2,'KELAS (REFERENSI)'!M800,IF(B785=3,'KELAS (REFERENSI)'!M815,IF(B785=4,'KELAS (REFERENSI)'!M830,""))))</f>
        <v/>
      </c>
      <c r="N785" s="38" t="str">
        <f>IF(B785=1,'KELAS (REFERENSI)'!N785,IF(B785=2,'KELAS (REFERENSI)'!N800,IF(B785=3,'KELAS (REFERENSI)'!N815,IF(B785=4,'KELAS (REFERENSI)'!N830,""))))</f>
        <v/>
      </c>
      <c r="O785" s="38" t="str">
        <f>IF(B785=1,'KELAS (REFERENSI)'!O785,IF(B785=2,'KELAS (REFERENSI)'!O800,IF(B785=3,'KELAS (REFERENSI)'!O815,IF(B785=4,'KELAS (REFERENSI)'!O830,""))))</f>
        <v/>
      </c>
      <c r="P785" s="38" t="str">
        <f>IF(B785=1,'KELAS (REFERENSI)'!P785,IF(B785=2,'KELAS (REFERENSI)'!P800,IF(B785=3,'KELAS (REFERENSI)'!P815,IF(B785=4,'KELAS (REFERENSI)'!P830,""))))</f>
        <v/>
      </c>
      <c r="Q785" s="38" t="str">
        <f t="shared" si="4"/>
        <v>BPS Kota Jakarta Timur</v>
      </c>
      <c r="R785" s="38" t="str">
        <f t="shared" si="56"/>
        <v/>
      </c>
      <c r="S785" s="38" t="str">
        <f t="shared" ref="S785:T785" si="793">S784</f>
        <v>15 Juni sampai dengan 31 Agustus 2026</v>
      </c>
      <c r="T785" s="38" t="str">
        <f t="shared" si="793"/>
        <v>31 Agustus 2026</v>
      </c>
      <c r="U785" s="46"/>
      <c r="V785" s="46"/>
      <c r="W785" s="42"/>
      <c r="X785" s="42"/>
      <c r="Y785" s="42"/>
      <c r="Z785" s="42"/>
    </row>
    <row r="786" ht="15.75" customHeight="1">
      <c r="A786" s="36" t="s">
        <v>5848</v>
      </c>
      <c r="B786" s="43"/>
      <c r="C786" s="44"/>
      <c r="D786" s="47"/>
      <c r="E786" s="47"/>
      <c r="F786" s="39" t="str">
        <f t="shared" si="2"/>
        <v>PETUGAS.0785/SPK/SE/PPL/3172/2026</v>
      </c>
      <c r="G786" s="45"/>
      <c r="H786" s="39" t="str">
        <f>VLOOKUP(G786,'MITRA (REFERENSI)'!$A:$Z,16,FALSE)</f>
        <v>#N/A</v>
      </c>
      <c r="I786" s="39" t="str">
        <f>VLOOKUP(G786,'MITRA (REFERENSI)'!$A:$Z,25,FALSE)</f>
        <v>#N/A</v>
      </c>
      <c r="J786" s="38" t="str">
        <f>VLOOKUP(G786,'MITRA (REFERENSI)'!$A:$Z,26,FALSE)</f>
        <v>#N/A</v>
      </c>
      <c r="K786" s="38" t="str">
        <f>VLOOKUP(G786,'MITRA (REFERENSI)'!$A:$Z,15,FALSE)</f>
        <v>#N/A</v>
      </c>
      <c r="L786" s="38" t="str">
        <f>VLOOKUP(G786,'MITRA (REFERENSI)'!$A:$Z,15,FALSE)</f>
        <v>#N/A</v>
      </c>
      <c r="M786" s="38" t="str">
        <f>IF(B786=1,'KELAS (REFERENSI)'!M786,IF(B786=2,'KELAS (REFERENSI)'!M801,IF(B786=3,'KELAS (REFERENSI)'!M816,IF(B786=4,'KELAS (REFERENSI)'!M831,""))))</f>
        <v/>
      </c>
      <c r="N786" s="38" t="str">
        <f>IF(B786=1,'KELAS (REFERENSI)'!N786,IF(B786=2,'KELAS (REFERENSI)'!N801,IF(B786=3,'KELAS (REFERENSI)'!N816,IF(B786=4,'KELAS (REFERENSI)'!N831,""))))</f>
        <v/>
      </c>
      <c r="O786" s="38" t="str">
        <f>IF(B786=1,'KELAS (REFERENSI)'!O786,IF(B786=2,'KELAS (REFERENSI)'!O801,IF(B786=3,'KELAS (REFERENSI)'!O816,IF(B786=4,'KELAS (REFERENSI)'!O831,""))))</f>
        <v/>
      </c>
      <c r="P786" s="38" t="str">
        <f>IF(B786=1,'KELAS (REFERENSI)'!P786,IF(B786=2,'KELAS (REFERENSI)'!P801,IF(B786=3,'KELAS (REFERENSI)'!P816,IF(B786=4,'KELAS (REFERENSI)'!P831,""))))</f>
        <v/>
      </c>
      <c r="Q786" s="38" t="str">
        <f t="shared" si="4"/>
        <v>BPS Kota Jakarta Timur</v>
      </c>
      <c r="R786" s="38" t="str">
        <f t="shared" si="56"/>
        <v/>
      </c>
      <c r="S786" s="38" t="str">
        <f t="shared" ref="S786:T786" si="794">S785</f>
        <v>15 Juni sampai dengan 31 Agustus 2026</v>
      </c>
      <c r="T786" s="38" t="str">
        <f t="shared" si="794"/>
        <v>31 Agustus 2026</v>
      </c>
      <c r="U786" s="46"/>
      <c r="V786" s="46"/>
      <c r="W786" s="42"/>
      <c r="X786" s="42"/>
      <c r="Y786" s="42"/>
      <c r="Z786" s="42"/>
    </row>
    <row r="787" ht="15.75" customHeight="1">
      <c r="A787" s="36" t="s">
        <v>5849</v>
      </c>
      <c r="B787" s="43"/>
      <c r="C787" s="44"/>
      <c r="D787" s="47"/>
      <c r="E787" s="47"/>
      <c r="F787" s="39" t="str">
        <f t="shared" si="2"/>
        <v>PETUGAS.0786/SPK/SE/PPL/3172/2026</v>
      </c>
      <c r="G787" s="45"/>
      <c r="H787" s="39" t="str">
        <f>VLOOKUP(G787,'MITRA (REFERENSI)'!$A:$Z,16,FALSE)</f>
        <v>#N/A</v>
      </c>
      <c r="I787" s="39" t="str">
        <f>VLOOKUP(G787,'MITRA (REFERENSI)'!$A:$Z,25,FALSE)</f>
        <v>#N/A</v>
      </c>
      <c r="J787" s="38" t="str">
        <f>VLOOKUP(G787,'MITRA (REFERENSI)'!$A:$Z,26,FALSE)</f>
        <v>#N/A</v>
      </c>
      <c r="K787" s="38" t="str">
        <f>VLOOKUP(G787,'MITRA (REFERENSI)'!$A:$Z,15,FALSE)</f>
        <v>#N/A</v>
      </c>
      <c r="L787" s="38" t="str">
        <f>VLOOKUP(G787,'MITRA (REFERENSI)'!$A:$Z,15,FALSE)</f>
        <v>#N/A</v>
      </c>
      <c r="M787" s="38" t="str">
        <f>IF(B787=1,'KELAS (REFERENSI)'!M787,IF(B787=2,'KELAS (REFERENSI)'!M802,IF(B787=3,'KELAS (REFERENSI)'!M817,IF(B787=4,'KELAS (REFERENSI)'!M832,""))))</f>
        <v/>
      </c>
      <c r="N787" s="38" t="str">
        <f>IF(B787=1,'KELAS (REFERENSI)'!N787,IF(B787=2,'KELAS (REFERENSI)'!N802,IF(B787=3,'KELAS (REFERENSI)'!N817,IF(B787=4,'KELAS (REFERENSI)'!N832,""))))</f>
        <v/>
      </c>
      <c r="O787" s="38" t="str">
        <f>IF(B787=1,'KELAS (REFERENSI)'!O787,IF(B787=2,'KELAS (REFERENSI)'!O802,IF(B787=3,'KELAS (REFERENSI)'!O817,IF(B787=4,'KELAS (REFERENSI)'!O832,""))))</f>
        <v/>
      </c>
      <c r="P787" s="38" t="str">
        <f>IF(B787=1,'KELAS (REFERENSI)'!P787,IF(B787=2,'KELAS (REFERENSI)'!P802,IF(B787=3,'KELAS (REFERENSI)'!P817,IF(B787=4,'KELAS (REFERENSI)'!P832,""))))</f>
        <v/>
      </c>
      <c r="Q787" s="38" t="str">
        <f t="shared" si="4"/>
        <v>BPS Kota Jakarta Timur</v>
      </c>
      <c r="R787" s="38" t="str">
        <f t="shared" si="56"/>
        <v/>
      </c>
      <c r="S787" s="38" t="str">
        <f t="shared" ref="S787:T787" si="795">S786</f>
        <v>15 Juni sampai dengan 31 Agustus 2026</v>
      </c>
      <c r="T787" s="38" t="str">
        <f t="shared" si="795"/>
        <v>31 Agustus 2026</v>
      </c>
      <c r="U787" s="46"/>
      <c r="V787" s="46"/>
      <c r="W787" s="42"/>
      <c r="X787" s="42"/>
      <c r="Y787" s="42"/>
      <c r="Z787" s="42"/>
    </row>
    <row r="788" ht="15.75" customHeight="1">
      <c r="A788" s="36" t="s">
        <v>5850</v>
      </c>
      <c r="B788" s="43"/>
      <c r="C788" s="44"/>
      <c r="D788" s="47"/>
      <c r="E788" s="47"/>
      <c r="F788" s="39" t="str">
        <f t="shared" si="2"/>
        <v>PETUGAS.0787/SPK/SE/PPL/3172/2026</v>
      </c>
      <c r="G788" s="45"/>
      <c r="H788" s="39" t="str">
        <f>VLOOKUP(G788,'MITRA (REFERENSI)'!$A:$Z,16,FALSE)</f>
        <v>#N/A</v>
      </c>
      <c r="I788" s="39" t="str">
        <f>VLOOKUP(G788,'MITRA (REFERENSI)'!$A:$Z,25,FALSE)</f>
        <v>#N/A</v>
      </c>
      <c r="J788" s="38" t="str">
        <f>VLOOKUP(G788,'MITRA (REFERENSI)'!$A:$Z,26,FALSE)</f>
        <v>#N/A</v>
      </c>
      <c r="K788" s="38" t="str">
        <f>VLOOKUP(G788,'MITRA (REFERENSI)'!$A:$Z,15,FALSE)</f>
        <v>#N/A</v>
      </c>
      <c r="L788" s="38" t="str">
        <f>VLOOKUP(G788,'MITRA (REFERENSI)'!$A:$Z,15,FALSE)</f>
        <v>#N/A</v>
      </c>
      <c r="M788" s="38" t="str">
        <f>IF(B788=1,'KELAS (REFERENSI)'!M788,IF(B788=2,'KELAS (REFERENSI)'!M803,IF(B788=3,'KELAS (REFERENSI)'!M818,IF(B788=4,'KELAS (REFERENSI)'!M833,""))))</f>
        <v/>
      </c>
      <c r="N788" s="38" t="str">
        <f>IF(B788=1,'KELAS (REFERENSI)'!N788,IF(B788=2,'KELAS (REFERENSI)'!N803,IF(B788=3,'KELAS (REFERENSI)'!N818,IF(B788=4,'KELAS (REFERENSI)'!N833,""))))</f>
        <v/>
      </c>
      <c r="O788" s="38" t="str">
        <f>IF(B788=1,'KELAS (REFERENSI)'!O788,IF(B788=2,'KELAS (REFERENSI)'!O803,IF(B788=3,'KELAS (REFERENSI)'!O818,IF(B788=4,'KELAS (REFERENSI)'!O833,""))))</f>
        <v/>
      </c>
      <c r="P788" s="38" t="str">
        <f>IF(B788=1,'KELAS (REFERENSI)'!P788,IF(B788=2,'KELAS (REFERENSI)'!P803,IF(B788=3,'KELAS (REFERENSI)'!P818,IF(B788=4,'KELAS (REFERENSI)'!P833,""))))</f>
        <v/>
      </c>
      <c r="Q788" s="38" t="str">
        <f t="shared" si="4"/>
        <v>BPS Kota Jakarta Timur</v>
      </c>
      <c r="R788" s="38" t="str">
        <f t="shared" si="56"/>
        <v/>
      </c>
      <c r="S788" s="38" t="str">
        <f t="shared" ref="S788:T788" si="796">S787</f>
        <v>15 Juni sampai dengan 31 Agustus 2026</v>
      </c>
      <c r="T788" s="38" t="str">
        <f t="shared" si="796"/>
        <v>31 Agustus 2026</v>
      </c>
      <c r="U788" s="46"/>
      <c r="V788" s="46"/>
      <c r="W788" s="42"/>
      <c r="X788" s="42"/>
      <c r="Y788" s="42"/>
      <c r="Z788" s="42"/>
    </row>
    <row r="789" ht="15.75" customHeight="1">
      <c r="A789" s="36" t="s">
        <v>5851</v>
      </c>
      <c r="B789" s="43"/>
      <c r="C789" s="44"/>
      <c r="D789" s="47"/>
      <c r="E789" s="47"/>
      <c r="F789" s="39" t="str">
        <f t="shared" si="2"/>
        <v>PETUGAS.0788/SPK/SE/PPL/3172/2026</v>
      </c>
      <c r="G789" s="45"/>
      <c r="H789" s="39" t="str">
        <f>VLOOKUP(G789,'MITRA (REFERENSI)'!$A:$Z,16,FALSE)</f>
        <v>#N/A</v>
      </c>
      <c r="I789" s="39" t="str">
        <f>VLOOKUP(G789,'MITRA (REFERENSI)'!$A:$Z,25,FALSE)</f>
        <v>#N/A</v>
      </c>
      <c r="J789" s="38" t="str">
        <f>VLOOKUP(G789,'MITRA (REFERENSI)'!$A:$Z,26,FALSE)</f>
        <v>#N/A</v>
      </c>
      <c r="K789" s="38" t="str">
        <f>VLOOKUP(G789,'MITRA (REFERENSI)'!$A:$Z,15,FALSE)</f>
        <v>#N/A</v>
      </c>
      <c r="L789" s="38" t="str">
        <f>VLOOKUP(G789,'MITRA (REFERENSI)'!$A:$Z,15,FALSE)</f>
        <v>#N/A</v>
      </c>
      <c r="M789" s="38" t="str">
        <f>IF(B789=1,'KELAS (REFERENSI)'!M789,IF(B789=2,'KELAS (REFERENSI)'!M804,IF(B789=3,'KELAS (REFERENSI)'!M819,IF(B789=4,'KELAS (REFERENSI)'!M834,""))))</f>
        <v/>
      </c>
      <c r="N789" s="38" t="str">
        <f>IF(B789=1,'KELAS (REFERENSI)'!N789,IF(B789=2,'KELAS (REFERENSI)'!N804,IF(B789=3,'KELAS (REFERENSI)'!N819,IF(B789=4,'KELAS (REFERENSI)'!N834,""))))</f>
        <v/>
      </c>
      <c r="O789" s="38" t="str">
        <f>IF(B789=1,'KELAS (REFERENSI)'!O789,IF(B789=2,'KELAS (REFERENSI)'!O804,IF(B789=3,'KELAS (REFERENSI)'!O819,IF(B789=4,'KELAS (REFERENSI)'!O834,""))))</f>
        <v/>
      </c>
      <c r="P789" s="38" t="str">
        <f>IF(B789=1,'KELAS (REFERENSI)'!P789,IF(B789=2,'KELAS (REFERENSI)'!P804,IF(B789=3,'KELAS (REFERENSI)'!P819,IF(B789=4,'KELAS (REFERENSI)'!P834,""))))</f>
        <v/>
      </c>
      <c r="Q789" s="38" t="str">
        <f t="shared" si="4"/>
        <v>BPS Kota Jakarta Timur</v>
      </c>
      <c r="R789" s="38" t="str">
        <f t="shared" si="56"/>
        <v/>
      </c>
      <c r="S789" s="38" t="str">
        <f t="shared" ref="S789:T789" si="797">S788</f>
        <v>15 Juni sampai dengan 31 Agustus 2026</v>
      </c>
      <c r="T789" s="38" t="str">
        <f t="shared" si="797"/>
        <v>31 Agustus 2026</v>
      </c>
      <c r="U789" s="46"/>
      <c r="V789" s="46"/>
      <c r="W789" s="42"/>
      <c r="X789" s="42"/>
      <c r="Y789" s="42"/>
      <c r="Z789" s="42"/>
    </row>
    <row r="790" ht="15.75" customHeight="1">
      <c r="A790" s="36" t="s">
        <v>5852</v>
      </c>
      <c r="B790" s="43"/>
      <c r="C790" s="44"/>
      <c r="D790" s="47"/>
      <c r="E790" s="47"/>
      <c r="F790" s="39" t="str">
        <f t="shared" si="2"/>
        <v>PETUGAS.0789/SPK/SE/PPL/3172/2026</v>
      </c>
      <c r="G790" s="45"/>
      <c r="H790" s="39" t="str">
        <f>VLOOKUP(G790,'MITRA (REFERENSI)'!$A:$Z,16,FALSE)</f>
        <v>#N/A</v>
      </c>
      <c r="I790" s="39" t="str">
        <f>VLOOKUP(G790,'MITRA (REFERENSI)'!$A:$Z,25,FALSE)</f>
        <v>#N/A</v>
      </c>
      <c r="J790" s="38" t="str">
        <f>VLOOKUP(G790,'MITRA (REFERENSI)'!$A:$Z,26,FALSE)</f>
        <v>#N/A</v>
      </c>
      <c r="K790" s="38" t="str">
        <f>VLOOKUP(G790,'MITRA (REFERENSI)'!$A:$Z,15,FALSE)</f>
        <v>#N/A</v>
      </c>
      <c r="L790" s="38" t="str">
        <f>VLOOKUP(G790,'MITRA (REFERENSI)'!$A:$Z,15,FALSE)</f>
        <v>#N/A</v>
      </c>
      <c r="M790" s="38" t="str">
        <f>IF(B790=1,'KELAS (REFERENSI)'!M790,IF(B790=2,'KELAS (REFERENSI)'!M805,IF(B790=3,'KELAS (REFERENSI)'!M820,IF(B790=4,'KELAS (REFERENSI)'!M835,""))))</f>
        <v/>
      </c>
      <c r="N790" s="38" t="str">
        <f>IF(B790=1,'KELAS (REFERENSI)'!N790,IF(B790=2,'KELAS (REFERENSI)'!N805,IF(B790=3,'KELAS (REFERENSI)'!N820,IF(B790=4,'KELAS (REFERENSI)'!N835,""))))</f>
        <v/>
      </c>
      <c r="O790" s="38" t="str">
        <f>IF(B790=1,'KELAS (REFERENSI)'!O790,IF(B790=2,'KELAS (REFERENSI)'!O805,IF(B790=3,'KELAS (REFERENSI)'!O820,IF(B790=4,'KELAS (REFERENSI)'!O835,""))))</f>
        <v/>
      </c>
      <c r="P790" s="38" t="str">
        <f>IF(B790=1,'KELAS (REFERENSI)'!P790,IF(B790=2,'KELAS (REFERENSI)'!P805,IF(B790=3,'KELAS (REFERENSI)'!P820,IF(B790=4,'KELAS (REFERENSI)'!P835,""))))</f>
        <v/>
      </c>
      <c r="Q790" s="38" t="str">
        <f t="shared" si="4"/>
        <v>BPS Kota Jakarta Timur</v>
      </c>
      <c r="R790" s="38" t="str">
        <f t="shared" si="56"/>
        <v/>
      </c>
      <c r="S790" s="38" t="str">
        <f t="shared" ref="S790:T790" si="798">S789</f>
        <v>15 Juni sampai dengan 31 Agustus 2026</v>
      </c>
      <c r="T790" s="38" t="str">
        <f t="shared" si="798"/>
        <v>31 Agustus 2026</v>
      </c>
      <c r="U790" s="46"/>
      <c r="V790" s="46"/>
      <c r="W790" s="42"/>
      <c r="X790" s="42"/>
      <c r="Y790" s="42"/>
      <c r="Z790" s="42"/>
    </row>
    <row r="791" ht="15.75" customHeight="1">
      <c r="A791" s="36" t="s">
        <v>5853</v>
      </c>
      <c r="B791" s="43"/>
      <c r="C791" s="44"/>
      <c r="D791" s="47"/>
      <c r="E791" s="47"/>
      <c r="F791" s="39" t="str">
        <f t="shared" si="2"/>
        <v>PETUGAS.0790/SPK/SE/PPL/3172/2026</v>
      </c>
      <c r="G791" s="45"/>
      <c r="H791" s="39" t="str">
        <f>VLOOKUP(G791,'MITRA (REFERENSI)'!$A:$Z,16,FALSE)</f>
        <v>#N/A</v>
      </c>
      <c r="I791" s="39" t="str">
        <f>VLOOKUP(G791,'MITRA (REFERENSI)'!$A:$Z,25,FALSE)</f>
        <v>#N/A</v>
      </c>
      <c r="J791" s="38" t="str">
        <f>VLOOKUP(G791,'MITRA (REFERENSI)'!$A:$Z,26,FALSE)</f>
        <v>#N/A</v>
      </c>
      <c r="K791" s="38" t="str">
        <f>VLOOKUP(G791,'MITRA (REFERENSI)'!$A:$Z,15,FALSE)</f>
        <v>#N/A</v>
      </c>
      <c r="L791" s="38" t="str">
        <f>VLOOKUP(G791,'MITRA (REFERENSI)'!$A:$Z,15,FALSE)</f>
        <v>#N/A</v>
      </c>
      <c r="M791" s="38" t="str">
        <f>IF(B791=1,'KELAS (REFERENSI)'!M791,IF(B791=2,'KELAS (REFERENSI)'!M806,IF(B791=3,'KELAS (REFERENSI)'!M821,IF(B791=4,'KELAS (REFERENSI)'!M836,""))))</f>
        <v/>
      </c>
      <c r="N791" s="38" t="str">
        <f>IF(B791=1,'KELAS (REFERENSI)'!N791,IF(B791=2,'KELAS (REFERENSI)'!N806,IF(B791=3,'KELAS (REFERENSI)'!N821,IF(B791=4,'KELAS (REFERENSI)'!N836,""))))</f>
        <v/>
      </c>
      <c r="O791" s="38" t="str">
        <f>IF(B791=1,'KELAS (REFERENSI)'!O791,IF(B791=2,'KELAS (REFERENSI)'!O806,IF(B791=3,'KELAS (REFERENSI)'!O821,IF(B791=4,'KELAS (REFERENSI)'!O836,""))))</f>
        <v/>
      </c>
      <c r="P791" s="38" t="str">
        <f>IF(B791=1,'KELAS (REFERENSI)'!P791,IF(B791=2,'KELAS (REFERENSI)'!P806,IF(B791=3,'KELAS (REFERENSI)'!P821,IF(B791=4,'KELAS (REFERENSI)'!P836,""))))</f>
        <v/>
      </c>
      <c r="Q791" s="38" t="str">
        <f t="shared" si="4"/>
        <v>BPS Kota Jakarta Timur</v>
      </c>
      <c r="R791" s="38" t="str">
        <f t="shared" si="56"/>
        <v/>
      </c>
      <c r="S791" s="38" t="str">
        <f t="shared" ref="S791:T791" si="799">S790</f>
        <v>15 Juni sampai dengan 31 Agustus 2026</v>
      </c>
      <c r="T791" s="38" t="str">
        <f t="shared" si="799"/>
        <v>31 Agustus 2026</v>
      </c>
      <c r="U791" s="46"/>
      <c r="V791" s="46"/>
      <c r="W791" s="42"/>
      <c r="X791" s="42"/>
      <c r="Y791" s="42"/>
      <c r="Z791" s="42"/>
    </row>
    <row r="792" ht="15.75" customHeight="1">
      <c r="A792" s="36" t="s">
        <v>5854</v>
      </c>
      <c r="B792" s="43"/>
      <c r="C792" s="44"/>
      <c r="D792" s="47"/>
      <c r="E792" s="47"/>
      <c r="F792" s="39" t="str">
        <f t="shared" si="2"/>
        <v>PETUGAS.0791/SPK/SE/PPL/3172/2026</v>
      </c>
      <c r="G792" s="45"/>
      <c r="H792" s="39" t="str">
        <f>VLOOKUP(G792,'MITRA (REFERENSI)'!$A:$Z,16,FALSE)</f>
        <v>#N/A</v>
      </c>
      <c r="I792" s="39" t="str">
        <f>VLOOKUP(G792,'MITRA (REFERENSI)'!$A:$Z,25,FALSE)</f>
        <v>#N/A</v>
      </c>
      <c r="J792" s="38" t="str">
        <f>VLOOKUP(G792,'MITRA (REFERENSI)'!$A:$Z,26,FALSE)</f>
        <v>#N/A</v>
      </c>
      <c r="K792" s="38" t="str">
        <f>VLOOKUP(G792,'MITRA (REFERENSI)'!$A:$Z,15,FALSE)</f>
        <v>#N/A</v>
      </c>
      <c r="L792" s="38" t="str">
        <f>VLOOKUP(G792,'MITRA (REFERENSI)'!$A:$Z,15,FALSE)</f>
        <v>#N/A</v>
      </c>
      <c r="M792" s="38" t="str">
        <f>IF(B792=1,'KELAS (REFERENSI)'!M792,IF(B792=2,'KELAS (REFERENSI)'!M807,IF(B792=3,'KELAS (REFERENSI)'!M822,IF(B792=4,'KELAS (REFERENSI)'!M837,""))))</f>
        <v/>
      </c>
      <c r="N792" s="38" t="str">
        <f>IF(B792=1,'KELAS (REFERENSI)'!N792,IF(B792=2,'KELAS (REFERENSI)'!N807,IF(B792=3,'KELAS (REFERENSI)'!N822,IF(B792=4,'KELAS (REFERENSI)'!N837,""))))</f>
        <v/>
      </c>
      <c r="O792" s="38" t="str">
        <f>IF(B792=1,'KELAS (REFERENSI)'!O792,IF(B792=2,'KELAS (REFERENSI)'!O807,IF(B792=3,'KELAS (REFERENSI)'!O822,IF(B792=4,'KELAS (REFERENSI)'!O837,""))))</f>
        <v/>
      </c>
      <c r="P792" s="38" t="str">
        <f>IF(B792=1,'KELAS (REFERENSI)'!P792,IF(B792=2,'KELAS (REFERENSI)'!P807,IF(B792=3,'KELAS (REFERENSI)'!P822,IF(B792=4,'KELAS (REFERENSI)'!P837,""))))</f>
        <v/>
      </c>
      <c r="Q792" s="38" t="str">
        <f t="shared" si="4"/>
        <v>BPS Kota Jakarta Timur</v>
      </c>
      <c r="R792" s="38" t="str">
        <f t="shared" si="56"/>
        <v/>
      </c>
      <c r="S792" s="38" t="str">
        <f t="shared" ref="S792:T792" si="800">S791</f>
        <v>15 Juni sampai dengan 31 Agustus 2026</v>
      </c>
      <c r="T792" s="38" t="str">
        <f t="shared" si="800"/>
        <v>31 Agustus 2026</v>
      </c>
      <c r="U792" s="46"/>
      <c r="V792" s="46"/>
      <c r="W792" s="42"/>
      <c r="X792" s="42"/>
      <c r="Y792" s="42"/>
      <c r="Z792" s="42"/>
    </row>
    <row r="793" ht="15.75" customHeight="1">
      <c r="A793" s="36" t="s">
        <v>5855</v>
      </c>
      <c r="B793" s="43"/>
      <c r="C793" s="44"/>
      <c r="D793" s="47"/>
      <c r="E793" s="47"/>
      <c r="F793" s="39" t="str">
        <f t="shared" si="2"/>
        <v>PETUGAS.0792/SPK/SE/PPL/3172/2026</v>
      </c>
      <c r="G793" s="45"/>
      <c r="H793" s="39" t="str">
        <f>VLOOKUP(G793,'MITRA (REFERENSI)'!$A:$Z,16,FALSE)</f>
        <v>#N/A</v>
      </c>
      <c r="I793" s="39" t="str">
        <f>VLOOKUP(G793,'MITRA (REFERENSI)'!$A:$Z,25,FALSE)</f>
        <v>#N/A</v>
      </c>
      <c r="J793" s="38" t="str">
        <f>VLOOKUP(G793,'MITRA (REFERENSI)'!$A:$Z,26,FALSE)</f>
        <v>#N/A</v>
      </c>
      <c r="K793" s="38" t="str">
        <f>VLOOKUP(G793,'MITRA (REFERENSI)'!$A:$Z,15,FALSE)</f>
        <v>#N/A</v>
      </c>
      <c r="L793" s="38" t="str">
        <f>VLOOKUP(G793,'MITRA (REFERENSI)'!$A:$Z,15,FALSE)</f>
        <v>#N/A</v>
      </c>
      <c r="M793" s="38" t="str">
        <f>IF(B793=1,'KELAS (REFERENSI)'!M793,IF(B793=2,'KELAS (REFERENSI)'!M808,IF(B793=3,'KELAS (REFERENSI)'!M823,IF(B793=4,'KELAS (REFERENSI)'!M838,""))))</f>
        <v/>
      </c>
      <c r="N793" s="38" t="str">
        <f>IF(B793=1,'KELAS (REFERENSI)'!N793,IF(B793=2,'KELAS (REFERENSI)'!N808,IF(B793=3,'KELAS (REFERENSI)'!N823,IF(B793=4,'KELAS (REFERENSI)'!N838,""))))</f>
        <v/>
      </c>
      <c r="O793" s="38" t="str">
        <f>IF(B793=1,'KELAS (REFERENSI)'!O793,IF(B793=2,'KELAS (REFERENSI)'!O808,IF(B793=3,'KELAS (REFERENSI)'!O823,IF(B793=4,'KELAS (REFERENSI)'!O838,""))))</f>
        <v/>
      </c>
      <c r="P793" s="38" t="str">
        <f>IF(B793=1,'KELAS (REFERENSI)'!P793,IF(B793=2,'KELAS (REFERENSI)'!P808,IF(B793=3,'KELAS (REFERENSI)'!P823,IF(B793=4,'KELAS (REFERENSI)'!P838,""))))</f>
        <v/>
      </c>
      <c r="Q793" s="38" t="str">
        <f t="shared" si="4"/>
        <v>BPS Kota Jakarta Timur</v>
      </c>
      <c r="R793" s="38" t="str">
        <f t="shared" si="56"/>
        <v/>
      </c>
      <c r="S793" s="38" t="str">
        <f t="shared" ref="S793:T793" si="801">S792</f>
        <v>15 Juni sampai dengan 31 Agustus 2026</v>
      </c>
      <c r="T793" s="38" t="str">
        <f t="shared" si="801"/>
        <v>31 Agustus 2026</v>
      </c>
      <c r="U793" s="46"/>
      <c r="V793" s="46"/>
      <c r="W793" s="42"/>
      <c r="X793" s="42"/>
      <c r="Y793" s="42"/>
      <c r="Z793" s="42"/>
    </row>
    <row r="794" ht="15.75" customHeight="1">
      <c r="A794" s="36" t="s">
        <v>5856</v>
      </c>
      <c r="B794" s="43"/>
      <c r="C794" s="44"/>
      <c r="D794" s="47"/>
      <c r="E794" s="47"/>
      <c r="F794" s="39" t="str">
        <f t="shared" si="2"/>
        <v>PETUGAS.0793/SPK/SE/PPL/3172/2026</v>
      </c>
      <c r="G794" s="45"/>
      <c r="H794" s="39" t="str">
        <f>VLOOKUP(G794,'MITRA (REFERENSI)'!$A:$Z,16,FALSE)</f>
        <v>#N/A</v>
      </c>
      <c r="I794" s="39" t="str">
        <f>VLOOKUP(G794,'MITRA (REFERENSI)'!$A:$Z,25,FALSE)</f>
        <v>#N/A</v>
      </c>
      <c r="J794" s="38" t="str">
        <f>VLOOKUP(G794,'MITRA (REFERENSI)'!$A:$Z,26,FALSE)</f>
        <v>#N/A</v>
      </c>
      <c r="K794" s="38" t="str">
        <f>VLOOKUP(G794,'MITRA (REFERENSI)'!$A:$Z,15,FALSE)</f>
        <v>#N/A</v>
      </c>
      <c r="L794" s="38" t="str">
        <f>VLOOKUP(G794,'MITRA (REFERENSI)'!$A:$Z,15,FALSE)</f>
        <v>#N/A</v>
      </c>
      <c r="M794" s="38" t="str">
        <f>IF(B794=1,'KELAS (REFERENSI)'!M794,IF(B794=2,'KELAS (REFERENSI)'!M809,IF(B794=3,'KELAS (REFERENSI)'!M824,IF(B794=4,'KELAS (REFERENSI)'!M839,""))))</f>
        <v/>
      </c>
      <c r="N794" s="38" t="str">
        <f>IF(B794=1,'KELAS (REFERENSI)'!N794,IF(B794=2,'KELAS (REFERENSI)'!N809,IF(B794=3,'KELAS (REFERENSI)'!N824,IF(B794=4,'KELAS (REFERENSI)'!N839,""))))</f>
        <v/>
      </c>
      <c r="O794" s="38" t="str">
        <f>IF(B794=1,'KELAS (REFERENSI)'!O794,IF(B794=2,'KELAS (REFERENSI)'!O809,IF(B794=3,'KELAS (REFERENSI)'!O824,IF(B794=4,'KELAS (REFERENSI)'!O839,""))))</f>
        <v/>
      </c>
      <c r="P794" s="38" t="str">
        <f>IF(B794=1,'KELAS (REFERENSI)'!P794,IF(B794=2,'KELAS (REFERENSI)'!P809,IF(B794=3,'KELAS (REFERENSI)'!P824,IF(B794=4,'KELAS (REFERENSI)'!P839,""))))</f>
        <v/>
      </c>
      <c r="Q794" s="38" t="str">
        <f t="shared" si="4"/>
        <v>BPS Kota Jakarta Timur</v>
      </c>
      <c r="R794" s="38" t="str">
        <f t="shared" si="56"/>
        <v/>
      </c>
      <c r="S794" s="38" t="str">
        <f t="shared" ref="S794:T794" si="802">S793</f>
        <v>15 Juni sampai dengan 31 Agustus 2026</v>
      </c>
      <c r="T794" s="38" t="str">
        <f t="shared" si="802"/>
        <v>31 Agustus 2026</v>
      </c>
      <c r="U794" s="46"/>
      <c r="V794" s="46"/>
      <c r="W794" s="42"/>
      <c r="X794" s="42"/>
      <c r="Y794" s="42"/>
      <c r="Z794" s="42"/>
    </row>
    <row r="795" ht="15.75" customHeight="1">
      <c r="A795" s="36" t="s">
        <v>5857</v>
      </c>
      <c r="B795" s="43"/>
      <c r="C795" s="44"/>
      <c r="D795" s="47"/>
      <c r="E795" s="47"/>
      <c r="F795" s="39" t="str">
        <f t="shared" si="2"/>
        <v>PETUGAS.0794/SPK/SE/PPL/3172/2026</v>
      </c>
      <c r="G795" s="45"/>
      <c r="H795" s="39" t="str">
        <f>VLOOKUP(G795,'MITRA (REFERENSI)'!$A:$Z,16,FALSE)</f>
        <v>#N/A</v>
      </c>
      <c r="I795" s="39" t="str">
        <f>VLOOKUP(G795,'MITRA (REFERENSI)'!$A:$Z,25,FALSE)</f>
        <v>#N/A</v>
      </c>
      <c r="J795" s="38" t="str">
        <f>VLOOKUP(G795,'MITRA (REFERENSI)'!$A:$Z,26,FALSE)</f>
        <v>#N/A</v>
      </c>
      <c r="K795" s="38" t="str">
        <f>VLOOKUP(G795,'MITRA (REFERENSI)'!$A:$Z,15,FALSE)</f>
        <v>#N/A</v>
      </c>
      <c r="L795" s="38" t="str">
        <f>VLOOKUP(G795,'MITRA (REFERENSI)'!$A:$Z,15,FALSE)</f>
        <v>#N/A</v>
      </c>
      <c r="M795" s="38" t="str">
        <f>IF(B795=1,'KELAS (REFERENSI)'!M795,IF(B795=2,'KELAS (REFERENSI)'!M810,IF(B795=3,'KELAS (REFERENSI)'!M825,IF(B795=4,'KELAS (REFERENSI)'!M840,""))))</f>
        <v/>
      </c>
      <c r="N795" s="38" t="str">
        <f>IF(B795=1,'KELAS (REFERENSI)'!N795,IF(B795=2,'KELAS (REFERENSI)'!N810,IF(B795=3,'KELAS (REFERENSI)'!N825,IF(B795=4,'KELAS (REFERENSI)'!N840,""))))</f>
        <v/>
      </c>
      <c r="O795" s="38" t="str">
        <f>IF(B795=1,'KELAS (REFERENSI)'!O795,IF(B795=2,'KELAS (REFERENSI)'!O810,IF(B795=3,'KELAS (REFERENSI)'!O825,IF(B795=4,'KELAS (REFERENSI)'!O840,""))))</f>
        <v/>
      </c>
      <c r="P795" s="38" t="str">
        <f>IF(B795=1,'KELAS (REFERENSI)'!P795,IF(B795=2,'KELAS (REFERENSI)'!P810,IF(B795=3,'KELAS (REFERENSI)'!P825,IF(B795=4,'KELAS (REFERENSI)'!P840,""))))</f>
        <v/>
      </c>
      <c r="Q795" s="38" t="str">
        <f t="shared" si="4"/>
        <v>BPS Kota Jakarta Timur</v>
      </c>
      <c r="R795" s="38" t="str">
        <f t="shared" si="56"/>
        <v/>
      </c>
      <c r="S795" s="38" t="str">
        <f t="shared" ref="S795:T795" si="803">S794</f>
        <v>15 Juni sampai dengan 31 Agustus 2026</v>
      </c>
      <c r="T795" s="38" t="str">
        <f t="shared" si="803"/>
        <v>31 Agustus 2026</v>
      </c>
      <c r="U795" s="46"/>
      <c r="V795" s="46"/>
      <c r="W795" s="42"/>
      <c r="X795" s="42"/>
      <c r="Y795" s="42"/>
      <c r="Z795" s="42"/>
    </row>
    <row r="796" ht="15.75" customHeight="1">
      <c r="A796" s="36" t="s">
        <v>5858</v>
      </c>
      <c r="B796" s="43"/>
      <c r="C796" s="44"/>
      <c r="D796" s="47"/>
      <c r="E796" s="47"/>
      <c r="F796" s="39" t="str">
        <f t="shared" si="2"/>
        <v>PETUGAS.0795/SPK/SE/PPL/3172/2026</v>
      </c>
      <c r="G796" s="45"/>
      <c r="H796" s="39" t="str">
        <f>VLOOKUP(G796,'MITRA (REFERENSI)'!$A:$Z,16,FALSE)</f>
        <v>#N/A</v>
      </c>
      <c r="I796" s="39" t="str">
        <f>VLOOKUP(G796,'MITRA (REFERENSI)'!$A:$Z,25,FALSE)</f>
        <v>#N/A</v>
      </c>
      <c r="J796" s="38" t="str">
        <f>VLOOKUP(G796,'MITRA (REFERENSI)'!$A:$Z,26,FALSE)</f>
        <v>#N/A</v>
      </c>
      <c r="K796" s="38" t="str">
        <f>VLOOKUP(G796,'MITRA (REFERENSI)'!$A:$Z,15,FALSE)</f>
        <v>#N/A</v>
      </c>
      <c r="L796" s="38" t="str">
        <f>VLOOKUP(G796,'MITRA (REFERENSI)'!$A:$Z,15,FALSE)</f>
        <v>#N/A</v>
      </c>
      <c r="M796" s="38" t="str">
        <f>IF(B796=1,'KELAS (REFERENSI)'!M796,IF(B796=2,'KELAS (REFERENSI)'!M811,IF(B796=3,'KELAS (REFERENSI)'!M826,IF(B796=4,'KELAS (REFERENSI)'!M841,""))))</f>
        <v/>
      </c>
      <c r="N796" s="38" t="str">
        <f>IF(B796=1,'KELAS (REFERENSI)'!N796,IF(B796=2,'KELAS (REFERENSI)'!N811,IF(B796=3,'KELAS (REFERENSI)'!N826,IF(B796=4,'KELAS (REFERENSI)'!N841,""))))</f>
        <v/>
      </c>
      <c r="O796" s="38" t="str">
        <f>IF(B796=1,'KELAS (REFERENSI)'!O796,IF(B796=2,'KELAS (REFERENSI)'!O811,IF(B796=3,'KELAS (REFERENSI)'!O826,IF(B796=4,'KELAS (REFERENSI)'!O841,""))))</f>
        <v/>
      </c>
      <c r="P796" s="38" t="str">
        <f>IF(B796=1,'KELAS (REFERENSI)'!P796,IF(B796=2,'KELAS (REFERENSI)'!P811,IF(B796=3,'KELAS (REFERENSI)'!P826,IF(B796=4,'KELAS (REFERENSI)'!P841,""))))</f>
        <v/>
      </c>
      <c r="Q796" s="38" t="str">
        <f t="shared" si="4"/>
        <v>BPS Kota Jakarta Timur</v>
      </c>
      <c r="R796" s="38" t="str">
        <f t="shared" si="56"/>
        <v/>
      </c>
      <c r="S796" s="38" t="str">
        <f t="shared" ref="S796:T796" si="804">S795</f>
        <v>15 Juni sampai dengan 31 Agustus 2026</v>
      </c>
      <c r="T796" s="38" t="str">
        <f t="shared" si="804"/>
        <v>31 Agustus 2026</v>
      </c>
      <c r="U796" s="46"/>
      <c r="V796" s="46"/>
      <c r="W796" s="42"/>
      <c r="X796" s="42"/>
      <c r="Y796" s="42"/>
      <c r="Z796" s="42"/>
    </row>
    <row r="797" ht="15.75" customHeight="1">
      <c r="A797" s="36" t="s">
        <v>5859</v>
      </c>
      <c r="B797" s="43"/>
      <c r="C797" s="44"/>
      <c r="D797" s="47"/>
      <c r="E797" s="47"/>
      <c r="F797" s="39" t="str">
        <f t="shared" si="2"/>
        <v>PETUGAS.0796/SPK/SE/PPL/3172/2026</v>
      </c>
      <c r="G797" s="45"/>
      <c r="H797" s="39" t="str">
        <f>VLOOKUP(G797,'MITRA (REFERENSI)'!$A:$Z,16,FALSE)</f>
        <v>#N/A</v>
      </c>
      <c r="I797" s="39" t="str">
        <f>VLOOKUP(G797,'MITRA (REFERENSI)'!$A:$Z,25,FALSE)</f>
        <v>#N/A</v>
      </c>
      <c r="J797" s="38" t="str">
        <f>VLOOKUP(G797,'MITRA (REFERENSI)'!$A:$Z,26,FALSE)</f>
        <v>#N/A</v>
      </c>
      <c r="K797" s="38" t="str">
        <f>VLOOKUP(G797,'MITRA (REFERENSI)'!$A:$Z,15,FALSE)</f>
        <v>#N/A</v>
      </c>
      <c r="L797" s="38" t="str">
        <f>VLOOKUP(G797,'MITRA (REFERENSI)'!$A:$Z,15,FALSE)</f>
        <v>#N/A</v>
      </c>
      <c r="M797" s="38" t="str">
        <f>IF(B797=1,'KELAS (REFERENSI)'!M797,IF(B797=2,'KELAS (REFERENSI)'!M812,IF(B797=3,'KELAS (REFERENSI)'!M827,IF(B797=4,'KELAS (REFERENSI)'!M842,""))))</f>
        <v/>
      </c>
      <c r="N797" s="38" t="str">
        <f>IF(B797=1,'KELAS (REFERENSI)'!N797,IF(B797=2,'KELAS (REFERENSI)'!N812,IF(B797=3,'KELAS (REFERENSI)'!N827,IF(B797=4,'KELAS (REFERENSI)'!N842,""))))</f>
        <v/>
      </c>
      <c r="O797" s="38" t="str">
        <f>IF(B797=1,'KELAS (REFERENSI)'!O797,IF(B797=2,'KELAS (REFERENSI)'!O812,IF(B797=3,'KELAS (REFERENSI)'!O827,IF(B797=4,'KELAS (REFERENSI)'!O842,""))))</f>
        <v/>
      </c>
      <c r="P797" s="38" t="str">
        <f>IF(B797=1,'KELAS (REFERENSI)'!P797,IF(B797=2,'KELAS (REFERENSI)'!P812,IF(B797=3,'KELAS (REFERENSI)'!P827,IF(B797=4,'KELAS (REFERENSI)'!P842,""))))</f>
        <v/>
      </c>
      <c r="Q797" s="38" t="str">
        <f t="shared" si="4"/>
        <v>BPS Kota Jakarta Timur</v>
      </c>
      <c r="R797" s="38" t="str">
        <f t="shared" si="56"/>
        <v/>
      </c>
      <c r="S797" s="38" t="str">
        <f t="shared" ref="S797:T797" si="805">S796</f>
        <v>15 Juni sampai dengan 31 Agustus 2026</v>
      </c>
      <c r="T797" s="38" t="str">
        <f t="shared" si="805"/>
        <v>31 Agustus 2026</v>
      </c>
      <c r="U797" s="46"/>
      <c r="V797" s="46"/>
      <c r="W797" s="42"/>
      <c r="X797" s="42"/>
      <c r="Y797" s="42"/>
      <c r="Z797" s="42"/>
    </row>
    <row r="798" ht="15.75" customHeight="1">
      <c r="A798" s="36" t="s">
        <v>5860</v>
      </c>
      <c r="B798" s="43"/>
      <c r="C798" s="44"/>
      <c r="D798" s="47"/>
      <c r="E798" s="47"/>
      <c r="F798" s="39" t="str">
        <f t="shared" si="2"/>
        <v>PETUGAS.0797/SPK/SE/PPL/3172/2026</v>
      </c>
      <c r="G798" s="45"/>
      <c r="H798" s="39" t="str">
        <f>VLOOKUP(G798,'MITRA (REFERENSI)'!$A:$Z,16,FALSE)</f>
        <v>#N/A</v>
      </c>
      <c r="I798" s="39" t="str">
        <f>VLOOKUP(G798,'MITRA (REFERENSI)'!$A:$Z,25,FALSE)</f>
        <v>#N/A</v>
      </c>
      <c r="J798" s="38" t="str">
        <f>VLOOKUP(G798,'MITRA (REFERENSI)'!$A:$Z,26,FALSE)</f>
        <v>#N/A</v>
      </c>
      <c r="K798" s="38" t="str">
        <f>VLOOKUP(G798,'MITRA (REFERENSI)'!$A:$Z,15,FALSE)</f>
        <v>#N/A</v>
      </c>
      <c r="L798" s="38" t="str">
        <f>VLOOKUP(G798,'MITRA (REFERENSI)'!$A:$Z,15,FALSE)</f>
        <v>#N/A</v>
      </c>
      <c r="M798" s="38" t="str">
        <f>IF(B798=1,'KELAS (REFERENSI)'!M798,IF(B798=2,'KELAS (REFERENSI)'!M813,IF(B798=3,'KELAS (REFERENSI)'!M828,IF(B798=4,'KELAS (REFERENSI)'!M843,""))))</f>
        <v/>
      </c>
      <c r="N798" s="38" t="str">
        <f>IF(B798=1,'KELAS (REFERENSI)'!N798,IF(B798=2,'KELAS (REFERENSI)'!N813,IF(B798=3,'KELAS (REFERENSI)'!N828,IF(B798=4,'KELAS (REFERENSI)'!N843,""))))</f>
        <v/>
      </c>
      <c r="O798" s="38" t="str">
        <f>IF(B798=1,'KELAS (REFERENSI)'!O798,IF(B798=2,'KELAS (REFERENSI)'!O813,IF(B798=3,'KELAS (REFERENSI)'!O828,IF(B798=4,'KELAS (REFERENSI)'!O843,""))))</f>
        <v/>
      </c>
      <c r="P798" s="38" t="str">
        <f>IF(B798=1,'KELAS (REFERENSI)'!P798,IF(B798=2,'KELAS (REFERENSI)'!P813,IF(B798=3,'KELAS (REFERENSI)'!P828,IF(B798=4,'KELAS (REFERENSI)'!P843,""))))</f>
        <v/>
      </c>
      <c r="Q798" s="38" t="str">
        <f t="shared" si="4"/>
        <v>BPS Kota Jakarta Timur</v>
      </c>
      <c r="R798" s="38" t="str">
        <f t="shared" si="56"/>
        <v/>
      </c>
      <c r="S798" s="38" t="str">
        <f t="shared" ref="S798:T798" si="806">S797</f>
        <v>15 Juni sampai dengan 31 Agustus 2026</v>
      </c>
      <c r="T798" s="38" t="str">
        <f t="shared" si="806"/>
        <v>31 Agustus 2026</v>
      </c>
      <c r="U798" s="46"/>
      <c r="V798" s="46"/>
      <c r="W798" s="42"/>
      <c r="X798" s="42"/>
      <c r="Y798" s="42"/>
      <c r="Z798" s="42"/>
    </row>
    <row r="799" ht="15.75" customHeight="1">
      <c r="A799" s="36" t="s">
        <v>5861</v>
      </c>
      <c r="B799" s="43"/>
      <c r="C799" s="44"/>
      <c r="D799" s="47"/>
      <c r="E799" s="47"/>
      <c r="F799" s="39" t="str">
        <f t="shared" si="2"/>
        <v>PETUGAS.0798/SPK/SE/PPL/3172/2026</v>
      </c>
      <c r="G799" s="45"/>
      <c r="H799" s="39" t="str">
        <f>VLOOKUP(G799,'MITRA (REFERENSI)'!$A:$Z,16,FALSE)</f>
        <v>#N/A</v>
      </c>
      <c r="I799" s="39" t="str">
        <f>VLOOKUP(G799,'MITRA (REFERENSI)'!$A:$Z,25,FALSE)</f>
        <v>#N/A</v>
      </c>
      <c r="J799" s="38" t="str">
        <f>VLOOKUP(G799,'MITRA (REFERENSI)'!$A:$Z,26,FALSE)</f>
        <v>#N/A</v>
      </c>
      <c r="K799" s="38" t="str">
        <f>VLOOKUP(G799,'MITRA (REFERENSI)'!$A:$Z,15,FALSE)</f>
        <v>#N/A</v>
      </c>
      <c r="L799" s="38" t="str">
        <f>VLOOKUP(G799,'MITRA (REFERENSI)'!$A:$Z,15,FALSE)</f>
        <v>#N/A</v>
      </c>
      <c r="M799" s="38" t="str">
        <f>IF(B799=1,'KELAS (REFERENSI)'!M799,IF(B799=2,'KELAS (REFERENSI)'!M814,IF(B799=3,'KELAS (REFERENSI)'!M829,IF(B799=4,'KELAS (REFERENSI)'!M844,""))))</f>
        <v/>
      </c>
      <c r="N799" s="38" t="str">
        <f>IF(B799=1,'KELAS (REFERENSI)'!N799,IF(B799=2,'KELAS (REFERENSI)'!N814,IF(B799=3,'KELAS (REFERENSI)'!N829,IF(B799=4,'KELAS (REFERENSI)'!N844,""))))</f>
        <v/>
      </c>
      <c r="O799" s="38" t="str">
        <f>IF(B799=1,'KELAS (REFERENSI)'!O799,IF(B799=2,'KELAS (REFERENSI)'!O814,IF(B799=3,'KELAS (REFERENSI)'!O829,IF(B799=4,'KELAS (REFERENSI)'!O844,""))))</f>
        <v/>
      </c>
      <c r="P799" s="38" t="str">
        <f>IF(B799=1,'KELAS (REFERENSI)'!P799,IF(B799=2,'KELAS (REFERENSI)'!P814,IF(B799=3,'KELAS (REFERENSI)'!P829,IF(B799=4,'KELAS (REFERENSI)'!P844,""))))</f>
        <v/>
      </c>
      <c r="Q799" s="38" t="str">
        <f t="shared" si="4"/>
        <v>BPS Kota Jakarta Timur</v>
      </c>
      <c r="R799" s="38" t="str">
        <f t="shared" si="56"/>
        <v/>
      </c>
      <c r="S799" s="38" t="str">
        <f t="shared" ref="S799:T799" si="807">S798</f>
        <v>15 Juni sampai dengan 31 Agustus 2026</v>
      </c>
      <c r="T799" s="38" t="str">
        <f t="shared" si="807"/>
        <v>31 Agustus 2026</v>
      </c>
      <c r="U799" s="46"/>
      <c r="V799" s="46"/>
      <c r="W799" s="42"/>
      <c r="X799" s="42"/>
      <c r="Y799" s="42"/>
      <c r="Z799" s="42"/>
    </row>
    <row r="800" ht="15.75" customHeight="1">
      <c r="A800" s="36" t="s">
        <v>5862</v>
      </c>
      <c r="B800" s="43"/>
      <c r="C800" s="44"/>
      <c r="D800" s="47"/>
      <c r="E800" s="47"/>
      <c r="F800" s="39" t="str">
        <f t="shared" si="2"/>
        <v>PETUGAS.0799/SPK/SE/PPL/3172/2026</v>
      </c>
      <c r="G800" s="45"/>
      <c r="H800" s="39" t="str">
        <f>VLOOKUP(G800,'MITRA (REFERENSI)'!$A:$Z,16,FALSE)</f>
        <v>#N/A</v>
      </c>
      <c r="I800" s="39" t="str">
        <f>VLOOKUP(G800,'MITRA (REFERENSI)'!$A:$Z,25,FALSE)</f>
        <v>#N/A</v>
      </c>
      <c r="J800" s="38" t="str">
        <f>VLOOKUP(G800,'MITRA (REFERENSI)'!$A:$Z,26,FALSE)</f>
        <v>#N/A</v>
      </c>
      <c r="K800" s="38" t="str">
        <f>VLOOKUP(G800,'MITRA (REFERENSI)'!$A:$Z,15,FALSE)</f>
        <v>#N/A</v>
      </c>
      <c r="L800" s="38" t="str">
        <f>VLOOKUP(G800,'MITRA (REFERENSI)'!$A:$Z,15,FALSE)</f>
        <v>#N/A</v>
      </c>
      <c r="M800" s="38" t="str">
        <f>IF(B800=1,'KELAS (REFERENSI)'!M800,IF(B800=2,'KELAS (REFERENSI)'!M815,IF(B800=3,'KELAS (REFERENSI)'!M830,IF(B800=4,'KELAS (REFERENSI)'!M845,""))))</f>
        <v/>
      </c>
      <c r="N800" s="38" t="str">
        <f>IF(B800=1,'KELAS (REFERENSI)'!N800,IF(B800=2,'KELAS (REFERENSI)'!N815,IF(B800=3,'KELAS (REFERENSI)'!N830,IF(B800=4,'KELAS (REFERENSI)'!N845,""))))</f>
        <v/>
      </c>
      <c r="O800" s="38" t="str">
        <f>IF(B800=1,'KELAS (REFERENSI)'!O800,IF(B800=2,'KELAS (REFERENSI)'!O815,IF(B800=3,'KELAS (REFERENSI)'!O830,IF(B800=4,'KELAS (REFERENSI)'!O845,""))))</f>
        <v/>
      </c>
      <c r="P800" s="38" t="str">
        <f>IF(B800=1,'KELAS (REFERENSI)'!P800,IF(B800=2,'KELAS (REFERENSI)'!P815,IF(B800=3,'KELAS (REFERENSI)'!P830,IF(B800=4,'KELAS (REFERENSI)'!P845,""))))</f>
        <v/>
      </c>
      <c r="Q800" s="38" t="str">
        <f t="shared" si="4"/>
        <v>BPS Kota Jakarta Timur</v>
      </c>
      <c r="R800" s="38" t="str">
        <f t="shared" si="56"/>
        <v/>
      </c>
      <c r="S800" s="38" t="str">
        <f t="shared" ref="S800:T800" si="808">S799</f>
        <v>15 Juni sampai dengan 31 Agustus 2026</v>
      </c>
      <c r="T800" s="38" t="str">
        <f t="shared" si="808"/>
        <v>31 Agustus 2026</v>
      </c>
      <c r="U800" s="46"/>
      <c r="V800" s="46"/>
      <c r="W800" s="42"/>
      <c r="X800" s="42"/>
      <c r="Y800" s="42"/>
      <c r="Z800" s="42"/>
    </row>
    <row r="801" ht="15.75" customHeight="1">
      <c r="A801" s="36" t="s">
        <v>5863</v>
      </c>
      <c r="B801" s="43"/>
      <c r="C801" s="44"/>
      <c r="D801" s="47"/>
      <c r="E801" s="47"/>
      <c r="F801" s="39" t="str">
        <f t="shared" si="2"/>
        <v>PETUGAS.0800/SPK/SE/PPL/3172/2026</v>
      </c>
      <c r="G801" s="45"/>
      <c r="H801" s="39" t="str">
        <f>VLOOKUP(G801,'MITRA (REFERENSI)'!$A:$Z,16,FALSE)</f>
        <v>#N/A</v>
      </c>
      <c r="I801" s="39" t="str">
        <f>VLOOKUP(G801,'MITRA (REFERENSI)'!$A:$Z,25,FALSE)</f>
        <v>#N/A</v>
      </c>
      <c r="J801" s="38" t="str">
        <f>VLOOKUP(G801,'MITRA (REFERENSI)'!$A:$Z,26,FALSE)</f>
        <v>#N/A</v>
      </c>
      <c r="K801" s="38" t="str">
        <f>VLOOKUP(G801,'MITRA (REFERENSI)'!$A:$Z,15,FALSE)</f>
        <v>#N/A</v>
      </c>
      <c r="L801" s="38" t="str">
        <f>VLOOKUP(G801,'MITRA (REFERENSI)'!$A:$Z,15,FALSE)</f>
        <v>#N/A</v>
      </c>
      <c r="M801" s="38" t="str">
        <f>IF(B801=1,'KELAS (REFERENSI)'!M801,IF(B801=2,'KELAS (REFERENSI)'!M816,IF(B801=3,'KELAS (REFERENSI)'!M831,IF(B801=4,'KELAS (REFERENSI)'!M846,""))))</f>
        <v/>
      </c>
      <c r="N801" s="38" t="str">
        <f>IF(B801=1,'KELAS (REFERENSI)'!N801,IF(B801=2,'KELAS (REFERENSI)'!N816,IF(B801=3,'KELAS (REFERENSI)'!N831,IF(B801=4,'KELAS (REFERENSI)'!N846,""))))</f>
        <v/>
      </c>
      <c r="O801" s="38" t="str">
        <f>IF(B801=1,'KELAS (REFERENSI)'!O801,IF(B801=2,'KELAS (REFERENSI)'!O816,IF(B801=3,'KELAS (REFERENSI)'!O831,IF(B801=4,'KELAS (REFERENSI)'!O846,""))))</f>
        <v/>
      </c>
      <c r="P801" s="38" t="str">
        <f>IF(B801=1,'KELAS (REFERENSI)'!P801,IF(B801=2,'KELAS (REFERENSI)'!P816,IF(B801=3,'KELAS (REFERENSI)'!P831,IF(B801=4,'KELAS (REFERENSI)'!P846,""))))</f>
        <v/>
      </c>
      <c r="Q801" s="38" t="str">
        <f t="shared" si="4"/>
        <v>BPS Kota Jakarta Timur</v>
      </c>
      <c r="R801" s="38" t="str">
        <f t="shared" si="56"/>
        <v/>
      </c>
      <c r="S801" s="38" t="str">
        <f t="shared" ref="S801:T801" si="809">S800</f>
        <v>15 Juni sampai dengan 31 Agustus 2026</v>
      </c>
      <c r="T801" s="38" t="str">
        <f t="shared" si="809"/>
        <v>31 Agustus 2026</v>
      </c>
      <c r="U801" s="46"/>
      <c r="V801" s="46"/>
      <c r="W801" s="42"/>
      <c r="X801" s="42"/>
      <c r="Y801" s="42"/>
      <c r="Z801" s="42"/>
    </row>
    <row r="802" ht="15.75" customHeight="1">
      <c r="A802" s="36" t="s">
        <v>5864</v>
      </c>
      <c r="B802" s="43"/>
      <c r="C802" s="44"/>
      <c r="D802" s="47"/>
      <c r="E802" s="47"/>
      <c r="F802" s="39" t="str">
        <f t="shared" si="2"/>
        <v>PETUGAS.0801/SPK/SE/PPL/3172/2026</v>
      </c>
      <c r="G802" s="45"/>
      <c r="H802" s="39" t="str">
        <f>VLOOKUP(G802,'MITRA (REFERENSI)'!$A:$Z,16,FALSE)</f>
        <v>#N/A</v>
      </c>
      <c r="I802" s="39" t="str">
        <f>VLOOKUP(G802,'MITRA (REFERENSI)'!$A:$Z,25,FALSE)</f>
        <v>#N/A</v>
      </c>
      <c r="J802" s="38" t="str">
        <f>VLOOKUP(G802,'MITRA (REFERENSI)'!$A:$Z,26,FALSE)</f>
        <v>#N/A</v>
      </c>
      <c r="K802" s="38" t="str">
        <f>VLOOKUP(G802,'MITRA (REFERENSI)'!$A:$Z,15,FALSE)</f>
        <v>#N/A</v>
      </c>
      <c r="L802" s="38" t="str">
        <f>VLOOKUP(G802,'MITRA (REFERENSI)'!$A:$Z,15,FALSE)</f>
        <v>#N/A</v>
      </c>
      <c r="M802" s="38" t="str">
        <f>IF(B802=1,'KELAS (REFERENSI)'!M802,IF(B802=2,'KELAS (REFERENSI)'!M817,IF(B802=3,'KELAS (REFERENSI)'!M832,IF(B802=4,'KELAS (REFERENSI)'!M847,""))))</f>
        <v/>
      </c>
      <c r="N802" s="38" t="str">
        <f>IF(B802=1,'KELAS (REFERENSI)'!N802,IF(B802=2,'KELAS (REFERENSI)'!N817,IF(B802=3,'KELAS (REFERENSI)'!N832,IF(B802=4,'KELAS (REFERENSI)'!N847,""))))</f>
        <v/>
      </c>
      <c r="O802" s="38" t="str">
        <f>IF(B802=1,'KELAS (REFERENSI)'!O802,IF(B802=2,'KELAS (REFERENSI)'!O817,IF(B802=3,'KELAS (REFERENSI)'!O832,IF(B802=4,'KELAS (REFERENSI)'!O847,""))))</f>
        <v/>
      </c>
      <c r="P802" s="38" t="str">
        <f>IF(B802=1,'KELAS (REFERENSI)'!P802,IF(B802=2,'KELAS (REFERENSI)'!P817,IF(B802=3,'KELAS (REFERENSI)'!P832,IF(B802=4,'KELAS (REFERENSI)'!P847,""))))</f>
        <v/>
      </c>
      <c r="Q802" s="38" t="str">
        <f t="shared" si="4"/>
        <v>BPS Kota Jakarta Timur</v>
      </c>
      <c r="R802" s="38" t="str">
        <f t="shared" si="56"/>
        <v/>
      </c>
      <c r="S802" s="38" t="str">
        <f t="shared" ref="S802:T802" si="810">S801</f>
        <v>15 Juni sampai dengan 31 Agustus 2026</v>
      </c>
      <c r="T802" s="38" t="str">
        <f t="shared" si="810"/>
        <v>31 Agustus 2026</v>
      </c>
      <c r="U802" s="46"/>
      <c r="V802" s="46"/>
      <c r="W802" s="42"/>
      <c r="X802" s="42"/>
      <c r="Y802" s="42"/>
      <c r="Z802" s="42"/>
    </row>
    <row r="803" ht="15.75" customHeight="1">
      <c r="A803" s="36" t="s">
        <v>5865</v>
      </c>
      <c r="B803" s="43"/>
      <c r="C803" s="44"/>
      <c r="D803" s="47"/>
      <c r="E803" s="47"/>
      <c r="F803" s="39" t="str">
        <f t="shared" si="2"/>
        <v>PETUGAS.0802/SPK/SE/PPL/3172/2026</v>
      </c>
      <c r="G803" s="45"/>
      <c r="H803" s="39" t="str">
        <f>VLOOKUP(G803,'MITRA (REFERENSI)'!$A:$Z,16,FALSE)</f>
        <v>#N/A</v>
      </c>
      <c r="I803" s="39" t="str">
        <f>VLOOKUP(G803,'MITRA (REFERENSI)'!$A:$Z,25,FALSE)</f>
        <v>#N/A</v>
      </c>
      <c r="J803" s="38" t="str">
        <f>VLOOKUP(G803,'MITRA (REFERENSI)'!$A:$Z,26,FALSE)</f>
        <v>#N/A</v>
      </c>
      <c r="K803" s="38" t="str">
        <f>VLOOKUP(G803,'MITRA (REFERENSI)'!$A:$Z,15,FALSE)</f>
        <v>#N/A</v>
      </c>
      <c r="L803" s="38" t="str">
        <f>VLOOKUP(G803,'MITRA (REFERENSI)'!$A:$Z,15,FALSE)</f>
        <v>#N/A</v>
      </c>
      <c r="M803" s="38" t="str">
        <f>IF(B803=1,'KELAS (REFERENSI)'!M803,IF(B803=2,'KELAS (REFERENSI)'!M818,IF(B803=3,'KELAS (REFERENSI)'!M833,IF(B803=4,'KELAS (REFERENSI)'!M848,""))))</f>
        <v/>
      </c>
      <c r="N803" s="38" t="str">
        <f>IF(B803=1,'KELAS (REFERENSI)'!N803,IF(B803=2,'KELAS (REFERENSI)'!N818,IF(B803=3,'KELAS (REFERENSI)'!N833,IF(B803=4,'KELAS (REFERENSI)'!N848,""))))</f>
        <v/>
      </c>
      <c r="O803" s="38" t="str">
        <f>IF(B803=1,'KELAS (REFERENSI)'!O803,IF(B803=2,'KELAS (REFERENSI)'!O818,IF(B803=3,'KELAS (REFERENSI)'!O833,IF(B803=4,'KELAS (REFERENSI)'!O848,""))))</f>
        <v/>
      </c>
      <c r="P803" s="38" t="str">
        <f>IF(B803=1,'KELAS (REFERENSI)'!P803,IF(B803=2,'KELAS (REFERENSI)'!P818,IF(B803=3,'KELAS (REFERENSI)'!P833,IF(B803=4,'KELAS (REFERENSI)'!P848,""))))</f>
        <v/>
      </c>
      <c r="Q803" s="38" t="str">
        <f t="shared" si="4"/>
        <v>BPS Kota Jakarta Timur</v>
      </c>
      <c r="R803" s="38" t="str">
        <f t="shared" si="56"/>
        <v/>
      </c>
      <c r="S803" s="38" t="str">
        <f t="shared" ref="S803:T803" si="811">S802</f>
        <v>15 Juni sampai dengan 31 Agustus 2026</v>
      </c>
      <c r="T803" s="38" t="str">
        <f t="shared" si="811"/>
        <v>31 Agustus 2026</v>
      </c>
      <c r="U803" s="46"/>
      <c r="V803" s="46"/>
      <c r="W803" s="42"/>
      <c r="X803" s="42"/>
      <c r="Y803" s="42"/>
      <c r="Z803" s="42"/>
    </row>
    <row r="804" ht="15.75" customHeight="1">
      <c r="A804" s="36" t="s">
        <v>5866</v>
      </c>
      <c r="B804" s="43"/>
      <c r="C804" s="44"/>
      <c r="D804" s="47"/>
      <c r="E804" s="47"/>
      <c r="F804" s="39" t="str">
        <f t="shared" si="2"/>
        <v>PETUGAS.0803/SPK/SE/PPL/3172/2026</v>
      </c>
      <c r="G804" s="45"/>
      <c r="H804" s="39" t="str">
        <f>VLOOKUP(G804,'MITRA (REFERENSI)'!$A:$Z,16,FALSE)</f>
        <v>#N/A</v>
      </c>
      <c r="I804" s="39" t="str">
        <f>VLOOKUP(G804,'MITRA (REFERENSI)'!$A:$Z,25,FALSE)</f>
        <v>#N/A</v>
      </c>
      <c r="J804" s="38" t="str">
        <f>VLOOKUP(G804,'MITRA (REFERENSI)'!$A:$Z,26,FALSE)</f>
        <v>#N/A</v>
      </c>
      <c r="K804" s="38" t="str">
        <f>VLOOKUP(G804,'MITRA (REFERENSI)'!$A:$Z,15,FALSE)</f>
        <v>#N/A</v>
      </c>
      <c r="L804" s="38" t="str">
        <f>VLOOKUP(G804,'MITRA (REFERENSI)'!$A:$Z,15,FALSE)</f>
        <v>#N/A</v>
      </c>
      <c r="M804" s="38" t="str">
        <f>IF(B804=1,'KELAS (REFERENSI)'!M804,IF(B804=2,'KELAS (REFERENSI)'!M819,IF(B804=3,'KELAS (REFERENSI)'!M834,IF(B804=4,'KELAS (REFERENSI)'!M849,""))))</f>
        <v/>
      </c>
      <c r="N804" s="38" t="str">
        <f>IF(B804=1,'KELAS (REFERENSI)'!N804,IF(B804=2,'KELAS (REFERENSI)'!N819,IF(B804=3,'KELAS (REFERENSI)'!N834,IF(B804=4,'KELAS (REFERENSI)'!N849,""))))</f>
        <v/>
      </c>
      <c r="O804" s="38" t="str">
        <f>IF(B804=1,'KELAS (REFERENSI)'!O804,IF(B804=2,'KELAS (REFERENSI)'!O819,IF(B804=3,'KELAS (REFERENSI)'!O834,IF(B804=4,'KELAS (REFERENSI)'!O849,""))))</f>
        <v/>
      </c>
      <c r="P804" s="38" t="str">
        <f>IF(B804=1,'KELAS (REFERENSI)'!P804,IF(B804=2,'KELAS (REFERENSI)'!P819,IF(B804=3,'KELAS (REFERENSI)'!P834,IF(B804=4,'KELAS (REFERENSI)'!P849,""))))</f>
        <v/>
      </c>
      <c r="Q804" s="38" t="str">
        <f t="shared" si="4"/>
        <v>BPS Kota Jakarta Timur</v>
      </c>
      <c r="R804" s="38" t="str">
        <f t="shared" si="56"/>
        <v/>
      </c>
      <c r="S804" s="38" t="str">
        <f t="shared" ref="S804:T804" si="812">S803</f>
        <v>15 Juni sampai dengan 31 Agustus 2026</v>
      </c>
      <c r="T804" s="38" t="str">
        <f t="shared" si="812"/>
        <v>31 Agustus 2026</v>
      </c>
      <c r="U804" s="46"/>
      <c r="V804" s="46"/>
      <c r="W804" s="42"/>
      <c r="X804" s="42"/>
      <c r="Y804" s="42"/>
      <c r="Z804" s="42"/>
    </row>
    <row r="805" ht="15.75" customHeight="1">
      <c r="A805" s="36" t="s">
        <v>5867</v>
      </c>
      <c r="B805" s="43"/>
      <c r="C805" s="44"/>
      <c r="D805" s="47"/>
      <c r="E805" s="47"/>
      <c r="F805" s="39" t="str">
        <f t="shared" si="2"/>
        <v>PETUGAS.0804/SPK/SE/PPL/3172/2026</v>
      </c>
      <c r="G805" s="45"/>
      <c r="H805" s="39" t="str">
        <f>VLOOKUP(G805,'MITRA (REFERENSI)'!$A:$Z,16,FALSE)</f>
        <v>#N/A</v>
      </c>
      <c r="I805" s="39" t="str">
        <f>VLOOKUP(G805,'MITRA (REFERENSI)'!$A:$Z,25,FALSE)</f>
        <v>#N/A</v>
      </c>
      <c r="J805" s="38" t="str">
        <f>VLOOKUP(G805,'MITRA (REFERENSI)'!$A:$Z,26,FALSE)</f>
        <v>#N/A</v>
      </c>
      <c r="K805" s="38" t="str">
        <f>VLOOKUP(G805,'MITRA (REFERENSI)'!$A:$Z,15,FALSE)</f>
        <v>#N/A</v>
      </c>
      <c r="L805" s="38" t="str">
        <f>VLOOKUP(G805,'MITRA (REFERENSI)'!$A:$Z,15,FALSE)</f>
        <v>#N/A</v>
      </c>
      <c r="M805" s="38" t="str">
        <f>IF(B805=1,'KELAS (REFERENSI)'!M805,IF(B805=2,'KELAS (REFERENSI)'!M820,IF(B805=3,'KELAS (REFERENSI)'!M835,IF(B805=4,'KELAS (REFERENSI)'!M850,""))))</f>
        <v/>
      </c>
      <c r="N805" s="38" t="str">
        <f>IF(B805=1,'KELAS (REFERENSI)'!N805,IF(B805=2,'KELAS (REFERENSI)'!N820,IF(B805=3,'KELAS (REFERENSI)'!N835,IF(B805=4,'KELAS (REFERENSI)'!N850,""))))</f>
        <v/>
      </c>
      <c r="O805" s="38" t="str">
        <f>IF(B805=1,'KELAS (REFERENSI)'!O805,IF(B805=2,'KELAS (REFERENSI)'!O820,IF(B805=3,'KELAS (REFERENSI)'!O835,IF(B805=4,'KELAS (REFERENSI)'!O850,""))))</f>
        <v/>
      </c>
      <c r="P805" s="38" t="str">
        <f>IF(B805=1,'KELAS (REFERENSI)'!P805,IF(B805=2,'KELAS (REFERENSI)'!P820,IF(B805=3,'KELAS (REFERENSI)'!P835,IF(B805=4,'KELAS (REFERENSI)'!P850,""))))</f>
        <v/>
      </c>
      <c r="Q805" s="38" t="str">
        <f t="shared" si="4"/>
        <v>BPS Kota Jakarta Timur</v>
      </c>
      <c r="R805" s="38" t="str">
        <f t="shared" si="56"/>
        <v/>
      </c>
      <c r="S805" s="38" t="str">
        <f t="shared" ref="S805:T805" si="813">S804</f>
        <v>15 Juni sampai dengan 31 Agustus 2026</v>
      </c>
      <c r="T805" s="38" t="str">
        <f t="shared" si="813"/>
        <v>31 Agustus 2026</v>
      </c>
      <c r="U805" s="46"/>
      <c r="V805" s="46"/>
      <c r="W805" s="42"/>
      <c r="X805" s="42"/>
      <c r="Y805" s="42"/>
      <c r="Z805" s="42"/>
    </row>
    <row r="806" ht="15.75" customHeight="1">
      <c r="A806" s="36" t="s">
        <v>5868</v>
      </c>
      <c r="B806" s="43"/>
      <c r="C806" s="44"/>
      <c r="D806" s="47"/>
      <c r="E806" s="47"/>
      <c r="F806" s="39" t="str">
        <f t="shared" si="2"/>
        <v>PETUGAS.0805/SPK/SE/PPL/3172/2026</v>
      </c>
      <c r="G806" s="45"/>
      <c r="H806" s="39" t="str">
        <f>VLOOKUP(G806,'MITRA (REFERENSI)'!$A:$Z,16,FALSE)</f>
        <v>#N/A</v>
      </c>
      <c r="I806" s="39" t="str">
        <f>VLOOKUP(G806,'MITRA (REFERENSI)'!$A:$Z,25,FALSE)</f>
        <v>#N/A</v>
      </c>
      <c r="J806" s="38" t="str">
        <f>VLOOKUP(G806,'MITRA (REFERENSI)'!$A:$Z,26,FALSE)</f>
        <v>#N/A</v>
      </c>
      <c r="K806" s="38" t="str">
        <f>VLOOKUP(G806,'MITRA (REFERENSI)'!$A:$Z,15,FALSE)</f>
        <v>#N/A</v>
      </c>
      <c r="L806" s="38" t="str">
        <f>VLOOKUP(G806,'MITRA (REFERENSI)'!$A:$Z,15,FALSE)</f>
        <v>#N/A</v>
      </c>
      <c r="M806" s="38" t="str">
        <f>IF(B806=1,'KELAS (REFERENSI)'!M806,IF(B806=2,'KELAS (REFERENSI)'!M821,IF(B806=3,'KELAS (REFERENSI)'!M836,IF(B806=4,'KELAS (REFERENSI)'!M851,""))))</f>
        <v/>
      </c>
      <c r="N806" s="38" t="str">
        <f>IF(B806=1,'KELAS (REFERENSI)'!N806,IF(B806=2,'KELAS (REFERENSI)'!N821,IF(B806=3,'KELAS (REFERENSI)'!N836,IF(B806=4,'KELAS (REFERENSI)'!N851,""))))</f>
        <v/>
      </c>
      <c r="O806" s="38" t="str">
        <f>IF(B806=1,'KELAS (REFERENSI)'!O806,IF(B806=2,'KELAS (REFERENSI)'!O821,IF(B806=3,'KELAS (REFERENSI)'!O836,IF(B806=4,'KELAS (REFERENSI)'!O851,""))))</f>
        <v/>
      </c>
      <c r="P806" s="38" t="str">
        <f>IF(B806=1,'KELAS (REFERENSI)'!P806,IF(B806=2,'KELAS (REFERENSI)'!P821,IF(B806=3,'KELAS (REFERENSI)'!P836,IF(B806=4,'KELAS (REFERENSI)'!P851,""))))</f>
        <v/>
      </c>
      <c r="Q806" s="38" t="str">
        <f t="shared" si="4"/>
        <v>BPS Kota Jakarta Timur</v>
      </c>
      <c r="R806" s="38" t="str">
        <f t="shared" si="56"/>
        <v/>
      </c>
      <c r="S806" s="38" t="str">
        <f t="shared" ref="S806:T806" si="814">S805</f>
        <v>15 Juni sampai dengan 31 Agustus 2026</v>
      </c>
      <c r="T806" s="38" t="str">
        <f t="shared" si="814"/>
        <v>31 Agustus 2026</v>
      </c>
      <c r="U806" s="46"/>
      <c r="V806" s="46"/>
      <c r="W806" s="42"/>
      <c r="X806" s="42"/>
      <c r="Y806" s="42"/>
      <c r="Z806" s="42"/>
    </row>
    <row r="807" ht="15.75" customHeight="1">
      <c r="A807" s="36" t="s">
        <v>5869</v>
      </c>
      <c r="B807" s="43"/>
      <c r="C807" s="44"/>
      <c r="D807" s="47"/>
      <c r="E807" s="47"/>
      <c r="F807" s="39" t="str">
        <f t="shared" si="2"/>
        <v>PETUGAS.0806/SPK/SE/PPL/3172/2026</v>
      </c>
      <c r="G807" s="45"/>
      <c r="H807" s="39" t="str">
        <f>VLOOKUP(G807,'MITRA (REFERENSI)'!$A:$Z,16,FALSE)</f>
        <v>#N/A</v>
      </c>
      <c r="I807" s="39" t="str">
        <f>VLOOKUP(G807,'MITRA (REFERENSI)'!$A:$Z,25,FALSE)</f>
        <v>#N/A</v>
      </c>
      <c r="J807" s="38" t="str">
        <f>VLOOKUP(G807,'MITRA (REFERENSI)'!$A:$Z,26,FALSE)</f>
        <v>#N/A</v>
      </c>
      <c r="K807" s="38" t="str">
        <f>VLOOKUP(G807,'MITRA (REFERENSI)'!$A:$Z,15,FALSE)</f>
        <v>#N/A</v>
      </c>
      <c r="L807" s="38" t="str">
        <f>VLOOKUP(G807,'MITRA (REFERENSI)'!$A:$Z,15,FALSE)</f>
        <v>#N/A</v>
      </c>
      <c r="M807" s="38" t="str">
        <f>IF(B807=1,'KELAS (REFERENSI)'!M807,IF(B807=2,'KELAS (REFERENSI)'!M822,IF(B807=3,'KELAS (REFERENSI)'!M837,IF(B807=4,'KELAS (REFERENSI)'!M852,""))))</f>
        <v/>
      </c>
      <c r="N807" s="38" t="str">
        <f>IF(B807=1,'KELAS (REFERENSI)'!N807,IF(B807=2,'KELAS (REFERENSI)'!N822,IF(B807=3,'KELAS (REFERENSI)'!N837,IF(B807=4,'KELAS (REFERENSI)'!N852,""))))</f>
        <v/>
      </c>
      <c r="O807" s="38" t="str">
        <f>IF(B807=1,'KELAS (REFERENSI)'!O807,IF(B807=2,'KELAS (REFERENSI)'!O822,IF(B807=3,'KELAS (REFERENSI)'!O837,IF(B807=4,'KELAS (REFERENSI)'!O852,""))))</f>
        <v/>
      </c>
      <c r="P807" s="38" t="str">
        <f>IF(B807=1,'KELAS (REFERENSI)'!P807,IF(B807=2,'KELAS (REFERENSI)'!P822,IF(B807=3,'KELAS (REFERENSI)'!P837,IF(B807=4,'KELAS (REFERENSI)'!P852,""))))</f>
        <v/>
      </c>
      <c r="Q807" s="38" t="str">
        <f t="shared" si="4"/>
        <v>BPS Kota Jakarta Timur</v>
      </c>
      <c r="R807" s="38" t="str">
        <f t="shared" si="56"/>
        <v/>
      </c>
      <c r="S807" s="38" t="str">
        <f t="shared" ref="S807:T807" si="815">S806</f>
        <v>15 Juni sampai dengan 31 Agustus 2026</v>
      </c>
      <c r="T807" s="38" t="str">
        <f t="shared" si="815"/>
        <v>31 Agustus 2026</v>
      </c>
      <c r="U807" s="46"/>
      <c r="V807" s="46"/>
      <c r="W807" s="42"/>
      <c r="X807" s="42"/>
      <c r="Y807" s="42"/>
      <c r="Z807" s="42"/>
    </row>
    <row r="808" ht="15.75" customHeight="1">
      <c r="A808" s="36" t="s">
        <v>5870</v>
      </c>
      <c r="B808" s="43"/>
      <c r="C808" s="44"/>
      <c r="D808" s="47"/>
      <c r="E808" s="47"/>
      <c r="F808" s="39" t="str">
        <f t="shared" si="2"/>
        <v>PETUGAS.0807/SPK/SE/PPL/3172/2026</v>
      </c>
      <c r="G808" s="45"/>
      <c r="H808" s="39" t="str">
        <f>VLOOKUP(G808,'MITRA (REFERENSI)'!$A:$Z,16,FALSE)</f>
        <v>#N/A</v>
      </c>
      <c r="I808" s="39" t="str">
        <f>VLOOKUP(G808,'MITRA (REFERENSI)'!$A:$Z,25,FALSE)</f>
        <v>#N/A</v>
      </c>
      <c r="J808" s="38" t="str">
        <f>VLOOKUP(G808,'MITRA (REFERENSI)'!$A:$Z,26,FALSE)</f>
        <v>#N/A</v>
      </c>
      <c r="K808" s="38" t="str">
        <f>VLOOKUP(G808,'MITRA (REFERENSI)'!$A:$Z,15,FALSE)</f>
        <v>#N/A</v>
      </c>
      <c r="L808" s="38" t="str">
        <f>VLOOKUP(G808,'MITRA (REFERENSI)'!$A:$Z,15,FALSE)</f>
        <v>#N/A</v>
      </c>
      <c r="M808" s="38" t="str">
        <f>IF(B808=1,'KELAS (REFERENSI)'!M808,IF(B808=2,'KELAS (REFERENSI)'!M823,IF(B808=3,'KELAS (REFERENSI)'!M838,IF(B808=4,'KELAS (REFERENSI)'!M853,""))))</f>
        <v/>
      </c>
      <c r="N808" s="38" t="str">
        <f>IF(B808=1,'KELAS (REFERENSI)'!N808,IF(B808=2,'KELAS (REFERENSI)'!N823,IF(B808=3,'KELAS (REFERENSI)'!N838,IF(B808=4,'KELAS (REFERENSI)'!N853,""))))</f>
        <v/>
      </c>
      <c r="O808" s="38" t="str">
        <f>IF(B808=1,'KELAS (REFERENSI)'!O808,IF(B808=2,'KELAS (REFERENSI)'!O823,IF(B808=3,'KELAS (REFERENSI)'!O838,IF(B808=4,'KELAS (REFERENSI)'!O853,""))))</f>
        <v/>
      </c>
      <c r="P808" s="38" t="str">
        <f>IF(B808=1,'KELAS (REFERENSI)'!P808,IF(B808=2,'KELAS (REFERENSI)'!P823,IF(B808=3,'KELAS (REFERENSI)'!P838,IF(B808=4,'KELAS (REFERENSI)'!P853,""))))</f>
        <v/>
      </c>
      <c r="Q808" s="38" t="str">
        <f t="shared" si="4"/>
        <v>BPS Kota Jakarta Timur</v>
      </c>
      <c r="R808" s="38" t="str">
        <f t="shared" si="56"/>
        <v/>
      </c>
      <c r="S808" s="38" t="str">
        <f t="shared" ref="S808:T808" si="816">S807</f>
        <v>15 Juni sampai dengan 31 Agustus 2026</v>
      </c>
      <c r="T808" s="38" t="str">
        <f t="shared" si="816"/>
        <v>31 Agustus 2026</v>
      </c>
      <c r="U808" s="46"/>
      <c r="V808" s="46"/>
      <c r="W808" s="42"/>
      <c r="X808" s="42"/>
      <c r="Y808" s="42"/>
      <c r="Z808" s="42"/>
    </row>
    <row r="809" ht="15.75" customHeight="1">
      <c r="A809" s="36" t="s">
        <v>5871</v>
      </c>
      <c r="B809" s="43"/>
      <c r="C809" s="44"/>
      <c r="D809" s="47"/>
      <c r="E809" s="47"/>
      <c r="F809" s="39" t="str">
        <f t="shared" si="2"/>
        <v>PETUGAS.0808/SPK/SE/PPL/3172/2026</v>
      </c>
      <c r="G809" s="45"/>
      <c r="H809" s="39" t="str">
        <f>VLOOKUP(G809,'MITRA (REFERENSI)'!$A:$Z,16,FALSE)</f>
        <v>#N/A</v>
      </c>
      <c r="I809" s="39" t="str">
        <f>VLOOKUP(G809,'MITRA (REFERENSI)'!$A:$Z,25,FALSE)</f>
        <v>#N/A</v>
      </c>
      <c r="J809" s="38" t="str">
        <f>VLOOKUP(G809,'MITRA (REFERENSI)'!$A:$Z,26,FALSE)</f>
        <v>#N/A</v>
      </c>
      <c r="K809" s="38" t="str">
        <f>VLOOKUP(G809,'MITRA (REFERENSI)'!$A:$Z,15,FALSE)</f>
        <v>#N/A</v>
      </c>
      <c r="L809" s="38" t="str">
        <f>VLOOKUP(G809,'MITRA (REFERENSI)'!$A:$Z,15,FALSE)</f>
        <v>#N/A</v>
      </c>
      <c r="M809" s="38" t="str">
        <f>IF(B809=1,'KELAS (REFERENSI)'!M809,IF(B809=2,'KELAS (REFERENSI)'!M824,IF(B809=3,'KELAS (REFERENSI)'!M839,IF(B809=4,'KELAS (REFERENSI)'!M854,""))))</f>
        <v/>
      </c>
      <c r="N809" s="38" t="str">
        <f>IF(B809=1,'KELAS (REFERENSI)'!N809,IF(B809=2,'KELAS (REFERENSI)'!N824,IF(B809=3,'KELAS (REFERENSI)'!N839,IF(B809=4,'KELAS (REFERENSI)'!N854,""))))</f>
        <v/>
      </c>
      <c r="O809" s="38" t="str">
        <f>IF(B809=1,'KELAS (REFERENSI)'!O809,IF(B809=2,'KELAS (REFERENSI)'!O824,IF(B809=3,'KELAS (REFERENSI)'!O839,IF(B809=4,'KELAS (REFERENSI)'!O854,""))))</f>
        <v/>
      </c>
      <c r="P809" s="38" t="str">
        <f>IF(B809=1,'KELAS (REFERENSI)'!P809,IF(B809=2,'KELAS (REFERENSI)'!P824,IF(B809=3,'KELAS (REFERENSI)'!P839,IF(B809=4,'KELAS (REFERENSI)'!P854,""))))</f>
        <v/>
      </c>
      <c r="Q809" s="38" t="str">
        <f t="shared" si="4"/>
        <v>BPS Kota Jakarta Timur</v>
      </c>
      <c r="R809" s="38" t="str">
        <f t="shared" si="56"/>
        <v/>
      </c>
      <c r="S809" s="38" t="str">
        <f t="shared" ref="S809:T809" si="817">S808</f>
        <v>15 Juni sampai dengan 31 Agustus 2026</v>
      </c>
      <c r="T809" s="38" t="str">
        <f t="shared" si="817"/>
        <v>31 Agustus 2026</v>
      </c>
      <c r="U809" s="46"/>
      <c r="V809" s="46"/>
      <c r="W809" s="42"/>
      <c r="X809" s="42"/>
      <c r="Y809" s="42"/>
      <c r="Z809" s="42"/>
    </row>
    <row r="810" ht="15.75" customHeight="1">
      <c r="A810" s="36" t="s">
        <v>5872</v>
      </c>
      <c r="B810" s="43"/>
      <c r="C810" s="44"/>
      <c r="D810" s="47"/>
      <c r="E810" s="47"/>
      <c r="F810" s="39" t="str">
        <f t="shared" si="2"/>
        <v>PETUGAS.0809/SPK/SE/PPL/3172/2026</v>
      </c>
      <c r="G810" s="45"/>
      <c r="H810" s="39" t="str">
        <f>VLOOKUP(G810,'MITRA (REFERENSI)'!$A:$Z,16,FALSE)</f>
        <v>#N/A</v>
      </c>
      <c r="I810" s="39" t="str">
        <f>VLOOKUP(G810,'MITRA (REFERENSI)'!$A:$Z,25,FALSE)</f>
        <v>#N/A</v>
      </c>
      <c r="J810" s="38" t="str">
        <f>VLOOKUP(G810,'MITRA (REFERENSI)'!$A:$Z,26,FALSE)</f>
        <v>#N/A</v>
      </c>
      <c r="K810" s="38" t="str">
        <f>VLOOKUP(G810,'MITRA (REFERENSI)'!$A:$Z,15,FALSE)</f>
        <v>#N/A</v>
      </c>
      <c r="L810" s="38" t="str">
        <f>VLOOKUP(G810,'MITRA (REFERENSI)'!$A:$Z,15,FALSE)</f>
        <v>#N/A</v>
      </c>
      <c r="M810" s="38" t="str">
        <f>IF(B810=1,'KELAS (REFERENSI)'!M810,IF(B810=2,'KELAS (REFERENSI)'!M825,IF(B810=3,'KELAS (REFERENSI)'!M840,IF(B810=4,'KELAS (REFERENSI)'!M855,""))))</f>
        <v/>
      </c>
      <c r="N810" s="38" t="str">
        <f>IF(B810=1,'KELAS (REFERENSI)'!N810,IF(B810=2,'KELAS (REFERENSI)'!N825,IF(B810=3,'KELAS (REFERENSI)'!N840,IF(B810=4,'KELAS (REFERENSI)'!N855,""))))</f>
        <v/>
      </c>
      <c r="O810" s="38" t="str">
        <f>IF(B810=1,'KELAS (REFERENSI)'!O810,IF(B810=2,'KELAS (REFERENSI)'!O825,IF(B810=3,'KELAS (REFERENSI)'!O840,IF(B810=4,'KELAS (REFERENSI)'!O855,""))))</f>
        <v/>
      </c>
      <c r="P810" s="38" t="str">
        <f>IF(B810=1,'KELAS (REFERENSI)'!P810,IF(B810=2,'KELAS (REFERENSI)'!P825,IF(B810=3,'KELAS (REFERENSI)'!P840,IF(B810=4,'KELAS (REFERENSI)'!P855,""))))</f>
        <v/>
      </c>
      <c r="Q810" s="38" t="str">
        <f t="shared" si="4"/>
        <v>BPS Kota Jakarta Timur</v>
      </c>
      <c r="R810" s="38" t="str">
        <f t="shared" si="56"/>
        <v/>
      </c>
      <c r="S810" s="38" t="str">
        <f t="shared" ref="S810:T810" si="818">S809</f>
        <v>15 Juni sampai dengan 31 Agustus 2026</v>
      </c>
      <c r="T810" s="38" t="str">
        <f t="shared" si="818"/>
        <v>31 Agustus 2026</v>
      </c>
      <c r="U810" s="46"/>
      <c r="V810" s="46"/>
      <c r="W810" s="42"/>
      <c r="X810" s="42"/>
      <c r="Y810" s="42"/>
      <c r="Z810" s="42"/>
    </row>
    <row r="811" ht="15.75" customHeight="1">
      <c r="A811" s="36" t="s">
        <v>5873</v>
      </c>
      <c r="B811" s="43"/>
      <c r="C811" s="44"/>
      <c r="D811" s="47"/>
      <c r="E811" s="47"/>
      <c r="F811" s="39" t="str">
        <f t="shared" si="2"/>
        <v>PETUGAS.0810/SPK/SE/PPL/3172/2026</v>
      </c>
      <c r="G811" s="45"/>
      <c r="H811" s="39" t="str">
        <f>VLOOKUP(G811,'MITRA (REFERENSI)'!$A:$Z,16,FALSE)</f>
        <v>#N/A</v>
      </c>
      <c r="I811" s="39" t="str">
        <f>VLOOKUP(G811,'MITRA (REFERENSI)'!$A:$Z,25,FALSE)</f>
        <v>#N/A</v>
      </c>
      <c r="J811" s="38" t="str">
        <f>VLOOKUP(G811,'MITRA (REFERENSI)'!$A:$Z,26,FALSE)</f>
        <v>#N/A</v>
      </c>
      <c r="K811" s="38" t="str">
        <f>VLOOKUP(G811,'MITRA (REFERENSI)'!$A:$Z,15,FALSE)</f>
        <v>#N/A</v>
      </c>
      <c r="L811" s="38" t="str">
        <f>VLOOKUP(G811,'MITRA (REFERENSI)'!$A:$Z,15,FALSE)</f>
        <v>#N/A</v>
      </c>
      <c r="M811" s="38" t="str">
        <f>IF(B811=1,'KELAS (REFERENSI)'!M811,IF(B811=2,'KELAS (REFERENSI)'!M826,IF(B811=3,'KELAS (REFERENSI)'!M841,IF(B811=4,'KELAS (REFERENSI)'!M856,""))))</f>
        <v/>
      </c>
      <c r="N811" s="38" t="str">
        <f>IF(B811=1,'KELAS (REFERENSI)'!N811,IF(B811=2,'KELAS (REFERENSI)'!N826,IF(B811=3,'KELAS (REFERENSI)'!N841,IF(B811=4,'KELAS (REFERENSI)'!N856,""))))</f>
        <v/>
      </c>
      <c r="O811" s="38" t="str">
        <f>IF(B811=1,'KELAS (REFERENSI)'!O811,IF(B811=2,'KELAS (REFERENSI)'!O826,IF(B811=3,'KELAS (REFERENSI)'!O841,IF(B811=4,'KELAS (REFERENSI)'!O856,""))))</f>
        <v/>
      </c>
      <c r="P811" s="38" t="str">
        <f>IF(B811=1,'KELAS (REFERENSI)'!P811,IF(B811=2,'KELAS (REFERENSI)'!P826,IF(B811=3,'KELAS (REFERENSI)'!P841,IF(B811=4,'KELAS (REFERENSI)'!P856,""))))</f>
        <v/>
      </c>
      <c r="Q811" s="38" t="str">
        <f t="shared" si="4"/>
        <v>BPS Kota Jakarta Timur</v>
      </c>
      <c r="R811" s="38" t="str">
        <f t="shared" si="56"/>
        <v/>
      </c>
      <c r="S811" s="38" t="str">
        <f t="shared" ref="S811:T811" si="819">S810</f>
        <v>15 Juni sampai dengan 31 Agustus 2026</v>
      </c>
      <c r="T811" s="38" t="str">
        <f t="shared" si="819"/>
        <v>31 Agustus 2026</v>
      </c>
      <c r="U811" s="46"/>
      <c r="V811" s="46"/>
      <c r="W811" s="42"/>
      <c r="X811" s="42"/>
      <c r="Y811" s="42"/>
      <c r="Z811" s="42"/>
    </row>
    <row r="812" ht="15.75" customHeight="1">
      <c r="A812" s="36" t="s">
        <v>5874</v>
      </c>
      <c r="B812" s="43"/>
      <c r="C812" s="44"/>
      <c r="D812" s="47"/>
      <c r="E812" s="47"/>
      <c r="F812" s="39" t="str">
        <f t="shared" si="2"/>
        <v>PETUGAS.0811/SPK/SE/PPL/3172/2026</v>
      </c>
      <c r="G812" s="45"/>
      <c r="H812" s="39" t="str">
        <f>VLOOKUP(G812,'MITRA (REFERENSI)'!$A:$Z,16,FALSE)</f>
        <v>#N/A</v>
      </c>
      <c r="I812" s="39" t="str">
        <f>VLOOKUP(G812,'MITRA (REFERENSI)'!$A:$Z,25,FALSE)</f>
        <v>#N/A</v>
      </c>
      <c r="J812" s="38" t="str">
        <f>VLOOKUP(G812,'MITRA (REFERENSI)'!$A:$Z,26,FALSE)</f>
        <v>#N/A</v>
      </c>
      <c r="K812" s="38" t="str">
        <f>VLOOKUP(G812,'MITRA (REFERENSI)'!$A:$Z,15,FALSE)</f>
        <v>#N/A</v>
      </c>
      <c r="L812" s="38" t="str">
        <f>VLOOKUP(G812,'MITRA (REFERENSI)'!$A:$Z,15,FALSE)</f>
        <v>#N/A</v>
      </c>
      <c r="M812" s="38" t="str">
        <f>IF(B812=1,'KELAS (REFERENSI)'!M812,IF(B812=2,'KELAS (REFERENSI)'!M827,IF(B812=3,'KELAS (REFERENSI)'!M842,IF(B812=4,'KELAS (REFERENSI)'!M857,""))))</f>
        <v/>
      </c>
      <c r="N812" s="38" t="str">
        <f>IF(B812=1,'KELAS (REFERENSI)'!N812,IF(B812=2,'KELAS (REFERENSI)'!N827,IF(B812=3,'KELAS (REFERENSI)'!N842,IF(B812=4,'KELAS (REFERENSI)'!N857,""))))</f>
        <v/>
      </c>
      <c r="O812" s="38" t="str">
        <f>IF(B812=1,'KELAS (REFERENSI)'!O812,IF(B812=2,'KELAS (REFERENSI)'!O827,IF(B812=3,'KELAS (REFERENSI)'!O842,IF(B812=4,'KELAS (REFERENSI)'!O857,""))))</f>
        <v/>
      </c>
      <c r="P812" s="38" t="str">
        <f>IF(B812=1,'KELAS (REFERENSI)'!P812,IF(B812=2,'KELAS (REFERENSI)'!P827,IF(B812=3,'KELAS (REFERENSI)'!P842,IF(B812=4,'KELAS (REFERENSI)'!P857,""))))</f>
        <v/>
      </c>
      <c r="Q812" s="38" t="str">
        <f t="shared" si="4"/>
        <v>BPS Kota Jakarta Timur</v>
      </c>
      <c r="R812" s="38" t="str">
        <f t="shared" si="56"/>
        <v/>
      </c>
      <c r="S812" s="38" t="str">
        <f t="shared" ref="S812:T812" si="820">S811</f>
        <v>15 Juni sampai dengan 31 Agustus 2026</v>
      </c>
      <c r="T812" s="38" t="str">
        <f t="shared" si="820"/>
        <v>31 Agustus 2026</v>
      </c>
      <c r="U812" s="46"/>
      <c r="V812" s="46"/>
      <c r="W812" s="42"/>
      <c r="X812" s="42"/>
      <c r="Y812" s="42"/>
      <c r="Z812" s="42"/>
    </row>
    <row r="813" ht="15.75" customHeight="1">
      <c r="A813" s="36" t="s">
        <v>5875</v>
      </c>
      <c r="B813" s="43"/>
      <c r="C813" s="44"/>
      <c r="D813" s="47"/>
      <c r="E813" s="47"/>
      <c r="F813" s="39" t="str">
        <f t="shared" si="2"/>
        <v>PETUGAS.0812/SPK/SE/PPL/3172/2026</v>
      </c>
      <c r="G813" s="45"/>
      <c r="H813" s="39" t="str">
        <f>VLOOKUP(G813,'MITRA (REFERENSI)'!$A:$Z,16,FALSE)</f>
        <v>#N/A</v>
      </c>
      <c r="I813" s="39" t="str">
        <f>VLOOKUP(G813,'MITRA (REFERENSI)'!$A:$Z,25,FALSE)</f>
        <v>#N/A</v>
      </c>
      <c r="J813" s="38" t="str">
        <f>VLOOKUP(G813,'MITRA (REFERENSI)'!$A:$Z,26,FALSE)</f>
        <v>#N/A</v>
      </c>
      <c r="K813" s="38" t="str">
        <f>VLOOKUP(G813,'MITRA (REFERENSI)'!$A:$Z,15,FALSE)</f>
        <v>#N/A</v>
      </c>
      <c r="L813" s="38" t="str">
        <f>VLOOKUP(G813,'MITRA (REFERENSI)'!$A:$Z,15,FALSE)</f>
        <v>#N/A</v>
      </c>
      <c r="M813" s="38" t="str">
        <f>IF(B813=1,'KELAS (REFERENSI)'!M813,IF(B813=2,'KELAS (REFERENSI)'!M828,IF(B813=3,'KELAS (REFERENSI)'!M843,IF(B813=4,'KELAS (REFERENSI)'!M858,""))))</f>
        <v/>
      </c>
      <c r="N813" s="38" t="str">
        <f>IF(B813=1,'KELAS (REFERENSI)'!N813,IF(B813=2,'KELAS (REFERENSI)'!N828,IF(B813=3,'KELAS (REFERENSI)'!N843,IF(B813=4,'KELAS (REFERENSI)'!N858,""))))</f>
        <v/>
      </c>
      <c r="O813" s="38" t="str">
        <f>IF(B813=1,'KELAS (REFERENSI)'!O813,IF(B813=2,'KELAS (REFERENSI)'!O828,IF(B813=3,'KELAS (REFERENSI)'!O843,IF(B813=4,'KELAS (REFERENSI)'!O858,""))))</f>
        <v/>
      </c>
      <c r="P813" s="38" t="str">
        <f>IF(B813=1,'KELAS (REFERENSI)'!P813,IF(B813=2,'KELAS (REFERENSI)'!P828,IF(B813=3,'KELAS (REFERENSI)'!P843,IF(B813=4,'KELAS (REFERENSI)'!P858,""))))</f>
        <v/>
      </c>
      <c r="Q813" s="38" t="str">
        <f t="shared" si="4"/>
        <v>BPS Kota Jakarta Timur</v>
      </c>
      <c r="R813" s="38" t="str">
        <f t="shared" si="56"/>
        <v/>
      </c>
      <c r="S813" s="38" t="str">
        <f t="shared" ref="S813:T813" si="821">S812</f>
        <v>15 Juni sampai dengan 31 Agustus 2026</v>
      </c>
      <c r="T813" s="38" t="str">
        <f t="shared" si="821"/>
        <v>31 Agustus 2026</v>
      </c>
      <c r="U813" s="46"/>
      <c r="V813" s="46"/>
      <c r="W813" s="42"/>
      <c r="X813" s="42"/>
      <c r="Y813" s="42"/>
      <c r="Z813" s="42"/>
    </row>
    <row r="814" ht="15.75" customHeight="1">
      <c r="A814" s="36" t="s">
        <v>5876</v>
      </c>
      <c r="B814" s="43"/>
      <c r="C814" s="44"/>
      <c r="D814" s="47"/>
      <c r="E814" s="47"/>
      <c r="F814" s="39" t="str">
        <f t="shared" si="2"/>
        <v>PETUGAS.0813/SPK/SE/PPL/3172/2026</v>
      </c>
      <c r="G814" s="45"/>
      <c r="H814" s="39" t="str">
        <f>VLOOKUP(G814,'MITRA (REFERENSI)'!$A:$Z,16,FALSE)</f>
        <v>#N/A</v>
      </c>
      <c r="I814" s="39" t="str">
        <f>VLOOKUP(G814,'MITRA (REFERENSI)'!$A:$Z,25,FALSE)</f>
        <v>#N/A</v>
      </c>
      <c r="J814" s="38" t="str">
        <f>VLOOKUP(G814,'MITRA (REFERENSI)'!$A:$Z,26,FALSE)</f>
        <v>#N/A</v>
      </c>
      <c r="K814" s="38" t="str">
        <f>VLOOKUP(G814,'MITRA (REFERENSI)'!$A:$Z,15,FALSE)</f>
        <v>#N/A</v>
      </c>
      <c r="L814" s="38" t="str">
        <f>VLOOKUP(G814,'MITRA (REFERENSI)'!$A:$Z,15,FALSE)</f>
        <v>#N/A</v>
      </c>
      <c r="M814" s="38" t="str">
        <f>IF(B814=1,'KELAS (REFERENSI)'!M814,IF(B814=2,'KELAS (REFERENSI)'!M829,IF(B814=3,'KELAS (REFERENSI)'!M844,IF(B814=4,'KELAS (REFERENSI)'!M859,""))))</f>
        <v/>
      </c>
      <c r="N814" s="38" t="str">
        <f>IF(B814=1,'KELAS (REFERENSI)'!N814,IF(B814=2,'KELAS (REFERENSI)'!N829,IF(B814=3,'KELAS (REFERENSI)'!N844,IF(B814=4,'KELAS (REFERENSI)'!N859,""))))</f>
        <v/>
      </c>
      <c r="O814" s="38" t="str">
        <f>IF(B814=1,'KELAS (REFERENSI)'!O814,IF(B814=2,'KELAS (REFERENSI)'!O829,IF(B814=3,'KELAS (REFERENSI)'!O844,IF(B814=4,'KELAS (REFERENSI)'!O859,""))))</f>
        <v/>
      </c>
      <c r="P814" s="38" t="str">
        <f>IF(B814=1,'KELAS (REFERENSI)'!P814,IF(B814=2,'KELAS (REFERENSI)'!P829,IF(B814=3,'KELAS (REFERENSI)'!P844,IF(B814=4,'KELAS (REFERENSI)'!P859,""))))</f>
        <v/>
      </c>
      <c r="Q814" s="38" t="str">
        <f t="shared" si="4"/>
        <v>BPS Kota Jakarta Timur</v>
      </c>
      <c r="R814" s="38" t="str">
        <f t="shared" si="56"/>
        <v/>
      </c>
      <c r="S814" s="38" t="str">
        <f t="shared" ref="S814:T814" si="822">S813</f>
        <v>15 Juni sampai dengan 31 Agustus 2026</v>
      </c>
      <c r="T814" s="38" t="str">
        <f t="shared" si="822"/>
        <v>31 Agustus 2026</v>
      </c>
      <c r="U814" s="46"/>
      <c r="V814" s="46"/>
      <c r="W814" s="42"/>
      <c r="X814" s="42"/>
      <c r="Y814" s="42"/>
      <c r="Z814" s="42"/>
    </row>
    <row r="815" ht="15.75" customHeight="1">
      <c r="A815" s="36" t="s">
        <v>5877</v>
      </c>
      <c r="B815" s="43"/>
      <c r="C815" s="44"/>
      <c r="D815" s="47"/>
      <c r="E815" s="47"/>
      <c r="F815" s="39" t="str">
        <f t="shared" si="2"/>
        <v>PETUGAS.0814/SPK/SE/PPL/3172/2026</v>
      </c>
      <c r="G815" s="45"/>
      <c r="H815" s="39" t="str">
        <f>VLOOKUP(G815,'MITRA (REFERENSI)'!$A:$Z,16,FALSE)</f>
        <v>#N/A</v>
      </c>
      <c r="I815" s="39" t="str">
        <f>VLOOKUP(G815,'MITRA (REFERENSI)'!$A:$Z,25,FALSE)</f>
        <v>#N/A</v>
      </c>
      <c r="J815" s="38" t="str">
        <f>VLOOKUP(G815,'MITRA (REFERENSI)'!$A:$Z,26,FALSE)</f>
        <v>#N/A</v>
      </c>
      <c r="K815" s="38" t="str">
        <f>VLOOKUP(G815,'MITRA (REFERENSI)'!$A:$Z,15,FALSE)</f>
        <v>#N/A</v>
      </c>
      <c r="L815" s="38" t="str">
        <f>VLOOKUP(G815,'MITRA (REFERENSI)'!$A:$Z,15,FALSE)</f>
        <v>#N/A</v>
      </c>
      <c r="M815" s="38" t="str">
        <f>IF(B815=1,'KELAS (REFERENSI)'!M815,IF(B815=2,'KELAS (REFERENSI)'!M830,IF(B815=3,'KELAS (REFERENSI)'!M845,IF(B815=4,'KELAS (REFERENSI)'!M860,""))))</f>
        <v/>
      </c>
      <c r="N815" s="38" t="str">
        <f>IF(B815=1,'KELAS (REFERENSI)'!N815,IF(B815=2,'KELAS (REFERENSI)'!N830,IF(B815=3,'KELAS (REFERENSI)'!N845,IF(B815=4,'KELAS (REFERENSI)'!N860,""))))</f>
        <v/>
      </c>
      <c r="O815" s="38" t="str">
        <f>IF(B815=1,'KELAS (REFERENSI)'!O815,IF(B815=2,'KELAS (REFERENSI)'!O830,IF(B815=3,'KELAS (REFERENSI)'!O845,IF(B815=4,'KELAS (REFERENSI)'!O860,""))))</f>
        <v/>
      </c>
      <c r="P815" s="38" t="str">
        <f>IF(B815=1,'KELAS (REFERENSI)'!P815,IF(B815=2,'KELAS (REFERENSI)'!P830,IF(B815=3,'KELAS (REFERENSI)'!P845,IF(B815=4,'KELAS (REFERENSI)'!P860,""))))</f>
        <v/>
      </c>
      <c r="Q815" s="38" t="str">
        <f t="shared" si="4"/>
        <v>BPS Kota Jakarta Timur</v>
      </c>
      <c r="R815" s="38" t="str">
        <f t="shared" si="56"/>
        <v/>
      </c>
      <c r="S815" s="38" t="str">
        <f t="shared" ref="S815:T815" si="823">S814</f>
        <v>15 Juni sampai dengan 31 Agustus 2026</v>
      </c>
      <c r="T815" s="38" t="str">
        <f t="shared" si="823"/>
        <v>31 Agustus 2026</v>
      </c>
      <c r="U815" s="46"/>
      <c r="V815" s="46"/>
      <c r="W815" s="42"/>
      <c r="X815" s="42"/>
      <c r="Y815" s="42"/>
      <c r="Z815" s="42"/>
    </row>
    <row r="816" ht="15.75" customHeight="1">
      <c r="A816" s="36" t="s">
        <v>5878</v>
      </c>
      <c r="B816" s="43"/>
      <c r="C816" s="44"/>
      <c r="D816" s="47"/>
      <c r="E816" s="47"/>
      <c r="F816" s="39" t="str">
        <f t="shared" si="2"/>
        <v>PETUGAS.0815/SPK/SE/PPL/3172/2026</v>
      </c>
      <c r="G816" s="45"/>
      <c r="H816" s="39" t="str">
        <f>VLOOKUP(G816,'MITRA (REFERENSI)'!$A:$Z,16,FALSE)</f>
        <v>#N/A</v>
      </c>
      <c r="I816" s="39" t="str">
        <f>VLOOKUP(G816,'MITRA (REFERENSI)'!$A:$Z,25,FALSE)</f>
        <v>#N/A</v>
      </c>
      <c r="J816" s="38" t="str">
        <f>VLOOKUP(G816,'MITRA (REFERENSI)'!$A:$Z,26,FALSE)</f>
        <v>#N/A</v>
      </c>
      <c r="K816" s="38" t="str">
        <f>VLOOKUP(G816,'MITRA (REFERENSI)'!$A:$Z,15,FALSE)</f>
        <v>#N/A</v>
      </c>
      <c r="L816" s="38" t="str">
        <f>VLOOKUP(G816,'MITRA (REFERENSI)'!$A:$Z,15,FALSE)</f>
        <v>#N/A</v>
      </c>
      <c r="M816" s="38" t="str">
        <f>IF(B816=1,'KELAS (REFERENSI)'!M816,IF(B816=2,'KELAS (REFERENSI)'!M831,IF(B816=3,'KELAS (REFERENSI)'!M846,IF(B816=4,'KELAS (REFERENSI)'!M861,""))))</f>
        <v/>
      </c>
      <c r="N816" s="38" t="str">
        <f>IF(B816=1,'KELAS (REFERENSI)'!N816,IF(B816=2,'KELAS (REFERENSI)'!N831,IF(B816=3,'KELAS (REFERENSI)'!N846,IF(B816=4,'KELAS (REFERENSI)'!N861,""))))</f>
        <v/>
      </c>
      <c r="O816" s="38" t="str">
        <f>IF(B816=1,'KELAS (REFERENSI)'!O816,IF(B816=2,'KELAS (REFERENSI)'!O831,IF(B816=3,'KELAS (REFERENSI)'!O846,IF(B816=4,'KELAS (REFERENSI)'!O861,""))))</f>
        <v/>
      </c>
      <c r="P816" s="38" t="str">
        <f>IF(B816=1,'KELAS (REFERENSI)'!P816,IF(B816=2,'KELAS (REFERENSI)'!P831,IF(B816=3,'KELAS (REFERENSI)'!P846,IF(B816=4,'KELAS (REFERENSI)'!P861,""))))</f>
        <v/>
      </c>
      <c r="Q816" s="38" t="str">
        <f t="shared" si="4"/>
        <v>BPS Kota Jakarta Timur</v>
      </c>
      <c r="R816" s="38" t="str">
        <f t="shared" si="56"/>
        <v/>
      </c>
      <c r="S816" s="38" t="str">
        <f t="shared" ref="S816:T816" si="824">S815</f>
        <v>15 Juni sampai dengan 31 Agustus 2026</v>
      </c>
      <c r="T816" s="38" t="str">
        <f t="shared" si="824"/>
        <v>31 Agustus 2026</v>
      </c>
      <c r="U816" s="46"/>
      <c r="V816" s="46"/>
      <c r="W816" s="42"/>
      <c r="X816" s="42"/>
      <c r="Y816" s="42"/>
      <c r="Z816" s="42"/>
    </row>
    <row r="817" ht="15.75" customHeight="1">
      <c r="A817" s="36" t="s">
        <v>5879</v>
      </c>
      <c r="B817" s="43"/>
      <c r="C817" s="44"/>
      <c r="D817" s="47"/>
      <c r="E817" s="47"/>
      <c r="F817" s="39" t="str">
        <f t="shared" si="2"/>
        <v>PETUGAS.0816/SPK/SE/PPL/3172/2026</v>
      </c>
      <c r="G817" s="45"/>
      <c r="H817" s="39" t="str">
        <f>VLOOKUP(G817,'MITRA (REFERENSI)'!$A:$Z,16,FALSE)</f>
        <v>#N/A</v>
      </c>
      <c r="I817" s="39" t="str">
        <f>VLOOKUP(G817,'MITRA (REFERENSI)'!$A:$Z,25,FALSE)</f>
        <v>#N/A</v>
      </c>
      <c r="J817" s="38" t="str">
        <f>VLOOKUP(G817,'MITRA (REFERENSI)'!$A:$Z,26,FALSE)</f>
        <v>#N/A</v>
      </c>
      <c r="K817" s="38" t="str">
        <f>VLOOKUP(G817,'MITRA (REFERENSI)'!$A:$Z,15,FALSE)</f>
        <v>#N/A</v>
      </c>
      <c r="L817" s="38" t="str">
        <f>VLOOKUP(G817,'MITRA (REFERENSI)'!$A:$Z,15,FALSE)</f>
        <v>#N/A</v>
      </c>
      <c r="M817" s="38" t="str">
        <f>IF(B817=1,'KELAS (REFERENSI)'!M817,IF(B817=2,'KELAS (REFERENSI)'!M832,IF(B817=3,'KELAS (REFERENSI)'!M847,IF(B817=4,'KELAS (REFERENSI)'!M862,""))))</f>
        <v/>
      </c>
      <c r="N817" s="38" t="str">
        <f>IF(B817=1,'KELAS (REFERENSI)'!N817,IF(B817=2,'KELAS (REFERENSI)'!N832,IF(B817=3,'KELAS (REFERENSI)'!N847,IF(B817=4,'KELAS (REFERENSI)'!N862,""))))</f>
        <v/>
      </c>
      <c r="O817" s="38" t="str">
        <f>IF(B817=1,'KELAS (REFERENSI)'!O817,IF(B817=2,'KELAS (REFERENSI)'!O832,IF(B817=3,'KELAS (REFERENSI)'!O847,IF(B817=4,'KELAS (REFERENSI)'!O862,""))))</f>
        <v/>
      </c>
      <c r="P817" s="38" t="str">
        <f>IF(B817=1,'KELAS (REFERENSI)'!P817,IF(B817=2,'KELAS (REFERENSI)'!P832,IF(B817=3,'KELAS (REFERENSI)'!P847,IF(B817=4,'KELAS (REFERENSI)'!P862,""))))</f>
        <v/>
      </c>
      <c r="Q817" s="38" t="str">
        <f t="shared" si="4"/>
        <v>BPS Kota Jakarta Timur</v>
      </c>
      <c r="R817" s="38" t="str">
        <f t="shared" si="56"/>
        <v/>
      </c>
      <c r="S817" s="38" t="str">
        <f t="shared" ref="S817:T817" si="825">S816</f>
        <v>15 Juni sampai dengan 31 Agustus 2026</v>
      </c>
      <c r="T817" s="38" t="str">
        <f t="shared" si="825"/>
        <v>31 Agustus 2026</v>
      </c>
      <c r="U817" s="46"/>
      <c r="V817" s="46"/>
      <c r="W817" s="42"/>
      <c r="X817" s="42"/>
      <c r="Y817" s="42"/>
      <c r="Z817" s="42"/>
    </row>
    <row r="818" ht="15.75" customHeight="1">
      <c r="A818" s="36" t="s">
        <v>5880</v>
      </c>
      <c r="B818" s="43"/>
      <c r="C818" s="44"/>
      <c r="D818" s="47"/>
      <c r="E818" s="47"/>
      <c r="F818" s="39" t="str">
        <f t="shared" si="2"/>
        <v>PETUGAS.0817/SPK/SE/PPL/3172/2026</v>
      </c>
      <c r="G818" s="45"/>
      <c r="H818" s="39" t="str">
        <f>VLOOKUP(G818,'MITRA (REFERENSI)'!$A:$Z,16,FALSE)</f>
        <v>#N/A</v>
      </c>
      <c r="I818" s="39" t="str">
        <f>VLOOKUP(G818,'MITRA (REFERENSI)'!$A:$Z,25,FALSE)</f>
        <v>#N/A</v>
      </c>
      <c r="J818" s="38" t="str">
        <f>VLOOKUP(G818,'MITRA (REFERENSI)'!$A:$Z,26,FALSE)</f>
        <v>#N/A</v>
      </c>
      <c r="K818" s="38" t="str">
        <f>VLOOKUP(G818,'MITRA (REFERENSI)'!$A:$Z,15,FALSE)</f>
        <v>#N/A</v>
      </c>
      <c r="L818" s="38" t="str">
        <f>VLOOKUP(G818,'MITRA (REFERENSI)'!$A:$Z,15,FALSE)</f>
        <v>#N/A</v>
      </c>
      <c r="M818" s="38" t="str">
        <f>IF(B818=1,'KELAS (REFERENSI)'!M818,IF(B818=2,'KELAS (REFERENSI)'!M833,IF(B818=3,'KELAS (REFERENSI)'!M848,IF(B818=4,'KELAS (REFERENSI)'!M863,""))))</f>
        <v/>
      </c>
      <c r="N818" s="38" t="str">
        <f>IF(B818=1,'KELAS (REFERENSI)'!N818,IF(B818=2,'KELAS (REFERENSI)'!N833,IF(B818=3,'KELAS (REFERENSI)'!N848,IF(B818=4,'KELAS (REFERENSI)'!N863,""))))</f>
        <v/>
      </c>
      <c r="O818" s="38" t="str">
        <f>IF(B818=1,'KELAS (REFERENSI)'!O818,IF(B818=2,'KELAS (REFERENSI)'!O833,IF(B818=3,'KELAS (REFERENSI)'!O848,IF(B818=4,'KELAS (REFERENSI)'!O863,""))))</f>
        <v/>
      </c>
      <c r="P818" s="38" t="str">
        <f>IF(B818=1,'KELAS (REFERENSI)'!P818,IF(B818=2,'KELAS (REFERENSI)'!P833,IF(B818=3,'KELAS (REFERENSI)'!P848,IF(B818=4,'KELAS (REFERENSI)'!P863,""))))</f>
        <v/>
      </c>
      <c r="Q818" s="38" t="str">
        <f t="shared" si="4"/>
        <v>BPS Kota Jakarta Timur</v>
      </c>
      <c r="R818" s="38" t="str">
        <f t="shared" si="56"/>
        <v/>
      </c>
      <c r="S818" s="38" t="str">
        <f t="shared" ref="S818:T818" si="826">S817</f>
        <v>15 Juni sampai dengan 31 Agustus 2026</v>
      </c>
      <c r="T818" s="38" t="str">
        <f t="shared" si="826"/>
        <v>31 Agustus 2026</v>
      </c>
      <c r="U818" s="46"/>
      <c r="V818" s="46"/>
      <c r="W818" s="42"/>
      <c r="X818" s="42"/>
      <c r="Y818" s="42"/>
      <c r="Z818" s="42"/>
    </row>
    <row r="819" ht="15.75" customHeight="1">
      <c r="A819" s="36" t="s">
        <v>5881</v>
      </c>
      <c r="B819" s="43"/>
      <c r="C819" s="44"/>
      <c r="D819" s="47"/>
      <c r="E819" s="47"/>
      <c r="F819" s="39" t="str">
        <f t="shared" si="2"/>
        <v>PETUGAS.0818/SPK/SE/PPL/3172/2026</v>
      </c>
      <c r="G819" s="45"/>
      <c r="H819" s="39" t="str">
        <f>VLOOKUP(G819,'MITRA (REFERENSI)'!$A:$Z,16,FALSE)</f>
        <v>#N/A</v>
      </c>
      <c r="I819" s="39" t="str">
        <f>VLOOKUP(G819,'MITRA (REFERENSI)'!$A:$Z,25,FALSE)</f>
        <v>#N/A</v>
      </c>
      <c r="J819" s="38" t="str">
        <f>VLOOKUP(G819,'MITRA (REFERENSI)'!$A:$Z,26,FALSE)</f>
        <v>#N/A</v>
      </c>
      <c r="K819" s="38" t="str">
        <f>VLOOKUP(G819,'MITRA (REFERENSI)'!$A:$Z,15,FALSE)</f>
        <v>#N/A</v>
      </c>
      <c r="L819" s="38" t="str">
        <f>VLOOKUP(G819,'MITRA (REFERENSI)'!$A:$Z,15,FALSE)</f>
        <v>#N/A</v>
      </c>
      <c r="M819" s="38" t="str">
        <f>IF(B819=1,'KELAS (REFERENSI)'!M819,IF(B819=2,'KELAS (REFERENSI)'!M834,IF(B819=3,'KELAS (REFERENSI)'!M849,IF(B819=4,'KELAS (REFERENSI)'!M864,""))))</f>
        <v/>
      </c>
      <c r="N819" s="38" t="str">
        <f>IF(B819=1,'KELAS (REFERENSI)'!N819,IF(B819=2,'KELAS (REFERENSI)'!N834,IF(B819=3,'KELAS (REFERENSI)'!N849,IF(B819=4,'KELAS (REFERENSI)'!N864,""))))</f>
        <v/>
      </c>
      <c r="O819" s="38" t="str">
        <f>IF(B819=1,'KELAS (REFERENSI)'!O819,IF(B819=2,'KELAS (REFERENSI)'!O834,IF(B819=3,'KELAS (REFERENSI)'!O849,IF(B819=4,'KELAS (REFERENSI)'!O864,""))))</f>
        <v/>
      </c>
      <c r="P819" s="38" t="str">
        <f>IF(B819=1,'KELAS (REFERENSI)'!P819,IF(B819=2,'KELAS (REFERENSI)'!P834,IF(B819=3,'KELAS (REFERENSI)'!P849,IF(B819=4,'KELAS (REFERENSI)'!P864,""))))</f>
        <v/>
      </c>
      <c r="Q819" s="38" t="str">
        <f t="shared" si="4"/>
        <v>BPS Kota Jakarta Timur</v>
      </c>
      <c r="R819" s="38" t="str">
        <f t="shared" si="56"/>
        <v/>
      </c>
      <c r="S819" s="38" t="str">
        <f t="shared" ref="S819:T819" si="827">S818</f>
        <v>15 Juni sampai dengan 31 Agustus 2026</v>
      </c>
      <c r="T819" s="38" t="str">
        <f t="shared" si="827"/>
        <v>31 Agustus 2026</v>
      </c>
      <c r="U819" s="46"/>
      <c r="V819" s="46"/>
      <c r="W819" s="42"/>
      <c r="X819" s="42"/>
      <c r="Y819" s="42"/>
      <c r="Z819" s="42"/>
    </row>
    <row r="820" ht="15.75" customHeight="1">
      <c r="A820" s="36" t="s">
        <v>5882</v>
      </c>
      <c r="B820" s="43"/>
      <c r="C820" s="44"/>
      <c r="D820" s="47"/>
      <c r="E820" s="47"/>
      <c r="F820" s="39" t="str">
        <f t="shared" si="2"/>
        <v>PETUGAS.0819/SPK/SE/PPL/3172/2026</v>
      </c>
      <c r="G820" s="45"/>
      <c r="H820" s="39" t="str">
        <f>VLOOKUP(G820,'MITRA (REFERENSI)'!$A:$Z,16,FALSE)</f>
        <v>#N/A</v>
      </c>
      <c r="I820" s="39" t="str">
        <f>VLOOKUP(G820,'MITRA (REFERENSI)'!$A:$Z,25,FALSE)</f>
        <v>#N/A</v>
      </c>
      <c r="J820" s="38" t="str">
        <f>VLOOKUP(G820,'MITRA (REFERENSI)'!$A:$Z,26,FALSE)</f>
        <v>#N/A</v>
      </c>
      <c r="K820" s="38" t="str">
        <f>VLOOKUP(G820,'MITRA (REFERENSI)'!$A:$Z,15,FALSE)</f>
        <v>#N/A</v>
      </c>
      <c r="L820" s="38" t="str">
        <f>VLOOKUP(G820,'MITRA (REFERENSI)'!$A:$Z,15,FALSE)</f>
        <v>#N/A</v>
      </c>
      <c r="M820" s="38" t="str">
        <f>IF(B820=1,'KELAS (REFERENSI)'!M820,IF(B820=2,'KELAS (REFERENSI)'!M835,IF(B820=3,'KELAS (REFERENSI)'!M850,IF(B820=4,'KELAS (REFERENSI)'!M865,""))))</f>
        <v/>
      </c>
      <c r="N820" s="38" t="str">
        <f>IF(B820=1,'KELAS (REFERENSI)'!N820,IF(B820=2,'KELAS (REFERENSI)'!N835,IF(B820=3,'KELAS (REFERENSI)'!N850,IF(B820=4,'KELAS (REFERENSI)'!N865,""))))</f>
        <v/>
      </c>
      <c r="O820" s="38" t="str">
        <f>IF(B820=1,'KELAS (REFERENSI)'!O820,IF(B820=2,'KELAS (REFERENSI)'!O835,IF(B820=3,'KELAS (REFERENSI)'!O850,IF(B820=4,'KELAS (REFERENSI)'!O865,""))))</f>
        <v/>
      </c>
      <c r="P820" s="38" t="str">
        <f>IF(B820=1,'KELAS (REFERENSI)'!P820,IF(B820=2,'KELAS (REFERENSI)'!P835,IF(B820=3,'KELAS (REFERENSI)'!P850,IF(B820=4,'KELAS (REFERENSI)'!P865,""))))</f>
        <v/>
      </c>
      <c r="Q820" s="38" t="str">
        <f t="shared" si="4"/>
        <v>BPS Kota Jakarta Timur</v>
      </c>
      <c r="R820" s="38" t="str">
        <f t="shared" si="56"/>
        <v/>
      </c>
      <c r="S820" s="38" t="str">
        <f t="shared" ref="S820:T820" si="828">S819</f>
        <v>15 Juni sampai dengan 31 Agustus 2026</v>
      </c>
      <c r="T820" s="38" t="str">
        <f t="shared" si="828"/>
        <v>31 Agustus 2026</v>
      </c>
      <c r="U820" s="46"/>
      <c r="V820" s="46"/>
      <c r="W820" s="42"/>
      <c r="X820" s="42"/>
      <c r="Y820" s="42"/>
      <c r="Z820" s="42"/>
    </row>
    <row r="821" ht="15.75" customHeight="1">
      <c r="A821" s="36" t="s">
        <v>5883</v>
      </c>
      <c r="B821" s="43"/>
      <c r="C821" s="44"/>
      <c r="D821" s="47"/>
      <c r="E821" s="47"/>
      <c r="F821" s="39" t="str">
        <f t="shared" si="2"/>
        <v>PETUGAS.0820/SPK/SE/PPL/3172/2026</v>
      </c>
      <c r="G821" s="45"/>
      <c r="H821" s="39" t="str">
        <f>VLOOKUP(G821,'MITRA (REFERENSI)'!$A:$Z,16,FALSE)</f>
        <v>#N/A</v>
      </c>
      <c r="I821" s="39" t="str">
        <f>VLOOKUP(G821,'MITRA (REFERENSI)'!$A:$Z,25,FALSE)</f>
        <v>#N/A</v>
      </c>
      <c r="J821" s="38" t="str">
        <f>VLOOKUP(G821,'MITRA (REFERENSI)'!$A:$Z,26,FALSE)</f>
        <v>#N/A</v>
      </c>
      <c r="K821" s="38" t="str">
        <f>VLOOKUP(G821,'MITRA (REFERENSI)'!$A:$Z,15,FALSE)</f>
        <v>#N/A</v>
      </c>
      <c r="L821" s="38" t="str">
        <f>VLOOKUP(G821,'MITRA (REFERENSI)'!$A:$Z,15,FALSE)</f>
        <v>#N/A</v>
      </c>
      <c r="M821" s="38" t="str">
        <f>IF(B821=1,'KELAS (REFERENSI)'!M821,IF(B821=2,'KELAS (REFERENSI)'!M836,IF(B821=3,'KELAS (REFERENSI)'!M851,IF(B821=4,'KELAS (REFERENSI)'!M866,""))))</f>
        <v/>
      </c>
      <c r="N821" s="38" t="str">
        <f>IF(B821=1,'KELAS (REFERENSI)'!N821,IF(B821=2,'KELAS (REFERENSI)'!N836,IF(B821=3,'KELAS (REFERENSI)'!N851,IF(B821=4,'KELAS (REFERENSI)'!N866,""))))</f>
        <v/>
      </c>
      <c r="O821" s="38" t="str">
        <f>IF(B821=1,'KELAS (REFERENSI)'!O821,IF(B821=2,'KELAS (REFERENSI)'!O836,IF(B821=3,'KELAS (REFERENSI)'!O851,IF(B821=4,'KELAS (REFERENSI)'!O866,""))))</f>
        <v/>
      </c>
      <c r="P821" s="38" t="str">
        <f>IF(B821=1,'KELAS (REFERENSI)'!P821,IF(B821=2,'KELAS (REFERENSI)'!P836,IF(B821=3,'KELAS (REFERENSI)'!P851,IF(B821=4,'KELAS (REFERENSI)'!P866,""))))</f>
        <v/>
      </c>
      <c r="Q821" s="38" t="str">
        <f t="shared" si="4"/>
        <v>BPS Kota Jakarta Timur</v>
      </c>
      <c r="R821" s="38" t="str">
        <f t="shared" si="56"/>
        <v/>
      </c>
      <c r="S821" s="38" t="str">
        <f t="shared" ref="S821:T821" si="829">S820</f>
        <v>15 Juni sampai dengan 31 Agustus 2026</v>
      </c>
      <c r="T821" s="38" t="str">
        <f t="shared" si="829"/>
        <v>31 Agustus 2026</v>
      </c>
      <c r="U821" s="46"/>
      <c r="V821" s="46"/>
      <c r="W821" s="42"/>
      <c r="X821" s="42"/>
      <c r="Y821" s="42"/>
      <c r="Z821" s="42"/>
    </row>
    <row r="822" ht="15.75" customHeight="1">
      <c r="A822" s="36" t="s">
        <v>5884</v>
      </c>
      <c r="B822" s="43"/>
      <c r="C822" s="44"/>
      <c r="D822" s="47"/>
      <c r="E822" s="47"/>
      <c r="F822" s="39" t="str">
        <f t="shared" si="2"/>
        <v>PETUGAS.0821/SPK/SE/PPL/3172/2026</v>
      </c>
      <c r="G822" s="45"/>
      <c r="H822" s="39" t="str">
        <f>VLOOKUP(G822,'MITRA (REFERENSI)'!$A:$Z,16,FALSE)</f>
        <v>#N/A</v>
      </c>
      <c r="I822" s="39" t="str">
        <f>VLOOKUP(G822,'MITRA (REFERENSI)'!$A:$Z,25,FALSE)</f>
        <v>#N/A</v>
      </c>
      <c r="J822" s="38" t="str">
        <f>VLOOKUP(G822,'MITRA (REFERENSI)'!$A:$Z,26,FALSE)</f>
        <v>#N/A</v>
      </c>
      <c r="K822" s="38" t="str">
        <f>VLOOKUP(G822,'MITRA (REFERENSI)'!$A:$Z,15,FALSE)</f>
        <v>#N/A</v>
      </c>
      <c r="L822" s="38" t="str">
        <f>VLOOKUP(G822,'MITRA (REFERENSI)'!$A:$Z,15,FALSE)</f>
        <v>#N/A</v>
      </c>
      <c r="M822" s="38" t="str">
        <f>IF(B822=1,'KELAS (REFERENSI)'!M822,IF(B822=2,'KELAS (REFERENSI)'!M837,IF(B822=3,'KELAS (REFERENSI)'!M852,IF(B822=4,'KELAS (REFERENSI)'!M867,""))))</f>
        <v/>
      </c>
      <c r="N822" s="38" t="str">
        <f>IF(B822=1,'KELAS (REFERENSI)'!N822,IF(B822=2,'KELAS (REFERENSI)'!N837,IF(B822=3,'KELAS (REFERENSI)'!N852,IF(B822=4,'KELAS (REFERENSI)'!N867,""))))</f>
        <v/>
      </c>
      <c r="O822" s="38" t="str">
        <f>IF(B822=1,'KELAS (REFERENSI)'!O822,IF(B822=2,'KELAS (REFERENSI)'!O837,IF(B822=3,'KELAS (REFERENSI)'!O852,IF(B822=4,'KELAS (REFERENSI)'!O867,""))))</f>
        <v/>
      </c>
      <c r="P822" s="38" t="str">
        <f>IF(B822=1,'KELAS (REFERENSI)'!P822,IF(B822=2,'KELAS (REFERENSI)'!P837,IF(B822=3,'KELAS (REFERENSI)'!P852,IF(B822=4,'KELAS (REFERENSI)'!P867,""))))</f>
        <v/>
      </c>
      <c r="Q822" s="38" t="str">
        <f t="shared" si="4"/>
        <v>BPS Kota Jakarta Timur</v>
      </c>
      <c r="R822" s="38" t="str">
        <f t="shared" si="56"/>
        <v/>
      </c>
      <c r="S822" s="38" t="str">
        <f t="shared" ref="S822:T822" si="830">S821</f>
        <v>15 Juni sampai dengan 31 Agustus 2026</v>
      </c>
      <c r="T822" s="38" t="str">
        <f t="shared" si="830"/>
        <v>31 Agustus 2026</v>
      </c>
      <c r="U822" s="46"/>
      <c r="V822" s="46"/>
      <c r="W822" s="42"/>
      <c r="X822" s="42"/>
      <c r="Y822" s="42"/>
      <c r="Z822" s="42"/>
    </row>
    <row r="823" ht="15.75" customHeight="1">
      <c r="A823" s="36" t="s">
        <v>5885</v>
      </c>
      <c r="B823" s="43"/>
      <c r="C823" s="44"/>
      <c r="D823" s="47"/>
      <c r="E823" s="47"/>
      <c r="F823" s="39" t="str">
        <f t="shared" si="2"/>
        <v>PETUGAS.0822/SPK/SE/PPL/3172/2026</v>
      </c>
      <c r="G823" s="45"/>
      <c r="H823" s="39" t="str">
        <f>VLOOKUP(G823,'MITRA (REFERENSI)'!$A:$Z,16,FALSE)</f>
        <v>#N/A</v>
      </c>
      <c r="I823" s="39" t="str">
        <f>VLOOKUP(G823,'MITRA (REFERENSI)'!$A:$Z,25,FALSE)</f>
        <v>#N/A</v>
      </c>
      <c r="J823" s="38" t="str">
        <f>VLOOKUP(G823,'MITRA (REFERENSI)'!$A:$Z,26,FALSE)</f>
        <v>#N/A</v>
      </c>
      <c r="K823" s="38" t="str">
        <f>VLOOKUP(G823,'MITRA (REFERENSI)'!$A:$Z,15,FALSE)</f>
        <v>#N/A</v>
      </c>
      <c r="L823" s="38" t="str">
        <f>VLOOKUP(G823,'MITRA (REFERENSI)'!$A:$Z,15,FALSE)</f>
        <v>#N/A</v>
      </c>
      <c r="M823" s="38" t="str">
        <f>IF(B823=1,'KELAS (REFERENSI)'!M823,IF(B823=2,'KELAS (REFERENSI)'!M838,IF(B823=3,'KELAS (REFERENSI)'!M853,IF(B823=4,'KELAS (REFERENSI)'!M868,""))))</f>
        <v/>
      </c>
      <c r="N823" s="38" t="str">
        <f>IF(B823=1,'KELAS (REFERENSI)'!N823,IF(B823=2,'KELAS (REFERENSI)'!N838,IF(B823=3,'KELAS (REFERENSI)'!N853,IF(B823=4,'KELAS (REFERENSI)'!N868,""))))</f>
        <v/>
      </c>
      <c r="O823" s="38" t="str">
        <f>IF(B823=1,'KELAS (REFERENSI)'!O823,IF(B823=2,'KELAS (REFERENSI)'!O838,IF(B823=3,'KELAS (REFERENSI)'!O853,IF(B823=4,'KELAS (REFERENSI)'!O868,""))))</f>
        <v/>
      </c>
      <c r="P823" s="38" t="str">
        <f>IF(B823=1,'KELAS (REFERENSI)'!P823,IF(B823=2,'KELAS (REFERENSI)'!P838,IF(B823=3,'KELAS (REFERENSI)'!P853,IF(B823=4,'KELAS (REFERENSI)'!P868,""))))</f>
        <v/>
      </c>
      <c r="Q823" s="38" t="str">
        <f t="shared" si="4"/>
        <v>BPS Kota Jakarta Timur</v>
      </c>
      <c r="R823" s="38" t="str">
        <f t="shared" si="56"/>
        <v/>
      </c>
      <c r="S823" s="38" t="str">
        <f t="shared" ref="S823:T823" si="831">S822</f>
        <v>15 Juni sampai dengan 31 Agustus 2026</v>
      </c>
      <c r="T823" s="38" t="str">
        <f t="shared" si="831"/>
        <v>31 Agustus 2026</v>
      </c>
      <c r="U823" s="46"/>
      <c r="V823" s="46"/>
      <c r="W823" s="42"/>
      <c r="X823" s="42"/>
      <c r="Y823" s="42"/>
      <c r="Z823" s="42"/>
    </row>
    <row r="824" ht="15.75" customHeight="1">
      <c r="A824" s="36" t="s">
        <v>5886</v>
      </c>
      <c r="B824" s="43"/>
      <c r="C824" s="44"/>
      <c r="D824" s="47"/>
      <c r="E824" s="47"/>
      <c r="F824" s="39" t="str">
        <f t="shared" si="2"/>
        <v>PETUGAS.0823/SPK/SE/PPL/3172/2026</v>
      </c>
      <c r="G824" s="45"/>
      <c r="H824" s="39" t="str">
        <f>VLOOKUP(G824,'MITRA (REFERENSI)'!$A:$Z,16,FALSE)</f>
        <v>#N/A</v>
      </c>
      <c r="I824" s="39" t="str">
        <f>VLOOKUP(G824,'MITRA (REFERENSI)'!$A:$Z,25,FALSE)</f>
        <v>#N/A</v>
      </c>
      <c r="J824" s="38" t="str">
        <f>VLOOKUP(G824,'MITRA (REFERENSI)'!$A:$Z,26,FALSE)</f>
        <v>#N/A</v>
      </c>
      <c r="K824" s="38" t="str">
        <f>VLOOKUP(G824,'MITRA (REFERENSI)'!$A:$Z,15,FALSE)</f>
        <v>#N/A</v>
      </c>
      <c r="L824" s="38" t="str">
        <f>VLOOKUP(G824,'MITRA (REFERENSI)'!$A:$Z,15,FALSE)</f>
        <v>#N/A</v>
      </c>
      <c r="M824" s="38" t="str">
        <f>IF(B824=1,'KELAS (REFERENSI)'!M824,IF(B824=2,'KELAS (REFERENSI)'!M839,IF(B824=3,'KELAS (REFERENSI)'!M854,IF(B824=4,'KELAS (REFERENSI)'!M869,""))))</f>
        <v/>
      </c>
      <c r="N824" s="38" t="str">
        <f>IF(B824=1,'KELAS (REFERENSI)'!N824,IF(B824=2,'KELAS (REFERENSI)'!N839,IF(B824=3,'KELAS (REFERENSI)'!N854,IF(B824=4,'KELAS (REFERENSI)'!N869,""))))</f>
        <v/>
      </c>
      <c r="O824" s="38" t="str">
        <f>IF(B824=1,'KELAS (REFERENSI)'!O824,IF(B824=2,'KELAS (REFERENSI)'!O839,IF(B824=3,'KELAS (REFERENSI)'!O854,IF(B824=4,'KELAS (REFERENSI)'!O869,""))))</f>
        <v/>
      </c>
      <c r="P824" s="38" t="str">
        <f>IF(B824=1,'KELAS (REFERENSI)'!P824,IF(B824=2,'KELAS (REFERENSI)'!P839,IF(B824=3,'KELAS (REFERENSI)'!P854,IF(B824=4,'KELAS (REFERENSI)'!P869,""))))</f>
        <v/>
      </c>
      <c r="Q824" s="38" t="str">
        <f t="shared" si="4"/>
        <v>BPS Kota Jakarta Timur</v>
      </c>
      <c r="R824" s="38" t="str">
        <f t="shared" si="56"/>
        <v/>
      </c>
      <c r="S824" s="38" t="str">
        <f t="shared" ref="S824:T824" si="832">S823</f>
        <v>15 Juni sampai dengan 31 Agustus 2026</v>
      </c>
      <c r="T824" s="38" t="str">
        <f t="shared" si="832"/>
        <v>31 Agustus 2026</v>
      </c>
      <c r="U824" s="46"/>
      <c r="V824" s="46"/>
      <c r="W824" s="42"/>
      <c r="X824" s="42"/>
      <c r="Y824" s="42"/>
      <c r="Z824" s="42"/>
    </row>
    <row r="825" ht="15.75" customHeight="1">
      <c r="A825" s="36" t="s">
        <v>5887</v>
      </c>
      <c r="B825" s="43"/>
      <c r="C825" s="44"/>
      <c r="D825" s="47"/>
      <c r="E825" s="47"/>
      <c r="F825" s="39" t="str">
        <f t="shared" si="2"/>
        <v>PETUGAS.0824/SPK/SE/PPL/3172/2026</v>
      </c>
      <c r="G825" s="45"/>
      <c r="H825" s="39" t="str">
        <f>VLOOKUP(G825,'MITRA (REFERENSI)'!$A:$Z,16,FALSE)</f>
        <v>#N/A</v>
      </c>
      <c r="I825" s="39" t="str">
        <f>VLOOKUP(G825,'MITRA (REFERENSI)'!$A:$Z,25,FALSE)</f>
        <v>#N/A</v>
      </c>
      <c r="J825" s="38" t="str">
        <f>VLOOKUP(G825,'MITRA (REFERENSI)'!$A:$Z,26,FALSE)</f>
        <v>#N/A</v>
      </c>
      <c r="K825" s="38" t="str">
        <f>VLOOKUP(G825,'MITRA (REFERENSI)'!$A:$Z,15,FALSE)</f>
        <v>#N/A</v>
      </c>
      <c r="L825" s="38" t="str">
        <f>VLOOKUP(G825,'MITRA (REFERENSI)'!$A:$Z,15,FALSE)</f>
        <v>#N/A</v>
      </c>
      <c r="M825" s="38" t="str">
        <f>IF(B825=1,'KELAS (REFERENSI)'!M825,IF(B825=2,'KELAS (REFERENSI)'!M840,IF(B825=3,'KELAS (REFERENSI)'!M855,IF(B825=4,'KELAS (REFERENSI)'!M870,""))))</f>
        <v/>
      </c>
      <c r="N825" s="38" t="str">
        <f>IF(B825=1,'KELAS (REFERENSI)'!N825,IF(B825=2,'KELAS (REFERENSI)'!N840,IF(B825=3,'KELAS (REFERENSI)'!N855,IF(B825=4,'KELAS (REFERENSI)'!N870,""))))</f>
        <v/>
      </c>
      <c r="O825" s="38" t="str">
        <f>IF(B825=1,'KELAS (REFERENSI)'!O825,IF(B825=2,'KELAS (REFERENSI)'!O840,IF(B825=3,'KELAS (REFERENSI)'!O855,IF(B825=4,'KELAS (REFERENSI)'!O870,""))))</f>
        <v/>
      </c>
      <c r="P825" s="38" t="str">
        <f>IF(B825=1,'KELAS (REFERENSI)'!P825,IF(B825=2,'KELAS (REFERENSI)'!P840,IF(B825=3,'KELAS (REFERENSI)'!P855,IF(B825=4,'KELAS (REFERENSI)'!P870,""))))</f>
        <v/>
      </c>
      <c r="Q825" s="38" t="str">
        <f t="shared" si="4"/>
        <v>BPS Kota Jakarta Timur</v>
      </c>
      <c r="R825" s="38" t="str">
        <f t="shared" si="56"/>
        <v/>
      </c>
      <c r="S825" s="38" t="str">
        <f t="shared" ref="S825:T825" si="833">S824</f>
        <v>15 Juni sampai dengan 31 Agustus 2026</v>
      </c>
      <c r="T825" s="38" t="str">
        <f t="shared" si="833"/>
        <v>31 Agustus 2026</v>
      </c>
      <c r="U825" s="46"/>
      <c r="V825" s="46"/>
      <c r="W825" s="42"/>
      <c r="X825" s="42"/>
      <c r="Y825" s="42"/>
      <c r="Z825" s="42"/>
    </row>
    <row r="826" ht="15.75" customHeight="1">
      <c r="A826" s="36" t="s">
        <v>5888</v>
      </c>
      <c r="B826" s="43"/>
      <c r="C826" s="44"/>
      <c r="D826" s="47"/>
      <c r="E826" s="47"/>
      <c r="F826" s="39" t="str">
        <f t="shared" si="2"/>
        <v>PETUGAS.0825/SPK/SE/PPL/3172/2026</v>
      </c>
      <c r="G826" s="45"/>
      <c r="H826" s="39" t="str">
        <f>VLOOKUP(G826,'MITRA (REFERENSI)'!$A:$Z,16,FALSE)</f>
        <v>#N/A</v>
      </c>
      <c r="I826" s="39" t="str">
        <f>VLOOKUP(G826,'MITRA (REFERENSI)'!$A:$Z,25,FALSE)</f>
        <v>#N/A</v>
      </c>
      <c r="J826" s="38" t="str">
        <f>VLOOKUP(G826,'MITRA (REFERENSI)'!$A:$Z,26,FALSE)</f>
        <v>#N/A</v>
      </c>
      <c r="K826" s="38" t="str">
        <f>VLOOKUP(G826,'MITRA (REFERENSI)'!$A:$Z,15,FALSE)</f>
        <v>#N/A</v>
      </c>
      <c r="L826" s="38" t="str">
        <f>VLOOKUP(G826,'MITRA (REFERENSI)'!$A:$Z,15,FALSE)</f>
        <v>#N/A</v>
      </c>
      <c r="M826" s="38" t="str">
        <f>IF(B826=1,'KELAS (REFERENSI)'!M826,IF(B826=2,'KELAS (REFERENSI)'!M841,IF(B826=3,'KELAS (REFERENSI)'!M856,IF(B826=4,'KELAS (REFERENSI)'!M871,""))))</f>
        <v/>
      </c>
      <c r="N826" s="38" t="str">
        <f>IF(B826=1,'KELAS (REFERENSI)'!N826,IF(B826=2,'KELAS (REFERENSI)'!N841,IF(B826=3,'KELAS (REFERENSI)'!N856,IF(B826=4,'KELAS (REFERENSI)'!N871,""))))</f>
        <v/>
      </c>
      <c r="O826" s="38" t="str">
        <f>IF(B826=1,'KELAS (REFERENSI)'!O826,IF(B826=2,'KELAS (REFERENSI)'!O841,IF(B826=3,'KELAS (REFERENSI)'!O856,IF(B826=4,'KELAS (REFERENSI)'!O871,""))))</f>
        <v/>
      </c>
      <c r="P826" s="38" t="str">
        <f>IF(B826=1,'KELAS (REFERENSI)'!P826,IF(B826=2,'KELAS (REFERENSI)'!P841,IF(B826=3,'KELAS (REFERENSI)'!P856,IF(B826=4,'KELAS (REFERENSI)'!P871,""))))</f>
        <v/>
      </c>
      <c r="Q826" s="38" t="str">
        <f t="shared" si="4"/>
        <v>BPS Kota Jakarta Timur</v>
      </c>
      <c r="R826" s="38" t="str">
        <f t="shared" si="56"/>
        <v/>
      </c>
      <c r="S826" s="38" t="str">
        <f t="shared" ref="S826:T826" si="834">S825</f>
        <v>15 Juni sampai dengan 31 Agustus 2026</v>
      </c>
      <c r="T826" s="38" t="str">
        <f t="shared" si="834"/>
        <v>31 Agustus 2026</v>
      </c>
      <c r="U826" s="46"/>
      <c r="V826" s="46"/>
      <c r="W826" s="42"/>
      <c r="X826" s="42"/>
      <c r="Y826" s="42"/>
      <c r="Z826" s="42"/>
    </row>
    <row r="827" ht="15.75" customHeight="1">
      <c r="A827" s="36" t="s">
        <v>5889</v>
      </c>
      <c r="B827" s="43"/>
      <c r="C827" s="44"/>
      <c r="D827" s="47"/>
      <c r="E827" s="47"/>
      <c r="F827" s="39" t="str">
        <f t="shared" si="2"/>
        <v>PETUGAS.0826/SPK/SE/PPL/3172/2026</v>
      </c>
      <c r="G827" s="45"/>
      <c r="H827" s="39" t="str">
        <f>VLOOKUP(G827,'MITRA (REFERENSI)'!$A:$Z,16,FALSE)</f>
        <v>#N/A</v>
      </c>
      <c r="I827" s="39" t="str">
        <f>VLOOKUP(G827,'MITRA (REFERENSI)'!$A:$Z,25,FALSE)</f>
        <v>#N/A</v>
      </c>
      <c r="J827" s="38" t="str">
        <f>VLOOKUP(G827,'MITRA (REFERENSI)'!$A:$Z,26,FALSE)</f>
        <v>#N/A</v>
      </c>
      <c r="K827" s="38" t="str">
        <f>VLOOKUP(G827,'MITRA (REFERENSI)'!$A:$Z,15,FALSE)</f>
        <v>#N/A</v>
      </c>
      <c r="L827" s="38" t="str">
        <f>VLOOKUP(G827,'MITRA (REFERENSI)'!$A:$Z,15,FALSE)</f>
        <v>#N/A</v>
      </c>
      <c r="M827" s="38" t="str">
        <f>IF(B827=1,'KELAS (REFERENSI)'!M827,IF(B827=2,'KELAS (REFERENSI)'!M842,IF(B827=3,'KELAS (REFERENSI)'!M857,IF(B827=4,'KELAS (REFERENSI)'!M872,""))))</f>
        <v/>
      </c>
      <c r="N827" s="38" t="str">
        <f>IF(B827=1,'KELAS (REFERENSI)'!N827,IF(B827=2,'KELAS (REFERENSI)'!N842,IF(B827=3,'KELAS (REFERENSI)'!N857,IF(B827=4,'KELAS (REFERENSI)'!N872,""))))</f>
        <v/>
      </c>
      <c r="O827" s="38" t="str">
        <f>IF(B827=1,'KELAS (REFERENSI)'!O827,IF(B827=2,'KELAS (REFERENSI)'!O842,IF(B827=3,'KELAS (REFERENSI)'!O857,IF(B827=4,'KELAS (REFERENSI)'!O872,""))))</f>
        <v/>
      </c>
      <c r="P827" s="38" t="str">
        <f>IF(B827=1,'KELAS (REFERENSI)'!P827,IF(B827=2,'KELAS (REFERENSI)'!P842,IF(B827=3,'KELAS (REFERENSI)'!P857,IF(B827=4,'KELAS (REFERENSI)'!P872,""))))</f>
        <v/>
      </c>
      <c r="Q827" s="38" t="str">
        <f t="shared" si="4"/>
        <v>BPS Kota Jakarta Timur</v>
      </c>
      <c r="R827" s="38" t="str">
        <f t="shared" si="56"/>
        <v/>
      </c>
      <c r="S827" s="38" t="str">
        <f t="shared" ref="S827:T827" si="835">S826</f>
        <v>15 Juni sampai dengan 31 Agustus 2026</v>
      </c>
      <c r="T827" s="38" t="str">
        <f t="shared" si="835"/>
        <v>31 Agustus 2026</v>
      </c>
      <c r="U827" s="46"/>
      <c r="V827" s="46"/>
      <c r="W827" s="42"/>
      <c r="X827" s="42"/>
      <c r="Y827" s="42"/>
      <c r="Z827" s="42"/>
    </row>
    <row r="828" ht="15.75" customHeight="1">
      <c r="A828" s="36" t="s">
        <v>5890</v>
      </c>
      <c r="B828" s="43"/>
      <c r="C828" s="44"/>
      <c r="D828" s="47"/>
      <c r="E828" s="47"/>
      <c r="F828" s="39" t="str">
        <f t="shared" si="2"/>
        <v>PETUGAS.0827/SPK/SE/PPL/3172/2026</v>
      </c>
      <c r="G828" s="45"/>
      <c r="H828" s="39" t="str">
        <f>VLOOKUP(G828,'MITRA (REFERENSI)'!$A:$Z,16,FALSE)</f>
        <v>#N/A</v>
      </c>
      <c r="I828" s="39" t="str">
        <f>VLOOKUP(G828,'MITRA (REFERENSI)'!$A:$Z,25,FALSE)</f>
        <v>#N/A</v>
      </c>
      <c r="J828" s="38" t="str">
        <f>VLOOKUP(G828,'MITRA (REFERENSI)'!$A:$Z,26,FALSE)</f>
        <v>#N/A</v>
      </c>
      <c r="K828" s="38" t="str">
        <f>VLOOKUP(G828,'MITRA (REFERENSI)'!$A:$Z,15,FALSE)</f>
        <v>#N/A</v>
      </c>
      <c r="L828" s="38" t="str">
        <f>VLOOKUP(G828,'MITRA (REFERENSI)'!$A:$Z,15,FALSE)</f>
        <v>#N/A</v>
      </c>
      <c r="M828" s="38" t="str">
        <f>IF(B828=1,'KELAS (REFERENSI)'!M828,IF(B828=2,'KELAS (REFERENSI)'!M843,IF(B828=3,'KELAS (REFERENSI)'!M858,IF(B828=4,'KELAS (REFERENSI)'!M873,""))))</f>
        <v/>
      </c>
      <c r="N828" s="38" t="str">
        <f>IF(B828=1,'KELAS (REFERENSI)'!N828,IF(B828=2,'KELAS (REFERENSI)'!N843,IF(B828=3,'KELAS (REFERENSI)'!N858,IF(B828=4,'KELAS (REFERENSI)'!N873,""))))</f>
        <v/>
      </c>
      <c r="O828" s="38" t="str">
        <f>IF(B828=1,'KELAS (REFERENSI)'!O828,IF(B828=2,'KELAS (REFERENSI)'!O843,IF(B828=3,'KELAS (REFERENSI)'!O858,IF(B828=4,'KELAS (REFERENSI)'!O873,""))))</f>
        <v/>
      </c>
      <c r="P828" s="38" t="str">
        <f>IF(B828=1,'KELAS (REFERENSI)'!P828,IF(B828=2,'KELAS (REFERENSI)'!P843,IF(B828=3,'KELAS (REFERENSI)'!P858,IF(B828=4,'KELAS (REFERENSI)'!P873,""))))</f>
        <v/>
      </c>
      <c r="Q828" s="38" t="str">
        <f t="shared" si="4"/>
        <v>BPS Kota Jakarta Timur</v>
      </c>
      <c r="R828" s="38" t="str">
        <f t="shared" si="56"/>
        <v/>
      </c>
      <c r="S828" s="38" t="str">
        <f t="shared" ref="S828:T828" si="836">S827</f>
        <v>15 Juni sampai dengan 31 Agustus 2026</v>
      </c>
      <c r="T828" s="38" t="str">
        <f t="shared" si="836"/>
        <v>31 Agustus 2026</v>
      </c>
      <c r="U828" s="46"/>
      <c r="V828" s="46"/>
      <c r="W828" s="42"/>
      <c r="X828" s="42"/>
      <c r="Y828" s="42"/>
      <c r="Z828" s="42"/>
    </row>
    <row r="829" ht="15.75" customHeight="1">
      <c r="A829" s="36" t="s">
        <v>5891</v>
      </c>
      <c r="B829" s="43"/>
      <c r="C829" s="44"/>
      <c r="D829" s="47"/>
      <c r="E829" s="47"/>
      <c r="F829" s="39" t="str">
        <f t="shared" si="2"/>
        <v>PETUGAS.0828/SPK/SE/PPL/3172/2026</v>
      </c>
      <c r="G829" s="45"/>
      <c r="H829" s="39" t="str">
        <f>VLOOKUP(G829,'MITRA (REFERENSI)'!$A:$Z,16,FALSE)</f>
        <v>#N/A</v>
      </c>
      <c r="I829" s="39" t="str">
        <f>VLOOKUP(G829,'MITRA (REFERENSI)'!$A:$Z,25,FALSE)</f>
        <v>#N/A</v>
      </c>
      <c r="J829" s="38" t="str">
        <f>VLOOKUP(G829,'MITRA (REFERENSI)'!$A:$Z,26,FALSE)</f>
        <v>#N/A</v>
      </c>
      <c r="K829" s="38" t="str">
        <f>VLOOKUP(G829,'MITRA (REFERENSI)'!$A:$Z,15,FALSE)</f>
        <v>#N/A</v>
      </c>
      <c r="L829" s="38" t="str">
        <f>VLOOKUP(G829,'MITRA (REFERENSI)'!$A:$Z,15,FALSE)</f>
        <v>#N/A</v>
      </c>
      <c r="M829" s="38" t="str">
        <f>IF(B829=1,'KELAS (REFERENSI)'!M829,IF(B829=2,'KELAS (REFERENSI)'!M844,IF(B829=3,'KELAS (REFERENSI)'!M859,IF(B829=4,'KELAS (REFERENSI)'!M874,""))))</f>
        <v/>
      </c>
      <c r="N829" s="38" t="str">
        <f>IF(B829=1,'KELAS (REFERENSI)'!N829,IF(B829=2,'KELAS (REFERENSI)'!N844,IF(B829=3,'KELAS (REFERENSI)'!N859,IF(B829=4,'KELAS (REFERENSI)'!N874,""))))</f>
        <v/>
      </c>
      <c r="O829" s="38" t="str">
        <f>IF(B829=1,'KELAS (REFERENSI)'!O829,IF(B829=2,'KELAS (REFERENSI)'!O844,IF(B829=3,'KELAS (REFERENSI)'!O859,IF(B829=4,'KELAS (REFERENSI)'!O874,""))))</f>
        <v/>
      </c>
      <c r="P829" s="38" t="str">
        <f>IF(B829=1,'KELAS (REFERENSI)'!P829,IF(B829=2,'KELAS (REFERENSI)'!P844,IF(B829=3,'KELAS (REFERENSI)'!P859,IF(B829=4,'KELAS (REFERENSI)'!P874,""))))</f>
        <v/>
      </c>
      <c r="Q829" s="38" t="str">
        <f t="shared" si="4"/>
        <v>BPS Kota Jakarta Timur</v>
      </c>
      <c r="R829" s="38" t="str">
        <f t="shared" si="56"/>
        <v/>
      </c>
      <c r="S829" s="38" t="str">
        <f t="shared" ref="S829:T829" si="837">S828</f>
        <v>15 Juni sampai dengan 31 Agustus 2026</v>
      </c>
      <c r="T829" s="38" t="str">
        <f t="shared" si="837"/>
        <v>31 Agustus 2026</v>
      </c>
      <c r="U829" s="46"/>
      <c r="V829" s="46"/>
      <c r="W829" s="42"/>
      <c r="X829" s="42"/>
      <c r="Y829" s="42"/>
      <c r="Z829" s="42"/>
    </row>
    <row r="830" ht="15.75" customHeight="1">
      <c r="A830" s="36" t="s">
        <v>5892</v>
      </c>
      <c r="B830" s="43"/>
      <c r="C830" s="44"/>
      <c r="D830" s="47"/>
      <c r="E830" s="47"/>
      <c r="F830" s="39" t="str">
        <f t="shared" si="2"/>
        <v>PETUGAS.0829/SPK/SE/PPL/3172/2026</v>
      </c>
      <c r="G830" s="45"/>
      <c r="H830" s="39" t="str">
        <f>VLOOKUP(G830,'MITRA (REFERENSI)'!$A:$Z,16,FALSE)</f>
        <v>#N/A</v>
      </c>
      <c r="I830" s="39" t="str">
        <f>VLOOKUP(G830,'MITRA (REFERENSI)'!$A:$Z,25,FALSE)</f>
        <v>#N/A</v>
      </c>
      <c r="J830" s="38" t="str">
        <f>VLOOKUP(G830,'MITRA (REFERENSI)'!$A:$Z,26,FALSE)</f>
        <v>#N/A</v>
      </c>
      <c r="K830" s="38" t="str">
        <f>VLOOKUP(G830,'MITRA (REFERENSI)'!$A:$Z,15,FALSE)</f>
        <v>#N/A</v>
      </c>
      <c r="L830" s="38" t="str">
        <f>VLOOKUP(G830,'MITRA (REFERENSI)'!$A:$Z,15,FALSE)</f>
        <v>#N/A</v>
      </c>
      <c r="M830" s="38" t="str">
        <f>IF(B830=1,'KELAS (REFERENSI)'!M830,IF(B830=2,'KELAS (REFERENSI)'!M845,IF(B830=3,'KELAS (REFERENSI)'!M860,IF(B830=4,'KELAS (REFERENSI)'!M875,""))))</f>
        <v/>
      </c>
      <c r="N830" s="38" t="str">
        <f>IF(B830=1,'KELAS (REFERENSI)'!N830,IF(B830=2,'KELAS (REFERENSI)'!N845,IF(B830=3,'KELAS (REFERENSI)'!N860,IF(B830=4,'KELAS (REFERENSI)'!N875,""))))</f>
        <v/>
      </c>
      <c r="O830" s="38" t="str">
        <f>IF(B830=1,'KELAS (REFERENSI)'!O830,IF(B830=2,'KELAS (REFERENSI)'!O845,IF(B830=3,'KELAS (REFERENSI)'!O860,IF(B830=4,'KELAS (REFERENSI)'!O875,""))))</f>
        <v/>
      </c>
      <c r="P830" s="38" t="str">
        <f>IF(B830=1,'KELAS (REFERENSI)'!P830,IF(B830=2,'KELAS (REFERENSI)'!P845,IF(B830=3,'KELAS (REFERENSI)'!P860,IF(B830=4,'KELAS (REFERENSI)'!P875,""))))</f>
        <v/>
      </c>
      <c r="Q830" s="38" t="str">
        <f t="shared" si="4"/>
        <v>BPS Kota Jakarta Timur</v>
      </c>
      <c r="R830" s="38" t="str">
        <f t="shared" si="56"/>
        <v/>
      </c>
      <c r="S830" s="38" t="str">
        <f t="shared" ref="S830:T830" si="838">S829</f>
        <v>15 Juni sampai dengan 31 Agustus 2026</v>
      </c>
      <c r="T830" s="38" t="str">
        <f t="shared" si="838"/>
        <v>31 Agustus 2026</v>
      </c>
      <c r="U830" s="46"/>
      <c r="V830" s="46"/>
      <c r="W830" s="42"/>
      <c r="X830" s="42"/>
      <c r="Y830" s="42"/>
      <c r="Z830" s="42"/>
    </row>
    <row r="831" ht="15.75" customHeight="1">
      <c r="A831" s="36" t="s">
        <v>5893</v>
      </c>
      <c r="B831" s="43"/>
      <c r="C831" s="44"/>
      <c r="D831" s="47"/>
      <c r="E831" s="47"/>
      <c r="F831" s="39" t="str">
        <f t="shared" si="2"/>
        <v>PETUGAS.0830/SPK/SE/PPL/3172/2026</v>
      </c>
      <c r="G831" s="45"/>
      <c r="H831" s="39" t="str">
        <f>VLOOKUP(G831,'MITRA (REFERENSI)'!$A:$Z,16,FALSE)</f>
        <v>#N/A</v>
      </c>
      <c r="I831" s="39" t="str">
        <f>VLOOKUP(G831,'MITRA (REFERENSI)'!$A:$Z,25,FALSE)</f>
        <v>#N/A</v>
      </c>
      <c r="J831" s="38" t="str">
        <f>VLOOKUP(G831,'MITRA (REFERENSI)'!$A:$Z,26,FALSE)</f>
        <v>#N/A</v>
      </c>
      <c r="K831" s="38" t="str">
        <f>VLOOKUP(G831,'MITRA (REFERENSI)'!$A:$Z,15,FALSE)</f>
        <v>#N/A</v>
      </c>
      <c r="L831" s="38" t="str">
        <f>VLOOKUP(G831,'MITRA (REFERENSI)'!$A:$Z,15,FALSE)</f>
        <v>#N/A</v>
      </c>
      <c r="M831" s="38" t="str">
        <f>IF(B831=1,'KELAS (REFERENSI)'!M831,IF(B831=2,'KELAS (REFERENSI)'!M846,IF(B831=3,'KELAS (REFERENSI)'!M861,IF(B831=4,'KELAS (REFERENSI)'!M876,""))))</f>
        <v/>
      </c>
      <c r="N831" s="38" t="str">
        <f>IF(B831=1,'KELAS (REFERENSI)'!N831,IF(B831=2,'KELAS (REFERENSI)'!N846,IF(B831=3,'KELAS (REFERENSI)'!N861,IF(B831=4,'KELAS (REFERENSI)'!N876,""))))</f>
        <v/>
      </c>
      <c r="O831" s="38" t="str">
        <f>IF(B831=1,'KELAS (REFERENSI)'!O831,IF(B831=2,'KELAS (REFERENSI)'!O846,IF(B831=3,'KELAS (REFERENSI)'!O861,IF(B831=4,'KELAS (REFERENSI)'!O876,""))))</f>
        <v/>
      </c>
      <c r="P831" s="38" t="str">
        <f>IF(B831=1,'KELAS (REFERENSI)'!P831,IF(B831=2,'KELAS (REFERENSI)'!P846,IF(B831=3,'KELAS (REFERENSI)'!P861,IF(B831=4,'KELAS (REFERENSI)'!P876,""))))</f>
        <v/>
      </c>
      <c r="Q831" s="38" t="str">
        <f t="shared" si="4"/>
        <v>BPS Kota Jakarta Timur</v>
      </c>
      <c r="R831" s="38" t="str">
        <f t="shared" si="56"/>
        <v/>
      </c>
      <c r="S831" s="38" t="str">
        <f t="shared" ref="S831:T831" si="839">S830</f>
        <v>15 Juni sampai dengan 31 Agustus 2026</v>
      </c>
      <c r="T831" s="38" t="str">
        <f t="shared" si="839"/>
        <v>31 Agustus 2026</v>
      </c>
      <c r="U831" s="46"/>
      <c r="V831" s="46"/>
      <c r="W831" s="42"/>
      <c r="X831" s="42"/>
      <c r="Y831" s="42"/>
      <c r="Z831" s="42"/>
    </row>
    <row r="832" ht="15.75" customHeight="1">
      <c r="A832" s="36" t="s">
        <v>5894</v>
      </c>
      <c r="B832" s="43"/>
      <c r="C832" s="44"/>
      <c r="D832" s="47"/>
      <c r="E832" s="47"/>
      <c r="F832" s="39" t="str">
        <f t="shared" si="2"/>
        <v>PETUGAS.0831/SPK/SE/PPL/3172/2026</v>
      </c>
      <c r="G832" s="45"/>
      <c r="H832" s="39" t="str">
        <f>VLOOKUP(G832,'MITRA (REFERENSI)'!$A:$Z,16,FALSE)</f>
        <v>#N/A</v>
      </c>
      <c r="I832" s="39" t="str">
        <f>VLOOKUP(G832,'MITRA (REFERENSI)'!$A:$Z,25,FALSE)</f>
        <v>#N/A</v>
      </c>
      <c r="J832" s="38" t="str">
        <f>VLOOKUP(G832,'MITRA (REFERENSI)'!$A:$Z,26,FALSE)</f>
        <v>#N/A</v>
      </c>
      <c r="K832" s="38" t="str">
        <f>VLOOKUP(G832,'MITRA (REFERENSI)'!$A:$Z,15,FALSE)</f>
        <v>#N/A</v>
      </c>
      <c r="L832" s="38" t="str">
        <f>VLOOKUP(G832,'MITRA (REFERENSI)'!$A:$Z,15,FALSE)</f>
        <v>#N/A</v>
      </c>
      <c r="M832" s="38" t="str">
        <f>IF(B832=1,'KELAS (REFERENSI)'!M832,IF(B832=2,'KELAS (REFERENSI)'!M847,IF(B832=3,'KELAS (REFERENSI)'!M862,IF(B832=4,'KELAS (REFERENSI)'!M877,""))))</f>
        <v/>
      </c>
      <c r="N832" s="38" t="str">
        <f>IF(B832=1,'KELAS (REFERENSI)'!N832,IF(B832=2,'KELAS (REFERENSI)'!N847,IF(B832=3,'KELAS (REFERENSI)'!N862,IF(B832=4,'KELAS (REFERENSI)'!N877,""))))</f>
        <v/>
      </c>
      <c r="O832" s="38" t="str">
        <f>IF(B832=1,'KELAS (REFERENSI)'!O832,IF(B832=2,'KELAS (REFERENSI)'!O847,IF(B832=3,'KELAS (REFERENSI)'!O862,IF(B832=4,'KELAS (REFERENSI)'!O877,""))))</f>
        <v/>
      </c>
      <c r="P832" s="38" t="str">
        <f>IF(B832=1,'KELAS (REFERENSI)'!P832,IF(B832=2,'KELAS (REFERENSI)'!P847,IF(B832=3,'KELAS (REFERENSI)'!P862,IF(B832=4,'KELAS (REFERENSI)'!P877,""))))</f>
        <v/>
      </c>
      <c r="Q832" s="38" t="str">
        <f t="shared" si="4"/>
        <v>BPS Kota Jakarta Timur</v>
      </c>
      <c r="R832" s="38" t="str">
        <f t="shared" si="56"/>
        <v/>
      </c>
      <c r="S832" s="38" t="str">
        <f t="shared" ref="S832:T832" si="840">S831</f>
        <v>15 Juni sampai dengan 31 Agustus 2026</v>
      </c>
      <c r="T832" s="38" t="str">
        <f t="shared" si="840"/>
        <v>31 Agustus 2026</v>
      </c>
      <c r="U832" s="46"/>
      <c r="V832" s="46"/>
      <c r="W832" s="42"/>
      <c r="X832" s="42"/>
      <c r="Y832" s="42"/>
      <c r="Z832" s="42"/>
    </row>
    <row r="833" ht="15.75" customHeight="1">
      <c r="A833" s="36" t="s">
        <v>5895</v>
      </c>
      <c r="B833" s="43"/>
      <c r="C833" s="44"/>
      <c r="D833" s="47"/>
      <c r="E833" s="47"/>
      <c r="F833" s="39" t="str">
        <f t="shared" si="2"/>
        <v>PETUGAS.0832/SPK/SE/PPL/3172/2026</v>
      </c>
      <c r="G833" s="45"/>
      <c r="H833" s="39" t="str">
        <f>VLOOKUP(G833,'MITRA (REFERENSI)'!$A:$Z,16,FALSE)</f>
        <v>#N/A</v>
      </c>
      <c r="I833" s="39" t="str">
        <f>VLOOKUP(G833,'MITRA (REFERENSI)'!$A:$Z,25,FALSE)</f>
        <v>#N/A</v>
      </c>
      <c r="J833" s="38" t="str">
        <f>VLOOKUP(G833,'MITRA (REFERENSI)'!$A:$Z,26,FALSE)</f>
        <v>#N/A</v>
      </c>
      <c r="K833" s="38" t="str">
        <f>VLOOKUP(G833,'MITRA (REFERENSI)'!$A:$Z,15,FALSE)</f>
        <v>#N/A</v>
      </c>
      <c r="L833" s="38" t="str">
        <f>VLOOKUP(G833,'MITRA (REFERENSI)'!$A:$Z,15,FALSE)</f>
        <v>#N/A</v>
      </c>
      <c r="M833" s="38" t="str">
        <f>IF(B833=1,'KELAS (REFERENSI)'!M833,IF(B833=2,'KELAS (REFERENSI)'!M848,IF(B833=3,'KELAS (REFERENSI)'!M863,IF(B833=4,'KELAS (REFERENSI)'!M878,""))))</f>
        <v/>
      </c>
      <c r="N833" s="38" t="str">
        <f>IF(B833=1,'KELAS (REFERENSI)'!N833,IF(B833=2,'KELAS (REFERENSI)'!N848,IF(B833=3,'KELAS (REFERENSI)'!N863,IF(B833=4,'KELAS (REFERENSI)'!N878,""))))</f>
        <v/>
      </c>
      <c r="O833" s="38" t="str">
        <f>IF(B833=1,'KELAS (REFERENSI)'!O833,IF(B833=2,'KELAS (REFERENSI)'!O848,IF(B833=3,'KELAS (REFERENSI)'!O863,IF(B833=4,'KELAS (REFERENSI)'!O878,""))))</f>
        <v/>
      </c>
      <c r="P833" s="38" t="str">
        <f>IF(B833=1,'KELAS (REFERENSI)'!P833,IF(B833=2,'KELAS (REFERENSI)'!P848,IF(B833=3,'KELAS (REFERENSI)'!P863,IF(B833=4,'KELAS (REFERENSI)'!P878,""))))</f>
        <v/>
      </c>
      <c r="Q833" s="38" t="str">
        <f t="shared" si="4"/>
        <v>BPS Kota Jakarta Timur</v>
      </c>
      <c r="R833" s="38" t="str">
        <f t="shared" si="56"/>
        <v/>
      </c>
      <c r="S833" s="38" t="str">
        <f t="shared" ref="S833:T833" si="841">S832</f>
        <v>15 Juni sampai dengan 31 Agustus 2026</v>
      </c>
      <c r="T833" s="38" t="str">
        <f t="shared" si="841"/>
        <v>31 Agustus 2026</v>
      </c>
      <c r="U833" s="46"/>
      <c r="V833" s="46"/>
      <c r="W833" s="42"/>
      <c r="X833" s="42"/>
      <c r="Y833" s="42"/>
      <c r="Z833" s="42"/>
    </row>
    <row r="834" ht="15.75" customHeight="1">
      <c r="A834" s="36" t="s">
        <v>5896</v>
      </c>
      <c r="B834" s="43"/>
      <c r="C834" s="44"/>
      <c r="D834" s="47"/>
      <c r="E834" s="47"/>
      <c r="F834" s="39" t="str">
        <f t="shared" si="2"/>
        <v>PETUGAS.0833/SPK/SE/PPL/3172/2026</v>
      </c>
      <c r="G834" s="45"/>
      <c r="H834" s="39" t="str">
        <f>VLOOKUP(G834,'MITRA (REFERENSI)'!$A:$Z,16,FALSE)</f>
        <v>#N/A</v>
      </c>
      <c r="I834" s="39" t="str">
        <f>VLOOKUP(G834,'MITRA (REFERENSI)'!$A:$Z,25,FALSE)</f>
        <v>#N/A</v>
      </c>
      <c r="J834" s="38" t="str">
        <f>VLOOKUP(G834,'MITRA (REFERENSI)'!$A:$Z,26,FALSE)</f>
        <v>#N/A</v>
      </c>
      <c r="K834" s="38" t="str">
        <f>VLOOKUP(G834,'MITRA (REFERENSI)'!$A:$Z,15,FALSE)</f>
        <v>#N/A</v>
      </c>
      <c r="L834" s="38" t="str">
        <f>VLOOKUP(G834,'MITRA (REFERENSI)'!$A:$Z,15,FALSE)</f>
        <v>#N/A</v>
      </c>
      <c r="M834" s="38" t="str">
        <f>IF(B834=1,'KELAS (REFERENSI)'!M834,IF(B834=2,'KELAS (REFERENSI)'!M849,IF(B834=3,'KELAS (REFERENSI)'!M864,IF(B834=4,'KELAS (REFERENSI)'!M879,""))))</f>
        <v/>
      </c>
      <c r="N834" s="38" t="str">
        <f>IF(B834=1,'KELAS (REFERENSI)'!N834,IF(B834=2,'KELAS (REFERENSI)'!N849,IF(B834=3,'KELAS (REFERENSI)'!N864,IF(B834=4,'KELAS (REFERENSI)'!N879,""))))</f>
        <v/>
      </c>
      <c r="O834" s="38" t="str">
        <f>IF(B834=1,'KELAS (REFERENSI)'!O834,IF(B834=2,'KELAS (REFERENSI)'!O849,IF(B834=3,'KELAS (REFERENSI)'!O864,IF(B834=4,'KELAS (REFERENSI)'!O879,""))))</f>
        <v/>
      </c>
      <c r="P834" s="38" t="str">
        <f>IF(B834=1,'KELAS (REFERENSI)'!P834,IF(B834=2,'KELAS (REFERENSI)'!P849,IF(B834=3,'KELAS (REFERENSI)'!P864,IF(B834=4,'KELAS (REFERENSI)'!P879,""))))</f>
        <v/>
      </c>
      <c r="Q834" s="38" t="str">
        <f t="shared" si="4"/>
        <v>BPS Kota Jakarta Timur</v>
      </c>
      <c r="R834" s="38" t="str">
        <f t="shared" si="56"/>
        <v/>
      </c>
      <c r="S834" s="38" t="str">
        <f t="shared" ref="S834:T834" si="842">S833</f>
        <v>15 Juni sampai dengan 31 Agustus 2026</v>
      </c>
      <c r="T834" s="38" t="str">
        <f t="shared" si="842"/>
        <v>31 Agustus 2026</v>
      </c>
      <c r="U834" s="46"/>
      <c r="V834" s="46"/>
      <c r="W834" s="42"/>
      <c r="X834" s="42"/>
      <c r="Y834" s="42"/>
      <c r="Z834" s="42"/>
    </row>
    <row r="835" ht="15.75" customHeight="1">
      <c r="A835" s="36" t="s">
        <v>5897</v>
      </c>
      <c r="B835" s="43"/>
      <c r="C835" s="44"/>
      <c r="D835" s="47"/>
      <c r="E835" s="47"/>
      <c r="F835" s="39" t="str">
        <f t="shared" si="2"/>
        <v>PETUGAS.0834/SPK/SE/PPL/3172/2026</v>
      </c>
      <c r="G835" s="45"/>
      <c r="H835" s="39" t="str">
        <f>VLOOKUP(G835,'MITRA (REFERENSI)'!$A:$Z,16,FALSE)</f>
        <v>#N/A</v>
      </c>
      <c r="I835" s="39" t="str">
        <f>VLOOKUP(G835,'MITRA (REFERENSI)'!$A:$Z,25,FALSE)</f>
        <v>#N/A</v>
      </c>
      <c r="J835" s="38" t="str">
        <f>VLOOKUP(G835,'MITRA (REFERENSI)'!$A:$Z,26,FALSE)</f>
        <v>#N/A</v>
      </c>
      <c r="K835" s="38" t="str">
        <f>VLOOKUP(G835,'MITRA (REFERENSI)'!$A:$Z,15,FALSE)</f>
        <v>#N/A</v>
      </c>
      <c r="L835" s="38" t="str">
        <f>VLOOKUP(G835,'MITRA (REFERENSI)'!$A:$Z,15,FALSE)</f>
        <v>#N/A</v>
      </c>
      <c r="M835" s="38" t="str">
        <f>IF(B835=1,'KELAS (REFERENSI)'!M835,IF(B835=2,'KELAS (REFERENSI)'!M850,IF(B835=3,'KELAS (REFERENSI)'!M865,IF(B835=4,'KELAS (REFERENSI)'!M880,""))))</f>
        <v/>
      </c>
      <c r="N835" s="38" t="str">
        <f>IF(B835=1,'KELAS (REFERENSI)'!N835,IF(B835=2,'KELAS (REFERENSI)'!N850,IF(B835=3,'KELAS (REFERENSI)'!N865,IF(B835=4,'KELAS (REFERENSI)'!N880,""))))</f>
        <v/>
      </c>
      <c r="O835" s="38" t="str">
        <f>IF(B835=1,'KELAS (REFERENSI)'!O835,IF(B835=2,'KELAS (REFERENSI)'!O850,IF(B835=3,'KELAS (REFERENSI)'!O865,IF(B835=4,'KELAS (REFERENSI)'!O880,""))))</f>
        <v/>
      </c>
      <c r="P835" s="38" t="str">
        <f>IF(B835=1,'KELAS (REFERENSI)'!P835,IF(B835=2,'KELAS (REFERENSI)'!P850,IF(B835=3,'KELAS (REFERENSI)'!P865,IF(B835=4,'KELAS (REFERENSI)'!P880,""))))</f>
        <v/>
      </c>
      <c r="Q835" s="38" t="str">
        <f t="shared" si="4"/>
        <v>BPS Kota Jakarta Timur</v>
      </c>
      <c r="R835" s="38" t="str">
        <f t="shared" si="56"/>
        <v/>
      </c>
      <c r="S835" s="38" t="str">
        <f t="shared" ref="S835:T835" si="843">S834</f>
        <v>15 Juni sampai dengan 31 Agustus 2026</v>
      </c>
      <c r="T835" s="38" t="str">
        <f t="shared" si="843"/>
        <v>31 Agustus 2026</v>
      </c>
      <c r="U835" s="46"/>
      <c r="V835" s="46"/>
      <c r="W835" s="42"/>
      <c r="X835" s="42"/>
      <c r="Y835" s="42"/>
      <c r="Z835" s="42"/>
    </row>
    <row r="836" ht="15.75" customHeight="1">
      <c r="A836" s="36" t="s">
        <v>5898</v>
      </c>
      <c r="B836" s="43"/>
      <c r="C836" s="44"/>
      <c r="D836" s="47"/>
      <c r="E836" s="47"/>
      <c r="F836" s="39" t="str">
        <f t="shared" si="2"/>
        <v>PETUGAS.0835/SPK/SE/PPL/3172/2026</v>
      </c>
      <c r="G836" s="45"/>
      <c r="H836" s="39" t="str">
        <f>VLOOKUP(G836,'MITRA (REFERENSI)'!$A:$Z,16,FALSE)</f>
        <v>#N/A</v>
      </c>
      <c r="I836" s="39" t="str">
        <f>VLOOKUP(G836,'MITRA (REFERENSI)'!$A:$Z,25,FALSE)</f>
        <v>#N/A</v>
      </c>
      <c r="J836" s="38" t="str">
        <f>VLOOKUP(G836,'MITRA (REFERENSI)'!$A:$Z,26,FALSE)</f>
        <v>#N/A</v>
      </c>
      <c r="K836" s="38" t="str">
        <f>VLOOKUP(G836,'MITRA (REFERENSI)'!$A:$Z,15,FALSE)</f>
        <v>#N/A</v>
      </c>
      <c r="L836" s="38" t="str">
        <f>VLOOKUP(G836,'MITRA (REFERENSI)'!$A:$Z,15,FALSE)</f>
        <v>#N/A</v>
      </c>
      <c r="M836" s="38" t="str">
        <f>IF(B836=1,'KELAS (REFERENSI)'!M836,IF(B836=2,'KELAS (REFERENSI)'!M851,IF(B836=3,'KELAS (REFERENSI)'!M866,IF(B836=4,'KELAS (REFERENSI)'!M881,""))))</f>
        <v/>
      </c>
      <c r="N836" s="38" t="str">
        <f>IF(B836=1,'KELAS (REFERENSI)'!N836,IF(B836=2,'KELAS (REFERENSI)'!N851,IF(B836=3,'KELAS (REFERENSI)'!N866,IF(B836=4,'KELAS (REFERENSI)'!N881,""))))</f>
        <v/>
      </c>
      <c r="O836" s="38" t="str">
        <f>IF(B836=1,'KELAS (REFERENSI)'!O836,IF(B836=2,'KELAS (REFERENSI)'!O851,IF(B836=3,'KELAS (REFERENSI)'!O866,IF(B836=4,'KELAS (REFERENSI)'!O881,""))))</f>
        <v/>
      </c>
      <c r="P836" s="38" t="str">
        <f>IF(B836=1,'KELAS (REFERENSI)'!P836,IF(B836=2,'KELAS (REFERENSI)'!P851,IF(B836=3,'KELAS (REFERENSI)'!P866,IF(B836=4,'KELAS (REFERENSI)'!P881,""))))</f>
        <v/>
      </c>
      <c r="Q836" s="38" t="str">
        <f t="shared" si="4"/>
        <v>BPS Kota Jakarta Timur</v>
      </c>
      <c r="R836" s="38" t="str">
        <f t="shared" si="56"/>
        <v/>
      </c>
      <c r="S836" s="38" t="str">
        <f t="shared" ref="S836:T836" si="844">S835</f>
        <v>15 Juni sampai dengan 31 Agustus 2026</v>
      </c>
      <c r="T836" s="38" t="str">
        <f t="shared" si="844"/>
        <v>31 Agustus 2026</v>
      </c>
      <c r="U836" s="46"/>
      <c r="V836" s="46"/>
      <c r="W836" s="42"/>
      <c r="X836" s="42"/>
      <c r="Y836" s="42"/>
      <c r="Z836" s="42"/>
    </row>
    <row r="837" ht="15.75" customHeight="1">
      <c r="A837" s="36" t="s">
        <v>5899</v>
      </c>
      <c r="B837" s="43"/>
      <c r="C837" s="44"/>
      <c r="D837" s="47"/>
      <c r="E837" s="47"/>
      <c r="F837" s="39" t="str">
        <f t="shared" si="2"/>
        <v>PETUGAS.0836/SPK/SE/PPL/3172/2026</v>
      </c>
      <c r="G837" s="45"/>
      <c r="H837" s="39" t="str">
        <f>VLOOKUP(G837,'MITRA (REFERENSI)'!$A:$Z,16,FALSE)</f>
        <v>#N/A</v>
      </c>
      <c r="I837" s="39" t="str">
        <f>VLOOKUP(G837,'MITRA (REFERENSI)'!$A:$Z,25,FALSE)</f>
        <v>#N/A</v>
      </c>
      <c r="J837" s="38" t="str">
        <f>VLOOKUP(G837,'MITRA (REFERENSI)'!$A:$Z,26,FALSE)</f>
        <v>#N/A</v>
      </c>
      <c r="K837" s="38" t="str">
        <f>VLOOKUP(G837,'MITRA (REFERENSI)'!$A:$Z,15,FALSE)</f>
        <v>#N/A</v>
      </c>
      <c r="L837" s="38" t="str">
        <f>VLOOKUP(G837,'MITRA (REFERENSI)'!$A:$Z,15,FALSE)</f>
        <v>#N/A</v>
      </c>
      <c r="M837" s="38" t="str">
        <f>IF(B837=1,'KELAS (REFERENSI)'!M837,IF(B837=2,'KELAS (REFERENSI)'!M852,IF(B837=3,'KELAS (REFERENSI)'!M867,IF(B837=4,'KELAS (REFERENSI)'!M882,""))))</f>
        <v/>
      </c>
      <c r="N837" s="38" t="str">
        <f>IF(B837=1,'KELAS (REFERENSI)'!N837,IF(B837=2,'KELAS (REFERENSI)'!N852,IF(B837=3,'KELAS (REFERENSI)'!N867,IF(B837=4,'KELAS (REFERENSI)'!N882,""))))</f>
        <v/>
      </c>
      <c r="O837" s="38" t="str">
        <f>IF(B837=1,'KELAS (REFERENSI)'!O837,IF(B837=2,'KELAS (REFERENSI)'!O852,IF(B837=3,'KELAS (REFERENSI)'!O867,IF(B837=4,'KELAS (REFERENSI)'!O882,""))))</f>
        <v/>
      </c>
      <c r="P837" s="38" t="str">
        <f>IF(B837=1,'KELAS (REFERENSI)'!P837,IF(B837=2,'KELAS (REFERENSI)'!P852,IF(B837=3,'KELAS (REFERENSI)'!P867,IF(B837=4,'KELAS (REFERENSI)'!P882,""))))</f>
        <v/>
      </c>
      <c r="Q837" s="38" t="str">
        <f t="shared" si="4"/>
        <v>BPS Kota Jakarta Timur</v>
      </c>
      <c r="R837" s="38" t="str">
        <f t="shared" si="56"/>
        <v/>
      </c>
      <c r="S837" s="38" t="str">
        <f t="shared" ref="S837:T837" si="845">S836</f>
        <v>15 Juni sampai dengan 31 Agustus 2026</v>
      </c>
      <c r="T837" s="38" t="str">
        <f t="shared" si="845"/>
        <v>31 Agustus 2026</v>
      </c>
      <c r="U837" s="46"/>
      <c r="V837" s="46"/>
      <c r="W837" s="42"/>
      <c r="X837" s="42"/>
      <c r="Y837" s="42"/>
      <c r="Z837" s="42"/>
    </row>
    <row r="838" ht="15.75" customHeight="1">
      <c r="A838" s="36" t="s">
        <v>5900</v>
      </c>
      <c r="B838" s="43"/>
      <c r="C838" s="44"/>
      <c r="D838" s="47"/>
      <c r="E838" s="47"/>
      <c r="F838" s="39" t="str">
        <f t="shared" si="2"/>
        <v>PETUGAS.0837/SPK/SE/PPL/3172/2026</v>
      </c>
      <c r="G838" s="45"/>
      <c r="H838" s="39" t="str">
        <f>VLOOKUP(G838,'MITRA (REFERENSI)'!$A:$Z,16,FALSE)</f>
        <v>#N/A</v>
      </c>
      <c r="I838" s="39" t="str">
        <f>VLOOKUP(G838,'MITRA (REFERENSI)'!$A:$Z,25,FALSE)</f>
        <v>#N/A</v>
      </c>
      <c r="J838" s="38" t="str">
        <f>VLOOKUP(G838,'MITRA (REFERENSI)'!$A:$Z,26,FALSE)</f>
        <v>#N/A</v>
      </c>
      <c r="K838" s="38" t="str">
        <f>VLOOKUP(G838,'MITRA (REFERENSI)'!$A:$Z,15,FALSE)</f>
        <v>#N/A</v>
      </c>
      <c r="L838" s="38" t="str">
        <f>VLOOKUP(G838,'MITRA (REFERENSI)'!$A:$Z,15,FALSE)</f>
        <v>#N/A</v>
      </c>
      <c r="M838" s="38" t="str">
        <f>IF(B838=1,'KELAS (REFERENSI)'!M838,IF(B838=2,'KELAS (REFERENSI)'!M853,IF(B838=3,'KELAS (REFERENSI)'!M868,IF(B838=4,'KELAS (REFERENSI)'!M883,""))))</f>
        <v/>
      </c>
      <c r="N838" s="38" t="str">
        <f>IF(B838=1,'KELAS (REFERENSI)'!N838,IF(B838=2,'KELAS (REFERENSI)'!N853,IF(B838=3,'KELAS (REFERENSI)'!N868,IF(B838=4,'KELAS (REFERENSI)'!N883,""))))</f>
        <v/>
      </c>
      <c r="O838" s="38" t="str">
        <f>IF(B838=1,'KELAS (REFERENSI)'!O838,IF(B838=2,'KELAS (REFERENSI)'!O853,IF(B838=3,'KELAS (REFERENSI)'!O868,IF(B838=4,'KELAS (REFERENSI)'!O883,""))))</f>
        <v/>
      </c>
      <c r="P838" s="38" t="str">
        <f>IF(B838=1,'KELAS (REFERENSI)'!P838,IF(B838=2,'KELAS (REFERENSI)'!P853,IF(B838=3,'KELAS (REFERENSI)'!P868,IF(B838=4,'KELAS (REFERENSI)'!P883,""))))</f>
        <v/>
      </c>
      <c r="Q838" s="38" t="str">
        <f t="shared" si="4"/>
        <v>BPS Kota Jakarta Timur</v>
      </c>
      <c r="R838" s="38" t="str">
        <f t="shared" si="56"/>
        <v/>
      </c>
      <c r="S838" s="38" t="str">
        <f t="shared" ref="S838:T838" si="846">S837</f>
        <v>15 Juni sampai dengan 31 Agustus 2026</v>
      </c>
      <c r="T838" s="38" t="str">
        <f t="shared" si="846"/>
        <v>31 Agustus 2026</v>
      </c>
      <c r="U838" s="46"/>
      <c r="V838" s="46"/>
      <c r="W838" s="42"/>
      <c r="X838" s="42"/>
      <c r="Y838" s="42"/>
      <c r="Z838" s="42"/>
    </row>
    <row r="839" ht="15.75" customHeight="1">
      <c r="A839" s="36" t="s">
        <v>5901</v>
      </c>
      <c r="B839" s="43"/>
      <c r="C839" s="44"/>
      <c r="D839" s="47"/>
      <c r="E839" s="47"/>
      <c r="F839" s="39" t="str">
        <f t="shared" si="2"/>
        <v>PETUGAS.0838/SPK/SE/PPL/3172/2026</v>
      </c>
      <c r="G839" s="45"/>
      <c r="H839" s="39" t="str">
        <f>VLOOKUP(G839,'MITRA (REFERENSI)'!$A:$Z,16,FALSE)</f>
        <v>#N/A</v>
      </c>
      <c r="I839" s="39" t="str">
        <f>VLOOKUP(G839,'MITRA (REFERENSI)'!$A:$Z,25,FALSE)</f>
        <v>#N/A</v>
      </c>
      <c r="J839" s="38" t="str">
        <f>VLOOKUP(G839,'MITRA (REFERENSI)'!$A:$Z,26,FALSE)</f>
        <v>#N/A</v>
      </c>
      <c r="K839" s="38" t="str">
        <f>VLOOKUP(G839,'MITRA (REFERENSI)'!$A:$Z,15,FALSE)</f>
        <v>#N/A</v>
      </c>
      <c r="L839" s="38" t="str">
        <f>VLOOKUP(G839,'MITRA (REFERENSI)'!$A:$Z,15,FALSE)</f>
        <v>#N/A</v>
      </c>
      <c r="M839" s="38" t="str">
        <f>IF(B839=1,'KELAS (REFERENSI)'!M839,IF(B839=2,'KELAS (REFERENSI)'!M854,IF(B839=3,'KELAS (REFERENSI)'!M869,IF(B839=4,'KELAS (REFERENSI)'!M884,""))))</f>
        <v/>
      </c>
      <c r="N839" s="38" t="str">
        <f>IF(B839=1,'KELAS (REFERENSI)'!N839,IF(B839=2,'KELAS (REFERENSI)'!N854,IF(B839=3,'KELAS (REFERENSI)'!N869,IF(B839=4,'KELAS (REFERENSI)'!N884,""))))</f>
        <v/>
      </c>
      <c r="O839" s="38" t="str">
        <f>IF(B839=1,'KELAS (REFERENSI)'!O839,IF(B839=2,'KELAS (REFERENSI)'!O854,IF(B839=3,'KELAS (REFERENSI)'!O869,IF(B839=4,'KELAS (REFERENSI)'!O884,""))))</f>
        <v/>
      </c>
      <c r="P839" s="38" t="str">
        <f>IF(B839=1,'KELAS (REFERENSI)'!P839,IF(B839=2,'KELAS (REFERENSI)'!P854,IF(B839=3,'KELAS (REFERENSI)'!P869,IF(B839=4,'KELAS (REFERENSI)'!P884,""))))</f>
        <v/>
      </c>
      <c r="Q839" s="38" t="str">
        <f t="shared" si="4"/>
        <v>BPS Kota Jakarta Timur</v>
      </c>
      <c r="R839" s="38" t="str">
        <f t="shared" si="56"/>
        <v/>
      </c>
      <c r="S839" s="38" t="str">
        <f t="shared" ref="S839:T839" si="847">S838</f>
        <v>15 Juni sampai dengan 31 Agustus 2026</v>
      </c>
      <c r="T839" s="38" t="str">
        <f t="shared" si="847"/>
        <v>31 Agustus 2026</v>
      </c>
      <c r="U839" s="46"/>
      <c r="V839" s="46"/>
      <c r="W839" s="42"/>
      <c r="X839" s="42"/>
      <c r="Y839" s="42"/>
      <c r="Z839" s="42"/>
    </row>
    <row r="840" ht="15.75" customHeight="1">
      <c r="A840" s="36" t="s">
        <v>5902</v>
      </c>
      <c r="B840" s="43"/>
      <c r="C840" s="44"/>
      <c r="D840" s="47"/>
      <c r="E840" s="47"/>
      <c r="F840" s="39" t="str">
        <f t="shared" si="2"/>
        <v>PETUGAS.0839/SPK/SE/PPL/3172/2026</v>
      </c>
      <c r="G840" s="45"/>
      <c r="H840" s="39" t="str">
        <f>VLOOKUP(G840,'MITRA (REFERENSI)'!$A:$Z,16,FALSE)</f>
        <v>#N/A</v>
      </c>
      <c r="I840" s="39" t="str">
        <f>VLOOKUP(G840,'MITRA (REFERENSI)'!$A:$Z,25,FALSE)</f>
        <v>#N/A</v>
      </c>
      <c r="J840" s="38" t="str">
        <f>VLOOKUP(G840,'MITRA (REFERENSI)'!$A:$Z,26,FALSE)</f>
        <v>#N/A</v>
      </c>
      <c r="K840" s="38" t="str">
        <f>VLOOKUP(G840,'MITRA (REFERENSI)'!$A:$Z,15,FALSE)</f>
        <v>#N/A</v>
      </c>
      <c r="L840" s="38" t="str">
        <f>VLOOKUP(G840,'MITRA (REFERENSI)'!$A:$Z,15,FALSE)</f>
        <v>#N/A</v>
      </c>
      <c r="M840" s="38" t="str">
        <f>IF(B840=1,'KELAS (REFERENSI)'!M840,IF(B840=2,'KELAS (REFERENSI)'!M855,IF(B840=3,'KELAS (REFERENSI)'!M870,IF(B840=4,'KELAS (REFERENSI)'!M885,""))))</f>
        <v/>
      </c>
      <c r="N840" s="38" t="str">
        <f>IF(B840=1,'KELAS (REFERENSI)'!N840,IF(B840=2,'KELAS (REFERENSI)'!N855,IF(B840=3,'KELAS (REFERENSI)'!N870,IF(B840=4,'KELAS (REFERENSI)'!N885,""))))</f>
        <v/>
      </c>
      <c r="O840" s="38" t="str">
        <f>IF(B840=1,'KELAS (REFERENSI)'!O840,IF(B840=2,'KELAS (REFERENSI)'!O855,IF(B840=3,'KELAS (REFERENSI)'!O870,IF(B840=4,'KELAS (REFERENSI)'!O885,""))))</f>
        <v/>
      </c>
      <c r="P840" s="38" t="str">
        <f>IF(B840=1,'KELAS (REFERENSI)'!P840,IF(B840=2,'KELAS (REFERENSI)'!P855,IF(B840=3,'KELAS (REFERENSI)'!P870,IF(B840=4,'KELAS (REFERENSI)'!P885,""))))</f>
        <v/>
      </c>
      <c r="Q840" s="38" t="str">
        <f t="shared" si="4"/>
        <v>BPS Kota Jakarta Timur</v>
      </c>
      <c r="R840" s="38" t="str">
        <f t="shared" si="56"/>
        <v/>
      </c>
      <c r="S840" s="38" t="str">
        <f t="shared" ref="S840:T840" si="848">S839</f>
        <v>15 Juni sampai dengan 31 Agustus 2026</v>
      </c>
      <c r="T840" s="38" t="str">
        <f t="shared" si="848"/>
        <v>31 Agustus 2026</v>
      </c>
      <c r="U840" s="46"/>
      <c r="V840" s="46"/>
      <c r="W840" s="42"/>
      <c r="X840" s="42"/>
      <c r="Y840" s="42"/>
      <c r="Z840" s="42"/>
    </row>
    <row r="841" ht="15.75" customHeight="1">
      <c r="A841" s="36" t="s">
        <v>5903</v>
      </c>
      <c r="B841" s="43"/>
      <c r="C841" s="44"/>
      <c r="D841" s="47"/>
      <c r="E841" s="47"/>
      <c r="F841" s="39" t="str">
        <f t="shared" si="2"/>
        <v>PETUGAS.0840/SPK/SE/PPL/3172/2026</v>
      </c>
      <c r="G841" s="45"/>
      <c r="H841" s="39" t="str">
        <f>VLOOKUP(G841,'MITRA (REFERENSI)'!$A:$Z,16,FALSE)</f>
        <v>#N/A</v>
      </c>
      <c r="I841" s="39" t="str">
        <f>VLOOKUP(G841,'MITRA (REFERENSI)'!$A:$Z,25,FALSE)</f>
        <v>#N/A</v>
      </c>
      <c r="J841" s="38" t="str">
        <f>VLOOKUP(G841,'MITRA (REFERENSI)'!$A:$Z,26,FALSE)</f>
        <v>#N/A</v>
      </c>
      <c r="K841" s="38" t="str">
        <f>VLOOKUP(G841,'MITRA (REFERENSI)'!$A:$Z,15,FALSE)</f>
        <v>#N/A</v>
      </c>
      <c r="L841" s="38" t="str">
        <f>VLOOKUP(G841,'MITRA (REFERENSI)'!$A:$Z,15,FALSE)</f>
        <v>#N/A</v>
      </c>
      <c r="M841" s="38" t="str">
        <f>IF(B841=1,'KELAS (REFERENSI)'!M841,IF(B841=2,'KELAS (REFERENSI)'!M856,IF(B841=3,'KELAS (REFERENSI)'!M871,IF(B841=4,'KELAS (REFERENSI)'!M886,""))))</f>
        <v/>
      </c>
      <c r="N841" s="38" t="str">
        <f>IF(B841=1,'KELAS (REFERENSI)'!N841,IF(B841=2,'KELAS (REFERENSI)'!N856,IF(B841=3,'KELAS (REFERENSI)'!N871,IF(B841=4,'KELAS (REFERENSI)'!N886,""))))</f>
        <v/>
      </c>
      <c r="O841" s="38" t="str">
        <f>IF(B841=1,'KELAS (REFERENSI)'!O841,IF(B841=2,'KELAS (REFERENSI)'!O856,IF(B841=3,'KELAS (REFERENSI)'!O871,IF(B841=4,'KELAS (REFERENSI)'!O886,""))))</f>
        <v/>
      </c>
      <c r="P841" s="38" t="str">
        <f>IF(B841=1,'KELAS (REFERENSI)'!P841,IF(B841=2,'KELAS (REFERENSI)'!P856,IF(B841=3,'KELAS (REFERENSI)'!P871,IF(B841=4,'KELAS (REFERENSI)'!P886,""))))</f>
        <v/>
      </c>
      <c r="Q841" s="38" t="str">
        <f t="shared" si="4"/>
        <v>BPS Kota Jakarta Timur</v>
      </c>
      <c r="R841" s="38" t="str">
        <f t="shared" si="56"/>
        <v/>
      </c>
      <c r="S841" s="38" t="str">
        <f t="shared" ref="S841:T841" si="849">S840</f>
        <v>15 Juni sampai dengan 31 Agustus 2026</v>
      </c>
      <c r="T841" s="38" t="str">
        <f t="shared" si="849"/>
        <v>31 Agustus 2026</v>
      </c>
      <c r="U841" s="46"/>
      <c r="V841" s="46"/>
      <c r="W841" s="42"/>
      <c r="X841" s="42"/>
      <c r="Y841" s="42"/>
      <c r="Z841" s="42"/>
    </row>
    <row r="842" ht="15.75" customHeight="1">
      <c r="A842" s="36" t="s">
        <v>5904</v>
      </c>
      <c r="B842" s="43"/>
      <c r="C842" s="44"/>
      <c r="D842" s="47"/>
      <c r="E842" s="47"/>
      <c r="F842" s="39" t="str">
        <f t="shared" si="2"/>
        <v>PETUGAS.0841/SPK/SE/PPL/3172/2026</v>
      </c>
      <c r="G842" s="45"/>
      <c r="H842" s="39" t="str">
        <f>VLOOKUP(G842,'MITRA (REFERENSI)'!$A:$Z,16,FALSE)</f>
        <v>#N/A</v>
      </c>
      <c r="I842" s="39" t="str">
        <f>VLOOKUP(G842,'MITRA (REFERENSI)'!$A:$Z,25,FALSE)</f>
        <v>#N/A</v>
      </c>
      <c r="J842" s="38" t="str">
        <f>VLOOKUP(G842,'MITRA (REFERENSI)'!$A:$Z,26,FALSE)</f>
        <v>#N/A</v>
      </c>
      <c r="K842" s="38" t="str">
        <f>VLOOKUP(G842,'MITRA (REFERENSI)'!$A:$Z,15,FALSE)</f>
        <v>#N/A</v>
      </c>
      <c r="L842" s="38" t="str">
        <f>VLOOKUP(G842,'MITRA (REFERENSI)'!$A:$Z,15,FALSE)</f>
        <v>#N/A</v>
      </c>
      <c r="M842" s="38" t="str">
        <f>IF(B842=1,'KELAS (REFERENSI)'!M842,IF(B842=2,'KELAS (REFERENSI)'!M857,IF(B842=3,'KELAS (REFERENSI)'!M872,IF(B842=4,'KELAS (REFERENSI)'!M887,""))))</f>
        <v/>
      </c>
      <c r="N842" s="38" t="str">
        <f>IF(B842=1,'KELAS (REFERENSI)'!N842,IF(B842=2,'KELAS (REFERENSI)'!N857,IF(B842=3,'KELAS (REFERENSI)'!N872,IF(B842=4,'KELAS (REFERENSI)'!N887,""))))</f>
        <v/>
      </c>
      <c r="O842" s="38" t="str">
        <f>IF(B842=1,'KELAS (REFERENSI)'!O842,IF(B842=2,'KELAS (REFERENSI)'!O857,IF(B842=3,'KELAS (REFERENSI)'!O872,IF(B842=4,'KELAS (REFERENSI)'!O887,""))))</f>
        <v/>
      </c>
      <c r="P842" s="38" t="str">
        <f>IF(B842=1,'KELAS (REFERENSI)'!P842,IF(B842=2,'KELAS (REFERENSI)'!P857,IF(B842=3,'KELAS (REFERENSI)'!P872,IF(B842=4,'KELAS (REFERENSI)'!P887,""))))</f>
        <v/>
      </c>
      <c r="Q842" s="38" t="str">
        <f t="shared" si="4"/>
        <v>BPS Kota Jakarta Timur</v>
      </c>
      <c r="R842" s="38" t="str">
        <f t="shared" si="56"/>
        <v/>
      </c>
      <c r="S842" s="38" t="str">
        <f t="shared" ref="S842:T842" si="850">S841</f>
        <v>15 Juni sampai dengan 31 Agustus 2026</v>
      </c>
      <c r="T842" s="38" t="str">
        <f t="shared" si="850"/>
        <v>31 Agustus 2026</v>
      </c>
      <c r="U842" s="46"/>
      <c r="V842" s="46"/>
      <c r="W842" s="42"/>
      <c r="X842" s="42"/>
      <c r="Y842" s="42"/>
      <c r="Z842" s="42"/>
    </row>
    <row r="843" ht="15.75" customHeight="1">
      <c r="A843" s="36" t="s">
        <v>5905</v>
      </c>
      <c r="B843" s="43"/>
      <c r="C843" s="44"/>
      <c r="D843" s="47"/>
      <c r="E843" s="47"/>
      <c r="F843" s="39" t="str">
        <f t="shared" si="2"/>
        <v>PETUGAS.0842/SPK/SE/PPL/3172/2026</v>
      </c>
      <c r="G843" s="45"/>
      <c r="H843" s="39" t="str">
        <f>VLOOKUP(G843,'MITRA (REFERENSI)'!$A:$Z,16,FALSE)</f>
        <v>#N/A</v>
      </c>
      <c r="I843" s="39" t="str">
        <f>VLOOKUP(G843,'MITRA (REFERENSI)'!$A:$Z,25,FALSE)</f>
        <v>#N/A</v>
      </c>
      <c r="J843" s="38" t="str">
        <f>VLOOKUP(G843,'MITRA (REFERENSI)'!$A:$Z,26,FALSE)</f>
        <v>#N/A</v>
      </c>
      <c r="K843" s="38" t="str">
        <f>VLOOKUP(G843,'MITRA (REFERENSI)'!$A:$Z,15,FALSE)</f>
        <v>#N/A</v>
      </c>
      <c r="L843" s="38" t="str">
        <f>VLOOKUP(G843,'MITRA (REFERENSI)'!$A:$Z,15,FALSE)</f>
        <v>#N/A</v>
      </c>
      <c r="M843" s="38" t="str">
        <f>IF(B843=1,'KELAS (REFERENSI)'!M843,IF(B843=2,'KELAS (REFERENSI)'!M858,IF(B843=3,'KELAS (REFERENSI)'!M873,IF(B843=4,'KELAS (REFERENSI)'!M888,""))))</f>
        <v/>
      </c>
      <c r="N843" s="38" t="str">
        <f>IF(B843=1,'KELAS (REFERENSI)'!N843,IF(B843=2,'KELAS (REFERENSI)'!N858,IF(B843=3,'KELAS (REFERENSI)'!N873,IF(B843=4,'KELAS (REFERENSI)'!N888,""))))</f>
        <v/>
      </c>
      <c r="O843" s="38" t="str">
        <f>IF(B843=1,'KELAS (REFERENSI)'!O843,IF(B843=2,'KELAS (REFERENSI)'!O858,IF(B843=3,'KELAS (REFERENSI)'!O873,IF(B843=4,'KELAS (REFERENSI)'!O888,""))))</f>
        <v/>
      </c>
      <c r="P843" s="38" t="str">
        <f>IF(B843=1,'KELAS (REFERENSI)'!P843,IF(B843=2,'KELAS (REFERENSI)'!P858,IF(B843=3,'KELAS (REFERENSI)'!P873,IF(B843=4,'KELAS (REFERENSI)'!P888,""))))</f>
        <v/>
      </c>
      <c r="Q843" s="38" t="str">
        <f t="shared" si="4"/>
        <v>BPS Kota Jakarta Timur</v>
      </c>
      <c r="R843" s="38" t="str">
        <f t="shared" si="56"/>
        <v/>
      </c>
      <c r="S843" s="38" t="str">
        <f t="shared" ref="S843:T843" si="851">S842</f>
        <v>15 Juni sampai dengan 31 Agustus 2026</v>
      </c>
      <c r="T843" s="38" t="str">
        <f t="shared" si="851"/>
        <v>31 Agustus 2026</v>
      </c>
      <c r="U843" s="46"/>
      <c r="V843" s="46"/>
      <c r="W843" s="42"/>
      <c r="X843" s="42"/>
      <c r="Y843" s="42"/>
      <c r="Z843" s="42"/>
    </row>
    <row r="844" ht="15.75" customHeight="1">
      <c r="A844" s="36" t="s">
        <v>5906</v>
      </c>
      <c r="B844" s="43"/>
      <c r="C844" s="44"/>
      <c r="D844" s="47"/>
      <c r="E844" s="47"/>
      <c r="F844" s="39" t="str">
        <f t="shared" si="2"/>
        <v>PETUGAS.0843/SPK/SE/PPL/3172/2026</v>
      </c>
      <c r="G844" s="45"/>
      <c r="H844" s="39" t="str">
        <f>VLOOKUP(G844,'MITRA (REFERENSI)'!$A:$Z,16,FALSE)</f>
        <v>#N/A</v>
      </c>
      <c r="I844" s="39" t="str">
        <f>VLOOKUP(G844,'MITRA (REFERENSI)'!$A:$Z,25,FALSE)</f>
        <v>#N/A</v>
      </c>
      <c r="J844" s="38" t="str">
        <f>VLOOKUP(G844,'MITRA (REFERENSI)'!$A:$Z,26,FALSE)</f>
        <v>#N/A</v>
      </c>
      <c r="K844" s="38" t="str">
        <f>VLOOKUP(G844,'MITRA (REFERENSI)'!$A:$Z,15,FALSE)</f>
        <v>#N/A</v>
      </c>
      <c r="L844" s="38" t="str">
        <f>VLOOKUP(G844,'MITRA (REFERENSI)'!$A:$Z,15,FALSE)</f>
        <v>#N/A</v>
      </c>
      <c r="M844" s="38" t="str">
        <f>IF(B844=1,'KELAS (REFERENSI)'!M844,IF(B844=2,'KELAS (REFERENSI)'!M859,IF(B844=3,'KELAS (REFERENSI)'!M874,IF(B844=4,'KELAS (REFERENSI)'!M889,""))))</f>
        <v/>
      </c>
      <c r="N844" s="38" t="str">
        <f>IF(B844=1,'KELAS (REFERENSI)'!N844,IF(B844=2,'KELAS (REFERENSI)'!N859,IF(B844=3,'KELAS (REFERENSI)'!N874,IF(B844=4,'KELAS (REFERENSI)'!N889,""))))</f>
        <v/>
      </c>
      <c r="O844" s="38" t="str">
        <f>IF(B844=1,'KELAS (REFERENSI)'!O844,IF(B844=2,'KELAS (REFERENSI)'!O859,IF(B844=3,'KELAS (REFERENSI)'!O874,IF(B844=4,'KELAS (REFERENSI)'!O889,""))))</f>
        <v/>
      </c>
      <c r="P844" s="38" t="str">
        <f>IF(B844=1,'KELAS (REFERENSI)'!P844,IF(B844=2,'KELAS (REFERENSI)'!P859,IF(B844=3,'KELAS (REFERENSI)'!P874,IF(B844=4,'KELAS (REFERENSI)'!P889,""))))</f>
        <v/>
      </c>
      <c r="Q844" s="38" t="str">
        <f t="shared" si="4"/>
        <v>BPS Kota Jakarta Timur</v>
      </c>
      <c r="R844" s="38" t="str">
        <f t="shared" si="56"/>
        <v/>
      </c>
      <c r="S844" s="38" t="str">
        <f t="shared" ref="S844:T844" si="852">S843</f>
        <v>15 Juni sampai dengan 31 Agustus 2026</v>
      </c>
      <c r="T844" s="38" t="str">
        <f t="shared" si="852"/>
        <v>31 Agustus 2026</v>
      </c>
      <c r="U844" s="46"/>
      <c r="V844" s="46"/>
      <c r="W844" s="42"/>
      <c r="X844" s="42"/>
      <c r="Y844" s="42"/>
      <c r="Z844" s="42"/>
    </row>
    <row r="845" ht="15.75" customHeight="1">
      <c r="A845" s="36" t="s">
        <v>5907</v>
      </c>
      <c r="B845" s="43"/>
      <c r="C845" s="44"/>
      <c r="D845" s="47"/>
      <c r="E845" s="47"/>
      <c r="F845" s="39" t="str">
        <f t="shared" si="2"/>
        <v>PETUGAS.0844/SPK/SE/PPL/3172/2026</v>
      </c>
      <c r="G845" s="45"/>
      <c r="H845" s="39" t="str">
        <f>VLOOKUP(G845,'MITRA (REFERENSI)'!$A:$Z,16,FALSE)</f>
        <v>#N/A</v>
      </c>
      <c r="I845" s="39" t="str">
        <f>VLOOKUP(G845,'MITRA (REFERENSI)'!$A:$Z,25,FALSE)</f>
        <v>#N/A</v>
      </c>
      <c r="J845" s="38" t="str">
        <f>VLOOKUP(G845,'MITRA (REFERENSI)'!$A:$Z,26,FALSE)</f>
        <v>#N/A</v>
      </c>
      <c r="K845" s="38" t="str">
        <f>VLOOKUP(G845,'MITRA (REFERENSI)'!$A:$Z,15,FALSE)</f>
        <v>#N/A</v>
      </c>
      <c r="L845" s="38" t="str">
        <f>VLOOKUP(G845,'MITRA (REFERENSI)'!$A:$Z,15,FALSE)</f>
        <v>#N/A</v>
      </c>
      <c r="M845" s="38" t="str">
        <f>IF(B845=1,'KELAS (REFERENSI)'!M845,IF(B845=2,'KELAS (REFERENSI)'!M860,IF(B845=3,'KELAS (REFERENSI)'!M875,IF(B845=4,'KELAS (REFERENSI)'!M890,""))))</f>
        <v/>
      </c>
      <c r="N845" s="38" t="str">
        <f>IF(B845=1,'KELAS (REFERENSI)'!N845,IF(B845=2,'KELAS (REFERENSI)'!N860,IF(B845=3,'KELAS (REFERENSI)'!N875,IF(B845=4,'KELAS (REFERENSI)'!N890,""))))</f>
        <v/>
      </c>
      <c r="O845" s="38" t="str">
        <f>IF(B845=1,'KELAS (REFERENSI)'!O845,IF(B845=2,'KELAS (REFERENSI)'!O860,IF(B845=3,'KELAS (REFERENSI)'!O875,IF(B845=4,'KELAS (REFERENSI)'!O890,""))))</f>
        <v/>
      </c>
      <c r="P845" s="38" t="str">
        <f>IF(B845=1,'KELAS (REFERENSI)'!P845,IF(B845=2,'KELAS (REFERENSI)'!P860,IF(B845=3,'KELAS (REFERENSI)'!P875,IF(B845=4,'KELAS (REFERENSI)'!P890,""))))</f>
        <v/>
      </c>
      <c r="Q845" s="38" t="str">
        <f t="shared" si="4"/>
        <v>BPS Kota Jakarta Timur</v>
      </c>
      <c r="R845" s="38" t="str">
        <f t="shared" si="56"/>
        <v/>
      </c>
      <c r="S845" s="38" t="str">
        <f t="shared" ref="S845:T845" si="853">S844</f>
        <v>15 Juni sampai dengan 31 Agustus 2026</v>
      </c>
      <c r="T845" s="38" t="str">
        <f t="shared" si="853"/>
        <v>31 Agustus 2026</v>
      </c>
      <c r="U845" s="46"/>
      <c r="V845" s="46"/>
      <c r="W845" s="42"/>
      <c r="X845" s="42"/>
      <c r="Y845" s="42"/>
      <c r="Z845" s="42"/>
    </row>
    <row r="846" ht="15.75" customHeight="1">
      <c r="A846" s="36" t="s">
        <v>5908</v>
      </c>
      <c r="B846" s="43"/>
      <c r="C846" s="44"/>
      <c r="D846" s="47"/>
      <c r="E846" s="47"/>
      <c r="F846" s="39" t="str">
        <f t="shared" si="2"/>
        <v>PETUGAS.0845/SPK/SE/PPL/3172/2026</v>
      </c>
      <c r="G846" s="45"/>
      <c r="H846" s="39" t="str">
        <f>VLOOKUP(G846,'MITRA (REFERENSI)'!$A:$Z,16,FALSE)</f>
        <v>#N/A</v>
      </c>
      <c r="I846" s="39" t="str">
        <f>VLOOKUP(G846,'MITRA (REFERENSI)'!$A:$Z,25,FALSE)</f>
        <v>#N/A</v>
      </c>
      <c r="J846" s="38" t="str">
        <f>VLOOKUP(G846,'MITRA (REFERENSI)'!$A:$Z,26,FALSE)</f>
        <v>#N/A</v>
      </c>
      <c r="K846" s="38" t="str">
        <f>VLOOKUP(G846,'MITRA (REFERENSI)'!$A:$Z,15,FALSE)</f>
        <v>#N/A</v>
      </c>
      <c r="L846" s="38" t="str">
        <f>VLOOKUP(G846,'MITRA (REFERENSI)'!$A:$Z,15,FALSE)</f>
        <v>#N/A</v>
      </c>
      <c r="M846" s="38" t="str">
        <f>IF(B846=1,'KELAS (REFERENSI)'!M846,IF(B846=2,'KELAS (REFERENSI)'!M861,IF(B846=3,'KELAS (REFERENSI)'!M876,IF(B846=4,'KELAS (REFERENSI)'!M891,""))))</f>
        <v/>
      </c>
      <c r="N846" s="38" t="str">
        <f>IF(B846=1,'KELAS (REFERENSI)'!N846,IF(B846=2,'KELAS (REFERENSI)'!N861,IF(B846=3,'KELAS (REFERENSI)'!N876,IF(B846=4,'KELAS (REFERENSI)'!N891,""))))</f>
        <v/>
      </c>
      <c r="O846" s="38" t="str">
        <f>IF(B846=1,'KELAS (REFERENSI)'!O846,IF(B846=2,'KELAS (REFERENSI)'!O861,IF(B846=3,'KELAS (REFERENSI)'!O876,IF(B846=4,'KELAS (REFERENSI)'!O891,""))))</f>
        <v/>
      </c>
      <c r="P846" s="38" t="str">
        <f>IF(B846=1,'KELAS (REFERENSI)'!P846,IF(B846=2,'KELAS (REFERENSI)'!P861,IF(B846=3,'KELAS (REFERENSI)'!P876,IF(B846=4,'KELAS (REFERENSI)'!P891,""))))</f>
        <v/>
      </c>
      <c r="Q846" s="38" t="str">
        <f t="shared" si="4"/>
        <v>BPS Kota Jakarta Timur</v>
      </c>
      <c r="R846" s="38" t="str">
        <f t="shared" si="56"/>
        <v/>
      </c>
      <c r="S846" s="38" t="str">
        <f t="shared" ref="S846:T846" si="854">S845</f>
        <v>15 Juni sampai dengan 31 Agustus 2026</v>
      </c>
      <c r="T846" s="38" t="str">
        <f t="shared" si="854"/>
        <v>31 Agustus 2026</v>
      </c>
      <c r="U846" s="46"/>
      <c r="V846" s="46"/>
      <c r="W846" s="42"/>
      <c r="X846" s="42"/>
      <c r="Y846" s="42"/>
      <c r="Z846" s="42"/>
    </row>
    <row r="847" ht="15.75" customHeight="1">
      <c r="A847" s="36" t="s">
        <v>5909</v>
      </c>
      <c r="B847" s="43"/>
      <c r="C847" s="44"/>
      <c r="D847" s="47"/>
      <c r="E847" s="47"/>
      <c r="F847" s="39" t="str">
        <f t="shared" si="2"/>
        <v>PETUGAS.0846/SPK/SE/PPL/3172/2026</v>
      </c>
      <c r="G847" s="45"/>
      <c r="H847" s="39" t="str">
        <f>VLOOKUP(G847,'MITRA (REFERENSI)'!$A:$Z,16,FALSE)</f>
        <v>#N/A</v>
      </c>
      <c r="I847" s="39" t="str">
        <f>VLOOKUP(G847,'MITRA (REFERENSI)'!$A:$Z,25,FALSE)</f>
        <v>#N/A</v>
      </c>
      <c r="J847" s="38" t="str">
        <f>VLOOKUP(G847,'MITRA (REFERENSI)'!$A:$Z,26,FALSE)</f>
        <v>#N/A</v>
      </c>
      <c r="K847" s="38" t="str">
        <f>VLOOKUP(G847,'MITRA (REFERENSI)'!$A:$Z,15,FALSE)</f>
        <v>#N/A</v>
      </c>
      <c r="L847" s="38" t="str">
        <f>VLOOKUP(G847,'MITRA (REFERENSI)'!$A:$Z,15,FALSE)</f>
        <v>#N/A</v>
      </c>
      <c r="M847" s="38" t="str">
        <f>IF(B847=1,'KELAS (REFERENSI)'!M847,IF(B847=2,'KELAS (REFERENSI)'!M862,IF(B847=3,'KELAS (REFERENSI)'!M877,IF(B847=4,'KELAS (REFERENSI)'!M892,""))))</f>
        <v/>
      </c>
      <c r="N847" s="38" t="str">
        <f>IF(B847=1,'KELAS (REFERENSI)'!N847,IF(B847=2,'KELAS (REFERENSI)'!N862,IF(B847=3,'KELAS (REFERENSI)'!N877,IF(B847=4,'KELAS (REFERENSI)'!N892,""))))</f>
        <v/>
      </c>
      <c r="O847" s="38" t="str">
        <f>IF(B847=1,'KELAS (REFERENSI)'!O847,IF(B847=2,'KELAS (REFERENSI)'!O862,IF(B847=3,'KELAS (REFERENSI)'!O877,IF(B847=4,'KELAS (REFERENSI)'!O892,""))))</f>
        <v/>
      </c>
      <c r="P847" s="38" t="str">
        <f>IF(B847=1,'KELAS (REFERENSI)'!P847,IF(B847=2,'KELAS (REFERENSI)'!P862,IF(B847=3,'KELAS (REFERENSI)'!P877,IF(B847=4,'KELAS (REFERENSI)'!P892,""))))</f>
        <v/>
      </c>
      <c r="Q847" s="38" t="str">
        <f t="shared" si="4"/>
        <v>BPS Kota Jakarta Timur</v>
      </c>
      <c r="R847" s="38" t="str">
        <f t="shared" si="56"/>
        <v/>
      </c>
      <c r="S847" s="38" t="str">
        <f t="shared" ref="S847:T847" si="855">S846</f>
        <v>15 Juni sampai dengan 31 Agustus 2026</v>
      </c>
      <c r="T847" s="38" t="str">
        <f t="shared" si="855"/>
        <v>31 Agustus 2026</v>
      </c>
      <c r="U847" s="46"/>
      <c r="V847" s="46"/>
      <c r="W847" s="42"/>
      <c r="X847" s="42"/>
      <c r="Y847" s="42"/>
      <c r="Z847" s="42"/>
    </row>
    <row r="848" ht="15.75" customHeight="1">
      <c r="A848" s="36" t="s">
        <v>5910</v>
      </c>
      <c r="B848" s="43"/>
      <c r="C848" s="44"/>
      <c r="D848" s="47"/>
      <c r="E848" s="47"/>
      <c r="F848" s="39" t="str">
        <f t="shared" si="2"/>
        <v>PETUGAS.0847/SPK/SE/PPL/3172/2026</v>
      </c>
      <c r="G848" s="45"/>
      <c r="H848" s="39" t="str">
        <f>VLOOKUP(G848,'MITRA (REFERENSI)'!$A:$Z,16,FALSE)</f>
        <v>#N/A</v>
      </c>
      <c r="I848" s="39" t="str">
        <f>VLOOKUP(G848,'MITRA (REFERENSI)'!$A:$Z,25,FALSE)</f>
        <v>#N/A</v>
      </c>
      <c r="J848" s="38" t="str">
        <f>VLOOKUP(G848,'MITRA (REFERENSI)'!$A:$Z,26,FALSE)</f>
        <v>#N/A</v>
      </c>
      <c r="K848" s="38" t="str">
        <f>VLOOKUP(G848,'MITRA (REFERENSI)'!$A:$Z,15,FALSE)</f>
        <v>#N/A</v>
      </c>
      <c r="L848" s="38" t="str">
        <f>VLOOKUP(G848,'MITRA (REFERENSI)'!$A:$Z,15,FALSE)</f>
        <v>#N/A</v>
      </c>
      <c r="M848" s="38" t="str">
        <f>IF(B848=1,'KELAS (REFERENSI)'!M848,IF(B848=2,'KELAS (REFERENSI)'!M863,IF(B848=3,'KELAS (REFERENSI)'!M878,IF(B848=4,'KELAS (REFERENSI)'!M893,""))))</f>
        <v/>
      </c>
      <c r="N848" s="38" t="str">
        <f>IF(B848=1,'KELAS (REFERENSI)'!N848,IF(B848=2,'KELAS (REFERENSI)'!N863,IF(B848=3,'KELAS (REFERENSI)'!N878,IF(B848=4,'KELAS (REFERENSI)'!N893,""))))</f>
        <v/>
      </c>
      <c r="O848" s="38" t="str">
        <f>IF(B848=1,'KELAS (REFERENSI)'!O848,IF(B848=2,'KELAS (REFERENSI)'!O863,IF(B848=3,'KELAS (REFERENSI)'!O878,IF(B848=4,'KELAS (REFERENSI)'!O893,""))))</f>
        <v/>
      </c>
      <c r="P848" s="38" t="str">
        <f>IF(B848=1,'KELAS (REFERENSI)'!P848,IF(B848=2,'KELAS (REFERENSI)'!P863,IF(B848=3,'KELAS (REFERENSI)'!P878,IF(B848=4,'KELAS (REFERENSI)'!P893,""))))</f>
        <v/>
      </c>
      <c r="Q848" s="38" t="str">
        <f t="shared" si="4"/>
        <v>BPS Kota Jakarta Timur</v>
      </c>
      <c r="R848" s="38" t="str">
        <f t="shared" si="56"/>
        <v/>
      </c>
      <c r="S848" s="38" t="str">
        <f t="shared" ref="S848:T848" si="856">S847</f>
        <v>15 Juni sampai dengan 31 Agustus 2026</v>
      </c>
      <c r="T848" s="38" t="str">
        <f t="shared" si="856"/>
        <v>31 Agustus 2026</v>
      </c>
      <c r="U848" s="46"/>
      <c r="V848" s="46"/>
      <c r="W848" s="42"/>
      <c r="X848" s="42"/>
      <c r="Y848" s="42"/>
      <c r="Z848" s="42"/>
    </row>
    <row r="849" ht="15.75" customHeight="1">
      <c r="A849" s="36" t="s">
        <v>5911</v>
      </c>
      <c r="B849" s="43"/>
      <c r="C849" s="44"/>
      <c r="D849" s="47"/>
      <c r="E849" s="47"/>
      <c r="F849" s="39" t="str">
        <f t="shared" si="2"/>
        <v>PETUGAS.0848/SPK/SE/PPL/3172/2026</v>
      </c>
      <c r="G849" s="45"/>
      <c r="H849" s="39" t="str">
        <f>VLOOKUP(G849,'MITRA (REFERENSI)'!$A:$Z,16,FALSE)</f>
        <v>#N/A</v>
      </c>
      <c r="I849" s="39" t="str">
        <f>VLOOKUP(G849,'MITRA (REFERENSI)'!$A:$Z,25,FALSE)</f>
        <v>#N/A</v>
      </c>
      <c r="J849" s="38" t="str">
        <f>VLOOKUP(G849,'MITRA (REFERENSI)'!$A:$Z,26,FALSE)</f>
        <v>#N/A</v>
      </c>
      <c r="K849" s="38" t="str">
        <f>VLOOKUP(G849,'MITRA (REFERENSI)'!$A:$Z,15,FALSE)</f>
        <v>#N/A</v>
      </c>
      <c r="L849" s="38" t="str">
        <f>VLOOKUP(G849,'MITRA (REFERENSI)'!$A:$Z,15,FALSE)</f>
        <v>#N/A</v>
      </c>
      <c r="M849" s="38" t="str">
        <f>IF(B849=1,'KELAS (REFERENSI)'!M849,IF(B849=2,'KELAS (REFERENSI)'!M864,IF(B849=3,'KELAS (REFERENSI)'!M879,IF(B849=4,'KELAS (REFERENSI)'!M894,""))))</f>
        <v/>
      </c>
      <c r="N849" s="38" t="str">
        <f>IF(B849=1,'KELAS (REFERENSI)'!N849,IF(B849=2,'KELAS (REFERENSI)'!N864,IF(B849=3,'KELAS (REFERENSI)'!N879,IF(B849=4,'KELAS (REFERENSI)'!N894,""))))</f>
        <v/>
      </c>
      <c r="O849" s="38" t="str">
        <f>IF(B849=1,'KELAS (REFERENSI)'!O849,IF(B849=2,'KELAS (REFERENSI)'!O864,IF(B849=3,'KELAS (REFERENSI)'!O879,IF(B849=4,'KELAS (REFERENSI)'!O894,""))))</f>
        <v/>
      </c>
      <c r="P849" s="38" t="str">
        <f>IF(B849=1,'KELAS (REFERENSI)'!P849,IF(B849=2,'KELAS (REFERENSI)'!P864,IF(B849=3,'KELAS (REFERENSI)'!P879,IF(B849=4,'KELAS (REFERENSI)'!P894,""))))</f>
        <v/>
      </c>
      <c r="Q849" s="38" t="str">
        <f t="shared" si="4"/>
        <v>BPS Kota Jakarta Timur</v>
      </c>
      <c r="R849" s="38" t="str">
        <f t="shared" si="56"/>
        <v/>
      </c>
      <c r="S849" s="38" t="str">
        <f t="shared" ref="S849:T849" si="857">S848</f>
        <v>15 Juni sampai dengan 31 Agustus 2026</v>
      </c>
      <c r="T849" s="38" t="str">
        <f t="shared" si="857"/>
        <v>31 Agustus 2026</v>
      </c>
      <c r="U849" s="46"/>
      <c r="V849" s="46"/>
      <c r="W849" s="42"/>
      <c r="X849" s="42"/>
      <c r="Y849" s="42"/>
      <c r="Z849" s="42"/>
    </row>
    <row r="850" ht="15.75" customHeight="1">
      <c r="A850" s="36" t="s">
        <v>5912</v>
      </c>
      <c r="B850" s="43"/>
      <c r="C850" s="44"/>
      <c r="D850" s="47"/>
      <c r="E850" s="47"/>
      <c r="F850" s="39" t="str">
        <f t="shared" si="2"/>
        <v>PETUGAS.0849/SPK/SE/PPL/3172/2026</v>
      </c>
      <c r="G850" s="45"/>
      <c r="H850" s="39" t="str">
        <f>VLOOKUP(G850,'MITRA (REFERENSI)'!$A:$Z,16,FALSE)</f>
        <v>#N/A</v>
      </c>
      <c r="I850" s="39" t="str">
        <f>VLOOKUP(G850,'MITRA (REFERENSI)'!$A:$Z,25,FALSE)</f>
        <v>#N/A</v>
      </c>
      <c r="J850" s="38" t="str">
        <f>VLOOKUP(G850,'MITRA (REFERENSI)'!$A:$Z,26,FALSE)</f>
        <v>#N/A</v>
      </c>
      <c r="K850" s="38" t="str">
        <f>VLOOKUP(G850,'MITRA (REFERENSI)'!$A:$Z,15,FALSE)</f>
        <v>#N/A</v>
      </c>
      <c r="L850" s="38" t="str">
        <f>VLOOKUP(G850,'MITRA (REFERENSI)'!$A:$Z,15,FALSE)</f>
        <v>#N/A</v>
      </c>
      <c r="M850" s="38" t="str">
        <f>IF(B850=1,'KELAS (REFERENSI)'!M850,IF(B850=2,'KELAS (REFERENSI)'!M865,IF(B850=3,'KELAS (REFERENSI)'!M880,IF(B850=4,'KELAS (REFERENSI)'!M895,""))))</f>
        <v/>
      </c>
      <c r="N850" s="38" t="str">
        <f>IF(B850=1,'KELAS (REFERENSI)'!N850,IF(B850=2,'KELAS (REFERENSI)'!N865,IF(B850=3,'KELAS (REFERENSI)'!N880,IF(B850=4,'KELAS (REFERENSI)'!N895,""))))</f>
        <v/>
      </c>
      <c r="O850" s="38" t="str">
        <f>IF(B850=1,'KELAS (REFERENSI)'!O850,IF(B850=2,'KELAS (REFERENSI)'!O865,IF(B850=3,'KELAS (REFERENSI)'!O880,IF(B850=4,'KELAS (REFERENSI)'!O895,""))))</f>
        <v/>
      </c>
      <c r="P850" s="38" t="str">
        <f>IF(B850=1,'KELAS (REFERENSI)'!P850,IF(B850=2,'KELAS (REFERENSI)'!P865,IF(B850=3,'KELAS (REFERENSI)'!P880,IF(B850=4,'KELAS (REFERENSI)'!P895,""))))</f>
        <v/>
      </c>
      <c r="Q850" s="38" t="str">
        <f t="shared" si="4"/>
        <v>BPS Kota Jakarta Timur</v>
      </c>
      <c r="R850" s="38" t="str">
        <f t="shared" si="56"/>
        <v/>
      </c>
      <c r="S850" s="38" t="str">
        <f t="shared" ref="S850:T850" si="858">S849</f>
        <v>15 Juni sampai dengan 31 Agustus 2026</v>
      </c>
      <c r="T850" s="38" t="str">
        <f t="shared" si="858"/>
        <v>31 Agustus 2026</v>
      </c>
      <c r="U850" s="46"/>
      <c r="V850" s="46"/>
      <c r="W850" s="42"/>
      <c r="X850" s="42"/>
      <c r="Y850" s="42"/>
      <c r="Z850" s="42"/>
    </row>
    <row r="851" ht="15.75" customHeight="1">
      <c r="A851" s="36" t="s">
        <v>5913</v>
      </c>
      <c r="B851" s="43"/>
      <c r="C851" s="44"/>
      <c r="D851" s="47"/>
      <c r="E851" s="47"/>
      <c r="F851" s="39" t="str">
        <f t="shared" si="2"/>
        <v>PETUGAS.0850/SPK/SE/PPL/3172/2026</v>
      </c>
      <c r="G851" s="45"/>
      <c r="H851" s="39" t="str">
        <f>VLOOKUP(G851,'MITRA (REFERENSI)'!$A:$Z,16,FALSE)</f>
        <v>#N/A</v>
      </c>
      <c r="I851" s="39" t="str">
        <f>VLOOKUP(G851,'MITRA (REFERENSI)'!$A:$Z,25,FALSE)</f>
        <v>#N/A</v>
      </c>
      <c r="J851" s="38" t="str">
        <f>VLOOKUP(G851,'MITRA (REFERENSI)'!$A:$Z,26,FALSE)</f>
        <v>#N/A</v>
      </c>
      <c r="K851" s="38" t="str">
        <f>VLOOKUP(G851,'MITRA (REFERENSI)'!$A:$Z,15,FALSE)</f>
        <v>#N/A</v>
      </c>
      <c r="L851" s="38" t="str">
        <f>VLOOKUP(G851,'MITRA (REFERENSI)'!$A:$Z,15,FALSE)</f>
        <v>#N/A</v>
      </c>
      <c r="M851" s="38" t="str">
        <f>IF(B851=1,'KELAS (REFERENSI)'!M851,IF(B851=2,'KELAS (REFERENSI)'!M866,IF(B851=3,'KELAS (REFERENSI)'!M881,IF(B851=4,'KELAS (REFERENSI)'!M896,""))))</f>
        <v/>
      </c>
      <c r="N851" s="38" t="str">
        <f>IF(B851=1,'KELAS (REFERENSI)'!N851,IF(B851=2,'KELAS (REFERENSI)'!N866,IF(B851=3,'KELAS (REFERENSI)'!N881,IF(B851=4,'KELAS (REFERENSI)'!N896,""))))</f>
        <v/>
      </c>
      <c r="O851" s="38" t="str">
        <f>IF(B851=1,'KELAS (REFERENSI)'!O851,IF(B851=2,'KELAS (REFERENSI)'!O866,IF(B851=3,'KELAS (REFERENSI)'!O881,IF(B851=4,'KELAS (REFERENSI)'!O896,""))))</f>
        <v/>
      </c>
      <c r="P851" s="38" t="str">
        <f>IF(B851=1,'KELAS (REFERENSI)'!P851,IF(B851=2,'KELAS (REFERENSI)'!P866,IF(B851=3,'KELAS (REFERENSI)'!P881,IF(B851=4,'KELAS (REFERENSI)'!P896,""))))</f>
        <v/>
      </c>
      <c r="Q851" s="38" t="str">
        <f t="shared" si="4"/>
        <v>BPS Kota Jakarta Timur</v>
      </c>
      <c r="R851" s="38" t="str">
        <f t="shared" si="56"/>
        <v/>
      </c>
      <c r="S851" s="38" t="str">
        <f t="shared" ref="S851:T851" si="859">S850</f>
        <v>15 Juni sampai dengan 31 Agustus 2026</v>
      </c>
      <c r="T851" s="38" t="str">
        <f t="shared" si="859"/>
        <v>31 Agustus 2026</v>
      </c>
      <c r="U851" s="46"/>
      <c r="V851" s="46"/>
      <c r="W851" s="42"/>
      <c r="X851" s="42"/>
      <c r="Y851" s="42"/>
      <c r="Z851" s="42"/>
    </row>
    <row r="852" ht="15.75" customHeight="1">
      <c r="A852" s="36" t="s">
        <v>5914</v>
      </c>
      <c r="B852" s="43"/>
      <c r="C852" s="44"/>
      <c r="D852" s="47"/>
      <c r="E852" s="47"/>
      <c r="F852" s="39" t="str">
        <f t="shared" si="2"/>
        <v>PETUGAS.0851/SPK/SE/PPL/3172/2026</v>
      </c>
      <c r="G852" s="45"/>
      <c r="H852" s="39" t="str">
        <f>VLOOKUP(G852,'MITRA (REFERENSI)'!$A:$Z,16,FALSE)</f>
        <v>#N/A</v>
      </c>
      <c r="I852" s="39" t="str">
        <f>VLOOKUP(G852,'MITRA (REFERENSI)'!$A:$Z,25,FALSE)</f>
        <v>#N/A</v>
      </c>
      <c r="J852" s="38" t="str">
        <f>VLOOKUP(G852,'MITRA (REFERENSI)'!$A:$Z,26,FALSE)</f>
        <v>#N/A</v>
      </c>
      <c r="K852" s="38" t="str">
        <f>VLOOKUP(G852,'MITRA (REFERENSI)'!$A:$Z,15,FALSE)</f>
        <v>#N/A</v>
      </c>
      <c r="L852" s="38" t="str">
        <f>VLOOKUP(G852,'MITRA (REFERENSI)'!$A:$Z,15,FALSE)</f>
        <v>#N/A</v>
      </c>
      <c r="M852" s="38" t="str">
        <f>IF(B852=1,'KELAS (REFERENSI)'!M852,IF(B852=2,'KELAS (REFERENSI)'!M867,IF(B852=3,'KELAS (REFERENSI)'!M882,IF(B852=4,'KELAS (REFERENSI)'!M897,""))))</f>
        <v/>
      </c>
      <c r="N852" s="38" t="str">
        <f>IF(B852=1,'KELAS (REFERENSI)'!N852,IF(B852=2,'KELAS (REFERENSI)'!N867,IF(B852=3,'KELAS (REFERENSI)'!N882,IF(B852=4,'KELAS (REFERENSI)'!N897,""))))</f>
        <v/>
      </c>
      <c r="O852" s="38" t="str">
        <f>IF(B852=1,'KELAS (REFERENSI)'!O852,IF(B852=2,'KELAS (REFERENSI)'!O867,IF(B852=3,'KELAS (REFERENSI)'!O882,IF(B852=4,'KELAS (REFERENSI)'!O897,""))))</f>
        <v/>
      </c>
      <c r="P852" s="38" t="str">
        <f>IF(B852=1,'KELAS (REFERENSI)'!P852,IF(B852=2,'KELAS (REFERENSI)'!P867,IF(B852=3,'KELAS (REFERENSI)'!P882,IF(B852=4,'KELAS (REFERENSI)'!P897,""))))</f>
        <v/>
      </c>
      <c r="Q852" s="38" t="str">
        <f t="shared" si="4"/>
        <v>BPS Kota Jakarta Timur</v>
      </c>
      <c r="R852" s="38" t="str">
        <f t="shared" si="56"/>
        <v/>
      </c>
      <c r="S852" s="38" t="str">
        <f t="shared" ref="S852:T852" si="860">S851</f>
        <v>15 Juni sampai dengan 31 Agustus 2026</v>
      </c>
      <c r="T852" s="38" t="str">
        <f t="shared" si="860"/>
        <v>31 Agustus 2026</v>
      </c>
      <c r="U852" s="46"/>
      <c r="V852" s="46"/>
      <c r="W852" s="42"/>
      <c r="X852" s="42"/>
      <c r="Y852" s="42"/>
      <c r="Z852" s="42"/>
    </row>
    <row r="853" ht="15.75" customHeight="1">
      <c r="A853" s="36" t="s">
        <v>5915</v>
      </c>
      <c r="B853" s="43"/>
      <c r="C853" s="44"/>
      <c r="D853" s="47"/>
      <c r="E853" s="47"/>
      <c r="F853" s="39" t="str">
        <f t="shared" si="2"/>
        <v>PETUGAS.0852/SPK/SE/PPL/3172/2026</v>
      </c>
      <c r="G853" s="45"/>
      <c r="H853" s="39" t="str">
        <f>VLOOKUP(G853,'MITRA (REFERENSI)'!$A:$Z,16,FALSE)</f>
        <v>#N/A</v>
      </c>
      <c r="I853" s="39" t="str">
        <f>VLOOKUP(G853,'MITRA (REFERENSI)'!$A:$Z,25,FALSE)</f>
        <v>#N/A</v>
      </c>
      <c r="J853" s="38" t="str">
        <f>VLOOKUP(G853,'MITRA (REFERENSI)'!$A:$Z,26,FALSE)</f>
        <v>#N/A</v>
      </c>
      <c r="K853" s="38" t="str">
        <f>VLOOKUP(G853,'MITRA (REFERENSI)'!$A:$Z,15,FALSE)</f>
        <v>#N/A</v>
      </c>
      <c r="L853" s="38" t="str">
        <f>VLOOKUP(G853,'MITRA (REFERENSI)'!$A:$Z,15,FALSE)</f>
        <v>#N/A</v>
      </c>
      <c r="M853" s="38" t="str">
        <f>IF(B853=1,'KELAS (REFERENSI)'!M853,IF(B853=2,'KELAS (REFERENSI)'!M868,IF(B853=3,'KELAS (REFERENSI)'!M883,IF(B853=4,'KELAS (REFERENSI)'!M898,""))))</f>
        <v/>
      </c>
      <c r="N853" s="38" t="str">
        <f>IF(B853=1,'KELAS (REFERENSI)'!N853,IF(B853=2,'KELAS (REFERENSI)'!N868,IF(B853=3,'KELAS (REFERENSI)'!N883,IF(B853=4,'KELAS (REFERENSI)'!N898,""))))</f>
        <v/>
      </c>
      <c r="O853" s="38" t="str">
        <f>IF(B853=1,'KELAS (REFERENSI)'!O853,IF(B853=2,'KELAS (REFERENSI)'!O868,IF(B853=3,'KELAS (REFERENSI)'!O883,IF(B853=4,'KELAS (REFERENSI)'!O898,""))))</f>
        <v/>
      </c>
      <c r="P853" s="38" t="str">
        <f>IF(B853=1,'KELAS (REFERENSI)'!P853,IF(B853=2,'KELAS (REFERENSI)'!P868,IF(B853=3,'KELAS (REFERENSI)'!P883,IF(B853=4,'KELAS (REFERENSI)'!P898,""))))</f>
        <v/>
      </c>
      <c r="Q853" s="38" t="str">
        <f t="shared" si="4"/>
        <v>BPS Kota Jakarta Timur</v>
      </c>
      <c r="R853" s="38" t="str">
        <f t="shared" si="56"/>
        <v/>
      </c>
      <c r="S853" s="38" t="str">
        <f t="shared" ref="S853:T853" si="861">S852</f>
        <v>15 Juni sampai dengan 31 Agustus 2026</v>
      </c>
      <c r="T853" s="38" t="str">
        <f t="shared" si="861"/>
        <v>31 Agustus 2026</v>
      </c>
      <c r="U853" s="46"/>
      <c r="V853" s="46"/>
      <c r="W853" s="42"/>
      <c r="X853" s="42"/>
      <c r="Y853" s="42"/>
      <c r="Z853" s="42"/>
    </row>
    <row r="854" ht="15.75" customHeight="1">
      <c r="A854" s="36" t="s">
        <v>5916</v>
      </c>
      <c r="B854" s="43"/>
      <c r="C854" s="44"/>
      <c r="D854" s="47"/>
      <c r="E854" s="47"/>
      <c r="F854" s="39" t="str">
        <f t="shared" si="2"/>
        <v>PETUGAS.0853/SPK/SE/PPL/3172/2026</v>
      </c>
      <c r="G854" s="45"/>
      <c r="H854" s="39" t="str">
        <f>VLOOKUP(G854,'MITRA (REFERENSI)'!$A:$Z,16,FALSE)</f>
        <v>#N/A</v>
      </c>
      <c r="I854" s="39" t="str">
        <f>VLOOKUP(G854,'MITRA (REFERENSI)'!$A:$Z,25,FALSE)</f>
        <v>#N/A</v>
      </c>
      <c r="J854" s="38" t="str">
        <f>VLOOKUP(G854,'MITRA (REFERENSI)'!$A:$Z,26,FALSE)</f>
        <v>#N/A</v>
      </c>
      <c r="K854" s="38" t="str">
        <f>VLOOKUP(G854,'MITRA (REFERENSI)'!$A:$Z,15,FALSE)</f>
        <v>#N/A</v>
      </c>
      <c r="L854" s="38" t="str">
        <f>VLOOKUP(G854,'MITRA (REFERENSI)'!$A:$Z,15,FALSE)</f>
        <v>#N/A</v>
      </c>
      <c r="M854" s="38" t="str">
        <f>IF(B854=1,'KELAS (REFERENSI)'!M854,IF(B854=2,'KELAS (REFERENSI)'!M869,IF(B854=3,'KELAS (REFERENSI)'!M884,IF(B854=4,'KELAS (REFERENSI)'!M899,""))))</f>
        <v/>
      </c>
      <c r="N854" s="38" t="str">
        <f>IF(B854=1,'KELAS (REFERENSI)'!N854,IF(B854=2,'KELAS (REFERENSI)'!N869,IF(B854=3,'KELAS (REFERENSI)'!N884,IF(B854=4,'KELAS (REFERENSI)'!N899,""))))</f>
        <v/>
      </c>
      <c r="O854" s="38" t="str">
        <f>IF(B854=1,'KELAS (REFERENSI)'!O854,IF(B854=2,'KELAS (REFERENSI)'!O869,IF(B854=3,'KELAS (REFERENSI)'!O884,IF(B854=4,'KELAS (REFERENSI)'!O899,""))))</f>
        <v/>
      </c>
      <c r="P854" s="38" t="str">
        <f>IF(B854=1,'KELAS (REFERENSI)'!P854,IF(B854=2,'KELAS (REFERENSI)'!P869,IF(B854=3,'KELAS (REFERENSI)'!P884,IF(B854=4,'KELAS (REFERENSI)'!P899,""))))</f>
        <v/>
      </c>
      <c r="Q854" s="38" t="str">
        <f t="shared" si="4"/>
        <v>BPS Kota Jakarta Timur</v>
      </c>
      <c r="R854" s="38" t="str">
        <f t="shared" si="56"/>
        <v/>
      </c>
      <c r="S854" s="38" t="str">
        <f t="shared" ref="S854:T854" si="862">S853</f>
        <v>15 Juni sampai dengan 31 Agustus 2026</v>
      </c>
      <c r="T854" s="38" t="str">
        <f t="shared" si="862"/>
        <v>31 Agustus 2026</v>
      </c>
      <c r="U854" s="46"/>
      <c r="V854" s="46"/>
      <c r="W854" s="42"/>
      <c r="X854" s="42"/>
      <c r="Y854" s="42"/>
      <c r="Z854" s="42"/>
    </row>
    <row r="855" ht="15.75" customHeight="1">
      <c r="A855" s="36" t="s">
        <v>5917</v>
      </c>
      <c r="B855" s="43"/>
      <c r="C855" s="44"/>
      <c r="D855" s="47"/>
      <c r="E855" s="47"/>
      <c r="F855" s="39" t="str">
        <f t="shared" si="2"/>
        <v>PETUGAS.0854/SPK/SE/PPL/3172/2026</v>
      </c>
      <c r="G855" s="45"/>
      <c r="H855" s="39" t="str">
        <f>VLOOKUP(G855,'MITRA (REFERENSI)'!$A:$Z,16,FALSE)</f>
        <v>#N/A</v>
      </c>
      <c r="I855" s="39" t="str">
        <f>VLOOKUP(G855,'MITRA (REFERENSI)'!$A:$Z,25,FALSE)</f>
        <v>#N/A</v>
      </c>
      <c r="J855" s="38" t="str">
        <f>VLOOKUP(G855,'MITRA (REFERENSI)'!$A:$Z,26,FALSE)</f>
        <v>#N/A</v>
      </c>
      <c r="K855" s="38" t="str">
        <f>VLOOKUP(G855,'MITRA (REFERENSI)'!$A:$Z,15,FALSE)</f>
        <v>#N/A</v>
      </c>
      <c r="L855" s="38" t="str">
        <f>VLOOKUP(G855,'MITRA (REFERENSI)'!$A:$Z,15,FALSE)</f>
        <v>#N/A</v>
      </c>
      <c r="M855" s="38" t="str">
        <f>IF(B855=1,'KELAS (REFERENSI)'!M855,IF(B855=2,'KELAS (REFERENSI)'!M870,IF(B855=3,'KELAS (REFERENSI)'!M885,IF(B855=4,'KELAS (REFERENSI)'!M900,""))))</f>
        <v/>
      </c>
      <c r="N855" s="38" t="str">
        <f>IF(B855=1,'KELAS (REFERENSI)'!N855,IF(B855=2,'KELAS (REFERENSI)'!N870,IF(B855=3,'KELAS (REFERENSI)'!N885,IF(B855=4,'KELAS (REFERENSI)'!N900,""))))</f>
        <v/>
      </c>
      <c r="O855" s="38" t="str">
        <f>IF(B855=1,'KELAS (REFERENSI)'!O855,IF(B855=2,'KELAS (REFERENSI)'!O870,IF(B855=3,'KELAS (REFERENSI)'!O885,IF(B855=4,'KELAS (REFERENSI)'!O900,""))))</f>
        <v/>
      </c>
      <c r="P855" s="38" t="str">
        <f>IF(B855=1,'KELAS (REFERENSI)'!P855,IF(B855=2,'KELAS (REFERENSI)'!P870,IF(B855=3,'KELAS (REFERENSI)'!P885,IF(B855=4,'KELAS (REFERENSI)'!P900,""))))</f>
        <v/>
      </c>
      <c r="Q855" s="38" t="str">
        <f t="shared" si="4"/>
        <v>BPS Kota Jakarta Timur</v>
      </c>
      <c r="R855" s="38" t="str">
        <f t="shared" si="56"/>
        <v/>
      </c>
      <c r="S855" s="38" t="str">
        <f t="shared" ref="S855:T855" si="863">S854</f>
        <v>15 Juni sampai dengan 31 Agustus 2026</v>
      </c>
      <c r="T855" s="38" t="str">
        <f t="shared" si="863"/>
        <v>31 Agustus 2026</v>
      </c>
      <c r="U855" s="46"/>
      <c r="V855" s="46"/>
      <c r="W855" s="42"/>
      <c r="X855" s="42"/>
      <c r="Y855" s="42"/>
      <c r="Z855" s="42"/>
    </row>
    <row r="856" ht="15.75" customHeight="1">
      <c r="A856" s="36" t="s">
        <v>5918</v>
      </c>
      <c r="B856" s="43"/>
      <c r="C856" s="44"/>
      <c r="D856" s="47"/>
      <c r="E856" s="47"/>
      <c r="F856" s="39" t="str">
        <f t="shared" si="2"/>
        <v>PETUGAS.0855/SPK/SE/PPL/3172/2026</v>
      </c>
      <c r="G856" s="45"/>
      <c r="H856" s="39" t="str">
        <f>VLOOKUP(G856,'MITRA (REFERENSI)'!$A:$Z,16,FALSE)</f>
        <v>#N/A</v>
      </c>
      <c r="I856" s="39" t="str">
        <f>VLOOKUP(G856,'MITRA (REFERENSI)'!$A:$Z,25,FALSE)</f>
        <v>#N/A</v>
      </c>
      <c r="J856" s="38" t="str">
        <f>VLOOKUP(G856,'MITRA (REFERENSI)'!$A:$Z,26,FALSE)</f>
        <v>#N/A</v>
      </c>
      <c r="K856" s="38" t="str">
        <f>VLOOKUP(G856,'MITRA (REFERENSI)'!$A:$Z,15,FALSE)</f>
        <v>#N/A</v>
      </c>
      <c r="L856" s="38" t="str">
        <f>VLOOKUP(G856,'MITRA (REFERENSI)'!$A:$Z,15,FALSE)</f>
        <v>#N/A</v>
      </c>
      <c r="M856" s="38" t="str">
        <f>IF(B856=1,'KELAS (REFERENSI)'!M856,IF(B856=2,'KELAS (REFERENSI)'!M871,IF(B856=3,'KELAS (REFERENSI)'!M886,IF(B856=4,'KELAS (REFERENSI)'!M901,""))))</f>
        <v/>
      </c>
      <c r="N856" s="38" t="str">
        <f>IF(B856=1,'KELAS (REFERENSI)'!N856,IF(B856=2,'KELAS (REFERENSI)'!N871,IF(B856=3,'KELAS (REFERENSI)'!N886,IF(B856=4,'KELAS (REFERENSI)'!N901,""))))</f>
        <v/>
      </c>
      <c r="O856" s="38" t="str">
        <f>IF(B856=1,'KELAS (REFERENSI)'!O856,IF(B856=2,'KELAS (REFERENSI)'!O871,IF(B856=3,'KELAS (REFERENSI)'!O886,IF(B856=4,'KELAS (REFERENSI)'!O901,""))))</f>
        <v/>
      </c>
      <c r="P856" s="38" t="str">
        <f>IF(B856=1,'KELAS (REFERENSI)'!P856,IF(B856=2,'KELAS (REFERENSI)'!P871,IF(B856=3,'KELAS (REFERENSI)'!P886,IF(B856=4,'KELAS (REFERENSI)'!P901,""))))</f>
        <v/>
      </c>
      <c r="Q856" s="38" t="str">
        <f t="shared" si="4"/>
        <v>BPS Kota Jakarta Timur</v>
      </c>
      <c r="R856" s="38" t="str">
        <f t="shared" si="56"/>
        <v/>
      </c>
      <c r="S856" s="38" t="str">
        <f t="shared" ref="S856:T856" si="864">S855</f>
        <v>15 Juni sampai dengan 31 Agustus 2026</v>
      </c>
      <c r="T856" s="38" t="str">
        <f t="shared" si="864"/>
        <v>31 Agustus 2026</v>
      </c>
      <c r="U856" s="46"/>
      <c r="V856" s="46"/>
      <c r="W856" s="42"/>
      <c r="X856" s="42"/>
      <c r="Y856" s="42"/>
      <c r="Z856" s="42"/>
    </row>
    <row r="857" ht="15.75" customHeight="1">
      <c r="A857" s="36" t="s">
        <v>5919</v>
      </c>
      <c r="B857" s="43"/>
      <c r="C857" s="44"/>
      <c r="D857" s="47"/>
      <c r="E857" s="47"/>
      <c r="F857" s="39" t="str">
        <f t="shared" si="2"/>
        <v>PETUGAS.0856/SPK/SE/PPL/3172/2026</v>
      </c>
      <c r="G857" s="45"/>
      <c r="H857" s="39" t="str">
        <f>VLOOKUP(G857,'MITRA (REFERENSI)'!$A:$Z,16,FALSE)</f>
        <v>#N/A</v>
      </c>
      <c r="I857" s="39" t="str">
        <f>VLOOKUP(G857,'MITRA (REFERENSI)'!$A:$Z,25,FALSE)</f>
        <v>#N/A</v>
      </c>
      <c r="J857" s="38" t="str">
        <f>VLOOKUP(G857,'MITRA (REFERENSI)'!$A:$Z,26,FALSE)</f>
        <v>#N/A</v>
      </c>
      <c r="K857" s="38" t="str">
        <f>VLOOKUP(G857,'MITRA (REFERENSI)'!$A:$Z,15,FALSE)</f>
        <v>#N/A</v>
      </c>
      <c r="L857" s="38" t="str">
        <f>VLOOKUP(G857,'MITRA (REFERENSI)'!$A:$Z,15,FALSE)</f>
        <v>#N/A</v>
      </c>
      <c r="M857" s="38" t="str">
        <f>IF(B857=1,'KELAS (REFERENSI)'!M857,IF(B857=2,'KELAS (REFERENSI)'!M872,IF(B857=3,'KELAS (REFERENSI)'!M887,IF(B857=4,'KELAS (REFERENSI)'!M902,""))))</f>
        <v/>
      </c>
      <c r="N857" s="38" t="str">
        <f>IF(B857=1,'KELAS (REFERENSI)'!N857,IF(B857=2,'KELAS (REFERENSI)'!N872,IF(B857=3,'KELAS (REFERENSI)'!N887,IF(B857=4,'KELAS (REFERENSI)'!N902,""))))</f>
        <v/>
      </c>
      <c r="O857" s="38" t="str">
        <f>IF(B857=1,'KELAS (REFERENSI)'!O857,IF(B857=2,'KELAS (REFERENSI)'!O872,IF(B857=3,'KELAS (REFERENSI)'!O887,IF(B857=4,'KELAS (REFERENSI)'!O902,""))))</f>
        <v/>
      </c>
      <c r="P857" s="38" t="str">
        <f>IF(B857=1,'KELAS (REFERENSI)'!P857,IF(B857=2,'KELAS (REFERENSI)'!P872,IF(B857=3,'KELAS (REFERENSI)'!P887,IF(B857=4,'KELAS (REFERENSI)'!P902,""))))</f>
        <v/>
      </c>
      <c r="Q857" s="38" t="str">
        <f t="shared" si="4"/>
        <v>BPS Kota Jakarta Timur</v>
      </c>
      <c r="R857" s="38" t="str">
        <f t="shared" si="56"/>
        <v/>
      </c>
      <c r="S857" s="38" t="str">
        <f t="shared" ref="S857:T857" si="865">S856</f>
        <v>15 Juni sampai dengan 31 Agustus 2026</v>
      </c>
      <c r="T857" s="38" t="str">
        <f t="shared" si="865"/>
        <v>31 Agustus 2026</v>
      </c>
      <c r="U857" s="46"/>
      <c r="V857" s="46"/>
      <c r="W857" s="42"/>
      <c r="X857" s="42"/>
      <c r="Y857" s="42"/>
      <c r="Z857" s="42"/>
    </row>
    <row r="858" ht="15.75" customHeight="1">
      <c r="A858" s="36" t="s">
        <v>5920</v>
      </c>
      <c r="B858" s="43"/>
      <c r="C858" s="44"/>
      <c r="D858" s="47"/>
      <c r="E858" s="47"/>
      <c r="F858" s="39" t="str">
        <f t="shared" si="2"/>
        <v>PETUGAS.0857/SPK/SE/PPL/3172/2026</v>
      </c>
      <c r="G858" s="45"/>
      <c r="H858" s="39" t="str">
        <f>VLOOKUP(G858,'MITRA (REFERENSI)'!$A:$Z,16,FALSE)</f>
        <v>#N/A</v>
      </c>
      <c r="I858" s="39" t="str">
        <f>VLOOKUP(G858,'MITRA (REFERENSI)'!$A:$Z,25,FALSE)</f>
        <v>#N/A</v>
      </c>
      <c r="J858" s="38" t="str">
        <f>VLOOKUP(G858,'MITRA (REFERENSI)'!$A:$Z,26,FALSE)</f>
        <v>#N/A</v>
      </c>
      <c r="K858" s="38" t="str">
        <f>VLOOKUP(G858,'MITRA (REFERENSI)'!$A:$Z,15,FALSE)</f>
        <v>#N/A</v>
      </c>
      <c r="L858" s="38" t="str">
        <f>VLOOKUP(G858,'MITRA (REFERENSI)'!$A:$Z,15,FALSE)</f>
        <v>#N/A</v>
      </c>
      <c r="M858" s="38" t="str">
        <f>IF(B858=1,'KELAS (REFERENSI)'!M858,IF(B858=2,'KELAS (REFERENSI)'!M873,IF(B858=3,'KELAS (REFERENSI)'!M888,IF(B858=4,'KELAS (REFERENSI)'!M903,""))))</f>
        <v/>
      </c>
      <c r="N858" s="38" t="str">
        <f>IF(B858=1,'KELAS (REFERENSI)'!N858,IF(B858=2,'KELAS (REFERENSI)'!N873,IF(B858=3,'KELAS (REFERENSI)'!N888,IF(B858=4,'KELAS (REFERENSI)'!N903,""))))</f>
        <v/>
      </c>
      <c r="O858" s="38" t="str">
        <f>IF(B858=1,'KELAS (REFERENSI)'!O858,IF(B858=2,'KELAS (REFERENSI)'!O873,IF(B858=3,'KELAS (REFERENSI)'!O888,IF(B858=4,'KELAS (REFERENSI)'!O903,""))))</f>
        <v/>
      </c>
      <c r="P858" s="38" t="str">
        <f>IF(B858=1,'KELAS (REFERENSI)'!P858,IF(B858=2,'KELAS (REFERENSI)'!P873,IF(B858=3,'KELAS (REFERENSI)'!P888,IF(B858=4,'KELAS (REFERENSI)'!P903,""))))</f>
        <v/>
      </c>
      <c r="Q858" s="38" t="str">
        <f t="shared" si="4"/>
        <v>BPS Kota Jakarta Timur</v>
      </c>
      <c r="R858" s="38" t="str">
        <f t="shared" si="56"/>
        <v/>
      </c>
      <c r="S858" s="38" t="str">
        <f t="shared" ref="S858:T858" si="866">S857</f>
        <v>15 Juni sampai dengan 31 Agustus 2026</v>
      </c>
      <c r="T858" s="38" t="str">
        <f t="shared" si="866"/>
        <v>31 Agustus 2026</v>
      </c>
      <c r="U858" s="46"/>
      <c r="V858" s="46"/>
      <c r="W858" s="42"/>
      <c r="X858" s="42"/>
      <c r="Y858" s="42"/>
      <c r="Z858" s="42"/>
    </row>
    <row r="859" ht="15.75" customHeight="1">
      <c r="A859" s="36" t="s">
        <v>5921</v>
      </c>
      <c r="B859" s="43"/>
      <c r="C859" s="44"/>
      <c r="D859" s="47"/>
      <c r="E859" s="47"/>
      <c r="F859" s="39" t="str">
        <f t="shared" si="2"/>
        <v>PETUGAS.0858/SPK/SE/PPL/3172/2026</v>
      </c>
      <c r="G859" s="45"/>
      <c r="H859" s="39" t="str">
        <f>VLOOKUP(G859,'MITRA (REFERENSI)'!$A:$Z,16,FALSE)</f>
        <v>#N/A</v>
      </c>
      <c r="I859" s="39" t="str">
        <f>VLOOKUP(G859,'MITRA (REFERENSI)'!$A:$Z,25,FALSE)</f>
        <v>#N/A</v>
      </c>
      <c r="J859" s="38" t="str">
        <f>VLOOKUP(G859,'MITRA (REFERENSI)'!$A:$Z,26,FALSE)</f>
        <v>#N/A</v>
      </c>
      <c r="K859" s="38" t="str">
        <f>VLOOKUP(G859,'MITRA (REFERENSI)'!$A:$Z,15,FALSE)</f>
        <v>#N/A</v>
      </c>
      <c r="L859" s="38" t="str">
        <f>VLOOKUP(G859,'MITRA (REFERENSI)'!$A:$Z,15,FALSE)</f>
        <v>#N/A</v>
      </c>
      <c r="M859" s="38" t="str">
        <f>IF(B859=1,'KELAS (REFERENSI)'!M859,IF(B859=2,'KELAS (REFERENSI)'!M874,IF(B859=3,'KELAS (REFERENSI)'!M889,IF(B859=4,'KELAS (REFERENSI)'!M904,""))))</f>
        <v/>
      </c>
      <c r="N859" s="38" t="str">
        <f>IF(B859=1,'KELAS (REFERENSI)'!N859,IF(B859=2,'KELAS (REFERENSI)'!N874,IF(B859=3,'KELAS (REFERENSI)'!N889,IF(B859=4,'KELAS (REFERENSI)'!N904,""))))</f>
        <v/>
      </c>
      <c r="O859" s="38" t="str">
        <f>IF(B859=1,'KELAS (REFERENSI)'!O859,IF(B859=2,'KELAS (REFERENSI)'!O874,IF(B859=3,'KELAS (REFERENSI)'!O889,IF(B859=4,'KELAS (REFERENSI)'!O904,""))))</f>
        <v/>
      </c>
      <c r="P859" s="38" t="str">
        <f>IF(B859=1,'KELAS (REFERENSI)'!P859,IF(B859=2,'KELAS (REFERENSI)'!P874,IF(B859=3,'KELAS (REFERENSI)'!P889,IF(B859=4,'KELAS (REFERENSI)'!P904,""))))</f>
        <v/>
      </c>
      <c r="Q859" s="38" t="str">
        <f t="shared" si="4"/>
        <v>BPS Kota Jakarta Timur</v>
      </c>
      <c r="R859" s="38" t="str">
        <f t="shared" si="56"/>
        <v/>
      </c>
      <c r="S859" s="38" t="str">
        <f t="shared" ref="S859:T859" si="867">S858</f>
        <v>15 Juni sampai dengan 31 Agustus 2026</v>
      </c>
      <c r="T859" s="38" t="str">
        <f t="shared" si="867"/>
        <v>31 Agustus 2026</v>
      </c>
      <c r="U859" s="46"/>
      <c r="V859" s="46"/>
      <c r="W859" s="42"/>
      <c r="X859" s="42"/>
      <c r="Y859" s="42"/>
      <c r="Z859" s="42"/>
    </row>
    <row r="860" ht="15.75" customHeight="1">
      <c r="A860" s="36" t="s">
        <v>5922</v>
      </c>
      <c r="B860" s="43"/>
      <c r="C860" s="44"/>
      <c r="D860" s="47"/>
      <c r="E860" s="47"/>
      <c r="F860" s="39" t="str">
        <f t="shared" si="2"/>
        <v>PETUGAS.0859/SPK/SE/PPL/3172/2026</v>
      </c>
      <c r="G860" s="45"/>
      <c r="H860" s="39" t="str">
        <f>VLOOKUP(G860,'MITRA (REFERENSI)'!$A:$Z,16,FALSE)</f>
        <v>#N/A</v>
      </c>
      <c r="I860" s="39" t="str">
        <f>VLOOKUP(G860,'MITRA (REFERENSI)'!$A:$Z,25,FALSE)</f>
        <v>#N/A</v>
      </c>
      <c r="J860" s="38" t="str">
        <f>VLOOKUP(G860,'MITRA (REFERENSI)'!$A:$Z,26,FALSE)</f>
        <v>#N/A</v>
      </c>
      <c r="K860" s="38" t="str">
        <f>VLOOKUP(G860,'MITRA (REFERENSI)'!$A:$Z,15,FALSE)</f>
        <v>#N/A</v>
      </c>
      <c r="L860" s="38" t="str">
        <f>VLOOKUP(G860,'MITRA (REFERENSI)'!$A:$Z,15,FALSE)</f>
        <v>#N/A</v>
      </c>
      <c r="M860" s="38" t="str">
        <f>IF(B860=1,'KELAS (REFERENSI)'!M860,IF(B860=2,'KELAS (REFERENSI)'!M875,IF(B860=3,'KELAS (REFERENSI)'!M890,IF(B860=4,'KELAS (REFERENSI)'!M905,""))))</f>
        <v/>
      </c>
      <c r="N860" s="38" t="str">
        <f>IF(B860=1,'KELAS (REFERENSI)'!N860,IF(B860=2,'KELAS (REFERENSI)'!N875,IF(B860=3,'KELAS (REFERENSI)'!N890,IF(B860=4,'KELAS (REFERENSI)'!N905,""))))</f>
        <v/>
      </c>
      <c r="O860" s="38" t="str">
        <f>IF(B860=1,'KELAS (REFERENSI)'!O860,IF(B860=2,'KELAS (REFERENSI)'!O875,IF(B860=3,'KELAS (REFERENSI)'!O890,IF(B860=4,'KELAS (REFERENSI)'!O905,""))))</f>
        <v/>
      </c>
      <c r="P860" s="38" t="str">
        <f>IF(B860=1,'KELAS (REFERENSI)'!P860,IF(B860=2,'KELAS (REFERENSI)'!P875,IF(B860=3,'KELAS (REFERENSI)'!P890,IF(B860=4,'KELAS (REFERENSI)'!P905,""))))</f>
        <v/>
      </c>
      <c r="Q860" s="38" t="str">
        <f t="shared" si="4"/>
        <v>BPS Kota Jakarta Timur</v>
      </c>
      <c r="R860" s="38" t="str">
        <f t="shared" si="56"/>
        <v/>
      </c>
      <c r="S860" s="38" t="str">
        <f t="shared" ref="S860:T860" si="868">S859</f>
        <v>15 Juni sampai dengan 31 Agustus 2026</v>
      </c>
      <c r="T860" s="38" t="str">
        <f t="shared" si="868"/>
        <v>31 Agustus 2026</v>
      </c>
      <c r="U860" s="46"/>
      <c r="V860" s="46"/>
      <c r="W860" s="42"/>
      <c r="X860" s="42"/>
      <c r="Y860" s="42"/>
      <c r="Z860" s="42"/>
    </row>
    <row r="861" ht="15.75" customHeight="1">
      <c r="A861" s="36" t="s">
        <v>5923</v>
      </c>
      <c r="B861" s="43"/>
      <c r="C861" s="44"/>
      <c r="D861" s="47"/>
      <c r="E861" s="47"/>
      <c r="F861" s="39" t="str">
        <f t="shared" si="2"/>
        <v>PETUGAS.0860/SPK/SE/PPL/3172/2026</v>
      </c>
      <c r="G861" s="45"/>
      <c r="H861" s="39" t="str">
        <f>VLOOKUP(G861,'MITRA (REFERENSI)'!$A:$Z,16,FALSE)</f>
        <v>#N/A</v>
      </c>
      <c r="I861" s="39" t="str">
        <f>VLOOKUP(G861,'MITRA (REFERENSI)'!$A:$Z,25,FALSE)</f>
        <v>#N/A</v>
      </c>
      <c r="J861" s="38" t="str">
        <f>VLOOKUP(G861,'MITRA (REFERENSI)'!$A:$Z,26,FALSE)</f>
        <v>#N/A</v>
      </c>
      <c r="K861" s="38" t="str">
        <f>VLOOKUP(G861,'MITRA (REFERENSI)'!$A:$Z,15,FALSE)</f>
        <v>#N/A</v>
      </c>
      <c r="L861" s="38" t="str">
        <f>VLOOKUP(G861,'MITRA (REFERENSI)'!$A:$Z,15,FALSE)</f>
        <v>#N/A</v>
      </c>
      <c r="M861" s="38" t="str">
        <f>IF(B861=1,'KELAS (REFERENSI)'!M861,IF(B861=2,'KELAS (REFERENSI)'!M876,IF(B861=3,'KELAS (REFERENSI)'!M891,IF(B861=4,'KELAS (REFERENSI)'!M906,""))))</f>
        <v/>
      </c>
      <c r="N861" s="38" t="str">
        <f>IF(B861=1,'KELAS (REFERENSI)'!N861,IF(B861=2,'KELAS (REFERENSI)'!N876,IF(B861=3,'KELAS (REFERENSI)'!N891,IF(B861=4,'KELAS (REFERENSI)'!N906,""))))</f>
        <v/>
      </c>
      <c r="O861" s="38" t="str">
        <f>IF(B861=1,'KELAS (REFERENSI)'!O861,IF(B861=2,'KELAS (REFERENSI)'!O876,IF(B861=3,'KELAS (REFERENSI)'!O891,IF(B861=4,'KELAS (REFERENSI)'!O906,""))))</f>
        <v/>
      </c>
      <c r="P861" s="38" t="str">
        <f>IF(B861=1,'KELAS (REFERENSI)'!P861,IF(B861=2,'KELAS (REFERENSI)'!P876,IF(B861=3,'KELAS (REFERENSI)'!P891,IF(B861=4,'KELAS (REFERENSI)'!P906,""))))</f>
        <v/>
      </c>
      <c r="Q861" s="38" t="str">
        <f t="shared" si="4"/>
        <v>BPS Kota Jakarta Timur</v>
      </c>
      <c r="R861" s="38" t="str">
        <f t="shared" si="56"/>
        <v/>
      </c>
      <c r="S861" s="38" t="str">
        <f t="shared" ref="S861:T861" si="869">S860</f>
        <v>15 Juni sampai dengan 31 Agustus 2026</v>
      </c>
      <c r="T861" s="38" t="str">
        <f t="shared" si="869"/>
        <v>31 Agustus 2026</v>
      </c>
      <c r="U861" s="46"/>
      <c r="V861" s="46"/>
      <c r="W861" s="42"/>
      <c r="X861" s="42"/>
      <c r="Y861" s="42"/>
      <c r="Z861" s="42"/>
    </row>
    <row r="862" ht="15.75" customHeight="1">
      <c r="A862" s="36" t="s">
        <v>5924</v>
      </c>
      <c r="B862" s="43"/>
      <c r="C862" s="44"/>
      <c r="D862" s="47"/>
      <c r="E862" s="47"/>
      <c r="F862" s="39" t="str">
        <f t="shared" si="2"/>
        <v>PETUGAS.0861/SPK/SE/PPL/3172/2026</v>
      </c>
      <c r="G862" s="45"/>
      <c r="H862" s="39" t="str">
        <f>VLOOKUP(G862,'MITRA (REFERENSI)'!$A:$Z,16,FALSE)</f>
        <v>#N/A</v>
      </c>
      <c r="I862" s="39" t="str">
        <f>VLOOKUP(G862,'MITRA (REFERENSI)'!$A:$Z,25,FALSE)</f>
        <v>#N/A</v>
      </c>
      <c r="J862" s="38" t="str">
        <f>VLOOKUP(G862,'MITRA (REFERENSI)'!$A:$Z,26,FALSE)</f>
        <v>#N/A</v>
      </c>
      <c r="K862" s="38" t="str">
        <f>VLOOKUP(G862,'MITRA (REFERENSI)'!$A:$Z,15,FALSE)</f>
        <v>#N/A</v>
      </c>
      <c r="L862" s="38" t="str">
        <f>VLOOKUP(G862,'MITRA (REFERENSI)'!$A:$Z,15,FALSE)</f>
        <v>#N/A</v>
      </c>
      <c r="M862" s="38" t="str">
        <f>IF(B862=1,'KELAS (REFERENSI)'!M862,IF(B862=2,'KELAS (REFERENSI)'!M877,IF(B862=3,'KELAS (REFERENSI)'!M892,IF(B862=4,'KELAS (REFERENSI)'!M907,""))))</f>
        <v/>
      </c>
      <c r="N862" s="38" t="str">
        <f>IF(B862=1,'KELAS (REFERENSI)'!N862,IF(B862=2,'KELAS (REFERENSI)'!N877,IF(B862=3,'KELAS (REFERENSI)'!N892,IF(B862=4,'KELAS (REFERENSI)'!N907,""))))</f>
        <v/>
      </c>
      <c r="O862" s="38" t="str">
        <f>IF(B862=1,'KELAS (REFERENSI)'!O862,IF(B862=2,'KELAS (REFERENSI)'!O877,IF(B862=3,'KELAS (REFERENSI)'!O892,IF(B862=4,'KELAS (REFERENSI)'!O907,""))))</f>
        <v/>
      </c>
      <c r="P862" s="38" t="str">
        <f>IF(B862=1,'KELAS (REFERENSI)'!P862,IF(B862=2,'KELAS (REFERENSI)'!P877,IF(B862=3,'KELAS (REFERENSI)'!P892,IF(B862=4,'KELAS (REFERENSI)'!P907,""))))</f>
        <v/>
      </c>
      <c r="Q862" s="38" t="str">
        <f t="shared" si="4"/>
        <v>BPS Kota Jakarta Timur</v>
      </c>
      <c r="R862" s="38" t="str">
        <f t="shared" si="56"/>
        <v/>
      </c>
      <c r="S862" s="38" t="str">
        <f t="shared" ref="S862:T862" si="870">S861</f>
        <v>15 Juni sampai dengan 31 Agustus 2026</v>
      </c>
      <c r="T862" s="38" t="str">
        <f t="shared" si="870"/>
        <v>31 Agustus 2026</v>
      </c>
      <c r="U862" s="46"/>
      <c r="V862" s="46"/>
      <c r="W862" s="42"/>
      <c r="X862" s="42"/>
      <c r="Y862" s="42"/>
      <c r="Z862" s="42"/>
    </row>
    <row r="863" ht="15.75" customHeight="1">
      <c r="A863" s="36" t="s">
        <v>5925</v>
      </c>
      <c r="B863" s="43"/>
      <c r="C863" s="44"/>
      <c r="D863" s="47"/>
      <c r="E863" s="47"/>
      <c r="F863" s="39" t="str">
        <f t="shared" si="2"/>
        <v>PETUGAS.0862/SPK/SE/PPL/3172/2026</v>
      </c>
      <c r="G863" s="45"/>
      <c r="H863" s="39" t="str">
        <f>VLOOKUP(G863,'MITRA (REFERENSI)'!$A:$Z,16,FALSE)</f>
        <v>#N/A</v>
      </c>
      <c r="I863" s="39" t="str">
        <f>VLOOKUP(G863,'MITRA (REFERENSI)'!$A:$Z,25,FALSE)</f>
        <v>#N/A</v>
      </c>
      <c r="J863" s="38" t="str">
        <f>VLOOKUP(G863,'MITRA (REFERENSI)'!$A:$Z,26,FALSE)</f>
        <v>#N/A</v>
      </c>
      <c r="K863" s="38" t="str">
        <f>VLOOKUP(G863,'MITRA (REFERENSI)'!$A:$Z,15,FALSE)</f>
        <v>#N/A</v>
      </c>
      <c r="L863" s="38" t="str">
        <f>VLOOKUP(G863,'MITRA (REFERENSI)'!$A:$Z,15,FALSE)</f>
        <v>#N/A</v>
      </c>
      <c r="M863" s="38" t="str">
        <f>IF(B863=1,'KELAS (REFERENSI)'!M863,IF(B863=2,'KELAS (REFERENSI)'!M878,IF(B863=3,'KELAS (REFERENSI)'!M893,IF(B863=4,'KELAS (REFERENSI)'!M908,""))))</f>
        <v/>
      </c>
      <c r="N863" s="38" t="str">
        <f>IF(B863=1,'KELAS (REFERENSI)'!N863,IF(B863=2,'KELAS (REFERENSI)'!N878,IF(B863=3,'KELAS (REFERENSI)'!N893,IF(B863=4,'KELAS (REFERENSI)'!N908,""))))</f>
        <v/>
      </c>
      <c r="O863" s="38" t="str">
        <f>IF(B863=1,'KELAS (REFERENSI)'!O863,IF(B863=2,'KELAS (REFERENSI)'!O878,IF(B863=3,'KELAS (REFERENSI)'!O893,IF(B863=4,'KELAS (REFERENSI)'!O908,""))))</f>
        <v/>
      </c>
      <c r="P863" s="38" t="str">
        <f>IF(B863=1,'KELAS (REFERENSI)'!P863,IF(B863=2,'KELAS (REFERENSI)'!P878,IF(B863=3,'KELAS (REFERENSI)'!P893,IF(B863=4,'KELAS (REFERENSI)'!P908,""))))</f>
        <v/>
      </c>
      <c r="Q863" s="38" t="str">
        <f t="shared" si="4"/>
        <v>BPS Kota Jakarta Timur</v>
      </c>
      <c r="R863" s="38" t="str">
        <f t="shared" si="56"/>
        <v/>
      </c>
      <c r="S863" s="38" t="str">
        <f t="shared" ref="S863:T863" si="871">S862</f>
        <v>15 Juni sampai dengan 31 Agustus 2026</v>
      </c>
      <c r="T863" s="38" t="str">
        <f t="shared" si="871"/>
        <v>31 Agustus 2026</v>
      </c>
      <c r="U863" s="46"/>
      <c r="V863" s="46"/>
      <c r="W863" s="42"/>
      <c r="X863" s="42"/>
      <c r="Y863" s="42"/>
      <c r="Z863" s="42"/>
    </row>
    <row r="864" ht="15.75" customHeight="1">
      <c r="A864" s="36" t="s">
        <v>5926</v>
      </c>
      <c r="B864" s="43"/>
      <c r="C864" s="44"/>
      <c r="D864" s="47"/>
      <c r="E864" s="47"/>
      <c r="F864" s="39" t="str">
        <f t="shared" si="2"/>
        <v>PETUGAS.0863/SPK/SE/PPL/3172/2026</v>
      </c>
      <c r="G864" s="45"/>
      <c r="H864" s="39" t="str">
        <f>VLOOKUP(G864,'MITRA (REFERENSI)'!$A:$Z,16,FALSE)</f>
        <v>#N/A</v>
      </c>
      <c r="I864" s="39" t="str">
        <f>VLOOKUP(G864,'MITRA (REFERENSI)'!$A:$Z,25,FALSE)</f>
        <v>#N/A</v>
      </c>
      <c r="J864" s="38" t="str">
        <f>VLOOKUP(G864,'MITRA (REFERENSI)'!$A:$Z,26,FALSE)</f>
        <v>#N/A</v>
      </c>
      <c r="K864" s="38" t="str">
        <f>VLOOKUP(G864,'MITRA (REFERENSI)'!$A:$Z,15,FALSE)</f>
        <v>#N/A</v>
      </c>
      <c r="L864" s="38" t="str">
        <f>VLOOKUP(G864,'MITRA (REFERENSI)'!$A:$Z,15,FALSE)</f>
        <v>#N/A</v>
      </c>
      <c r="M864" s="38" t="str">
        <f>IF(B864=1,'KELAS (REFERENSI)'!M864,IF(B864=2,'KELAS (REFERENSI)'!M879,IF(B864=3,'KELAS (REFERENSI)'!M894,IF(B864=4,'KELAS (REFERENSI)'!M909,""))))</f>
        <v/>
      </c>
      <c r="N864" s="38" t="str">
        <f>IF(B864=1,'KELAS (REFERENSI)'!N864,IF(B864=2,'KELAS (REFERENSI)'!N879,IF(B864=3,'KELAS (REFERENSI)'!N894,IF(B864=4,'KELAS (REFERENSI)'!N909,""))))</f>
        <v/>
      </c>
      <c r="O864" s="38" t="str">
        <f>IF(B864=1,'KELAS (REFERENSI)'!O864,IF(B864=2,'KELAS (REFERENSI)'!O879,IF(B864=3,'KELAS (REFERENSI)'!O894,IF(B864=4,'KELAS (REFERENSI)'!O909,""))))</f>
        <v/>
      </c>
      <c r="P864" s="38" t="str">
        <f>IF(B864=1,'KELAS (REFERENSI)'!P864,IF(B864=2,'KELAS (REFERENSI)'!P879,IF(B864=3,'KELAS (REFERENSI)'!P894,IF(B864=4,'KELAS (REFERENSI)'!P909,""))))</f>
        <v/>
      </c>
      <c r="Q864" s="38" t="str">
        <f t="shared" si="4"/>
        <v>BPS Kota Jakarta Timur</v>
      </c>
      <c r="R864" s="38" t="str">
        <f t="shared" si="56"/>
        <v/>
      </c>
      <c r="S864" s="38" t="str">
        <f t="shared" ref="S864:T864" si="872">S863</f>
        <v>15 Juni sampai dengan 31 Agustus 2026</v>
      </c>
      <c r="T864" s="38" t="str">
        <f t="shared" si="872"/>
        <v>31 Agustus 2026</v>
      </c>
      <c r="U864" s="46"/>
      <c r="V864" s="46"/>
      <c r="W864" s="42"/>
      <c r="X864" s="42"/>
      <c r="Y864" s="42"/>
      <c r="Z864" s="42"/>
    </row>
    <row r="865" ht="15.75" customHeight="1">
      <c r="A865" s="36" t="s">
        <v>5927</v>
      </c>
      <c r="B865" s="43"/>
      <c r="C865" s="44"/>
      <c r="D865" s="47"/>
      <c r="E865" s="47"/>
      <c r="F865" s="39" t="str">
        <f t="shared" si="2"/>
        <v>PETUGAS.0864/SPK/SE/PPL/3172/2026</v>
      </c>
      <c r="G865" s="45"/>
      <c r="H865" s="39" t="str">
        <f>VLOOKUP(G865,'MITRA (REFERENSI)'!$A:$Z,16,FALSE)</f>
        <v>#N/A</v>
      </c>
      <c r="I865" s="39" t="str">
        <f>VLOOKUP(G865,'MITRA (REFERENSI)'!$A:$Z,25,FALSE)</f>
        <v>#N/A</v>
      </c>
      <c r="J865" s="38" t="str">
        <f>VLOOKUP(G865,'MITRA (REFERENSI)'!$A:$Z,26,FALSE)</f>
        <v>#N/A</v>
      </c>
      <c r="K865" s="38" t="str">
        <f>VLOOKUP(G865,'MITRA (REFERENSI)'!$A:$Z,15,FALSE)</f>
        <v>#N/A</v>
      </c>
      <c r="L865" s="38" t="str">
        <f>VLOOKUP(G865,'MITRA (REFERENSI)'!$A:$Z,15,FALSE)</f>
        <v>#N/A</v>
      </c>
      <c r="M865" s="38" t="str">
        <f>IF(B865=1,'KELAS (REFERENSI)'!M865,IF(B865=2,'KELAS (REFERENSI)'!M880,IF(B865=3,'KELAS (REFERENSI)'!M895,IF(B865=4,'KELAS (REFERENSI)'!M910,""))))</f>
        <v/>
      </c>
      <c r="N865" s="38" t="str">
        <f>IF(B865=1,'KELAS (REFERENSI)'!N865,IF(B865=2,'KELAS (REFERENSI)'!N880,IF(B865=3,'KELAS (REFERENSI)'!N895,IF(B865=4,'KELAS (REFERENSI)'!N910,""))))</f>
        <v/>
      </c>
      <c r="O865" s="38" t="str">
        <f>IF(B865=1,'KELAS (REFERENSI)'!O865,IF(B865=2,'KELAS (REFERENSI)'!O880,IF(B865=3,'KELAS (REFERENSI)'!O895,IF(B865=4,'KELAS (REFERENSI)'!O910,""))))</f>
        <v/>
      </c>
      <c r="P865" s="38" t="str">
        <f>IF(B865=1,'KELAS (REFERENSI)'!P865,IF(B865=2,'KELAS (REFERENSI)'!P880,IF(B865=3,'KELAS (REFERENSI)'!P895,IF(B865=4,'KELAS (REFERENSI)'!P910,""))))</f>
        <v/>
      </c>
      <c r="Q865" s="38" t="str">
        <f t="shared" si="4"/>
        <v>BPS Kota Jakarta Timur</v>
      </c>
      <c r="R865" s="38" t="str">
        <f t="shared" si="56"/>
        <v/>
      </c>
      <c r="S865" s="38" t="str">
        <f t="shared" ref="S865:T865" si="873">S864</f>
        <v>15 Juni sampai dengan 31 Agustus 2026</v>
      </c>
      <c r="T865" s="38" t="str">
        <f t="shared" si="873"/>
        <v>31 Agustus 2026</v>
      </c>
      <c r="U865" s="46"/>
      <c r="V865" s="46"/>
      <c r="W865" s="42"/>
      <c r="X865" s="42"/>
      <c r="Y865" s="42"/>
      <c r="Z865" s="42"/>
    </row>
    <row r="866" ht="15.75" customHeight="1">
      <c r="A866" s="36" t="s">
        <v>5928</v>
      </c>
      <c r="B866" s="43"/>
      <c r="C866" s="44"/>
      <c r="D866" s="47"/>
      <c r="E866" s="47"/>
      <c r="F866" s="39" t="str">
        <f t="shared" si="2"/>
        <v>PETUGAS.0865/SPK/SE/PPL/3172/2026</v>
      </c>
      <c r="G866" s="45"/>
      <c r="H866" s="39" t="str">
        <f>VLOOKUP(G866,'MITRA (REFERENSI)'!$A:$Z,16,FALSE)</f>
        <v>#N/A</v>
      </c>
      <c r="I866" s="39" t="str">
        <f>VLOOKUP(G866,'MITRA (REFERENSI)'!$A:$Z,25,FALSE)</f>
        <v>#N/A</v>
      </c>
      <c r="J866" s="38" t="str">
        <f>VLOOKUP(G866,'MITRA (REFERENSI)'!$A:$Z,26,FALSE)</f>
        <v>#N/A</v>
      </c>
      <c r="K866" s="38" t="str">
        <f>VLOOKUP(G866,'MITRA (REFERENSI)'!$A:$Z,15,FALSE)</f>
        <v>#N/A</v>
      </c>
      <c r="L866" s="38" t="str">
        <f>VLOOKUP(G866,'MITRA (REFERENSI)'!$A:$Z,15,FALSE)</f>
        <v>#N/A</v>
      </c>
      <c r="M866" s="38" t="str">
        <f>IF(B866=1,'KELAS (REFERENSI)'!M866,IF(B866=2,'KELAS (REFERENSI)'!M881,IF(B866=3,'KELAS (REFERENSI)'!M896,IF(B866=4,'KELAS (REFERENSI)'!M911,""))))</f>
        <v/>
      </c>
      <c r="N866" s="38" t="str">
        <f>IF(B866=1,'KELAS (REFERENSI)'!N866,IF(B866=2,'KELAS (REFERENSI)'!N881,IF(B866=3,'KELAS (REFERENSI)'!N896,IF(B866=4,'KELAS (REFERENSI)'!N911,""))))</f>
        <v/>
      </c>
      <c r="O866" s="38" t="str">
        <f>IF(B866=1,'KELAS (REFERENSI)'!O866,IF(B866=2,'KELAS (REFERENSI)'!O881,IF(B866=3,'KELAS (REFERENSI)'!O896,IF(B866=4,'KELAS (REFERENSI)'!O911,""))))</f>
        <v/>
      </c>
      <c r="P866" s="38" t="str">
        <f>IF(B866=1,'KELAS (REFERENSI)'!P866,IF(B866=2,'KELAS (REFERENSI)'!P881,IF(B866=3,'KELAS (REFERENSI)'!P896,IF(B866=4,'KELAS (REFERENSI)'!P911,""))))</f>
        <v/>
      </c>
      <c r="Q866" s="38" t="str">
        <f t="shared" si="4"/>
        <v>BPS Kota Jakarta Timur</v>
      </c>
      <c r="R866" s="38" t="str">
        <f t="shared" si="56"/>
        <v/>
      </c>
      <c r="S866" s="38" t="str">
        <f t="shared" ref="S866:T866" si="874">S865</f>
        <v>15 Juni sampai dengan 31 Agustus 2026</v>
      </c>
      <c r="T866" s="38" t="str">
        <f t="shared" si="874"/>
        <v>31 Agustus 2026</v>
      </c>
      <c r="U866" s="46"/>
      <c r="V866" s="46"/>
      <c r="W866" s="42"/>
      <c r="X866" s="42"/>
      <c r="Y866" s="42"/>
      <c r="Z866" s="42"/>
    </row>
    <row r="867" ht="15.75" customHeight="1">
      <c r="A867" s="36" t="s">
        <v>5929</v>
      </c>
      <c r="B867" s="43"/>
      <c r="C867" s="44"/>
      <c r="D867" s="47"/>
      <c r="E867" s="47"/>
      <c r="F867" s="39" t="str">
        <f t="shared" si="2"/>
        <v>PETUGAS.0866/SPK/SE/PPL/3172/2026</v>
      </c>
      <c r="G867" s="45"/>
      <c r="H867" s="39" t="str">
        <f>VLOOKUP(G867,'MITRA (REFERENSI)'!$A:$Z,16,FALSE)</f>
        <v>#N/A</v>
      </c>
      <c r="I867" s="39" t="str">
        <f>VLOOKUP(G867,'MITRA (REFERENSI)'!$A:$Z,25,FALSE)</f>
        <v>#N/A</v>
      </c>
      <c r="J867" s="38" t="str">
        <f>VLOOKUP(G867,'MITRA (REFERENSI)'!$A:$Z,26,FALSE)</f>
        <v>#N/A</v>
      </c>
      <c r="K867" s="38" t="str">
        <f>VLOOKUP(G867,'MITRA (REFERENSI)'!$A:$Z,15,FALSE)</f>
        <v>#N/A</v>
      </c>
      <c r="L867" s="38" t="str">
        <f>VLOOKUP(G867,'MITRA (REFERENSI)'!$A:$Z,15,FALSE)</f>
        <v>#N/A</v>
      </c>
      <c r="M867" s="38" t="str">
        <f>IF(B867=1,'KELAS (REFERENSI)'!M867,IF(B867=2,'KELAS (REFERENSI)'!M882,IF(B867=3,'KELAS (REFERENSI)'!M897,IF(B867=4,'KELAS (REFERENSI)'!M912,""))))</f>
        <v/>
      </c>
      <c r="N867" s="38" t="str">
        <f>IF(B867=1,'KELAS (REFERENSI)'!N867,IF(B867=2,'KELAS (REFERENSI)'!N882,IF(B867=3,'KELAS (REFERENSI)'!N897,IF(B867=4,'KELAS (REFERENSI)'!N912,""))))</f>
        <v/>
      </c>
      <c r="O867" s="38" t="str">
        <f>IF(B867=1,'KELAS (REFERENSI)'!O867,IF(B867=2,'KELAS (REFERENSI)'!O882,IF(B867=3,'KELAS (REFERENSI)'!O897,IF(B867=4,'KELAS (REFERENSI)'!O912,""))))</f>
        <v/>
      </c>
      <c r="P867" s="38" t="str">
        <f>IF(B867=1,'KELAS (REFERENSI)'!P867,IF(B867=2,'KELAS (REFERENSI)'!P882,IF(B867=3,'KELAS (REFERENSI)'!P897,IF(B867=4,'KELAS (REFERENSI)'!P912,""))))</f>
        <v/>
      </c>
      <c r="Q867" s="38" t="str">
        <f t="shared" si="4"/>
        <v>BPS Kota Jakarta Timur</v>
      </c>
      <c r="R867" s="38" t="str">
        <f t="shared" si="56"/>
        <v/>
      </c>
      <c r="S867" s="38" t="str">
        <f t="shared" ref="S867:T867" si="875">S866</f>
        <v>15 Juni sampai dengan 31 Agustus 2026</v>
      </c>
      <c r="T867" s="38" t="str">
        <f t="shared" si="875"/>
        <v>31 Agustus 2026</v>
      </c>
      <c r="U867" s="46"/>
      <c r="V867" s="46"/>
      <c r="W867" s="42"/>
      <c r="X867" s="42"/>
      <c r="Y867" s="42"/>
      <c r="Z867" s="42"/>
    </row>
    <row r="868" ht="15.75" customHeight="1">
      <c r="A868" s="36" t="s">
        <v>5930</v>
      </c>
      <c r="B868" s="43"/>
      <c r="C868" s="44"/>
      <c r="D868" s="47"/>
      <c r="E868" s="47"/>
      <c r="F868" s="39" t="str">
        <f t="shared" si="2"/>
        <v>PETUGAS.0867/SPK/SE/PPL/3172/2026</v>
      </c>
      <c r="G868" s="45"/>
      <c r="H868" s="39" t="str">
        <f>VLOOKUP(G868,'MITRA (REFERENSI)'!$A:$Z,16,FALSE)</f>
        <v>#N/A</v>
      </c>
      <c r="I868" s="39" t="str">
        <f>VLOOKUP(G868,'MITRA (REFERENSI)'!$A:$Z,25,FALSE)</f>
        <v>#N/A</v>
      </c>
      <c r="J868" s="38" t="str">
        <f>VLOOKUP(G868,'MITRA (REFERENSI)'!$A:$Z,26,FALSE)</f>
        <v>#N/A</v>
      </c>
      <c r="K868" s="38" t="str">
        <f>VLOOKUP(G868,'MITRA (REFERENSI)'!$A:$Z,15,FALSE)</f>
        <v>#N/A</v>
      </c>
      <c r="L868" s="38" t="str">
        <f>VLOOKUP(G868,'MITRA (REFERENSI)'!$A:$Z,15,FALSE)</f>
        <v>#N/A</v>
      </c>
      <c r="M868" s="38" t="str">
        <f>IF(B868=1,'KELAS (REFERENSI)'!M868,IF(B868=2,'KELAS (REFERENSI)'!M883,IF(B868=3,'KELAS (REFERENSI)'!M898,IF(B868=4,'KELAS (REFERENSI)'!M913,""))))</f>
        <v/>
      </c>
      <c r="N868" s="38" t="str">
        <f>IF(B868=1,'KELAS (REFERENSI)'!N868,IF(B868=2,'KELAS (REFERENSI)'!N883,IF(B868=3,'KELAS (REFERENSI)'!N898,IF(B868=4,'KELAS (REFERENSI)'!N913,""))))</f>
        <v/>
      </c>
      <c r="O868" s="38" t="str">
        <f>IF(B868=1,'KELAS (REFERENSI)'!O868,IF(B868=2,'KELAS (REFERENSI)'!O883,IF(B868=3,'KELAS (REFERENSI)'!O898,IF(B868=4,'KELAS (REFERENSI)'!O913,""))))</f>
        <v/>
      </c>
      <c r="P868" s="38" t="str">
        <f>IF(B868=1,'KELAS (REFERENSI)'!P868,IF(B868=2,'KELAS (REFERENSI)'!P883,IF(B868=3,'KELAS (REFERENSI)'!P898,IF(B868=4,'KELAS (REFERENSI)'!P913,""))))</f>
        <v/>
      </c>
      <c r="Q868" s="38" t="str">
        <f t="shared" si="4"/>
        <v>BPS Kota Jakarta Timur</v>
      </c>
      <c r="R868" s="38" t="str">
        <f t="shared" si="56"/>
        <v/>
      </c>
      <c r="S868" s="38" t="str">
        <f t="shared" ref="S868:T868" si="876">S867</f>
        <v>15 Juni sampai dengan 31 Agustus 2026</v>
      </c>
      <c r="T868" s="38" t="str">
        <f t="shared" si="876"/>
        <v>31 Agustus 2026</v>
      </c>
      <c r="U868" s="46"/>
      <c r="V868" s="46"/>
      <c r="W868" s="42"/>
      <c r="X868" s="42"/>
      <c r="Y868" s="42"/>
      <c r="Z868" s="42"/>
    </row>
    <row r="869" ht="15.75" customHeight="1">
      <c r="A869" s="36" t="s">
        <v>5931</v>
      </c>
      <c r="B869" s="43"/>
      <c r="C869" s="44"/>
      <c r="D869" s="47"/>
      <c r="E869" s="47"/>
      <c r="F869" s="39" t="str">
        <f t="shared" si="2"/>
        <v>PETUGAS.0868/SPK/SE/PPL/3172/2026</v>
      </c>
      <c r="G869" s="45"/>
      <c r="H869" s="39" t="str">
        <f>VLOOKUP(G869,'MITRA (REFERENSI)'!$A:$Z,16,FALSE)</f>
        <v>#N/A</v>
      </c>
      <c r="I869" s="39" t="str">
        <f>VLOOKUP(G869,'MITRA (REFERENSI)'!$A:$Z,25,FALSE)</f>
        <v>#N/A</v>
      </c>
      <c r="J869" s="38" t="str">
        <f>VLOOKUP(G869,'MITRA (REFERENSI)'!$A:$Z,26,FALSE)</f>
        <v>#N/A</v>
      </c>
      <c r="K869" s="38" t="str">
        <f>VLOOKUP(G869,'MITRA (REFERENSI)'!$A:$Z,15,FALSE)</f>
        <v>#N/A</v>
      </c>
      <c r="L869" s="38" t="str">
        <f>VLOOKUP(G869,'MITRA (REFERENSI)'!$A:$Z,15,FALSE)</f>
        <v>#N/A</v>
      </c>
      <c r="M869" s="38" t="str">
        <f>IF(B869=1,'KELAS (REFERENSI)'!M869,IF(B869=2,'KELAS (REFERENSI)'!M884,IF(B869=3,'KELAS (REFERENSI)'!M899,IF(B869=4,'KELAS (REFERENSI)'!M914,""))))</f>
        <v/>
      </c>
      <c r="N869" s="38" t="str">
        <f>IF(B869=1,'KELAS (REFERENSI)'!N869,IF(B869=2,'KELAS (REFERENSI)'!N884,IF(B869=3,'KELAS (REFERENSI)'!N899,IF(B869=4,'KELAS (REFERENSI)'!N914,""))))</f>
        <v/>
      </c>
      <c r="O869" s="38" t="str">
        <f>IF(B869=1,'KELAS (REFERENSI)'!O869,IF(B869=2,'KELAS (REFERENSI)'!O884,IF(B869=3,'KELAS (REFERENSI)'!O899,IF(B869=4,'KELAS (REFERENSI)'!O914,""))))</f>
        <v/>
      </c>
      <c r="P869" s="38" t="str">
        <f>IF(B869=1,'KELAS (REFERENSI)'!P869,IF(B869=2,'KELAS (REFERENSI)'!P884,IF(B869=3,'KELAS (REFERENSI)'!P899,IF(B869=4,'KELAS (REFERENSI)'!P914,""))))</f>
        <v/>
      </c>
      <c r="Q869" s="38" t="str">
        <f t="shared" si="4"/>
        <v>BPS Kota Jakarta Timur</v>
      </c>
      <c r="R869" s="38" t="str">
        <f t="shared" si="56"/>
        <v/>
      </c>
      <c r="S869" s="38" t="str">
        <f t="shared" ref="S869:T869" si="877">S868</f>
        <v>15 Juni sampai dengan 31 Agustus 2026</v>
      </c>
      <c r="T869" s="38" t="str">
        <f t="shared" si="877"/>
        <v>31 Agustus 2026</v>
      </c>
      <c r="U869" s="46"/>
      <c r="V869" s="46"/>
      <c r="W869" s="42"/>
      <c r="X869" s="42"/>
      <c r="Y869" s="42"/>
      <c r="Z869" s="42"/>
    </row>
    <row r="870" ht="15.75" customHeight="1">
      <c r="A870" s="36" t="s">
        <v>5932</v>
      </c>
      <c r="B870" s="43"/>
      <c r="C870" s="44"/>
      <c r="D870" s="47"/>
      <c r="E870" s="47"/>
      <c r="F870" s="39" t="str">
        <f t="shared" si="2"/>
        <v>PETUGAS.0869/SPK/SE/PPL/3172/2026</v>
      </c>
      <c r="G870" s="45"/>
      <c r="H870" s="39" t="str">
        <f>VLOOKUP(G870,'MITRA (REFERENSI)'!$A:$Z,16,FALSE)</f>
        <v>#N/A</v>
      </c>
      <c r="I870" s="39" t="str">
        <f>VLOOKUP(G870,'MITRA (REFERENSI)'!$A:$Z,25,FALSE)</f>
        <v>#N/A</v>
      </c>
      <c r="J870" s="38" t="str">
        <f>VLOOKUP(G870,'MITRA (REFERENSI)'!$A:$Z,26,FALSE)</f>
        <v>#N/A</v>
      </c>
      <c r="K870" s="38" t="str">
        <f>VLOOKUP(G870,'MITRA (REFERENSI)'!$A:$Z,15,FALSE)</f>
        <v>#N/A</v>
      </c>
      <c r="L870" s="38" t="str">
        <f>VLOOKUP(G870,'MITRA (REFERENSI)'!$A:$Z,15,FALSE)</f>
        <v>#N/A</v>
      </c>
      <c r="M870" s="38" t="str">
        <f>IF(B870=1,'KELAS (REFERENSI)'!M870,IF(B870=2,'KELAS (REFERENSI)'!M885,IF(B870=3,'KELAS (REFERENSI)'!M900,IF(B870=4,'KELAS (REFERENSI)'!M915,""))))</f>
        <v/>
      </c>
      <c r="N870" s="38" t="str">
        <f>IF(B870=1,'KELAS (REFERENSI)'!N870,IF(B870=2,'KELAS (REFERENSI)'!N885,IF(B870=3,'KELAS (REFERENSI)'!N900,IF(B870=4,'KELAS (REFERENSI)'!N915,""))))</f>
        <v/>
      </c>
      <c r="O870" s="38" t="str">
        <f>IF(B870=1,'KELAS (REFERENSI)'!O870,IF(B870=2,'KELAS (REFERENSI)'!O885,IF(B870=3,'KELAS (REFERENSI)'!O900,IF(B870=4,'KELAS (REFERENSI)'!O915,""))))</f>
        <v/>
      </c>
      <c r="P870" s="38" t="str">
        <f>IF(B870=1,'KELAS (REFERENSI)'!P870,IF(B870=2,'KELAS (REFERENSI)'!P885,IF(B870=3,'KELAS (REFERENSI)'!P900,IF(B870=4,'KELAS (REFERENSI)'!P915,""))))</f>
        <v/>
      </c>
      <c r="Q870" s="38" t="str">
        <f t="shared" si="4"/>
        <v>BPS Kota Jakarta Timur</v>
      </c>
      <c r="R870" s="38" t="str">
        <f t="shared" si="56"/>
        <v/>
      </c>
      <c r="S870" s="38" t="str">
        <f t="shared" ref="S870:T870" si="878">S869</f>
        <v>15 Juni sampai dengan 31 Agustus 2026</v>
      </c>
      <c r="T870" s="38" t="str">
        <f t="shared" si="878"/>
        <v>31 Agustus 2026</v>
      </c>
      <c r="U870" s="46"/>
      <c r="V870" s="46"/>
      <c r="W870" s="42"/>
      <c r="X870" s="42"/>
      <c r="Y870" s="42"/>
      <c r="Z870" s="42"/>
    </row>
    <row r="871" ht="15.75" customHeight="1">
      <c r="A871" s="36" t="s">
        <v>5933</v>
      </c>
      <c r="B871" s="43"/>
      <c r="C871" s="44"/>
      <c r="D871" s="47"/>
      <c r="E871" s="47"/>
      <c r="F871" s="39" t="str">
        <f t="shared" si="2"/>
        <v>PETUGAS.0870/SPK/SE/PPL/3172/2026</v>
      </c>
      <c r="G871" s="45"/>
      <c r="H871" s="39" t="str">
        <f>VLOOKUP(G871,'MITRA (REFERENSI)'!$A:$Z,16,FALSE)</f>
        <v>#N/A</v>
      </c>
      <c r="I871" s="39" t="str">
        <f>VLOOKUP(G871,'MITRA (REFERENSI)'!$A:$Z,25,FALSE)</f>
        <v>#N/A</v>
      </c>
      <c r="J871" s="38" t="str">
        <f>VLOOKUP(G871,'MITRA (REFERENSI)'!$A:$Z,26,FALSE)</f>
        <v>#N/A</v>
      </c>
      <c r="K871" s="38" t="str">
        <f>VLOOKUP(G871,'MITRA (REFERENSI)'!$A:$Z,15,FALSE)</f>
        <v>#N/A</v>
      </c>
      <c r="L871" s="38" t="str">
        <f>VLOOKUP(G871,'MITRA (REFERENSI)'!$A:$Z,15,FALSE)</f>
        <v>#N/A</v>
      </c>
      <c r="M871" s="38" t="str">
        <f>IF(B871=1,'KELAS (REFERENSI)'!M871,IF(B871=2,'KELAS (REFERENSI)'!M886,IF(B871=3,'KELAS (REFERENSI)'!M901,IF(B871=4,'KELAS (REFERENSI)'!M916,""))))</f>
        <v/>
      </c>
      <c r="N871" s="38" t="str">
        <f>IF(B871=1,'KELAS (REFERENSI)'!N871,IF(B871=2,'KELAS (REFERENSI)'!N886,IF(B871=3,'KELAS (REFERENSI)'!N901,IF(B871=4,'KELAS (REFERENSI)'!N916,""))))</f>
        <v/>
      </c>
      <c r="O871" s="38" t="str">
        <f>IF(B871=1,'KELAS (REFERENSI)'!O871,IF(B871=2,'KELAS (REFERENSI)'!O886,IF(B871=3,'KELAS (REFERENSI)'!O901,IF(B871=4,'KELAS (REFERENSI)'!O916,""))))</f>
        <v/>
      </c>
      <c r="P871" s="38" t="str">
        <f>IF(B871=1,'KELAS (REFERENSI)'!P871,IF(B871=2,'KELAS (REFERENSI)'!P886,IF(B871=3,'KELAS (REFERENSI)'!P901,IF(B871=4,'KELAS (REFERENSI)'!P916,""))))</f>
        <v/>
      </c>
      <c r="Q871" s="38" t="str">
        <f t="shared" si="4"/>
        <v>BPS Kota Jakarta Timur</v>
      </c>
      <c r="R871" s="38" t="str">
        <f t="shared" si="56"/>
        <v/>
      </c>
      <c r="S871" s="38" t="str">
        <f t="shared" ref="S871:T871" si="879">S870</f>
        <v>15 Juni sampai dengan 31 Agustus 2026</v>
      </c>
      <c r="T871" s="38" t="str">
        <f t="shared" si="879"/>
        <v>31 Agustus 2026</v>
      </c>
      <c r="U871" s="46"/>
      <c r="V871" s="46"/>
      <c r="W871" s="42"/>
      <c r="X871" s="42"/>
      <c r="Y871" s="42"/>
      <c r="Z871" s="42"/>
    </row>
    <row r="872" ht="15.75" customHeight="1">
      <c r="A872" s="36" t="s">
        <v>5934</v>
      </c>
      <c r="B872" s="43"/>
      <c r="C872" s="44"/>
      <c r="D872" s="47"/>
      <c r="E872" s="47"/>
      <c r="F872" s="39" t="str">
        <f t="shared" si="2"/>
        <v>PETUGAS.0871/SPK/SE/PPL/3172/2026</v>
      </c>
      <c r="G872" s="45"/>
      <c r="H872" s="39" t="str">
        <f>VLOOKUP(G872,'MITRA (REFERENSI)'!$A:$Z,16,FALSE)</f>
        <v>#N/A</v>
      </c>
      <c r="I872" s="39" t="str">
        <f>VLOOKUP(G872,'MITRA (REFERENSI)'!$A:$Z,25,FALSE)</f>
        <v>#N/A</v>
      </c>
      <c r="J872" s="38" t="str">
        <f>VLOOKUP(G872,'MITRA (REFERENSI)'!$A:$Z,26,FALSE)</f>
        <v>#N/A</v>
      </c>
      <c r="K872" s="38" t="str">
        <f>VLOOKUP(G872,'MITRA (REFERENSI)'!$A:$Z,15,FALSE)</f>
        <v>#N/A</v>
      </c>
      <c r="L872" s="38" t="str">
        <f>VLOOKUP(G872,'MITRA (REFERENSI)'!$A:$Z,15,FALSE)</f>
        <v>#N/A</v>
      </c>
      <c r="M872" s="38" t="str">
        <f>IF(B872=1,'KELAS (REFERENSI)'!M872,IF(B872=2,'KELAS (REFERENSI)'!M887,IF(B872=3,'KELAS (REFERENSI)'!M902,IF(B872=4,'KELAS (REFERENSI)'!M917,""))))</f>
        <v/>
      </c>
      <c r="N872" s="38" t="str">
        <f>IF(B872=1,'KELAS (REFERENSI)'!N872,IF(B872=2,'KELAS (REFERENSI)'!N887,IF(B872=3,'KELAS (REFERENSI)'!N902,IF(B872=4,'KELAS (REFERENSI)'!N917,""))))</f>
        <v/>
      </c>
      <c r="O872" s="38" t="str">
        <f>IF(B872=1,'KELAS (REFERENSI)'!O872,IF(B872=2,'KELAS (REFERENSI)'!O887,IF(B872=3,'KELAS (REFERENSI)'!O902,IF(B872=4,'KELAS (REFERENSI)'!O917,""))))</f>
        <v/>
      </c>
      <c r="P872" s="38" t="str">
        <f>IF(B872=1,'KELAS (REFERENSI)'!P872,IF(B872=2,'KELAS (REFERENSI)'!P887,IF(B872=3,'KELAS (REFERENSI)'!P902,IF(B872=4,'KELAS (REFERENSI)'!P917,""))))</f>
        <v/>
      </c>
      <c r="Q872" s="38" t="str">
        <f t="shared" si="4"/>
        <v>BPS Kota Jakarta Timur</v>
      </c>
      <c r="R872" s="38" t="str">
        <f t="shared" si="56"/>
        <v/>
      </c>
      <c r="S872" s="38" t="str">
        <f t="shared" ref="S872:T872" si="880">S871</f>
        <v>15 Juni sampai dengan 31 Agustus 2026</v>
      </c>
      <c r="T872" s="38" t="str">
        <f t="shared" si="880"/>
        <v>31 Agustus 2026</v>
      </c>
      <c r="U872" s="46"/>
      <c r="V872" s="46"/>
      <c r="W872" s="42"/>
      <c r="X872" s="42"/>
      <c r="Y872" s="42"/>
      <c r="Z872" s="42"/>
    </row>
    <row r="873" ht="15.75" customHeight="1">
      <c r="A873" s="36" t="s">
        <v>5935</v>
      </c>
      <c r="B873" s="43"/>
      <c r="C873" s="44"/>
      <c r="D873" s="47"/>
      <c r="E873" s="47"/>
      <c r="F873" s="39" t="str">
        <f t="shared" si="2"/>
        <v>PETUGAS.0872/SPK/SE/PPL/3172/2026</v>
      </c>
      <c r="G873" s="45"/>
      <c r="H873" s="39" t="str">
        <f>VLOOKUP(G873,'MITRA (REFERENSI)'!$A:$Z,16,FALSE)</f>
        <v>#N/A</v>
      </c>
      <c r="I873" s="39" t="str">
        <f>VLOOKUP(G873,'MITRA (REFERENSI)'!$A:$Z,25,FALSE)</f>
        <v>#N/A</v>
      </c>
      <c r="J873" s="38" t="str">
        <f>VLOOKUP(G873,'MITRA (REFERENSI)'!$A:$Z,26,FALSE)</f>
        <v>#N/A</v>
      </c>
      <c r="K873" s="38" t="str">
        <f>VLOOKUP(G873,'MITRA (REFERENSI)'!$A:$Z,15,FALSE)</f>
        <v>#N/A</v>
      </c>
      <c r="L873" s="38" t="str">
        <f>VLOOKUP(G873,'MITRA (REFERENSI)'!$A:$Z,15,FALSE)</f>
        <v>#N/A</v>
      </c>
      <c r="M873" s="38" t="str">
        <f>IF(B873=1,'KELAS (REFERENSI)'!M873,IF(B873=2,'KELAS (REFERENSI)'!M888,IF(B873=3,'KELAS (REFERENSI)'!M903,IF(B873=4,'KELAS (REFERENSI)'!M918,""))))</f>
        <v/>
      </c>
      <c r="N873" s="38" t="str">
        <f>IF(B873=1,'KELAS (REFERENSI)'!N873,IF(B873=2,'KELAS (REFERENSI)'!N888,IF(B873=3,'KELAS (REFERENSI)'!N903,IF(B873=4,'KELAS (REFERENSI)'!N918,""))))</f>
        <v/>
      </c>
      <c r="O873" s="38" t="str">
        <f>IF(B873=1,'KELAS (REFERENSI)'!O873,IF(B873=2,'KELAS (REFERENSI)'!O888,IF(B873=3,'KELAS (REFERENSI)'!O903,IF(B873=4,'KELAS (REFERENSI)'!O918,""))))</f>
        <v/>
      </c>
      <c r="P873" s="38" t="str">
        <f>IF(B873=1,'KELAS (REFERENSI)'!P873,IF(B873=2,'KELAS (REFERENSI)'!P888,IF(B873=3,'KELAS (REFERENSI)'!P903,IF(B873=4,'KELAS (REFERENSI)'!P918,""))))</f>
        <v/>
      </c>
      <c r="Q873" s="38" t="str">
        <f t="shared" si="4"/>
        <v>BPS Kota Jakarta Timur</v>
      </c>
      <c r="R873" s="38" t="str">
        <f t="shared" si="56"/>
        <v/>
      </c>
      <c r="S873" s="38" t="str">
        <f t="shared" ref="S873:T873" si="881">S872</f>
        <v>15 Juni sampai dengan 31 Agustus 2026</v>
      </c>
      <c r="T873" s="38" t="str">
        <f t="shared" si="881"/>
        <v>31 Agustus 2026</v>
      </c>
      <c r="U873" s="46"/>
      <c r="V873" s="46"/>
      <c r="W873" s="42"/>
      <c r="X873" s="42"/>
      <c r="Y873" s="42"/>
      <c r="Z873" s="42"/>
    </row>
    <row r="874" ht="15.75" customHeight="1">
      <c r="A874" s="36" t="s">
        <v>5936</v>
      </c>
      <c r="B874" s="43"/>
      <c r="C874" s="44"/>
      <c r="D874" s="47"/>
      <c r="E874" s="47"/>
      <c r="F874" s="39" t="str">
        <f t="shared" si="2"/>
        <v>PETUGAS.0873/SPK/SE/PPL/3172/2026</v>
      </c>
      <c r="G874" s="45"/>
      <c r="H874" s="39" t="str">
        <f>VLOOKUP(G874,'MITRA (REFERENSI)'!$A:$Z,16,FALSE)</f>
        <v>#N/A</v>
      </c>
      <c r="I874" s="39" t="str">
        <f>VLOOKUP(G874,'MITRA (REFERENSI)'!$A:$Z,25,FALSE)</f>
        <v>#N/A</v>
      </c>
      <c r="J874" s="38" t="str">
        <f>VLOOKUP(G874,'MITRA (REFERENSI)'!$A:$Z,26,FALSE)</f>
        <v>#N/A</v>
      </c>
      <c r="K874" s="38" t="str">
        <f>VLOOKUP(G874,'MITRA (REFERENSI)'!$A:$Z,15,FALSE)</f>
        <v>#N/A</v>
      </c>
      <c r="L874" s="38" t="str">
        <f>VLOOKUP(G874,'MITRA (REFERENSI)'!$A:$Z,15,FALSE)</f>
        <v>#N/A</v>
      </c>
      <c r="M874" s="38" t="str">
        <f>IF(B874=1,'KELAS (REFERENSI)'!M874,IF(B874=2,'KELAS (REFERENSI)'!M889,IF(B874=3,'KELAS (REFERENSI)'!M904,IF(B874=4,'KELAS (REFERENSI)'!M919,""))))</f>
        <v/>
      </c>
      <c r="N874" s="38" t="str">
        <f>IF(B874=1,'KELAS (REFERENSI)'!N874,IF(B874=2,'KELAS (REFERENSI)'!N889,IF(B874=3,'KELAS (REFERENSI)'!N904,IF(B874=4,'KELAS (REFERENSI)'!N919,""))))</f>
        <v/>
      </c>
      <c r="O874" s="38" t="str">
        <f>IF(B874=1,'KELAS (REFERENSI)'!O874,IF(B874=2,'KELAS (REFERENSI)'!O889,IF(B874=3,'KELAS (REFERENSI)'!O904,IF(B874=4,'KELAS (REFERENSI)'!O919,""))))</f>
        <v/>
      </c>
      <c r="P874" s="38" t="str">
        <f>IF(B874=1,'KELAS (REFERENSI)'!P874,IF(B874=2,'KELAS (REFERENSI)'!P889,IF(B874=3,'KELAS (REFERENSI)'!P904,IF(B874=4,'KELAS (REFERENSI)'!P919,""))))</f>
        <v/>
      </c>
      <c r="Q874" s="38" t="str">
        <f t="shared" si="4"/>
        <v>BPS Kota Jakarta Timur</v>
      </c>
      <c r="R874" s="38" t="str">
        <f t="shared" si="56"/>
        <v/>
      </c>
      <c r="S874" s="38" t="str">
        <f t="shared" ref="S874:T874" si="882">S873</f>
        <v>15 Juni sampai dengan 31 Agustus 2026</v>
      </c>
      <c r="T874" s="38" t="str">
        <f t="shared" si="882"/>
        <v>31 Agustus 2026</v>
      </c>
      <c r="U874" s="46"/>
      <c r="V874" s="46"/>
      <c r="W874" s="42"/>
      <c r="X874" s="42"/>
      <c r="Y874" s="42"/>
      <c r="Z874" s="42"/>
    </row>
    <row r="875" ht="15.75" customHeight="1">
      <c r="A875" s="36" t="s">
        <v>5937</v>
      </c>
      <c r="B875" s="43"/>
      <c r="C875" s="44"/>
      <c r="D875" s="47"/>
      <c r="E875" s="47"/>
      <c r="F875" s="39" t="str">
        <f t="shared" si="2"/>
        <v>PETUGAS.0874/SPK/SE/PPL/3172/2026</v>
      </c>
      <c r="G875" s="45"/>
      <c r="H875" s="39" t="str">
        <f>VLOOKUP(G875,'MITRA (REFERENSI)'!$A:$Z,16,FALSE)</f>
        <v>#N/A</v>
      </c>
      <c r="I875" s="39" t="str">
        <f>VLOOKUP(G875,'MITRA (REFERENSI)'!$A:$Z,25,FALSE)</f>
        <v>#N/A</v>
      </c>
      <c r="J875" s="38" t="str">
        <f>VLOOKUP(G875,'MITRA (REFERENSI)'!$A:$Z,26,FALSE)</f>
        <v>#N/A</v>
      </c>
      <c r="K875" s="38" t="str">
        <f>VLOOKUP(G875,'MITRA (REFERENSI)'!$A:$Z,15,FALSE)</f>
        <v>#N/A</v>
      </c>
      <c r="L875" s="38" t="str">
        <f>VLOOKUP(G875,'MITRA (REFERENSI)'!$A:$Z,15,FALSE)</f>
        <v>#N/A</v>
      </c>
      <c r="M875" s="38" t="str">
        <f>IF(B875=1,'KELAS (REFERENSI)'!M875,IF(B875=2,'KELAS (REFERENSI)'!M890,IF(B875=3,'KELAS (REFERENSI)'!M905,IF(B875=4,'KELAS (REFERENSI)'!M920,""))))</f>
        <v/>
      </c>
      <c r="N875" s="38" t="str">
        <f>IF(B875=1,'KELAS (REFERENSI)'!N875,IF(B875=2,'KELAS (REFERENSI)'!N890,IF(B875=3,'KELAS (REFERENSI)'!N905,IF(B875=4,'KELAS (REFERENSI)'!N920,""))))</f>
        <v/>
      </c>
      <c r="O875" s="38" t="str">
        <f>IF(B875=1,'KELAS (REFERENSI)'!O875,IF(B875=2,'KELAS (REFERENSI)'!O890,IF(B875=3,'KELAS (REFERENSI)'!O905,IF(B875=4,'KELAS (REFERENSI)'!O920,""))))</f>
        <v/>
      </c>
      <c r="P875" s="38" t="str">
        <f>IF(B875=1,'KELAS (REFERENSI)'!P875,IF(B875=2,'KELAS (REFERENSI)'!P890,IF(B875=3,'KELAS (REFERENSI)'!P905,IF(B875=4,'KELAS (REFERENSI)'!P920,""))))</f>
        <v/>
      </c>
      <c r="Q875" s="38" t="str">
        <f t="shared" si="4"/>
        <v>BPS Kota Jakarta Timur</v>
      </c>
      <c r="R875" s="38" t="str">
        <f t="shared" si="56"/>
        <v/>
      </c>
      <c r="S875" s="38" t="str">
        <f t="shared" ref="S875:T875" si="883">S874</f>
        <v>15 Juni sampai dengan 31 Agustus 2026</v>
      </c>
      <c r="T875" s="38" t="str">
        <f t="shared" si="883"/>
        <v>31 Agustus 2026</v>
      </c>
      <c r="U875" s="46"/>
      <c r="V875" s="46"/>
      <c r="W875" s="42"/>
      <c r="X875" s="42"/>
      <c r="Y875" s="42"/>
      <c r="Z875" s="42"/>
    </row>
    <row r="876" ht="15.75" customHeight="1">
      <c r="A876" s="36" t="s">
        <v>5938</v>
      </c>
      <c r="B876" s="43"/>
      <c r="C876" s="44"/>
      <c r="D876" s="47"/>
      <c r="E876" s="47"/>
      <c r="F876" s="39" t="str">
        <f t="shared" si="2"/>
        <v>PETUGAS.0875/SPK/SE/PPL/3172/2026</v>
      </c>
      <c r="G876" s="45"/>
      <c r="H876" s="39" t="str">
        <f>VLOOKUP(G876,'MITRA (REFERENSI)'!$A:$Z,16,FALSE)</f>
        <v>#N/A</v>
      </c>
      <c r="I876" s="39" t="str">
        <f>VLOOKUP(G876,'MITRA (REFERENSI)'!$A:$Z,25,FALSE)</f>
        <v>#N/A</v>
      </c>
      <c r="J876" s="38" t="str">
        <f>VLOOKUP(G876,'MITRA (REFERENSI)'!$A:$Z,26,FALSE)</f>
        <v>#N/A</v>
      </c>
      <c r="K876" s="38" t="str">
        <f>VLOOKUP(G876,'MITRA (REFERENSI)'!$A:$Z,15,FALSE)</f>
        <v>#N/A</v>
      </c>
      <c r="L876" s="38" t="str">
        <f>VLOOKUP(G876,'MITRA (REFERENSI)'!$A:$Z,15,FALSE)</f>
        <v>#N/A</v>
      </c>
      <c r="M876" s="38" t="str">
        <f>IF(B876=1,'KELAS (REFERENSI)'!M876,IF(B876=2,'KELAS (REFERENSI)'!M891,IF(B876=3,'KELAS (REFERENSI)'!M906,IF(B876=4,'KELAS (REFERENSI)'!M921,""))))</f>
        <v/>
      </c>
      <c r="N876" s="38" t="str">
        <f>IF(B876=1,'KELAS (REFERENSI)'!N876,IF(B876=2,'KELAS (REFERENSI)'!N891,IF(B876=3,'KELAS (REFERENSI)'!N906,IF(B876=4,'KELAS (REFERENSI)'!N921,""))))</f>
        <v/>
      </c>
      <c r="O876" s="38" t="str">
        <f>IF(B876=1,'KELAS (REFERENSI)'!O876,IF(B876=2,'KELAS (REFERENSI)'!O891,IF(B876=3,'KELAS (REFERENSI)'!O906,IF(B876=4,'KELAS (REFERENSI)'!O921,""))))</f>
        <v/>
      </c>
      <c r="P876" s="38" t="str">
        <f>IF(B876=1,'KELAS (REFERENSI)'!P876,IF(B876=2,'KELAS (REFERENSI)'!P891,IF(B876=3,'KELAS (REFERENSI)'!P906,IF(B876=4,'KELAS (REFERENSI)'!P921,""))))</f>
        <v/>
      </c>
      <c r="Q876" s="38" t="str">
        <f t="shared" si="4"/>
        <v>BPS Kota Jakarta Timur</v>
      </c>
      <c r="R876" s="38" t="str">
        <f t="shared" si="56"/>
        <v/>
      </c>
      <c r="S876" s="38" t="str">
        <f t="shared" ref="S876:T876" si="884">S875</f>
        <v>15 Juni sampai dengan 31 Agustus 2026</v>
      </c>
      <c r="T876" s="38" t="str">
        <f t="shared" si="884"/>
        <v>31 Agustus 2026</v>
      </c>
      <c r="U876" s="46"/>
      <c r="V876" s="46"/>
      <c r="W876" s="42"/>
      <c r="X876" s="42"/>
      <c r="Y876" s="42"/>
      <c r="Z876" s="42"/>
    </row>
    <row r="877" ht="15.75" customHeight="1">
      <c r="A877" s="36" t="s">
        <v>5939</v>
      </c>
      <c r="B877" s="43"/>
      <c r="C877" s="44"/>
      <c r="D877" s="47"/>
      <c r="E877" s="47"/>
      <c r="F877" s="39" t="str">
        <f t="shared" si="2"/>
        <v>PETUGAS.0876/SPK/SE/PPL/3172/2026</v>
      </c>
      <c r="G877" s="45"/>
      <c r="H877" s="39" t="str">
        <f>VLOOKUP(G877,'MITRA (REFERENSI)'!$A:$Z,16,FALSE)</f>
        <v>#N/A</v>
      </c>
      <c r="I877" s="39" t="str">
        <f>VLOOKUP(G877,'MITRA (REFERENSI)'!$A:$Z,25,FALSE)</f>
        <v>#N/A</v>
      </c>
      <c r="J877" s="38" t="str">
        <f>VLOOKUP(G877,'MITRA (REFERENSI)'!$A:$Z,26,FALSE)</f>
        <v>#N/A</v>
      </c>
      <c r="K877" s="38" t="str">
        <f>VLOOKUP(G877,'MITRA (REFERENSI)'!$A:$Z,15,FALSE)</f>
        <v>#N/A</v>
      </c>
      <c r="L877" s="38" t="str">
        <f>VLOOKUP(G877,'MITRA (REFERENSI)'!$A:$Z,15,FALSE)</f>
        <v>#N/A</v>
      </c>
      <c r="M877" s="38" t="str">
        <f>IF(B877=1,'KELAS (REFERENSI)'!M877,IF(B877=2,'KELAS (REFERENSI)'!M892,IF(B877=3,'KELAS (REFERENSI)'!M907,IF(B877=4,'KELAS (REFERENSI)'!M922,""))))</f>
        <v/>
      </c>
      <c r="N877" s="38" t="str">
        <f>IF(B877=1,'KELAS (REFERENSI)'!N877,IF(B877=2,'KELAS (REFERENSI)'!N892,IF(B877=3,'KELAS (REFERENSI)'!N907,IF(B877=4,'KELAS (REFERENSI)'!N922,""))))</f>
        <v/>
      </c>
      <c r="O877" s="38" t="str">
        <f>IF(B877=1,'KELAS (REFERENSI)'!O877,IF(B877=2,'KELAS (REFERENSI)'!O892,IF(B877=3,'KELAS (REFERENSI)'!O907,IF(B877=4,'KELAS (REFERENSI)'!O922,""))))</f>
        <v/>
      </c>
      <c r="P877" s="38" t="str">
        <f>IF(B877=1,'KELAS (REFERENSI)'!P877,IF(B877=2,'KELAS (REFERENSI)'!P892,IF(B877=3,'KELAS (REFERENSI)'!P907,IF(B877=4,'KELAS (REFERENSI)'!P922,""))))</f>
        <v/>
      </c>
      <c r="Q877" s="38" t="str">
        <f t="shared" si="4"/>
        <v>BPS Kota Jakarta Timur</v>
      </c>
      <c r="R877" s="38" t="str">
        <f t="shared" si="56"/>
        <v/>
      </c>
      <c r="S877" s="38" t="str">
        <f t="shared" ref="S877:T877" si="885">S876</f>
        <v>15 Juni sampai dengan 31 Agustus 2026</v>
      </c>
      <c r="T877" s="38" t="str">
        <f t="shared" si="885"/>
        <v>31 Agustus 2026</v>
      </c>
      <c r="U877" s="46"/>
      <c r="V877" s="46"/>
      <c r="W877" s="42"/>
      <c r="X877" s="42"/>
      <c r="Y877" s="42"/>
      <c r="Z877" s="42"/>
    </row>
    <row r="878" ht="15.75" customHeight="1">
      <c r="A878" s="36" t="s">
        <v>5940</v>
      </c>
      <c r="B878" s="43"/>
      <c r="C878" s="44"/>
      <c r="D878" s="47"/>
      <c r="E878" s="47"/>
      <c r="F878" s="39" t="str">
        <f t="shared" si="2"/>
        <v>PETUGAS.0877/SPK/SE/PPL/3172/2026</v>
      </c>
      <c r="G878" s="45"/>
      <c r="H878" s="39" t="str">
        <f>VLOOKUP(G878,'MITRA (REFERENSI)'!$A:$Z,16,FALSE)</f>
        <v>#N/A</v>
      </c>
      <c r="I878" s="39" t="str">
        <f>VLOOKUP(G878,'MITRA (REFERENSI)'!$A:$Z,25,FALSE)</f>
        <v>#N/A</v>
      </c>
      <c r="J878" s="38" t="str">
        <f>VLOOKUP(G878,'MITRA (REFERENSI)'!$A:$Z,26,FALSE)</f>
        <v>#N/A</v>
      </c>
      <c r="K878" s="38" t="str">
        <f>VLOOKUP(G878,'MITRA (REFERENSI)'!$A:$Z,15,FALSE)</f>
        <v>#N/A</v>
      </c>
      <c r="L878" s="38" t="str">
        <f>VLOOKUP(G878,'MITRA (REFERENSI)'!$A:$Z,15,FALSE)</f>
        <v>#N/A</v>
      </c>
      <c r="M878" s="38" t="str">
        <f>IF(B878=1,'KELAS (REFERENSI)'!M878,IF(B878=2,'KELAS (REFERENSI)'!M893,IF(B878=3,'KELAS (REFERENSI)'!M908,IF(B878=4,'KELAS (REFERENSI)'!M923,""))))</f>
        <v/>
      </c>
      <c r="N878" s="38" t="str">
        <f>IF(B878=1,'KELAS (REFERENSI)'!N878,IF(B878=2,'KELAS (REFERENSI)'!N893,IF(B878=3,'KELAS (REFERENSI)'!N908,IF(B878=4,'KELAS (REFERENSI)'!N923,""))))</f>
        <v/>
      </c>
      <c r="O878" s="38" t="str">
        <f>IF(B878=1,'KELAS (REFERENSI)'!O878,IF(B878=2,'KELAS (REFERENSI)'!O893,IF(B878=3,'KELAS (REFERENSI)'!O908,IF(B878=4,'KELAS (REFERENSI)'!O923,""))))</f>
        <v/>
      </c>
      <c r="P878" s="38" t="str">
        <f>IF(B878=1,'KELAS (REFERENSI)'!P878,IF(B878=2,'KELAS (REFERENSI)'!P893,IF(B878=3,'KELAS (REFERENSI)'!P908,IF(B878=4,'KELAS (REFERENSI)'!P923,""))))</f>
        <v/>
      </c>
      <c r="Q878" s="38" t="str">
        <f t="shared" si="4"/>
        <v>BPS Kota Jakarta Timur</v>
      </c>
      <c r="R878" s="38" t="str">
        <f t="shared" si="56"/>
        <v/>
      </c>
      <c r="S878" s="38" t="str">
        <f t="shared" ref="S878:T878" si="886">S877</f>
        <v>15 Juni sampai dengan 31 Agustus 2026</v>
      </c>
      <c r="T878" s="38" t="str">
        <f t="shared" si="886"/>
        <v>31 Agustus 2026</v>
      </c>
      <c r="U878" s="46"/>
      <c r="V878" s="46"/>
      <c r="W878" s="42"/>
      <c r="X878" s="42"/>
      <c r="Y878" s="42"/>
      <c r="Z878" s="42"/>
    </row>
    <row r="879" ht="15.75" customHeight="1">
      <c r="A879" s="36" t="s">
        <v>5941</v>
      </c>
      <c r="B879" s="43"/>
      <c r="C879" s="44"/>
      <c r="D879" s="47"/>
      <c r="E879" s="47"/>
      <c r="F879" s="39" t="str">
        <f t="shared" si="2"/>
        <v>PETUGAS.0878/SPK/SE/PPL/3172/2026</v>
      </c>
      <c r="G879" s="45"/>
      <c r="H879" s="39" t="str">
        <f>VLOOKUP(G879,'MITRA (REFERENSI)'!$A:$Z,16,FALSE)</f>
        <v>#N/A</v>
      </c>
      <c r="I879" s="39" t="str">
        <f>VLOOKUP(G879,'MITRA (REFERENSI)'!$A:$Z,25,FALSE)</f>
        <v>#N/A</v>
      </c>
      <c r="J879" s="38" t="str">
        <f>VLOOKUP(G879,'MITRA (REFERENSI)'!$A:$Z,26,FALSE)</f>
        <v>#N/A</v>
      </c>
      <c r="K879" s="38" t="str">
        <f>VLOOKUP(G879,'MITRA (REFERENSI)'!$A:$Z,15,FALSE)</f>
        <v>#N/A</v>
      </c>
      <c r="L879" s="38" t="str">
        <f>VLOOKUP(G879,'MITRA (REFERENSI)'!$A:$Z,15,FALSE)</f>
        <v>#N/A</v>
      </c>
      <c r="M879" s="38" t="str">
        <f>IF(B879=1,'KELAS (REFERENSI)'!M879,IF(B879=2,'KELAS (REFERENSI)'!M894,IF(B879=3,'KELAS (REFERENSI)'!M909,IF(B879=4,'KELAS (REFERENSI)'!M924,""))))</f>
        <v/>
      </c>
      <c r="N879" s="38" t="str">
        <f>IF(B879=1,'KELAS (REFERENSI)'!N879,IF(B879=2,'KELAS (REFERENSI)'!N894,IF(B879=3,'KELAS (REFERENSI)'!N909,IF(B879=4,'KELAS (REFERENSI)'!N924,""))))</f>
        <v/>
      </c>
      <c r="O879" s="38" t="str">
        <f>IF(B879=1,'KELAS (REFERENSI)'!O879,IF(B879=2,'KELAS (REFERENSI)'!O894,IF(B879=3,'KELAS (REFERENSI)'!O909,IF(B879=4,'KELAS (REFERENSI)'!O924,""))))</f>
        <v/>
      </c>
      <c r="P879" s="38" t="str">
        <f>IF(B879=1,'KELAS (REFERENSI)'!P879,IF(B879=2,'KELAS (REFERENSI)'!P894,IF(B879=3,'KELAS (REFERENSI)'!P909,IF(B879=4,'KELAS (REFERENSI)'!P924,""))))</f>
        <v/>
      </c>
      <c r="Q879" s="38" t="str">
        <f t="shared" si="4"/>
        <v>BPS Kota Jakarta Timur</v>
      </c>
      <c r="R879" s="38" t="str">
        <f t="shared" si="56"/>
        <v/>
      </c>
      <c r="S879" s="38" t="str">
        <f t="shared" ref="S879:T879" si="887">S878</f>
        <v>15 Juni sampai dengan 31 Agustus 2026</v>
      </c>
      <c r="T879" s="38" t="str">
        <f t="shared" si="887"/>
        <v>31 Agustus 2026</v>
      </c>
      <c r="U879" s="46"/>
      <c r="V879" s="46"/>
      <c r="W879" s="42"/>
      <c r="X879" s="42"/>
      <c r="Y879" s="42"/>
      <c r="Z879" s="42"/>
    </row>
    <row r="880" ht="15.75" customHeight="1">
      <c r="A880" s="36" t="s">
        <v>5942</v>
      </c>
      <c r="B880" s="43"/>
      <c r="C880" s="44"/>
      <c r="D880" s="47"/>
      <c r="E880" s="47"/>
      <c r="F880" s="39" t="str">
        <f t="shared" si="2"/>
        <v>PETUGAS.0879/SPK/SE/PPL/3172/2026</v>
      </c>
      <c r="G880" s="45"/>
      <c r="H880" s="39" t="str">
        <f>VLOOKUP(G880,'MITRA (REFERENSI)'!$A:$Z,16,FALSE)</f>
        <v>#N/A</v>
      </c>
      <c r="I880" s="39" t="str">
        <f>VLOOKUP(G880,'MITRA (REFERENSI)'!$A:$Z,25,FALSE)</f>
        <v>#N/A</v>
      </c>
      <c r="J880" s="38" t="str">
        <f>VLOOKUP(G880,'MITRA (REFERENSI)'!$A:$Z,26,FALSE)</f>
        <v>#N/A</v>
      </c>
      <c r="K880" s="38" t="str">
        <f>VLOOKUP(G880,'MITRA (REFERENSI)'!$A:$Z,15,FALSE)</f>
        <v>#N/A</v>
      </c>
      <c r="L880" s="38" t="str">
        <f>VLOOKUP(G880,'MITRA (REFERENSI)'!$A:$Z,15,FALSE)</f>
        <v>#N/A</v>
      </c>
      <c r="M880" s="38" t="str">
        <f>IF(B880=1,'KELAS (REFERENSI)'!M880,IF(B880=2,'KELAS (REFERENSI)'!M895,IF(B880=3,'KELAS (REFERENSI)'!M910,IF(B880=4,'KELAS (REFERENSI)'!M925,""))))</f>
        <v/>
      </c>
      <c r="N880" s="38" t="str">
        <f>IF(B880=1,'KELAS (REFERENSI)'!N880,IF(B880=2,'KELAS (REFERENSI)'!N895,IF(B880=3,'KELAS (REFERENSI)'!N910,IF(B880=4,'KELAS (REFERENSI)'!N925,""))))</f>
        <v/>
      </c>
      <c r="O880" s="38" t="str">
        <f>IF(B880=1,'KELAS (REFERENSI)'!O880,IF(B880=2,'KELAS (REFERENSI)'!O895,IF(B880=3,'KELAS (REFERENSI)'!O910,IF(B880=4,'KELAS (REFERENSI)'!O925,""))))</f>
        <v/>
      </c>
      <c r="P880" s="38" t="str">
        <f>IF(B880=1,'KELAS (REFERENSI)'!P880,IF(B880=2,'KELAS (REFERENSI)'!P895,IF(B880=3,'KELAS (REFERENSI)'!P910,IF(B880=4,'KELAS (REFERENSI)'!P925,""))))</f>
        <v/>
      </c>
      <c r="Q880" s="38" t="str">
        <f t="shared" si="4"/>
        <v>BPS Kota Jakarta Timur</v>
      </c>
      <c r="R880" s="38" t="str">
        <f t="shared" si="56"/>
        <v/>
      </c>
      <c r="S880" s="38" t="str">
        <f t="shared" ref="S880:T880" si="888">S879</f>
        <v>15 Juni sampai dengan 31 Agustus 2026</v>
      </c>
      <c r="T880" s="38" t="str">
        <f t="shared" si="888"/>
        <v>31 Agustus 2026</v>
      </c>
      <c r="U880" s="46"/>
      <c r="V880" s="46"/>
      <c r="W880" s="42"/>
      <c r="X880" s="42"/>
      <c r="Y880" s="42"/>
      <c r="Z880" s="42"/>
    </row>
    <row r="881" ht="15.75" customHeight="1">
      <c r="A881" s="36" t="s">
        <v>5943</v>
      </c>
      <c r="B881" s="43"/>
      <c r="C881" s="44"/>
      <c r="D881" s="47"/>
      <c r="E881" s="47"/>
      <c r="F881" s="39" t="str">
        <f t="shared" si="2"/>
        <v>PETUGAS.0880/SPK/SE/PPL/3172/2026</v>
      </c>
      <c r="G881" s="45"/>
      <c r="H881" s="39" t="str">
        <f>VLOOKUP(G881,'MITRA (REFERENSI)'!$A:$Z,16,FALSE)</f>
        <v>#N/A</v>
      </c>
      <c r="I881" s="39" t="str">
        <f>VLOOKUP(G881,'MITRA (REFERENSI)'!$A:$Z,25,FALSE)</f>
        <v>#N/A</v>
      </c>
      <c r="J881" s="38" t="str">
        <f>VLOOKUP(G881,'MITRA (REFERENSI)'!$A:$Z,26,FALSE)</f>
        <v>#N/A</v>
      </c>
      <c r="K881" s="38" t="str">
        <f>VLOOKUP(G881,'MITRA (REFERENSI)'!$A:$Z,15,FALSE)</f>
        <v>#N/A</v>
      </c>
      <c r="L881" s="38" t="str">
        <f>VLOOKUP(G881,'MITRA (REFERENSI)'!$A:$Z,15,FALSE)</f>
        <v>#N/A</v>
      </c>
      <c r="M881" s="38" t="str">
        <f>IF(B881=1,'KELAS (REFERENSI)'!M881,IF(B881=2,'KELAS (REFERENSI)'!M896,IF(B881=3,'KELAS (REFERENSI)'!M911,IF(B881=4,'KELAS (REFERENSI)'!M926,""))))</f>
        <v/>
      </c>
      <c r="N881" s="38" t="str">
        <f>IF(B881=1,'KELAS (REFERENSI)'!N881,IF(B881=2,'KELAS (REFERENSI)'!N896,IF(B881=3,'KELAS (REFERENSI)'!N911,IF(B881=4,'KELAS (REFERENSI)'!N926,""))))</f>
        <v/>
      </c>
      <c r="O881" s="38" t="str">
        <f>IF(B881=1,'KELAS (REFERENSI)'!O881,IF(B881=2,'KELAS (REFERENSI)'!O896,IF(B881=3,'KELAS (REFERENSI)'!O911,IF(B881=4,'KELAS (REFERENSI)'!O926,""))))</f>
        <v/>
      </c>
      <c r="P881" s="38" t="str">
        <f>IF(B881=1,'KELAS (REFERENSI)'!P881,IF(B881=2,'KELAS (REFERENSI)'!P896,IF(B881=3,'KELAS (REFERENSI)'!P911,IF(B881=4,'KELAS (REFERENSI)'!P926,""))))</f>
        <v/>
      </c>
      <c r="Q881" s="38" t="str">
        <f t="shared" si="4"/>
        <v>BPS Kota Jakarta Timur</v>
      </c>
      <c r="R881" s="38" t="str">
        <f t="shared" si="56"/>
        <v/>
      </c>
      <c r="S881" s="38" t="str">
        <f t="shared" ref="S881:T881" si="889">S880</f>
        <v>15 Juni sampai dengan 31 Agustus 2026</v>
      </c>
      <c r="T881" s="38" t="str">
        <f t="shared" si="889"/>
        <v>31 Agustus 2026</v>
      </c>
      <c r="U881" s="46"/>
      <c r="V881" s="46"/>
      <c r="W881" s="42"/>
      <c r="X881" s="42"/>
      <c r="Y881" s="42"/>
      <c r="Z881" s="42"/>
    </row>
    <row r="882" ht="15.75" customHeight="1">
      <c r="A882" s="36" t="s">
        <v>5944</v>
      </c>
      <c r="B882" s="43"/>
      <c r="C882" s="44"/>
      <c r="D882" s="47"/>
      <c r="E882" s="47"/>
      <c r="F882" s="39" t="str">
        <f t="shared" si="2"/>
        <v>PETUGAS.0881/SPK/SE/PPL/3172/2026</v>
      </c>
      <c r="G882" s="45"/>
      <c r="H882" s="39" t="str">
        <f>VLOOKUP(G882,'MITRA (REFERENSI)'!$A:$Z,16,FALSE)</f>
        <v>#N/A</v>
      </c>
      <c r="I882" s="39" t="str">
        <f>VLOOKUP(G882,'MITRA (REFERENSI)'!$A:$Z,25,FALSE)</f>
        <v>#N/A</v>
      </c>
      <c r="J882" s="38" t="str">
        <f>VLOOKUP(G882,'MITRA (REFERENSI)'!$A:$Z,26,FALSE)</f>
        <v>#N/A</v>
      </c>
      <c r="K882" s="38" t="str">
        <f>VLOOKUP(G882,'MITRA (REFERENSI)'!$A:$Z,15,FALSE)</f>
        <v>#N/A</v>
      </c>
      <c r="L882" s="38" t="str">
        <f>VLOOKUP(G882,'MITRA (REFERENSI)'!$A:$Z,15,FALSE)</f>
        <v>#N/A</v>
      </c>
      <c r="M882" s="38" t="str">
        <f>IF(B882=1,'KELAS (REFERENSI)'!M882,IF(B882=2,'KELAS (REFERENSI)'!M897,IF(B882=3,'KELAS (REFERENSI)'!M912,IF(B882=4,'KELAS (REFERENSI)'!M927,""))))</f>
        <v/>
      </c>
      <c r="N882" s="38" t="str">
        <f>IF(B882=1,'KELAS (REFERENSI)'!N882,IF(B882=2,'KELAS (REFERENSI)'!N897,IF(B882=3,'KELAS (REFERENSI)'!N912,IF(B882=4,'KELAS (REFERENSI)'!N927,""))))</f>
        <v/>
      </c>
      <c r="O882" s="38" t="str">
        <f>IF(B882=1,'KELAS (REFERENSI)'!O882,IF(B882=2,'KELAS (REFERENSI)'!O897,IF(B882=3,'KELAS (REFERENSI)'!O912,IF(B882=4,'KELAS (REFERENSI)'!O927,""))))</f>
        <v/>
      </c>
      <c r="P882" s="38" t="str">
        <f>IF(B882=1,'KELAS (REFERENSI)'!P882,IF(B882=2,'KELAS (REFERENSI)'!P897,IF(B882=3,'KELAS (REFERENSI)'!P912,IF(B882=4,'KELAS (REFERENSI)'!P927,""))))</f>
        <v/>
      </c>
      <c r="Q882" s="38" t="str">
        <f t="shared" si="4"/>
        <v>BPS Kota Jakarta Timur</v>
      </c>
      <c r="R882" s="38" t="str">
        <f t="shared" si="56"/>
        <v/>
      </c>
      <c r="S882" s="38" t="str">
        <f t="shared" ref="S882:T882" si="890">S881</f>
        <v>15 Juni sampai dengan 31 Agustus 2026</v>
      </c>
      <c r="T882" s="38" t="str">
        <f t="shared" si="890"/>
        <v>31 Agustus 2026</v>
      </c>
      <c r="U882" s="46"/>
      <c r="V882" s="46"/>
      <c r="W882" s="42"/>
      <c r="X882" s="42"/>
      <c r="Y882" s="42"/>
      <c r="Z882" s="42"/>
    </row>
    <row r="883" ht="15.75" customHeight="1">
      <c r="A883" s="36" t="s">
        <v>5945</v>
      </c>
      <c r="B883" s="43"/>
      <c r="C883" s="44"/>
      <c r="D883" s="47"/>
      <c r="E883" s="47"/>
      <c r="F883" s="39" t="str">
        <f t="shared" si="2"/>
        <v>PETUGAS.0882/SPK/SE/PPL/3172/2026</v>
      </c>
      <c r="G883" s="45"/>
      <c r="H883" s="39" t="str">
        <f>VLOOKUP(G883,'MITRA (REFERENSI)'!$A:$Z,16,FALSE)</f>
        <v>#N/A</v>
      </c>
      <c r="I883" s="39" t="str">
        <f>VLOOKUP(G883,'MITRA (REFERENSI)'!$A:$Z,25,FALSE)</f>
        <v>#N/A</v>
      </c>
      <c r="J883" s="38" t="str">
        <f>VLOOKUP(G883,'MITRA (REFERENSI)'!$A:$Z,26,FALSE)</f>
        <v>#N/A</v>
      </c>
      <c r="K883" s="38" t="str">
        <f>VLOOKUP(G883,'MITRA (REFERENSI)'!$A:$Z,15,FALSE)</f>
        <v>#N/A</v>
      </c>
      <c r="L883" s="38" t="str">
        <f>VLOOKUP(G883,'MITRA (REFERENSI)'!$A:$Z,15,FALSE)</f>
        <v>#N/A</v>
      </c>
      <c r="M883" s="38" t="str">
        <f>IF(B883=1,'KELAS (REFERENSI)'!M883,IF(B883=2,'KELAS (REFERENSI)'!M898,IF(B883=3,'KELAS (REFERENSI)'!M913,IF(B883=4,'KELAS (REFERENSI)'!M928,""))))</f>
        <v/>
      </c>
      <c r="N883" s="38" t="str">
        <f>IF(B883=1,'KELAS (REFERENSI)'!N883,IF(B883=2,'KELAS (REFERENSI)'!N898,IF(B883=3,'KELAS (REFERENSI)'!N913,IF(B883=4,'KELAS (REFERENSI)'!N928,""))))</f>
        <v/>
      </c>
      <c r="O883" s="38" t="str">
        <f>IF(B883=1,'KELAS (REFERENSI)'!O883,IF(B883=2,'KELAS (REFERENSI)'!O898,IF(B883=3,'KELAS (REFERENSI)'!O913,IF(B883=4,'KELAS (REFERENSI)'!O928,""))))</f>
        <v/>
      </c>
      <c r="P883" s="38" t="str">
        <f>IF(B883=1,'KELAS (REFERENSI)'!P883,IF(B883=2,'KELAS (REFERENSI)'!P898,IF(B883=3,'KELAS (REFERENSI)'!P913,IF(B883=4,'KELAS (REFERENSI)'!P928,""))))</f>
        <v/>
      </c>
      <c r="Q883" s="38" t="str">
        <f t="shared" si="4"/>
        <v>BPS Kota Jakarta Timur</v>
      </c>
      <c r="R883" s="38" t="str">
        <f t="shared" si="56"/>
        <v/>
      </c>
      <c r="S883" s="38" t="str">
        <f t="shared" ref="S883:T883" si="891">S882</f>
        <v>15 Juni sampai dengan 31 Agustus 2026</v>
      </c>
      <c r="T883" s="38" t="str">
        <f t="shared" si="891"/>
        <v>31 Agustus 2026</v>
      </c>
      <c r="U883" s="46"/>
      <c r="V883" s="46"/>
      <c r="W883" s="42"/>
      <c r="X883" s="42"/>
      <c r="Y883" s="42"/>
      <c r="Z883" s="42"/>
    </row>
    <row r="884" ht="15.75" customHeight="1">
      <c r="A884" s="36" t="s">
        <v>5946</v>
      </c>
      <c r="B884" s="43"/>
      <c r="C884" s="44"/>
      <c r="D884" s="47"/>
      <c r="E884" s="47"/>
      <c r="F884" s="39" t="str">
        <f t="shared" si="2"/>
        <v>PETUGAS.0883/SPK/SE/PPL/3172/2026</v>
      </c>
      <c r="G884" s="45"/>
      <c r="H884" s="39" t="str">
        <f>VLOOKUP(G884,'MITRA (REFERENSI)'!$A:$Z,16,FALSE)</f>
        <v>#N/A</v>
      </c>
      <c r="I884" s="39" t="str">
        <f>VLOOKUP(G884,'MITRA (REFERENSI)'!$A:$Z,25,FALSE)</f>
        <v>#N/A</v>
      </c>
      <c r="J884" s="38" t="str">
        <f>VLOOKUP(G884,'MITRA (REFERENSI)'!$A:$Z,26,FALSE)</f>
        <v>#N/A</v>
      </c>
      <c r="K884" s="38" t="str">
        <f>VLOOKUP(G884,'MITRA (REFERENSI)'!$A:$Z,15,FALSE)</f>
        <v>#N/A</v>
      </c>
      <c r="L884" s="38" t="str">
        <f>VLOOKUP(G884,'MITRA (REFERENSI)'!$A:$Z,15,FALSE)</f>
        <v>#N/A</v>
      </c>
      <c r="M884" s="38" t="str">
        <f>IF(B884=1,'KELAS (REFERENSI)'!M884,IF(B884=2,'KELAS (REFERENSI)'!M899,IF(B884=3,'KELAS (REFERENSI)'!M914,IF(B884=4,'KELAS (REFERENSI)'!M929,""))))</f>
        <v/>
      </c>
      <c r="N884" s="38" t="str">
        <f>IF(B884=1,'KELAS (REFERENSI)'!N884,IF(B884=2,'KELAS (REFERENSI)'!N899,IF(B884=3,'KELAS (REFERENSI)'!N914,IF(B884=4,'KELAS (REFERENSI)'!N929,""))))</f>
        <v/>
      </c>
      <c r="O884" s="38" t="str">
        <f>IF(B884=1,'KELAS (REFERENSI)'!O884,IF(B884=2,'KELAS (REFERENSI)'!O899,IF(B884=3,'KELAS (REFERENSI)'!O914,IF(B884=4,'KELAS (REFERENSI)'!O929,""))))</f>
        <v/>
      </c>
      <c r="P884" s="38" t="str">
        <f>IF(B884=1,'KELAS (REFERENSI)'!P884,IF(B884=2,'KELAS (REFERENSI)'!P899,IF(B884=3,'KELAS (REFERENSI)'!P914,IF(B884=4,'KELAS (REFERENSI)'!P929,""))))</f>
        <v/>
      </c>
      <c r="Q884" s="38" t="str">
        <f t="shared" si="4"/>
        <v>BPS Kota Jakarta Timur</v>
      </c>
      <c r="R884" s="38" t="str">
        <f t="shared" si="56"/>
        <v/>
      </c>
      <c r="S884" s="38" t="str">
        <f t="shared" ref="S884:T884" si="892">S883</f>
        <v>15 Juni sampai dengan 31 Agustus 2026</v>
      </c>
      <c r="T884" s="38" t="str">
        <f t="shared" si="892"/>
        <v>31 Agustus 2026</v>
      </c>
      <c r="U884" s="46"/>
      <c r="V884" s="46"/>
      <c r="W884" s="42"/>
      <c r="X884" s="42"/>
      <c r="Y884" s="42"/>
      <c r="Z884" s="42"/>
    </row>
    <row r="885" ht="15.75" customHeight="1">
      <c r="A885" s="36" t="s">
        <v>5947</v>
      </c>
      <c r="B885" s="43"/>
      <c r="C885" s="44"/>
      <c r="D885" s="47"/>
      <c r="E885" s="47"/>
      <c r="F885" s="39" t="str">
        <f t="shared" si="2"/>
        <v>PETUGAS.0884/SPK/SE/PPL/3172/2026</v>
      </c>
      <c r="G885" s="45"/>
      <c r="H885" s="39" t="str">
        <f>VLOOKUP(G885,'MITRA (REFERENSI)'!$A:$Z,16,FALSE)</f>
        <v>#N/A</v>
      </c>
      <c r="I885" s="39" t="str">
        <f>VLOOKUP(G885,'MITRA (REFERENSI)'!$A:$Z,25,FALSE)</f>
        <v>#N/A</v>
      </c>
      <c r="J885" s="38" t="str">
        <f>VLOOKUP(G885,'MITRA (REFERENSI)'!$A:$Z,26,FALSE)</f>
        <v>#N/A</v>
      </c>
      <c r="K885" s="38" t="str">
        <f>VLOOKUP(G885,'MITRA (REFERENSI)'!$A:$Z,15,FALSE)</f>
        <v>#N/A</v>
      </c>
      <c r="L885" s="38" t="str">
        <f>VLOOKUP(G885,'MITRA (REFERENSI)'!$A:$Z,15,FALSE)</f>
        <v>#N/A</v>
      </c>
      <c r="M885" s="38" t="str">
        <f>IF(B885=1,'KELAS (REFERENSI)'!M885,IF(B885=2,'KELAS (REFERENSI)'!M900,IF(B885=3,'KELAS (REFERENSI)'!M915,IF(B885=4,'KELAS (REFERENSI)'!M930,""))))</f>
        <v/>
      </c>
      <c r="N885" s="38" t="str">
        <f>IF(B885=1,'KELAS (REFERENSI)'!N885,IF(B885=2,'KELAS (REFERENSI)'!N900,IF(B885=3,'KELAS (REFERENSI)'!N915,IF(B885=4,'KELAS (REFERENSI)'!N930,""))))</f>
        <v/>
      </c>
      <c r="O885" s="38" t="str">
        <f>IF(B885=1,'KELAS (REFERENSI)'!O885,IF(B885=2,'KELAS (REFERENSI)'!O900,IF(B885=3,'KELAS (REFERENSI)'!O915,IF(B885=4,'KELAS (REFERENSI)'!O930,""))))</f>
        <v/>
      </c>
      <c r="P885" s="38" t="str">
        <f>IF(B885=1,'KELAS (REFERENSI)'!P885,IF(B885=2,'KELAS (REFERENSI)'!P900,IF(B885=3,'KELAS (REFERENSI)'!P915,IF(B885=4,'KELAS (REFERENSI)'!P930,""))))</f>
        <v/>
      </c>
      <c r="Q885" s="38" t="str">
        <f t="shared" si="4"/>
        <v>BPS Kota Jakarta Timur</v>
      </c>
      <c r="R885" s="38" t="str">
        <f t="shared" si="56"/>
        <v/>
      </c>
      <c r="S885" s="38" t="str">
        <f t="shared" ref="S885:T885" si="893">S884</f>
        <v>15 Juni sampai dengan 31 Agustus 2026</v>
      </c>
      <c r="T885" s="38" t="str">
        <f t="shared" si="893"/>
        <v>31 Agustus 2026</v>
      </c>
      <c r="U885" s="46"/>
      <c r="V885" s="46"/>
      <c r="W885" s="42"/>
      <c r="X885" s="42"/>
      <c r="Y885" s="42"/>
      <c r="Z885" s="42"/>
    </row>
    <row r="886" ht="15.75" customHeight="1">
      <c r="A886" s="36" t="s">
        <v>5948</v>
      </c>
      <c r="B886" s="43"/>
      <c r="C886" s="44"/>
      <c r="D886" s="47"/>
      <c r="E886" s="47"/>
      <c r="F886" s="39" t="str">
        <f t="shared" si="2"/>
        <v>PETUGAS.0885/SPK/SE/PPL/3172/2026</v>
      </c>
      <c r="G886" s="45"/>
      <c r="H886" s="39" t="str">
        <f>VLOOKUP(G886,'MITRA (REFERENSI)'!$A:$Z,16,FALSE)</f>
        <v>#N/A</v>
      </c>
      <c r="I886" s="39" t="str">
        <f>VLOOKUP(G886,'MITRA (REFERENSI)'!$A:$Z,25,FALSE)</f>
        <v>#N/A</v>
      </c>
      <c r="J886" s="38" t="str">
        <f>VLOOKUP(G886,'MITRA (REFERENSI)'!$A:$Z,26,FALSE)</f>
        <v>#N/A</v>
      </c>
      <c r="K886" s="38" t="str">
        <f>VLOOKUP(G886,'MITRA (REFERENSI)'!$A:$Z,15,FALSE)</f>
        <v>#N/A</v>
      </c>
      <c r="L886" s="38" t="str">
        <f>VLOOKUP(G886,'MITRA (REFERENSI)'!$A:$Z,15,FALSE)</f>
        <v>#N/A</v>
      </c>
      <c r="M886" s="38" t="str">
        <f>IF(B886=1,'KELAS (REFERENSI)'!M886,IF(B886=2,'KELAS (REFERENSI)'!M901,IF(B886=3,'KELAS (REFERENSI)'!M916,IF(B886=4,'KELAS (REFERENSI)'!M931,""))))</f>
        <v/>
      </c>
      <c r="N886" s="38" t="str">
        <f>IF(B886=1,'KELAS (REFERENSI)'!N886,IF(B886=2,'KELAS (REFERENSI)'!N901,IF(B886=3,'KELAS (REFERENSI)'!N916,IF(B886=4,'KELAS (REFERENSI)'!N931,""))))</f>
        <v/>
      </c>
      <c r="O886" s="38" t="str">
        <f>IF(B886=1,'KELAS (REFERENSI)'!O886,IF(B886=2,'KELAS (REFERENSI)'!O901,IF(B886=3,'KELAS (REFERENSI)'!O916,IF(B886=4,'KELAS (REFERENSI)'!O931,""))))</f>
        <v/>
      </c>
      <c r="P886" s="38" t="str">
        <f>IF(B886=1,'KELAS (REFERENSI)'!P886,IF(B886=2,'KELAS (REFERENSI)'!P901,IF(B886=3,'KELAS (REFERENSI)'!P916,IF(B886=4,'KELAS (REFERENSI)'!P931,""))))</f>
        <v/>
      </c>
      <c r="Q886" s="38" t="str">
        <f t="shared" si="4"/>
        <v>BPS Kota Jakarta Timur</v>
      </c>
      <c r="R886" s="38" t="str">
        <f t="shared" si="56"/>
        <v/>
      </c>
      <c r="S886" s="38" t="str">
        <f t="shared" ref="S886:T886" si="894">S885</f>
        <v>15 Juni sampai dengan 31 Agustus 2026</v>
      </c>
      <c r="T886" s="38" t="str">
        <f t="shared" si="894"/>
        <v>31 Agustus 2026</v>
      </c>
      <c r="U886" s="46"/>
      <c r="V886" s="46"/>
      <c r="W886" s="42"/>
      <c r="X886" s="42"/>
      <c r="Y886" s="42"/>
      <c r="Z886" s="42"/>
    </row>
    <row r="887" ht="15.75" customHeight="1">
      <c r="A887" s="36" t="s">
        <v>5949</v>
      </c>
      <c r="B887" s="43"/>
      <c r="C887" s="44"/>
      <c r="D887" s="47"/>
      <c r="E887" s="47"/>
      <c r="F887" s="39" t="str">
        <f t="shared" si="2"/>
        <v>PETUGAS.0886/SPK/SE/PPL/3172/2026</v>
      </c>
      <c r="G887" s="45"/>
      <c r="H887" s="39" t="str">
        <f>VLOOKUP(G887,'MITRA (REFERENSI)'!$A:$Z,16,FALSE)</f>
        <v>#N/A</v>
      </c>
      <c r="I887" s="39" t="str">
        <f>VLOOKUP(G887,'MITRA (REFERENSI)'!$A:$Z,25,FALSE)</f>
        <v>#N/A</v>
      </c>
      <c r="J887" s="38" t="str">
        <f>VLOOKUP(G887,'MITRA (REFERENSI)'!$A:$Z,26,FALSE)</f>
        <v>#N/A</v>
      </c>
      <c r="K887" s="38" t="str">
        <f>VLOOKUP(G887,'MITRA (REFERENSI)'!$A:$Z,15,FALSE)</f>
        <v>#N/A</v>
      </c>
      <c r="L887" s="38" t="str">
        <f>VLOOKUP(G887,'MITRA (REFERENSI)'!$A:$Z,15,FALSE)</f>
        <v>#N/A</v>
      </c>
      <c r="M887" s="38" t="str">
        <f>IF(B887=1,'KELAS (REFERENSI)'!M887,IF(B887=2,'KELAS (REFERENSI)'!M902,IF(B887=3,'KELAS (REFERENSI)'!M917,IF(B887=4,'KELAS (REFERENSI)'!M932,""))))</f>
        <v/>
      </c>
      <c r="N887" s="38" t="str">
        <f>IF(B887=1,'KELAS (REFERENSI)'!N887,IF(B887=2,'KELAS (REFERENSI)'!N902,IF(B887=3,'KELAS (REFERENSI)'!N917,IF(B887=4,'KELAS (REFERENSI)'!N932,""))))</f>
        <v/>
      </c>
      <c r="O887" s="38" t="str">
        <f>IF(B887=1,'KELAS (REFERENSI)'!O887,IF(B887=2,'KELAS (REFERENSI)'!O902,IF(B887=3,'KELAS (REFERENSI)'!O917,IF(B887=4,'KELAS (REFERENSI)'!O932,""))))</f>
        <v/>
      </c>
      <c r="P887" s="38" t="str">
        <f>IF(B887=1,'KELAS (REFERENSI)'!P887,IF(B887=2,'KELAS (REFERENSI)'!P902,IF(B887=3,'KELAS (REFERENSI)'!P917,IF(B887=4,'KELAS (REFERENSI)'!P932,""))))</f>
        <v/>
      </c>
      <c r="Q887" s="38" t="str">
        <f t="shared" si="4"/>
        <v>BPS Kota Jakarta Timur</v>
      </c>
      <c r="R887" s="38" t="str">
        <f t="shared" si="56"/>
        <v/>
      </c>
      <c r="S887" s="38" t="str">
        <f t="shared" ref="S887:T887" si="895">S886</f>
        <v>15 Juni sampai dengan 31 Agustus 2026</v>
      </c>
      <c r="T887" s="38" t="str">
        <f t="shared" si="895"/>
        <v>31 Agustus 2026</v>
      </c>
      <c r="U887" s="46"/>
      <c r="V887" s="46"/>
      <c r="W887" s="42"/>
      <c r="X887" s="42"/>
      <c r="Y887" s="42"/>
      <c r="Z887" s="42"/>
    </row>
    <row r="888" ht="15.75" customHeight="1">
      <c r="A888" s="36" t="s">
        <v>5950</v>
      </c>
      <c r="B888" s="43"/>
      <c r="C888" s="44"/>
      <c r="D888" s="47"/>
      <c r="E888" s="47"/>
      <c r="F888" s="39" t="str">
        <f t="shared" si="2"/>
        <v>PETUGAS.0887/SPK/SE/PPL/3172/2026</v>
      </c>
      <c r="G888" s="45"/>
      <c r="H888" s="39" t="str">
        <f>VLOOKUP(G888,'MITRA (REFERENSI)'!$A:$Z,16,FALSE)</f>
        <v>#N/A</v>
      </c>
      <c r="I888" s="39" t="str">
        <f>VLOOKUP(G888,'MITRA (REFERENSI)'!$A:$Z,25,FALSE)</f>
        <v>#N/A</v>
      </c>
      <c r="J888" s="38" t="str">
        <f>VLOOKUP(G888,'MITRA (REFERENSI)'!$A:$Z,26,FALSE)</f>
        <v>#N/A</v>
      </c>
      <c r="K888" s="38" t="str">
        <f>VLOOKUP(G888,'MITRA (REFERENSI)'!$A:$Z,15,FALSE)</f>
        <v>#N/A</v>
      </c>
      <c r="L888" s="38" t="str">
        <f>VLOOKUP(G888,'MITRA (REFERENSI)'!$A:$Z,15,FALSE)</f>
        <v>#N/A</v>
      </c>
      <c r="M888" s="38" t="str">
        <f>IF(B888=1,'KELAS (REFERENSI)'!M888,IF(B888=2,'KELAS (REFERENSI)'!M903,IF(B888=3,'KELAS (REFERENSI)'!M918,IF(B888=4,'KELAS (REFERENSI)'!M933,""))))</f>
        <v/>
      </c>
      <c r="N888" s="38" t="str">
        <f>IF(B888=1,'KELAS (REFERENSI)'!N888,IF(B888=2,'KELAS (REFERENSI)'!N903,IF(B888=3,'KELAS (REFERENSI)'!N918,IF(B888=4,'KELAS (REFERENSI)'!N933,""))))</f>
        <v/>
      </c>
      <c r="O888" s="38" t="str">
        <f>IF(B888=1,'KELAS (REFERENSI)'!O888,IF(B888=2,'KELAS (REFERENSI)'!O903,IF(B888=3,'KELAS (REFERENSI)'!O918,IF(B888=4,'KELAS (REFERENSI)'!O933,""))))</f>
        <v/>
      </c>
      <c r="P888" s="38" t="str">
        <f>IF(B888=1,'KELAS (REFERENSI)'!P888,IF(B888=2,'KELAS (REFERENSI)'!P903,IF(B888=3,'KELAS (REFERENSI)'!P918,IF(B888=4,'KELAS (REFERENSI)'!P933,""))))</f>
        <v/>
      </c>
      <c r="Q888" s="38" t="str">
        <f t="shared" si="4"/>
        <v>BPS Kota Jakarta Timur</v>
      </c>
      <c r="R888" s="38" t="str">
        <f t="shared" si="56"/>
        <v/>
      </c>
      <c r="S888" s="38" t="str">
        <f t="shared" ref="S888:T888" si="896">S887</f>
        <v>15 Juni sampai dengan 31 Agustus 2026</v>
      </c>
      <c r="T888" s="38" t="str">
        <f t="shared" si="896"/>
        <v>31 Agustus 2026</v>
      </c>
      <c r="U888" s="46"/>
      <c r="V888" s="46"/>
      <c r="W888" s="42"/>
      <c r="X888" s="42"/>
      <c r="Y888" s="42"/>
      <c r="Z888" s="42"/>
    </row>
    <row r="889" ht="15.75" customHeight="1">
      <c r="A889" s="36" t="s">
        <v>5951</v>
      </c>
      <c r="B889" s="43"/>
      <c r="C889" s="44"/>
      <c r="D889" s="47"/>
      <c r="E889" s="47"/>
      <c r="F889" s="39" t="str">
        <f t="shared" si="2"/>
        <v>PETUGAS.0888/SPK/SE/PPL/3172/2026</v>
      </c>
      <c r="G889" s="45"/>
      <c r="H889" s="39" t="str">
        <f>VLOOKUP(G889,'MITRA (REFERENSI)'!$A:$Z,16,FALSE)</f>
        <v>#N/A</v>
      </c>
      <c r="I889" s="39" t="str">
        <f>VLOOKUP(G889,'MITRA (REFERENSI)'!$A:$Z,25,FALSE)</f>
        <v>#N/A</v>
      </c>
      <c r="J889" s="38" t="str">
        <f>VLOOKUP(G889,'MITRA (REFERENSI)'!$A:$Z,26,FALSE)</f>
        <v>#N/A</v>
      </c>
      <c r="K889" s="38" t="str">
        <f>VLOOKUP(G889,'MITRA (REFERENSI)'!$A:$Z,15,FALSE)</f>
        <v>#N/A</v>
      </c>
      <c r="L889" s="38" t="str">
        <f>VLOOKUP(G889,'MITRA (REFERENSI)'!$A:$Z,15,FALSE)</f>
        <v>#N/A</v>
      </c>
      <c r="M889" s="38" t="str">
        <f>IF(B889=1,'KELAS (REFERENSI)'!M889,IF(B889=2,'KELAS (REFERENSI)'!M904,IF(B889=3,'KELAS (REFERENSI)'!M919,IF(B889=4,'KELAS (REFERENSI)'!M934,""))))</f>
        <v/>
      </c>
      <c r="N889" s="38" t="str">
        <f>IF(B889=1,'KELAS (REFERENSI)'!N889,IF(B889=2,'KELAS (REFERENSI)'!N904,IF(B889=3,'KELAS (REFERENSI)'!N919,IF(B889=4,'KELAS (REFERENSI)'!N934,""))))</f>
        <v/>
      </c>
      <c r="O889" s="38" t="str">
        <f>IF(B889=1,'KELAS (REFERENSI)'!O889,IF(B889=2,'KELAS (REFERENSI)'!O904,IF(B889=3,'KELAS (REFERENSI)'!O919,IF(B889=4,'KELAS (REFERENSI)'!O934,""))))</f>
        <v/>
      </c>
      <c r="P889" s="38" t="str">
        <f>IF(B889=1,'KELAS (REFERENSI)'!P889,IF(B889=2,'KELAS (REFERENSI)'!P904,IF(B889=3,'KELAS (REFERENSI)'!P919,IF(B889=4,'KELAS (REFERENSI)'!P934,""))))</f>
        <v/>
      </c>
      <c r="Q889" s="38" t="str">
        <f t="shared" si="4"/>
        <v>BPS Kota Jakarta Timur</v>
      </c>
      <c r="R889" s="38" t="str">
        <f t="shared" si="56"/>
        <v/>
      </c>
      <c r="S889" s="38" t="str">
        <f t="shared" ref="S889:T889" si="897">S888</f>
        <v>15 Juni sampai dengan 31 Agustus 2026</v>
      </c>
      <c r="T889" s="38" t="str">
        <f t="shared" si="897"/>
        <v>31 Agustus 2026</v>
      </c>
      <c r="U889" s="46"/>
      <c r="V889" s="46"/>
      <c r="W889" s="42"/>
      <c r="X889" s="42"/>
      <c r="Y889" s="42"/>
      <c r="Z889" s="42"/>
    </row>
    <row r="890" ht="15.75" customHeight="1">
      <c r="A890" s="36" t="s">
        <v>5952</v>
      </c>
      <c r="B890" s="43"/>
      <c r="C890" s="44"/>
      <c r="D890" s="47"/>
      <c r="E890" s="47"/>
      <c r="F890" s="39" t="str">
        <f t="shared" si="2"/>
        <v>PETUGAS.0889/SPK/SE/PPL/3172/2026</v>
      </c>
      <c r="G890" s="45"/>
      <c r="H890" s="39" t="str">
        <f>VLOOKUP(G890,'MITRA (REFERENSI)'!$A:$Z,16,FALSE)</f>
        <v>#N/A</v>
      </c>
      <c r="I890" s="39" t="str">
        <f>VLOOKUP(G890,'MITRA (REFERENSI)'!$A:$Z,25,FALSE)</f>
        <v>#N/A</v>
      </c>
      <c r="J890" s="38" t="str">
        <f>VLOOKUP(G890,'MITRA (REFERENSI)'!$A:$Z,26,FALSE)</f>
        <v>#N/A</v>
      </c>
      <c r="K890" s="38" t="str">
        <f>VLOOKUP(G890,'MITRA (REFERENSI)'!$A:$Z,15,FALSE)</f>
        <v>#N/A</v>
      </c>
      <c r="L890" s="38" t="str">
        <f>VLOOKUP(G890,'MITRA (REFERENSI)'!$A:$Z,15,FALSE)</f>
        <v>#N/A</v>
      </c>
      <c r="M890" s="38" t="str">
        <f>IF(B890=1,'KELAS (REFERENSI)'!M890,IF(B890=2,'KELAS (REFERENSI)'!M905,IF(B890=3,'KELAS (REFERENSI)'!M920,IF(B890=4,'KELAS (REFERENSI)'!M935,""))))</f>
        <v/>
      </c>
      <c r="N890" s="38" t="str">
        <f>IF(B890=1,'KELAS (REFERENSI)'!N890,IF(B890=2,'KELAS (REFERENSI)'!N905,IF(B890=3,'KELAS (REFERENSI)'!N920,IF(B890=4,'KELAS (REFERENSI)'!N935,""))))</f>
        <v/>
      </c>
      <c r="O890" s="38" t="str">
        <f>IF(B890=1,'KELAS (REFERENSI)'!O890,IF(B890=2,'KELAS (REFERENSI)'!O905,IF(B890=3,'KELAS (REFERENSI)'!O920,IF(B890=4,'KELAS (REFERENSI)'!O935,""))))</f>
        <v/>
      </c>
      <c r="P890" s="38" t="str">
        <f>IF(B890=1,'KELAS (REFERENSI)'!P890,IF(B890=2,'KELAS (REFERENSI)'!P905,IF(B890=3,'KELAS (REFERENSI)'!P920,IF(B890=4,'KELAS (REFERENSI)'!P935,""))))</f>
        <v/>
      </c>
      <c r="Q890" s="38" t="str">
        <f t="shared" si="4"/>
        <v>BPS Kota Jakarta Timur</v>
      </c>
      <c r="R890" s="38" t="str">
        <f t="shared" si="56"/>
        <v/>
      </c>
      <c r="S890" s="38" t="str">
        <f t="shared" ref="S890:T890" si="898">S889</f>
        <v>15 Juni sampai dengan 31 Agustus 2026</v>
      </c>
      <c r="T890" s="38" t="str">
        <f t="shared" si="898"/>
        <v>31 Agustus 2026</v>
      </c>
      <c r="U890" s="46"/>
      <c r="V890" s="46"/>
      <c r="W890" s="42"/>
      <c r="X890" s="42"/>
      <c r="Y890" s="42"/>
      <c r="Z890" s="42"/>
    </row>
    <row r="891" ht="15.75" customHeight="1">
      <c r="A891" s="36" t="s">
        <v>5953</v>
      </c>
      <c r="B891" s="43"/>
      <c r="C891" s="44"/>
      <c r="D891" s="47"/>
      <c r="E891" s="47"/>
      <c r="F891" s="39" t="str">
        <f t="shared" si="2"/>
        <v>PETUGAS.0890/SPK/SE/PPL/3172/2026</v>
      </c>
      <c r="G891" s="45"/>
      <c r="H891" s="39" t="str">
        <f>VLOOKUP(G891,'MITRA (REFERENSI)'!$A:$Z,16,FALSE)</f>
        <v>#N/A</v>
      </c>
      <c r="I891" s="39" t="str">
        <f>VLOOKUP(G891,'MITRA (REFERENSI)'!$A:$Z,25,FALSE)</f>
        <v>#N/A</v>
      </c>
      <c r="J891" s="38" t="str">
        <f>VLOOKUP(G891,'MITRA (REFERENSI)'!$A:$Z,26,FALSE)</f>
        <v>#N/A</v>
      </c>
      <c r="K891" s="38" t="str">
        <f>VLOOKUP(G891,'MITRA (REFERENSI)'!$A:$Z,15,FALSE)</f>
        <v>#N/A</v>
      </c>
      <c r="L891" s="38" t="str">
        <f>VLOOKUP(G891,'MITRA (REFERENSI)'!$A:$Z,15,FALSE)</f>
        <v>#N/A</v>
      </c>
      <c r="M891" s="38" t="str">
        <f>IF(B891=1,'KELAS (REFERENSI)'!M891,IF(B891=2,'KELAS (REFERENSI)'!M906,IF(B891=3,'KELAS (REFERENSI)'!M921,IF(B891=4,'KELAS (REFERENSI)'!M936,""))))</f>
        <v/>
      </c>
      <c r="N891" s="38" t="str">
        <f>IF(B891=1,'KELAS (REFERENSI)'!N891,IF(B891=2,'KELAS (REFERENSI)'!N906,IF(B891=3,'KELAS (REFERENSI)'!N921,IF(B891=4,'KELAS (REFERENSI)'!N936,""))))</f>
        <v/>
      </c>
      <c r="O891" s="38" t="str">
        <f>IF(B891=1,'KELAS (REFERENSI)'!O891,IF(B891=2,'KELAS (REFERENSI)'!O906,IF(B891=3,'KELAS (REFERENSI)'!O921,IF(B891=4,'KELAS (REFERENSI)'!O936,""))))</f>
        <v/>
      </c>
      <c r="P891" s="38" t="str">
        <f>IF(B891=1,'KELAS (REFERENSI)'!P891,IF(B891=2,'KELAS (REFERENSI)'!P906,IF(B891=3,'KELAS (REFERENSI)'!P921,IF(B891=4,'KELAS (REFERENSI)'!P936,""))))</f>
        <v/>
      </c>
      <c r="Q891" s="38" t="str">
        <f t="shared" si="4"/>
        <v>BPS Kota Jakarta Timur</v>
      </c>
      <c r="R891" s="38" t="str">
        <f t="shared" si="56"/>
        <v/>
      </c>
      <c r="S891" s="38" t="str">
        <f t="shared" ref="S891:T891" si="899">S890</f>
        <v>15 Juni sampai dengan 31 Agustus 2026</v>
      </c>
      <c r="T891" s="38" t="str">
        <f t="shared" si="899"/>
        <v>31 Agustus 2026</v>
      </c>
      <c r="U891" s="46"/>
      <c r="V891" s="46"/>
      <c r="W891" s="42"/>
      <c r="X891" s="42"/>
      <c r="Y891" s="42"/>
      <c r="Z891" s="42"/>
    </row>
    <row r="892" ht="15.75" customHeight="1">
      <c r="A892" s="36" t="s">
        <v>5954</v>
      </c>
      <c r="B892" s="43"/>
      <c r="C892" s="44"/>
      <c r="D892" s="47"/>
      <c r="E892" s="47"/>
      <c r="F892" s="39" t="str">
        <f t="shared" si="2"/>
        <v>PETUGAS.0891/SPK/SE/PPL/3172/2026</v>
      </c>
      <c r="G892" s="45"/>
      <c r="H892" s="39" t="str">
        <f>VLOOKUP(G892,'MITRA (REFERENSI)'!$A:$Z,16,FALSE)</f>
        <v>#N/A</v>
      </c>
      <c r="I892" s="39" t="str">
        <f>VLOOKUP(G892,'MITRA (REFERENSI)'!$A:$Z,25,FALSE)</f>
        <v>#N/A</v>
      </c>
      <c r="J892" s="38" t="str">
        <f>VLOOKUP(G892,'MITRA (REFERENSI)'!$A:$Z,26,FALSE)</f>
        <v>#N/A</v>
      </c>
      <c r="K892" s="38" t="str">
        <f>VLOOKUP(G892,'MITRA (REFERENSI)'!$A:$Z,15,FALSE)</f>
        <v>#N/A</v>
      </c>
      <c r="L892" s="38" t="str">
        <f>VLOOKUP(G892,'MITRA (REFERENSI)'!$A:$Z,15,FALSE)</f>
        <v>#N/A</v>
      </c>
      <c r="M892" s="38" t="str">
        <f>IF(B892=1,'KELAS (REFERENSI)'!M892,IF(B892=2,'KELAS (REFERENSI)'!M907,IF(B892=3,'KELAS (REFERENSI)'!M922,IF(B892=4,'KELAS (REFERENSI)'!M937,""))))</f>
        <v/>
      </c>
      <c r="N892" s="38" t="str">
        <f>IF(B892=1,'KELAS (REFERENSI)'!N892,IF(B892=2,'KELAS (REFERENSI)'!N907,IF(B892=3,'KELAS (REFERENSI)'!N922,IF(B892=4,'KELAS (REFERENSI)'!N937,""))))</f>
        <v/>
      </c>
      <c r="O892" s="38" t="str">
        <f>IF(B892=1,'KELAS (REFERENSI)'!O892,IF(B892=2,'KELAS (REFERENSI)'!O907,IF(B892=3,'KELAS (REFERENSI)'!O922,IF(B892=4,'KELAS (REFERENSI)'!O937,""))))</f>
        <v/>
      </c>
      <c r="P892" s="38" t="str">
        <f>IF(B892=1,'KELAS (REFERENSI)'!P892,IF(B892=2,'KELAS (REFERENSI)'!P907,IF(B892=3,'KELAS (REFERENSI)'!P922,IF(B892=4,'KELAS (REFERENSI)'!P937,""))))</f>
        <v/>
      </c>
      <c r="Q892" s="38" t="str">
        <f t="shared" si="4"/>
        <v>BPS Kota Jakarta Timur</v>
      </c>
      <c r="R892" s="38" t="str">
        <f t="shared" si="56"/>
        <v/>
      </c>
      <c r="S892" s="38" t="str">
        <f t="shared" ref="S892:T892" si="900">S891</f>
        <v>15 Juni sampai dengan 31 Agustus 2026</v>
      </c>
      <c r="T892" s="38" t="str">
        <f t="shared" si="900"/>
        <v>31 Agustus 2026</v>
      </c>
      <c r="U892" s="46"/>
      <c r="V892" s="46"/>
      <c r="W892" s="42"/>
      <c r="X892" s="42"/>
      <c r="Y892" s="42"/>
      <c r="Z892" s="42"/>
    </row>
    <row r="893" ht="15.75" customHeight="1">
      <c r="A893" s="36" t="s">
        <v>5955</v>
      </c>
      <c r="B893" s="43"/>
      <c r="C893" s="44"/>
      <c r="D893" s="47"/>
      <c r="E893" s="47"/>
      <c r="F893" s="39" t="str">
        <f t="shared" si="2"/>
        <v>PETUGAS.0892/SPK/SE/PPL/3172/2026</v>
      </c>
      <c r="G893" s="45"/>
      <c r="H893" s="39" t="str">
        <f>VLOOKUP(G893,'MITRA (REFERENSI)'!$A:$Z,16,FALSE)</f>
        <v>#N/A</v>
      </c>
      <c r="I893" s="39" t="str">
        <f>VLOOKUP(G893,'MITRA (REFERENSI)'!$A:$Z,25,FALSE)</f>
        <v>#N/A</v>
      </c>
      <c r="J893" s="38" t="str">
        <f>VLOOKUP(G893,'MITRA (REFERENSI)'!$A:$Z,26,FALSE)</f>
        <v>#N/A</v>
      </c>
      <c r="K893" s="38" t="str">
        <f>VLOOKUP(G893,'MITRA (REFERENSI)'!$A:$Z,15,FALSE)</f>
        <v>#N/A</v>
      </c>
      <c r="L893" s="38" t="str">
        <f>VLOOKUP(G893,'MITRA (REFERENSI)'!$A:$Z,15,FALSE)</f>
        <v>#N/A</v>
      </c>
      <c r="M893" s="38" t="str">
        <f>IF(B893=1,'KELAS (REFERENSI)'!M893,IF(B893=2,'KELAS (REFERENSI)'!M908,IF(B893=3,'KELAS (REFERENSI)'!M923,IF(B893=4,'KELAS (REFERENSI)'!M938,""))))</f>
        <v/>
      </c>
      <c r="N893" s="38" t="str">
        <f>IF(B893=1,'KELAS (REFERENSI)'!N893,IF(B893=2,'KELAS (REFERENSI)'!N908,IF(B893=3,'KELAS (REFERENSI)'!N923,IF(B893=4,'KELAS (REFERENSI)'!N938,""))))</f>
        <v/>
      </c>
      <c r="O893" s="38" t="str">
        <f>IF(B893=1,'KELAS (REFERENSI)'!O893,IF(B893=2,'KELAS (REFERENSI)'!O908,IF(B893=3,'KELAS (REFERENSI)'!O923,IF(B893=4,'KELAS (REFERENSI)'!O938,""))))</f>
        <v/>
      </c>
      <c r="P893" s="38" t="str">
        <f>IF(B893=1,'KELAS (REFERENSI)'!P893,IF(B893=2,'KELAS (REFERENSI)'!P908,IF(B893=3,'KELAS (REFERENSI)'!P923,IF(B893=4,'KELAS (REFERENSI)'!P938,""))))</f>
        <v/>
      </c>
      <c r="Q893" s="38" t="str">
        <f t="shared" si="4"/>
        <v>BPS Kota Jakarta Timur</v>
      </c>
      <c r="R893" s="38" t="str">
        <f t="shared" si="56"/>
        <v/>
      </c>
      <c r="S893" s="38" t="str">
        <f t="shared" ref="S893:T893" si="901">S892</f>
        <v>15 Juni sampai dengan 31 Agustus 2026</v>
      </c>
      <c r="T893" s="38" t="str">
        <f t="shared" si="901"/>
        <v>31 Agustus 2026</v>
      </c>
      <c r="U893" s="46"/>
      <c r="V893" s="46"/>
      <c r="W893" s="42"/>
      <c r="X893" s="42"/>
      <c r="Y893" s="42"/>
      <c r="Z893" s="42"/>
    </row>
    <row r="894" ht="15.75" customHeight="1">
      <c r="A894" s="36" t="s">
        <v>5956</v>
      </c>
      <c r="B894" s="43"/>
      <c r="C894" s="44"/>
      <c r="D894" s="47"/>
      <c r="E894" s="47"/>
      <c r="F894" s="39" t="str">
        <f t="shared" si="2"/>
        <v>PETUGAS.0893/SPK/SE/PPL/3172/2026</v>
      </c>
      <c r="G894" s="45"/>
      <c r="H894" s="39" t="str">
        <f>VLOOKUP(G894,'MITRA (REFERENSI)'!$A:$Z,16,FALSE)</f>
        <v>#N/A</v>
      </c>
      <c r="I894" s="39" t="str">
        <f>VLOOKUP(G894,'MITRA (REFERENSI)'!$A:$Z,25,FALSE)</f>
        <v>#N/A</v>
      </c>
      <c r="J894" s="38" t="str">
        <f>VLOOKUP(G894,'MITRA (REFERENSI)'!$A:$Z,26,FALSE)</f>
        <v>#N/A</v>
      </c>
      <c r="K894" s="38" t="str">
        <f>VLOOKUP(G894,'MITRA (REFERENSI)'!$A:$Z,15,FALSE)</f>
        <v>#N/A</v>
      </c>
      <c r="L894" s="38" t="str">
        <f>VLOOKUP(G894,'MITRA (REFERENSI)'!$A:$Z,15,FALSE)</f>
        <v>#N/A</v>
      </c>
      <c r="M894" s="38" t="str">
        <f>IF(B894=1,'KELAS (REFERENSI)'!M894,IF(B894=2,'KELAS (REFERENSI)'!M909,IF(B894=3,'KELAS (REFERENSI)'!M924,IF(B894=4,'KELAS (REFERENSI)'!M939,""))))</f>
        <v/>
      </c>
      <c r="N894" s="38" t="str">
        <f>IF(B894=1,'KELAS (REFERENSI)'!N894,IF(B894=2,'KELAS (REFERENSI)'!N909,IF(B894=3,'KELAS (REFERENSI)'!N924,IF(B894=4,'KELAS (REFERENSI)'!N939,""))))</f>
        <v/>
      </c>
      <c r="O894" s="38" t="str">
        <f>IF(B894=1,'KELAS (REFERENSI)'!O894,IF(B894=2,'KELAS (REFERENSI)'!O909,IF(B894=3,'KELAS (REFERENSI)'!O924,IF(B894=4,'KELAS (REFERENSI)'!O939,""))))</f>
        <v/>
      </c>
      <c r="P894" s="38" t="str">
        <f>IF(B894=1,'KELAS (REFERENSI)'!P894,IF(B894=2,'KELAS (REFERENSI)'!P909,IF(B894=3,'KELAS (REFERENSI)'!P924,IF(B894=4,'KELAS (REFERENSI)'!P939,""))))</f>
        <v/>
      </c>
      <c r="Q894" s="38" t="str">
        <f t="shared" si="4"/>
        <v>BPS Kota Jakarta Timur</v>
      </c>
      <c r="R894" s="38" t="str">
        <f t="shared" si="56"/>
        <v/>
      </c>
      <c r="S894" s="38" t="str">
        <f t="shared" ref="S894:T894" si="902">S893</f>
        <v>15 Juni sampai dengan 31 Agustus 2026</v>
      </c>
      <c r="T894" s="38" t="str">
        <f t="shared" si="902"/>
        <v>31 Agustus 2026</v>
      </c>
      <c r="U894" s="46"/>
      <c r="V894" s="46"/>
      <c r="W894" s="42"/>
      <c r="X894" s="42"/>
      <c r="Y894" s="42"/>
      <c r="Z894" s="42"/>
    </row>
    <row r="895" ht="15.75" customHeight="1">
      <c r="A895" s="36" t="s">
        <v>5957</v>
      </c>
      <c r="B895" s="43"/>
      <c r="C895" s="44"/>
      <c r="D895" s="47"/>
      <c r="E895" s="47"/>
      <c r="F895" s="39" t="str">
        <f t="shared" si="2"/>
        <v>PETUGAS.0894/SPK/SE/PPL/3172/2026</v>
      </c>
      <c r="G895" s="45"/>
      <c r="H895" s="39" t="str">
        <f>VLOOKUP(G895,'MITRA (REFERENSI)'!$A:$Z,16,FALSE)</f>
        <v>#N/A</v>
      </c>
      <c r="I895" s="39" t="str">
        <f>VLOOKUP(G895,'MITRA (REFERENSI)'!$A:$Z,25,FALSE)</f>
        <v>#N/A</v>
      </c>
      <c r="J895" s="38" t="str">
        <f>VLOOKUP(G895,'MITRA (REFERENSI)'!$A:$Z,26,FALSE)</f>
        <v>#N/A</v>
      </c>
      <c r="K895" s="38" t="str">
        <f>VLOOKUP(G895,'MITRA (REFERENSI)'!$A:$Z,15,FALSE)</f>
        <v>#N/A</v>
      </c>
      <c r="L895" s="38" t="str">
        <f>VLOOKUP(G895,'MITRA (REFERENSI)'!$A:$Z,15,FALSE)</f>
        <v>#N/A</v>
      </c>
      <c r="M895" s="38" t="str">
        <f>IF(B895=1,'KELAS (REFERENSI)'!M895,IF(B895=2,'KELAS (REFERENSI)'!M910,IF(B895=3,'KELAS (REFERENSI)'!M925,IF(B895=4,'KELAS (REFERENSI)'!M940,""))))</f>
        <v/>
      </c>
      <c r="N895" s="38" t="str">
        <f>IF(B895=1,'KELAS (REFERENSI)'!N895,IF(B895=2,'KELAS (REFERENSI)'!N910,IF(B895=3,'KELAS (REFERENSI)'!N925,IF(B895=4,'KELAS (REFERENSI)'!N940,""))))</f>
        <v/>
      </c>
      <c r="O895" s="38" t="str">
        <f>IF(B895=1,'KELAS (REFERENSI)'!O895,IF(B895=2,'KELAS (REFERENSI)'!O910,IF(B895=3,'KELAS (REFERENSI)'!O925,IF(B895=4,'KELAS (REFERENSI)'!O940,""))))</f>
        <v/>
      </c>
      <c r="P895" s="38" t="str">
        <f>IF(B895=1,'KELAS (REFERENSI)'!P895,IF(B895=2,'KELAS (REFERENSI)'!P910,IF(B895=3,'KELAS (REFERENSI)'!P925,IF(B895=4,'KELAS (REFERENSI)'!P940,""))))</f>
        <v/>
      </c>
      <c r="Q895" s="38" t="str">
        <f t="shared" si="4"/>
        <v>BPS Kota Jakarta Timur</v>
      </c>
      <c r="R895" s="38" t="str">
        <f t="shared" si="56"/>
        <v/>
      </c>
      <c r="S895" s="38" t="str">
        <f t="shared" ref="S895:T895" si="903">S894</f>
        <v>15 Juni sampai dengan 31 Agustus 2026</v>
      </c>
      <c r="T895" s="38" t="str">
        <f t="shared" si="903"/>
        <v>31 Agustus 2026</v>
      </c>
      <c r="U895" s="46"/>
      <c r="V895" s="46"/>
      <c r="W895" s="42"/>
      <c r="X895" s="42"/>
      <c r="Y895" s="42"/>
      <c r="Z895" s="42"/>
    </row>
    <row r="896" ht="15.75" customHeight="1">
      <c r="A896" s="36" t="s">
        <v>5958</v>
      </c>
      <c r="B896" s="43"/>
      <c r="C896" s="44"/>
      <c r="D896" s="47"/>
      <c r="E896" s="47"/>
      <c r="F896" s="39" t="str">
        <f t="shared" si="2"/>
        <v>PETUGAS.0895/SPK/SE/PPL/3172/2026</v>
      </c>
      <c r="G896" s="45"/>
      <c r="H896" s="39" t="str">
        <f>VLOOKUP(G896,'MITRA (REFERENSI)'!$A:$Z,16,FALSE)</f>
        <v>#N/A</v>
      </c>
      <c r="I896" s="39" t="str">
        <f>VLOOKUP(G896,'MITRA (REFERENSI)'!$A:$Z,25,FALSE)</f>
        <v>#N/A</v>
      </c>
      <c r="J896" s="38" t="str">
        <f>VLOOKUP(G896,'MITRA (REFERENSI)'!$A:$Z,26,FALSE)</f>
        <v>#N/A</v>
      </c>
      <c r="K896" s="38" t="str">
        <f>VLOOKUP(G896,'MITRA (REFERENSI)'!$A:$Z,15,FALSE)</f>
        <v>#N/A</v>
      </c>
      <c r="L896" s="38" t="str">
        <f>VLOOKUP(G896,'MITRA (REFERENSI)'!$A:$Z,15,FALSE)</f>
        <v>#N/A</v>
      </c>
      <c r="M896" s="38" t="str">
        <f>IF(B896=1,'KELAS (REFERENSI)'!M896,IF(B896=2,'KELAS (REFERENSI)'!M911,IF(B896=3,'KELAS (REFERENSI)'!M926,IF(B896=4,'KELAS (REFERENSI)'!M941,""))))</f>
        <v/>
      </c>
      <c r="N896" s="38" t="str">
        <f>IF(B896=1,'KELAS (REFERENSI)'!N896,IF(B896=2,'KELAS (REFERENSI)'!N911,IF(B896=3,'KELAS (REFERENSI)'!N926,IF(B896=4,'KELAS (REFERENSI)'!N941,""))))</f>
        <v/>
      </c>
      <c r="O896" s="38" t="str">
        <f>IF(B896=1,'KELAS (REFERENSI)'!O896,IF(B896=2,'KELAS (REFERENSI)'!O911,IF(B896=3,'KELAS (REFERENSI)'!O926,IF(B896=4,'KELAS (REFERENSI)'!O941,""))))</f>
        <v/>
      </c>
      <c r="P896" s="38" t="str">
        <f>IF(B896=1,'KELAS (REFERENSI)'!P896,IF(B896=2,'KELAS (REFERENSI)'!P911,IF(B896=3,'KELAS (REFERENSI)'!P926,IF(B896=4,'KELAS (REFERENSI)'!P941,""))))</f>
        <v/>
      </c>
      <c r="Q896" s="38" t="str">
        <f t="shared" si="4"/>
        <v>BPS Kota Jakarta Timur</v>
      </c>
      <c r="R896" s="38" t="str">
        <f t="shared" si="56"/>
        <v/>
      </c>
      <c r="S896" s="38" t="str">
        <f t="shared" ref="S896:T896" si="904">S895</f>
        <v>15 Juni sampai dengan 31 Agustus 2026</v>
      </c>
      <c r="T896" s="38" t="str">
        <f t="shared" si="904"/>
        <v>31 Agustus 2026</v>
      </c>
      <c r="U896" s="46"/>
      <c r="V896" s="46"/>
      <c r="W896" s="42"/>
      <c r="X896" s="42"/>
      <c r="Y896" s="42"/>
      <c r="Z896" s="42"/>
    </row>
    <row r="897" ht="15.75" customHeight="1">
      <c r="A897" s="36" t="s">
        <v>5959</v>
      </c>
      <c r="B897" s="43"/>
      <c r="C897" s="44"/>
      <c r="D897" s="47"/>
      <c r="E897" s="47"/>
      <c r="F897" s="39" t="str">
        <f t="shared" si="2"/>
        <v>PETUGAS.0896/SPK/SE/PPL/3172/2026</v>
      </c>
      <c r="G897" s="45"/>
      <c r="H897" s="39" t="str">
        <f>VLOOKUP(G897,'MITRA (REFERENSI)'!$A:$Z,16,FALSE)</f>
        <v>#N/A</v>
      </c>
      <c r="I897" s="39" t="str">
        <f>VLOOKUP(G897,'MITRA (REFERENSI)'!$A:$Z,25,FALSE)</f>
        <v>#N/A</v>
      </c>
      <c r="J897" s="38" t="str">
        <f>VLOOKUP(G897,'MITRA (REFERENSI)'!$A:$Z,26,FALSE)</f>
        <v>#N/A</v>
      </c>
      <c r="K897" s="38" t="str">
        <f>VLOOKUP(G897,'MITRA (REFERENSI)'!$A:$Z,15,FALSE)</f>
        <v>#N/A</v>
      </c>
      <c r="L897" s="38" t="str">
        <f>VLOOKUP(G897,'MITRA (REFERENSI)'!$A:$Z,15,FALSE)</f>
        <v>#N/A</v>
      </c>
      <c r="M897" s="38" t="str">
        <f>IF(B897=1,'KELAS (REFERENSI)'!M897,IF(B897=2,'KELAS (REFERENSI)'!M912,IF(B897=3,'KELAS (REFERENSI)'!M927,IF(B897=4,'KELAS (REFERENSI)'!M942,""))))</f>
        <v/>
      </c>
      <c r="N897" s="38" t="str">
        <f>IF(B897=1,'KELAS (REFERENSI)'!N897,IF(B897=2,'KELAS (REFERENSI)'!N912,IF(B897=3,'KELAS (REFERENSI)'!N927,IF(B897=4,'KELAS (REFERENSI)'!N942,""))))</f>
        <v/>
      </c>
      <c r="O897" s="38" t="str">
        <f>IF(B897=1,'KELAS (REFERENSI)'!O897,IF(B897=2,'KELAS (REFERENSI)'!O912,IF(B897=3,'KELAS (REFERENSI)'!O927,IF(B897=4,'KELAS (REFERENSI)'!O942,""))))</f>
        <v/>
      </c>
      <c r="P897" s="38" t="str">
        <f>IF(B897=1,'KELAS (REFERENSI)'!P897,IF(B897=2,'KELAS (REFERENSI)'!P912,IF(B897=3,'KELAS (REFERENSI)'!P927,IF(B897=4,'KELAS (REFERENSI)'!P942,""))))</f>
        <v/>
      </c>
      <c r="Q897" s="38" t="str">
        <f t="shared" si="4"/>
        <v>BPS Kota Jakarta Timur</v>
      </c>
      <c r="R897" s="38" t="str">
        <f t="shared" si="56"/>
        <v/>
      </c>
      <c r="S897" s="38" t="str">
        <f t="shared" ref="S897:T897" si="905">S896</f>
        <v>15 Juni sampai dengan 31 Agustus 2026</v>
      </c>
      <c r="T897" s="38" t="str">
        <f t="shared" si="905"/>
        <v>31 Agustus 2026</v>
      </c>
      <c r="U897" s="46"/>
      <c r="V897" s="46"/>
      <c r="W897" s="42"/>
      <c r="X897" s="42"/>
      <c r="Y897" s="42"/>
      <c r="Z897" s="42"/>
    </row>
    <row r="898" ht="15.75" customHeight="1">
      <c r="A898" s="36" t="s">
        <v>5960</v>
      </c>
      <c r="B898" s="43"/>
      <c r="C898" s="44"/>
      <c r="D898" s="47"/>
      <c r="E898" s="47"/>
      <c r="F898" s="39" t="str">
        <f t="shared" si="2"/>
        <v>PETUGAS.0897/SPK/SE/PPL/3172/2026</v>
      </c>
      <c r="G898" s="45"/>
      <c r="H898" s="39" t="str">
        <f>VLOOKUP(G898,'MITRA (REFERENSI)'!$A:$Z,16,FALSE)</f>
        <v>#N/A</v>
      </c>
      <c r="I898" s="39" t="str">
        <f>VLOOKUP(G898,'MITRA (REFERENSI)'!$A:$Z,25,FALSE)</f>
        <v>#N/A</v>
      </c>
      <c r="J898" s="38" t="str">
        <f>VLOOKUP(G898,'MITRA (REFERENSI)'!$A:$Z,26,FALSE)</f>
        <v>#N/A</v>
      </c>
      <c r="K898" s="38" t="str">
        <f>VLOOKUP(G898,'MITRA (REFERENSI)'!$A:$Z,15,FALSE)</f>
        <v>#N/A</v>
      </c>
      <c r="L898" s="38" t="str">
        <f>VLOOKUP(G898,'MITRA (REFERENSI)'!$A:$Z,15,FALSE)</f>
        <v>#N/A</v>
      </c>
      <c r="M898" s="38" t="str">
        <f>IF(B898=1,'KELAS (REFERENSI)'!M898,IF(B898=2,'KELAS (REFERENSI)'!M913,IF(B898=3,'KELAS (REFERENSI)'!M928,IF(B898=4,'KELAS (REFERENSI)'!M943,""))))</f>
        <v/>
      </c>
      <c r="N898" s="38" t="str">
        <f>IF(B898=1,'KELAS (REFERENSI)'!N898,IF(B898=2,'KELAS (REFERENSI)'!N913,IF(B898=3,'KELAS (REFERENSI)'!N928,IF(B898=4,'KELAS (REFERENSI)'!N943,""))))</f>
        <v/>
      </c>
      <c r="O898" s="38" t="str">
        <f>IF(B898=1,'KELAS (REFERENSI)'!O898,IF(B898=2,'KELAS (REFERENSI)'!O913,IF(B898=3,'KELAS (REFERENSI)'!O928,IF(B898=4,'KELAS (REFERENSI)'!O943,""))))</f>
        <v/>
      </c>
      <c r="P898" s="38" t="str">
        <f>IF(B898=1,'KELAS (REFERENSI)'!P898,IF(B898=2,'KELAS (REFERENSI)'!P913,IF(B898=3,'KELAS (REFERENSI)'!P928,IF(B898=4,'KELAS (REFERENSI)'!P943,""))))</f>
        <v/>
      </c>
      <c r="Q898" s="38" t="str">
        <f t="shared" si="4"/>
        <v>BPS Kota Jakarta Timur</v>
      </c>
      <c r="R898" s="38" t="str">
        <f t="shared" si="56"/>
        <v/>
      </c>
      <c r="S898" s="38" t="str">
        <f t="shared" ref="S898:T898" si="906">S897</f>
        <v>15 Juni sampai dengan 31 Agustus 2026</v>
      </c>
      <c r="T898" s="38" t="str">
        <f t="shared" si="906"/>
        <v>31 Agustus 2026</v>
      </c>
      <c r="U898" s="46"/>
      <c r="V898" s="46"/>
      <c r="W898" s="42"/>
      <c r="X898" s="42"/>
      <c r="Y898" s="42"/>
      <c r="Z898" s="42"/>
    </row>
    <row r="899" ht="15.75" customHeight="1">
      <c r="A899" s="36" t="s">
        <v>5961</v>
      </c>
      <c r="B899" s="43"/>
      <c r="C899" s="44"/>
      <c r="D899" s="47"/>
      <c r="E899" s="47"/>
      <c r="F899" s="39" t="str">
        <f t="shared" si="2"/>
        <v>PETUGAS.0898/SPK/SE/PPL/3172/2026</v>
      </c>
      <c r="G899" s="45"/>
      <c r="H899" s="39" t="str">
        <f>VLOOKUP(G899,'MITRA (REFERENSI)'!$A:$Z,16,FALSE)</f>
        <v>#N/A</v>
      </c>
      <c r="I899" s="39" t="str">
        <f>VLOOKUP(G899,'MITRA (REFERENSI)'!$A:$Z,25,FALSE)</f>
        <v>#N/A</v>
      </c>
      <c r="J899" s="38" t="str">
        <f>VLOOKUP(G899,'MITRA (REFERENSI)'!$A:$Z,26,FALSE)</f>
        <v>#N/A</v>
      </c>
      <c r="K899" s="38" t="str">
        <f>VLOOKUP(G899,'MITRA (REFERENSI)'!$A:$Z,15,FALSE)</f>
        <v>#N/A</v>
      </c>
      <c r="L899" s="38" t="str">
        <f>VLOOKUP(G899,'MITRA (REFERENSI)'!$A:$Z,15,FALSE)</f>
        <v>#N/A</v>
      </c>
      <c r="M899" s="38" t="str">
        <f>IF(B899=1,'KELAS (REFERENSI)'!M899,IF(B899=2,'KELAS (REFERENSI)'!M914,IF(B899=3,'KELAS (REFERENSI)'!M929,IF(B899=4,'KELAS (REFERENSI)'!M944,""))))</f>
        <v/>
      </c>
      <c r="N899" s="38" t="str">
        <f>IF(B899=1,'KELAS (REFERENSI)'!N899,IF(B899=2,'KELAS (REFERENSI)'!N914,IF(B899=3,'KELAS (REFERENSI)'!N929,IF(B899=4,'KELAS (REFERENSI)'!N944,""))))</f>
        <v/>
      </c>
      <c r="O899" s="38" t="str">
        <f>IF(B899=1,'KELAS (REFERENSI)'!O899,IF(B899=2,'KELAS (REFERENSI)'!O914,IF(B899=3,'KELAS (REFERENSI)'!O929,IF(B899=4,'KELAS (REFERENSI)'!O944,""))))</f>
        <v/>
      </c>
      <c r="P899" s="38" t="str">
        <f>IF(B899=1,'KELAS (REFERENSI)'!P899,IF(B899=2,'KELAS (REFERENSI)'!P914,IF(B899=3,'KELAS (REFERENSI)'!P929,IF(B899=4,'KELAS (REFERENSI)'!P944,""))))</f>
        <v/>
      </c>
      <c r="Q899" s="38" t="str">
        <f t="shared" si="4"/>
        <v>BPS Kota Jakarta Timur</v>
      </c>
      <c r="R899" s="38" t="str">
        <f t="shared" si="56"/>
        <v/>
      </c>
      <c r="S899" s="38" t="str">
        <f t="shared" ref="S899:T899" si="907">S898</f>
        <v>15 Juni sampai dengan 31 Agustus 2026</v>
      </c>
      <c r="T899" s="38" t="str">
        <f t="shared" si="907"/>
        <v>31 Agustus 2026</v>
      </c>
      <c r="U899" s="46"/>
      <c r="V899" s="46"/>
      <c r="W899" s="42"/>
      <c r="X899" s="42"/>
      <c r="Y899" s="42"/>
      <c r="Z899" s="42"/>
    </row>
    <row r="900" ht="15.75" customHeight="1">
      <c r="A900" s="36" t="s">
        <v>5962</v>
      </c>
      <c r="B900" s="43"/>
      <c r="C900" s="44"/>
      <c r="D900" s="47"/>
      <c r="E900" s="47"/>
      <c r="F900" s="39" t="str">
        <f t="shared" si="2"/>
        <v>PETUGAS.0899/SPK/SE/PPL/3172/2026</v>
      </c>
      <c r="G900" s="45"/>
      <c r="H900" s="39" t="str">
        <f>VLOOKUP(G900,'MITRA (REFERENSI)'!$A:$Z,16,FALSE)</f>
        <v>#N/A</v>
      </c>
      <c r="I900" s="39" t="str">
        <f>VLOOKUP(G900,'MITRA (REFERENSI)'!$A:$Z,25,FALSE)</f>
        <v>#N/A</v>
      </c>
      <c r="J900" s="38" t="str">
        <f>VLOOKUP(G900,'MITRA (REFERENSI)'!$A:$Z,26,FALSE)</f>
        <v>#N/A</v>
      </c>
      <c r="K900" s="38" t="str">
        <f>VLOOKUP(G900,'MITRA (REFERENSI)'!$A:$Z,15,FALSE)</f>
        <v>#N/A</v>
      </c>
      <c r="L900" s="38" t="str">
        <f>VLOOKUP(G900,'MITRA (REFERENSI)'!$A:$Z,15,FALSE)</f>
        <v>#N/A</v>
      </c>
      <c r="M900" s="38" t="str">
        <f>IF(B900=1,'KELAS (REFERENSI)'!M900,IF(B900=2,'KELAS (REFERENSI)'!M915,IF(B900=3,'KELAS (REFERENSI)'!M930,IF(B900=4,'KELAS (REFERENSI)'!M945,""))))</f>
        <v/>
      </c>
      <c r="N900" s="38" t="str">
        <f>IF(B900=1,'KELAS (REFERENSI)'!N900,IF(B900=2,'KELAS (REFERENSI)'!N915,IF(B900=3,'KELAS (REFERENSI)'!N930,IF(B900=4,'KELAS (REFERENSI)'!N945,""))))</f>
        <v/>
      </c>
      <c r="O900" s="38" t="str">
        <f>IF(B900=1,'KELAS (REFERENSI)'!O900,IF(B900=2,'KELAS (REFERENSI)'!O915,IF(B900=3,'KELAS (REFERENSI)'!O930,IF(B900=4,'KELAS (REFERENSI)'!O945,""))))</f>
        <v/>
      </c>
      <c r="P900" s="38" t="str">
        <f>IF(B900=1,'KELAS (REFERENSI)'!P900,IF(B900=2,'KELAS (REFERENSI)'!P915,IF(B900=3,'KELAS (REFERENSI)'!P930,IF(B900=4,'KELAS (REFERENSI)'!P945,""))))</f>
        <v/>
      </c>
      <c r="Q900" s="38" t="str">
        <f t="shared" si="4"/>
        <v>BPS Kota Jakarta Timur</v>
      </c>
      <c r="R900" s="38" t="str">
        <f t="shared" si="56"/>
        <v/>
      </c>
      <c r="S900" s="38" t="str">
        <f t="shared" ref="S900:T900" si="908">S899</f>
        <v>15 Juni sampai dengan 31 Agustus 2026</v>
      </c>
      <c r="T900" s="38" t="str">
        <f t="shared" si="908"/>
        <v>31 Agustus 2026</v>
      </c>
      <c r="U900" s="46"/>
      <c r="V900" s="46"/>
      <c r="W900" s="42"/>
      <c r="X900" s="42"/>
      <c r="Y900" s="42"/>
      <c r="Z900" s="42"/>
    </row>
    <row r="901" ht="15.75" customHeight="1">
      <c r="A901" s="36" t="s">
        <v>5963</v>
      </c>
      <c r="B901" s="43"/>
      <c r="C901" s="44"/>
      <c r="D901" s="47"/>
      <c r="E901" s="47"/>
      <c r="F901" s="39" t="str">
        <f t="shared" si="2"/>
        <v>PETUGAS.0900/SPK/SE/PPL/3172/2026</v>
      </c>
      <c r="G901" s="45"/>
      <c r="H901" s="39" t="str">
        <f>VLOOKUP(G901,'MITRA (REFERENSI)'!$A:$Z,16,FALSE)</f>
        <v>#N/A</v>
      </c>
      <c r="I901" s="39" t="str">
        <f>VLOOKUP(G901,'MITRA (REFERENSI)'!$A:$Z,25,FALSE)</f>
        <v>#N/A</v>
      </c>
      <c r="J901" s="38" t="str">
        <f>VLOOKUP(G901,'MITRA (REFERENSI)'!$A:$Z,26,FALSE)</f>
        <v>#N/A</v>
      </c>
      <c r="K901" s="38" t="str">
        <f>VLOOKUP(G901,'MITRA (REFERENSI)'!$A:$Z,15,FALSE)</f>
        <v>#N/A</v>
      </c>
      <c r="L901" s="38" t="str">
        <f>VLOOKUP(G901,'MITRA (REFERENSI)'!$A:$Z,15,FALSE)</f>
        <v>#N/A</v>
      </c>
      <c r="M901" s="38" t="str">
        <f>IF(B901=1,'KELAS (REFERENSI)'!M901,IF(B901=2,'KELAS (REFERENSI)'!M916,IF(B901=3,'KELAS (REFERENSI)'!M931,IF(B901=4,'KELAS (REFERENSI)'!M946,""))))</f>
        <v/>
      </c>
      <c r="N901" s="38" t="str">
        <f>IF(B901=1,'KELAS (REFERENSI)'!N901,IF(B901=2,'KELAS (REFERENSI)'!N916,IF(B901=3,'KELAS (REFERENSI)'!N931,IF(B901=4,'KELAS (REFERENSI)'!N946,""))))</f>
        <v/>
      </c>
      <c r="O901" s="38" t="str">
        <f>IF(B901=1,'KELAS (REFERENSI)'!O901,IF(B901=2,'KELAS (REFERENSI)'!O916,IF(B901=3,'KELAS (REFERENSI)'!O931,IF(B901=4,'KELAS (REFERENSI)'!O946,""))))</f>
        <v/>
      </c>
      <c r="P901" s="38" t="str">
        <f>IF(B901=1,'KELAS (REFERENSI)'!P901,IF(B901=2,'KELAS (REFERENSI)'!P916,IF(B901=3,'KELAS (REFERENSI)'!P931,IF(B901=4,'KELAS (REFERENSI)'!P946,""))))</f>
        <v/>
      </c>
      <c r="Q901" s="38" t="str">
        <f t="shared" si="4"/>
        <v>BPS Kota Jakarta Timur</v>
      </c>
      <c r="R901" s="38" t="str">
        <f t="shared" si="56"/>
        <v/>
      </c>
      <c r="S901" s="38" t="str">
        <f t="shared" ref="S901:T901" si="909">S900</f>
        <v>15 Juni sampai dengan 31 Agustus 2026</v>
      </c>
      <c r="T901" s="38" t="str">
        <f t="shared" si="909"/>
        <v>31 Agustus 2026</v>
      </c>
      <c r="U901" s="46"/>
      <c r="V901" s="46"/>
      <c r="W901" s="42"/>
      <c r="X901" s="42"/>
      <c r="Y901" s="42"/>
      <c r="Z901" s="42"/>
    </row>
    <row r="902" ht="15.75" customHeight="1">
      <c r="A902" s="36" t="s">
        <v>5964</v>
      </c>
      <c r="B902" s="43"/>
      <c r="C902" s="44"/>
      <c r="D902" s="47"/>
      <c r="E902" s="47"/>
      <c r="F902" s="39" t="str">
        <f t="shared" si="2"/>
        <v>PETUGAS.0901/SPK/SE/PPL/3172/2026</v>
      </c>
      <c r="G902" s="45"/>
      <c r="H902" s="39" t="str">
        <f>VLOOKUP(G902,'MITRA (REFERENSI)'!$A:$Z,16,FALSE)</f>
        <v>#N/A</v>
      </c>
      <c r="I902" s="39" t="str">
        <f>VLOOKUP(G902,'MITRA (REFERENSI)'!$A:$Z,25,FALSE)</f>
        <v>#N/A</v>
      </c>
      <c r="J902" s="38" t="str">
        <f>VLOOKUP(G902,'MITRA (REFERENSI)'!$A:$Z,26,FALSE)</f>
        <v>#N/A</v>
      </c>
      <c r="K902" s="38" t="str">
        <f>VLOOKUP(G902,'MITRA (REFERENSI)'!$A:$Z,15,FALSE)</f>
        <v>#N/A</v>
      </c>
      <c r="L902" s="38" t="str">
        <f>VLOOKUP(G902,'MITRA (REFERENSI)'!$A:$Z,15,FALSE)</f>
        <v>#N/A</v>
      </c>
      <c r="M902" s="38" t="str">
        <f>IF(B902=1,'KELAS (REFERENSI)'!M902,IF(B902=2,'KELAS (REFERENSI)'!M917,IF(B902=3,'KELAS (REFERENSI)'!M932,IF(B902=4,'KELAS (REFERENSI)'!M947,""))))</f>
        <v/>
      </c>
      <c r="N902" s="38" t="str">
        <f>IF(B902=1,'KELAS (REFERENSI)'!N902,IF(B902=2,'KELAS (REFERENSI)'!N917,IF(B902=3,'KELAS (REFERENSI)'!N932,IF(B902=4,'KELAS (REFERENSI)'!N947,""))))</f>
        <v/>
      </c>
      <c r="O902" s="38" t="str">
        <f>IF(B902=1,'KELAS (REFERENSI)'!O902,IF(B902=2,'KELAS (REFERENSI)'!O917,IF(B902=3,'KELAS (REFERENSI)'!O932,IF(B902=4,'KELAS (REFERENSI)'!O947,""))))</f>
        <v/>
      </c>
      <c r="P902" s="38" t="str">
        <f>IF(B902=1,'KELAS (REFERENSI)'!P902,IF(B902=2,'KELAS (REFERENSI)'!P917,IF(B902=3,'KELAS (REFERENSI)'!P932,IF(B902=4,'KELAS (REFERENSI)'!P947,""))))</f>
        <v/>
      </c>
      <c r="Q902" s="38" t="str">
        <f t="shared" si="4"/>
        <v>BPS Kota Jakarta Timur</v>
      </c>
      <c r="R902" s="38" t="str">
        <f t="shared" si="56"/>
        <v/>
      </c>
      <c r="S902" s="38" t="str">
        <f t="shared" ref="S902:T902" si="910">S901</f>
        <v>15 Juni sampai dengan 31 Agustus 2026</v>
      </c>
      <c r="T902" s="38" t="str">
        <f t="shared" si="910"/>
        <v>31 Agustus 2026</v>
      </c>
      <c r="U902" s="46"/>
      <c r="V902" s="46"/>
      <c r="W902" s="42"/>
      <c r="X902" s="42"/>
      <c r="Y902" s="42"/>
      <c r="Z902" s="42"/>
    </row>
    <row r="903" ht="15.75" customHeight="1">
      <c r="A903" s="36" t="s">
        <v>5965</v>
      </c>
      <c r="B903" s="43"/>
      <c r="C903" s="44"/>
      <c r="D903" s="47"/>
      <c r="E903" s="47"/>
      <c r="F903" s="39" t="str">
        <f t="shared" si="2"/>
        <v>PETUGAS.0902/SPK/SE/PPL/3172/2026</v>
      </c>
      <c r="G903" s="45"/>
      <c r="H903" s="39" t="str">
        <f>VLOOKUP(G903,'MITRA (REFERENSI)'!$A:$Z,16,FALSE)</f>
        <v>#N/A</v>
      </c>
      <c r="I903" s="39" t="str">
        <f>VLOOKUP(G903,'MITRA (REFERENSI)'!$A:$Z,25,FALSE)</f>
        <v>#N/A</v>
      </c>
      <c r="J903" s="38" t="str">
        <f>VLOOKUP(G903,'MITRA (REFERENSI)'!$A:$Z,26,FALSE)</f>
        <v>#N/A</v>
      </c>
      <c r="K903" s="38" t="str">
        <f>VLOOKUP(G903,'MITRA (REFERENSI)'!$A:$Z,15,FALSE)</f>
        <v>#N/A</v>
      </c>
      <c r="L903" s="38" t="str">
        <f>VLOOKUP(G903,'MITRA (REFERENSI)'!$A:$Z,15,FALSE)</f>
        <v>#N/A</v>
      </c>
      <c r="M903" s="38" t="str">
        <f>IF(B903=1,'KELAS (REFERENSI)'!M903,IF(B903=2,'KELAS (REFERENSI)'!M918,IF(B903=3,'KELAS (REFERENSI)'!M933,IF(B903=4,'KELAS (REFERENSI)'!M948,""))))</f>
        <v/>
      </c>
      <c r="N903" s="38" t="str">
        <f>IF(B903=1,'KELAS (REFERENSI)'!N903,IF(B903=2,'KELAS (REFERENSI)'!N918,IF(B903=3,'KELAS (REFERENSI)'!N933,IF(B903=4,'KELAS (REFERENSI)'!N948,""))))</f>
        <v/>
      </c>
      <c r="O903" s="38" t="str">
        <f>IF(B903=1,'KELAS (REFERENSI)'!O903,IF(B903=2,'KELAS (REFERENSI)'!O918,IF(B903=3,'KELAS (REFERENSI)'!O933,IF(B903=4,'KELAS (REFERENSI)'!O948,""))))</f>
        <v/>
      </c>
      <c r="P903" s="38" t="str">
        <f>IF(B903=1,'KELAS (REFERENSI)'!P903,IF(B903=2,'KELAS (REFERENSI)'!P918,IF(B903=3,'KELAS (REFERENSI)'!P933,IF(B903=4,'KELAS (REFERENSI)'!P948,""))))</f>
        <v/>
      </c>
      <c r="Q903" s="38" t="str">
        <f t="shared" si="4"/>
        <v>BPS Kota Jakarta Timur</v>
      </c>
      <c r="R903" s="38" t="str">
        <f t="shared" si="56"/>
        <v/>
      </c>
      <c r="S903" s="38" t="str">
        <f t="shared" ref="S903:T903" si="911">S902</f>
        <v>15 Juni sampai dengan 31 Agustus 2026</v>
      </c>
      <c r="T903" s="38" t="str">
        <f t="shared" si="911"/>
        <v>31 Agustus 2026</v>
      </c>
      <c r="U903" s="46"/>
      <c r="V903" s="46"/>
      <c r="W903" s="42"/>
      <c r="X903" s="42"/>
      <c r="Y903" s="42"/>
      <c r="Z903" s="42"/>
    </row>
    <row r="904" ht="15.75" customHeight="1">
      <c r="A904" s="36" t="s">
        <v>5966</v>
      </c>
      <c r="B904" s="43"/>
      <c r="C904" s="44"/>
      <c r="D904" s="47"/>
      <c r="E904" s="47"/>
      <c r="F904" s="39" t="str">
        <f t="shared" si="2"/>
        <v>PETUGAS.0903/SPK/SE/PPL/3172/2026</v>
      </c>
      <c r="G904" s="45"/>
      <c r="H904" s="39" t="str">
        <f>VLOOKUP(G904,'MITRA (REFERENSI)'!$A:$Z,16,FALSE)</f>
        <v>#N/A</v>
      </c>
      <c r="I904" s="39" t="str">
        <f>VLOOKUP(G904,'MITRA (REFERENSI)'!$A:$Z,25,FALSE)</f>
        <v>#N/A</v>
      </c>
      <c r="J904" s="38" t="str">
        <f>VLOOKUP(G904,'MITRA (REFERENSI)'!$A:$Z,26,FALSE)</f>
        <v>#N/A</v>
      </c>
      <c r="K904" s="38" t="str">
        <f>VLOOKUP(G904,'MITRA (REFERENSI)'!$A:$Z,15,FALSE)</f>
        <v>#N/A</v>
      </c>
      <c r="L904" s="38" t="str">
        <f>VLOOKUP(G904,'MITRA (REFERENSI)'!$A:$Z,15,FALSE)</f>
        <v>#N/A</v>
      </c>
      <c r="M904" s="38" t="str">
        <f>IF(B904=1,'KELAS (REFERENSI)'!M904,IF(B904=2,'KELAS (REFERENSI)'!M919,IF(B904=3,'KELAS (REFERENSI)'!M934,IF(B904=4,'KELAS (REFERENSI)'!M949,""))))</f>
        <v/>
      </c>
      <c r="N904" s="38" t="str">
        <f>IF(B904=1,'KELAS (REFERENSI)'!N904,IF(B904=2,'KELAS (REFERENSI)'!N919,IF(B904=3,'KELAS (REFERENSI)'!N934,IF(B904=4,'KELAS (REFERENSI)'!N949,""))))</f>
        <v/>
      </c>
      <c r="O904" s="38" t="str">
        <f>IF(B904=1,'KELAS (REFERENSI)'!O904,IF(B904=2,'KELAS (REFERENSI)'!O919,IF(B904=3,'KELAS (REFERENSI)'!O934,IF(B904=4,'KELAS (REFERENSI)'!O949,""))))</f>
        <v/>
      </c>
      <c r="P904" s="38" t="str">
        <f>IF(B904=1,'KELAS (REFERENSI)'!P904,IF(B904=2,'KELAS (REFERENSI)'!P919,IF(B904=3,'KELAS (REFERENSI)'!P934,IF(B904=4,'KELAS (REFERENSI)'!P949,""))))</f>
        <v/>
      </c>
      <c r="Q904" s="38" t="str">
        <f t="shared" si="4"/>
        <v>BPS Kota Jakarta Timur</v>
      </c>
      <c r="R904" s="38" t="str">
        <f t="shared" si="56"/>
        <v/>
      </c>
      <c r="S904" s="38" t="str">
        <f t="shared" ref="S904:T904" si="912">S903</f>
        <v>15 Juni sampai dengan 31 Agustus 2026</v>
      </c>
      <c r="T904" s="38" t="str">
        <f t="shared" si="912"/>
        <v>31 Agustus 2026</v>
      </c>
      <c r="U904" s="46"/>
      <c r="V904" s="46"/>
      <c r="W904" s="42"/>
      <c r="X904" s="42"/>
      <c r="Y904" s="42"/>
      <c r="Z904" s="42"/>
    </row>
    <row r="905" ht="15.75" customHeight="1">
      <c r="A905" s="36" t="s">
        <v>5967</v>
      </c>
      <c r="B905" s="43"/>
      <c r="C905" s="44"/>
      <c r="D905" s="47"/>
      <c r="E905" s="47"/>
      <c r="F905" s="39" t="str">
        <f t="shared" si="2"/>
        <v>PETUGAS.0904/SPK/SE/PPL/3172/2026</v>
      </c>
      <c r="G905" s="45"/>
      <c r="H905" s="39" t="str">
        <f>VLOOKUP(G905,'MITRA (REFERENSI)'!$A:$Z,16,FALSE)</f>
        <v>#N/A</v>
      </c>
      <c r="I905" s="39" t="str">
        <f>VLOOKUP(G905,'MITRA (REFERENSI)'!$A:$Z,25,FALSE)</f>
        <v>#N/A</v>
      </c>
      <c r="J905" s="38" t="str">
        <f>VLOOKUP(G905,'MITRA (REFERENSI)'!$A:$Z,26,FALSE)</f>
        <v>#N/A</v>
      </c>
      <c r="K905" s="38" t="str">
        <f>VLOOKUP(G905,'MITRA (REFERENSI)'!$A:$Z,15,FALSE)</f>
        <v>#N/A</v>
      </c>
      <c r="L905" s="38" t="str">
        <f>VLOOKUP(G905,'MITRA (REFERENSI)'!$A:$Z,15,FALSE)</f>
        <v>#N/A</v>
      </c>
      <c r="M905" s="38" t="str">
        <f>IF(B905=1,'KELAS (REFERENSI)'!M905,IF(B905=2,'KELAS (REFERENSI)'!M920,IF(B905=3,'KELAS (REFERENSI)'!M935,IF(B905=4,'KELAS (REFERENSI)'!M950,""))))</f>
        <v/>
      </c>
      <c r="N905" s="38" t="str">
        <f>IF(B905=1,'KELAS (REFERENSI)'!N905,IF(B905=2,'KELAS (REFERENSI)'!N920,IF(B905=3,'KELAS (REFERENSI)'!N935,IF(B905=4,'KELAS (REFERENSI)'!N950,""))))</f>
        <v/>
      </c>
      <c r="O905" s="38" t="str">
        <f>IF(B905=1,'KELAS (REFERENSI)'!O905,IF(B905=2,'KELAS (REFERENSI)'!O920,IF(B905=3,'KELAS (REFERENSI)'!O935,IF(B905=4,'KELAS (REFERENSI)'!O950,""))))</f>
        <v/>
      </c>
      <c r="P905" s="38" t="str">
        <f>IF(B905=1,'KELAS (REFERENSI)'!P905,IF(B905=2,'KELAS (REFERENSI)'!P920,IF(B905=3,'KELAS (REFERENSI)'!P935,IF(B905=4,'KELAS (REFERENSI)'!P950,""))))</f>
        <v/>
      </c>
      <c r="Q905" s="38" t="str">
        <f t="shared" si="4"/>
        <v>BPS Kota Jakarta Timur</v>
      </c>
      <c r="R905" s="38" t="str">
        <f t="shared" si="56"/>
        <v/>
      </c>
      <c r="S905" s="38" t="str">
        <f t="shared" ref="S905:T905" si="913">S904</f>
        <v>15 Juni sampai dengan 31 Agustus 2026</v>
      </c>
      <c r="T905" s="38" t="str">
        <f t="shared" si="913"/>
        <v>31 Agustus 2026</v>
      </c>
      <c r="U905" s="46"/>
      <c r="V905" s="46"/>
      <c r="W905" s="42"/>
      <c r="X905" s="42"/>
      <c r="Y905" s="42"/>
      <c r="Z905" s="42"/>
    </row>
    <row r="906" ht="15.75" customHeight="1">
      <c r="A906" s="36" t="s">
        <v>5968</v>
      </c>
      <c r="B906" s="43"/>
      <c r="C906" s="44"/>
      <c r="D906" s="47"/>
      <c r="E906" s="47"/>
      <c r="F906" s="39" t="str">
        <f t="shared" si="2"/>
        <v>PETUGAS.0905/SPK/SE/PPL/3172/2026</v>
      </c>
      <c r="G906" s="45"/>
      <c r="H906" s="39" t="str">
        <f>VLOOKUP(G906,'MITRA (REFERENSI)'!$A:$Z,16,FALSE)</f>
        <v>#N/A</v>
      </c>
      <c r="I906" s="39" t="str">
        <f>VLOOKUP(G906,'MITRA (REFERENSI)'!$A:$Z,25,FALSE)</f>
        <v>#N/A</v>
      </c>
      <c r="J906" s="38" t="str">
        <f>VLOOKUP(G906,'MITRA (REFERENSI)'!$A:$Z,26,FALSE)</f>
        <v>#N/A</v>
      </c>
      <c r="K906" s="38" t="str">
        <f>VLOOKUP(G906,'MITRA (REFERENSI)'!$A:$Z,15,FALSE)</f>
        <v>#N/A</v>
      </c>
      <c r="L906" s="38" t="str">
        <f>VLOOKUP(G906,'MITRA (REFERENSI)'!$A:$Z,15,FALSE)</f>
        <v>#N/A</v>
      </c>
      <c r="M906" s="38" t="str">
        <f>IF(B906=1,'KELAS (REFERENSI)'!M906,IF(B906=2,'KELAS (REFERENSI)'!M921,IF(B906=3,'KELAS (REFERENSI)'!M936,IF(B906=4,'KELAS (REFERENSI)'!M951,""))))</f>
        <v/>
      </c>
      <c r="N906" s="38" t="str">
        <f>IF(B906=1,'KELAS (REFERENSI)'!N906,IF(B906=2,'KELAS (REFERENSI)'!N921,IF(B906=3,'KELAS (REFERENSI)'!N936,IF(B906=4,'KELAS (REFERENSI)'!N951,""))))</f>
        <v/>
      </c>
      <c r="O906" s="38" t="str">
        <f>IF(B906=1,'KELAS (REFERENSI)'!O906,IF(B906=2,'KELAS (REFERENSI)'!O921,IF(B906=3,'KELAS (REFERENSI)'!O936,IF(B906=4,'KELAS (REFERENSI)'!O951,""))))</f>
        <v/>
      </c>
      <c r="P906" s="38" t="str">
        <f>IF(B906=1,'KELAS (REFERENSI)'!P906,IF(B906=2,'KELAS (REFERENSI)'!P921,IF(B906=3,'KELAS (REFERENSI)'!P936,IF(B906=4,'KELAS (REFERENSI)'!P951,""))))</f>
        <v/>
      </c>
      <c r="Q906" s="38" t="str">
        <f t="shared" si="4"/>
        <v>BPS Kota Jakarta Timur</v>
      </c>
      <c r="R906" s="38" t="str">
        <f t="shared" si="56"/>
        <v/>
      </c>
      <c r="S906" s="38" t="str">
        <f t="shared" ref="S906:T906" si="914">S905</f>
        <v>15 Juni sampai dengan 31 Agustus 2026</v>
      </c>
      <c r="T906" s="38" t="str">
        <f t="shared" si="914"/>
        <v>31 Agustus 2026</v>
      </c>
      <c r="U906" s="46"/>
      <c r="V906" s="46"/>
      <c r="W906" s="42"/>
      <c r="X906" s="42"/>
      <c r="Y906" s="42"/>
      <c r="Z906" s="42"/>
    </row>
    <row r="907" ht="15.75" customHeight="1">
      <c r="A907" s="36" t="s">
        <v>5969</v>
      </c>
      <c r="B907" s="43"/>
      <c r="C907" s="44"/>
      <c r="D907" s="47"/>
      <c r="E907" s="47"/>
      <c r="F907" s="39" t="str">
        <f t="shared" si="2"/>
        <v>PETUGAS.0906/SPK/SE/PPL/3172/2026</v>
      </c>
      <c r="G907" s="45"/>
      <c r="H907" s="39" t="str">
        <f>VLOOKUP(G907,'MITRA (REFERENSI)'!$A:$Z,16,FALSE)</f>
        <v>#N/A</v>
      </c>
      <c r="I907" s="39" t="str">
        <f>VLOOKUP(G907,'MITRA (REFERENSI)'!$A:$Z,25,FALSE)</f>
        <v>#N/A</v>
      </c>
      <c r="J907" s="38" t="str">
        <f>VLOOKUP(G907,'MITRA (REFERENSI)'!$A:$Z,26,FALSE)</f>
        <v>#N/A</v>
      </c>
      <c r="K907" s="38" t="str">
        <f>VLOOKUP(G907,'MITRA (REFERENSI)'!$A:$Z,15,FALSE)</f>
        <v>#N/A</v>
      </c>
      <c r="L907" s="38" t="str">
        <f>VLOOKUP(G907,'MITRA (REFERENSI)'!$A:$Z,15,FALSE)</f>
        <v>#N/A</v>
      </c>
      <c r="M907" s="38" t="str">
        <f>IF(B907=1,'KELAS (REFERENSI)'!M907,IF(B907=2,'KELAS (REFERENSI)'!M922,IF(B907=3,'KELAS (REFERENSI)'!M937,IF(B907=4,'KELAS (REFERENSI)'!M952,""))))</f>
        <v/>
      </c>
      <c r="N907" s="38" t="str">
        <f>IF(B907=1,'KELAS (REFERENSI)'!N907,IF(B907=2,'KELAS (REFERENSI)'!N922,IF(B907=3,'KELAS (REFERENSI)'!N937,IF(B907=4,'KELAS (REFERENSI)'!N952,""))))</f>
        <v/>
      </c>
      <c r="O907" s="38" t="str">
        <f>IF(B907=1,'KELAS (REFERENSI)'!O907,IF(B907=2,'KELAS (REFERENSI)'!O922,IF(B907=3,'KELAS (REFERENSI)'!O937,IF(B907=4,'KELAS (REFERENSI)'!O952,""))))</f>
        <v/>
      </c>
      <c r="P907" s="38" t="str">
        <f>IF(B907=1,'KELAS (REFERENSI)'!P907,IF(B907=2,'KELAS (REFERENSI)'!P922,IF(B907=3,'KELAS (REFERENSI)'!P937,IF(B907=4,'KELAS (REFERENSI)'!P952,""))))</f>
        <v/>
      </c>
      <c r="Q907" s="38" t="str">
        <f t="shared" si="4"/>
        <v>BPS Kota Jakarta Timur</v>
      </c>
      <c r="R907" s="38" t="str">
        <f t="shared" si="56"/>
        <v/>
      </c>
      <c r="S907" s="38" t="str">
        <f t="shared" ref="S907:T907" si="915">S906</f>
        <v>15 Juni sampai dengan 31 Agustus 2026</v>
      </c>
      <c r="T907" s="38" t="str">
        <f t="shared" si="915"/>
        <v>31 Agustus 2026</v>
      </c>
      <c r="U907" s="46"/>
      <c r="V907" s="46"/>
      <c r="W907" s="42"/>
      <c r="X907" s="42"/>
      <c r="Y907" s="42"/>
      <c r="Z907" s="42"/>
    </row>
    <row r="908" ht="15.75" customHeight="1">
      <c r="A908" s="36" t="s">
        <v>5970</v>
      </c>
      <c r="B908" s="43"/>
      <c r="C908" s="44"/>
      <c r="D908" s="47"/>
      <c r="E908" s="47"/>
      <c r="F908" s="39" t="str">
        <f t="shared" si="2"/>
        <v>PETUGAS.0907/SPK/SE/PPL/3172/2026</v>
      </c>
      <c r="G908" s="45"/>
      <c r="H908" s="39" t="str">
        <f>VLOOKUP(G908,'MITRA (REFERENSI)'!$A:$Z,16,FALSE)</f>
        <v>#N/A</v>
      </c>
      <c r="I908" s="39" t="str">
        <f>VLOOKUP(G908,'MITRA (REFERENSI)'!$A:$Z,25,FALSE)</f>
        <v>#N/A</v>
      </c>
      <c r="J908" s="38" t="str">
        <f>VLOOKUP(G908,'MITRA (REFERENSI)'!$A:$Z,26,FALSE)</f>
        <v>#N/A</v>
      </c>
      <c r="K908" s="38" t="str">
        <f>VLOOKUP(G908,'MITRA (REFERENSI)'!$A:$Z,15,FALSE)</f>
        <v>#N/A</v>
      </c>
      <c r="L908" s="38" t="str">
        <f>VLOOKUP(G908,'MITRA (REFERENSI)'!$A:$Z,15,FALSE)</f>
        <v>#N/A</v>
      </c>
      <c r="M908" s="38" t="str">
        <f>IF(B908=1,'KELAS (REFERENSI)'!M908,IF(B908=2,'KELAS (REFERENSI)'!M923,IF(B908=3,'KELAS (REFERENSI)'!M938,IF(B908=4,'KELAS (REFERENSI)'!M953,""))))</f>
        <v/>
      </c>
      <c r="N908" s="38" t="str">
        <f>IF(B908=1,'KELAS (REFERENSI)'!N908,IF(B908=2,'KELAS (REFERENSI)'!N923,IF(B908=3,'KELAS (REFERENSI)'!N938,IF(B908=4,'KELAS (REFERENSI)'!N953,""))))</f>
        <v/>
      </c>
      <c r="O908" s="38" t="str">
        <f>IF(B908=1,'KELAS (REFERENSI)'!O908,IF(B908=2,'KELAS (REFERENSI)'!O923,IF(B908=3,'KELAS (REFERENSI)'!O938,IF(B908=4,'KELAS (REFERENSI)'!O953,""))))</f>
        <v/>
      </c>
      <c r="P908" s="38" t="str">
        <f>IF(B908=1,'KELAS (REFERENSI)'!P908,IF(B908=2,'KELAS (REFERENSI)'!P923,IF(B908=3,'KELAS (REFERENSI)'!P938,IF(B908=4,'KELAS (REFERENSI)'!P953,""))))</f>
        <v/>
      </c>
      <c r="Q908" s="38" t="str">
        <f t="shared" si="4"/>
        <v>BPS Kota Jakarta Timur</v>
      </c>
      <c r="R908" s="38" t="str">
        <f t="shared" si="56"/>
        <v/>
      </c>
      <c r="S908" s="38" t="str">
        <f t="shared" ref="S908:T908" si="916">S907</f>
        <v>15 Juni sampai dengan 31 Agustus 2026</v>
      </c>
      <c r="T908" s="38" t="str">
        <f t="shared" si="916"/>
        <v>31 Agustus 2026</v>
      </c>
      <c r="U908" s="46"/>
      <c r="V908" s="46"/>
      <c r="W908" s="42"/>
      <c r="X908" s="42"/>
      <c r="Y908" s="42"/>
      <c r="Z908" s="42"/>
    </row>
    <row r="909" ht="15.75" customHeight="1">
      <c r="A909" s="36" t="s">
        <v>5971</v>
      </c>
      <c r="B909" s="43"/>
      <c r="C909" s="44"/>
      <c r="D909" s="47"/>
      <c r="E909" s="47"/>
      <c r="F909" s="39" t="str">
        <f t="shared" si="2"/>
        <v>PETUGAS.0908/SPK/SE/PPL/3172/2026</v>
      </c>
      <c r="G909" s="45"/>
      <c r="H909" s="39" t="str">
        <f>VLOOKUP(G909,'MITRA (REFERENSI)'!$A:$Z,16,FALSE)</f>
        <v>#N/A</v>
      </c>
      <c r="I909" s="39" t="str">
        <f>VLOOKUP(G909,'MITRA (REFERENSI)'!$A:$Z,25,FALSE)</f>
        <v>#N/A</v>
      </c>
      <c r="J909" s="38" t="str">
        <f>VLOOKUP(G909,'MITRA (REFERENSI)'!$A:$Z,26,FALSE)</f>
        <v>#N/A</v>
      </c>
      <c r="K909" s="38" t="str">
        <f>VLOOKUP(G909,'MITRA (REFERENSI)'!$A:$Z,15,FALSE)</f>
        <v>#N/A</v>
      </c>
      <c r="L909" s="38" t="str">
        <f>VLOOKUP(G909,'MITRA (REFERENSI)'!$A:$Z,15,FALSE)</f>
        <v>#N/A</v>
      </c>
      <c r="M909" s="38" t="str">
        <f>IF(B909=1,'KELAS (REFERENSI)'!M909,IF(B909=2,'KELAS (REFERENSI)'!M924,IF(B909=3,'KELAS (REFERENSI)'!M939,IF(B909=4,'KELAS (REFERENSI)'!M954,""))))</f>
        <v/>
      </c>
      <c r="N909" s="38" t="str">
        <f>IF(B909=1,'KELAS (REFERENSI)'!N909,IF(B909=2,'KELAS (REFERENSI)'!N924,IF(B909=3,'KELAS (REFERENSI)'!N939,IF(B909=4,'KELAS (REFERENSI)'!N954,""))))</f>
        <v/>
      </c>
      <c r="O909" s="38" t="str">
        <f>IF(B909=1,'KELAS (REFERENSI)'!O909,IF(B909=2,'KELAS (REFERENSI)'!O924,IF(B909=3,'KELAS (REFERENSI)'!O939,IF(B909=4,'KELAS (REFERENSI)'!O954,""))))</f>
        <v/>
      </c>
      <c r="P909" s="38" t="str">
        <f>IF(B909=1,'KELAS (REFERENSI)'!P909,IF(B909=2,'KELAS (REFERENSI)'!P924,IF(B909=3,'KELAS (REFERENSI)'!P939,IF(B909=4,'KELAS (REFERENSI)'!P954,""))))</f>
        <v/>
      </c>
      <c r="Q909" s="38" t="str">
        <f t="shared" si="4"/>
        <v>BPS Kota Jakarta Timur</v>
      </c>
      <c r="R909" s="38" t="str">
        <f t="shared" si="56"/>
        <v/>
      </c>
      <c r="S909" s="38" t="str">
        <f t="shared" ref="S909:T909" si="917">S908</f>
        <v>15 Juni sampai dengan 31 Agustus 2026</v>
      </c>
      <c r="T909" s="38" t="str">
        <f t="shared" si="917"/>
        <v>31 Agustus 2026</v>
      </c>
      <c r="U909" s="46"/>
      <c r="V909" s="46"/>
      <c r="W909" s="42"/>
      <c r="X909" s="42"/>
      <c r="Y909" s="42"/>
      <c r="Z909" s="42"/>
    </row>
    <row r="910" ht="15.75" customHeight="1">
      <c r="A910" s="36" t="s">
        <v>5972</v>
      </c>
      <c r="B910" s="43"/>
      <c r="C910" s="44"/>
      <c r="D910" s="47"/>
      <c r="E910" s="47"/>
      <c r="F910" s="39" t="str">
        <f t="shared" si="2"/>
        <v>PETUGAS.0909/SPK/SE/PPL/3172/2026</v>
      </c>
      <c r="G910" s="45"/>
      <c r="H910" s="39" t="str">
        <f>VLOOKUP(G910,'MITRA (REFERENSI)'!$A:$Z,16,FALSE)</f>
        <v>#N/A</v>
      </c>
      <c r="I910" s="39" t="str">
        <f>VLOOKUP(G910,'MITRA (REFERENSI)'!$A:$Z,25,FALSE)</f>
        <v>#N/A</v>
      </c>
      <c r="J910" s="38" t="str">
        <f>VLOOKUP(G910,'MITRA (REFERENSI)'!$A:$Z,26,FALSE)</f>
        <v>#N/A</v>
      </c>
      <c r="K910" s="38" t="str">
        <f>VLOOKUP(G910,'MITRA (REFERENSI)'!$A:$Z,15,FALSE)</f>
        <v>#N/A</v>
      </c>
      <c r="L910" s="38" t="str">
        <f>VLOOKUP(G910,'MITRA (REFERENSI)'!$A:$Z,15,FALSE)</f>
        <v>#N/A</v>
      </c>
      <c r="M910" s="38" t="str">
        <f>IF(B910=1,'KELAS (REFERENSI)'!M910,IF(B910=2,'KELAS (REFERENSI)'!M925,IF(B910=3,'KELAS (REFERENSI)'!M940,IF(B910=4,'KELAS (REFERENSI)'!M955,""))))</f>
        <v/>
      </c>
      <c r="N910" s="38" t="str">
        <f>IF(B910=1,'KELAS (REFERENSI)'!N910,IF(B910=2,'KELAS (REFERENSI)'!N925,IF(B910=3,'KELAS (REFERENSI)'!N940,IF(B910=4,'KELAS (REFERENSI)'!N955,""))))</f>
        <v/>
      </c>
      <c r="O910" s="38" t="str">
        <f>IF(B910=1,'KELAS (REFERENSI)'!O910,IF(B910=2,'KELAS (REFERENSI)'!O925,IF(B910=3,'KELAS (REFERENSI)'!O940,IF(B910=4,'KELAS (REFERENSI)'!O955,""))))</f>
        <v/>
      </c>
      <c r="P910" s="38" t="str">
        <f>IF(B910=1,'KELAS (REFERENSI)'!P910,IF(B910=2,'KELAS (REFERENSI)'!P925,IF(B910=3,'KELAS (REFERENSI)'!P940,IF(B910=4,'KELAS (REFERENSI)'!P955,""))))</f>
        <v/>
      </c>
      <c r="Q910" s="38" t="str">
        <f t="shared" si="4"/>
        <v>BPS Kota Jakarta Timur</v>
      </c>
      <c r="R910" s="38" t="str">
        <f t="shared" si="56"/>
        <v/>
      </c>
      <c r="S910" s="38" t="str">
        <f t="shared" ref="S910:T910" si="918">S909</f>
        <v>15 Juni sampai dengan 31 Agustus 2026</v>
      </c>
      <c r="T910" s="38" t="str">
        <f t="shared" si="918"/>
        <v>31 Agustus 2026</v>
      </c>
      <c r="U910" s="46"/>
      <c r="V910" s="46"/>
      <c r="W910" s="42"/>
      <c r="X910" s="42"/>
      <c r="Y910" s="42"/>
      <c r="Z910" s="42"/>
    </row>
    <row r="911" ht="15.75" customHeight="1">
      <c r="A911" s="36" t="s">
        <v>5973</v>
      </c>
      <c r="B911" s="43"/>
      <c r="C911" s="44"/>
      <c r="D911" s="47"/>
      <c r="E911" s="47"/>
      <c r="F911" s="39" t="str">
        <f t="shared" si="2"/>
        <v>PETUGAS.0910/SPK/SE/PPL/3172/2026</v>
      </c>
      <c r="G911" s="45"/>
      <c r="H911" s="39" t="str">
        <f>VLOOKUP(G911,'MITRA (REFERENSI)'!$A:$Z,16,FALSE)</f>
        <v>#N/A</v>
      </c>
      <c r="I911" s="39" t="str">
        <f>VLOOKUP(G911,'MITRA (REFERENSI)'!$A:$Z,25,FALSE)</f>
        <v>#N/A</v>
      </c>
      <c r="J911" s="38" t="str">
        <f>VLOOKUP(G911,'MITRA (REFERENSI)'!$A:$Z,26,FALSE)</f>
        <v>#N/A</v>
      </c>
      <c r="K911" s="38" t="str">
        <f>VLOOKUP(G911,'MITRA (REFERENSI)'!$A:$Z,15,FALSE)</f>
        <v>#N/A</v>
      </c>
      <c r="L911" s="38" t="str">
        <f>VLOOKUP(G911,'MITRA (REFERENSI)'!$A:$Z,15,FALSE)</f>
        <v>#N/A</v>
      </c>
      <c r="M911" s="38" t="str">
        <f>IF(B911=1,'KELAS (REFERENSI)'!M911,IF(B911=2,'KELAS (REFERENSI)'!M926,IF(B911=3,'KELAS (REFERENSI)'!M941,IF(B911=4,'KELAS (REFERENSI)'!M956,""))))</f>
        <v/>
      </c>
      <c r="N911" s="38" t="str">
        <f>IF(B911=1,'KELAS (REFERENSI)'!N911,IF(B911=2,'KELAS (REFERENSI)'!N926,IF(B911=3,'KELAS (REFERENSI)'!N941,IF(B911=4,'KELAS (REFERENSI)'!N956,""))))</f>
        <v/>
      </c>
      <c r="O911" s="38" t="str">
        <f>IF(B911=1,'KELAS (REFERENSI)'!O911,IF(B911=2,'KELAS (REFERENSI)'!O926,IF(B911=3,'KELAS (REFERENSI)'!O941,IF(B911=4,'KELAS (REFERENSI)'!O956,""))))</f>
        <v/>
      </c>
      <c r="P911" s="38" t="str">
        <f>IF(B911=1,'KELAS (REFERENSI)'!P911,IF(B911=2,'KELAS (REFERENSI)'!P926,IF(B911=3,'KELAS (REFERENSI)'!P941,IF(B911=4,'KELAS (REFERENSI)'!P956,""))))</f>
        <v/>
      </c>
      <c r="Q911" s="38" t="str">
        <f t="shared" si="4"/>
        <v>BPS Kota Jakarta Timur</v>
      </c>
      <c r="R911" s="38" t="str">
        <f t="shared" si="56"/>
        <v/>
      </c>
      <c r="S911" s="38" t="str">
        <f t="shared" ref="S911:T911" si="919">S910</f>
        <v>15 Juni sampai dengan 31 Agustus 2026</v>
      </c>
      <c r="T911" s="38" t="str">
        <f t="shared" si="919"/>
        <v>31 Agustus 2026</v>
      </c>
      <c r="U911" s="46"/>
      <c r="V911" s="46"/>
      <c r="W911" s="42"/>
      <c r="X911" s="42"/>
      <c r="Y911" s="42"/>
      <c r="Z911" s="42"/>
    </row>
    <row r="912" ht="15.75" customHeight="1">
      <c r="A912" s="36" t="s">
        <v>5974</v>
      </c>
      <c r="B912" s="43"/>
      <c r="C912" s="44"/>
      <c r="D912" s="47"/>
      <c r="E912" s="47"/>
      <c r="F912" s="39" t="str">
        <f t="shared" si="2"/>
        <v>PETUGAS.0911/SPK/SE/PPL/3172/2026</v>
      </c>
      <c r="G912" s="45"/>
      <c r="H912" s="39" t="str">
        <f>VLOOKUP(G912,'MITRA (REFERENSI)'!$A:$Z,16,FALSE)</f>
        <v>#N/A</v>
      </c>
      <c r="I912" s="39" t="str">
        <f>VLOOKUP(G912,'MITRA (REFERENSI)'!$A:$Z,25,FALSE)</f>
        <v>#N/A</v>
      </c>
      <c r="J912" s="38" t="str">
        <f>VLOOKUP(G912,'MITRA (REFERENSI)'!$A:$Z,26,FALSE)</f>
        <v>#N/A</v>
      </c>
      <c r="K912" s="38" t="str">
        <f>VLOOKUP(G912,'MITRA (REFERENSI)'!$A:$Z,15,FALSE)</f>
        <v>#N/A</v>
      </c>
      <c r="L912" s="38" t="str">
        <f>VLOOKUP(G912,'MITRA (REFERENSI)'!$A:$Z,15,FALSE)</f>
        <v>#N/A</v>
      </c>
      <c r="M912" s="38" t="str">
        <f>IF(B912=1,'KELAS (REFERENSI)'!M912,IF(B912=2,'KELAS (REFERENSI)'!M927,IF(B912=3,'KELAS (REFERENSI)'!M942,IF(B912=4,'KELAS (REFERENSI)'!M957,""))))</f>
        <v/>
      </c>
      <c r="N912" s="38" t="str">
        <f>IF(B912=1,'KELAS (REFERENSI)'!N912,IF(B912=2,'KELAS (REFERENSI)'!N927,IF(B912=3,'KELAS (REFERENSI)'!N942,IF(B912=4,'KELAS (REFERENSI)'!N957,""))))</f>
        <v/>
      </c>
      <c r="O912" s="38" t="str">
        <f>IF(B912=1,'KELAS (REFERENSI)'!O912,IF(B912=2,'KELAS (REFERENSI)'!O927,IF(B912=3,'KELAS (REFERENSI)'!O942,IF(B912=4,'KELAS (REFERENSI)'!O957,""))))</f>
        <v/>
      </c>
      <c r="P912" s="38" t="str">
        <f>IF(B912=1,'KELAS (REFERENSI)'!P912,IF(B912=2,'KELAS (REFERENSI)'!P927,IF(B912=3,'KELAS (REFERENSI)'!P942,IF(B912=4,'KELAS (REFERENSI)'!P957,""))))</f>
        <v/>
      </c>
      <c r="Q912" s="38" t="str">
        <f t="shared" si="4"/>
        <v>BPS Kota Jakarta Timur</v>
      </c>
      <c r="R912" s="38" t="str">
        <f t="shared" si="56"/>
        <v/>
      </c>
      <c r="S912" s="38" t="str">
        <f t="shared" ref="S912:T912" si="920">S911</f>
        <v>15 Juni sampai dengan 31 Agustus 2026</v>
      </c>
      <c r="T912" s="38" t="str">
        <f t="shared" si="920"/>
        <v>31 Agustus 2026</v>
      </c>
      <c r="U912" s="46"/>
      <c r="V912" s="46"/>
      <c r="W912" s="42"/>
      <c r="X912" s="42"/>
      <c r="Y912" s="42"/>
      <c r="Z912" s="42"/>
    </row>
    <row r="913" ht="15.75" customHeight="1">
      <c r="A913" s="36" t="s">
        <v>5975</v>
      </c>
      <c r="B913" s="43"/>
      <c r="C913" s="44"/>
      <c r="D913" s="47"/>
      <c r="E913" s="47"/>
      <c r="F913" s="39" t="str">
        <f t="shared" si="2"/>
        <v>PETUGAS.0912/SPK/SE/PPL/3172/2026</v>
      </c>
      <c r="G913" s="45"/>
      <c r="H913" s="39" t="str">
        <f>VLOOKUP(G913,'MITRA (REFERENSI)'!$A:$Z,16,FALSE)</f>
        <v>#N/A</v>
      </c>
      <c r="I913" s="39" t="str">
        <f>VLOOKUP(G913,'MITRA (REFERENSI)'!$A:$Z,25,FALSE)</f>
        <v>#N/A</v>
      </c>
      <c r="J913" s="38" t="str">
        <f>VLOOKUP(G913,'MITRA (REFERENSI)'!$A:$Z,26,FALSE)</f>
        <v>#N/A</v>
      </c>
      <c r="K913" s="38" t="str">
        <f>VLOOKUP(G913,'MITRA (REFERENSI)'!$A:$Z,15,FALSE)</f>
        <v>#N/A</v>
      </c>
      <c r="L913" s="38" t="str">
        <f>VLOOKUP(G913,'MITRA (REFERENSI)'!$A:$Z,15,FALSE)</f>
        <v>#N/A</v>
      </c>
      <c r="M913" s="38" t="str">
        <f>IF(B913=1,'KELAS (REFERENSI)'!M913,IF(B913=2,'KELAS (REFERENSI)'!M928,IF(B913=3,'KELAS (REFERENSI)'!M943,IF(B913=4,'KELAS (REFERENSI)'!M958,""))))</f>
        <v/>
      </c>
      <c r="N913" s="38" t="str">
        <f>IF(B913=1,'KELAS (REFERENSI)'!N913,IF(B913=2,'KELAS (REFERENSI)'!N928,IF(B913=3,'KELAS (REFERENSI)'!N943,IF(B913=4,'KELAS (REFERENSI)'!N958,""))))</f>
        <v/>
      </c>
      <c r="O913" s="38" t="str">
        <f>IF(B913=1,'KELAS (REFERENSI)'!O913,IF(B913=2,'KELAS (REFERENSI)'!O928,IF(B913=3,'KELAS (REFERENSI)'!O943,IF(B913=4,'KELAS (REFERENSI)'!O958,""))))</f>
        <v/>
      </c>
      <c r="P913" s="38" t="str">
        <f>IF(B913=1,'KELAS (REFERENSI)'!P913,IF(B913=2,'KELAS (REFERENSI)'!P928,IF(B913=3,'KELAS (REFERENSI)'!P943,IF(B913=4,'KELAS (REFERENSI)'!P958,""))))</f>
        <v/>
      </c>
      <c r="Q913" s="38" t="str">
        <f t="shared" si="4"/>
        <v>BPS Kota Jakarta Timur</v>
      </c>
      <c r="R913" s="38" t="str">
        <f t="shared" si="56"/>
        <v/>
      </c>
      <c r="S913" s="38" t="str">
        <f t="shared" ref="S913:T913" si="921">S912</f>
        <v>15 Juni sampai dengan 31 Agustus 2026</v>
      </c>
      <c r="T913" s="38" t="str">
        <f t="shared" si="921"/>
        <v>31 Agustus 2026</v>
      </c>
      <c r="U913" s="46"/>
      <c r="V913" s="46"/>
      <c r="W913" s="42"/>
      <c r="X913" s="42"/>
      <c r="Y913" s="42"/>
      <c r="Z913" s="42"/>
    </row>
    <row r="914" ht="15.75" customHeight="1">
      <c r="A914" s="36" t="s">
        <v>5976</v>
      </c>
      <c r="B914" s="43"/>
      <c r="C914" s="44"/>
      <c r="D914" s="47"/>
      <c r="E914" s="47"/>
      <c r="F914" s="39" t="str">
        <f t="shared" si="2"/>
        <v>PETUGAS.0913/SPK/SE/PPL/3172/2026</v>
      </c>
      <c r="G914" s="45"/>
      <c r="H914" s="39" t="str">
        <f>VLOOKUP(G914,'MITRA (REFERENSI)'!$A:$Z,16,FALSE)</f>
        <v>#N/A</v>
      </c>
      <c r="I914" s="39" t="str">
        <f>VLOOKUP(G914,'MITRA (REFERENSI)'!$A:$Z,25,FALSE)</f>
        <v>#N/A</v>
      </c>
      <c r="J914" s="38" t="str">
        <f>VLOOKUP(G914,'MITRA (REFERENSI)'!$A:$Z,26,FALSE)</f>
        <v>#N/A</v>
      </c>
      <c r="K914" s="38" t="str">
        <f>VLOOKUP(G914,'MITRA (REFERENSI)'!$A:$Z,15,FALSE)</f>
        <v>#N/A</v>
      </c>
      <c r="L914" s="38" t="str">
        <f>VLOOKUP(G914,'MITRA (REFERENSI)'!$A:$Z,15,FALSE)</f>
        <v>#N/A</v>
      </c>
      <c r="M914" s="38" t="str">
        <f>IF(B914=1,'KELAS (REFERENSI)'!M914,IF(B914=2,'KELAS (REFERENSI)'!M929,IF(B914=3,'KELAS (REFERENSI)'!M944,IF(B914=4,'KELAS (REFERENSI)'!M959,""))))</f>
        <v/>
      </c>
      <c r="N914" s="38" t="str">
        <f>IF(B914=1,'KELAS (REFERENSI)'!N914,IF(B914=2,'KELAS (REFERENSI)'!N929,IF(B914=3,'KELAS (REFERENSI)'!N944,IF(B914=4,'KELAS (REFERENSI)'!N959,""))))</f>
        <v/>
      </c>
      <c r="O914" s="38" t="str">
        <f>IF(B914=1,'KELAS (REFERENSI)'!O914,IF(B914=2,'KELAS (REFERENSI)'!O929,IF(B914=3,'KELAS (REFERENSI)'!O944,IF(B914=4,'KELAS (REFERENSI)'!O959,""))))</f>
        <v/>
      </c>
      <c r="P914" s="38" t="str">
        <f>IF(B914=1,'KELAS (REFERENSI)'!P914,IF(B914=2,'KELAS (REFERENSI)'!P929,IF(B914=3,'KELAS (REFERENSI)'!P944,IF(B914=4,'KELAS (REFERENSI)'!P959,""))))</f>
        <v/>
      </c>
      <c r="Q914" s="38" t="str">
        <f t="shared" si="4"/>
        <v>BPS Kota Jakarta Timur</v>
      </c>
      <c r="R914" s="38" t="str">
        <f t="shared" si="56"/>
        <v/>
      </c>
      <c r="S914" s="38" t="str">
        <f t="shared" ref="S914:T914" si="922">S913</f>
        <v>15 Juni sampai dengan 31 Agustus 2026</v>
      </c>
      <c r="T914" s="38" t="str">
        <f t="shared" si="922"/>
        <v>31 Agustus 2026</v>
      </c>
      <c r="U914" s="46"/>
      <c r="V914" s="46"/>
      <c r="W914" s="42"/>
      <c r="X914" s="42"/>
      <c r="Y914" s="42"/>
      <c r="Z914" s="42"/>
    </row>
    <row r="915" ht="15.75" customHeight="1">
      <c r="A915" s="36" t="s">
        <v>5977</v>
      </c>
      <c r="B915" s="43"/>
      <c r="C915" s="44"/>
      <c r="D915" s="47"/>
      <c r="E915" s="47"/>
      <c r="F915" s="39" t="str">
        <f t="shared" si="2"/>
        <v>PETUGAS.0914/SPK/SE/PPL/3172/2026</v>
      </c>
      <c r="G915" s="45"/>
      <c r="H915" s="39" t="str">
        <f>VLOOKUP(G915,'MITRA (REFERENSI)'!$A:$Z,16,FALSE)</f>
        <v>#N/A</v>
      </c>
      <c r="I915" s="39" t="str">
        <f>VLOOKUP(G915,'MITRA (REFERENSI)'!$A:$Z,25,FALSE)</f>
        <v>#N/A</v>
      </c>
      <c r="J915" s="38" t="str">
        <f>VLOOKUP(G915,'MITRA (REFERENSI)'!$A:$Z,26,FALSE)</f>
        <v>#N/A</v>
      </c>
      <c r="K915" s="38" t="str">
        <f>VLOOKUP(G915,'MITRA (REFERENSI)'!$A:$Z,15,FALSE)</f>
        <v>#N/A</v>
      </c>
      <c r="L915" s="38" t="str">
        <f>VLOOKUP(G915,'MITRA (REFERENSI)'!$A:$Z,15,FALSE)</f>
        <v>#N/A</v>
      </c>
      <c r="M915" s="38" t="str">
        <f>IF(B915=1,'KELAS (REFERENSI)'!M915,IF(B915=2,'KELAS (REFERENSI)'!M930,IF(B915=3,'KELAS (REFERENSI)'!M945,IF(B915=4,'KELAS (REFERENSI)'!M960,""))))</f>
        <v/>
      </c>
      <c r="N915" s="38" t="str">
        <f>IF(B915=1,'KELAS (REFERENSI)'!N915,IF(B915=2,'KELAS (REFERENSI)'!N930,IF(B915=3,'KELAS (REFERENSI)'!N945,IF(B915=4,'KELAS (REFERENSI)'!N960,""))))</f>
        <v/>
      </c>
      <c r="O915" s="38" t="str">
        <f>IF(B915=1,'KELAS (REFERENSI)'!O915,IF(B915=2,'KELAS (REFERENSI)'!O930,IF(B915=3,'KELAS (REFERENSI)'!O945,IF(B915=4,'KELAS (REFERENSI)'!O960,""))))</f>
        <v/>
      </c>
      <c r="P915" s="38" t="str">
        <f>IF(B915=1,'KELAS (REFERENSI)'!P915,IF(B915=2,'KELAS (REFERENSI)'!P930,IF(B915=3,'KELAS (REFERENSI)'!P945,IF(B915=4,'KELAS (REFERENSI)'!P960,""))))</f>
        <v/>
      </c>
      <c r="Q915" s="38" t="str">
        <f t="shared" si="4"/>
        <v>BPS Kota Jakarta Timur</v>
      </c>
      <c r="R915" s="38" t="str">
        <f t="shared" si="56"/>
        <v/>
      </c>
      <c r="S915" s="38" t="str">
        <f t="shared" ref="S915:T915" si="923">S914</f>
        <v>15 Juni sampai dengan 31 Agustus 2026</v>
      </c>
      <c r="T915" s="38" t="str">
        <f t="shared" si="923"/>
        <v>31 Agustus 2026</v>
      </c>
      <c r="U915" s="46"/>
      <c r="V915" s="46"/>
      <c r="W915" s="42"/>
      <c r="X915" s="42"/>
      <c r="Y915" s="42"/>
      <c r="Z915" s="42"/>
    </row>
    <row r="916" ht="15.75" customHeight="1">
      <c r="A916" s="36" t="s">
        <v>5978</v>
      </c>
      <c r="B916" s="43"/>
      <c r="C916" s="44"/>
      <c r="D916" s="47"/>
      <c r="E916" s="47"/>
      <c r="F916" s="39" t="str">
        <f t="shared" si="2"/>
        <v>PETUGAS.0915/SPK/SE/PPL/3172/2026</v>
      </c>
      <c r="G916" s="45"/>
      <c r="H916" s="39" t="str">
        <f>VLOOKUP(G916,'MITRA (REFERENSI)'!$A:$Z,16,FALSE)</f>
        <v>#N/A</v>
      </c>
      <c r="I916" s="39" t="str">
        <f>VLOOKUP(G916,'MITRA (REFERENSI)'!$A:$Z,25,FALSE)</f>
        <v>#N/A</v>
      </c>
      <c r="J916" s="38" t="str">
        <f>VLOOKUP(G916,'MITRA (REFERENSI)'!$A:$Z,26,FALSE)</f>
        <v>#N/A</v>
      </c>
      <c r="K916" s="38" t="str">
        <f>VLOOKUP(G916,'MITRA (REFERENSI)'!$A:$Z,15,FALSE)</f>
        <v>#N/A</v>
      </c>
      <c r="L916" s="38" t="str">
        <f>VLOOKUP(G916,'MITRA (REFERENSI)'!$A:$Z,15,FALSE)</f>
        <v>#N/A</v>
      </c>
      <c r="M916" s="38" t="str">
        <f>IF(B916=1,'KELAS (REFERENSI)'!M916,IF(B916=2,'KELAS (REFERENSI)'!M931,IF(B916=3,'KELAS (REFERENSI)'!M946,IF(B916=4,'KELAS (REFERENSI)'!M961,""))))</f>
        <v/>
      </c>
      <c r="N916" s="38" t="str">
        <f>IF(B916=1,'KELAS (REFERENSI)'!N916,IF(B916=2,'KELAS (REFERENSI)'!N931,IF(B916=3,'KELAS (REFERENSI)'!N946,IF(B916=4,'KELAS (REFERENSI)'!N961,""))))</f>
        <v/>
      </c>
      <c r="O916" s="38" t="str">
        <f>IF(B916=1,'KELAS (REFERENSI)'!O916,IF(B916=2,'KELAS (REFERENSI)'!O931,IF(B916=3,'KELAS (REFERENSI)'!O946,IF(B916=4,'KELAS (REFERENSI)'!O961,""))))</f>
        <v/>
      </c>
      <c r="P916" s="38" t="str">
        <f>IF(B916=1,'KELAS (REFERENSI)'!P916,IF(B916=2,'KELAS (REFERENSI)'!P931,IF(B916=3,'KELAS (REFERENSI)'!P946,IF(B916=4,'KELAS (REFERENSI)'!P961,""))))</f>
        <v/>
      </c>
      <c r="Q916" s="38" t="str">
        <f t="shared" si="4"/>
        <v>BPS Kota Jakarta Timur</v>
      </c>
      <c r="R916" s="38" t="str">
        <f t="shared" si="56"/>
        <v/>
      </c>
      <c r="S916" s="38" t="str">
        <f t="shared" ref="S916:T916" si="924">S915</f>
        <v>15 Juni sampai dengan 31 Agustus 2026</v>
      </c>
      <c r="T916" s="38" t="str">
        <f t="shared" si="924"/>
        <v>31 Agustus 2026</v>
      </c>
      <c r="U916" s="46"/>
      <c r="V916" s="46"/>
      <c r="W916" s="42"/>
      <c r="X916" s="42"/>
      <c r="Y916" s="42"/>
      <c r="Z916" s="42"/>
    </row>
    <row r="917" ht="15.75" customHeight="1">
      <c r="A917" s="36" t="s">
        <v>5979</v>
      </c>
      <c r="B917" s="43"/>
      <c r="C917" s="44"/>
      <c r="D917" s="47"/>
      <c r="E917" s="47"/>
      <c r="F917" s="39" t="str">
        <f t="shared" si="2"/>
        <v>PETUGAS.0916/SPK/SE/PPL/3172/2026</v>
      </c>
      <c r="G917" s="45"/>
      <c r="H917" s="39" t="str">
        <f>VLOOKUP(G917,'MITRA (REFERENSI)'!$A:$Z,16,FALSE)</f>
        <v>#N/A</v>
      </c>
      <c r="I917" s="39" t="str">
        <f>VLOOKUP(G917,'MITRA (REFERENSI)'!$A:$Z,25,FALSE)</f>
        <v>#N/A</v>
      </c>
      <c r="J917" s="38" t="str">
        <f>VLOOKUP(G917,'MITRA (REFERENSI)'!$A:$Z,26,FALSE)</f>
        <v>#N/A</v>
      </c>
      <c r="K917" s="38" t="str">
        <f>VLOOKUP(G917,'MITRA (REFERENSI)'!$A:$Z,15,FALSE)</f>
        <v>#N/A</v>
      </c>
      <c r="L917" s="38" t="str">
        <f>VLOOKUP(G917,'MITRA (REFERENSI)'!$A:$Z,15,FALSE)</f>
        <v>#N/A</v>
      </c>
      <c r="M917" s="38" t="str">
        <f>IF(B917=1,'KELAS (REFERENSI)'!M917,IF(B917=2,'KELAS (REFERENSI)'!M932,IF(B917=3,'KELAS (REFERENSI)'!M947,IF(B917=4,'KELAS (REFERENSI)'!M962,""))))</f>
        <v/>
      </c>
      <c r="N917" s="38" t="str">
        <f>IF(B917=1,'KELAS (REFERENSI)'!N917,IF(B917=2,'KELAS (REFERENSI)'!N932,IF(B917=3,'KELAS (REFERENSI)'!N947,IF(B917=4,'KELAS (REFERENSI)'!N962,""))))</f>
        <v/>
      </c>
      <c r="O917" s="38" t="str">
        <f>IF(B917=1,'KELAS (REFERENSI)'!O917,IF(B917=2,'KELAS (REFERENSI)'!O932,IF(B917=3,'KELAS (REFERENSI)'!O947,IF(B917=4,'KELAS (REFERENSI)'!O962,""))))</f>
        <v/>
      </c>
      <c r="P917" s="38" t="str">
        <f>IF(B917=1,'KELAS (REFERENSI)'!P917,IF(B917=2,'KELAS (REFERENSI)'!P932,IF(B917=3,'KELAS (REFERENSI)'!P947,IF(B917=4,'KELAS (REFERENSI)'!P962,""))))</f>
        <v/>
      </c>
      <c r="Q917" s="38" t="str">
        <f t="shared" si="4"/>
        <v>BPS Kota Jakarta Timur</v>
      </c>
      <c r="R917" s="38" t="str">
        <f t="shared" si="56"/>
        <v/>
      </c>
      <c r="S917" s="38" t="str">
        <f t="shared" ref="S917:T917" si="925">S916</f>
        <v>15 Juni sampai dengan 31 Agustus 2026</v>
      </c>
      <c r="T917" s="38" t="str">
        <f t="shared" si="925"/>
        <v>31 Agustus 2026</v>
      </c>
      <c r="U917" s="46"/>
      <c r="V917" s="46"/>
      <c r="W917" s="42"/>
      <c r="X917" s="42"/>
      <c r="Y917" s="42"/>
      <c r="Z917" s="42"/>
    </row>
    <row r="918" ht="15.75" customHeight="1">
      <c r="A918" s="36" t="s">
        <v>5980</v>
      </c>
      <c r="B918" s="43"/>
      <c r="C918" s="44"/>
      <c r="D918" s="47"/>
      <c r="E918" s="47"/>
      <c r="F918" s="39" t="str">
        <f t="shared" si="2"/>
        <v>PETUGAS.0917/SPK/SE/PPL/3172/2026</v>
      </c>
      <c r="G918" s="45"/>
      <c r="H918" s="39" t="str">
        <f>VLOOKUP(G918,'MITRA (REFERENSI)'!$A:$Z,16,FALSE)</f>
        <v>#N/A</v>
      </c>
      <c r="I918" s="39" t="str">
        <f>VLOOKUP(G918,'MITRA (REFERENSI)'!$A:$Z,25,FALSE)</f>
        <v>#N/A</v>
      </c>
      <c r="J918" s="38" t="str">
        <f>VLOOKUP(G918,'MITRA (REFERENSI)'!$A:$Z,26,FALSE)</f>
        <v>#N/A</v>
      </c>
      <c r="K918" s="38" t="str">
        <f>VLOOKUP(G918,'MITRA (REFERENSI)'!$A:$Z,15,FALSE)</f>
        <v>#N/A</v>
      </c>
      <c r="L918" s="38" t="str">
        <f>VLOOKUP(G918,'MITRA (REFERENSI)'!$A:$Z,15,FALSE)</f>
        <v>#N/A</v>
      </c>
      <c r="M918" s="38" t="str">
        <f>IF(B918=1,'KELAS (REFERENSI)'!M918,IF(B918=2,'KELAS (REFERENSI)'!M933,IF(B918=3,'KELAS (REFERENSI)'!M948,IF(B918=4,'KELAS (REFERENSI)'!M963,""))))</f>
        <v/>
      </c>
      <c r="N918" s="38" t="str">
        <f>IF(B918=1,'KELAS (REFERENSI)'!N918,IF(B918=2,'KELAS (REFERENSI)'!N933,IF(B918=3,'KELAS (REFERENSI)'!N948,IF(B918=4,'KELAS (REFERENSI)'!N963,""))))</f>
        <v/>
      </c>
      <c r="O918" s="38" t="str">
        <f>IF(B918=1,'KELAS (REFERENSI)'!O918,IF(B918=2,'KELAS (REFERENSI)'!O933,IF(B918=3,'KELAS (REFERENSI)'!O948,IF(B918=4,'KELAS (REFERENSI)'!O963,""))))</f>
        <v/>
      </c>
      <c r="P918" s="38" t="str">
        <f>IF(B918=1,'KELAS (REFERENSI)'!P918,IF(B918=2,'KELAS (REFERENSI)'!P933,IF(B918=3,'KELAS (REFERENSI)'!P948,IF(B918=4,'KELAS (REFERENSI)'!P963,""))))</f>
        <v/>
      </c>
      <c r="Q918" s="38" t="str">
        <f t="shared" si="4"/>
        <v>BPS Kota Jakarta Timur</v>
      </c>
      <c r="R918" s="38" t="str">
        <f t="shared" si="56"/>
        <v/>
      </c>
      <c r="S918" s="38" t="str">
        <f t="shared" ref="S918:T918" si="926">S917</f>
        <v>15 Juni sampai dengan 31 Agustus 2026</v>
      </c>
      <c r="T918" s="38" t="str">
        <f t="shared" si="926"/>
        <v>31 Agustus 2026</v>
      </c>
      <c r="U918" s="46"/>
      <c r="V918" s="46"/>
      <c r="W918" s="42"/>
      <c r="X918" s="42"/>
      <c r="Y918" s="42"/>
      <c r="Z918" s="42"/>
    </row>
    <row r="919" ht="15.75" customHeight="1">
      <c r="A919" s="36" t="s">
        <v>5981</v>
      </c>
      <c r="B919" s="43"/>
      <c r="C919" s="44"/>
      <c r="D919" s="47"/>
      <c r="E919" s="47"/>
      <c r="F919" s="39" t="str">
        <f t="shared" si="2"/>
        <v>PETUGAS.0918/SPK/SE/PPL/3172/2026</v>
      </c>
      <c r="G919" s="45"/>
      <c r="H919" s="39" t="str">
        <f>VLOOKUP(G919,'MITRA (REFERENSI)'!$A:$Z,16,FALSE)</f>
        <v>#N/A</v>
      </c>
      <c r="I919" s="39" t="str">
        <f>VLOOKUP(G919,'MITRA (REFERENSI)'!$A:$Z,25,FALSE)</f>
        <v>#N/A</v>
      </c>
      <c r="J919" s="38" t="str">
        <f>VLOOKUP(G919,'MITRA (REFERENSI)'!$A:$Z,26,FALSE)</f>
        <v>#N/A</v>
      </c>
      <c r="K919" s="38" t="str">
        <f>VLOOKUP(G919,'MITRA (REFERENSI)'!$A:$Z,15,FALSE)</f>
        <v>#N/A</v>
      </c>
      <c r="L919" s="38" t="str">
        <f>VLOOKUP(G919,'MITRA (REFERENSI)'!$A:$Z,15,FALSE)</f>
        <v>#N/A</v>
      </c>
      <c r="M919" s="38" t="str">
        <f>IF(B919=1,'KELAS (REFERENSI)'!M919,IF(B919=2,'KELAS (REFERENSI)'!M934,IF(B919=3,'KELAS (REFERENSI)'!M949,IF(B919=4,'KELAS (REFERENSI)'!M964,""))))</f>
        <v/>
      </c>
      <c r="N919" s="38" t="str">
        <f>IF(B919=1,'KELAS (REFERENSI)'!N919,IF(B919=2,'KELAS (REFERENSI)'!N934,IF(B919=3,'KELAS (REFERENSI)'!N949,IF(B919=4,'KELAS (REFERENSI)'!N964,""))))</f>
        <v/>
      </c>
      <c r="O919" s="38" t="str">
        <f>IF(B919=1,'KELAS (REFERENSI)'!O919,IF(B919=2,'KELAS (REFERENSI)'!O934,IF(B919=3,'KELAS (REFERENSI)'!O949,IF(B919=4,'KELAS (REFERENSI)'!O964,""))))</f>
        <v/>
      </c>
      <c r="P919" s="38" t="str">
        <f>IF(B919=1,'KELAS (REFERENSI)'!P919,IF(B919=2,'KELAS (REFERENSI)'!P934,IF(B919=3,'KELAS (REFERENSI)'!P949,IF(B919=4,'KELAS (REFERENSI)'!P964,""))))</f>
        <v/>
      </c>
      <c r="Q919" s="38" t="str">
        <f t="shared" si="4"/>
        <v>BPS Kota Jakarta Timur</v>
      </c>
      <c r="R919" s="38" t="str">
        <f t="shared" si="56"/>
        <v/>
      </c>
      <c r="S919" s="38" t="str">
        <f t="shared" ref="S919:T919" si="927">S918</f>
        <v>15 Juni sampai dengan 31 Agustus 2026</v>
      </c>
      <c r="T919" s="38" t="str">
        <f t="shared" si="927"/>
        <v>31 Agustus 2026</v>
      </c>
      <c r="U919" s="46"/>
      <c r="V919" s="46"/>
      <c r="W919" s="42"/>
      <c r="X919" s="42"/>
      <c r="Y919" s="42"/>
      <c r="Z919" s="42"/>
    </row>
    <row r="920" ht="15.75" customHeight="1">
      <c r="A920" s="36" t="s">
        <v>5982</v>
      </c>
      <c r="B920" s="43"/>
      <c r="C920" s="44"/>
      <c r="D920" s="47"/>
      <c r="E920" s="47"/>
      <c r="F920" s="39" t="str">
        <f t="shared" si="2"/>
        <v>PETUGAS.0919/SPK/SE/PPL/3172/2026</v>
      </c>
      <c r="G920" s="45"/>
      <c r="H920" s="39" t="str">
        <f>VLOOKUP(G920,'MITRA (REFERENSI)'!$A:$Z,16,FALSE)</f>
        <v>#N/A</v>
      </c>
      <c r="I920" s="39" t="str">
        <f>VLOOKUP(G920,'MITRA (REFERENSI)'!$A:$Z,25,FALSE)</f>
        <v>#N/A</v>
      </c>
      <c r="J920" s="38" t="str">
        <f>VLOOKUP(G920,'MITRA (REFERENSI)'!$A:$Z,26,FALSE)</f>
        <v>#N/A</v>
      </c>
      <c r="K920" s="38" t="str">
        <f>VLOOKUP(G920,'MITRA (REFERENSI)'!$A:$Z,15,FALSE)</f>
        <v>#N/A</v>
      </c>
      <c r="L920" s="38" t="str">
        <f>VLOOKUP(G920,'MITRA (REFERENSI)'!$A:$Z,15,FALSE)</f>
        <v>#N/A</v>
      </c>
      <c r="M920" s="38" t="str">
        <f>IF(B920=1,'KELAS (REFERENSI)'!M920,IF(B920=2,'KELAS (REFERENSI)'!M935,IF(B920=3,'KELAS (REFERENSI)'!M950,IF(B920=4,'KELAS (REFERENSI)'!M965,""))))</f>
        <v/>
      </c>
      <c r="N920" s="38" t="str">
        <f>IF(B920=1,'KELAS (REFERENSI)'!N920,IF(B920=2,'KELAS (REFERENSI)'!N935,IF(B920=3,'KELAS (REFERENSI)'!N950,IF(B920=4,'KELAS (REFERENSI)'!N965,""))))</f>
        <v/>
      </c>
      <c r="O920" s="38" t="str">
        <f>IF(B920=1,'KELAS (REFERENSI)'!O920,IF(B920=2,'KELAS (REFERENSI)'!O935,IF(B920=3,'KELAS (REFERENSI)'!O950,IF(B920=4,'KELAS (REFERENSI)'!O965,""))))</f>
        <v/>
      </c>
      <c r="P920" s="38" t="str">
        <f>IF(B920=1,'KELAS (REFERENSI)'!P920,IF(B920=2,'KELAS (REFERENSI)'!P935,IF(B920=3,'KELAS (REFERENSI)'!P950,IF(B920=4,'KELAS (REFERENSI)'!P965,""))))</f>
        <v/>
      </c>
      <c r="Q920" s="38" t="str">
        <f t="shared" si="4"/>
        <v>BPS Kota Jakarta Timur</v>
      </c>
      <c r="R920" s="38" t="str">
        <f t="shared" si="56"/>
        <v/>
      </c>
      <c r="S920" s="38" t="str">
        <f t="shared" ref="S920:T920" si="928">S919</f>
        <v>15 Juni sampai dengan 31 Agustus 2026</v>
      </c>
      <c r="T920" s="38" t="str">
        <f t="shared" si="928"/>
        <v>31 Agustus 2026</v>
      </c>
      <c r="U920" s="46"/>
      <c r="V920" s="46"/>
      <c r="W920" s="42"/>
      <c r="X920" s="42"/>
      <c r="Y920" s="42"/>
      <c r="Z920" s="42"/>
    </row>
    <row r="921" ht="15.75" customHeight="1">
      <c r="A921" s="36" t="s">
        <v>5983</v>
      </c>
      <c r="B921" s="43"/>
      <c r="C921" s="44"/>
      <c r="D921" s="47"/>
      <c r="E921" s="47"/>
      <c r="F921" s="39" t="str">
        <f t="shared" si="2"/>
        <v>PETUGAS.0920/SPK/SE/PPL/3172/2026</v>
      </c>
      <c r="G921" s="45"/>
      <c r="H921" s="39" t="str">
        <f>VLOOKUP(G921,'MITRA (REFERENSI)'!$A:$Z,16,FALSE)</f>
        <v>#N/A</v>
      </c>
      <c r="I921" s="39" t="str">
        <f>VLOOKUP(G921,'MITRA (REFERENSI)'!$A:$Z,25,FALSE)</f>
        <v>#N/A</v>
      </c>
      <c r="J921" s="38" t="str">
        <f>VLOOKUP(G921,'MITRA (REFERENSI)'!$A:$Z,26,FALSE)</f>
        <v>#N/A</v>
      </c>
      <c r="K921" s="38" t="str">
        <f>VLOOKUP(G921,'MITRA (REFERENSI)'!$A:$Z,15,FALSE)</f>
        <v>#N/A</v>
      </c>
      <c r="L921" s="38" t="str">
        <f>VLOOKUP(G921,'MITRA (REFERENSI)'!$A:$Z,15,FALSE)</f>
        <v>#N/A</v>
      </c>
      <c r="M921" s="38" t="str">
        <f>IF(B921=1,'KELAS (REFERENSI)'!M921,IF(B921=2,'KELAS (REFERENSI)'!M936,IF(B921=3,'KELAS (REFERENSI)'!M951,IF(B921=4,'KELAS (REFERENSI)'!M966,""))))</f>
        <v/>
      </c>
      <c r="N921" s="38" t="str">
        <f>IF(B921=1,'KELAS (REFERENSI)'!N921,IF(B921=2,'KELAS (REFERENSI)'!N936,IF(B921=3,'KELAS (REFERENSI)'!N951,IF(B921=4,'KELAS (REFERENSI)'!N966,""))))</f>
        <v/>
      </c>
      <c r="O921" s="38" t="str">
        <f>IF(B921=1,'KELAS (REFERENSI)'!O921,IF(B921=2,'KELAS (REFERENSI)'!O936,IF(B921=3,'KELAS (REFERENSI)'!O951,IF(B921=4,'KELAS (REFERENSI)'!O966,""))))</f>
        <v/>
      </c>
      <c r="P921" s="38" t="str">
        <f>IF(B921=1,'KELAS (REFERENSI)'!P921,IF(B921=2,'KELAS (REFERENSI)'!P936,IF(B921=3,'KELAS (REFERENSI)'!P951,IF(B921=4,'KELAS (REFERENSI)'!P966,""))))</f>
        <v/>
      </c>
      <c r="Q921" s="38" t="str">
        <f t="shared" si="4"/>
        <v>BPS Kota Jakarta Timur</v>
      </c>
      <c r="R921" s="38" t="str">
        <f t="shared" si="56"/>
        <v/>
      </c>
      <c r="S921" s="38" t="str">
        <f t="shared" ref="S921:T921" si="929">S920</f>
        <v>15 Juni sampai dengan 31 Agustus 2026</v>
      </c>
      <c r="T921" s="38" t="str">
        <f t="shared" si="929"/>
        <v>31 Agustus 2026</v>
      </c>
      <c r="U921" s="46"/>
      <c r="V921" s="46"/>
      <c r="W921" s="42"/>
      <c r="X921" s="42"/>
      <c r="Y921" s="42"/>
      <c r="Z921" s="42"/>
    </row>
    <row r="922" ht="15.75" customHeight="1">
      <c r="A922" s="36" t="s">
        <v>5984</v>
      </c>
      <c r="B922" s="43"/>
      <c r="C922" s="44"/>
      <c r="D922" s="47"/>
      <c r="E922" s="47"/>
      <c r="F922" s="39" t="str">
        <f t="shared" si="2"/>
        <v>PETUGAS.0921/SPK/SE/PPL/3172/2026</v>
      </c>
      <c r="G922" s="45"/>
      <c r="H922" s="39" t="str">
        <f>VLOOKUP(G922,'MITRA (REFERENSI)'!$A:$Z,16,FALSE)</f>
        <v>#N/A</v>
      </c>
      <c r="I922" s="39" t="str">
        <f>VLOOKUP(G922,'MITRA (REFERENSI)'!$A:$Z,25,FALSE)</f>
        <v>#N/A</v>
      </c>
      <c r="J922" s="38" t="str">
        <f>VLOOKUP(G922,'MITRA (REFERENSI)'!$A:$Z,26,FALSE)</f>
        <v>#N/A</v>
      </c>
      <c r="K922" s="38" t="str">
        <f>VLOOKUP(G922,'MITRA (REFERENSI)'!$A:$Z,15,FALSE)</f>
        <v>#N/A</v>
      </c>
      <c r="L922" s="38" t="str">
        <f>VLOOKUP(G922,'MITRA (REFERENSI)'!$A:$Z,15,FALSE)</f>
        <v>#N/A</v>
      </c>
      <c r="M922" s="38" t="str">
        <f>IF(B922=1,'KELAS (REFERENSI)'!M922,IF(B922=2,'KELAS (REFERENSI)'!M937,IF(B922=3,'KELAS (REFERENSI)'!M952,IF(B922=4,'KELAS (REFERENSI)'!M967,""))))</f>
        <v/>
      </c>
      <c r="N922" s="38" t="str">
        <f>IF(B922=1,'KELAS (REFERENSI)'!N922,IF(B922=2,'KELAS (REFERENSI)'!N937,IF(B922=3,'KELAS (REFERENSI)'!N952,IF(B922=4,'KELAS (REFERENSI)'!N967,""))))</f>
        <v/>
      </c>
      <c r="O922" s="38" t="str">
        <f>IF(B922=1,'KELAS (REFERENSI)'!O922,IF(B922=2,'KELAS (REFERENSI)'!O937,IF(B922=3,'KELAS (REFERENSI)'!O952,IF(B922=4,'KELAS (REFERENSI)'!O967,""))))</f>
        <v/>
      </c>
      <c r="P922" s="38" t="str">
        <f>IF(B922=1,'KELAS (REFERENSI)'!P922,IF(B922=2,'KELAS (REFERENSI)'!P937,IF(B922=3,'KELAS (REFERENSI)'!P952,IF(B922=4,'KELAS (REFERENSI)'!P967,""))))</f>
        <v/>
      </c>
      <c r="Q922" s="38" t="str">
        <f t="shared" si="4"/>
        <v>BPS Kota Jakarta Timur</v>
      </c>
      <c r="R922" s="38" t="str">
        <f t="shared" si="56"/>
        <v/>
      </c>
      <c r="S922" s="38" t="str">
        <f t="shared" ref="S922:T922" si="930">S921</f>
        <v>15 Juni sampai dengan 31 Agustus 2026</v>
      </c>
      <c r="T922" s="38" t="str">
        <f t="shared" si="930"/>
        <v>31 Agustus 2026</v>
      </c>
      <c r="U922" s="46"/>
      <c r="V922" s="46"/>
      <c r="W922" s="42"/>
      <c r="X922" s="42"/>
      <c r="Y922" s="42"/>
      <c r="Z922" s="42"/>
    </row>
    <row r="923" ht="15.75" customHeight="1">
      <c r="A923" s="36" t="s">
        <v>5985</v>
      </c>
      <c r="B923" s="43"/>
      <c r="C923" s="44"/>
      <c r="D923" s="47"/>
      <c r="E923" s="47"/>
      <c r="F923" s="39" t="str">
        <f t="shared" si="2"/>
        <v>PETUGAS.0922/SPK/SE/PPL/3172/2026</v>
      </c>
      <c r="G923" s="45"/>
      <c r="H923" s="39" t="str">
        <f>VLOOKUP(G923,'MITRA (REFERENSI)'!$A:$Z,16,FALSE)</f>
        <v>#N/A</v>
      </c>
      <c r="I923" s="39" t="str">
        <f>VLOOKUP(G923,'MITRA (REFERENSI)'!$A:$Z,25,FALSE)</f>
        <v>#N/A</v>
      </c>
      <c r="J923" s="38" t="str">
        <f>VLOOKUP(G923,'MITRA (REFERENSI)'!$A:$Z,26,FALSE)</f>
        <v>#N/A</v>
      </c>
      <c r="K923" s="38" t="str">
        <f>VLOOKUP(G923,'MITRA (REFERENSI)'!$A:$Z,15,FALSE)</f>
        <v>#N/A</v>
      </c>
      <c r="L923" s="38" t="str">
        <f>VLOOKUP(G923,'MITRA (REFERENSI)'!$A:$Z,15,FALSE)</f>
        <v>#N/A</v>
      </c>
      <c r="M923" s="38" t="str">
        <f>IF(B923=1,'KELAS (REFERENSI)'!M923,IF(B923=2,'KELAS (REFERENSI)'!M938,IF(B923=3,'KELAS (REFERENSI)'!M953,IF(B923=4,'KELAS (REFERENSI)'!M968,""))))</f>
        <v/>
      </c>
      <c r="N923" s="38" t="str">
        <f>IF(B923=1,'KELAS (REFERENSI)'!N923,IF(B923=2,'KELAS (REFERENSI)'!N938,IF(B923=3,'KELAS (REFERENSI)'!N953,IF(B923=4,'KELAS (REFERENSI)'!N968,""))))</f>
        <v/>
      </c>
      <c r="O923" s="38" t="str">
        <f>IF(B923=1,'KELAS (REFERENSI)'!O923,IF(B923=2,'KELAS (REFERENSI)'!O938,IF(B923=3,'KELAS (REFERENSI)'!O953,IF(B923=4,'KELAS (REFERENSI)'!O968,""))))</f>
        <v/>
      </c>
      <c r="P923" s="38" t="str">
        <f>IF(B923=1,'KELAS (REFERENSI)'!P923,IF(B923=2,'KELAS (REFERENSI)'!P938,IF(B923=3,'KELAS (REFERENSI)'!P953,IF(B923=4,'KELAS (REFERENSI)'!P968,""))))</f>
        <v/>
      </c>
      <c r="Q923" s="38" t="str">
        <f t="shared" si="4"/>
        <v>BPS Kota Jakarta Timur</v>
      </c>
      <c r="R923" s="38" t="str">
        <f t="shared" si="56"/>
        <v/>
      </c>
      <c r="S923" s="38" t="str">
        <f t="shared" ref="S923:T923" si="931">S922</f>
        <v>15 Juni sampai dengan 31 Agustus 2026</v>
      </c>
      <c r="T923" s="38" t="str">
        <f t="shared" si="931"/>
        <v>31 Agustus 2026</v>
      </c>
      <c r="U923" s="46"/>
      <c r="V923" s="46"/>
      <c r="W923" s="42"/>
      <c r="X923" s="42"/>
      <c r="Y923" s="42"/>
      <c r="Z923" s="42"/>
    </row>
    <row r="924" ht="15.75" customHeight="1">
      <c r="A924" s="36" t="s">
        <v>5986</v>
      </c>
      <c r="B924" s="43"/>
      <c r="C924" s="44"/>
      <c r="D924" s="47"/>
      <c r="E924" s="47"/>
      <c r="F924" s="39" t="str">
        <f t="shared" si="2"/>
        <v>PETUGAS.0923/SPK/SE/PPL/3172/2026</v>
      </c>
      <c r="G924" s="45"/>
      <c r="H924" s="39" t="str">
        <f>VLOOKUP(G924,'MITRA (REFERENSI)'!$A:$Z,16,FALSE)</f>
        <v>#N/A</v>
      </c>
      <c r="I924" s="39" t="str">
        <f>VLOOKUP(G924,'MITRA (REFERENSI)'!$A:$Z,25,FALSE)</f>
        <v>#N/A</v>
      </c>
      <c r="J924" s="38" t="str">
        <f>VLOOKUP(G924,'MITRA (REFERENSI)'!$A:$Z,26,FALSE)</f>
        <v>#N/A</v>
      </c>
      <c r="K924" s="38" t="str">
        <f>VLOOKUP(G924,'MITRA (REFERENSI)'!$A:$Z,15,FALSE)</f>
        <v>#N/A</v>
      </c>
      <c r="L924" s="38" t="str">
        <f>VLOOKUP(G924,'MITRA (REFERENSI)'!$A:$Z,15,FALSE)</f>
        <v>#N/A</v>
      </c>
      <c r="M924" s="38" t="str">
        <f>IF(B924=1,'KELAS (REFERENSI)'!M924,IF(B924=2,'KELAS (REFERENSI)'!M939,IF(B924=3,'KELAS (REFERENSI)'!M954,IF(B924=4,'KELAS (REFERENSI)'!M969,""))))</f>
        <v/>
      </c>
      <c r="N924" s="38" t="str">
        <f>IF(B924=1,'KELAS (REFERENSI)'!N924,IF(B924=2,'KELAS (REFERENSI)'!N939,IF(B924=3,'KELAS (REFERENSI)'!N954,IF(B924=4,'KELAS (REFERENSI)'!N969,""))))</f>
        <v/>
      </c>
      <c r="O924" s="38" t="str">
        <f>IF(B924=1,'KELAS (REFERENSI)'!O924,IF(B924=2,'KELAS (REFERENSI)'!O939,IF(B924=3,'KELAS (REFERENSI)'!O954,IF(B924=4,'KELAS (REFERENSI)'!O969,""))))</f>
        <v/>
      </c>
      <c r="P924" s="38" t="str">
        <f>IF(B924=1,'KELAS (REFERENSI)'!P924,IF(B924=2,'KELAS (REFERENSI)'!P939,IF(B924=3,'KELAS (REFERENSI)'!P954,IF(B924=4,'KELAS (REFERENSI)'!P969,""))))</f>
        <v/>
      </c>
      <c r="Q924" s="38" t="str">
        <f t="shared" si="4"/>
        <v>BPS Kota Jakarta Timur</v>
      </c>
      <c r="R924" s="38" t="str">
        <f t="shared" si="56"/>
        <v/>
      </c>
      <c r="S924" s="38" t="str">
        <f t="shared" ref="S924:T924" si="932">S923</f>
        <v>15 Juni sampai dengan 31 Agustus 2026</v>
      </c>
      <c r="T924" s="38" t="str">
        <f t="shared" si="932"/>
        <v>31 Agustus 2026</v>
      </c>
      <c r="U924" s="46"/>
      <c r="V924" s="46"/>
      <c r="W924" s="42"/>
      <c r="X924" s="42"/>
      <c r="Y924" s="42"/>
      <c r="Z924" s="42"/>
    </row>
    <row r="925" ht="15.75" customHeight="1">
      <c r="A925" s="36" t="s">
        <v>5987</v>
      </c>
      <c r="B925" s="43"/>
      <c r="C925" s="44"/>
      <c r="D925" s="47"/>
      <c r="E925" s="47"/>
      <c r="F925" s="39" t="str">
        <f t="shared" si="2"/>
        <v>PETUGAS.0924/SPK/SE/PPL/3172/2026</v>
      </c>
      <c r="G925" s="45"/>
      <c r="H925" s="39" t="str">
        <f>VLOOKUP(G925,'MITRA (REFERENSI)'!$A:$Z,16,FALSE)</f>
        <v>#N/A</v>
      </c>
      <c r="I925" s="39" t="str">
        <f>VLOOKUP(G925,'MITRA (REFERENSI)'!$A:$Z,25,FALSE)</f>
        <v>#N/A</v>
      </c>
      <c r="J925" s="38" t="str">
        <f>VLOOKUP(G925,'MITRA (REFERENSI)'!$A:$Z,26,FALSE)</f>
        <v>#N/A</v>
      </c>
      <c r="K925" s="38" t="str">
        <f>VLOOKUP(G925,'MITRA (REFERENSI)'!$A:$Z,15,FALSE)</f>
        <v>#N/A</v>
      </c>
      <c r="L925" s="38" t="str">
        <f>VLOOKUP(G925,'MITRA (REFERENSI)'!$A:$Z,15,FALSE)</f>
        <v>#N/A</v>
      </c>
      <c r="M925" s="38" t="str">
        <f>IF(B925=1,'KELAS (REFERENSI)'!M925,IF(B925=2,'KELAS (REFERENSI)'!M940,IF(B925=3,'KELAS (REFERENSI)'!M955,IF(B925=4,'KELAS (REFERENSI)'!M970,""))))</f>
        <v/>
      </c>
      <c r="N925" s="38" t="str">
        <f>IF(B925=1,'KELAS (REFERENSI)'!N925,IF(B925=2,'KELAS (REFERENSI)'!N940,IF(B925=3,'KELAS (REFERENSI)'!N955,IF(B925=4,'KELAS (REFERENSI)'!N970,""))))</f>
        <v/>
      </c>
      <c r="O925" s="38" t="str">
        <f>IF(B925=1,'KELAS (REFERENSI)'!O925,IF(B925=2,'KELAS (REFERENSI)'!O940,IF(B925=3,'KELAS (REFERENSI)'!O955,IF(B925=4,'KELAS (REFERENSI)'!O970,""))))</f>
        <v/>
      </c>
      <c r="P925" s="38" t="str">
        <f>IF(B925=1,'KELAS (REFERENSI)'!P925,IF(B925=2,'KELAS (REFERENSI)'!P940,IF(B925=3,'KELAS (REFERENSI)'!P955,IF(B925=4,'KELAS (REFERENSI)'!P970,""))))</f>
        <v/>
      </c>
      <c r="Q925" s="38" t="str">
        <f t="shared" si="4"/>
        <v>BPS Kota Jakarta Timur</v>
      </c>
      <c r="R925" s="38" t="str">
        <f t="shared" si="56"/>
        <v/>
      </c>
      <c r="S925" s="38" t="str">
        <f t="shared" ref="S925:T925" si="933">S924</f>
        <v>15 Juni sampai dengan 31 Agustus 2026</v>
      </c>
      <c r="T925" s="38" t="str">
        <f t="shared" si="933"/>
        <v>31 Agustus 2026</v>
      </c>
      <c r="U925" s="46"/>
      <c r="V925" s="46"/>
      <c r="W925" s="42"/>
      <c r="X925" s="42"/>
      <c r="Y925" s="42"/>
      <c r="Z925" s="42"/>
    </row>
    <row r="926" ht="15.75" customHeight="1">
      <c r="A926" s="36" t="s">
        <v>5988</v>
      </c>
      <c r="B926" s="43"/>
      <c r="C926" s="44"/>
      <c r="D926" s="47"/>
      <c r="E926" s="47"/>
      <c r="F926" s="39" t="str">
        <f t="shared" si="2"/>
        <v>PETUGAS.0925/SPK/SE/PPL/3172/2026</v>
      </c>
      <c r="G926" s="45"/>
      <c r="H926" s="39" t="str">
        <f>VLOOKUP(G926,'MITRA (REFERENSI)'!$A:$Z,16,FALSE)</f>
        <v>#N/A</v>
      </c>
      <c r="I926" s="39" t="str">
        <f>VLOOKUP(G926,'MITRA (REFERENSI)'!$A:$Z,25,FALSE)</f>
        <v>#N/A</v>
      </c>
      <c r="J926" s="38" t="str">
        <f>VLOOKUP(G926,'MITRA (REFERENSI)'!$A:$Z,26,FALSE)</f>
        <v>#N/A</v>
      </c>
      <c r="K926" s="38" t="str">
        <f>VLOOKUP(G926,'MITRA (REFERENSI)'!$A:$Z,15,FALSE)</f>
        <v>#N/A</v>
      </c>
      <c r="L926" s="38" t="str">
        <f>VLOOKUP(G926,'MITRA (REFERENSI)'!$A:$Z,15,FALSE)</f>
        <v>#N/A</v>
      </c>
      <c r="M926" s="38" t="str">
        <f>IF(B926=1,'KELAS (REFERENSI)'!M926,IF(B926=2,'KELAS (REFERENSI)'!M941,IF(B926=3,'KELAS (REFERENSI)'!M956,IF(B926=4,'KELAS (REFERENSI)'!M971,""))))</f>
        <v/>
      </c>
      <c r="N926" s="38" t="str">
        <f>IF(B926=1,'KELAS (REFERENSI)'!N926,IF(B926=2,'KELAS (REFERENSI)'!N941,IF(B926=3,'KELAS (REFERENSI)'!N956,IF(B926=4,'KELAS (REFERENSI)'!N971,""))))</f>
        <v/>
      </c>
      <c r="O926" s="38" t="str">
        <f>IF(B926=1,'KELAS (REFERENSI)'!O926,IF(B926=2,'KELAS (REFERENSI)'!O941,IF(B926=3,'KELAS (REFERENSI)'!O956,IF(B926=4,'KELAS (REFERENSI)'!O971,""))))</f>
        <v/>
      </c>
      <c r="P926" s="38" t="str">
        <f>IF(B926=1,'KELAS (REFERENSI)'!P926,IF(B926=2,'KELAS (REFERENSI)'!P941,IF(B926=3,'KELAS (REFERENSI)'!P956,IF(B926=4,'KELAS (REFERENSI)'!P971,""))))</f>
        <v/>
      </c>
      <c r="Q926" s="38" t="str">
        <f t="shared" si="4"/>
        <v>BPS Kota Jakarta Timur</v>
      </c>
      <c r="R926" s="38" t="str">
        <f t="shared" si="56"/>
        <v/>
      </c>
      <c r="S926" s="38" t="str">
        <f t="shared" ref="S926:T926" si="934">S925</f>
        <v>15 Juni sampai dengan 31 Agustus 2026</v>
      </c>
      <c r="T926" s="38" t="str">
        <f t="shared" si="934"/>
        <v>31 Agustus 2026</v>
      </c>
      <c r="U926" s="46"/>
      <c r="V926" s="46"/>
      <c r="W926" s="42"/>
      <c r="X926" s="42"/>
      <c r="Y926" s="42"/>
      <c r="Z926" s="42"/>
    </row>
    <row r="927" ht="15.75" customHeight="1">
      <c r="A927" s="36" t="s">
        <v>5989</v>
      </c>
      <c r="B927" s="43"/>
      <c r="C927" s="44"/>
      <c r="D927" s="47"/>
      <c r="E927" s="47"/>
      <c r="F927" s="39" t="str">
        <f t="shared" si="2"/>
        <v>PETUGAS.0926/SPK/SE/PPL/3172/2026</v>
      </c>
      <c r="G927" s="45"/>
      <c r="H927" s="39" t="str">
        <f>VLOOKUP(G927,'MITRA (REFERENSI)'!$A:$Z,16,FALSE)</f>
        <v>#N/A</v>
      </c>
      <c r="I927" s="39" t="str">
        <f>VLOOKUP(G927,'MITRA (REFERENSI)'!$A:$Z,25,FALSE)</f>
        <v>#N/A</v>
      </c>
      <c r="J927" s="38" t="str">
        <f>VLOOKUP(G927,'MITRA (REFERENSI)'!$A:$Z,26,FALSE)</f>
        <v>#N/A</v>
      </c>
      <c r="K927" s="38" t="str">
        <f>VLOOKUP(G927,'MITRA (REFERENSI)'!$A:$Z,15,FALSE)</f>
        <v>#N/A</v>
      </c>
      <c r="L927" s="38" t="str">
        <f>VLOOKUP(G927,'MITRA (REFERENSI)'!$A:$Z,15,FALSE)</f>
        <v>#N/A</v>
      </c>
      <c r="M927" s="38" t="str">
        <f>IF(B927=1,'KELAS (REFERENSI)'!M927,IF(B927=2,'KELAS (REFERENSI)'!M942,IF(B927=3,'KELAS (REFERENSI)'!M957,IF(B927=4,'KELAS (REFERENSI)'!M972,""))))</f>
        <v/>
      </c>
      <c r="N927" s="38" t="str">
        <f>IF(B927=1,'KELAS (REFERENSI)'!N927,IF(B927=2,'KELAS (REFERENSI)'!N942,IF(B927=3,'KELAS (REFERENSI)'!N957,IF(B927=4,'KELAS (REFERENSI)'!N972,""))))</f>
        <v/>
      </c>
      <c r="O927" s="38" t="str">
        <f>IF(B927=1,'KELAS (REFERENSI)'!O927,IF(B927=2,'KELAS (REFERENSI)'!O942,IF(B927=3,'KELAS (REFERENSI)'!O957,IF(B927=4,'KELAS (REFERENSI)'!O972,""))))</f>
        <v/>
      </c>
      <c r="P927" s="38" t="str">
        <f>IF(B927=1,'KELAS (REFERENSI)'!P927,IF(B927=2,'KELAS (REFERENSI)'!P942,IF(B927=3,'KELAS (REFERENSI)'!P957,IF(B927=4,'KELAS (REFERENSI)'!P972,""))))</f>
        <v/>
      </c>
      <c r="Q927" s="38" t="str">
        <f t="shared" si="4"/>
        <v>BPS Kota Jakarta Timur</v>
      </c>
      <c r="R927" s="38" t="str">
        <f t="shared" si="56"/>
        <v/>
      </c>
      <c r="S927" s="38" t="str">
        <f t="shared" ref="S927:T927" si="935">S926</f>
        <v>15 Juni sampai dengan 31 Agustus 2026</v>
      </c>
      <c r="T927" s="38" t="str">
        <f t="shared" si="935"/>
        <v>31 Agustus 2026</v>
      </c>
      <c r="U927" s="46"/>
      <c r="V927" s="46"/>
      <c r="W927" s="42"/>
      <c r="X927" s="42"/>
      <c r="Y927" s="42"/>
      <c r="Z927" s="42"/>
    </row>
    <row r="928" ht="15.75" customHeight="1">
      <c r="A928" s="36" t="s">
        <v>5990</v>
      </c>
      <c r="B928" s="43"/>
      <c r="C928" s="44"/>
      <c r="D928" s="47"/>
      <c r="E928" s="47"/>
      <c r="F928" s="39" t="str">
        <f t="shared" si="2"/>
        <v>PETUGAS.0927/SPK/SE/PPL/3172/2026</v>
      </c>
      <c r="G928" s="45"/>
      <c r="H928" s="39" t="str">
        <f>VLOOKUP(G928,'MITRA (REFERENSI)'!$A:$Z,16,FALSE)</f>
        <v>#N/A</v>
      </c>
      <c r="I928" s="39" t="str">
        <f>VLOOKUP(G928,'MITRA (REFERENSI)'!$A:$Z,25,FALSE)</f>
        <v>#N/A</v>
      </c>
      <c r="J928" s="38" t="str">
        <f>VLOOKUP(G928,'MITRA (REFERENSI)'!$A:$Z,26,FALSE)</f>
        <v>#N/A</v>
      </c>
      <c r="K928" s="38" t="str">
        <f>VLOOKUP(G928,'MITRA (REFERENSI)'!$A:$Z,15,FALSE)</f>
        <v>#N/A</v>
      </c>
      <c r="L928" s="38" t="str">
        <f>VLOOKUP(G928,'MITRA (REFERENSI)'!$A:$Z,15,FALSE)</f>
        <v>#N/A</v>
      </c>
      <c r="M928" s="38" t="str">
        <f>IF(B928=1,'KELAS (REFERENSI)'!M928,IF(B928=2,'KELAS (REFERENSI)'!M943,IF(B928=3,'KELAS (REFERENSI)'!M958,IF(B928=4,'KELAS (REFERENSI)'!M973,""))))</f>
        <v/>
      </c>
      <c r="N928" s="38" t="str">
        <f>IF(B928=1,'KELAS (REFERENSI)'!N928,IF(B928=2,'KELAS (REFERENSI)'!N943,IF(B928=3,'KELAS (REFERENSI)'!N958,IF(B928=4,'KELAS (REFERENSI)'!N973,""))))</f>
        <v/>
      </c>
      <c r="O928" s="38" t="str">
        <f>IF(B928=1,'KELAS (REFERENSI)'!O928,IF(B928=2,'KELAS (REFERENSI)'!O943,IF(B928=3,'KELAS (REFERENSI)'!O958,IF(B928=4,'KELAS (REFERENSI)'!O973,""))))</f>
        <v/>
      </c>
      <c r="P928" s="38" t="str">
        <f>IF(B928=1,'KELAS (REFERENSI)'!P928,IF(B928=2,'KELAS (REFERENSI)'!P943,IF(B928=3,'KELAS (REFERENSI)'!P958,IF(B928=4,'KELAS (REFERENSI)'!P973,""))))</f>
        <v/>
      </c>
      <c r="Q928" s="38" t="str">
        <f t="shared" si="4"/>
        <v>BPS Kota Jakarta Timur</v>
      </c>
      <c r="R928" s="38" t="str">
        <f t="shared" si="56"/>
        <v/>
      </c>
      <c r="S928" s="38" t="str">
        <f t="shared" ref="S928:T928" si="936">S927</f>
        <v>15 Juni sampai dengan 31 Agustus 2026</v>
      </c>
      <c r="T928" s="38" t="str">
        <f t="shared" si="936"/>
        <v>31 Agustus 2026</v>
      </c>
      <c r="U928" s="46"/>
      <c r="V928" s="46"/>
      <c r="W928" s="42"/>
      <c r="X928" s="42"/>
      <c r="Y928" s="42"/>
      <c r="Z928" s="42"/>
    </row>
    <row r="929" ht="15.75" customHeight="1">
      <c r="A929" s="36" t="s">
        <v>5991</v>
      </c>
      <c r="B929" s="43"/>
      <c r="C929" s="44"/>
      <c r="D929" s="47"/>
      <c r="E929" s="47"/>
      <c r="F929" s="39" t="str">
        <f t="shared" si="2"/>
        <v>PETUGAS.0928/SPK/SE/PPL/3172/2026</v>
      </c>
      <c r="G929" s="45"/>
      <c r="H929" s="39" t="str">
        <f>VLOOKUP(G929,'MITRA (REFERENSI)'!$A:$Z,16,FALSE)</f>
        <v>#N/A</v>
      </c>
      <c r="I929" s="39" t="str">
        <f>VLOOKUP(G929,'MITRA (REFERENSI)'!$A:$Z,25,FALSE)</f>
        <v>#N/A</v>
      </c>
      <c r="J929" s="38" t="str">
        <f>VLOOKUP(G929,'MITRA (REFERENSI)'!$A:$Z,26,FALSE)</f>
        <v>#N/A</v>
      </c>
      <c r="K929" s="38" t="str">
        <f>VLOOKUP(G929,'MITRA (REFERENSI)'!$A:$Z,15,FALSE)</f>
        <v>#N/A</v>
      </c>
      <c r="L929" s="38" t="str">
        <f>VLOOKUP(G929,'MITRA (REFERENSI)'!$A:$Z,15,FALSE)</f>
        <v>#N/A</v>
      </c>
      <c r="M929" s="38" t="str">
        <f>IF(B929=1,'KELAS (REFERENSI)'!M929,IF(B929=2,'KELAS (REFERENSI)'!M944,IF(B929=3,'KELAS (REFERENSI)'!M959,IF(B929=4,'KELAS (REFERENSI)'!M974,""))))</f>
        <v/>
      </c>
      <c r="N929" s="38" t="str">
        <f>IF(B929=1,'KELAS (REFERENSI)'!N929,IF(B929=2,'KELAS (REFERENSI)'!N944,IF(B929=3,'KELAS (REFERENSI)'!N959,IF(B929=4,'KELAS (REFERENSI)'!N974,""))))</f>
        <v/>
      </c>
      <c r="O929" s="38" t="str">
        <f>IF(B929=1,'KELAS (REFERENSI)'!O929,IF(B929=2,'KELAS (REFERENSI)'!O944,IF(B929=3,'KELAS (REFERENSI)'!O959,IF(B929=4,'KELAS (REFERENSI)'!O974,""))))</f>
        <v/>
      </c>
      <c r="P929" s="38" t="str">
        <f>IF(B929=1,'KELAS (REFERENSI)'!P929,IF(B929=2,'KELAS (REFERENSI)'!P944,IF(B929=3,'KELAS (REFERENSI)'!P959,IF(B929=4,'KELAS (REFERENSI)'!P974,""))))</f>
        <v/>
      </c>
      <c r="Q929" s="38" t="str">
        <f t="shared" si="4"/>
        <v>BPS Kota Jakarta Timur</v>
      </c>
      <c r="R929" s="38" t="str">
        <f t="shared" si="56"/>
        <v/>
      </c>
      <c r="S929" s="38" t="str">
        <f t="shared" ref="S929:T929" si="937">S928</f>
        <v>15 Juni sampai dengan 31 Agustus 2026</v>
      </c>
      <c r="T929" s="38" t="str">
        <f t="shared" si="937"/>
        <v>31 Agustus 2026</v>
      </c>
      <c r="U929" s="46"/>
      <c r="V929" s="46"/>
      <c r="W929" s="42"/>
      <c r="X929" s="42"/>
      <c r="Y929" s="42"/>
      <c r="Z929" s="42"/>
    </row>
    <row r="930" ht="15.75" customHeight="1">
      <c r="A930" s="36" t="s">
        <v>5992</v>
      </c>
      <c r="B930" s="43"/>
      <c r="C930" s="44"/>
      <c r="D930" s="47"/>
      <c r="E930" s="47"/>
      <c r="F930" s="39" t="str">
        <f t="shared" si="2"/>
        <v>PETUGAS.0929/SPK/SE/PPL/3172/2026</v>
      </c>
      <c r="G930" s="45"/>
      <c r="H930" s="39" t="str">
        <f>VLOOKUP(G930,'MITRA (REFERENSI)'!$A:$Z,16,FALSE)</f>
        <v>#N/A</v>
      </c>
      <c r="I930" s="39" t="str">
        <f>VLOOKUP(G930,'MITRA (REFERENSI)'!$A:$Z,25,FALSE)</f>
        <v>#N/A</v>
      </c>
      <c r="J930" s="38" t="str">
        <f>VLOOKUP(G930,'MITRA (REFERENSI)'!$A:$Z,26,FALSE)</f>
        <v>#N/A</v>
      </c>
      <c r="K930" s="38" t="str">
        <f>VLOOKUP(G930,'MITRA (REFERENSI)'!$A:$Z,15,FALSE)</f>
        <v>#N/A</v>
      </c>
      <c r="L930" s="38" t="str">
        <f>VLOOKUP(G930,'MITRA (REFERENSI)'!$A:$Z,15,FALSE)</f>
        <v>#N/A</v>
      </c>
      <c r="M930" s="38" t="str">
        <f>IF(B930=1,'KELAS (REFERENSI)'!M930,IF(B930=2,'KELAS (REFERENSI)'!M945,IF(B930=3,'KELAS (REFERENSI)'!M960,IF(B930=4,'KELAS (REFERENSI)'!M975,""))))</f>
        <v/>
      </c>
      <c r="N930" s="38" t="str">
        <f>IF(B930=1,'KELAS (REFERENSI)'!N930,IF(B930=2,'KELAS (REFERENSI)'!N945,IF(B930=3,'KELAS (REFERENSI)'!N960,IF(B930=4,'KELAS (REFERENSI)'!N975,""))))</f>
        <v/>
      </c>
      <c r="O930" s="38" t="str">
        <f>IF(B930=1,'KELAS (REFERENSI)'!O930,IF(B930=2,'KELAS (REFERENSI)'!O945,IF(B930=3,'KELAS (REFERENSI)'!O960,IF(B930=4,'KELAS (REFERENSI)'!O975,""))))</f>
        <v/>
      </c>
      <c r="P930" s="38" t="str">
        <f>IF(B930=1,'KELAS (REFERENSI)'!P930,IF(B930=2,'KELAS (REFERENSI)'!P945,IF(B930=3,'KELAS (REFERENSI)'!P960,IF(B930=4,'KELAS (REFERENSI)'!P975,""))))</f>
        <v/>
      </c>
      <c r="Q930" s="38" t="str">
        <f t="shared" si="4"/>
        <v>BPS Kota Jakarta Timur</v>
      </c>
      <c r="R930" s="38" t="str">
        <f t="shared" si="56"/>
        <v/>
      </c>
      <c r="S930" s="38" t="str">
        <f t="shared" ref="S930:T930" si="938">S929</f>
        <v>15 Juni sampai dengan 31 Agustus 2026</v>
      </c>
      <c r="T930" s="38" t="str">
        <f t="shared" si="938"/>
        <v>31 Agustus 2026</v>
      </c>
      <c r="U930" s="46"/>
      <c r="V930" s="46"/>
      <c r="W930" s="42"/>
      <c r="X930" s="42"/>
      <c r="Y930" s="42"/>
      <c r="Z930" s="42"/>
    </row>
    <row r="931" ht="15.75" customHeight="1">
      <c r="A931" s="36" t="s">
        <v>5993</v>
      </c>
      <c r="B931" s="43"/>
      <c r="C931" s="44"/>
      <c r="D931" s="47"/>
      <c r="E931" s="47"/>
      <c r="F931" s="39" t="str">
        <f t="shared" si="2"/>
        <v>PETUGAS.0930/SPK/SE/PPL/3172/2026</v>
      </c>
      <c r="G931" s="45"/>
      <c r="H931" s="39" t="str">
        <f>VLOOKUP(G931,'MITRA (REFERENSI)'!$A:$Z,16,FALSE)</f>
        <v>#N/A</v>
      </c>
      <c r="I931" s="39" t="str">
        <f>VLOOKUP(G931,'MITRA (REFERENSI)'!$A:$Z,25,FALSE)</f>
        <v>#N/A</v>
      </c>
      <c r="J931" s="38" t="str">
        <f>VLOOKUP(G931,'MITRA (REFERENSI)'!$A:$Z,26,FALSE)</f>
        <v>#N/A</v>
      </c>
      <c r="K931" s="38" t="str">
        <f>VLOOKUP(G931,'MITRA (REFERENSI)'!$A:$Z,15,FALSE)</f>
        <v>#N/A</v>
      </c>
      <c r="L931" s="38" t="str">
        <f>VLOOKUP(G931,'MITRA (REFERENSI)'!$A:$Z,15,FALSE)</f>
        <v>#N/A</v>
      </c>
      <c r="M931" s="38" t="str">
        <f>IF(B931=1,'KELAS (REFERENSI)'!M931,IF(B931=2,'KELAS (REFERENSI)'!M946,IF(B931=3,'KELAS (REFERENSI)'!M961,IF(B931=4,'KELAS (REFERENSI)'!M976,""))))</f>
        <v/>
      </c>
      <c r="N931" s="38" t="str">
        <f>IF(B931=1,'KELAS (REFERENSI)'!N931,IF(B931=2,'KELAS (REFERENSI)'!N946,IF(B931=3,'KELAS (REFERENSI)'!N961,IF(B931=4,'KELAS (REFERENSI)'!N976,""))))</f>
        <v/>
      </c>
      <c r="O931" s="38" t="str">
        <f>IF(B931=1,'KELAS (REFERENSI)'!O931,IF(B931=2,'KELAS (REFERENSI)'!O946,IF(B931=3,'KELAS (REFERENSI)'!O961,IF(B931=4,'KELAS (REFERENSI)'!O976,""))))</f>
        <v/>
      </c>
      <c r="P931" s="38" t="str">
        <f>IF(B931=1,'KELAS (REFERENSI)'!P931,IF(B931=2,'KELAS (REFERENSI)'!P946,IF(B931=3,'KELAS (REFERENSI)'!P961,IF(B931=4,'KELAS (REFERENSI)'!P976,""))))</f>
        <v/>
      </c>
      <c r="Q931" s="38" t="str">
        <f t="shared" si="4"/>
        <v>BPS Kota Jakarta Timur</v>
      </c>
      <c r="R931" s="38" t="str">
        <f t="shared" si="56"/>
        <v/>
      </c>
      <c r="S931" s="38" t="str">
        <f t="shared" ref="S931:T931" si="939">S930</f>
        <v>15 Juni sampai dengan 31 Agustus 2026</v>
      </c>
      <c r="T931" s="38" t="str">
        <f t="shared" si="939"/>
        <v>31 Agustus 2026</v>
      </c>
      <c r="U931" s="46"/>
      <c r="V931" s="46"/>
      <c r="W931" s="42"/>
      <c r="X931" s="42"/>
      <c r="Y931" s="42"/>
      <c r="Z931" s="42"/>
    </row>
    <row r="932" ht="15.75" customHeight="1">
      <c r="A932" s="36" t="s">
        <v>5994</v>
      </c>
      <c r="B932" s="43"/>
      <c r="C932" s="44"/>
      <c r="D932" s="47"/>
      <c r="E932" s="47"/>
      <c r="F932" s="39" t="str">
        <f t="shared" si="2"/>
        <v>PETUGAS.0931/SPK/SE/PPL/3172/2026</v>
      </c>
      <c r="G932" s="45"/>
      <c r="H932" s="39" t="str">
        <f>VLOOKUP(G932,'MITRA (REFERENSI)'!$A:$Z,16,FALSE)</f>
        <v>#N/A</v>
      </c>
      <c r="I932" s="39" t="str">
        <f>VLOOKUP(G932,'MITRA (REFERENSI)'!$A:$Z,25,FALSE)</f>
        <v>#N/A</v>
      </c>
      <c r="J932" s="38" t="str">
        <f>VLOOKUP(G932,'MITRA (REFERENSI)'!$A:$Z,26,FALSE)</f>
        <v>#N/A</v>
      </c>
      <c r="K932" s="38" t="str">
        <f>VLOOKUP(G932,'MITRA (REFERENSI)'!$A:$Z,15,FALSE)</f>
        <v>#N/A</v>
      </c>
      <c r="L932" s="38" t="str">
        <f>VLOOKUP(G932,'MITRA (REFERENSI)'!$A:$Z,15,FALSE)</f>
        <v>#N/A</v>
      </c>
      <c r="M932" s="38" t="str">
        <f>IF(B932=1,'KELAS (REFERENSI)'!M932,IF(B932=2,'KELAS (REFERENSI)'!M947,IF(B932=3,'KELAS (REFERENSI)'!M962,IF(B932=4,'KELAS (REFERENSI)'!M977,""))))</f>
        <v/>
      </c>
      <c r="N932" s="38" t="str">
        <f>IF(B932=1,'KELAS (REFERENSI)'!N932,IF(B932=2,'KELAS (REFERENSI)'!N947,IF(B932=3,'KELAS (REFERENSI)'!N962,IF(B932=4,'KELAS (REFERENSI)'!N977,""))))</f>
        <v/>
      </c>
      <c r="O932" s="38" t="str">
        <f>IF(B932=1,'KELAS (REFERENSI)'!O932,IF(B932=2,'KELAS (REFERENSI)'!O947,IF(B932=3,'KELAS (REFERENSI)'!O962,IF(B932=4,'KELAS (REFERENSI)'!O977,""))))</f>
        <v/>
      </c>
      <c r="P932" s="38" t="str">
        <f>IF(B932=1,'KELAS (REFERENSI)'!P932,IF(B932=2,'KELAS (REFERENSI)'!P947,IF(B932=3,'KELAS (REFERENSI)'!P962,IF(B932=4,'KELAS (REFERENSI)'!P977,""))))</f>
        <v/>
      </c>
      <c r="Q932" s="38" t="str">
        <f t="shared" si="4"/>
        <v>BPS Kota Jakarta Timur</v>
      </c>
      <c r="R932" s="38" t="str">
        <f t="shared" si="56"/>
        <v/>
      </c>
      <c r="S932" s="38" t="str">
        <f t="shared" ref="S932:T932" si="940">S931</f>
        <v>15 Juni sampai dengan 31 Agustus 2026</v>
      </c>
      <c r="T932" s="38" t="str">
        <f t="shared" si="940"/>
        <v>31 Agustus 2026</v>
      </c>
      <c r="U932" s="46"/>
      <c r="V932" s="46"/>
      <c r="W932" s="42"/>
      <c r="X932" s="42"/>
      <c r="Y932" s="42"/>
      <c r="Z932" s="42"/>
    </row>
    <row r="933" ht="15.75" customHeight="1">
      <c r="A933" s="36" t="s">
        <v>5995</v>
      </c>
      <c r="B933" s="43"/>
      <c r="C933" s="44"/>
      <c r="D933" s="47"/>
      <c r="E933" s="47"/>
      <c r="F933" s="39" t="str">
        <f t="shared" si="2"/>
        <v>PETUGAS.0932/SPK/SE/PPL/3172/2026</v>
      </c>
      <c r="G933" s="45"/>
      <c r="H933" s="39" t="str">
        <f>VLOOKUP(G933,'MITRA (REFERENSI)'!$A:$Z,16,FALSE)</f>
        <v>#N/A</v>
      </c>
      <c r="I933" s="39" t="str">
        <f>VLOOKUP(G933,'MITRA (REFERENSI)'!$A:$Z,25,FALSE)</f>
        <v>#N/A</v>
      </c>
      <c r="J933" s="38" t="str">
        <f>VLOOKUP(G933,'MITRA (REFERENSI)'!$A:$Z,26,FALSE)</f>
        <v>#N/A</v>
      </c>
      <c r="K933" s="38" t="str">
        <f>VLOOKUP(G933,'MITRA (REFERENSI)'!$A:$Z,15,FALSE)</f>
        <v>#N/A</v>
      </c>
      <c r="L933" s="38" t="str">
        <f>VLOOKUP(G933,'MITRA (REFERENSI)'!$A:$Z,15,FALSE)</f>
        <v>#N/A</v>
      </c>
      <c r="M933" s="38" t="str">
        <f>IF(B933=1,'KELAS (REFERENSI)'!M933,IF(B933=2,'KELAS (REFERENSI)'!M948,IF(B933=3,'KELAS (REFERENSI)'!M963,IF(B933=4,'KELAS (REFERENSI)'!M978,""))))</f>
        <v/>
      </c>
      <c r="N933" s="38" t="str">
        <f>IF(B933=1,'KELAS (REFERENSI)'!N933,IF(B933=2,'KELAS (REFERENSI)'!N948,IF(B933=3,'KELAS (REFERENSI)'!N963,IF(B933=4,'KELAS (REFERENSI)'!N978,""))))</f>
        <v/>
      </c>
      <c r="O933" s="38" t="str">
        <f>IF(B933=1,'KELAS (REFERENSI)'!O933,IF(B933=2,'KELAS (REFERENSI)'!O948,IF(B933=3,'KELAS (REFERENSI)'!O963,IF(B933=4,'KELAS (REFERENSI)'!O978,""))))</f>
        <v/>
      </c>
      <c r="P933" s="38" t="str">
        <f>IF(B933=1,'KELAS (REFERENSI)'!P933,IF(B933=2,'KELAS (REFERENSI)'!P948,IF(B933=3,'KELAS (REFERENSI)'!P963,IF(B933=4,'KELAS (REFERENSI)'!P978,""))))</f>
        <v/>
      </c>
      <c r="Q933" s="38" t="str">
        <f t="shared" si="4"/>
        <v>BPS Kota Jakarta Timur</v>
      </c>
      <c r="R933" s="38" t="str">
        <f t="shared" si="56"/>
        <v/>
      </c>
      <c r="S933" s="38" t="str">
        <f t="shared" ref="S933:T933" si="941">S932</f>
        <v>15 Juni sampai dengan 31 Agustus 2026</v>
      </c>
      <c r="T933" s="38" t="str">
        <f t="shared" si="941"/>
        <v>31 Agustus 2026</v>
      </c>
      <c r="U933" s="46"/>
      <c r="V933" s="46"/>
      <c r="W933" s="42"/>
      <c r="X933" s="42"/>
      <c r="Y933" s="42"/>
      <c r="Z933" s="42"/>
    </row>
    <row r="934" ht="15.75" customHeight="1">
      <c r="A934" s="36" t="s">
        <v>5996</v>
      </c>
      <c r="B934" s="43"/>
      <c r="C934" s="44"/>
      <c r="D934" s="47"/>
      <c r="E934" s="47"/>
      <c r="F934" s="39" t="str">
        <f t="shared" si="2"/>
        <v>PETUGAS.0933/SPK/SE/PPL/3172/2026</v>
      </c>
      <c r="G934" s="45"/>
      <c r="H934" s="39" t="str">
        <f>VLOOKUP(G934,'MITRA (REFERENSI)'!$A:$Z,16,FALSE)</f>
        <v>#N/A</v>
      </c>
      <c r="I934" s="39" t="str">
        <f>VLOOKUP(G934,'MITRA (REFERENSI)'!$A:$Z,25,FALSE)</f>
        <v>#N/A</v>
      </c>
      <c r="J934" s="38" t="str">
        <f>VLOOKUP(G934,'MITRA (REFERENSI)'!$A:$Z,26,FALSE)</f>
        <v>#N/A</v>
      </c>
      <c r="K934" s="38" t="str">
        <f>VLOOKUP(G934,'MITRA (REFERENSI)'!$A:$Z,15,FALSE)</f>
        <v>#N/A</v>
      </c>
      <c r="L934" s="38" t="str">
        <f>VLOOKUP(G934,'MITRA (REFERENSI)'!$A:$Z,15,FALSE)</f>
        <v>#N/A</v>
      </c>
      <c r="M934" s="38" t="str">
        <f>IF(B934=1,'KELAS (REFERENSI)'!M934,IF(B934=2,'KELAS (REFERENSI)'!M949,IF(B934=3,'KELAS (REFERENSI)'!M964,IF(B934=4,'KELAS (REFERENSI)'!M979,""))))</f>
        <v/>
      </c>
      <c r="N934" s="38" t="str">
        <f>IF(B934=1,'KELAS (REFERENSI)'!N934,IF(B934=2,'KELAS (REFERENSI)'!N949,IF(B934=3,'KELAS (REFERENSI)'!N964,IF(B934=4,'KELAS (REFERENSI)'!N979,""))))</f>
        <v/>
      </c>
      <c r="O934" s="38" t="str">
        <f>IF(B934=1,'KELAS (REFERENSI)'!O934,IF(B934=2,'KELAS (REFERENSI)'!O949,IF(B934=3,'KELAS (REFERENSI)'!O964,IF(B934=4,'KELAS (REFERENSI)'!O979,""))))</f>
        <v/>
      </c>
      <c r="P934" s="38" t="str">
        <f>IF(B934=1,'KELAS (REFERENSI)'!P934,IF(B934=2,'KELAS (REFERENSI)'!P949,IF(B934=3,'KELAS (REFERENSI)'!P964,IF(B934=4,'KELAS (REFERENSI)'!P979,""))))</f>
        <v/>
      </c>
      <c r="Q934" s="38" t="str">
        <f t="shared" si="4"/>
        <v>BPS Kota Jakarta Timur</v>
      </c>
      <c r="R934" s="38" t="str">
        <f t="shared" si="56"/>
        <v/>
      </c>
      <c r="S934" s="38" t="str">
        <f t="shared" ref="S934:T934" si="942">S933</f>
        <v>15 Juni sampai dengan 31 Agustus 2026</v>
      </c>
      <c r="T934" s="38" t="str">
        <f t="shared" si="942"/>
        <v>31 Agustus 2026</v>
      </c>
      <c r="U934" s="46"/>
      <c r="V934" s="46"/>
      <c r="W934" s="42"/>
      <c r="X934" s="42"/>
      <c r="Y934" s="42"/>
      <c r="Z934" s="42"/>
    </row>
    <row r="935" ht="15.75" customHeight="1">
      <c r="A935" s="36" t="s">
        <v>5997</v>
      </c>
      <c r="B935" s="43"/>
      <c r="C935" s="44"/>
      <c r="D935" s="47"/>
      <c r="E935" s="47"/>
      <c r="F935" s="39" t="str">
        <f t="shared" si="2"/>
        <v>PETUGAS.0934/SPK/SE/PPL/3172/2026</v>
      </c>
      <c r="G935" s="45"/>
      <c r="H935" s="39" t="str">
        <f>VLOOKUP(G935,'MITRA (REFERENSI)'!$A:$Z,16,FALSE)</f>
        <v>#N/A</v>
      </c>
      <c r="I935" s="39" t="str">
        <f>VLOOKUP(G935,'MITRA (REFERENSI)'!$A:$Z,25,FALSE)</f>
        <v>#N/A</v>
      </c>
      <c r="J935" s="38" t="str">
        <f>VLOOKUP(G935,'MITRA (REFERENSI)'!$A:$Z,26,FALSE)</f>
        <v>#N/A</v>
      </c>
      <c r="K935" s="38" t="str">
        <f>VLOOKUP(G935,'MITRA (REFERENSI)'!$A:$Z,15,FALSE)</f>
        <v>#N/A</v>
      </c>
      <c r="L935" s="38" t="str">
        <f>VLOOKUP(G935,'MITRA (REFERENSI)'!$A:$Z,15,FALSE)</f>
        <v>#N/A</v>
      </c>
      <c r="M935" s="38" t="str">
        <f>IF(B935=1,'KELAS (REFERENSI)'!M935,IF(B935=2,'KELAS (REFERENSI)'!M950,IF(B935=3,'KELAS (REFERENSI)'!M965,IF(B935=4,'KELAS (REFERENSI)'!M980,""))))</f>
        <v/>
      </c>
      <c r="N935" s="38" t="str">
        <f>IF(B935=1,'KELAS (REFERENSI)'!N935,IF(B935=2,'KELAS (REFERENSI)'!N950,IF(B935=3,'KELAS (REFERENSI)'!N965,IF(B935=4,'KELAS (REFERENSI)'!N980,""))))</f>
        <v/>
      </c>
      <c r="O935" s="38" t="str">
        <f>IF(B935=1,'KELAS (REFERENSI)'!O935,IF(B935=2,'KELAS (REFERENSI)'!O950,IF(B935=3,'KELAS (REFERENSI)'!O965,IF(B935=4,'KELAS (REFERENSI)'!O980,""))))</f>
        <v/>
      </c>
      <c r="P935" s="38" t="str">
        <f>IF(B935=1,'KELAS (REFERENSI)'!P935,IF(B935=2,'KELAS (REFERENSI)'!P950,IF(B935=3,'KELAS (REFERENSI)'!P965,IF(B935=4,'KELAS (REFERENSI)'!P980,""))))</f>
        <v/>
      </c>
      <c r="Q935" s="38" t="str">
        <f t="shared" si="4"/>
        <v>BPS Kota Jakarta Timur</v>
      </c>
      <c r="R935" s="38" t="str">
        <f t="shared" si="56"/>
        <v/>
      </c>
      <c r="S935" s="38" t="str">
        <f t="shared" ref="S935:T935" si="943">S934</f>
        <v>15 Juni sampai dengan 31 Agustus 2026</v>
      </c>
      <c r="T935" s="38" t="str">
        <f t="shared" si="943"/>
        <v>31 Agustus 2026</v>
      </c>
      <c r="U935" s="46"/>
      <c r="V935" s="46"/>
      <c r="W935" s="42"/>
      <c r="X935" s="42"/>
      <c r="Y935" s="42"/>
      <c r="Z935" s="42"/>
    </row>
    <row r="936" ht="15.75" customHeight="1">
      <c r="A936" s="36" t="s">
        <v>5998</v>
      </c>
      <c r="B936" s="43"/>
      <c r="C936" s="44"/>
      <c r="D936" s="47"/>
      <c r="E936" s="47"/>
      <c r="F936" s="39" t="str">
        <f t="shared" si="2"/>
        <v>PETUGAS.0935/SPK/SE/PPL/3172/2026</v>
      </c>
      <c r="G936" s="45"/>
      <c r="H936" s="39" t="str">
        <f>VLOOKUP(G936,'MITRA (REFERENSI)'!$A:$Z,16,FALSE)</f>
        <v>#N/A</v>
      </c>
      <c r="I936" s="39" t="str">
        <f>VLOOKUP(G936,'MITRA (REFERENSI)'!$A:$Z,25,FALSE)</f>
        <v>#N/A</v>
      </c>
      <c r="J936" s="38" t="str">
        <f>VLOOKUP(G936,'MITRA (REFERENSI)'!$A:$Z,26,FALSE)</f>
        <v>#N/A</v>
      </c>
      <c r="K936" s="38" t="str">
        <f>VLOOKUP(G936,'MITRA (REFERENSI)'!$A:$Z,15,FALSE)</f>
        <v>#N/A</v>
      </c>
      <c r="L936" s="38" t="str">
        <f>VLOOKUP(G936,'MITRA (REFERENSI)'!$A:$Z,15,FALSE)</f>
        <v>#N/A</v>
      </c>
      <c r="M936" s="38" t="str">
        <f>IF(B936=1,'KELAS (REFERENSI)'!M936,IF(B936=2,'KELAS (REFERENSI)'!M951,IF(B936=3,'KELAS (REFERENSI)'!M966,IF(B936=4,'KELAS (REFERENSI)'!M981,""))))</f>
        <v/>
      </c>
      <c r="N936" s="38" t="str">
        <f>IF(B936=1,'KELAS (REFERENSI)'!N936,IF(B936=2,'KELAS (REFERENSI)'!N951,IF(B936=3,'KELAS (REFERENSI)'!N966,IF(B936=4,'KELAS (REFERENSI)'!N981,""))))</f>
        <v/>
      </c>
      <c r="O936" s="38" t="str">
        <f>IF(B936=1,'KELAS (REFERENSI)'!O936,IF(B936=2,'KELAS (REFERENSI)'!O951,IF(B936=3,'KELAS (REFERENSI)'!O966,IF(B936=4,'KELAS (REFERENSI)'!O981,""))))</f>
        <v/>
      </c>
      <c r="P936" s="38" t="str">
        <f>IF(B936=1,'KELAS (REFERENSI)'!P936,IF(B936=2,'KELAS (REFERENSI)'!P951,IF(B936=3,'KELAS (REFERENSI)'!P966,IF(B936=4,'KELAS (REFERENSI)'!P981,""))))</f>
        <v/>
      </c>
      <c r="Q936" s="38" t="str">
        <f t="shared" si="4"/>
        <v>BPS Kota Jakarta Timur</v>
      </c>
      <c r="R936" s="38" t="str">
        <f t="shared" si="56"/>
        <v/>
      </c>
      <c r="S936" s="38" t="str">
        <f t="shared" ref="S936:T936" si="944">S935</f>
        <v>15 Juni sampai dengan 31 Agustus 2026</v>
      </c>
      <c r="T936" s="38" t="str">
        <f t="shared" si="944"/>
        <v>31 Agustus 2026</v>
      </c>
      <c r="U936" s="46"/>
      <c r="V936" s="46"/>
      <c r="W936" s="42"/>
      <c r="X936" s="42"/>
      <c r="Y936" s="42"/>
      <c r="Z936" s="42"/>
    </row>
    <row r="937" ht="15.75" customHeight="1">
      <c r="A937" s="36" t="s">
        <v>5999</v>
      </c>
      <c r="B937" s="43"/>
      <c r="C937" s="44"/>
      <c r="D937" s="47"/>
      <c r="E937" s="47"/>
      <c r="F937" s="39" t="str">
        <f t="shared" si="2"/>
        <v>PETUGAS.0936/SPK/SE/PPL/3172/2026</v>
      </c>
      <c r="G937" s="45"/>
      <c r="H937" s="39" t="str">
        <f>VLOOKUP(G937,'MITRA (REFERENSI)'!$A:$Z,16,FALSE)</f>
        <v>#N/A</v>
      </c>
      <c r="I937" s="39" t="str">
        <f>VLOOKUP(G937,'MITRA (REFERENSI)'!$A:$Z,25,FALSE)</f>
        <v>#N/A</v>
      </c>
      <c r="J937" s="38" t="str">
        <f>VLOOKUP(G937,'MITRA (REFERENSI)'!$A:$Z,26,FALSE)</f>
        <v>#N/A</v>
      </c>
      <c r="K937" s="38" t="str">
        <f>VLOOKUP(G937,'MITRA (REFERENSI)'!$A:$Z,15,FALSE)</f>
        <v>#N/A</v>
      </c>
      <c r="L937" s="38" t="str">
        <f>VLOOKUP(G937,'MITRA (REFERENSI)'!$A:$Z,15,FALSE)</f>
        <v>#N/A</v>
      </c>
      <c r="M937" s="38" t="str">
        <f>IF(B937=1,'KELAS (REFERENSI)'!M937,IF(B937=2,'KELAS (REFERENSI)'!M952,IF(B937=3,'KELAS (REFERENSI)'!M967,IF(B937=4,'KELAS (REFERENSI)'!M982,""))))</f>
        <v/>
      </c>
      <c r="N937" s="38" t="str">
        <f>IF(B937=1,'KELAS (REFERENSI)'!N937,IF(B937=2,'KELAS (REFERENSI)'!N952,IF(B937=3,'KELAS (REFERENSI)'!N967,IF(B937=4,'KELAS (REFERENSI)'!N982,""))))</f>
        <v/>
      </c>
      <c r="O937" s="38" t="str">
        <f>IF(B937=1,'KELAS (REFERENSI)'!O937,IF(B937=2,'KELAS (REFERENSI)'!O952,IF(B937=3,'KELAS (REFERENSI)'!O967,IF(B937=4,'KELAS (REFERENSI)'!O982,""))))</f>
        <v/>
      </c>
      <c r="P937" s="38" t="str">
        <f>IF(B937=1,'KELAS (REFERENSI)'!P937,IF(B937=2,'KELAS (REFERENSI)'!P952,IF(B937=3,'KELAS (REFERENSI)'!P967,IF(B937=4,'KELAS (REFERENSI)'!P982,""))))</f>
        <v/>
      </c>
      <c r="Q937" s="38" t="str">
        <f t="shared" si="4"/>
        <v>BPS Kota Jakarta Timur</v>
      </c>
      <c r="R937" s="38" t="str">
        <f t="shared" si="56"/>
        <v/>
      </c>
      <c r="S937" s="38" t="str">
        <f t="shared" ref="S937:T937" si="945">S936</f>
        <v>15 Juni sampai dengan 31 Agustus 2026</v>
      </c>
      <c r="T937" s="38" t="str">
        <f t="shared" si="945"/>
        <v>31 Agustus 2026</v>
      </c>
      <c r="U937" s="46"/>
      <c r="V937" s="46"/>
      <c r="W937" s="42"/>
      <c r="X937" s="42"/>
      <c r="Y937" s="42"/>
      <c r="Z937" s="42"/>
    </row>
    <row r="938" ht="15.75" customHeight="1">
      <c r="A938" s="36" t="s">
        <v>6000</v>
      </c>
      <c r="B938" s="43"/>
      <c r="C938" s="44"/>
      <c r="D938" s="47"/>
      <c r="E938" s="47"/>
      <c r="F938" s="39" t="str">
        <f t="shared" si="2"/>
        <v>PETUGAS.0937/SPK/SE/PPL/3172/2026</v>
      </c>
      <c r="G938" s="45"/>
      <c r="H938" s="39" t="str">
        <f>VLOOKUP(G938,'MITRA (REFERENSI)'!$A:$Z,16,FALSE)</f>
        <v>#N/A</v>
      </c>
      <c r="I938" s="39" t="str">
        <f>VLOOKUP(G938,'MITRA (REFERENSI)'!$A:$Z,25,FALSE)</f>
        <v>#N/A</v>
      </c>
      <c r="J938" s="38" t="str">
        <f>VLOOKUP(G938,'MITRA (REFERENSI)'!$A:$Z,26,FALSE)</f>
        <v>#N/A</v>
      </c>
      <c r="K938" s="38" t="str">
        <f>VLOOKUP(G938,'MITRA (REFERENSI)'!$A:$Z,15,FALSE)</f>
        <v>#N/A</v>
      </c>
      <c r="L938" s="38" t="str">
        <f>VLOOKUP(G938,'MITRA (REFERENSI)'!$A:$Z,15,FALSE)</f>
        <v>#N/A</v>
      </c>
      <c r="M938" s="38" t="str">
        <f>IF(B938=1,'KELAS (REFERENSI)'!M938,IF(B938=2,'KELAS (REFERENSI)'!M953,IF(B938=3,'KELAS (REFERENSI)'!M968,IF(B938=4,'KELAS (REFERENSI)'!M983,""))))</f>
        <v/>
      </c>
      <c r="N938" s="38" t="str">
        <f>IF(B938=1,'KELAS (REFERENSI)'!N938,IF(B938=2,'KELAS (REFERENSI)'!N953,IF(B938=3,'KELAS (REFERENSI)'!N968,IF(B938=4,'KELAS (REFERENSI)'!N983,""))))</f>
        <v/>
      </c>
      <c r="O938" s="38" t="str">
        <f>IF(B938=1,'KELAS (REFERENSI)'!O938,IF(B938=2,'KELAS (REFERENSI)'!O953,IF(B938=3,'KELAS (REFERENSI)'!O968,IF(B938=4,'KELAS (REFERENSI)'!O983,""))))</f>
        <v/>
      </c>
      <c r="P938" s="38" t="str">
        <f>IF(B938=1,'KELAS (REFERENSI)'!P938,IF(B938=2,'KELAS (REFERENSI)'!P953,IF(B938=3,'KELAS (REFERENSI)'!P968,IF(B938=4,'KELAS (REFERENSI)'!P983,""))))</f>
        <v/>
      </c>
      <c r="Q938" s="38" t="str">
        <f t="shared" si="4"/>
        <v>BPS Kota Jakarta Timur</v>
      </c>
      <c r="R938" s="38" t="str">
        <f t="shared" si="56"/>
        <v/>
      </c>
      <c r="S938" s="38" t="str">
        <f t="shared" ref="S938:T938" si="946">S937</f>
        <v>15 Juni sampai dengan 31 Agustus 2026</v>
      </c>
      <c r="T938" s="38" t="str">
        <f t="shared" si="946"/>
        <v>31 Agustus 2026</v>
      </c>
      <c r="U938" s="46"/>
      <c r="V938" s="46"/>
      <c r="W938" s="42"/>
      <c r="X938" s="42"/>
      <c r="Y938" s="42"/>
      <c r="Z938" s="42"/>
    </row>
    <row r="939" ht="15.75" customHeight="1">
      <c r="A939" s="36" t="s">
        <v>6001</v>
      </c>
      <c r="B939" s="43"/>
      <c r="C939" s="44"/>
      <c r="D939" s="47"/>
      <c r="E939" s="47"/>
      <c r="F939" s="39" t="str">
        <f t="shared" si="2"/>
        <v>PETUGAS.0938/SPK/SE/PPL/3172/2026</v>
      </c>
      <c r="G939" s="45"/>
      <c r="H939" s="39" t="str">
        <f>VLOOKUP(G939,'MITRA (REFERENSI)'!$A:$Z,16,FALSE)</f>
        <v>#N/A</v>
      </c>
      <c r="I939" s="39" t="str">
        <f>VLOOKUP(G939,'MITRA (REFERENSI)'!$A:$Z,25,FALSE)</f>
        <v>#N/A</v>
      </c>
      <c r="J939" s="38" t="str">
        <f>VLOOKUP(G939,'MITRA (REFERENSI)'!$A:$Z,26,FALSE)</f>
        <v>#N/A</v>
      </c>
      <c r="K939" s="38" t="str">
        <f>VLOOKUP(G939,'MITRA (REFERENSI)'!$A:$Z,15,FALSE)</f>
        <v>#N/A</v>
      </c>
      <c r="L939" s="38" t="str">
        <f>VLOOKUP(G939,'MITRA (REFERENSI)'!$A:$Z,15,FALSE)</f>
        <v>#N/A</v>
      </c>
      <c r="M939" s="38" t="str">
        <f>IF(B939=1,'KELAS (REFERENSI)'!M939,IF(B939=2,'KELAS (REFERENSI)'!M954,IF(B939=3,'KELAS (REFERENSI)'!M969,IF(B939=4,'KELAS (REFERENSI)'!M984,""))))</f>
        <v/>
      </c>
      <c r="N939" s="38" t="str">
        <f>IF(B939=1,'KELAS (REFERENSI)'!N939,IF(B939=2,'KELAS (REFERENSI)'!N954,IF(B939=3,'KELAS (REFERENSI)'!N969,IF(B939=4,'KELAS (REFERENSI)'!N984,""))))</f>
        <v/>
      </c>
      <c r="O939" s="38" t="str">
        <f>IF(B939=1,'KELAS (REFERENSI)'!O939,IF(B939=2,'KELAS (REFERENSI)'!O954,IF(B939=3,'KELAS (REFERENSI)'!O969,IF(B939=4,'KELAS (REFERENSI)'!O984,""))))</f>
        <v/>
      </c>
      <c r="P939" s="38" t="str">
        <f>IF(B939=1,'KELAS (REFERENSI)'!P939,IF(B939=2,'KELAS (REFERENSI)'!P954,IF(B939=3,'KELAS (REFERENSI)'!P969,IF(B939=4,'KELAS (REFERENSI)'!P984,""))))</f>
        <v/>
      </c>
      <c r="Q939" s="38" t="str">
        <f t="shared" si="4"/>
        <v>BPS Kota Jakarta Timur</v>
      </c>
      <c r="R939" s="38" t="str">
        <f t="shared" si="56"/>
        <v/>
      </c>
      <c r="S939" s="38" t="str">
        <f t="shared" ref="S939:T939" si="947">S938</f>
        <v>15 Juni sampai dengan 31 Agustus 2026</v>
      </c>
      <c r="T939" s="38" t="str">
        <f t="shared" si="947"/>
        <v>31 Agustus 2026</v>
      </c>
      <c r="U939" s="46"/>
      <c r="V939" s="46"/>
      <c r="W939" s="42"/>
      <c r="X939" s="42"/>
      <c r="Y939" s="42"/>
      <c r="Z939" s="42"/>
    </row>
    <row r="940" ht="15.75" customHeight="1">
      <c r="A940" s="36" t="s">
        <v>6002</v>
      </c>
      <c r="B940" s="43"/>
      <c r="C940" s="44"/>
      <c r="D940" s="47"/>
      <c r="E940" s="47"/>
      <c r="F940" s="39" t="str">
        <f t="shared" si="2"/>
        <v>PETUGAS.0939/SPK/SE/PPL/3172/2026</v>
      </c>
      <c r="G940" s="45"/>
      <c r="H940" s="39" t="str">
        <f>VLOOKUP(G940,'MITRA (REFERENSI)'!$A:$Z,16,FALSE)</f>
        <v>#N/A</v>
      </c>
      <c r="I940" s="39" t="str">
        <f>VLOOKUP(G940,'MITRA (REFERENSI)'!$A:$Z,25,FALSE)</f>
        <v>#N/A</v>
      </c>
      <c r="J940" s="38" t="str">
        <f>VLOOKUP(G940,'MITRA (REFERENSI)'!$A:$Z,26,FALSE)</f>
        <v>#N/A</v>
      </c>
      <c r="K940" s="38" t="str">
        <f>VLOOKUP(G940,'MITRA (REFERENSI)'!$A:$Z,15,FALSE)</f>
        <v>#N/A</v>
      </c>
      <c r="L940" s="38" t="str">
        <f>VLOOKUP(G940,'MITRA (REFERENSI)'!$A:$Z,15,FALSE)</f>
        <v>#N/A</v>
      </c>
      <c r="M940" s="38" t="str">
        <f>IF(B940=1,'KELAS (REFERENSI)'!M940,IF(B940=2,'KELAS (REFERENSI)'!M955,IF(B940=3,'KELAS (REFERENSI)'!M970,IF(B940=4,'KELAS (REFERENSI)'!M985,""))))</f>
        <v/>
      </c>
      <c r="N940" s="38" t="str">
        <f>IF(B940=1,'KELAS (REFERENSI)'!N940,IF(B940=2,'KELAS (REFERENSI)'!N955,IF(B940=3,'KELAS (REFERENSI)'!N970,IF(B940=4,'KELAS (REFERENSI)'!N985,""))))</f>
        <v/>
      </c>
      <c r="O940" s="38" t="str">
        <f>IF(B940=1,'KELAS (REFERENSI)'!O940,IF(B940=2,'KELAS (REFERENSI)'!O955,IF(B940=3,'KELAS (REFERENSI)'!O970,IF(B940=4,'KELAS (REFERENSI)'!O985,""))))</f>
        <v/>
      </c>
      <c r="P940" s="38" t="str">
        <f>IF(B940=1,'KELAS (REFERENSI)'!P940,IF(B940=2,'KELAS (REFERENSI)'!P955,IF(B940=3,'KELAS (REFERENSI)'!P970,IF(B940=4,'KELAS (REFERENSI)'!P985,""))))</f>
        <v/>
      </c>
      <c r="Q940" s="38" t="str">
        <f t="shared" si="4"/>
        <v>BPS Kota Jakarta Timur</v>
      </c>
      <c r="R940" s="38" t="str">
        <f t="shared" si="56"/>
        <v/>
      </c>
      <c r="S940" s="38" t="str">
        <f t="shared" ref="S940:T940" si="948">S939</f>
        <v>15 Juni sampai dengan 31 Agustus 2026</v>
      </c>
      <c r="T940" s="38" t="str">
        <f t="shared" si="948"/>
        <v>31 Agustus 2026</v>
      </c>
      <c r="U940" s="46"/>
      <c r="V940" s="46"/>
      <c r="W940" s="42"/>
      <c r="X940" s="42"/>
      <c r="Y940" s="42"/>
      <c r="Z940" s="42"/>
    </row>
    <row r="941" ht="15.75" customHeight="1">
      <c r="A941" s="36" t="s">
        <v>6003</v>
      </c>
      <c r="B941" s="43"/>
      <c r="C941" s="44"/>
      <c r="D941" s="47"/>
      <c r="E941" s="47"/>
      <c r="F941" s="39" t="str">
        <f t="shared" si="2"/>
        <v>PETUGAS.0940/SPK/SE/PPL/3172/2026</v>
      </c>
      <c r="G941" s="45"/>
      <c r="H941" s="39" t="str">
        <f>VLOOKUP(G941,'MITRA (REFERENSI)'!$A:$Z,16,FALSE)</f>
        <v>#N/A</v>
      </c>
      <c r="I941" s="39" t="str">
        <f>VLOOKUP(G941,'MITRA (REFERENSI)'!$A:$Z,25,FALSE)</f>
        <v>#N/A</v>
      </c>
      <c r="J941" s="38" t="str">
        <f>VLOOKUP(G941,'MITRA (REFERENSI)'!$A:$Z,26,FALSE)</f>
        <v>#N/A</v>
      </c>
      <c r="K941" s="38" t="str">
        <f>VLOOKUP(G941,'MITRA (REFERENSI)'!$A:$Z,15,FALSE)</f>
        <v>#N/A</v>
      </c>
      <c r="L941" s="38" t="str">
        <f>VLOOKUP(G941,'MITRA (REFERENSI)'!$A:$Z,15,FALSE)</f>
        <v>#N/A</v>
      </c>
      <c r="M941" s="38" t="str">
        <f>IF(B941=1,'KELAS (REFERENSI)'!M941,IF(B941=2,'KELAS (REFERENSI)'!M956,IF(B941=3,'KELAS (REFERENSI)'!M971,IF(B941=4,'KELAS (REFERENSI)'!M986,""))))</f>
        <v/>
      </c>
      <c r="N941" s="38" t="str">
        <f>IF(B941=1,'KELAS (REFERENSI)'!N941,IF(B941=2,'KELAS (REFERENSI)'!N956,IF(B941=3,'KELAS (REFERENSI)'!N971,IF(B941=4,'KELAS (REFERENSI)'!N986,""))))</f>
        <v/>
      </c>
      <c r="O941" s="38" t="str">
        <f>IF(B941=1,'KELAS (REFERENSI)'!O941,IF(B941=2,'KELAS (REFERENSI)'!O956,IF(B941=3,'KELAS (REFERENSI)'!O971,IF(B941=4,'KELAS (REFERENSI)'!O986,""))))</f>
        <v/>
      </c>
      <c r="P941" s="38" t="str">
        <f>IF(B941=1,'KELAS (REFERENSI)'!P941,IF(B941=2,'KELAS (REFERENSI)'!P956,IF(B941=3,'KELAS (REFERENSI)'!P971,IF(B941=4,'KELAS (REFERENSI)'!P986,""))))</f>
        <v/>
      </c>
      <c r="Q941" s="38" t="str">
        <f t="shared" si="4"/>
        <v>BPS Kota Jakarta Timur</v>
      </c>
      <c r="R941" s="38" t="str">
        <f t="shared" si="56"/>
        <v/>
      </c>
      <c r="S941" s="38" t="str">
        <f t="shared" ref="S941:T941" si="949">S940</f>
        <v>15 Juni sampai dengan 31 Agustus 2026</v>
      </c>
      <c r="T941" s="38" t="str">
        <f t="shared" si="949"/>
        <v>31 Agustus 2026</v>
      </c>
      <c r="U941" s="46"/>
      <c r="V941" s="46"/>
      <c r="W941" s="42"/>
      <c r="X941" s="42"/>
      <c r="Y941" s="42"/>
      <c r="Z941" s="42"/>
    </row>
    <row r="942" ht="15.75" customHeight="1">
      <c r="A942" s="36" t="s">
        <v>6004</v>
      </c>
      <c r="B942" s="43"/>
      <c r="C942" s="44"/>
      <c r="D942" s="47"/>
      <c r="E942" s="47"/>
      <c r="F942" s="39" t="str">
        <f t="shared" si="2"/>
        <v>PETUGAS.0941/SPK/SE/PPL/3172/2026</v>
      </c>
      <c r="G942" s="45"/>
      <c r="H942" s="39" t="str">
        <f>VLOOKUP(G942,'MITRA (REFERENSI)'!$A:$Z,16,FALSE)</f>
        <v>#N/A</v>
      </c>
      <c r="I942" s="39" t="str">
        <f>VLOOKUP(G942,'MITRA (REFERENSI)'!$A:$Z,25,FALSE)</f>
        <v>#N/A</v>
      </c>
      <c r="J942" s="38" t="str">
        <f>VLOOKUP(G942,'MITRA (REFERENSI)'!$A:$Z,26,FALSE)</f>
        <v>#N/A</v>
      </c>
      <c r="K942" s="38" t="str">
        <f>VLOOKUP(G942,'MITRA (REFERENSI)'!$A:$Z,15,FALSE)</f>
        <v>#N/A</v>
      </c>
      <c r="L942" s="38" t="str">
        <f>VLOOKUP(G942,'MITRA (REFERENSI)'!$A:$Z,15,FALSE)</f>
        <v>#N/A</v>
      </c>
      <c r="M942" s="38" t="str">
        <f>IF(B942=1,'KELAS (REFERENSI)'!M942,IF(B942=2,'KELAS (REFERENSI)'!M957,IF(B942=3,'KELAS (REFERENSI)'!M972,IF(B942=4,'KELAS (REFERENSI)'!M987,""))))</f>
        <v/>
      </c>
      <c r="N942" s="38" t="str">
        <f>IF(B942=1,'KELAS (REFERENSI)'!N942,IF(B942=2,'KELAS (REFERENSI)'!N957,IF(B942=3,'KELAS (REFERENSI)'!N972,IF(B942=4,'KELAS (REFERENSI)'!N987,""))))</f>
        <v/>
      </c>
      <c r="O942" s="38" t="str">
        <f>IF(B942=1,'KELAS (REFERENSI)'!O942,IF(B942=2,'KELAS (REFERENSI)'!O957,IF(B942=3,'KELAS (REFERENSI)'!O972,IF(B942=4,'KELAS (REFERENSI)'!O987,""))))</f>
        <v/>
      </c>
      <c r="P942" s="38" t="str">
        <f>IF(B942=1,'KELAS (REFERENSI)'!P942,IF(B942=2,'KELAS (REFERENSI)'!P957,IF(B942=3,'KELAS (REFERENSI)'!P972,IF(B942=4,'KELAS (REFERENSI)'!P987,""))))</f>
        <v/>
      </c>
      <c r="Q942" s="38" t="str">
        <f t="shared" si="4"/>
        <v>BPS Kota Jakarta Timur</v>
      </c>
      <c r="R942" s="38" t="str">
        <f t="shared" si="56"/>
        <v/>
      </c>
      <c r="S942" s="38" t="str">
        <f t="shared" ref="S942:T942" si="950">S941</f>
        <v>15 Juni sampai dengan 31 Agustus 2026</v>
      </c>
      <c r="T942" s="38" t="str">
        <f t="shared" si="950"/>
        <v>31 Agustus 2026</v>
      </c>
      <c r="U942" s="46"/>
      <c r="V942" s="46"/>
      <c r="W942" s="42"/>
      <c r="X942" s="42"/>
      <c r="Y942" s="42"/>
      <c r="Z942" s="42"/>
    </row>
    <row r="943" ht="15.75" customHeight="1">
      <c r="A943" s="36" t="s">
        <v>6005</v>
      </c>
      <c r="B943" s="43"/>
      <c r="C943" s="44"/>
      <c r="D943" s="47"/>
      <c r="E943" s="47"/>
      <c r="F943" s="39" t="str">
        <f t="shared" si="2"/>
        <v>PETUGAS.0942/SPK/SE/PPL/3172/2026</v>
      </c>
      <c r="G943" s="45"/>
      <c r="H943" s="39" t="str">
        <f>VLOOKUP(G943,'MITRA (REFERENSI)'!$A:$Z,16,FALSE)</f>
        <v>#N/A</v>
      </c>
      <c r="I943" s="39" t="str">
        <f>VLOOKUP(G943,'MITRA (REFERENSI)'!$A:$Z,25,FALSE)</f>
        <v>#N/A</v>
      </c>
      <c r="J943" s="38" t="str">
        <f>VLOOKUP(G943,'MITRA (REFERENSI)'!$A:$Z,26,FALSE)</f>
        <v>#N/A</v>
      </c>
      <c r="K943" s="38" t="str">
        <f>VLOOKUP(G943,'MITRA (REFERENSI)'!$A:$Z,15,FALSE)</f>
        <v>#N/A</v>
      </c>
      <c r="L943" s="38" t="str">
        <f>VLOOKUP(G943,'MITRA (REFERENSI)'!$A:$Z,15,FALSE)</f>
        <v>#N/A</v>
      </c>
      <c r="M943" s="38" t="str">
        <f>IF(B943=1,'KELAS (REFERENSI)'!M943,IF(B943=2,'KELAS (REFERENSI)'!M958,IF(B943=3,'KELAS (REFERENSI)'!M973,IF(B943=4,'KELAS (REFERENSI)'!M988,""))))</f>
        <v/>
      </c>
      <c r="N943" s="38" t="str">
        <f>IF(B943=1,'KELAS (REFERENSI)'!N943,IF(B943=2,'KELAS (REFERENSI)'!N958,IF(B943=3,'KELAS (REFERENSI)'!N973,IF(B943=4,'KELAS (REFERENSI)'!N988,""))))</f>
        <v/>
      </c>
      <c r="O943" s="38" t="str">
        <f>IF(B943=1,'KELAS (REFERENSI)'!O943,IF(B943=2,'KELAS (REFERENSI)'!O958,IF(B943=3,'KELAS (REFERENSI)'!O973,IF(B943=4,'KELAS (REFERENSI)'!O988,""))))</f>
        <v/>
      </c>
      <c r="P943" s="38" t="str">
        <f>IF(B943=1,'KELAS (REFERENSI)'!P943,IF(B943=2,'KELAS (REFERENSI)'!P958,IF(B943=3,'KELAS (REFERENSI)'!P973,IF(B943=4,'KELAS (REFERENSI)'!P988,""))))</f>
        <v/>
      </c>
      <c r="Q943" s="38" t="str">
        <f t="shared" si="4"/>
        <v>BPS Kota Jakarta Timur</v>
      </c>
      <c r="R943" s="38" t="str">
        <f t="shared" si="56"/>
        <v/>
      </c>
      <c r="S943" s="38" t="str">
        <f t="shared" ref="S943:T943" si="951">S942</f>
        <v>15 Juni sampai dengan 31 Agustus 2026</v>
      </c>
      <c r="T943" s="38" t="str">
        <f t="shared" si="951"/>
        <v>31 Agustus 2026</v>
      </c>
      <c r="U943" s="46"/>
      <c r="V943" s="46"/>
      <c r="W943" s="42"/>
      <c r="X943" s="42"/>
      <c r="Y943" s="42"/>
      <c r="Z943" s="42"/>
    </row>
    <row r="944" ht="15.75" customHeight="1">
      <c r="A944" s="36" t="s">
        <v>6006</v>
      </c>
      <c r="B944" s="43"/>
      <c r="C944" s="44"/>
      <c r="D944" s="47"/>
      <c r="E944" s="47"/>
      <c r="F944" s="39" t="str">
        <f t="shared" si="2"/>
        <v>PETUGAS.0943/SPK/SE/PPL/3172/2026</v>
      </c>
      <c r="G944" s="45"/>
      <c r="H944" s="39" t="str">
        <f>VLOOKUP(G944,'MITRA (REFERENSI)'!$A:$Z,16,FALSE)</f>
        <v>#N/A</v>
      </c>
      <c r="I944" s="39" t="str">
        <f>VLOOKUP(G944,'MITRA (REFERENSI)'!$A:$Z,25,FALSE)</f>
        <v>#N/A</v>
      </c>
      <c r="J944" s="38" t="str">
        <f>VLOOKUP(G944,'MITRA (REFERENSI)'!$A:$Z,26,FALSE)</f>
        <v>#N/A</v>
      </c>
      <c r="K944" s="38" t="str">
        <f>VLOOKUP(G944,'MITRA (REFERENSI)'!$A:$Z,15,FALSE)</f>
        <v>#N/A</v>
      </c>
      <c r="L944" s="38" t="str">
        <f>VLOOKUP(G944,'MITRA (REFERENSI)'!$A:$Z,15,FALSE)</f>
        <v>#N/A</v>
      </c>
      <c r="M944" s="38" t="str">
        <f>IF(B944=1,'KELAS (REFERENSI)'!M944,IF(B944=2,'KELAS (REFERENSI)'!M959,IF(B944=3,'KELAS (REFERENSI)'!M974,IF(B944=4,'KELAS (REFERENSI)'!M989,""))))</f>
        <v/>
      </c>
      <c r="N944" s="38" t="str">
        <f>IF(B944=1,'KELAS (REFERENSI)'!N944,IF(B944=2,'KELAS (REFERENSI)'!N959,IF(B944=3,'KELAS (REFERENSI)'!N974,IF(B944=4,'KELAS (REFERENSI)'!N989,""))))</f>
        <v/>
      </c>
      <c r="O944" s="38" t="str">
        <f>IF(B944=1,'KELAS (REFERENSI)'!O944,IF(B944=2,'KELAS (REFERENSI)'!O959,IF(B944=3,'KELAS (REFERENSI)'!O974,IF(B944=4,'KELAS (REFERENSI)'!O989,""))))</f>
        <v/>
      </c>
      <c r="P944" s="38" t="str">
        <f>IF(B944=1,'KELAS (REFERENSI)'!P944,IF(B944=2,'KELAS (REFERENSI)'!P959,IF(B944=3,'KELAS (REFERENSI)'!P974,IF(B944=4,'KELAS (REFERENSI)'!P989,""))))</f>
        <v/>
      </c>
      <c r="Q944" s="38" t="str">
        <f t="shared" si="4"/>
        <v>BPS Kota Jakarta Timur</v>
      </c>
      <c r="R944" s="38" t="str">
        <f t="shared" si="56"/>
        <v/>
      </c>
      <c r="S944" s="38" t="str">
        <f t="shared" ref="S944:T944" si="952">S943</f>
        <v>15 Juni sampai dengan 31 Agustus 2026</v>
      </c>
      <c r="T944" s="38" t="str">
        <f t="shared" si="952"/>
        <v>31 Agustus 2026</v>
      </c>
      <c r="U944" s="46"/>
      <c r="V944" s="46"/>
      <c r="W944" s="42"/>
      <c r="X944" s="42"/>
      <c r="Y944" s="42"/>
      <c r="Z944" s="42"/>
    </row>
    <row r="945" ht="15.75" customHeight="1">
      <c r="A945" s="36" t="s">
        <v>6007</v>
      </c>
      <c r="B945" s="43"/>
      <c r="C945" s="44"/>
      <c r="D945" s="47"/>
      <c r="E945" s="47"/>
      <c r="F945" s="39" t="str">
        <f t="shared" si="2"/>
        <v>PETUGAS.0944/SPK/SE/PPL/3172/2026</v>
      </c>
      <c r="G945" s="45"/>
      <c r="H945" s="39" t="str">
        <f>VLOOKUP(G945,'MITRA (REFERENSI)'!$A:$Z,16,FALSE)</f>
        <v>#N/A</v>
      </c>
      <c r="I945" s="39" t="str">
        <f>VLOOKUP(G945,'MITRA (REFERENSI)'!$A:$Z,25,FALSE)</f>
        <v>#N/A</v>
      </c>
      <c r="J945" s="38" t="str">
        <f>VLOOKUP(G945,'MITRA (REFERENSI)'!$A:$Z,26,FALSE)</f>
        <v>#N/A</v>
      </c>
      <c r="K945" s="38" t="str">
        <f>VLOOKUP(G945,'MITRA (REFERENSI)'!$A:$Z,15,FALSE)</f>
        <v>#N/A</v>
      </c>
      <c r="L945" s="38" t="str">
        <f>VLOOKUP(G945,'MITRA (REFERENSI)'!$A:$Z,15,FALSE)</f>
        <v>#N/A</v>
      </c>
      <c r="M945" s="38" t="str">
        <f>IF(B945=1,'KELAS (REFERENSI)'!M945,IF(B945=2,'KELAS (REFERENSI)'!M960,IF(B945=3,'KELAS (REFERENSI)'!M975,IF(B945=4,'KELAS (REFERENSI)'!M990,""))))</f>
        <v/>
      </c>
      <c r="N945" s="38" t="str">
        <f>IF(B945=1,'KELAS (REFERENSI)'!N945,IF(B945=2,'KELAS (REFERENSI)'!N960,IF(B945=3,'KELAS (REFERENSI)'!N975,IF(B945=4,'KELAS (REFERENSI)'!N990,""))))</f>
        <v/>
      </c>
      <c r="O945" s="38" t="str">
        <f>IF(B945=1,'KELAS (REFERENSI)'!O945,IF(B945=2,'KELAS (REFERENSI)'!O960,IF(B945=3,'KELAS (REFERENSI)'!O975,IF(B945=4,'KELAS (REFERENSI)'!O990,""))))</f>
        <v/>
      </c>
      <c r="P945" s="38" t="str">
        <f>IF(B945=1,'KELAS (REFERENSI)'!P945,IF(B945=2,'KELAS (REFERENSI)'!P960,IF(B945=3,'KELAS (REFERENSI)'!P975,IF(B945=4,'KELAS (REFERENSI)'!P990,""))))</f>
        <v/>
      </c>
      <c r="Q945" s="38" t="str">
        <f t="shared" si="4"/>
        <v>BPS Kota Jakarta Timur</v>
      </c>
      <c r="R945" s="38" t="str">
        <f t="shared" si="56"/>
        <v/>
      </c>
      <c r="S945" s="38" t="str">
        <f t="shared" ref="S945:T945" si="953">S944</f>
        <v>15 Juni sampai dengan 31 Agustus 2026</v>
      </c>
      <c r="T945" s="38" t="str">
        <f t="shared" si="953"/>
        <v>31 Agustus 2026</v>
      </c>
      <c r="U945" s="46"/>
      <c r="V945" s="46"/>
      <c r="W945" s="42"/>
      <c r="X945" s="42"/>
      <c r="Y945" s="42"/>
      <c r="Z945" s="42"/>
    </row>
    <row r="946" ht="15.75" customHeight="1">
      <c r="A946" s="36" t="s">
        <v>6008</v>
      </c>
      <c r="B946" s="43"/>
      <c r="C946" s="44"/>
      <c r="D946" s="47"/>
      <c r="E946" s="47"/>
      <c r="F946" s="39" t="str">
        <f t="shared" si="2"/>
        <v>PETUGAS.0945/SPK/SE/PPL/3172/2026</v>
      </c>
      <c r="G946" s="45"/>
      <c r="H946" s="39" t="str">
        <f>VLOOKUP(G946,'MITRA (REFERENSI)'!$A:$Z,16,FALSE)</f>
        <v>#N/A</v>
      </c>
      <c r="I946" s="39" t="str">
        <f>VLOOKUP(G946,'MITRA (REFERENSI)'!$A:$Z,25,FALSE)</f>
        <v>#N/A</v>
      </c>
      <c r="J946" s="38" t="str">
        <f>VLOOKUP(G946,'MITRA (REFERENSI)'!$A:$Z,26,FALSE)</f>
        <v>#N/A</v>
      </c>
      <c r="K946" s="38" t="str">
        <f>VLOOKUP(G946,'MITRA (REFERENSI)'!$A:$Z,15,FALSE)</f>
        <v>#N/A</v>
      </c>
      <c r="L946" s="38" t="str">
        <f>VLOOKUP(G946,'MITRA (REFERENSI)'!$A:$Z,15,FALSE)</f>
        <v>#N/A</v>
      </c>
      <c r="M946" s="38" t="str">
        <f>IF(B946=1,'KELAS (REFERENSI)'!M946,IF(B946=2,'KELAS (REFERENSI)'!M961,IF(B946=3,'KELAS (REFERENSI)'!M976,IF(B946=4,'KELAS (REFERENSI)'!M991,""))))</f>
        <v/>
      </c>
      <c r="N946" s="38" t="str">
        <f>IF(B946=1,'KELAS (REFERENSI)'!N946,IF(B946=2,'KELAS (REFERENSI)'!N961,IF(B946=3,'KELAS (REFERENSI)'!N976,IF(B946=4,'KELAS (REFERENSI)'!N991,""))))</f>
        <v/>
      </c>
      <c r="O946" s="38" t="str">
        <f>IF(B946=1,'KELAS (REFERENSI)'!O946,IF(B946=2,'KELAS (REFERENSI)'!O961,IF(B946=3,'KELAS (REFERENSI)'!O976,IF(B946=4,'KELAS (REFERENSI)'!O991,""))))</f>
        <v/>
      </c>
      <c r="P946" s="38" t="str">
        <f>IF(B946=1,'KELAS (REFERENSI)'!P946,IF(B946=2,'KELAS (REFERENSI)'!P961,IF(B946=3,'KELAS (REFERENSI)'!P976,IF(B946=4,'KELAS (REFERENSI)'!P991,""))))</f>
        <v/>
      </c>
      <c r="Q946" s="38" t="str">
        <f t="shared" si="4"/>
        <v>BPS Kota Jakarta Timur</v>
      </c>
      <c r="R946" s="38" t="str">
        <f t="shared" si="56"/>
        <v/>
      </c>
      <c r="S946" s="38" t="str">
        <f t="shared" ref="S946:T946" si="954">S945</f>
        <v>15 Juni sampai dengan 31 Agustus 2026</v>
      </c>
      <c r="T946" s="38" t="str">
        <f t="shared" si="954"/>
        <v>31 Agustus 2026</v>
      </c>
      <c r="U946" s="46"/>
      <c r="V946" s="46"/>
      <c r="W946" s="42"/>
      <c r="X946" s="42"/>
      <c r="Y946" s="42"/>
      <c r="Z946" s="42"/>
    </row>
    <row r="947" ht="15.75" customHeight="1">
      <c r="A947" s="36" t="s">
        <v>6009</v>
      </c>
      <c r="B947" s="43"/>
      <c r="C947" s="44"/>
      <c r="D947" s="47"/>
      <c r="E947" s="47"/>
      <c r="F947" s="39" t="str">
        <f t="shared" si="2"/>
        <v>PETUGAS.0946/SPK/SE/PPL/3172/2026</v>
      </c>
      <c r="G947" s="45"/>
      <c r="H947" s="39" t="str">
        <f>VLOOKUP(G947,'MITRA (REFERENSI)'!$A:$Z,16,FALSE)</f>
        <v>#N/A</v>
      </c>
      <c r="I947" s="39" t="str">
        <f>VLOOKUP(G947,'MITRA (REFERENSI)'!$A:$Z,25,FALSE)</f>
        <v>#N/A</v>
      </c>
      <c r="J947" s="38" t="str">
        <f>VLOOKUP(G947,'MITRA (REFERENSI)'!$A:$Z,26,FALSE)</f>
        <v>#N/A</v>
      </c>
      <c r="K947" s="38" t="str">
        <f>VLOOKUP(G947,'MITRA (REFERENSI)'!$A:$Z,15,FALSE)</f>
        <v>#N/A</v>
      </c>
      <c r="L947" s="38" t="str">
        <f>VLOOKUP(G947,'MITRA (REFERENSI)'!$A:$Z,15,FALSE)</f>
        <v>#N/A</v>
      </c>
      <c r="M947" s="38" t="str">
        <f>IF(B947=1,'KELAS (REFERENSI)'!M947,IF(B947=2,'KELAS (REFERENSI)'!M962,IF(B947=3,'KELAS (REFERENSI)'!M977,IF(B947=4,'KELAS (REFERENSI)'!M992,""))))</f>
        <v/>
      </c>
      <c r="N947" s="38" t="str">
        <f>IF(B947=1,'KELAS (REFERENSI)'!N947,IF(B947=2,'KELAS (REFERENSI)'!N962,IF(B947=3,'KELAS (REFERENSI)'!N977,IF(B947=4,'KELAS (REFERENSI)'!N992,""))))</f>
        <v/>
      </c>
      <c r="O947" s="38" t="str">
        <f>IF(B947=1,'KELAS (REFERENSI)'!O947,IF(B947=2,'KELAS (REFERENSI)'!O962,IF(B947=3,'KELAS (REFERENSI)'!O977,IF(B947=4,'KELAS (REFERENSI)'!O992,""))))</f>
        <v/>
      </c>
      <c r="P947" s="38" t="str">
        <f>IF(B947=1,'KELAS (REFERENSI)'!P947,IF(B947=2,'KELAS (REFERENSI)'!P962,IF(B947=3,'KELAS (REFERENSI)'!P977,IF(B947=4,'KELAS (REFERENSI)'!P992,""))))</f>
        <v/>
      </c>
      <c r="Q947" s="38" t="str">
        <f t="shared" si="4"/>
        <v>BPS Kota Jakarta Timur</v>
      </c>
      <c r="R947" s="38" t="str">
        <f t="shared" si="56"/>
        <v/>
      </c>
      <c r="S947" s="38" t="str">
        <f t="shared" ref="S947:T947" si="955">S946</f>
        <v>15 Juni sampai dengan 31 Agustus 2026</v>
      </c>
      <c r="T947" s="38" t="str">
        <f t="shared" si="955"/>
        <v>31 Agustus 2026</v>
      </c>
      <c r="U947" s="46"/>
      <c r="V947" s="46"/>
      <c r="W947" s="42"/>
      <c r="X947" s="42"/>
      <c r="Y947" s="42"/>
      <c r="Z947" s="42"/>
    </row>
    <row r="948" ht="15.75" customHeight="1">
      <c r="A948" s="36" t="s">
        <v>6010</v>
      </c>
      <c r="B948" s="43"/>
      <c r="C948" s="44"/>
      <c r="D948" s="47"/>
      <c r="E948" s="47"/>
      <c r="F948" s="39" t="str">
        <f t="shared" si="2"/>
        <v>PETUGAS.0947/SPK/SE/PPL/3172/2026</v>
      </c>
      <c r="G948" s="45"/>
      <c r="H948" s="39" t="str">
        <f>VLOOKUP(G948,'MITRA (REFERENSI)'!$A:$Z,16,FALSE)</f>
        <v>#N/A</v>
      </c>
      <c r="I948" s="39" t="str">
        <f>VLOOKUP(G948,'MITRA (REFERENSI)'!$A:$Z,25,FALSE)</f>
        <v>#N/A</v>
      </c>
      <c r="J948" s="38" t="str">
        <f>VLOOKUP(G948,'MITRA (REFERENSI)'!$A:$Z,26,FALSE)</f>
        <v>#N/A</v>
      </c>
      <c r="K948" s="38" t="str">
        <f>VLOOKUP(G948,'MITRA (REFERENSI)'!$A:$Z,15,FALSE)</f>
        <v>#N/A</v>
      </c>
      <c r="L948" s="38" t="str">
        <f>VLOOKUP(G948,'MITRA (REFERENSI)'!$A:$Z,15,FALSE)</f>
        <v>#N/A</v>
      </c>
      <c r="M948" s="38" t="str">
        <f>IF(B948=1,'KELAS (REFERENSI)'!M948,IF(B948=2,'KELAS (REFERENSI)'!M963,IF(B948=3,'KELAS (REFERENSI)'!M978,IF(B948=4,'KELAS (REFERENSI)'!M993,""))))</f>
        <v/>
      </c>
      <c r="N948" s="38" t="str">
        <f>IF(B948=1,'KELAS (REFERENSI)'!N948,IF(B948=2,'KELAS (REFERENSI)'!N963,IF(B948=3,'KELAS (REFERENSI)'!N978,IF(B948=4,'KELAS (REFERENSI)'!N993,""))))</f>
        <v/>
      </c>
      <c r="O948" s="38" t="str">
        <f>IF(B948=1,'KELAS (REFERENSI)'!O948,IF(B948=2,'KELAS (REFERENSI)'!O963,IF(B948=3,'KELAS (REFERENSI)'!O978,IF(B948=4,'KELAS (REFERENSI)'!O993,""))))</f>
        <v/>
      </c>
      <c r="P948" s="38" t="str">
        <f>IF(B948=1,'KELAS (REFERENSI)'!P948,IF(B948=2,'KELAS (REFERENSI)'!P963,IF(B948=3,'KELAS (REFERENSI)'!P978,IF(B948=4,'KELAS (REFERENSI)'!P993,""))))</f>
        <v/>
      </c>
      <c r="Q948" s="38" t="str">
        <f t="shared" si="4"/>
        <v>BPS Kota Jakarta Timur</v>
      </c>
      <c r="R948" s="38" t="str">
        <f t="shared" si="56"/>
        <v/>
      </c>
      <c r="S948" s="38" t="str">
        <f t="shared" ref="S948:T948" si="956">S947</f>
        <v>15 Juni sampai dengan 31 Agustus 2026</v>
      </c>
      <c r="T948" s="38" t="str">
        <f t="shared" si="956"/>
        <v>31 Agustus 2026</v>
      </c>
      <c r="U948" s="46"/>
      <c r="V948" s="46"/>
      <c r="W948" s="42"/>
      <c r="X948" s="42"/>
      <c r="Y948" s="42"/>
      <c r="Z948" s="42"/>
    </row>
    <row r="949" ht="15.75" customHeight="1">
      <c r="A949" s="36" t="s">
        <v>6011</v>
      </c>
      <c r="B949" s="43"/>
      <c r="C949" s="44"/>
      <c r="D949" s="47"/>
      <c r="E949" s="47"/>
      <c r="F949" s="39" t="str">
        <f t="shared" si="2"/>
        <v>PETUGAS.0948/SPK/SE/PPL/3172/2026</v>
      </c>
      <c r="G949" s="45"/>
      <c r="H949" s="39" t="str">
        <f>VLOOKUP(G949,'MITRA (REFERENSI)'!$A:$Z,16,FALSE)</f>
        <v>#N/A</v>
      </c>
      <c r="I949" s="39" t="str">
        <f>VLOOKUP(G949,'MITRA (REFERENSI)'!$A:$Z,25,FALSE)</f>
        <v>#N/A</v>
      </c>
      <c r="J949" s="38" t="str">
        <f>VLOOKUP(G949,'MITRA (REFERENSI)'!$A:$Z,26,FALSE)</f>
        <v>#N/A</v>
      </c>
      <c r="K949" s="38" t="str">
        <f>VLOOKUP(G949,'MITRA (REFERENSI)'!$A:$Z,15,FALSE)</f>
        <v>#N/A</v>
      </c>
      <c r="L949" s="38" t="str">
        <f>VLOOKUP(G949,'MITRA (REFERENSI)'!$A:$Z,15,FALSE)</f>
        <v>#N/A</v>
      </c>
      <c r="M949" s="38" t="str">
        <f>IF(B949=1,'KELAS (REFERENSI)'!M949,IF(B949=2,'KELAS (REFERENSI)'!M964,IF(B949=3,'KELAS (REFERENSI)'!M979,IF(B949=4,'KELAS (REFERENSI)'!M994,""))))</f>
        <v/>
      </c>
      <c r="N949" s="38" t="str">
        <f>IF(B949=1,'KELAS (REFERENSI)'!N949,IF(B949=2,'KELAS (REFERENSI)'!N964,IF(B949=3,'KELAS (REFERENSI)'!N979,IF(B949=4,'KELAS (REFERENSI)'!N994,""))))</f>
        <v/>
      </c>
      <c r="O949" s="38" t="str">
        <f>IF(B949=1,'KELAS (REFERENSI)'!O949,IF(B949=2,'KELAS (REFERENSI)'!O964,IF(B949=3,'KELAS (REFERENSI)'!O979,IF(B949=4,'KELAS (REFERENSI)'!O994,""))))</f>
        <v/>
      </c>
      <c r="P949" s="38" t="str">
        <f>IF(B949=1,'KELAS (REFERENSI)'!P949,IF(B949=2,'KELAS (REFERENSI)'!P964,IF(B949=3,'KELAS (REFERENSI)'!P979,IF(B949=4,'KELAS (REFERENSI)'!P994,""))))</f>
        <v/>
      </c>
      <c r="Q949" s="38" t="str">
        <f t="shared" si="4"/>
        <v>BPS Kota Jakarta Timur</v>
      </c>
      <c r="R949" s="38" t="str">
        <f t="shared" si="56"/>
        <v/>
      </c>
      <c r="S949" s="38" t="str">
        <f t="shared" ref="S949:T949" si="957">S948</f>
        <v>15 Juni sampai dengan 31 Agustus 2026</v>
      </c>
      <c r="T949" s="38" t="str">
        <f t="shared" si="957"/>
        <v>31 Agustus 2026</v>
      </c>
      <c r="U949" s="46"/>
      <c r="V949" s="46"/>
      <c r="W949" s="42"/>
      <c r="X949" s="42"/>
      <c r="Y949" s="42"/>
      <c r="Z949" s="42"/>
    </row>
    <row r="950" ht="15.75" customHeight="1">
      <c r="A950" s="36" t="s">
        <v>6012</v>
      </c>
      <c r="B950" s="43"/>
      <c r="C950" s="44"/>
      <c r="D950" s="47"/>
      <c r="E950" s="47"/>
      <c r="F950" s="39" t="str">
        <f t="shared" si="2"/>
        <v>PETUGAS.0949/SPK/SE/PPL/3172/2026</v>
      </c>
      <c r="G950" s="45"/>
      <c r="H950" s="39" t="str">
        <f>VLOOKUP(G950,'MITRA (REFERENSI)'!$A:$Z,16,FALSE)</f>
        <v>#N/A</v>
      </c>
      <c r="I950" s="39" t="str">
        <f>VLOOKUP(G950,'MITRA (REFERENSI)'!$A:$Z,25,FALSE)</f>
        <v>#N/A</v>
      </c>
      <c r="J950" s="38" t="str">
        <f>VLOOKUP(G950,'MITRA (REFERENSI)'!$A:$Z,26,FALSE)</f>
        <v>#N/A</v>
      </c>
      <c r="K950" s="38" t="str">
        <f>VLOOKUP(G950,'MITRA (REFERENSI)'!$A:$Z,15,FALSE)</f>
        <v>#N/A</v>
      </c>
      <c r="L950" s="38" t="str">
        <f>VLOOKUP(G950,'MITRA (REFERENSI)'!$A:$Z,15,FALSE)</f>
        <v>#N/A</v>
      </c>
      <c r="M950" s="38" t="str">
        <f>IF(B950=1,'KELAS (REFERENSI)'!M950,IF(B950=2,'KELAS (REFERENSI)'!M965,IF(B950=3,'KELAS (REFERENSI)'!M980,IF(B950=4,'KELAS (REFERENSI)'!M995,""))))</f>
        <v/>
      </c>
      <c r="N950" s="38" t="str">
        <f>IF(B950=1,'KELAS (REFERENSI)'!N950,IF(B950=2,'KELAS (REFERENSI)'!N965,IF(B950=3,'KELAS (REFERENSI)'!N980,IF(B950=4,'KELAS (REFERENSI)'!N995,""))))</f>
        <v/>
      </c>
      <c r="O950" s="38" t="str">
        <f>IF(B950=1,'KELAS (REFERENSI)'!O950,IF(B950=2,'KELAS (REFERENSI)'!O965,IF(B950=3,'KELAS (REFERENSI)'!O980,IF(B950=4,'KELAS (REFERENSI)'!O995,""))))</f>
        <v/>
      </c>
      <c r="P950" s="38" t="str">
        <f>IF(B950=1,'KELAS (REFERENSI)'!P950,IF(B950=2,'KELAS (REFERENSI)'!P965,IF(B950=3,'KELAS (REFERENSI)'!P980,IF(B950=4,'KELAS (REFERENSI)'!P995,""))))</f>
        <v/>
      </c>
      <c r="Q950" s="38" t="str">
        <f t="shared" si="4"/>
        <v>BPS Kota Jakarta Timur</v>
      </c>
      <c r="R950" s="38" t="str">
        <f t="shared" si="56"/>
        <v/>
      </c>
      <c r="S950" s="38" t="str">
        <f t="shared" ref="S950:T950" si="958">S949</f>
        <v>15 Juni sampai dengan 31 Agustus 2026</v>
      </c>
      <c r="T950" s="38" t="str">
        <f t="shared" si="958"/>
        <v>31 Agustus 2026</v>
      </c>
      <c r="U950" s="46"/>
      <c r="V950" s="46"/>
      <c r="W950" s="42"/>
      <c r="X950" s="42"/>
      <c r="Y950" s="42"/>
      <c r="Z950" s="42"/>
    </row>
    <row r="951" ht="15.75" customHeight="1">
      <c r="A951" s="36" t="s">
        <v>6013</v>
      </c>
      <c r="B951" s="43"/>
      <c r="C951" s="44"/>
      <c r="D951" s="47"/>
      <c r="E951" s="47"/>
      <c r="F951" s="39" t="str">
        <f t="shared" si="2"/>
        <v>PETUGAS.0950/SPK/SE/PPL/3172/2026</v>
      </c>
      <c r="G951" s="45"/>
      <c r="H951" s="39" t="str">
        <f>VLOOKUP(G951,'MITRA (REFERENSI)'!$A:$Z,16,FALSE)</f>
        <v>#N/A</v>
      </c>
      <c r="I951" s="39" t="str">
        <f>VLOOKUP(G951,'MITRA (REFERENSI)'!$A:$Z,25,FALSE)</f>
        <v>#N/A</v>
      </c>
      <c r="J951" s="38" t="str">
        <f>VLOOKUP(G951,'MITRA (REFERENSI)'!$A:$Z,26,FALSE)</f>
        <v>#N/A</v>
      </c>
      <c r="K951" s="38" t="str">
        <f>VLOOKUP(G951,'MITRA (REFERENSI)'!$A:$Z,15,FALSE)</f>
        <v>#N/A</v>
      </c>
      <c r="L951" s="38" t="str">
        <f>VLOOKUP(G951,'MITRA (REFERENSI)'!$A:$Z,15,FALSE)</f>
        <v>#N/A</v>
      </c>
      <c r="M951" s="38" t="str">
        <f>IF(B951=1,'KELAS (REFERENSI)'!M951,IF(B951=2,'KELAS (REFERENSI)'!M966,IF(B951=3,'KELAS (REFERENSI)'!M981,IF(B951=4,'KELAS (REFERENSI)'!M996,""))))</f>
        <v/>
      </c>
      <c r="N951" s="38" t="str">
        <f>IF(B951=1,'KELAS (REFERENSI)'!N951,IF(B951=2,'KELAS (REFERENSI)'!N966,IF(B951=3,'KELAS (REFERENSI)'!N981,IF(B951=4,'KELAS (REFERENSI)'!N996,""))))</f>
        <v/>
      </c>
      <c r="O951" s="38" t="str">
        <f>IF(B951=1,'KELAS (REFERENSI)'!O951,IF(B951=2,'KELAS (REFERENSI)'!O966,IF(B951=3,'KELAS (REFERENSI)'!O981,IF(B951=4,'KELAS (REFERENSI)'!O996,""))))</f>
        <v/>
      </c>
      <c r="P951" s="38" t="str">
        <f>IF(B951=1,'KELAS (REFERENSI)'!P951,IF(B951=2,'KELAS (REFERENSI)'!P966,IF(B951=3,'KELAS (REFERENSI)'!P981,IF(B951=4,'KELAS (REFERENSI)'!P996,""))))</f>
        <v/>
      </c>
      <c r="Q951" s="38" t="str">
        <f t="shared" si="4"/>
        <v>BPS Kota Jakarta Timur</v>
      </c>
      <c r="R951" s="38" t="str">
        <f t="shared" si="56"/>
        <v/>
      </c>
      <c r="S951" s="38" t="str">
        <f t="shared" ref="S951:T951" si="959">S950</f>
        <v>15 Juni sampai dengan 31 Agustus 2026</v>
      </c>
      <c r="T951" s="38" t="str">
        <f t="shared" si="959"/>
        <v>31 Agustus 2026</v>
      </c>
      <c r="U951" s="46"/>
      <c r="V951" s="46"/>
      <c r="W951" s="42"/>
      <c r="X951" s="42"/>
      <c r="Y951" s="42"/>
      <c r="Z951" s="42"/>
    </row>
    <row r="952" ht="15.75" customHeight="1">
      <c r="A952" s="36" t="s">
        <v>6014</v>
      </c>
      <c r="B952" s="43"/>
      <c r="C952" s="44"/>
      <c r="D952" s="47"/>
      <c r="E952" s="47"/>
      <c r="F952" s="39" t="str">
        <f t="shared" si="2"/>
        <v>PETUGAS.0951/SPK/SE/PPL/3172/2026</v>
      </c>
      <c r="G952" s="45"/>
      <c r="H952" s="39" t="str">
        <f>VLOOKUP(G952,'MITRA (REFERENSI)'!$A:$Z,16,FALSE)</f>
        <v>#N/A</v>
      </c>
      <c r="I952" s="39" t="str">
        <f>VLOOKUP(G952,'MITRA (REFERENSI)'!$A:$Z,25,FALSE)</f>
        <v>#N/A</v>
      </c>
      <c r="J952" s="38" t="str">
        <f>VLOOKUP(G952,'MITRA (REFERENSI)'!$A:$Z,26,FALSE)</f>
        <v>#N/A</v>
      </c>
      <c r="K952" s="38" t="str">
        <f>VLOOKUP(G952,'MITRA (REFERENSI)'!$A:$Z,15,FALSE)</f>
        <v>#N/A</v>
      </c>
      <c r="L952" s="38" t="str">
        <f>VLOOKUP(G952,'MITRA (REFERENSI)'!$A:$Z,15,FALSE)</f>
        <v>#N/A</v>
      </c>
      <c r="M952" s="38" t="str">
        <f>IF(B952=1,'KELAS (REFERENSI)'!M952,IF(B952=2,'KELAS (REFERENSI)'!M967,IF(B952=3,'KELAS (REFERENSI)'!M982,IF(B952=4,'KELAS (REFERENSI)'!M997,""))))</f>
        <v/>
      </c>
      <c r="N952" s="38" t="str">
        <f>IF(B952=1,'KELAS (REFERENSI)'!N952,IF(B952=2,'KELAS (REFERENSI)'!N967,IF(B952=3,'KELAS (REFERENSI)'!N982,IF(B952=4,'KELAS (REFERENSI)'!N997,""))))</f>
        <v/>
      </c>
      <c r="O952" s="38" t="str">
        <f>IF(B952=1,'KELAS (REFERENSI)'!O952,IF(B952=2,'KELAS (REFERENSI)'!O967,IF(B952=3,'KELAS (REFERENSI)'!O982,IF(B952=4,'KELAS (REFERENSI)'!O997,""))))</f>
        <v/>
      </c>
      <c r="P952" s="38" t="str">
        <f>IF(B952=1,'KELAS (REFERENSI)'!P952,IF(B952=2,'KELAS (REFERENSI)'!P967,IF(B952=3,'KELAS (REFERENSI)'!P982,IF(B952=4,'KELAS (REFERENSI)'!P997,""))))</f>
        <v/>
      </c>
      <c r="Q952" s="38" t="str">
        <f t="shared" si="4"/>
        <v>BPS Kota Jakarta Timur</v>
      </c>
      <c r="R952" s="38" t="str">
        <f t="shared" si="56"/>
        <v/>
      </c>
      <c r="S952" s="38" t="str">
        <f t="shared" ref="S952:T952" si="960">S951</f>
        <v>15 Juni sampai dengan 31 Agustus 2026</v>
      </c>
      <c r="T952" s="38" t="str">
        <f t="shared" si="960"/>
        <v>31 Agustus 2026</v>
      </c>
      <c r="U952" s="46"/>
      <c r="V952" s="46"/>
      <c r="W952" s="42"/>
      <c r="X952" s="42"/>
      <c r="Y952" s="42"/>
      <c r="Z952" s="42"/>
    </row>
    <row r="953" ht="15.75" customHeight="1">
      <c r="A953" s="36" t="s">
        <v>6015</v>
      </c>
      <c r="B953" s="43"/>
      <c r="C953" s="44"/>
      <c r="D953" s="47"/>
      <c r="E953" s="47"/>
      <c r="F953" s="39" t="str">
        <f t="shared" si="2"/>
        <v>PETUGAS.0952/SPK/SE/PPL/3172/2026</v>
      </c>
      <c r="G953" s="45"/>
      <c r="H953" s="39" t="str">
        <f>VLOOKUP(G953,'MITRA (REFERENSI)'!$A:$Z,16,FALSE)</f>
        <v>#N/A</v>
      </c>
      <c r="I953" s="39" t="str">
        <f>VLOOKUP(G953,'MITRA (REFERENSI)'!$A:$Z,25,FALSE)</f>
        <v>#N/A</v>
      </c>
      <c r="J953" s="38" t="str">
        <f>VLOOKUP(G953,'MITRA (REFERENSI)'!$A:$Z,26,FALSE)</f>
        <v>#N/A</v>
      </c>
      <c r="K953" s="38" t="str">
        <f>VLOOKUP(G953,'MITRA (REFERENSI)'!$A:$Z,15,FALSE)</f>
        <v>#N/A</v>
      </c>
      <c r="L953" s="38" t="str">
        <f>VLOOKUP(G953,'MITRA (REFERENSI)'!$A:$Z,15,FALSE)</f>
        <v>#N/A</v>
      </c>
      <c r="M953" s="38" t="str">
        <f>IF(B953=1,'KELAS (REFERENSI)'!M953,IF(B953=2,'KELAS (REFERENSI)'!M968,IF(B953=3,'KELAS (REFERENSI)'!M983,IF(B953=4,'KELAS (REFERENSI)'!M998,""))))</f>
        <v/>
      </c>
      <c r="N953" s="38" t="str">
        <f>IF(B953=1,'KELAS (REFERENSI)'!N953,IF(B953=2,'KELAS (REFERENSI)'!N968,IF(B953=3,'KELAS (REFERENSI)'!N983,IF(B953=4,'KELAS (REFERENSI)'!N998,""))))</f>
        <v/>
      </c>
      <c r="O953" s="38" t="str">
        <f>IF(B953=1,'KELAS (REFERENSI)'!O953,IF(B953=2,'KELAS (REFERENSI)'!O968,IF(B953=3,'KELAS (REFERENSI)'!O983,IF(B953=4,'KELAS (REFERENSI)'!O998,""))))</f>
        <v/>
      </c>
      <c r="P953" s="38" t="str">
        <f>IF(B953=1,'KELAS (REFERENSI)'!P953,IF(B953=2,'KELAS (REFERENSI)'!P968,IF(B953=3,'KELAS (REFERENSI)'!P983,IF(B953=4,'KELAS (REFERENSI)'!P998,""))))</f>
        <v/>
      </c>
      <c r="Q953" s="38" t="str">
        <f t="shared" si="4"/>
        <v>BPS Kota Jakarta Timur</v>
      </c>
      <c r="R953" s="38" t="str">
        <f t="shared" si="56"/>
        <v/>
      </c>
      <c r="S953" s="38" t="str">
        <f t="shared" ref="S953:T953" si="961">S952</f>
        <v>15 Juni sampai dengan 31 Agustus 2026</v>
      </c>
      <c r="T953" s="38" t="str">
        <f t="shared" si="961"/>
        <v>31 Agustus 2026</v>
      </c>
      <c r="U953" s="46"/>
      <c r="V953" s="46"/>
      <c r="W953" s="42"/>
      <c r="X953" s="42"/>
      <c r="Y953" s="42"/>
      <c r="Z953" s="42"/>
    </row>
    <row r="954" ht="15.75" customHeight="1">
      <c r="A954" s="36" t="s">
        <v>6016</v>
      </c>
      <c r="B954" s="43"/>
      <c r="C954" s="44"/>
      <c r="D954" s="47"/>
      <c r="E954" s="47"/>
      <c r="F954" s="39" t="str">
        <f t="shared" si="2"/>
        <v>PETUGAS.0953/SPK/SE/PPL/3172/2026</v>
      </c>
      <c r="G954" s="45"/>
      <c r="H954" s="39" t="str">
        <f>VLOOKUP(G954,'MITRA (REFERENSI)'!$A:$Z,16,FALSE)</f>
        <v>#N/A</v>
      </c>
      <c r="I954" s="39" t="str">
        <f>VLOOKUP(G954,'MITRA (REFERENSI)'!$A:$Z,25,FALSE)</f>
        <v>#N/A</v>
      </c>
      <c r="J954" s="38" t="str">
        <f>VLOOKUP(G954,'MITRA (REFERENSI)'!$A:$Z,26,FALSE)</f>
        <v>#N/A</v>
      </c>
      <c r="K954" s="38" t="str">
        <f>VLOOKUP(G954,'MITRA (REFERENSI)'!$A:$Z,15,FALSE)</f>
        <v>#N/A</v>
      </c>
      <c r="L954" s="38" t="str">
        <f>VLOOKUP(G954,'MITRA (REFERENSI)'!$A:$Z,15,FALSE)</f>
        <v>#N/A</v>
      </c>
      <c r="M954" s="38" t="str">
        <f>IF(B954=1,'KELAS (REFERENSI)'!M954,IF(B954=2,'KELAS (REFERENSI)'!M969,IF(B954=3,'KELAS (REFERENSI)'!M984,IF(B954=4,'KELAS (REFERENSI)'!M999,""))))</f>
        <v/>
      </c>
      <c r="N954" s="38" t="str">
        <f>IF(B954=1,'KELAS (REFERENSI)'!N954,IF(B954=2,'KELAS (REFERENSI)'!N969,IF(B954=3,'KELAS (REFERENSI)'!N984,IF(B954=4,'KELAS (REFERENSI)'!N999,""))))</f>
        <v/>
      </c>
      <c r="O954" s="38" t="str">
        <f>IF(B954=1,'KELAS (REFERENSI)'!O954,IF(B954=2,'KELAS (REFERENSI)'!O969,IF(B954=3,'KELAS (REFERENSI)'!O984,IF(B954=4,'KELAS (REFERENSI)'!O999,""))))</f>
        <v/>
      </c>
      <c r="P954" s="38" t="str">
        <f>IF(B954=1,'KELAS (REFERENSI)'!P954,IF(B954=2,'KELAS (REFERENSI)'!P969,IF(B954=3,'KELAS (REFERENSI)'!P984,IF(B954=4,'KELAS (REFERENSI)'!P999,""))))</f>
        <v/>
      </c>
      <c r="Q954" s="38" t="str">
        <f t="shared" si="4"/>
        <v>BPS Kota Jakarta Timur</v>
      </c>
      <c r="R954" s="38" t="str">
        <f t="shared" si="56"/>
        <v/>
      </c>
      <c r="S954" s="38" t="str">
        <f t="shared" ref="S954:T954" si="962">S953</f>
        <v>15 Juni sampai dengan 31 Agustus 2026</v>
      </c>
      <c r="T954" s="38" t="str">
        <f t="shared" si="962"/>
        <v>31 Agustus 2026</v>
      </c>
      <c r="U954" s="46"/>
      <c r="V954" s="46"/>
      <c r="W954" s="42"/>
      <c r="X954" s="42"/>
      <c r="Y954" s="42"/>
      <c r="Z954" s="42"/>
    </row>
    <row r="955" ht="15.75" customHeight="1">
      <c r="A955" s="36" t="s">
        <v>6017</v>
      </c>
      <c r="B955" s="43"/>
      <c r="C955" s="44"/>
      <c r="D955" s="47"/>
      <c r="E955" s="47"/>
      <c r="F955" s="39" t="str">
        <f t="shared" si="2"/>
        <v>PETUGAS.0954/SPK/SE/PPL/3172/2026</v>
      </c>
      <c r="G955" s="45"/>
      <c r="H955" s="39" t="str">
        <f>VLOOKUP(G955,'MITRA (REFERENSI)'!$A:$Z,16,FALSE)</f>
        <v>#N/A</v>
      </c>
      <c r="I955" s="39" t="str">
        <f>VLOOKUP(G955,'MITRA (REFERENSI)'!$A:$Z,25,FALSE)</f>
        <v>#N/A</v>
      </c>
      <c r="J955" s="38" t="str">
        <f>VLOOKUP(G955,'MITRA (REFERENSI)'!$A:$Z,26,FALSE)</f>
        <v>#N/A</v>
      </c>
      <c r="K955" s="38" t="str">
        <f>VLOOKUP(G955,'MITRA (REFERENSI)'!$A:$Z,15,FALSE)</f>
        <v>#N/A</v>
      </c>
      <c r="L955" s="38" t="str">
        <f>VLOOKUP(G955,'MITRA (REFERENSI)'!$A:$Z,15,FALSE)</f>
        <v>#N/A</v>
      </c>
      <c r="M955" s="38" t="str">
        <f>IF(B955=1,'KELAS (REFERENSI)'!M955,IF(B955=2,'KELAS (REFERENSI)'!M970,IF(B955=3,'KELAS (REFERENSI)'!M985,IF(B955=4,'KELAS (REFERENSI)'!M1000,""))))</f>
        <v/>
      </c>
      <c r="N955" s="38" t="str">
        <f>IF(B955=1,'KELAS (REFERENSI)'!N955,IF(B955=2,'KELAS (REFERENSI)'!N970,IF(B955=3,'KELAS (REFERENSI)'!N985,IF(B955=4,'KELAS (REFERENSI)'!N1000,""))))</f>
        <v/>
      </c>
      <c r="O955" s="38" t="str">
        <f>IF(B955=1,'KELAS (REFERENSI)'!O955,IF(B955=2,'KELAS (REFERENSI)'!O970,IF(B955=3,'KELAS (REFERENSI)'!O985,IF(B955=4,'KELAS (REFERENSI)'!O1000,""))))</f>
        <v/>
      </c>
      <c r="P955" s="38" t="str">
        <f>IF(B955=1,'KELAS (REFERENSI)'!P955,IF(B955=2,'KELAS (REFERENSI)'!P970,IF(B955=3,'KELAS (REFERENSI)'!P985,IF(B955=4,'KELAS (REFERENSI)'!P1000,""))))</f>
        <v/>
      </c>
      <c r="Q955" s="38" t="str">
        <f t="shared" si="4"/>
        <v>BPS Kota Jakarta Timur</v>
      </c>
      <c r="R955" s="38" t="str">
        <f t="shared" si="56"/>
        <v/>
      </c>
      <c r="S955" s="38" t="str">
        <f t="shared" ref="S955:T955" si="963">S954</f>
        <v>15 Juni sampai dengan 31 Agustus 2026</v>
      </c>
      <c r="T955" s="38" t="str">
        <f t="shared" si="963"/>
        <v>31 Agustus 2026</v>
      </c>
      <c r="U955" s="46"/>
      <c r="V955" s="46"/>
      <c r="W955" s="42"/>
      <c r="X955" s="42"/>
      <c r="Y955" s="42"/>
      <c r="Z955" s="42"/>
    </row>
    <row r="956" ht="15.75" customHeight="1">
      <c r="A956" s="36" t="s">
        <v>6018</v>
      </c>
      <c r="B956" s="43"/>
      <c r="C956" s="44"/>
      <c r="D956" s="47"/>
      <c r="E956" s="47"/>
      <c r="F956" s="39" t="str">
        <f t="shared" si="2"/>
        <v>PETUGAS.0955/SPK/SE/PPL/3172/2026</v>
      </c>
      <c r="G956" s="45"/>
      <c r="H956" s="39" t="str">
        <f>VLOOKUP(G956,'MITRA (REFERENSI)'!$A:$Z,16,FALSE)</f>
        <v>#N/A</v>
      </c>
      <c r="I956" s="39" t="str">
        <f>VLOOKUP(G956,'MITRA (REFERENSI)'!$A:$Z,25,FALSE)</f>
        <v>#N/A</v>
      </c>
      <c r="J956" s="38" t="str">
        <f>VLOOKUP(G956,'MITRA (REFERENSI)'!$A:$Z,26,FALSE)</f>
        <v>#N/A</v>
      </c>
      <c r="K956" s="38" t="str">
        <f>VLOOKUP(G956,'MITRA (REFERENSI)'!$A:$Z,15,FALSE)</f>
        <v>#N/A</v>
      </c>
      <c r="L956" s="38" t="str">
        <f>VLOOKUP(G956,'MITRA (REFERENSI)'!$A:$Z,15,FALSE)</f>
        <v>#N/A</v>
      </c>
      <c r="M956" s="38" t="str">
        <f>IF(B956=1,'KELAS (REFERENSI)'!M956,IF(B956=2,'KELAS (REFERENSI)'!M971,IF(B956=3,'KELAS (REFERENSI)'!M986,IF(B956=4,'KELAS (REFERENSI)'!M1001,""))))</f>
        <v/>
      </c>
      <c r="N956" s="38" t="str">
        <f>IF(B956=1,'KELAS (REFERENSI)'!N956,IF(B956=2,'KELAS (REFERENSI)'!N971,IF(B956=3,'KELAS (REFERENSI)'!N986,IF(B956=4,'KELAS (REFERENSI)'!N1001,""))))</f>
        <v/>
      </c>
      <c r="O956" s="38" t="str">
        <f>IF(B956=1,'KELAS (REFERENSI)'!O956,IF(B956=2,'KELAS (REFERENSI)'!O971,IF(B956=3,'KELAS (REFERENSI)'!O986,IF(B956=4,'KELAS (REFERENSI)'!O1001,""))))</f>
        <v/>
      </c>
      <c r="P956" s="38" t="str">
        <f>IF(B956=1,'KELAS (REFERENSI)'!P956,IF(B956=2,'KELAS (REFERENSI)'!P971,IF(B956=3,'KELAS (REFERENSI)'!P986,IF(B956=4,'KELAS (REFERENSI)'!P1001,""))))</f>
        <v/>
      </c>
      <c r="Q956" s="38" t="str">
        <f t="shared" si="4"/>
        <v>BPS Kota Jakarta Timur</v>
      </c>
      <c r="R956" s="38" t="str">
        <f t="shared" si="56"/>
        <v/>
      </c>
      <c r="S956" s="38" t="str">
        <f t="shared" ref="S956:T956" si="964">S955</f>
        <v>15 Juni sampai dengan 31 Agustus 2026</v>
      </c>
      <c r="T956" s="38" t="str">
        <f t="shared" si="964"/>
        <v>31 Agustus 2026</v>
      </c>
      <c r="U956" s="46"/>
      <c r="V956" s="46"/>
      <c r="W956" s="42"/>
      <c r="X956" s="42"/>
      <c r="Y956" s="42"/>
      <c r="Z956" s="42"/>
    </row>
    <row r="957" ht="15.75" customHeight="1">
      <c r="A957" s="36" t="s">
        <v>6019</v>
      </c>
      <c r="B957" s="43"/>
      <c r="C957" s="44"/>
      <c r="D957" s="47"/>
      <c r="E957" s="47"/>
      <c r="F957" s="39" t="str">
        <f t="shared" si="2"/>
        <v>PETUGAS.0956/SPK/SE/PPL/3172/2026</v>
      </c>
      <c r="G957" s="45"/>
      <c r="H957" s="39" t="str">
        <f>VLOOKUP(G957,'MITRA (REFERENSI)'!$A:$Z,16,FALSE)</f>
        <v>#N/A</v>
      </c>
      <c r="I957" s="39" t="str">
        <f>VLOOKUP(G957,'MITRA (REFERENSI)'!$A:$Z,25,FALSE)</f>
        <v>#N/A</v>
      </c>
      <c r="J957" s="38" t="str">
        <f>VLOOKUP(G957,'MITRA (REFERENSI)'!$A:$Z,26,FALSE)</f>
        <v>#N/A</v>
      </c>
      <c r="K957" s="38" t="str">
        <f>VLOOKUP(G957,'MITRA (REFERENSI)'!$A:$Z,15,FALSE)</f>
        <v>#N/A</v>
      </c>
      <c r="L957" s="38" t="str">
        <f>VLOOKUP(G957,'MITRA (REFERENSI)'!$A:$Z,15,FALSE)</f>
        <v>#N/A</v>
      </c>
      <c r="M957" s="38" t="str">
        <f>IF(B957=1,'KELAS (REFERENSI)'!M957,IF(B957=2,'KELAS (REFERENSI)'!M972,IF(B957=3,'KELAS (REFERENSI)'!M987,IF(B957=4,'KELAS (REFERENSI)'!M1002,""))))</f>
        <v/>
      </c>
      <c r="N957" s="38" t="str">
        <f>IF(B957=1,'KELAS (REFERENSI)'!N957,IF(B957=2,'KELAS (REFERENSI)'!N972,IF(B957=3,'KELAS (REFERENSI)'!N987,IF(B957=4,'KELAS (REFERENSI)'!N1002,""))))</f>
        <v/>
      </c>
      <c r="O957" s="38" t="str">
        <f>IF(B957=1,'KELAS (REFERENSI)'!O957,IF(B957=2,'KELAS (REFERENSI)'!O972,IF(B957=3,'KELAS (REFERENSI)'!O987,IF(B957=4,'KELAS (REFERENSI)'!O1002,""))))</f>
        <v/>
      </c>
      <c r="P957" s="38" t="str">
        <f>IF(B957=1,'KELAS (REFERENSI)'!P957,IF(B957=2,'KELAS (REFERENSI)'!P972,IF(B957=3,'KELAS (REFERENSI)'!P987,IF(B957=4,'KELAS (REFERENSI)'!P1002,""))))</f>
        <v/>
      </c>
      <c r="Q957" s="38" t="str">
        <f t="shared" si="4"/>
        <v>BPS Kota Jakarta Timur</v>
      </c>
      <c r="R957" s="38" t="str">
        <f t="shared" si="56"/>
        <v/>
      </c>
      <c r="S957" s="38" t="str">
        <f t="shared" ref="S957:T957" si="965">S956</f>
        <v>15 Juni sampai dengan 31 Agustus 2026</v>
      </c>
      <c r="T957" s="38" t="str">
        <f t="shared" si="965"/>
        <v>31 Agustus 2026</v>
      </c>
      <c r="U957" s="46"/>
      <c r="V957" s="46"/>
      <c r="W957" s="42"/>
      <c r="X957" s="42"/>
      <c r="Y957" s="42"/>
      <c r="Z957" s="42"/>
    </row>
    <row r="958" ht="15.75" customHeight="1">
      <c r="A958" s="36" t="s">
        <v>6020</v>
      </c>
      <c r="B958" s="43"/>
      <c r="C958" s="44"/>
      <c r="D958" s="47"/>
      <c r="E958" s="47"/>
      <c r="F958" s="39" t="str">
        <f t="shared" si="2"/>
        <v>PETUGAS.0957/SPK/SE/PPL/3172/2026</v>
      </c>
      <c r="G958" s="45"/>
      <c r="H958" s="39" t="str">
        <f>VLOOKUP(G958,'MITRA (REFERENSI)'!$A:$Z,16,FALSE)</f>
        <v>#N/A</v>
      </c>
      <c r="I958" s="39" t="str">
        <f>VLOOKUP(G958,'MITRA (REFERENSI)'!$A:$Z,25,FALSE)</f>
        <v>#N/A</v>
      </c>
      <c r="J958" s="38" t="str">
        <f>VLOOKUP(G958,'MITRA (REFERENSI)'!$A:$Z,26,FALSE)</f>
        <v>#N/A</v>
      </c>
      <c r="K958" s="38" t="str">
        <f>VLOOKUP(G958,'MITRA (REFERENSI)'!$A:$Z,15,FALSE)</f>
        <v>#N/A</v>
      </c>
      <c r="L958" s="38" t="str">
        <f>VLOOKUP(G958,'MITRA (REFERENSI)'!$A:$Z,15,FALSE)</f>
        <v>#N/A</v>
      </c>
      <c r="M958" s="38" t="str">
        <f>IF(B958=1,'KELAS (REFERENSI)'!M958,IF(B958=2,'KELAS (REFERENSI)'!M973,IF(B958=3,'KELAS (REFERENSI)'!M988,IF(B958=4,'KELAS (REFERENSI)'!M1003,""))))</f>
        <v/>
      </c>
      <c r="N958" s="38" t="str">
        <f>IF(B958=1,'KELAS (REFERENSI)'!N958,IF(B958=2,'KELAS (REFERENSI)'!N973,IF(B958=3,'KELAS (REFERENSI)'!N988,IF(B958=4,'KELAS (REFERENSI)'!N1003,""))))</f>
        <v/>
      </c>
      <c r="O958" s="38" t="str">
        <f>IF(B958=1,'KELAS (REFERENSI)'!O958,IF(B958=2,'KELAS (REFERENSI)'!O973,IF(B958=3,'KELAS (REFERENSI)'!O988,IF(B958=4,'KELAS (REFERENSI)'!O1003,""))))</f>
        <v/>
      </c>
      <c r="P958" s="38" t="str">
        <f>IF(B958=1,'KELAS (REFERENSI)'!P958,IF(B958=2,'KELAS (REFERENSI)'!P973,IF(B958=3,'KELAS (REFERENSI)'!P988,IF(B958=4,'KELAS (REFERENSI)'!P1003,""))))</f>
        <v/>
      </c>
      <c r="Q958" s="38" t="str">
        <f t="shared" si="4"/>
        <v>BPS Kota Jakarta Timur</v>
      </c>
      <c r="R958" s="38" t="str">
        <f t="shared" si="56"/>
        <v/>
      </c>
      <c r="S958" s="38" t="str">
        <f t="shared" ref="S958:T958" si="966">S957</f>
        <v>15 Juni sampai dengan 31 Agustus 2026</v>
      </c>
      <c r="T958" s="38" t="str">
        <f t="shared" si="966"/>
        <v>31 Agustus 2026</v>
      </c>
      <c r="U958" s="46"/>
      <c r="V958" s="46"/>
      <c r="W958" s="42"/>
      <c r="X958" s="42"/>
      <c r="Y958" s="42"/>
      <c r="Z958" s="42"/>
    </row>
    <row r="959" ht="15.75" customHeight="1">
      <c r="A959" s="36" t="s">
        <v>6021</v>
      </c>
      <c r="B959" s="43"/>
      <c r="C959" s="44"/>
      <c r="D959" s="47"/>
      <c r="E959" s="47"/>
      <c r="F959" s="39" t="str">
        <f t="shared" si="2"/>
        <v>PETUGAS.0958/SPK/SE/PPL/3172/2026</v>
      </c>
      <c r="G959" s="45"/>
      <c r="H959" s="39" t="str">
        <f>VLOOKUP(G959,'MITRA (REFERENSI)'!$A:$Z,16,FALSE)</f>
        <v>#N/A</v>
      </c>
      <c r="I959" s="39" t="str">
        <f>VLOOKUP(G959,'MITRA (REFERENSI)'!$A:$Z,25,FALSE)</f>
        <v>#N/A</v>
      </c>
      <c r="J959" s="38" t="str">
        <f>VLOOKUP(G959,'MITRA (REFERENSI)'!$A:$Z,26,FALSE)</f>
        <v>#N/A</v>
      </c>
      <c r="K959" s="38" t="str">
        <f>VLOOKUP(G959,'MITRA (REFERENSI)'!$A:$Z,15,FALSE)</f>
        <v>#N/A</v>
      </c>
      <c r="L959" s="38" t="str">
        <f>VLOOKUP(G959,'MITRA (REFERENSI)'!$A:$Z,15,FALSE)</f>
        <v>#N/A</v>
      </c>
      <c r="M959" s="38" t="str">
        <f>IF(B959=1,'KELAS (REFERENSI)'!M959,IF(B959=2,'KELAS (REFERENSI)'!M974,IF(B959=3,'KELAS (REFERENSI)'!M989,IF(B959=4,'KELAS (REFERENSI)'!M1004,""))))</f>
        <v/>
      </c>
      <c r="N959" s="38" t="str">
        <f>IF(B959=1,'KELAS (REFERENSI)'!N959,IF(B959=2,'KELAS (REFERENSI)'!N974,IF(B959=3,'KELAS (REFERENSI)'!N989,IF(B959=4,'KELAS (REFERENSI)'!N1004,""))))</f>
        <v/>
      </c>
      <c r="O959" s="38" t="str">
        <f>IF(B959=1,'KELAS (REFERENSI)'!O959,IF(B959=2,'KELAS (REFERENSI)'!O974,IF(B959=3,'KELAS (REFERENSI)'!O989,IF(B959=4,'KELAS (REFERENSI)'!O1004,""))))</f>
        <v/>
      </c>
      <c r="P959" s="38" t="str">
        <f>IF(B959=1,'KELAS (REFERENSI)'!P959,IF(B959=2,'KELAS (REFERENSI)'!P974,IF(B959=3,'KELAS (REFERENSI)'!P989,IF(B959=4,'KELAS (REFERENSI)'!P1004,""))))</f>
        <v/>
      </c>
      <c r="Q959" s="38" t="str">
        <f t="shared" si="4"/>
        <v>BPS Kota Jakarta Timur</v>
      </c>
      <c r="R959" s="38" t="str">
        <f t="shared" si="56"/>
        <v/>
      </c>
      <c r="S959" s="38" t="str">
        <f t="shared" ref="S959:T959" si="967">S958</f>
        <v>15 Juni sampai dengan 31 Agustus 2026</v>
      </c>
      <c r="T959" s="38" t="str">
        <f t="shared" si="967"/>
        <v>31 Agustus 2026</v>
      </c>
      <c r="U959" s="46"/>
      <c r="V959" s="46"/>
      <c r="W959" s="42"/>
      <c r="X959" s="42"/>
      <c r="Y959" s="42"/>
      <c r="Z959" s="42"/>
    </row>
    <row r="960" ht="15.75" customHeight="1">
      <c r="A960" s="36" t="s">
        <v>6022</v>
      </c>
      <c r="B960" s="43"/>
      <c r="C960" s="44"/>
      <c r="D960" s="47"/>
      <c r="E960" s="47"/>
      <c r="F960" s="39" t="str">
        <f t="shared" si="2"/>
        <v>PETUGAS.0959/SPK/SE/PPL/3172/2026</v>
      </c>
      <c r="G960" s="45"/>
      <c r="H960" s="39" t="str">
        <f>VLOOKUP(G960,'MITRA (REFERENSI)'!$A:$Z,16,FALSE)</f>
        <v>#N/A</v>
      </c>
      <c r="I960" s="39" t="str">
        <f>VLOOKUP(G960,'MITRA (REFERENSI)'!$A:$Z,25,FALSE)</f>
        <v>#N/A</v>
      </c>
      <c r="J960" s="38" t="str">
        <f>VLOOKUP(G960,'MITRA (REFERENSI)'!$A:$Z,26,FALSE)</f>
        <v>#N/A</v>
      </c>
      <c r="K960" s="38" t="str">
        <f>VLOOKUP(G960,'MITRA (REFERENSI)'!$A:$Z,15,FALSE)</f>
        <v>#N/A</v>
      </c>
      <c r="L960" s="38" t="str">
        <f>VLOOKUP(G960,'MITRA (REFERENSI)'!$A:$Z,15,FALSE)</f>
        <v>#N/A</v>
      </c>
      <c r="M960" s="38" t="str">
        <f>IF(B960=1,'KELAS (REFERENSI)'!M960,IF(B960=2,'KELAS (REFERENSI)'!M975,IF(B960=3,'KELAS (REFERENSI)'!M990,IF(B960=4,'KELAS (REFERENSI)'!M1005,""))))</f>
        <v/>
      </c>
      <c r="N960" s="38" t="str">
        <f>IF(B960=1,'KELAS (REFERENSI)'!N960,IF(B960=2,'KELAS (REFERENSI)'!N975,IF(B960=3,'KELAS (REFERENSI)'!N990,IF(B960=4,'KELAS (REFERENSI)'!N1005,""))))</f>
        <v/>
      </c>
      <c r="O960" s="38" t="str">
        <f>IF(B960=1,'KELAS (REFERENSI)'!O960,IF(B960=2,'KELAS (REFERENSI)'!O975,IF(B960=3,'KELAS (REFERENSI)'!O990,IF(B960=4,'KELAS (REFERENSI)'!O1005,""))))</f>
        <v/>
      </c>
      <c r="P960" s="38" t="str">
        <f>IF(B960=1,'KELAS (REFERENSI)'!P960,IF(B960=2,'KELAS (REFERENSI)'!P975,IF(B960=3,'KELAS (REFERENSI)'!P990,IF(B960=4,'KELAS (REFERENSI)'!P1005,""))))</f>
        <v/>
      </c>
      <c r="Q960" s="38" t="str">
        <f t="shared" si="4"/>
        <v>BPS Kota Jakarta Timur</v>
      </c>
      <c r="R960" s="38" t="str">
        <f t="shared" si="56"/>
        <v/>
      </c>
      <c r="S960" s="38" t="str">
        <f t="shared" ref="S960:T960" si="968">S959</f>
        <v>15 Juni sampai dengan 31 Agustus 2026</v>
      </c>
      <c r="T960" s="38" t="str">
        <f t="shared" si="968"/>
        <v>31 Agustus 2026</v>
      </c>
      <c r="U960" s="46"/>
      <c r="V960" s="46"/>
      <c r="W960" s="42"/>
      <c r="X960" s="42"/>
      <c r="Y960" s="42"/>
      <c r="Z960" s="42"/>
    </row>
    <row r="961" ht="15.75" customHeight="1">
      <c r="A961" s="36" t="s">
        <v>6023</v>
      </c>
      <c r="B961" s="43"/>
      <c r="C961" s="44"/>
      <c r="D961" s="47"/>
      <c r="E961" s="47"/>
      <c r="F961" s="39" t="str">
        <f t="shared" si="2"/>
        <v>PETUGAS.0960/SPK/SE/PPL/3172/2026</v>
      </c>
      <c r="G961" s="45"/>
      <c r="H961" s="39" t="str">
        <f>VLOOKUP(G961,'MITRA (REFERENSI)'!$A:$Z,16,FALSE)</f>
        <v>#N/A</v>
      </c>
      <c r="I961" s="39" t="str">
        <f>VLOOKUP(G961,'MITRA (REFERENSI)'!$A:$Z,25,FALSE)</f>
        <v>#N/A</v>
      </c>
      <c r="J961" s="38" t="str">
        <f>VLOOKUP(G961,'MITRA (REFERENSI)'!$A:$Z,26,FALSE)</f>
        <v>#N/A</v>
      </c>
      <c r="K961" s="38" t="str">
        <f>VLOOKUP(G961,'MITRA (REFERENSI)'!$A:$Z,15,FALSE)</f>
        <v>#N/A</v>
      </c>
      <c r="L961" s="38" t="str">
        <f>VLOOKUP(G961,'MITRA (REFERENSI)'!$A:$Z,15,FALSE)</f>
        <v>#N/A</v>
      </c>
      <c r="M961" s="38" t="str">
        <f>IF(B961=1,'KELAS (REFERENSI)'!M961,IF(B961=2,'KELAS (REFERENSI)'!M976,IF(B961=3,'KELAS (REFERENSI)'!M991,IF(B961=4,'KELAS (REFERENSI)'!M1006,""))))</f>
        <v/>
      </c>
      <c r="N961" s="38" t="str">
        <f>IF(B961=1,'KELAS (REFERENSI)'!N961,IF(B961=2,'KELAS (REFERENSI)'!N976,IF(B961=3,'KELAS (REFERENSI)'!N991,IF(B961=4,'KELAS (REFERENSI)'!N1006,""))))</f>
        <v/>
      </c>
      <c r="O961" s="38" t="str">
        <f>IF(B961=1,'KELAS (REFERENSI)'!O961,IF(B961=2,'KELAS (REFERENSI)'!O976,IF(B961=3,'KELAS (REFERENSI)'!O991,IF(B961=4,'KELAS (REFERENSI)'!O1006,""))))</f>
        <v/>
      </c>
      <c r="P961" s="38" t="str">
        <f>IF(B961=1,'KELAS (REFERENSI)'!P961,IF(B961=2,'KELAS (REFERENSI)'!P976,IF(B961=3,'KELAS (REFERENSI)'!P991,IF(B961=4,'KELAS (REFERENSI)'!P1006,""))))</f>
        <v/>
      </c>
      <c r="Q961" s="38" t="str">
        <f t="shared" si="4"/>
        <v>BPS Kota Jakarta Timur</v>
      </c>
      <c r="R961" s="38" t="str">
        <f t="shared" si="56"/>
        <v/>
      </c>
      <c r="S961" s="38" t="str">
        <f t="shared" ref="S961:T961" si="969">S960</f>
        <v>15 Juni sampai dengan 31 Agustus 2026</v>
      </c>
      <c r="T961" s="38" t="str">
        <f t="shared" si="969"/>
        <v>31 Agustus 2026</v>
      </c>
      <c r="U961" s="46"/>
      <c r="V961" s="46"/>
      <c r="W961" s="42"/>
      <c r="X961" s="42"/>
      <c r="Y961" s="42"/>
      <c r="Z961" s="42"/>
    </row>
    <row r="962" ht="15.75" customHeight="1">
      <c r="A962" s="36" t="s">
        <v>6024</v>
      </c>
      <c r="B962" s="43"/>
      <c r="C962" s="44"/>
      <c r="D962" s="47"/>
      <c r="E962" s="47"/>
      <c r="F962" s="39" t="str">
        <f t="shared" si="2"/>
        <v>PETUGAS.0961/SPK/SE/PPL/3172/2026</v>
      </c>
      <c r="G962" s="45"/>
      <c r="H962" s="39" t="str">
        <f>VLOOKUP(G962,'MITRA (REFERENSI)'!$A:$Z,16,FALSE)</f>
        <v>#N/A</v>
      </c>
      <c r="I962" s="39" t="str">
        <f>VLOOKUP(G962,'MITRA (REFERENSI)'!$A:$Z,25,FALSE)</f>
        <v>#N/A</v>
      </c>
      <c r="J962" s="38" t="str">
        <f>VLOOKUP(G962,'MITRA (REFERENSI)'!$A:$Z,26,FALSE)</f>
        <v>#N/A</v>
      </c>
      <c r="K962" s="38" t="str">
        <f>VLOOKUP(G962,'MITRA (REFERENSI)'!$A:$Z,15,FALSE)</f>
        <v>#N/A</v>
      </c>
      <c r="L962" s="38" t="str">
        <f>VLOOKUP(G962,'MITRA (REFERENSI)'!$A:$Z,15,FALSE)</f>
        <v>#N/A</v>
      </c>
      <c r="M962" s="38" t="str">
        <f>IF(B962=1,'KELAS (REFERENSI)'!M962,IF(B962=2,'KELAS (REFERENSI)'!M977,IF(B962=3,'KELAS (REFERENSI)'!M992,IF(B962=4,'KELAS (REFERENSI)'!M1007,""))))</f>
        <v/>
      </c>
      <c r="N962" s="38" t="str">
        <f>IF(B962=1,'KELAS (REFERENSI)'!N962,IF(B962=2,'KELAS (REFERENSI)'!N977,IF(B962=3,'KELAS (REFERENSI)'!N992,IF(B962=4,'KELAS (REFERENSI)'!N1007,""))))</f>
        <v/>
      </c>
      <c r="O962" s="38" t="str">
        <f>IF(B962=1,'KELAS (REFERENSI)'!O962,IF(B962=2,'KELAS (REFERENSI)'!O977,IF(B962=3,'KELAS (REFERENSI)'!O992,IF(B962=4,'KELAS (REFERENSI)'!O1007,""))))</f>
        <v/>
      </c>
      <c r="P962" s="38" t="str">
        <f>IF(B962=1,'KELAS (REFERENSI)'!P962,IF(B962=2,'KELAS (REFERENSI)'!P977,IF(B962=3,'KELAS (REFERENSI)'!P992,IF(B962=4,'KELAS (REFERENSI)'!P1007,""))))</f>
        <v/>
      </c>
      <c r="Q962" s="38" t="str">
        <f t="shared" si="4"/>
        <v>BPS Kota Jakarta Timur</v>
      </c>
      <c r="R962" s="38" t="str">
        <f t="shared" si="56"/>
        <v/>
      </c>
      <c r="S962" s="38" t="str">
        <f t="shared" ref="S962:T962" si="970">S961</f>
        <v>15 Juni sampai dengan 31 Agustus 2026</v>
      </c>
      <c r="T962" s="38" t="str">
        <f t="shared" si="970"/>
        <v>31 Agustus 2026</v>
      </c>
      <c r="U962" s="46"/>
      <c r="V962" s="46"/>
      <c r="W962" s="42"/>
      <c r="X962" s="42"/>
      <c r="Y962" s="42"/>
      <c r="Z962" s="42"/>
    </row>
    <row r="963" ht="15.75" customHeight="1">
      <c r="A963" s="36" t="s">
        <v>6025</v>
      </c>
      <c r="B963" s="43"/>
      <c r="C963" s="44"/>
      <c r="D963" s="47"/>
      <c r="E963" s="47"/>
      <c r="F963" s="39" t="str">
        <f t="shared" si="2"/>
        <v>PETUGAS.0962/SPK/SE/PPL/3172/2026</v>
      </c>
      <c r="G963" s="45"/>
      <c r="H963" s="39" t="str">
        <f>VLOOKUP(G963,'MITRA (REFERENSI)'!$A:$Z,16,FALSE)</f>
        <v>#N/A</v>
      </c>
      <c r="I963" s="39" t="str">
        <f>VLOOKUP(G963,'MITRA (REFERENSI)'!$A:$Z,25,FALSE)</f>
        <v>#N/A</v>
      </c>
      <c r="J963" s="38" t="str">
        <f>VLOOKUP(G963,'MITRA (REFERENSI)'!$A:$Z,26,FALSE)</f>
        <v>#N/A</v>
      </c>
      <c r="K963" s="38" t="str">
        <f>VLOOKUP(G963,'MITRA (REFERENSI)'!$A:$Z,15,FALSE)</f>
        <v>#N/A</v>
      </c>
      <c r="L963" s="38" t="str">
        <f>VLOOKUP(G963,'MITRA (REFERENSI)'!$A:$Z,15,FALSE)</f>
        <v>#N/A</v>
      </c>
      <c r="M963" s="38" t="str">
        <f>IF(B963=1,'KELAS (REFERENSI)'!M963,IF(B963=2,'KELAS (REFERENSI)'!M978,IF(B963=3,'KELAS (REFERENSI)'!M993,IF(B963=4,'KELAS (REFERENSI)'!M1008,""))))</f>
        <v/>
      </c>
      <c r="N963" s="38" t="str">
        <f>IF(B963=1,'KELAS (REFERENSI)'!N963,IF(B963=2,'KELAS (REFERENSI)'!N978,IF(B963=3,'KELAS (REFERENSI)'!N993,IF(B963=4,'KELAS (REFERENSI)'!N1008,""))))</f>
        <v/>
      </c>
      <c r="O963" s="38" t="str">
        <f>IF(B963=1,'KELAS (REFERENSI)'!O963,IF(B963=2,'KELAS (REFERENSI)'!O978,IF(B963=3,'KELAS (REFERENSI)'!O993,IF(B963=4,'KELAS (REFERENSI)'!O1008,""))))</f>
        <v/>
      </c>
      <c r="P963" s="38" t="str">
        <f>IF(B963=1,'KELAS (REFERENSI)'!P963,IF(B963=2,'KELAS (REFERENSI)'!P978,IF(B963=3,'KELAS (REFERENSI)'!P993,IF(B963=4,'KELAS (REFERENSI)'!P1008,""))))</f>
        <v/>
      </c>
      <c r="Q963" s="38" t="str">
        <f t="shared" si="4"/>
        <v>BPS Kota Jakarta Timur</v>
      </c>
      <c r="R963" s="38" t="str">
        <f t="shared" si="56"/>
        <v/>
      </c>
      <c r="S963" s="38" t="str">
        <f t="shared" ref="S963:T963" si="971">S962</f>
        <v>15 Juni sampai dengan 31 Agustus 2026</v>
      </c>
      <c r="T963" s="38" t="str">
        <f t="shared" si="971"/>
        <v>31 Agustus 2026</v>
      </c>
      <c r="U963" s="46"/>
      <c r="V963" s="46"/>
      <c r="W963" s="42"/>
      <c r="X963" s="42"/>
      <c r="Y963" s="42"/>
      <c r="Z963" s="42"/>
    </row>
    <row r="964" ht="15.75" customHeight="1">
      <c r="A964" s="36" t="s">
        <v>6026</v>
      </c>
      <c r="B964" s="43"/>
      <c r="C964" s="44"/>
      <c r="D964" s="47"/>
      <c r="E964" s="47"/>
      <c r="F964" s="39" t="str">
        <f t="shared" si="2"/>
        <v>PETUGAS.0963/SPK/SE/PPL/3172/2026</v>
      </c>
      <c r="G964" s="45"/>
      <c r="H964" s="39" t="str">
        <f>VLOOKUP(G964,'MITRA (REFERENSI)'!$A:$Z,16,FALSE)</f>
        <v>#N/A</v>
      </c>
      <c r="I964" s="39" t="str">
        <f>VLOOKUP(G964,'MITRA (REFERENSI)'!$A:$Z,25,FALSE)</f>
        <v>#N/A</v>
      </c>
      <c r="J964" s="38" t="str">
        <f>VLOOKUP(G964,'MITRA (REFERENSI)'!$A:$Z,26,FALSE)</f>
        <v>#N/A</v>
      </c>
      <c r="K964" s="38" t="str">
        <f>VLOOKUP(G964,'MITRA (REFERENSI)'!$A:$Z,15,FALSE)</f>
        <v>#N/A</v>
      </c>
      <c r="L964" s="38" t="str">
        <f>VLOOKUP(G964,'MITRA (REFERENSI)'!$A:$Z,15,FALSE)</f>
        <v>#N/A</v>
      </c>
      <c r="M964" s="38" t="str">
        <f>IF(B964=1,'KELAS (REFERENSI)'!M964,IF(B964=2,'KELAS (REFERENSI)'!M979,IF(B964=3,'KELAS (REFERENSI)'!M994,IF(B964=4,'KELAS (REFERENSI)'!M1009,""))))</f>
        <v/>
      </c>
      <c r="N964" s="38" t="str">
        <f>IF(B964=1,'KELAS (REFERENSI)'!N964,IF(B964=2,'KELAS (REFERENSI)'!N979,IF(B964=3,'KELAS (REFERENSI)'!N994,IF(B964=4,'KELAS (REFERENSI)'!N1009,""))))</f>
        <v/>
      </c>
      <c r="O964" s="38" t="str">
        <f>IF(B964=1,'KELAS (REFERENSI)'!O964,IF(B964=2,'KELAS (REFERENSI)'!O979,IF(B964=3,'KELAS (REFERENSI)'!O994,IF(B964=4,'KELAS (REFERENSI)'!O1009,""))))</f>
        <v/>
      </c>
      <c r="P964" s="38" t="str">
        <f>IF(B964=1,'KELAS (REFERENSI)'!P964,IF(B964=2,'KELAS (REFERENSI)'!P979,IF(B964=3,'KELAS (REFERENSI)'!P994,IF(B964=4,'KELAS (REFERENSI)'!P1009,""))))</f>
        <v/>
      </c>
      <c r="Q964" s="38" t="str">
        <f t="shared" si="4"/>
        <v>BPS Kota Jakarta Timur</v>
      </c>
      <c r="R964" s="38" t="str">
        <f t="shared" si="56"/>
        <v/>
      </c>
      <c r="S964" s="38" t="str">
        <f t="shared" ref="S964:T964" si="972">S963</f>
        <v>15 Juni sampai dengan 31 Agustus 2026</v>
      </c>
      <c r="T964" s="38" t="str">
        <f t="shared" si="972"/>
        <v>31 Agustus 2026</v>
      </c>
      <c r="U964" s="46"/>
      <c r="V964" s="46"/>
      <c r="W964" s="42"/>
      <c r="X964" s="42"/>
      <c r="Y964" s="42"/>
      <c r="Z964" s="42"/>
    </row>
    <row r="965" ht="15.75" customHeight="1">
      <c r="A965" s="36" t="s">
        <v>6027</v>
      </c>
      <c r="B965" s="43"/>
      <c r="C965" s="44"/>
      <c r="D965" s="47"/>
      <c r="E965" s="47"/>
      <c r="F965" s="39" t="str">
        <f t="shared" si="2"/>
        <v>PETUGAS.0964/SPK/SE/PPL/3172/2026</v>
      </c>
      <c r="G965" s="45"/>
      <c r="H965" s="39" t="str">
        <f>VLOOKUP(G965,'MITRA (REFERENSI)'!$A:$Z,16,FALSE)</f>
        <v>#N/A</v>
      </c>
      <c r="I965" s="39" t="str">
        <f>VLOOKUP(G965,'MITRA (REFERENSI)'!$A:$Z,25,FALSE)</f>
        <v>#N/A</v>
      </c>
      <c r="J965" s="38" t="str">
        <f>VLOOKUP(G965,'MITRA (REFERENSI)'!$A:$Z,26,FALSE)</f>
        <v>#N/A</v>
      </c>
      <c r="K965" s="38" t="str">
        <f>VLOOKUP(G965,'MITRA (REFERENSI)'!$A:$Z,15,FALSE)</f>
        <v>#N/A</v>
      </c>
      <c r="L965" s="38" t="str">
        <f>VLOOKUP(G965,'MITRA (REFERENSI)'!$A:$Z,15,FALSE)</f>
        <v>#N/A</v>
      </c>
      <c r="M965" s="38" t="str">
        <f>IF(B965=1,'KELAS (REFERENSI)'!M965,IF(B965=2,'KELAS (REFERENSI)'!M980,IF(B965=3,'KELAS (REFERENSI)'!M995,IF(B965=4,'KELAS (REFERENSI)'!M1010,""))))</f>
        <v/>
      </c>
      <c r="N965" s="38" t="str">
        <f>IF(B965=1,'KELAS (REFERENSI)'!N965,IF(B965=2,'KELAS (REFERENSI)'!N980,IF(B965=3,'KELAS (REFERENSI)'!N995,IF(B965=4,'KELAS (REFERENSI)'!N1010,""))))</f>
        <v/>
      </c>
      <c r="O965" s="38" t="str">
        <f>IF(B965=1,'KELAS (REFERENSI)'!O965,IF(B965=2,'KELAS (REFERENSI)'!O980,IF(B965=3,'KELAS (REFERENSI)'!O995,IF(B965=4,'KELAS (REFERENSI)'!O1010,""))))</f>
        <v/>
      </c>
      <c r="P965" s="38" t="str">
        <f>IF(B965=1,'KELAS (REFERENSI)'!P965,IF(B965=2,'KELAS (REFERENSI)'!P980,IF(B965=3,'KELAS (REFERENSI)'!P995,IF(B965=4,'KELAS (REFERENSI)'!P1010,""))))</f>
        <v/>
      </c>
      <c r="Q965" s="38" t="str">
        <f t="shared" si="4"/>
        <v>BPS Kota Jakarta Timur</v>
      </c>
      <c r="R965" s="38" t="str">
        <f t="shared" si="56"/>
        <v/>
      </c>
      <c r="S965" s="38" t="str">
        <f t="shared" ref="S965:T965" si="973">S964</f>
        <v>15 Juni sampai dengan 31 Agustus 2026</v>
      </c>
      <c r="T965" s="38" t="str">
        <f t="shared" si="973"/>
        <v>31 Agustus 2026</v>
      </c>
      <c r="U965" s="46"/>
      <c r="V965" s="46"/>
      <c r="W965" s="42"/>
      <c r="X965" s="42"/>
      <c r="Y965" s="42"/>
      <c r="Z965" s="42"/>
    </row>
    <row r="966" ht="15.75" customHeight="1">
      <c r="A966" s="36" t="s">
        <v>6028</v>
      </c>
      <c r="B966" s="43"/>
      <c r="C966" s="44"/>
      <c r="D966" s="47"/>
      <c r="E966" s="47"/>
      <c r="F966" s="39" t="str">
        <f t="shared" si="2"/>
        <v>PETUGAS.0965/SPK/SE/PPL/3172/2026</v>
      </c>
      <c r="G966" s="45"/>
      <c r="H966" s="39" t="str">
        <f>VLOOKUP(G966,'MITRA (REFERENSI)'!$A:$Z,16,FALSE)</f>
        <v>#N/A</v>
      </c>
      <c r="I966" s="39" t="str">
        <f>VLOOKUP(G966,'MITRA (REFERENSI)'!$A:$Z,25,FALSE)</f>
        <v>#N/A</v>
      </c>
      <c r="J966" s="38" t="str">
        <f>VLOOKUP(G966,'MITRA (REFERENSI)'!$A:$Z,26,FALSE)</f>
        <v>#N/A</v>
      </c>
      <c r="K966" s="38" t="str">
        <f>VLOOKUP(G966,'MITRA (REFERENSI)'!$A:$Z,15,FALSE)</f>
        <v>#N/A</v>
      </c>
      <c r="L966" s="38" t="str">
        <f>VLOOKUP(G966,'MITRA (REFERENSI)'!$A:$Z,15,FALSE)</f>
        <v>#N/A</v>
      </c>
      <c r="M966" s="38" t="str">
        <f>IF(B966=1,'KELAS (REFERENSI)'!M966,IF(B966=2,'KELAS (REFERENSI)'!M981,IF(B966=3,'KELAS (REFERENSI)'!M996,IF(B966=4,'KELAS (REFERENSI)'!M1011,""))))</f>
        <v/>
      </c>
      <c r="N966" s="38" t="str">
        <f>IF(B966=1,'KELAS (REFERENSI)'!N966,IF(B966=2,'KELAS (REFERENSI)'!N981,IF(B966=3,'KELAS (REFERENSI)'!N996,IF(B966=4,'KELAS (REFERENSI)'!N1011,""))))</f>
        <v/>
      </c>
      <c r="O966" s="38" t="str">
        <f>IF(B966=1,'KELAS (REFERENSI)'!O966,IF(B966=2,'KELAS (REFERENSI)'!O981,IF(B966=3,'KELAS (REFERENSI)'!O996,IF(B966=4,'KELAS (REFERENSI)'!O1011,""))))</f>
        <v/>
      </c>
      <c r="P966" s="38" t="str">
        <f>IF(B966=1,'KELAS (REFERENSI)'!P966,IF(B966=2,'KELAS (REFERENSI)'!P981,IF(B966=3,'KELAS (REFERENSI)'!P996,IF(B966=4,'KELAS (REFERENSI)'!P1011,""))))</f>
        <v/>
      </c>
      <c r="Q966" s="38" t="str">
        <f t="shared" si="4"/>
        <v>BPS Kota Jakarta Timur</v>
      </c>
      <c r="R966" s="38" t="str">
        <f t="shared" si="56"/>
        <v/>
      </c>
      <c r="S966" s="38" t="str">
        <f t="shared" ref="S966:T966" si="974">S965</f>
        <v>15 Juni sampai dengan 31 Agustus 2026</v>
      </c>
      <c r="T966" s="38" t="str">
        <f t="shared" si="974"/>
        <v>31 Agustus 2026</v>
      </c>
      <c r="U966" s="46"/>
      <c r="V966" s="46"/>
      <c r="W966" s="42"/>
      <c r="X966" s="42"/>
      <c r="Y966" s="42"/>
      <c r="Z966" s="42"/>
    </row>
    <row r="967" ht="15.75" customHeight="1">
      <c r="A967" s="36" t="s">
        <v>6029</v>
      </c>
      <c r="B967" s="43"/>
      <c r="C967" s="44"/>
      <c r="D967" s="47"/>
      <c r="E967" s="47"/>
      <c r="F967" s="39" t="str">
        <f t="shared" si="2"/>
        <v>PETUGAS.0966/SPK/SE/PPL/3172/2026</v>
      </c>
      <c r="G967" s="45"/>
      <c r="H967" s="39" t="str">
        <f>VLOOKUP(G967,'MITRA (REFERENSI)'!$A:$Z,16,FALSE)</f>
        <v>#N/A</v>
      </c>
      <c r="I967" s="39" t="str">
        <f>VLOOKUP(G967,'MITRA (REFERENSI)'!$A:$Z,25,FALSE)</f>
        <v>#N/A</v>
      </c>
      <c r="J967" s="38" t="str">
        <f>VLOOKUP(G967,'MITRA (REFERENSI)'!$A:$Z,26,FALSE)</f>
        <v>#N/A</v>
      </c>
      <c r="K967" s="38" t="str">
        <f>VLOOKUP(G967,'MITRA (REFERENSI)'!$A:$Z,15,FALSE)</f>
        <v>#N/A</v>
      </c>
      <c r="L967" s="38" t="str">
        <f>VLOOKUP(G967,'MITRA (REFERENSI)'!$A:$Z,15,FALSE)</f>
        <v>#N/A</v>
      </c>
      <c r="M967" s="38" t="str">
        <f>IF(B967=1,'KELAS (REFERENSI)'!M967,IF(B967=2,'KELAS (REFERENSI)'!M982,IF(B967=3,'KELAS (REFERENSI)'!M997,IF(B967=4,'KELAS (REFERENSI)'!M1012,""))))</f>
        <v/>
      </c>
      <c r="N967" s="38" t="str">
        <f>IF(B967=1,'KELAS (REFERENSI)'!N967,IF(B967=2,'KELAS (REFERENSI)'!N982,IF(B967=3,'KELAS (REFERENSI)'!N997,IF(B967=4,'KELAS (REFERENSI)'!N1012,""))))</f>
        <v/>
      </c>
      <c r="O967" s="38" t="str">
        <f>IF(B967=1,'KELAS (REFERENSI)'!O967,IF(B967=2,'KELAS (REFERENSI)'!O982,IF(B967=3,'KELAS (REFERENSI)'!O997,IF(B967=4,'KELAS (REFERENSI)'!O1012,""))))</f>
        <v/>
      </c>
      <c r="P967" s="38" t="str">
        <f>IF(B967=1,'KELAS (REFERENSI)'!P967,IF(B967=2,'KELAS (REFERENSI)'!P982,IF(B967=3,'KELAS (REFERENSI)'!P997,IF(B967=4,'KELAS (REFERENSI)'!P1012,""))))</f>
        <v/>
      </c>
      <c r="Q967" s="38" t="str">
        <f t="shared" si="4"/>
        <v>BPS Kota Jakarta Timur</v>
      </c>
      <c r="R967" s="38" t="str">
        <f t="shared" si="56"/>
        <v/>
      </c>
      <c r="S967" s="38" t="str">
        <f t="shared" ref="S967:T967" si="975">S966</f>
        <v>15 Juni sampai dengan 31 Agustus 2026</v>
      </c>
      <c r="T967" s="38" t="str">
        <f t="shared" si="975"/>
        <v>31 Agustus 2026</v>
      </c>
      <c r="U967" s="46"/>
      <c r="V967" s="46"/>
      <c r="W967" s="42"/>
      <c r="X967" s="42"/>
      <c r="Y967" s="42"/>
      <c r="Z967" s="42"/>
    </row>
    <row r="968" ht="15.75" customHeight="1">
      <c r="A968" s="36" t="s">
        <v>6030</v>
      </c>
      <c r="B968" s="43"/>
      <c r="C968" s="44"/>
      <c r="D968" s="47"/>
      <c r="E968" s="47"/>
      <c r="F968" s="39" t="str">
        <f t="shared" si="2"/>
        <v>PETUGAS.0967/SPK/SE/PPL/3172/2026</v>
      </c>
      <c r="G968" s="45"/>
      <c r="H968" s="39" t="str">
        <f>VLOOKUP(G968,'MITRA (REFERENSI)'!$A:$Z,16,FALSE)</f>
        <v>#N/A</v>
      </c>
      <c r="I968" s="39" t="str">
        <f>VLOOKUP(G968,'MITRA (REFERENSI)'!$A:$Z,25,FALSE)</f>
        <v>#N/A</v>
      </c>
      <c r="J968" s="38" t="str">
        <f>VLOOKUP(G968,'MITRA (REFERENSI)'!$A:$Z,26,FALSE)</f>
        <v>#N/A</v>
      </c>
      <c r="K968" s="38" t="str">
        <f>VLOOKUP(G968,'MITRA (REFERENSI)'!$A:$Z,15,FALSE)</f>
        <v>#N/A</v>
      </c>
      <c r="L968" s="38" t="str">
        <f>VLOOKUP(G968,'MITRA (REFERENSI)'!$A:$Z,15,FALSE)</f>
        <v>#N/A</v>
      </c>
      <c r="M968" s="38" t="str">
        <f>IF(B968=1,'KELAS (REFERENSI)'!M968,IF(B968=2,'KELAS (REFERENSI)'!M983,IF(B968=3,'KELAS (REFERENSI)'!M998,IF(B968=4,'KELAS (REFERENSI)'!M1013,""))))</f>
        <v/>
      </c>
      <c r="N968" s="38" t="str">
        <f>IF(B968=1,'KELAS (REFERENSI)'!N968,IF(B968=2,'KELAS (REFERENSI)'!N983,IF(B968=3,'KELAS (REFERENSI)'!N998,IF(B968=4,'KELAS (REFERENSI)'!N1013,""))))</f>
        <v/>
      </c>
      <c r="O968" s="38" t="str">
        <f>IF(B968=1,'KELAS (REFERENSI)'!O968,IF(B968=2,'KELAS (REFERENSI)'!O983,IF(B968=3,'KELAS (REFERENSI)'!O998,IF(B968=4,'KELAS (REFERENSI)'!O1013,""))))</f>
        <v/>
      </c>
      <c r="P968" s="38" t="str">
        <f>IF(B968=1,'KELAS (REFERENSI)'!P968,IF(B968=2,'KELAS (REFERENSI)'!P983,IF(B968=3,'KELAS (REFERENSI)'!P998,IF(B968=4,'KELAS (REFERENSI)'!P1013,""))))</f>
        <v/>
      </c>
      <c r="Q968" s="38" t="str">
        <f t="shared" si="4"/>
        <v>BPS Kota Jakarta Timur</v>
      </c>
      <c r="R968" s="38" t="str">
        <f t="shared" si="56"/>
        <v/>
      </c>
      <c r="S968" s="38" t="str">
        <f t="shared" ref="S968:T968" si="976">S967</f>
        <v>15 Juni sampai dengan 31 Agustus 2026</v>
      </c>
      <c r="T968" s="38" t="str">
        <f t="shared" si="976"/>
        <v>31 Agustus 2026</v>
      </c>
      <c r="U968" s="46"/>
      <c r="V968" s="46"/>
      <c r="W968" s="42"/>
      <c r="X968" s="42"/>
      <c r="Y968" s="42"/>
      <c r="Z968" s="42"/>
    </row>
    <row r="969" ht="15.75" customHeight="1">
      <c r="A969" s="36" t="s">
        <v>6031</v>
      </c>
      <c r="B969" s="43"/>
      <c r="C969" s="44"/>
      <c r="D969" s="47"/>
      <c r="E969" s="47"/>
      <c r="F969" s="39" t="str">
        <f t="shared" si="2"/>
        <v>PETUGAS.0968/SPK/SE/PPL/3172/2026</v>
      </c>
      <c r="G969" s="45"/>
      <c r="H969" s="39" t="str">
        <f>VLOOKUP(G969,'MITRA (REFERENSI)'!$A:$Z,16,FALSE)</f>
        <v>#N/A</v>
      </c>
      <c r="I969" s="39" t="str">
        <f>VLOOKUP(G969,'MITRA (REFERENSI)'!$A:$Z,25,FALSE)</f>
        <v>#N/A</v>
      </c>
      <c r="J969" s="38" t="str">
        <f>VLOOKUP(G969,'MITRA (REFERENSI)'!$A:$Z,26,FALSE)</f>
        <v>#N/A</v>
      </c>
      <c r="K969" s="38" t="str">
        <f>VLOOKUP(G969,'MITRA (REFERENSI)'!$A:$Z,15,FALSE)</f>
        <v>#N/A</v>
      </c>
      <c r="L969" s="38" t="str">
        <f>VLOOKUP(G969,'MITRA (REFERENSI)'!$A:$Z,15,FALSE)</f>
        <v>#N/A</v>
      </c>
      <c r="M969" s="38" t="str">
        <f>IF(B969=1,'KELAS (REFERENSI)'!M969,IF(B969=2,'KELAS (REFERENSI)'!M984,IF(B969=3,'KELAS (REFERENSI)'!M999,IF(B969=4,'KELAS (REFERENSI)'!M1014,""))))</f>
        <v/>
      </c>
      <c r="N969" s="38" t="str">
        <f>IF(B969=1,'KELAS (REFERENSI)'!N969,IF(B969=2,'KELAS (REFERENSI)'!N984,IF(B969=3,'KELAS (REFERENSI)'!N999,IF(B969=4,'KELAS (REFERENSI)'!N1014,""))))</f>
        <v/>
      </c>
      <c r="O969" s="38" t="str">
        <f>IF(B969=1,'KELAS (REFERENSI)'!O969,IF(B969=2,'KELAS (REFERENSI)'!O984,IF(B969=3,'KELAS (REFERENSI)'!O999,IF(B969=4,'KELAS (REFERENSI)'!O1014,""))))</f>
        <v/>
      </c>
      <c r="P969" s="38" t="str">
        <f>IF(B969=1,'KELAS (REFERENSI)'!P969,IF(B969=2,'KELAS (REFERENSI)'!P984,IF(B969=3,'KELAS (REFERENSI)'!P999,IF(B969=4,'KELAS (REFERENSI)'!P1014,""))))</f>
        <v/>
      </c>
      <c r="Q969" s="38" t="str">
        <f t="shared" si="4"/>
        <v>BPS Kota Jakarta Timur</v>
      </c>
      <c r="R969" s="38" t="str">
        <f t="shared" si="56"/>
        <v/>
      </c>
      <c r="S969" s="38" t="str">
        <f t="shared" ref="S969:T969" si="977">S968</f>
        <v>15 Juni sampai dengan 31 Agustus 2026</v>
      </c>
      <c r="T969" s="38" t="str">
        <f t="shared" si="977"/>
        <v>31 Agustus 2026</v>
      </c>
      <c r="U969" s="46"/>
      <c r="V969" s="46"/>
      <c r="W969" s="42"/>
      <c r="X969" s="42"/>
      <c r="Y969" s="42"/>
      <c r="Z969" s="42"/>
    </row>
    <row r="970" ht="15.75" customHeight="1">
      <c r="A970" s="36" t="s">
        <v>6032</v>
      </c>
      <c r="B970" s="43"/>
      <c r="C970" s="44"/>
      <c r="D970" s="47"/>
      <c r="E970" s="47"/>
      <c r="F970" s="39" t="str">
        <f t="shared" si="2"/>
        <v>PETUGAS.0969/SPK/SE/PPL/3172/2026</v>
      </c>
      <c r="G970" s="45"/>
      <c r="H970" s="39" t="str">
        <f>VLOOKUP(G970,'MITRA (REFERENSI)'!$A:$Z,16,FALSE)</f>
        <v>#N/A</v>
      </c>
      <c r="I970" s="39" t="str">
        <f>VLOOKUP(G970,'MITRA (REFERENSI)'!$A:$Z,25,FALSE)</f>
        <v>#N/A</v>
      </c>
      <c r="J970" s="38" t="str">
        <f>VLOOKUP(G970,'MITRA (REFERENSI)'!$A:$Z,26,FALSE)</f>
        <v>#N/A</v>
      </c>
      <c r="K970" s="38" t="str">
        <f>VLOOKUP(G970,'MITRA (REFERENSI)'!$A:$Z,15,FALSE)</f>
        <v>#N/A</v>
      </c>
      <c r="L970" s="38" t="str">
        <f>VLOOKUP(G970,'MITRA (REFERENSI)'!$A:$Z,15,FALSE)</f>
        <v>#N/A</v>
      </c>
      <c r="M970" s="38" t="str">
        <f>IF(B970=1,'KELAS (REFERENSI)'!M970,IF(B970=2,'KELAS (REFERENSI)'!M985,IF(B970=3,'KELAS (REFERENSI)'!M1000,IF(B970=4,'KELAS (REFERENSI)'!M1015,""))))</f>
        <v/>
      </c>
      <c r="N970" s="38" t="str">
        <f>IF(B970=1,'KELAS (REFERENSI)'!N970,IF(B970=2,'KELAS (REFERENSI)'!N985,IF(B970=3,'KELAS (REFERENSI)'!N1000,IF(B970=4,'KELAS (REFERENSI)'!N1015,""))))</f>
        <v/>
      </c>
      <c r="O970" s="38" t="str">
        <f>IF(B970=1,'KELAS (REFERENSI)'!O970,IF(B970=2,'KELAS (REFERENSI)'!O985,IF(B970=3,'KELAS (REFERENSI)'!O1000,IF(B970=4,'KELAS (REFERENSI)'!O1015,""))))</f>
        <v/>
      </c>
      <c r="P970" s="38" t="str">
        <f>IF(B970=1,'KELAS (REFERENSI)'!P970,IF(B970=2,'KELAS (REFERENSI)'!P985,IF(B970=3,'KELAS (REFERENSI)'!P1000,IF(B970=4,'KELAS (REFERENSI)'!P1015,""))))</f>
        <v/>
      </c>
      <c r="Q970" s="38" t="str">
        <f t="shared" si="4"/>
        <v>BPS Kota Jakarta Timur</v>
      </c>
      <c r="R970" s="38" t="str">
        <f t="shared" si="56"/>
        <v/>
      </c>
      <c r="S970" s="38" t="str">
        <f t="shared" ref="S970:T970" si="978">S969</f>
        <v>15 Juni sampai dengan 31 Agustus 2026</v>
      </c>
      <c r="T970" s="38" t="str">
        <f t="shared" si="978"/>
        <v>31 Agustus 2026</v>
      </c>
      <c r="U970" s="46"/>
      <c r="V970" s="46"/>
      <c r="W970" s="42"/>
      <c r="X970" s="42"/>
      <c r="Y970" s="42"/>
      <c r="Z970" s="42"/>
    </row>
    <row r="971" ht="15.75" customHeight="1">
      <c r="A971" s="36" t="s">
        <v>6033</v>
      </c>
      <c r="B971" s="43"/>
      <c r="C971" s="44"/>
      <c r="D971" s="47"/>
      <c r="E971" s="47"/>
      <c r="F971" s="39" t="str">
        <f t="shared" si="2"/>
        <v>PETUGAS.0970/SPK/SE/PPL/3172/2026</v>
      </c>
      <c r="G971" s="45"/>
      <c r="H971" s="39" t="str">
        <f>VLOOKUP(G971,'MITRA (REFERENSI)'!$A:$Z,16,FALSE)</f>
        <v>#N/A</v>
      </c>
      <c r="I971" s="39" t="str">
        <f>VLOOKUP(G971,'MITRA (REFERENSI)'!$A:$Z,25,FALSE)</f>
        <v>#N/A</v>
      </c>
      <c r="J971" s="38" t="str">
        <f>VLOOKUP(G971,'MITRA (REFERENSI)'!$A:$Z,26,FALSE)</f>
        <v>#N/A</v>
      </c>
      <c r="K971" s="38" t="str">
        <f>VLOOKUP(G971,'MITRA (REFERENSI)'!$A:$Z,15,FALSE)</f>
        <v>#N/A</v>
      </c>
      <c r="L971" s="38" t="str">
        <f>VLOOKUP(G971,'MITRA (REFERENSI)'!$A:$Z,15,FALSE)</f>
        <v>#N/A</v>
      </c>
      <c r="M971" s="38" t="str">
        <f>IF(B971=1,'KELAS (REFERENSI)'!M971,IF(B971=2,'KELAS (REFERENSI)'!M986,IF(B971=3,'KELAS (REFERENSI)'!M1001,IF(B971=4,'KELAS (REFERENSI)'!M1016,""))))</f>
        <v/>
      </c>
      <c r="N971" s="38" t="str">
        <f>IF(B971=1,'KELAS (REFERENSI)'!N971,IF(B971=2,'KELAS (REFERENSI)'!N986,IF(B971=3,'KELAS (REFERENSI)'!N1001,IF(B971=4,'KELAS (REFERENSI)'!N1016,""))))</f>
        <v/>
      </c>
      <c r="O971" s="38" t="str">
        <f>IF(B971=1,'KELAS (REFERENSI)'!O971,IF(B971=2,'KELAS (REFERENSI)'!O986,IF(B971=3,'KELAS (REFERENSI)'!O1001,IF(B971=4,'KELAS (REFERENSI)'!O1016,""))))</f>
        <v/>
      </c>
      <c r="P971" s="38" t="str">
        <f>IF(B971=1,'KELAS (REFERENSI)'!P971,IF(B971=2,'KELAS (REFERENSI)'!P986,IF(B971=3,'KELAS (REFERENSI)'!P1001,IF(B971=4,'KELAS (REFERENSI)'!P1016,""))))</f>
        <v/>
      </c>
      <c r="Q971" s="38" t="str">
        <f t="shared" si="4"/>
        <v>BPS Kota Jakarta Timur</v>
      </c>
      <c r="R971" s="38" t="str">
        <f t="shared" si="56"/>
        <v/>
      </c>
      <c r="S971" s="38" t="str">
        <f t="shared" ref="S971:T971" si="979">S970</f>
        <v>15 Juni sampai dengan 31 Agustus 2026</v>
      </c>
      <c r="T971" s="38" t="str">
        <f t="shared" si="979"/>
        <v>31 Agustus 2026</v>
      </c>
      <c r="U971" s="46"/>
      <c r="V971" s="46"/>
      <c r="W971" s="42"/>
      <c r="X971" s="42"/>
      <c r="Y971" s="42"/>
      <c r="Z971" s="42"/>
    </row>
    <row r="972" ht="15.75" customHeight="1">
      <c r="A972" s="36" t="s">
        <v>6034</v>
      </c>
      <c r="B972" s="43"/>
      <c r="C972" s="44"/>
      <c r="D972" s="47"/>
      <c r="E972" s="47"/>
      <c r="F972" s="39" t="str">
        <f t="shared" si="2"/>
        <v>PETUGAS.0971/SPK/SE/PPL/3172/2026</v>
      </c>
      <c r="G972" s="45"/>
      <c r="H972" s="39" t="str">
        <f>VLOOKUP(G972,'MITRA (REFERENSI)'!$A:$Z,16,FALSE)</f>
        <v>#N/A</v>
      </c>
      <c r="I972" s="39" t="str">
        <f>VLOOKUP(G972,'MITRA (REFERENSI)'!$A:$Z,25,FALSE)</f>
        <v>#N/A</v>
      </c>
      <c r="J972" s="38" t="str">
        <f>VLOOKUP(G972,'MITRA (REFERENSI)'!$A:$Z,26,FALSE)</f>
        <v>#N/A</v>
      </c>
      <c r="K972" s="38" t="str">
        <f>VLOOKUP(G972,'MITRA (REFERENSI)'!$A:$Z,15,FALSE)</f>
        <v>#N/A</v>
      </c>
      <c r="L972" s="38" t="str">
        <f>VLOOKUP(G972,'MITRA (REFERENSI)'!$A:$Z,15,FALSE)</f>
        <v>#N/A</v>
      </c>
      <c r="M972" s="38" t="str">
        <f>IF(B972=1,'KELAS (REFERENSI)'!M972,IF(B972=2,'KELAS (REFERENSI)'!M987,IF(B972=3,'KELAS (REFERENSI)'!M1002,IF(B972=4,'KELAS (REFERENSI)'!M1017,""))))</f>
        <v/>
      </c>
      <c r="N972" s="38" t="str">
        <f>IF(B972=1,'KELAS (REFERENSI)'!N972,IF(B972=2,'KELAS (REFERENSI)'!N987,IF(B972=3,'KELAS (REFERENSI)'!N1002,IF(B972=4,'KELAS (REFERENSI)'!N1017,""))))</f>
        <v/>
      </c>
      <c r="O972" s="38" t="str">
        <f>IF(B972=1,'KELAS (REFERENSI)'!O972,IF(B972=2,'KELAS (REFERENSI)'!O987,IF(B972=3,'KELAS (REFERENSI)'!O1002,IF(B972=4,'KELAS (REFERENSI)'!O1017,""))))</f>
        <v/>
      </c>
      <c r="P972" s="38" t="str">
        <f>IF(B972=1,'KELAS (REFERENSI)'!P972,IF(B972=2,'KELAS (REFERENSI)'!P987,IF(B972=3,'KELAS (REFERENSI)'!P1002,IF(B972=4,'KELAS (REFERENSI)'!P1017,""))))</f>
        <v/>
      </c>
      <c r="Q972" s="38" t="str">
        <f t="shared" si="4"/>
        <v>BPS Kota Jakarta Timur</v>
      </c>
      <c r="R972" s="38" t="str">
        <f t="shared" si="56"/>
        <v/>
      </c>
      <c r="S972" s="38" t="str">
        <f t="shared" ref="S972:T972" si="980">S971</f>
        <v>15 Juni sampai dengan 31 Agustus 2026</v>
      </c>
      <c r="T972" s="38" t="str">
        <f t="shared" si="980"/>
        <v>31 Agustus 2026</v>
      </c>
      <c r="U972" s="46"/>
      <c r="V972" s="46"/>
      <c r="W972" s="42"/>
      <c r="X972" s="42"/>
      <c r="Y972" s="42"/>
      <c r="Z972" s="42"/>
    </row>
    <row r="973" ht="15.75" customHeight="1">
      <c r="A973" s="36" t="s">
        <v>6035</v>
      </c>
      <c r="B973" s="43"/>
      <c r="C973" s="44"/>
      <c r="D973" s="47"/>
      <c r="E973" s="47"/>
      <c r="F973" s="39" t="str">
        <f t="shared" si="2"/>
        <v>PETUGAS.0972/SPK/SE/PPL/3172/2026</v>
      </c>
      <c r="G973" s="45"/>
      <c r="H973" s="39" t="str">
        <f>VLOOKUP(G973,'MITRA (REFERENSI)'!$A:$Z,16,FALSE)</f>
        <v>#N/A</v>
      </c>
      <c r="I973" s="39" t="str">
        <f>VLOOKUP(G973,'MITRA (REFERENSI)'!$A:$Z,25,FALSE)</f>
        <v>#N/A</v>
      </c>
      <c r="J973" s="38" t="str">
        <f>VLOOKUP(G973,'MITRA (REFERENSI)'!$A:$Z,26,FALSE)</f>
        <v>#N/A</v>
      </c>
      <c r="K973" s="38" t="str">
        <f>VLOOKUP(G973,'MITRA (REFERENSI)'!$A:$Z,15,FALSE)</f>
        <v>#N/A</v>
      </c>
      <c r="L973" s="38" t="str">
        <f>VLOOKUP(G973,'MITRA (REFERENSI)'!$A:$Z,15,FALSE)</f>
        <v>#N/A</v>
      </c>
      <c r="M973" s="38" t="str">
        <f>IF(B973=1,'KELAS (REFERENSI)'!M973,IF(B973=2,'KELAS (REFERENSI)'!M988,IF(B973=3,'KELAS (REFERENSI)'!M1003,IF(B973=4,'KELAS (REFERENSI)'!M1018,""))))</f>
        <v/>
      </c>
      <c r="N973" s="38" t="str">
        <f>IF(B973=1,'KELAS (REFERENSI)'!N973,IF(B973=2,'KELAS (REFERENSI)'!N988,IF(B973=3,'KELAS (REFERENSI)'!N1003,IF(B973=4,'KELAS (REFERENSI)'!N1018,""))))</f>
        <v/>
      </c>
      <c r="O973" s="38" t="str">
        <f>IF(B973=1,'KELAS (REFERENSI)'!O973,IF(B973=2,'KELAS (REFERENSI)'!O988,IF(B973=3,'KELAS (REFERENSI)'!O1003,IF(B973=4,'KELAS (REFERENSI)'!O1018,""))))</f>
        <v/>
      </c>
      <c r="P973" s="38" t="str">
        <f>IF(B973=1,'KELAS (REFERENSI)'!P973,IF(B973=2,'KELAS (REFERENSI)'!P988,IF(B973=3,'KELAS (REFERENSI)'!P1003,IF(B973=4,'KELAS (REFERENSI)'!P1018,""))))</f>
        <v/>
      </c>
      <c r="Q973" s="38" t="str">
        <f t="shared" si="4"/>
        <v>BPS Kota Jakarta Timur</v>
      </c>
      <c r="R973" s="38" t="str">
        <f t="shared" si="56"/>
        <v/>
      </c>
      <c r="S973" s="38" t="str">
        <f t="shared" ref="S973:T973" si="981">S972</f>
        <v>15 Juni sampai dengan 31 Agustus 2026</v>
      </c>
      <c r="T973" s="38" t="str">
        <f t="shared" si="981"/>
        <v>31 Agustus 2026</v>
      </c>
      <c r="U973" s="46"/>
      <c r="V973" s="46"/>
      <c r="W973" s="42"/>
      <c r="X973" s="42"/>
      <c r="Y973" s="42"/>
      <c r="Z973" s="42"/>
    </row>
    <row r="974" ht="15.75" customHeight="1">
      <c r="A974" s="36" t="s">
        <v>6036</v>
      </c>
      <c r="B974" s="43"/>
      <c r="C974" s="44"/>
      <c r="D974" s="47"/>
      <c r="E974" s="47"/>
      <c r="F974" s="39" t="str">
        <f t="shared" si="2"/>
        <v>PETUGAS.0973/SPK/SE/PPL/3172/2026</v>
      </c>
      <c r="G974" s="45"/>
      <c r="H974" s="39" t="str">
        <f>VLOOKUP(G974,'MITRA (REFERENSI)'!$A:$Z,16,FALSE)</f>
        <v>#N/A</v>
      </c>
      <c r="I974" s="39" t="str">
        <f>VLOOKUP(G974,'MITRA (REFERENSI)'!$A:$Z,25,FALSE)</f>
        <v>#N/A</v>
      </c>
      <c r="J974" s="38" t="str">
        <f>VLOOKUP(G974,'MITRA (REFERENSI)'!$A:$Z,26,FALSE)</f>
        <v>#N/A</v>
      </c>
      <c r="K974" s="38" t="str">
        <f>VLOOKUP(G974,'MITRA (REFERENSI)'!$A:$Z,15,FALSE)</f>
        <v>#N/A</v>
      </c>
      <c r="L974" s="38" t="str">
        <f>VLOOKUP(G974,'MITRA (REFERENSI)'!$A:$Z,15,FALSE)</f>
        <v>#N/A</v>
      </c>
      <c r="M974" s="38" t="str">
        <f>IF(B974=1,'KELAS (REFERENSI)'!M974,IF(B974=2,'KELAS (REFERENSI)'!M989,IF(B974=3,'KELAS (REFERENSI)'!M1004,IF(B974=4,'KELAS (REFERENSI)'!M1019,""))))</f>
        <v/>
      </c>
      <c r="N974" s="38" t="str">
        <f>IF(B974=1,'KELAS (REFERENSI)'!N974,IF(B974=2,'KELAS (REFERENSI)'!N989,IF(B974=3,'KELAS (REFERENSI)'!N1004,IF(B974=4,'KELAS (REFERENSI)'!N1019,""))))</f>
        <v/>
      </c>
      <c r="O974" s="38" t="str">
        <f>IF(B974=1,'KELAS (REFERENSI)'!O974,IF(B974=2,'KELAS (REFERENSI)'!O989,IF(B974=3,'KELAS (REFERENSI)'!O1004,IF(B974=4,'KELAS (REFERENSI)'!O1019,""))))</f>
        <v/>
      </c>
      <c r="P974" s="38" t="str">
        <f>IF(B974=1,'KELAS (REFERENSI)'!P974,IF(B974=2,'KELAS (REFERENSI)'!P989,IF(B974=3,'KELAS (REFERENSI)'!P1004,IF(B974=4,'KELAS (REFERENSI)'!P1019,""))))</f>
        <v/>
      </c>
      <c r="Q974" s="38" t="str">
        <f t="shared" si="4"/>
        <v>BPS Kota Jakarta Timur</v>
      </c>
      <c r="R974" s="38" t="str">
        <f t="shared" si="56"/>
        <v/>
      </c>
      <c r="S974" s="38" t="str">
        <f t="shared" ref="S974:T974" si="982">S973</f>
        <v>15 Juni sampai dengan 31 Agustus 2026</v>
      </c>
      <c r="T974" s="38" t="str">
        <f t="shared" si="982"/>
        <v>31 Agustus 2026</v>
      </c>
      <c r="U974" s="46"/>
      <c r="V974" s="46"/>
      <c r="W974" s="42"/>
      <c r="X974" s="42"/>
      <c r="Y974" s="42"/>
      <c r="Z974" s="42"/>
    </row>
    <row r="975" ht="15.75" customHeight="1">
      <c r="A975" s="36" t="s">
        <v>6037</v>
      </c>
      <c r="B975" s="43"/>
      <c r="C975" s="44"/>
      <c r="D975" s="47"/>
      <c r="E975" s="47"/>
      <c r="F975" s="39" t="str">
        <f t="shared" si="2"/>
        <v>PETUGAS.0974/SPK/SE/PPL/3172/2026</v>
      </c>
      <c r="G975" s="45"/>
      <c r="H975" s="39" t="str">
        <f>VLOOKUP(G975,'MITRA (REFERENSI)'!$A:$Z,16,FALSE)</f>
        <v>#N/A</v>
      </c>
      <c r="I975" s="39" t="str">
        <f>VLOOKUP(G975,'MITRA (REFERENSI)'!$A:$Z,25,FALSE)</f>
        <v>#N/A</v>
      </c>
      <c r="J975" s="38" t="str">
        <f>VLOOKUP(G975,'MITRA (REFERENSI)'!$A:$Z,26,FALSE)</f>
        <v>#N/A</v>
      </c>
      <c r="K975" s="38" t="str">
        <f>VLOOKUP(G975,'MITRA (REFERENSI)'!$A:$Z,15,FALSE)</f>
        <v>#N/A</v>
      </c>
      <c r="L975" s="38" t="str">
        <f>VLOOKUP(G975,'MITRA (REFERENSI)'!$A:$Z,15,FALSE)</f>
        <v>#N/A</v>
      </c>
      <c r="M975" s="38" t="str">
        <f>IF(B975=1,'KELAS (REFERENSI)'!M975,IF(B975=2,'KELAS (REFERENSI)'!M990,IF(B975=3,'KELAS (REFERENSI)'!M1005,IF(B975=4,'KELAS (REFERENSI)'!M1020,""))))</f>
        <v/>
      </c>
      <c r="N975" s="38" t="str">
        <f>IF(B975=1,'KELAS (REFERENSI)'!N975,IF(B975=2,'KELAS (REFERENSI)'!N990,IF(B975=3,'KELAS (REFERENSI)'!N1005,IF(B975=4,'KELAS (REFERENSI)'!N1020,""))))</f>
        <v/>
      </c>
      <c r="O975" s="38" t="str">
        <f>IF(B975=1,'KELAS (REFERENSI)'!O975,IF(B975=2,'KELAS (REFERENSI)'!O990,IF(B975=3,'KELAS (REFERENSI)'!O1005,IF(B975=4,'KELAS (REFERENSI)'!O1020,""))))</f>
        <v/>
      </c>
      <c r="P975" s="38" t="str">
        <f>IF(B975=1,'KELAS (REFERENSI)'!P975,IF(B975=2,'KELAS (REFERENSI)'!P990,IF(B975=3,'KELAS (REFERENSI)'!P1005,IF(B975=4,'KELAS (REFERENSI)'!P1020,""))))</f>
        <v/>
      </c>
      <c r="Q975" s="38" t="str">
        <f t="shared" si="4"/>
        <v>BPS Kota Jakarta Timur</v>
      </c>
      <c r="R975" s="38" t="str">
        <f t="shared" si="56"/>
        <v/>
      </c>
      <c r="S975" s="38" t="str">
        <f t="shared" ref="S975:T975" si="983">S974</f>
        <v>15 Juni sampai dengan 31 Agustus 2026</v>
      </c>
      <c r="T975" s="38" t="str">
        <f t="shared" si="983"/>
        <v>31 Agustus 2026</v>
      </c>
      <c r="U975" s="46"/>
      <c r="V975" s="46"/>
      <c r="W975" s="42"/>
      <c r="X975" s="42"/>
      <c r="Y975" s="42"/>
      <c r="Z975" s="42"/>
    </row>
    <row r="976" ht="15.75" customHeight="1">
      <c r="A976" s="36" t="s">
        <v>6038</v>
      </c>
      <c r="B976" s="43"/>
      <c r="C976" s="44"/>
      <c r="D976" s="47"/>
      <c r="E976" s="47"/>
      <c r="F976" s="39" t="str">
        <f t="shared" si="2"/>
        <v>PETUGAS.0975/SPK/SE/PPL/3172/2026</v>
      </c>
      <c r="G976" s="45"/>
      <c r="H976" s="39" t="str">
        <f>VLOOKUP(G976,'MITRA (REFERENSI)'!$A:$Z,16,FALSE)</f>
        <v>#N/A</v>
      </c>
      <c r="I976" s="39" t="str">
        <f>VLOOKUP(G976,'MITRA (REFERENSI)'!$A:$Z,25,FALSE)</f>
        <v>#N/A</v>
      </c>
      <c r="J976" s="38" t="str">
        <f>VLOOKUP(G976,'MITRA (REFERENSI)'!$A:$Z,26,FALSE)</f>
        <v>#N/A</v>
      </c>
      <c r="K976" s="38" t="str">
        <f>VLOOKUP(G976,'MITRA (REFERENSI)'!$A:$Z,15,FALSE)</f>
        <v>#N/A</v>
      </c>
      <c r="L976" s="38" t="str">
        <f>VLOOKUP(G976,'MITRA (REFERENSI)'!$A:$Z,15,FALSE)</f>
        <v>#N/A</v>
      </c>
      <c r="M976" s="38" t="str">
        <f>IF(B976=1,'KELAS (REFERENSI)'!M976,IF(B976=2,'KELAS (REFERENSI)'!M991,IF(B976=3,'KELAS (REFERENSI)'!M1006,IF(B976=4,'KELAS (REFERENSI)'!M1021,""))))</f>
        <v/>
      </c>
      <c r="N976" s="38" t="str">
        <f>IF(B976=1,'KELAS (REFERENSI)'!N976,IF(B976=2,'KELAS (REFERENSI)'!N991,IF(B976=3,'KELAS (REFERENSI)'!N1006,IF(B976=4,'KELAS (REFERENSI)'!N1021,""))))</f>
        <v/>
      </c>
      <c r="O976" s="38" t="str">
        <f>IF(B976=1,'KELAS (REFERENSI)'!O976,IF(B976=2,'KELAS (REFERENSI)'!O991,IF(B976=3,'KELAS (REFERENSI)'!O1006,IF(B976=4,'KELAS (REFERENSI)'!O1021,""))))</f>
        <v/>
      </c>
      <c r="P976" s="38" t="str">
        <f>IF(B976=1,'KELAS (REFERENSI)'!P976,IF(B976=2,'KELAS (REFERENSI)'!P991,IF(B976=3,'KELAS (REFERENSI)'!P1006,IF(B976=4,'KELAS (REFERENSI)'!P1021,""))))</f>
        <v/>
      </c>
      <c r="Q976" s="38" t="str">
        <f t="shared" si="4"/>
        <v>BPS Kota Jakarta Timur</v>
      </c>
      <c r="R976" s="38" t="str">
        <f t="shared" si="56"/>
        <v/>
      </c>
      <c r="S976" s="38" t="str">
        <f t="shared" ref="S976:T976" si="984">S975</f>
        <v>15 Juni sampai dengan 31 Agustus 2026</v>
      </c>
      <c r="T976" s="38" t="str">
        <f t="shared" si="984"/>
        <v>31 Agustus 2026</v>
      </c>
      <c r="U976" s="46"/>
      <c r="V976" s="46"/>
      <c r="W976" s="42"/>
      <c r="X976" s="42"/>
      <c r="Y976" s="42"/>
      <c r="Z976" s="42"/>
    </row>
    <row r="977" ht="15.75" customHeight="1">
      <c r="A977" s="36" t="s">
        <v>6039</v>
      </c>
      <c r="B977" s="43"/>
      <c r="C977" s="44"/>
      <c r="D977" s="47"/>
      <c r="E977" s="47"/>
      <c r="F977" s="39" t="str">
        <f t="shared" si="2"/>
        <v>PETUGAS.0976/SPK/SE/PPL/3172/2026</v>
      </c>
      <c r="G977" s="45"/>
      <c r="H977" s="39" t="str">
        <f>VLOOKUP(G977,'MITRA (REFERENSI)'!$A:$Z,16,FALSE)</f>
        <v>#N/A</v>
      </c>
      <c r="I977" s="39" t="str">
        <f>VLOOKUP(G977,'MITRA (REFERENSI)'!$A:$Z,25,FALSE)</f>
        <v>#N/A</v>
      </c>
      <c r="J977" s="38" t="str">
        <f>VLOOKUP(G977,'MITRA (REFERENSI)'!$A:$Z,26,FALSE)</f>
        <v>#N/A</v>
      </c>
      <c r="K977" s="38" t="str">
        <f>VLOOKUP(G977,'MITRA (REFERENSI)'!$A:$Z,15,FALSE)</f>
        <v>#N/A</v>
      </c>
      <c r="L977" s="38" t="str">
        <f>VLOOKUP(G977,'MITRA (REFERENSI)'!$A:$Z,15,FALSE)</f>
        <v>#N/A</v>
      </c>
      <c r="M977" s="38" t="str">
        <f>IF(B977=1,'KELAS (REFERENSI)'!M977,IF(B977=2,'KELAS (REFERENSI)'!M992,IF(B977=3,'KELAS (REFERENSI)'!M1007,IF(B977=4,'KELAS (REFERENSI)'!M1022,""))))</f>
        <v/>
      </c>
      <c r="N977" s="38" t="str">
        <f>IF(B977=1,'KELAS (REFERENSI)'!N977,IF(B977=2,'KELAS (REFERENSI)'!N992,IF(B977=3,'KELAS (REFERENSI)'!N1007,IF(B977=4,'KELAS (REFERENSI)'!N1022,""))))</f>
        <v/>
      </c>
      <c r="O977" s="38" t="str">
        <f>IF(B977=1,'KELAS (REFERENSI)'!O977,IF(B977=2,'KELAS (REFERENSI)'!O992,IF(B977=3,'KELAS (REFERENSI)'!O1007,IF(B977=4,'KELAS (REFERENSI)'!O1022,""))))</f>
        <v/>
      </c>
      <c r="P977" s="38" t="str">
        <f>IF(B977=1,'KELAS (REFERENSI)'!P977,IF(B977=2,'KELAS (REFERENSI)'!P992,IF(B977=3,'KELAS (REFERENSI)'!P1007,IF(B977=4,'KELAS (REFERENSI)'!P1022,""))))</f>
        <v/>
      </c>
      <c r="Q977" s="38" t="str">
        <f t="shared" si="4"/>
        <v>BPS Kota Jakarta Timur</v>
      </c>
      <c r="R977" s="38" t="str">
        <f t="shared" si="56"/>
        <v/>
      </c>
      <c r="S977" s="38" t="str">
        <f t="shared" ref="S977:T977" si="985">S976</f>
        <v>15 Juni sampai dengan 31 Agustus 2026</v>
      </c>
      <c r="T977" s="38" t="str">
        <f t="shared" si="985"/>
        <v>31 Agustus 2026</v>
      </c>
      <c r="U977" s="46"/>
      <c r="V977" s="46"/>
      <c r="W977" s="42"/>
      <c r="X977" s="42"/>
      <c r="Y977" s="42"/>
      <c r="Z977" s="42"/>
    </row>
    <row r="978" ht="15.75" customHeight="1">
      <c r="A978" s="36" t="s">
        <v>6040</v>
      </c>
      <c r="B978" s="43"/>
      <c r="C978" s="44"/>
      <c r="D978" s="47"/>
      <c r="E978" s="47"/>
      <c r="F978" s="39" t="str">
        <f t="shared" si="2"/>
        <v>PETUGAS.0977/SPK/SE/PPL/3172/2026</v>
      </c>
      <c r="G978" s="45"/>
      <c r="H978" s="39" t="str">
        <f>VLOOKUP(G978,'MITRA (REFERENSI)'!$A:$Z,16,FALSE)</f>
        <v>#N/A</v>
      </c>
      <c r="I978" s="39" t="str">
        <f>VLOOKUP(G978,'MITRA (REFERENSI)'!$A:$Z,25,FALSE)</f>
        <v>#N/A</v>
      </c>
      <c r="J978" s="38" t="str">
        <f>VLOOKUP(G978,'MITRA (REFERENSI)'!$A:$Z,26,FALSE)</f>
        <v>#N/A</v>
      </c>
      <c r="K978" s="38" t="str">
        <f>VLOOKUP(G978,'MITRA (REFERENSI)'!$A:$Z,15,FALSE)</f>
        <v>#N/A</v>
      </c>
      <c r="L978" s="38" t="str">
        <f>VLOOKUP(G978,'MITRA (REFERENSI)'!$A:$Z,15,FALSE)</f>
        <v>#N/A</v>
      </c>
      <c r="M978" s="38" t="str">
        <f>IF(B978=1,'KELAS (REFERENSI)'!M978,IF(B978=2,'KELAS (REFERENSI)'!M993,IF(B978=3,'KELAS (REFERENSI)'!M1008,IF(B978=4,'KELAS (REFERENSI)'!M1023,""))))</f>
        <v/>
      </c>
      <c r="N978" s="38" t="str">
        <f>IF(B978=1,'KELAS (REFERENSI)'!N978,IF(B978=2,'KELAS (REFERENSI)'!N993,IF(B978=3,'KELAS (REFERENSI)'!N1008,IF(B978=4,'KELAS (REFERENSI)'!N1023,""))))</f>
        <v/>
      </c>
      <c r="O978" s="38" t="str">
        <f>IF(B978=1,'KELAS (REFERENSI)'!O978,IF(B978=2,'KELAS (REFERENSI)'!O993,IF(B978=3,'KELAS (REFERENSI)'!O1008,IF(B978=4,'KELAS (REFERENSI)'!O1023,""))))</f>
        <v/>
      </c>
      <c r="P978" s="38" t="str">
        <f>IF(B978=1,'KELAS (REFERENSI)'!P978,IF(B978=2,'KELAS (REFERENSI)'!P993,IF(B978=3,'KELAS (REFERENSI)'!P1008,IF(B978=4,'KELAS (REFERENSI)'!P1023,""))))</f>
        <v/>
      </c>
      <c r="Q978" s="38" t="str">
        <f t="shared" si="4"/>
        <v>BPS Kota Jakarta Timur</v>
      </c>
      <c r="R978" s="38" t="str">
        <f t="shared" si="56"/>
        <v/>
      </c>
      <c r="S978" s="38" t="str">
        <f t="shared" ref="S978:T978" si="986">S977</f>
        <v>15 Juni sampai dengan 31 Agustus 2026</v>
      </c>
      <c r="T978" s="38" t="str">
        <f t="shared" si="986"/>
        <v>31 Agustus 2026</v>
      </c>
      <c r="U978" s="46"/>
      <c r="V978" s="46"/>
      <c r="W978" s="42"/>
      <c r="X978" s="42"/>
      <c r="Y978" s="42"/>
      <c r="Z978" s="42"/>
    </row>
    <row r="979" ht="15.75" customHeight="1">
      <c r="A979" s="36" t="s">
        <v>6041</v>
      </c>
      <c r="B979" s="43"/>
      <c r="C979" s="44"/>
      <c r="D979" s="47"/>
      <c r="E979" s="47"/>
      <c r="F979" s="39" t="str">
        <f t="shared" si="2"/>
        <v>PETUGAS.0978/SPK/SE/PPL/3172/2026</v>
      </c>
      <c r="G979" s="45"/>
      <c r="H979" s="39" t="str">
        <f>VLOOKUP(G979,'MITRA (REFERENSI)'!$A:$Z,16,FALSE)</f>
        <v>#N/A</v>
      </c>
      <c r="I979" s="39" t="str">
        <f>VLOOKUP(G979,'MITRA (REFERENSI)'!$A:$Z,25,FALSE)</f>
        <v>#N/A</v>
      </c>
      <c r="J979" s="38" t="str">
        <f>VLOOKUP(G979,'MITRA (REFERENSI)'!$A:$Z,26,FALSE)</f>
        <v>#N/A</v>
      </c>
      <c r="K979" s="38" t="str">
        <f>VLOOKUP(G979,'MITRA (REFERENSI)'!$A:$Z,15,FALSE)</f>
        <v>#N/A</v>
      </c>
      <c r="L979" s="38" t="str">
        <f>VLOOKUP(G979,'MITRA (REFERENSI)'!$A:$Z,15,FALSE)</f>
        <v>#N/A</v>
      </c>
      <c r="M979" s="38" t="str">
        <f>IF(B979=1,'KELAS (REFERENSI)'!M979,IF(B979=2,'KELAS (REFERENSI)'!M994,IF(B979=3,'KELAS (REFERENSI)'!M1009,IF(B979=4,'KELAS (REFERENSI)'!M1024,""))))</f>
        <v/>
      </c>
      <c r="N979" s="38" t="str">
        <f>IF(B979=1,'KELAS (REFERENSI)'!N979,IF(B979=2,'KELAS (REFERENSI)'!N994,IF(B979=3,'KELAS (REFERENSI)'!N1009,IF(B979=4,'KELAS (REFERENSI)'!N1024,""))))</f>
        <v/>
      </c>
      <c r="O979" s="38" t="str">
        <f>IF(B979=1,'KELAS (REFERENSI)'!O979,IF(B979=2,'KELAS (REFERENSI)'!O994,IF(B979=3,'KELAS (REFERENSI)'!O1009,IF(B979=4,'KELAS (REFERENSI)'!O1024,""))))</f>
        <v/>
      </c>
      <c r="P979" s="38" t="str">
        <f>IF(B979=1,'KELAS (REFERENSI)'!P979,IF(B979=2,'KELAS (REFERENSI)'!P994,IF(B979=3,'KELAS (REFERENSI)'!P1009,IF(B979=4,'KELAS (REFERENSI)'!P1024,""))))</f>
        <v/>
      </c>
      <c r="Q979" s="38" t="str">
        <f t="shared" si="4"/>
        <v>BPS Kota Jakarta Timur</v>
      </c>
      <c r="R979" s="38" t="str">
        <f t="shared" si="56"/>
        <v/>
      </c>
      <c r="S979" s="38" t="str">
        <f t="shared" ref="S979:T979" si="987">S978</f>
        <v>15 Juni sampai dengan 31 Agustus 2026</v>
      </c>
      <c r="T979" s="38" t="str">
        <f t="shared" si="987"/>
        <v>31 Agustus 2026</v>
      </c>
      <c r="U979" s="46"/>
      <c r="V979" s="46"/>
      <c r="W979" s="42"/>
      <c r="X979" s="42"/>
      <c r="Y979" s="42"/>
      <c r="Z979" s="42"/>
    </row>
    <row r="980" ht="15.75" customHeight="1">
      <c r="A980" s="36" t="s">
        <v>6042</v>
      </c>
      <c r="B980" s="43"/>
      <c r="C980" s="44"/>
      <c r="D980" s="47"/>
      <c r="E980" s="47"/>
      <c r="F980" s="39" t="str">
        <f t="shared" si="2"/>
        <v>PETUGAS.0979/SPK/SE/PPL/3172/2026</v>
      </c>
      <c r="G980" s="45"/>
      <c r="H980" s="39" t="str">
        <f>VLOOKUP(G980,'MITRA (REFERENSI)'!$A:$Z,16,FALSE)</f>
        <v>#N/A</v>
      </c>
      <c r="I980" s="39" t="str">
        <f>VLOOKUP(G980,'MITRA (REFERENSI)'!$A:$Z,25,FALSE)</f>
        <v>#N/A</v>
      </c>
      <c r="J980" s="38" t="str">
        <f>VLOOKUP(G980,'MITRA (REFERENSI)'!$A:$Z,26,FALSE)</f>
        <v>#N/A</v>
      </c>
      <c r="K980" s="38" t="str">
        <f>VLOOKUP(G980,'MITRA (REFERENSI)'!$A:$Z,15,FALSE)</f>
        <v>#N/A</v>
      </c>
      <c r="L980" s="38" t="str">
        <f>VLOOKUP(G980,'MITRA (REFERENSI)'!$A:$Z,15,FALSE)</f>
        <v>#N/A</v>
      </c>
      <c r="M980" s="38" t="str">
        <f>IF(B980=1,'KELAS (REFERENSI)'!M980,IF(B980=2,'KELAS (REFERENSI)'!M995,IF(B980=3,'KELAS (REFERENSI)'!M1010,IF(B980=4,'KELAS (REFERENSI)'!M1025,""))))</f>
        <v/>
      </c>
      <c r="N980" s="38" t="str">
        <f>IF(B980=1,'KELAS (REFERENSI)'!N980,IF(B980=2,'KELAS (REFERENSI)'!N995,IF(B980=3,'KELAS (REFERENSI)'!N1010,IF(B980=4,'KELAS (REFERENSI)'!N1025,""))))</f>
        <v/>
      </c>
      <c r="O980" s="38" t="str">
        <f>IF(B980=1,'KELAS (REFERENSI)'!O980,IF(B980=2,'KELAS (REFERENSI)'!O995,IF(B980=3,'KELAS (REFERENSI)'!O1010,IF(B980=4,'KELAS (REFERENSI)'!O1025,""))))</f>
        <v/>
      </c>
      <c r="P980" s="38" t="str">
        <f>IF(B980=1,'KELAS (REFERENSI)'!P980,IF(B980=2,'KELAS (REFERENSI)'!P995,IF(B980=3,'KELAS (REFERENSI)'!P1010,IF(B980=4,'KELAS (REFERENSI)'!P1025,""))))</f>
        <v/>
      </c>
      <c r="Q980" s="38" t="str">
        <f t="shared" si="4"/>
        <v>BPS Kota Jakarta Timur</v>
      </c>
      <c r="R980" s="38" t="str">
        <f t="shared" si="56"/>
        <v/>
      </c>
      <c r="S980" s="38" t="str">
        <f t="shared" ref="S980:T980" si="988">S979</f>
        <v>15 Juni sampai dengan 31 Agustus 2026</v>
      </c>
      <c r="T980" s="38" t="str">
        <f t="shared" si="988"/>
        <v>31 Agustus 2026</v>
      </c>
      <c r="U980" s="46"/>
      <c r="V980" s="46"/>
      <c r="W980" s="42"/>
      <c r="X980" s="42"/>
      <c r="Y980" s="42"/>
      <c r="Z980" s="42"/>
    </row>
    <row r="981" ht="15.75" customHeight="1">
      <c r="A981" s="36" t="s">
        <v>6043</v>
      </c>
      <c r="B981" s="43"/>
      <c r="C981" s="44"/>
      <c r="D981" s="47"/>
      <c r="E981" s="47"/>
      <c r="F981" s="39" t="str">
        <f t="shared" si="2"/>
        <v>PETUGAS.0980/SPK/SE/PPL/3172/2026</v>
      </c>
      <c r="G981" s="45"/>
      <c r="H981" s="39" t="str">
        <f>VLOOKUP(G981,'MITRA (REFERENSI)'!$A:$Z,16,FALSE)</f>
        <v>#N/A</v>
      </c>
      <c r="I981" s="39" t="str">
        <f>VLOOKUP(G981,'MITRA (REFERENSI)'!$A:$Z,25,FALSE)</f>
        <v>#N/A</v>
      </c>
      <c r="J981" s="38" t="str">
        <f>VLOOKUP(G981,'MITRA (REFERENSI)'!$A:$Z,26,FALSE)</f>
        <v>#N/A</v>
      </c>
      <c r="K981" s="38" t="str">
        <f>VLOOKUP(G981,'MITRA (REFERENSI)'!$A:$Z,15,FALSE)</f>
        <v>#N/A</v>
      </c>
      <c r="L981" s="38" t="str">
        <f>VLOOKUP(G981,'MITRA (REFERENSI)'!$A:$Z,15,FALSE)</f>
        <v>#N/A</v>
      </c>
      <c r="M981" s="38" t="str">
        <f>IF(B981=1,'KELAS (REFERENSI)'!M981,IF(B981=2,'KELAS (REFERENSI)'!M996,IF(B981=3,'KELAS (REFERENSI)'!M1011,IF(B981=4,'KELAS (REFERENSI)'!M1026,""))))</f>
        <v/>
      </c>
      <c r="N981" s="38" t="str">
        <f>IF(B981=1,'KELAS (REFERENSI)'!N981,IF(B981=2,'KELAS (REFERENSI)'!N996,IF(B981=3,'KELAS (REFERENSI)'!N1011,IF(B981=4,'KELAS (REFERENSI)'!N1026,""))))</f>
        <v/>
      </c>
      <c r="O981" s="38" t="str">
        <f>IF(B981=1,'KELAS (REFERENSI)'!O981,IF(B981=2,'KELAS (REFERENSI)'!O996,IF(B981=3,'KELAS (REFERENSI)'!O1011,IF(B981=4,'KELAS (REFERENSI)'!O1026,""))))</f>
        <v/>
      </c>
      <c r="P981" s="38" t="str">
        <f>IF(B981=1,'KELAS (REFERENSI)'!P981,IF(B981=2,'KELAS (REFERENSI)'!P996,IF(B981=3,'KELAS (REFERENSI)'!P1011,IF(B981=4,'KELAS (REFERENSI)'!P1026,""))))</f>
        <v/>
      </c>
      <c r="Q981" s="38" t="str">
        <f t="shared" si="4"/>
        <v>BPS Kota Jakarta Timur</v>
      </c>
      <c r="R981" s="38" t="str">
        <f t="shared" si="56"/>
        <v/>
      </c>
      <c r="S981" s="38" t="str">
        <f t="shared" ref="S981:T981" si="989">S980</f>
        <v>15 Juni sampai dengan 31 Agustus 2026</v>
      </c>
      <c r="T981" s="38" t="str">
        <f t="shared" si="989"/>
        <v>31 Agustus 2026</v>
      </c>
      <c r="U981" s="46"/>
      <c r="V981" s="46"/>
      <c r="W981" s="42"/>
      <c r="X981" s="42"/>
      <c r="Y981" s="42"/>
      <c r="Z981" s="42"/>
    </row>
    <row r="982" ht="15.75" customHeight="1">
      <c r="A982" s="36" t="s">
        <v>6044</v>
      </c>
      <c r="B982" s="43"/>
      <c r="C982" s="44"/>
      <c r="D982" s="47"/>
      <c r="E982" s="47"/>
      <c r="F982" s="39" t="str">
        <f t="shared" si="2"/>
        <v>PETUGAS.0981/SPK/SE/PPL/3172/2026</v>
      </c>
      <c r="G982" s="45"/>
      <c r="H982" s="39" t="str">
        <f>VLOOKUP(G982,'MITRA (REFERENSI)'!$A:$Z,16,FALSE)</f>
        <v>#N/A</v>
      </c>
      <c r="I982" s="39" t="str">
        <f>VLOOKUP(G982,'MITRA (REFERENSI)'!$A:$Z,25,FALSE)</f>
        <v>#N/A</v>
      </c>
      <c r="J982" s="38" t="str">
        <f>VLOOKUP(G982,'MITRA (REFERENSI)'!$A:$Z,26,FALSE)</f>
        <v>#N/A</v>
      </c>
      <c r="K982" s="38" t="str">
        <f>VLOOKUP(G982,'MITRA (REFERENSI)'!$A:$Z,15,FALSE)</f>
        <v>#N/A</v>
      </c>
      <c r="L982" s="38" t="str">
        <f>VLOOKUP(G982,'MITRA (REFERENSI)'!$A:$Z,15,FALSE)</f>
        <v>#N/A</v>
      </c>
      <c r="M982" s="38" t="str">
        <f>IF(B982=1,'KELAS (REFERENSI)'!M982,IF(B982=2,'KELAS (REFERENSI)'!M997,IF(B982=3,'KELAS (REFERENSI)'!M1012,IF(B982=4,'KELAS (REFERENSI)'!M1027,""))))</f>
        <v/>
      </c>
      <c r="N982" s="38" t="str">
        <f>IF(B982=1,'KELAS (REFERENSI)'!N982,IF(B982=2,'KELAS (REFERENSI)'!N997,IF(B982=3,'KELAS (REFERENSI)'!N1012,IF(B982=4,'KELAS (REFERENSI)'!N1027,""))))</f>
        <v/>
      </c>
      <c r="O982" s="38" t="str">
        <f>IF(B982=1,'KELAS (REFERENSI)'!O982,IF(B982=2,'KELAS (REFERENSI)'!O997,IF(B982=3,'KELAS (REFERENSI)'!O1012,IF(B982=4,'KELAS (REFERENSI)'!O1027,""))))</f>
        <v/>
      </c>
      <c r="P982" s="38" t="str">
        <f>IF(B982=1,'KELAS (REFERENSI)'!P982,IF(B982=2,'KELAS (REFERENSI)'!P997,IF(B982=3,'KELAS (REFERENSI)'!P1012,IF(B982=4,'KELAS (REFERENSI)'!P1027,""))))</f>
        <v/>
      </c>
      <c r="Q982" s="38" t="str">
        <f t="shared" si="4"/>
        <v>BPS Kota Jakarta Timur</v>
      </c>
      <c r="R982" s="38" t="str">
        <f t="shared" si="56"/>
        <v/>
      </c>
      <c r="S982" s="38" t="str">
        <f t="shared" ref="S982:T982" si="990">S981</f>
        <v>15 Juni sampai dengan 31 Agustus 2026</v>
      </c>
      <c r="T982" s="38" t="str">
        <f t="shared" si="990"/>
        <v>31 Agustus 2026</v>
      </c>
      <c r="U982" s="46"/>
      <c r="V982" s="46"/>
      <c r="W982" s="42"/>
      <c r="X982" s="42"/>
      <c r="Y982" s="42"/>
      <c r="Z982" s="42"/>
    </row>
    <row r="983" ht="15.75" customHeight="1">
      <c r="A983" s="36" t="s">
        <v>6045</v>
      </c>
      <c r="B983" s="43"/>
      <c r="C983" s="44"/>
      <c r="D983" s="47"/>
      <c r="E983" s="47"/>
      <c r="F983" s="39" t="str">
        <f t="shared" si="2"/>
        <v>PETUGAS.0982/SPK/SE/PPL/3172/2026</v>
      </c>
      <c r="G983" s="45"/>
      <c r="H983" s="39" t="str">
        <f>VLOOKUP(G983,'MITRA (REFERENSI)'!$A:$Z,16,FALSE)</f>
        <v>#N/A</v>
      </c>
      <c r="I983" s="39" t="str">
        <f>VLOOKUP(G983,'MITRA (REFERENSI)'!$A:$Z,25,FALSE)</f>
        <v>#N/A</v>
      </c>
      <c r="J983" s="38" t="str">
        <f>VLOOKUP(G983,'MITRA (REFERENSI)'!$A:$Z,26,FALSE)</f>
        <v>#N/A</v>
      </c>
      <c r="K983" s="38" t="str">
        <f>VLOOKUP(G983,'MITRA (REFERENSI)'!$A:$Z,15,FALSE)</f>
        <v>#N/A</v>
      </c>
      <c r="L983" s="38" t="str">
        <f>VLOOKUP(G983,'MITRA (REFERENSI)'!$A:$Z,15,FALSE)</f>
        <v>#N/A</v>
      </c>
      <c r="M983" s="38" t="str">
        <f>IF(B983=1,'KELAS (REFERENSI)'!M983,IF(B983=2,'KELAS (REFERENSI)'!M998,IF(B983=3,'KELAS (REFERENSI)'!M1013,IF(B983=4,'KELAS (REFERENSI)'!M1028,""))))</f>
        <v/>
      </c>
      <c r="N983" s="38" t="str">
        <f>IF(B983=1,'KELAS (REFERENSI)'!N983,IF(B983=2,'KELAS (REFERENSI)'!N998,IF(B983=3,'KELAS (REFERENSI)'!N1013,IF(B983=4,'KELAS (REFERENSI)'!N1028,""))))</f>
        <v/>
      </c>
      <c r="O983" s="38" t="str">
        <f>IF(B983=1,'KELAS (REFERENSI)'!O983,IF(B983=2,'KELAS (REFERENSI)'!O998,IF(B983=3,'KELAS (REFERENSI)'!O1013,IF(B983=4,'KELAS (REFERENSI)'!O1028,""))))</f>
        <v/>
      </c>
      <c r="P983" s="38" t="str">
        <f>IF(B983=1,'KELAS (REFERENSI)'!P983,IF(B983=2,'KELAS (REFERENSI)'!P998,IF(B983=3,'KELAS (REFERENSI)'!P1013,IF(B983=4,'KELAS (REFERENSI)'!P1028,""))))</f>
        <v/>
      </c>
      <c r="Q983" s="38" t="str">
        <f t="shared" si="4"/>
        <v>BPS Kota Jakarta Timur</v>
      </c>
      <c r="R983" s="38" t="str">
        <f t="shared" si="56"/>
        <v/>
      </c>
      <c r="S983" s="38" t="str">
        <f t="shared" ref="S983:T983" si="991">S982</f>
        <v>15 Juni sampai dengan 31 Agustus 2026</v>
      </c>
      <c r="T983" s="38" t="str">
        <f t="shared" si="991"/>
        <v>31 Agustus 2026</v>
      </c>
      <c r="U983" s="46"/>
      <c r="V983" s="46"/>
      <c r="W983" s="42"/>
      <c r="X983" s="42"/>
      <c r="Y983" s="42"/>
      <c r="Z983" s="42"/>
    </row>
    <row r="984" ht="15.75" customHeight="1">
      <c r="A984" s="36" t="s">
        <v>6046</v>
      </c>
      <c r="B984" s="43"/>
      <c r="C984" s="44"/>
      <c r="D984" s="47"/>
      <c r="E984" s="47"/>
      <c r="F984" s="39" t="str">
        <f t="shared" si="2"/>
        <v>PETUGAS.0983/SPK/SE/PPL/3172/2026</v>
      </c>
      <c r="G984" s="45"/>
      <c r="H984" s="39" t="str">
        <f>VLOOKUP(G984,'MITRA (REFERENSI)'!$A:$Z,16,FALSE)</f>
        <v>#N/A</v>
      </c>
      <c r="I984" s="39" t="str">
        <f>VLOOKUP(G984,'MITRA (REFERENSI)'!$A:$Z,25,FALSE)</f>
        <v>#N/A</v>
      </c>
      <c r="J984" s="38" t="str">
        <f>VLOOKUP(G984,'MITRA (REFERENSI)'!$A:$Z,26,FALSE)</f>
        <v>#N/A</v>
      </c>
      <c r="K984" s="38" t="str">
        <f>VLOOKUP(G984,'MITRA (REFERENSI)'!$A:$Z,15,FALSE)</f>
        <v>#N/A</v>
      </c>
      <c r="L984" s="38" t="str">
        <f>VLOOKUP(G984,'MITRA (REFERENSI)'!$A:$Z,15,FALSE)</f>
        <v>#N/A</v>
      </c>
      <c r="M984" s="38" t="str">
        <f>IF(B984=1,'KELAS (REFERENSI)'!M984,IF(B984=2,'KELAS (REFERENSI)'!M999,IF(B984=3,'KELAS (REFERENSI)'!M1014,IF(B984=4,'KELAS (REFERENSI)'!M1029,""))))</f>
        <v/>
      </c>
      <c r="N984" s="38" t="str">
        <f>IF(B984=1,'KELAS (REFERENSI)'!N984,IF(B984=2,'KELAS (REFERENSI)'!N999,IF(B984=3,'KELAS (REFERENSI)'!N1014,IF(B984=4,'KELAS (REFERENSI)'!N1029,""))))</f>
        <v/>
      </c>
      <c r="O984" s="38" t="str">
        <f>IF(B984=1,'KELAS (REFERENSI)'!O984,IF(B984=2,'KELAS (REFERENSI)'!O999,IF(B984=3,'KELAS (REFERENSI)'!O1014,IF(B984=4,'KELAS (REFERENSI)'!O1029,""))))</f>
        <v/>
      </c>
      <c r="P984" s="38" t="str">
        <f>IF(B984=1,'KELAS (REFERENSI)'!P984,IF(B984=2,'KELAS (REFERENSI)'!P999,IF(B984=3,'KELAS (REFERENSI)'!P1014,IF(B984=4,'KELAS (REFERENSI)'!P1029,""))))</f>
        <v/>
      </c>
      <c r="Q984" s="38" t="str">
        <f t="shared" si="4"/>
        <v>BPS Kota Jakarta Timur</v>
      </c>
      <c r="R984" s="38" t="str">
        <f t="shared" si="56"/>
        <v/>
      </c>
      <c r="S984" s="38" t="str">
        <f t="shared" ref="S984:T984" si="992">S983</f>
        <v>15 Juni sampai dengan 31 Agustus 2026</v>
      </c>
      <c r="T984" s="38" t="str">
        <f t="shared" si="992"/>
        <v>31 Agustus 2026</v>
      </c>
      <c r="U984" s="46"/>
      <c r="V984" s="46"/>
      <c r="W984" s="42"/>
      <c r="X984" s="42"/>
      <c r="Y984" s="42"/>
      <c r="Z984" s="42"/>
    </row>
    <row r="985" ht="15.75" customHeight="1">
      <c r="A985" s="36" t="s">
        <v>6047</v>
      </c>
      <c r="B985" s="43"/>
      <c r="C985" s="44"/>
      <c r="D985" s="47"/>
      <c r="E985" s="47"/>
      <c r="F985" s="39" t="str">
        <f t="shared" si="2"/>
        <v>PETUGAS.0984/SPK/SE/PPL/3172/2026</v>
      </c>
      <c r="G985" s="45"/>
      <c r="H985" s="39" t="str">
        <f>VLOOKUP(G985,'MITRA (REFERENSI)'!$A:$Z,16,FALSE)</f>
        <v>#N/A</v>
      </c>
      <c r="I985" s="39" t="str">
        <f>VLOOKUP(G985,'MITRA (REFERENSI)'!$A:$Z,25,FALSE)</f>
        <v>#N/A</v>
      </c>
      <c r="J985" s="38" t="str">
        <f>VLOOKUP(G985,'MITRA (REFERENSI)'!$A:$Z,26,FALSE)</f>
        <v>#N/A</v>
      </c>
      <c r="K985" s="38" t="str">
        <f>VLOOKUP(G985,'MITRA (REFERENSI)'!$A:$Z,15,FALSE)</f>
        <v>#N/A</v>
      </c>
      <c r="L985" s="38" t="str">
        <f>VLOOKUP(G985,'MITRA (REFERENSI)'!$A:$Z,15,FALSE)</f>
        <v>#N/A</v>
      </c>
      <c r="M985" s="38" t="str">
        <f>IF(B985=1,'KELAS (REFERENSI)'!M985,IF(B985=2,'KELAS (REFERENSI)'!M1000,IF(B985=3,'KELAS (REFERENSI)'!M1015,IF(B985=4,'KELAS (REFERENSI)'!M1030,""))))</f>
        <v/>
      </c>
      <c r="N985" s="38" t="str">
        <f>IF(B985=1,'KELAS (REFERENSI)'!N985,IF(B985=2,'KELAS (REFERENSI)'!N1000,IF(B985=3,'KELAS (REFERENSI)'!N1015,IF(B985=4,'KELAS (REFERENSI)'!N1030,""))))</f>
        <v/>
      </c>
      <c r="O985" s="38" t="str">
        <f>IF(B985=1,'KELAS (REFERENSI)'!O985,IF(B985=2,'KELAS (REFERENSI)'!O1000,IF(B985=3,'KELAS (REFERENSI)'!O1015,IF(B985=4,'KELAS (REFERENSI)'!O1030,""))))</f>
        <v/>
      </c>
      <c r="P985" s="38" t="str">
        <f>IF(B985=1,'KELAS (REFERENSI)'!P985,IF(B985=2,'KELAS (REFERENSI)'!P1000,IF(B985=3,'KELAS (REFERENSI)'!P1015,IF(B985=4,'KELAS (REFERENSI)'!P1030,""))))</f>
        <v/>
      </c>
      <c r="Q985" s="38" t="str">
        <f t="shared" si="4"/>
        <v>BPS Kota Jakarta Timur</v>
      </c>
      <c r="R985" s="38" t="str">
        <f t="shared" si="56"/>
        <v/>
      </c>
      <c r="S985" s="38" t="str">
        <f t="shared" ref="S985:T985" si="993">S984</f>
        <v>15 Juni sampai dengan 31 Agustus 2026</v>
      </c>
      <c r="T985" s="38" t="str">
        <f t="shared" si="993"/>
        <v>31 Agustus 2026</v>
      </c>
      <c r="U985" s="46"/>
      <c r="V985" s="46"/>
      <c r="W985" s="42"/>
      <c r="X985" s="42"/>
      <c r="Y985" s="42"/>
      <c r="Z985" s="42"/>
    </row>
    <row r="986" ht="15.75" customHeight="1">
      <c r="A986" s="36" t="s">
        <v>6048</v>
      </c>
      <c r="B986" s="43"/>
      <c r="C986" s="44"/>
      <c r="D986" s="47"/>
      <c r="E986" s="47"/>
      <c r="F986" s="39" t="str">
        <f t="shared" si="2"/>
        <v>PETUGAS.0985/SPK/SE/PPL/3172/2026</v>
      </c>
      <c r="G986" s="45"/>
      <c r="H986" s="39" t="str">
        <f>VLOOKUP(G986,'MITRA (REFERENSI)'!$A:$Z,16,FALSE)</f>
        <v>#N/A</v>
      </c>
      <c r="I986" s="39" t="str">
        <f>VLOOKUP(G986,'MITRA (REFERENSI)'!$A:$Z,25,FALSE)</f>
        <v>#N/A</v>
      </c>
      <c r="J986" s="38" t="str">
        <f>VLOOKUP(G986,'MITRA (REFERENSI)'!$A:$Z,26,FALSE)</f>
        <v>#N/A</v>
      </c>
      <c r="K986" s="38" t="str">
        <f>VLOOKUP(G986,'MITRA (REFERENSI)'!$A:$Z,15,FALSE)</f>
        <v>#N/A</v>
      </c>
      <c r="L986" s="38" t="str">
        <f>VLOOKUP(G986,'MITRA (REFERENSI)'!$A:$Z,15,FALSE)</f>
        <v>#N/A</v>
      </c>
      <c r="M986" s="38" t="str">
        <f>IF(B986=1,'KELAS (REFERENSI)'!M986,IF(B986=2,'KELAS (REFERENSI)'!M1001,IF(B986=3,'KELAS (REFERENSI)'!M1016,IF(B986=4,'KELAS (REFERENSI)'!M1031,""))))</f>
        <v/>
      </c>
      <c r="N986" s="38" t="str">
        <f>IF(B986=1,'KELAS (REFERENSI)'!N986,IF(B986=2,'KELAS (REFERENSI)'!N1001,IF(B986=3,'KELAS (REFERENSI)'!N1016,IF(B986=4,'KELAS (REFERENSI)'!N1031,""))))</f>
        <v/>
      </c>
      <c r="O986" s="38" t="str">
        <f>IF(B986=1,'KELAS (REFERENSI)'!O986,IF(B986=2,'KELAS (REFERENSI)'!O1001,IF(B986=3,'KELAS (REFERENSI)'!O1016,IF(B986=4,'KELAS (REFERENSI)'!O1031,""))))</f>
        <v/>
      </c>
      <c r="P986" s="38" t="str">
        <f>IF(B986=1,'KELAS (REFERENSI)'!P986,IF(B986=2,'KELAS (REFERENSI)'!P1001,IF(B986=3,'KELAS (REFERENSI)'!P1016,IF(B986=4,'KELAS (REFERENSI)'!P1031,""))))</f>
        <v/>
      </c>
      <c r="Q986" s="38" t="str">
        <f t="shared" si="4"/>
        <v>BPS Kota Jakarta Timur</v>
      </c>
      <c r="R986" s="38" t="str">
        <f t="shared" si="56"/>
        <v/>
      </c>
      <c r="S986" s="38" t="str">
        <f t="shared" ref="S986:T986" si="994">S985</f>
        <v>15 Juni sampai dengan 31 Agustus 2026</v>
      </c>
      <c r="T986" s="38" t="str">
        <f t="shared" si="994"/>
        <v>31 Agustus 2026</v>
      </c>
      <c r="U986" s="46"/>
      <c r="V986" s="46"/>
      <c r="W986" s="42"/>
      <c r="X986" s="42"/>
      <c r="Y986" s="42"/>
      <c r="Z986" s="42"/>
    </row>
    <row r="987" ht="15.75" customHeight="1">
      <c r="A987" s="36" t="s">
        <v>6049</v>
      </c>
      <c r="B987" s="43"/>
      <c r="C987" s="44"/>
      <c r="D987" s="47"/>
      <c r="E987" s="47"/>
      <c r="F987" s="39" t="str">
        <f t="shared" si="2"/>
        <v>PETUGAS.0986/SPK/SE/PPL/3172/2026</v>
      </c>
      <c r="G987" s="45"/>
      <c r="H987" s="39" t="str">
        <f>VLOOKUP(G987,'MITRA (REFERENSI)'!$A:$Z,16,FALSE)</f>
        <v>#N/A</v>
      </c>
      <c r="I987" s="39" t="str">
        <f>VLOOKUP(G987,'MITRA (REFERENSI)'!$A:$Z,25,FALSE)</f>
        <v>#N/A</v>
      </c>
      <c r="J987" s="38" t="str">
        <f>VLOOKUP(G987,'MITRA (REFERENSI)'!$A:$Z,26,FALSE)</f>
        <v>#N/A</v>
      </c>
      <c r="K987" s="38" t="str">
        <f>VLOOKUP(G987,'MITRA (REFERENSI)'!$A:$Z,15,FALSE)</f>
        <v>#N/A</v>
      </c>
      <c r="L987" s="38" t="str">
        <f>VLOOKUP(G987,'MITRA (REFERENSI)'!$A:$Z,15,FALSE)</f>
        <v>#N/A</v>
      </c>
      <c r="M987" s="38" t="str">
        <f>IF(B987=1,'KELAS (REFERENSI)'!M987,IF(B987=2,'KELAS (REFERENSI)'!M1002,IF(B987=3,'KELAS (REFERENSI)'!M1017,IF(B987=4,'KELAS (REFERENSI)'!M1032,""))))</f>
        <v/>
      </c>
      <c r="N987" s="38" t="str">
        <f>IF(B987=1,'KELAS (REFERENSI)'!N987,IF(B987=2,'KELAS (REFERENSI)'!N1002,IF(B987=3,'KELAS (REFERENSI)'!N1017,IF(B987=4,'KELAS (REFERENSI)'!N1032,""))))</f>
        <v/>
      </c>
      <c r="O987" s="38" t="str">
        <f>IF(B987=1,'KELAS (REFERENSI)'!O987,IF(B987=2,'KELAS (REFERENSI)'!O1002,IF(B987=3,'KELAS (REFERENSI)'!O1017,IF(B987=4,'KELAS (REFERENSI)'!O1032,""))))</f>
        <v/>
      </c>
      <c r="P987" s="38" t="str">
        <f>IF(B987=1,'KELAS (REFERENSI)'!P987,IF(B987=2,'KELAS (REFERENSI)'!P1002,IF(B987=3,'KELAS (REFERENSI)'!P1017,IF(B987=4,'KELAS (REFERENSI)'!P1032,""))))</f>
        <v/>
      </c>
      <c r="Q987" s="38" t="str">
        <f t="shared" si="4"/>
        <v>BPS Kota Jakarta Timur</v>
      </c>
      <c r="R987" s="38" t="str">
        <f t="shared" si="56"/>
        <v/>
      </c>
      <c r="S987" s="38" t="str">
        <f t="shared" ref="S987:T987" si="995">S986</f>
        <v>15 Juni sampai dengan 31 Agustus 2026</v>
      </c>
      <c r="T987" s="38" t="str">
        <f t="shared" si="995"/>
        <v>31 Agustus 2026</v>
      </c>
      <c r="U987" s="46"/>
      <c r="V987" s="46"/>
      <c r="W987" s="42"/>
      <c r="X987" s="42"/>
      <c r="Y987" s="42"/>
      <c r="Z987" s="42"/>
    </row>
    <row r="988" ht="15.75" customHeight="1">
      <c r="A988" s="36" t="s">
        <v>6050</v>
      </c>
      <c r="B988" s="43"/>
      <c r="C988" s="44"/>
      <c r="D988" s="47"/>
      <c r="E988" s="47"/>
      <c r="F988" s="39" t="str">
        <f t="shared" si="2"/>
        <v>PETUGAS.0987/SPK/SE/PPL/3172/2026</v>
      </c>
      <c r="G988" s="45"/>
      <c r="H988" s="39" t="str">
        <f>VLOOKUP(G988,'MITRA (REFERENSI)'!$A:$Z,16,FALSE)</f>
        <v>#N/A</v>
      </c>
      <c r="I988" s="39" t="str">
        <f>VLOOKUP(G988,'MITRA (REFERENSI)'!$A:$Z,25,FALSE)</f>
        <v>#N/A</v>
      </c>
      <c r="J988" s="38" t="str">
        <f>VLOOKUP(G988,'MITRA (REFERENSI)'!$A:$Z,26,FALSE)</f>
        <v>#N/A</v>
      </c>
      <c r="K988" s="38" t="str">
        <f>VLOOKUP(G988,'MITRA (REFERENSI)'!$A:$Z,15,FALSE)</f>
        <v>#N/A</v>
      </c>
      <c r="L988" s="38" t="str">
        <f>VLOOKUP(G988,'MITRA (REFERENSI)'!$A:$Z,15,FALSE)</f>
        <v>#N/A</v>
      </c>
      <c r="M988" s="38" t="str">
        <f>IF(B988=1,'KELAS (REFERENSI)'!M988,IF(B988=2,'KELAS (REFERENSI)'!M1003,IF(B988=3,'KELAS (REFERENSI)'!M1018,IF(B988=4,'KELAS (REFERENSI)'!M1033,""))))</f>
        <v/>
      </c>
      <c r="N988" s="38" t="str">
        <f>IF(B988=1,'KELAS (REFERENSI)'!N988,IF(B988=2,'KELAS (REFERENSI)'!N1003,IF(B988=3,'KELAS (REFERENSI)'!N1018,IF(B988=4,'KELAS (REFERENSI)'!N1033,""))))</f>
        <v/>
      </c>
      <c r="O988" s="38" t="str">
        <f>IF(B988=1,'KELAS (REFERENSI)'!O988,IF(B988=2,'KELAS (REFERENSI)'!O1003,IF(B988=3,'KELAS (REFERENSI)'!O1018,IF(B988=4,'KELAS (REFERENSI)'!O1033,""))))</f>
        <v/>
      </c>
      <c r="P988" s="38" t="str">
        <f>IF(B988=1,'KELAS (REFERENSI)'!P988,IF(B988=2,'KELAS (REFERENSI)'!P1003,IF(B988=3,'KELAS (REFERENSI)'!P1018,IF(B988=4,'KELAS (REFERENSI)'!P1033,""))))</f>
        <v/>
      </c>
      <c r="Q988" s="38" t="str">
        <f t="shared" si="4"/>
        <v>BPS Kota Jakarta Timur</v>
      </c>
      <c r="R988" s="38" t="str">
        <f t="shared" si="56"/>
        <v/>
      </c>
      <c r="S988" s="38" t="str">
        <f t="shared" ref="S988:T988" si="996">S987</f>
        <v>15 Juni sampai dengan 31 Agustus 2026</v>
      </c>
      <c r="T988" s="38" t="str">
        <f t="shared" si="996"/>
        <v>31 Agustus 2026</v>
      </c>
      <c r="U988" s="46"/>
      <c r="V988" s="46"/>
      <c r="W988" s="42"/>
      <c r="X988" s="42"/>
      <c r="Y988" s="42"/>
      <c r="Z988" s="42"/>
    </row>
    <row r="989" ht="15.75" customHeight="1">
      <c r="A989" s="36" t="s">
        <v>6051</v>
      </c>
      <c r="B989" s="43"/>
      <c r="C989" s="44"/>
      <c r="D989" s="47"/>
      <c r="E989" s="47"/>
      <c r="F989" s="39" t="str">
        <f t="shared" si="2"/>
        <v>PETUGAS.0988/SPK/SE/PPL/3172/2026</v>
      </c>
      <c r="G989" s="45"/>
      <c r="H989" s="39" t="str">
        <f>VLOOKUP(G989,'MITRA (REFERENSI)'!$A:$Z,16,FALSE)</f>
        <v>#N/A</v>
      </c>
      <c r="I989" s="39" t="str">
        <f>VLOOKUP(G989,'MITRA (REFERENSI)'!$A:$Z,25,FALSE)</f>
        <v>#N/A</v>
      </c>
      <c r="J989" s="38" t="str">
        <f>VLOOKUP(G989,'MITRA (REFERENSI)'!$A:$Z,26,FALSE)</f>
        <v>#N/A</v>
      </c>
      <c r="K989" s="38" t="str">
        <f>VLOOKUP(G989,'MITRA (REFERENSI)'!$A:$Z,15,FALSE)</f>
        <v>#N/A</v>
      </c>
      <c r="L989" s="38" t="str">
        <f>VLOOKUP(G989,'MITRA (REFERENSI)'!$A:$Z,15,FALSE)</f>
        <v>#N/A</v>
      </c>
      <c r="M989" s="38" t="str">
        <f>IF(B989=1,'KELAS (REFERENSI)'!M989,IF(B989=2,'KELAS (REFERENSI)'!M1004,IF(B989=3,'KELAS (REFERENSI)'!M1019,IF(B989=4,'KELAS (REFERENSI)'!M1034,""))))</f>
        <v/>
      </c>
      <c r="N989" s="38" t="str">
        <f>IF(B989=1,'KELAS (REFERENSI)'!N989,IF(B989=2,'KELAS (REFERENSI)'!N1004,IF(B989=3,'KELAS (REFERENSI)'!N1019,IF(B989=4,'KELAS (REFERENSI)'!N1034,""))))</f>
        <v/>
      </c>
      <c r="O989" s="38" t="str">
        <f>IF(B989=1,'KELAS (REFERENSI)'!O989,IF(B989=2,'KELAS (REFERENSI)'!O1004,IF(B989=3,'KELAS (REFERENSI)'!O1019,IF(B989=4,'KELAS (REFERENSI)'!O1034,""))))</f>
        <v/>
      </c>
      <c r="P989" s="38" t="str">
        <f>IF(B989=1,'KELAS (REFERENSI)'!P989,IF(B989=2,'KELAS (REFERENSI)'!P1004,IF(B989=3,'KELAS (REFERENSI)'!P1019,IF(B989=4,'KELAS (REFERENSI)'!P1034,""))))</f>
        <v/>
      </c>
      <c r="Q989" s="38" t="str">
        <f t="shared" si="4"/>
        <v>BPS Kota Jakarta Timur</v>
      </c>
      <c r="R989" s="38" t="str">
        <f t="shared" si="56"/>
        <v/>
      </c>
      <c r="S989" s="38" t="str">
        <f t="shared" ref="S989:T989" si="997">S988</f>
        <v>15 Juni sampai dengan 31 Agustus 2026</v>
      </c>
      <c r="T989" s="38" t="str">
        <f t="shared" si="997"/>
        <v>31 Agustus 2026</v>
      </c>
      <c r="U989" s="46"/>
      <c r="V989" s="46"/>
      <c r="W989" s="42"/>
      <c r="X989" s="42"/>
      <c r="Y989" s="42"/>
      <c r="Z989" s="42"/>
    </row>
    <row r="990" ht="15.75" customHeight="1">
      <c r="A990" s="36" t="s">
        <v>6052</v>
      </c>
      <c r="B990" s="43"/>
      <c r="C990" s="44"/>
      <c r="D990" s="47"/>
      <c r="E990" s="47"/>
      <c r="F990" s="39" t="str">
        <f t="shared" si="2"/>
        <v>PETUGAS.0989/SPK/SE/PPL/3172/2026</v>
      </c>
      <c r="G990" s="45"/>
      <c r="H990" s="39" t="str">
        <f>VLOOKUP(G990,'MITRA (REFERENSI)'!$A:$Z,16,FALSE)</f>
        <v>#N/A</v>
      </c>
      <c r="I990" s="39" t="str">
        <f>VLOOKUP(G990,'MITRA (REFERENSI)'!$A:$Z,25,FALSE)</f>
        <v>#N/A</v>
      </c>
      <c r="J990" s="38" t="str">
        <f>VLOOKUP(G990,'MITRA (REFERENSI)'!$A:$Z,26,FALSE)</f>
        <v>#N/A</v>
      </c>
      <c r="K990" s="38" t="str">
        <f>VLOOKUP(G990,'MITRA (REFERENSI)'!$A:$Z,15,FALSE)</f>
        <v>#N/A</v>
      </c>
      <c r="L990" s="38" t="str">
        <f>VLOOKUP(G990,'MITRA (REFERENSI)'!$A:$Z,15,FALSE)</f>
        <v>#N/A</v>
      </c>
      <c r="M990" s="38" t="str">
        <f>IF(B990=1,'KELAS (REFERENSI)'!M990,IF(B990=2,'KELAS (REFERENSI)'!M1005,IF(B990=3,'KELAS (REFERENSI)'!M1020,IF(B990=4,'KELAS (REFERENSI)'!M1035,""))))</f>
        <v/>
      </c>
      <c r="N990" s="38" t="str">
        <f>IF(B990=1,'KELAS (REFERENSI)'!N990,IF(B990=2,'KELAS (REFERENSI)'!N1005,IF(B990=3,'KELAS (REFERENSI)'!N1020,IF(B990=4,'KELAS (REFERENSI)'!N1035,""))))</f>
        <v/>
      </c>
      <c r="O990" s="38" t="str">
        <f>IF(B990=1,'KELAS (REFERENSI)'!O990,IF(B990=2,'KELAS (REFERENSI)'!O1005,IF(B990=3,'KELAS (REFERENSI)'!O1020,IF(B990=4,'KELAS (REFERENSI)'!O1035,""))))</f>
        <v/>
      </c>
      <c r="P990" s="38" t="str">
        <f>IF(B990=1,'KELAS (REFERENSI)'!P990,IF(B990=2,'KELAS (REFERENSI)'!P1005,IF(B990=3,'KELAS (REFERENSI)'!P1020,IF(B990=4,'KELAS (REFERENSI)'!P1035,""))))</f>
        <v/>
      </c>
      <c r="Q990" s="38" t="str">
        <f t="shared" si="4"/>
        <v>BPS Kota Jakarta Timur</v>
      </c>
      <c r="R990" s="38" t="str">
        <f t="shared" si="56"/>
        <v/>
      </c>
      <c r="S990" s="38" t="str">
        <f t="shared" ref="S990:T990" si="998">S989</f>
        <v>15 Juni sampai dengan 31 Agustus 2026</v>
      </c>
      <c r="T990" s="38" t="str">
        <f t="shared" si="998"/>
        <v>31 Agustus 2026</v>
      </c>
      <c r="U990" s="46"/>
      <c r="V990" s="46"/>
      <c r="W990" s="42"/>
      <c r="X990" s="42"/>
      <c r="Y990" s="42"/>
      <c r="Z990" s="42"/>
    </row>
    <row r="991" ht="15.75" customHeight="1">
      <c r="A991" s="36" t="s">
        <v>6053</v>
      </c>
      <c r="B991" s="43"/>
      <c r="C991" s="44"/>
      <c r="D991" s="47"/>
      <c r="E991" s="47"/>
      <c r="F991" s="39" t="str">
        <f t="shared" si="2"/>
        <v>PETUGAS.0990/SPK/SE/PPL/3172/2026</v>
      </c>
      <c r="G991" s="45"/>
      <c r="H991" s="39" t="str">
        <f>VLOOKUP(G991,'MITRA (REFERENSI)'!$A:$Z,16,FALSE)</f>
        <v>#N/A</v>
      </c>
      <c r="I991" s="39" t="str">
        <f>VLOOKUP(G991,'MITRA (REFERENSI)'!$A:$Z,25,FALSE)</f>
        <v>#N/A</v>
      </c>
      <c r="J991" s="38" t="str">
        <f>VLOOKUP(G991,'MITRA (REFERENSI)'!$A:$Z,26,FALSE)</f>
        <v>#N/A</v>
      </c>
      <c r="K991" s="38" t="str">
        <f>VLOOKUP(G991,'MITRA (REFERENSI)'!$A:$Z,15,FALSE)</f>
        <v>#N/A</v>
      </c>
      <c r="L991" s="38" t="str">
        <f>VLOOKUP(G991,'MITRA (REFERENSI)'!$A:$Z,15,FALSE)</f>
        <v>#N/A</v>
      </c>
      <c r="M991" s="38" t="str">
        <f>IF(B991=1,'KELAS (REFERENSI)'!M991,IF(B991=2,'KELAS (REFERENSI)'!M1006,IF(B991=3,'KELAS (REFERENSI)'!M1021,IF(B991=4,'KELAS (REFERENSI)'!M1036,""))))</f>
        <v/>
      </c>
      <c r="N991" s="38" t="str">
        <f>IF(B991=1,'KELAS (REFERENSI)'!N991,IF(B991=2,'KELAS (REFERENSI)'!N1006,IF(B991=3,'KELAS (REFERENSI)'!N1021,IF(B991=4,'KELAS (REFERENSI)'!N1036,""))))</f>
        <v/>
      </c>
      <c r="O991" s="38" t="str">
        <f>IF(B991=1,'KELAS (REFERENSI)'!O991,IF(B991=2,'KELAS (REFERENSI)'!O1006,IF(B991=3,'KELAS (REFERENSI)'!O1021,IF(B991=4,'KELAS (REFERENSI)'!O1036,""))))</f>
        <v/>
      </c>
      <c r="P991" s="38" t="str">
        <f>IF(B991=1,'KELAS (REFERENSI)'!P991,IF(B991=2,'KELAS (REFERENSI)'!P1006,IF(B991=3,'KELAS (REFERENSI)'!P1021,IF(B991=4,'KELAS (REFERENSI)'!P1036,""))))</f>
        <v/>
      </c>
      <c r="Q991" s="38" t="str">
        <f t="shared" si="4"/>
        <v>BPS Kota Jakarta Timur</v>
      </c>
      <c r="R991" s="38" t="str">
        <f t="shared" si="56"/>
        <v/>
      </c>
      <c r="S991" s="38" t="str">
        <f t="shared" ref="S991:T991" si="999">S990</f>
        <v>15 Juni sampai dengan 31 Agustus 2026</v>
      </c>
      <c r="T991" s="38" t="str">
        <f t="shared" si="999"/>
        <v>31 Agustus 2026</v>
      </c>
      <c r="U991" s="46"/>
      <c r="V991" s="46"/>
      <c r="W991" s="42"/>
      <c r="X991" s="42"/>
      <c r="Y991" s="42"/>
      <c r="Z991" s="42"/>
    </row>
    <row r="992" ht="15.75" customHeight="1">
      <c r="A992" s="36" t="s">
        <v>6054</v>
      </c>
      <c r="B992" s="43"/>
      <c r="C992" s="44"/>
      <c r="D992" s="47"/>
      <c r="E992" s="47"/>
      <c r="F992" s="39" t="str">
        <f t="shared" si="2"/>
        <v>PETUGAS.0991/SPK/SE/PPL/3172/2026</v>
      </c>
      <c r="G992" s="45"/>
      <c r="H992" s="39" t="str">
        <f>VLOOKUP(G992,'MITRA (REFERENSI)'!$A:$Z,16,FALSE)</f>
        <v>#N/A</v>
      </c>
      <c r="I992" s="39" t="str">
        <f>VLOOKUP(G992,'MITRA (REFERENSI)'!$A:$Z,25,FALSE)</f>
        <v>#N/A</v>
      </c>
      <c r="J992" s="38" t="str">
        <f>VLOOKUP(G992,'MITRA (REFERENSI)'!$A:$Z,26,FALSE)</f>
        <v>#N/A</v>
      </c>
      <c r="K992" s="38" t="str">
        <f>VLOOKUP(G992,'MITRA (REFERENSI)'!$A:$Z,15,FALSE)</f>
        <v>#N/A</v>
      </c>
      <c r="L992" s="38" t="str">
        <f>VLOOKUP(G992,'MITRA (REFERENSI)'!$A:$Z,15,FALSE)</f>
        <v>#N/A</v>
      </c>
      <c r="M992" s="38" t="str">
        <f>IF(B992=1,'KELAS (REFERENSI)'!M992,IF(B992=2,'KELAS (REFERENSI)'!M1007,IF(B992=3,'KELAS (REFERENSI)'!M1022,IF(B992=4,'KELAS (REFERENSI)'!M1037,""))))</f>
        <v/>
      </c>
      <c r="N992" s="38" t="str">
        <f>IF(B992=1,'KELAS (REFERENSI)'!N992,IF(B992=2,'KELAS (REFERENSI)'!N1007,IF(B992=3,'KELAS (REFERENSI)'!N1022,IF(B992=4,'KELAS (REFERENSI)'!N1037,""))))</f>
        <v/>
      </c>
      <c r="O992" s="38" t="str">
        <f>IF(B992=1,'KELAS (REFERENSI)'!O992,IF(B992=2,'KELAS (REFERENSI)'!O1007,IF(B992=3,'KELAS (REFERENSI)'!O1022,IF(B992=4,'KELAS (REFERENSI)'!O1037,""))))</f>
        <v/>
      </c>
      <c r="P992" s="38" t="str">
        <f>IF(B992=1,'KELAS (REFERENSI)'!P992,IF(B992=2,'KELAS (REFERENSI)'!P1007,IF(B992=3,'KELAS (REFERENSI)'!P1022,IF(B992=4,'KELAS (REFERENSI)'!P1037,""))))</f>
        <v/>
      </c>
      <c r="Q992" s="38" t="str">
        <f t="shared" si="4"/>
        <v>BPS Kota Jakarta Timur</v>
      </c>
      <c r="R992" s="38" t="str">
        <f t="shared" si="56"/>
        <v/>
      </c>
      <c r="S992" s="38" t="str">
        <f t="shared" ref="S992:T992" si="1000">S991</f>
        <v>15 Juni sampai dengan 31 Agustus 2026</v>
      </c>
      <c r="T992" s="38" t="str">
        <f t="shared" si="1000"/>
        <v>31 Agustus 2026</v>
      </c>
      <c r="U992" s="46"/>
      <c r="V992" s="46"/>
      <c r="W992" s="42"/>
      <c r="X992" s="42"/>
      <c r="Y992" s="42"/>
      <c r="Z992" s="42"/>
    </row>
    <row r="993" ht="15.75" customHeight="1">
      <c r="A993" s="36" t="s">
        <v>6055</v>
      </c>
      <c r="B993" s="43"/>
      <c r="C993" s="44"/>
      <c r="D993" s="47"/>
      <c r="E993" s="47"/>
      <c r="F993" s="39" t="str">
        <f t="shared" si="2"/>
        <v>PETUGAS.0992/SPK/SE/PPL/3172/2026</v>
      </c>
      <c r="G993" s="45"/>
      <c r="H993" s="39" t="str">
        <f>VLOOKUP(G993,'MITRA (REFERENSI)'!$A:$Z,16,FALSE)</f>
        <v>#N/A</v>
      </c>
      <c r="I993" s="39" t="str">
        <f>VLOOKUP(G993,'MITRA (REFERENSI)'!$A:$Z,25,FALSE)</f>
        <v>#N/A</v>
      </c>
      <c r="J993" s="38" t="str">
        <f>VLOOKUP(G993,'MITRA (REFERENSI)'!$A:$Z,26,FALSE)</f>
        <v>#N/A</v>
      </c>
      <c r="K993" s="38" t="str">
        <f>VLOOKUP(G993,'MITRA (REFERENSI)'!$A:$Z,15,FALSE)</f>
        <v>#N/A</v>
      </c>
      <c r="L993" s="38" t="str">
        <f>VLOOKUP(G993,'MITRA (REFERENSI)'!$A:$Z,15,FALSE)</f>
        <v>#N/A</v>
      </c>
      <c r="M993" s="38" t="str">
        <f>IF(B993=1,'KELAS (REFERENSI)'!M993,IF(B993=2,'KELAS (REFERENSI)'!M1008,IF(B993=3,'KELAS (REFERENSI)'!M1023,IF(B993=4,'KELAS (REFERENSI)'!M1038,""))))</f>
        <v/>
      </c>
      <c r="N993" s="38" t="str">
        <f>IF(B993=1,'KELAS (REFERENSI)'!N993,IF(B993=2,'KELAS (REFERENSI)'!N1008,IF(B993=3,'KELAS (REFERENSI)'!N1023,IF(B993=4,'KELAS (REFERENSI)'!N1038,""))))</f>
        <v/>
      </c>
      <c r="O993" s="38" t="str">
        <f>IF(B993=1,'KELAS (REFERENSI)'!O993,IF(B993=2,'KELAS (REFERENSI)'!O1008,IF(B993=3,'KELAS (REFERENSI)'!O1023,IF(B993=4,'KELAS (REFERENSI)'!O1038,""))))</f>
        <v/>
      </c>
      <c r="P993" s="38" t="str">
        <f>IF(B993=1,'KELAS (REFERENSI)'!P993,IF(B993=2,'KELAS (REFERENSI)'!P1008,IF(B993=3,'KELAS (REFERENSI)'!P1023,IF(B993=4,'KELAS (REFERENSI)'!P1038,""))))</f>
        <v/>
      </c>
      <c r="Q993" s="38" t="str">
        <f t="shared" si="4"/>
        <v>BPS Kota Jakarta Timur</v>
      </c>
      <c r="R993" s="38" t="str">
        <f t="shared" si="56"/>
        <v/>
      </c>
      <c r="S993" s="38" t="str">
        <f t="shared" ref="S993:T993" si="1001">S992</f>
        <v>15 Juni sampai dengan 31 Agustus 2026</v>
      </c>
      <c r="T993" s="38" t="str">
        <f t="shared" si="1001"/>
        <v>31 Agustus 2026</v>
      </c>
      <c r="U993" s="46"/>
      <c r="V993" s="46"/>
      <c r="W993" s="42"/>
      <c r="X993" s="42"/>
      <c r="Y993" s="42"/>
      <c r="Z993" s="42"/>
    </row>
    <row r="994" ht="15.75" customHeight="1">
      <c r="A994" s="36" t="s">
        <v>6056</v>
      </c>
      <c r="B994" s="43"/>
      <c r="C994" s="44"/>
      <c r="D994" s="47"/>
      <c r="E994" s="47"/>
      <c r="F994" s="39" t="str">
        <f t="shared" si="2"/>
        <v>PETUGAS.0993/SPK/SE/PPL/3172/2026</v>
      </c>
      <c r="G994" s="45"/>
      <c r="H994" s="39" t="str">
        <f>VLOOKUP(G994,'MITRA (REFERENSI)'!$A:$Z,16,FALSE)</f>
        <v>#N/A</v>
      </c>
      <c r="I994" s="39" t="str">
        <f>VLOOKUP(G994,'MITRA (REFERENSI)'!$A:$Z,25,FALSE)</f>
        <v>#N/A</v>
      </c>
      <c r="J994" s="38" t="str">
        <f>VLOOKUP(G994,'MITRA (REFERENSI)'!$A:$Z,26,FALSE)</f>
        <v>#N/A</v>
      </c>
      <c r="K994" s="38" t="str">
        <f>VLOOKUP(G994,'MITRA (REFERENSI)'!$A:$Z,15,FALSE)</f>
        <v>#N/A</v>
      </c>
      <c r="L994" s="38" t="str">
        <f>VLOOKUP(G994,'MITRA (REFERENSI)'!$A:$Z,15,FALSE)</f>
        <v>#N/A</v>
      </c>
      <c r="M994" s="38" t="str">
        <f>IF(B994=1,'KELAS (REFERENSI)'!M994,IF(B994=2,'KELAS (REFERENSI)'!M1009,IF(B994=3,'KELAS (REFERENSI)'!M1024,IF(B994=4,'KELAS (REFERENSI)'!M1039,""))))</f>
        <v/>
      </c>
      <c r="N994" s="38" t="str">
        <f>IF(B994=1,'KELAS (REFERENSI)'!N994,IF(B994=2,'KELAS (REFERENSI)'!N1009,IF(B994=3,'KELAS (REFERENSI)'!N1024,IF(B994=4,'KELAS (REFERENSI)'!N1039,""))))</f>
        <v/>
      </c>
      <c r="O994" s="38" t="str">
        <f>IF(B994=1,'KELAS (REFERENSI)'!O994,IF(B994=2,'KELAS (REFERENSI)'!O1009,IF(B994=3,'KELAS (REFERENSI)'!O1024,IF(B994=4,'KELAS (REFERENSI)'!O1039,""))))</f>
        <v/>
      </c>
      <c r="P994" s="38" t="str">
        <f>IF(B994=1,'KELAS (REFERENSI)'!P994,IF(B994=2,'KELAS (REFERENSI)'!P1009,IF(B994=3,'KELAS (REFERENSI)'!P1024,IF(B994=4,'KELAS (REFERENSI)'!P1039,""))))</f>
        <v/>
      </c>
      <c r="Q994" s="38" t="str">
        <f t="shared" si="4"/>
        <v>BPS Kota Jakarta Timur</v>
      </c>
      <c r="R994" s="38" t="str">
        <f t="shared" si="56"/>
        <v/>
      </c>
      <c r="S994" s="38" t="str">
        <f t="shared" ref="S994:T994" si="1002">S993</f>
        <v>15 Juni sampai dengan 31 Agustus 2026</v>
      </c>
      <c r="T994" s="38" t="str">
        <f t="shared" si="1002"/>
        <v>31 Agustus 2026</v>
      </c>
      <c r="U994" s="46"/>
      <c r="V994" s="46"/>
      <c r="W994" s="42"/>
      <c r="X994" s="42"/>
      <c r="Y994" s="42"/>
      <c r="Z994" s="42"/>
    </row>
    <row r="995" ht="15.75" customHeight="1">
      <c r="A995" s="36" t="s">
        <v>6057</v>
      </c>
      <c r="B995" s="43"/>
      <c r="C995" s="44"/>
      <c r="D995" s="47"/>
      <c r="E995" s="47"/>
      <c r="F995" s="39" t="str">
        <f t="shared" si="2"/>
        <v>PETUGAS.0994/SPK/SE/PPL/3172/2026</v>
      </c>
      <c r="G995" s="45"/>
      <c r="H995" s="39" t="str">
        <f>VLOOKUP(G995,'MITRA (REFERENSI)'!$A:$Z,16,FALSE)</f>
        <v>#N/A</v>
      </c>
      <c r="I995" s="39" t="str">
        <f>VLOOKUP(G995,'MITRA (REFERENSI)'!$A:$Z,25,FALSE)</f>
        <v>#N/A</v>
      </c>
      <c r="J995" s="38" t="str">
        <f>VLOOKUP(G995,'MITRA (REFERENSI)'!$A:$Z,26,FALSE)</f>
        <v>#N/A</v>
      </c>
      <c r="K995" s="38" t="str">
        <f>VLOOKUP(G995,'MITRA (REFERENSI)'!$A:$Z,15,FALSE)</f>
        <v>#N/A</v>
      </c>
      <c r="L995" s="38" t="str">
        <f>VLOOKUP(G995,'MITRA (REFERENSI)'!$A:$Z,15,FALSE)</f>
        <v>#N/A</v>
      </c>
      <c r="M995" s="38" t="str">
        <f>IF(B995=1,'KELAS (REFERENSI)'!M995,IF(B995=2,'KELAS (REFERENSI)'!M1010,IF(B995=3,'KELAS (REFERENSI)'!M1025,IF(B995=4,'KELAS (REFERENSI)'!M1040,""))))</f>
        <v/>
      </c>
      <c r="N995" s="38" t="str">
        <f>IF(B995=1,'KELAS (REFERENSI)'!N995,IF(B995=2,'KELAS (REFERENSI)'!N1010,IF(B995=3,'KELAS (REFERENSI)'!N1025,IF(B995=4,'KELAS (REFERENSI)'!N1040,""))))</f>
        <v/>
      </c>
      <c r="O995" s="38" t="str">
        <f>IF(B995=1,'KELAS (REFERENSI)'!O995,IF(B995=2,'KELAS (REFERENSI)'!O1010,IF(B995=3,'KELAS (REFERENSI)'!O1025,IF(B995=4,'KELAS (REFERENSI)'!O1040,""))))</f>
        <v/>
      </c>
      <c r="P995" s="38" t="str">
        <f>IF(B995=1,'KELAS (REFERENSI)'!P995,IF(B995=2,'KELAS (REFERENSI)'!P1010,IF(B995=3,'KELAS (REFERENSI)'!P1025,IF(B995=4,'KELAS (REFERENSI)'!P1040,""))))</f>
        <v/>
      </c>
      <c r="Q995" s="38" t="str">
        <f t="shared" si="4"/>
        <v>BPS Kota Jakarta Timur</v>
      </c>
      <c r="R995" s="38" t="str">
        <f t="shared" si="56"/>
        <v/>
      </c>
      <c r="S995" s="38" t="str">
        <f t="shared" ref="S995:T995" si="1003">S994</f>
        <v>15 Juni sampai dengan 31 Agustus 2026</v>
      </c>
      <c r="T995" s="38" t="str">
        <f t="shared" si="1003"/>
        <v>31 Agustus 2026</v>
      </c>
      <c r="U995" s="46"/>
      <c r="V995" s="46"/>
      <c r="W995" s="42"/>
      <c r="X995" s="42"/>
      <c r="Y995" s="42"/>
      <c r="Z995" s="42"/>
    </row>
    <row r="996" ht="15.75" customHeight="1">
      <c r="A996" s="36" t="s">
        <v>6058</v>
      </c>
      <c r="B996" s="43"/>
      <c r="C996" s="44"/>
      <c r="D996" s="47"/>
      <c r="E996" s="47"/>
      <c r="F996" s="39" t="str">
        <f t="shared" si="2"/>
        <v>PETUGAS.0995/SPK/SE/PPL/3172/2026</v>
      </c>
      <c r="G996" s="45"/>
      <c r="H996" s="39" t="str">
        <f>VLOOKUP(G996,'MITRA (REFERENSI)'!$A:$Z,16,FALSE)</f>
        <v>#N/A</v>
      </c>
      <c r="I996" s="39" t="str">
        <f>VLOOKUP(G996,'MITRA (REFERENSI)'!$A:$Z,25,FALSE)</f>
        <v>#N/A</v>
      </c>
      <c r="J996" s="38" t="str">
        <f>VLOOKUP(G996,'MITRA (REFERENSI)'!$A:$Z,26,FALSE)</f>
        <v>#N/A</v>
      </c>
      <c r="K996" s="38" t="str">
        <f>VLOOKUP(G996,'MITRA (REFERENSI)'!$A:$Z,15,FALSE)</f>
        <v>#N/A</v>
      </c>
      <c r="L996" s="38" t="str">
        <f>VLOOKUP(G996,'MITRA (REFERENSI)'!$A:$Z,15,FALSE)</f>
        <v>#N/A</v>
      </c>
      <c r="M996" s="38" t="str">
        <f>IF(B996=1,'KELAS (REFERENSI)'!M996,IF(B996=2,'KELAS (REFERENSI)'!M1011,IF(B996=3,'KELAS (REFERENSI)'!M1026,IF(B996=4,'KELAS (REFERENSI)'!M1041,""))))</f>
        <v/>
      </c>
      <c r="N996" s="38" t="str">
        <f>IF(B996=1,'KELAS (REFERENSI)'!N996,IF(B996=2,'KELAS (REFERENSI)'!N1011,IF(B996=3,'KELAS (REFERENSI)'!N1026,IF(B996=4,'KELAS (REFERENSI)'!N1041,""))))</f>
        <v/>
      </c>
      <c r="O996" s="38" t="str">
        <f>IF(B996=1,'KELAS (REFERENSI)'!O996,IF(B996=2,'KELAS (REFERENSI)'!O1011,IF(B996=3,'KELAS (REFERENSI)'!O1026,IF(B996=4,'KELAS (REFERENSI)'!O1041,""))))</f>
        <v/>
      </c>
      <c r="P996" s="38" t="str">
        <f>IF(B996=1,'KELAS (REFERENSI)'!P996,IF(B996=2,'KELAS (REFERENSI)'!P1011,IF(B996=3,'KELAS (REFERENSI)'!P1026,IF(B996=4,'KELAS (REFERENSI)'!P1041,""))))</f>
        <v/>
      </c>
      <c r="Q996" s="38" t="str">
        <f t="shared" si="4"/>
        <v>BPS Kota Jakarta Timur</v>
      </c>
      <c r="R996" s="38" t="str">
        <f t="shared" si="56"/>
        <v/>
      </c>
      <c r="S996" s="38" t="str">
        <f t="shared" ref="S996:T996" si="1004">S995</f>
        <v>15 Juni sampai dengan 31 Agustus 2026</v>
      </c>
      <c r="T996" s="38" t="str">
        <f t="shared" si="1004"/>
        <v>31 Agustus 2026</v>
      </c>
      <c r="U996" s="46"/>
      <c r="V996" s="46"/>
      <c r="W996" s="42"/>
      <c r="X996" s="42"/>
      <c r="Y996" s="42"/>
      <c r="Z996" s="42"/>
    </row>
    <row r="997" ht="15.75" customHeight="1">
      <c r="A997" s="36" t="s">
        <v>6059</v>
      </c>
      <c r="B997" s="43"/>
      <c r="C997" s="44"/>
      <c r="D997" s="47"/>
      <c r="E997" s="47"/>
      <c r="F997" s="39" t="str">
        <f t="shared" si="2"/>
        <v>PETUGAS.0996/SPK/SE/PPL/3172/2026</v>
      </c>
      <c r="G997" s="45"/>
      <c r="H997" s="39" t="str">
        <f>VLOOKUP(G997,'MITRA (REFERENSI)'!$A:$Z,16,FALSE)</f>
        <v>#N/A</v>
      </c>
      <c r="I997" s="39" t="str">
        <f>VLOOKUP(G997,'MITRA (REFERENSI)'!$A:$Z,25,FALSE)</f>
        <v>#N/A</v>
      </c>
      <c r="J997" s="38" t="str">
        <f>VLOOKUP(G997,'MITRA (REFERENSI)'!$A:$Z,26,FALSE)</f>
        <v>#N/A</v>
      </c>
      <c r="K997" s="38" t="str">
        <f>VLOOKUP(G997,'MITRA (REFERENSI)'!$A:$Z,15,FALSE)</f>
        <v>#N/A</v>
      </c>
      <c r="L997" s="38" t="str">
        <f>VLOOKUP(G997,'MITRA (REFERENSI)'!$A:$Z,15,FALSE)</f>
        <v>#N/A</v>
      </c>
      <c r="M997" s="38" t="str">
        <f>IF(B997=1,'KELAS (REFERENSI)'!M997,IF(B997=2,'KELAS (REFERENSI)'!M1012,IF(B997=3,'KELAS (REFERENSI)'!M1027,IF(B997=4,'KELAS (REFERENSI)'!M1042,""))))</f>
        <v/>
      </c>
      <c r="N997" s="38" t="str">
        <f>IF(B997=1,'KELAS (REFERENSI)'!N997,IF(B997=2,'KELAS (REFERENSI)'!N1012,IF(B997=3,'KELAS (REFERENSI)'!N1027,IF(B997=4,'KELAS (REFERENSI)'!N1042,""))))</f>
        <v/>
      </c>
      <c r="O997" s="38" t="str">
        <f>IF(B997=1,'KELAS (REFERENSI)'!O997,IF(B997=2,'KELAS (REFERENSI)'!O1012,IF(B997=3,'KELAS (REFERENSI)'!O1027,IF(B997=4,'KELAS (REFERENSI)'!O1042,""))))</f>
        <v/>
      </c>
      <c r="P997" s="38" t="str">
        <f>IF(B997=1,'KELAS (REFERENSI)'!P997,IF(B997=2,'KELAS (REFERENSI)'!P1012,IF(B997=3,'KELAS (REFERENSI)'!P1027,IF(B997=4,'KELAS (REFERENSI)'!P1042,""))))</f>
        <v/>
      </c>
      <c r="Q997" s="38" t="str">
        <f t="shared" si="4"/>
        <v>BPS Kota Jakarta Timur</v>
      </c>
      <c r="R997" s="38" t="str">
        <f t="shared" si="56"/>
        <v/>
      </c>
      <c r="S997" s="38" t="str">
        <f t="shared" ref="S997:T997" si="1005">S996</f>
        <v>15 Juni sampai dengan 31 Agustus 2026</v>
      </c>
      <c r="T997" s="38" t="str">
        <f t="shared" si="1005"/>
        <v>31 Agustus 2026</v>
      </c>
      <c r="U997" s="46"/>
      <c r="V997" s="46"/>
      <c r="W997" s="42"/>
      <c r="X997" s="42"/>
      <c r="Y997" s="42"/>
      <c r="Z997" s="42"/>
    </row>
    <row r="998" ht="15.75" customHeight="1">
      <c r="A998" s="36" t="s">
        <v>6060</v>
      </c>
      <c r="B998" s="43"/>
      <c r="C998" s="44"/>
      <c r="D998" s="47"/>
      <c r="E998" s="47"/>
      <c r="F998" s="39" t="str">
        <f t="shared" si="2"/>
        <v>PETUGAS.0997/SPK/SE/PPL/3172/2026</v>
      </c>
      <c r="G998" s="45"/>
      <c r="H998" s="39" t="str">
        <f>VLOOKUP(G998,'MITRA (REFERENSI)'!$A:$Z,16,FALSE)</f>
        <v>#N/A</v>
      </c>
      <c r="I998" s="39" t="str">
        <f>VLOOKUP(G998,'MITRA (REFERENSI)'!$A:$Z,25,FALSE)</f>
        <v>#N/A</v>
      </c>
      <c r="J998" s="38" t="str">
        <f>VLOOKUP(G998,'MITRA (REFERENSI)'!$A:$Z,26,FALSE)</f>
        <v>#N/A</v>
      </c>
      <c r="K998" s="38" t="str">
        <f>VLOOKUP(G998,'MITRA (REFERENSI)'!$A:$Z,15,FALSE)</f>
        <v>#N/A</v>
      </c>
      <c r="L998" s="38" t="str">
        <f>VLOOKUP(G998,'MITRA (REFERENSI)'!$A:$Z,15,FALSE)</f>
        <v>#N/A</v>
      </c>
      <c r="M998" s="38" t="str">
        <f>IF(B998=1,'KELAS (REFERENSI)'!M998,IF(B998=2,'KELAS (REFERENSI)'!M1013,IF(B998=3,'KELAS (REFERENSI)'!M1028,IF(B998=4,'KELAS (REFERENSI)'!M1043,""))))</f>
        <v/>
      </c>
      <c r="N998" s="38" t="str">
        <f>IF(B998=1,'KELAS (REFERENSI)'!N998,IF(B998=2,'KELAS (REFERENSI)'!N1013,IF(B998=3,'KELAS (REFERENSI)'!N1028,IF(B998=4,'KELAS (REFERENSI)'!N1043,""))))</f>
        <v/>
      </c>
      <c r="O998" s="38" t="str">
        <f>IF(B998=1,'KELAS (REFERENSI)'!O998,IF(B998=2,'KELAS (REFERENSI)'!O1013,IF(B998=3,'KELAS (REFERENSI)'!O1028,IF(B998=4,'KELAS (REFERENSI)'!O1043,""))))</f>
        <v/>
      </c>
      <c r="P998" s="38" t="str">
        <f>IF(B998=1,'KELAS (REFERENSI)'!P998,IF(B998=2,'KELAS (REFERENSI)'!P1013,IF(B998=3,'KELAS (REFERENSI)'!P1028,IF(B998=4,'KELAS (REFERENSI)'!P1043,""))))</f>
        <v/>
      </c>
      <c r="Q998" s="38" t="str">
        <f t="shared" si="4"/>
        <v>BPS Kota Jakarta Timur</v>
      </c>
      <c r="R998" s="38" t="str">
        <f t="shared" si="56"/>
        <v/>
      </c>
      <c r="S998" s="38" t="str">
        <f t="shared" ref="S998:T998" si="1006">S997</f>
        <v>15 Juni sampai dengan 31 Agustus 2026</v>
      </c>
      <c r="T998" s="38" t="str">
        <f t="shared" si="1006"/>
        <v>31 Agustus 2026</v>
      </c>
      <c r="U998" s="46"/>
      <c r="V998" s="46"/>
      <c r="W998" s="42"/>
      <c r="X998" s="42"/>
      <c r="Y998" s="42"/>
      <c r="Z998" s="42"/>
    </row>
    <row r="999" ht="15.75" customHeight="1">
      <c r="A999" s="36" t="s">
        <v>6061</v>
      </c>
      <c r="B999" s="43"/>
      <c r="C999" s="44"/>
      <c r="D999" s="47"/>
      <c r="E999" s="47"/>
      <c r="F999" s="39" t="str">
        <f t="shared" si="2"/>
        <v>PETUGAS.0998/SPK/SE/PPL/3172/2026</v>
      </c>
      <c r="G999" s="45"/>
      <c r="H999" s="39" t="str">
        <f>VLOOKUP(G999,'MITRA (REFERENSI)'!$A:$Z,16,FALSE)</f>
        <v>#N/A</v>
      </c>
      <c r="I999" s="39" t="str">
        <f>VLOOKUP(G999,'MITRA (REFERENSI)'!$A:$Z,25,FALSE)</f>
        <v>#N/A</v>
      </c>
      <c r="J999" s="38" t="str">
        <f>VLOOKUP(G999,'MITRA (REFERENSI)'!$A:$Z,26,FALSE)</f>
        <v>#N/A</v>
      </c>
      <c r="K999" s="38" t="str">
        <f>VLOOKUP(G999,'MITRA (REFERENSI)'!$A:$Z,15,FALSE)</f>
        <v>#N/A</v>
      </c>
      <c r="L999" s="38" t="str">
        <f>VLOOKUP(G999,'MITRA (REFERENSI)'!$A:$Z,15,FALSE)</f>
        <v>#N/A</v>
      </c>
      <c r="M999" s="38" t="str">
        <f>IF(B999=1,'KELAS (REFERENSI)'!M999,IF(B999=2,'KELAS (REFERENSI)'!M1014,IF(B999=3,'KELAS (REFERENSI)'!M1029,IF(B999=4,'KELAS (REFERENSI)'!M1044,""))))</f>
        <v/>
      </c>
      <c r="N999" s="38" t="str">
        <f>IF(B999=1,'KELAS (REFERENSI)'!N999,IF(B999=2,'KELAS (REFERENSI)'!N1014,IF(B999=3,'KELAS (REFERENSI)'!N1029,IF(B999=4,'KELAS (REFERENSI)'!N1044,""))))</f>
        <v/>
      </c>
      <c r="O999" s="38" t="str">
        <f>IF(B999=1,'KELAS (REFERENSI)'!O999,IF(B999=2,'KELAS (REFERENSI)'!O1014,IF(B999=3,'KELAS (REFERENSI)'!O1029,IF(B999=4,'KELAS (REFERENSI)'!O1044,""))))</f>
        <v/>
      </c>
      <c r="P999" s="38" t="str">
        <f>IF(B999=1,'KELAS (REFERENSI)'!P999,IF(B999=2,'KELAS (REFERENSI)'!P1014,IF(B999=3,'KELAS (REFERENSI)'!P1029,IF(B999=4,'KELAS (REFERENSI)'!P1044,""))))</f>
        <v/>
      </c>
      <c r="Q999" s="38" t="str">
        <f t="shared" si="4"/>
        <v>BPS Kota Jakarta Timur</v>
      </c>
      <c r="R999" s="38" t="str">
        <f t="shared" si="56"/>
        <v/>
      </c>
      <c r="S999" s="38" t="str">
        <f t="shared" ref="S999:T999" si="1007">S998</f>
        <v>15 Juni sampai dengan 31 Agustus 2026</v>
      </c>
      <c r="T999" s="38" t="str">
        <f t="shared" si="1007"/>
        <v>31 Agustus 2026</v>
      </c>
      <c r="U999" s="46"/>
      <c r="V999" s="46"/>
      <c r="W999" s="42"/>
      <c r="X999" s="42"/>
      <c r="Y999" s="42"/>
      <c r="Z999" s="42"/>
    </row>
    <row r="1000" ht="15.75" customHeight="1">
      <c r="A1000" s="36" t="s">
        <v>6062</v>
      </c>
      <c r="B1000" s="43"/>
      <c r="C1000" s="44"/>
      <c r="D1000" s="47"/>
      <c r="E1000" s="47"/>
      <c r="F1000" s="39" t="str">
        <f t="shared" si="2"/>
        <v>PETUGAS.0999/SPK/SE/PPL/3172/2026</v>
      </c>
      <c r="G1000" s="45"/>
      <c r="H1000" s="39" t="str">
        <f>VLOOKUP(G1000,'MITRA (REFERENSI)'!$A:$Z,16,FALSE)</f>
        <v>#N/A</v>
      </c>
      <c r="I1000" s="39" t="str">
        <f>VLOOKUP(G1000,'MITRA (REFERENSI)'!$A:$Z,25,FALSE)</f>
        <v>#N/A</v>
      </c>
      <c r="J1000" s="38" t="str">
        <f>VLOOKUP(G1000,'MITRA (REFERENSI)'!$A:$Z,26,FALSE)</f>
        <v>#N/A</v>
      </c>
      <c r="K1000" s="38" t="str">
        <f>VLOOKUP(G1000,'MITRA (REFERENSI)'!$A:$Z,15,FALSE)</f>
        <v>#N/A</v>
      </c>
      <c r="L1000" s="38" t="str">
        <f>VLOOKUP(G1000,'MITRA (REFERENSI)'!$A:$Z,15,FALSE)</f>
        <v>#N/A</v>
      </c>
      <c r="M1000" s="38" t="str">
        <f>IF(B1000=1,'KELAS (REFERENSI)'!M1000,IF(B1000=2,'KELAS (REFERENSI)'!M1015,IF(B1000=3,'KELAS (REFERENSI)'!M1030,IF(B1000=4,'KELAS (REFERENSI)'!M1045,""))))</f>
        <v/>
      </c>
      <c r="N1000" s="38" t="str">
        <f>IF(B1000=1,'KELAS (REFERENSI)'!N1000,IF(B1000=2,'KELAS (REFERENSI)'!N1015,IF(B1000=3,'KELAS (REFERENSI)'!N1030,IF(B1000=4,'KELAS (REFERENSI)'!N1045,""))))</f>
        <v/>
      </c>
      <c r="O1000" s="38" t="str">
        <f>IF(B1000=1,'KELAS (REFERENSI)'!O1000,IF(B1000=2,'KELAS (REFERENSI)'!O1015,IF(B1000=3,'KELAS (REFERENSI)'!O1030,IF(B1000=4,'KELAS (REFERENSI)'!O1045,""))))</f>
        <v/>
      </c>
      <c r="P1000" s="38" t="str">
        <f>IF(B1000=1,'KELAS (REFERENSI)'!P1000,IF(B1000=2,'KELAS (REFERENSI)'!P1015,IF(B1000=3,'KELAS (REFERENSI)'!P1030,IF(B1000=4,'KELAS (REFERENSI)'!P1045,""))))</f>
        <v/>
      </c>
      <c r="Q1000" s="38" t="str">
        <f t="shared" si="4"/>
        <v>BPS Kota Jakarta Timur</v>
      </c>
      <c r="R1000" s="38" t="str">
        <f t="shared" si="56"/>
        <v/>
      </c>
      <c r="S1000" s="38" t="str">
        <f t="shared" ref="S1000:T1000" si="1008">S999</f>
        <v>15 Juni sampai dengan 31 Agustus 2026</v>
      </c>
      <c r="T1000" s="38" t="str">
        <f t="shared" si="1008"/>
        <v>31 Agustus 2026</v>
      </c>
      <c r="U1000" s="46"/>
      <c r="V1000" s="46"/>
      <c r="W1000" s="42"/>
      <c r="X1000" s="42"/>
      <c r="Y1000" s="42"/>
      <c r="Z1000" s="42"/>
    </row>
    <row r="1001" ht="15.75" customHeight="1">
      <c r="A1001" s="36" t="s">
        <v>6063</v>
      </c>
      <c r="B1001" s="43"/>
      <c r="C1001" s="44"/>
      <c r="D1001" s="47"/>
      <c r="E1001" s="47"/>
      <c r="F1001" s="39" t="str">
        <f t="shared" si="2"/>
        <v>PETUGAS.1000/SPK/SE/PPL/3172/2026</v>
      </c>
      <c r="G1001" s="45"/>
      <c r="H1001" s="39" t="str">
        <f>VLOOKUP(G1001,'MITRA (REFERENSI)'!$A:$Z,16,FALSE)</f>
        <v>#N/A</v>
      </c>
      <c r="I1001" s="39" t="str">
        <f>VLOOKUP(G1001,'MITRA (REFERENSI)'!$A:$Z,25,FALSE)</f>
        <v>#N/A</v>
      </c>
      <c r="J1001" s="38" t="str">
        <f>VLOOKUP(G1001,'MITRA (REFERENSI)'!$A:$Z,26,FALSE)</f>
        <v>#N/A</v>
      </c>
      <c r="K1001" s="38" t="str">
        <f>VLOOKUP(G1001,'MITRA (REFERENSI)'!$A:$Z,15,FALSE)</f>
        <v>#N/A</v>
      </c>
      <c r="L1001" s="38" t="str">
        <f>VLOOKUP(G1001,'MITRA (REFERENSI)'!$A:$Z,15,FALSE)</f>
        <v>#N/A</v>
      </c>
      <c r="M1001" s="38" t="str">
        <f>IF(B1001=1,'KELAS (REFERENSI)'!M1001,IF(B1001=2,'KELAS (REFERENSI)'!M1016,IF(B1001=3,'KELAS (REFERENSI)'!M1031,IF(B1001=4,'KELAS (REFERENSI)'!M1046,""))))</f>
        <v/>
      </c>
      <c r="N1001" s="38" t="str">
        <f>IF(B1001=1,'KELAS (REFERENSI)'!N1001,IF(B1001=2,'KELAS (REFERENSI)'!N1016,IF(B1001=3,'KELAS (REFERENSI)'!N1031,IF(B1001=4,'KELAS (REFERENSI)'!N1046,""))))</f>
        <v/>
      </c>
      <c r="O1001" s="38" t="str">
        <f>IF(B1001=1,'KELAS (REFERENSI)'!O1001,IF(B1001=2,'KELAS (REFERENSI)'!O1016,IF(B1001=3,'KELAS (REFERENSI)'!O1031,IF(B1001=4,'KELAS (REFERENSI)'!O1046,""))))</f>
        <v/>
      </c>
      <c r="P1001" s="38" t="str">
        <f>IF(B1001=1,'KELAS (REFERENSI)'!P1001,IF(B1001=2,'KELAS (REFERENSI)'!P1016,IF(B1001=3,'KELAS (REFERENSI)'!P1031,IF(B1001=4,'KELAS (REFERENSI)'!P1046,""))))</f>
        <v/>
      </c>
      <c r="Q1001" s="38" t="str">
        <f t="shared" si="4"/>
        <v>BPS Kota Jakarta Timur</v>
      </c>
      <c r="R1001" s="38" t="str">
        <f t="shared" si="56"/>
        <v/>
      </c>
      <c r="S1001" s="38" t="str">
        <f t="shared" ref="S1001:T1001" si="1009">S1000</f>
        <v>15 Juni sampai dengan 31 Agustus 2026</v>
      </c>
      <c r="T1001" s="38" t="str">
        <f t="shared" si="1009"/>
        <v>31 Agustus 2026</v>
      </c>
      <c r="U1001" s="46"/>
      <c r="V1001" s="46"/>
      <c r="W1001" s="42"/>
      <c r="X1001" s="42"/>
      <c r="Y1001" s="42"/>
      <c r="Z1001" s="42"/>
    </row>
    <row r="1002" ht="15.0" customHeight="1">
      <c r="A1002" s="36" t="s">
        <v>6064</v>
      </c>
      <c r="B1002" s="43"/>
      <c r="C1002" s="44"/>
      <c r="D1002" s="47"/>
      <c r="E1002" s="47"/>
      <c r="F1002" s="39" t="str">
        <f t="shared" si="2"/>
        <v>PETUGAS.1001/SPK/SE/PPL/3172/2026</v>
      </c>
      <c r="G1002" s="45"/>
      <c r="H1002" s="39" t="str">
        <f>VLOOKUP(G1002,'MITRA (REFERENSI)'!$A:$Z,16,FALSE)</f>
        <v>#N/A</v>
      </c>
      <c r="I1002" s="39" t="str">
        <f>VLOOKUP(G1002,'MITRA (REFERENSI)'!$A:$Z,25,FALSE)</f>
        <v>#N/A</v>
      </c>
      <c r="J1002" s="38" t="str">
        <f>VLOOKUP(G1002,'MITRA (REFERENSI)'!$A:$Z,26,FALSE)</f>
        <v>#N/A</v>
      </c>
      <c r="K1002" s="38" t="str">
        <f>VLOOKUP(G1002,'MITRA (REFERENSI)'!$A:$Z,15,FALSE)</f>
        <v>#N/A</v>
      </c>
      <c r="L1002" s="38" t="str">
        <f>VLOOKUP(G1002,'MITRA (REFERENSI)'!$A:$Z,15,FALSE)</f>
        <v>#N/A</v>
      </c>
      <c r="M1002" s="38" t="str">
        <f>IF(B1002=1,'KELAS (REFERENSI)'!M1002,IF(B1002=2,'KELAS (REFERENSI)'!M1017,IF(B1002=3,'KELAS (REFERENSI)'!M1032,IF(B1002=4,'KELAS (REFERENSI)'!M1047,""))))</f>
        <v/>
      </c>
      <c r="N1002" s="38" t="str">
        <f>IF(B1002=1,'KELAS (REFERENSI)'!N1002,IF(B1002=2,'KELAS (REFERENSI)'!N1017,IF(B1002=3,'KELAS (REFERENSI)'!N1032,IF(B1002=4,'KELAS (REFERENSI)'!N1047,""))))</f>
        <v/>
      </c>
      <c r="O1002" s="38" t="str">
        <f>IF(B1002=1,'KELAS (REFERENSI)'!O1002,IF(B1002=2,'KELAS (REFERENSI)'!O1017,IF(B1002=3,'KELAS (REFERENSI)'!O1032,IF(B1002=4,'KELAS (REFERENSI)'!O1047,""))))</f>
        <v/>
      </c>
      <c r="P1002" s="38" t="str">
        <f>IF(B1002=1,'KELAS (REFERENSI)'!P1002,IF(B1002=2,'KELAS (REFERENSI)'!P1017,IF(B1002=3,'KELAS (REFERENSI)'!P1032,IF(B1002=4,'KELAS (REFERENSI)'!P1047,""))))</f>
        <v/>
      </c>
      <c r="Q1002" s="38" t="str">
        <f t="shared" si="4"/>
        <v>BPS Kota Jakarta Timur</v>
      </c>
      <c r="R1002" s="38" t="str">
        <f t="shared" si="56"/>
        <v/>
      </c>
      <c r="S1002" s="38" t="str">
        <f t="shared" ref="S1002:T1002" si="1010">S1001</f>
        <v>15 Juni sampai dengan 31 Agustus 2026</v>
      </c>
      <c r="T1002" s="38" t="str">
        <f t="shared" si="1010"/>
        <v>31 Agustus 2026</v>
      </c>
      <c r="U1002" s="46"/>
      <c r="V1002" s="46"/>
      <c r="W1002" s="42"/>
      <c r="X1002" s="42"/>
      <c r="Y1002" s="42"/>
      <c r="Z1002" s="42"/>
    </row>
    <row r="1003" ht="15.0" customHeight="1">
      <c r="A1003" s="36" t="s">
        <v>6065</v>
      </c>
      <c r="B1003" s="43"/>
      <c r="C1003" s="44"/>
      <c r="D1003" s="47"/>
      <c r="E1003" s="47"/>
      <c r="F1003" s="39" t="str">
        <f t="shared" si="2"/>
        <v>PETUGAS.1002/SPK/SE/PPL/3172/2026</v>
      </c>
      <c r="G1003" s="45"/>
      <c r="H1003" s="39" t="str">
        <f>VLOOKUP(G1003,'MITRA (REFERENSI)'!$A:$Z,16,FALSE)</f>
        <v>#N/A</v>
      </c>
      <c r="I1003" s="39" t="str">
        <f>VLOOKUP(G1003,'MITRA (REFERENSI)'!$A:$Z,25,FALSE)</f>
        <v>#N/A</v>
      </c>
      <c r="J1003" s="38" t="str">
        <f>VLOOKUP(G1003,'MITRA (REFERENSI)'!$A:$Z,26,FALSE)</f>
        <v>#N/A</v>
      </c>
      <c r="K1003" s="38" t="str">
        <f>VLOOKUP(G1003,'MITRA (REFERENSI)'!$A:$Z,15,FALSE)</f>
        <v>#N/A</v>
      </c>
      <c r="L1003" s="38" t="str">
        <f>VLOOKUP(G1003,'MITRA (REFERENSI)'!$A:$Z,15,FALSE)</f>
        <v>#N/A</v>
      </c>
      <c r="M1003" s="38" t="str">
        <f>IF(B1003=1,'KELAS (REFERENSI)'!M1003,IF(B1003=2,'KELAS (REFERENSI)'!M1018,IF(B1003=3,'KELAS (REFERENSI)'!M1033,IF(B1003=4,'KELAS (REFERENSI)'!M1048,""))))</f>
        <v/>
      </c>
      <c r="N1003" s="38" t="str">
        <f>IF(B1003=1,'KELAS (REFERENSI)'!N1003,IF(B1003=2,'KELAS (REFERENSI)'!N1018,IF(B1003=3,'KELAS (REFERENSI)'!N1033,IF(B1003=4,'KELAS (REFERENSI)'!N1048,""))))</f>
        <v/>
      </c>
      <c r="O1003" s="38" t="str">
        <f>IF(B1003=1,'KELAS (REFERENSI)'!O1003,IF(B1003=2,'KELAS (REFERENSI)'!O1018,IF(B1003=3,'KELAS (REFERENSI)'!O1033,IF(B1003=4,'KELAS (REFERENSI)'!O1048,""))))</f>
        <v/>
      </c>
      <c r="P1003" s="38" t="str">
        <f>IF(B1003=1,'KELAS (REFERENSI)'!P1003,IF(B1003=2,'KELAS (REFERENSI)'!P1018,IF(B1003=3,'KELAS (REFERENSI)'!P1033,IF(B1003=4,'KELAS (REFERENSI)'!P1048,""))))</f>
        <v/>
      </c>
      <c r="Q1003" s="38" t="str">
        <f t="shared" si="4"/>
        <v>BPS Kota Jakarta Timur</v>
      </c>
      <c r="R1003" s="38" t="str">
        <f t="shared" si="56"/>
        <v/>
      </c>
      <c r="S1003" s="38" t="str">
        <f t="shared" ref="S1003:T1003" si="1011">S1002</f>
        <v>15 Juni sampai dengan 31 Agustus 2026</v>
      </c>
      <c r="T1003" s="38" t="str">
        <f t="shared" si="1011"/>
        <v>31 Agustus 2026</v>
      </c>
      <c r="U1003" s="46"/>
      <c r="V1003" s="46"/>
      <c r="W1003" s="42"/>
      <c r="X1003" s="42"/>
      <c r="Y1003" s="42"/>
      <c r="Z1003" s="42"/>
    </row>
    <row r="1004" ht="15.0" customHeight="1">
      <c r="A1004" s="36" t="s">
        <v>6066</v>
      </c>
      <c r="B1004" s="43"/>
      <c r="C1004" s="44"/>
      <c r="D1004" s="47"/>
      <c r="E1004" s="47"/>
      <c r="F1004" s="39" t="str">
        <f t="shared" si="2"/>
        <v>PETUGAS.1003/SPK/SE/PPL/3172/2026</v>
      </c>
      <c r="G1004" s="45"/>
      <c r="H1004" s="39" t="str">
        <f>VLOOKUP(G1004,'MITRA (REFERENSI)'!$A:$Z,16,FALSE)</f>
        <v>#N/A</v>
      </c>
      <c r="I1004" s="39" t="str">
        <f>VLOOKUP(G1004,'MITRA (REFERENSI)'!$A:$Z,25,FALSE)</f>
        <v>#N/A</v>
      </c>
      <c r="J1004" s="38" t="str">
        <f>VLOOKUP(G1004,'MITRA (REFERENSI)'!$A:$Z,26,FALSE)</f>
        <v>#N/A</v>
      </c>
      <c r="K1004" s="38" t="str">
        <f>VLOOKUP(G1004,'MITRA (REFERENSI)'!$A:$Z,15,FALSE)</f>
        <v>#N/A</v>
      </c>
      <c r="L1004" s="38" t="str">
        <f>VLOOKUP(G1004,'MITRA (REFERENSI)'!$A:$Z,15,FALSE)</f>
        <v>#N/A</v>
      </c>
      <c r="M1004" s="38" t="str">
        <f>IF(B1004=1,'KELAS (REFERENSI)'!M1004,IF(B1004=2,'KELAS (REFERENSI)'!M1019,IF(B1004=3,'KELAS (REFERENSI)'!M1034,IF(B1004=4,'KELAS (REFERENSI)'!M1049,""))))</f>
        <v/>
      </c>
      <c r="N1004" s="38" t="str">
        <f>IF(B1004=1,'KELAS (REFERENSI)'!N1004,IF(B1004=2,'KELAS (REFERENSI)'!N1019,IF(B1004=3,'KELAS (REFERENSI)'!N1034,IF(B1004=4,'KELAS (REFERENSI)'!N1049,""))))</f>
        <v/>
      </c>
      <c r="O1004" s="38" t="str">
        <f>IF(B1004=1,'KELAS (REFERENSI)'!O1004,IF(B1004=2,'KELAS (REFERENSI)'!O1019,IF(B1004=3,'KELAS (REFERENSI)'!O1034,IF(B1004=4,'KELAS (REFERENSI)'!O1049,""))))</f>
        <v/>
      </c>
      <c r="P1004" s="38" t="str">
        <f>IF(B1004=1,'KELAS (REFERENSI)'!P1004,IF(B1004=2,'KELAS (REFERENSI)'!P1019,IF(B1004=3,'KELAS (REFERENSI)'!P1034,IF(B1004=4,'KELAS (REFERENSI)'!P1049,""))))</f>
        <v/>
      </c>
      <c r="Q1004" s="38" t="str">
        <f t="shared" si="4"/>
        <v>BPS Kota Jakarta Timur</v>
      </c>
      <c r="R1004" s="38" t="str">
        <f t="shared" si="56"/>
        <v/>
      </c>
      <c r="S1004" s="38" t="str">
        <f t="shared" ref="S1004:T1004" si="1012">S1003</f>
        <v>15 Juni sampai dengan 31 Agustus 2026</v>
      </c>
      <c r="T1004" s="38" t="str">
        <f t="shared" si="1012"/>
        <v>31 Agustus 2026</v>
      </c>
      <c r="U1004" s="46"/>
      <c r="V1004" s="46"/>
      <c r="W1004" s="42"/>
      <c r="X1004" s="42"/>
      <c r="Y1004" s="42"/>
      <c r="Z1004" s="42"/>
    </row>
    <row r="1005" ht="15.0" customHeight="1">
      <c r="A1005" s="36" t="s">
        <v>6067</v>
      </c>
      <c r="B1005" s="43"/>
      <c r="C1005" s="44"/>
      <c r="D1005" s="47"/>
      <c r="E1005" s="47"/>
      <c r="F1005" s="39" t="str">
        <f t="shared" si="2"/>
        <v>PETUGAS.1004/SPK/SE/PPL/3172/2026</v>
      </c>
      <c r="G1005" s="45"/>
      <c r="H1005" s="39" t="str">
        <f>VLOOKUP(G1005,'MITRA (REFERENSI)'!$A:$Z,16,FALSE)</f>
        <v>#N/A</v>
      </c>
      <c r="I1005" s="39" t="str">
        <f>VLOOKUP(G1005,'MITRA (REFERENSI)'!$A:$Z,25,FALSE)</f>
        <v>#N/A</v>
      </c>
      <c r="J1005" s="38" t="str">
        <f>VLOOKUP(G1005,'MITRA (REFERENSI)'!$A:$Z,26,FALSE)</f>
        <v>#N/A</v>
      </c>
      <c r="K1005" s="38" t="str">
        <f>VLOOKUP(G1005,'MITRA (REFERENSI)'!$A:$Z,15,FALSE)</f>
        <v>#N/A</v>
      </c>
      <c r="L1005" s="38" t="str">
        <f>VLOOKUP(G1005,'MITRA (REFERENSI)'!$A:$Z,15,FALSE)</f>
        <v>#N/A</v>
      </c>
      <c r="M1005" s="38" t="str">
        <f>IF(B1005=1,'KELAS (REFERENSI)'!M1005,IF(B1005=2,'KELAS (REFERENSI)'!M1020,IF(B1005=3,'KELAS (REFERENSI)'!M1035,IF(B1005=4,'KELAS (REFERENSI)'!M1050,""))))</f>
        <v/>
      </c>
      <c r="N1005" s="38" t="str">
        <f>IF(B1005=1,'KELAS (REFERENSI)'!N1005,IF(B1005=2,'KELAS (REFERENSI)'!N1020,IF(B1005=3,'KELAS (REFERENSI)'!N1035,IF(B1005=4,'KELAS (REFERENSI)'!N1050,""))))</f>
        <v/>
      </c>
      <c r="O1005" s="38" t="str">
        <f>IF(B1005=1,'KELAS (REFERENSI)'!O1005,IF(B1005=2,'KELAS (REFERENSI)'!O1020,IF(B1005=3,'KELAS (REFERENSI)'!O1035,IF(B1005=4,'KELAS (REFERENSI)'!O1050,""))))</f>
        <v/>
      </c>
      <c r="P1005" s="38" t="str">
        <f>IF(B1005=1,'KELAS (REFERENSI)'!P1005,IF(B1005=2,'KELAS (REFERENSI)'!P1020,IF(B1005=3,'KELAS (REFERENSI)'!P1035,IF(B1005=4,'KELAS (REFERENSI)'!P1050,""))))</f>
        <v/>
      </c>
      <c r="Q1005" s="38" t="str">
        <f t="shared" si="4"/>
        <v>BPS Kota Jakarta Timur</v>
      </c>
      <c r="R1005" s="38" t="str">
        <f t="shared" si="56"/>
        <v/>
      </c>
      <c r="S1005" s="38" t="str">
        <f t="shared" ref="S1005:T1005" si="1013">S1004</f>
        <v>15 Juni sampai dengan 31 Agustus 2026</v>
      </c>
      <c r="T1005" s="38" t="str">
        <f t="shared" si="1013"/>
        <v>31 Agustus 2026</v>
      </c>
      <c r="U1005" s="46"/>
      <c r="V1005" s="46"/>
      <c r="W1005" s="42"/>
      <c r="X1005" s="42"/>
      <c r="Y1005" s="42"/>
      <c r="Z1005" s="42"/>
    </row>
    <row r="1006" ht="15.0" customHeight="1">
      <c r="A1006" s="36" t="s">
        <v>6068</v>
      </c>
      <c r="B1006" s="43"/>
      <c r="C1006" s="44"/>
      <c r="D1006" s="47"/>
      <c r="E1006" s="47"/>
      <c r="F1006" s="39" t="str">
        <f t="shared" si="2"/>
        <v>PETUGAS.1005/SPK/SE/PPL/3172/2026</v>
      </c>
      <c r="G1006" s="45"/>
      <c r="H1006" s="39" t="str">
        <f>VLOOKUP(G1006,'MITRA (REFERENSI)'!$A:$Z,16,FALSE)</f>
        <v>#N/A</v>
      </c>
      <c r="I1006" s="39" t="str">
        <f>VLOOKUP(G1006,'MITRA (REFERENSI)'!$A:$Z,25,FALSE)</f>
        <v>#N/A</v>
      </c>
      <c r="J1006" s="38" t="str">
        <f>VLOOKUP(G1006,'MITRA (REFERENSI)'!$A:$Z,26,FALSE)</f>
        <v>#N/A</v>
      </c>
      <c r="K1006" s="38" t="str">
        <f>VLOOKUP(G1006,'MITRA (REFERENSI)'!$A:$Z,15,FALSE)</f>
        <v>#N/A</v>
      </c>
      <c r="L1006" s="38" t="str">
        <f>VLOOKUP(G1006,'MITRA (REFERENSI)'!$A:$Z,15,FALSE)</f>
        <v>#N/A</v>
      </c>
      <c r="M1006" s="38" t="str">
        <f>IF(B1006=1,'KELAS (REFERENSI)'!M1006,IF(B1006=2,'KELAS (REFERENSI)'!M1021,IF(B1006=3,'KELAS (REFERENSI)'!M1036,IF(B1006=4,'KELAS (REFERENSI)'!M1051,""))))</f>
        <v/>
      </c>
      <c r="N1006" s="38" t="str">
        <f>IF(B1006=1,'KELAS (REFERENSI)'!N1006,IF(B1006=2,'KELAS (REFERENSI)'!N1021,IF(B1006=3,'KELAS (REFERENSI)'!N1036,IF(B1006=4,'KELAS (REFERENSI)'!N1051,""))))</f>
        <v/>
      </c>
      <c r="O1006" s="38" t="str">
        <f>IF(B1006=1,'KELAS (REFERENSI)'!O1006,IF(B1006=2,'KELAS (REFERENSI)'!O1021,IF(B1006=3,'KELAS (REFERENSI)'!O1036,IF(B1006=4,'KELAS (REFERENSI)'!O1051,""))))</f>
        <v/>
      </c>
      <c r="P1006" s="38" t="str">
        <f>IF(B1006=1,'KELAS (REFERENSI)'!P1006,IF(B1006=2,'KELAS (REFERENSI)'!P1021,IF(B1006=3,'KELAS (REFERENSI)'!P1036,IF(B1006=4,'KELAS (REFERENSI)'!P1051,""))))</f>
        <v/>
      </c>
      <c r="Q1006" s="38" t="str">
        <f t="shared" si="4"/>
        <v>BPS Kota Jakarta Timur</v>
      </c>
      <c r="R1006" s="38" t="str">
        <f t="shared" si="56"/>
        <v/>
      </c>
      <c r="S1006" s="38" t="str">
        <f t="shared" ref="S1006:T1006" si="1014">S1005</f>
        <v>15 Juni sampai dengan 31 Agustus 2026</v>
      </c>
      <c r="T1006" s="38" t="str">
        <f t="shared" si="1014"/>
        <v>31 Agustus 2026</v>
      </c>
      <c r="U1006" s="46"/>
      <c r="V1006" s="46"/>
      <c r="W1006" s="42"/>
      <c r="X1006" s="42"/>
      <c r="Y1006" s="42"/>
      <c r="Z1006" s="42"/>
    </row>
    <row r="1007" ht="15.0" customHeight="1">
      <c r="A1007" s="36" t="s">
        <v>6069</v>
      </c>
      <c r="B1007" s="43"/>
      <c r="C1007" s="44"/>
      <c r="D1007" s="47"/>
      <c r="E1007" s="47"/>
      <c r="F1007" s="39" t="str">
        <f t="shared" si="2"/>
        <v>PETUGAS.1006/SPK/SE/PPL/3172/2026</v>
      </c>
      <c r="G1007" s="45"/>
      <c r="H1007" s="39" t="str">
        <f>VLOOKUP(G1007,'MITRA (REFERENSI)'!$A:$Z,16,FALSE)</f>
        <v>#N/A</v>
      </c>
      <c r="I1007" s="39" t="str">
        <f>VLOOKUP(G1007,'MITRA (REFERENSI)'!$A:$Z,25,FALSE)</f>
        <v>#N/A</v>
      </c>
      <c r="J1007" s="38" t="str">
        <f>VLOOKUP(G1007,'MITRA (REFERENSI)'!$A:$Z,26,FALSE)</f>
        <v>#N/A</v>
      </c>
      <c r="K1007" s="38" t="str">
        <f>VLOOKUP(G1007,'MITRA (REFERENSI)'!$A:$Z,15,FALSE)</f>
        <v>#N/A</v>
      </c>
      <c r="L1007" s="38" t="str">
        <f>VLOOKUP(G1007,'MITRA (REFERENSI)'!$A:$Z,15,FALSE)</f>
        <v>#N/A</v>
      </c>
      <c r="M1007" s="38" t="str">
        <f>IF(B1007=1,'KELAS (REFERENSI)'!M1007,IF(B1007=2,'KELAS (REFERENSI)'!M1022,IF(B1007=3,'KELAS (REFERENSI)'!M1037,IF(B1007=4,'KELAS (REFERENSI)'!M1052,""))))</f>
        <v/>
      </c>
      <c r="N1007" s="38" t="str">
        <f>IF(B1007=1,'KELAS (REFERENSI)'!N1007,IF(B1007=2,'KELAS (REFERENSI)'!N1022,IF(B1007=3,'KELAS (REFERENSI)'!N1037,IF(B1007=4,'KELAS (REFERENSI)'!N1052,""))))</f>
        <v/>
      </c>
      <c r="O1007" s="38" t="str">
        <f>IF(B1007=1,'KELAS (REFERENSI)'!O1007,IF(B1007=2,'KELAS (REFERENSI)'!O1022,IF(B1007=3,'KELAS (REFERENSI)'!O1037,IF(B1007=4,'KELAS (REFERENSI)'!O1052,""))))</f>
        <v/>
      </c>
      <c r="P1007" s="38" t="str">
        <f>IF(B1007=1,'KELAS (REFERENSI)'!P1007,IF(B1007=2,'KELAS (REFERENSI)'!P1022,IF(B1007=3,'KELAS (REFERENSI)'!P1037,IF(B1007=4,'KELAS (REFERENSI)'!P1052,""))))</f>
        <v/>
      </c>
      <c r="Q1007" s="38" t="str">
        <f t="shared" si="4"/>
        <v>BPS Kota Jakarta Timur</v>
      </c>
      <c r="R1007" s="38" t="str">
        <f t="shared" si="56"/>
        <v/>
      </c>
      <c r="S1007" s="38" t="str">
        <f t="shared" ref="S1007:T1007" si="1015">S1006</f>
        <v>15 Juni sampai dengan 31 Agustus 2026</v>
      </c>
      <c r="T1007" s="38" t="str">
        <f t="shared" si="1015"/>
        <v>31 Agustus 2026</v>
      </c>
      <c r="U1007" s="46"/>
      <c r="V1007" s="46"/>
      <c r="W1007" s="42"/>
      <c r="X1007" s="42"/>
      <c r="Y1007" s="42"/>
      <c r="Z1007" s="42"/>
    </row>
    <row r="1008" ht="15.0" customHeight="1">
      <c r="A1008" s="36" t="s">
        <v>6070</v>
      </c>
      <c r="B1008" s="43"/>
      <c r="C1008" s="44"/>
      <c r="D1008" s="47"/>
      <c r="E1008" s="47"/>
      <c r="F1008" s="39" t="str">
        <f t="shared" si="2"/>
        <v>PETUGAS.1007/SPK/SE/PPL/3172/2026</v>
      </c>
      <c r="G1008" s="45"/>
      <c r="H1008" s="39" t="str">
        <f>VLOOKUP(G1008,'MITRA (REFERENSI)'!$A:$Z,16,FALSE)</f>
        <v>#N/A</v>
      </c>
      <c r="I1008" s="39" t="str">
        <f>VLOOKUP(G1008,'MITRA (REFERENSI)'!$A:$Z,25,FALSE)</f>
        <v>#N/A</v>
      </c>
      <c r="J1008" s="38" t="str">
        <f>VLOOKUP(G1008,'MITRA (REFERENSI)'!$A:$Z,26,FALSE)</f>
        <v>#N/A</v>
      </c>
      <c r="K1008" s="38" t="str">
        <f>VLOOKUP(G1008,'MITRA (REFERENSI)'!$A:$Z,15,FALSE)</f>
        <v>#N/A</v>
      </c>
      <c r="L1008" s="38" t="str">
        <f>VLOOKUP(G1008,'MITRA (REFERENSI)'!$A:$Z,15,FALSE)</f>
        <v>#N/A</v>
      </c>
      <c r="M1008" s="38" t="str">
        <f>IF(B1008=1,'KELAS (REFERENSI)'!M1008,IF(B1008=2,'KELAS (REFERENSI)'!M1023,IF(B1008=3,'KELAS (REFERENSI)'!M1038,IF(B1008=4,'KELAS (REFERENSI)'!M1053,""))))</f>
        <v/>
      </c>
      <c r="N1008" s="38" t="str">
        <f>IF(B1008=1,'KELAS (REFERENSI)'!N1008,IF(B1008=2,'KELAS (REFERENSI)'!N1023,IF(B1008=3,'KELAS (REFERENSI)'!N1038,IF(B1008=4,'KELAS (REFERENSI)'!N1053,""))))</f>
        <v/>
      </c>
      <c r="O1008" s="38" t="str">
        <f>IF(B1008=1,'KELAS (REFERENSI)'!O1008,IF(B1008=2,'KELAS (REFERENSI)'!O1023,IF(B1008=3,'KELAS (REFERENSI)'!O1038,IF(B1008=4,'KELAS (REFERENSI)'!O1053,""))))</f>
        <v/>
      </c>
      <c r="P1008" s="38" t="str">
        <f>IF(B1008=1,'KELAS (REFERENSI)'!P1008,IF(B1008=2,'KELAS (REFERENSI)'!P1023,IF(B1008=3,'KELAS (REFERENSI)'!P1038,IF(B1008=4,'KELAS (REFERENSI)'!P1053,""))))</f>
        <v/>
      </c>
      <c r="Q1008" s="38" t="str">
        <f t="shared" si="4"/>
        <v>BPS Kota Jakarta Timur</v>
      </c>
      <c r="R1008" s="38" t="str">
        <f t="shared" si="56"/>
        <v/>
      </c>
      <c r="S1008" s="38" t="str">
        <f t="shared" ref="S1008:T1008" si="1016">S1007</f>
        <v>15 Juni sampai dengan 31 Agustus 2026</v>
      </c>
      <c r="T1008" s="38" t="str">
        <f t="shared" si="1016"/>
        <v>31 Agustus 2026</v>
      </c>
      <c r="U1008" s="46"/>
      <c r="V1008" s="46"/>
      <c r="W1008" s="42"/>
      <c r="X1008" s="42"/>
      <c r="Y1008" s="42"/>
      <c r="Z1008" s="42"/>
    </row>
    <row r="1009" ht="15.0" customHeight="1">
      <c r="A1009" s="36" t="s">
        <v>6071</v>
      </c>
      <c r="B1009" s="43"/>
      <c r="C1009" s="44"/>
      <c r="D1009" s="47"/>
      <c r="E1009" s="47"/>
      <c r="F1009" s="39" t="str">
        <f t="shared" si="2"/>
        <v>PETUGAS.1008/SPK/SE/PPL/3172/2026</v>
      </c>
      <c r="G1009" s="45"/>
      <c r="H1009" s="39" t="str">
        <f>VLOOKUP(G1009,'MITRA (REFERENSI)'!$A:$Z,16,FALSE)</f>
        <v>#N/A</v>
      </c>
      <c r="I1009" s="39" t="str">
        <f>VLOOKUP(G1009,'MITRA (REFERENSI)'!$A:$Z,25,FALSE)</f>
        <v>#N/A</v>
      </c>
      <c r="J1009" s="38" t="str">
        <f>VLOOKUP(G1009,'MITRA (REFERENSI)'!$A:$Z,26,FALSE)</f>
        <v>#N/A</v>
      </c>
      <c r="K1009" s="38" t="str">
        <f>VLOOKUP(G1009,'MITRA (REFERENSI)'!$A:$Z,15,FALSE)</f>
        <v>#N/A</v>
      </c>
      <c r="L1009" s="38" t="str">
        <f>VLOOKUP(G1009,'MITRA (REFERENSI)'!$A:$Z,15,FALSE)</f>
        <v>#N/A</v>
      </c>
      <c r="M1009" s="38" t="str">
        <f>IF(B1009=1,'KELAS (REFERENSI)'!M1009,IF(B1009=2,'KELAS (REFERENSI)'!M1024,IF(B1009=3,'KELAS (REFERENSI)'!M1039,IF(B1009=4,'KELAS (REFERENSI)'!M1054,""))))</f>
        <v/>
      </c>
      <c r="N1009" s="38" t="str">
        <f>IF(B1009=1,'KELAS (REFERENSI)'!N1009,IF(B1009=2,'KELAS (REFERENSI)'!N1024,IF(B1009=3,'KELAS (REFERENSI)'!N1039,IF(B1009=4,'KELAS (REFERENSI)'!N1054,""))))</f>
        <v/>
      </c>
      <c r="O1009" s="38" t="str">
        <f>IF(B1009=1,'KELAS (REFERENSI)'!O1009,IF(B1009=2,'KELAS (REFERENSI)'!O1024,IF(B1009=3,'KELAS (REFERENSI)'!O1039,IF(B1009=4,'KELAS (REFERENSI)'!O1054,""))))</f>
        <v/>
      </c>
      <c r="P1009" s="38" t="str">
        <f>IF(B1009=1,'KELAS (REFERENSI)'!P1009,IF(B1009=2,'KELAS (REFERENSI)'!P1024,IF(B1009=3,'KELAS (REFERENSI)'!P1039,IF(B1009=4,'KELAS (REFERENSI)'!P1054,""))))</f>
        <v/>
      </c>
      <c r="Q1009" s="38" t="str">
        <f t="shared" si="4"/>
        <v>BPS Kota Jakarta Timur</v>
      </c>
      <c r="R1009" s="38" t="str">
        <f t="shared" si="56"/>
        <v/>
      </c>
      <c r="S1009" s="38" t="str">
        <f t="shared" ref="S1009:T1009" si="1017">S1008</f>
        <v>15 Juni sampai dengan 31 Agustus 2026</v>
      </c>
      <c r="T1009" s="38" t="str">
        <f t="shared" si="1017"/>
        <v>31 Agustus 2026</v>
      </c>
      <c r="U1009" s="46"/>
      <c r="V1009" s="46"/>
      <c r="W1009" s="42"/>
      <c r="X1009" s="42"/>
      <c r="Y1009" s="42"/>
      <c r="Z1009" s="42"/>
    </row>
    <row r="1010" ht="15.0" customHeight="1">
      <c r="A1010" s="36" t="s">
        <v>6072</v>
      </c>
      <c r="B1010" s="43"/>
      <c r="C1010" s="44"/>
      <c r="D1010" s="47"/>
      <c r="E1010" s="47"/>
      <c r="F1010" s="39" t="str">
        <f t="shared" si="2"/>
        <v>PETUGAS.1009/SPK/SE/PPL/3172/2026</v>
      </c>
      <c r="G1010" s="45"/>
      <c r="H1010" s="39" t="str">
        <f>VLOOKUP(G1010,'MITRA (REFERENSI)'!$A:$Z,16,FALSE)</f>
        <v>#N/A</v>
      </c>
      <c r="I1010" s="39" t="str">
        <f>VLOOKUP(G1010,'MITRA (REFERENSI)'!$A:$Z,25,FALSE)</f>
        <v>#N/A</v>
      </c>
      <c r="J1010" s="38" t="str">
        <f>VLOOKUP(G1010,'MITRA (REFERENSI)'!$A:$Z,26,FALSE)</f>
        <v>#N/A</v>
      </c>
      <c r="K1010" s="38" t="str">
        <f>VLOOKUP(G1010,'MITRA (REFERENSI)'!$A:$Z,15,FALSE)</f>
        <v>#N/A</v>
      </c>
      <c r="L1010" s="38" t="str">
        <f>VLOOKUP(G1010,'MITRA (REFERENSI)'!$A:$Z,15,FALSE)</f>
        <v>#N/A</v>
      </c>
      <c r="M1010" s="38" t="str">
        <f>IF(B1010=1,'KELAS (REFERENSI)'!M1010,IF(B1010=2,'KELAS (REFERENSI)'!M1025,IF(B1010=3,'KELAS (REFERENSI)'!M1040,IF(B1010=4,'KELAS (REFERENSI)'!M1055,""))))</f>
        <v/>
      </c>
      <c r="N1010" s="38" t="str">
        <f>IF(B1010=1,'KELAS (REFERENSI)'!N1010,IF(B1010=2,'KELAS (REFERENSI)'!N1025,IF(B1010=3,'KELAS (REFERENSI)'!N1040,IF(B1010=4,'KELAS (REFERENSI)'!N1055,""))))</f>
        <v/>
      </c>
      <c r="O1010" s="38" t="str">
        <f>IF(B1010=1,'KELAS (REFERENSI)'!O1010,IF(B1010=2,'KELAS (REFERENSI)'!O1025,IF(B1010=3,'KELAS (REFERENSI)'!O1040,IF(B1010=4,'KELAS (REFERENSI)'!O1055,""))))</f>
        <v/>
      </c>
      <c r="P1010" s="38" t="str">
        <f>IF(B1010=1,'KELAS (REFERENSI)'!P1010,IF(B1010=2,'KELAS (REFERENSI)'!P1025,IF(B1010=3,'KELAS (REFERENSI)'!P1040,IF(B1010=4,'KELAS (REFERENSI)'!P1055,""))))</f>
        <v/>
      </c>
      <c r="Q1010" s="38" t="str">
        <f t="shared" si="4"/>
        <v>BPS Kota Jakarta Timur</v>
      </c>
      <c r="R1010" s="38" t="str">
        <f t="shared" si="56"/>
        <v/>
      </c>
      <c r="S1010" s="38" t="str">
        <f t="shared" ref="S1010:T1010" si="1018">S1009</f>
        <v>15 Juni sampai dengan 31 Agustus 2026</v>
      </c>
      <c r="T1010" s="38" t="str">
        <f t="shared" si="1018"/>
        <v>31 Agustus 2026</v>
      </c>
      <c r="U1010" s="46"/>
      <c r="V1010" s="46"/>
      <c r="W1010" s="42"/>
      <c r="X1010" s="42"/>
      <c r="Y1010" s="42"/>
      <c r="Z1010" s="42"/>
    </row>
    <row r="1011" ht="15.0" customHeight="1">
      <c r="A1011" s="36" t="s">
        <v>6073</v>
      </c>
      <c r="B1011" s="43"/>
      <c r="C1011" s="44"/>
      <c r="D1011" s="47"/>
      <c r="E1011" s="47"/>
      <c r="F1011" s="39" t="str">
        <f t="shared" si="2"/>
        <v>PETUGAS.1010/SPK/SE/PPL/3172/2026</v>
      </c>
      <c r="G1011" s="45"/>
      <c r="H1011" s="39" t="str">
        <f>VLOOKUP(G1011,'MITRA (REFERENSI)'!$A:$Z,16,FALSE)</f>
        <v>#N/A</v>
      </c>
      <c r="I1011" s="39" t="str">
        <f>VLOOKUP(G1011,'MITRA (REFERENSI)'!$A:$Z,25,FALSE)</f>
        <v>#N/A</v>
      </c>
      <c r="J1011" s="38" t="str">
        <f>VLOOKUP(G1011,'MITRA (REFERENSI)'!$A:$Z,26,FALSE)</f>
        <v>#N/A</v>
      </c>
      <c r="K1011" s="38" t="str">
        <f>VLOOKUP(G1011,'MITRA (REFERENSI)'!$A:$Z,15,FALSE)</f>
        <v>#N/A</v>
      </c>
      <c r="L1011" s="38" t="str">
        <f>VLOOKUP(G1011,'MITRA (REFERENSI)'!$A:$Z,15,FALSE)</f>
        <v>#N/A</v>
      </c>
      <c r="M1011" s="38" t="str">
        <f>IF(B1011=1,'KELAS (REFERENSI)'!M1011,IF(B1011=2,'KELAS (REFERENSI)'!M1026,IF(B1011=3,'KELAS (REFERENSI)'!M1041,IF(B1011=4,'KELAS (REFERENSI)'!M1056,""))))</f>
        <v/>
      </c>
      <c r="N1011" s="38" t="str">
        <f>IF(B1011=1,'KELAS (REFERENSI)'!N1011,IF(B1011=2,'KELAS (REFERENSI)'!N1026,IF(B1011=3,'KELAS (REFERENSI)'!N1041,IF(B1011=4,'KELAS (REFERENSI)'!N1056,""))))</f>
        <v/>
      </c>
      <c r="O1011" s="38" t="str">
        <f>IF(B1011=1,'KELAS (REFERENSI)'!O1011,IF(B1011=2,'KELAS (REFERENSI)'!O1026,IF(B1011=3,'KELAS (REFERENSI)'!O1041,IF(B1011=4,'KELAS (REFERENSI)'!O1056,""))))</f>
        <v/>
      </c>
      <c r="P1011" s="38" t="str">
        <f>IF(B1011=1,'KELAS (REFERENSI)'!P1011,IF(B1011=2,'KELAS (REFERENSI)'!P1026,IF(B1011=3,'KELAS (REFERENSI)'!P1041,IF(B1011=4,'KELAS (REFERENSI)'!P1056,""))))</f>
        <v/>
      </c>
      <c r="Q1011" s="38" t="str">
        <f t="shared" si="4"/>
        <v>BPS Kota Jakarta Timur</v>
      </c>
      <c r="R1011" s="38" t="str">
        <f t="shared" si="56"/>
        <v/>
      </c>
      <c r="S1011" s="38" t="str">
        <f t="shared" ref="S1011:T1011" si="1019">S1010</f>
        <v>15 Juni sampai dengan 31 Agustus 2026</v>
      </c>
      <c r="T1011" s="38" t="str">
        <f t="shared" si="1019"/>
        <v>31 Agustus 2026</v>
      </c>
      <c r="U1011" s="46"/>
      <c r="V1011" s="46"/>
      <c r="W1011" s="42"/>
      <c r="X1011" s="42"/>
      <c r="Y1011" s="42"/>
      <c r="Z1011" s="42"/>
    </row>
    <row r="1012" ht="15.0" customHeight="1">
      <c r="A1012" s="36" t="s">
        <v>6074</v>
      </c>
      <c r="B1012" s="43"/>
      <c r="C1012" s="44"/>
      <c r="D1012" s="47"/>
      <c r="E1012" s="47"/>
      <c r="F1012" s="39" t="str">
        <f t="shared" si="2"/>
        <v>PETUGAS.1011/SPK/SE/PPL/3172/2026</v>
      </c>
      <c r="G1012" s="45"/>
      <c r="H1012" s="39" t="str">
        <f>VLOOKUP(G1012,'MITRA (REFERENSI)'!$A:$Z,16,FALSE)</f>
        <v>#N/A</v>
      </c>
      <c r="I1012" s="39" t="str">
        <f>VLOOKUP(G1012,'MITRA (REFERENSI)'!$A:$Z,25,FALSE)</f>
        <v>#N/A</v>
      </c>
      <c r="J1012" s="38" t="str">
        <f>VLOOKUP(G1012,'MITRA (REFERENSI)'!$A:$Z,26,FALSE)</f>
        <v>#N/A</v>
      </c>
      <c r="K1012" s="38" t="str">
        <f>VLOOKUP(G1012,'MITRA (REFERENSI)'!$A:$Z,15,FALSE)</f>
        <v>#N/A</v>
      </c>
      <c r="L1012" s="38" t="str">
        <f>VLOOKUP(G1012,'MITRA (REFERENSI)'!$A:$Z,15,FALSE)</f>
        <v>#N/A</v>
      </c>
      <c r="M1012" s="38" t="str">
        <f>IF(B1012=1,'KELAS (REFERENSI)'!M1012,IF(B1012=2,'KELAS (REFERENSI)'!M1027,IF(B1012=3,'KELAS (REFERENSI)'!M1042,IF(B1012=4,'KELAS (REFERENSI)'!M1057,""))))</f>
        <v/>
      </c>
      <c r="N1012" s="38" t="str">
        <f>IF(B1012=1,'KELAS (REFERENSI)'!N1012,IF(B1012=2,'KELAS (REFERENSI)'!N1027,IF(B1012=3,'KELAS (REFERENSI)'!N1042,IF(B1012=4,'KELAS (REFERENSI)'!N1057,""))))</f>
        <v/>
      </c>
      <c r="O1012" s="38" t="str">
        <f>IF(B1012=1,'KELAS (REFERENSI)'!O1012,IF(B1012=2,'KELAS (REFERENSI)'!O1027,IF(B1012=3,'KELAS (REFERENSI)'!O1042,IF(B1012=4,'KELAS (REFERENSI)'!O1057,""))))</f>
        <v/>
      </c>
      <c r="P1012" s="38" t="str">
        <f>IF(B1012=1,'KELAS (REFERENSI)'!P1012,IF(B1012=2,'KELAS (REFERENSI)'!P1027,IF(B1012=3,'KELAS (REFERENSI)'!P1042,IF(B1012=4,'KELAS (REFERENSI)'!P1057,""))))</f>
        <v/>
      </c>
      <c r="Q1012" s="38" t="str">
        <f t="shared" si="4"/>
        <v>BPS Kota Jakarta Timur</v>
      </c>
      <c r="R1012" s="38" t="str">
        <f t="shared" si="56"/>
        <v/>
      </c>
      <c r="S1012" s="38" t="str">
        <f t="shared" ref="S1012:T1012" si="1020">S1011</f>
        <v>15 Juni sampai dengan 31 Agustus 2026</v>
      </c>
      <c r="T1012" s="38" t="str">
        <f t="shared" si="1020"/>
        <v>31 Agustus 2026</v>
      </c>
      <c r="U1012" s="46"/>
      <c r="V1012" s="46"/>
      <c r="W1012" s="42"/>
      <c r="X1012" s="42"/>
      <c r="Y1012" s="42"/>
      <c r="Z1012" s="42"/>
    </row>
    <row r="1013" ht="15.0" customHeight="1">
      <c r="A1013" s="36" t="s">
        <v>6075</v>
      </c>
      <c r="B1013" s="43"/>
      <c r="C1013" s="44"/>
      <c r="D1013" s="47"/>
      <c r="E1013" s="47"/>
      <c r="F1013" s="39" t="str">
        <f t="shared" si="2"/>
        <v>PETUGAS.1012/SPK/SE/PPL/3172/2026</v>
      </c>
      <c r="G1013" s="45"/>
      <c r="H1013" s="39" t="str">
        <f>VLOOKUP(G1013,'MITRA (REFERENSI)'!$A:$Z,16,FALSE)</f>
        <v>#N/A</v>
      </c>
      <c r="I1013" s="39" t="str">
        <f>VLOOKUP(G1013,'MITRA (REFERENSI)'!$A:$Z,25,FALSE)</f>
        <v>#N/A</v>
      </c>
      <c r="J1013" s="38" t="str">
        <f>VLOOKUP(G1013,'MITRA (REFERENSI)'!$A:$Z,26,FALSE)</f>
        <v>#N/A</v>
      </c>
      <c r="K1013" s="38" t="str">
        <f>VLOOKUP(G1013,'MITRA (REFERENSI)'!$A:$Z,15,FALSE)</f>
        <v>#N/A</v>
      </c>
      <c r="L1013" s="38" t="str">
        <f>VLOOKUP(G1013,'MITRA (REFERENSI)'!$A:$Z,15,FALSE)</f>
        <v>#N/A</v>
      </c>
      <c r="M1013" s="38" t="str">
        <f>IF(B1013=1,'KELAS (REFERENSI)'!M1013,IF(B1013=2,'KELAS (REFERENSI)'!M1028,IF(B1013=3,'KELAS (REFERENSI)'!M1043,IF(B1013=4,'KELAS (REFERENSI)'!M1058,""))))</f>
        <v/>
      </c>
      <c r="N1013" s="38" t="str">
        <f>IF(B1013=1,'KELAS (REFERENSI)'!N1013,IF(B1013=2,'KELAS (REFERENSI)'!N1028,IF(B1013=3,'KELAS (REFERENSI)'!N1043,IF(B1013=4,'KELAS (REFERENSI)'!N1058,""))))</f>
        <v/>
      </c>
      <c r="O1013" s="38" t="str">
        <f>IF(B1013=1,'KELAS (REFERENSI)'!O1013,IF(B1013=2,'KELAS (REFERENSI)'!O1028,IF(B1013=3,'KELAS (REFERENSI)'!O1043,IF(B1013=4,'KELAS (REFERENSI)'!O1058,""))))</f>
        <v/>
      </c>
      <c r="P1013" s="38" t="str">
        <f>IF(B1013=1,'KELAS (REFERENSI)'!P1013,IF(B1013=2,'KELAS (REFERENSI)'!P1028,IF(B1013=3,'KELAS (REFERENSI)'!P1043,IF(B1013=4,'KELAS (REFERENSI)'!P1058,""))))</f>
        <v/>
      </c>
      <c r="Q1013" s="38" t="str">
        <f t="shared" si="4"/>
        <v>BPS Kota Jakarta Timur</v>
      </c>
      <c r="R1013" s="38" t="str">
        <f t="shared" si="56"/>
        <v/>
      </c>
      <c r="S1013" s="38" t="str">
        <f t="shared" ref="S1013:T1013" si="1021">S1012</f>
        <v>15 Juni sampai dengan 31 Agustus 2026</v>
      </c>
      <c r="T1013" s="38" t="str">
        <f t="shared" si="1021"/>
        <v>31 Agustus 2026</v>
      </c>
      <c r="U1013" s="46"/>
      <c r="V1013" s="46"/>
      <c r="W1013" s="42"/>
      <c r="X1013" s="42"/>
      <c r="Y1013" s="42"/>
      <c r="Z1013" s="42"/>
    </row>
    <row r="1014" ht="15.0" customHeight="1">
      <c r="A1014" s="36" t="s">
        <v>6076</v>
      </c>
      <c r="B1014" s="43"/>
      <c r="C1014" s="44"/>
      <c r="D1014" s="47"/>
      <c r="E1014" s="47"/>
      <c r="F1014" s="39" t="str">
        <f t="shared" si="2"/>
        <v>PETUGAS.1013/SPK/SE/PPL/3172/2026</v>
      </c>
      <c r="G1014" s="45"/>
      <c r="H1014" s="39" t="str">
        <f>VLOOKUP(G1014,'MITRA (REFERENSI)'!$A:$Z,16,FALSE)</f>
        <v>#N/A</v>
      </c>
      <c r="I1014" s="39" t="str">
        <f>VLOOKUP(G1014,'MITRA (REFERENSI)'!$A:$Z,25,FALSE)</f>
        <v>#N/A</v>
      </c>
      <c r="J1014" s="38" t="str">
        <f>VLOOKUP(G1014,'MITRA (REFERENSI)'!$A:$Z,26,FALSE)</f>
        <v>#N/A</v>
      </c>
      <c r="K1014" s="38" t="str">
        <f>VLOOKUP(G1014,'MITRA (REFERENSI)'!$A:$Z,15,FALSE)</f>
        <v>#N/A</v>
      </c>
      <c r="L1014" s="38" t="str">
        <f>VLOOKUP(G1014,'MITRA (REFERENSI)'!$A:$Z,15,FALSE)</f>
        <v>#N/A</v>
      </c>
      <c r="M1014" s="38" t="str">
        <f>IF(B1014=1,'KELAS (REFERENSI)'!M1014,IF(B1014=2,'KELAS (REFERENSI)'!M1029,IF(B1014=3,'KELAS (REFERENSI)'!M1044,IF(B1014=4,'KELAS (REFERENSI)'!M1059,""))))</f>
        <v/>
      </c>
      <c r="N1014" s="38" t="str">
        <f>IF(B1014=1,'KELAS (REFERENSI)'!N1014,IF(B1014=2,'KELAS (REFERENSI)'!N1029,IF(B1014=3,'KELAS (REFERENSI)'!N1044,IF(B1014=4,'KELAS (REFERENSI)'!N1059,""))))</f>
        <v/>
      </c>
      <c r="O1014" s="38" t="str">
        <f>IF(B1014=1,'KELAS (REFERENSI)'!O1014,IF(B1014=2,'KELAS (REFERENSI)'!O1029,IF(B1014=3,'KELAS (REFERENSI)'!O1044,IF(B1014=4,'KELAS (REFERENSI)'!O1059,""))))</f>
        <v/>
      </c>
      <c r="P1014" s="38" t="str">
        <f>IF(B1014=1,'KELAS (REFERENSI)'!P1014,IF(B1014=2,'KELAS (REFERENSI)'!P1029,IF(B1014=3,'KELAS (REFERENSI)'!P1044,IF(B1014=4,'KELAS (REFERENSI)'!P1059,""))))</f>
        <v/>
      </c>
      <c r="Q1014" s="38" t="str">
        <f t="shared" si="4"/>
        <v>BPS Kota Jakarta Timur</v>
      </c>
      <c r="R1014" s="38" t="str">
        <f t="shared" si="56"/>
        <v/>
      </c>
      <c r="S1014" s="38" t="str">
        <f t="shared" ref="S1014:T1014" si="1022">S1013</f>
        <v>15 Juni sampai dengan 31 Agustus 2026</v>
      </c>
      <c r="T1014" s="38" t="str">
        <f t="shared" si="1022"/>
        <v>31 Agustus 2026</v>
      </c>
      <c r="U1014" s="46"/>
      <c r="V1014" s="46"/>
      <c r="W1014" s="42"/>
      <c r="X1014" s="42"/>
      <c r="Y1014" s="42"/>
      <c r="Z1014" s="42"/>
    </row>
    <row r="1015" ht="15.0" customHeight="1">
      <c r="A1015" s="36" t="s">
        <v>6077</v>
      </c>
      <c r="B1015" s="43"/>
      <c r="C1015" s="44"/>
      <c r="D1015" s="47"/>
      <c r="E1015" s="47"/>
      <c r="F1015" s="39" t="str">
        <f t="shared" si="2"/>
        <v>PETUGAS.1014/SPK/SE/PPL/3172/2026</v>
      </c>
      <c r="G1015" s="45"/>
      <c r="H1015" s="39" t="str">
        <f>VLOOKUP(G1015,'MITRA (REFERENSI)'!$A:$Z,16,FALSE)</f>
        <v>#N/A</v>
      </c>
      <c r="I1015" s="39" t="str">
        <f>VLOOKUP(G1015,'MITRA (REFERENSI)'!$A:$Z,25,FALSE)</f>
        <v>#N/A</v>
      </c>
      <c r="J1015" s="38" t="str">
        <f>VLOOKUP(G1015,'MITRA (REFERENSI)'!$A:$Z,26,FALSE)</f>
        <v>#N/A</v>
      </c>
      <c r="K1015" s="38" t="str">
        <f>VLOOKUP(G1015,'MITRA (REFERENSI)'!$A:$Z,15,FALSE)</f>
        <v>#N/A</v>
      </c>
      <c r="L1015" s="38" t="str">
        <f>VLOOKUP(G1015,'MITRA (REFERENSI)'!$A:$Z,15,FALSE)</f>
        <v>#N/A</v>
      </c>
      <c r="M1015" s="38" t="str">
        <f>IF(B1015=1,'KELAS (REFERENSI)'!M1015,IF(B1015=2,'KELAS (REFERENSI)'!M1030,IF(B1015=3,'KELAS (REFERENSI)'!M1045,IF(B1015=4,'KELAS (REFERENSI)'!M1060,""))))</f>
        <v/>
      </c>
      <c r="N1015" s="38" t="str">
        <f>IF(B1015=1,'KELAS (REFERENSI)'!N1015,IF(B1015=2,'KELAS (REFERENSI)'!N1030,IF(B1015=3,'KELAS (REFERENSI)'!N1045,IF(B1015=4,'KELAS (REFERENSI)'!N1060,""))))</f>
        <v/>
      </c>
      <c r="O1015" s="38" t="str">
        <f>IF(B1015=1,'KELAS (REFERENSI)'!O1015,IF(B1015=2,'KELAS (REFERENSI)'!O1030,IF(B1015=3,'KELAS (REFERENSI)'!O1045,IF(B1015=4,'KELAS (REFERENSI)'!O1060,""))))</f>
        <v/>
      </c>
      <c r="P1015" s="38" t="str">
        <f>IF(B1015=1,'KELAS (REFERENSI)'!P1015,IF(B1015=2,'KELAS (REFERENSI)'!P1030,IF(B1015=3,'KELAS (REFERENSI)'!P1045,IF(B1015=4,'KELAS (REFERENSI)'!P1060,""))))</f>
        <v/>
      </c>
      <c r="Q1015" s="38" t="str">
        <f t="shared" si="4"/>
        <v>BPS Kota Jakarta Timur</v>
      </c>
      <c r="R1015" s="38" t="str">
        <f t="shared" si="56"/>
        <v/>
      </c>
      <c r="S1015" s="38" t="str">
        <f t="shared" ref="S1015:T1015" si="1023">S1014</f>
        <v>15 Juni sampai dengan 31 Agustus 2026</v>
      </c>
      <c r="T1015" s="38" t="str">
        <f t="shared" si="1023"/>
        <v>31 Agustus 2026</v>
      </c>
      <c r="U1015" s="46"/>
      <c r="V1015" s="46"/>
      <c r="W1015" s="42"/>
      <c r="X1015" s="42"/>
      <c r="Y1015" s="42"/>
      <c r="Z1015" s="42"/>
    </row>
    <row r="1016" ht="15.0" customHeight="1">
      <c r="A1016" s="36" t="s">
        <v>6078</v>
      </c>
      <c r="B1016" s="43"/>
      <c r="C1016" s="44"/>
      <c r="D1016" s="47"/>
      <c r="E1016" s="47"/>
      <c r="F1016" s="39" t="str">
        <f t="shared" si="2"/>
        <v>PETUGAS.1015/SPK/SE/PPL/3172/2026</v>
      </c>
      <c r="G1016" s="45"/>
      <c r="H1016" s="39" t="str">
        <f>VLOOKUP(G1016,'MITRA (REFERENSI)'!$A:$Z,16,FALSE)</f>
        <v>#N/A</v>
      </c>
      <c r="I1016" s="39" t="str">
        <f>VLOOKUP(G1016,'MITRA (REFERENSI)'!$A:$Z,25,FALSE)</f>
        <v>#N/A</v>
      </c>
      <c r="J1016" s="38" t="str">
        <f>VLOOKUP(G1016,'MITRA (REFERENSI)'!$A:$Z,26,FALSE)</f>
        <v>#N/A</v>
      </c>
      <c r="K1016" s="38" t="str">
        <f>VLOOKUP(G1016,'MITRA (REFERENSI)'!$A:$Z,15,FALSE)</f>
        <v>#N/A</v>
      </c>
      <c r="L1016" s="38" t="str">
        <f>VLOOKUP(G1016,'MITRA (REFERENSI)'!$A:$Z,15,FALSE)</f>
        <v>#N/A</v>
      </c>
      <c r="M1016" s="38" t="str">
        <f>IF(B1016=1,'KELAS (REFERENSI)'!M1016,IF(B1016=2,'KELAS (REFERENSI)'!M1031,IF(B1016=3,'KELAS (REFERENSI)'!M1046,IF(B1016=4,'KELAS (REFERENSI)'!M1061,""))))</f>
        <v/>
      </c>
      <c r="N1016" s="38" t="str">
        <f>IF(B1016=1,'KELAS (REFERENSI)'!N1016,IF(B1016=2,'KELAS (REFERENSI)'!N1031,IF(B1016=3,'KELAS (REFERENSI)'!N1046,IF(B1016=4,'KELAS (REFERENSI)'!N1061,""))))</f>
        <v/>
      </c>
      <c r="O1016" s="38" t="str">
        <f>IF(B1016=1,'KELAS (REFERENSI)'!O1016,IF(B1016=2,'KELAS (REFERENSI)'!O1031,IF(B1016=3,'KELAS (REFERENSI)'!O1046,IF(B1016=4,'KELAS (REFERENSI)'!O1061,""))))</f>
        <v/>
      </c>
      <c r="P1016" s="38" t="str">
        <f>IF(B1016=1,'KELAS (REFERENSI)'!P1016,IF(B1016=2,'KELAS (REFERENSI)'!P1031,IF(B1016=3,'KELAS (REFERENSI)'!P1046,IF(B1016=4,'KELAS (REFERENSI)'!P1061,""))))</f>
        <v/>
      </c>
      <c r="Q1016" s="38" t="str">
        <f t="shared" si="4"/>
        <v>BPS Kota Jakarta Timur</v>
      </c>
      <c r="R1016" s="38" t="str">
        <f t="shared" si="56"/>
        <v/>
      </c>
      <c r="S1016" s="38" t="str">
        <f t="shared" ref="S1016:T1016" si="1024">S1015</f>
        <v>15 Juni sampai dengan 31 Agustus 2026</v>
      </c>
      <c r="T1016" s="38" t="str">
        <f t="shared" si="1024"/>
        <v>31 Agustus 2026</v>
      </c>
      <c r="U1016" s="46"/>
      <c r="V1016" s="46"/>
      <c r="W1016" s="42"/>
      <c r="X1016" s="42"/>
      <c r="Y1016" s="42"/>
      <c r="Z1016" s="42"/>
    </row>
    <row r="1017" ht="15.0" customHeight="1">
      <c r="A1017" s="36" t="s">
        <v>6079</v>
      </c>
      <c r="B1017" s="43"/>
      <c r="C1017" s="44"/>
      <c r="D1017" s="47"/>
      <c r="E1017" s="47"/>
      <c r="F1017" s="39" t="str">
        <f t="shared" si="2"/>
        <v>PETUGAS.1016/SPK/SE/PPL/3172/2026</v>
      </c>
      <c r="G1017" s="45"/>
      <c r="H1017" s="39" t="str">
        <f>VLOOKUP(G1017,'MITRA (REFERENSI)'!$A:$Z,16,FALSE)</f>
        <v>#N/A</v>
      </c>
      <c r="I1017" s="39" t="str">
        <f>VLOOKUP(G1017,'MITRA (REFERENSI)'!$A:$Z,25,FALSE)</f>
        <v>#N/A</v>
      </c>
      <c r="J1017" s="38" t="str">
        <f>VLOOKUP(G1017,'MITRA (REFERENSI)'!$A:$Z,26,FALSE)</f>
        <v>#N/A</v>
      </c>
      <c r="K1017" s="38" t="str">
        <f>VLOOKUP(G1017,'MITRA (REFERENSI)'!$A:$Z,15,FALSE)</f>
        <v>#N/A</v>
      </c>
      <c r="L1017" s="38" t="str">
        <f>VLOOKUP(G1017,'MITRA (REFERENSI)'!$A:$Z,15,FALSE)</f>
        <v>#N/A</v>
      </c>
      <c r="M1017" s="38" t="str">
        <f>IF(B1017=1,'KELAS (REFERENSI)'!M1017,IF(B1017=2,'KELAS (REFERENSI)'!M1032,IF(B1017=3,'KELAS (REFERENSI)'!M1047,IF(B1017=4,'KELAS (REFERENSI)'!M1062,""))))</f>
        <v/>
      </c>
      <c r="N1017" s="38" t="str">
        <f>IF(B1017=1,'KELAS (REFERENSI)'!N1017,IF(B1017=2,'KELAS (REFERENSI)'!N1032,IF(B1017=3,'KELAS (REFERENSI)'!N1047,IF(B1017=4,'KELAS (REFERENSI)'!N1062,""))))</f>
        <v/>
      </c>
      <c r="O1017" s="38" t="str">
        <f>IF(B1017=1,'KELAS (REFERENSI)'!O1017,IF(B1017=2,'KELAS (REFERENSI)'!O1032,IF(B1017=3,'KELAS (REFERENSI)'!O1047,IF(B1017=4,'KELAS (REFERENSI)'!O1062,""))))</f>
        <v/>
      </c>
      <c r="P1017" s="38" t="str">
        <f>IF(B1017=1,'KELAS (REFERENSI)'!P1017,IF(B1017=2,'KELAS (REFERENSI)'!P1032,IF(B1017=3,'KELAS (REFERENSI)'!P1047,IF(B1017=4,'KELAS (REFERENSI)'!P1062,""))))</f>
        <v/>
      </c>
      <c r="Q1017" s="38" t="str">
        <f t="shared" si="4"/>
        <v>BPS Kota Jakarta Timur</v>
      </c>
      <c r="R1017" s="38" t="str">
        <f t="shared" si="56"/>
        <v/>
      </c>
      <c r="S1017" s="38" t="str">
        <f t="shared" ref="S1017:T1017" si="1025">S1016</f>
        <v>15 Juni sampai dengan 31 Agustus 2026</v>
      </c>
      <c r="T1017" s="38" t="str">
        <f t="shared" si="1025"/>
        <v>31 Agustus 2026</v>
      </c>
      <c r="U1017" s="46"/>
      <c r="V1017" s="46"/>
      <c r="W1017" s="42"/>
      <c r="X1017" s="42"/>
      <c r="Y1017" s="42"/>
      <c r="Z1017" s="42"/>
    </row>
    <row r="1018" ht="15.0" customHeight="1">
      <c r="A1018" s="36" t="s">
        <v>6080</v>
      </c>
      <c r="B1018" s="43"/>
      <c r="C1018" s="44"/>
      <c r="D1018" s="47"/>
      <c r="E1018" s="47"/>
      <c r="F1018" s="39" t="str">
        <f t="shared" si="2"/>
        <v>PETUGAS.1017/SPK/SE/PPL/3172/2026</v>
      </c>
      <c r="G1018" s="45"/>
      <c r="H1018" s="39" t="str">
        <f>VLOOKUP(G1018,'MITRA (REFERENSI)'!$A:$Z,16,FALSE)</f>
        <v>#N/A</v>
      </c>
      <c r="I1018" s="39" t="str">
        <f>VLOOKUP(G1018,'MITRA (REFERENSI)'!$A:$Z,25,FALSE)</f>
        <v>#N/A</v>
      </c>
      <c r="J1018" s="38" t="str">
        <f>VLOOKUP(G1018,'MITRA (REFERENSI)'!$A:$Z,26,FALSE)</f>
        <v>#N/A</v>
      </c>
      <c r="K1018" s="38" t="str">
        <f>VLOOKUP(G1018,'MITRA (REFERENSI)'!$A:$Z,15,FALSE)</f>
        <v>#N/A</v>
      </c>
      <c r="L1018" s="38" t="str">
        <f>VLOOKUP(G1018,'MITRA (REFERENSI)'!$A:$Z,15,FALSE)</f>
        <v>#N/A</v>
      </c>
      <c r="M1018" s="38" t="str">
        <f>IF(B1018=1,'KELAS (REFERENSI)'!M1018,IF(B1018=2,'KELAS (REFERENSI)'!M1033,IF(B1018=3,'KELAS (REFERENSI)'!M1048,IF(B1018=4,'KELAS (REFERENSI)'!M1063,""))))</f>
        <v/>
      </c>
      <c r="N1018" s="38" t="str">
        <f>IF(B1018=1,'KELAS (REFERENSI)'!N1018,IF(B1018=2,'KELAS (REFERENSI)'!N1033,IF(B1018=3,'KELAS (REFERENSI)'!N1048,IF(B1018=4,'KELAS (REFERENSI)'!N1063,""))))</f>
        <v/>
      </c>
      <c r="O1018" s="38" t="str">
        <f>IF(B1018=1,'KELAS (REFERENSI)'!O1018,IF(B1018=2,'KELAS (REFERENSI)'!O1033,IF(B1018=3,'KELAS (REFERENSI)'!O1048,IF(B1018=4,'KELAS (REFERENSI)'!O1063,""))))</f>
        <v/>
      </c>
      <c r="P1018" s="38" t="str">
        <f>IF(B1018=1,'KELAS (REFERENSI)'!P1018,IF(B1018=2,'KELAS (REFERENSI)'!P1033,IF(B1018=3,'KELAS (REFERENSI)'!P1048,IF(B1018=4,'KELAS (REFERENSI)'!P1063,""))))</f>
        <v/>
      </c>
      <c r="Q1018" s="38" t="str">
        <f t="shared" si="4"/>
        <v>BPS Kota Jakarta Timur</v>
      </c>
      <c r="R1018" s="38" t="str">
        <f t="shared" si="56"/>
        <v/>
      </c>
      <c r="S1018" s="38" t="str">
        <f t="shared" ref="S1018:T1018" si="1026">S1017</f>
        <v>15 Juni sampai dengan 31 Agustus 2026</v>
      </c>
      <c r="T1018" s="38" t="str">
        <f t="shared" si="1026"/>
        <v>31 Agustus 2026</v>
      </c>
      <c r="U1018" s="46"/>
      <c r="V1018" s="46"/>
      <c r="W1018" s="42"/>
      <c r="X1018" s="42"/>
      <c r="Y1018" s="42"/>
      <c r="Z1018" s="42"/>
    </row>
    <row r="1019" ht="15.0" customHeight="1">
      <c r="A1019" s="36" t="s">
        <v>6081</v>
      </c>
      <c r="B1019" s="43"/>
      <c r="C1019" s="44"/>
      <c r="D1019" s="47"/>
      <c r="E1019" s="47"/>
      <c r="F1019" s="39" t="str">
        <f t="shared" si="2"/>
        <v>PETUGAS.1018/SPK/SE/PPL/3172/2026</v>
      </c>
      <c r="G1019" s="45"/>
      <c r="H1019" s="39" t="str">
        <f>VLOOKUP(G1019,'MITRA (REFERENSI)'!$A:$Z,16,FALSE)</f>
        <v>#N/A</v>
      </c>
      <c r="I1019" s="39" t="str">
        <f>VLOOKUP(G1019,'MITRA (REFERENSI)'!$A:$Z,25,FALSE)</f>
        <v>#N/A</v>
      </c>
      <c r="J1019" s="38" t="str">
        <f>VLOOKUP(G1019,'MITRA (REFERENSI)'!$A:$Z,26,FALSE)</f>
        <v>#N/A</v>
      </c>
      <c r="K1019" s="38" t="str">
        <f>VLOOKUP(G1019,'MITRA (REFERENSI)'!$A:$Z,15,FALSE)</f>
        <v>#N/A</v>
      </c>
      <c r="L1019" s="38" t="str">
        <f>VLOOKUP(G1019,'MITRA (REFERENSI)'!$A:$Z,15,FALSE)</f>
        <v>#N/A</v>
      </c>
      <c r="M1019" s="38" t="str">
        <f>IF(B1019=1,'KELAS (REFERENSI)'!M1019,IF(B1019=2,'KELAS (REFERENSI)'!M1034,IF(B1019=3,'KELAS (REFERENSI)'!M1049,IF(B1019=4,'KELAS (REFERENSI)'!M1064,""))))</f>
        <v/>
      </c>
      <c r="N1019" s="38" t="str">
        <f>IF(B1019=1,'KELAS (REFERENSI)'!N1019,IF(B1019=2,'KELAS (REFERENSI)'!N1034,IF(B1019=3,'KELAS (REFERENSI)'!N1049,IF(B1019=4,'KELAS (REFERENSI)'!N1064,""))))</f>
        <v/>
      </c>
      <c r="O1019" s="38" t="str">
        <f>IF(B1019=1,'KELAS (REFERENSI)'!O1019,IF(B1019=2,'KELAS (REFERENSI)'!O1034,IF(B1019=3,'KELAS (REFERENSI)'!O1049,IF(B1019=4,'KELAS (REFERENSI)'!O1064,""))))</f>
        <v/>
      </c>
      <c r="P1019" s="38" t="str">
        <f>IF(B1019=1,'KELAS (REFERENSI)'!P1019,IF(B1019=2,'KELAS (REFERENSI)'!P1034,IF(B1019=3,'KELAS (REFERENSI)'!P1049,IF(B1019=4,'KELAS (REFERENSI)'!P1064,""))))</f>
        <v/>
      </c>
      <c r="Q1019" s="38" t="str">
        <f t="shared" si="4"/>
        <v>BPS Kota Jakarta Timur</v>
      </c>
      <c r="R1019" s="38" t="str">
        <f t="shared" si="56"/>
        <v/>
      </c>
      <c r="S1019" s="38" t="str">
        <f t="shared" ref="S1019:T1019" si="1027">S1018</f>
        <v>15 Juni sampai dengan 31 Agustus 2026</v>
      </c>
      <c r="T1019" s="38" t="str">
        <f t="shared" si="1027"/>
        <v>31 Agustus 2026</v>
      </c>
      <c r="U1019" s="46"/>
      <c r="V1019" s="46"/>
      <c r="W1019" s="42"/>
      <c r="X1019" s="42"/>
      <c r="Y1019" s="42"/>
      <c r="Z1019" s="42"/>
    </row>
    <row r="1020" ht="15.0" customHeight="1">
      <c r="A1020" s="36" t="s">
        <v>6082</v>
      </c>
      <c r="B1020" s="43"/>
      <c r="C1020" s="44"/>
      <c r="D1020" s="47"/>
      <c r="E1020" s="47"/>
      <c r="F1020" s="39" t="str">
        <f t="shared" si="2"/>
        <v>PETUGAS.1019/SPK/SE/PPL/3172/2026</v>
      </c>
      <c r="G1020" s="45"/>
      <c r="H1020" s="39" t="str">
        <f>VLOOKUP(G1020,'MITRA (REFERENSI)'!$A:$Z,16,FALSE)</f>
        <v>#N/A</v>
      </c>
      <c r="I1020" s="39" t="str">
        <f>VLOOKUP(G1020,'MITRA (REFERENSI)'!$A:$Z,25,FALSE)</f>
        <v>#N/A</v>
      </c>
      <c r="J1020" s="38" t="str">
        <f>VLOOKUP(G1020,'MITRA (REFERENSI)'!$A:$Z,26,FALSE)</f>
        <v>#N/A</v>
      </c>
      <c r="K1020" s="38" t="str">
        <f>VLOOKUP(G1020,'MITRA (REFERENSI)'!$A:$Z,15,FALSE)</f>
        <v>#N/A</v>
      </c>
      <c r="L1020" s="38" t="str">
        <f>VLOOKUP(G1020,'MITRA (REFERENSI)'!$A:$Z,15,FALSE)</f>
        <v>#N/A</v>
      </c>
      <c r="M1020" s="38" t="str">
        <f>IF(B1020=1,'KELAS (REFERENSI)'!M1020,IF(B1020=2,'KELAS (REFERENSI)'!M1035,IF(B1020=3,'KELAS (REFERENSI)'!M1050,IF(B1020=4,'KELAS (REFERENSI)'!M1065,""))))</f>
        <v/>
      </c>
      <c r="N1020" s="38" t="str">
        <f>IF(B1020=1,'KELAS (REFERENSI)'!N1020,IF(B1020=2,'KELAS (REFERENSI)'!N1035,IF(B1020=3,'KELAS (REFERENSI)'!N1050,IF(B1020=4,'KELAS (REFERENSI)'!N1065,""))))</f>
        <v/>
      </c>
      <c r="O1020" s="38" t="str">
        <f>IF(B1020=1,'KELAS (REFERENSI)'!O1020,IF(B1020=2,'KELAS (REFERENSI)'!O1035,IF(B1020=3,'KELAS (REFERENSI)'!O1050,IF(B1020=4,'KELAS (REFERENSI)'!O1065,""))))</f>
        <v/>
      </c>
      <c r="P1020" s="38" t="str">
        <f>IF(B1020=1,'KELAS (REFERENSI)'!P1020,IF(B1020=2,'KELAS (REFERENSI)'!P1035,IF(B1020=3,'KELAS (REFERENSI)'!P1050,IF(B1020=4,'KELAS (REFERENSI)'!P1065,""))))</f>
        <v/>
      </c>
      <c r="Q1020" s="38" t="str">
        <f t="shared" si="4"/>
        <v>BPS Kota Jakarta Timur</v>
      </c>
      <c r="R1020" s="38" t="str">
        <f t="shared" si="56"/>
        <v/>
      </c>
      <c r="S1020" s="38" t="str">
        <f t="shared" ref="S1020:T1020" si="1028">S1019</f>
        <v>15 Juni sampai dengan 31 Agustus 2026</v>
      </c>
      <c r="T1020" s="38" t="str">
        <f t="shared" si="1028"/>
        <v>31 Agustus 2026</v>
      </c>
      <c r="U1020" s="46"/>
      <c r="V1020" s="46"/>
      <c r="W1020" s="42"/>
      <c r="X1020" s="42"/>
      <c r="Y1020" s="42"/>
      <c r="Z1020" s="42"/>
    </row>
    <row r="1021" ht="15.0" customHeight="1">
      <c r="A1021" s="36" t="s">
        <v>6083</v>
      </c>
      <c r="B1021" s="43"/>
      <c r="C1021" s="44"/>
      <c r="D1021" s="47"/>
      <c r="E1021" s="47"/>
      <c r="F1021" s="39" t="str">
        <f t="shared" si="2"/>
        <v>PETUGAS.1020/SPK/SE/PPL/3172/2026</v>
      </c>
      <c r="G1021" s="45"/>
      <c r="H1021" s="39" t="str">
        <f>VLOOKUP(G1021,'MITRA (REFERENSI)'!$A:$Z,16,FALSE)</f>
        <v>#N/A</v>
      </c>
      <c r="I1021" s="39" t="str">
        <f>VLOOKUP(G1021,'MITRA (REFERENSI)'!$A:$Z,25,FALSE)</f>
        <v>#N/A</v>
      </c>
      <c r="J1021" s="38" t="str">
        <f>VLOOKUP(G1021,'MITRA (REFERENSI)'!$A:$Z,26,FALSE)</f>
        <v>#N/A</v>
      </c>
      <c r="K1021" s="38" t="str">
        <f>VLOOKUP(G1021,'MITRA (REFERENSI)'!$A:$Z,15,FALSE)</f>
        <v>#N/A</v>
      </c>
      <c r="L1021" s="38" t="str">
        <f>VLOOKUP(G1021,'MITRA (REFERENSI)'!$A:$Z,15,FALSE)</f>
        <v>#N/A</v>
      </c>
      <c r="M1021" s="38" t="str">
        <f>IF(B1021=1,'KELAS (REFERENSI)'!M1021,IF(B1021=2,'KELAS (REFERENSI)'!M1036,IF(B1021=3,'KELAS (REFERENSI)'!M1051,IF(B1021=4,'KELAS (REFERENSI)'!M1066,""))))</f>
        <v/>
      </c>
      <c r="N1021" s="38" t="str">
        <f>IF(B1021=1,'KELAS (REFERENSI)'!N1021,IF(B1021=2,'KELAS (REFERENSI)'!N1036,IF(B1021=3,'KELAS (REFERENSI)'!N1051,IF(B1021=4,'KELAS (REFERENSI)'!N1066,""))))</f>
        <v/>
      </c>
      <c r="O1021" s="38" t="str">
        <f>IF(B1021=1,'KELAS (REFERENSI)'!O1021,IF(B1021=2,'KELAS (REFERENSI)'!O1036,IF(B1021=3,'KELAS (REFERENSI)'!O1051,IF(B1021=4,'KELAS (REFERENSI)'!O1066,""))))</f>
        <v/>
      </c>
      <c r="P1021" s="38" t="str">
        <f>IF(B1021=1,'KELAS (REFERENSI)'!P1021,IF(B1021=2,'KELAS (REFERENSI)'!P1036,IF(B1021=3,'KELAS (REFERENSI)'!P1051,IF(B1021=4,'KELAS (REFERENSI)'!P1066,""))))</f>
        <v/>
      </c>
      <c r="Q1021" s="38" t="str">
        <f t="shared" si="4"/>
        <v>BPS Kota Jakarta Timur</v>
      </c>
      <c r="R1021" s="38" t="str">
        <f t="shared" si="56"/>
        <v/>
      </c>
      <c r="S1021" s="38" t="str">
        <f t="shared" ref="S1021:T1021" si="1029">S1020</f>
        <v>15 Juni sampai dengan 31 Agustus 2026</v>
      </c>
      <c r="T1021" s="38" t="str">
        <f t="shared" si="1029"/>
        <v>31 Agustus 2026</v>
      </c>
      <c r="U1021" s="46"/>
      <c r="V1021" s="46"/>
      <c r="W1021" s="42"/>
      <c r="X1021" s="42"/>
      <c r="Y1021" s="42"/>
      <c r="Z1021" s="42"/>
    </row>
    <row r="1022" ht="15.0" customHeight="1">
      <c r="A1022" s="36" t="s">
        <v>6084</v>
      </c>
      <c r="B1022" s="43"/>
      <c r="C1022" s="44"/>
      <c r="D1022" s="47"/>
      <c r="E1022" s="47"/>
      <c r="F1022" s="39" t="str">
        <f t="shared" si="2"/>
        <v>PETUGAS.1021/SPK/SE/PPL/3172/2026</v>
      </c>
      <c r="G1022" s="45"/>
      <c r="H1022" s="39" t="str">
        <f>VLOOKUP(G1022,'MITRA (REFERENSI)'!$A:$Z,16,FALSE)</f>
        <v>#N/A</v>
      </c>
      <c r="I1022" s="39" t="str">
        <f>VLOOKUP(G1022,'MITRA (REFERENSI)'!$A:$Z,25,FALSE)</f>
        <v>#N/A</v>
      </c>
      <c r="J1022" s="38" t="str">
        <f>VLOOKUP(G1022,'MITRA (REFERENSI)'!$A:$Z,26,FALSE)</f>
        <v>#N/A</v>
      </c>
      <c r="K1022" s="38" t="str">
        <f>VLOOKUP(G1022,'MITRA (REFERENSI)'!$A:$Z,15,FALSE)</f>
        <v>#N/A</v>
      </c>
      <c r="L1022" s="38" t="str">
        <f>VLOOKUP(G1022,'MITRA (REFERENSI)'!$A:$Z,15,FALSE)</f>
        <v>#N/A</v>
      </c>
      <c r="M1022" s="38" t="str">
        <f>IF(B1022=1,'KELAS (REFERENSI)'!M1022,IF(B1022=2,'KELAS (REFERENSI)'!M1037,IF(B1022=3,'KELAS (REFERENSI)'!M1052,IF(B1022=4,'KELAS (REFERENSI)'!M1067,""))))</f>
        <v/>
      </c>
      <c r="N1022" s="38" t="str">
        <f>IF(B1022=1,'KELAS (REFERENSI)'!N1022,IF(B1022=2,'KELAS (REFERENSI)'!N1037,IF(B1022=3,'KELAS (REFERENSI)'!N1052,IF(B1022=4,'KELAS (REFERENSI)'!N1067,""))))</f>
        <v/>
      </c>
      <c r="O1022" s="38" t="str">
        <f>IF(B1022=1,'KELAS (REFERENSI)'!O1022,IF(B1022=2,'KELAS (REFERENSI)'!O1037,IF(B1022=3,'KELAS (REFERENSI)'!O1052,IF(B1022=4,'KELAS (REFERENSI)'!O1067,""))))</f>
        <v/>
      </c>
      <c r="P1022" s="38" t="str">
        <f>IF(B1022=1,'KELAS (REFERENSI)'!P1022,IF(B1022=2,'KELAS (REFERENSI)'!P1037,IF(B1022=3,'KELAS (REFERENSI)'!P1052,IF(B1022=4,'KELAS (REFERENSI)'!P1067,""))))</f>
        <v/>
      </c>
      <c r="Q1022" s="38" t="str">
        <f t="shared" si="4"/>
        <v>BPS Kota Jakarta Timur</v>
      </c>
      <c r="R1022" s="38" t="str">
        <f t="shared" si="56"/>
        <v/>
      </c>
      <c r="S1022" s="38" t="str">
        <f t="shared" ref="S1022:T1022" si="1030">S1021</f>
        <v>15 Juni sampai dengan 31 Agustus 2026</v>
      </c>
      <c r="T1022" s="38" t="str">
        <f t="shared" si="1030"/>
        <v>31 Agustus 2026</v>
      </c>
      <c r="U1022" s="46"/>
      <c r="V1022" s="46"/>
      <c r="W1022" s="42"/>
      <c r="X1022" s="42"/>
      <c r="Y1022" s="42"/>
      <c r="Z1022" s="42"/>
    </row>
    <row r="1023" ht="15.0" customHeight="1">
      <c r="A1023" s="36" t="s">
        <v>6085</v>
      </c>
      <c r="B1023" s="43"/>
      <c r="C1023" s="44"/>
      <c r="D1023" s="47"/>
      <c r="E1023" s="47"/>
      <c r="F1023" s="39" t="str">
        <f t="shared" si="2"/>
        <v>PETUGAS.1022/SPK/SE/PPL/3172/2026</v>
      </c>
      <c r="G1023" s="45"/>
      <c r="H1023" s="39" t="str">
        <f>VLOOKUP(G1023,'MITRA (REFERENSI)'!$A:$Z,16,FALSE)</f>
        <v>#N/A</v>
      </c>
      <c r="I1023" s="39" t="str">
        <f>VLOOKUP(G1023,'MITRA (REFERENSI)'!$A:$Z,25,FALSE)</f>
        <v>#N/A</v>
      </c>
      <c r="J1023" s="38" t="str">
        <f>VLOOKUP(G1023,'MITRA (REFERENSI)'!$A:$Z,26,FALSE)</f>
        <v>#N/A</v>
      </c>
      <c r="K1023" s="38" t="str">
        <f>VLOOKUP(G1023,'MITRA (REFERENSI)'!$A:$Z,15,FALSE)</f>
        <v>#N/A</v>
      </c>
      <c r="L1023" s="38" t="str">
        <f>VLOOKUP(G1023,'MITRA (REFERENSI)'!$A:$Z,15,FALSE)</f>
        <v>#N/A</v>
      </c>
      <c r="M1023" s="38" t="str">
        <f>IF(B1023=1,'KELAS (REFERENSI)'!M1023,IF(B1023=2,'KELAS (REFERENSI)'!M1038,IF(B1023=3,'KELAS (REFERENSI)'!M1053,IF(B1023=4,'KELAS (REFERENSI)'!M1068,""))))</f>
        <v/>
      </c>
      <c r="N1023" s="38" t="str">
        <f>IF(B1023=1,'KELAS (REFERENSI)'!N1023,IF(B1023=2,'KELAS (REFERENSI)'!N1038,IF(B1023=3,'KELAS (REFERENSI)'!N1053,IF(B1023=4,'KELAS (REFERENSI)'!N1068,""))))</f>
        <v/>
      </c>
      <c r="O1023" s="38" t="str">
        <f>IF(B1023=1,'KELAS (REFERENSI)'!O1023,IF(B1023=2,'KELAS (REFERENSI)'!O1038,IF(B1023=3,'KELAS (REFERENSI)'!O1053,IF(B1023=4,'KELAS (REFERENSI)'!O1068,""))))</f>
        <v/>
      </c>
      <c r="P1023" s="38" t="str">
        <f>IF(B1023=1,'KELAS (REFERENSI)'!P1023,IF(B1023=2,'KELAS (REFERENSI)'!P1038,IF(B1023=3,'KELAS (REFERENSI)'!P1053,IF(B1023=4,'KELAS (REFERENSI)'!P1068,""))))</f>
        <v/>
      </c>
      <c r="Q1023" s="38" t="str">
        <f t="shared" si="4"/>
        <v>BPS Kota Jakarta Timur</v>
      </c>
      <c r="R1023" s="38" t="str">
        <f t="shared" si="56"/>
        <v/>
      </c>
      <c r="S1023" s="38" t="str">
        <f t="shared" ref="S1023:T1023" si="1031">S1022</f>
        <v>15 Juni sampai dengan 31 Agustus 2026</v>
      </c>
      <c r="T1023" s="38" t="str">
        <f t="shared" si="1031"/>
        <v>31 Agustus 2026</v>
      </c>
      <c r="U1023" s="46"/>
      <c r="V1023" s="46"/>
      <c r="W1023" s="42"/>
      <c r="X1023" s="42"/>
      <c r="Y1023" s="42"/>
      <c r="Z1023" s="42"/>
    </row>
    <row r="1024" ht="15.0" customHeight="1">
      <c r="A1024" s="36" t="s">
        <v>6086</v>
      </c>
      <c r="B1024" s="43"/>
      <c r="C1024" s="44"/>
      <c r="D1024" s="47"/>
      <c r="E1024" s="47"/>
      <c r="F1024" s="39" t="str">
        <f t="shared" si="2"/>
        <v>PETUGAS.1023/SPK/SE/PPL/3172/2026</v>
      </c>
      <c r="G1024" s="45"/>
      <c r="H1024" s="39" t="str">
        <f>VLOOKUP(G1024,'MITRA (REFERENSI)'!$A:$Z,16,FALSE)</f>
        <v>#N/A</v>
      </c>
      <c r="I1024" s="39" t="str">
        <f>VLOOKUP(G1024,'MITRA (REFERENSI)'!$A:$Z,25,FALSE)</f>
        <v>#N/A</v>
      </c>
      <c r="J1024" s="38" t="str">
        <f>VLOOKUP(G1024,'MITRA (REFERENSI)'!$A:$Z,26,FALSE)</f>
        <v>#N/A</v>
      </c>
      <c r="K1024" s="38" t="str">
        <f>VLOOKUP(G1024,'MITRA (REFERENSI)'!$A:$Z,15,FALSE)</f>
        <v>#N/A</v>
      </c>
      <c r="L1024" s="38" t="str">
        <f>VLOOKUP(G1024,'MITRA (REFERENSI)'!$A:$Z,15,FALSE)</f>
        <v>#N/A</v>
      </c>
      <c r="M1024" s="38" t="str">
        <f>IF(B1024=1,'KELAS (REFERENSI)'!M1024,IF(B1024=2,'KELAS (REFERENSI)'!M1039,IF(B1024=3,'KELAS (REFERENSI)'!M1054,IF(B1024=4,'KELAS (REFERENSI)'!M1069,""))))</f>
        <v/>
      </c>
      <c r="N1024" s="38" t="str">
        <f>IF(B1024=1,'KELAS (REFERENSI)'!N1024,IF(B1024=2,'KELAS (REFERENSI)'!N1039,IF(B1024=3,'KELAS (REFERENSI)'!N1054,IF(B1024=4,'KELAS (REFERENSI)'!N1069,""))))</f>
        <v/>
      </c>
      <c r="O1024" s="38" t="str">
        <f>IF(B1024=1,'KELAS (REFERENSI)'!O1024,IF(B1024=2,'KELAS (REFERENSI)'!O1039,IF(B1024=3,'KELAS (REFERENSI)'!O1054,IF(B1024=4,'KELAS (REFERENSI)'!O1069,""))))</f>
        <v/>
      </c>
      <c r="P1024" s="38" t="str">
        <f>IF(B1024=1,'KELAS (REFERENSI)'!P1024,IF(B1024=2,'KELAS (REFERENSI)'!P1039,IF(B1024=3,'KELAS (REFERENSI)'!P1054,IF(B1024=4,'KELAS (REFERENSI)'!P1069,""))))</f>
        <v/>
      </c>
      <c r="Q1024" s="38" t="str">
        <f t="shared" si="4"/>
        <v>BPS Kota Jakarta Timur</v>
      </c>
      <c r="R1024" s="38" t="str">
        <f t="shared" si="56"/>
        <v/>
      </c>
      <c r="S1024" s="38" t="str">
        <f t="shared" ref="S1024:T1024" si="1032">S1023</f>
        <v>15 Juni sampai dengan 31 Agustus 2026</v>
      </c>
      <c r="T1024" s="38" t="str">
        <f t="shared" si="1032"/>
        <v>31 Agustus 2026</v>
      </c>
      <c r="U1024" s="46"/>
      <c r="V1024" s="46"/>
      <c r="W1024" s="42"/>
      <c r="X1024" s="42"/>
      <c r="Y1024" s="42"/>
      <c r="Z1024" s="42"/>
    </row>
    <row r="1025" ht="15.0" customHeight="1">
      <c r="A1025" s="36" t="s">
        <v>6087</v>
      </c>
      <c r="B1025" s="43"/>
      <c r="C1025" s="44"/>
      <c r="D1025" s="47"/>
      <c r="E1025" s="47"/>
      <c r="F1025" s="39" t="str">
        <f t="shared" si="2"/>
        <v>PETUGAS.1024/SPK/SE/PPL/3172/2026</v>
      </c>
      <c r="G1025" s="45"/>
      <c r="H1025" s="39" t="str">
        <f>VLOOKUP(G1025,'MITRA (REFERENSI)'!$A:$Z,16,FALSE)</f>
        <v>#N/A</v>
      </c>
      <c r="I1025" s="39" t="str">
        <f>VLOOKUP(G1025,'MITRA (REFERENSI)'!$A:$Z,25,FALSE)</f>
        <v>#N/A</v>
      </c>
      <c r="J1025" s="38" t="str">
        <f>VLOOKUP(G1025,'MITRA (REFERENSI)'!$A:$Z,26,FALSE)</f>
        <v>#N/A</v>
      </c>
      <c r="K1025" s="38" t="str">
        <f>VLOOKUP(G1025,'MITRA (REFERENSI)'!$A:$Z,15,FALSE)</f>
        <v>#N/A</v>
      </c>
      <c r="L1025" s="38" t="str">
        <f>VLOOKUP(G1025,'MITRA (REFERENSI)'!$A:$Z,15,FALSE)</f>
        <v>#N/A</v>
      </c>
      <c r="M1025" s="38" t="str">
        <f>IF(B1025=1,'KELAS (REFERENSI)'!M1025,IF(B1025=2,'KELAS (REFERENSI)'!M1040,IF(B1025=3,'KELAS (REFERENSI)'!M1055,IF(B1025=4,'KELAS (REFERENSI)'!M1070,""))))</f>
        <v/>
      </c>
      <c r="N1025" s="38" t="str">
        <f>IF(B1025=1,'KELAS (REFERENSI)'!N1025,IF(B1025=2,'KELAS (REFERENSI)'!N1040,IF(B1025=3,'KELAS (REFERENSI)'!N1055,IF(B1025=4,'KELAS (REFERENSI)'!N1070,""))))</f>
        <v/>
      </c>
      <c r="O1025" s="38" t="str">
        <f>IF(B1025=1,'KELAS (REFERENSI)'!O1025,IF(B1025=2,'KELAS (REFERENSI)'!O1040,IF(B1025=3,'KELAS (REFERENSI)'!O1055,IF(B1025=4,'KELAS (REFERENSI)'!O1070,""))))</f>
        <v/>
      </c>
      <c r="P1025" s="38" t="str">
        <f>IF(B1025=1,'KELAS (REFERENSI)'!P1025,IF(B1025=2,'KELAS (REFERENSI)'!P1040,IF(B1025=3,'KELAS (REFERENSI)'!P1055,IF(B1025=4,'KELAS (REFERENSI)'!P1070,""))))</f>
        <v/>
      </c>
      <c r="Q1025" s="38" t="str">
        <f t="shared" si="4"/>
        <v>BPS Kota Jakarta Timur</v>
      </c>
      <c r="R1025" s="38" t="str">
        <f t="shared" si="56"/>
        <v/>
      </c>
      <c r="S1025" s="38" t="str">
        <f t="shared" ref="S1025:T1025" si="1033">S1024</f>
        <v>15 Juni sampai dengan 31 Agustus 2026</v>
      </c>
      <c r="T1025" s="38" t="str">
        <f t="shared" si="1033"/>
        <v>31 Agustus 2026</v>
      </c>
      <c r="U1025" s="46"/>
      <c r="V1025" s="46"/>
      <c r="W1025" s="42"/>
      <c r="X1025" s="42"/>
      <c r="Y1025" s="42"/>
      <c r="Z1025" s="42"/>
    </row>
    <row r="1026" ht="15.0" customHeight="1">
      <c r="A1026" s="36" t="s">
        <v>6088</v>
      </c>
      <c r="B1026" s="43"/>
      <c r="C1026" s="44"/>
      <c r="D1026" s="47"/>
      <c r="E1026" s="47"/>
      <c r="F1026" s="39" t="str">
        <f t="shared" si="2"/>
        <v>PETUGAS.1025/SPK/SE/PPL/3172/2026</v>
      </c>
      <c r="G1026" s="45"/>
      <c r="H1026" s="39" t="str">
        <f>VLOOKUP(G1026,'MITRA (REFERENSI)'!$A:$Z,16,FALSE)</f>
        <v>#N/A</v>
      </c>
      <c r="I1026" s="39" t="str">
        <f>VLOOKUP(G1026,'MITRA (REFERENSI)'!$A:$Z,25,FALSE)</f>
        <v>#N/A</v>
      </c>
      <c r="J1026" s="38" t="str">
        <f>VLOOKUP(G1026,'MITRA (REFERENSI)'!$A:$Z,26,FALSE)</f>
        <v>#N/A</v>
      </c>
      <c r="K1026" s="38" t="str">
        <f>VLOOKUP(G1026,'MITRA (REFERENSI)'!$A:$Z,15,FALSE)</f>
        <v>#N/A</v>
      </c>
      <c r="L1026" s="38" t="str">
        <f>VLOOKUP(G1026,'MITRA (REFERENSI)'!$A:$Z,15,FALSE)</f>
        <v>#N/A</v>
      </c>
      <c r="M1026" s="38" t="str">
        <f>IF(B1026=1,'KELAS (REFERENSI)'!M1026,IF(B1026=2,'KELAS (REFERENSI)'!M1041,IF(B1026=3,'KELAS (REFERENSI)'!M1056,IF(B1026=4,'KELAS (REFERENSI)'!M1071,""))))</f>
        <v/>
      </c>
      <c r="N1026" s="38" t="str">
        <f>IF(B1026=1,'KELAS (REFERENSI)'!N1026,IF(B1026=2,'KELAS (REFERENSI)'!N1041,IF(B1026=3,'KELAS (REFERENSI)'!N1056,IF(B1026=4,'KELAS (REFERENSI)'!N1071,""))))</f>
        <v/>
      </c>
      <c r="O1026" s="38" t="str">
        <f>IF(B1026=1,'KELAS (REFERENSI)'!O1026,IF(B1026=2,'KELAS (REFERENSI)'!O1041,IF(B1026=3,'KELAS (REFERENSI)'!O1056,IF(B1026=4,'KELAS (REFERENSI)'!O1071,""))))</f>
        <v/>
      </c>
      <c r="P1026" s="38" t="str">
        <f>IF(B1026=1,'KELAS (REFERENSI)'!P1026,IF(B1026=2,'KELAS (REFERENSI)'!P1041,IF(B1026=3,'KELAS (REFERENSI)'!P1056,IF(B1026=4,'KELAS (REFERENSI)'!P1071,""))))</f>
        <v/>
      </c>
      <c r="Q1026" s="38" t="str">
        <f t="shared" si="4"/>
        <v>BPS Kota Jakarta Timur</v>
      </c>
      <c r="R1026" s="38" t="str">
        <f t="shared" si="56"/>
        <v/>
      </c>
      <c r="S1026" s="38" t="str">
        <f t="shared" ref="S1026:T1026" si="1034">S1025</f>
        <v>15 Juni sampai dengan 31 Agustus 2026</v>
      </c>
      <c r="T1026" s="38" t="str">
        <f t="shared" si="1034"/>
        <v>31 Agustus 2026</v>
      </c>
      <c r="U1026" s="46"/>
      <c r="V1026" s="46"/>
      <c r="W1026" s="42"/>
      <c r="X1026" s="42"/>
      <c r="Y1026" s="42"/>
      <c r="Z1026" s="42"/>
    </row>
    <row r="1027" ht="15.0" customHeight="1">
      <c r="A1027" s="36" t="s">
        <v>6089</v>
      </c>
      <c r="B1027" s="43"/>
      <c r="C1027" s="44"/>
      <c r="D1027" s="47"/>
      <c r="E1027" s="47"/>
      <c r="F1027" s="39" t="str">
        <f t="shared" si="2"/>
        <v>PETUGAS.1026/SPK/SE/PPL/3172/2026</v>
      </c>
      <c r="G1027" s="45"/>
      <c r="H1027" s="39" t="str">
        <f>VLOOKUP(G1027,'MITRA (REFERENSI)'!$A:$Z,16,FALSE)</f>
        <v>#N/A</v>
      </c>
      <c r="I1027" s="39" t="str">
        <f>VLOOKUP(G1027,'MITRA (REFERENSI)'!$A:$Z,25,FALSE)</f>
        <v>#N/A</v>
      </c>
      <c r="J1027" s="38" t="str">
        <f>VLOOKUP(G1027,'MITRA (REFERENSI)'!$A:$Z,26,FALSE)</f>
        <v>#N/A</v>
      </c>
      <c r="K1027" s="38" t="str">
        <f>VLOOKUP(G1027,'MITRA (REFERENSI)'!$A:$Z,15,FALSE)</f>
        <v>#N/A</v>
      </c>
      <c r="L1027" s="38" t="str">
        <f>VLOOKUP(G1027,'MITRA (REFERENSI)'!$A:$Z,15,FALSE)</f>
        <v>#N/A</v>
      </c>
      <c r="M1027" s="38" t="str">
        <f>IF(B1027=1,'KELAS (REFERENSI)'!M1027,IF(B1027=2,'KELAS (REFERENSI)'!M1042,IF(B1027=3,'KELAS (REFERENSI)'!M1057,IF(B1027=4,'KELAS (REFERENSI)'!M1072,""))))</f>
        <v/>
      </c>
      <c r="N1027" s="38" t="str">
        <f>IF(B1027=1,'KELAS (REFERENSI)'!N1027,IF(B1027=2,'KELAS (REFERENSI)'!N1042,IF(B1027=3,'KELAS (REFERENSI)'!N1057,IF(B1027=4,'KELAS (REFERENSI)'!N1072,""))))</f>
        <v/>
      </c>
      <c r="O1027" s="38" t="str">
        <f>IF(B1027=1,'KELAS (REFERENSI)'!O1027,IF(B1027=2,'KELAS (REFERENSI)'!O1042,IF(B1027=3,'KELAS (REFERENSI)'!O1057,IF(B1027=4,'KELAS (REFERENSI)'!O1072,""))))</f>
        <v/>
      </c>
      <c r="P1027" s="38" t="str">
        <f>IF(B1027=1,'KELAS (REFERENSI)'!P1027,IF(B1027=2,'KELAS (REFERENSI)'!P1042,IF(B1027=3,'KELAS (REFERENSI)'!P1057,IF(B1027=4,'KELAS (REFERENSI)'!P1072,""))))</f>
        <v/>
      </c>
      <c r="Q1027" s="38" t="str">
        <f t="shared" si="4"/>
        <v>BPS Kota Jakarta Timur</v>
      </c>
      <c r="R1027" s="38" t="str">
        <f t="shared" si="56"/>
        <v/>
      </c>
      <c r="S1027" s="38" t="str">
        <f t="shared" ref="S1027:T1027" si="1035">S1026</f>
        <v>15 Juni sampai dengan 31 Agustus 2026</v>
      </c>
      <c r="T1027" s="38" t="str">
        <f t="shared" si="1035"/>
        <v>31 Agustus 2026</v>
      </c>
      <c r="U1027" s="46"/>
      <c r="V1027" s="46"/>
      <c r="W1027" s="42"/>
      <c r="X1027" s="42"/>
      <c r="Y1027" s="42"/>
      <c r="Z1027" s="42"/>
    </row>
    <row r="1028" ht="15.0" customHeight="1">
      <c r="A1028" s="36" t="s">
        <v>6090</v>
      </c>
      <c r="B1028" s="43"/>
      <c r="C1028" s="44"/>
      <c r="D1028" s="47"/>
      <c r="E1028" s="47"/>
      <c r="F1028" s="39" t="str">
        <f t="shared" si="2"/>
        <v>PETUGAS.1027/SPK/SE/PPL/3172/2026</v>
      </c>
      <c r="G1028" s="45"/>
      <c r="H1028" s="39" t="str">
        <f>VLOOKUP(G1028,'MITRA (REFERENSI)'!$A:$Z,16,FALSE)</f>
        <v>#N/A</v>
      </c>
      <c r="I1028" s="39" t="str">
        <f>VLOOKUP(G1028,'MITRA (REFERENSI)'!$A:$Z,25,FALSE)</f>
        <v>#N/A</v>
      </c>
      <c r="J1028" s="38" t="str">
        <f>VLOOKUP(G1028,'MITRA (REFERENSI)'!$A:$Z,26,FALSE)</f>
        <v>#N/A</v>
      </c>
      <c r="K1028" s="38" t="str">
        <f>VLOOKUP(G1028,'MITRA (REFERENSI)'!$A:$Z,15,FALSE)</f>
        <v>#N/A</v>
      </c>
      <c r="L1028" s="38" t="str">
        <f>VLOOKUP(G1028,'MITRA (REFERENSI)'!$A:$Z,15,FALSE)</f>
        <v>#N/A</v>
      </c>
      <c r="M1028" s="38" t="str">
        <f>IF(B1028=1,'KELAS (REFERENSI)'!M1028,IF(B1028=2,'KELAS (REFERENSI)'!M1043,IF(B1028=3,'KELAS (REFERENSI)'!M1058,IF(B1028=4,'KELAS (REFERENSI)'!M1073,""))))</f>
        <v/>
      </c>
      <c r="N1028" s="38" t="str">
        <f>IF(B1028=1,'KELAS (REFERENSI)'!N1028,IF(B1028=2,'KELAS (REFERENSI)'!N1043,IF(B1028=3,'KELAS (REFERENSI)'!N1058,IF(B1028=4,'KELAS (REFERENSI)'!N1073,""))))</f>
        <v/>
      </c>
      <c r="O1028" s="38" t="str">
        <f>IF(B1028=1,'KELAS (REFERENSI)'!O1028,IF(B1028=2,'KELAS (REFERENSI)'!O1043,IF(B1028=3,'KELAS (REFERENSI)'!O1058,IF(B1028=4,'KELAS (REFERENSI)'!O1073,""))))</f>
        <v/>
      </c>
      <c r="P1028" s="38" t="str">
        <f>IF(B1028=1,'KELAS (REFERENSI)'!P1028,IF(B1028=2,'KELAS (REFERENSI)'!P1043,IF(B1028=3,'KELAS (REFERENSI)'!P1058,IF(B1028=4,'KELAS (REFERENSI)'!P1073,""))))</f>
        <v/>
      </c>
      <c r="Q1028" s="38" t="str">
        <f t="shared" si="4"/>
        <v>BPS Kota Jakarta Timur</v>
      </c>
      <c r="R1028" s="38" t="str">
        <f t="shared" si="56"/>
        <v/>
      </c>
      <c r="S1028" s="38" t="str">
        <f t="shared" ref="S1028:T1028" si="1036">S1027</f>
        <v>15 Juni sampai dengan 31 Agustus 2026</v>
      </c>
      <c r="T1028" s="38" t="str">
        <f t="shared" si="1036"/>
        <v>31 Agustus 2026</v>
      </c>
      <c r="U1028" s="46"/>
      <c r="V1028" s="46"/>
      <c r="W1028" s="42"/>
      <c r="X1028" s="42"/>
      <c r="Y1028" s="42"/>
      <c r="Z1028" s="42"/>
    </row>
    <row r="1029" ht="15.0" customHeight="1">
      <c r="A1029" s="36" t="s">
        <v>6091</v>
      </c>
      <c r="B1029" s="43"/>
      <c r="C1029" s="44"/>
      <c r="D1029" s="47"/>
      <c r="E1029" s="47"/>
      <c r="F1029" s="39" t="str">
        <f t="shared" si="2"/>
        <v>PETUGAS.1028/SPK/SE/PPL/3172/2026</v>
      </c>
      <c r="G1029" s="45"/>
      <c r="H1029" s="39" t="str">
        <f>VLOOKUP(G1029,'MITRA (REFERENSI)'!$A:$Z,16,FALSE)</f>
        <v>#N/A</v>
      </c>
      <c r="I1029" s="39" t="str">
        <f>VLOOKUP(G1029,'MITRA (REFERENSI)'!$A:$Z,25,FALSE)</f>
        <v>#N/A</v>
      </c>
      <c r="J1029" s="38" t="str">
        <f>VLOOKUP(G1029,'MITRA (REFERENSI)'!$A:$Z,26,FALSE)</f>
        <v>#N/A</v>
      </c>
      <c r="K1029" s="38" t="str">
        <f>VLOOKUP(G1029,'MITRA (REFERENSI)'!$A:$Z,15,FALSE)</f>
        <v>#N/A</v>
      </c>
      <c r="L1029" s="38" t="str">
        <f>VLOOKUP(G1029,'MITRA (REFERENSI)'!$A:$Z,15,FALSE)</f>
        <v>#N/A</v>
      </c>
      <c r="M1029" s="38" t="str">
        <f>IF(B1029=1,'KELAS (REFERENSI)'!M1029,IF(B1029=2,'KELAS (REFERENSI)'!M1044,IF(B1029=3,'KELAS (REFERENSI)'!M1059,IF(B1029=4,'KELAS (REFERENSI)'!M1074,""))))</f>
        <v/>
      </c>
      <c r="N1029" s="38" t="str">
        <f>IF(B1029=1,'KELAS (REFERENSI)'!N1029,IF(B1029=2,'KELAS (REFERENSI)'!N1044,IF(B1029=3,'KELAS (REFERENSI)'!N1059,IF(B1029=4,'KELAS (REFERENSI)'!N1074,""))))</f>
        <v/>
      </c>
      <c r="O1029" s="38" t="str">
        <f>IF(B1029=1,'KELAS (REFERENSI)'!O1029,IF(B1029=2,'KELAS (REFERENSI)'!O1044,IF(B1029=3,'KELAS (REFERENSI)'!O1059,IF(B1029=4,'KELAS (REFERENSI)'!O1074,""))))</f>
        <v/>
      </c>
      <c r="P1029" s="38" t="str">
        <f>IF(B1029=1,'KELAS (REFERENSI)'!P1029,IF(B1029=2,'KELAS (REFERENSI)'!P1044,IF(B1029=3,'KELAS (REFERENSI)'!P1059,IF(B1029=4,'KELAS (REFERENSI)'!P1074,""))))</f>
        <v/>
      </c>
      <c r="Q1029" s="38" t="str">
        <f t="shared" si="4"/>
        <v>BPS Kota Jakarta Timur</v>
      </c>
      <c r="R1029" s="38" t="str">
        <f t="shared" si="56"/>
        <v/>
      </c>
      <c r="S1029" s="38" t="str">
        <f t="shared" ref="S1029:T1029" si="1037">S1028</f>
        <v>15 Juni sampai dengan 31 Agustus 2026</v>
      </c>
      <c r="T1029" s="38" t="str">
        <f t="shared" si="1037"/>
        <v>31 Agustus 2026</v>
      </c>
      <c r="U1029" s="46"/>
      <c r="V1029" s="46"/>
      <c r="W1029" s="42"/>
      <c r="X1029" s="42"/>
      <c r="Y1029" s="42"/>
      <c r="Z1029" s="42"/>
    </row>
    <row r="1030" ht="15.0" customHeight="1">
      <c r="A1030" s="36" t="s">
        <v>6092</v>
      </c>
      <c r="B1030" s="43"/>
      <c r="C1030" s="44"/>
      <c r="D1030" s="47"/>
      <c r="E1030" s="47"/>
      <c r="F1030" s="39" t="str">
        <f t="shared" si="2"/>
        <v>PETUGAS.1029/SPK/SE/PPL/3172/2026</v>
      </c>
      <c r="G1030" s="45"/>
      <c r="H1030" s="39" t="str">
        <f>VLOOKUP(G1030,'MITRA (REFERENSI)'!$A:$Z,16,FALSE)</f>
        <v>#N/A</v>
      </c>
      <c r="I1030" s="39" t="str">
        <f>VLOOKUP(G1030,'MITRA (REFERENSI)'!$A:$Z,25,FALSE)</f>
        <v>#N/A</v>
      </c>
      <c r="J1030" s="38" t="str">
        <f>VLOOKUP(G1030,'MITRA (REFERENSI)'!$A:$Z,26,FALSE)</f>
        <v>#N/A</v>
      </c>
      <c r="K1030" s="38" t="str">
        <f>VLOOKUP(G1030,'MITRA (REFERENSI)'!$A:$Z,15,FALSE)</f>
        <v>#N/A</v>
      </c>
      <c r="L1030" s="38" t="str">
        <f>VLOOKUP(G1030,'MITRA (REFERENSI)'!$A:$Z,15,FALSE)</f>
        <v>#N/A</v>
      </c>
      <c r="M1030" s="38" t="str">
        <f>IF(B1030=1,'KELAS (REFERENSI)'!M1030,IF(B1030=2,'KELAS (REFERENSI)'!M1045,IF(B1030=3,'KELAS (REFERENSI)'!M1060,IF(B1030=4,'KELAS (REFERENSI)'!M1075,""))))</f>
        <v/>
      </c>
      <c r="N1030" s="38" t="str">
        <f>IF(B1030=1,'KELAS (REFERENSI)'!N1030,IF(B1030=2,'KELAS (REFERENSI)'!N1045,IF(B1030=3,'KELAS (REFERENSI)'!N1060,IF(B1030=4,'KELAS (REFERENSI)'!N1075,""))))</f>
        <v/>
      </c>
      <c r="O1030" s="38" t="str">
        <f>IF(B1030=1,'KELAS (REFERENSI)'!O1030,IF(B1030=2,'KELAS (REFERENSI)'!O1045,IF(B1030=3,'KELAS (REFERENSI)'!O1060,IF(B1030=4,'KELAS (REFERENSI)'!O1075,""))))</f>
        <v/>
      </c>
      <c r="P1030" s="38" t="str">
        <f>IF(B1030=1,'KELAS (REFERENSI)'!P1030,IF(B1030=2,'KELAS (REFERENSI)'!P1045,IF(B1030=3,'KELAS (REFERENSI)'!P1060,IF(B1030=4,'KELAS (REFERENSI)'!P1075,""))))</f>
        <v/>
      </c>
      <c r="Q1030" s="38" t="str">
        <f t="shared" si="4"/>
        <v>BPS Kota Jakarta Timur</v>
      </c>
      <c r="R1030" s="38" t="str">
        <f t="shared" si="56"/>
        <v/>
      </c>
      <c r="S1030" s="38" t="str">
        <f t="shared" ref="S1030:T1030" si="1038">S1029</f>
        <v>15 Juni sampai dengan 31 Agustus 2026</v>
      </c>
      <c r="T1030" s="38" t="str">
        <f t="shared" si="1038"/>
        <v>31 Agustus 2026</v>
      </c>
      <c r="U1030" s="46"/>
      <c r="V1030" s="46"/>
      <c r="W1030" s="42"/>
      <c r="X1030" s="42"/>
      <c r="Y1030" s="42"/>
      <c r="Z1030" s="42"/>
    </row>
    <row r="1031" ht="15.0" customHeight="1">
      <c r="A1031" s="36" t="s">
        <v>6093</v>
      </c>
      <c r="B1031" s="43"/>
      <c r="C1031" s="44"/>
      <c r="D1031" s="47"/>
      <c r="E1031" s="47"/>
      <c r="F1031" s="39" t="str">
        <f t="shared" si="2"/>
        <v>PETUGAS.1030/SPK/SE/PPL/3172/2026</v>
      </c>
      <c r="G1031" s="45"/>
      <c r="H1031" s="39" t="str">
        <f>VLOOKUP(G1031,'MITRA (REFERENSI)'!$A:$Z,16,FALSE)</f>
        <v>#N/A</v>
      </c>
      <c r="I1031" s="39" t="str">
        <f>VLOOKUP(G1031,'MITRA (REFERENSI)'!$A:$Z,25,FALSE)</f>
        <v>#N/A</v>
      </c>
      <c r="J1031" s="38" t="str">
        <f>VLOOKUP(G1031,'MITRA (REFERENSI)'!$A:$Z,26,FALSE)</f>
        <v>#N/A</v>
      </c>
      <c r="K1031" s="38" t="str">
        <f>VLOOKUP(G1031,'MITRA (REFERENSI)'!$A:$Z,15,FALSE)</f>
        <v>#N/A</v>
      </c>
      <c r="L1031" s="38" t="str">
        <f>VLOOKUP(G1031,'MITRA (REFERENSI)'!$A:$Z,15,FALSE)</f>
        <v>#N/A</v>
      </c>
      <c r="M1031" s="38" t="str">
        <f>IF(B1031=1,'KELAS (REFERENSI)'!M1031,IF(B1031=2,'KELAS (REFERENSI)'!M1046,IF(B1031=3,'KELAS (REFERENSI)'!M1061,IF(B1031=4,'KELAS (REFERENSI)'!M1076,""))))</f>
        <v/>
      </c>
      <c r="N1031" s="38" t="str">
        <f>IF(B1031=1,'KELAS (REFERENSI)'!N1031,IF(B1031=2,'KELAS (REFERENSI)'!N1046,IF(B1031=3,'KELAS (REFERENSI)'!N1061,IF(B1031=4,'KELAS (REFERENSI)'!N1076,""))))</f>
        <v/>
      </c>
      <c r="O1031" s="38" t="str">
        <f>IF(B1031=1,'KELAS (REFERENSI)'!O1031,IF(B1031=2,'KELAS (REFERENSI)'!O1046,IF(B1031=3,'KELAS (REFERENSI)'!O1061,IF(B1031=4,'KELAS (REFERENSI)'!O1076,""))))</f>
        <v/>
      </c>
      <c r="P1031" s="38" t="str">
        <f>IF(B1031=1,'KELAS (REFERENSI)'!P1031,IF(B1031=2,'KELAS (REFERENSI)'!P1046,IF(B1031=3,'KELAS (REFERENSI)'!P1061,IF(B1031=4,'KELAS (REFERENSI)'!P1076,""))))</f>
        <v/>
      </c>
      <c r="Q1031" s="38" t="str">
        <f t="shared" si="4"/>
        <v>BPS Kota Jakarta Timur</v>
      </c>
      <c r="R1031" s="38" t="str">
        <f t="shared" si="56"/>
        <v/>
      </c>
      <c r="S1031" s="38" t="str">
        <f t="shared" ref="S1031:T1031" si="1039">S1030</f>
        <v>15 Juni sampai dengan 31 Agustus 2026</v>
      </c>
      <c r="T1031" s="38" t="str">
        <f t="shared" si="1039"/>
        <v>31 Agustus 2026</v>
      </c>
      <c r="U1031" s="46"/>
      <c r="V1031" s="46"/>
      <c r="W1031" s="42"/>
      <c r="X1031" s="42"/>
      <c r="Y1031" s="42"/>
      <c r="Z1031" s="42"/>
    </row>
    <row r="1032" ht="15.0" customHeight="1">
      <c r="A1032" s="36" t="s">
        <v>6094</v>
      </c>
      <c r="B1032" s="43"/>
      <c r="C1032" s="44"/>
      <c r="D1032" s="47"/>
      <c r="E1032" s="47"/>
      <c r="F1032" s="39" t="str">
        <f t="shared" si="2"/>
        <v>PETUGAS.1031/SPK/SE/PPL/3172/2026</v>
      </c>
      <c r="G1032" s="45"/>
      <c r="H1032" s="39" t="str">
        <f>VLOOKUP(G1032,'MITRA (REFERENSI)'!$A:$Z,16,FALSE)</f>
        <v>#N/A</v>
      </c>
      <c r="I1032" s="39" t="str">
        <f>VLOOKUP(G1032,'MITRA (REFERENSI)'!$A:$Z,25,FALSE)</f>
        <v>#N/A</v>
      </c>
      <c r="J1032" s="38" t="str">
        <f>VLOOKUP(G1032,'MITRA (REFERENSI)'!$A:$Z,26,FALSE)</f>
        <v>#N/A</v>
      </c>
      <c r="K1032" s="38" t="str">
        <f>VLOOKUP(G1032,'MITRA (REFERENSI)'!$A:$Z,15,FALSE)</f>
        <v>#N/A</v>
      </c>
      <c r="L1032" s="38" t="str">
        <f>VLOOKUP(G1032,'MITRA (REFERENSI)'!$A:$Z,15,FALSE)</f>
        <v>#N/A</v>
      </c>
      <c r="M1032" s="38" t="str">
        <f>IF(B1032=1,'KELAS (REFERENSI)'!M1032,IF(B1032=2,'KELAS (REFERENSI)'!M1047,IF(B1032=3,'KELAS (REFERENSI)'!M1062,IF(B1032=4,'KELAS (REFERENSI)'!M1077,""))))</f>
        <v/>
      </c>
      <c r="N1032" s="38" t="str">
        <f>IF(B1032=1,'KELAS (REFERENSI)'!N1032,IF(B1032=2,'KELAS (REFERENSI)'!N1047,IF(B1032=3,'KELAS (REFERENSI)'!N1062,IF(B1032=4,'KELAS (REFERENSI)'!N1077,""))))</f>
        <v/>
      </c>
      <c r="O1032" s="38" t="str">
        <f>IF(B1032=1,'KELAS (REFERENSI)'!O1032,IF(B1032=2,'KELAS (REFERENSI)'!O1047,IF(B1032=3,'KELAS (REFERENSI)'!O1062,IF(B1032=4,'KELAS (REFERENSI)'!O1077,""))))</f>
        <v/>
      </c>
      <c r="P1032" s="38" t="str">
        <f>IF(B1032=1,'KELAS (REFERENSI)'!P1032,IF(B1032=2,'KELAS (REFERENSI)'!P1047,IF(B1032=3,'KELAS (REFERENSI)'!P1062,IF(B1032=4,'KELAS (REFERENSI)'!P1077,""))))</f>
        <v/>
      </c>
      <c r="Q1032" s="38" t="str">
        <f t="shared" si="4"/>
        <v>BPS Kota Jakarta Timur</v>
      </c>
      <c r="R1032" s="38" t="str">
        <f t="shared" si="56"/>
        <v/>
      </c>
      <c r="S1032" s="38" t="str">
        <f t="shared" ref="S1032:T1032" si="1040">S1031</f>
        <v>15 Juni sampai dengan 31 Agustus 2026</v>
      </c>
      <c r="T1032" s="38" t="str">
        <f t="shared" si="1040"/>
        <v>31 Agustus 2026</v>
      </c>
      <c r="U1032" s="46"/>
      <c r="V1032" s="46"/>
      <c r="W1032" s="42"/>
      <c r="X1032" s="42"/>
      <c r="Y1032" s="42"/>
      <c r="Z1032" s="42"/>
    </row>
    <row r="1033" ht="15.0" customHeight="1">
      <c r="A1033" s="36" t="s">
        <v>6095</v>
      </c>
      <c r="B1033" s="43"/>
      <c r="C1033" s="44"/>
      <c r="D1033" s="47"/>
      <c r="E1033" s="47"/>
      <c r="F1033" s="39" t="str">
        <f t="shared" si="2"/>
        <v>PETUGAS.1032/SPK/SE/PPL/3172/2026</v>
      </c>
      <c r="G1033" s="45"/>
      <c r="H1033" s="39" t="str">
        <f>VLOOKUP(G1033,'MITRA (REFERENSI)'!$A:$Z,16,FALSE)</f>
        <v>#N/A</v>
      </c>
      <c r="I1033" s="39" t="str">
        <f>VLOOKUP(G1033,'MITRA (REFERENSI)'!$A:$Z,25,FALSE)</f>
        <v>#N/A</v>
      </c>
      <c r="J1033" s="38" t="str">
        <f>VLOOKUP(G1033,'MITRA (REFERENSI)'!$A:$Z,26,FALSE)</f>
        <v>#N/A</v>
      </c>
      <c r="K1033" s="38" t="str">
        <f>VLOOKUP(G1033,'MITRA (REFERENSI)'!$A:$Z,15,FALSE)</f>
        <v>#N/A</v>
      </c>
      <c r="L1033" s="38" t="str">
        <f>VLOOKUP(G1033,'MITRA (REFERENSI)'!$A:$Z,15,FALSE)</f>
        <v>#N/A</v>
      </c>
      <c r="M1033" s="38" t="str">
        <f>IF(B1033=1,'KELAS (REFERENSI)'!M1033,IF(B1033=2,'KELAS (REFERENSI)'!M1048,IF(B1033=3,'KELAS (REFERENSI)'!M1063,IF(B1033=4,'KELAS (REFERENSI)'!M1078,""))))</f>
        <v/>
      </c>
      <c r="N1033" s="38" t="str">
        <f>IF(B1033=1,'KELAS (REFERENSI)'!N1033,IF(B1033=2,'KELAS (REFERENSI)'!N1048,IF(B1033=3,'KELAS (REFERENSI)'!N1063,IF(B1033=4,'KELAS (REFERENSI)'!N1078,""))))</f>
        <v/>
      </c>
      <c r="O1033" s="38" t="str">
        <f>IF(B1033=1,'KELAS (REFERENSI)'!O1033,IF(B1033=2,'KELAS (REFERENSI)'!O1048,IF(B1033=3,'KELAS (REFERENSI)'!O1063,IF(B1033=4,'KELAS (REFERENSI)'!O1078,""))))</f>
        <v/>
      </c>
      <c r="P1033" s="38" t="str">
        <f>IF(B1033=1,'KELAS (REFERENSI)'!P1033,IF(B1033=2,'KELAS (REFERENSI)'!P1048,IF(B1033=3,'KELAS (REFERENSI)'!P1063,IF(B1033=4,'KELAS (REFERENSI)'!P1078,""))))</f>
        <v/>
      </c>
      <c r="Q1033" s="38" t="str">
        <f t="shared" si="4"/>
        <v>BPS Kota Jakarta Timur</v>
      </c>
      <c r="R1033" s="38" t="str">
        <f t="shared" si="56"/>
        <v/>
      </c>
      <c r="S1033" s="38" t="str">
        <f t="shared" ref="S1033:T1033" si="1041">S1032</f>
        <v>15 Juni sampai dengan 31 Agustus 2026</v>
      </c>
      <c r="T1033" s="38" t="str">
        <f t="shared" si="1041"/>
        <v>31 Agustus 2026</v>
      </c>
      <c r="U1033" s="46"/>
      <c r="V1033" s="46"/>
      <c r="W1033" s="42"/>
      <c r="X1033" s="42"/>
      <c r="Y1033" s="42"/>
      <c r="Z1033" s="42"/>
    </row>
    <row r="1034" ht="15.0" customHeight="1">
      <c r="A1034" s="36" t="s">
        <v>6096</v>
      </c>
      <c r="B1034" s="43"/>
      <c r="C1034" s="44"/>
      <c r="D1034" s="47"/>
      <c r="E1034" s="47"/>
      <c r="F1034" s="39" t="str">
        <f t="shared" si="2"/>
        <v>PETUGAS.1033/SPK/SE/PPL/3172/2026</v>
      </c>
      <c r="G1034" s="45"/>
      <c r="H1034" s="39" t="str">
        <f>VLOOKUP(G1034,'MITRA (REFERENSI)'!$A:$Z,16,FALSE)</f>
        <v>#N/A</v>
      </c>
      <c r="I1034" s="39" t="str">
        <f>VLOOKUP(G1034,'MITRA (REFERENSI)'!$A:$Z,25,FALSE)</f>
        <v>#N/A</v>
      </c>
      <c r="J1034" s="38" t="str">
        <f>VLOOKUP(G1034,'MITRA (REFERENSI)'!$A:$Z,26,FALSE)</f>
        <v>#N/A</v>
      </c>
      <c r="K1034" s="38" t="str">
        <f>VLOOKUP(G1034,'MITRA (REFERENSI)'!$A:$Z,15,FALSE)</f>
        <v>#N/A</v>
      </c>
      <c r="L1034" s="38" t="str">
        <f>VLOOKUP(G1034,'MITRA (REFERENSI)'!$A:$Z,15,FALSE)</f>
        <v>#N/A</v>
      </c>
      <c r="M1034" s="38" t="str">
        <f>IF(B1034=1,'KELAS (REFERENSI)'!M1034,IF(B1034=2,'KELAS (REFERENSI)'!M1049,IF(B1034=3,'KELAS (REFERENSI)'!M1064,IF(B1034=4,'KELAS (REFERENSI)'!M1079,""))))</f>
        <v/>
      </c>
      <c r="N1034" s="38" t="str">
        <f>IF(B1034=1,'KELAS (REFERENSI)'!N1034,IF(B1034=2,'KELAS (REFERENSI)'!N1049,IF(B1034=3,'KELAS (REFERENSI)'!N1064,IF(B1034=4,'KELAS (REFERENSI)'!N1079,""))))</f>
        <v/>
      </c>
      <c r="O1034" s="38" t="str">
        <f>IF(B1034=1,'KELAS (REFERENSI)'!O1034,IF(B1034=2,'KELAS (REFERENSI)'!O1049,IF(B1034=3,'KELAS (REFERENSI)'!O1064,IF(B1034=4,'KELAS (REFERENSI)'!O1079,""))))</f>
        <v/>
      </c>
      <c r="P1034" s="38" t="str">
        <f>IF(B1034=1,'KELAS (REFERENSI)'!P1034,IF(B1034=2,'KELAS (REFERENSI)'!P1049,IF(B1034=3,'KELAS (REFERENSI)'!P1064,IF(B1034=4,'KELAS (REFERENSI)'!P1079,""))))</f>
        <v/>
      </c>
      <c r="Q1034" s="38" t="str">
        <f t="shared" si="4"/>
        <v>BPS Kota Jakarta Timur</v>
      </c>
      <c r="R1034" s="38" t="str">
        <f t="shared" si="56"/>
        <v/>
      </c>
      <c r="S1034" s="38" t="str">
        <f t="shared" ref="S1034:T1034" si="1042">S1033</f>
        <v>15 Juni sampai dengan 31 Agustus 2026</v>
      </c>
      <c r="T1034" s="38" t="str">
        <f t="shared" si="1042"/>
        <v>31 Agustus 2026</v>
      </c>
      <c r="U1034" s="46"/>
      <c r="V1034" s="46"/>
      <c r="W1034" s="42"/>
      <c r="X1034" s="42"/>
      <c r="Y1034" s="42"/>
      <c r="Z1034" s="42"/>
    </row>
    <row r="1035" ht="15.0" customHeight="1">
      <c r="A1035" s="36" t="s">
        <v>6097</v>
      </c>
      <c r="B1035" s="43"/>
      <c r="C1035" s="44"/>
      <c r="D1035" s="47"/>
      <c r="E1035" s="47"/>
      <c r="F1035" s="39" t="str">
        <f t="shared" si="2"/>
        <v>PETUGAS.1034/SPK/SE/PPL/3172/2026</v>
      </c>
      <c r="G1035" s="45"/>
      <c r="H1035" s="39" t="str">
        <f>VLOOKUP(G1035,'MITRA (REFERENSI)'!$A:$Z,16,FALSE)</f>
        <v>#N/A</v>
      </c>
      <c r="I1035" s="39" t="str">
        <f>VLOOKUP(G1035,'MITRA (REFERENSI)'!$A:$Z,25,FALSE)</f>
        <v>#N/A</v>
      </c>
      <c r="J1035" s="38" t="str">
        <f>VLOOKUP(G1035,'MITRA (REFERENSI)'!$A:$Z,26,FALSE)</f>
        <v>#N/A</v>
      </c>
      <c r="K1035" s="38" t="str">
        <f>VLOOKUP(G1035,'MITRA (REFERENSI)'!$A:$Z,15,FALSE)</f>
        <v>#N/A</v>
      </c>
      <c r="L1035" s="38" t="str">
        <f>VLOOKUP(G1035,'MITRA (REFERENSI)'!$A:$Z,15,FALSE)</f>
        <v>#N/A</v>
      </c>
      <c r="M1035" s="38" t="str">
        <f>IF(B1035=1,'KELAS (REFERENSI)'!M1035,IF(B1035=2,'KELAS (REFERENSI)'!M1050,IF(B1035=3,'KELAS (REFERENSI)'!M1065,IF(B1035=4,'KELAS (REFERENSI)'!M1080,""))))</f>
        <v/>
      </c>
      <c r="N1035" s="38" t="str">
        <f>IF(B1035=1,'KELAS (REFERENSI)'!N1035,IF(B1035=2,'KELAS (REFERENSI)'!N1050,IF(B1035=3,'KELAS (REFERENSI)'!N1065,IF(B1035=4,'KELAS (REFERENSI)'!N1080,""))))</f>
        <v/>
      </c>
      <c r="O1035" s="38" t="str">
        <f>IF(B1035=1,'KELAS (REFERENSI)'!O1035,IF(B1035=2,'KELAS (REFERENSI)'!O1050,IF(B1035=3,'KELAS (REFERENSI)'!O1065,IF(B1035=4,'KELAS (REFERENSI)'!O1080,""))))</f>
        <v/>
      </c>
      <c r="P1035" s="38" t="str">
        <f>IF(B1035=1,'KELAS (REFERENSI)'!P1035,IF(B1035=2,'KELAS (REFERENSI)'!P1050,IF(B1035=3,'KELAS (REFERENSI)'!P1065,IF(B1035=4,'KELAS (REFERENSI)'!P1080,""))))</f>
        <v/>
      </c>
      <c r="Q1035" s="38" t="str">
        <f t="shared" si="4"/>
        <v>BPS Kota Jakarta Timur</v>
      </c>
      <c r="R1035" s="38" t="str">
        <f t="shared" si="56"/>
        <v/>
      </c>
      <c r="S1035" s="38" t="str">
        <f t="shared" ref="S1035:T1035" si="1043">S1034</f>
        <v>15 Juni sampai dengan 31 Agustus 2026</v>
      </c>
      <c r="T1035" s="38" t="str">
        <f t="shared" si="1043"/>
        <v>31 Agustus 2026</v>
      </c>
      <c r="U1035" s="46"/>
      <c r="V1035" s="46"/>
      <c r="W1035" s="42"/>
      <c r="X1035" s="42"/>
      <c r="Y1035" s="42"/>
      <c r="Z1035" s="42"/>
    </row>
    <row r="1036" ht="15.0" customHeight="1">
      <c r="A1036" s="36" t="s">
        <v>6098</v>
      </c>
      <c r="B1036" s="43"/>
      <c r="C1036" s="44"/>
      <c r="D1036" s="47"/>
      <c r="E1036" s="47"/>
      <c r="F1036" s="39" t="str">
        <f t="shared" si="2"/>
        <v>PETUGAS.1035/SPK/SE/PPL/3172/2026</v>
      </c>
      <c r="G1036" s="45"/>
      <c r="H1036" s="39" t="str">
        <f>VLOOKUP(G1036,'MITRA (REFERENSI)'!$A:$Z,16,FALSE)</f>
        <v>#N/A</v>
      </c>
      <c r="I1036" s="39" t="str">
        <f>VLOOKUP(G1036,'MITRA (REFERENSI)'!$A:$Z,25,FALSE)</f>
        <v>#N/A</v>
      </c>
      <c r="J1036" s="38" t="str">
        <f>VLOOKUP(G1036,'MITRA (REFERENSI)'!$A:$Z,26,FALSE)</f>
        <v>#N/A</v>
      </c>
      <c r="K1036" s="38" t="str">
        <f>VLOOKUP(G1036,'MITRA (REFERENSI)'!$A:$Z,15,FALSE)</f>
        <v>#N/A</v>
      </c>
      <c r="L1036" s="38" t="str">
        <f>VLOOKUP(G1036,'MITRA (REFERENSI)'!$A:$Z,15,FALSE)</f>
        <v>#N/A</v>
      </c>
      <c r="M1036" s="38" t="str">
        <f>IF(B1036=1,'KELAS (REFERENSI)'!M1036,IF(B1036=2,'KELAS (REFERENSI)'!M1051,IF(B1036=3,'KELAS (REFERENSI)'!M1066,IF(B1036=4,'KELAS (REFERENSI)'!M1081,""))))</f>
        <v/>
      </c>
      <c r="N1036" s="38" t="str">
        <f>IF(B1036=1,'KELAS (REFERENSI)'!N1036,IF(B1036=2,'KELAS (REFERENSI)'!N1051,IF(B1036=3,'KELAS (REFERENSI)'!N1066,IF(B1036=4,'KELAS (REFERENSI)'!N1081,""))))</f>
        <v/>
      </c>
      <c r="O1036" s="38" t="str">
        <f>IF(B1036=1,'KELAS (REFERENSI)'!O1036,IF(B1036=2,'KELAS (REFERENSI)'!O1051,IF(B1036=3,'KELAS (REFERENSI)'!O1066,IF(B1036=4,'KELAS (REFERENSI)'!O1081,""))))</f>
        <v/>
      </c>
      <c r="P1036" s="38" t="str">
        <f>IF(B1036=1,'KELAS (REFERENSI)'!P1036,IF(B1036=2,'KELAS (REFERENSI)'!P1051,IF(B1036=3,'KELAS (REFERENSI)'!P1066,IF(B1036=4,'KELAS (REFERENSI)'!P1081,""))))</f>
        <v/>
      </c>
      <c r="Q1036" s="38" t="str">
        <f t="shared" si="4"/>
        <v>BPS Kota Jakarta Timur</v>
      </c>
      <c r="R1036" s="38" t="str">
        <f t="shared" si="56"/>
        <v/>
      </c>
      <c r="S1036" s="38" t="str">
        <f t="shared" ref="S1036:T1036" si="1044">S1035</f>
        <v>15 Juni sampai dengan 31 Agustus 2026</v>
      </c>
      <c r="T1036" s="38" t="str">
        <f t="shared" si="1044"/>
        <v>31 Agustus 2026</v>
      </c>
      <c r="U1036" s="46"/>
      <c r="V1036" s="46"/>
      <c r="W1036" s="42"/>
      <c r="X1036" s="42"/>
      <c r="Y1036" s="42"/>
      <c r="Z1036" s="42"/>
    </row>
    <row r="1037" ht="15.0" customHeight="1">
      <c r="A1037" s="36" t="s">
        <v>6099</v>
      </c>
      <c r="B1037" s="43"/>
      <c r="C1037" s="44"/>
      <c r="D1037" s="47"/>
      <c r="E1037" s="47"/>
      <c r="F1037" s="39" t="str">
        <f t="shared" si="2"/>
        <v>PETUGAS.1036/SPK/SE/PPL/3172/2026</v>
      </c>
      <c r="G1037" s="45"/>
      <c r="H1037" s="39" t="str">
        <f>VLOOKUP(G1037,'MITRA (REFERENSI)'!$A:$Z,16,FALSE)</f>
        <v>#N/A</v>
      </c>
      <c r="I1037" s="39" t="str">
        <f>VLOOKUP(G1037,'MITRA (REFERENSI)'!$A:$Z,25,FALSE)</f>
        <v>#N/A</v>
      </c>
      <c r="J1037" s="38" t="str">
        <f>VLOOKUP(G1037,'MITRA (REFERENSI)'!$A:$Z,26,FALSE)</f>
        <v>#N/A</v>
      </c>
      <c r="K1037" s="38" t="str">
        <f>VLOOKUP(G1037,'MITRA (REFERENSI)'!$A:$Z,15,FALSE)</f>
        <v>#N/A</v>
      </c>
      <c r="L1037" s="38" t="str">
        <f>VLOOKUP(G1037,'MITRA (REFERENSI)'!$A:$Z,15,FALSE)</f>
        <v>#N/A</v>
      </c>
      <c r="M1037" s="38" t="str">
        <f>IF(B1037=1,'KELAS (REFERENSI)'!M1037,IF(B1037=2,'KELAS (REFERENSI)'!M1052,IF(B1037=3,'KELAS (REFERENSI)'!M1067,IF(B1037=4,'KELAS (REFERENSI)'!M1082,""))))</f>
        <v/>
      </c>
      <c r="N1037" s="38" t="str">
        <f>IF(B1037=1,'KELAS (REFERENSI)'!N1037,IF(B1037=2,'KELAS (REFERENSI)'!N1052,IF(B1037=3,'KELAS (REFERENSI)'!N1067,IF(B1037=4,'KELAS (REFERENSI)'!N1082,""))))</f>
        <v/>
      </c>
      <c r="O1037" s="38" t="str">
        <f>IF(B1037=1,'KELAS (REFERENSI)'!O1037,IF(B1037=2,'KELAS (REFERENSI)'!O1052,IF(B1037=3,'KELAS (REFERENSI)'!O1067,IF(B1037=4,'KELAS (REFERENSI)'!O1082,""))))</f>
        <v/>
      </c>
      <c r="P1037" s="38" t="str">
        <f>IF(B1037=1,'KELAS (REFERENSI)'!P1037,IF(B1037=2,'KELAS (REFERENSI)'!P1052,IF(B1037=3,'KELAS (REFERENSI)'!P1067,IF(B1037=4,'KELAS (REFERENSI)'!P1082,""))))</f>
        <v/>
      </c>
      <c r="Q1037" s="38" t="str">
        <f t="shared" si="4"/>
        <v>BPS Kota Jakarta Timur</v>
      </c>
      <c r="R1037" s="38" t="str">
        <f t="shared" si="56"/>
        <v/>
      </c>
      <c r="S1037" s="38" t="str">
        <f t="shared" ref="S1037:T1037" si="1045">S1036</f>
        <v>15 Juni sampai dengan 31 Agustus 2026</v>
      </c>
      <c r="T1037" s="38" t="str">
        <f t="shared" si="1045"/>
        <v>31 Agustus 2026</v>
      </c>
      <c r="U1037" s="46"/>
      <c r="V1037" s="46"/>
      <c r="W1037" s="42"/>
      <c r="X1037" s="42"/>
      <c r="Y1037" s="42"/>
      <c r="Z1037" s="42"/>
    </row>
    <row r="1038" ht="15.0" customHeight="1">
      <c r="A1038" s="36" t="s">
        <v>6100</v>
      </c>
      <c r="B1038" s="43"/>
      <c r="C1038" s="44"/>
      <c r="D1038" s="47"/>
      <c r="E1038" s="47"/>
      <c r="F1038" s="39" t="str">
        <f t="shared" si="2"/>
        <v>PETUGAS.1037/SPK/SE/PPL/3172/2026</v>
      </c>
      <c r="G1038" s="45"/>
      <c r="H1038" s="39" t="str">
        <f>VLOOKUP(G1038,'MITRA (REFERENSI)'!$A:$Z,16,FALSE)</f>
        <v>#N/A</v>
      </c>
      <c r="I1038" s="39" t="str">
        <f>VLOOKUP(G1038,'MITRA (REFERENSI)'!$A:$Z,25,FALSE)</f>
        <v>#N/A</v>
      </c>
      <c r="J1038" s="38" t="str">
        <f>VLOOKUP(G1038,'MITRA (REFERENSI)'!$A:$Z,26,FALSE)</f>
        <v>#N/A</v>
      </c>
      <c r="K1038" s="38" t="str">
        <f>VLOOKUP(G1038,'MITRA (REFERENSI)'!$A:$Z,15,FALSE)</f>
        <v>#N/A</v>
      </c>
      <c r="L1038" s="38" t="str">
        <f>VLOOKUP(G1038,'MITRA (REFERENSI)'!$A:$Z,15,FALSE)</f>
        <v>#N/A</v>
      </c>
      <c r="M1038" s="38" t="str">
        <f>IF(B1038=1,'KELAS (REFERENSI)'!M1038,IF(B1038=2,'KELAS (REFERENSI)'!M1053,IF(B1038=3,'KELAS (REFERENSI)'!M1068,IF(B1038=4,'KELAS (REFERENSI)'!M1083,""))))</f>
        <v/>
      </c>
      <c r="N1038" s="38" t="str">
        <f>IF(B1038=1,'KELAS (REFERENSI)'!N1038,IF(B1038=2,'KELAS (REFERENSI)'!N1053,IF(B1038=3,'KELAS (REFERENSI)'!N1068,IF(B1038=4,'KELAS (REFERENSI)'!N1083,""))))</f>
        <v/>
      </c>
      <c r="O1038" s="38" t="str">
        <f>IF(B1038=1,'KELAS (REFERENSI)'!O1038,IF(B1038=2,'KELAS (REFERENSI)'!O1053,IF(B1038=3,'KELAS (REFERENSI)'!O1068,IF(B1038=4,'KELAS (REFERENSI)'!O1083,""))))</f>
        <v/>
      </c>
      <c r="P1038" s="38" t="str">
        <f>IF(B1038=1,'KELAS (REFERENSI)'!P1038,IF(B1038=2,'KELAS (REFERENSI)'!P1053,IF(B1038=3,'KELAS (REFERENSI)'!P1068,IF(B1038=4,'KELAS (REFERENSI)'!P1083,""))))</f>
        <v/>
      </c>
      <c r="Q1038" s="38" t="str">
        <f t="shared" si="4"/>
        <v>BPS Kota Jakarta Timur</v>
      </c>
      <c r="R1038" s="38" t="str">
        <f t="shared" si="56"/>
        <v/>
      </c>
      <c r="S1038" s="38" t="str">
        <f t="shared" ref="S1038:T1038" si="1046">S1037</f>
        <v>15 Juni sampai dengan 31 Agustus 2026</v>
      </c>
      <c r="T1038" s="38" t="str">
        <f t="shared" si="1046"/>
        <v>31 Agustus 2026</v>
      </c>
      <c r="U1038" s="46"/>
      <c r="V1038" s="46"/>
      <c r="W1038" s="42"/>
      <c r="X1038" s="42"/>
      <c r="Y1038" s="42"/>
      <c r="Z1038" s="42"/>
    </row>
    <row r="1039" ht="15.0" customHeight="1">
      <c r="A1039" s="36" t="s">
        <v>6101</v>
      </c>
      <c r="B1039" s="43"/>
      <c r="C1039" s="44"/>
      <c r="D1039" s="47"/>
      <c r="E1039" s="47"/>
      <c r="F1039" s="39" t="str">
        <f t="shared" si="2"/>
        <v>PETUGAS.1038/SPK/SE/PPL/3172/2026</v>
      </c>
      <c r="G1039" s="45"/>
      <c r="H1039" s="39" t="str">
        <f>VLOOKUP(G1039,'MITRA (REFERENSI)'!$A:$Z,16,FALSE)</f>
        <v>#N/A</v>
      </c>
      <c r="I1039" s="39" t="str">
        <f>VLOOKUP(G1039,'MITRA (REFERENSI)'!$A:$Z,25,FALSE)</f>
        <v>#N/A</v>
      </c>
      <c r="J1039" s="38" t="str">
        <f>VLOOKUP(G1039,'MITRA (REFERENSI)'!$A:$Z,26,FALSE)</f>
        <v>#N/A</v>
      </c>
      <c r="K1039" s="38" t="str">
        <f>VLOOKUP(G1039,'MITRA (REFERENSI)'!$A:$Z,15,FALSE)</f>
        <v>#N/A</v>
      </c>
      <c r="L1039" s="38" t="str">
        <f>VLOOKUP(G1039,'MITRA (REFERENSI)'!$A:$Z,15,FALSE)</f>
        <v>#N/A</v>
      </c>
      <c r="M1039" s="38" t="str">
        <f>IF(B1039=1,'KELAS (REFERENSI)'!M1039,IF(B1039=2,'KELAS (REFERENSI)'!M1054,IF(B1039=3,'KELAS (REFERENSI)'!M1069,IF(B1039=4,'KELAS (REFERENSI)'!M1084,""))))</f>
        <v/>
      </c>
      <c r="N1039" s="38" t="str">
        <f>IF(B1039=1,'KELAS (REFERENSI)'!N1039,IF(B1039=2,'KELAS (REFERENSI)'!N1054,IF(B1039=3,'KELAS (REFERENSI)'!N1069,IF(B1039=4,'KELAS (REFERENSI)'!N1084,""))))</f>
        <v/>
      </c>
      <c r="O1039" s="38" t="str">
        <f>IF(B1039=1,'KELAS (REFERENSI)'!O1039,IF(B1039=2,'KELAS (REFERENSI)'!O1054,IF(B1039=3,'KELAS (REFERENSI)'!O1069,IF(B1039=4,'KELAS (REFERENSI)'!O1084,""))))</f>
        <v/>
      </c>
      <c r="P1039" s="38" t="str">
        <f>IF(B1039=1,'KELAS (REFERENSI)'!P1039,IF(B1039=2,'KELAS (REFERENSI)'!P1054,IF(B1039=3,'KELAS (REFERENSI)'!P1069,IF(B1039=4,'KELAS (REFERENSI)'!P1084,""))))</f>
        <v/>
      </c>
      <c r="Q1039" s="38" t="str">
        <f t="shared" si="4"/>
        <v>BPS Kota Jakarta Timur</v>
      </c>
      <c r="R1039" s="38" t="str">
        <f t="shared" si="56"/>
        <v/>
      </c>
      <c r="S1039" s="38" t="str">
        <f t="shared" ref="S1039:T1039" si="1047">S1038</f>
        <v>15 Juni sampai dengan 31 Agustus 2026</v>
      </c>
      <c r="T1039" s="38" t="str">
        <f t="shared" si="1047"/>
        <v>31 Agustus 2026</v>
      </c>
      <c r="U1039" s="46"/>
      <c r="V1039" s="46"/>
      <c r="W1039" s="42"/>
      <c r="X1039" s="42"/>
      <c r="Y1039" s="42"/>
      <c r="Z1039" s="42"/>
    </row>
    <row r="1040" ht="15.0" customHeight="1">
      <c r="A1040" s="36" t="s">
        <v>6102</v>
      </c>
      <c r="B1040" s="43"/>
      <c r="C1040" s="44"/>
      <c r="D1040" s="47"/>
      <c r="E1040" s="47"/>
      <c r="F1040" s="39" t="str">
        <f t="shared" si="2"/>
        <v>PETUGAS.1039/SPK/SE/PPL/3172/2026</v>
      </c>
      <c r="G1040" s="45"/>
      <c r="H1040" s="39" t="str">
        <f>VLOOKUP(G1040,'MITRA (REFERENSI)'!$A:$Z,16,FALSE)</f>
        <v>#N/A</v>
      </c>
      <c r="I1040" s="39" t="str">
        <f>VLOOKUP(G1040,'MITRA (REFERENSI)'!$A:$Z,25,FALSE)</f>
        <v>#N/A</v>
      </c>
      <c r="J1040" s="38" t="str">
        <f>VLOOKUP(G1040,'MITRA (REFERENSI)'!$A:$Z,26,FALSE)</f>
        <v>#N/A</v>
      </c>
      <c r="K1040" s="38" t="str">
        <f>VLOOKUP(G1040,'MITRA (REFERENSI)'!$A:$Z,15,FALSE)</f>
        <v>#N/A</v>
      </c>
      <c r="L1040" s="38" t="str">
        <f>VLOOKUP(G1040,'MITRA (REFERENSI)'!$A:$Z,15,FALSE)</f>
        <v>#N/A</v>
      </c>
      <c r="M1040" s="38" t="str">
        <f>IF(B1040=1,'KELAS (REFERENSI)'!M1040,IF(B1040=2,'KELAS (REFERENSI)'!M1055,IF(B1040=3,'KELAS (REFERENSI)'!M1070,IF(B1040=4,'KELAS (REFERENSI)'!M1085,""))))</f>
        <v/>
      </c>
      <c r="N1040" s="38" t="str">
        <f>IF(B1040=1,'KELAS (REFERENSI)'!N1040,IF(B1040=2,'KELAS (REFERENSI)'!N1055,IF(B1040=3,'KELAS (REFERENSI)'!N1070,IF(B1040=4,'KELAS (REFERENSI)'!N1085,""))))</f>
        <v/>
      </c>
      <c r="O1040" s="38" t="str">
        <f>IF(B1040=1,'KELAS (REFERENSI)'!O1040,IF(B1040=2,'KELAS (REFERENSI)'!O1055,IF(B1040=3,'KELAS (REFERENSI)'!O1070,IF(B1040=4,'KELAS (REFERENSI)'!O1085,""))))</f>
        <v/>
      </c>
      <c r="P1040" s="38" t="str">
        <f>IF(B1040=1,'KELAS (REFERENSI)'!P1040,IF(B1040=2,'KELAS (REFERENSI)'!P1055,IF(B1040=3,'KELAS (REFERENSI)'!P1070,IF(B1040=4,'KELAS (REFERENSI)'!P1085,""))))</f>
        <v/>
      </c>
      <c r="Q1040" s="38" t="str">
        <f t="shared" si="4"/>
        <v>BPS Kota Jakarta Timur</v>
      </c>
      <c r="R1040" s="38" t="str">
        <f t="shared" si="56"/>
        <v/>
      </c>
      <c r="S1040" s="38" t="str">
        <f t="shared" ref="S1040:T1040" si="1048">S1039</f>
        <v>15 Juni sampai dengan 31 Agustus 2026</v>
      </c>
      <c r="T1040" s="38" t="str">
        <f t="shared" si="1048"/>
        <v>31 Agustus 2026</v>
      </c>
      <c r="U1040" s="46"/>
      <c r="V1040" s="46"/>
      <c r="W1040" s="42"/>
      <c r="X1040" s="42"/>
      <c r="Y1040" s="42"/>
      <c r="Z1040" s="42"/>
    </row>
    <row r="1041" ht="15.0" customHeight="1">
      <c r="A1041" s="36" t="s">
        <v>6103</v>
      </c>
      <c r="B1041" s="43"/>
      <c r="C1041" s="44"/>
      <c r="D1041" s="47"/>
      <c r="E1041" s="47"/>
      <c r="F1041" s="39" t="str">
        <f t="shared" si="2"/>
        <v>PETUGAS.1040/SPK/SE/PPL/3172/2026</v>
      </c>
      <c r="G1041" s="45"/>
      <c r="H1041" s="39" t="str">
        <f>VLOOKUP(G1041,'MITRA (REFERENSI)'!$A:$Z,16,FALSE)</f>
        <v>#N/A</v>
      </c>
      <c r="I1041" s="39" t="str">
        <f>VLOOKUP(G1041,'MITRA (REFERENSI)'!$A:$Z,25,FALSE)</f>
        <v>#N/A</v>
      </c>
      <c r="J1041" s="38" t="str">
        <f>VLOOKUP(G1041,'MITRA (REFERENSI)'!$A:$Z,26,FALSE)</f>
        <v>#N/A</v>
      </c>
      <c r="K1041" s="38" t="str">
        <f>VLOOKUP(G1041,'MITRA (REFERENSI)'!$A:$Z,15,FALSE)</f>
        <v>#N/A</v>
      </c>
      <c r="L1041" s="38" t="str">
        <f>VLOOKUP(G1041,'MITRA (REFERENSI)'!$A:$Z,15,FALSE)</f>
        <v>#N/A</v>
      </c>
      <c r="M1041" s="38" t="str">
        <f>IF(B1041=1,'KELAS (REFERENSI)'!M1041,IF(B1041=2,'KELAS (REFERENSI)'!M1056,IF(B1041=3,'KELAS (REFERENSI)'!M1071,IF(B1041=4,'KELAS (REFERENSI)'!M1086,""))))</f>
        <v/>
      </c>
      <c r="N1041" s="38" t="str">
        <f>IF(B1041=1,'KELAS (REFERENSI)'!N1041,IF(B1041=2,'KELAS (REFERENSI)'!N1056,IF(B1041=3,'KELAS (REFERENSI)'!N1071,IF(B1041=4,'KELAS (REFERENSI)'!N1086,""))))</f>
        <v/>
      </c>
      <c r="O1041" s="38" t="str">
        <f>IF(B1041=1,'KELAS (REFERENSI)'!O1041,IF(B1041=2,'KELAS (REFERENSI)'!O1056,IF(B1041=3,'KELAS (REFERENSI)'!O1071,IF(B1041=4,'KELAS (REFERENSI)'!O1086,""))))</f>
        <v/>
      </c>
      <c r="P1041" s="38" t="str">
        <f>IF(B1041=1,'KELAS (REFERENSI)'!P1041,IF(B1041=2,'KELAS (REFERENSI)'!P1056,IF(B1041=3,'KELAS (REFERENSI)'!P1071,IF(B1041=4,'KELAS (REFERENSI)'!P1086,""))))</f>
        <v/>
      </c>
      <c r="Q1041" s="38" t="str">
        <f t="shared" si="4"/>
        <v>BPS Kota Jakarta Timur</v>
      </c>
      <c r="R1041" s="38" t="str">
        <f t="shared" si="56"/>
        <v/>
      </c>
      <c r="S1041" s="38" t="str">
        <f t="shared" ref="S1041:T1041" si="1049">S1040</f>
        <v>15 Juni sampai dengan 31 Agustus 2026</v>
      </c>
      <c r="T1041" s="38" t="str">
        <f t="shared" si="1049"/>
        <v>31 Agustus 2026</v>
      </c>
      <c r="U1041" s="46"/>
      <c r="V1041" s="46"/>
      <c r="W1041" s="42"/>
      <c r="X1041" s="42"/>
      <c r="Y1041" s="42"/>
      <c r="Z1041" s="42"/>
    </row>
    <row r="1042" ht="15.0" customHeight="1">
      <c r="A1042" s="36" t="s">
        <v>6104</v>
      </c>
      <c r="B1042" s="43"/>
      <c r="C1042" s="44"/>
      <c r="D1042" s="47"/>
      <c r="E1042" s="47"/>
      <c r="F1042" s="39" t="str">
        <f t="shared" si="2"/>
        <v>PETUGAS.1041/SPK/SE/PPL/3172/2026</v>
      </c>
      <c r="G1042" s="45"/>
      <c r="H1042" s="39" t="str">
        <f>VLOOKUP(G1042,'MITRA (REFERENSI)'!$A:$Z,16,FALSE)</f>
        <v>#N/A</v>
      </c>
      <c r="I1042" s="39" t="str">
        <f>VLOOKUP(G1042,'MITRA (REFERENSI)'!$A:$Z,25,FALSE)</f>
        <v>#N/A</v>
      </c>
      <c r="J1042" s="38" t="str">
        <f>VLOOKUP(G1042,'MITRA (REFERENSI)'!$A:$Z,26,FALSE)</f>
        <v>#N/A</v>
      </c>
      <c r="K1042" s="38" t="str">
        <f>VLOOKUP(G1042,'MITRA (REFERENSI)'!$A:$Z,15,FALSE)</f>
        <v>#N/A</v>
      </c>
      <c r="L1042" s="38" t="str">
        <f>VLOOKUP(G1042,'MITRA (REFERENSI)'!$A:$Z,15,FALSE)</f>
        <v>#N/A</v>
      </c>
      <c r="M1042" s="38" t="str">
        <f>IF(B1042=1,'KELAS (REFERENSI)'!M1042,IF(B1042=2,'KELAS (REFERENSI)'!M1057,IF(B1042=3,'KELAS (REFERENSI)'!M1072,IF(B1042=4,'KELAS (REFERENSI)'!M1087,""))))</f>
        <v/>
      </c>
      <c r="N1042" s="38" t="str">
        <f>IF(B1042=1,'KELAS (REFERENSI)'!N1042,IF(B1042=2,'KELAS (REFERENSI)'!N1057,IF(B1042=3,'KELAS (REFERENSI)'!N1072,IF(B1042=4,'KELAS (REFERENSI)'!N1087,""))))</f>
        <v/>
      </c>
      <c r="O1042" s="38" t="str">
        <f>IF(B1042=1,'KELAS (REFERENSI)'!O1042,IF(B1042=2,'KELAS (REFERENSI)'!O1057,IF(B1042=3,'KELAS (REFERENSI)'!O1072,IF(B1042=4,'KELAS (REFERENSI)'!O1087,""))))</f>
        <v/>
      </c>
      <c r="P1042" s="38" t="str">
        <f>IF(B1042=1,'KELAS (REFERENSI)'!P1042,IF(B1042=2,'KELAS (REFERENSI)'!P1057,IF(B1042=3,'KELAS (REFERENSI)'!P1072,IF(B1042=4,'KELAS (REFERENSI)'!P1087,""))))</f>
        <v/>
      </c>
      <c r="Q1042" s="38" t="str">
        <f t="shared" si="4"/>
        <v>BPS Kota Jakarta Timur</v>
      </c>
      <c r="R1042" s="38" t="str">
        <f t="shared" si="56"/>
        <v/>
      </c>
      <c r="S1042" s="38" t="str">
        <f t="shared" ref="S1042:T1042" si="1050">S1041</f>
        <v>15 Juni sampai dengan 31 Agustus 2026</v>
      </c>
      <c r="T1042" s="38" t="str">
        <f t="shared" si="1050"/>
        <v>31 Agustus 2026</v>
      </c>
      <c r="U1042" s="46"/>
      <c r="V1042" s="46"/>
      <c r="W1042" s="42"/>
      <c r="X1042" s="42"/>
      <c r="Y1042" s="42"/>
      <c r="Z1042" s="42"/>
    </row>
    <row r="1043" ht="15.0" customHeight="1">
      <c r="A1043" s="36" t="s">
        <v>6105</v>
      </c>
      <c r="B1043" s="43"/>
      <c r="C1043" s="44"/>
      <c r="D1043" s="47"/>
      <c r="E1043" s="47"/>
      <c r="F1043" s="39" t="str">
        <f t="shared" si="2"/>
        <v>PETUGAS.1042/SPK/SE/PPL/3172/2026</v>
      </c>
      <c r="G1043" s="45"/>
      <c r="H1043" s="39" t="str">
        <f>VLOOKUP(G1043,'MITRA (REFERENSI)'!$A:$Z,16,FALSE)</f>
        <v>#N/A</v>
      </c>
      <c r="I1043" s="39" t="str">
        <f>VLOOKUP(G1043,'MITRA (REFERENSI)'!$A:$Z,25,FALSE)</f>
        <v>#N/A</v>
      </c>
      <c r="J1043" s="38" t="str">
        <f>VLOOKUP(G1043,'MITRA (REFERENSI)'!$A:$Z,26,FALSE)</f>
        <v>#N/A</v>
      </c>
      <c r="K1043" s="38" t="str">
        <f>VLOOKUP(G1043,'MITRA (REFERENSI)'!$A:$Z,15,FALSE)</f>
        <v>#N/A</v>
      </c>
      <c r="L1043" s="38" t="str">
        <f>VLOOKUP(G1043,'MITRA (REFERENSI)'!$A:$Z,15,FALSE)</f>
        <v>#N/A</v>
      </c>
      <c r="M1043" s="38" t="str">
        <f>IF(B1043=1,'KELAS (REFERENSI)'!M1043,IF(B1043=2,'KELAS (REFERENSI)'!M1058,IF(B1043=3,'KELAS (REFERENSI)'!M1073,IF(B1043=4,'KELAS (REFERENSI)'!M1088,""))))</f>
        <v/>
      </c>
      <c r="N1043" s="38" t="str">
        <f>IF(B1043=1,'KELAS (REFERENSI)'!N1043,IF(B1043=2,'KELAS (REFERENSI)'!N1058,IF(B1043=3,'KELAS (REFERENSI)'!N1073,IF(B1043=4,'KELAS (REFERENSI)'!N1088,""))))</f>
        <v/>
      </c>
      <c r="O1043" s="38" t="str">
        <f>IF(B1043=1,'KELAS (REFERENSI)'!O1043,IF(B1043=2,'KELAS (REFERENSI)'!O1058,IF(B1043=3,'KELAS (REFERENSI)'!O1073,IF(B1043=4,'KELAS (REFERENSI)'!O1088,""))))</f>
        <v/>
      </c>
      <c r="P1043" s="38" t="str">
        <f>IF(B1043=1,'KELAS (REFERENSI)'!P1043,IF(B1043=2,'KELAS (REFERENSI)'!P1058,IF(B1043=3,'KELAS (REFERENSI)'!P1073,IF(B1043=4,'KELAS (REFERENSI)'!P1088,""))))</f>
        <v/>
      </c>
      <c r="Q1043" s="38" t="str">
        <f t="shared" si="4"/>
        <v>BPS Kota Jakarta Timur</v>
      </c>
      <c r="R1043" s="38" t="str">
        <f t="shared" si="56"/>
        <v/>
      </c>
      <c r="S1043" s="38" t="str">
        <f t="shared" ref="S1043:T1043" si="1051">S1042</f>
        <v>15 Juni sampai dengan 31 Agustus 2026</v>
      </c>
      <c r="T1043" s="38" t="str">
        <f t="shared" si="1051"/>
        <v>31 Agustus 2026</v>
      </c>
      <c r="U1043" s="46"/>
      <c r="V1043" s="46"/>
      <c r="W1043" s="42"/>
      <c r="X1043" s="42"/>
      <c r="Y1043" s="42"/>
      <c r="Z1043" s="42"/>
    </row>
    <row r="1044" ht="15.0" customHeight="1">
      <c r="A1044" s="36" t="s">
        <v>6106</v>
      </c>
      <c r="B1044" s="43"/>
      <c r="C1044" s="44"/>
      <c r="D1044" s="47"/>
      <c r="E1044" s="47"/>
      <c r="F1044" s="39" t="str">
        <f t="shared" si="2"/>
        <v>PETUGAS.1043/SPK/SE/PPL/3172/2026</v>
      </c>
      <c r="G1044" s="45"/>
      <c r="H1044" s="39" t="str">
        <f>VLOOKUP(G1044,'MITRA (REFERENSI)'!$A:$Z,16,FALSE)</f>
        <v>#N/A</v>
      </c>
      <c r="I1044" s="39" t="str">
        <f>VLOOKUP(G1044,'MITRA (REFERENSI)'!$A:$Z,25,FALSE)</f>
        <v>#N/A</v>
      </c>
      <c r="J1044" s="38" t="str">
        <f>VLOOKUP(G1044,'MITRA (REFERENSI)'!$A:$Z,26,FALSE)</f>
        <v>#N/A</v>
      </c>
      <c r="K1044" s="38" t="str">
        <f>VLOOKUP(G1044,'MITRA (REFERENSI)'!$A:$Z,15,FALSE)</f>
        <v>#N/A</v>
      </c>
      <c r="L1044" s="38" t="str">
        <f>VLOOKUP(G1044,'MITRA (REFERENSI)'!$A:$Z,15,FALSE)</f>
        <v>#N/A</v>
      </c>
      <c r="M1044" s="38" t="str">
        <f>IF(B1044=1,'KELAS (REFERENSI)'!M1044,IF(B1044=2,'KELAS (REFERENSI)'!M1059,IF(B1044=3,'KELAS (REFERENSI)'!M1074,IF(B1044=4,'KELAS (REFERENSI)'!M1089,""))))</f>
        <v/>
      </c>
      <c r="N1044" s="38" t="str">
        <f>IF(B1044=1,'KELAS (REFERENSI)'!N1044,IF(B1044=2,'KELAS (REFERENSI)'!N1059,IF(B1044=3,'KELAS (REFERENSI)'!N1074,IF(B1044=4,'KELAS (REFERENSI)'!N1089,""))))</f>
        <v/>
      </c>
      <c r="O1044" s="38" t="str">
        <f>IF(B1044=1,'KELAS (REFERENSI)'!O1044,IF(B1044=2,'KELAS (REFERENSI)'!O1059,IF(B1044=3,'KELAS (REFERENSI)'!O1074,IF(B1044=4,'KELAS (REFERENSI)'!O1089,""))))</f>
        <v/>
      </c>
      <c r="P1044" s="38" t="str">
        <f>IF(B1044=1,'KELAS (REFERENSI)'!P1044,IF(B1044=2,'KELAS (REFERENSI)'!P1059,IF(B1044=3,'KELAS (REFERENSI)'!P1074,IF(B1044=4,'KELAS (REFERENSI)'!P1089,""))))</f>
        <v/>
      </c>
      <c r="Q1044" s="38" t="str">
        <f t="shared" si="4"/>
        <v>BPS Kota Jakarta Timur</v>
      </c>
      <c r="R1044" s="38" t="str">
        <f t="shared" si="56"/>
        <v/>
      </c>
      <c r="S1044" s="38" t="str">
        <f t="shared" ref="S1044:T1044" si="1052">S1043</f>
        <v>15 Juni sampai dengan 31 Agustus 2026</v>
      </c>
      <c r="T1044" s="38" t="str">
        <f t="shared" si="1052"/>
        <v>31 Agustus 2026</v>
      </c>
      <c r="U1044" s="46"/>
      <c r="V1044" s="46"/>
      <c r="W1044" s="42"/>
      <c r="X1044" s="42"/>
      <c r="Y1044" s="42"/>
      <c r="Z1044" s="42"/>
    </row>
    <row r="1045" ht="15.0" customHeight="1">
      <c r="A1045" s="36" t="s">
        <v>6107</v>
      </c>
      <c r="B1045" s="43"/>
      <c r="C1045" s="44"/>
      <c r="D1045" s="47"/>
      <c r="E1045" s="47"/>
      <c r="F1045" s="39" t="str">
        <f t="shared" si="2"/>
        <v>PETUGAS.1044/SPK/SE/PPL/3172/2026</v>
      </c>
      <c r="G1045" s="45"/>
      <c r="H1045" s="39" t="str">
        <f>VLOOKUP(G1045,'MITRA (REFERENSI)'!$A:$Z,16,FALSE)</f>
        <v>#N/A</v>
      </c>
      <c r="I1045" s="39" t="str">
        <f>VLOOKUP(G1045,'MITRA (REFERENSI)'!$A:$Z,25,FALSE)</f>
        <v>#N/A</v>
      </c>
      <c r="J1045" s="38" t="str">
        <f>VLOOKUP(G1045,'MITRA (REFERENSI)'!$A:$Z,26,FALSE)</f>
        <v>#N/A</v>
      </c>
      <c r="K1045" s="38" t="str">
        <f>VLOOKUP(G1045,'MITRA (REFERENSI)'!$A:$Z,15,FALSE)</f>
        <v>#N/A</v>
      </c>
      <c r="L1045" s="38" t="str">
        <f>VLOOKUP(G1045,'MITRA (REFERENSI)'!$A:$Z,15,FALSE)</f>
        <v>#N/A</v>
      </c>
      <c r="M1045" s="38" t="str">
        <f>IF(B1045=1,'KELAS (REFERENSI)'!M1045,IF(B1045=2,'KELAS (REFERENSI)'!M1060,IF(B1045=3,'KELAS (REFERENSI)'!M1075,IF(B1045=4,'KELAS (REFERENSI)'!M1090,""))))</f>
        <v/>
      </c>
      <c r="N1045" s="38" t="str">
        <f>IF(B1045=1,'KELAS (REFERENSI)'!N1045,IF(B1045=2,'KELAS (REFERENSI)'!N1060,IF(B1045=3,'KELAS (REFERENSI)'!N1075,IF(B1045=4,'KELAS (REFERENSI)'!N1090,""))))</f>
        <v/>
      </c>
      <c r="O1045" s="38" t="str">
        <f>IF(B1045=1,'KELAS (REFERENSI)'!O1045,IF(B1045=2,'KELAS (REFERENSI)'!O1060,IF(B1045=3,'KELAS (REFERENSI)'!O1075,IF(B1045=4,'KELAS (REFERENSI)'!O1090,""))))</f>
        <v/>
      </c>
      <c r="P1045" s="38" t="str">
        <f>IF(B1045=1,'KELAS (REFERENSI)'!P1045,IF(B1045=2,'KELAS (REFERENSI)'!P1060,IF(B1045=3,'KELAS (REFERENSI)'!P1075,IF(B1045=4,'KELAS (REFERENSI)'!P1090,""))))</f>
        <v/>
      </c>
      <c r="Q1045" s="38" t="str">
        <f t="shared" si="4"/>
        <v>BPS Kota Jakarta Timur</v>
      </c>
      <c r="R1045" s="38" t="str">
        <f t="shared" si="56"/>
        <v/>
      </c>
      <c r="S1045" s="38" t="str">
        <f t="shared" ref="S1045:T1045" si="1053">S1044</f>
        <v>15 Juni sampai dengan 31 Agustus 2026</v>
      </c>
      <c r="T1045" s="38" t="str">
        <f t="shared" si="1053"/>
        <v>31 Agustus 2026</v>
      </c>
      <c r="U1045" s="46"/>
      <c r="V1045" s="46"/>
      <c r="W1045" s="42"/>
      <c r="X1045" s="42"/>
      <c r="Y1045" s="42"/>
      <c r="Z1045" s="42"/>
    </row>
    <row r="1046" ht="15.0" customHeight="1">
      <c r="A1046" s="36" t="s">
        <v>6108</v>
      </c>
      <c r="B1046" s="43"/>
      <c r="C1046" s="44"/>
      <c r="D1046" s="47"/>
      <c r="E1046" s="47"/>
      <c r="F1046" s="39" t="str">
        <f t="shared" si="2"/>
        <v>PETUGAS.1045/SPK/SE/PPL/3172/2026</v>
      </c>
      <c r="G1046" s="45"/>
      <c r="H1046" s="39" t="str">
        <f>VLOOKUP(G1046,'MITRA (REFERENSI)'!$A:$Z,16,FALSE)</f>
        <v>#N/A</v>
      </c>
      <c r="I1046" s="39" t="str">
        <f>VLOOKUP(G1046,'MITRA (REFERENSI)'!$A:$Z,25,FALSE)</f>
        <v>#N/A</v>
      </c>
      <c r="J1046" s="38" t="str">
        <f>VLOOKUP(G1046,'MITRA (REFERENSI)'!$A:$Z,26,FALSE)</f>
        <v>#N/A</v>
      </c>
      <c r="K1046" s="38" t="str">
        <f>VLOOKUP(G1046,'MITRA (REFERENSI)'!$A:$Z,15,FALSE)</f>
        <v>#N/A</v>
      </c>
      <c r="L1046" s="38" t="str">
        <f>VLOOKUP(G1046,'MITRA (REFERENSI)'!$A:$Z,15,FALSE)</f>
        <v>#N/A</v>
      </c>
      <c r="M1046" s="38" t="str">
        <f>IF(B1046=1,'KELAS (REFERENSI)'!M1046,IF(B1046=2,'KELAS (REFERENSI)'!M1061,IF(B1046=3,'KELAS (REFERENSI)'!M1076,IF(B1046=4,'KELAS (REFERENSI)'!M1091,""))))</f>
        <v/>
      </c>
      <c r="N1046" s="38" t="str">
        <f>IF(B1046=1,'KELAS (REFERENSI)'!N1046,IF(B1046=2,'KELAS (REFERENSI)'!N1061,IF(B1046=3,'KELAS (REFERENSI)'!N1076,IF(B1046=4,'KELAS (REFERENSI)'!N1091,""))))</f>
        <v/>
      </c>
      <c r="O1046" s="38" t="str">
        <f>IF(B1046=1,'KELAS (REFERENSI)'!O1046,IF(B1046=2,'KELAS (REFERENSI)'!O1061,IF(B1046=3,'KELAS (REFERENSI)'!O1076,IF(B1046=4,'KELAS (REFERENSI)'!O1091,""))))</f>
        <v/>
      </c>
      <c r="P1046" s="38" t="str">
        <f>IF(B1046=1,'KELAS (REFERENSI)'!P1046,IF(B1046=2,'KELAS (REFERENSI)'!P1061,IF(B1046=3,'KELAS (REFERENSI)'!P1076,IF(B1046=4,'KELAS (REFERENSI)'!P1091,""))))</f>
        <v/>
      </c>
      <c r="Q1046" s="38" t="str">
        <f t="shared" si="4"/>
        <v>BPS Kota Jakarta Timur</v>
      </c>
      <c r="R1046" s="38" t="str">
        <f t="shared" si="56"/>
        <v/>
      </c>
      <c r="S1046" s="38" t="str">
        <f t="shared" ref="S1046:T1046" si="1054">S1045</f>
        <v>15 Juni sampai dengan 31 Agustus 2026</v>
      </c>
      <c r="T1046" s="38" t="str">
        <f t="shared" si="1054"/>
        <v>31 Agustus 2026</v>
      </c>
      <c r="U1046" s="46"/>
      <c r="V1046" s="46"/>
      <c r="W1046" s="42"/>
      <c r="X1046" s="42"/>
      <c r="Y1046" s="42"/>
      <c r="Z1046" s="42"/>
    </row>
    <row r="1047" ht="15.0" customHeight="1">
      <c r="A1047" s="36" t="s">
        <v>6109</v>
      </c>
      <c r="B1047" s="43"/>
      <c r="C1047" s="44"/>
      <c r="D1047" s="47"/>
      <c r="E1047" s="47"/>
      <c r="F1047" s="39" t="str">
        <f t="shared" si="2"/>
        <v>PETUGAS.1046/SPK/SE/PPL/3172/2026</v>
      </c>
      <c r="G1047" s="45"/>
      <c r="H1047" s="39" t="str">
        <f>VLOOKUP(G1047,'MITRA (REFERENSI)'!$A:$Z,16,FALSE)</f>
        <v>#N/A</v>
      </c>
      <c r="I1047" s="39" t="str">
        <f>VLOOKUP(G1047,'MITRA (REFERENSI)'!$A:$Z,25,FALSE)</f>
        <v>#N/A</v>
      </c>
      <c r="J1047" s="38" t="str">
        <f>VLOOKUP(G1047,'MITRA (REFERENSI)'!$A:$Z,26,FALSE)</f>
        <v>#N/A</v>
      </c>
      <c r="K1047" s="38" t="str">
        <f>VLOOKUP(G1047,'MITRA (REFERENSI)'!$A:$Z,15,FALSE)</f>
        <v>#N/A</v>
      </c>
      <c r="L1047" s="38" t="str">
        <f>VLOOKUP(G1047,'MITRA (REFERENSI)'!$A:$Z,15,FALSE)</f>
        <v>#N/A</v>
      </c>
      <c r="M1047" s="38" t="str">
        <f>IF(B1047=1,'KELAS (REFERENSI)'!M1047,IF(B1047=2,'KELAS (REFERENSI)'!M1062,IF(B1047=3,'KELAS (REFERENSI)'!M1077,IF(B1047=4,'KELAS (REFERENSI)'!M1092,""))))</f>
        <v/>
      </c>
      <c r="N1047" s="38" t="str">
        <f>IF(B1047=1,'KELAS (REFERENSI)'!N1047,IF(B1047=2,'KELAS (REFERENSI)'!N1062,IF(B1047=3,'KELAS (REFERENSI)'!N1077,IF(B1047=4,'KELAS (REFERENSI)'!N1092,""))))</f>
        <v/>
      </c>
      <c r="O1047" s="38" t="str">
        <f>IF(B1047=1,'KELAS (REFERENSI)'!O1047,IF(B1047=2,'KELAS (REFERENSI)'!O1062,IF(B1047=3,'KELAS (REFERENSI)'!O1077,IF(B1047=4,'KELAS (REFERENSI)'!O1092,""))))</f>
        <v/>
      </c>
      <c r="P1047" s="38" t="str">
        <f>IF(B1047=1,'KELAS (REFERENSI)'!P1047,IF(B1047=2,'KELAS (REFERENSI)'!P1062,IF(B1047=3,'KELAS (REFERENSI)'!P1077,IF(B1047=4,'KELAS (REFERENSI)'!P1092,""))))</f>
        <v/>
      </c>
      <c r="Q1047" s="38" t="str">
        <f t="shared" si="4"/>
        <v>BPS Kota Jakarta Timur</v>
      </c>
      <c r="R1047" s="38" t="str">
        <f t="shared" si="56"/>
        <v/>
      </c>
      <c r="S1047" s="38" t="str">
        <f t="shared" ref="S1047:T1047" si="1055">S1046</f>
        <v>15 Juni sampai dengan 31 Agustus 2026</v>
      </c>
      <c r="T1047" s="38" t="str">
        <f t="shared" si="1055"/>
        <v>31 Agustus 2026</v>
      </c>
      <c r="U1047" s="46"/>
      <c r="V1047" s="46"/>
      <c r="W1047" s="42"/>
      <c r="X1047" s="42"/>
      <c r="Y1047" s="42"/>
      <c r="Z1047" s="42"/>
    </row>
    <row r="1048" ht="15.0" customHeight="1">
      <c r="A1048" s="36" t="s">
        <v>6110</v>
      </c>
      <c r="B1048" s="43"/>
      <c r="C1048" s="44"/>
      <c r="D1048" s="47"/>
      <c r="E1048" s="47"/>
      <c r="F1048" s="39" t="str">
        <f t="shared" si="2"/>
        <v>PETUGAS.1047/SPK/SE/PPL/3172/2026</v>
      </c>
      <c r="G1048" s="45"/>
      <c r="H1048" s="39" t="str">
        <f>VLOOKUP(G1048,'MITRA (REFERENSI)'!$A:$Z,16,FALSE)</f>
        <v>#N/A</v>
      </c>
      <c r="I1048" s="39" t="str">
        <f>VLOOKUP(G1048,'MITRA (REFERENSI)'!$A:$Z,25,FALSE)</f>
        <v>#N/A</v>
      </c>
      <c r="J1048" s="38" t="str">
        <f>VLOOKUP(G1048,'MITRA (REFERENSI)'!$A:$Z,26,FALSE)</f>
        <v>#N/A</v>
      </c>
      <c r="K1048" s="38" t="str">
        <f>VLOOKUP(G1048,'MITRA (REFERENSI)'!$A:$Z,15,FALSE)</f>
        <v>#N/A</v>
      </c>
      <c r="L1048" s="38" t="str">
        <f>VLOOKUP(G1048,'MITRA (REFERENSI)'!$A:$Z,15,FALSE)</f>
        <v>#N/A</v>
      </c>
      <c r="M1048" s="38" t="str">
        <f>IF(B1048=1,'KELAS (REFERENSI)'!M1048,IF(B1048=2,'KELAS (REFERENSI)'!M1063,IF(B1048=3,'KELAS (REFERENSI)'!M1078,IF(B1048=4,'KELAS (REFERENSI)'!M1093,""))))</f>
        <v/>
      </c>
      <c r="N1048" s="38" t="str">
        <f>IF(B1048=1,'KELAS (REFERENSI)'!N1048,IF(B1048=2,'KELAS (REFERENSI)'!N1063,IF(B1048=3,'KELAS (REFERENSI)'!N1078,IF(B1048=4,'KELAS (REFERENSI)'!N1093,""))))</f>
        <v/>
      </c>
      <c r="O1048" s="38" t="str">
        <f>IF(B1048=1,'KELAS (REFERENSI)'!O1048,IF(B1048=2,'KELAS (REFERENSI)'!O1063,IF(B1048=3,'KELAS (REFERENSI)'!O1078,IF(B1048=4,'KELAS (REFERENSI)'!O1093,""))))</f>
        <v/>
      </c>
      <c r="P1048" s="38" t="str">
        <f>IF(B1048=1,'KELAS (REFERENSI)'!P1048,IF(B1048=2,'KELAS (REFERENSI)'!P1063,IF(B1048=3,'KELAS (REFERENSI)'!P1078,IF(B1048=4,'KELAS (REFERENSI)'!P1093,""))))</f>
        <v/>
      </c>
      <c r="Q1048" s="38" t="str">
        <f t="shared" si="4"/>
        <v>BPS Kota Jakarta Timur</v>
      </c>
      <c r="R1048" s="38" t="str">
        <f t="shared" si="56"/>
        <v/>
      </c>
      <c r="S1048" s="38" t="str">
        <f t="shared" ref="S1048:T1048" si="1056">S1047</f>
        <v>15 Juni sampai dengan 31 Agustus 2026</v>
      </c>
      <c r="T1048" s="38" t="str">
        <f t="shared" si="1056"/>
        <v>31 Agustus 2026</v>
      </c>
      <c r="U1048" s="46"/>
      <c r="V1048" s="46"/>
      <c r="W1048" s="42"/>
      <c r="X1048" s="42"/>
      <c r="Y1048" s="42"/>
      <c r="Z1048" s="42"/>
    </row>
    <row r="1049" ht="15.0" customHeight="1">
      <c r="A1049" s="36" t="s">
        <v>6111</v>
      </c>
      <c r="B1049" s="43"/>
      <c r="C1049" s="44"/>
      <c r="D1049" s="47"/>
      <c r="E1049" s="47"/>
      <c r="F1049" s="39" t="str">
        <f t="shared" si="2"/>
        <v>PETUGAS.1048/SPK/SE/PPL/3172/2026</v>
      </c>
      <c r="G1049" s="45"/>
      <c r="H1049" s="39" t="str">
        <f>VLOOKUP(G1049,'MITRA (REFERENSI)'!$A:$Z,16,FALSE)</f>
        <v>#N/A</v>
      </c>
      <c r="I1049" s="39" t="str">
        <f>VLOOKUP(G1049,'MITRA (REFERENSI)'!$A:$Z,25,FALSE)</f>
        <v>#N/A</v>
      </c>
      <c r="J1049" s="38" t="str">
        <f>VLOOKUP(G1049,'MITRA (REFERENSI)'!$A:$Z,26,FALSE)</f>
        <v>#N/A</v>
      </c>
      <c r="K1049" s="38" t="str">
        <f>VLOOKUP(G1049,'MITRA (REFERENSI)'!$A:$Z,15,FALSE)</f>
        <v>#N/A</v>
      </c>
      <c r="L1049" s="38" t="str">
        <f>VLOOKUP(G1049,'MITRA (REFERENSI)'!$A:$Z,15,FALSE)</f>
        <v>#N/A</v>
      </c>
      <c r="M1049" s="38" t="str">
        <f>IF(B1049=1,'KELAS (REFERENSI)'!M1049,IF(B1049=2,'KELAS (REFERENSI)'!M1064,IF(B1049=3,'KELAS (REFERENSI)'!M1079,IF(B1049=4,'KELAS (REFERENSI)'!M1094,""))))</f>
        <v/>
      </c>
      <c r="N1049" s="38" t="str">
        <f>IF(B1049=1,'KELAS (REFERENSI)'!N1049,IF(B1049=2,'KELAS (REFERENSI)'!N1064,IF(B1049=3,'KELAS (REFERENSI)'!N1079,IF(B1049=4,'KELAS (REFERENSI)'!N1094,""))))</f>
        <v/>
      </c>
      <c r="O1049" s="38" t="str">
        <f>IF(B1049=1,'KELAS (REFERENSI)'!O1049,IF(B1049=2,'KELAS (REFERENSI)'!O1064,IF(B1049=3,'KELAS (REFERENSI)'!O1079,IF(B1049=4,'KELAS (REFERENSI)'!O1094,""))))</f>
        <v/>
      </c>
      <c r="P1049" s="38" t="str">
        <f>IF(B1049=1,'KELAS (REFERENSI)'!P1049,IF(B1049=2,'KELAS (REFERENSI)'!P1064,IF(B1049=3,'KELAS (REFERENSI)'!P1079,IF(B1049=4,'KELAS (REFERENSI)'!P1094,""))))</f>
        <v/>
      </c>
      <c r="Q1049" s="38" t="str">
        <f t="shared" si="4"/>
        <v>BPS Kota Jakarta Timur</v>
      </c>
      <c r="R1049" s="38" t="str">
        <f t="shared" si="56"/>
        <v/>
      </c>
      <c r="S1049" s="38" t="str">
        <f t="shared" ref="S1049:T1049" si="1057">S1048</f>
        <v>15 Juni sampai dengan 31 Agustus 2026</v>
      </c>
      <c r="T1049" s="38" t="str">
        <f t="shared" si="1057"/>
        <v>31 Agustus 2026</v>
      </c>
      <c r="U1049" s="46"/>
      <c r="V1049" s="46"/>
      <c r="W1049" s="42"/>
      <c r="X1049" s="42"/>
      <c r="Y1049" s="42"/>
      <c r="Z1049" s="42"/>
    </row>
    <row r="1050" ht="15.0" customHeight="1">
      <c r="A1050" s="36" t="s">
        <v>6112</v>
      </c>
      <c r="B1050" s="43"/>
      <c r="C1050" s="44"/>
      <c r="D1050" s="47"/>
      <c r="E1050" s="47"/>
      <c r="F1050" s="39" t="str">
        <f t="shared" si="2"/>
        <v>PETUGAS.1049/SPK/SE/PPL/3172/2026</v>
      </c>
      <c r="G1050" s="45"/>
      <c r="H1050" s="39" t="str">
        <f>VLOOKUP(G1050,'MITRA (REFERENSI)'!$A:$Z,16,FALSE)</f>
        <v>#N/A</v>
      </c>
      <c r="I1050" s="39" t="str">
        <f>VLOOKUP(G1050,'MITRA (REFERENSI)'!$A:$Z,25,FALSE)</f>
        <v>#N/A</v>
      </c>
      <c r="J1050" s="38" t="str">
        <f>VLOOKUP(G1050,'MITRA (REFERENSI)'!$A:$Z,26,FALSE)</f>
        <v>#N/A</v>
      </c>
      <c r="K1050" s="38" t="str">
        <f>VLOOKUP(G1050,'MITRA (REFERENSI)'!$A:$Z,15,FALSE)</f>
        <v>#N/A</v>
      </c>
      <c r="L1050" s="38" t="str">
        <f>VLOOKUP(G1050,'MITRA (REFERENSI)'!$A:$Z,15,FALSE)</f>
        <v>#N/A</v>
      </c>
      <c r="M1050" s="38" t="str">
        <f>IF(B1050=1,'KELAS (REFERENSI)'!M1050,IF(B1050=2,'KELAS (REFERENSI)'!M1065,IF(B1050=3,'KELAS (REFERENSI)'!M1080,IF(B1050=4,'KELAS (REFERENSI)'!M1095,""))))</f>
        <v/>
      </c>
      <c r="N1050" s="38" t="str">
        <f>IF(B1050=1,'KELAS (REFERENSI)'!N1050,IF(B1050=2,'KELAS (REFERENSI)'!N1065,IF(B1050=3,'KELAS (REFERENSI)'!N1080,IF(B1050=4,'KELAS (REFERENSI)'!N1095,""))))</f>
        <v/>
      </c>
      <c r="O1050" s="38" t="str">
        <f>IF(B1050=1,'KELAS (REFERENSI)'!O1050,IF(B1050=2,'KELAS (REFERENSI)'!O1065,IF(B1050=3,'KELAS (REFERENSI)'!O1080,IF(B1050=4,'KELAS (REFERENSI)'!O1095,""))))</f>
        <v/>
      </c>
      <c r="P1050" s="38" t="str">
        <f>IF(B1050=1,'KELAS (REFERENSI)'!P1050,IF(B1050=2,'KELAS (REFERENSI)'!P1065,IF(B1050=3,'KELAS (REFERENSI)'!P1080,IF(B1050=4,'KELAS (REFERENSI)'!P1095,""))))</f>
        <v/>
      </c>
      <c r="Q1050" s="38" t="str">
        <f t="shared" si="4"/>
        <v>BPS Kota Jakarta Timur</v>
      </c>
      <c r="R1050" s="38" t="str">
        <f t="shared" si="56"/>
        <v/>
      </c>
      <c r="S1050" s="38" t="str">
        <f t="shared" ref="S1050:T1050" si="1058">S1049</f>
        <v>15 Juni sampai dengan 31 Agustus 2026</v>
      </c>
      <c r="T1050" s="38" t="str">
        <f t="shared" si="1058"/>
        <v>31 Agustus 2026</v>
      </c>
      <c r="U1050" s="46"/>
      <c r="V1050" s="46"/>
      <c r="W1050" s="42"/>
      <c r="X1050" s="42"/>
      <c r="Y1050" s="42"/>
      <c r="Z1050" s="42"/>
    </row>
    <row r="1051" ht="15.0" customHeight="1">
      <c r="A1051" s="36" t="s">
        <v>6113</v>
      </c>
      <c r="B1051" s="43"/>
      <c r="C1051" s="44"/>
      <c r="D1051" s="47"/>
      <c r="E1051" s="47"/>
      <c r="F1051" s="39" t="str">
        <f t="shared" si="2"/>
        <v>PETUGAS.1050/SPK/SE/PPL/3172/2026</v>
      </c>
      <c r="G1051" s="45"/>
      <c r="H1051" s="39" t="str">
        <f>VLOOKUP(G1051,'MITRA (REFERENSI)'!$A:$Z,16,FALSE)</f>
        <v>#N/A</v>
      </c>
      <c r="I1051" s="39" t="str">
        <f>VLOOKUP(G1051,'MITRA (REFERENSI)'!$A:$Z,25,FALSE)</f>
        <v>#N/A</v>
      </c>
      <c r="J1051" s="38" t="str">
        <f>VLOOKUP(G1051,'MITRA (REFERENSI)'!$A:$Z,26,FALSE)</f>
        <v>#N/A</v>
      </c>
      <c r="K1051" s="38" t="str">
        <f>VLOOKUP(G1051,'MITRA (REFERENSI)'!$A:$Z,15,FALSE)</f>
        <v>#N/A</v>
      </c>
      <c r="L1051" s="38" t="str">
        <f>VLOOKUP(G1051,'MITRA (REFERENSI)'!$A:$Z,15,FALSE)</f>
        <v>#N/A</v>
      </c>
      <c r="M1051" s="38" t="str">
        <f>IF(B1051=1,'KELAS (REFERENSI)'!M1051,IF(B1051=2,'KELAS (REFERENSI)'!M1066,IF(B1051=3,'KELAS (REFERENSI)'!M1081,IF(B1051=4,'KELAS (REFERENSI)'!M1096,""))))</f>
        <v/>
      </c>
      <c r="N1051" s="38" t="str">
        <f>IF(B1051=1,'KELAS (REFERENSI)'!N1051,IF(B1051=2,'KELAS (REFERENSI)'!N1066,IF(B1051=3,'KELAS (REFERENSI)'!N1081,IF(B1051=4,'KELAS (REFERENSI)'!N1096,""))))</f>
        <v/>
      </c>
      <c r="O1051" s="38" t="str">
        <f>IF(B1051=1,'KELAS (REFERENSI)'!O1051,IF(B1051=2,'KELAS (REFERENSI)'!O1066,IF(B1051=3,'KELAS (REFERENSI)'!O1081,IF(B1051=4,'KELAS (REFERENSI)'!O1096,""))))</f>
        <v/>
      </c>
      <c r="P1051" s="38" t="str">
        <f>IF(B1051=1,'KELAS (REFERENSI)'!P1051,IF(B1051=2,'KELAS (REFERENSI)'!P1066,IF(B1051=3,'KELAS (REFERENSI)'!P1081,IF(B1051=4,'KELAS (REFERENSI)'!P1096,""))))</f>
        <v/>
      </c>
      <c r="Q1051" s="38" t="str">
        <f t="shared" si="4"/>
        <v>BPS Kota Jakarta Timur</v>
      </c>
      <c r="R1051" s="38" t="str">
        <f t="shared" si="56"/>
        <v/>
      </c>
      <c r="S1051" s="38" t="str">
        <f t="shared" ref="S1051:T1051" si="1059">S1050</f>
        <v>15 Juni sampai dengan 31 Agustus 2026</v>
      </c>
      <c r="T1051" s="38" t="str">
        <f t="shared" si="1059"/>
        <v>31 Agustus 2026</v>
      </c>
      <c r="U1051" s="46"/>
      <c r="V1051" s="46"/>
      <c r="W1051" s="42"/>
      <c r="X1051" s="42"/>
      <c r="Y1051" s="42"/>
      <c r="Z1051" s="42"/>
    </row>
    <row r="1052" ht="15.0" customHeight="1">
      <c r="A1052" s="36" t="s">
        <v>6114</v>
      </c>
      <c r="B1052" s="43"/>
      <c r="C1052" s="44"/>
      <c r="D1052" s="47"/>
      <c r="E1052" s="47"/>
      <c r="F1052" s="39" t="str">
        <f t="shared" si="2"/>
        <v>PETUGAS.1051/SPK/SE/PPL/3172/2026</v>
      </c>
      <c r="G1052" s="45"/>
      <c r="H1052" s="39" t="str">
        <f>VLOOKUP(G1052,'MITRA (REFERENSI)'!$A:$Z,16,FALSE)</f>
        <v>#N/A</v>
      </c>
      <c r="I1052" s="39" t="str">
        <f>VLOOKUP(G1052,'MITRA (REFERENSI)'!$A:$Z,25,FALSE)</f>
        <v>#N/A</v>
      </c>
      <c r="J1052" s="38" t="str">
        <f>VLOOKUP(G1052,'MITRA (REFERENSI)'!$A:$Z,26,FALSE)</f>
        <v>#N/A</v>
      </c>
      <c r="K1052" s="38" t="str">
        <f>VLOOKUP(G1052,'MITRA (REFERENSI)'!$A:$Z,15,FALSE)</f>
        <v>#N/A</v>
      </c>
      <c r="L1052" s="38" t="str">
        <f>VLOOKUP(G1052,'MITRA (REFERENSI)'!$A:$Z,15,FALSE)</f>
        <v>#N/A</v>
      </c>
      <c r="M1052" s="38" t="str">
        <f>IF(B1052=1,'KELAS (REFERENSI)'!M1052,IF(B1052=2,'KELAS (REFERENSI)'!M1067,IF(B1052=3,'KELAS (REFERENSI)'!M1082,IF(B1052=4,'KELAS (REFERENSI)'!M1097,""))))</f>
        <v/>
      </c>
      <c r="N1052" s="38" t="str">
        <f>IF(B1052=1,'KELAS (REFERENSI)'!N1052,IF(B1052=2,'KELAS (REFERENSI)'!N1067,IF(B1052=3,'KELAS (REFERENSI)'!N1082,IF(B1052=4,'KELAS (REFERENSI)'!N1097,""))))</f>
        <v/>
      </c>
      <c r="O1052" s="38" t="str">
        <f>IF(B1052=1,'KELAS (REFERENSI)'!O1052,IF(B1052=2,'KELAS (REFERENSI)'!O1067,IF(B1052=3,'KELAS (REFERENSI)'!O1082,IF(B1052=4,'KELAS (REFERENSI)'!O1097,""))))</f>
        <v/>
      </c>
      <c r="P1052" s="38" t="str">
        <f>IF(B1052=1,'KELAS (REFERENSI)'!P1052,IF(B1052=2,'KELAS (REFERENSI)'!P1067,IF(B1052=3,'KELAS (REFERENSI)'!P1082,IF(B1052=4,'KELAS (REFERENSI)'!P1097,""))))</f>
        <v/>
      </c>
      <c r="Q1052" s="38" t="str">
        <f t="shared" si="4"/>
        <v>BPS Kota Jakarta Timur</v>
      </c>
      <c r="R1052" s="38" t="str">
        <f t="shared" si="56"/>
        <v/>
      </c>
      <c r="S1052" s="38" t="str">
        <f t="shared" ref="S1052:T1052" si="1060">S1051</f>
        <v>15 Juni sampai dengan 31 Agustus 2026</v>
      </c>
      <c r="T1052" s="38" t="str">
        <f t="shared" si="1060"/>
        <v>31 Agustus 2026</v>
      </c>
      <c r="U1052" s="46"/>
      <c r="V1052" s="46"/>
      <c r="W1052" s="42"/>
      <c r="X1052" s="42"/>
      <c r="Y1052" s="42"/>
      <c r="Z1052" s="42"/>
    </row>
    <row r="1053" ht="15.0" customHeight="1">
      <c r="A1053" s="36" t="s">
        <v>6115</v>
      </c>
      <c r="B1053" s="43"/>
      <c r="C1053" s="44"/>
      <c r="D1053" s="47"/>
      <c r="E1053" s="47"/>
      <c r="F1053" s="39" t="str">
        <f t="shared" si="2"/>
        <v>PETUGAS.1052/SPK/SE/PPL/3172/2026</v>
      </c>
      <c r="G1053" s="45"/>
      <c r="H1053" s="39" t="str">
        <f>VLOOKUP(G1053,'MITRA (REFERENSI)'!$A:$Z,16,FALSE)</f>
        <v>#N/A</v>
      </c>
      <c r="I1053" s="39" t="str">
        <f>VLOOKUP(G1053,'MITRA (REFERENSI)'!$A:$Z,25,FALSE)</f>
        <v>#N/A</v>
      </c>
      <c r="J1053" s="38" t="str">
        <f>VLOOKUP(G1053,'MITRA (REFERENSI)'!$A:$Z,26,FALSE)</f>
        <v>#N/A</v>
      </c>
      <c r="K1053" s="38" t="str">
        <f>VLOOKUP(G1053,'MITRA (REFERENSI)'!$A:$Z,15,FALSE)</f>
        <v>#N/A</v>
      </c>
      <c r="L1053" s="38" t="str">
        <f>VLOOKUP(G1053,'MITRA (REFERENSI)'!$A:$Z,15,FALSE)</f>
        <v>#N/A</v>
      </c>
      <c r="M1053" s="38" t="str">
        <f>IF(B1053=1,'KELAS (REFERENSI)'!M1053,IF(B1053=2,'KELAS (REFERENSI)'!M1068,IF(B1053=3,'KELAS (REFERENSI)'!M1083,IF(B1053=4,'KELAS (REFERENSI)'!M1098,""))))</f>
        <v/>
      </c>
      <c r="N1053" s="38" t="str">
        <f>IF(B1053=1,'KELAS (REFERENSI)'!N1053,IF(B1053=2,'KELAS (REFERENSI)'!N1068,IF(B1053=3,'KELAS (REFERENSI)'!N1083,IF(B1053=4,'KELAS (REFERENSI)'!N1098,""))))</f>
        <v/>
      </c>
      <c r="O1053" s="38" t="str">
        <f>IF(B1053=1,'KELAS (REFERENSI)'!O1053,IF(B1053=2,'KELAS (REFERENSI)'!O1068,IF(B1053=3,'KELAS (REFERENSI)'!O1083,IF(B1053=4,'KELAS (REFERENSI)'!O1098,""))))</f>
        <v/>
      </c>
      <c r="P1053" s="38" t="str">
        <f>IF(B1053=1,'KELAS (REFERENSI)'!P1053,IF(B1053=2,'KELAS (REFERENSI)'!P1068,IF(B1053=3,'KELAS (REFERENSI)'!P1083,IF(B1053=4,'KELAS (REFERENSI)'!P1098,""))))</f>
        <v/>
      </c>
      <c r="Q1053" s="38" t="str">
        <f t="shared" si="4"/>
        <v>BPS Kota Jakarta Timur</v>
      </c>
      <c r="R1053" s="38" t="str">
        <f t="shared" si="56"/>
        <v/>
      </c>
      <c r="S1053" s="38" t="str">
        <f t="shared" ref="S1053:T1053" si="1061">S1052</f>
        <v>15 Juni sampai dengan 31 Agustus 2026</v>
      </c>
      <c r="T1053" s="38" t="str">
        <f t="shared" si="1061"/>
        <v>31 Agustus 2026</v>
      </c>
      <c r="U1053" s="46"/>
      <c r="V1053" s="46"/>
      <c r="W1053" s="42"/>
      <c r="X1053" s="42"/>
      <c r="Y1053" s="42"/>
      <c r="Z1053" s="42"/>
    </row>
    <row r="1054" ht="15.0" customHeight="1">
      <c r="A1054" s="36" t="s">
        <v>6116</v>
      </c>
      <c r="B1054" s="43"/>
      <c r="C1054" s="44"/>
      <c r="D1054" s="47"/>
      <c r="E1054" s="47"/>
      <c r="F1054" s="39" t="str">
        <f t="shared" si="2"/>
        <v>PETUGAS.1053/SPK/SE/PPL/3172/2026</v>
      </c>
      <c r="G1054" s="45"/>
      <c r="H1054" s="39" t="str">
        <f>VLOOKUP(G1054,'MITRA (REFERENSI)'!$A:$Z,16,FALSE)</f>
        <v>#N/A</v>
      </c>
      <c r="I1054" s="39" t="str">
        <f>VLOOKUP(G1054,'MITRA (REFERENSI)'!$A:$Z,25,FALSE)</f>
        <v>#N/A</v>
      </c>
      <c r="J1054" s="38" t="str">
        <f>VLOOKUP(G1054,'MITRA (REFERENSI)'!$A:$Z,26,FALSE)</f>
        <v>#N/A</v>
      </c>
      <c r="K1054" s="38" t="str">
        <f>VLOOKUP(G1054,'MITRA (REFERENSI)'!$A:$Z,15,FALSE)</f>
        <v>#N/A</v>
      </c>
      <c r="L1054" s="38" t="str">
        <f>VLOOKUP(G1054,'MITRA (REFERENSI)'!$A:$Z,15,FALSE)</f>
        <v>#N/A</v>
      </c>
      <c r="M1054" s="38" t="str">
        <f>IF(B1054=1,'KELAS (REFERENSI)'!M1054,IF(B1054=2,'KELAS (REFERENSI)'!M1069,IF(B1054=3,'KELAS (REFERENSI)'!M1084,IF(B1054=4,'KELAS (REFERENSI)'!M1099,""))))</f>
        <v/>
      </c>
      <c r="N1054" s="38" t="str">
        <f>IF(B1054=1,'KELAS (REFERENSI)'!N1054,IF(B1054=2,'KELAS (REFERENSI)'!N1069,IF(B1054=3,'KELAS (REFERENSI)'!N1084,IF(B1054=4,'KELAS (REFERENSI)'!N1099,""))))</f>
        <v/>
      </c>
      <c r="O1054" s="38" t="str">
        <f>IF(B1054=1,'KELAS (REFERENSI)'!O1054,IF(B1054=2,'KELAS (REFERENSI)'!O1069,IF(B1054=3,'KELAS (REFERENSI)'!O1084,IF(B1054=4,'KELAS (REFERENSI)'!O1099,""))))</f>
        <v/>
      </c>
      <c r="P1054" s="38" t="str">
        <f>IF(B1054=1,'KELAS (REFERENSI)'!P1054,IF(B1054=2,'KELAS (REFERENSI)'!P1069,IF(B1054=3,'KELAS (REFERENSI)'!P1084,IF(B1054=4,'KELAS (REFERENSI)'!P1099,""))))</f>
        <v/>
      </c>
      <c r="Q1054" s="38" t="str">
        <f t="shared" si="4"/>
        <v>BPS Kota Jakarta Timur</v>
      </c>
      <c r="R1054" s="38" t="str">
        <f t="shared" si="56"/>
        <v/>
      </c>
      <c r="S1054" s="38" t="str">
        <f t="shared" ref="S1054:T1054" si="1062">S1053</f>
        <v>15 Juni sampai dengan 31 Agustus 2026</v>
      </c>
      <c r="T1054" s="38" t="str">
        <f t="shared" si="1062"/>
        <v>31 Agustus 2026</v>
      </c>
      <c r="U1054" s="46"/>
      <c r="V1054" s="46"/>
      <c r="W1054" s="42"/>
      <c r="X1054" s="42"/>
      <c r="Y1054" s="42"/>
      <c r="Z1054" s="42"/>
    </row>
    <row r="1055" ht="15.0" customHeight="1">
      <c r="A1055" s="36" t="s">
        <v>6117</v>
      </c>
      <c r="B1055" s="43"/>
      <c r="C1055" s="44"/>
      <c r="D1055" s="47"/>
      <c r="E1055" s="47"/>
      <c r="F1055" s="39" t="str">
        <f t="shared" si="2"/>
        <v>PETUGAS.1054/SPK/SE/PPL/3172/2026</v>
      </c>
      <c r="G1055" s="45"/>
      <c r="H1055" s="39" t="str">
        <f>VLOOKUP(G1055,'MITRA (REFERENSI)'!$A:$Z,16,FALSE)</f>
        <v>#N/A</v>
      </c>
      <c r="I1055" s="39" t="str">
        <f>VLOOKUP(G1055,'MITRA (REFERENSI)'!$A:$Z,25,FALSE)</f>
        <v>#N/A</v>
      </c>
      <c r="J1055" s="38" t="str">
        <f>VLOOKUP(G1055,'MITRA (REFERENSI)'!$A:$Z,26,FALSE)</f>
        <v>#N/A</v>
      </c>
      <c r="K1055" s="38" t="str">
        <f>VLOOKUP(G1055,'MITRA (REFERENSI)'!$A:$Z,15,FALSE)</f>
        <v>#N/A</v>
      </c>
      <c r="L1055" s="38" t="str">
        <f>VLOOKUP(G1055,'MITRA (REFERENSI)'!$A:$Z,15,FALSE)</f>
        <v>#N/A</v>
      </c>
      <c r="M1055" s="38" t="str">
        <f>IF(B1055=1,'KELAS (REFERENSI)'!M1055,IF(B1055=2,'KELAS (REFERENSI)'!M1070,IF(B1055=3,'KELAS (REFERENSI)'!M1085,IF(B1055=4,'KELAS (REFERENSI)'!M1100,""))))</f>
        <v/>
      </c>
      <c r="N1055" s="38" t="str">
        <f>IF(B1055=1,'KELAS (REFERENSI)'!N1055,IF(B1055=2,'KELAS (REFERENSI)'!N1070,IF(B1055=3,'KELAS (REFERENSI)'!N1085,IF(B1055=4,'KELAS (REFERENSI)'!N1100,""))))</f>
        <v/>
      </c>
      <c r="O1055" s="38" t="str">
        <f>IF(B1055=1,'KELAS (REFERENSI)'!O1055,IF(B1055=2,'KELAS (REFERENSI)'!O1070,IF(B1055=3,'KELAS (REFERENSI)'!O1085,IF(B1055=4,'KELAS (REFERENSI)'!O1100,""))))</f>
        <v/>
      </c>
      <c r="P1055" s="38" t="str">
        <f>IF(B1055=1,'KELAS (REFERENSI)'!P1055,IF(B1055=2,'KELAS (REFERENSI)'!P1070,IF(B1055=3,'KELAS (REFERENSI)'!P1085,IF(B1055=4,'KELAS (REFERENSI)'!P1100,""))))</f>
        <v/>
      </c>
      <c r="Q1055" s="38" t="str">
        <f t="shared" si="4"/>
        <v>BPS Kota Jakarta Timur</v>
      </c>
      <c r="R1055" s="38" t="str">
        <f t="shared" si="56"/>
        <v/>
      </c>
      <c r="S1055" s="38" t="str">
        <f t="shared" ref="S1055:T1055" si="1063">S1054</f>
        <v>15 Juni sampai dengan 31 Agustus 2026</v>
      </c>
      <c r="T1055" s="38" t="str">
        <f t="shared" si="1063"/>
        <v>31 Agustus 2026</v>
      </c>
      <c r="U1055" s="46"/>
      <c r="V1055" s="46"/>
      <c r="W1055" s="42"/>
      <c r="X1055" s="42"/>
      <c r="Y1055" s="42"/>
      <c r="Z1055" s="42"/>
    </row>
    <row r="1056" ht="15.0" customHeight="1">
      <c r="A1056" s="36" t="s">
        <v>6118</v>
      </c>
      <c r="B1056" s="43"/>
      <c r="C1056" s="44"/>
      <c r="D1056" s="47"/>
      <c r="E1056" s="47"/>
      <c r="F1056" s="39" t="str">
        <f t="shared" si="2"/>
        <v>PETUGAS.1055/SPK/SE/PPL/3172/2026</v>
      </c>
      <c r="G1056" s="45"/>
      <c r="H1056" s="39" t="str">
        <f>VLOOKUP(G1056,'MITRA (REFERENSI)'!$A:$Z,16,FALSE)</f>
        <v>#N/A</v>
      </c>
      <c r="I1056" s="39" t="str">
        <f>VLOOKUP(G1056,'MITRA (REFERENSI)'!$A:$Z,25,FALSE)</f>
        <v>#N/A</v>
      </c>
      <c r="J1056" s="38" t="str">
        <f>VLOOKUP(G1056,'MITRA (REFERENSI)'!$A:$Z,26,FALSE)</f>
        <v>#N/A</v>
      </c>
      <c r="K1056" s="38" t="str">
        <f>VLOOKUP(G1056,'MITRA (REFERENSI)'!$A:$Z,15,FALSE)</f>
        <v>#N/A</v>
      </c>
      <c r="L1056" s="38" t="str">
        <f>VLOOKUP(G1056,'MITRA (REFERENSI)'!$A:$Z,15,FALSE)</f>
        <v>#N/A</v>
      </c>
      <c r="M1056" s="38" t="str">
        <f>IF(B1056=1,'KELAS (REFERENSI)'!M1056,IF(B1056=2,'KELAS (REFERENSI)'!M1071,IF(B1056=3,'KELAS (REFERENSI)'!M1086,IF(B1056=4,'KELAS (REFERENSI)'!M1101,""))))</f>
        <v/>
      </c>
      <c r="N1056" s="38" t="str">
        <f>IF(B1056=1,'KELAS (REFERENSI)'!N1056,IF(B1056=2,'KELAS (REFERENSI)'!N1071,IF(B1056=3,'KELAS (REFERENSI)'!N1086,IF(B1056=4,'KELAS (REFERENSI)'!N1101,""))))</f>
        <v/>
      </c>
      <c r="O1056" s="38" t="str">
        <f>IF(B1056=1,'KELAS (REFERENSI)'!O1056,IF(B1056=2,'KELAS (REFERENSI)'!O1071,IF(B1056=3,'KELAS (REFERENSI)'!O1086,IF(B1056=4,'KELAS (REFERENSI)'!O1101,""))))</f>
        <v/>
      </c>
      <c r="P1056" s="38" t="str">
        <f>IF(B1056=1,'KELAS (REFERENSI)'!P1056,IF(B1056=2,'KELAS (REFERENSI)'!P1071,IF(B1056=3,'KELAS (REFERENSI)'!P1086,IF(B1056=4,'KELAS (REFERENSI)'!P1101,""))))</f>
        <v/>
      </c>
      <c r="Q1056" s="38" t="str">
        <f t="shared" si="4"/>
        <v>BPS Kota Jakarta Timur</v>
      </c>
      <c r="R1056" s="38" t="str">
        <f t="shared" si="56"/>
        <v/>
      </c>
      <c r="S1056" s="38" t="str">
        <f t="shared" ref="S1056:T1056" si="1064">S1055</f>
        <v>15 Juni sampai dengan 31 Agustus 2026</v>
      </c>
      <c r="T1056" s="38" t="str">
        <f t="shared" si="1064"/>
        <v>31 Agustus 2026</v>
      </c>
      <c r="U1056" s="46"/>
      <c r="V1056" s="46"/>
      <c r="W1056" s="42"/>
      <c r="X1056" s="42"/>
      <c r="Y1056" s="42"/>
      <c r="Z1056" s="42"/>
    </row>
    <row r="1057" ht="15.0" customHeight="1">
      <c r="A1057" s="36" t="s">
        <v>6119</v>
      </c>
      <c r="B1057" s="43"/>
      <c r="C1057" s="44"/>
      <c r="D1057" s="47"/>
      <c r="E1057" s="47"/>
      <c r="F1057" s="39" t="str">
        <f t="shared" si="2"/>
        <v>PETUGAS.1056/SPK/SE/PPL/3172/2026</v>
      </c>
      <c r="G1057" s="45"/>
      <c r="H1057" s="39" t="str">
        <f>VLOOKUP(G1057,'MITRA (REFERENSI)'!$A:$Z,16,FALSE)</f>
        <v>#N/A</v>
      </c>
      <c r="I1057" s="39" t="str">
        <f>VLOOKUP(G1057,'MITRA (REFERENSI)'!$A:$Z,25,FALSE)</f>
        <v>#N/A</v>
      </c>
      <c r="J1057" s="38" t="str">
        <f>VLOOKUP(G1057,'MITRA (REFERENSI)'!$A:$Z,26,FALSE)</f>
        <v>#N/A</v>
      </c>
      <c r="K1057" s="38" t="str">
        <f>VLOOKUP(G1057,'MITRA (REFERENSI)'!$A:$Z,15,FALSE)</f>
        <v>#N/A</v>
      </c>
      <c r="L1057" s="38" t="str">
        <f>VLOOKUP(G1057,'MITRA (REFERENSI)'!$A:$Z,15,FALSE)</f>
        <v>#N/A</v>
      </c>
      <c r="M1057" s="38" t="str">
        <f>IF(B1057=1,'KELAS (REFERENSI)'!M1057,IF(B1057=2,'KELAS (REFERENSI)'!M1072,IF(B1057=3,'KELAS (REFERENSI)'!M1087,IF(B1057=4,'KELAS (REFERENSI)'!M1102,""))))</f>
        <v/>
      </c>
      <c r="N1057" s="38" t="str">
        <f>IF(B1057=1,'KELAS (REFERENSI)'!N1057,IF(B1057=2,'KELAS (REFERENSI)'!N1072,IF(B1057=3,'KELAS (REFERENSI)'!N1087,IF(B1057=4,'KELAS (REFERENSI)'!N1102,""))))</f>
        <v/>
      </c>
      <c r="O1057" s="38" t="str">
        <f>IF(B1057=1,'KELAS (REFERENSI)'!O1057,IF(B1057=2,'KELAS (REFERENSI)'!O1072,IF(B1057=3,'KELAS (REFERENSI)'!O1087,IF(B1057=4,'KELAS (REFERENSI)'!O1102,""))))</f>
        <v/>
      </c>
      <c r="P1057" s="38" t="str">
        <f>IF(B1057=1,'KELAS (REFERENSI)'!P1057,IF(B1057=2,'KELAS (REFERENSI)'!P1072,IF(B1057=3,'KELAS (REFERENSI)'!P1087,IF(B1057=4,'KELAS (REFERENSI)'!P1102,""))))</f>
        <v/>
      </c>
      <c r="Q1057" s="38" t="str">
        <f t="shared" si="4"/>
        <v>BPS Kota Jakarta Timur</v>
      </c>
      <c r="R1057" s="38" t="str">
        <f t="shared" si="56"/>
        <v/>
      </c>
      <c r="S1057" s="38" t="str">
        <f t="shared" ref="S1057:T1057" si="1065">S1056</f>
        <v>15 Juni sampai dengan 31 Agustus 2026</v>
      </c>
      <c r="T1057" s="38" t="str">
        <f t="shared" si="1065"/>
        <v>31 Agustus 2026</v>
      </c>
      <c r="U1057" s="46"/>
      <c r="V1057" s="46"/>
      <c r="W1057" s="42"/>
      <c r="X1057" s="42"/>
      <c r="Y1057" s="42"/>
      <c r="Z1057" s="42"/>
    </row>
    <row r="1058" ht="15.0" customHeight="1">
      <c r="A1058" s="36" t="s">
        <v>6120</v>
      </c>
      <c r="B1058" s="43"/>
      <c r="C1058" s="44"/>
      <c r="D1058" s="47"/>
      <c r="E1058" s="47"/>
      <c r="F1058" s="39" t="str">
        <f t="shared" si="2"/>
        <v>PETUGAS.1057/SPK/SE/PPL/3172/2026</v>
      </c>
      <c r="G1058" s="45"/>
      <c r="H1058" s="39" t="str">
        <f>VLOOKUP(G1058,'MITRA (REFERENSI)'!$A:$Z,16,FALSE)</f>
        <v>#N/A</v>
      </c>
      <c r="I1058" s="39" t="str">
        <f>VLOOKUP(G1058,'MITRA (REFERENSI)'!$A:$Z,25,FALSE)</f>
        <v>#N/A</v>
      </c>
      <c r="J1058" s="38" t="str">
        <f>VLOOKUP(G1058,'MITRA (REFERENSI)'!$A:$Z,26,FALSE)</f>
        <v>#N/A</v>
      </c>
      <c r="K1058" s="38" t="str">
        <f>VLOOKUP(G1058,'MITRA (REFERENSI)'!$A:$Z,15,FALSE)</f>
        <v>#N/A</v>
      </c>
      <c r="L1058" s="38" t="str">
        <f>VLOOKUP(G1058,'MITRA (REFERENSI)'!$A:$Z,15,FALSE)</f>
        <v>#N/A</v>
      </c>
      <c r="M1058" s="38" t="str">
        <f>IF(B1058=1,'KELAS (REFERENSI)'!M1058,IF(B1058=2,'KELAS (REFERENSI)'!M1073,IF(B1058=3,'KELAS (REFERENSI)'!M1088,IF(B1058=4,'KELAS (REFERENSI)'!M1103,""))))</f>
        <v/>
      </c>
      <c r="N1058" s="38" t="str">
        <f>IF(B1058=1,'KELAS (REFERENSI)'!N1058,IF(B1058=2,'KELAS (REFERENSI)'!N1073,IF(B1058=3,'KELAS (REFERENSI)'!N1088,IF(B1058=4,'KELAS (REFERENSI)'!N1103,""))))</f>
        <v/>
      </c>
      <c r="O1058" s="38" t="str">
        <f>IF(B1058=1,'KELAS (REFERENSI)'!O1058,IF(B1058=2,'KELAS (REFERENSI)'!O1073,IF(B1058=3,'KELAS (REFERENSI)'!O1088,IF(B1058=4,'KELAS (REFERENSI)'!O1103,""))))</f>
        <v/>
      </c>
      <c r="P1058" s="38" t="str">
        <f>IF(B1058=1,'KELAS (REFERENSI)'!P1058,IF(B1058=2,'KELAS (REFERENSI)'!P1073,IF(B1058=3,'KELAS (REFERENSI)'!P1088,IF(B1058=4,'KELAS (REFERENSI)'!P1103,""))))</f>
        <v/>
      </c>
      <c r="Q1058" s="38" t="str">
        <f t="shared" si="4"/>
        <v>BPS Kota Jakarta Timur</v>
      </c>
      <c r="R1058" s="38" t="str">
        <f t="shared" si="56"/>
        <v/>
      </c>
      <c r="S1058" s="38" t="str">
        <f t="shared" ref="S1058:T1058" si="1066">S1057</f>
        <v>15 Juni sampai dengan 31 Agustus 2026</v>
      </c>
      <c r="T1058" s="38" t="str">
        <f t="shared" si="1066"/>
        <v>31 Agustus 2026</v>
      </c>
      <c r="U1058" s="46"/>
      <c r="V1058" s="46"/>
      <c r="W1058" s="42"/>
      <c r="X1058" s="42"/>
      <c r="Y1058" s="42"/>
      <c r="Z1058" s="42"/>
    </row>
    <row r="1059" ht="15.0" customHeight="1">
      <c r="A1059" s="36" t="s">
        <v>6121</v>
      </c>
      <c r="B1059" s="43"/>
      <c r="C1059" s="44"/>
      <c r="D1059" s="47"/>
      <c r="E1059" s="47"/>
      <c r="F1059" s="39" t="str">
        <f t="shared" si="2"/>
        <v>PETUGAS.1058/SPK/SE/PPL/3172/2026</v>
      </c>
      <c r="G1059" s="45"/>
      <c r="H1059" s="39" t="str">
        <f>VLOOKUP(G1059,'MITRA (REFERENSI)'!$A:$Z,16,FALSE)</f>
        <v>#N/A</v>
      </c>
      <c r="I1059" s="39" t="str">
        <f>VLOOKUP(G1059,'MITRA (REFERENSI)'!$A:$Z,25,FALSE)</f>
        <v>#N/A</v>
      </c>
      <c r="J1059" s="38" t="str">
        <f>VLOOKUP(G1059,'MITRA (REFERENSI)'!$A:$Z,26,FALSE)</f>
        <v>#N/A</v>
      </c>
      <c r="K1059" s="38" t="str">
        <f>VLOOKUP(G1059,'MITRA (REFERENSI)'!$A:$Z,15,FALSE)</f>
        <v>#N/A</v>
      </c>
      <c r="L1059" s="38" t="str">
        <f>VLOOKUP(G1059,'MITRA (REFERENSI)'!$A:$Z,15,FALSE)</f>
        <v>#N/A</v>
      </c>
      <c r="M1059" s="38" t="str">
        <f>IF(B1059=1,'KELAS (REFERENSI)'!M1059,IF(B1059=2,'KELAS (REFERENSI)'!M1074,IF(B1059=3,'KELAS (REFERENSI)'!M1089,IF(B1059=4,'KELAS (REFERENSI)'!M1104,""))))</f>
        <v/>
      </c>
      <c r="N1059" s="38" t="str">
        <f>IF(B1059=1,'KELAS (REFERENSI)'!N1059,IF(B1059=2,'KELAS (REFERENSI)'!N1074,IF(B1059=3,'KELAS (REFERENSI)'!N1089,IF(B1059=4,'KELAS (REFERENSI)'!N1104,""))))</f>
        <v/>
      </c>
      <c r="O1059" s="38" t="str">
        <f>IF(B1059=1,'KELAS (REFERENSI)'!O1059,IF(B1059=2,'KELAS (REFERENSI)'!O1074,IF(B1059=3,'KELAS (REFERENSI)'!O1089,IF(B1059=4,'KELAS (REFERENSI)'!O1104,""))))</f>
        <v/>
      </c>
      <c r="P1059" s="38" t="str">
        <f>IF(B1059=1,'KELAS (REFERENSI)'!P1059,IF(B1059=2,'KELAS (REFERENSI)'!P1074,IF(B1059=3,'KELAS (REFERENSI)'!P1089,IF(B1059=4,'KELAS (REFERENSI)'!P1104,""))))</f>
        <v/>
      </c>
      <c r="Q1059" s="38" t="str">
        <f t="shared" si="4"/>
        <v>BPS Kota Jakarta Timur</v>
      </c>
      <c r="R1059" s="38" t="str">
        <f t="shared" si="56"/>
        <v/>
      </c>
      <c r="S1059" s="38" t="str">
        <f t="shared" ref="S1059:T1059" si="1067">S1058</f>
        <v>15 Juni sampai dengan 31 Agustus 2026</v>
      </c>
      <c r="T1059" s="38" t="str">
        <f t="shared" si="1067"/>
        <v>31 Agustus 2026</v>
      </c>
      <c r="U1059" s="46"/>
      <c r="V1059" s="46"/>
      <c r="W1059" s="42"/>
      <c r="X1059" s="42"/>
      <c r="Y1059" s="42"/>
      <c r="Z1059" s="42"/>
    </row>
    <row r="1060" ht="15.0" customHeight="1">
      <c r="A1060" s="36" t="s">
        <v>6122</v>
      </c>
      <c r="B1060" s="43"/>
      <c r="C1060" s="44"/>
      <c r="D1060" s="47"/>
      <c r="E1060" s="47"/>
      <c r="F1060" s="39" t="str">
        <f t="shared" si="2"/>
        <v>PETUGAS.1059/SPK/SE/PPL/3172/2026</v>
      </c>
      <c r="G1060" s="45"/>
      <c r="H1060" s="39" t="str">
        <f>VLOOKUP(G1060,'MITRA (REFERENSI)'!$A:$Z,16,FALSE)</f>
        <v>#N/A</v>
      </c>
      <c r="I1060" s="39" t="str">
        <f>VLOOKUP(G1060,'MITRA (REFERENSI)'!$A:$Z,25,FALSE)</f>
        <v>#N/A</v>
      </c>
      <c r="J1060" s="38" t="str">
        <f>VLOOKUP(G1060,'MITRA (REFERENSI)'!$A:$Z,26,FALSE)</f>
        <v>#N/A</v>
      </c>
      <c r="K1060" s="38" t="str">
        <f>VLOOKUP(G1060,'MITRA (REFERENSI)'!$A:$Z,15,FALSE)</f>
        <v>#N/A</v>
      </c>
      <c r="L1060" s="38" t="str">
        <f>VLOOKUP(G1060,'MITRA (REFERENSI)'!$A:$Z,15,FALSE)</f>
        <v>#N/A</v>
      </c>
      <c r="M1060" s="38" t="str">
        <f>IF(B1060=1,'KELAS (REFERENSI)'!M1060,IF(B1060=2,'KELAS (REFERENSI)'!M1075,IF(B1060=3,'KELAS (REFERENSI)'!M1090,IF(B1060=4,'KELAS (REFERENSI)'!M1105,""))))</f>
        <v/>
      </c>
      <c r="N1060" s="38" t="str">
        <f>IF(B1060=1,'KELAS (REFERENSI)'!N1060,IF(B1060=2,'KELAS (REFERENSI)'!N1075,IF(B1060=3,'KELAS (REFERENSI)'!N1090,IF(B1060=4,'KELAS (REFERENSI)'!N1105,""))))</f>
        <v/>
      </c>
      <c r="O1060" s="38" t="str">
        <f>IF(B1060=1,'KELAS (REFERENSI)'!O1060,IF(B1060=2,'KELAS (REFERENSI)'!O1075,IF(B1060=3,'KELAS (REFERENSI)'!O1090,IF(B1060=4,'KELAS (REFERENSI)'!O1105,""))))</f>
        <v/>
      </c>
      <c r="P1060" s="38" t="str">
        <f>IF(B1060=1,'KELAS (REFERENSI)'!P1060,IF(B1060=2,'KELAS (REFERENSI)'!P1075,IF(B1060=3,'KELAS (REFERENSI)'!P1090,IF(B1060=4,'KELAS (REFERENSI)'!P1105,""))))</f>
        <v/>
      </c>
      <c r="Q1060" s="38" t="str">
        <f t="shared" si="4"/>
        <v>BPS Kota Jakarta Timur</v>
      </c>
      <c r="R1060" s="38" t="str">
        <f t="shared" si="56"/>
        <v/>
      </c>
      <c r="S1060" s="38" t="str">
        <f t="shared" ref="S1060:T1060" si="1068">S1059</f>
        <v>15 Juni sampai dengan 31 Agustus 2026</v>
      </c>
      <c r="T1060" s="38" t="str">
        <f t="shared" si="1068"/>
        <v>31 Agustus 2026</v>
      </c>
      <c r="U1060" s="46"/>
      <c r="V1060" s="46"/>
      <c r="W1060" s="42"/>
      <c r="X1060" s="42"/>
      <c r="Y1060" s="42"/>
      <c r="Z1060" s="42"/>
    </row>
    <row r="1061" ht="15.0" customHeight="1">
      <c r="A1061" s="36" t="s">
        <v>6123</v>
      </c>
      <c r="B1061" s="43"/>
      <c r="C1061" s="44"/>
      <c r="D1061" s="47"/>
      <c r="E1061" s="47"/>
      <c r="F1061" s="39" t="str">
        <f t="shared" si="2"/>
        <v>PETUGAS.1060/SPK/SE/PPL/3172/2026</v>
      </c>
      <c r="G1061" s="45"/>
      <c r="H1061" s="39" t="str">
        <f>VLOOKUP(G1061,'MITRA (REFERENSI)'!$A:$Z,16,FALSE)</f>
        <v>#N/A</v>
      </c>
      <c r="I1061" s="39" t="str">
        <f>VLOOKUP(G1061,'MITRA (REFERENSI)'!$A:$Z,25,FALSE)</f>
        <v>#N/A</v>
      </c>
      <c r="J1061" s="38" t="str">
        <f>VLOOKUP(G1061,'MITRA (REFERENSI)'!$A:$Z,26,FALSE)</f>
        <v>#N/A</v>
      </c>
      <c r="K1061" s="38" t="str">
        <f>VLOOKUP(G1061,'MITRA (REFERENSI)'!$A:$Z,15,FALSE)</f>
        <v>#N/A</v>
      </c>
      <c r="L1061" s="38" t="str">
        <f>VLOOKUP(G1061,'MITRA (REFERENSI)'!$A:$Z,15,FALSE)</f>
        <v>#N/A</v>
      </c>
      <c r="M1061" s="38" t="str">
        <f>IF(B1061=1,'KELAS (REFERENSI)'!M1061,IF(B1061=2,'KELAS (REFERENSI)'!M1076,IF(B1061=3,'KELAS (REFERENSI)'!M1091,IF(B1061=4,'KELAS (REFERENSI)'!M1106,""))))</f>
        <v/>
      </c>
      <c r="N1061" s="38" t="str">
        <f>IF(B1061=1,'KELAS (REFERENSI)'!N1061,IF(B1061=2,'KELAS (REFERENSI)'!N1076,IF(B1061=3,'KELAS (REFERENSI)'!N1091,IF(B1061=4,'KELAS (REFERENSI)'!N1106,""))))</f>
        <v/>
      </c>
      <c r="O1061" s="38" t="str">
        <f>IF(B1061=1,'KELAS (REFERENSI)'!O1061,IF(B1061=2,'KELAS (REFERENSI)'!O1076,IF(B1061=3,'KELAS (REFERENSI)'!O1091,IF(B1061=4,'KELAS (REFERENSI)'!O1106,""))))</f>
        <v/>
      </c>
      <c r="P1061" s="38" t="str">
        <f>IF(B1061=1,'KELAS (REFERENSI)'!P1061,IF(B1061=2,'KELAS (REFERENSI)'!P1076,IF(B1061=3,'KELAS (REFERENSI)'!P1091,IF(B1061=4,'KELAS (REFERENSI)'!P1106,""))))</f>
        <v/>
      </c>
      <c r="Q1061" s="38" t="str">
        <f t="shared" si="4"/>
        <v>BPS Kota Jakarta Timur</v>
      </c>
      <c r="R1061" s="38" t="str">
        <f t="shared" si="56"/>
        <v/>
      </c>
      <c r="S1061" s="38" t="str">
        <f t="shared" ref="S1061:T1061" si="1069">S1060</f>
        <v>15 Juni sampai dengan 31 Agustus 2026</v>
      </c>
      <c r="T1061" s="38" t="str">
        <f t="shared" si="1069"/>
        <v>31 Agustus 2026</v>
      </c>
      <c r="U1061" s="46"/>
      <c r="V1061" s="46"/>
      <c r="W1061" s="42"/>
      <c r="X1061" s="42"/>
      <c r="Y1061" s="42"/>
      <c r="Z1061" s="42"/>
    </row>
    <row r="1062" ht="15.0" customHeight="1">
      <c r="A1062" s="36" t="s">
        <v>6124</v>
      </c>
      <c r="B1062" s="43"/>
      <c r="C1062" s="44"/>
      <c r="D1062" s="47"/>
      <c r="E1062" s="47"/>
      <c r="F1062" s="39" t="str">
        <f t="shared" si="2"/>
        <v>PETUGAS.1061/SPK/SE/PPL/3172/2026</v>
      </c>
      <c r="G1062" s="45"/>
      <c r="H1062" s="39" t="str">
        <f>VLOOKUP(G1062,'MITRA (REFERENSI)'!$A:$Z,16,FALSE)</f>
        <v>#N/A</v>
      </c>
      <c r="I1062" s="39" t="str">
        <f>VLOOKUP(G1062,'MITRA (REFERENSI)'!$A:$Z,25,FALSE)</f>
        <v>#N/A</v>
      </c>
      <c r="J1062" s="38" t="str">
        <f>VLOOKUP(G1062,'MITRA (REFERENSI)'!$A:$Z,26,FALSE)</f>
        <v>#N/A</v>
      </c>
      <c r="K1062" s="38" t="str">
        <f>VLOOKUP(G1062,'MITRA (REFERENSI)'!$A:$Z,15,FALSE)</f>
        <v>#N/A</v>
      </c>
      <c r="L1062" s="38" t="str">
        <f>VLOOKUP(G1062,'MITRA (REFERENSI)'!$A:$Z,15,FALSE)</f>
        <v>#N/A</v>
      </c>
      <c r="M1062" s="38" t="str">
        <f>IF(B1062=1,'KELAS (REFERENSI)'!M1062,IF(B1062=2,'KELAS (REFERENSI)'!M1077,IF(B1062=3,'KELAS (REFERENSI)'!M1092,IF(B1062=4,'KELAS (REFERENSI)'!M1107,""))))</f>
        <v/>
      </c>
      <c r="N1062" s="38" t="str">
        <f>IF(B1062=1,'KELAS (REFERENSI)'!N1062,IF(B1062=2,'KELAS (REFERENSI)'!N1077,IF(B1062=3,'KELAS (REFERENSI)'!N1092,IF(B1062=4,'KELAS (REFERENSI)'!N1107,""))))</f>
        <v/>
      </c>
      <c r="O1062" s="38" t="str">
        <f>IF(B1062=1,'KELAS (REFERENSI)'!O1062,IF(B1062=2,'KELAS (REFERENSI)'!O1077,IF(B1062=3,'KELAS (REFERENSI)'!O1092,IF(B1062=4,'KELAS (REFERENSI)'!O1107,""))))</f>
        <v/>
      </c>
      <c r="P1062" s="38" t="str">
        <f>IF(B1062=1,'KELAS (REFERENSI)'!P1062,IF(B1062=2,'KELAS (REFERENSI)'!P1077,IF(B1062=3,'KELAS (REFERENSI)'!P1092,IF(B1062=4,'KELAS (REFERENSI)'!P1107,""))))</f>
        <v/>
      </c>
      <c r="Q1062" s="38" t="str">
        <f t="shared" si="4"/>
        <v>BPS Kota Jakarta Timur</v>
      </c>
      <c r="R1062" s="38" t="str">
        <f t="shared" si="56"/>
        <v/>
      </c>
      <c r="S1062" s="38" t="str">
        <f t="shared" ref="S1062:T1062" si="1070">S1061</f>
        <v>15 Juni sampai dengan 31 Agustus 2026</v>
      </c>
      <c r="T1062" s="38" t="str">
        <f t="shared" si="1070"/>
        <v>31 Agustus 2026</v>
      </c>
      <c r="U1062" s="46"/>
      <c r="V1062" s="46"/>
      <c r="W1062" s="42"/>
      <c r="X1062" s="42"/>
      <c r="Y1062" s="42"/>
      <c r="Z1062" s="42"/>
    </row>
    <row r="1063" ht="15.0" customHeight="1">
      <c r="A1063" s="36" t="s">
        <v>6125</v>
      </c>
      <c r="B1063" s="43"/>
      <c r="C1063" s="44"/>
      <c r="D1063" s="47"/>
      <c r="E1063" s="47"/>
      <c r="F1063" s="39" t="str">
        <f t="shared" si="2"/>
        <v>PETUGAS.1062/SPK/SE/PPL/3172/2026</v>
      </c>
      <c r="G1063" s="45"/>
      <c r="H1063" s="39" t="str">
        <f>VLOOKUP(G1063,'MITRA (REFERENSI)'!$A:$Z,16,FALSE)</f>
        <v>#N/A</v>
      </c>
      <c r="I1063" s="39" t="str">
        <f>VLOOKUP(G1063,'MITRA (REFERENSI)'!$A:$Z,25,FALSE)</f>
        <v>#N/A</v>
      </c>
      <c r="J1063" s="38" t="str">
        <f>VLOOKUP(G1063,'MITRA (REFERENSI)'!$A:$Z,26,FALSE)</f>
        <v>#N/A</v>
      </c>
      <c r="K1063" s="38" t="str">
        <f>VLOOKUP(G1063,'MITRA (REFERENSI)'!$A:$Z,15,FALSE)</f>
        <v>#N/A</v>
      </c>
      <c r="L1063" s="38" t="str">
        <f>VLOOKUP(G1063,'MITRA (REFERENSI)'!$A:$Z,15,FALSE)</f>
        <v>#N/A</v>
      </c>
      <c r="M1063" s="38" t="str">
        <f>IF(B1063=1,'KELAS (REFERENSI)'!M1063,IF(B1063=2,'KELAS (REFERENSI)'!M1078,IF(B1063=3,'KELAS (REFERENSI)'!M1093,IF(B1063=4,'KELAS (REFERENSI)'!M1108,""))))</f>
        <v/>
      </c>
      <c r="N1063" s="38" t="str">
        <f>IF(B1063=1,'KELAS (REFERENSI)'!N1063,IF(B1063=2,'KELAS (REFERENSI)'!N1078,IF(B1063=3,'KELAS (REFERENSI)'!N1093,IF(B1063=4,'KELAS (REFERENSI)'!N1108,""))))</f>
        <v/>
      </c>
      <c r="O1063" s="38" t="str">
        <f>IF(B1063=1,'KELAS (REFERENSI)'!O1063,IF(B1063=2,'KELAS (REFERENSI)'!O1078,IF(B1063=3,'KELAS (REFERENSI)'!O1093,IF(B1063=4,'KELAS (REFERENSI)'!O1108,""))))</f>
        <v/>
      </c>
      <c r="P1063" s="38" t="str">
        <f>IF(B1063=1,'KELAS (REFERENSI)'!P1063,IF(B1063=2,'KELAS (REFERENSI)'!P1078,IF(B1063=3,'KELAS (REFERENSI)'!P1093,IF(B1063=4,'KELAS (REFERENSI)'!P1108,""))))</f>
        <v/>
      </c>
      <c r="Q1063" s="38" t="str">
        <f t="shared" si="4"/>
        <v>BPS Kota Jakarta Timur</v>
      </c>
      <c r="R1063" s="38" t="str">
        <f t="shared" si="56"/>
        <v/>
      </c>
      <c r="S1063" s="38" t="str">
        <f t="shared" ref="S1063:T1063" si="1071">S1062</f>
        <v>15 Juni sampai dengan 31 Agustus 2026</v>
      </c>
      <c r="T1063" s="38" t="str">
        <f t="shared" si="1071"/>
        <v>31 Agustus 2026</v>
      </c>
      <c r="U1063" s="46"/>
      <c r="V1063" s="46"/>
      <c r="W1063" s="42"/>
      <c r="X1063" s="42"/>
      <c r="Y1063" s="42"/>
      <c r="Z1063" s="42"/>
    </row>
    <row r="1064" ht="15.0" customHeight="1">
      <c r="A1064" s="36" t="s">
        <v>6126</v>
      </c>
      <c r="B1064" s="43"/>
      <c r="C1064" s="44"/>
      <c r="D1064" s="47"/>
      <c r="E1064" s="47"/>
      <c r="F1064" s="39" t="str">
        <f t="shared" si="2"/>
        <v>PETUGAS.1063/SPK/SE/PPL/3172/2026</v>
      </c>
      <c r="G1064" s="45"/>
      <c r="H1064" s="39" t="str">
        <f>VLOOKUP(G1064,'MITRA (REFERENSI)'!$A:$Z,16,FALSE)</f>
        <v>#N/A</v>
      </c>
      <c r="I1064" s="39" t="str">
        <f>VLOOKUP(G1064,'MITRA (REFERENSI)'!$A:$Z,25,FALSE)</f>
        <v>#N/A</v>
      </c>
      <c r="J1064" s="38" t="str">
        <f>VLOOKUP(G1064,'MITRA (REFERENSI)'!$A:$Z,26,FALSE)</f>
        <v>#N/A</v>
      </c>
      <c r="K1064" s="38" t="str">
        <f>VLOOKUP(G1064,'MITRA (REFERENSI)'!$A:$Z,15,FALSE)</f>
        <v>#N/A</v>
      </c>
      <c r="L1064" s="38" t="str">
        <f>VLOOKUP(G1064,'MITRA (REFERENSI)'!$A:$Z,15,FALSE)</f>
        <v>#N/A</v>
      </c>
      <c r="M1064" s="38" t="str">
        <f>IF(B1064=1,'KELAS (REFERENSI)'!M1064,IF(B1064=2,'KELAS (REFERENSI)'!M1079,IF(B1064=3,'KELAS (REFERENSI)'!M1094,IF(B1064=4,'KELAS (REFERENSI)'!M1109,""))))</f>
        <v/>
      </c>
      <c r="N1064" s="38" t="str">
        <f>IF(B1064=1,'KELAS (REFERENSI)'!N1064,IF(B1064=2,'KELAS (REFERENSI)'!N1079,IF(B1064=3,'KELAS (REFERENSI)'!N1094,IF(B1064=4,'KELAS (REFERENSI)'!N1109,""))))</f>
        <v/>
      </c>
      <c r="O1064" s="38" t="str">
        <f>IF(B1064=1,'KELAS (REFERENSI)'!O1064,IF(B1064=2,'KELAS (REFERENSI)'!O1079,IF(B1064=3,'KELAS (REFERENSI)'!O1094,IF(B1064=4,'KELAS (REFERENSI)'!O1109,""))))</f>
        <v/>
      </c>
      <c r="P1064" s="38" t="str">
        <f>IF(B1064=1,'KELAS (REFERENSI)'!P1064,IF(B1064=2,'KELAS (REFERENSI)'!P1079,IF(B1064=3,'KELAS (REFERENSI)'!P1094,IF(B1064=4,'KELAS (REFERENSI)'!P1109,""))))</f>
        <v/>
      </c>
      <c r="Q1064" s="38" t="str">
        <f t="shared" si="4"/>
        <v>BPS Kota Jakarta Timur</v>
      </c>
      <c r="R1064" s="38" t="str">
        <f t="shared" si="56"/>
        <v/>
      </c>
      <c r="S1064" s="38" t="str">
        <f t="shared" ref="S1064:T1064" si="1072">S1063</f>
        <v>15 Juni sampai dengan 31 Agustus 2026</v>
      </c>
      <c r="T1064" s="38" t="str">
        <f t="shared" si="1072"/>
        <v>31 Agustus 2026</v>
      </c>
      <c r="U1064" s="46"/>
      <c r="V1064" s="46"/>
      <c r="W1064" s="42"/>
      <c r="X1064" s="42"/>
      <c r="Y1064" s="42"/>
      <c r="Z1064" s="42"/>
    </row>
    <row r="1065" ht="15.0" customHeight="1">
      <c r="A1065" s="36" t="s">
        <v>6127</v>
      </c>
      <c r="B1065" s="43"/>
      <c r="C1065" s="44"/>
      <c r="D1065" s="47"/>
      <c r="E1065" s="47"/>
      <c r="F1065" s="39" t="str">
        <f t="shared" si="2"/>
        <v>PETUGAS.1064/SPK/SE/PPL/3172/2026</v>
      </c>
      <c r="G1065" s="45"/>
      <c r="H1065" s="39" t="str">
        <f>VLOOKUP(G1065,'MITRA (REFERENSI)'!$A:$Z,16,FALSE)</f>
        <v>#N/A</v>
      </c>
      <c r="I1065" s="39" t="str">
        <f>VLOOKUP(G1065,'MITRA (REFERENSI)'!$A:$Z,25,FALSE)</f>
        <v>#N/A</v>
      </c>
      <c r="J1065" s="38" t="str">
        <f>VLOOKUP(G1065,'MITRA (REFERENSI)'!$A:$Z,26,FALSE)</f>
        <v>#N/A</v>
      </c>
      <c r="K1065" s="38" t="str">
        <f>VLOOKUP(G1065,'MITRA (REFERENSI)'!$A:$Z,15,FALSE)</f>
        <v>#N/A</v>
      </c>
      <c r="L1065" s="38" t="str">
        <f>VLOOKUP(G1065,'MITRA (REFERENSI)'!$A:$Z,15,FALSE)</f>
        <v>#N/A</v>
      </c>
      <c r="M1065" s="38" t="str">
        <f>IF(B1065=1,'KELAS (REFERENSI)'!M1065,IF(B1065=2,'KELAS (REFERENSI)'!M1080,IF(B1065=3,'KELAS (REFERENSI)'!M1095,IF(B1065=4,'KELAS (REFERENSI)'!M1110,""))))</f>
        <v/>
      </c>
      <c r="N1065" s="38" t="str">
        <f>IF(B1065=1,'KELAS (REFERENSI)'!N1065,IF(B1065=2,'KELAS (REFERENSI)'!N1080,IF(B1065=3,'KELAS (REFERENSI)'!N1095,IF(B1065=4,'KELAS (REFERENSI)'!N1110,""))))</f>
        <v/>
      </c>
      <c r="O1065" s="38" t="str">
        <f>IF(B1065=1,'KELAS (REFERENSI)'!O1065,IF(B1065=2,'KELAS (REFERENSI)'!O1080,IF(B1065=3,'KELAS (REFERENSI)'!O1095,IF(B1065=4,'KELAS (REFERENSI)'!O1110,""))))</f>
        <v/>
      </c>
      <c r="P1065" s="38" t="str">
        <f>IF(B1065=1,'KELAS (REFERENSI)'!P1065,IF(B1065=2,'KELAS (REFERENSI)'!P1080,IF(B1065=3,'KELAS (REFERENSI)'!P1095,IF(B1065=4,'KELAS (REFERENSI)'!P1110,""))))</f>
        <v/>
      </c>
      <c r="Q1065" s="38" t="str">
        <f t="shared" si="4"/>
        <v>BPS Kota Jakarta Timur</v>
      </c>
      <c r="R1065" s="38" t="str">
        <f t="shared" si="56"/>
        <v/>
      </c>
      <c r="S1065" s="38" t="str">
        <f t="shared" ref="S1065:T1065" si="1073">S1064</f>
        <v>15 Juni sampai dengan 31 Agustus 2026</v>
      </c>
      <c r="T1065" s="38" t="str">
        <f t="shared" si="1073"/>
        <v>31 Agustus 2026</v>
      </c>
      <c r="U1065" s="46"/>
      <c r="V1065" s="46"/>
      <c r="W1065" s="42"/>
      <c r="X1065" s="42"/>
      <c r="Y1065" s="42"/>
      <c r="Z1065" s="42"/>
    </row>
    <row r="1066" ht="15.0" customHeight="1">
      <c r="A1066" s="36" t="s">
        <v>6128</v>
      </c>
      <c r="B1066" s="43"/>
      <c r="C1066" s="44"/>
      <c r="D1066" s="47"/>
      <c r="E1066" s="47"/>
      <c r="F1066" s="39" t="str">
        <f t="shared" si="2"/>
        <v>PETUGAS.1065/SPK/SE/PPL/3172/2026</v>
      </c>
      <c r="G1066" s="45"/>
      <c r="H1066" s="39" t="str">
        <f>VLOOKUP(G1066,'MITRA (REFERENSI)'!$A:$Z,16,FALSE)</f>
        <v>#N/A</v>
      </c>
      <c r="I1066" s="39" t="str">
        <f>VLOOKUP(G1066,'MITRA (REFERENSI)'!$A:$Z,25,FALSE)</f>
        <v>#N/A</v>
      </c>
      <c r="J1066" s="38" t="str">
        <f>VLOOKUP(G1066,'MITRA (REFERENSI)'!$A:$Z,26,FALSE)</f>
        <v>#N/A</v>
      </c>
      <c r="K1066" s="38" t="str">
        <f>VLOOKUP(G1066,'MITRA (REFERENSI)'!$A:$Z,15,FALSE)</f>
        <v>#N/A</v>
      </c>
      <c r="L1066" s="38" t="str">
        <f>VLOOKUP(G1066,'MITRA (REFERENSI)'!$A:$Z,15,FALSE)</f>
        <v>#N/A</v>
      </c>
      <c r="M1066" s="38" t="str">
        <f>IF(B1066=1,'KELAS (REFERENSI)'!M1066,IF(B1066=2,'KELAS (REFERENSI)'!M1081,IF(B1066=3,'KELAS (REFERENSI)'!M1096,IF(B1066=4,'KELAS (REFERENSI)'!M1111,""))))</f>
        <v/>
      </c>
      <c r="N1066" s="38" t="str">
        <f>IF(B1066=1,'KELAS (REFERENSI)'!N1066,IF(B1066=2,'KELAS (REFERENSI)'!N1081,IF(B1066=3,'KELAS (REFERENSI)'!N1096,IF(B1066=4,'KELAS (REFERENSI)'!N1111,""))))</f>
        <v/>
      </c>
      <c r="O1066" s="38" t="str">
        <f>IF(B1066=1,'KELAS (REFERENSI)'!O1066,IF(B1066=2,'KELAS (REFERENSI)'!O1081,IF(B1066=3,'KELAS (REFERENSI)'!O1096,IF(B1066=4,'KELAS (REFERENSI)'!O1111,""))))</f>
        <v/>
      </c>
      <c r="P1066" s="38" t="str">
        <f>IF(B1066=1,'KELAS (REFERENSI)'!P1066,IF(B1066=2,'KELAS (REFERENSI)'!P1081,IF(B1066=3,'KELAS (REFERENSI)'!P1096,IF(B1066=4,'KELAS (REFERENSI)'!P1111,""))))</f>
        <v/>
      </c>
      <c r="Q1066" s="38" t="str">
        <f t="shared" si="4"/>
        <v>BPS Kota Jakarta Timur</v>
      </c>
      <c r="R1066" s="38" t="str">
        <f t="shared" si="56"/>
        <v/>
      </c>
      <c r="S1066" s="38" t="str">
        <f t="shared" ref="S1066:T1066" si="1074">S1065</f>
        <v>15 Juni sampai dengan 31 Agustus 2026</v>
      </c>
      <c r="T1066" s="38" t="str">
        <f t="shared" si="1074"/>
        <v>31 Agustus 2026</v>
      </c>
      <c r="U1066" s="46"/>
      <c r="V1066" s="46"/>
      <c r="W1066" s="42"/>
      <c r="X1066" s="42"/>
      <c r="Y1066" s="42"/>
      <c r="Z1066" s="42"/>
    </row>
    <row r="1067" ht="15.0" customHeight="1">
      <c r="A1067" s="36" t="s">
        <v>6129</v>
      </c>
      <c r="B1067" s="43"/>
      <c r="C1067" s="44"/>
      <c r="D1067" s="47"/>
      <c r="E1067" s="47"/>
      <c r="F1067" s="39" t="str">
        <f t="shared" si="2"/>
        <v>PETUGAS.1066/SPK/SE/PPL/3172/2026</v>
      </c>
      <c r="G1067" s="45"/>
      <c r="H1067" s="39" t="str">
        <f>VLOOKUP(G1067,'MITRA (REFERENSI)'!$A:$Z,16,FALSE)</f>
        <v>#N/A</v>
      </c>
      <c r="I1067" s="39" t="str">
        <f>VLOOKUP(G1067,'MITRA (REFERENSI)'!$A:$Z,25,FALSE)</f>
        <v>#N/A</v>
      </c>
      <c r="J1067" s="38" t="str">
        <f>VLOOKUP(G1067,'MITRA (REFERENSI)'!$A:$Z,26,FALSE)</f>
        <v>#N/A</v>
      </c>
      <c r="K1067" s="38" t="str">
        <f>VLOOKUP(G1067,'MITRA (REFERENSI)'!$A:$Z,15,FALSE)</f>
        <v>#N/A</v>
      </c>
      <c r="L1067" s="38" t="str">
        <f>VLOOKUP(G1067,'MITRA (REFERENSI)'!$A:$Z,15,FALSE)</f>
        <v>#N/A</v>
      </c>
      <c r="M1067" s="38" t="str">
        <f>IF(B1067=1,'KELAS (REFERENSI)'!M1067,IF(B1067=2,'KELAS (REFERENSI)'!M1082,IF(B1067=3,'KELAS (REFERENSI)'!M1097,IF(B1067=4,'KELAS (REFERENSI)'!M1112,""))))</f>
        <v/>
      </c>
      <c r="N1067" s="38" t="str">
        <f>IF(B1067=1,'KELAS (REFERENSI)'!N1067,IF(B1067=2,'KELAS (REFERENSI)'!N1082,IF(B1067=3,'KELAS (REFERENSI)'!N1097,IF(B1067=4,'KELAS (REFERENSI)'!N1112,""))))</f>
        <v/>
      </c>
      <c r="O1067" s="38" t="str">
        <f>IF(B1067=1,'KELAS (REFERENSI)'!O1067,IF(B1067=2,'KELAS (REFERENSI)'!O1082,IF(B1067=3,'KELAS (REFERENSI)'!O1097,IF(B1067=4,'KELAS (REFERENSI)'!O1112,""))))</f>
        <v/>
      </c>
      <c r="P1067" s="38" t="str">
        <f>IF(B1067=1,'KELAS (REFERENSI)'!P1067,IF(B1067=2,'KELAS (REFERENSI)'!P1082,IF(B1067=3,'KELAS (REFERENSI)'!P1097,IF(B1067=4,'KELAS (REFERENSI)'!P1112,""))))</f>
        <v/>
      </c>
      <c r="Q1067" s="38" t="str">
        <f t="shared" si="4"/>
        <v>BPS Kota Jakarta Timur</v>
      </c>
      <c r="R1067" s="38" t="str">
        <f t="shared" si="56"/>
        <v/>
      </c>
      <c r="S1067" s="38" t="str">
        <f t="shared" ref="S1067:T1067" si="1075">S1066</f>
        <v>15 Juni sampai dengan 31 Agustus 2026</v>
      </c>
      <c r="T1067" s="38" t="str">
        <f t="shared" si="1075"/>
        <v>31 Agustus 2026</v>
      </c>
      <c r="U1067" s="46"/>
      <c r="V1067" s="46"/>
      <c r="W1067" s="42"/>
      <c r="X1067" s="42"/>
      <c r="Y1067" s="42"/>
      <c r="Z1067" s="42"/>
    </row>
    <row r="1068" ht="15.0" customHeight="1">
      <c r="A1068" s="36" t="s">
        <v>6130</v>
      </c>
      <c r="B1068" s="43"/>
      <c r="C1068" s="44"/>
      <c r="D1068" s="47"/>
      <c r="E1068" s="47"/>
      <c r="F1068" s="39" t="str">
        <f t="shared" si="2"/>
        <v>PETUGAS.1067/SPK/SE/PPL/3172/2026</v>
      </c>
      <c r="G1068" s="45"/>
      <c r="H1068" s="39" t="str">
        <f>VLOOKUP(G1068,'MITRA (REFERENSI)'!$A:$Z,16,FALSE)</f>
        <v>#N/A</v>
      </c>
      <c r="I1068" s="39" t="str">
        <f>VLOOKUP(G1068,'MITRA (REFERENSI)'!$A:$Z,25,FALSE)</f>
        <v>#N/A</v>
      </c>
      <c r="J1068" s="38" t="str">
        <f>VLOOKUP(G1068,'MITRA (REFERENSI)'!$A:$Z,26,FALSE)</f>
        <v>#N/A</v>
      </c>
      <c r="K1068" s="38" t="str">
        <f>VLOOKUP(G1068,'MITRA (REFERENSI)'!$A:$Z,15,FALSE)</f>
        <v>#N/A</v>
      </c>
      <c r="L1068" s="38" t="str">
        <f>VLOOKUP(G1068,'MITRA (REFERENSI)'!$A:$Z,15,FALSE)</f>
        <v>#N/A</v>
      </c>
      <c r="M1068" s="38" t="str">
        <f>IF(B1068=1,'KELAS (REFERENSI)'!M1068,IF(B1068=2,'KELAS (REFERENSI)'!M1083,IF(B1068=3,'KELAS (REFERENSI)'!M1098,IF(B1068=4,'KELAS (REFERENSI)'!M1113,""))))</f>
        <v/>
      </c>
      <c r="N1068" s="38" t="str">
        <f>IF(B1068=1,'KELAS (REFERENSI)'!N1068,IF(B1068=2,'KELAS (REFERENSI)'!N1083,IF(B1068=3,'KELAS (REFERENSI)'!N1098,IF(B1068=4,'KELAS (REFERENSI)'!N1113,""))))</f>
        <v/>
      </c>
      <c r="O1068" s="38" t="str">
        <f>IF(B1068=1,'KELAS (REFERENSI)'!O1068,IF(B1068=2,'KELAS (REFERENSI)'!O1083,IF(B1068=3,'KELAS (REFERENSI)'!O1098,IF(B1068=4,'KELAS (REFERENSI)'!O1113,""))))</f>
        <v/>
      </c>
      <c r="P1068" s="38" t="str">
        <f>IF(B1068=1,'KELAS (REFERENSI)'!P1068,IF(B1068=2,'KELAS (REFERENSI)'!P1083,IF(B1068=3,'KELAS (REFERENSI)'!P1098,IF(B1068=4,'KELAS (REFERENSI)'!P1113,""))))</f>
        <v/>
      </c>
      <c r="Q1068" s="38" t="str">
        <f t="shared" si="4"/>
        <v>BPS Kota Jakarta Timur</v>
      </c>
      <c r="R1068" s="38" t="str">
        <f t="shared" si="56"/>
        <v/>
      </c>
      <c r="S1068" s="38" t="str">
        <f t="shared" ref="S1068:T1068" si="1076">S1067</f>
        <v>15 Juni sampai dengan 31 Agustus 2026</v>
      </c>
      <c r="T1068" s="38" t="str">
        <f t="shared" si="1076"/>
        <v>31 Agustus 2026</v>
      </c>
      <c r="U1068" s="46"/>
      <c r="V1068" s="46"/>
      <c r="W1068" s="42"/>
      <c r="X1068" s="42"/>
      <c r="Y1068" s="42"/>
      <c r="Z1068" s="42"/>
    </row>
    <row r="1069" ht="15.0" customHeight="1">
      <c r="A1069" s="36" t="s">
        <v>6131</v>
      </c>
      <c r="B1069" s="43"/>
      <c r="C1069" s="44"/>
      <c r="D1069" s="47"/>
      <c r="E1069" s="47"/>
      <c r="F1069" s="39" t="str">
        <f t="shared" si="2"/>
        <v>PETUGAS.1068/SPK/SE/PPL/3172/2026</v>
      </c>
      <c r="G1069" s="45"/>
      <c r="H1069" s="39" t="str">
        <f>VLOOKUP(G1069,'MITRA (REFERENSI)'!$A:$Z,16,FALSE)</f>
        <v>#N/A</v>
      </c>
      <c r="I1069" s="39" t="str">
        <f>VLOOKUP(G1069,'MITRA (REFERENSI)'!$A:$Z,25,FALSE)</f>
        <v>#N/A</v>
      </c>
      <c r="J1069" s="38" t="str">
        <f>VLOOKUP(G1069,'MITRA (REFERENSI)'!$A:$Z,26,FALSE)</f>
        <v>#N/A</v>
      </c>
      <c r="K1069" s="38" t="str">
        <f>VLOOKUP(G1069,'MITRA (REFERENSI)'!$A:$Z,15,FALSE)</f>
        <v>#N/A</v>
      </c>
      <c r="L1069" s="38" t="str">
        <f>VLOOKUP(G1069,'MITRA (REFERENSI)'!$A:$Z,15,FALSE)</f>
        <v>#N/A</v>
      </c>
      <c r="M1069" s="38" t="str">
        <f>IF(B1069=1,'KELAS (REFERENSI)'!M1069,IF(B1069=2,'KELAS (REFERENSI)'!M1084,IF(B1069=3,'KELAS (REFERENSI)'!M1099,IF(B1069=4,'KELAS (REFERENSI)'!M1114,""))))</f>
        <v/>
      </c>
      <c r="N1069" s="38" t="str">
        <f>IF(B1069=1,'KELAS (REFERENSI)'!N1069,IF(B1069=2,'KELAS (REFERENSI)'!N1084,IF(B1069=3,'KELAS (REFERENSI)'!N1099,IF(B1069=4,'KELAS (REFERENSI)'!N1114,""))))</f>
        <v/>
      </c>
      <c r="O1069" s="38" t="str">
        <f>IF(B1069=1,'KELAS (REFERENSI)'!O1069,IF(B1069=2,'KELAS (REFERENSI)'!O1084,IF(B1069=3,'KELAS (REFERENSI)'!O1099,IF(B1069=4,'KELAS (REFERENSI)'!O1114,""))))</f>
        <v/>
      </c>
      <c r="P1069" s="38" t="str">
        <f>IF(B1069=1,'KELAS (REFERENSI)'!P1069,IF(B1069=2,'KELAS (REFERENSI)'!P1084,IF(B1069=3,'KELAS (REFERENSI)'!P1099,IF(B1069=4,'KELAS (REFERENSI)'!P1114,""))))</f>
        <v/>
      </c>
      <c r="Q1069" s="38" t="str">
        <f t="shared" si="4"/>
        <v>BPS Kota Jakarta Timur</v>
      </c>
      <c r="R1069" s="38" t="str">
        <f t="shared" si="56"/>
        <v/>
      </c>
      <c r="S1069" s="38" t="str">
        <f t="shared" ref="S1069:T1069" si="1077">S1068</f>
        <v>15 Juni sampai dengan 31 Agustus 2026</v>
      </c>
      <c r="T1069" s="38" t="str">
        <f t="shared" si="1077"/>
        <v>31 Agustus 2026</v>
      </c>
      <c r="U1069" s="46"/>
      <c r="V1069" s="46"/>
      <c r="W1069" s="42"/>
      <c r="X1069" s="42"/>
      <c r="Y1069" s="42"/>
      <c r="Z1069" s="42"/>
    </row>
    <row r="1070" ht="15.0" customHeight="1">
      <c r="A1070" s="36" t="s">
        <v>6132</v>
      </c>
      <c r="B1070" s="43"/>
      <c r="C1070" s="44"/>
      <c r="D1070" s="47"/>
      <c r="E1070" s="47"/>
      <c r="F1070" s="39" t="str">
        <f t="shared" si="2"/>
        <v>PETUGAS.1069/SPK/SE/PPL/3172/2026</v>
      </c>
      <c r="G1070" s="45"/>
      <c r="H1070" s="39" t="str">
        <f>VLOOKUP(G1070,'MITRA (REFERENSI)'!$A:$Z,16,FALSE)</f>
        <v>#N/A</v>
      </c>
      <c r="I1070" s="39" t="str">
        <f>VLOOKUP(G1070,'MITRA (REFERENSI)'!$A:$Z,25,FALSE)</f>
        <v>#N/A</v>
      </c>
      <c r="J1070" s="38" t="str">
        <f>VLOOKUP(G1070,'MITRA (REFERENSI)'!$A:$Z,26,FALSE)</f>
        <v>#N/A</v>
      </c>
      <c r="K1070" s="38" t="str">
        <f>VLOOKUP(G1070,'MITRA (REFERENSI)'!$A:$Z,15,FALSE)</f>
        <v>#N/A</v>
      </c>
      <c r="L1070" s="38" t="str">
        <f>VLOOKUP(G1070,'MITRA (REFERENSI)'!$A:$Z,15,FALSE)</f>
        <v>#N/A</v>
      </c>
      <c r="M1070" s="38" t="str">
        <f>IF(B1070=1,'KELAS (REFERENSI)'!M1070,IF(B1070=2,'KELAS (REFERENSI)'!M1085,IF(B1070=3,'KELAS (REFERENSI)'!M1100,IF(B1070=4,'KELAS (REFERENSI)'!M1115,""))))</f>
        <v/>
      </c>
      <c r="N1070" s="38" t="str">
        <f>IF(B1070=1,'KELAS (REFERENSI)'!N1070,IF(B1070=2,'KELAS (REFERENSI)'!N1085,IF(B1070=3,'KELAS (REFERENSI)'!N1100,IF(B1070=4,'KELAS (REFERENSI)'!N1115,""))))</f>
        <v/>
      </c>
      <c r="O1070" s="38" t="str">
        <f>IF(B1070=1,'KELAS (REFERENSI)'!O1070,IF(B1070=2,'KELAS (REFERENSI)'!O1085,IF(B1070=3,'KELAS (REFERENSI)'!O1100,IF(B1070=4,'KELAS (REFERENSI)'!O1115,""))))</f>
        <v/>
      </c>
      <c r="P1070" s="38" t="str">
        <f>IF(B1070=1,'KELAS (REFERENSI)'!P1070,IF(B1070=2,'KELAS (REFERENSI)'!P1085,IF(B1070=3,'KELAS (REFERENSI)'!P1100,IF(B1070=4,'KELAS (REFERENSI)'!P1115,""))))</f>
        <v/>
      </c>
      <c r="Q1070" s="38" t="str">
        <f t="shared" si="4"/>
        <v>BPS Kota Jakarta Timur</v>
      </c>
      <c r="R1070" s="38" t="str">
        <f t="shared" si="56"/>
        <v/>
      </c>
      <c r="S1070" s="38" t="str">
        <f t="shared" ref="S1070:T1070" si="1078">S1069</f>
        <v>15 Juni sampai dengan 31 Agustus 2026</v>
      </c>
      <c r="T1070" s="38" t="str">
        <f t="shared" si="1078"/>
        <v>31 Agustus 2026</v>
      </c>
      <c r="U1070" s="46"/>
      <c r="V1070" s="46"/>
      <c r="W1070" s="42"/>
      <c r="X1070" s="42"/>
      <c r="Y1070" s="42"/>
      <c r="Z1070" s="42"/>
    </row>
    <row r="1071" ht="15.0" customHeight="1">
      <c r="A1071" s="36" t="s">
        <v>6133</v>
      </c>
      <c r="B1071" s="43"/>
      <c r="C1071" s="44"/>
      <c r="D1071" s="47"/>
      <c r="E1071" s="47"/>
      <c r="F1071" s="39" t="str">
        <f t="shared" si="2"/>
        <v>PETUGAS.1070/SPK/SE/PPL/3172/2026</v>
      </c>
      <c r="G1071" s="45"/>
      <c r="H1071" s="39" t="str">
        <f>VLOOKUP(G1071,'MITRA (REFERENSI)'!$A:$Z,16,FALSE)</f>
        <v>#N/A</v>
      </c>
      <c r="I1071" s="39" t="str">
        <f>VLOOKUP(G1071,'MITRA (REFERENSI)'!$A:$Z,25,FALSE)</f>
        <v>#N/A</v>
      </c>
      <c r="J1071" s="38" t="str">
        <f>VLOOKUP(G1071,'MITRA (REFERENSI)'!$A:$Z,26,FALSE)</f>
        <v>#N/A</v>
      </c>
      <c r="K1071" s="38" t="str">
        <f>VLOOKUP(G1071,'MITRA (REFERENSI)'!$A:$Z,15,FALSE)</f>
        <v>#N/A</v>
      </c>
      <c r="L1071" s="38" t="str">
        <f>VLOOKUP(G1071,'MITRA (REFERENSI)'!$A:$Z,15,FALSE)</f>
        <v>#N/A</v>
      </c>
      <c r="M1071" s="38" t="str">
        <f>IF(B1071=1,'KELAS (REFERENSI)'!M1071,IF(B1071=2,'KELAS (REFERENSI)'!M1086,IF(B1071=3,'KELAS (REFERENSI)'!M1101,IF(B1071=4,'KELAS (REFERENSI)'!M1116,""))))</f>
        <v/>
      </c>
      <c r="N1071" s="38" t="str">
        <f>IF(B1071=1,'KELAS (REFERENSI)'!N1071,IF(B1071=2,'KELAS (REFERENSI)'!N1086,IF(B1071=3,'KELAS (REFERENSI)'!N1101,IF(B1071=4,'KELAS (REFERENSI)'!N1116,""))))</f>
        <v/>
      </c>
      <c r="O1071" s="38" t="str">
        <f>IF(B1071=1,'KELAS (REFERENSI)'!O1071,IF(B1071=2,'KELAS (REFERENSI)'!O1086,IF(B1071=3,'KELAS (REFERENSI)'!O1101,IF(B1071=4,'KELAS (REFERENSI)'!O1116,""))))</f>
        <v/>
      </c>
      <c r="P1071" s="38" t="str">
        <f>IF(B1071=1,'KELAS (REFERENSI)'!P1071,IF(B1071=2,'KELAS (REFERENSI)'!P1086,IF(B1071=3,'KELAS (REFERENSI)'!P1101,IF(B1071=4,'KELAS (REFERENSI)'!P1116,""))))</f>
        <v/>
      </c>
      <c r="Q1071" s="38" t="str">
        <f t="shared" si="4"/>
        <v>BPS Kota Jakarta Timur</v>
      </c>
      <c r="R1071" s="38" t="str">
        <f t="shared" si="56"/>
        <v/>
      </c>
      <c r="S1071" s="38" t="str">
        <f t="shared" ref="S1071:T1071" si="1079">S1070</f>
        <v>15 Juni sampai dengan 31 Agustus 2026</v>
      </c>
      <c r="T1071" s="38" t="str">
        <f t="shared" si="1079"/>
        <v>31 Agustus 2026</v>
      </c>
      <c r="U1071" s="46"/>
      <c r="V1071" s="46"/>
      <c r="W1071" s="42"/>
      <c r="X1071" s="42"/>
      <c r="Y1071" s="42"/>
      <c r="Z1071" s="42"/>
    </row>
    <row r="1072" ht="15.0" customHeight="1">
      <c r="A1072" s="36" t="s">
        <v>6134</v>
      </c>
      <c r="B1072" s="43"/>
      <c r="C1072" s="44"/>
      <c r="D1072" s="47"/>
      <c r="E1072" s="47"/>
      <c r="F1072" s="39" t="str">
        <f t="shared" si="2"/>
        <v>PETUGAS.1071/SPK/SE/PPL/3172/2026</v>
      </c>
      <c r="G1072" s="45"/>
      <c r="H1072" s="39" t="str">
        <f>VLOOKUP(G1072,'MITRA (REFERENSI)'!$A:$Z,16,FALSE)</f>
        <v>#N/A</v>
      </c>
      <c r="I1072" s="39" t="str">
        <f>VLOOKUP(G1072,'MITRA (REFERENSI)'!$A:$Z,25,FALSE)</f>
        <v>#N/A</v>
      </c>
      <c r="J1072" s="38" t="str">
        <f>VLOOKUP(G1072,'MITRA (REFERENSI)'!$A:$Z,26,FALSE)</f>
        <v>#N/A</v>
      </c>
      <c r="K1072" s="38" t="str">
        <f>VLOOKUP(G1072,'MITRA (REFERENSI)'!$A:$Z,15,FALSE)</f>
        <v>#N/A</v>
      </c>
      <c r="L1072" s="38" t="str">
        <f>VLOOKUP(G1072,'MITRA (REFERENSI)'!$A:$Z,15,FALSE)</f>
        <v>#N/A</v>
      </c>
      <c r="M1072" s="38" t="str">
        <f>IF(B1072=1,'KELAS (REFERENSI)'!M1072,IF(B1072=2,'KELAS (REFERENSI)'!M1087,IF(B1072=3,'KELAS (REFERENSI)'!M1102,IF(B1072=4,'KELAS (REFERENSI)'!M1117,""))))</f>
        <v/>
      </c>
      <c r="N1072" s="38" t="str">
        <f>IF(B1072=1,'KELAS (REFERENSI)'!N1072,IF(B1072=2,'KELAS (REFERENSI)'!N1087,IF(B1072=3,'KELAS (REFERENSI)'!N1102,IF(B1072=4,'KELAS (REFERENSI)'!N1117,""))))</f>
        <v/>
      </c>
      <c r="O1072" s="38" t="str">
        <f>IF(B1072=1,'KELAS (REFERENSI)'!O1072,IF(B1072=2,'KELAS (REFERENSI)'!O1087,IF(B1072=3,'KELAS (REFERENSI)'!O1102,IF(B1072=4,'KELAS (REFERENSI)'!O1117,""))))</f>
        <v/>
      </c>
      <c r="P1072" s="38" t="str">
        <f>IF(B1072=1,'KELAS (REFERENSI)'!P1072,IF(B1072=2,'KELAS (REFERENSI)'!P1087,IF(B1072=3,'KELAS (REFERENSI)'!P1102,IF(B1072=4,'KELAS (REFERENSI)'!P1117,""))))</f>
        <v/>
      </c>
      <c r="Q1072" s="38" t="str">
        <f t="shared" si="4"/>
        <v>BPS Kota Jakarta Timur</v>
      </c>
      <c r="R1072" s="38" t="str">
        <f t="shared" si="56"/>
        <v/>
      </c>
      <c r="S1072" s="38" t="str">
        <f t="shared" ref="S1072:T1072" si="1080">S1071</f>
        <v>15 Juni sampai dengan 31 Agustus 2026</v>
      </c>
      <c r="T1072" s="38" t="str">
        <f t="shared" si="1080"/>
        <v>31 Agustus 2026</v>
      </c>
      <c r="U1072" s="46"/>
      <c r="V1072" s="46"/>
      <c r="W1072" s="42"/>
      <c r="X1072" s="42"/>
      <c r="Y1072" s="42"/>
      <c r="Z1072" s="42"/>
    </row>
    <row r="1073" ht="15.0" customHeight="1">
      <c r="A1073" s="36" t="s">
        <v>6135</v>
      </c>
      <c r="B1073" s="43"/>
      <c r="C1073" s="44"/>
      <c r="D1073" s="47"/>
      <c r="E1073" s="47"/>
      <c r="F1073" s="39" t="str">
        <f t="shared" si="2"/>
        <v>PETUGAS.1072/SPK/SE/PPL/3172/2026</v>
      </c>
      <c r="G1073" s="45"/>
      <c r="H1073" s="39" t="str">
        <f>VLOOKUP(G1073,'MITRA (REFERENSI)'!$A:$Z,16,FALSE)</f>
        <v>#N/A</v>
      </c>
      <c r="I1073" s="39" t="str">
        <f>VLOOKUP(G1073,'MITRA (REFERENSI)'!$A:$Z,25,FALSE)</f>
        <v>#N/A</v>
      </c>
      <c r="J1073" s="38" t="str">
        <f>VLOOKUP(G1073,'MITRA (REFERENSI)'!$A:$Z,26,FALSE)</f>
        <v>#N/A</v>
      </c>
      <c r="K1073" s="38" t="str">
        <f>VLOOKUP(G1073,'MITRA (REFERENSI)'!$A:$Z,15,FALSE)</f>
        <v>#N/A</v>
      </c>
      <c r="L1073" s="38" t="str">
        <f>VLOOKUP(G1073,'MITRA (REFERENSI)'!$A:$Z,15,FALSE)</f>
        <v>#N/A</v>
      </c>
      <c r="M1073" s="38" t="str">
        <f>IF(B1073=1,'KELAS (REFERENSI)'!M1073,IF(B1073=2,'KELAS (REFERENSI)'!M1088,IF(B1073=3,'KELAS (REFERENSI)'!M1103,IF(B1073=4,'KELAS (REFERENSI)'!M1118,""))))</f>
        <v/>
      </c>
      <c r="N1073" s="38" t="str">
        <f>IF(B1073=1,'KELAS (REFERENSI)'!N1073,IF(B1073=2,'KELAS (REFERENSI)'!N1088,IF(B1073=3,'KELAS (REFERENSI)'!N1103,IF(B1073=4,'KELAS (REFERENSI)'!N1118,""))))</f>
        <v/>
      </c>
      <c r="O1073" s="38" t="str">
        <f>IF(B1073=1,'KELAS (REFERENSI)'!O1073,IF(B1073=2,'KELAS (REFERENSI)'!O1088,IF(B1073=3,'KELAS (REFERENSI)'!O1103,IF(B1073=4,'KELAS (REFERENSI)'!O1118,""))))</f>
        <v/>
      </c>
      <c r="P1073" s="38" t="str">
        <f>IF(B1073=1,'KELAS (REFERENSI)'!P1073,IF(B1073=2,'KELAS (REFERENSI)'!P1088,IF(B1073=3,'KELAS (REFERENSI)'!P1103,IF(B1073=4,'KELAS (REFERENSI)'!P1118,""))))</f>
        <v/>
      </c>
      <c r="Q1073" s="38" t="str">
        <f t="shared" si="4"/>
        <v>BPS Kota Jakarta Timur</v>
      </c>
      <c r="R1073" s="38" t="str">
        <f t="shared" si="56"/>
        <v/>
      </c>
      <c r="S1073" s="38" t="str">
        <f t="shared" ref="S1073:T1073" si="1081">S1072</f>
        <v>15 Juni sampai dengan 31 Agustus 2026</v>
      </c>
      <c r="T1073" s="38" t="str">
        <f t="shared" si="1081"/>
        <v>31 Agustus 2026</v>
      </c>
      <c r="U1073" s="46"/>
      <c r="V1073" s="46"/>
      <c r="W1073" s="42"/>
      <c r="X1073" s="42"/>
      <c r="Y1073" s="42"/>
      <c r="Z1073" s="42"/>
    </row>
    <row r="1074" ht="15.0" customHeight="1">
      <c r="A1074" s="36" t="s">
        <v>6136</v>
      </c>
      <c r="B1074" s="43"/>
      <c r="C1074" s="44"/>
      <c r="D1074" s="47"/>
      <c r="E1074" s="47"/>
      <c r="F1074" s="39" t="str">
        <f t="shared" si="2"/>
        <v>PETUGAS.1073/SPK/SE/PPL/3172/2026</v>
      </c>
      <c r="G1074" s="45"/>
      <c r="H1074" s="39" t="str">
        <f>VLOOKUP(G1074,'MITRA (REFERENSI)'!$A:$Z,16,FALSE)</f>
        <v>#N/A</v>
      </c>
      <c r="I1074" s="39" t="str">
        <f>VLOOKUP(G1074,'MITRA (REFERENSI)'!$A:$Z,25,FALSE)</f>
        <v>#N/A</v>
      </c>
      <c r="J1074" s="38" t="str">
        <f>VLOOKUP(G1074,'MITRA (REFERENSI)'!$A:$Z,26,FALSE)</f>
        <v>#N/A</v>
      </c>
      <c r="K1074" s="38" t="str">
        <f>VLOOKUP(G1074,'MITRA (REFERENSI)'!$A:$Z,15,FALSE)</f>
        <v>#N/A</v>
      </c>
      <c r="L1074" s="38" t="str">
        <f>VLOOKUP(G1074,'MITRA (REFERENSI)'!$A:$Z,15,FALSE)</f>
        <v>#N/A</v>
      </c>
      <c r="M1074" s="38" t="str">
        <f>IF(B1074=1,'KELAS (REFERENSI)'!M1074,IF(B1074=2,'KELAS (REFERENSI)'!M1089,IF(B1074=3,'KELAS (REFERENSI)'!M1104,IF(B1074=4,'KELAS (REFERENSI)'!M1119,""))))</f>
        <v/>
      </c>
      <c r="N1074" s="38" t="str">
        <f>IF(B1074=1,'KELAS (REFERENSI)'!N1074,IF(B1074=2,'KELAS (REFERENSI)'!N1089,IF(B1074=3,'KELAS (REFERENSI)'!N1104,IF(B1074=4,'KELAS (REFERENSI)'!N1119,""))))</f>
        <v/>
      </c>
      <c r="O1074" s="38" t="str">
        <f>IF(B1074=1,'KELAS (REFERENSI)'!O1074,IF(B1074=2,'KELAS (REFERENSI)'!O1089,IF(B1074=3,'KELAS (REFERENSI)'!O1104,IF(B1074=4,'KELAS (REFERENSI)'!O1119,""))))</f>
        <v/>
      </c>
      <c r="P1074" s="38" t="str">
        <f>IF(B1074=1,'KELAS (REFERENSI)'!P1074,IF(B1074=2,'KELAS (REFERENSI)'!P1089,IF(B1074=3,'KELAS (REFERENSI)'!P1104,IF(B1074=4,'KELAS (REFERENSI)'!P1119,""))))</f>
        <v/>
      </c>
      <c r="Q1074" s="38" t="str">
        <f t="shared" si="4"/>
        <v>BPS Kota Jakarta Timur</v>
      </c>
      <c r="R1074" s="38" t="str">
        <f t="shared" si="56"/>
        <v/>
      </c>
      <c r="S1074" s="38" t="str">
        <f t="shared" ref="S1074:T1074" si="1082">S1073</f>
        <v>15 Juni sampai dengan 31 Agustus 2026</v>
      </c>
      <c r="T1074" s="38" t="str">
        <f t="shared" si="1082"/>
        <v>31 Agustus 2026</v>
      </c>
      <c r="U1074" s="46"/>
      <c r="V1074" s="46"/>
      <c r="W1074" s="42"/>
      <c r="X1074" s="42"/>
      <c r="Y1074" s="42"/>
      <c r="Z1074" s="42"/>
    </row>
    <row r="1075" ht="15.0" customHeight="1">
      <c r="A1075" s="36" t="s">
        <v>6137</v>
      </c>
      <c r="B1075" s="43"/>
      <c r="C1075" s="44"/>
      <c r="D1075" s="47"/>
      <c r="E1075" s="47"/>
      <c r="F1075" s="39" t="str">
        <f t="shared" si="2"/>
        <v>PETUGAS.1074/SPK/SE/PPL/3172/2026</v>
      </c>
      <c r="G1075" s="45"/>
      <c r="H1075" s="39" t="str">
        <f>VLOOKUP(G1075,'MITRA (REFERENSI)'!$A:$Z,16,FALSE)</f>
        <v>#N/A</v>
      </c>
      <c r="I1075" s="39" t="str">
        <f>VLOOKUP(G1075,'MITRA (REFERENSI)'!$A:$Z,25,FALSE)</f>
        <v>#N/A</v>
      </c>
      <c r="J1075" s="38" t="str">
        <f>VLOOKUP(G1075,'MITRA (REFERENSI)'!$A:$Z,26,FALSE)</f>
        <v>#N/A</v>
      </c>
      <c r="K1075" s="38" t="str">
        <f>VLOOKUP(G1075,'MITRA (REFERENSI)'!$A:$Z,15,FALSE)</f>
        <v>#N/A</v>
      </c>
      <c r="L1075" s="38" t="str">
        <f>VLOOKUP(G1075,'MITRA (REFERENSI)'!$A:$Z,15,FALSE)</f>
        <v>#N/A</v>
      </c>
      <c r="M1075" s="38" t="str">
        <f>IF(B1075=1,'KELAS (REFERENSI)'!M1075,IF(B1075=2,'KELAS (REFERENSI)'!M1090,IF(B1075=3,'KELAS (REFERENSI)'!M1105,IF(B1075=4,'KELAS (REFERENSI)'!M1120,""))))</f>
        <v/>
      </c>
      <c r="N1075" s="38" t="str">
        <f>IF(B1075=1,'KELAS (REFERENSI)'!N1075,IF(B1075=2,'KELAS (REFERENSI)'!N1090,IF(B1075=3,'KELAS (REFERENSI)'!N1105,IF(B1075=4,'KELAS (REFERENSI)'!N1120,""))))</f>
        <v/>
      </c>
      <c r="O1075" s="38" t="str">
        <f>IF(B1075=1,'KELAS (REFERENSI)'!O1075,IF(B1075=2,'KELAS (REFERENSI)'!O1090,IF(B1075=3,'KELAS (REFERENSI)'!O1105,IF(B1075=4,'KELAS (REFERENSI)'!O1120,""))))</f>
        <v/>
      </c>
      <c r="P1075" s="38" t="str">
        <f>IF(B1075=1,'KELAS (REFERENSI)'!P1075,IF(B1075=2,'KELAS (REFERENSI)'!P1090,IF(B1075=3,'KELAS (REFERENSI)'!P1105,IF(B1075=4,'KELAS (REFERENSI)'!P1120,""))))</f>
        <v/>
      </c>
      <c r="Q1075" s="38" t="str">
        <f t="shared" si="4"/>
        <v>BPS Kota Jakarta Timur</v>
      </c>
      <c r="R1075" s="38" t="str">
        <f t="shared" si="56"/>
        <v/>
      </c>
      <c r="S1075" s="38" t="str">
        <f t="shared" ref="S1075:T1075" si="1083">S1074</f>
        <v>15 Juni sampai dengan 31 Agustus 2026</v>
      </c>
      <c r="T1075" s="38" t="str">
        <f t="shared" si="1083"/>
        <v>31 Agustus 2026</v>
      </c>
      <c r="U1075" s="46"/>
      <c r="V1075" s="46"/>
      <c r="W1075" s="42"/>
      <c r="X1075" s="42"/>
      <c r="Y1075" s="42"/>
      <c r="Z1075" s="42"/>
    </row>
    <row r="1076" ht="15.0" customHeight="1">
      <c r="A1076" s="36" t="s">
        <v>6138</v>
      </c>
      <c r="B1076" s="43"/>
      <c r="C1076" s="44"/>
      <c r="D1076" s="47"/>
      <c r="E1076" s="47"/>
      <c r="F1076" s="39" t="str">
        <f t="shared" si="2"/>
        <v>PETUGAS.1075/SPK/SE/PPL/3172/2026</v>
      </c>
      <c r="G1076" s="45"/>
      <c r="H1076" s="39" t="str">
        <f>VLOOKUP(G1076,'MITRA (REFERENSI)'!$A:$Z,16,FALSE)</f>
        <v>#N/A</v>
      </c>
      <c r="I1076" s="39" t="str">
        <f>VLOOKUP(G1076,'MITRA (REFERENSI)'!$A:$Z,25,FALSE)</f>
        <v>#N/A</v>
      </c>
      <c r="J1076" s="38" t="str">
        <f>VLOOKUP(G1076,'MITRA (REFERENSI)'!$A:$Z,26,FALSE)</f>
        <v>#N/A</v>
      </c>
      <c r="K1076" s="38" t="str">
        <f>VLOOKUP(G1076,'MITRA (REFERENSI)'!$A:$Z,15,FALSE)</f>
        <v>#N/A</v>
      </c>
      <c r="L1076" s="38" t="str">
        <f>VLOOKUP(G1076,'MITRA (REFERENSI)'!$A:$Z,15,FALSE)</f>
        <v>#N/A</v>
      </c>
      <c r="M1076" s="38" t="str">
        <f>IF(B1076=1,'KELAS (REFERENSI)'!M1076,IF(B1076=2,'KELAS (REFERENSI)'!M1091,IF(B1076=3,'KELAS (REFERENSI)'!M1106,IF(B1076=4,'KELAS (REFERENSI)'!M1121,""))))</f>
        <v/>
      </c>
      <c r="N1076" s="38" t="str">
        <f>IF(B1076=1,'KELAS (REFERENSI)'!N1076,IF(B1076=2,'KELAS (REFERENSI)'!N1091,IF(B1076=3,'KELAS (REFERENSI)'!N1106,IF(B1076=4,'KELAS (REFERENSI)'!N1121,""))))</f>
        <v/>
      </c>
      <c r="O1076" s="38" t="str">
        <f>IF(B1076=1,'KELAS (REFERENSI)'!O1076,IF(B1076=2,'KELAS (REFERENSI)'!O1091,IF(B1076=3,'KELAS (REFERENSI)'!O1106,IF(B1076=4,'KELAS (REFERENSI)'!O1121,""))))</f>
        <v/>
      </c>
      <c r="P1076" s="38" t="str">
        <f>IF(B1076=1,'KELAS (REFERENSI)'!P1076,IF(B1076=2,'KELAS (REFERENSI)'!P1091,IF(B1076=3,'KELAS (REFERENSI)'!P1106,IF(B1076=4,'KELAS (REFERENSI)'!P1121,""))))</f>
        <v/>
      </c>
      <c r="Q1076" s="38" t="str">
        <f t="shared" si="4"/>
        <v>BPS Kota Jakarta Timur</v>
      </c>
      <c r="R1076" s="38" t="str">
        <f t="shared" si="56"/>
        <v/>
      </c>
      <c r="S1076" s="38" t="str">
        <f t="shared" ref="S1076:T1076" si="1084">S1075</f>
        <v>15 Juni sampai dengan 31 Agustus 2026</v>
      </c>
      <c r="T1076" s="38" t="str">
        <f t="shared" si="1084"/>
        <v>31 Agustus 2026</v>
      </c>
      <c r="U1076" s="46"/>
      <c r="V1076" s="46"/>
      <c r="W1076" s="42"/>
      <c r="X1076" s="42"/>
      <c r="Y1076" s="42"/>
      <c r="Z1076" s="42"/>
    </row>
    <row r="1077" ht="15.0" customHeight="1">
      <c r="A1077" s="36" t="s">
        <v>6139</v>
      </c>
      <c r="B1077" s="43"/>
      <c r="C1077" s="44"/>
      <c r="D1077" s="47"/>
      <c r="E1077" s="47"/>
      <c r="F1077" s="39" t="str">
        <f t="shared" si="2"/>
        <v>PETUGAS.1076/SPK/SE/PPL/3172/2026</v>
      </c>
      <c r="G1077" s="45"/>
      <c r="H1077" s="39" t="str">
        <f>VLOOKUP(G1077,'MITRA (REFERENSI)'!$A:$Z,16,FALSE)</f>
        <v>#N/A</v>
      </c>
      <c r="I1077" s="39" t="str">
        <f>VLOOKUP(G1077,'MITRA (REFERENSI)'!$A:$Z,25,FALSE)</f>
        <v>#N/A</v>
      </c>
      <c r="J1077" s="38" t="str">
        <f>VLOOKUP(G1077,'MITRA (REFERENSI)'!$A:$Z,26,FALSE)</f>
        <v>#N/A</v>
      </c>
      <c r="K1077" s="38" t="str">
        <f>VLOOKUP(G1077,'MITRA (REFERENSI)'!$A:$Z,15,FALSE)</f>
        <v>#N/A</v>
      </c>
      <c r="L1077" s="38" t="str">
        <f>VLOOKUP(G1077,'MITRA (REFERENSI)'!$A:$Z,15,FALSE)</f>
        <v>#N/A</v>
      </c>
      <c r="M1077" s="38" t="str">
        <f>IF(B1077=1,'KELAS (REFERENSI)'!M1077,IF(B1077=2,'KELAS (REFERENSI)'!M1092,IF(B1077=3,'KELAS (REFERENSI)'!M1107,IF(B1077=4,'KELAS (REFERENSI)'!M1122,""))))</f>
        <v/>
      </c>
      <c r="N1077" s="38" t="str">
        <f>IF(B1077=1,'KELAS (REFERENSI)'!N1077,IF(B1077=2,'KELAS (REFERENSI)'!N1092,IF(B1077=3,'KELAS (REFERENSI)'!N1107,IF(B1077=4,'KELAS (REFERENSI)'!N1122,""))))</f>
        <v/>
      </c>
      <c r="O1077" s="38" t="str">
        <f>IF(B1077=1,'KELAS (REFERENSI)'!O1077,IF(B1077=2,'KELAS (REFERENSI)'!O1092,IF(B1077=3,'KELAS (REFERENSI)'!O1107,IF(B1077=4,'KELAS (REFERENSI)'!O1122,""))))</f>
        <v/>
      </c>
      <c r="P1077" s="38" t="str">
        <f>IF(B1077=1,'KELAS (REFERENSI)'!P1077,IF(B1077=2,'KELAS (REFERENSI)'!P1092,IF(B1077=3,'KELAS (REFERENSI)'!P1107,IF(B1077=4,'KELAS (REFERENSI)'!P1122,""))))</f>
        <v/>
      </c>
      <c r="Q1077" s="38" t="str">
        <f t="shared" si="4"/>
        <v>BPS Kota Jakarta Timur</v>
      </c>
      <c r="R1077" s="38" t="str">
        <f t="shared" si="56"/>
        <v/>
      </c>
      <c r="S1077" s="38" t="str">
        <f t="shared" ref="S1077:T1077" si="1085">S1076</f>
        <v>15 Juni sampai dengan 31 Agustus 2026</v>
      </c>
      <c r="T1077" s="38" t="str">
        <f t="shared" si="1085"/>
        <v>31 Agustus 2026</v>
      </c>
      <c r="U1077" s="46"/>
      <c r="V1077" s="46"/>
      <c r="W1077" s="42"/>
      <c r="X1077" s="42"/>
      <c r="Y1077" s="42"/>
      <c r="Z1077" s="42"/>
    </row>
    <row r="1078" ht="15.0" customHeight="1">
      <c r="A1078" s="36" t="s">
        <v>6140</v>
      </c>
      <c r="B1078" s="43"/>
      <c r="C1078" s="44"/>
      <c r="D1078" s="47"/>
      <c r="E1078" s="47"/>
      <c r="F1078" s="39" t="str">
        <f t="shared" si="2"/>
        <v>PETUGAS.1077/SPK/SE/PPL/3172/2026</v>
      </c>
      <c r="G1078" s="45"/>
      <c r="H1078" s="39" t="str">
        <f>VLOOKUP(G1078,'MITRA (REFERENSI)'!$A:$Z,16,FALSE)</f>
        <v>#N/A</v>
      </c>
      <c r="I1078" s="39" t="str">
        <f>VLOOKUP(G1078,'MITRA (REFERENSI)'!$A:$Z,25,FALSE)</f>
        <v>#N/A</v>
      </c>
      <c r="J1078" s="38" t="str">
        <f>VLOOKUP(G1078,'MITRA (REFERENSI)'!$A:$Z,26,FALSE)</f>
        <v>#N/A</v>
      </c>
      <c r="K1078" s="38" t="str">
        <f>VLOOKUP(G1078,'MITRA (REFERENSI)'!$A:$Z,15,FALSE)</f>
        <v>#N/A</v>
      </c>
      <c r="L1078" s="38" t="str">
        <f>VLOOKUP(G1078,'MITRA (REFERENSI)'!$A:$Z,15,FALSE)</f>
        <v>#N/A</v>
      </c>
      <c r="M1078" s="38" t="str">
        <f>IF(B1078=1,'KELAS (REFERENSI)'!M1078,IF(B1078=2,'KELAS (REFERENSI)'!M1093,IF(B1078=3,'KELAS (REFERENSI)'!M1108,IF(B1078=4,'KELAS (REFERENSI)'!M1123,""))))</f>
        <v/>
      </c>
      <c r="N1078" s="38" t="str">
        <f>IF(B1078=1,'KELAS (REFERENSI)'!N1078,IF(B1078=2,'KELAS (REFERENSI)'!N1093,IF(B1078=3,'KELAS (REFERENSI)'!N1108,IF(B1078=4,'KELAS (REFERENSI)'!N1123,""))))</f>
        <v/>
      </c>
      <c r="O1078" s="38" t="str">
        <f>IF(B1078=1,'KELAS (REFERENSI)'!O1078,IF(B1078=2,'KELAS (REFERENSI)'!O1093,IF(B1078=3,'KELAS (REFERENSI)'!O1108,IF(B1078=4,'KELAS (REFERENSI)'!O1123,""))))</f>
        <v/>
      </c>
      <c r="P1078" s="38" t="str">
        <f>IF(B1078=1,'KELAS (REFERENSI)'!P1078,IF(B1078=2,'KELAS (REFERENSI)'!P1093,IF(B1078=3,'KELAS (REFERENSI)'!P1108,IF(B1078=4,'KELAS (REFERENSI)'!P1123,""))))</f>
        <v/>
      </c>
      <c r="Q1078" s="38" t="str">
        <f t="shared" si="4"/>
        <v>BPS Kota Jakarta Timur</v>
      </c>
      <c r="R1078" s="38" t="str">
        <f t="shared" si="56"/>
        <v/>
      </c>
      <c r="S1078" s="38" t="str">
        <f t="shared" ref="S1078:T1078" si="1086">S1077</f>
        <v>15 Juni sampai dengan 31 Agustus 2026</v>
      </c>
      <c r="T1078" s="38" t="str">
        <f t="shared" si="1086"/>
        <v>31 Agustus 2026</v>
      </c>
      <c r="U1078" s="46"/>
      <c r="V1078" s="46"/>
      <c r="W1078" s="42"/>
      <c r="X1078" s="42"/>
      <c r="Y1078" s="42"/>
      <c r="Z1078" s="42"/>
    </row>
    <row r="1079" ht="15.0" customHeight="1">
      <c r="A1079" s="36" t="s">
        <v>6141</v>
      </c>
      <c r="B1079" s="43"/>
      <c r="C1079" s="44"/>
      <c r="D1079" s="47"/>
      <c r="E1079" s="47"/>
      <c r="F1079" s="39" t="str">
        <f t="shared" si="2"/>
        <v>PETUGAS.1078/SPK/SE/PPL/3172/2026</v>
      </c>
      <c r="G1079" s="45"/>
      <c r="H1079" s="39" t="str">
        <f>VLOOKUP(G1079,'MITRA (REFERENSI)'!$A:$Z,16,FALSE)</f>
        <v>#N/A</v>
      </c>
      <c r="I1079" s="39" t="str">
        <f>VLOOKUP(G1079,'MITRA (REFERENSI)'!$A:$Z,25,FALSE)</f>
        <v>#N/A</v>
      </c>
      <c r="J1079" s="38" t="str">
        <f>VLOOKUP(G1079,'MITRA (REFERENSI)'!$A:$Z,26,FALSE)</f>
        <v>#N/A</v>
      </c>
      <c r="K1079" s="38" t="str">
        <f>VLOOKUP(G1079,'MITRA (REFERENSI)'!$A:$Z,15,FALSE)</f>
        <v>#N/A</v>
      </c>
      <c r="L1079" s="38" t="str">
        <f>VLOOKUP(G1079,'MITRA (REFERENSI)'!$A:$Z,15,FALSE)</f>
        <v>#N/A</v>
      </c>
      <c r="M1079" s="38" t="str">
        <f>IF(B1079=1,'KELAS (REFERENSI)'!M1079,IF(B1079=2,'KELAS (REFERENSI)'!M1094,IF(B1079=3,'KELAS (REFERENSI)'!M1109,IF(B1079=4,'KELAS (REFERENSI)'!M1124,""))))</f>
        <v/>
      </c>
      <c r="N1079" s="38" t="str">
        <f>IF(B1079=1,'KELAS (REFERENSI)'!N1079,IF(B1079=2,'KELAS (REFERENSI)'!N1094,IF(B1079=3,'KELAS (REFERENSI)'!N1109,IF(B1079=4,'KELAS (REFERENSI)'!N1124,""))))</f>
        <v/>
      </c>
      <c r="O1079" s="38" t="str">
        <f>IF(B1079=1,'KELAS (REFERENSI)'!O1079,IF(B1079=2,'KELAS (REFERENSI)'!O1094,IF(B1079=3,'KELAS (REFERENSI)'!O1109,IF(B1079=4,'KELAS (REFERENSI)'!O1124,""))))</f>
        <v/>
      </c>
      <c r="P1079" s="38" t="str">
        <f>IF(B1079=1,'KELAS (REFERENSI)'!P1079,IF(B1079=2,'KELAS (REFERENSI)'!P1094,IF(B1079=3,'KELAS (REFERENSI)'!P1109,IF(B1079=4,'KELAS (REFERENSI)'!P1124,""))))</f>
        <v/>
      </c>
      <c r="Q1079" s="38" t="str">
        <f t="shared" si="4"/>
        <v>BPS Kota Jakarta Timur</v>
      </c>
      <c r="R1079" s="38" t="str">
        <f t="shared" si="56"/>
        <v/>
      </c>
      <c r="S1079" s="38" t="str">
        <f t="shared" ref="S1079:T1079" si="1087">S1078</f>
        <v>15 Juni sampai dengan 31 Agustus 2026</v>
      </c>
      <c r="T1079" s="38" t="str">
        <f t="shared" si="1087"/>
        <v>31 Agustus 2026</v>
      </c>
      <c r="U1079" s="46"/>
      <c r="V1079" s="46"/>
      <c r="W1079" s="42"/>
      <c r="X1079" s="42"/>
      <c r="Y1079" s="42"/>
      <c r="Z1079" s="42"/>
    </row>
    <row r="1080" ht="15.0" customHeight="1">
      <c r="A1080" s="36" t="s">
        <v>6142</v>
      </c>
      <c r="B1080" s="43"/>
      <c r="C1080" s="44"/>
      <c r="D1080" s="47"/>
      <c r="E1080" s="47"/>
      <c r="F1080" s="39" t="str">
        <f t="shared" si="2"/>
        <v>PETUGAS.1079/SPK/SE/PPL/3172/2026</v>
      </c>
      <c r="G1080" s="45"/>
      <c r="H1080" s="39" t="str">
        <f>VLOOKUP(G1080,'MITRA (REFERENSI)'!$A:$Z,16,FALSE)</f>
        <v>#N/A</v>
      </c>
      <c r="I1080" s="39" t="str">
        <f>VLOOKUP(G1080,'MITRA (REFERENSI)'!$A:$Z,25,FALSE)</f>
        <v>#N/A</v>
      </c>
      <c r="J1080" s="38" t="str">
        <f>VLOOKUP(G1080,'MITRA (REFERENSI)'!$A:$Z,26,FALSE)</f>
        <v>#N/A</v>
      </c>
      <c r="K1080" s="38" t="str">
        <f>VLOOKUP(G1080,'MITRA (REFERENSI)'!$A:$Z,15,FALSE)</f>
        <v>#N/A</v>
      </c>
      <c r="L1080" s="38" t="str">
        <f>VLOOKUP(G1080,'MITRA (REFERENSI)'!$A:$Z,15,FALSE)</f>
        <v>#N/A</v>
      </c>
      <c r="M1080" s="38" t="str">
        <f>IF(B1080=1,'KELAS (REFERENSI)'!M1080,IF(B1080=2,'KELAS (REFERENSI)'!M1095,IF(B1080=3,'KELAS (REFERENSI)'!M1110,IF(B1080=4,'KELAS (REFERENSI)'!M1125,""))))</f>
        <v/>
      </c>
      <c r="N1080" s="38" t="str">
        <f>IF(B1080=1,'KELAS (REFERENSI)'!N1080,IF(B1080=2,'KELAS (REFERENSI)'!N1095,IF(B1080=3,'KELAS (REFERENSI)'!N1110,IF(B1080=4,'KELAS (REFERENSI)'!N1125,""))))</f>
        <v/>
      </c>
      <c r="O1080" s="38" t="str">
        <f>IF(B1080=1,'KELAS (REFERENSI)'!O1080,IF(B1080=2,'KELAS (REFERENSI)'!O1095,IF(B1080=3,'KELAS (REFERENSI)'!O1110,IF(B1080=4,'KELAS (REFERENSI)'!O1125,""))))</f>
        <v/>
      </c>
      <c r="P1080" s="38" t="str">
        <f>IF(B1080=1,'KELAS (REFERENSI)'!P1080,IF(B1080=2,'KELAS (REFERENSI)'!P1095,IF(B1080=3,'KELAS (REFERENSI)'!P1110,IF(B1080=4,'KELAS (REFERENSI)'!P1125,""))))</f>
        <v/>
      </c>
      <c r="Q1080" s="38" t="str">
        <f t="shared" si="4"/>
        <v>BPS Kota Jakarta Timur</v>
      </c>
      <c r="R1080" s="38" t="str">
        <f t="shared" si="56"/>
        <v/>
      </c>
      <c r="S1080" s="38" t="str">
        <f t="shared" ref="S1080:T1080" si="1088">S1079</f>
        <v>15 Juni sampai dengan 31 Agustus 2026</v>
      </c>
      <c r="T1080" s="38" t="str">
        <f t="shared" si="1088"/>
        <v>31 Agustus 2026</v>
      </c>
      <c r="U1080" s="46"/>
      <c r="V1080" s="46"/>
      <c r="W1080" s="42"/>
      <c r="X1080" s="42"/>
      <c r="Y1080" s="42"/>
      <c r="Z1080" s="42"/>
    </row>
    <row r="1081" ht="15.0" customHeight="1">
      <c r="A1081" s="36" t="s">
        <v>6143</v>
      </c>
      <c r="B1081" s="43"/>
      <c r="C1081" s="44"/>
      <c r="D1081" s="47"/>
      <c r="E1081" s="47"/>
      <c r="F1081" s="39" t="str">
        <f t="shared" si="2"/>
        <v>PETUGAS.1080/SPK/SE/PPL/3172/2026</v>
      </c>
      <c r="G1081" s="45"/>
      <c r="H1081" s="39" t="str">
        <f>VLOOKUP(G1081,'MITRA (REFERENSI)'!$A:$Z,16,FALSE)</f>
        <v>#N/A</v>
      </c>
      <c r="I1081" s="39" t="str">
        <f>VLOOKUP(G1081,'MITRA (REFERENSI)'!$A:$Z,25,FALSE)</f>
        <v>#N/A</v>
      </c>
      <c r="J1081" s="38" t="str">
        <f>VLOOKUP(G1081,'MITRA (REFERENSI)'!$A:$Z,26,FALSE)</f>
        <v>#N/A</v>
      </c>
      <c r="K1081" s="38" t="str">
        <f>VLOOKUP(G1081,'MITRA (REFERENSI)'!$A:$Z,15,FALSE)</f>
        <v>#N/A</v>
      </c>
      <c r="L1081" s="38" t="str">
        <f>VLOOKUP(G1081,'MITRA (REFERENSI)'!$A:$Z,15,FALSE)</f>
        <v>#N/A</v>
      </c>
      <c r="M1081" s="38" t="str">
        <f>IF(B1081=1,'KELAS (REFERENSI)'!M1081,IF(B1081=2,'KELAS (REFERENSI)'!M1096,IF(B1081=3,'KELAS (REFERENSI)'!M1111,IF(B1081=4,'KELAS (REFERENSI)'!M1126,""))))</f>
        <v/>
      </c>
      <c r="N1081" s="38" t="str">
        <f>IF(B1081=1,'KELAS (REFERENSI)'!N1081,IF(B1081=2,'KELAS (REFERENSI)'!N1096,IF(B1081=3,'KELAS (REFERENSI)'!N1111,IF(B1081=4,'KELAS (REFERENSI)'!N1126,""))))</f>
        <v/>
      </c>
      <c r="O1081" s="38" t="str">
        <f>IF(B1081=1,'KELAS (REFERENSI)'!O1081,IF(B1081=2,'KELAS (REFERENSI)'!O1096,IF(B1081=3,'KELAS (REFERENSI)'!O1111,IF(B1081=4,'KELAS (REFERENSI)'!O1126,""))))</f>
        <v/>
      </c>
      <c r="P1081" s="38" t="str">
        <f>IF(B1081=1,'KELAS (REFERENSI)'!P1081,IF(B1081=2,'KELAS (REFERENSI)'!P1096,IF(B1081=3,'KELAS (REFERENSI)'!P1111,IF(B1081=4,'KELAS (REFERENSI)'!P1126,""))))</f>
        <v/>
      </c>
      <c r="Q1081" s="38" t="str">
        <f t="shared" si="4"/>
        <v>BPS Kota Jakarta Timur</v>
      </c>
      <c r="R1081" s="38" t="str">
        <f t="shared" si="56"/>
        <v/>
      </c>
      <c r="S1081" s="38" t="str">
        <f t="shared" ref="S1081:T1081" si="1089">S1080</f>
        <v>15 Juni sampai dengan 31 Agustus 2026</v>
      </c>
      <c r="T1081" s="38" t="str">
        <f t="shared" si="1089"/>
        <v>31 Agustus 2026</v>
      </c>
      <c r="U1081" s="46"/>
      <c r="V1081" s="46"/>
      <c r="W1081" s="42"/>
      <c r="X1081" s="42"/>
      <c r="Y1081" s="42"/>
      <c r="Z1081" s="42"/>
    </row>
    <row r="1082" ht="15.0" customHeight="1">
      <c r="A1082" s="36" t="s">
        <v>6144</v>
      </c>
      <c r="B1082" s="43"/>
      <c r="C1082" s="44"/>
      <c r="D1082" s="47"/>
      <c r="E1082" s="47"/>
      <c r="F1082" s="39" t="str">
        <f t="shared" si="2"/>
        <v>PETUGAS.1081/SPK/SE/PPL/3172/2026</v>
      </c>
      <c r="G1082" s="45"/>
      <c r="H1082" s="39" t="str">
        <f>VLOOKUP(G1082,'MITRA (REFERENSI)'!$A:$Z,16,FALSE)</f>
        <v>#N/A</v>
      </c>
      <c r="I1082" s="39" t="str">
        <f>VLOOKUP(G1082,'MITRA (REFERENSI)'!$A:$Z,25,FALSE)</f>
        <v>#N/A</v>
      </c>
      <c r="J1082" s="38" t="str">
        <f>VLOOKUP(G1082,'MITRA (REFERENSI)'!$A:$Z,26,FALSE)</f>
        <v>#N/A</v>
      </c>
      <c r="K1082" s="38" t="str">
        <f>VLOOKUP(G1082,'MITRA (REFERENSI)'!$A:$Z,15,FALSE)</f>
        <v>#N/A</v>
      </c>
      <c r="L1082" s="38" t="str">
        <f>VLOOKUP(G1082,'MITRA (REFERENSI)'!$A:$Z,15,FALSE)</f>
        <v>#N/A</v>
      </c>
      <c r="M1082" s="38" t="str">
        <f>IF(B1082=1,'KELAS (REFERENSI)'!M1082,IF(B1082=2,'KELAS (REFERENSI)'!M1097,IF(B1082=3,'KELAS (REFERENSI)'!M1112,IF(B1082=4,'KELAS (REFERENSI)'!M1127,""))))</f>
        <v/>
      </c>
      <c r="N1082" s="38" t="str">
        <f>IF(B1082=1,'KELAS (REFERENSI)'!N1082,IF(B1082=2,'KELAS (REFERENSI)'!N1097,IF(B1082=3,'KELAS (REFERENSI)'!N1112,IF(B1082=4,'KELAS (REFERENSI)'!N1127,""))))</f>
        <v/>
      </c>
      <c r="O1082" s="38" t="str">
        <f>IF(B1082=1,'KELAS (REFERENSI)'!O1082,IF(B1082=2,'KELAS (REFERENSI)'!O1097,IF(B1082=3,'KELAS (REFERENSI)'!O1112,IF(B1082=4,'KELAS (REFERENSI)'!O1127,""))))</f>
        <v/>
      </c>
      <c r="P1082" s="38" t="str">
        <f>IF(B1082=1,'KELAS (REFERENSI)'!P1082,IF(B1082=2,'KELAS (REFERENSI)'!P1097,IF(B1082=3,'KELAS (REFERENSI)'!P1112,IF(B1082=4,'KELAS (REFERENSI)'!P1127,""))))</f>
        <v/>
      </c>
      <c r="Q1082" s="38" t="str">
        <f t="shared" si="4"/>
        <v>BPS Kota Jakarta Timur</v>
      </c>
      <c r="R1082" s="38" t="str">
        <f t="shared" si="56"/>
        <v/>
      </c>
      <c r="S1082" s="38" t="str">
        <f t="shared" ref="S1082:T1082" si="1090">S1081</f>
        <v>15 Juni sampai dengan 31 Agustus 2026</v>
      </c>
      <c r="T1082" s="38" t="str">
        <f t="shared" si="1090"/>
        <v>31 Agustus 2026</v>
      </c>
      <c r="U1082" s="46"/>
      <c r="V1082" s="46"/>
      <c r="W1082" s="42"/>
      <c r="X1082" s="42"/>
      <c r="Y1082" s="42"/>
      <c r="Z1082" s="42"/>
    </row>
    <row r="1083" ht="15.0" customHeight="1">
      <c r="A1083" s="36" t="s">
        <v>6145</v>
      </c>
      <c r="B1083" s="43"/>
      <c r="C1083" s="44"/>
      <c r="D1083" s="47"/>
      <c r="E1083" s="47"/>
      <c r="F1083" s="39" t="str">
        <f t="shared" si="2"/>
        <v>PETUGAS.1082/SPK/SE/PPL/3172/2026</v>
      </c>
      <c r="G1083" s="45"/>
      <c r="H1083" s="39" t="str">
        <f>VLOOKUP(G1083,'MITRA (REFERENSI)'!$A:$Z,16,FALSE)</f>
        <v>#N/A</v>
      </c>
      <c r="I1083" s="39" t="str">
        <f>VLOOKUP(G1083,'MITRA (REFERENSI)'!$A:$Z,25,FALSE)</f>
        <v>#N/A</v>
      </c>
      <c r="J1083" s="38" t="str">
        <f>VLOOKUP(G1083,'MITRA (REFERENSI)'!$A:$Z,26,FALSE)</f>
        <v>#N/A</v>
      </c>
      <c r="K1083" s="38" t="str">
        <f>VLOOKUP(G1083,'MITRA (REFERENSI)'!$A:$Z,15,FALSE)</f>
        <v>#N/A</v>
      </c>
      <c r="L1083" s="38" t="str">
        <f>VLOOKUP(G1083,'MITRA (REFERENSI)'!$A:$Z,15,FALSE)</f>
        <v>#N/A</v>
      </c>
      <c r="M1083" s="38" t="str">
        <f>IF(B1083=1,'KELAS (REFERENSI)'!M1083,IF(B1083=2,'KELAS (REFERENSI)'!M1098,IF(B1083=3,'KELAS (REFERENSI)'!M1113,IF(B1083=4,'KELAS (REFERENSI)'!M1128,""))))</f>
        <v/>
      </c>
      <c r="N1083" s="38" t="str">
        <f>IF(B1083=1,'KELAS (REFERENSI)'!N1083,IF(B1083=2,'KELAS (REFERENSI)'!N1098,IF(B1083=3,'KELAS (REFERENSI)'!N1113,IF(B1083=4,'KELAS (REFERENSI)'!N1128,""))))</f>
        <v/>
      </c>
      <c r="O1083" s="38" t="str">
        <f>IF(B1083=1,'KELAS (REFERENSI)'!O1083,IF(B1083=2,'KELAS (REFERENSI)'!O1098,IF(B1083=3,'KELAS (REFERENSI)'!O1113,IF(B1083=4,'KELAS (REFERENSI)'!O1128,""))))</f>
        <v/>
      </c>
      <c r="P1083" s="38" t="str">
        <f>IF(B1083=1,'KELAS (REFERENSI)'!P1083,IF(B1083=2,'KELAS (REFERENSI)'!P1098,IF(B1083=3,'KELAS (REFERENSI)'!P1113,IF(B1083=4,'KELAS (REFERENSI)'!P1128,""))))</f>
        <v/>
      </c>
      <c r="Q1083" s="38" t="str">
        <f t="shared" si="4"/>
        <v>BPS Kota Jakarta Timur</v>
      </c>
      <c r="R1083" s="38" t="str">
        <f t="shared" si="56"/>
        <v/>
      </c>
      <c r="S1083" s="38" t="str">
        <f t="shared" ref="S1083:T1083" si="1091">S1082</f>
        <v>15 Juni sampai dengan 31 Agustus 2026</v>
      </c>
      <c r="T1083" s="38" t="str">
        <f t="shared" si="1091"/>
        <v>31 Agustus 2026</v>
      </c>
      <c r="U1083" s="46"/>
      <c r="V1083" s="46"/>
      <c r="W1083" s="42"/>
      <c r="X1083" s="42"/>
      <c r="Y1083" s="42"/>
      <c r="Z1083" s="42"/>
    </row>
    <row r="1084" ht="15.0" customHeight="1">
      <c r="A1084" s="36" t="s">
        <v>6146</v>
      </c>
      <c r="B1084" s="43"/>
      <c r="C1084" s="44"/>
      <c r="D1084" s="47"/>
      <c r="E1084" s="47"/>
      <c r="F1084" s="39" t="str">
        <f t="shared" si="2"/>
        <v>PETUGAS.1083/SPK/SE/PPL/3172/2026</v>
      </c>
      <c r="G1084" s="45"/>
      <c r="H1084" s="39" t="str">
        <f>VLOOKUP(G1084,'MITRA (REFERENSI)'!$A:$Z,16,FALSE)</f>
        <v>#N/A</v>
      </c>
      <c r="I1084" s="39" t="str">
        <f>VLOOKUP(G1084,'MITRA (REFERENSI)'!$A:$Z,25,FALSE)</f>
        <v>#N/A</v>
      </c>
      <c r="J1084" s="38" t="str">
        <f>VLOOKUP(G1084,'MITRA (REFERENSI)'!$A:$Z,26,FALSE)</f>
        <v>#N/A</v>
      </c>
      <c r="K1084" s="38" t="str">
        <f>VLOOKUP(G1084,'MITRA (REFERENSI)'!$A:$Z,15,FALSE)</f>
        <v>#N/A</v>
      </c>
      <c r="L1084" s="38" t="str">
        <f>VLOOKUP(G1084,'MITRA (REFERENSI)'!$A:$Z,15,FALSE)</f>
        <v>#N/A</v>
      </c>
      <c r="M1084" s="38" t="str">
        <f>IF(B1084=1,'KELAS (REFERENSI)'!M1084,IF(B1084=2,'KELAS (REFERENSI)'!M1099,IF(B1084=3,'KELAS (REFERENSI)'!M1114,IF(B1084=4,'KELAS (REFERENSI)'!M1129,""))))</f>
        <v/>
      </c>
      <c r="N1084" s="38" t="str">
        <f>IF(B1084=1,'KELAS (REFERENSI)'!N1084,IF(B1084=2,'KELAS (REFERENSI)'!N1099,IF(B1084=3,'KELAS (REFERENSI)'!N1114,IF(B1084=4,'KELAS (REFERENSI)'!N1129,""))))</f>
        <v/>
      </c>
      <c r="O1084" s="38" t="str">
        <f>IF(B1084=1,'KELAS (REFERENSI)'!O1084,IF(B1084=2,'KELAS (REFERENSI)'!O1099,IF(B1084=3,'KELAS (REFERENSI)'!O1114,IF(B1084=4,'KELAS (REFERENSI)'!O1129,""))))</f>
        <v/>
      </c>
      <c r="P1084" s="38" t="str">
        <f>IF(B1084=1,'KELAS (REFERENSI)'!P1084,IF(B1084=2,'KELAS (REFERENSI)'!P1099,IF(B1084=3,'KELAS (REFERENSI)'!P1114,IF(B1084=4,'KELAS (REFERENSI)'!P1129,""))))</f>
        <v/>
      </c>
      <c r="Q1084" s="38" t="str">
        <f t="shared" si="4"/>
        <v>BPS Kota Jakarta Timur</v>
      </c>
      <c r="R1084" s="38" t="str">
        <f t="shared" si="56"/>
        <v/>
      </c>
      <c r="S1084" s="38" t="str">
        <f t="shared" ref="S1084:T1084" si="1092">S1083</f>
        <v>15 Juni sampai dengan 31 Agustus 2026</v>
      </c>
      <c r="T1084" s="38" t="str">
        <f t="shared" si="1092"/>
        <v>31 Agustus 2026</v>
      </c>
      <c r="U1084" s="46"/>
      <c r="V1084" s="46"/>
      <c r="W1084" s="42"/>
      <c r="X1084" s="42"/>
      <c r="Y1084" s="42"/>
      <c r="Z1084" s="42"/>
    </row>
    <row r="1085" ht="15.0" customHeight="1">
      <c r="A1085" s="36" t="s">
        <v>6147</v>
      </c>
      <c r="B1085" s="43"/>
      <c r="C1085" s="44"/>
      <c r="D1085" s="47"/>
      <c r="E1085" s="47"/>
      <c r="F1085" s="39" t="str">
        <f t="shared" si="2"/>
        <v>PETUGAS.1084/SPK/SE/PPL/3172/2026</v>
      </c>
      <c r="G1085" s="45"/>
      <c r="H1085" s="39" t="str">
        <f>VLOOKUP(G1085,'MITRA (REFERENSI)'!$A:$Z,16,FALSE)</f>
        <v>#N/A</v>
      </c>
      <c r="I1085" s="39" t="str">
        <f>VLOOKUP(G1085,'MITRA (REFERENSI)'!$A:$Z,25,FALSE)</f>
        <v>#N/A</v>
      </c>
      <c r="J1085" s="38" t="str">
        <f>VLOOKUP(G1085,'MITRA (REFERENSI)'!$A:$Z,26,FALSE)</f>
        <v>#N/A</v>
      </c>
      <c r="K1085" s="38" t="str">
        <f>VLOOKUP(G1085,'MITRA (REFERENSI)'!$A:$Z,15,FALSE)</f>
        <v>#N/A</v>
      </c>
      <c r="L1085" s="38" t="str">
        <f>VLOOKUP(G1085,'MITRA (REFERENSI)'!$A:$Z,15,FALSE)</f>
        <v>#N/A</v>
      </c>
      <c r="M1085" s="38" t="str">
        <f>IF(B1085=1,'KELAS (REFERENSI)'!M1085,IF(B1085=2,'KELAS (REFERENSI)'!M1100,IF(B1085=3,'KELAS (REFERENSI)'!M1115,IF(B1085=4,'KELAS (REFERENSI)'!M1130,""))))</f>
        <v/>
      </c>
      <c r="N1085" s="38" t="str">
        <f>IF(B1085=1,'KELAS (REFERENSI)'!N1085,IF(B1085=2,'KELAS (REFERENSI)'!N1100,IF(B1085=3,'KELAS (REFERENSI)'!N1115,IF(B1085=4,'KELAS (REFERENSI)'!N1130,""))))</f>
        <v/>
      </c>
      <c r="O1085" s="38" t="str">
        <f>IF(B1085=1,'KELAS (REFERENSI)'!O1085,IF(B1085=2,'KELAS (REFERENSI)'!O1100,IF(B1085=3,'KELAS (REFERENSI)'!O1115,IF(B1085=4,'KELAS (REFERENSI)'!O1130,""))))</f>
        <v/>
      </c>
      <c r="P1085" s="38" t="str">
        <f>IF(B1085=1,'KELAS (REFERENSI)'!P1085,IF(B1085=2,'KELAS (REFERENSI)'!P1100,IF(B1085=3,'KELAS (REFERENSI)'!P1115,IF(B1085=4,'KELAS (REFERENSI)'!P1130,""))))</f>
        <v/>
      </c>
      <c r="Q1085" s="38" t="str">
        <f t="shared" si="4"/>
        <v>BPS Kota Jakarta Timur</v>
      </c>
      <c r="R1085" s="38" t="str">
        <f t="shared" si="56"/>
        <v/>
      </c>
      <c r="S1085" s="38" t="str">
        <f t="shared" ref="S1085:T1085" si="1093">S1084</f>
        <v>15 Juni sampai dengan 31 Agustus 2026</v>
      </c>
      <c r="T1085" s="38" t="str">
        <f t="shared" si="1093"/>
        <v>31 Agustus 2026</v>
      </c>
      <c r="U1085" s="46"/>
      <c r="V1085" s="46"/>
      <c r="W1085" s="42"/>
      <c r="X1085" s="42"/>
      <c r="Y1085" s="42"/>
      <c r="Z1085" s="42"/>
    </row>
    <row r="1086" ht="15.0" customHeight="1">
      <c r="A1086" s="36" t="s">
        <v>6148</v>
      </c>
      <c r="B1086" s="43"/>
      <c r="C1086" s="44"/>
      <c r="D1086" s="47"/>
      <c r="E1086" s="47"/>
      <c r="F1086" s="39" t="str">
        <f t="shared" si="2"/>
        <v>PETUGAS.1085/SPK/SE/PPL/3172/2026</v>
      </c>
      <c r="G1086" s="45"/>
      <c r="H1086" s="39" t="str">
        <f>VLOOKUP(G1086,'MITRA (REFERENSI)'!$A:$Z,16,FALSE)</f>
        <v>#N/A</v>
      </c>
      <c r="I1086" s="39" t="str">
        <f>VLOOKUP(G1086,'MITRA (REFERENSI)'!$A:$Z,25,FALSE)</f>
        <v>#N/A</v>
      </c>
      <c r="J1086" s="38" t="str">
        <f>VLOOKUP(G1086,'MITRA (REFERENSI)'!$A:$Z,26,FALSE)</f>
        <v>#N/A</v>
      </c>
      <c r="K1086" s="38" t="str">
        <f>VLOOKUP(G1086,'MITRA (REFERENSI)'!$A:$Z,15,FALSE)</f>
        <v>#N/A</v>
      </c>
      <c r="L1086" s="38" t="str">
        <f>VLOOKUP(G1086,'MITRA (REFERENSI)'!$A:$Z,15,FALSE)</f>
        <v>#N/A</v>
      </c>
      <c r="M1086" s="38" t="str">
        <f>IF(B1086=1,'KELAS (REFERENSI)'!M1086,IF(B1086=2,'KELAS (REFERENSI)'!M1101,IF(B1086=3,'KELAS (REFERENSI)'!M1116,IF(B1086=4,'KELAS (REFERENSI)'!M1131,""))))</f>
        <v/>
      </c>
      <c r="N1086" s="38" t="str">
        <f>IF(B1086=1,'KELAS (REFERENSI)'!N1086,IF(B1086=2,'KELAS (REFERENSI)'!N1101,IF(B1086=3,'KELAS (REFERENSI)'!N1116,IF(B1086=4,'KELAS (REFERENSI)'!N1131,""))))</f>
        <v/>
      </c>
      <c r="O1086" s="38" t="str">
        <f>IF(B1086=1,'KELAS (REFERENSI)'!O1086,IF(B1086=2,'KELAS (REFERENSI)'!O1101,IF(B1086=3,'KELAS (REFERENSI)'!O1116,IF(B1086=4,'KELAS (REFERENSI)'!O1131,""))))</f>
        <v/>
      </c>
      <c r="P1086" s="38" t="str">
        <f>IF(B1086=1,'KELAS (REFERENSI)'!P1086,IF(B1086=2,'KELAS (REFERENSI)'!P1101,IF(B1086=3,'KELAS (REFERENSI)'!P1116,IF(B1086=4,'KELAS (REFERENSI)'!P1131,""))))</f>
        <v/>
      </c>
      <c r="Q1086" s="38" t="str">
        <f t="shared" si="4"/>
        <v>BPS Kota Jakarta Timur</v>
      </c>
      <c r="R1086" s="38" t="str">
        <f t="shared" si="56"/>
        <v/>
      </c>
      <c r="S1086" s="38" t="str">
        <f t="shared" ref="S1086:T1086" si="1094">S1085</f>
        <v>15 Juni sampai dengan 31 Agustus 2026</v>
      </c>
      <c r="T1086" s="38" t="str">
        <f t="shared" si="1094"/>
        <v>31 Agustus 2026</v>
      </c>
      <c r="U1086" s="46"/>
      <c r="V1086" s="46"/>
      <c r="W1086" s="42"/>
      <c r="X1086" s="42"/>
      <c r="Y1086" s="42"/>
      <c r="Z1086" s="42"/>
    </row>
    <row r="1087" ht="15.0" customHeight="1">
      <c r="A1087" s="36" t="s">
        <v>6149</v>
      </c>
      <c r="B1087" s="43"/>
      <c r="C1087" s="44"/>
      <c r="D1087" s="47"/>
      <c r="E1087" s="47"/>
      <c r="F1087" s="39" t="str">
        <f t="shared" si="2"/>
        <v>PETUGAS.1086/SPK/SE/PPL/3172/2026</v>
      </c>
      <c r="G1087" s="45"/>
      <c r="H1087" s="39" t="str">
        <f>VLOOKUP(G1087,'MITRA (REFERENSI)'!$A:$Z,16,FALSE)</f>
        <v>#N/A</v>
      </c>
      <c r="I1087" s="39" t="str">
        <f>VLOOKUP(G1087,'MITRA (REFERENSI)'!$A:$Z,25,FALSE)</f>
        <v>#N/A</v>
      </c>
      <c r="J1087" s="38" t="str">
        <f>VLOOKUP(G1087,'MITRA (REFERENSI)'!$A:$Z,26,FALSE)</f>
        <v>#N/A</v>
      </c>
      <c r="K1087" s="38" t="str">
        <f>VLOOKUP(G1087,'MITRA (REFERENSI)'!$A:$Z,15,FALSE)</f>
        <v>#N/A</v>
      </c>
      <c r="L1087" s="38" t="str">
        <f>VLOOKUP(G1087,'MITRA (REFERENSI)'!$A:$Z,15,FALSE)</f>
        <v>#N/A</v>
      </c>
      <c r="M1087" s="38" t="str">
        <f>IF(B1087=1,'KELAS (REFERENSI)'!M1087,IF(B1087=2,'KELAS (REFERENSI)'!M1102,IF(B1087=3,'KELAS (REFERENSI)'!M1117,IF(B1087=4,'KELAS (REFERENSI)'!M1132,""))))</f>
        <v/>
      </c>
      <c r="N1087" s="38" t="str">
        <f>IF(B1087=1,'KELAS (REFERENSI)'!N1087,IF(B1087=2,'KELAS (REFERENSI)'!N1102,IF(B1087=3,'KELAS (REFERENSI)'!N1117,IF(B1087=4,'KELAS (REFERENSI)'!N1132,""))))</f>
        <v/>
      </c>
      <c r="O1087" s="38" t="str">
        <f>IF(B1087=1,'KELAS (REFERENSI)'!O1087,IF(B1087=2,'KELAS (REFERENSI)'!O1102,IF(B1087=3,'KELAS (REFERENSI)'!O1117,IF(B1087=4,'KELAS (REFERENSI)'!O1132,""))))</f>
        <v/>
      </c>
      <c r="P1087" s="38" t="str">
        <f>IF(B1087=1,'KELAS (REFERENSI)'!P1087,IF(B1087=2,'KELAS (REFERENSI)'!P1102,IF(B1087=3,'KELAS (REFERENSI)'!P1117,IF(B1087=4,'KELAS (REFERENSI)'!P1132,""))))</f>
        <v/>
      </c>
      <c r="Q1087" s="38" t="str">
        <f t="shared" si="4"/>
        <v>BPS Kota Jakarta Timur</v>
      </c>
      <c r="R1087" s="38" t="str">
        <f t="shared" si="56"/>
        <v/>
      </c>
      <c r="S1087" s="38" t="str">
        <f t="shared" ref="S1087:T1087" si="1095">S1086</f>
        <v>15 Juni sampai dengan 31 Agustus 2026</v>
      </c>
      <c r="T1087" s="38" t="str">
        <f t="shared" si="1095"/>
        <v>31 Agustus 2026</v>
      </c>
      <c r="U1087" s="46"/>
      <c r="V1087" s="46"/>
      <c r="W1087" s="42"/>
      <c r="X1087" s="42"/>
      <c r="Y1087" s="42"/>
      <c r="Z1087" s="42"/>
    </row>
    <row r="1088" ht="15.0" customHeight="1">
      <c r="A1088" s="36" t="s">
        <v>6150</v>
      </c>
      <c r="B1088" s="43"/>
      <c r="C1088" s="44"/>
      <c r="D1088" s="47"/>
      <c r="E1088" s="47"/>
      <c r="F1088" s="39" t="str">
        <f t="shared" si="2"/>
        <v>PETUGAS.1087/SPK/SE/PPL/3172/2026</v>
      </c>
      <c r="G1088" s="45"/>
      <c r="H1088" s="39" t="str">
        <f>VLOOKUP(G1088,'MITRA (REFERENSI)'!$A:$Z,16,FALSE)</f>
        <v>#N/A</v>
      </c>
      <c r="I1088" s="39" t="str">
        <f>VLOOKUP(G1088,'MITRA (REFERENSI)'!$A:$Z,25,FALSE)</f>
        <v>#N/A</v>
      </c>
      <c r="J1088" s="38" t="str">
        <f>VLOOKUP(G1088,'MITRA (REFERENSI)'!$A:$Z,26,FALSE)</f>
        <v>#N/A</v>
      </c>
      <c r="K1088" s="38" t="str">
        <f>VLOOKUP(G1088,'MITRA (REFERENSI)'!$A:$Z,15,FALSE)</f>
        <v>#N/A</v>
      </c>
      <c r="L1088" s="38" t="str">
        <f>VLOOKUP(G1088,'MITRA (REFERENSI)'!$A:$Z,15,FALSE)</f>
        <v>#N/A</v>
      </c>
      <c r="M1088" s="38" t="str">
        <f>IF(B1088=1,'KELAS (REFERENSI)'!M1088,IF(B1088=2,'KELAS (REFERENSI)'!M1103,IF(B1088=3,'KELAS (REFERENSI)'!M1118,IF(B1088=4,'KELAS (REFERENSI)'!M1133,""))))</f>
        <v/>
      </c>
      <c r="N1088" s="38" t="str">
        <f>IF(B1088=1,'KELAS (REFERENSI)'!N1088,IF(B1088=2,'KELAS (REFERENSI)'!N1103,IF(B1088=3,'KELAS (REFERENSI)'!N1118,IF(B1088=4,'KELAS (REFERENSI)'!N1133,""))))</f>
        <v/>
      </c>
      <c r="O1088" s="38" t="str">
        <f>IF(B1088=1,'KELAS (REFERENSI)'!O1088,IF(B1088=2,'KELAS (REFERENSI)'!O1103,IF(B1088=3,'KELAS (REFERENSI)'!O1118,IF(B1088=4,'KELAS (REFERENSI)'!O1133,""))))</f>
        <v/>
      </c>
      <c r="P1088" s="38" t="str">
        <f>IF(B1088=1,'KELAS (REFERENSI)'!P1088,IF(B1088=2,'KELAS (REFERENSI)'!P1103,IF(B1088=3,'KELAS (REFERENSI)'!P1118,IF(B1088=4,'KELAS (REFERENSI)'!P1133,""))))</f>
        <v/>
      </c>
      <c r="Q1088" s="38" t="str">
        <f t="shared" si="4"/>
        <v>BPS Kota Jakarta Timur</v>
      </c>
      <c r="R1088" s="38" t="str">
        <f t="shared" si="56"/>
        <v/>
      </c>
      <c r="S1088" s="38" t="str">
        <f t="shared" ref="S1088:T1088" si="1096">S1087</f>
        <v>15 Juni sampai dengan 31 Agustus 2026</v>
      </c>
      <c r="T1088" s="38" t="str">
        <f t="shared" si="1096"/>
        <v>31 Agustus 2026</v>
      </c>
      <c r="U1088" s="46"/>
      <c r="V1088" s="46"/>
      <c r="W1088" s="42"/>
      <c r="X1088" s="42"/>
      <c r="Y1088" s="42"/>
      <c r="Z1088" s="42"/>
    </row>
    <row r="1089" ht="15.0" customHeight="1">
      <c r="A1089" s="36" t="s">
        <v>6151</v>
      </c>
      <c r="B1089" s="43"/>
      <c r="C1089" s="44"/>
      <c r="D1089" s="47"/>
      <c r="E1089" s="47"/>
      <c r="F1089" s="39" t="str">
        <f t="shared" si="2"/>
        <v>PETUGAS.1088/SPK/SE/PPL/3172/2026</v>
      </c>
      <c r="G1089" s="45"/>
      <c r="H1089" s="39" t="str">
        <f>VLOOKUP(G1089,'MITRA (REFERENSI)'!$A:$Z,16,FALSE)</f>
        <v>#N/A</v>
      </c>
      <c r="I1089" s="39" t="str">
        <f>VLOOKUP(G1089,'MITRA (REFERENSI)'!$A:$Z,25,FALSE)</f>
        <v>#N/A</v>
      </c>
      <c r="J1089" s="38" t="str">
        <f>VLOOKUP(G1089,'MITRA (REFERENSI)'!$A:$Z,26,FALSE)</f>
        <v>#N/A</v>
      </c>
      <c r="K1089" s="38" t="str">
        <f>VLOOKUP(G1089,'MITRA (REFERENSI)'!$A:$Z,15,FALSE)</f>
        <v>#N/A</v>
      </c>
      <c r="L1089" s="38" t="str">
        <f>VLOOKUP(G1089,'MITRA (REFERENSI)'!$A:$Z,15,FALSE)</f>
        <v>#N/A</v>
      </c>
      <c r="M1089" s="38" t="str">
        <f>IF(B1089=1,'KELAS (REFERENSI)'!M1089,IF(B1089=2,'KELAS (REFERENSI)'!M1104,IF(B1089=3,'KELAS (REFERENSI)'!M1119,IF(B1089=4,'KELAS (REFERENSI)'!M1134,""))))</f>
        <v/>
      </c>
      <c r="N1089" s="38" t="str">
        <f>IF(B1089=1,'KELAS (REFERENSI)'!N1089,IF(B1089=2,'KELAS (REFERENSI)'!N1104,IF(B1089=3,'KELAS (REFERENSI)'!N1119,IF(B1089=4,'KELAS (REFERENSI)'!N1134,""))))</f>
        <v/>
      </c>
      <c r="O1089" s="38" t="str">
        <f>IF(B1089=1,'KELAS (REFERENSI)'!O1089,IF(B1089=2,'KELAS (REFERENSI)'!O1104,IF(B1089=3,'KELAS (REFERENSI)'!O1119,IF(B1089=4,'KELAS (REFERENSI)'!O1134,""))))</f>
        <v/>
      </c>
      <c r="P1089" s="38" t="str">
        <f>IF(B1089=1,'KELAS (REFERENSI)'!P1089,IF(B1089=2,'KELAS (REFERENSI)'!P1104,IF(B1089=3,'KELAS (REFERENSI)'!P1119,IF(B1089=4,'KELAS (REFERENSI)'!P1134,""))))</f>
        <v/>
      </c>
      <c r="Q1089" s="38" t="str">
        <f t="shared" si="4"/>
        <v>BPS Kota Jakarta Timur</v>
      </c>
      <c r="R1089" s="38" t="str">
        <f t="shared" si="56"/>
        <v/>
      </c>
      <c r="S1089" s="38" t="str">
        <f t="shared" ref="S1089:T1089" si="1097">S1088</f>
        <v>15 Juni sampai dengan 31 Agustus 2026</v>
      </c>
      <c r="T1089" s="38" t="str">
        <f t="shared" si="1097"/>
        <v>31 Agustus 2026</v>
      </c>
      <c r="U1089" s="46"/>
      <c r="V1089" s="46"/>
      <c r="W1089" s="42"/>
      <c r="X1089" s="42"/>
      <c r="Y1089" s="42"/>
      <c r="Z1089" s="42"/>
    </row>
    <row r="1090" ht="15.0" customHeight="1">
      <c r="A1090" s="36" t="s">
        <v>6152</v>
      </c>
      <c r="B1090" s="43"/>
      <c r="C1090" s="44"/>
      <c r="D1090" s="47"/>
      <c r="E1090" s="47"/>
      <c r="F1090" s="39" t="str">
        <f t="shared" si="2"/>
        <v>PETUGAS.1089/SPK/SE/PPL/3172/2026</v>
      </c>
      <c r="G1090" s="45"/>
      <c r="H1090" s="39" t="str">
        <f>VLOOKUP(G1090,'MITRA (REFERENSI)'!$A:$Z,16,FALSE)</f>
        <v>#N/A</v>
      </c>
      <c r="I1090" s="39" t="str">
        <f>VLOOKUP(G1090,'MITRA (REFERENSI)'!$A:$Z,25,FALSE)</f>
        <v>#N/A</v>
      </c>
      <c r="J1090" s="38" t="str">
        <f>VLOOKUP(G1090,'MITRA (REFERENSI)'!$A:$Z,26,FALSE)</f>
        <v>#N/A</v>
      </c>
      <c r="K1090" s="38" t="str">
        <f>VLOOKUP(G1090,'MITRA (REFERENSI)'!$A:$Z,15,FALSE)</f>
        <v>#N/A</v>
      </c>
      <c r="L1090" s="38" t="str">
        <f>VLOOKUP(G1090,'MITRA (REFERENSI)'!$A:$Z,15,FALSE)</f>
        <v>#N/A</v>
      </c>
      <c r="M1090" s="38" t="str">
        <f>IF(B1090=1,'KELAS (REFERENSI)'!M1090,IF(B1090=2,'KELAS (REFERENSI)'!M1105,IF(B1090=3,'KELAS (REFERENSI)'!M1120,IF(B1090=4,'KELAS (REFERENSI)'!M1135,""))))</f>
        <v/>
      </c>
      <c r="N1090" s="38" t="str">
        <f>IF(B1090=1,'KELAS (REFERENSI)'!N1090,IF(B1090=2,'KELAS (REFERENSI)'!N1105,IF(B1090=3,'KELAS (REFERENSI)'!N1120,IF(B1090=4,'KELAS (REFERENSI)'!N1135,""))))</f>
        <v/>
      </c>
      <c r="O1090" s="38" t="str">
        <f>IF(B1090=1,'KELAS (REFERENSI)'!O1090,IF(B1090=2,'KELAS (REFERENSI)'!O1105,IF(B1090=3,'KELAS (REFERENSI)'!O1120,IF(B1090=4,'KELAS (REFERENSI)'!O1135,""))))</f>
        <v/>
      </c>
      <c r="P1090" s="38" t="str">
        <f>IF(B1090=1,'KELAS (REFERENSI)'!P1090,IF(B1090=2,'KELAS (REFERENSI)'!P1105,IF(B1090=3,'KELAS (REFERENSI)'!P1120,IF(B1090=4,'KELAS (REFERENSI)'!P1135,""))))</f>
        <v/>
      </c>
      <c r="Q1090" s="38" t="str">
        <f t="shared" si="4"/>
        <v>BPS Kota Jakarta Timur</v>
      </c>
      <c r="R1090" s="38" t="str">
        <f t="shared" si="56"/>
        <v/>
      </c>
      <c r="S1090" s="38" t="str">
        <f t="shared" ref="S1090:T1090" si="1098">S1089</f>
        <v>15 Juni sampai dengan 31 Agustus 2026</v>
      </c>
      <c r="T1090" s="38" t="str">
        <f t="shared" si="1098"/>
        <v>31 Agustus 2026</v>
      </c>
      <c r="U1090" s="46"/>
      <c r="V1090" s="46"/>
      <c r="W1090" s="42"/>
      <c r="X1090" s="42"/>
      <c r="Y1090" s="42"/>
      <c r="Z1090" s="42"/>
    </row>
    <row r="1091" ht="15.0" customHeight="1">
      <c r="A1091" s="36" t="s">
        <v>6153</v>
      </c>
      <c r="B1091" s="43"/>
      <c r="C1091" s="44"/>
      <c r="D1091" s="47"/>
      <c r="E1091" s="47"/>
      <c r="F1091" s="39" t="str">
        <f t="shared" si="2"/>
        <v>PETUGAS.1090/SPK/SE/PPL/3172/2026</v>
      </c>
      <c r="G1091" s="45"/>
      <c r="H1091" s="39" t="str">
        <f>VLOOKUP(G1091,'MITRA (REFERENSI)'!$A:$Z,16,FALSE)</f>
        <v>#N/A</v>
      </c>
      <c r="I1091" s="39" t="str">
        <f>VLOOKUP(G1091,'MITRA (REFERENSI)'!$A:$Z,25,FALSE)</f>
        <v>#N/A</v>
      </c>
      <c r="J1091" s="38" t="str">
        <f>VLOOKUP(G1091,'MITRA (REFERENSI)'!$A:$Z,26,FALSE)</f>
        <v>#N/A</v>
      </c>
      <c r="K1091" s="38" t="str">
        <f>VLOOKUP(G1091,'MITRA (REFERENSI)'!$A:$Z,15,FALSE)</f>
        <v>#N/A</v>
      </c>
      <c r="L1091" s="38" t="str">
        <f>VLOOKUP(G1091,'MITRA (REFERENSI)'!$A:$Z,15,FALSE)</f>
        <v>#N/A</v>
      </c>
      <c r="M1091" s="38" t="str">
        <f>IF(B1091=1,'KELAS (REFERENSI)'!M1091,IF(B1091=2,'KELAS (REFERENSI)'!M1106,IF(B1091=3,'KELAS (REFERENSI)'!M1121,IF(B1091=4,'KELAS (REFERENSI)'!M1136,""))))</f>
        <v/>
      </c>
      <c r="N1091" s="38" t="str">
        <f>IF(B1091=1,'KELAS (REFERENSI)'!N1091,IF(B1091=2,'KELAS (REFERENSI)'!N1106,IF(B1091=3,'KELAS (REFERENSI)'!N1121,IF(B1091=4,'KELAS (REFERENSI)'!N1136,""))))</f>
        <v/>
      </c>
      <c r="O1091" s="38" t="str">
        <f>IF(B1091=1,'KELAS (REFERENSI)'!O1091,IF(B1091=2,'KELAS (REFERENSI)'!O1106,IF(B1091=3,'KELAS (REFERENSI)'!O1121,IF(B1091=4,'KELAS (REFERENSI)'!O1136,""))))</f>
        <v/>
      </c>
      <c r="P1091" s="38" t="str">
        <f>IF(B1091=1,'KELAS (REFERENSI)'!P1091,IF(B1091=2,'KELAS (REFERENSI)'!P1106,IF(B1091=3,'KELAS (REFERENSI)'!P1121,IF(B1091=4,'KELAS (REFERENSI)'!P1136,""))))</f>
        <v/>
      </c>
      <c r="Q1091" s="38" t="str">
        <f t="shared" si="4"/>
        <v>BPS Kota Jakarta Timur</v>
      </c>
      <c r="R1091" s="38" t="str">
        <f t="shared" si="56"/>
        <v/>
      </c>
      <c r="S1091" s="38" t="str">
        <f t="shared" ref="S1091:T1091" si="1099">S1090</f>
        <v>15 Juni sampai dengan 31 Agustus 2026</v>
      </c>
      <c r="T1091" s="38" t="str">
        <f t="shared" si="1099"/>
        <v>31 Agustus 2026</v>
      </c>
      <c r="U1091" s="46"/>
      <c r="V1091" s="46"/>
      <c r="W1091" s="42"/>
      <c r="X1091" s="42"/>
      <c r="Y1091" s="42"/>
      <c r="Z1091" s="42"/>
    </row>
    <row r="1092" ht="15.0" customHeight="1">
      <c r="A1092" s="36" t="s">
        <v>6154</v>
      </c>
      <c r="B1092" s="43"/>
      <c r="C1092" s="44"/>
      <c r="D1092" s="47"/>
      <c r="E1092" s="47"/>
      <c r="F1092" s="39" t="str">
        <f t="shared" si="2"/>
        <v>PETUGAS.1091/SPK/SE/PPL/3172/2026</v>
      </c>
      <c r="G1092" s="45"/>
      <c r="H1092" s="39" t="str">
        <f>VLOOKUP(G1092,'MITRA (REFERENSI)'!$A:$Z,16,FALSE)</f>
        <v>#N/A</v>
      </c>
      <c r="I1092" s="39" t="str">
        <f>VLOOKUP(G1092,'MITRA (REFERENSI)'!$A:$Z,25,FALSE)</f>
        <v>#N/A</v>
      </c>
      <c r="J1092" s="38" t="str">
        <f>VLOOKUP(G1092,'MITRA (REFERENSI)'!$A:$Z,26,FALSE)</f>
        <v>#N/A</v>
      </c>
      <c r="K1092" s="38" t="str">
        <f>VLOOKUP(G1092,'MITRA (REFERENSI)'!$A:$Z,15,FALSE)</f>
        <v>#N/A</v>
      </c>
      <c r="L1092" s="38" t="str">
        <f>VLOOKUP(G1092,'MITRA (REFERENSI)'!$A:$Z,15,FALSE)</f>
        <v>#N/A</v>
      </c>
      <c r="M1092" s="38" t="str">
        <f>IF(B1092=1,'KELAS (REFERENSI)'!M1092,IF(B1092=2,'KELAS (REFERENSI)'!M1107,IF(B1092=3,'KELAS (REFERENSI)'!M1122,IF(B1092=4,'KELAS (REFERENSI)'!M1137,""))))</f>
        <v/>
      </c>
      <c r="N1092" s="38" t="str">
        <f>IF(B1092=1,'KELAS (REFERENSI)'!N1092,IF(B1092=2,'KELAS (REFERENSI)'!N1107,IF(B1092=3,'KELAS (REFERENSI)'!N1122,IF(B1092=4,'KELAS (REFERENSI)'!N1137,""))))</f>
        <v/>
      </c>
      <c r="O1092" s="38" t="str">
        <f>IF(B1092=1,'KELAS (REFERENSI)'!O1092,IF(B1092=2,'KELAS (REFERENSI)'!O1107,IF(B1092=3,'KELAS (REFERENSI)'!O1122,IF(B1092=4,'KELAS (REFERENSI)'!O1137,""))))</f>
        <v/>
      </c>
      <c r="P1092" s="38" t="str">
        <f>IF(B1092=1,'KELAS (REFERENSI)'!P1092,IF(B1092=2,'KELAS (REFERENSI)'!P1107,IF(B1092=3,'KELAS (REFERENSI)'!P1122,IF(B1092=4,'KELAS (REFERENSI)'!P1137,""))))</f>
        <v/>
      </c>
      <c r="Q1092" s="38" t="str">
        <f t="shared" si="4"/>
        <v>BPS Kota Jakarta Timur</v>
      </c>
      <c r="R1092" s="38" t="str">
        <f t="shared" si="56"/>
        <v/>
      </c>
      <c r="S1092" s="38" t="str">
        <f t="shared" ref="S1092:T1092" si="1100">S1091</f>
        <v>15 Juni sampai dengan 31 Agustus 2026</v>
      </c>
      <c r="T1092" s="38" t="str">
        <f t="shared" si="1100"/>
        <v>31 Agustus 2026</v>
      </c>
      <c r="U1092" s="46"/>
      <c r="V1092" s="46"/>
      <c r="W1092" s="42"/>
      <c r="X1092" s="42"/>
      <c r="Y1092" s="42"/>
      <c r="Z1092" s="42"/>
    </row>
    <row r="1093" ht="15.0" customHeight="1">
      <c r="A1093" s="36" t="s">
        <v>6155</v>
      </c>
      <c r="B1093" s="43"/>
      <c r="C1093" s="44"/>
      <c r="D1093" s="47"/>
      <c r="E1093" s="47"/>
      <c r="F1093" s="39" t="str">
        <f t="shared" si="2"/>
        <v>PETUGAS.1092/SPK/SE/PPL/3172/2026</v>
      </c>
      <c r="G1093" s="45"/>
      <c r="H1093" s="39" t="str">
        <f>VLOOKUP(G1093,'MITRA (REFERENSI)'!$A:$Z,16,FALSE)</f>
        <v>#N/A</v>
      </c>
      <c r="I1093" s="39" t="str">
        <f>VLOOKUP(G1093,'MITRA (REFERENSI)'!$A:$Z,25,FALSE)</f>
        <v>#N/A</v>
      </c>
      <c r="J1093" s="38" t="str">
        <f>VLOOKUP(G1093,'MITRA (REFERENSI)'!$A:$Z,26,FALSE)</f>
        <v>#N/A</v>
      </c>
      <c r="K1093" s="38" t="str">
        <f>VLOOKUP(G1093,'MITRA (REFERENSI)'!$A:$Z,15,FALSE)</f>
        <v>#N/A</v>
      </c>
      <c r="L1093" s="38" t="str">
        <f>VLOOKUP(G1093,'MITRA (REFERENSI)'!$A:$Z,15,FALSE)</f>
        <v>#N/A</v>
      </c>
      <c r="M1093" s="38" t="str">
        <f>IF(B1093=1,'KELAS (REFERENSI)'!M1093,IF(B1093=2,'KELAS (REFERENSI)'!M1108,IF(B1093=3,'KELAS (REFERENSI)'!M1123,IF(B1093=4,'KELAS (REFERENSI)'!M1138,""))))</f>
        <v/>
      </c>
      <c r="N1093" s="38" t="str">
        <f>IF(B1093=1,'KELAS (REFERENSI)'!N1093,IF(B1093=2,'KELAS (REFERENSI)'!N1108,IF(B1093=3,'KELAS (REFERENSI)'!N1123,IF(B1093=4,'KELAS (REFERENSI)'!N1138,""))))</f>
        <v/>
      </c>
      <c r="O1093" s="38" t="str">
        <f>IF(B1093=1,'KELAS (REFERENSI)'!O1093,IF(B1093=2,'KELAS (REFERENSI)'!O1108,IF(B1093=3,'KELAS (REFERENSI)'!O1123,IF(B1093=4,'KELAS (REFERENSI)'!O1138,""))))</f>
        <v/>
      </c>
      <c r="P1093" s="38" t="str">
        <f>IF(B1093=1,'KELAS (REFERENSI)'!P1093,IF(B1093=2,'KELAS (REFERENSI)'!P1108,IF(B1093=3,'KELAS (REFERENSI)'!P1123,IF(B1093=4,'KELAS (REFERENSI)'!P1138,""))))</f>
        <v/>
      </c>
      <c r="Q1093" s="38" t="str">
        <f t="shared" si="4"/>
        <v>BPS Kota Jakarta Timur</v>
      </c>
      <c r="R1093" s="38" t="str">
        <f t="shared" si="56"/>
        <v/>
      </c>
      <c r="S1093" s="38" t="str">
        <f t="shared" ref="S1093:T1093" si="1101">S1092</f>
        <v>15 Juni sampai dengan 31 Agustus 2026</v>
      </c>
      <c r="T1093" s="38" t="str">
        <f t="shared" si="1101"/>
        <v>31 Agustus 2026</v>
      </c>
      <c r="U1093" s="46"/>
      <c r="V1093" s="46"/>
      <c r="W1093" s="42"/>
      <c r="X1093" s="42"/>
      <c r="Y1093" s="42"/>
      <c r="Z1093" s="42"/>
    </row>
    <row r="1094" ht="15.0" customHeight="1">
      <c r="A1094" s="36" t="s">
        <v>6156</v>
      </c>
      <c r="B1094" s="43"/>
      <c r="C1094" s="44"/>
      <c r="D1094" s="47"/>
      <c r="E1094" s="47"/>
      <c r="F1094" s="39" t="str">
        <f t="shared" si="2"/>
        <v>PETUGAS.1093/SPK/SE/PPL/3172/2026</v>
      </c>
      <c r="G1094" s="45"/>
      <c r="H1094" s="39" t="str">
        <f>VLOOKUP(G1094,'MITRA (REFERENSI)'!$A:$Z,16,FALSE)</f>
        <v>#N/A</v>
      </c>
      <c r="I1094" s="39" t="str">
        <f>VLOOKUP(G1094,'MITRA (REFERENSI)'!$A:$Z,25,FALSE)</f>
        <v>#N/A</v>
      </c>
      <c r="J1094" s="38" t="str">
        <f>VLOOKUP(G1094,'MITRA (REFERENSI)'!$A:$Z,26,FALSE)</f>
        <v>#N/A</v>
      </c>
      <c r="K1094" s="38" t="str">
        <f>VLOOKUP(G1094,'MITRA (REFERENSI)'!$A:$Z,15,FALSE)</f>
        <v>#N/A</v>
      </c>
      <c r="L1094" s="38" t="str">
        <f>VLOOKUP(G1094,'MITRA (REFERENSI)'!$A:$Z,15,FALSE)</f>
        <v>#N/A</v>
      </c>
      <c r="M1094" s="38" t="str">
        <f>IF(B1094=1,'KELAS (REFERENSI)'!M1094,IF(B1094=2,'KELAS (REFERENSI)'!M1109,IF(B1094=3,'KELAS (REFERENSI)'!M1124,IF(B1094=4,'KELAS (REFERENSI)'!M1139,""))))</f>
        <v/>
      </c>
      <c r="N1094" s="38" t="str">
        <f>IF(B1094=1,'KELAS (REFERENSI)'!N1094,IF(B1094=2,'KELAS (REFERENSI)'!N1109,IF(B1094=3,'KELAS (REFERENSI)'!N1124,IF(B1094=4,'KELAS (REFERENSI)'!N1139,""))))</f>
        <v/>
      </c>
      <c r="O1094" s="38" t="str">
        <f>IF(B1094=1,'KELAS (REFERENSI)'!O1094,IF(B1094=2,'KELAS (REFERENSI)'!O1109,IF(B1094=3,'KELAS (REFERENSI)'!O1124,IF(B1094=4,'KELAS (REFERENSI)'!O1139,""))))</f>
        <v/>
      </c>
      <c r="P1094" s="38" t="str">
        <f>IF(B1094=1,'KELAS (REFERENSI)'!P1094,IF(B1094=2,'KELAS (REFERENSI)'!P1109,IF(B1094=3,'KELAS (REFERENSI)'!P1124,IF(B1094=4,'KELAS (REFERENSI)'!P1139,""))))</f>
        <v/>
      </c>
      <c r="Q1094" s="38" t="str">
        <f t="shared" si="4"/>
        <v>BPS Kota Jakarta Timur</v>
      </c>
      <c r="R1094" s="38" t="str">
        <f t="shared" si="56"/>
        <v/>
      </c>
      <c r="S1094" s="38" t="str">
        <f t="shared" ref="S1094:T1094" si="1102">S1093</f>
        <v>15 Juni sampai dengan 31 Agustus 2026</v>
      </c>
      <c r="T1094" s="38" t="str">
        <f t="shared" si="1102"/>
        <v>31 Agustus 2026</v>
      </c>
      <c r="U1094" s="46"/>
      <c r="V1094" s="46"/>
      <c r="W1094" s="42"/>
      <c r="X1094" s="42"/>
      <c r="Y1094" s="42"/>
      <c r="Z1094" s="42"/>
    </row>
    <row r="1095" ht="15.0" customHeight="1">
      <c r="A1095" s="36" t="s">
        <v>6157</v>
      </c>
      <c r="B1095" s="43"/>
      <c r="C1095" s="44"/>
      <c r="D1095" s="47"/>
      <c r="E1095" s="47"/>
      <c r="F1095" s="39" t="str">
        <f t="shared" si="2"/>
        <v>PETUGAS.1094/SPK/SE/PPL/3172/2026</v>
      </c>
      <c r="G1095" s="45"/>
      <c r="H1095" s="39" t="str">
        <f>VLOOKUP(G1095,'MITRA (REFERENSI)'!$A:$Z,16,FALSE)</f>
        <v>#N/A</v>
      </c>
      <c r="I1095" s="39" t="str">
        <f>VLOOKUP(G1095,'MITRA (REFERENSI)'!$A:$Z,25,FALSE)</f>
        <v>#N/A</v>
      </c>
      <c r="J1095" s="38" t="str">
        <f>VLOOKUP(G1095,'MITRA (REFERENSI)'!$A:$Z,26,FALSE)</f>
        <v>#N/A</v>
      </c>
      <c r="K1095" s="38" t="str">
        <f>VLOOKUP(G1095,'MITRA (REFERENSI)'!$A:$Z,15,FALSE)</f>
        <v>#N/A</v>
      </c>
      <c r="L1095" s="38" t="str">
        <f>VLOOKUP(G1095,'MITRA (REFERENSI)'!$A:$Z,15,FALSE)</f>
        <v>#N/A</v>
      </c>
      <c r="M1095" s="38" t="str">
        <f>IF(B1095=1,'KELAS (REFERENSI)'!M1095,IF(B1095=2,'KELAS (REFERENSI)'!M1110,IF(B1095=3,'KELAS (REFERENSI)'!M1125,IF(B1095=4,'KELAS (REFERENSI)'!M1140,""))))</f>
        <v/>
      </c>
      <c r="N1095" s="38" t="str">
        <f>IF(B1095=1,'KELAS (REFERENSI)'!N1095,IF(B1095=2,'KELAS (REFERENSI)'!N1110,IF(B1095=3,'KELAS (REFERENSI)'!N1125,IF(B1095=4,'KELAS (REFERENSI)'!N1140,""))))</f>
        <v/>
      </c>
      <c r="O1095" s="38" t="str">
        <f>IF(B1095=1,'KELAS (REFERENSI)'!O1095,IF(B1095=2,'KELAS (REFERENSI)'!O1110,IF(B1095=3,'KELAS (REFERENSI)'!O1125,IF(B1095=4,'KELAS (REFERENSI)'!O1140,""))))</f>
        <v/>
      </c>
      <c r="P1095" s="38" t="str">
        <f>IF(B1095=1,'KELAS (REFERENSI)'!P1095,IF(B1095=2,'KELAS (REFERENSI)'!P1110,IF(B1095=3,'KELAS (REFERENSI)'!P1125,IF(B1095=4,'KELAS (REFERENSI)'!P1140,""))))</f>
        <v/>
      </c>
      <c r="Q1095" s="38" t="str">
        <f t="shared" si="4"/>
        <v>BPS Kota Jakarta Timur</v>
      </c>
      <c r="R1095" s="38" t="str">
        <f t="shared" si="56"/>
        <v/>
      </c>
      <c r="S1095" s="38" t="str">
        <f t="shared" ref="S1095:T1095" si="1103">S1094</f>
        <v>15 Juni sampai dengan 31 Agustus 2026</v>
      </c>
      <c r="T1095" s="38" t="str">
        <f t="shared" si="1103"/>
        <v>31 Agustus 2026</v>
      </c>
      <c r="U1095" s="46"/>
      <c r="V1095" s="46"/>
      <c r="W1095" s="42"/>
      <c r="X1095" s="42"/>
      <c r="Y1095" s="42"/>
      <c r="Z1095" s="42"/>
    </row>
    <row r="1096" ht="15.0" customHeight="1">
      <c r="A1096" s="36" t="s">
        <v>6158</v>
      </c>
      <c r="B1096" s="43"/>
      <c r="C1096" s="44"/>
      <c r="D1096" s="47"/>
      <c r="E1096" s="47"/>
      <c r="F1096" s="39" t="str">
        <f t="shared" si="2"/>
        <v>PETUGAS.1095/SPK/SE/PPL/3172/2026</v>
      </c>
      <c r="G1096" s="45"/>
      <c r="H1096" s="39" t="str">
        <f>VLOOKUP(G1096,'MITRA (REFERENSI)'!$A:$Z,16,FALSE)</f>
        <v>#N/A</v>
      </c>
      <c r="I1096" s="39" t="str">
        <f>VLOOKUP(G1096,'MITRA (REFERENSI)'!$A:$Z,25,FALSE)</f>
        <v>#N/A</v>
      </c>
      <c r="J1096" s="38" t="str">
        <f>VLOOKUP(G1096,'MITRA (REFERENSI)'!$A:$Z,26,FALSE)</f>
        <v>#N/A</v>
      </c>
      <c r="K1096" s="38" t="str">
        <f>VLOOKUP(G1096,'MITRA (REFERENSI)'!$A:$Z,15,FALSE)</f>
        <v>#N/A</v>
      </c>
      <c r="L1096" s="38" t="str">
        <f>VLOOKUP(G1096,'MITRA (REFERENSI)'!$A:$Z,15,FALSE)</f>
        <v>#N/A</v>
      </c>
      <c r="M1096" s="38" t="str">
        <f>IF(B1096=1,'KELAS (REFERENSI)'!M1096,IF(B1096=2,'KELAS (REFERENSI)'!M1111,IF(B1096=3,'KELAS (REFERENSI)'!M1126,IF(B1096=4,'KELAS (REFERENSI)'!M1141,""))))</f>
        <v/>
      </c>
      <c r="N1096" s="38" t="str">
        <f>IF(B1096=1,'KELAS (REFERENSI)'!N1096,IF(B1096=2,'KELAS (REFERENSI)'!N1111,IF(B1096=3,'KELAS (REFERENSI)'!N1126,IF(B1096=4,'KELAS (REFERENSI)'!N1141,""))))</f>
        <v/>
      </c>
      <c r="O1096" s="38" t="str">
        <f>IF(B1096=1,'KELAS (REFERENSI)'!O1096,IF(B1096=2,'KELAS (REFERENSI)'!O1111,IF(B1096=3,'KELAS (REFERENSI)'!O1126,IF(B1096=4,'KELAS (REFERENSI)'!O1141,""))))</f>
        <v/>
      </c>
      <c r="P1096" s="38" t="str">
        <f>IF(B1096=1,'KELAS (REFERENSI)'!P1096,IF(B1096=2,'KELAS (REFERENSI)'!P1111,IF(B1096=3,'KELAS (REFERENSI)'!P1126,IF(B1096=4,'KELAS (REFERENSI)'!P1141,""))))</f>
        <v/>
      </c>
      <c r="Q1096" s="38" t="str">
        <f t="shared" si="4"/>
        <v>BPS Kota Jakarta Timur</v>
      </c>
      <c r="R1096" s="38" t="str">
        <f t="shared" si="56"/>
        <v/>
      </c>
      <c r="S1096" s="38" t="str">
        <f t="shared" ref="S1096:T1096" si="1104">S1095</f>
        <v>15 Juni sampai dengan 31 Agustus 2026</v>
      </c>
      <c r="T1096" s="38" t="str">
        <f t="shared" si="1104"/>
        <v>31 Agustus 2026</v>
      </c>
      <c r="U1096" s="46"/>
      <c r="V1096" s="46"/>
      <c r="W1096" s="42"/>
      <c r="X1096" s="42"/>
      <c r="Y1096" s="42"/>
      <c r="Z1096" s="42"/>
    </row>
    <row r="1097" ht="15.0" customHeight="1">
      <c r="A1097" s="36" t="s">
        <v>6159</v>
      </c>
      <c r="B1097" s="43"/>
      <c r="C1097" s="44"/>
      <c r="D1097" s="47"/>
      <c r="E1097" s="47"/>
      <c r="F1097" s="39" t="str">
        <f t="shared" si="2"/>
        <v>PETUGAS.1096/SPK/SE/PPL/3172/2026</v>
      </c>
      <c r="G1097" s="45"/>
      <c r="H1097" s="39" t="str">
        <f>VLOOKUP(G1097,'MITRA (REFERENSI)'!$A:$Z,16,FALSE)</f>
        <v>#N/A</v>
      </c>
      <c r="I1097" s="39" t="str">
        <f>VLOOKUP(G1097,'MITRA (REFERENSI)'!$A:$Z,25,FALSE)</f>
        <v>#N/A</v>
      </c>
      <c r="J1097" s="38" t="str">
        <f>VLOOKUP(G1097,'MITRA (REFERENSI)'!$A:$Z,26,FALSE)</f>
        <v>#N/A</v>
      </c>
      <c r="K1097" s="38" t="str">
        <f>VLOOKUP(G1097,'MITRA (REFERENSI)'!$A:$Z,15,FALSE)</f>
        <v>#N/A</v>
      </c>
      <c r="L1097" s="38" t="str">
        <f>VLOOKUP(G1097,'MITRA (REFERENSI)'!$A:$Z,15,FALSE)</f>
        <v>#N/A</v>
      </c>
      <c r="M1097" s="38" t="str">
        <f>IF(B1097=1,'KELAS (REFERENSI)'!M1097,IF(B1097=2,'KELAS (REFERENSI)'!M1112,IF(B1097=3,'KELAS (REFERENSI)'!M1127,IF(B1097=4,'KELAS (REFERENSI)'!M1142,""))))</f>
        <v/>
      </c>
      <c r="N1097" s="38" t="str">
        <f>IF(B1097=1,'KELAS (REFERENSI)'!N1097,IF(B1097=2,'KELAS (REFERENSI)'!N1112,IF(B1097=3,'KELAS (REFERENSI)'!N1127,IF(B1097=4,'KELAS (REFERENSI)'!N1142,""))))</f>
        <v/>
      </c>
      <c r="O1097" s="38" t="str">
        <f>IF(B1097=1,'KELAS (REFERENSI)'!O1097,IF(B1097=2,'KELAS (REFERENSI)'!O1112,IF(B1097=3,'KELAS (REFERENSI)'!O1127,IF(B1097=4,'KELAS (REFERENSI)'!O1142,""))))</f>
        <v/>
      </c>
      <c r="P1097" s="38" t="str">
        <f>IF(B1097=1,'KELAS (REFERENSI)'!P1097,IF(B1097=2,'KELAS (REFERENSI)'!P1112,IF(B1097=3,'KELAS (REFERENSI)'!P1127,IF(B1097=4,'KELAS (REFERENSI)'!P1142,""))))</f>
        <v/>
      </c>
      <c r="Q1097" s="38" t="str">
        <f t="shared" si="4"/>
        <v>BPS Kota Jakarta Timur</v>
      </c>
      <c r="R1097" s="38" t="str">
        <f t="shared" si="56"/>
        <v/>
      </c>
      <c r="S1097" s="38" t="str">
        <f t="shared" ref="S1097:T1097" si="1105">S1096</f>
        <v>15 Juni sampai dengan 31 Agustus 2026</v>
      </c>
      <c r="T1097" s="38" t="str">
        <f t="shared" si="1105"/>
        <v>31 Agustus 2026</v>
      </c>
      <c r="U1097" s="46"/>
      <c r="V1097" s="46"/>
      <c r="W1097" s="42"/>
      <c r="X1097" s="42"/>
      <c r="Y1097" s="42"/>
      <c r="Z1097" s="42"/>
    </row>
    <row r="1098" ht="15.0" customHeight="1">
      <c r="A1098" s="36" t="s">
        <v>6160</v>
      </c>
      <c r="B1098" s="43"/>
      <c r="C1098" s="44"/>
      <c r="D1098" s="47"/>
      <c r="E1098" s="47"/>
      <c r="F1098" s="39" t="str">
        <f t="shared" si="2"/>
        <v>PETUGAS.1097/SPK/SE/PPL/3172/2026</v>
      </c>
      <c r="G1098" s="45"/>
      <c r="H1098" s="39" t="str">
        <f>VLOOKUP(G1098,'MITRA (REFERENSI)'!$A:$Z,16,FALSE)</f>
        <v>#N/A</v>
      </c>
      <c r="I1098" s="39" t="str">
        <f>VLOOKUP(G1098,'MITRA (REFERENSI)'!$A:$Z,25,FALSE)</f>
        <v>#N/A</v>
      </c>
      <c r="J1098" s="38" t="str">
        <f>VLOOKUP(G1098,'MITRA (REFERENSI)'!$A:$Z,26,FALSE)</f>
        <v>#N/A</v>
      </c>
      <c r="K1098" s="38" t="str">
        <f>VLOOKUP(G1098,'MITRA (REFERENSI)'!$A:$Z,15,FALSE)</f>
        <v>#N/A</v>
      </c>
      <c r="L1098" s="38" t="str">
        <f>VLOOKUP(G1098,'MITRA (REFERENSI)'!$A:$Z,15,FALSE)</f>
        <v>#N/A</v>
      </c>
      <c r="M1098" s="38" t="str">
        <f>IF(B1098=1,'KELAS (REFERENSI)'!M1098,IF(B1098=2,'KELAS (REFERENSI)'!M1113,IF(B1098=3,'KELAS (REFERENSI)'!M1128,IF(B1098=4,'KELAS (REFERENSI)'!M1143,""))))</f>
        <v/>
      </c>
      <c r="N1098" s="38" t="str">
        <f>IF(B1098=1,'KELAS (REFERENSI)'!N1098,IF(B1098=2,'KELAS (REFERENSI)'!N1113,IF(B1098=3,'KELAS (REFERENSI)'!N1128,IF(B1098=4,'KELAS (REFERENSI)'!N1143,""))))</f>
        <v/>
      </c>
      <c r="O1098" s="38" t="str">
        <f>IF(B1098=1,'KELAS (REFERENSI)'!O1098,IF(B1098=2,'KELAS (REFERENSI)'!O1113,IF(B1098=3,'KELAS (REFERENSI)'!O1128,IF(B1098=4,'KELAS (REFERENSI)'!O1143,""))))</f>
        <v/>
      </c>
      <c r="P1098" s="38" t="str">
        <f>IF(B1098=1,'KELAS (REFERENSI)'!P1098,IF(B1098=2,'KELAS (REFERENSI)'!P1113,IF(B1098=3,'KELAS (REFERENSI)'!P1128,IF(B1098=4,'KELAS (REFERENSI)'!P1143,""))))</f>
        <v/>
      </c>
      <c r="Q1098" s="38" t="str">
        <f t="shared" si="4"/>
        <v>BPS Kota Jakarta Timur</v>
      </c>
      <c r="R1098" s="38" t="str">
        <f t="shared" si="56"/>
        <v/>
      </c>
      <c r="S1098" s="38" t="str">
        <f t="shared" ref="S1098:T1098" si="1106">S1097</f>
        <v>15 Juni sampai dengan 31 Agustus 2026</v>
      </c>
      <c r="T1098" s="38" t="str">
        <f t="shared" si="1106"/>
        <v>31 Agustus 2026</v>
      </c>
      <c r="U1098" s="46"/>
      <c r="V1098" s="46"/>
      <c r="W1098" s="42"/>
      <c r="X1098" s="42"/>
      <c r="Y1098" s="42"/>
      <c r="Z1098" s="42"/>
    </row>
    <row r="1099" ht="15.0" customHeight="1">
      <c r="A1099" s="36" t="s">
        <v>6161</v>
      </c>
      <c r="B1099" s="43"/>
      <c r="C1099" s="44"/>
      <c r="D1099" s="47"/>
      <c r="E1099" s="47"/>
      <c r="F1099" s="39" t="str">
        <f t="shared" si="2"/>
        <v>PETUGAS.1098/SPK/SE/PPL/3172/2026</v>
      </c>
      <c r="G1099" s="45"/>
      <c r="H1099" s="39" t="str">
        <f>VLOOKUP(G1099,'MITRA (REFERENSI)'!$A:$Z,16,FALSE)</f>
        <v>#N/A</v>
      </c>
      <c r="I1099" s="39" t="str">
        <f>VLOOKUP(G1099,'MITRA (REFERENSI)'!$A:$Z,25,FALSE)</f>
        <v>#N/A</v>
      </c>
      <c r="J1099" s="38" t="str">
        <f>VLOOKUP(G1099,'MITRA (REFERENSI)'!$A:$Z,26,FALSE)</f>
        <v>#N/A</v>
      </c>
      <c r="K1099" s="38" t="str">
        <f>VLOOKUP(G1099,'MITRA (REFERENSI)'!$A:$Z,15,FALSE)</f>
        <v>#N/A</v>
      </c>
      <c r="L1099" s="38" t="str">
        <f>VLOOKUP(G1099,'MITRA (REFERENSI)'!$A:$Z,15,FALSE)</f>
        <v>#N/A</v>
      </c>
      <c r="M1099" s="38" t="str">
        <f>IF(B1099=1,'KELAS (REFERENSI)'!M1099,IF(B1099=2,'KELAS (REFERENSI)'!M1114,IF(B1099=3,'KELAS (REFERENSI)'!M1129,IF(B1099=4,'KELAS (REFERENSI)'!M1144,""))))</f>
        <v/>
      </c>
      <c r="N1099" s="38" t="str">
        <f>IF(B1099=1,'KELAS (REFERENSI)'!N1099,IF(B1099=2,'KELAS (REFERENSI)'!N1114,IF(B1099=3,'KELAS (REFERENSI)'!N1129,IF(B1099=4,'KELAS (REFERENSI)'!N1144,""))))</f>
        <v/>
      </c>
      <c r="O1099" s="38" t="str">
        <f>IF(B1099=1,'KELAS (REFERENSI)'!O1099,IF(B1099=2,'KELAS (REFERENSI)'!O1114,IF(B1099=3,'KELAS (REFERENSI)'!O1129,IF(B1099=4,'KELAS (REFERENSI)'!O1144,""))))</f>
        <v/>
      </c>
      <c r="P1099" s="38" t="str">
        <f>IF(B1099=1,'KELAS (REFERENSI)'!P1099,IF(B1099=2,'KELAS (REFERENSI)'!P1114,IF(B1099=3,'KELAS (REFERENSI)'!P1129,IF(B1099=4,'KELAS (REFERENSI)'!P1144,""))))</f>
        <v/>
      </c>
      <c r="Q1099" s="38" t="str">
        <f t="shared" si="4"/>
        <v>BPS Kota Jakarta Timur</v>
      </c>
      <c r="R1099" s="38" t="str">
        <f t="shared" si="56"/>
        <v/>
      </c>
      <c r="S1099" s="38" t="str">
        <f t="shared" ref="S1099:T1099" si="1107">S1098</f>
        <v>15 Juni sampai dengan 31 Agustus 2026</v>
      </c>
      <c r="T1099" s="38" t="str">
        <f t="shared" si="1107"/>
        <v>31 Agustus 2026</v>
      </c>
      <c r="U1099" s="46"/>
      <c r="V1099" s="46"/>
      <c r="W1099" s="42"/>
      <c r="X1099" s="42"/>
      <c r="Y1099" s="42"/>
      <c r="Z1099" s="42"/>
    </row>
    <row r="1100" ht="15.0" customHeight="1">
      <c r="A1100" s="36" t="s">
        <v>6162</v>
      </c>
      <c r="B1100" s="43"/>
      <c r="C1100" s="44"/>
      <c r="D1100" s="47"/>
      <c r="E1100" s="47"/>
      <c r="F1100" s="39" t="str">
        <f t="shared" si="2"/>
        <v>PETUGAS.1099/SPK/SE/PPL/3172/2026</v>
      </c>
      <c r="G1100" s="45"/>
      <c r="H1100" s="39" t="str">
        <f>VLOOKUP(G1100,'MITRA (REFERENSI)'!$A:$Z,16,FALSE)</f>
        <v>#N/A</v>
      </c>
      <c r="I1100" s="39" t="str">
        <f>VLOOKUP(G1100,'MITRA (REFERENSI)'!$A:$Z,25,FALSE)</f>
        <v>#N/A</v>
      </c>
      <c r="J1100" s="38" t="str">
        <f>VLOOKUP(G1100,'MITRA (REFERENSI)'!$A:$Z,26,FALSE)</f>
        <v>#N/A</v>
      </c>
      <c r="K1100" s="38" t="str">
        <f>VLOOKUP(G1100,'MITRA (REFERENSI)'!$A:$Z,15,FALSE)</f>
        <v>#N/A</v>
      </c>
      <c r="L1100" s="38" t="str">
        <f>VLOOKUP(G1100,'MITRA (REFERENSI)'!$A:$Z,15,FALSE)</f>
        <v>#N/A</v>
      </c>
      <c r="M1100" s="38" t="str">
        <f>IF(B1100=1,'KELAS (REFERENSI)'!M1100,IF(B1100=2,'KELAS (REFERENSI)'!M1115,IF(B1100=3,'KELAS (REFERENSI)'!M1130,IF(B1100=4,'KELAS (REFERENSI)'!M1145,""))))</f>
        <v/>
      </c>
      <c r="N1100" s="38" t="str">
        <f>IF(B1100=1,'KELAS (REFERENSI)'!N1100,IF(B1100=2,'KELAS (REFERENSI)'!N1115,IF(B1100=3,'KELAS (REFERENSI)'!N1130,IF(B1100=4,'KELAS (REFERENSI)'!N1145,""))))</f>
        <v/>
      </c>
      <c r="O1100" s="38" t="str">
        <f>IF(B1100=1,'KELAS (REFERENSI)'!O1100,IF(B1100=2,'KELAS (REFERENSI)'!O1115,IF(B1100=3,'KELAS (REFERENSI)'!O1130,IF(B1100=4,'KELAS (REFERENSI)'!O1145,""))))</f>
        <v/>
      </c>
      <c r="P1100" s="38" t="str">
        <f>IF(B1100=1,'KELAS (REFERENSI)'!P1100,IF(B1100=2,'KELAS (REFERENSI)'!P1115,IF(B1100=3,'KELAS (REFERENSI)'!P1130,IF(B1100=4,'KELAS (REFERENSI)'!P1145,""))))</f>
        <v/>
      </c>
      <c r="Q1100" s="38" t="str">
        <f t="shared" si="4"/>
        <v>BPS Kota Jakarta Timur</v>
      </c>
      <c r="R1100" s="38" t="str">
        <f t="shared" si="56"/>
        <v/>
      </c>
      <c r="S1100" s="38" t="str">
        <f t="shared" ref="S1100:T1100" si="1108">S1099</f>
        <v>15 Juni sampai dengan 31 Agustus 2026</v>
      </c>
      <c r="T1100" s="38" t="str">
        <f t="shared" si="1108"/>
        <v>31 Agustus 2026</v>
      </c>
      <c r="U1100" s="46"/>
      <c r="V1100" s="46"/>
      <c r="W1100" s="42"/>
      <c r="X1100" s="42"/>
      <c r="Y1100" s="42"/>
      <c r="Z1100" s="42"/>
    </row>
    <row r="1101" ht="15.0" customHeight="1">
      <c r="A1101" s="36" t="s">
        <v>6163</v>
      </c>
      <c r="B1101" s="43"/>
      <c r="C1101" s="44"/>
      <c r="D1101" s="47"/>
      <c r="E1101" s="47"/>
      <c r="F1101" s="39" t="str">
        <f t="shared" si="2"/>
        <v>PETUGAS.1100/SPK/SE/PPL/3172/2026</v>
      </c>
      <c r="G1101" s="45"/>
      <c r="H1101" s="39" t="str">
        <f>VLOOKUP(G1101,'MITRA (REFERENSI)'!$A:$Z,16,FALSE)</f>
        <v>#N/A</v>
      </c>
      <c r="I1101" s="39" t="str">
        <f>VLOOKUP(G1101,'MITRA (REFERENSI)'!$A:$Z,25,FALSE)</f>
        <v>#N/A</v>
      </c>
      <c r="J1101" s="38" t="str">
        <f>VLOOKUP(G1101,'MITRA (REFERENSI)'!$A:$Z,26,FALSE)</f>
        <v>#N/A</v>
      </c>
      <c r="K1101" s="38" t="str">
        <f>VLOOKUP(G1101,'MITRA (REFERENSI)'!$A:$Z,15,FALSE)</f>
        <v>#N/A</v>
      </c>
      <c r="L1101" s="38" t="str">
        <f>VLOOKUP(G1101,'MITRA (REFERENSI)'!$A:$Z,15,FALSE)</f>
        <v>#N/A</v>
      </c>
      <c r="M1101" s="38" t="str">
        <f>IF(B1101=1,'KELAS (REFERENSI)'!M1101,IF(B1101=2,'KELAS (REFERENSI)'!M1116,IF(B1101=3,'KELAS (REFERENSI)'!M1131,IF(B1101=4,'KELAS (REFERENSI)'!M1146,""))))</f>
        <v/>
      </c>
      <c r="N1101" s="38" t="str">
        <f>IF(B1101=1,'KELAS (REFERENSI)'!N1101,IF(B1101=2,'KELAS (REFERENSI)'!N1116,IF(B1101=3,'KELAS (REFERENSI)'!N1131,IF(B1101=4,'KELAS (REFERENSI)'!N1146,""))))</f>
        <v/>
      </c>
      <c r="O1101" s="38" t="str">
        <f>IF(B1101=1,'KELAS (REFERENSI)'!O1101,IF(B1101=2,'KELAS (REFERENSI)'!O1116,IF(B1101=3,'KELAS (REFERENSI)'!O1131,IF(B1101=4,'KELAS (REFERENSI)'!O1146,""))))</f>
        <v/>
      </c>
      <c r="P1101" s="38" t="str">
        <f>IF(B1101=1,'KELAS (REFERENSI)'!P1101,IF(B1101=2,'KELAS (REFERENSI)'!P1116,IF(B1101=3,'KELAS (REFERENSI)'!P1131,IF(B1101=4,'KELAS (REFERENSI)'!P1146,""))))</f>
        <v/>
      </c>
      <c r="Q1101" s="38" t="str">
        <f t="shared" si="4"/>
        <v>BPS Kota Jakarta Timur</v>
      </c>
      <c r="R1101" s="38" t="str">
        <f t="shared" si="56"/>
        <v/>
      </c>
      <c r="S1101" s="38" t="str">
        <f t="shared" ref="S1101:T1101" si="1109">S1100</f>
        <v>15 Juni sampai dengan 31 Agustus 2026</v>
      </c>
      <c r="T1101" s="38" t="str">
        <f t="shared" si="1109"/>
        <v>31 Agustus 2026</v>
      </c>
      <c r="U1101" s="46"/>
      <c r="V1101" s="46"/>
      <c r="W1101" s="42"/>
      <c r="X1101" s="42"/>
      <c r="Y1101" s="42"/>
      <c r="Z1101" s="42"/>
    </row>
    <row r="1102" ht="15.0" customHeight="1">
      <c r="A1102" s="36" t="s">
        <v>6164</v>
      </c>
      <c r="B1102" s="43"/>
      <c r="C1102" s="44"/>
      <c r="D1102" s="47"/>
      <c r="E1102" s="47"/>
      <c r="F1102" s="39" t="str">
        <f t="shared" si="2"/>
        <v>PETUGAS.1101/SPK/SE/PPL/3172/2026</v>
      </c>
      <c r="G1102" s="45"/>
      <c r="H1102" s="39" t="str">
        <f>VLOOKUP(G1102,'MITRA (REFERENSI)'!$A:$Z,16,FALSE)</f>
        <v>#N/A</v>
      </c>
      <c r="I1102" s="39" t="str">
        <f>VLOOKUP(G1102,'MITRA (REFERENSI)'!$A:$Z,25,FALSE)</f>
        <v>#N/A</v>
      </c>
      <c r="J1102" s="38" t="str">
        <f>VLOOKUP(G1102,'MITRA (REFERENSI)'!$A:$Z,26,FALSE)</f>
        <v>#N/A</v>
      </c>
      <c r="K1102" s="38" t="str">
        <f>VLOOKUP(G1102,'MITRA (REFERENSI)'!$A:$Z,15,FALSE)</f>
        <v>#N/A</v>
      </c>
      <c r="L1102" s="38" t="str">
        <f>VLOOKUP(G1102,'MITRA (REFERENSI)'!$A:$Z,15,FALSE)</f>
        <v>#N/A</v>
      </c>
      <c r="M1102" s="38" t="str">
        <f>IF(B1102=1,'KELAS (REFERENSI)'!M1102,IF(B1102=2,'KELAS (REFERENSI)'!M1117,IF(B1102=3,'KELAS (REFERENSI)'!M1132,IF(B1102=4,'KELAS (REFERENSI)'!M1147,""))))</f>
        <v/>
      </c>
      <c r="N1102" s="38" t="str">
        <f>IF(B1102=1,'KELAS (REFERENSI)'!N1102,IF(B1102=2,'KELAS (REFERENSI)'!N1117,IF(B1102=3,'KELAS (REFERENSI)'!N1132,IF(B1102=4,'KELAS (REFERENSI)'!N1147,""))))</f>
        <v/>
      </c>
      <c r="O1102" s="38" t="str">
        <f>IF(B1102=1,'KELAS (REFERENSI)'!O1102,IF(B1102=2,'KELAS (REFERENSI)'!O1117,IF(B1102=3,'KELAS (REFERENSI)'!O1132,IF(B1102=4,'KELAS (REFERENSI)'!O1147,""))))</f>
        <v/>
      </c>
      <c r="P1102" s="38" t="str">
        <f>IF(B1102=1,'KELAS (REFERENSI)'!P1102,IF(B1102=2,'KELAS (REFERENSI)'!P1117,IF(B1102=3,'KELAS (REFERENSI)'!P1132,IF(B1102=4,'KELAS (REFERENSI)'!P1147,""))))</f>
        <v/>
      </c>
      <c r="Q1102" s="38" t="str">
        <f t="shared" si="4"/>
        <v>BPS Kota Jakarta Timur</v>
      </c>
      <c r="R1102" s="38" t="str">
        <f t="shared" si="56"/>
        <v/>
      </c>
      <c r="S1102" s="38" t="str">
        <f t="shared" ref="S1102:T1102" si="1110">S1101</f>
        <v>15 Juni sampai dengan 31 Agustus 2026</v>
      </c>
      <c r="T1102" s="38" t="str">
        <f t="shared" si="1110"/>
        <v>31 Agustus 2026</v>
      </c>
      <c r="U1102" s="46"/>
      <c r="V1102" s="46"/>
      <c r="W1102" s="42"/>
      <c r="X1102" s="42"/>
      <c r="Y1102" s="42"/>
      <c r="Z1102" s="42"/>
    </row>
    <row r="1103" ht="15.0" customHeight="1">
      <c r="A1103" s="36" t="s">
        <v>6165</v>
      </c>
      <c r="B1103" s="43"/>
      <c r="C1103" s="44"/>
      <c r="D1103" s="47"/>
      <c r="E1103" s="47"/>
      <c r="F1103" s="39" t="str">
        <f t="shared" si="2"/>
        <v>PETUGAS.1102/SPK/SE/PPL/3172/2026</v>
      </c>
      <c r="G1103" s="45"/>
      <c r="H1103" s="39" t="str">
        <f>VLOOKUP(G1103,'MITRA (REFERENSI)'!$A:$Z,16,FALSE)</f>
        <v>#N/A</v>
      </c>
      <c r="I1103" s="39" t="str">
        <f>VLOOKUP(G1103,'MITRA (REFERENSI)'!$A:$Z,25,FALSE)</f>
        <v>#N/A</v>
      </c>
      <c r="J1103" s="38" t="str">
        <f>VLOOKUP(G1103,'MITRA (REFERENSI)'!$A:$Z,26,FALSE)</f>
        <v>#N/A</v>
      </c>
      <c r="K1103" s="38" t="str">
        <f>VLOOKUP(G1103,'MITRA (REFERENSI)'!$A:$Z,15,FALSE)</f>
        <v>#N/A</v>
      </c>
      <c r="L1103" s="38" t="str">
        <f>VLOOKUP(G1103,'MITRA (REFERENSI)'!$A:$Z,15,FALSE)</f>
        <v>#N/A</v>
      </c>
      <c r="M1103" s="38" t="str">
        <f>IF(B1103=1,'KELAS (REFERENSI)'!M1103,IF(B1103=2,'KELAS (REFERENSI)'!M1118,IF(B1103=3,'KELAS (REFERENSI)'!M1133,IF(B1103=4,'KELAS (REFERENSI)'!M1148,""))))</f>
        <v/>
      </c>
      <c r="N1103" s="38" t="str">
        <f>IF(B1103=1,'KELAS (REFERENSI)'!N1103,IF(B1103=2,'KELAS (REFERENSI)'!N1118,IF(B1103=3,'KELAS (REFERENSI)'!N1133,IF(B1103=4,'KELAS (REFERENSI)'!N1148,""))))</f>
        <v/>
      </c>
      <c r="O1103" s="38" t="str">
        <f>IF(B1103=1,'KELAS (REFERENSI)'!O1103,IF(B1103=2,'KELAS (REFERENSI)'!O1118,IF(B1103=3,'KELAS (REFERENSI)'!O1133,IF(B1103=4,'KELAS (REFERENSI)'!O1148,""))))</f>
        <v/>
      </c>
      <c r="P1103" s="38" t="str">
        <f>IF(B1103=1,'KELAS (REFERENSI)'!P1103,IF(B1103=2,'KELAS (REFERENSI)'!P1118,IF(B1103=3,'KELAS (REFERENSI)'!P1133,IF(B1103=4,'KELAS (REFERENSI)'!P1148,""))))</f>
        <v/>
      </c>
      <c r="Q1103" s="38" t="str">
        <f t="shared" si="4"/>
        <v>BPS Kota Jakarta Timur</v>
      </c>
      <c r="R1103" s="38" t="str">
        <f t="shared" si="56"/>
        <v/>
      </c>
      <c r="S1103" s="38" t="str">
        <f t="shared" ref="S1103:T1103" si="1111">S1102</f>
        <v>15 Juni sampai dengan 31 Agustus 2026</v>
      </c>
      <c r="T1103" s="38" t="str">
        <f t="shared" si="1111"/>
        <v>31 Agustus 2026</v>
      </c>
      <c r="U1103" s="46"/>
      <c r="V1103" s="46"/>
      <c r="W1103" s="42"/>
      <c r="X1103" s="42"/>
      <c r="Y1103" s="42"/>
      <c r="Z1103" s="42"/>
    </row>
    <row r="1104" ht="15.0" customHeight="1">
      <c r="A1104" s="36" t="s">
        <v>6166</v>
      </c>
      <c r="B1104" s="43"/>
      <c r="C1104" s="44"/>
      <c r="D1104" s="47"/>
      <c r="E1104" s="47"/>
      <c r="F1104" s="39" t="str">
        <f t="shared" si="2"/>
        <v>PETUGAS.1103/SPK/SE/PPL/3172/2026</v>
      </c>
      <c r="G1104" s="45"/>
      <c r="H1104" s="39" t="str">
        <f>VLOOKUP(G1104,'MITRA (REFERENSI)'!$A:$Z,16,FALSE)</f>
        <v>#N/A</v>
      </c>
      <c r="I1104" s="39" t="str">
        <f>VLOOKUP(G1104,'MITRA (REFERENSI)'!$A:$Z,25,FALSE)</f>
        <v>#N/A</v>
      </c>
      <c r="J1104" s="38" t="str">
        <f>VLOOKUP(G1104,'MITRA (REFERENSI)'!$A:$Z,26,FALSE)</f>
        <v>#N/A</v>
      </c>
      <c r="K1104" s="38" t="str">
        <f>VLOOKUP(G1104,'MITRA (REFERENSI)'!$A:$Z,15,FALSE)</f>
        <v>#N/A</v>
      </c>
      <c r="L1104" s="38" t="str">
        <f>VLOOKUP(G1104,'MITRA (REFERENSI)'!$A:$Z,15,FALSE)</f>
        <v>#N/A</v>
      </c>
      <c r="M1104" s="38" t="str">
        <f>IF(B1104=1,'KELAS (REFERENSI)'!M1104,IF(B1104=2,'KELAS (REFERENSI)'!M1119,IF(B1104=3,'KELAS (REFERENSI)'!M1134,IF(B1104=4,'KELAS (REFERENSI)'!M1149,""))))</f>
        <v/>
      </c>
      <c r="N1104" s="38" t="str">
        <f>IF(B1104=1,'KELAS (REFERENSI)'!N1104,IF(B1104=2,'KELAS (REFERENSI)'!N1119,IF(B1104=3,'KELAS (REFERENSI)'!N1134,IF(B1104=4,'KELAS (REFERENSI)'!N1149,""))))</f>
        <v/>
      </c>
      <c r="O1104" s="38" t="str">
        <f>IF(B1104=1,'KELAS (REFERENSI)'!O1104,IF(B1104=2,'KELAS (REFERENSI)'!O1119,IF(B1104=3,'KELAS (REFERENSI)'!O1134,IF(B1104=4,'KELAS (REFERENSI)'!O1149,""))))</f>
        <v/>
      </c>
      <c r="P1104" s="38" t="str">
        <f>IF(B1104=1,'KELAS (REFERENSI)'!P1104,IF(B1104=2,'KELAS (REFERENSI)'!P1119,IF(B1104=3,'KELAS (REFERENSI)'!P1134,IF(B1104=4,'KELAS (REFERENSI)'!P1149,""))))</f>
        <v/>
      </c>
      <c r="Q1104" s="38" t="str">
        <f t="shared" si="4"/>
        <v>BPS Kota Jakarta Timur</v>
      </c>
      <c r="R1104" s="38" t="str">
        <f t="shared" si="56"/>
        <v/>
      </c>
      <c r="S1104" s="38" t="str">
        <f t="shared" ref="S1104:T1104" si="1112">S1103</f>
        <v>15 Juni sampai dengan 31 Agustus 2026</v>
      </c>
      <c r="T1104" s="38" t="str">
        <f t="shared" si="1112"/>
        <v>31 Agustus 2026</v>
      </c>
      <c r="U1104" s="46"/>
      <c r="V1104" s="46"/>
      <c r="W1104" s="42"/>
      <c r="X1104" s="42"/>
      <c r="Y1104" s="42"/>
      <c r="Z1104" s="42"/>
    </row>
    <row r="1105" ht="15.0" customHeight="1">
      <c r="A1105" s="36" t="s">
        <v>6167</v>
      </c>
      <c r="B1105" s="43"/>
      <c r="C1105" s="44"/>
      <c r="D1105" s="47"/>
      <c r="E1105" s="47"/>
      <c r="F1105" s="39" t="str">
        <f t="shared" si="2"/>
        <v>PETUGAS.1104/SPK/SE/PPL/3172/2026</v>
      </c>
      <c r="G1105" s="45"/>
      <c r="H1105" s="39" t="str">
        <f>VLOOKUP(G1105,'MITRA (REFERENSI)'!$A:$Z,16,FALSE)</f>
        <v>#N/A</v>
      </c>
      <c r="I1105" s="39" t="str">
        <f>VLOOKUP(G1105,'MITRA (REFERENSI)'!$A:$Z,25,FALSE)</f>
        <v>#N/A</v>
      </c>
      <c r="J1105" s="38" t="str">
        <f>VLOOKUP(G1105,'MITRA (REFERENSI)'!$A:$Z,26,FALSE)</f>
        <v>#N/A</v>
      </c>
      <c r="K1105" s="38" t="str">
        <f>VLOOKUP(G1105,'MITRA (REFERENSI)'!$A:$Z,15,FALSE)</f>
        <v>#N/A</v>
      </c>
      <c r="L1105" s="38" t="str">
        <f>VLOOKUP(G1105,'MITRA (REFERENSI)'!$A:$Z,15,FALSE)</f>
        <v>#N/A</v>
      </c>
      <c r="M1105" s="38" t="str">
        <f>IF(B1105=1,'KELAS (REFERENSI)'!M1105,IF(B1105=2,'KELAS (REFERENSI)'!M1120,IF(B1105=3,'KELAS (REFERENSI)'!M1135,IF(B1105=4,'KELAS (REFERENSI)'!M1150,""))))</f>
        <v/>
      </c>
      <c r="N1105" s="38" t="str">
        <f>IF(B1105=1,'KELAS (REFERENSI)'!N1105,IF(B1105=2,'KELAS (REFERENSI)'!N1120,IF(B1105=3,'KELAS (REFERENSI)'!N1135,IF(B1105=4,'KELAS (REFERENSI)'!N1150,""))))</f>
        <v/>
      </c>
      <c r="O1105" s="38" t="str">
        <f>IF(B1105=1,'KELAS (REFERENSI)'!O1105,IF(B1105=2,'KELAS (REFERENSI)'!O1120,IF(B1105=3,'KELAS (REFERENSI)'!O1135,IF(B1105=4,'KELAS (REFERENSI)'!O1150,""))))</f>
        <v/>
      </c>
      <c r="P1105" s="38" t="str">
        <f>IF(B1105=1,'KELAS (REFERENSI)'!P1105,IF(B1105=2,'KELAS (REFERENSI)'!P1120,IF(B1105=3,'KELAS (REFERENSI)'!P1135,IF(B1105=4,'KELAS (REFERENSI)'!P1150,""))))</f>
        <v/>
      </c>
      <c r="Q1105" s="38" t="str">
        <f t="shared" si="4"/>
        <v>BPS Kota Jakarta Timur</v>
      </c>
      <c r="R1105" s="38" t="str">
        <f t="shared" si="56"/>
        <v/>
      </c>
      <c r="S1105" s="38" t="str">
        <f t="shared" ref="S1105:T1105" si="1113">S1104</f>
        <v>15 Juni sampai dengan 31 Agustus 2026</v>
      </c>
      <c r="T1105" s="38" t="str">
        <f t="shared" si="1113"/>
        <v>31 Agustus 2026</v>
      </c>
      <c r="U1105" s="46"/>
      <c r="V1105" s="46"/>
      <c r="W1105" s="42"/>
      <c r="X1105" s="42"/>
      <c r="Y1105" s="42"/>
      <c r="Z1105" s="42"/>
    </row>
    <row r="1106" ht="15.0" customHeight="1">
      <c r="A1106" s="36" t="s">
        <v>6168</v>
      </c>
      <c r="B1106" s="43"/>
      <c r="C1106" s="44"/>
      <c r="D1106" s="47"/>
      <c r="E1106" s="47"/>
      <c r="F1106" s="39" t="str">
        <f t="shared" si="2"/>
        <v>PETUGAS.1105/SPK/SE/PPL/3172/2026</v>
      </c>
      <c r="G1106" s="45"/>
      <c r="H1106" s="39" t="str">
        <f>VLOOKUP(G1106,'MITRA (REFERENSI)'!$A:$Z,16,FALSE)</f>
        <v>#N/A</v>
      </c>
      <c r="I1106" s="39" t="str">
        <f>VLOOKUP(G1106,'MITRA (REFERENSI)'!$A:$Z,25,FALSE)</f>
        <v>#N/A</v>
      </c>
      <c r="J1106" s="38" t="str">
        <f>VLOOKUP(G1106,'MITRA (REFERENSI)'!$A:$Z,26,FALSE)</f>
        <v>#N/A</v>
      </c>
      <c r="K1106" s="38" t="str">
        <f>VLOOKUP(G1106,'MITRA (REFERENSI)'!$A:$Z,15,FALSE)</f>
        <v>#N/A</v>
      </c>
      <c r="L1106" s="38" t="str">
        <f>VLOOKUP(G1106,'MITRA (REFERENSI)'!$A:$Z,15,FALSE)</f>
        <v>#N/A</v>
      </c>
      <c r="M1106" s="38" t="str">
        <f>IF(B1106=1,'KELAS (REFERENSI)'!M1106,IF(B1106=2,'KELAS (REFERENSI)'!M1121,IF(B1106=3,'KELAS (REFERENSI)'!M1136,IF(B1106=4,'KELAS (REFERENSI)'!M1151,""))))</f>
        <v/>
      </c>
      <c r="N1106" s="38" t="str">
        <f>IF(B1106=1,'KELAS (REFERENSI)'!N1106,IF(B1106=2,'KELAS (REFERENSI)'!N1121,IF(B1106=3,'KELAS (REFERENSI)'!N1136,IF(B1106=4,'KELAS (REFERENSI)'!N1151,""))))</f>
        <v/>
      </c>
      <c r="O1106" s="38" t="str">
        <f>IF(B1106=1,'KELAS (REFERENSI)'!O1106,IF(B1106=2,'KELAS (REFERENSI)'!O1121,IF(B1106=3,'KELAS (REFERENSI)'!O1136,IF(B1106=4,'KELAS (REFERENSI)'!O1151,""))))</f>
        <v/>
      </c>
      <c r="P1106" s="38" t="str">
        <f>IF(B1106=1,'KELAS (REFERENSI)'!P1106,IF(B1106=2,'KELAS (REFERENSI)'!P1121,IF(B1106=3,'KELAS (REFERENSI)'!P1136,IF(B1106=4,'KELAS (REFERENSI)'!P1151,""))))</f>
        <v/>
      </c>
      <c r="Q1106" s="38" t="str">
        <f t="shared" si="4"/>
        <v>BPS Kota Jakarta Timur</v>
      </c>
      <c r="R1106" s="38" t="str">
        <f t="shared" si="56"/>
        <v/>
      </c>
      <c r="S1106" s="38" t="str">
        <f t="shared" ref="S1106:T1106" si="1114">S1105</f>
        <v>15 Juni sampai dengan 31 Agustus 2026</v>
      </c>
      <c r="T1106" s="38" t="str">
        <f t="shared" si="1114"/>
        <v>31 Agustus 2026</v>
      </c>
      <c r="U1106" s="46"/>
      <c r="V1106" s="46"/>
      <c r="W1106" s="42"/>
      <c r="X1106" s="42"/>
      <c r="Y1106" s="42"/>
      <c r="Z1106" s="42"/>
    </row>
    <row r="1107" ht="15.0" customHeight="1">
      <c r="A1107" s="36" t="s">
        <v>6169</v>
      </c>
      <c r="B1107" s="43"/>
      <c r="C1107" s="44"/>
      <c r="D1107" s="47"/>
      <c r="E1107" s="47"/>
      <c r="F1107" s="39" t="str">
        <f t="shared" si="2"/>
        <v>PETUGAS.1106/SPK/SE/PPL/3172/2026</v>
      </c>
      <c r="G1107" s="45"/>
      <c r="H1107" s="39" t="str">
        <f>VLOOKUP(G1107,'MITRA (REFERENSI)'!$A:$Z,16,FALSE)</f>
        <v>#N/A</v>
      </c>
      <c r="I1107" s="39" t="str">
        <f>VLOOKUP(G1107,'MITRA (REFERENSI)'!$A:$Z,25,FALSE)</f>
        <v>#N/A</v>
      </c>
      <c r="J1107" s="38" t="str">
        <f>VLOOKUP(G1107,'MITRA (REFERENSI)'!$A:$Z,26,FALSE)</f>
        <v>#N/A</v>
      </c>
      <c r="K1107" s="38" t="str">
        <f>VLOOKUP(G1107,'MITRA (REFERENSI)'!$A:$Z,15,FALSE)</f>
        <v>#N/A</v>
      </c>
      <c r="L1107" s="38" t="str">
        <f>VLOOKUP(G1107,'MITRA (REFERENSI)'!$A:$Z,15,FALSE)</f>
        <v>#N/A</v>
      </c>
      <c r="M1107" s="38" t="str">
        <f>IF(B1107=1,'KELAS (REFERENSI)'!M1107,IF(B1107=2,'KELAS (REFERENSI)'!M1122,IF(B1107=3,'KELAS (REFERENSI)'!M1137,IF(B1107=4,'KELAS (REFERENSI)'!M1152,""))))</f>
        <v/>
      </c>
      <c r="N1107" s="38" t="str">
        <f>IF(B1107=1,'KELAS (REFERENSI)'!N1107,IF(B1107=2,'KELAS (REFERENSI)'!N1122,IF(B1107=3,'KELAS (REFERENSI)'!N1137,IF(B1107=4,'KELAS (REFERENSI)'!N1152,""))))</f>
        <v/>
      </c>
      <c r="O1107" s="38" t="str">
        <f>IF(B1107=1,'KELAS (REFERENSI)'!O1107,IF(B1107=2,'KELAS (REFERENSI)'!O1122,IF(B1107=3,'KELAS (REFERENSI)'!O1137,IF(B1107=4,'KELAS (REFERENSI)'!O1152,""))))</f>
        <v/>
      </c>
      <c r="P1107" s="38" t="str">
        <f>IF(B1107=1,'KELAS (REFERENSI)'!P1107,IF(B1107=2,'KELAS (REFERENSI)'!P1122,IF(B1107=3,'KELAS (REFERENSI)'!P1137,IF(B1107=4,'KELAS (REFERENSI)'!P1152,""))))</f>
        <v/>
      </c>
      <c r="Q1107" s="38" t="str">
        <f t="shared" si="4"/>
        <v>BPS Kota Jakarta Timur</v>
      </c>
      <c r="R1107" s="38" t="str">
        <f t="shared" si="56"/>
        <v/>
      </c>
      <c r="S1107" s="38" t="str">
        <f t="shared" ref="S1107:T1107" si="1115">S1106</f>
        <v>15 Juni sampai dengan 31 Agustus 2026</v>
      </c>
      <c r="T1107" s="38" t="str">
        <f t="shared" si="1115"/>
        <v>31 Agustus 2026</v>
      </c>
      <c r="U1107" s="46"/>
      <c r="V1107" s="46"/>
      <c r="W1107" s="42"/>
      <c r="X1107" s="42"/>
      <c r="Y1107" s="42"/>
      <c r="Z1107" s="42"/>
    </row>
    <row r="1108" ht="15.0" customHeight="1">
      <c r="A1108" s="36" t="s">
        <v>6170</v>
      </c>
      <c r="B1108" s="43"/>
      <c r="C1108" s="44"/>
      <c r="D1108" s="47"/>
      <c r="E1108" s="47"/>
      <c r="F1108" s="39" t="str">
        <f t="shared" si="2"/>
        <v>PETUGAS.1107/SPK/SE/PPL/3172/2026</v>
      </c>
      <c r="G1108" s="45"/>
      <c r="H1108" s="39" t="str">
        <f>VLOOKUP(G1108,'MITRA (REFERENSI)'!$A:$Z,16,FALSE)</f>
        <v>#N/A</v>
      </c>
      <c r="I1108" s="39" t="str">
        <f>VLOOKUP(G1108,'MITRA (REFERENSI)'!$A:$Z,25,FALSE)</f>
        <v>#N/A</v>
      </c>
      <c r="J1108" s="38" t="str">
        <f>VLOOKUP(G1108,'MITRA (REFERENSI)'!$A:$Z,26,FALSE)</f>
        <v>#N/A</v>
      </c>
      <c r="K1108" s="38" t="str">
        <f>VLOOKUP(G1108,'MITRA (REFERENSI)'!$A:$Z,15,FALSE)</f>
        <v>#N/A</v>
      </c>
      <c r="L1108" s="38" t="str">
        <f>VLOOKUP(G1108,'MITRA (REFERENSI)'!$A:$Z,15,FALSE)</f>
        <v>#N/A</v>
      </c>
      <c r="M1108" s="38" t="str">
        <f>IF(B1108=1,'KELAS (REFERENSI)'!M1108,IF(B1108=2,'KELAS (REFERENSI)'!M1123,IF(B1108=3,'KELAS (REFERENSI)'!M1138,IF(B1108=4,'KELAS (REFERENSI)'!M1153,""))))</f>
        <v/>
      </c>
      <c r="N1108" s="38" t="str">
        <f>IF(B1108=1,'KELAS (REFERENSI)'!N1108,IF(B1108=2,'KELAS (REFERENSI)'!N1123,IF(B1108=3,'KELAS (REFERENSI)'!N1138,IF(B1108=4,'KELAS (REFERENSI)'!N1153,""))))</f>
        <v/>
      </c>
      <c r="O1108" s="38" t="str">
        <f>IF(B1108=1,'KELAS (REFERENSI)'!O1108,IF(B1108=2,'KELAS (REFERENSI)'!O1123,IF(B1108=3,'KELAS (REFERENSI)'!O1138,IF(B1108=4,'KELAS (REFERENSI)'!O1153,""))))</f>
        <v/>
      </c>
      <c r="P1108" s="38" t="str">
        <f>IF(B1108=1,'KELAS (REFERENSI)'!P1108,IF(B1108=2,'KELAS (REFERENSI)'!P1123,IF(B1108=3,'KELAS (REFERENSI)'!P1138,IF(B1108=4,'KELAS (REFERENSI)'!P1153,""))))</f>
        <v/>
      </c>
      <c r="Q1108" s="38" t="str">
        <f t="shared" si="4"/>
        <v>BPS Kota Jakarta Timur</v>
      </c>
      <c r="R1108" s="38" t="str">
        <f t="shared" si="56"/>
        <v/>
      </c>
      <c r="S1108" s="38" t="str">
        <f t="shared" ref="S1108:T1108" si="1116">S1107</f>
        <v>15 Juni sampai dengan 31 Agustus 2026</v>
      </c>
      <c r="T1108" s="38" t="str">
        <f t="shared" si="1116"/>
        <v>31 Agustus 2026</v>
      </c>
      <c r="U1108" s="46"/>
      <c r="V1108" s="46"/>
      <c r="W1108" s="42"/>
      <c r="X1108" s="42"/>
      <c r="Y1108" s="42"/>
      <c r="Z1108" s="42"/>
    </row>
    <row r="1109" ht="15.0" customHeight="1">
      <c r="A1109" s="36" t="s">
        <v>6171</v>
      </c>
      <c r="B1109" s="43"/>
      <c r="C1109" s="44"/>
      <c r="D1109" s="47"/>
      <c r="E1109" s="47"/>
      <c r="F1109" s="39" t="str">
        <f t="shared" si="2"/>
        <v>PETUGAS.1108/SPK/SE/PPL/3172/2026</v>
      </c>
      <c r="G1109" s="45"/>
      <c r="H1109" s="39" t="str">
        <f>VLOOKUP(G1109,'MITRA (REFERENSI)'!$A:$Z,16,FALSE)</f>
        <v>#N/A</v>
      </c>
      <c r="I1109" s="39" t="str">
        <f>VLOOKUP(G1109,'MITRA (REFERENSI)'!$A:$Z,25,FALSE)</f>
        <v>#N/A</v>
      </c>
      <c r="J1109" s="38" t="str">
        <f>VLOOKUP(G1109,'MITRA (REFERENSI)'!$A:$Z,26,FALSE)</f>
        <v>#N/A</v>
      </c>
      <c r="K1109" s="38" t="str">
        <f>VLOOKUP(G1109,'MITRA (REFERENSI)'!$A:$Z,15,FALSE)</f>
        <v>#N/A</v>
      </c>
      <c r="L1109" s="38" t="str">
        <f>VLOOKUP(G1109,'MITRA (REFERENSI)'!$A:$Z,15,FALSE)</f>
        <v>#N/A</v>
      </c>
      <c r="M1109" s="38" t="str">
        <f>IF(B1109=1,'KELAS (REFERENSI)'!M1109,IF(B1109=2,'KELAS (REFERENSI)'!M1124,IF(B1109=3,'KELAS (REFERENSI)'!M1139,IF(B1109=4,'KELAS (REFERENSI)'!M1154,""))))</f>
        <v/>
      </c>
      <c r="N1109" s="38" t="str">
        <f>IF(B1109=1,'KELAS (REFERENSI)'!N1109,IF(B1109=2,'KELAS (REFERENSI)'!N1124,IF(B1109=3,'KELAS (REFERENSI)'!N1139,IF(B1109=4,'KELAS (REFERENSI)'!N1154,""))))</f>
        <v/>
      </c>
      <c r="O1109" s="38" t="str">
        <f>IF(B1109=1,'KELAS (REFERENSI)'!O1109,IF(B1109=2,'KELAS (REFERENSI)'!O1124,IF(B1109=3,'KELAS (REFERENSI)'!O1139,IF(B1109=4,'KELAS (REFERENSI)'!O1154,""))))</f>
        <v/>
      </c>
      <c r="P1109" s="38" t="str">
        <f>IF(B1109=1,'KELAS (REFERENSI)'!P1109,IF(B1109=2,'KELAS (REFERENSI)'!P1124,IF(B1109=3,'KELAS (REFERENSI)'!P1139,IF(B1109=4,'KELAS (REFERENSI)'!P1154,""))))</f>
        <v/>
      </c>
      <c r="Q1109" s="38" t="str">
        <f t="shared" si="4"/>
        <v>BPS Kota Jakarta Timur</v>
      </c>
      <c r="R1109" s="38" t="str">
        <f t="shared" si="56"/>
        <v/>
      </c>
      <c r="S1109" s="38" t="str">
        <f t="shared" ref="S1109:T1109" si="1117">S1108</f>
        <v>15 Juni sampai dengan 31 Agustus 2026</v>
      </c>
      <c r="T1109" s="38" t="str">
        <f t="shared" si="1117"/>
        <v>31 Agustus 2026</v>
      </c>
      <c r="U1109" s="46"/>
      <c r="V1109" s="46"/>
      <c r="W1109" s="42"/>
      <c r="X1109" s="42"/>
      <c r="Y1109" s="42"/>
      <c r="Z1109" s="42"/>
    </row>
    <row r="1110" ht="15.0" customHeight="1">
      <c r="A1110" s="36" t="s">
        <v>6172</v>
      </c>
      <c r="B1110" s="43"/>
      <c r="C1110" s="44"/>
      <c r="D1110" s="47"/>
      <c r="E1110" s="47"/>
      <c r="F1110" s="39" t="str">
        <f t="shared" si="2"/>
        <v>PETUGAS.1109/SPK/SE/PPL/3172/2026</v>
      </c>
      <c r="G1110" s="45"/>
      <c r="H1110" s="39" t="str">
        <f>VLOOKUP(G1110,'MITRA (REFERENSI)'!$A:$Z,16,FALSE)</f>
        <v>#N/A</v>
      </c>
      <c r="I1110" s="39" t="str">
        <f>VLOOKUP(G1110,'MITRA (REFERENSI)'!$A:$Z,25,FALSE)</f>
        <v>#N/A</v>
      </c>
      <c r="J1110" s="38" t="str">
        <f>VLOOKUP(G1110,'MITRA (REFERENSI)'!$A:$Z,26,FALSE)</f>
        <v>#N/A</v>
      </c>
      <c r="K1110" s="38" t="str">
        <f>VLOOKUP(G1110,'MITRA (REFERENSI)'!$A:$Z,15,FALSE)</f>
        <v>#N/A</v>
      </c>
      <c r="L1110" s="38" t="str">
        <f>VLOOKUP(G1110,'MITRA (REFERENSI)'!$A:$Z,15,FALSE)</f>
        <v>#N/A</v>
      </c>
      <c r="M1110" s="38" t="str">
        <f>IF(B1110=1,'KELAS (REFERENSI)'!M1110,IF(B1110=2,'KELAS (REFERENSI)'!M1125,IF(B1110=3,'KELAS (REFERENSI)'!M1140,IF(B1110=4,'KELAS (REFERENSI)'!M1155,""))))</f>
        <v/>
      </c>
      <c r="N1110" s="38" t="str">
        <f>IF(B1110=1,'KELAS (REFERENSI)'!N1110,IF(B1110=2,'KELAS (REFERENSI)'!N1125,IF(B1110=3,'KELAS (REFERENSI)'!N1140,IF(B1110=4,'KELAS (REFERENSI)'!N1155,""))))</f>
        <v/>
      </c>
      <c r="O1110" s="38" t="str">
        <f>IF(B1110=1,'KELAS (REFERENSI)'!O1110,IF(B1110=2,'KELAS (REFERENSI)'!O1125,IF(B1110=3,'KELAS (REFERENSI)'!O1140,IF(B1110=4,'KELAS (REFERENSI)'!O1155,""))))</f>
        <v/>
      </c>
      <c r="P1110" s="38" t="str">
        <f>IF(B1110=1,'KELAS (REFERENSI)'!P1110,IF(B1110=2,'KELAS (REFERENSI)'!P1125,IF(B1110=3,'KELAS (REFERENSI)'!P1140,IF(B1110=4,'KELAS (REFERENSI)'!P1155,""))))</f>
        <v/>
      </c>
      <c r="Q1110" s="38" t="str">
        <f t="shared" si="4"/>
        <v>BPS Kota Jakarta Timur</v>
      </c>
      <c r="R1110" s="38" t="str">
        <f t="shared" si="56"/>
        <v/>
      </c>
      <c r="S1110" s="38" t="str">
        <f t="shared" ref="S1110:T1110" si="1118">S1109</f>
        <v>15 Juni sampai dengan 31 Agustus 2026</v>
      </c>
      <c r="T1110" s="38" t="str">
        <f t="shared" si="1118"/>
        <v>31 Agustus 2026</v>
      </c>
      <c r="U1110" s="46"/>
      <c r="V1110" s="46"/>
      <c r="W1110" s="42"/>
      <c r="X1110" s="42"/>
      <c r="Y1110" s="42"/>
      <c r="Z1110" s="42"/>
    </row>
    <row r="1111" ht="15.0" customHeight="1">
      <c r="A1111" s="36" t="s">
        <v>6173</v>
      </c>
      <c r="B1111" s="43"/>
      <c r="C1111" s="44"/>
      <c r="D1111" s="47"/>
      <c r="E1111" s="47"/>
      <c r="F1111" s="39" t="str">
        <f t="shared" si="2"/>
        <v>PETUGAS.1110/SPK/SE/PPL/3172/2026</v>
      </c>
      <c r="G1111" s="45"/>
      <c r="H1111" s="39" t="str">
        <f>VLOOKUP(G1111,'MITRA (REFERENSI)'!$A:$Z,16,FALSE)</f>
        <v>#N/A</v>
      </c>
      <c r="I1111" s="39" t="str">
        <f>VLOOKUP(G1111,'MITRA (REFERENSI)'!$A:$Z,25,FALSE)</f>
        <v>#N/A</v>
      </c>
      <c r="J1111" s="38" t="str">
        <f>VLOOKUP(G1111,'MITRA (REFERENSI)'!$A:$Z,26,FALSE)</f>
        <v>#N/A</v>
      </c>
      <c r="K1111" s="38" t="str">
        <f>VLOOKUP(G1111,'MITRA (REFERENSI)'!$A:$Z,15,FALSE)</f>
        <v>#N/A</v>
      </c>
      <c r="L1111" s="38" t="str">
        <f>VLOOKUP(G1111,'MITRA (REFERENSI)'!$A:$Z,15,FALSE)</f>
        <v>#N/A</v>
      </c>
      <c r="M1111" s="38" t="str">
        <f>IF(B1111=1,'KELAS (REFERENSI)'!M1111,IF(B1111=2,'KELAS (REFERENSI)'!M1126,IF(B1111=3,'KELAS (REFERENSI)'!M1141,IF(B1111=4,'KELAS (REFERENSI)'!M1156,""))))</f>
        <v/>
      </c>
      <c r="N1111" s="38" t="str">
        <f>IF(B1111=1,'KELAS (REFERENSI)'!N1111,IF(B1111=2,'KELAS (REFERENSI)'!N1126,IF(B1111=3,'KELAS (REFERENSI)'!N1141,IF(B1111=4,'KELAS (REFERENSI)'!N1156,""))))</f>
        <v/>
      </c>
      <c r="O1111" s="38" t="str">
        <f>IF(B1111=1,'KELAS (REFERENSI)'!O1111,IF(B1111=2,'KELAS (REFERENSI)'!O1126,IF(B1111=3,'KELAS (REFERENSI)'!O1141,IF(B1111=4,'KELAS (REFERENSI)'!O1156,""))))</f>
        <v/>
      </c>
      <c r="P1111" s="38" t="str">
        <f>IF(B1111=1,'KELAS (REFERENSI)'!P1111,IF(B1111=2,'KELAS (REFERENSI)'!P1126,IF(B1111=3,'KELAS (REFERENSI)'!P1141,IF(B1111=4,'KELAS (REFERENSI)'!P1156,""))))</f>
        <v/>
      </c>
      <c r="Q1111" s="38" t="str">
        <f t="shared" si="4"/>
        <v>BPS Kota Jakarta Timur</v>
      </c>
      <c r="R1111" s="38" t="str">
        <f t="shared" si="56"/>
        <v/>
      </c>
      <c r="S1111" s="38" t="str">
        <f t="shared" ref="S1111:T1111" si="1119">S1110</f>
        <v>15 Juni sampai dengan 31 Agustus 2026</v>
      </c>
      <c r="T1111" s="38" t="str">
        <f t="shared" si="1119"/>
        <v>31 Agustus 2026</v>
      </c>
      <c r="U1111" s="46"/>
      <c r="V1111" s="46"/>
      <c r="W1111" s="42"/>
      <c r="X1111" s="42"/>
      <c r="Y1111" s="42"/>
      <c r="Z1111" s="42"/>
    </row>
    <row r="1112" ht="15.0" customHeight="1">
      <c r="A1112" s="36" t="s">
        <v>6174</v>
      </c>
      <c r="B1112" s="43"/>
      <c r="C1112" s="44"/>
      <c r="D1112" s="47"/>
      <c r="E1112" s="47"/>
      <c r="F1112" s="39" t="str">
        <f t="shared" si="2"/>
        <v>PETUGAS.1111/SPK/SE/PPL/3172/2026</v>
      </c>
      <c r="G1112" s="45"/>
      <c r="H1112" s="39" t="str">
        <f>VLOOKUP(G1112,'MITRA (REFERENSI)'!$A:$Z,16,FALSE)</f>
        <v>#N/A</v>
      </c>
      <c r="I1112" s="39" t="str">
        <f>VLOOKUP(G1112,'MITRA (REFERENSI)'!$A:$Z,25,FALSE)</f>
        <v>#N/A</v>
      </c>
      <c r="J1112" s="38" t="str">
        <f>VLOOKUP(G1112,'MITRA (REFERENSI)'!$A:$Z,26,FALSE)</f>
        <v>#N/A</v>
      </c>
      <c r="K1112" s="38" t="str">
        <f>VLOOKUP(G1112,'MITRA (REFERENSI)'!$A:$Z,15,FALSE)</f>
        <v>#N/A</v>
      </c>
      <c r="L1112" s="38" t="str">
        <f>VLOOKUP(G1112,'MITRA (REFERENSI)'!$A:$Z,15,FALSE)</f>
        <v>#N/A</v>
      </c>
      <c r="M1112" s="38" t="str">
        <f>IF(B1112=1,'KELAS (REFERENSI)'!M1112,IF(B1112=2,'KELAS (REFERENSI)'!M1127,IF(B1112=3,'KELAS (REFERENSI)'!M1142,IF(B1112=4,'KELAS (REFERENSI)'!M1157,""))))</f>
        <v/>
      </c>
      <c r="N1112" s="38" t="str">
        <f>IF(B1112=1,'KELAS (REFERENSI)'!N1112,IF(B1112=2,'KELAS (REFERENSI)'!N1127,IF(B1112=3,'KELAS (REFERENSI)'!N1142,IF(B1112=4,'KELAS (REFERENSI)'!N1157,""))))</f>
        <v/>
      </c>
      <c r="O1112" s="38" t="str">
        <f>IF(B1112=1,'KELAS (REFERENSI)'!O1112,IF(B1112=2,'KELAS (REFERENSI)'!O1127,IF(B1112=3,'KELAS (REFERENSI)'!O1142,IF(B1112=4,'KELAS (REFERENSI)'!O1157,""))))</f>
        <v/>
      </c>
      <c r="P1112" s="38" t="str">
        <f>IF(B1112=1,'KELAS (REFERENSI)'!P1112,IF(B1112=2,'KELAS (REFERENSI)'!P1127,IF(B1112=3,'KELAS (REFERENSI)'!P1142,IF(B1112=4,'KELAS (REFERENSI)'!P1157,""))))</f>
        <v/>
      </c>
      <c r="Q1112" s="38" t="str">
        <f t="shared" si="4"/>
        <v>BPS Kota Jakarta Timur</v>
      </c>
      <c r="R1112" s="38" t="str">
        <f t="shared" si="56"/>
        <v/>
      </c>
      <c r="S1112" s="38" t="str">
        <f t="shared" ref="S1112:T1112" si="1120">S1111</f>
        <v>15 Juni sampai dengan 31 Agustus 2026</v>
      </c>
      <c r="T1112" s="38" t="str">
        <f t="shared" si="1120"/>
        <v>31 Agustus 2026</v>
      </c>
      <c r="U1112" s="46"/>
      <c r="V1112" s="46"/>
      <c r="W1112" s="42"/>
      <c r="X1112" s="42"/>
      <c r="Y1112" s="42"/>
      <c r="Z1112" s="42"/>
    </row>
    <row r="1113" ht="15.0" customHeight="1">
      <c r="A1113" s="36" t="s">
        <v>6175</v>
      </c>
      <c r="B1113" s="43"/>
      <c r="C1113" s="44"/>
      <c r="D1113" s="47"/>
      <c r="E1113" s="47"/>
      <c r="F1113" s="39" t="str">
        <f t="shared" si="2"/>
        <v>PETUGAS.1112/SPK/SE/PPL/3172/2026</v>
      </c>
      <c r="G1113" s="45"/>
      <c r="H1113" s="39" t="str">
        <f>VLOOKUP(G1113,'MITRA (REFERENSI)'!$A:$Z,16,FALSE)</f>
        <v>#N/A</v>
      </c>
      <c r="I1113" s="39" t="str">
        <f>VLOOKUP(G1113,'MITRA (REFERENSI)'!$A:$Z,25,FALSE)</f>
        <v>#N/A</v>
      </c>
      <c r="J1113" s="38" t="str">
        <f>VLOOKUP(G1113,'MITRA (REFERENSI)'!$A:$Z,26,FALSE)</f>
        <v>#N/A</v>
      </c>
      <c r="K1113" s="38" t="str">
        <f>VLOOKUP(G1113,'MITRA (REFERENSI)'!$A:$Z,15,FALSE)</f>
        <v>#N/A</v>
      </c>
      <c r="L1113" s="38" t="str">
        <f>VLOOKUP(G1113,'MITRA (REFERENSI)'!$A:$Z,15,FALSE)</f>
        <v>#N/A</v>
      </c>
      <c r="M1113" s="38" t="str">
        <f>IF(B1113=1,'KELAS (REFERENSI)'!M1113,IF(B1113=2,'KELAS (REFERENSI)'!M1128,IF(B1113=3,'KELAS (REFERENSI)'!M1143,IF(B1113=4,'KELAS (REFERENSI)'!M1158,""))))</f>
        <v/>
      </c>
      <c r="N1113" s="38" t="str">
        <f>IF(B1113=1,'KELAS (REFERENSI)'!N1113,IF(B1113=2,'KELAS (REFERENSI)'!N1128,IF(B1113=3,'KELAS (REFERENSI)'!N1143,IF(B1113=4,'KELAS (REFERENSI)'!N1158,""))))</f>
        <v/>
      </c>
      <c r="O1113" s="38" t="str">
        <f>IF(B1113=1,'KELAS (REFERENSI)'!O1113,IF(B1113=2,'KELAS (REFERENSI)'!O1128,IF(B1113=3,'KELAS (REFERENSI)'!O1143,IF(B1113=4,'KELAS (REFERENSI)'!O1158,""))))</f>
        <v/>
      </c>
      <c r="P1113" s="38" t="str">
        <f>IF(B1113=1,'KELAS (REFERENSI)'!P1113,IF(B1113=2,'KELAS (REFERENSI)'!P1128,IF(B1113=3,'KELAS (REFERENSI)'!P1143,IF(B1113=4,'KELAS (REFERENSI)'!P1158,""))))</f>
        <v/>
      </c>
      <c r="Q1113" s="38" t="str">
        <f t="shared" si="4"/>
        <v>BPS Kota Jakarta Timur</v>
      </c>
      <c r="R1113" s="38" t="str">
        <f t="shared" si="56"/>
        <v/>
      </c>
      <c r="S1113" s="38" t="str">
        <f t="shared" ref="S1113:T1113" si="1121">S1112</f>
        <v>15 Juni sampai dengan 31 Agustus 2026</v>
      </c>
      <c r="T1113" s="38" t="str">
        <f t="shared" si="1121"/>
        <v>31 Agustus 2026</v>
      </c>
      <c r="U1113" s="46"/>
      <c r="V1113" s="46"/>
      <c r="W1113" s="42"/>
      <c r="X1113" s="42"/>
      <c r="Y1113" s="42"/>
      <c r="Z1113" s="42"/>
    </row>
    <row r="1114" ht="15.0" customHeight="1">
      <c r="A1114" s="36" t="s">
        <v>6176</v>
      </c>
      <c r="B1114" s="43"/>
      <c r="C1114" s="44"/>
      <c r="D1114" s="47"/>
      <c r="E1114" s="47"/>
      <c r="F1114" s="39" t="str">
        <f t="shared" si="2"/>
        <v>PETUGAS.1113/SPK/SE/PPL/3172/2026</v>
      </c>
      <c r="G1114" s="45"/>
      <c r="H1114" s="39" t="str">
        <f>VLOOKUP(G1114,'MITRA (REFERENSI)'!$A:$Z,16,FALSE)</f>
        <v>#N/A</v>
      </c>
      <c r="I1114" s="39" t="str">
        <f>VLOOKUP(G1114,'MITRA (REFERENSI)'!$A:$Z,25,FALSE)</f>
        <v>#N/A</v>
      </c>
      <c r="J1114" s="38" t="str">
        <f>VLOOKUP(G1114,'MITRA (REFERENSI)'!$A:$Z,26,FALSE)</f>
        <v>#N/A</v>
      </c>
      <c r="K1114" s="38" t="str">
        <f>VLOOKUP(G1114,'MITRA (REFERENSI)'!$A:$Z,15,FALSE)</f>
        <v>#N/A</v>
      </c>
      <c r="L1114" s="38" t="str">
        <f>VLOOKUP(G1114,'MITRA (REFERENSI)'!$A:$Z,15,FALSE)</f>
        <v>#N/A</v>
      </c>
      <c r="M1114" s="38" t="str">
        <f>IF(B1114=1,'KELAS (REFERENSI)'!M1114,IF(B1114=2,'KELAS (REFERENSI)'!M1129,IF(B1114=3,'KELAS (REFERENSI)'!M1144,IF(B1114=4,'KELAS (REFERENSI)'!M1159,""))))</f>
        <v/>
      </c>
      <c r="N1114" s="38" t="str">
        <f>IF(B1114=1,'KELAS (REFERENSI)'!N1114,IF(B1114=2,'KELAS (REFERENSI)'!N1129,IF(B1114=3,'KELAS (REFERENSI)'!N1144,IF(B1114=4,'KELAS (REFERENSI)'!N1159,""))))</f>
        <v/>
      </c>
      <c r="O1114" s="38" t="str">
        <f>IF(B1114=1,'KELAS (REFERENSI)'!O1114,IF(B1114=2,'KELAS (REFERENSI)'!O1129,IF(B1114=3,'KELAS (REFERENSI)'!O1144,IF(B1114=4,'KELAS (REFERENSI)'!O1159,""))))</f>
        <v/>
      </c>
      <c r="P1114" s="38" t="str">
        <f>IF(B1114=1,'KELAS (REFERENSI)'!P1114,IF(B1114=2,'KELAS (REFERENSI)'!P1129,IF(B1114=3,'KELAS (REFERENSI)'!P1144,IF(B1114=4,'KELAS (REFERENSI)'!P1159,""))))</f>
        <v/>
      </c>
      <c r="Q1114" s="38" t="str">
        <f t="shared" si="4"/>
        <v>BPS Kota Jakarta Timur</v>
      </c>
      <c r="R1114" s="38" t="str">
        <f t="shared" si="56"/>
        <v/>
      </c>
      <c r="S1114" s="38" t="str">
        <f t="shared" ref="S1114:T1114" si="1122">S1113</f>
        <v>15 Juni sampai dengan 31 Agustus 2026</v>
      </c>
      <c r="T1114" s="38" t="str">
        <f t="shared" si="1122"/>
        <v>31 Agustus 2026</v>
      </c>
      <c r="U1114" s="46"/>
      <c r="V1114" s="46"/>
      <c r="W1114" s="42"/>
      <c r="X1114" s="42"/>
      <c r="Y1114" s="42"/>
      <c r="Z1114" s="42"/>
    </row>
    <row r="1115" ht="15.0" customHeight="1">
      <c r="A1115" s="36" t="s">
        <v>6177</v>
      </c>
      <c r="B1115" s="43"/>
      <c r="C1115" s="44"/>
      <c r="D1115" s="47"/>
      <c r="E1115" s="47"/>
      <c r="F1115" s="39" t="str">
        <f t="shared" si="2"/>
        <v>PETUGAS.1114/SPK/SE/PPL/3172/2026</v>
      </c>
      <c r="G1115" s="45"/>
      <c r="H1115" s="39" t="str">
        <f>VLOOKUP(G1115,'MITRA (REFERENSI)'!$A:$Z,16,FALSE)</f>
        <v>#N/A</v>
      </c>
      <c r="I1115" s="39" t="str">
        <f>VLOOKUP(G1115,'MITRA (REFERENSI)'!$A:$Z,25,FALSE)</f>
        <v>#N/A</v>
      </c>
      <c r="J1115" s="38" t="str">
        <f>VLOOKUP(G1115,'MITRA (REFERENSI)'!$A:$Z,26,FALSE)</f>
        <v>#N/A</v>
      </c>
      <c r="K1115" s="38" t="str">
        <f>VLOOKUP(G1115,'MITRA (REFERENSI)'!$A:$Z,15,FALSE)</f>
        <v>#N/A</v>
      </c>
      <c r="L1115" s="38" t="str">
        <f>VLOOKUP(G1115,'MITRA (REFERENSI)'!$A:$Z,15,FALSE)</f>
        <v>#N/A</v>
      </c>
      <c r="M1115" s="38" t="str">
        <f>IF(B1115=1,'KELAS (REFERENSI)'!M1115,IF(B1115=2,'KELAS (REFERENSI)'!M1130,IF(B1115=3,'KELAS (REFERENSI)'!M1145,IF(B1115=4,'KELAS (REFERENSI)'!M1160,""))))</f>
        <v/>
      </c>
      <c r="N1115" s="38" t="str">
        <f>IF(B1115=1,'KELAS (REFERENSI)'!N1115,IF(B1115=2,'KELAS (REFERENSI)'!N1130,IF(B1115=3,'KELAS (REFERENSI)'!N1145,IF(B1115=4,'KELAS (REFERENSI)'!N1160,""))))</f>
        <v/>
      </c>
      <c r="O1115" s="38" t="str">
        <f>IF(B1115=1,'KELAS (REFERENSI)'!O1115,IF(B1115=2,'KELAS (REFERENSI)'!O1130,IF(B1115=3,'KELAS (REFERENSI)'!O1145,IF(B1115=4,'KELAS (REFERENSI)'!O1160,""))))</f>
        <v/>
      </c>
      <c r="P1115" s="38" t="str">
        <f>IF(B1115=1,'KELAS (REFERENSI)'!P1115,IF(B1115=2,'KELAS (REFERENSI)'!P1130,IF(B1115=3,'KELAS (REFERENSI)'!P1145,IF(B1115=4,'KELAS (REFERENSI)'!P1160,""))))</f>
        <v/>
      </c>
      <c r="Q1115" s="38" t="str">
        <f t="shared" si="4"/>
        <v>BPS Kota Jakarta Timur</v>
      </c>
      <c r="R1115" s="38" t="str">
        <f t="shared" si="56"/>
        <v/>
      </c>
      <c r="S1115" s="38" t="str">
        <f t="shared" ref="S1115:T1115" si="1123">S1114</f>
        <v>15 Juni sampai dengan 31 Agustus 2026</v>
      </c>
      <c r="T1115" s="38" t="str">
        <f t="shared" si="1123"/>
        <v>31 Agustus 2026</v>
      </c>
      <c r="U1115" s="46"/>
      <c r="V1115" s="46"/>
      <c r="W1115" s="42"/>
      <c r="X1115" s="42"/>
      <c r="Y1115" s="42"/>
      <c r="Z1115" s="42"/>
    </row>
    <row r="1116" ht="15.0" customHeight="1">
      <c r="A1116" s="36" t="s">
        <v>6178</v>
      </c>
      <c r="B1116" s="43"/>
      <c r="C1116" s="44"/>
      <c r="D1116" s="47"/>
      <c r="E1116" s="47"/>
      <c r="F1116" s="39" t="str">
        <f t="shared" si="2"/>
        <v>PETUGAS.1115/SPK/SE/PPL/3172/2026</v>
      </c>
      <c r="G1116" s="45"/>
      <c r="H1116" s="39" t="str">
        <f>VLOOKUP(G1116,'MITRA (REFERENSI)'!$A:$Z,16,FALSE)</f>
        <v>#N/A</v>
      </c>
      <c r="I1116" s="39" t="str">
        <f>VLOOKUP(G1116,'MITRA (REFERENSI)'!$A:$Z,25,FALSE)</f>
        <v>#N/A</v>
      </c>
      <c r="J1116" s="38" t="str">
        <f>VLOOKUP(G1116,'MITRA (REFERENSI)'!$A:$Z,26,FALSE)</f>
        <v>#N/A</v>
      </c>
      <c r="K1116" s="38" t="str">
        <f>VLOOKUP(G1116,'MITRA (REFERENSI)'!$A:$Z,15,FALSE)</f>
        <v>#N/A</v>
      </c>
      <c r="L1116" s="38" t="str">
        <f>VLOOKUP(G1116,'MITRA (REFERENSI)'!$A:$Z,15,FALSE)</f>
        <v>#N/A</v>
      </c>
      <c r="M1116" s="38" t="str">
        <f>IF(B1116=1,'KELAS (REFERENSI)'!M1116,IF(B1116=2,'KELAS (REFERENSI)'!M1131,IF(B1116=3,'KELAS (REFERENSI)'!M1146,IF(B1116=4,'KELAS (REFERENSI)'!M1161,""))))</f>
        <v/>
      </c>
      <c r="N1116" s="38" t="str">
        <f>IF(B1116=1,'KELAS (REFERENSI)'!N1116,IF(B1116=2,'KELAS (REFERENSI)'!N1131,IF(B1116=3,'KELAS (REFERENSI)'!N1146,IF(B1116=4,'KELAS (REFERENSI)'!N1161,""))))</f>
        <v/>
      </c>
      <c r="O1116" s="38" t="str">
        <f>IF(B1116=1,'KELAS (REFERENSI)'!O1116,IF(B1116=2,'KELAS (REFERENSI)'!O1131,IF(B1116=3,'KELAS (REFERENSI)'!O1146,IF(B1116=4,'KELAS (REFERENSI)'!O1161,""))))</f>
        <v/>
      </c>
      <c r="P1116" s="38" t="str">
        <f>IF(B1116=1,'KELAS (REFERENSI)'!P1116,IF(B1116=2,'KELAS (REFERENSI)'!P1131,IF(B1116=3,'KELAS (REFERENSI)'!P1146,IF(B1116=4,'KELAS (REFERENSI)'!P1161,""))))</f>
        <v/>
      </c>
      <c r="Q1116" s="38" t="str">
        <f t="shared" si="4"/>
        <v>BPS Kota Jakarta Timur</v>
      </c>
      <c r="R1116" s="38" t="str">
        <f t="shared" si="56"/>
        <v/>
      </c>
      <c r="S1116" s="38" t="str">
        <f t="shared" ref="S1116:T1116" si="1124">S1115</f>
        <v>15 Juni sampai dengan 31 Agustus 2026</v>
      </c>
      <c r="T1116" s="38" t="str">
        <f t="shared" si="1124"/>
        <v>31 Agustus 2026</v>
      </c>
      <c r="U1116" s="46"/>
      <c r="V1116" s="46"/>
      <c r="W1116" s="42"/>
      <c r="X1116" s="42"/>
      <c r="Y1116" s="42"/>
      <c r="Z1116" s="42"/>
    </row>
    <row r="1117" ht="15.0" customHeight="1">
      <c r="A1117" s="36" t="s">
        <v>6179</v>
      </c>
      <c r="B1117" s="43"/>
      <c r="C1117" s="44"/>
      <c r="D1117" s="47"/>
      <c r="E1117" s="47"/>
      <c r="F1117" s="39" t="str">
        <f t="shared" si="2"/>
        <v>PETUGAS.1116/SPK/SE/PPL/3172/2026</v>
      </c>
      <c r="G1117" s="45"/>
      <c r="H1117" s="39" t="str">
        <f>VLOOKUP(G1117,'MITRA (REFERENSI)'!$A:$Z,16,FALSE)</f>
        <v>#N/A</v>
      </c>
      <c r="I1117" s="39" t="str">
        <f>VLOOKUP(G1117,'MITRA (REFERENSI)'!$A:$Z,25,FALSE)</f>
        <v>#N/A</v>
      </c>
      <c r="J1117" s="38" t="str">
        <f>VLOOKUP(G1117,'MITRA (REFERENSI)'!$A:$Z,26,FALSE)</f>
        <v>#N/A</v>
      </c>
      <c r="K1117" s="38" t="str">
        <f>VLOOKUP(G1117,'MITRA (REFERENSI)'!$A:$Z,15,FALSE)</f>
        <v>#N/A</v>
      </c>
      <c r="L1117" s="38" t="str">
        <f>VLOOKUP(G1117,'MITRA (REFERENSI)'!$A:$Z,15,FALSE)</f>
        <v>#N/A</v>
      </c>
      <c r="M1117" s="38" t="str">
        <f>IF(B1117=1,'KELAS (REFERENSI)'!M1117,IF(B1117=2,'KELAS (REFERENSI)'!M1132,IF(B1117=3,'KELAS (REFERENSI)'!M1147,IF(B1117=4,'KELAS (REFERENSI)'!M1162,""))))</f>
        <v/>
      </c>
      <c r="N1117" s="38" t="str">
        <f>IF(B1117=1,'KELAS (REFERENSI)'!N1117,IF(B1117=2,'KELAS (REFERENSI)'!N1132,IF(B1117=3,'KELAS (REFERENSI)'!N1147,IF(B1117=4,'KELAS (REFERENSI)'!N1162,""))))</f>
        <v/>
      </c>
      <c r="O1117" s="38" t="str">
        <f>IF(B1117=1,'KELAS (REFERENSI)'!O1117,IF(B1117=2,'KELAS (REFERENSI)'!O1132,IF(B1117=3,'KELAS (REFERENSI)'!O1147,IF(B1117=4,'KELAS (REFERENSI)'!O1162,""))))</f>
        <v/>
      </c>
      <c r="P1117" s="38" t="str">
        <f>IF(B1117=1,'KELAS (REFERENSI)'!P1117,IF(B1117=2,'KELAS (REFERENSI)'!P1132,IF(B1117=3,'KELAS (REFERENSI)'!P1147,IF(B1117=4,'KELAS (REFERENSI)'!P1162,""))))</f>
        <v/>
      </c>
      <c r="Q1117" s="38" t="str">
        <f t="shared" si="4"/>
        <v>BPS Kota Jakarta Timur</v>
      </c>
      <c r="R1117" s="38" t="str">
        <f t="shared" si="56"/>
        <v/>
      </c>
      <c r="S1117" s="38" t="str">
        <f t="shared" ref="S1117:T1117" si="1125">S1116</f>
        <v>15 Juni sampai dengan 31 Agustus 2026</v>
      </c>
      <c r="T1117" s="38" t="str">
        <f t="shared" si="1125"/>
        <v>31 Agustus 2026</v>
      </c>
      <c r="U1117" s="46"/>
      <c r="V1117" s="46"/>
      <c r="W1117" s="42"/>
      <c r="X1117" s="42"/>
      <c r="Y1117" s="42"/>
      <c r="Z1117" s="42"/>
    </row>
    <row r="1118" ht="15.0" customHeight="1">
      <c r="A1118" s="36" t="s">
        <v>6180</v>
      </c>
      <c r="B1118" s="43"/>
      <c r="C1118" s="44"/>
      <c r="D1118" s="47"/>
      <c r="E1118" s="47"/>
      <c r="F1118" s="39" t="str">
        <f t="shared" si="2"/>
        <v>PETUGAS.1117/SPK/SE/PPL/3172/2026</v>
      </c>
      <c r="G1118" s="45"/>
      <c r="H1118" s="39" t="str">
        <f>VLOOKUP(G1118,'MITRA (REFERENSI)'!$A:$Z,16,FALSE)</f>
        <v>#N/A</v>
      </c>
      <c r="I1118" s="39" t="str">
        <f>VLOOKUP(G1118,'MITRA (REFERENSI)'!$A:$Z,25,FALSE)</f>
        <v>#N/A</v>
      </c>
      <c r="J1118" s="38" t="str">
        <f>VLOOKUP(G1118,'MITRA (REFERENSI)'!$A:$Z,26,FALSE)</f>
        <v>#N/A</v>
      </c>
      <c r="K1118" s="38" t="str">
        <f>VLOOKUP(G1118,'MITRA (REFERENSI)'!$A:$Z,15,FALSE)</f>
        <v>#N/A</v>
      </c>
      <c r="L1118" s="38" t="str">
        <f>VLOOKUP(G1118,'MITRA (REFERENSI)'!$A:$Z,15,FALSE)</f>
        <v>#N/A</v>
      </c>
      <c r="M1118" s="38" t="str">
        <f>IF(B1118=1,'KELAS (REFERENSI)'!M1118,IF(B1118=2,'KELAS (REFERENSI)'!M1133,IF(B1118=3,'KELAS (REFERENSI)'!M1148,IF(B1118=4,'KELAS (REFERENSI)'!M1163,""))))</f>
        <v/>
      </c>
      <c r="N1118" s="38" t="str">
        <f>IF(B1118=1,'KELAS (REFERENSI)'!N1118,IF(B1118=2,'KELAS (REFERENSI)'!N1133,IF(B1118=3,'KELAS (REFERENSI)'!N1148,IF(B1118=4,'KELAS (REFERENSI)'!N1163,""))))</f>
        <v/>
      </c>
      <c r="O1118" s="38" t="str">
        <f>IF(B1118=1,'KELAS (REFERENSI)'!O1118,IF(B1118=2,'KELAS (REFERENSI)'!O1133,IF(B1118=3,'KELAS (REFERENSI)'!O1148,IF(B1118=4,'KELAS (REFERENSI)'!O1163,""))))</f>
        <v/>
      </c>
      <c r="P1118" s="38" t="str">
        <f>IF(B1118=1,'KELAS (REFERENSI)'!P1118,IF(B1118=2,'KELAS (REFERENSI)'!P1133,IF(B1118=3,'KELAS (REFERENSI)'!P1148,IF(B1118=4,'KELAS (REFERENSI)'!P1163,""))))</f>
        <v/>
      </c>
      <c r="Q1118" s="38" t="str">
        <f t="shared" si="4"/>
        <v>BPS Kota Jakarta Timur</v>
      </c>
      <c r="R1118" s="38" t="str">
        <f t="shared" si="56"/>
        <v/>
      </c>
      <c r="S1118" s="38" t="str">
        <f t="shared" ref="S1118:T1118" si="1126">S1117</f>
        <v>15 Juni sampai dengan 31 Agustus 2026</v>
      </c>
      <c r="T1118" s="38" t="str">
        <f t="shared" si="1126"/>
        <v>31 Agustus 2026</v>
      </c>
      <c r="U1118" s="46"/>
      <c r="V1118" s="46"/>
      <c r="W1118" s="42"/>
      <c r="X1118" s="42"/>
      <c r="Y1118" s="42"/>
      <c r="Z1118" s="42"/>
    </row>
    <row r="1119" ht="15.0" customHeight="1">
      <c r="A1119" s="36" t="s">
        <v>6181</v>
      </c>
      <c r="B1119" s="43"/>
      <c r="C1119" s="44"/>
      <c r="D1119" s="47"/>
      <c r="E1119" s="47"/>
      <c r="F1119" s="39" t="str">
        <f t="shared" si="2"/>
        <v>PETUGAS.1118/SPK/SE/PPL/3172/2026</v>
      </c>
      <c r="G1119" s="45"/>
      <c r="H1119" s="39" t="str">
        <f>VLOOKUP(G1119,'MITRA (REFERENSI)'!$A:$Z,16,FALSE)</f>
        <v>#N/A</v>
      </c>
      <c r="I1119" s="39" t="str">
        <f>VLOOKUP(G1119,'MITRA (REFERENSI)'!$A:$Z,25,FALSE)</f>
        <v>#N/A</v>
      </c>
      <c r="J1119" s="38" t="str">
        <f>VLOOKUP(G1119,'MITRA (REFERENSI)'!$A:$Z,26,FALSE)</f>
        <v>#N/A</v>
      </c>
      <c r="K1119" s="38" t="str">
        <f>VLOOKUP(G1119,'MITRA (REFERENSI)'!$A:$Z,15,FALSE)</f>
        <v>#N/A</v>
      </c>
      <c r="L1119" s="38" t="str">
        <f>VLOOKUP(G1119,'MITRA (REFERENSI)'!$A:$Z,15,FALSE)</f>
        <v>#N/A</v>
      </c>
      <c r="M1119" s="38" t="str">
        <f>IF(B1119=1,'KELAS (REFERENSI)'!M1119,IF(B1119=2,'KELAS (REFERENSI)'!M1134,IF(B1119=3,'KELAS (REFERENSI)'!M1149,IF(B1119=4,'KELAS (REFERENSI)'!M1164,""))))</f>
        <v/>
      </c>
      <c r="N1119" s="38" t="str">
        <f>IF(B1119=1,'KELAS (REFERENSI)'!N1119,IF(B1119=2,'KELAS (REFERENSI)'!N1134,IF(B1119=3,'KELAS (REFERENSI)'!N1149,IF(B1119=4,'KELAS (REFERENSI)'!N1164,""))))</f>
        <v/>
      </c>
      <c r="O1119" s="38" t="str">
        <f>IF(B1119=1,'KELAS (REFERENSI)'!O1119,IF(B1119=2,'KELAS (REFERENSI)'!O1134,IF(B1119=3,'KELAS (REFERENSI)'!O1149,IF(B1119=4,'KELAS (REFERENSI)'!O1164,""))))</f>
        <v/>
      </c>
      <c r="P1119" s="38" t="str">
        <f>IF(B1119=1,'KELAS (REFERENSI)'!P1119,IF(B1119=2,'KELAS (REFERENSI)'!P1134,IF(B1119=3,'KELAS (REFERENSI)'!P1149,IF(B1119=4,'KELAS (REFERENSI)'!P1164,""))))</f>
        <v/>
      </c>
      <c r="Q1119" s="38" t="str">
        <f t="shared" si="4"/>
        <v>BPS Kota Jakarta Timur</v>
      </c>
      <c r="R1119" s="38" t="str">
        <f t="shared" si="56"/>
        <v/>
      </c>
      <c r="S1119" s="38" t="str">
        <f t="shared" ref="S1119:T1119" si="1127">S1118</f>
        <v>15 Juni sampai dengan 31 Agustus 2026</v>
      </c>
      <c r="T1119" s="38" t="str">
        <f t="shared" si="1127"/>
        <v>31 Agustus 2026</v>
      </c>
      <c r="U1119" s="46"/>
      <c r="V1119" s="46"/>
      <c r="W1119" s="42"/>
      <c r="X1119" s="42"/>
      <c r="Y1119" s="42"/>
      <c r="Z1119" s="42"/>
    </row>
    <row r="1120" ht="15.0" customHeight="1">
      <c r="A1120" s="36" t="s">
        <v>6182</v>
      </c>
      <c r="B1120" s="43"/>
      <c r="C1120" s="44"/>
      <c r="D1120" s="47"/>
      <c r="E1120" s="47"/>
      <c r="F1120" s="39" t="str">
        <f t="shared" si="2"/>
        <v>PETUGAS.1119/SPK/SE/PPL/3172/2026</v>
      </c>
      <c r="G1120" s="45"/>
      <c r="H1120" s="39" t="str">
        <f>VLOOKUP(G1120,'MITRA (REFERENSI)'!$A:$Z,16,FALSE)</f>
        <v>#N/A</v>
      </c>
      <c r="I1120" s="39" t="str">
        <f>VLOOKUP(G1120,'MITRA (REFERENSI)'!$A:$Z,25,FALSE)</f>
        <v>#N/A</v>
      </c>
      <c r="J1120" s="38" t="str">
        <f>VLOOKUP(G1120,'MITRA (REFERENSI)'!$A:$Z,26,FALSE)</f>
        <v>#N/A</v>
      </c>
      <c r="K1120" s="38" t="str">
        <f>VLOOKUP(G1120,'MITRA (REFERENSI)'!$A:$Z,15,FALSE)</f>
        <v>#N/A</v>
      </c>
      <c r="L1120" s="38" t="str">
        <f>VLOOKUP(G1120,'MITRA (REFERENSI)'!$A:$Z,15,FALSE)</f>
        <v>#N/A</v>
      </c>
      <c r="M1120" s="38" t="str">
        <f>IF(B1120=1,'KELAS (REFERENSI)'!M1120,IF(B1120=2,'KELAS (REFERENSI)'!M1135,IF(B1120=3,'KELAS (REFERENSI)'!M1150,IF(B1120=4,'KELAS (REFERENSI)'!M1165,""))))</f>
        <v/>
      </c>
      <c r="N1120" s="38" t="str">
        <f>IF(B1120=1,'KELAS (REFERENSI)'!N1120,IF(B1120=2,'KELAS (REFERENSI)'!N1135,IF(B1120=3,'KELAS (REFERENSI)'!N1150,IF(B1120=4,'KELAS (REFERENSI)'!N1165,""))))</f>
        <v/>
      </c>
      <c r="O1120" s="38" t="str">
        <f>IF(B1120=1,'KELAS (REFERENSI)'!O1120,IF(B1120=2,'KELAS (REFERENSI)'!O1135,IF(B1120=3,'KELAS (REFERENSI)'!O1150,IF(B1120=4,'KELAS (REFERENSI)'!O1165,""))))</f>
        <v/>
      </c>
      <c r="P1120" s="38" t="str">
        <f>IF(B1120=1,'KELAS (REFERENSI)'!P1120,IF(B1120=2,'KELAS (REFERENSI)'!P1135,IF(B1120=3,'KELAS (REFERENSI)'!P1150,IF(B1120=4,'KELAS (REFERENSI)'!P1165,""))))</f>
        <v/>
      </c>
      <c r="Q1120" s="38" t="str">
        <f t="shared" si="4"/>
        <v>BPS Kota Jakarta Timur</v>
      </c>
      <c r="R1120" s="38" t="str">
        <f t="shared" si="56"/>
        <v/>
      </c>
      <c r="S1120" s="38" t="str">
        <f t="shared" ref="S1120:T1120" si="1128">S1119</f>
        <v>15 Juni sampai dengan 31 Agustus 2026</v>
      </c>
      <c r="T1120" s="38" t="str">
        <f t="shared" si="1128"/>
        <v>31 Agustus 2026</v>
      </c>
      <c r="U1120" s="46"/>
      <c r="V1120" s="46"/>
      <c r="W1120" s="42"/>
      <c r="X1120" s="42"/>
      <c r="Y1120" s="42"/>
      <c r="Z1120" s="42"/>
    </row>
    <row r="1121" ht="15.0" customHeight="1">
      <c r="A1121" s="36" t="s">
        <v>6183</v>
      </c>
      <c r="B1121" s="43"/>
      <c r="C1121" s="44"/>
      <c r="D1121" s="47"/>
      <c r="E1121" s="47"/>
      <c r="F1121" s="39" t="str">
        <f t="shared" si="2"/>
        <v>PETUGAS.1120/SPK/SE/PPL/3172/2026</v>
      </c>
      <c r="G1121" s="45"/>
      <c r="H1121" s="39" t="str">
        <f>VLOOKUP(G1121,'MITRA (REFERENSI)'!$A:$Z,16,FALSE)</f>
        <v>#N/A</v>
      </c>
      <c r="I1121" s="39" t="str">
        <f>VLOOKUP(G1121,'MITRA (REFERENSI)'!$A:$Z,25,FALSE)</f>
        <v>#N/A</v>
      </c>
      <c r="J1121" s="38" t="str">
        <f>VLOOKUP(G1121,'MITRA (REFERENSI)'!$A:$Z,26,FALSE)</f>
        <v>#N/A</v>
      </c>
      <c r="K1121" s="38" t="str">
        <f>VLOOKUP(G1121,'MITRA (REFERENSI)'!$A:$Z,15,FALSE)</f>
        <v>#N/A</v>
      </c>
      <c r="L1121" s="38" t="str">
        <f>VLOOKUP(G1121,'MITRA (REFERENSI)'!$A:$Z,15,FALSE)</f>
        <v>#N/A</v>
      </c>
      <c r="M1121" s="38" t="str">
        <f>IF(B1121=1,'KELAS (REFERENSI)'!M1121,IF(B1121=2,'KELAS (REFERENSI)'!M1136,IF(B1121=3,'KELAS (REFERENSI)'!M1151,IF(B1121=4,'KELAS (REFERENSI)'!M1166,""))))</f>
        <v/>
      </c>
      <c r="N1121" s="38" t="str">
        <f>IF(B1121=1,'KELAS (REFERENSI)'!N1121,IF(B1121=2,'KELAS (REFERENSI)'!N1136,IF(B1121=3,'KELAS (REFERENSI)'!N1151,IF(B1121=4,'KELAS (REFERENSI)'!N1166,""))))</f>
        <v/>
      </c>
      <c r="O1121" s="38" t="str">
        <f>IF(B1121=1,'KELAS (REFERENSI)'!O1121,IF(B1121=2,'KELAS (REFERENSI)'!O1136,IF(B1121=3,'KELAS (REFERENSI)'!O1151,IF(B1121=4,'KELAS (REFERENSI)'!O1166,""))))</f>
        <v/>
      </c>
      <c r="P1121" s="38" t="str">
        <f>IF(B1121=1,'KELAS (REFERENSI)'!P1121,IF(B1121=2,'KELAS (REFERENSI)'!P1136,IF(B1121=3,'KELAS (REFERENSI)'!P1151,IF(B1121=4,'KELAS (REFERENSI)'!P1166,""))))</f>
        <v/>
      </c>
      <c r="Q1121" s="38" t="str">
        <f t="shared" si="4"/>
        <v>BPS Kota Jakarta Timur</v>
      </c>
      <c r="R1121" s="38" t="str">
        <f t="shared" si="56"/>
        <v/>
      </c>
      <c r="S1121" s="38" t="str">
        <f t="shared" ref="S1121:T1121" si="1129">S1120</f>
        <v>15 Juni sampai dengan 31 Agustus 2026</v>
      </c>
      <c r="T1121" s="38" t="str">
        <f t="shared" si="1129"/>
        <v>31 Agustus 2026</v>
      </c>
      <c r="U1121" s="46"/>
      <c r="V1121" s="46"/>
      <c r="W1121" s="42"/>
      <c r="X1121" s="42"/>
      <c r="Y1121" s="42"/>
      <c r="Z1121" s="42"/>
    </row>
    <row r="1122" ht="15.0" customHeight="1">
      <c r="A1122" s="36" t="s">
        <v>6184</v>
      </c>
      <c r="B1122" s="43"/>
      <c r="C1122" s="44"/>
      <c r="D1122" s="47"/>
      <c r="E1122" s="47"/>
      <c r="F1122" s="39" t="str">
        <f t="shared" si="2"/>
        <v>PETUGAS.1121/SPK/SE/PPL/3172/2026</v>
      </c>
      <c r="G1122" s="45"/>
      <c r="H1122" s="39" t="str">
        <f>VLOOKUP(G1122,'MITRA (REFERENSI)'!$A:$Z,16,FALSE)</f>
        <v>#N/A</v>
      </c>
      <c r="I1122" s="39" t="str">
        <f>VLOOKUP(G1122,'MITRA (REFERENSI)'!$A:$Z,25,FALSE)</f>
        <v>#N/A</v>
      </c>
      <c r="J1122" s="38" t="str">
        <f>VLOOKUP(G1122,'MITRA (REFERENSI)'!$A:$Z,26,FALSE)</f>
        <v>#N/A</v>
      </c>
      <c r="K1122" s="38" t="str">
        <f>VLOOKUP(G1122,'MITRA (REFERENSI)'!$A:$Z,15,FALSE)</f>
        <v>#N/A</v>
      </c>
      <c r="L1122" s="38" t="str">
        <f>VLOOKUP(G1122,'MITRA (REFERENSI)'!$A:$Z,15,FALSE)</f>
        <v>#N/A</v>
      </c>
      <c r="M1122" s="38" t="str">
        <f>IF(B1122=1,'KELAS (REFERENSI)'!M1122,IF(B1122=2,'KELAS (REFERENSI)'!M1137,IF(B1122=3,'KELAS (REFERENSI)'!M1152,IF(B1122=4,'KELAS (REFERENSI)'!M1167,""))))</f>
        <v/>
      </c>
      <c r="N1122" s="38" t="str">
        <f>IF(B1122=1,'KELAS (REFERENSI)'!N1122,IF(B1122=2,'KELAS (REFERENSI)'!N1137,IF(B1122=3,'KELAS (REFERENSI)'!N1152,IF(B1122=4,'KELAS (REFERENSI)'!N1167,""))))</f>
        <v/>
      </c>
      <c r="O1122" s="38" t="str">
        <f>IF(B1122=1,'KELAS (REFERENSI)'!O1122,IF(B1122=2,'KELAS (REFERENSI)'!O1137,IF(B1122=3,'KELAS (REFERENSI)'!O1152,IF(B1122=4,'KELAS (REFERENSI)'!O1167,""))))</f>
        <v/>
      </c>
      <c r="P1122" s="38" t="str">
        <f>IF(B1122=1,'KELAS (REFERENSI)'!P1122,IF(B1122=2,'KELAS (REFERENSI)'!P1137,IF(B1122=3,'KELAS (REFERENSI)'!P1152,IF(B1122=4,'KELAS (REFERENSI)'!P1167,""))))</f>
        <v/>
      </c>
      <c r="Q1122" s="38" t="str">
        <f t="shared" si="4"/>
        <v>BPS Kota Jakarta Timur</v>
      </c>
      <c r="R1122" s="38" t="str">
        <f t="shared" si="56"/>
        <v/>
      </c>
      <c r="S1122" s="38" t="str">
        <f t="shared" ref="S1122:T1122" si="1130">S1121</f>
        <v>15 Juni sampai dengan 31 Agustus 2026</v>
      </c>
      <c r="T1122" s="38" t="str">
        <f t="shared" si="1130"/>
        <v>31 Agustus 2026</v>
      </c>
      <c r="U1122" s="46"/>
      <c r="V1122" s="46"/>
      <c r="W1122" s="42"/>
      <c r="X1122" s="42"/>
      <c r="Y1122" s="42"/>
      <c r="Z1122" s="42"/>
    </row>
    <row r="1123" ht="15.0" customHeight="1">
      <c r="A1123" s="36" t="s">
        <v>6185</v>
      </c>
      <c r="B1123" s="43"/>
      <c r="C1123" s="44"/>
      <c r="D1123" s="47"/>
      <c r="E1123" s="47"/>
      <c r="F1123" s="39" t="str">
        <f t="shared" si="2"/>
        <v>PETUGAS.1122/SPK/SE/PPL/3172/2026</v>
      </c>
      <c r="G1123" s="45"/>
      <c r="H1123" s="39" t="str">
        <f>VLOOKUP(G1123,'MITRA (REFERENSI)'!$A:$Z,16,FALSE)</f>
        <v>#N/A</v>
      </c>
      <c r="I1123" s="39" t="str">
        <f>VLOOKUP(G1123,'MITRA (REFERENSI)'!$A:$Z,25,FALSE)</f>
        <v>#N/A</v>
      </c>
      <c r="J1123" s="38" t="str">
        <f>VLOOKUP(G1123,'MITRA (REFERENSI)'!$A:$Z,26,FALSE)</f>
        <v>#N/A</v>
      </c>
      <c r="K1123" s="38" t="str">
        <f>VLOOKUP(G1123,'MITRA (REFERENSI)'!$A:$Z,15,FALSE)</f>
        <v>#N/A</v>
      </c>
      <c r="L1123" s="38" t="str">
        <f>VLOOKUP(G1123,'MITRA (REFERENSI)'!$A:$Z,15,FALSE)</f>
        <v>#N/A</v>
      </c>
      <c r="M1123" s="38" t="str">
        <f>IF(B1123=1,'KELAS (REFERENSI)'!M1123,IF(B1123=2,'KELAS (REFERENSI)'!M1138,IF(B1123=3,'KELAS (REFERENSI)'!M1153,IF(B1123=4,'KELAS (REFERENSI)'!M1168,""))))</f>
        <v/>
      </c>
      <c r="N1123" s="38" t="str">
        <f>IF(B1123=1,'KELAS (REFERENSI)'!N1123,IF(B1123=2,'KELAS (REFERENSI)'!N1138,IF(B1123=3,'KELAS (REFERENSI)'!N1153,IF(B1123=4,'KELAS (REFERENSI)'!N1168,""))))</f>
        <v/>
      </c>
      <c r="O1123" s="38" t="str">
        <f>IF(B1123=1,'KELAS (REFERENSI)'!O1123,IF(B1123=2,'KELAS (REFERENSI)'!O1138,IF(B1123=3,'KELAS (REFERENSI)'!O1153,IF(B1123=4,'KELAS (REFERENSI)'!O1168,""))))</f>
        <v/>
      </c>
      <c r="P1123" s="38" t="str">
        <f>IF(B1123=1,'KELAS (REFERENSI)'!P1123,IF(B1123=2,'KELAS (REFERENSI)'!P1138,IF(B1123=3,'KELAS (REFERENSI)'!P1153,IF(B1123=4,'KELAS (REFERENSI)'!P1168,""))))</f>
        <v/>
      </c>
      <c r="Q1123" s="38" t="str">
        <f t="shared" si="4"/>
        <v>BPS Kota Jakarta Timur</v>
      </c>
      <c r="R1123" s="38" t="str">
        <f t="shared" si="56"/>
        <v/>
      </c>
      <c r="S1123" s="38" t="str">
        <f t="shared" ref="S1123:T1123" si="1131">S1122</f>
        <v>15 Juni sampai dengan 31 Agustus 2026</v>
      </c>
      <c r="T1123" s="38" t="str">
        <f t="shared" si="1131"/>
        <v>31 Agustus 2026</v>
      </c>
      <c r="U1123" s="46"/>
      <c r="V1123" s="46"/>
      <c r="W1123" s="42"/>
      <c r="X1123" s="42"/>
      <c r="Y1123" s="42"/>
      <c r="Z1123" s="42"/>
    </row>
    <row r="1124" ht="15.0" customHeight="1">
      <c r="A1124" s="36" t="s">
        <v>6186</v>
      </c>
      <c r="B1124" s="43"/>
      <c r="C1124" s="44"/>
      <c r="D1124" s="47"/>
      <c r="E1124" s="47"/>
      <c r="F1124" s="39" t="str">
        <f t="shared" si="2"/>
        <v>PETUGAS.1123/SPK/SE/PPL/3172/2026</v>
      </c>
      <c r="G1124" s="45"/>
      <c r="H1124" s="39" t="str">
        <f>VLOOKUP(G1124,'MITRA (REFERENSI)'!$A:$Z,16,FALSE)</f>
        <v>#N/A</v>
      </c>
      <c r="I1124" s="39" t="str">
        <f>VLOOKUP(G1124,'MITRA (REFERENSI)'!$A:$Z,25,FALSE)</f>
        <v>#N/A</v>
      </c>
      <c r="J1124" s="38" t="str">
        <f>VLOOKUP(G1124,'MITRA (REFERENSI)'!$A:$Z,26,FALSE)</f>
        <v>#N/A</v>
      </c>
      <c r="K1124" s="38" t="str">
        <f>VLOOKUP(G1124,'MITRA (REFERENSI)'!$A:$Z,15,FALSE)</f>
        <v>#N/A</v>
      </c>
      <c r="L1124" s="38" t="str">
        <f>VLOOKUP(G1124,'MITRA (REFERENSI)'!$A:$Z,15,FALSE)</f>
        <v>#N/A</v>
      </c>
      <c r="M1124" s="38" t="str">
        <f>IF(B1124=1,'KELAS (REFERENSI)'!M1124,IF(B1124=2,'KELAS (REFERENSI)'!M1139,IF(B1124=3,'KELAS (REFERENSI)'!M1154,IF(B1124=4,'KELAS (REFERENSI)'!M1169,""))))</f>
        <v/>
      </c>
      <c r="N1124" s="38" t="str">
        <f>IF(B1124=1,'KELAS (REFERENSI)'!N1124,IF(B1124=2,'KELAS (REFERENSI)'!N1139,IF(B1124=3,'KELAS (REFERENSI)'!N1154,IF(B1124=4,'KELAS (REFERENSI)'!N1169,""))))</f>
        <v/>
      </c>
      <c r="O1124" s="38" t="str">
        <f>IF(B1124=1,'KELAS (REFERENSI)'!O1124,IF(B1124=2,'KELAS (REFERENSI)'!O1139,IF(B1124=3,'KELAS (REFERENSI)'!O1154,IF(B1124=4,'KELAS (REFERENSI)'!O1169,""))))</f>
        <v/>
      </c>
      <c r="P1124" s="38" t="str">
        <f>IF(B1124=1,'KELAS (REFERENSI)'!P1124,IF(B1124=2,'KELAS (REFERENSI)'!P1139,IF(B1124=3,'KELAS (REFERENSI)'!P1154,IF(B1124=4,'KELAS (REFERENSI)'!P1169,""))))</f>
        <v/>
      </c>
      <c r="Q1124" s="38" t="str">
        <f t="shared" si="4"/>
        <v>BPS Kota Jakarta Timur</v>
      </c>
      <c r="R1124" s="38" t="str">
        <f t="shared" si="56"/>
        <v/>
      </c>
      <c r="S1124" s="38" t="str">
        <f t="shared" ref="S1124:T1124" si="1132">S1123</f>
        <v>15 Juni sampai dengan 31 Agustus 2026</v>
      </c>
      <c r="T1124" s="38" t="str">
        <f t="shared" si="1132"/>
        <v>31 Agustus 2026</v>
      </c>
      <c r="U1124" s="46"/>
      <c r="V1124" s="46"/>
      <c r="W1124" s="42"/>
      <c r="X1124" s="42"/>
      <c r="Y1124" s="42"/>
      <c r="Z1124" s="42"/>
    </row>
    <row r="1125" ht="15.0" customHeight="1">
      <c r="A1125" s="36" t="s">
        <v>6187</v>
      </c>
      <c r="B1125" s="43"/>
      <c r="C1125" s="44"/>
      <c r="D1125" s="47"/>
      <c r="E1125" s="47"/>
      <c r="F1125" s="39" t="str">
        <f t="shared" si="2"/>
        <v>PETUGAS.1124/SPK/SE/PPL/3172/2026</v>
      </c>
      <c r="G1125" s="45"/>
      <c r="H1125" s="39" t="str">
        <f>VLOOKUP(G1125,'MITRA (REFERENSI)'!$A:$Z,16,FALSE)</f>
        <v>#N/A</v>
      </c>
      <c r="I1125" s="39" t="str">
        <f>VLOOKUP(G1125,'MITRA (REFERENSI)'!$A:$Z,25,FALSE)</f>
        <v>#N/A</v>
      </c>
      <c r="J1125" s="38" t="str">
        <f>VLOOKUP(G1125,'MITRA (REFERENSI)'!$A:$Z,26,FALSE)</f>
        <v>#N/A</v>
      </c>
      <c r="K1125" s="38" t="str">
        <f>VLOOKUP(G1125,'MITRA (REFERENSI)'!$A:$Z,15,FALSE)</f>
        <v>#N/A</v>
      </c>
      <c r="L1125" s="38" t="str">
        <f>VLOOKUP(G1125,'MITRA (REFERENSI)'!$A:$Z,15,FALSE)</f>
        <v>#N/A</v>
      </c>
      <c r="M1125" s="38" t="str">
        <f>IF(B1125=1,'KELAS (REFERENSI)'!M1125,IF(B1125=2,'KELAS (REFERENSI)'!M1140,IF(B1125=3,'KELAS (REFERENSI)'!M1155,IF(B1125=4,'KELAS (REFERENSI)'!M1170,""))))</f>
        <v/>
      </c>
      <c r="N1125" s="38" t="str">
        <f>IF(B1125=1,'KELAS (REFERENSI)'!N1125,IF(B1125=2,'KELAS (REFERENSI)'!N1140,IF(B1125=3,'KELAS (REFERENSI)'!N1155,IF(B1125=4,'KELAS (REFERENSI)'!N1170,""))))</f>
        <v/>
      </c>
      <c r="O1125" s="38" t="str">
        <f>IF(B1125=1,'KELAS (REFERENSI)'!O1125,IF(B1125=2,'KELAS (REFERENSI)'!O1140,IF(B1125=3,'KELAS (REFERENSI)'!O1155,IF(B1125=4,'KELAS (REFERENSI)'!O1170,""))))</f>
        <v/>
      </c>
      <c r="P1125" s="38" t="str">
        <f>IF(B1125=1,'KELAS (REFERENSI)'!P1125,IF(B1125=2,'KELAS (REFERENSI)'!P1140,IF(B1125=3,'KELAS (REFERENSI)'!P1155,IF(B1125=4,'KELAS (REFERENSI)'!P1170,""))))</f>
        <v/>
      </c>
      <c r="Q1125" s="38" t="str">
        <f t="shared" si="4"/>
        <v>BPS Kota Jakarta Timur</v>
      </c>
      <c r="R1125" s="38" t="str">
        <f t="shared" si="56"/>
        <v/>
      </c>
      <c r="S1125" s="38" t="str">
        <f t="shared" ref="S1125:T1125" si="1133">S1124</f>
        <v>15 Juni sampai dengan 31 Agustus 2026</v>
      </c>
      <c r="T1125" s="38" t="str">
        <f t="shared" si="1133"/>
        <v>31 Agustus 2026</v>
      </c>
      <c r="U1125" s="46"/>
      <c r="V1125" s="46"/>
      <c r="W1125" s="42"/>
      <c r="X1125" s="42"/>
      <c r="Y1125" s="42"/>
      <c r="Z1125" s="42"/>
    </row>
    <row r="1126" ht="15.0" customHeight="1">
      <c r="A1126" s="36" t="s">
        <v>6188</v>
      </c>
      <c r="B1126" s="43"/>
      <c r="C1126" s="44"/>
      <c r="D1126" s="47"/>
      <c r="E1126" s="47"/>
      <c r="F1126" s="39" t="str">
        <f t="shared" si="2"/>
        <v>PETUGAS.1125/SPK/SE/PPL/3172/2026</v>
      </c>
      <c r="G1126" s="45"/>
      <c r="H1126" s="39" t="str">
        <f>VLOOKUP(G1126,'MITRA (REFERENSI)'!$A:$Z,16,FALSE)</f>
        <v>#N/A</v>
      </c>
      <c r="I1126" s="39" t="str">
        <f>VLOOKUP(G1126,'MITRA (REFERENSI)'!$A:$Z,25,FALSE)</f>
        <v>#N/A</v>
      </c>
      <c r="J1126" s="38" t="str">
        <f>VLOOKUP(G1126,'MITRA (REFERENSI)'!$A:$Z,26,FALSE)</f>
        <v>#N/A</v>
      </c>
      <c r="K1126" s="38" t="str">
        <f>VLOOKUP(G1126,'MITRA (REFERENSI)'!$A:$Z,15,FALSE)</f>
        <v>#N/A</v>
      </c>
      <c r="L1126" s="38" t="str">
        <f>VLOOKUP(G1126,'MITRA (REFERENSI)'!$A:$Z,15,FALSE)</f>
        <v>#N/A</v>
      </c>
      <c r="M1126" s="38" t="str">
        <f>IF(B1126=1,'KELAS (REFERENSI)'!M1126,IF(B1126=2,'KELAS (REFERENSI)'!M1141,IF(B1126=3,'KELAS (REFERENSI)'!M1156,IF(B1126=4,'KELAS (REFERENSI)'!M1171,""))))</f>
        <v/>
      </c>
      <c r="N1126" s="38" t="str">
        <f>IF(B1126=1,'KELAS (REFERENSI)'!N1126,IF(B1126=2,'KELAS (REFERENSI)'!N1141,IF(B1126=3,'KELAS (REFERENSI)'!N1156,IF(B1126=4,'KELAS (REFERENSI)'!N1171,""))))</f>
        <v/>
      </c>
      <c r="O1126" s="38" t="str">
        <f>IF(B1126=1,'KELAS (REFERENSI)'!O1126,IF(B1126=2,'KELAS (REFERENSI)'!O1141,IF(B1126=3,'KELAS (REFERENSI)'!O1156,IF(B1126=4,'KELAS (REFERENSI)'!O1171,""))))</f>
        <v/>
      </c>
      <c r="P1126" s="38" t="str">
        <f>IF(B1126=1,'KELAS (REFERENSI)'!P1126,IF(B1126=2,'KELAS (REFERENSI)'!P1141,IF(B1126=3,'KELAS (REFERENSI)'!P1156,IF(B1126=4,'KELAS (REFERENSI)'!P1171,""))))</f>
        <v/>
      </c>
      <c r="Q1126" s="38" t="str">
        <f t="shared" si="4"/>
        <v>BPS Kota Jakarta Timur</v>
      </c>
      <c r="R1126" s="38" t="str">
        <f t="shared" si="56"/>
        <v/>
      </c>
      <c r="S1126" s="38" t="str">
        <f t="shared" ref="S1126:T1126" si="1134">S1125</f>
        <v>15 Juni sampai dengan 31 Agustus 2026</v>
      </c>
      <c r="T1126" s="38" t="str">
        <f t="shared" si="1134"/>
        <v>31 Agustus 2026</v>
      </c>
      <c r="U1126" s="46"/>
      <c r="V1126" s="46"/>
      <c r="W1126" s="42"/>
      <c r="X1126" s="42"/>
      <c r="Y1126" s="42"/>
      <c r="Z1126" s="42"/>
    </row>
    <row r="1127" ht="15.0" customHeight="1">
      <c r="A1127" s="36" t="s">
        <v>6189</v>
      </c>
      <c r="B1127" s="43"/>
      <c r="C1127" s="44"/>
      <c r="D1127" s="47"/>
      <c r="E1127" s="47"/>
      <c r="F1127" s="39" t="str">
        <f t="shared" si="2"/>
        <v>PETUGAS.1126/SPK/SE/PPL/3172/2026</v>
      </c>
      <c r="G1127" s="45"/>
      <c r="H1127" s="39" t="str">
        <f>VLOOKUP(G1127,'MITRA (REFERENSI)'!$A:$Z,16,FALSE)</f>
        <v>#N/A</v>
      </c>
      <c r="I1127" s="39" t="str">
        <f>VLOOKUP(G1127,'MITRA (REFERENSI)'!$A:$Z,25,FALSE)</f>
        <v>#N/A</v>
      </c>
      <c r="J1127" s="38" t="str">
        <f>VLOOKUP(G1127,'MITRA (REFERENSI)'!$A:$Z,26,FALSE)</f>
        <v>#N/A</v>
      </c>
      <c r="K1127" s="38" t="str">
        <f>VLOOKUP(G1127,'MITRA (REFERENSI)'!$A:$Z,15,FALSE)</f>
        <v>#N/A</v>
      </c>
      <c r="L1127" s="38" t="str">
        <f>VLOOKUP(G1127,'MITRA (REFERENSI)'!$A:$Z,15,FALSE)</f>
        <v>#N/A</v>
      </c>
      <c r="M1127" s="38" t="str">
        <f>IF(B1127=1,'KELAS (REFERENSI)'!M1127,IF(B1127=2,'KELAS (REFERENSI)'!M1142,IF(B1127=3,'KELAS (REFERENSI)'!M1157,IF(B1127=4,'KELAS (REFERENSI)'!M1172,""))))</f>
        <v/>
      </c>
      <c r="N1127" s="38" t="str">
        <f>IF(B1127=1,'KELAS (REFERENSI)'!N1127,IF(B1127=2,'KELAS (REFERENSI)'!N1142,IF(B1127=3,'KELAS (REFERENSI)'!N1157,IF(B1127=4,'KELAS (REFERENSI)'!N1172,""))))</f>
        <v/>
      </c>
      <c r="O1127" s="38" t="str">
        <f>IF(B1127=1,'KELAS (REFERENSI)'!O1127,IF(B1127=2,'KELAS (REFERENSI)'!O1142,IF(B1127=3,'KELAS (REFERENSI)'!O1157,IF(B1127=4,'KELAS (REFERENSI)'!O1172,""))))</f>
        <v/>
      </c>
      <c r="P1127" s="38" t="str">
        <f>IF(B1127=1,'KELAS (REFERENSI)'!P1127,IF(B1127=2,'KELAS (REFERENSI)'!P1142,IF(B1127=3,'KELAS (REFERENSI)'!P1157,IF(B1127=4,'KELAS (REFERENSI)'!P1172,""))))</f>
        <v/>
      </c>
      <c r="Q1127" s="38" t="str">
        <f t="shared" si="4"/>
        <v>BPS Kota Jakarta Timur</v>
      </c>
      <c r="R1127" s="38" t="str">
        <f t="shared" si="56"/>
        <v/>
      </c>
      <c r="S1127" s="38" t="str">
        <f t="shared" ref="S1127:T1127" si="1135">S1126</f>
        <v>15 Juni sampai dengan 31 Agustus 2026</v>
      </c>
      <c r="T1127" s="38" t="str">
        <f t="shared" si="1135"/>
        <v>31 Agustus 2026</v>
      </c>
      <c r="U1127" s="46"/>
      <c r="V1127" s="46"/>
      <c r="W1127" s="42"/>
      <c r="X1127" s="42"/>
      <c r="Y1127" s="42"/>
      <c r="Z1127" s="42"/>
    </row>
    <row r="1128" ht="15.0" customHeight="1">
      <c r="A1128" s="36" t="s">
        <v>6190</v>
      </c>
      <c r="B1128" s="43"/>
      <c r="C1128" s="44"/>
      <c r="D1128" s="47"/>
      <c r="E1128" s="47"/>
      <c r="F1128" s="39" t="str">
        <f t="shared" si="2"/>
        <v>PETUGAS.1127/SPK/SE/PPL/3172/2026</v>
      </c>
      <c r="G1128" s="45"/>
      <c r="H1128" s="39" t="str">
        <f>VLOOKUP(G1128,'MITRA (REFERENSI)'!$A:$Z,16,FALSE)</f>
        <v>#N/A</v>
      </c>
      <c r="I1128" s="39" t="str">
        <f>VLOOKUP(G1128,'MITRA (REFERENSI)'!$A:$Z,25,FALSE)</f>
        <v>#N/A</v>
      </c>
      <c r="J1128" s="38" t="str">
        <f>VLOOKUP(G1128,'MITRA (REFERENSI)'!$A:$Z,26,FALSE)</f>
        <v>#N/A</v>
      </c>
      <c r="K1128" s="38" t="str">
        <f>VLOOKUP(G1128,'MITRA (REFERENSI)'!$A:$Z,15,FALSE)</f>
        <v>#N/A</v>
      </c>
      <c r="L1128" s="38" t="str">
        <f>VLOOKUP(G1128,'MITRA (REFERENSI)'!$A:$Z,15,FALSE)</f>
        <v>#N/A</v>
      </c>
      <c r="M1128" s="38" t="str">
        <f>IF(B1128=1,'KELAS (REFERENSI)'!M1128,IF(B1128=2,'KELAS (REFERENSI)'!M1143,IF(B1128=3,'KELAS (REFERENSI)'!M1158,IF(B1128=4,'KELAS (REFERENSI)'!M1173,""))))</f>
        <v/>
      </c>
      <c r="N1128" s="38" t="str">
        <f>IF(B1128=1,'KELAS (REFERENSI)'!N1128,IF(B1128=2,'KELAS (REFERENSI)'!N1143,IF(B1128=3,'KELAS (REFERENSI)'!N1158,IF(B1128=4,'KELAS (REFERENSI)'!N1173,""))))</f>
        <v/>
      </c>
      <c r="O1128" s="38" t="str">
        <f>IF(B1128=1,'KELAS (REFERENSI)'!O1128,IF(B1128=2,'KELAS (REFERENSI)'!O1143,IF(B1128=3,'KELAS (REFERENSI)'!O1158,IF(B1128=4,'KELAS (REFERENSI)'!O1173,""))))</f>
        <v/>
      </c>
      <c r="P1128" s="38" t="str">
        <f>IF(B1128=1,'KELAS (REFERENSI)'!P1128,IF(B1128=2,'KELAS (REFERENSI)'!P1143,IF(B1128=3,'KELAS (REFERENSI)'!P1158,IF(B1128=4,'KELAS (REFERENSI)'!P1173,""))))</f>
        <v/>
      </c>
      <c r="Q1128" s="38" t="str">
        <f t="shared" si="4"/>
        <v>BPS Kota Jakarta Timur</v>
      </c>
      <c r="R1128" s="38" t="str">
        <f t="shared" si="56"/>
        <v/>
      </c>
      <c r="S1128" s="38" t="str">
        <f t="shared" ref="S1128:T1128" si="1136">S1127</f>
        <v>15 Juni sampai dengan 31 Agustus 2026</v>
      </c>
      <c r="T1128" s="38" t="str">
        <f t="shared" si="1136"/>
        <v>31 Agustus 2026</v>
      </c>
      <c r="U1128" s="46"/>
      <c r="V1128" s="46"/>
      <c r="W1128" s="42"/>
      <c r="X1128" s="42"/>
      <c r="Y1128" s="42"/>
      <c r="Z1128" s="42"/>
    </row>
    <row r="1129" ht="15.0" customHeight="1">
      <c r="A1129" s="36" t="s">
        <v>6191</v>
      </c>
      <c r="B1129" s="43"/>
      <c r="C1129" s="44"/>
      <c r="D1129" s="47"/>
      <c r="E1129" s="47"/>
      <c r="F1129" s="39" t="str">
        <f t="shared" si="2"/>
        <v>PETUGAS.1128/SPK/SE/PPL/3172/2026</v>
      </c>
      <c r="G1129" s="45"/>
      <c r="H1129" s="39" t="str">
        <f>VLOOKUP(G1129,'MITRA (REFERENSI)'!$A:$Z,16,FALSE)</f>
        <v>#N/A</v>
      </c>
      <c r="I1129" s="39" t="str">
        <f>VLOOKUP(G1129,'MITRA (REFERENSI)'!$A:$Z,25,FALSE)</f>
        <v>#N/A</v>
      </c>
      <c r="J1129" s="38" t="str">
        <f>VLOOKUP(G1129,'MITRA (REFERENSI)'!$A:$Z,26,FALSE)</f>
        <v>#N/A</v>
      </c>
      <c r="K1129" s="38" t="str">
        <f>VLOOKUP(G1129,'MITRA (REFERENSI)'!$A:$Z,15,FALSE)</f>
        <v>#N/A</v>
      </c>
      <c r="L1129" s="38" t="str">
        <f>VLOOKUP(G1129,'MITRA (REFERENSI)'!$A:$Z,15,FALSE)</f>
        <v>#N/A</v>
      </c>
      <c r="M1129" s="38" t="str">
        <f>IF(B1129=1,'KELAS (REFERENSI)'!M1129,IF(B1129=2,'KELAS (REFERENSI)'!M1144,IF(B1129=3,'KELAS (REFERENSI)'!M1159,IF(B1129=4,'KELAS (REFERENSI)'!M1174,""))))</f>
        <v/>
      </c>
      <c r="N1129" s="38" t="str">
        <f>IF(B1129=1,'KELAS (REFERENSI)'!N1129,IF(B1129=2,'KELAS (REFERENSI)'!N1144,IF(B1129=3,'KELAS (REFERENSI)'!N1159,IF(B1129=4,'KELAS (REFERENSI)'!N1174,""))))</f>
        <v/>
      </c>
      <c r="O1129" s="38" t="str">
        <f>IF(B1129=1,'KELAS (REFERENSI)'!O1129,IF(B1129=2,'KELAS (REFERENSI)'!O1144,IF(B1129=3,'KELAS (REFERENSI)'!O1159,IF(B1129=4,'KELAS (REFERENSI)'!O1174,""))))</f>
        <v/>
      </c>
      <c r="P1129" s="38" t="str">
        <f>IF(B1129=1,'KELAS (REFERENSI)'!P1129,IF(B1129=2,'KELAS (REFERENSI)'!P1144,IF(B1129=3,'KELAS (REFERENSI)'!P1159,IF(B1129=4,'KELAS (REFERENSI)'!P1174,""))))</f>
        <v/>
      </c>
      <c r="Q1129" s="38" t="str">
        <f t="shared" si="4"/>
        <v>BPS Kota Jakarta Timur</v>
      </c>
      <c r="R1129" s="38" t="str">
        <f t="shared" si="56"/>
        <v/>
      </c>
      <c r="S1129" s="38" t="str">
        <f t="shared" ref="S1129:T1129" si="1137">S1128</f>
        <v>15 Juni sampai dengan 31 Agustus 2026</v>
      </c>
      <c r="T1129" s="38" t="str">
        <f t="shared" si="1137"/>
        <v>31 Agustus 2026</v>
      </c>
      <c r="U1129" s="46"/>
      <c r="V1129" s="46"/>
      <c r="W1129" s="42"/>
      <c r="X1129" s="42"/>
      <c r="Y1129" s="42"/>
      <c r="Z1129" s="42"/>
    </row>
    <row r="1130" ht="15.0" customHeight="1">
      <c r="A1130" s="36" t="s">
        <v>6192</v>
      </c>
      <c r="B1130" s="43"/>
      <c r="C1130" s="44"/>
      <c r="D1130" s="47"/>
      <c r="E1130" s="47"/>
      <c r="F1130" s="39" t="str">
        <f t="shared" si="2"/>
        <v>PETUGAS.1129/SPK/SE/PPL/3172/2026</v>
      </c>
      <c r="G1130" s="45"/>
      <c r="H1130" s="39" t="str">
        <f>VLOOKUP(G1130,'MITRA (REFERENSI)'!$A:$Z,16,FALSE)</f>
        <v>#N/A</v>
      </c>
      <c r="I1130" s="39" t="str">
        <f>VLOOKUP(G1130,'MITRA (REFERENSI)'!$A:$Z,25,FALSE)</f>
        <v>#N/A</v>
      </c>
      <c r="J1130" s="38" t="str">
        <f>VLOOKUP(G1130,'MITRA (REFERENSI)'!$A:$Z,26,FALSE)</f>
        <v>#N/A</v>
      </c>
      <c r="K1130" s="38" t="str">
        <f>VLOOKUP(G1130,'MITRA (REFERENSI)'!$A:$Z,15,FALSE)</f>
        <v>#N/A</v>
      </c>
      <c r="L1130" s="38" t="str">
        <f>VLOOKUP(G1130,'MITRA (REFERENSI)'!$A:$Z,15,FALSE)</f>
        <v>#N/A</v>
      </c>
      <c r="M1130" s="38" t="str">
        <f>IF(B1130=1,'KELAS (REFERENSI)'!M1130,IF(B1130=2,'KELAS (REFERENSI)'!M1145,IF(B1130=3,'KELAS (REFERENSI)'!M1160,IF(B1130=4,'KELAS (REFERENSI)'!M1175,""))))</f>
        <v/>
      </c>
      <c r="N1130" s="38" t="str">
        <f>IF(B1130=1,'KELAS (REFERENSI)'!N1130,IF(B1130=2,'KELAS (REFERENSI)'!N1145,IF(B1130=3,'KELAS (REFERENSI)'!N1160,IF(B1130=4,'KELAS (REFERENSI)'!N1175,""))))</f>
        <v/>
      </c>
      <c r="O1130" s="38" t="str">
        <f>IF(B1130=1,'KELAS (REFERENSI)'!O1130,IF(B1130=2,'KELAS (REFERENSI)'!O1145,IF(B1130=3,'KELAS (REFERENSI)'!O1160,IF(B1130=4,'KELAS (REFERENSI)'!O1175,""))))</f>
        <v/>
      </c>
      <c r="P1130" s="38" t="str">
        <f>IF(B1130=1,'KELAS (REFERENSI)'!P1130,IF(B1130=2,'KELAS (REFERENSI)'!P1145,IF(B1130=3,'KELAS (REFERENSI)'!P1160,IF(B1130=4,'KELAS (REFERENSI)'!P1175,""))))</f>
        <v/>
      </c>
      <c r="Q1130" s="38" t="str">
        <f t="shared" si="4"/>
        <v>BPS Kota Jakarta Timur</v>
      </c>
      <c r="R1130" s="38" t="str">
        <f t="shared" si="56"/>
        <v/>
      </c>
      <c r="S1130" s="38" t="str">
        <f t="shared" ref="S1130:T1130" si="1138">S1129</f>
        <v>15 Juni sampai dengan 31 Agustus 2026</v>
      </c>
      <c r="T1130" s="38" t="str">
        <f t="shared" si="1138"/>
        <v>31 Agustus 2026</v>
      </c>
      <c r="U1130" s="46"/>
      <c r="V1130" s="46"/>
      <c r="W1130" s="42"/>
      <c r="X1130" s="42"/>
      <c r="Y1130" s="42"/>
      <c r="Z1130" s="42"/>
    </row>
    <row r="1131" ht="15.0" customHeight="1">
      <c r="A1131" s="36" t="s">
        <v>6193</v>
      </c>
      <c r="B1131" s="43"/>
      <c r="C1131" s="44"/>
      <c r="D1131" s="47"/>
      <c r="E1131" s="47"/>
      <c r="F1131" s="39" t="str">
        <f t="shared" si="2"/>
        <v>PETUGAS.1130/SPK/SE/PPL/3172/2026</v>
      </c>
      <c r="G1131" s="45"/>
      <c r="H1131" s="39" t="str">
        <f>VLOOKUP(G1131,'MITRA (REFERENSI)'!$A:$Z,16,FALSE)</f>
        <v>#N/A</v>
      </c>
      <c r="I1131" s="39" t="str">
        <f>VLOOKUP(G1131,'MITRA (REFERENSI)'!$A:$Z,25,FALSE)</f>
        <v>#N/A</v>
      </c>
      <c r="J1131" s="38" t="str">
        <f>VLOOKUP(G1131,'MITRA (REFERENSI)'!$A:$Z,26,FALSE)</f>
        <v>#N/A</v>
      </c>
      <c r="K1131" s="38" t="str">
        <f>VLOOKUP(G1131,'MITRA (REFERENSI)'!$A:$Z,15,FALSE)</f>
        <v>#N/A</v>
      </c>
      <c r="L1131" s="38" t="str">
        <f>VLOOKUP(G1131,'MITRA (REFERENSI)'!$A:$Z,15,FALSE)</f>
        <v>#N/A</v>
      </c>
      <c r="M1131" s="38" t="str">
        <f>IF(B1131=1,'KELAS (REFERENSI)'!M1131,IF(B1131=2,'KELAS (REFERENSI)'!M1146,IF(B1131=3,'KELAS (REFERENSI)'!M1161,IF(B1131=4,'KELAS (REFERENSI)'!M1176,""))))</f>
        <v/>
      </c>
      <c r="N1131" s="38" t="str">
        <f>IF(B1131=1,'KELAS (REFERENSI)'!N1131,IF(B1131=2,'KELAS (REFERENSI)'!N1146,IF(B1131=3,'KELAS (REFERENSI)'!N1161,IF(B1131=4,'KELAS (REFERENSI)'!N1176,""))))</f>
        <v/>
      </c>
      <c r="O1131" s="38" t="str">
        <f>IF(B1131=1,'KELAS (REFERENSI)'!O1131,IF(B1131=2,'KELAS (REFERENSI)'!O1146,IF(B1131=3,'KELAS (REFERENSI)'!O1161,IF(B1131=4,'KELAS (REFERENSI)'!O1176,""))))</f>
        <v/>
      </c>
      <c r="P1131" s="38" t="str">
        <f>IF(B1131=1,'KELAS (REFERENSI)'!P1131,IF(B1131=2,'KELAS (REFERENSI)'!P1146,IF(B1131=3,'KELAS (REFERENSI)'!P1161,IF(B1131=4,'KELAS (REFERENSI)'!P1176,""))))</f>
        <v/>
      </c>
      <c r="Q1131" s="38" t="str">
        <f t="shared" si="4"/>
        <v>BPS Kota Jakarta Timur</v>
      </c>
      <c r="R1131" s="38" t="str">
        <f t="shared" si="56"/>
        <v/>
      </c>
      <c r="S1131" s="38" t="str">
        <f t="shared" ref="S1131:T1131" si="1139">S1130</f>
        <v>15 Juni sampai dengan 31 Agustus 2026</v>
      </c>
      <c r="T1131" s="38" t="str">
        <f t="shared" si="1139"/>
        <v>31 Agustus 2026</v>
      </c>
      <c r="U1131" s="46"/>
      <c r="V1131" s="46"/>
      <c r="W1131" s="42"/>
      <c r="X1131" s="42"/>
      <c r="Y1131" s="42"/>
      <c r="Z1131" s="42"/>
    </row>
    <row r="1132" ht="15.0" customHeight="1">
      <c r="A1132" s="36" t="s">
        <v>6194</v>
      </c>
      <c r="B1132" s="43"/>
      <c r="C1132" s="44"/>
      <c r="D1132" s="47"/>
      <c r="E1132" s="47"/>
      <c r="F1132" s="39" t="str">
        <f t="shared" si="2"/>
        <v>PETUGAS.1131/SPK/SE/PPL/3172/2026</v>
      </c>
      <c r="G1132" s="45"/>
      <c r="H1132" s="39" t="str">
        <f>VLOOKUP(G1132,'MITRA (REFERENSI)'!$A:$Z,16,FALSE)</f>
        <v>#N/A</v>
      </c>
      <c r="I1132" s="39" t="str">
        <f>VLOOKUP(G1132,'MITRA (REFERENSI)'!$A:$Z,25,FALSE)</f>
        <v>#N/A</v>
      </c>
      <c r="J1132" s="38" t="str">
        <f>VLOOKUP(G1132,'MITRA (REFERENSI)'!$A:$Z,26,FALSE)</f>
        <v>#N/A</v>
      </c>
      <c r="K1132" s="38" t="str">
        <f>VLOOKUP(G1132,'MITRA (REFERENSI)'!$A:$Z,15,FALSE)</f>
        <v>#N/A</v>
      </c>
      <c r="L1132" s="38" t="str">
        <f>VLOOKUP(G1132,'MITRA (REFERENSI)'!$A:$Z,15,FALSE)</f>
        <v>#N/A</v>
      </c>
      <c r="M1132" s="38" t="str">
        <f>IF(B1132=1,'KELAS (REFERENSI)'!M1132,IF(B1132=2,'KELAS (REFERENSI)'!M1147,IF(B1132=3,'KELAS (REFERENSI)'!M1162,IF(B1132=4,'KELAS (REFERENSI)'!M1177,""))))</f>
        <v/>
      </c>
      <c r="N1132" s="38" t="str">
        <f>IF(B1132=1,'KELAS (REFERENSI)'!N1132,IF(B1132=2,'KELAS (REFERENSI)'!N1147,IF(B1132=3,'KELAS (REFERENSI)'!N1162,IF(B1132=4,'KELAS (REFERENSI)'!N1177,""))))</f>
        <v/>
      </c>
      <c r="O1132" s="38" t="str">
        <f>IF(B1132=1,'KELAS (REFERENSI)'!O1132,IF(B1132=2,'KELAS (REFERENSI)'!O1147,IF(B1132=3,'KELAS (REFERENSI)'!O1162,IF(B1132=4,'KELAS (REFERENSI)'!O1177,""))))</f>
        <v/>
      </c>
      <c r="P1132" s="38" t="str">
        <f>IF(B1132=1,'KELAS (REFERENSI)'!P1132,IF(B1132=2,'KELAS (REFERENSI)'!P1147,IF(B1132=3,'KELAS (REFERENSI)'!P1162,IF(B1132=4,'KELAS (REFERENSI)'!P1177,""))))</f>
        <v/>
      </c>
      <c r="Q1132" s="38" t="str">
        <f t="shared" si="4"/>
        <v>BPS Kota Jakarta Timur</v>
      </c>
      <c r="R1132" s="38" t="str">
        <f t="shared" si="56"/>
        <v/>
      </c>
      <c r="S1132" s="38" t="str">
        <f t="shared" ref="S1132:T1132" si="1140">S1131</f>
        <v>15 Juni sampai dengan 31 Agustus 2026</v>
      </c>
      <c r="T1132" s="38" t="str">
        <f t="shared" si="1140"/>
        <v>31 Agustus 2026</v>
      </c>
      <c r="U1132" s="46"/>
      <c r="V1132" s="46"/>
      <c r="W1132" s="42"/>
      <c r="X1132" s="42"/>
      <c r="Y1132" s="42"/>
      <c r="Z1132" s="42"/>
    </row>
    <row r="1133" ht="15.0" customHeight="1">
      <c r="A1133" s="36" t="s">
        <v>6195</v>
      </c>
      <c r="B1133" s="43"/>
      <c r="C1133" s="44"/>
      <c r="D1133" s="47"/>
      <c r="E1133" s="47"/>
      <c r="F1133" s="39" t="str">
        <f t="shared" si="2"/>
        <v>PETUGAS.1132/SPK/SE/PPL/3172/2026</v>
      </c>
      <c r="G1133" s="45"/>
      <c r="H1133" s="39" t="str">
        <f>VLOOKUP(G1133,'MITRA (REFERENSI)'!$A:$Z,16,FALSE)</f>
        <v>#N/A</v>
      </c>
      <c r="I1133" s="39" t="str">
        <f>VLOOKUP(G1133,'MITRA (REFERENSI)'!$A:$Z,25,FALSE)</f>
        <v>#N/A</v>
      </c>
      <c r="J1133" s="38" t="str">
        <f>VLOOKUP(G1133,'MITRA (REFERENSI)'!$A:$Z,26,FALSE)</f>
        <v>#N/A</v>
      </c>
      <c r="K1133" s="38" t="str">
        <f>VLOOKUP(G1133,'MITRA (REFERENSI)'!$A:$Z,15,FALSE)</f>
        <v>#N/A</v>
      </c>
      <c r="L1133" s="38" t="str">
        <f>VLOOKUP(G1133,'MITRA (REFERENSI)'!$A:$Z,15,FALSE)</f>
        <v>#N/A</v>
      </c>
      <c r="M1133" s="38" t="str">
        <f>IF(B1133=1,'KELAS (REFERENSI)'!M1133,IF(B1133=2,'KELAS (REFERENSI)'!M1148,IF(B1133=3,'KELAS (REFERENSI)'!M1163,IF(B1133=4,'KELAS (REFERENSI)'!M1178,""))))</f>
        <v/>
      </c>
      <c r="N1133" s="38" t="str">
        <f>IF(B1133=1,'KELAS (REFERENSI)'!N1133,IF(B1133=2,'KELAS (REFERENSI)'!N1148,IF(B1133=3,'KELAS (REFERENSI)'!N1163,IF(B1133=4,'KELAS (REFERENSI)'!N1178,""))))</f>
        <v/>
      </c>
      <c r="O1133" s="38" t="str">
        <f>IF(B1133=1,'KELAS (REFERENSI)'!O1133,IF(B1133=2,'KELAS (REFERENSI)'!O1148,IF(B1133=3,'KELAS (REFERENSI)'!O1163,IF(B1133=4,'KELAS (REFERENSI)'!O1178,""))))</f>
        <v/>
      </c>
      <c r="P1133" s="38" t="str">
        <f>IF(B1133=1,'KELAS (REFERENSI)'!P1133,IF(B1133=2,'KELAS (REFERENSI)'!P1148,IF(B1133=3,'KELAS (REFERENSI)'!P1163,IF(B1133=4,'KELAS (REFERENSI)'!P1178,""))))</f>
        <v/>
      </c>
      <c r="Q1133" s="38" t="str">
        <f t="shared" si="4"/>
        <v>BPS Kota Jakarta Timur</v>
      </c>
      <c r="R1133" s="38" t="str">
        <f t="shared" si="56"/>
        <v/>
      </c>
      <c r="S1133" s="38" t="str">
        <f t="shared" ref="S1133:T1133" si="1141">S1132</f>
        <v>15 Juni sampai dengan 31 Agustus 2026</v>
      </c>
      <c r="T1133" s="38" t="str">
        <f t="shared" si="1141"/>
        <v>31 Agustus 2026</v>
      </c>
      <c r="U1133" s="46"/>
      <c r="V1133" s="46"/>
      <c r="W1133" s="42"/>
      <c r="X1133" s="42"/>
      <c r="Y1133" s="42"/>
      <c r="Z1133" s="42"/>
    </row>
    <row r="1134" ht="15.0" customHeight="1">
      <c r="A1134" s="36" t="s">
        <v>6196</v>
      </c>
      <c r="B1134" s="43"/>
      <c r="C1134" s="44"/>
      <c r="D1134" s="47"/>
      <c r="E1134" s="47"/>
      <c r="F1134" s="39" t="str">
        <f t="shared" si="2"/>
        <v>PETUGAS.1133/SPK/SE/PPL/3172/2026</v>
      </c>
      <c r="G1134" s="45"/>
      <c r="H1134" s="39" t="str">
        <f>VLOOKUP(G1134,'MITRA (REFERENSI)'!$A:$Z,16,FALSE)</f>
        <v>#N/A</v>
      </c>
      <c r="I1134" s="39" t="str">
        <f>VLOOKUP(G1134,'MITRA (REFERENSI)'!$A:$Z,25,FALSE)</f>
        <v>#N/A</v>
      </c>
      <c r="J1134" s="38" t="str">
        <f>VLOOKUP(G1134,'MITRA (REFERENSI)'!$A:$Z,26,FALSE)</f>
        <v>#N/A</v>
      </c>
      <c r="K1134" s="38" t="str">
        <f>VLOOKUP(G1134,'MITRA (REFERENSI)'!$A:$Z,15,FALSE)</f>
        <v>#N/A</v>
      </c>
      <c r="L1134" s="38" t="str">
        <f>VLOOKUP(G1134,'MITRA (REFERENSI)'!$A:$Z,15,FALSE)</f>
        <v>#N/A</v>
      </c>
      <c r="M1134" s="38" t="str">
        <f>IF(B1134=1,'KELAS (REFERENSI)'!M1134,IF(B1134=2,'KELAS (REFERENSI)'!M1149,IF(B1134=3,'KELAS (REFERENSI)'!M1164,IF(B1134=4,'KELAS (REFERENSI)'!M1179,""))))</f>
        <v/>
      </c>
      <c r="N1134" s="38" t="str">
        <f>IF(B1134=1,'KELAS (REFERENSI)'!N1134,IF(B1134=2,'KELAS (REFERENSI)'!N1149,IF(B1134=3,'KELAS (REFERENSI)'!N1164,IF(B1134=4,'KELAS (REFERENSI)'!N1179,""))))</f>
        <v/>
      </c>
      <c r="O1134" s="38" t="str">
        <f>IF(B1134=1,'KELAS (REFERENSI)'!O1134,IF(B1134=2,'KELAS (REFERENSI)'!O1149,IF(B1134=3,'KELAS (REFERENSI)'!O1164,IF(B1134=4,'KELAS (REFERENSI)'!O1179,""))))</f>
        <v/>
      </c>
      <c r="P1134" s="38" t="str">
        <f>IF(B1134=1,'KELAS (REFERENSI)'!P1134,IF(B1134=2,'KELAS (REFERENSI)'!P1149,IF(B1134=3,'KELAS (REFERENSI)'!P1164,IF(B1134=4,'KELAS (REFERENSI)'!P1179,""))))</f>
        <v/>
      </c>
      <c r="Q1134" s="38" t="str">
        <f t="shared" si="4"/>
        <v>BPS Kota Jakarta Timur</v>
      </c>
      <c r="R1134" s="38" t="str">
        <f t="shared" si="56"/>
        <v/>
      </c>
      <c r="S1134" s="38" t="str">
        <f t="shared" ref="S1134:T1134" si="1142">S1133</f>
        <v>15 Juni sampai dengan 31 Agustus 2026</v>
      </c>
      <c r="T1134" s="38" t="str">
        <f t="shared" si="1142"/>
        <v>31 Agustus 2026</v>
      </c>
      <c r="U1134" s="46"/>
      <c r="V1134" s="46"/>
      <c r="W1134" s="42"/>
      <c r="X1134" s="42"/>
      <c r="Y1134" s="42"/>
      <c r="Z1134" s="42"/>
    </row>
    <row r="1135" ht="15.0" customHeight="1">
      <c r="A1135" s="36" t="s">
        <v>6197</v>
      </c>
      <c r="B1135" s="43"/>
      <c r="C1135" s="44"/>
      <c r="D1135" s="47"/>
      <c r="E1135" s="47"/>
      <c r="F1135" s="39" t="str">
        <f t="shared" si="2"/>
        <v>PETUGAS.1134/SPK/SE/PPL/3172/2026</v>
      </c>
      <c r="G1135" s="45"/>
      <c r="H1135" s="39" t="str">
        <f>VLOOKUP(G1135,'MITRA (REFERENSI)'!$A:$Z,16,FALSE)</f>
        <v>#N/A</v>
      </c>
      <c r="I1135" s="39" t="str">
        <f>VLOOKUP(G1135,'MITRA (REFERENSI)'!$A:$Z,25,FALSE)</f>
        <v>#N/A</v>
      </c>
      <c r="J1135" s="38" t="str">
        <f>VLOOKUP(G1135,'MITRA (REFERENSI)'!$A:$Z,26,FALSE)</f>
        <v>#N/A</v>
      </c>
      <c r="K1135" s="38" t="str">
        <f>VLOOKUP(G1135,'MITRA (REFERENSI)'!$A:$Z,15,FALSE)</f>
        <v>#N/A</v>
      </c>
      <c r="L1135" s="38" t="str">
        <f>VLOOKUP(G1135,'MITRA (REFERENSI)'!$A:$Z,15,FALSE)</f>
        <v>#N/A</v>
      </c>
      <c r="M1135" s="38" t="str">
        <f>IF(B1135=1,'KELAS (REFERENSI)'!M1135,IF(B1135=2,'KELAS (REFERENSI)'!M1150,IF(B1135=3,'KELAS (REFERENSI)'!M1165,IF(B1135=4,'KELAS (REFERENSI)'!M1180,""))))</f>
        <v/>
      </c>
      <c r="N1135" s="38" t="str">
        <f>IF(B1135=1,'KELAS (REFERENSI)'!N1135,IF(B1135=2,'KELAS (REFERENSI)'!N1150,IF(B1135=3,'KELAS (REFERENSI)'!N1165,IF(B1135=4,'KELAS (REFERENSI)'!N1180,""))))</f>
        <v/>
      </c>
      <c r="O1135" s="38" t="str">
        <f>IF(B1135=1,'KELAS (REFERENSI)'!O1135,IF(B1135=2,'KELAS (REFERENSI)'!O1150,IF(B1135=3,'KELAS (REFERENSI)'!O1165,IF(B1135=4,'KELAS (REFERENSI)'!O1180,""))))</f>
        <v/>
      </c>
      <c r="P1135" s="38" t="str">
        <f>IF(B1135=1,'KELAS (REFERENSI)'!P1135,IF(B1135=2,'KELAS (REFERENSI)'!P1150,IF(B1135=3,'KELAS (REFERENSI)'!P1165,IF(B1135=4,'KELAS (REFERENSI)'!P1180,""))))</f>
        <v/>
      </c>
      <c r="Q1135" s="38" t="str">
        <f t="shared" si="4"/>
        <v>BPS Kota Jakarta Timur</v>
      </c>
      <c r="R1135" s="38" t="str">
        <f t="shared" si="56"/>
        <v/>
      </c>
      <c r="S1135" s="38" t="str">
        <f t="shared" ref="S1135:T1135" si="1143">S1134</f>
        <v>15 Juni sampai dengan 31 Agustus 2026</v>
      </c>
      <c r="T1135" s="38" t="str">
        <f t="shared" si="1143"/>
        <v>31 Agustus 2026</v>
      </c>
      <c r="U1135" s="46"/>
      <c r="V1135" s="46"/>
      <c r="W1135" s="42"/>
      <c r="X1135" s="42"/>
      <c r="Y1135" s="42"/>
      <c r="Z1135" s="42"/>
    </row>
    <row r="1136" ht="15.0" customHeight="1">
      <c r="A1136" s="36" t="s">
        <v>6198</v>
      </c>
      <c r="B1136" s="43"/>
      <c r="C1136" s="44"/>
      <c r="D1136" s="47"/>
      <c r="E1136" s="47"/>
      <c r="F1136" s="39" t="str">
        <f t="shared" si="2"/>
        <v>PETUGAS.1135/SPK/SE/PPL/3172/2026</v>
      </c>
      <c r="G1136" s="45"/>
      <c r="H1136" s="39" t="str">
        <f>VLOOKUP(G1136,'MITRA (REFERENSI)'!$A:$Z,16,FALSE)</f>
        <v>#N/A</v>
      </c>
      <c r="I1136" s="39" t="str">
        <f>VLOOKUP(G1136,'MITRA (REFERENSI)'!$A:$Z,25,FALSE)</f>
        <v>#N/A</v>
      </c>
      <c r="J1136" s="38" t="str">
        <f>VLOOKUP(G1136,'MITRA (REFERENSI)'!$A:$Z,26,FALSE)</f>
        <v>#N/A</v>
      </c>
      <c r="K1136" s="38" t="str">
        <f>VLOOKUP(G1136,'MITRA (REFERENSI)'!$A:$Z,15,FALSE)</f>
        <v>#N/A</v>
      </c>
      <c r="L1136" s="38" t="str">
        <f>VLOOKUP(G1136,'MITRA (REFERENSI)'!$A:$Z,15,FALSE)</f>
        <v>#N/A</v>
      </c>
      <c r="M1136" s="38" t="str">
        <f>IF(B1136=1,'KELAS (REFERENSI)'!M1136,IF(B1136=2,'KELAS (REFERENSI)'!M1151,IF(B1136=3,'KELAS (REFERENSI)'!M1166,IF(B1136=4,'KELAS (REFERENSI)'!M1181,""))))</f>
        <v/>
      </c>
      <c r="N1136" s="38" t="str">
        <f>IF(B1136=1,'KELAS (REFERENSI)'!N1136,IF(B1136=2,'KELAS (REFERENSI)'!N1151,IF(B1136=3,'KELAS (REFERENSI)'!N1166,IF(B1136=4,'KELAS (REFERENSI)'!N1181,""))))</f>
        <v/>
      </c>
      <c r="O1136" s="38" t="str">
        <f>IF(B1136=1,'KELAS (REFERENSI)'!O1136,IF(B1136=2,'KELAS (REFERENSI)'!O1151,IF(B1136=3,'KELAS (REFERENSI)'!O1166,IF(B1136=4,'KELAS (REFERENSI)'!O1181,""))))</f>
        <v/>
      </c>
      <c r="P1136" s="38" t="str">
        <f>IF(B1136=1,'KELAS (REFERENSI)'!P1136,IF(B1136=2,'KELAS (REFERENSI)'!P1151,IF(B1136=3,'KELAS (REFERENSI)'!P1166,IF(B1136=4,'KELAS (REFERENSI)'!P1181,""))))</f>
        <v/>
      </c>
      <c r="Q1136" s="38" t="str">
        <f t="shared" si="4"/>
        <v>BPS Kota Jakarta Timur</v>
      </c>
      <c r="R1136" s="38" t="str">
        <f t="shared" si="56"/>
        <v/>
      </c>
      <c r="S1136" s="38" t="str">
        <f t="shared" ref="S1136:T1136" si="1144">S1135</f>
        <v>15 Juni sampai dengan 31 Agustus 2026</v>
      </c>
      <c r="T1136" s="38" t="str">
        <f t="shared" si="1144"/>
        <v>31 Agustus 2026</v>
      </c>
      <c r="U1136" s="46"/>
      <c r="V1136" s="46"/>
      <c r="W1136" s="42"/>
      <c r="X1136" s="42"/>
      <c r="Y1136" s="42"/>
      <c r="Z1136" s="42"/>
    </row>
    <row r="1137" ht="15.0" customHeight="1">
      <c r="A1137" s="36" t="s">
        <v>6199</v>
      </c>
      <c r="B1137" s="43"/>
      <c r="C1137" s="44"/>
      <c r="D1137" s="47"/>
      <c r="E1137" s="47"/>
      <c r="F1137" s="39" t="str">
        <f t="shared" si="2"/>
        <v>PETUGAS.1136/SPK/SE/PPL/3172/2026</v>
      </c>
      <c r="G1137" s="45"/>
      <c r="H1137" s="39" t="str">
        <f>VLOOKUP(G1137,'MITRA (REFERENSI)'!$A:$Z,16,FALSE)</f>
        <v>#N/A</v>
      </c>
      <c r="I1137" s="39" t="str">
        <f>VLOOKUP(G1137,'MITRA (REFERENSI)'!$A:$Z,25,FALSE)</f>
        <v>#N/A</v>
      </c>
      <c r="J1137" s="38" t="str">
        <f>VLOOKUP(G1137,'MITRA (REFERENSI)'!$A:$Z,26,FALSE)</f>
        <v>#N/A</v>
      </c>
      <c r="K1137" s="38" t="str">
        <f>VLOOKUP(G1137,'MITRA (REFERENSI)'!$A:$Z,15,FALSE)</f>
        <v>#N/A</v>
      </c>
      <c r="L1137" s="38" t="str">
        <f>VLOOKUP(G1137,'MITRA (REFERENSI)'!$A:$Z,15,FALSE)</f>
        <v>#N/A</v>
      </c>
      <c r="M1137" s="38" t="str">
        <f>IF(B1137=1,'KELAS (REFERENSI)'!M1137,IF(B1137=2,'KELAS (REFERENSI)'!M1152,IF(B1137=3,'KELAS (REFERENSI)'!M1167,IF(B1137=4,'KELAS (REFERENSI)'!M1182,""))))</f>
        <v/>
      </c>
      <c r="N1137" s="38" t="str">
        <f>IF(B1137=1,'KELAS (REFERENSI)'!N1137,IF(B1137=2,'KELAS (REFERENSI)'!N1152,IF(B1137=3,'KELAS (REFERENSI)'!N1167,IF(B1137=4,'KELAS (REFERENSI)'!N1182,""))))</f>
        <v/>
      </c>
      <c r="O1137" s="38" t="str">
        <f>IF(B1137=1,'KELAS (REFERENSI)'!O1137,IF(B1137=2,'KELAS (REFERENSI)'!O1152,IF(B1137=3,'KELAS (REFERENSI)'!O1167,IF(B1137=4,'KELAS (REFERENSI)'!O1182,""))))</f>
        <v/>
      </c>
      <c r="P1137" s="38" t="str">
        <f>IF(B1137=1,'KELAS (REFERENSI)'!P1137,IF(B1137=2,'KELAS (REFERENSI)'!P1152,IF(B1137=3,'KELAS (REFERENSI)'!P1167,IF(B1137=4,'KELAS (REFERENSI)'!P1182,""))))</f>
        <v/>
      </c>
      <c r="Q1137" s="38" t="str">
        <f t="shared" si="4"/>
        <v>BPS Kota Jakarta Timur</v>
      </c>
      <c r="R1137" s="38" t="str">
        <f t="shared" si="56"/>
        <v/>
      </c>
      <c r="S1137" s="38" t="str">
        <f t="shared" ref="S1137:T1137" si="1145">S1136</f>
        <v>15 Juni sampai dengan 31 Agustus 2026</v>
      </c>
      <c r="T1137" s="38" t="str">
        <f t="shared" si="1145"/>
        <v>31 Agustus 2026</v>
      </c>
      <c r="U1137" s="46"/>
      <c r="V1137" s="46"/>
      <c r="W1137" s="42"/>
      <c r="X1137" s="42"/>
      <c r="Y1137" s="42"/>
      <c r="Z1137" s="42"/>
    </row>
    <row r="1138" ht="15.0" customHeight="1">
      <c r="A1138" s="36" t="s">
        <v>6200</v>
      </c>
      <c r="B1138" s="43"/>
      <c r="C1138" s="44"/>
      <c r="D1138" s="47"/>
      <c r="E1138" s="47"/>
      <c r="F1138" s="39" t="str">
        <f t="shared" si="2"/>
        <v>PETUGAS.1137/SPK/SE/PPL/3172/2026</v>
      </c>
      <c r="G1138" s="45"/>
      <c r="H1138" s="39" t="str">
        <f>VLOOKUP(G1138,'MITRA (REFERENSI)'!$A:$Z,16,FALSE)</f>
        <v>#N/A</v>
      </c>
      <c r="I1138" s="39" t="str">
        <f>VLOOKUP(G1138,'MITRA (REFERENSI)'!$A:$Z,25,FALSE)</f>
        <v>#N/A</v>
      </c>
      <c r="J1138" s="38" t="str">
        <f>VLOOKUP(G1138,'MITRA (REFERENSI)'!$A:$Z,26,FALSE)</f>
        <v>#N/A</v>
      </c>
      <c r="K1138" s="38" t="str">
        <f>VLOOKUP(G1138,'MITRA (REFERENSI)'!$A:$Z,15,FALSE)</f>
        <v>#N/A</v>
      </c>
      <c r="L1138" s="38" t="str">
        <f>VLOOKUP(G1138,'MITRA (REFERENSI)'!$A:$Z,15,FALSE)</f>
        <v>#N/A</v>
      </c>
      <c r="M1138" s="38" t="str">
        <f>IF(B1138=1,'KELAS (REFERENSI)'!M1138,IF(B1138=2,'KELAS (REFERENSI)'!M1153,IF(B1138=3,'KELAS (REFERENSI)'!M1168,IF(B1138=4,'KELAS (REFERENSI)'!M1183,""))))</f>
        <v/>
      </c>
      <c r="N1138" s="38" t="str">
        <f>IF(B1138=1,'KELAS (REFERENSI)'!N1138,IF(B1138=2,'KELAS (REFERENSI)'!N1153,IF(B1138=3,'KELAS (REFERENSI)'!N1168,IF(B1138=4,'KELAS (REFERENSI)'!N1183,""))))</f>
        <v/>
      </c>
      <c r="O1138" s="38" t="str">
        <f>IF(B1138=1,'KELAS (REFERENSI)'!O1138,IF(B1138=2,'KELAS (REFERENSI)'!O1153,IF(B1138=3,'KELAS (REFERENSI)'!O1168,IF(B1138=4,'KELAS (REFERENSI)'!O1183,""))))</f>
        <v/>
      </c>
      <c r="P1138" s="38" t="str">
        <f>IF(B1138=1,'KELAS (REFERENSI)'!P1138,IF(B1138=2,'KELAS (REFERENSI)'!P1153,IF(B1138=3,'KELAS (REFERENSI)'!P1168,IF(B1138=4,'KELAS (REFERENSI)'!P1183,""))))</f>
        <v/>
      </c>
      <c r="Q1138" s="38" t="str">
        <f t="shared" si="4"/>
        <v>BPS Kota Jakarta Timur</v>
      </c>
      <c r="R1138" s="38" t="str">
        <f t="shared" si="56"/>
        <v/>
      </c>
      <c r="S1138" s="38" t="str">
        <f t="shared" ref="S1138:T1138" si="1146">S1137</f>
        <v>15 Juni sampai dengan 31 Agustus 2026</v>
      </c>
      <c r="T1138" s="38" t="str">
        <f t="shared" si="1146"/>
        <v>31 Agustus 2026</v>
      </c>
      <c r="U1138" s="46"/>
      <c r="V1138" s="46"/>
      <c r="W1138" s="42"/>
      <c r="X1138" s="42"/>
      <c r="Y1138" s="42"/>
      <c r="Z1138" s="42"/>
    </row>
    <row r="1139" ht="15.0" customHeight="1">
      <c r="A1139" s="36" t="s">
        <v>6201</v>
      </c>
      <c r="B1139" s="43"/>
      <c r="C1139" s="44"/>
      <c r="D1139" s="47"/>
      <c r="E1139" s="47"/>
      <c r="F1139" s="39" t="str">
        <f t="shared" si="2"/>
        <v>PETUGAS.1138/SPK/SE/PPL/3172/2026</v>
      </c>
      <c r="G1139" s="45"/>
      <c r="H1139" s="39" t="str">
        <f>VLOOKUP(G1139,'MITRA (REFERENSI)'!$A:$Z,16,FALSE)</f>
        <v>#N/A</v>
      </c>
      <c r="I1139" s="39" t="str">
        <f>VLOOKUP(G1139,'MITRA (REFERENSI)'!$A:$Z,25,FALSE)</f>
        <v>#N/A</v>
      </c>
      <c r="J1139" s="38" t="str">
        <f>VLOOKUP(G1139,'MITRA (REFERENSI)'!$A:$Z,26,FALSE)</f>
        <v>#N/A</v>
      </c>
      <c r="K1139" s="38" t="str">
        <f>VLOOKUP(G1139,'MITRA (REFERENSI)'!$A:$Z,15,FALSE)</f>
        <v>#N/A</v>
      </c>
      <c r="L1139" s="38" t="str">
        <f>VLOOKUP(G1139,'MITRA (REFERENSI)'!$A:$Z,15,FALSE)</f>
        <v>#N/A</v>
      </c>
      <c r="M1139" s="38" t="str">
        <f>IF(B1139=1,'KELAS (REFERENSI)'!M1139,IF(B1139=2,'KELAS (REFERENSI)'!M1154,IF(B1139=3,'KELAS (REFERENSI)'!M1169,IF(B1139=4,'KELAS (REFERENSI)'!M1184,""))))</f>
        <v/>
      </c>
      <c r="N1139" s="38" t="str">
        <f>IF(B1139=1,'KELAS (REFERENSI)'!N1139,IF(B1139=2,'KELAS (REFERENSI)'!N1154,IF(B1139=3,'KELAS (REFERENSI)'!N1169,IF(B1139=4,'KELAS (REFERENSI)'!N1184,""))))</f>
        <v/>
      </c>
      <c r="O1139" s="38" t="str">
        <f>IF(B1139=1,'KELAS (REFERENSI)'!O1139,IF(B1139=2,'KELAS (REFERENSI)'!O1154,IF(B1139=3,'KELAS (REFERENSI)'!O1169,IF(B1139=4,'KELAS (REFERENSI)'!O1184,""))))</f>
        <v/>
      </c>
      <c r="P1139" s="38" t="str">
        <f>IF(B1139=1,'KELAS (REFERENSI)'!P1139,IF(B1139=2,'KELAS (REFERENSI)'!P1154,IF(B1139=3,'KELAS (REFERENSI)'!P1169,IF(B1139=4,'KELAS (REFERENSI)'!P1184,""))))</f>
        <v/>
      </c>
      <c r="Q1139" s="38" t="str">
        <f t="shared" si="4"/>
        <v>BPS Kota Jakarta Timur</v>
      </c>
      <c r="R1139" s="38" t="str">
        <f t="shared" si="56"/>
        <v/>
      </c>
      <c r="S1139" s="38" t="str">
        <f t="shared" ref="S1139:T1139" si="1147">S1138</f>
        <v>15 Juni sampai dengan 31 Agustus 2026</v>
      </c>
      <c r="T1139" s="38" t="str">
        <f t="shared" si="1147"/>
        <v>31 Agustus 2026</v>
      </c>
      <c r="U1139" s="46"/>
      <c r="V1139" s="46"/>
      <c r="W1139" s="42"/>
      <c r="X1139" s="42"/>
      <c r="Y1139" s="42"/>
      <c r="Z1139" s="42"/>
    </row>
    <row r="1140" ht="15.0" customHeight="1">
      <c r="A1140" s="36" t="s">
        <v>6202</v>
      </c>
      <c r="B1140" s="43"/>
      <c r="C1140" s="44"/>
      <c r="D1140" s="47"/>
      <c r="E1140" s="47"/>
      <c r="F1140" s="39" t="str">
        <f t="shared" si="2"/>
        <v>PETUGAS.1139/SPK/SE/PPL/3172/2026</v>
      </c>
      <c r="G1140" s="45"/>
      <c r="H1140" s="39" t="str">
        <f>VLOOKUP(G1140,'MITRA (REFERENSI)'!$A:$Z,16,FALSE)</f>
        <v>#N/A</v>
      </c>
      <c r="I1140" s="39" t="str">
        <f>VLOOKUP(G1140,'MITRA (REFERENSI)'!$A:$Z,25,FALSE)</f>
        <v>#N/A</v>
      </c>
      <c r="J1140" s="38" t="str">
        <f>VLOOKUP(G1140,'MITRA (REFERENSI)'!$A:$Z,26,FALSE)</f>
        <v>#N/A</v>
      </c>
      <c r="K1140" s="38" t="str">
        <f>VLOOKUP(G1140,'MITRA (REFERENSI)'!$A:$Z,15,FALSE)</f>
        <v>#N/A</v>
      </c>
      <c r="L1140" s="38" t="str">
        <f>VLOOKUP(G1140,'MITRA (REFERENSI)'!$A:$Z,15,FALSE)</f>
        <v>#N/A</v>
      </c>
      <c r="M1140" s="38" t="str">
        <f>IF(B1140=1,'KELAS (REFERENSI)'!M1140,IF(B1140=2,'KELAS (REFERENSI)'!M1155,IF(B1140=3,'KELAS (REFERENSI)'!M1170,IF(B1140=4,'KELAS (REFERENSI)'!M1185,""))))</f>
        <v/>
      </c>
      <c r="N1140" s="38" t="str">
        <f>IF(B1140=1,'KELAS (REFERENSI)'!N1140,IF(B1140=2,'KELAS (REFERENSI)'!N1155,IF(B1140=3,'KELAS (REFERENSI)'!N1170,IF(B1140=4,'KELAS (REFERENSI)'!N1185,""))))</f>
        <v/>
      </c>
      <c r="O1140" s="38" t="str">
        <f>IF(B1140=1,'KELAS (REFERENSI)'!O1140,IF(B1140=2,'KELAS (REFERENSI)'!O1155,IF(B1140=3,'KELAS (REFERENSI)'!O1170,IF(B1140=4,'KELAS (REFERENSI)'!O1185,""))))</f>
        <v/>
      </c>
      <c r="P1140" s="38" t="str">
        <f>IF(B1140=1,'KELAS (REFERENSI)'!P1140,IF(B1140=2,'KELAS (REFERENSI)'!P1155,IF(B1140=3,'KELAS (REFERENSI)'!P1170,IF(B1140=4,'KELAS (REFERENSI)'!P1185,""))))</f>
        <v/>
      </c>
      <c r="Q1140" s="38" t="str">
        <f t="shared" si="4"/>
        <v>BPS Kota Jakarta Timur</v>
      </c>
      <c r="R1140" s="38" t="str">
        <f t="shared" si="56"/>
        <v/>
      </c>
      <c r="S1140" s="38" t="str">
        <f t="shared" ref="S1140:T1140" si="1148">S1139</f>
        <v>15 Juni sampai dengan 31 Agustus 2026</v>
      </c>
      <c r="T1140" s="38" t="str">
        <f t="shared" si="1148"/>
        <v>31 Agustus 2026</v>
      </c>
      <c r="U1140" s="46"/>
      <c r="V1140" s="46"/>
      <c r="W1140" s="42"/>
      <c r="X1140" s="42"/>
      <c r="Y1140" s="42"/>
      <c r="Z1140" s="42"/>
    </row>
    <row r="1141" ht="15.0" customHeight="1">
      <c r="A1141" s="36" t="s">
        <v>6203</v>
      </c>
      <c r="B1141" s="43"/>
      <c r="C1141" s="44"/>
      <c r="D1141" s="47"/>
      <c r="E1141" s="47"/>
      <c r="F1141" s="39" t="str">
        <f t="shared" si="2"/>
        <v>PETUGAS.1140/SPK/SE/PPL/3172/2026</v>
      </c>
      <c r="G1141" s="45"/>
      <c r="H1141" s="39" t="str">
        <f>VLOOKUP(G1141,'MITRA (REFERENSI)'!$A:$Z,16,FALSE)</f>
        <v>#N/A</v>
      </c>
      <c r="I1141" s="39" t="str">
        <f>VLOOKUP(G1141,'MITRA (REFERENSI)'!$A:$Z,25,FALSE)</f>
        <v>#N/A</v>
      </c>
      <c r="J1141" s="38" t="str">
        <f>VLOOKUP(G1141,'MITRA (REFERENSI)'!$A:$Z,26,FALSE)</f>
        <v>#N/A</v>
      </c>
      <c r="K1141" s="38" t="str">
        <f>VLOOKUP(G1141,'MITRA (REFERENSI)'!$A:$Z,15,FALSE)</f>
        <v>#N/A</v>
      </c>
      <c r="L1141" s="38" t="str">
        <f>VLOOKUP(G1141,'MITRA (REFERENSI)'!$A:$Z,15,FALSE)</f>
        <v>#N/A</v>
      </c>
      <c r="M1141" s="38" t="str">
        <f>IF(B1141=1,'KELAS (REFERENSI)'!M1141,IF(B1141=2,'KELAS (REFERENSI)'!M1156,IF(B1141=3,'KELAS (REFERENSI)'!M1171,IF(B1141=4,'KELAS (REFERENSI)'!M1186,""))))</f>
        <v/>
      </c>
      <c r="N1141" s="38" t="str">
        <f>IF(B1141=1,'KELAS (REFERENSI)'!N1141,IF(B1141=2,'KELAS (REFERENSI)'!N1156,IF(B1141=3,'KELAS (REFERENSI)'!N1171,IF(B1141=4,'KELAS (REFERENSI)'!N1186,""))))</f>
        <v/>
      </c>
      <c r="O1141" s="38" t="str">
        <f>IF(B1141=1,'KELAS (REFERENSI)'!O1141,IF(B1141=2,'KELAS (REFERENSI)'!O1156,IF(B1141=3,'KELAS (REFERENSI)'!O1171,IF(B1141=4,'KELAS (REFERENSI)'!O1186,""))))</f>
        <v/>
      </c>
      <c r="P1141" s="38" t="str">
        <f>IF(B1141=1,'KELAS (REFERENSI)'!P1141,IF(B1141=2,'KELAS (REFERENSI)'!P1156,IF(B1141=3,'KELAS (REFERENSI)'!P1171,IF(B1141=4,'KELAS (REFERENSI)'!P1186,""))))</f>
        <v/>
      </c>
      <c r="Q1141" s="38" t="str">
        <f t="shared" si="4"/>
        <v>BPS Kota Jakarta Timur</v>
      </c>
      <c r="R1141" s="38" t="str">
        <f t="shared" si="56"/>
        <v/>
      </c>
      <c r="S1141" s="38" t="str">
        <f t="shared" ref="S1141:T1141" si="1149">S1140</f>
        <v>15 Juni sampai dengan 31 Agustus 2026</v>
      </c>
      <c r="T1141" s="38" t="str">
        <f t="shared" si="1149"/>
        <v>31 Agustus 2026</v>
      </c>
      <c r="U1141" s="46"/>
      <c r="V1141" s="46"/>
      <c r="W1141" s="42"/>
      <c r="X1141" s="42"/>
      <c r="Y1141" s="42"/>
      <c r="Z1141" s="42"/>
    </row>
    <row r="1142" ht="15.0" customHeight="1">
      <c r="A1142" s="36" t="s">
        <v>6204</v>
      </c>
      <c r="B1142" s="43"/>
      <c r="C1142" s="44"/>
      <c r="D1142" s="47"/>
      <c r="E1142" s="47"/>
      <c r="F1142" s="39" t="str">
        <f t="shared" si="2"/>
        <v>PETUGAS.1141/SPK/SE/PPL/3172/2026</v>
      </c>
      <c r="G1142" s="45"/>
      <c r="H1142" s="39" t="str">
        <f>VLOOKUP(G1142,'MITRA (REFERENSI)'!$A:$Z,16,FALSE)</f>
        <v>#N/A</v>
      </c>
      <c r="I1142" s="39" t="str">
        <f>VLOOKUP(G1142,'MITRA (REFERENSI)'!$A:$Z,25,FALSE)</f>
        <v>#N/A</v>
      </c>
      <c r="J1142" s="38" t="str">
        <f>VLOOKUP(G1142,'MITRA (REFERENSI)'!$A:$Z,26,FALSE)</f>
        <v>#N/A</v>
      </c>
      <c r="K1142" s="38" t="str">
        <f>VLOOKUP(G1142,'MITRA (REFERENSI)'!$A:$Z,15,FALSE)</f>
        <v>#N/A</v>
      </c>
      <c r="L1142" s="38" t="str">
        <f>VLOOKUP(G1142,'MITRA (REFERENSI)'!$A:$Z,15,FALSE)</f>
        <v>#N/A</v>
      </c>
      <c r="M1142" s="38" t="str">
        <f>IF(B1142=1,'KELAS (REFERENSI)'!M1142,IF(B1142=2,'KELAS (REFERENSI)'!M1157,IF(B1142=3,'KELAS (REFERENSI)'!M1172,IF(B1142=4,'KELAS (REFERENSI)'!M1187,""))))</f>
        <v/>
      </c>
      <c r="N1142" s="38" t="str">
        <f>IF(B1142=1,'KELAS (REFERENSI)'!N1142,IF(B1142=2,'KELAS (REFERENSI)'!N1157,IF(B1142=3,'KELAS (REFERENSI)'!N1172,IF(B1142=4,'KELAS (REFERENSI)'!N1187,""))))</f>
        <v/>
      </c>
      <c r="O1142" s="38" t="str">
        <f>IF(B1142=1,'KELAS (REFERENSI)'!O1142,IF(B1142=2,'KELAS (REFERENSI)'!O1157,IF(B1142=3,'KELAS (REFERENSI)'!O1172,IF(B1142=4,'KELAS (REFERENSI)'!O1187,""))))</f>
        <v/>
      </c>
      <c r="P1142" s="38" t="str">
        <f>IF(B1142=1,'KELAS (REFERENSI)'!P1142,IF(B1142=2,'KELAS (REFERENSI)'!P1157,IF(B1142=3,'KELAS (REFERENSI)'!P1172,IF(B1142=4,'KELAS (REFERENSI)'!P1187,""))))</f>
        <v/>
      </c>
      <c r="Q1142" s="38" t="str">
        <f t="shared" si="4"/>
        <v>BPS Kota Jakarta Timur</v>
      </c>
      <c r="R1142" s="38" t="str">
        <f t="shared" si="56"/>
        <v/>
      </c>
      <c r="S1142" s="38" t="str">
        <f t="shared" ref="S1142:T1142" si="1150">S1141</f>
        <v>15 Juni sampai dengan 31 Agustus 2026</v>
      </c>
      <c r="T1142" s="38" t="str">
        <f t="shared" si="1150"/>
        <v>31 Agustus 2026</v>
      </c>
      <c r="U1142" s="46"/>
      <c r="V1142" s="46"/>
      <c r="W1142" s="42"/>
      <c r="X1142" s="42"/>
      <c r="Y1142" s="42"/>
      <c r="Z1142" s="42"/>
    </row>
    <row r="1143" ht="15.0" customHeight="1">
      <c r="A1143" s="36" t="s">
        <v>6205</v>
      </c>
      <c r="B1143" s="43"/>
      <c r="C1143" s="44"/>
      <c r="D1143" s="47"/>
      <c r="E1143" s="47"/>
      <c r="F1143" s="39" t="str">
        <f t="shared" si="2"/>
        <v>PETUGAS.1142/SPK/SE/PPL/3172/2026</v>
      </c>
      <c r="G1143" s="45"/>
      <c r="H1143" s="39" t="str">
        <f>VLOOKUP(G1143,'MITRA (REFERENSI)'!$A:$Z,16,FALSE)</f>
        <v>#N/A</v>
      </c>
      <c r="I1143" s="39" t="str">
        <f>VLOOKUP(G1143,'MITRA (REFERENSI)'!$A:$Z,25,FALSE)</f>
        <v>#N/A</v>
      </c>
      <c r="J1143" s="38" t="str">
        <f>VLOOKUP(G1143,'MITRA (REFERENSI)'!$A:$Z,26,FALSE)</f>
        <v>#N/A</v>
      </c>
      <c r="K1143" s="38" t="str">
        <f>VLOOKUP(G1143,'MITRA (REFERENSI)'!$A:$Z,15,FALSE)</f>
        <v>#N/A</v>
      </c>
      <c r="L1143" s="38" t="str">
        <f>VLOOKUP(G1143,'MITRA (REFERENSI)'!$A:$Z,15,FALSE)</f>
        <v>#N/A</v>
      </c>
      <c r="M1143" s="38" t="str">
        <f>IF(B1143=1,'KELAS (REFERENSI)'!M1143,IF(B1143=2,'KELAS (REFERENSI)'!M1158,IF(B1143=3,'KELAS (REFERENSI)'!M1173,IF(B1143=4,'KELAS (REFERENSI)'!M1188,""))))</f>
        <v/>
      </c>
      <c r="N1143" s="38" t="str">
        <f>IF(B1143=1,'KELAS (REFERENSI)'!N1143,IF(B1143=2,'KELAS (REFERENSI)'!N1158,IF(B1143=3,'KELAS (REFERENSI)'!N1173,IF(B1143=4,'KELAS (REFERENSI)'!N1188,""))))</f>
        <v/>
      </c>
      <c r="O1143" s="38" t="str">
        <f>IF(B1143=1,'KELAS (REFERENSI)'!O1143,IF(B1143=2,'KELAS (REFERENSI)'!O1158,IF(B1143=3,'KELAS (REFERENSI)'!O1173,IF(B1143=4,'KELAS (REFERENSI)'!O1188,""))))</f>
        <v/>
      </c>
      <c r="P1143" s="38" t="str">
        <f>IF(B1143=1,'KELAS (REFERENSI)'!P1143,IF(B1143=2,'KELAS (REFERENSI)'!P1158,IF(B1143=3,'KELAS (REFERENSI)'!P1173,IF(B1143=4,'KELAS (REFERENSI)'!P1188,""))))</f>
        <v/>
      </c>
      <c r="Q1143" s="38" t="str">
        <f t="shared" si="4"/>
        <v>BPS Kota Jakarta Timur</v>
      </c>
      <c r="R1143" s="38" t="str">
        <f t="shared" si="56"/>
        <v/>
      </c>
      <c r="S1143" s="38" t="str">
        <f t="shared" ref="S1143:T1143" si="1151">S1142</f>
        <v>15 Juni sampai dengan 31 Agustus 2026</v>
      </c>
      <c r="T1143" s="38" t="str">
        <f t="shared" si="1151"/>
        <v>31 Agustus 2026</v>
      </c>
      <c r="U1143" s="46"/>
      <c r="V1143" s="46"/>
      <c r="W1143" s="42"/>
      <c r="X1143" s="42"/>
      <c r="Y1143" s="42"/>
      <c r="Z1143" s="42"/>
    </row>
    <row r="1144" ht="15.0" customHeight="1">
      <c r="A1144" s="36" t="s">
        <v>6206</v>
      </c>
      <c r="B1144" s="43"/>
      <c r="C1144" s="44"/>
      <c r="D1144" s="47"/>
      <c r="E1144" s="47"/>
      <c r="F1144" s="39" t="str">
        <f t="shared" si="2"/>
        <v>PETUGAS.1143/SPK/SE/PPL/3172/2026</v>
      </c>
      <c r="G1144" s="45"/>
      <c r="H1144" s="39" t="str">
        <f>VLOOKUP(G1144,'MITRA (REFERENSI)'!$A:$Z,16,FALSE)</f>
        <v>#N/A</v>
      </c>
      <c r="I1144" s="39" t="str">
        <f>VLOOKUP(G1144,'MITRA (REFERENSI)'!$A:$Z,25,FALSE)</f>
        <v>#N/A</v>
      </c>
      <c r="J1144" s="38" t="str">
        <f>VLOOKUP(G1144,'MITRA (REFERENSI)'!$A:$Z,26,FALSE)</f>
        <v>#N/A</v>
      </c>
      <c r="K1144" s="38" t="str">
        <f>VLOOKUP(G1144,'MITRA (REFERENSI)'!$A:$Z,15,FALSE)</f>
        <v>#N/A</v>
      </c>
      <c r="L1144" s="38" t="str">
        <f>VLOOKUP(G1144,'MITRA (REFERENSI)'!$A:$Z,15,FALSE)</f>
        <v>#N/A</v>
      </c>
      <c r="M1144" s="38" t="str">
        <f>IF(B1144=1,'KELAS (REFERENSI)'!M1144,IF(B1144=2,'KELAS (REFERENSI)'!M1159,IF(B1144=3,'KELAS (REFERENSI)'!M1174,IF(B1144=4,'KELAS (REFERENSI)'!M1189,""))))</f>
        <v/>
      </c>
      <c r="N1144" s="38" t="str">
        <f>IF(B1144=1,'KELAS (REFERENSI)'!N1144,IF(B1144=2,'KELAS (REFERENSI)'!N1159,IF(B1144=3,'KELAS (REFERENSI)'!N1174,IF(B1144=4,'KELAS (REFERENSI)'!N1189,""))))</f>
        <v/>
      </c>
      <c r="O1144" s="38" t="str">
        <f>IF(B1144=1,'KELAS (REFERENSI)'!O1144,IF(B1144=2,'KELAS (REFERENSI)'!O1159,IF(B1144=3,'KELAS (REFERENSI)'!O1174,IF(B1144=4,'KELAS (REFERENSI)'!O1189,""))))</f>
        <v/>
      </c>
      <c r="P1144" s="38" t="str">
        <f>IF(B1144=1,'KELAS (REFERENSI)'!P1144,IF(B1144=2,'KELAS (REFERENSI)'!P1159,IF(B1144=3,'KELAS (REFERENSI)'!P1174,IF(B1144=4,'KELAS (REFERENSI)'!P1189,""))))</f>
        <v/>
      </c>
      <c r="Q1144" s="38" t="str">
        <f t="shared" si="4"/>
        <v>BPS Kota Jakarta Timur</v>
      </c>
      <c r="R1144" s="38" t="str">
        <f t="shared" si="56"/>
        <v/>
      </c>
      <c r="S1144" s="38" t="str">
        <f t="shared" ref="S1144:T1144" si="1152">S1143</f>
        <v>15 Juni sampai dengan 31 Agustus 2026</v>
      </c>
      <c r="T1144" s="38" t="str">
        <f t="shared" si="1152"/>
        <v>31 Agustus 2026</v>
      </c>
      <c r="U1144" s="46"/>
      <c r="V1144" s="46"/>
      <c r="W1144" s="42"/>
      <c r="X1144" s="42"/>
      <c r="Y1144" s="42"/>
      <c r="Z1144" s="42"/>
    </row>
    <row r="1145" ht="15.0" customHeight="1">
      <c r="A1145" s="36" t="s">
        <v>6207</v>
      </c>
      <c r="B1145" s="43"/>
      <c r="C1145" s="44"/>
      <c r="D1145" s="47"/>
      <c r="E1145" s="47"/>
      <c r="F1145" s="39" t="str">
        <f t="shared" si="2"/>
        <v>PETUGAS.1144/SPK/SE/PPL/3172/2026</v>
      </c>
      <c r="G1145" s="45"/>
      <c r="H1145" s="39" t="str">
        <f>VLOOKUP(G1145,'MITRA (REFERENSI)'!$A:$Z,16,FALSE)</f>
        <v>#N/A</v>
      </c>
      <c r="I1145" s="39" t="str">
        <f>VLOOKUP(G1145,'MITRA (REFERENSI)'!$A:$Z,25,FALSE)</f>
        <v>#N/A</v>
      </c>
      <c r="J1145" s="38" t="str">
        <f>VLOOKUP(G1145,'MITRA (REFERENSI)'!$A:$Z,26,FALSE)</f>
        <v>#N/A</v>
      </c>
      <c r="K1145" s="38" t="str">
        <f>VLOOKUP(G1145,'MITRA (REFERENSI)'!$A:$Z,15,FALSE)</f>
        <v>#N/A</v>
      </c>
      <c r="L1145" s="38" t="str">
        <f>VLOOKUP(G1145,'MITRA (REFERENSI)'!$A:$Z,15,FALSE)</f>
        <v>#N/A</v>
      </c>
      <c r="M1145" s="38" t="str">
        <f>IF(B1145=1,'KELAS (REFERENSI)'!M1145,IF(B1145=2,'KELAS (REFERENSI)'!M1160,IF(B1145=3,'KELAS (REFERENSI)'!M1175,IF(B1145=4,'KELAS (REFERENSI)'!M1190,""))))</f>
        <v/>
      </c>
      <c r="N1145" s="38" t="str">
        <f>IF(B1145=1,'KELAS (REFERENSI)'!N1145,IF(B1145=2,'KELAS (REFERENSI)'!N1160,IF(B1145=3,'KELAS (REFERENSI)'!N1175,IF(B1145=4,'KELAS (REFERENSI)'!N1190,""))))</f>
        <v/>
      </c>
      <c r="O1145" s="38" t="str">
        <f>IF(B1145=1,'KELAS (REFERENSI)'!O1145,IF(B1145=2,'KELAS (REFERENSI)'!O1160,IF(B1145=3,'KELAS (REFERENSI)'!O1175,IF(B1145=4,'KELAS (REFERENSI)'!O1190,""))))</f>
        <v/>
      </c>
      <c r="P1145" s="38" t="str">
        <f>IF(B1145=1,'KELAS (REFERENSI)'!P1145,IF(B1145=2,'KELAS (REFERENSI)'!P1160,IF(B1145=3,'KELAS (REFERENSI)'!P1175,IF(B1145=4,'KELAS (REFERENSI)'!P1190,""))))</f>
        <v/>
      </c>
      <c r="Q1145" s="38" t="str">
        <f t="shared" si="4"/>
        <v>BPS Kota Jakarta Timur</v>
      </c>
      <c r="R1145" s="38" t="str">
        <f t="shared" si="56"/>
        <v/>
      </c>
      <c r="S1145" s="38" t="str">
        <f t="shared" ref="S1145:T1145" si="1153">S1144</f>
        <v>15 Juni sampai dengan 31 Agustus 2026</v>
      </c>
      <c r="T1145" s="38" t="str">
        <f t="shared" si="1153"/>
        <v>31 Agustus 2026</v>
      </c>
      <c r="U1145" s="46"/>
      <c r="V1145" s="46"/>
      <c r="W1145" s="42"/>
      <c r="X1145" s="42"/>
      <c r="Y1145" s="42"/>
      <c r="Z1145" s="42"/>
    </row>
    <row r="1146" ht="15.0" customHeight="1">
      <c r="A1146" s="36" t="s">
        <v>6208</v>
      </c>
      <c r="B1146" s="43"/>
      <c r="C1146" s="44"/>
      <c r="D1146" s="47"/>
      <c r="E1146" s="47"/>
      <c r="F1146" s="39" t="str">
        <f t="shared" si="2"/>
        <v>PETUGAS.1145/SPK/SE/PPL/3172/2026</v>
      </c>
      <c r="G1146" s="45"/>
      <c r="H1146" s="39" t="str">
        <f>VLOOKUP(G1146,'MITRA (REFERENSI)'!$A:$Z,16,FALSE)</f>
        <v>#N/A</v>
      </c>
      <c r="I1146" s="39" t="str">
        <f>VLOOKUP(G1146,'MITRA (REFERENSI)'!$A:$Z,25,FALSE)</f>
        <v>#N/A</v>
      </c>
      <c r="J1146" s="38" t="str">
        <f>VLOOKUP(G1146,'MITRA (REFERENSI)'!$A:$Z,26,FALSE)</f>
        <v>#N/A</v>
      </c>
      <c r="K1146" s="38" t="str">
        <f>VLOOKUP(G1146,'MITRA (REFERENSI)'!$A:$Z,15,FALSE)</f>
        <v>#N/A</v>
      </c>
      <c r="L1146" s="38" t="str">
        <f>VLOOKUP(G1146,'MITRA (REFERENSI)'!$A:$Z,15,FALSE)</f>
        <v>#N/A</v>
      </c>
      <c r="M1146" s="38" t="str">
        <f>IF(B1146=1,'KELAS (REFERENSI)'!M1146,IF(B1146=2,'KELAS (REFERENSI)'!M1161,IF(B1146=3,'KELAS (REFERENSI)'!M1176,IF(B1146=4,'KELAS (REFERENSI)'!M1191,""))))</f>
        <v/>
      </c>
      <c r="N1146" s="38" t="str">
        <f>IF(B1146=1,'KELAS (REFERENSI)'!N1146,IF(B1146=2,'KELAS (REFERENSI)'!N1161,IF(B1146=3,'KELAS (REFERENSI)'!N1176,IF(B1146=4,'KELAS (REFERENSI)'!N1191,""))))</f>
        <v/>
      </c>
      <c r="O1146" s="38" t="str">
        <f>IF(B1146=1,'KELAS (REFERENSI)'!O1146,IF(B1146=2,'KELAS (REFERENSI)'!O1161,IF(B1146=3,'KELAS (REFERENSI)'!O1176,IF(B1146=4,'KELAS (REFERENSI)'!O1191,""))))</f>
        <v/>
      </c>
      <c r="P1146" s="38" t="str">
        <f>IF(B1146=1,'KELAS (REFERENSI)'!P1146,IF(B1146=2,'KELAS (REFERENSI)'!P1161,IF(B1146=3,'KELAS (REFERENSI)'!P1176,IF(B1146=4,'KELAS (REFERENSI)'!P1191,""))))</f>
        <v/>
      </c>
      <c r="Q1146" s="38" t="str">
        <f t="shared" si="4"/>
        <v>BPS Kota Jakarta Timur</v>
      </c>
      <c r="R1146" s="38" t="str">
        <f t="shared" si="56"/>
        <v/>
      </c>
      <c r="S1146" s="38" t="str">
        <f t="shared" ref="S1146:T1146" si="1154">S1145</f>
        <v>15 Juni sampai dengan 31 Agustus 2026</v>
      </c>
      <c r="T1146" s="38" t="str">
        <f t="shared" si="1154"/>
        <v>31 Agustus 2026</v>
      </c>
      <c r="U1146" s="46"/>
      <c r="V1146" s="46"/>
      <c r="W1146" s="42"/>
      <c r="X1146" s="42"/>
      <c r="Y1146" s="42"/>
      <c r="Z1146" s="42"/>
    </row>
    <row r="1147" ht="15.0" customHeight="1">
      <c r="A1147" s="36" t="s">
        <v>6209</v>
      </c>
      <c r="B1147" s="43"/>
      <c r="C1147" s="44"/>
      <c r="D1147" s="47"/>
      <c r="E1147" s="47"/>
      <c r="F1147" s="39" t="str">
        <f t="shared" si="2"/>
        <v>PETUGAS.1146/SPK/SE/PPL/3172/2026</v>
      </c>
      <c r="G1147" s="45"/>
      <c r="H1147" s="39" t="str">
        <f>VLOOKUP(G1147,'MITRA (REFERENSI)'!$A:$Z,16,FALSE)</f>
        <v>#N/A</v>
      </c>
      <c r="I1147" s="39" t="str">
        <f>VLOOKUP(G1147,'MITRA (REFERENSI)'!$A:$Z,25,FALSE)</f>
        <v>#N/A</v>
      </c>
      <c r="J1147" s="38" t="str">
        <f>VLOOKUP(G1147,'MITRA (REFERENSI)'!$A:$Z,26,FALSE)</f>
        <v>#N/A</v>
      </c>
      <c r="K1147" s="38" t="str">
        <f>VLOOKUP(G1147,'MITRA (REFERENSI)'!$A:$Z,15,FALSE)</f>
        <v>#N/A</v>
      </c>
      <c r="L1147" s="38" t="str">
        <f>VLOOKUP(G1147,'MITRA (REFERENSI)'!$A:$Z,15,FALSE)</f>
        <v>#N/A</v>
      </c>
      <c r="M1147" s="38" t="str">
        <f>IF(B1147=1,'KELAS (REFERENSI)'!M1147,IF(B1147=2,'KELAS (REFERENSI)'!M1162,IF(B1147=3,'KELAS (REFERENSI)'!M1177,IF(B1147=4,'KELAS (REFERENSI)'!M1192,""))))</f>
        <v/>
      </c>
      <c r="N1147" s="38" t="str">
        <f>IF(B1147=1,'KELAS (REFERENSI)'!N1147,IF(B1147=2,'KELAS (REFERENSI)'!N1162,IF(B1147=3,'KELAS (REFERENSI)'!N1177,IF(B1147=4,'KELAS (REFERENSI)'!N1192,""))))</f>
        <v/>
      </c>
      <c r="O1147" s="38" t="str">
        <f>IF(B1147=1,'KELAS (REFERENSI)'!O1147,IF(B1147=2,'KELAS (REFERENSI)'!O1162,IF(B1147=3,'KELAS (REFERENSI)'!O1177,IF(B1147=4,'KELAS (REFERENSI)'!O1192,""))))</f>
        <v/>
      </c>
      <c r="P1147" s="38" t="str">
        <f>IF(B1147=1,'KELAS (REFERENSI)'!P1147,IF(B1147=2,'KELAS (REFERENSI)'!P1162,IF(B1147=3,'KELAS (REFERENSI)'!P1177,IF(B1147=4,'KELAS (REFERENSI)'!P1192,""))))</f>
        <v/>
      </c>
      <c r="Q1147" s="38" t="str">
        <f t="shared" si="4"/>
        <v>BPS Kota Jakarta Timur</v>
      </c>
      <c r="R1147" s="38" t="str">
        <f t="shared" si="56"/>
        <v/>
      </c>
      <c r="S1147" s="38" t="str">
        <f t="shared" ref="S1147:T1147" si="1155">S1146</f>
        <v>15 Juni sampai dengan 31 Agustus 2026</v>
      </c>
      <c r="T1147" s="38" t="str">
        <f t="shared" si="1155"/>
        <v>31 Agustus 2026</v>
      </c>
      <c r="U1147" s="46"/>
      <c r="V1147" s="46"/>
      <c r="W1147" s="42"/>
      <c r="X1147" s="42"/>
      <c r="Y1147" s="42"/>
      <c r="Z1147" s="42"/>
    </row>
    <row r="1148" ht="15.0" customHeight="1">
      <c r="A1148" s="36" t="s">
        <v>6210</v>
      </c>
      <c r="B1148" s="43"/>
      <c r="C1148" s="44"/>
      <c r="D1148" s="47"/>
      <c r="E1148" s="47"/>
      <c r="F1148" s="39" t="str">
        <f t="shared" si="2"/>
        <v>PETUGAS.1147/SPK/SE/PPL/3172/2026</v>
      </c>
      <c r="G1148" s="45"/>
      <c r="H1148" s="39" t="str">
        <f>VLOOKUP(G1148,'MITRA (REFERENSI)'!$A:$Z,16,FALSE)</f>
        <v>#N/A</v>
      </c>
      <c r="I1148" s="39" t="str">
        <f>VLOOKUP(G1148,'MITRA (REFERENSI)'!$A:$Z,25,FALSE)</f>
        <v>#N/A</v>
      </c>
      <c r="J1148" s="38" t="str">
        <f>VLOOKUP(G1148,'MITRA (REFERENSI)'!$A:$Z,26,FALSE)</f>
        <v>#N/A</v>
      </c>
      <c r="K1148" s="38" t="str">
        <f>VLOOKUP(G1148,'MITRA (REFERENSI)'!$A:$Z,15,FALSE)</f>
        <v>#N/A</v>
      </c>
      <c r="L1148" s="38" t="str">
        <f>VLOOKUP(G1148,'MITRA (REFERENSI)'!$A:$Z,15,FALSE)</f>
        <v>#N/A</v>
      </c>
      <c r="M1148" s="38" t="str">
        <f>IF(B1148=1,'KELAS (REFERENSI)'!M1148,IF(B1148=2,'KELAS (REFERENSI)'!M1163,IF(B1148=3,'KELAS (REFERENSI)'!M1178,IF(B1148=4,'KELAS (REFERENSI)'!M1193,""))))</f>
        <v/>
      </c>
      <c r="N1148" s="38" t="str">
        <f>IF(B1148=1,'KELAS (REFERENSI)'!N1148,IF(B1148=2,'KELAS (REFERENSI)'!N1163,IF(B1148=3,'KELAS (REFERENSI)'!N1178,IF(B1148=4,'KELAS (REFERENSI)'!N1193,""))))</f>
        <v/>
      </c>
      <c r="O1148" s="38" t="str">
        <f>IF(B1148=1,'KELAS (REFERENSI)'!O1148,IF(B1148=2,'KELAS (REFERENSI)'!O1163,IF(B1148=3,'KELAS (REFERENSI)'!O1178,IF(B1148=4,'KELAS (REFERENSI)'!O1193,""))))</f>
        <v/>
      </c>
      <c r="P1148" s="38" t="str">
        <f>IF(B1148=1,'KELAS (REFERENSI)'!P1148,IF(B1148=2,'KELAS (REFERENSI)'!P1163,IF(B1148=3,'KELAS (REFERENSI)'!P1178,IF(B1148=4,'KELAS (REFERENSI)'!P1193,""))))</f>
        <v/>
      </c>
      <c r="Q1148" s="38" t="str">
        <f t="shared" si="4"/>
        <v>BPS Kota Jakarta Timur</v>
      </c>
      <c r="R1148" s="38" t="str">
        <f t="shared" si="56"/>
        <v/>
      </c>
      <c r="S1148" s="38" t="str">
        <f t="shared" ref="S1148:T1148" si="1156">S1147</f>
        <v>15 Juni sampai dengan 31 Agustus 2026</v>
      </c>
      <c r="T1148" s="38" t="str">
        <f t="shared" si="1156"/>
        <v>31 Agustus 2026</v>
      </c>
      <c r="U1148" s="46"/>
      <c r="V1148" s="46"/>
      <c r="W1148" s="42"/>
      <c r="X1148" s="42"/>
      <c r="Y1148" s="42"/>
      <c r="Z1148" s="42"/>
    </row>
    <row r="1149" ht="15.0" customHeight="1">
      <c r="A1149" s="36" t="s">
        <v>6211</v>
      </c>
      <c r="B1149" s="43"/>
      <c r="C1149" s="44"/>
      <c r="D1149" s="47"/>
      <c r="E1149" s="47"/>
      <c r="F1149" s="39" t="str">
        <f t="shared" si="2"/>
        <v>PETUGAS.1148/SPK/SE/PPL/3172/2026</v>
      </c>
      <c r="G1149" s="45"/>
      <c r="H1149" s="39" t="str">
        <f>VLOOKUP(G1149,'MITRA (REFERENSI)'!$A:$Z,16,FALSE)</f>
        <v>#N/A</v>
      </c>
      <c r="I1149" s="39" t="str">
        <f>VLOOKUP(G1149,'MITRA (REFERENSI)'!$A:$Z,25,FALSE)</f>
        <v>#N/A</v>
      </c>
      <c r="J1149" s="38" t="str">
        <f>VLOOKUP(G1149,'MITRA (REFERENSI)'!$A:$Z,26,FALSE)</f>
        <v>#N/A</v>
      </c>
      <c r="K1149" s="38" t="str">
        <f>VLOOKUP(G1149,'MITRA (REFERENSI)'!$A:$Z,15,FALSE)</f>
        <v>#N/A</v>
      </c>
      <c r="L1149" s="38" t="str">
        <f>VLOOKUP(G1149,'MITRA (REFERENSI)'!$A:$Z,15,FALSE)</f>
        <v>#N/A</v>
      </c>
      <c r="M1149" s="38" t="str">
        <f>IF(B1149=1,'KELAS (REFERENSI)'!M1149,IF(B1149=2,'KELAS (REFERENSI)'!M1164,IF(B1149=3,'KELAS (REFERENSI)'!M1179,IF(B1149=4,'KELAS (REFERENSI)'!M1194,""))))</f>
        <v/>
      </c>
      <c r="N1149" s="38" t="str">
        <f>IF(B1149=1,'KELAS (REFERENSI)'!N1149,IF(B1149=2,'KELAS (REFERENSI)'!N1164,IF(B1149=3,'KELAS (REFERENSI)'!N1179,IF(B1149=4,'KELAS (REFERENSI)'!N1194,""))))</f>
        <v/>
      </c>
      <c r="O1149" s="38" t="str">
        <f>IF(B1149=1,'KELAS (REFERENSI)'!O1149,IF(B1149=2,'KELAS (REFERENSI)'!O1164,IF(B1149=3,'KELAS (REFERENSI)'!O1179,IF(B1149=4,'KELAS (REFERENSI)'!O1194,""))))</f>
        <v/>
      </c>
      <c r="P1149" s="38" t="str">
        <f>IF(B1149=1,'KELAS (REFERENSI)'!P1149,IF(B1149=2,'KELAS (REFERENSI)'!P1164,IF(B1149=3,'KELAS (REFERENSI)'!P1179,IF(B1149=4,'KELAS (REFERENSI)'!P1194,""))))</f>
        <v/>
      </c>
      <c r="Q1149" s="38" t="str">
        <f t="shared" si="4"/>
        <v>BPS Kota Jakarta Timur</v>
      </c>
      <c r="R1149" s="38" t="str">
        <f t="shared" si="56"/>
        <v/>
      </c>
      <c r="S1149" s="38" t="str">
        <f t="shared" ref="S1149:T1149" si="1157">S1148</f>
        <v>15 Juni sampai dengan 31 Agustus 2026</v>
      </c>
      <c r="T1149" s="38" t="str">
        <f t="shared" si="1157"/>
        <v>31 Agustus 2026</v>
      </c>
      <c r="U1149" s="46"/>
      <c r="V1149" s="46"/>
      <c r="W1149" s="42"/>
      <c r="X1149" s="42"/>
      <c r="Y1149" s="42"/>
      <c r="Z1149" s="42"/>
    </row>
    <row r="1150" ht="15.0" customHeight="1">
      <c r="A1150" s="36" t="s">
        <v>6212</v>
      </c>
      <c r="B1150" s="43"/>
      <c r="C1150" s="44"/>
      <c r="D1150" s="47"/>
      <c r="E1150" s="47"/>
      <c r="F1150" s="39" t="str">
        <f t="shared" si="2"/>
        <v>PETUGAS.1149/SPK/SE/PPL/3172/2026</v>
      </c>
      <c r="G1150" s="45"/>
      <c r="H1150" s="39" t="str">
        <f>VLOOKUP(G1150,'MITRA (REFERENSI)'!$A:$Z,16,FALSE)</f>
        <v>#N/A</v>
      </c>
      <c r="I1150" s="39" t="str">
        <f>VLOOKUP(G1150,'MITRA (REFERENSI)'!$A:$Z,25,FALSE)</f>
        <v>#N/A</v>
      </c>
      <c r="J1150" s="38" t="str">
        <f>VLOOKUP(G1150,'MITRA (REFERENSI)'!$A:$Z,26,FALSE)</f>
        <v>#N/A</v>
      </c>
      <c r="K1150" s="38" t="str">
        <f>VLOOKUP(G1150,'MITRA (REFERENSI)'!$A:$Z,15,FALSE)</f>
        <v>#N/A</v>
      </c>
      <c r="L1150" s="38" t="str">
        <f>VLOOKUP(G1150,'MITRA (REFERENSI)'!$A:$Z,15,FALSE)</f>
        <v>#N/A</v>
      </c>
      <c r="M1150" s="38" t="str">
        <f>IF(B1150=1,'KELAS (REFERENSI)'!M1150,IF(B1150=2,'KELAS (REFERENSI)'!M1165,IF(B1150=3,'KELAS (REFERENSI)'!M1180,IF(B1150=4,'KELAS (REFERENSI)'!M1195,""))))</f>
        <v/>
      </c>
      <c r="N1150" s="38" t="str">
        <f>IF(B1150=1,'KELAS (REFERENSI)'!N1150,IF(B1150=2,'KELAS (REFERENSI)'!N1165,IF(B1150=3,'KELAS (REFERENSI)'!N1180,IF(B1150=4,'KELAS (REFERENSI)'!N1195,""))))</f>
        <v/>
      </c>
      <c r="O1150" s="38" t="str">
        <f>IF(B1150=1,'KELAS (REFERENSI)'!O1150,IF(B1150=2,'KELAS (REFERENSI)'!O1165,IF(B1150=3,'KELAS (REFERENSI)'!O1180,IF(B1150=4,'KELAS (REFERENSI)'!O1195,""))))</f>
        <v/>
      </c>
      <c r="P1150" s="38" t="str">
        <f>IF(B1150=1,'KELAS (REFERENSI)'!P1150,IF(B1150=2,'KELAS (REFERENSI)'!P1165,IF(B1150=3,'KELAS (REFERENSI)'!P1180,IF(B1150=4,'KELAS (REFERENSI)'!P1195,""))))</f>
        <v/>
      </c>
      <c r="Q1150" s="38" t="str">
        <f t="shared" si="4"/>
        <v>BPS Kota Jakarta Timur</v>
      </c>
      <c r="R1150" s="38" t="str">
        <f t="shared" si="56"/>
        <v/>
      </c>
      <c r="S1150" s="38" t="str">
        <f t="shared" ref="S1150:T1150" si="1158">S1149</f>
        <v>15 Juni sampai dengan 31 Agustus 2026</v>
      </c>
      <c r="T1150" s="38" t="str">
        <f t="shared" si="1158"/>
        <v>31 Agustus 2026</v>
      </c>
      <c r="U1150" s="46"/>
      <c r="V1150" s="46"/>
      <c r="W1150" s="42"/>
      <c r="X1150" s="42"/>
      <c r="Y1150" s="42"/>
      <c r="Z1150" s="42"/>
    </row>
    <row r="1151" ht="15.0" customHeight="1">
      <c r="A1151" s="36" t="s">
        <v>6213</v>
      </c>
      <c r="B1151" s="43"/>
      <c r="C1151" s="44"/>
      <c r="D1151" s="47"/>
      <c r="E1151" s="47"/>
      <c r="F1151" s="39" t="str">
        <f t="shared" si="2"/>
        <v>PETUGAS.1150/SPK/SE/PPL/3172/2026</v>
      </c>
      <c r="G1151" s="45"/>
      <c r="H1151" s="39" t="str">
        <f>VLOOKUP(G1151,'MITRA (REFERENSI)'!$A:$Z,16,FALSE)</f>
        <v>#N/A</v>
      </c>
      <c r="I1151" s="39" t="str">
        <f>VLOOKUP(G1151,'MITRA (REFERENSI)'!$A:$Z,25,FALSE)</f>
        <v>#N/A</v>
      </c>
      <c r="J1151" s="38" t="str">
        <f>VLOOKUP(G1151,'MITRA (REFERENSI)'!$A:$Z,26,FALSE)</f>
        <v>#N/A</v>
      </c>
      <c r="K1151" s="38" t="str">
        <f>VLOOKUP(G1151,'MITRA (REFERENSI)'!$A:$Z,15,FALSE)</f>
        <v>#N/A</v>
      </c>
      <c r="L1151" s="38" t="str">
        <f>VLOOKUP(G1151,'MITRA (REFERENSI)'!$A:$Z,15,FALSE)</f>
        <v>#N/A</v>
      </c>
      <c r="M1151" s="38" t="str">
        <f>IF(B1151=1,'KELAS (REFERENSI)'!M1151,IF(B1151=2,'KELAS (REFERENSI)'!M1166,IF(B1151=3,'KELAS (REFERENSI)'!M1181,IF(B1151=4,'KELAS (REFERENSI)'!M1196,""))))</f>
        <v/>
      </c>
      <c r="N1151" s="38" t="str">
        <f>IF(B1151=1,'KELAS (REFERENSI)'!N1151,IF(B1151=2,'KELAS (REFERENSI)'!N1166,IF(B1151=3,'KELAS (REFERENSI)'!N1181,IF(B1151=4,'KELAS (REFERENSI)'!N1196,""))))</f>
        <v/>
      </c>
      <c r="O1151" s="38" t="str">
        <f>IF(B1151=1,'KELAS (REFERENSI)'!O1151,IF(B1151=2,'KELAS (REFERENSI)'!O1166,IF(B1151=3,'KELAS (REFERENSI)'!O1181,IF(B1151=4,'KELAS (REFERENSI)'!O1196,""))))</f>
        <v/>
      </c>
      <c r="P1151" s="38" t="str">
        <f>IF(B1151=1,'KELAS (REFERENSI)'!P1151,IF(B1151=2,'KELAS (REFERENSI)'!P1166,IF(B1151=3,'KELAS (REFERENSI)'!P1181,IF(B1151=4,'KELAS (REFERENSI)'!P1196,""))))</f>
        <v/>
      </c>
      <c r="Q1151" s="38" t="str">
        <f t="shared" si="4"/>
        <v>BPS Kota Jakarta Timur</v>
      </c>
      <c r="R1151" s="38" t="str">
        <f t="shared" si="56"/>
        <v/>
      </c>
      <c r="S1151" s="38" t="str">
        <f t="shared" ref="S1151:T1151" si="1159">S1150</f>
        <v>15 Juni sampai dengan 31 Agustus 2026</v>
      </c>
      <c r="T1151" s="38" t="str">
        <f t="shared" si="1159"/>
        <v>31 Agustus 2026</v>
      </c>
      <c r="U1151" s="46"/>
      <c r="V1151" s="46"/>
      <c r="W1151" s="42"/>
      <c r="X1151" s="42"/>
      <c r="Y1151" s="42"/>
      <c r="Z1151" s="42"/>
    </row>
    <row r="1152" ht="15.0" customHeight="1">
      <c r="A1152" s="36" t="s">
        <v>6214</v>
      </c>
      <c r="B1152" s="43"/>
      <c r="C1152" s="44"/>
      <c r="D1152" s="47"/>
      <c r="E1152" s="47"/>
      <c r="F1152" s="39" t="str">
        <f t="shared" si="2"/>
        <v>PETUGAS.1151/SPK/SE/PPL/3172/2026</v>
      </c>
      <c r="G1152" s="45"/>
      <c r="H1152" s="39" t="str">
        <f>VLOOKUP(G1152,'MITRA (REFERENSI)'!$A:$Z,16,FALSE)</f>
        <v>#N/A</v>
      </c>
      <c r="I1152" s="39" t="str">
        <f>VLOOKUP(G1152,'MITRA (REFERENSI)'!$A:$Z,25,FALSE)</f>
        <v>#N/A</v>
      </c>
      <c r="J1152" s="38" t="str">
        <f>VLOOKUP(G1152,'MITRA (REFERENSI)'!$A:$Z,26,FALSE)</f>
        <v>#N/A</v>
      </c>
      <c r="K1152" s="38" t="str">
        <f>VLOOKUP(G1152,'MITRA (REFERENSI)'!$A:$Z,15,FALSE)</f>
        <v>#N/A</v>
      </c>
      <c r="L1152" s="38" t="str">
        <f>VLOOKUP(G1152,'MITRA (REFERENSI)'!$A:$Z,15,FALSE)</f>
        <v>#N/A</v>
      </c>
      <c r="M1152" s="38" t="str">
        <f>IF(B1152=1,'KELAS (REFERENSI)'!M1152,IF(B1152=2,'KELAS (REFERENSI)'!M1167,IF(B1152=3,'KELAS (REFERENSI)'!M1182,IF(B1152=4,'KELAS (REFERENSI)'!M1197,""))))</f>
        <v/>
      </c>
      <c r="N1152" s="38" t="str">
        <f>IF(B1152=1,'KELAS (REFERENSI)'!N1152,IF(B1152=2,'KELAS (REFERENSI)'!N1167,IF(B1152=3,'KELAS (REFERENSI)'!N1182,IF(B1152=4,'KELAS (REFERENSI)'!N1197,""))))</f>
        <v/>
      </c>
      <c r="O1152" s="38" t="str">
        <f>IF(B1152=1,'KELAS (REFERENSI)'!O1152,IF(B1152=2,'KELAS (REFERENSI)'!O1167,IF(B1152=3,'KELAS (REFERENSI)'!O1182,IF(B1152=4,'KELAS (REFERENSI)'!O1197,""))))</f>
        <v/>
      </c>
      <c r="P1152" s="38" t="str">
        <f>IF(B1152=1,'KELAS (REFERENSI)'!P1152,IF(B1152=2,'KELAS (REFERENSI)'!P1167,IF(B1152=3,'KELAS (REFERENSI)'!P1182,IF(B1152=4,'KELAS (REFERENSI)'!P1197,""))))</f>
        <v/>
      </c>
      <c r="Q1152" s="38" t="str">
        <f t="shared" si="4"/>
        <v>BPS Kota Jakarta Timur</v>
      </c>
      <c r="R1152" s="38" t="str">
        <f t="shared" si="56"/>
        <v/>
      </c>
      <c r="S1152" s="38" t="str">
        <f t="shared" ref="S1152:T1152" si="1160">S1151</f>
        <v>15 Juni sampai dengan 31 Agustus 2026</v>
      </c>
      <c r="T1152" s="38" t="str">
        <f t="shared" si="1160"/>
        <v>31 Agustus 2026</v>
      </c>
      <c r="U1152" s="46"/>
      <c r="V1152" s="46"/>
      <c r="W1152" s="42"/>
      <c r="X1152" s="42"/>
      <c r="Y1152" s="42"/>
      <c r="Z1152" s="42"/>
    </row>
    <row r="1153" ht="15.0" customHeight="1">
      <c r="A1153" s="36" t="s">
        <v>6215</v>
      </c>
      <c r="B1153" s="43"/>
      <c r="C1153" s="44"/>
      <c r="D1153" s="47"/>
      <c r="E1153" s="47"/>
      <c r="F1153" s="39" t="str">
        <f t="shared" si="2"/>
        <v>PETUGAS.1152/SPK/SE/PPL/3172/2026</v>
      </c>
      <c r="G1153" s="45"/>
      <c r="H1153" s="39" t="str">
        <f>VLOOKUP(G1153,'MITRA (REFERENSI)'!$A:$Z,16,FALSE)</f>
        <v>#N/A</v>
      </c>
      <c r="I1153" s="39" t="str">
        <f>VLOOKUP(G1153,'MITRA (REFERENSI)'!$A:$Z,25,FALSE)</f>
        <v>#N/A</v>
      </c>
      <c r="J1153" s="38" t="str">
        <f>VLOOKUP(G1153,'MITRA (REFERENSI)'!$A:$Z,26,FALSE)</f>
        <v>#N/A</v>
      </c>
      <c r="K1153" s="38" t="str">
        <f>VLOOKUP(G1153,'MITRA (REFERENSI)'!$A:$Z,15,FALSE)</f>
        <v>#N/A</v>
      </c>
      <c r="L1153" s="38" t="str">
        <f>VLOOKUP(G1153,'MITRA (REFERENSI)'!$A:$Z,15,FALSE)</f>
        <v>#N/A</v>
      </c>
      <c r="M1153" s="38" t="str">
        <f>IF(B1153=1,'KELAS (REFERENSI)'!M1153,IF(B1153=2,'KELAS (REFERENSI)'!M1168,IF(B1153=3,'KELAS (REFERENSI)'!M1183,IF(B1153=4,'KELAS (REFERENSI)'!M1198,""))))</f>
        <v/>
      </c>
      <c r="N1153" s="38" t="str">
        <f>IF(B1153=1,'KELAS (REFERENSI)'!N1153,IF(B1153=2,'KELAS (REFERENSI)'!N1168,IF(B1153=3,'KELAS (REFERENSI)'!N1183,IF(B1153=4,'KELAS (REFERENSI)'!N1198,""))))</f>
        <v/>
      </c>
      <c r="O1153" s="38" t="str">
        <f>IF(B1153=1,'KELAS (REFERENSI)'!O1153,IF(B1153=2,'KELAS (REFERENSI)'!O1168,IF(B1153=3,'KELAS (REFERENSI)'!O1183,IF(B1153=4,'KELAS (REFERENSI)'!O1198,""))))</f>
        <v/>
      </c>
      <c r="P1153" s="38" t="str">
        <f>IF(B1153=1,'KELAS (REFERENSI)'!P1153,IF(B1153=2,'KELAS (REFERENSI)'!P1168,IF(B1153=3,'KELAS (REFERENSI)'!P1183,IF(B1153=4,'KELAS (REFERENSI)'!P1198,""))))</f>
        <v/>
      </c>
      <c r="Q1153" s="38" t="str">
        <f t="shared" si="4"/>
        <v>BPS Kota Jakarta Timur</v>
      </c>
      <c r="R1153" s="38" t="str">
        <f t="shared" si="56"/>
        <v/>
      </c>
      <c r="S1153" s="38" t="str">
        <f t="shared" ref="S1153:T1153" si="1161">S1152</f>
        <v>15 Juni sampai dengan 31 Agustus 2026</v>
      </c>
      <c r="T1153" s="38" t="str">
        <f t="shared" si="1161"/>
        <v>31 Agustus 2026</v>
      </c>
      <c r="U1153" s="46"/>
      <c r="V1153" s="46"/>
      <c r="W1153" s="42"/>
      <c r="X1153" s="42"/>
      <c r="Y1153" s="42"/>
      <c r="Z1153" s="42"/>
    </row>
    <row r="1154" ht="15.0" customHeight="1">
      <c r="A1154" s="36" t="s">
        <v>6216</v>
      </c>
      <c r="B1154" s="43"/>
      <c r="C1154" s="44"/>
      <c r="D1154" s="47"/>
      <c r="E1154" s="47"/>
      <c r="F1154" s="39" t="str">
        <f t="shared" si="2"/>
        <v>PETUGAS.1153/SPK/SE/PPL/3172/2026</v>
      </c>
      <c r="G1154" s="45"/>
      <c r="H1154" s="39" t="str">
        <f>VLOOKUP(G1154,'MITRA (REFERENSI)'!$A:$Z,16,FALSE)</f>
        <v>#N/A</v>
      </c>
      <c r="I1154" s="39" t="str">
        <f>VLOOKUP(G1154,'MITRA (REFERENSI)'!$A:$Z,25,FALSE)</f>
        <v>#N/A</v>
      </c>
      <c r="J1154" s="38" t="str">
        <f>VLOOKUP(G1154,'MITRA (REFERENSI)'!$A:$Z,26,FALSE)</f>
        <v>#N/A</v>
      </c>
      <c r="K1154" s="38" t="str">
        <f>VLOOKUP(G1154,'MITRA (REFERENSI)'!$A:$Z,15,FALSE)</f>
        <v>#N/A</v>
      </c>
      <c r="L1154" s="38" t="str">
        <f>VLOOKUP(G1154,'MITRA (REFERENSI)'!$A:$Z,15,FALSE)</f>
        <v>#N/A</v>
      </c>
      <c r="M1154" s="38" t="str">
        <f>IF(B1154=1,'KELAS (REFERENSI)'!M1154,IF(B1154=2,'KELAS (REFERENSI)'!M1169,IF(B1154=3,'KELAS (REFERENSI)'!M1184,IF(B1154=4,'KELAS (REFERENSI)'!M1199,""))))</f>
        <v/>
      </c>
      <c r="N1154" s="38" t="str">
        <f>IF(B1154=1,'KELAS (REFERENSI)'!N1154,IF(B1154=2,'KELAS (REFERENSI)'!N1169,IF(B1154=3,'KELAS (REFERENSI)'!N1184,IF(B1154=4,'KELAS (REFERENSI)'!N1199,""))))</f>
        <v/>
      </c>
      <c r="O1154" s="38" t="str">
        <f>IF(B1154=1,'KELAS (REFERENSI)'!O1154,IF(B1154=2,'KELAS (REFERENSI)'!O1169,IF(B1154=3,'KELAS (REFERENSI)'!O1184,IF(B1154=4,'KELAS (REFERENSI)'!O1199,""))))</f>
        <v/>
      </c>
      <c r="P1154" s="38" t="str">
        <f>IF(B1154=1,'KELAS (REFERENSI)'!P1154,IF(B1154=2,'KELAS (REFERENSI)'!P1169,IF(B1154=3,'KELAS (REFERENSI)'!P1184,IF(B1154=4,'KELAS (REFERENSI)'!P1199,""))))</f>
        <v/>
      </c>
      <c r="Q1154" s="38" t="str">
        <f t="shared" si="4"/>
        <v>BPS Kota Jakarta Timur</v>
      </c>
      <c r="R1154" s="38" t="str">
        <f t="shared" si="56"/>
        <v/>
      </c>
      <c r="S1154" s="38" t="str">
        <f t="shared" ref="S1154:T1154" si="1162">S1153</f>
        <v>15 Juni sampai dengan 31 Agustus 2026</v>
      </c>
      <c r="T1154" s="38" t="str">
        <f t="shared" si="1162"/>
        <v>31 Agustus 2026</v>
      </c>
      <c r="U1154" s="46"/>
      <c r="V1154" s="46"/>
      <c r="W1154" s="42"/>
      <c r="X1154" s="42"/>
      <c r="Y1154" s="42"/>
      <c r="Z1154" s="42"/>
    </row>
    <row r="1155" ht="15.0" customHeight="1">
      <c r="A1155" s="36" t="s">
        <v>6217</v>
      </c>
      <c r="B1155" s="43"/>
      <c r="C1155" s="44"/>
      <c r="D1155" s="47"/>
      <c r="E1155" s="47"/>
      <c r="F1155" s="39" t="str">
        <f t="shared" si="2"/>
        <v>PETUGAS.1154/SPK/SE/PPL/3172/2026</v>
      </c>
      <c r="G1155" s="45"/>
      <c r="H1155" s="39" t="str">
        <f>VLOOKUP(G1155,'MITRA (REFERENSI)'!$A:$Z,16,FALSE)</f>
        <v>#N/A</v>
      </c>
      <c r="I1155" s="39" t="str">
        <f>VLOOKUP(G1155,'MITRA (REFERENSI)'!$A:$Z,25,FALSE)</f>
        <v>#N/A</v>
      </c>
      <c r="J1155" s="38" t="str">
        <f>VLOOKUP(G1155,'MITRA (REFERENSI)'!$A:$Z,26,FALSE)</f>
        <v>#N/A</v>
      </c>
      <c r="K1155" s="38" t="str">
        <f>VLOOKUP(G1155,'MITRA (REFERENSI)'!$A:$Z,15,FALSE)</f>
        <v>#N/A</v>
      </c>
      <c r="L1155" s="38" t="str">
        <f>VLOOKUP(G1155,'MITRA (REFERENSI)'!$A:$Z,15,FALSE)</f>
        <v>#N/A</v>
      </c>
      <c r="M1155" s="38" t="str">
        <f>IF(B1155=1,'KELAS (REFERENSI)'!M1155,IF(B1155=2,'KELAS (REFERENSI)'!M1170,IF(B1155=3,'KELAS (REFERENSI)'!M1185,IF(B1155=4,'KELAS (REFERENSI)'!M1200,""))))</f>
        <v/>
      </c>
      <c r="N1155" s="38" t="str">
        <f>IF(B1155=1,'KELAS (REFERENSI)'!N1155,IF(B1155=2,'KELAS (REFERENSI)'!N1170,IF(B1155=3,'KELAS (REFERENSI)'!N1185,IF(B1155=4,'KELAS (REFERENSI)'!N1200,""))))</f>
        <v/>
      </c>
      <c r="O1155" s="38" t="str">
        <f>IF(B1155=1,'KELAS (REFERENSI)'!O1155,IF(B1155=2,'KELAS (REFERENSI)'!O1170,IF(B1155=3,'KELAS (REFERENSI)'!O1185,IF(B1155=4,'KELAS (REFERENSI)'!O1200,""))))</f>
        <v/>
      </c>
      <c r="P1155" s="38" t="str">
        <f>IF(B1155=1,'KELAS (REFERENSI)'!P1155,IF(B1155=2,'KELAS (REFERENSI)'!P1170,IF(B1155=3,'KELAS (REFERENSI)'!P1185,IF(B1155=4,'KELAS (REFERENSI)'!P1200,""))))</f>
        <v/>
      </c>
      <c r="Q1155" s="38" t="str">
        <f t="shared" si="4"/>
        <v>BPS Kota Jakarta Timur</v>
      </c>
      <c r="R1155" s="38" t="str">
        <f t="shared" si="56"/>
        <v/>
      </c>
      <c r="S1155" s="38" t="str">
        <f t="shared" ref="S1155:T1155" si="1163">S1154</f>
        <v>15 Juni sampai dengan 31 Agustus 2026</v>
      </c>
      <c r="T1155" s="38" t="str">
        <f t="shared" si="1163"/>
        <v>31 Agustus 2026</v>
      </c>
      <c r="U1155" s="46"/>
      <c r="V1155" s="46"/>
      <c r="W1155" s="42"/>
      <c r="X1155" s="42"/>
      <c r="Y1155" s="42"/>
      <c r="Z1155" s="42"/>
    </row>
    <row r="1156" ht="15.0" customHeight="1">
      <c r="A1156" s="36" t="s">
        <v>6218</v>
      </c>
      <c r="B1156" s="43"/>
      <c r="C1156" s="44"/>
      <c r="D1156" s="47"/>
      <c r="E1156" s="47"/>
      <c r="F1156" s="39" t="str">
        <f t="shared" si="2"/>
        <v>PETUGAS.1155/SPK/SE/PPL/3172/2026</v>
      </c>
      <c r="G1156" s="45"/>
      <c r="H1156" s="39" t="str">
        <f>VLOOKUP(G1156,'MITRA (REFERENSI)'!$A:$Z,16,FALSE)</f>
        <v>#N/A</v>
      </c>
      <c r="I1156" s="39" t="str">
        <f>VLOOKUP(G1156,'MITRA (REFERENSI)'!$A:$Z,25,FALSE)</f>
        <v>#N/A</v>
      </c>
      <c r="J1156" s="38" t="str">
        <f>VLOOKUP(G1156,'MITRA (REFERENSI)'!$A:$Z,26,FALSE)</f>
        <v>#N/A</v>
      </c>
      <c r="K1156" s="38" t="str">
        <f>VLOOKUP(G1156,'MITRA (REFERENSI)'!$A:$Z,15,FALSE)</f>
        <v>#N/A</v>
      </c>
      <c r="L1156" s="38" t="str">
        <f>VLOOKUP(G1156,'MITRA (REFERENSI)'!$A:$Z,15,FALSE)</f>
        <v>#N/A</v>
      </c>
      <c r="M1156" s="38" t="str">
        <f>IF(B1156=1,'KELAS (REFERENSI)'!M1156,IF(B1156=2,'KELAS (REFERENSI)'!M1171,IF(B1156=3,'KELAS (REFERENSI)'!M1186,IF(B1156=4,'KELAS (REFERENSI)'!M1201,""))))</f>
        <v/>
      </c>
      <c r="N1156" s="38" t="str">
        <f>IF(B1156=1,'KELAS (REFERENSI)'!N1156,IF(B1156=2,'KELAS (REFERENSI)'!N1171,IF(B1156=3,'KELAS (REFERENSI)'!N1186,IF(B1156=4,'KELAS (REFERENSI)'!N1201,""))))</f>
        <v/>
      </c>
      <c r="O1156" s="38" t="str">
        <f>IF(B1156=1,'KELAS (REFERENSI)'!O1156,IF(B1156=2,'KELAS (REFERENSI)'!O1171,IF(B1156=3,'KELAS (REFERENSI)'!O1186,IF(B1156=4,'KELAS (REFERENSI)'!O1201,""))))</f>
        <v/>
      </c>
      <c r="P1156" s="38" t="str">
        <f>IF(B1156=1,'KELAS (REFERENSI)'!P1156,IF(B1156=2,'KELAS (REFERENSI)'!P1171,IF(B1156=3,'KELAS (REFERENSI)'!P1186,IF(B1156=4,'KELAS (REFERENSI)'!P1201,""))))</f>
        <v/>
      </c>
      <c r="Q1156" s="38" t="str">
        <f t="shared" si="4"/>
        <v>BPS Kota Jakarta Timur</v>
      </c>
      <c r="R1156" s="38" t="str">
        <f t="shared" si="56"/>
        <v/>
      </c>
      <c r="S1156" s="38" t="str">
        <f t="shared" ref="S1156:T1156" si="1164">S1155</f>
        <v>15 Juni sampai dengan 31 Agustus 2026</v>
      </c>
      <c r="T1156" s="38" t="str">
        <f t="shared" si="1164"/>
        <v>31 Agustus 2026</v>
      </c>
      <c r="U1156" s="46"/>
      <c r="V1156" s="46"/>
      <c r="W1156" s="42"/>
      <c r="X1156" s="42"/>
      <c r="Y1156" s="42"/>
      <c r="Z1156" s="42"/>
    </row>
    <row r="1157" ht="15.0" customHeight="1">
      <c r="A1157" s="36" t="s">
        <v>6219</v>
      </c>
      <c r="B1157" s="43"/>
      <c r="C1157" s="44"/>
      <c r="D1157" s="47"/>
      <c r="E1157" s="47"/>
      <c r="F1157" s="39" t="str">
        <f t="shared" si="2"/>
        <v>PETUGAS.1156/SPK/SE/PPL/3172/2026</v>
      </c>
      <c r="G1157" s="45"/>
      <c r="H1157" s="39" t="str">
        <f>VLOOKUP(G1157,'MITRA (REFERENSI)'!$A:$Z,16,FALSE)</f>
        <v>#N/A</v>
      </c>
      <c r="I1157" s="39" t="str">
        <f>VLOOKUP(G1157,'MITRA (REFERENSI)'!$A:$Z,25,FALSE)</f>
        <v>#N/A</v>
      </c>
      <c r="J1157" s="38" t="str">
        <f>VLOOKUP(G1157,'MITRA (REFERENSI)'!$A:$Z,26,FALSE)</f>
        <v>#N/A</v>
      </c>
      <c r="K1157" s="38" t="str">
        <f>VLOOKUP(G1157,'MITRA (REFERENSI)'!$A:$Z,15,FALSE)</f>
        <v>#N/A</v>
      </c>
      <c r="L1157" s="38" t="str">
        <f>VLOOKUP(G1157,'MITRA (REFERENSI)'!$A:$Z,15,FALSE)</f>
        <v>#N/A</v>
      </c>
      <c r="M1157" s="38" t="str">
        <f>IF(B1157=1,'KELAS (REFERENSI)'!M1157,IF(B1157=2,'KELAS (REFERENSI)'!M1172,IF(B1157=3,'KELAS (REFERENSI)'!M1187,IF(B1157=4,'KELAS (REFERENSI)'!M1202,""))))</f>
        <v/>
      </c>
      <c r="N1157" s="38" t="str">
        <f>IF(B1157=1,'KELAS (REFERENSI)'!N1157,IF(B1157=2,'KELAS (REFERENSI)'!N1172,IF(B1157=3,'KELAS (REFERENSI)'!N1187,IF(B1157=4,'KELAS (REFERENSI)'!N1202,""))))</f>
        <v/>
      </c>
      <c r="O1157" s="38" t="str">
        <f>IF(B1157=1,'KELAS (REFERENSI)'!O1157,IF(B1157=2,'KELAS (REFERENSI)'!O1172,IF(B1157=3,'KELAS (REFERENSI)'!O1187,IF(B1157=4,'KELAS (REFERENSI)'!O1202,""))))</f>
        <v/>
      </c>
      <c r="P1157" s="38" t="str">
        <f>IF(B1157=1,'KELAS (REFERENSI)'!P1157,IF(B1157=2,'KELAS (REFERENSI)'!P1172,IF(B1157=3,'KELAS (REFERENSI)'!P1187,IF(B1157=4,'KELAS (REFERENSI)'!P1202,""))))</f>
        <v/>
      </c>
      <c r="Q1157" s="38" t="str">
        <f t="shared" si="4"/>
        <v>BPS Kota Jakarta Timur</v>
      </c>
      <c r="R1157" s="38" t="str">
        <f t="shared" si="56"/>
        <v/>
      </c>
      <c r="S1157" s="38" t="str">
        <f t="shared" ref="S1157:T1157" si="1165">S1156</f>
        <v>15 Juni sampai dengan 31 Agustus 2026</v>
      </c>
      <c r="T1157" s="38" t="str">
        <f t="shared" si="1165"/>
        <v>31 Agustus 2026</v>
      </c>
      <c r="U1157" s="46"/>
      <c r="V1157" s="46"/>
      <c r="W1157" s="42"/>
      <c r="X1157" s="42"/>
      <c r="Y1157" s="42"/>
      <c r="Z1157" s="42"/>
    </row>
    <row r="1158" ht="15.0" customHeight="1">
      <c r="A1158" s="36" t="s">
        <v>6220</v>
      </c>
      <c r="B1158" s="43"/>
      <c r="C1158" s="44"/>
      <c r="D1158" s="47"/>
      <c r="E1158" s="47"/>
      <c r="F1158" s="39" t="str">
        <f t="shared" si="2"/>
        <v>PETUGAS.1157/SPK/SE/PPL/3172/2026</v>
      </c>
      <c r="G1158" s="45"/>
      <c r="H1158" s="39" t="str">
        <f>VLOOKUP(G1158,'MITRA (REFERENSI)'!$A:$Z,16,FALSE)</f>
        <v>#N/A</v>
      </c>
      <c r="I1158" s="39" t="str">
        <f>VLOOKUP(G1158,'MITRA (REFERENSI)'!$A:$Z,25,FALSE)</f>
        <v>#N/A</v>
      </c>
      <c r="J1158" s="38" t="str">
        <f>VLOOKUP(G1158,'MITRA (REFERENSI)'!$A:$Z,26,FALSE)</f>
        <v>#N/A</v>
      </c>
      <c r="K1158" s="38" t="str">
        <f>VLOOKUP(G1158,'MITRA (REFERENSI)'!$A:$Z,15,FALSE)</f>
        <v>#N/A</v>
      </c>
      <c r="L1158" s="38" t="str">
        <f>VLOOKUP(G1158,'MITRA (REFERENSI)'!$A:$Z,15,FALSE)</f>
        <v>#N/A</v>
      </c>
      <c r="M1158" s="38" t="str">
        <f>IF(B1158=1,'KELAS (REFERENSI)'!M1158,IF(B1158=2,'KELAS (REFERENSI)'!M1173,IF(B1158=3,'KELAS (REFERENSI)'!M1188,IF(B1158=4,'KELAS (REFERENSI)'!M1203,""))))</f>
        <v/>
      </c>
      <c r="N1158" s="38" t="str">
        <f>IF(B1158=1,'KELAS (REFERENSI)'!N1158,IF(B1158=2,'KELAS (REFERENSI)'!N1173,IF(B1158=3,'KELAS (REFERENSI)'!N1188,IF(B1158=4,'KELAS (REFERENSI)'!N1203,""))))</f>
        <v/>
      </c>
      <c r="O1158" s="38" t="str">
        <f>IF(B1158=1,'KELAS (REFERENSI)'!O1158,IF(B1158=2,'KELAS (REFERENSI)'!O1173,IF(B1158=3,'KELAS (REFERENSI)'!O1188,IF(B1158=4,'KELAS (REFERENSI)'!O1203,""))))</f>
        <v/>
      </c>
      <c r="P1158" s="38" t="str">
        <f>IF(B1158=1,'KELAS (REFERENSI)'!P1158,IF(B1158=2,'KELAS (REFERENSI)'!P1173,IF(B1158=3,'KELAS (REFERENSI)'!P1188,IF(B1158=4,'KELAS (REFERENSI)'!P1203,""))))</f>
        <v/>
      </c>
      <c r="Q1158" s="38" t="str">
        <f t="shared" si="4"/>
        <v>BPS Kota Jakarta Timur</v>
      </c>
      <c r="R1158" s="38" t="str">
        <f t="shared" si="56"/>
        <v/>
      </c>
      <c r="S1158" s="38" t="str">
        <f t="shared" ref="S1158:T1158" si="1166">S1157</f>
        <v>15 Juni sampai dengan 31 Agustus 2026</v>
      </c>
      <c r="T1158" s="38" t="str">
        <f t="shared" si="1166"/>
        <v>31 Agustus 2026</v>
      </c>
      <c r="U1158" s="46"/>
      <c r="V1158" s="46"/>
      <c r="W1158" s="42"/>
      <c r="X1158" s="42"/>
      <c r="Y1158" s="42"/>
      <c r="Z1158" s="42"/>
    </row>
    <row r="1159" ht="15.0" customHeight="1">
      <c r="A1159" s="36" t="s">
        <v>6221</v>
      </c>
      <c r="B1159" s="43"/>
      <c r="C1159" s="44"/>
      <c r="D1159" s="47"/>
      <c r="E1159" s="47"/>
      <c r="F1159" s="39" t="str">
        <f t="shared" si="2"/>
        <v>PETUGAS.1158/SPK/SE/PPL/3172/2026</v>
      </c>
      <c r="G1159" s="45"/>
      <c r="H1159" s="39" t="str">
        <f>VLOOKUP(G1159,'MITRA (REFERENSI)'!$A:$Z,16,FALSE)</f>
        <v>#N/A</v>
      </c>
      <c r="I1159" s="39" t="str">
        <f>VLOOKUP(G1159,'MITRA (REFERENSI)'!$A:$Z,25,FALSE)</f>
        <v>#N/A</v>
      </c>
      <c r="J1159" s="38" t="str">
        <f>VLOOKUP(G1159,'MITRA (REFERENSI)'!$A:$Z,26,FALSE)</f>
        <v>#N/A</v>
      </c>
      <c r="K1159" s="38" t="str">
        <f>VLOOKUP(G1159,'MITRA (REFERENSI)'!$A:$Z,15,FALSE)</f>
        <v>#N/A</v>
      </c>
      <c r="L1159" s="38" t="str">
        <f>VLOOKUP(G1159,'MITRA (REFERENSI)'!$A:$Z,15,FALSE)</f>
        <v>#N/A</v>
      </c>
      <c r="M1159" s="38" t="str">
        <f>IF(B1159=1,'KELAS (REFERENSI)'!M1159,IF(B1159=2,'KELAS (REFERENSI)'!M1174,IF(B1159=3,'KELAS (REFERENSI)'!M1189,IF(B1159=4,'KELAS (REFERENSI)'!M1204,""))))</f>
        <v/>
      </c>
      <c r="N1159" s="38" t="str">
        <f>IF(B1159=1,'KELAS (REFERENSI)'!N1159,IF(B1159=2,'KELAS (REFERENSI)'!N1174,IF(B1159=3,'KELAS (REFERENSI)'!N1189,IF(B1159=4,'KELAS (REFERENSI)'!N1204,""))))</f>
        <v/>
      </c>
      <c r="O1159" s="38" t="str">
        <f>IF(B1159=1,'KELAS (REFERENSI)'!O1159,IF(B1159=2,'KELAS (REFERENSI)'!O1174,IF(B1159=3,'KELAS (REFERENSI)'!O1189,IF(B1159=4,'KELAS (REFERENSI)'!O1204,""))))</f>
        <v/>
      </c>
      <c r="P1159" s="38" t="str">
        <f>IF(B1159=1,'KELAS (REFERENSI)'!P1159,IF(B1159=2,'KELAS (REFERENSI)'!P1174,IF(B1159=3,'KELAS (REFERENSI)'!P1189,IF(B1159=4,'KELAS (REFERENSI)'!P1204,""))))</f>
        <v/>
      </c>
      <c r="Q1159" s="38" t="str">
        <f t="shared" si="4"/>
        <v>BPS Kota Jakarta Timur</v>
      </c>
      <c r="R1159" s="38" t="str">
        <f t="shared" si="56"/>
        <v/>
      </c>
      <c r="S1159" s="38" t="str">
        <f t="shared" ref="S1159:T1159" si="1167">S1158</f>
        <v>15 Juni sampai dengan 31 Agustus 2026</v>
      </c>
      <c r="T1159" s="38" t="str">
        <f t="shared" si="1167"/>
        <v>31 Agustus 2026</v>
      </c>
      <c r="U1159" s="46"/>
      <c r="V1159" s="46"/>
      <c r="W1159" s="42"/>
      <c r="X1159" s="42"/>
      <c r="Y1159" s="42"/>
      <c r="Z1159" s="42"/>
    </row>
    <row r="1160" ht="15.0" customHeight="1">
      <c r="A1160" s="36" t="s">
        <v>6222</v>
      </c>
      <c r="B1160" s="43"/>
      <c r="C1160" s="44"/>
      <c r="D1160" s="47"/>
      <c r="E1160" s="47"/>
      <c r="F1160" s="39" t="str">
        <f t="shared" si="2"/>
        <v>PETUGAS.1159/SPK/SE/PPL/3172/2026</v>
      </c>
      <c r="G1160" s="45"/>
      <c r="H1160" s="39" t="str">
        <f>VLOOKUP(G1160,'MITRA (REFERENSI)'!$A:$Z,16,FALSE)</f>
        <v>#N/A</v>
      </c>
      <c r="I1160" s="39" t="str">
        <f>VLOOKUP(G1160,'MITRA (REFERENSI)'!$A:$Z,25,FALSE)</f>
        <v>#N/A</v>
      </c>
      <c r="J1160" s="38" t="str">
        <f>VLOOKUP(G1160,'MITRA (REFERENSI)'!$A:$Z,26,FALSE)</f>
        <v>#N/A</v>
      </c>
      <c r="K1160" s="38" t="str">
        <f>VLOOKUP(G1160,'MITRA (REFERENSI)'!$A:$Z,15,FALSE)</f>
        <v>#N/A</v>
      </c>
      <c r="L1160" s="38" t="str">
        <f>VLOOKUP(G1160,'MITRA (REFERENSI)'!$A:$Z,15,FALSE)</f>
        <v>#N/A</v>
      </c>
      <c r="M1160" s="38" t="str">
        <f>IF(B1160=1,'KELAS (REFERENSI)'!M1160,IF(B1160=2,'KELAS (REFERENSI)'!M1175,IF(B1160=3,'KELAS (REFERENSI)'!M1190,IF(B1160=4,'KELAS (REFERENSI)'!M1205,""))))</f>
        <v/>
      </c>
      <c r="N1160" s="38" t="str">
        <f>IF(B1160=1,'KELAS (REFERENSI)'!N1160,IF(B1160=2,'KELAS (REFERENSI)'!N1175,IF(B1160=3,'KELAS (REFERENSI)'!N1190,IF(B1160=4,'KELAS (REFERENSI)'!N1205,""))))</f>
        <v/>
      </c>
      <c r="O1160" s="38" t="str">
        <f>IF(B1160=1,'KELAS (REFERENSI)'!O1160,IF(B1160=2,'KELAS (REFERENSI)'!O1175,IF(B1160=3,'KELAS (REFERENSI)'!O1190,IF(B1160=4,'KELAS (REFERENSI)'!O1205,""))))</f>
        <v/>
      </c>
      <c r="P1160" s="38" t="str">
        <f>IF(B1160=1,'KELAS (REFERENSI)'!P1160,IF(B1160=2,'KELAS (REFERENSI)'!P1175,IF(B1160=3,'KELAS (REFERENSI)'!P1190,IF(B1160=4,'KELAS (REFERENSI)'!P1205,""))))</f>
        <v/>
      </c>
      <c r="Q1160" s="38" t="str">
        <f t="shared" si="4"/>
        <v>BPS Kota Jakarta Timur</v>
      </c>
      <c r="R1160" s="38" t="str">
        <f t="shared" si="56"/>
        <v/>
      </c>
      <c r="S1160" s="38" t="str">
        <f t="shared" ref="S1160:T1160" si="1168">S1159</f>
        <v>15 Juni sampai dengan 31 Agustus 2026</v>
      </c>
      <c r="T1160" s="38" t="str">
        <f t="shared" si="1168"/>
        <v>31 Agustus 2026</v>
      </c>
      <c r="U1160" s="46"/>
      <c r="V1160" s="46"/>
      <c r="W1160" s="42"/>
      <c r="X1160" s="42"/>
      <c r="Y1160" s="42"/>
      <c r="Z1160" s="42"/>
    </row>
    <row r="1161" ht="15.0" customHeight="1">
      <c r="A1161" s="36" t="s">
        <v>6223</v>
      </c>
      <c r="B1161" s="43"/>
      <c r="C1161" s="44"/>
      <c r="D1161" s="47"/>
      <c r="E1161" s="47"/>
      <c r="F1161" s="39" t="str">
        <f t="shared" si="2"/>
        <v>PETUGAS.1160/SPK/SE/PPL/3172/2026</v>
      </c>
      <c r="G1161" s="45"/>
      <c r="H1161" s="39" t="str">
        <f>VLOOKUP(G1161,'MITRA (REFERENSI)'!$A:$Z,16,FALSE)</f>
        <v>#N/A</v>
      </c>
      <c r="I1161" s="39" t="str">
        <f>VLOOKUP(G1161,'MITRA (REFERENSI)'!$A:$Z,25,FALSE)</f>
        <v>#N/A</v>
      </c>
      <c r="J1161" s="38" t="str">
        <f>VLOOKUP(G1161,'MITRA (REFERENSI)'!$A:$Z,26,FALSE)</f>
        <v>#N/A</v>
      </c>
      <c r="K1161" s="38" t="str">
        <f>VLOOKUP(G1161,'MITRA (REFERENSI)'!$A:$Z,15,FALSE)</f>
        <v>#N/A</v>
      </c>
      <c r="L1161" s="38" t="str">
        <f>VLOOKUP(G1161,'MITRA (REFERENSI)'!$A:$Z,15,FALSE)</f>
        <v>#N/A</v>
      </c>
      <c r="M1161" s="38" t="str">
        <f>IF(B1161=1,'KELAS (REFERENSI)'!M1161,IF(B1161=2,'KELAS (REFERENSI)'!M1176,IF(B1161=3,'KELAS (REFERENSI)'!M1191,IF(B1161=4,'KELAS (REFERENSI)'!M1206,""))))</f>
        <v/>
      </c>
      <c r="N1161" s="38" t="str">
        <f>IF(B1161=1,'KELAS (REFERENSI)'!N1161,IF(B1161=2,'KELAS (REFERENSI)'!N1176,IF(B1161=3,'KELAS (REFERENSI)'!N1191,IF(B1161=4,'KELAS (REFERENSI)'!N1206,""))))</f>
        <v/>
      </c>
      <c r="O1161" s="38" t="str">
        <f>IF(B1161=1,'KELAS (REFERENSI)'!O1161,IF(B1161=2,'KELAS (REFERENSI)'!O1176,IF(B1161=3,'KELAS (REFERENSI)'!O1191,IF(B1161=4,'KELAS (REFERENSI)'!O1206,""))))</f>
        <v/>
      </c>
      <c r="P1161" s="38" t="str">
        <f>IF(B1161=1,'KELAS (REFERENSI)'!P1161,IF(B1161=2,'KELAS (REFERENSI)'!P1176,IF(B1161=3,'KELAS (REFERENSI)'!P1191,IF(B1161=4,'KELAS (REFERENSI)'!P1206,""))))</f>
        <v/>
      </c>
      <c r="Q1161" s="38" t="str">
        <f t="shared" si="4"/>
        <v>BPS Kota Jakarta Timur</v>
      </c>
      <c r="R1161" s="38" t="str">
        <f t="shared" si="56"/>
        <v/>
      </c>
      <c r="S1161" s="38" t="str">
        <f t="shared" ref="S1161:T1161" si="1169">S1160</f>
        <v>15 Juni sampai dengan 31 Agustus 2026</v>
      </c>
      <c r="T1161" s="38" t="str">
        <f t="shared" si="1169"/>
        <v>31 Agustus 2026</v>
      </c>
      <c r="U1161" s="46"/>
      <c r="V1161" s="46"/>
      <c r="W1161" s="42"/>
      <c r="X1161" s="42"/>
      <c r="Y1161" s="42"/>
      <c r="Z1161" s="42"/>
    </row>
    <row r="1162" ht="15.0" customHeight="1">
      <c r="A1162" s="36" t="s">
        <v>6224</v>
      </c>
      <c r="B1162" s="43"/>
      <c r="C1162" s="44"/>
      <c r="D1162" s="47"/>
      <c r="E1162" s="47"/>
      <c r="F1162" s="39" t="str">
        <f t="shared" si="2"/>
        <v>PETUGAS.1161/SPK/SE/PPL/3172/2026</v>
      </c>
      <c r="G1162" s="45"/>
      <c r="H1162" s="39" t="str">
        <f>VLOOKUP(G1162,'MITRA (REFERENSI)'!$A:$Z,16,FALSE)</f>
        <v>#N/A</v>
      </c>
      <c r="I1162" s="39" t="str">
        <f>VLOOKUP(G1162,'MITRA (REFERENSI)'!$A:$Z,25,FALSE)</f>
        <v>#N/A</v>
      </c>
      <c r="J1162" s="38" t="str">
        <f>VLOOKUP(G1162,'MITRA (REFERENSI)'!$A:$Z,26,FALSE)</f>
        <v>#N/A</v>
      </c>
      <c r="K1162" s="38" t="str">
        <f>VLOOKUP(G1162,'MITRA (REFERENSI)'!$A:$Z,15,FALSE)</f>
        <v>#N/A</v>
      </c>
      <c r="L1162" s="38" t="str">
        <f>VLOOKUP(G1162,'MITRA (REFERENSI)'!$A:$Z,15,FALSE)</f>
        <v>#N/A</v>
      </c>
      <c r="M1162" s="38" t="str">
        <f>IF(B1162=1,'KELAS (REFERENSI)'!M1162,IF(B1162=2,'KELAS (REFERENSI)'!M1177,IF(B1162=3,'KELAS (REFERENSI)'!M1192,IF(B1162=4,'KELAS (REFERENSI)'!M1207,""))))</f>
        <v/>
      </c>
      <c r="N1162" s="38" t="str">
        <f>IF(B1162=1,'KELAS (REFERENSI)'!N1162,IF(B1162=2,'KELAS (REFERENSI)'!N1177,IF(B1162=3,'KELAS (REFERENSI)'!N1192,IF(B1162=4,'KELAS (REFERENSI)'!N1207,""))))</f>
        <v/>
      </c>
      <c r="O1162" s="38" t="str">
        <f>IF(B1162=1,'KELAS (REFERENSI)'!O1162,IF(B1162=2,'KELAS (REFERENSI)'!O1177,IF(B1162=3,'KELAS (REFERENSI)'!O1192,IF(B1162=4,'KELAS (REFERENSI)'!O1207,""))))</f>
        <v/>
      </c>
      <c r="P1162" s="38" t="str">
        <f>IF(B1162=1,'KELAS (REFERENSI)'!P1162,IF(B1162=2,'KELAS (REFERENSI)'!P1177,IF(B1162=3,'KELAS (REFERENSI)'!P1192,IF(B1162=4,'KELAS (REFERENSI)'!P1207,""))))</f>
        <v/>
      </c>
      <c r="Q1162" s="38" t="str">
        <f t="shared" si="4"/>
        <v>BPS Kota Jakarta Timur</v>
      </c>
      <c r="R1162" s="38" t="str">
        <f t="shared" si="56"/>
        <v/>
      </c>
      <c r="S1162" s="38" t="str">
        <f t="shared" ref="S1162:T1162" si="1170">S1161</f>
        <v>15 Juni sampai dengan 31 Agustus 2026</v>
      </c>
      <c r="T1162" s="38" t="str">
        <f t="shared" si="1170"/>
        <v>31 Agustus 2026</v>
      </c>
      <c r="U1162" s="46"/>
      <c r="V1162" s="46"/>
      <c r="W1162" s="42"/>
      <c r="X1162" s="42"/>
      <c r="Y1162" s="42"/>
      <c r="Z1162" s="42"/>
    </row>
    <row r="1163" ht="15.0" customHeight="1">
      <c r="A1163" s="36" t="s">
        <v>6225</v>
      </c>
      <c r="B1163" s="43"/>
      <c r="C1163" s="44"/>
      <c r="D1163" s="47"/>
      <c r="E1163" s="47"/>
      <c r="F1163" s="39" t="str">
        <f t="shared" si="2"/>
        <v>PETUGAS.1162/SPK/SE/PPL/3172/2026</v>
      </c>
      <c r="G1163" s="45"/>
      <c r="H1163" s="39" t="str">
        <f>VLOOKUP(G1163,'MITRA (REFERENSI)'!$A:$Z,16,FALSE)</f>
        <v>#N/A</v>
      </c>
      <c r="I1163" s="39" t="str">
        <f>VLOOKUP(G1163,'MITRA (REFERENSI)'!$A:$Z,25,FALSE)</f>
        <v>#N/A</v>
      </c>
      <c r="J1163" s="38" t="str">
        <f>VLOOKUP(G1163,'MITRA (REFERENSI)'!$A:$Z,26,FALSE)</f>
        <v>#N/A</v>
      </c>
      <c r="K1163" s="38" t="str">
        <f>VLOOKUP(G1163,'MITRA (REFERENSI)'!$A:$Z,15,FALSE)</f>
        <v>#N/A</v>
      </c>
      <c r="L1163" s="38" t="str">
        <f>VLOOKUP(G1163,'MITRA (REFERENSI)'!$A:$Z,15,FALSE)</f>
        <v>#N/A</v>
      </c>
      <c r="M1163" s="38" t="str">
        <f>IF(B1163=1,'KELAS (REFERENSI)'!M1163,IF(B1163=2,'KELAS (REFERENSI)'!M1178,IF(B1163=3,'KELAS (REFERENSI)'!M1193,IF(B1163=4,'KELAS (REFERENSI)'!M1208,""))))</f>
        <v/>
      </c>
      <c r="N1163" s="38" t="str">
        <f>IF(B1163=1,'KELAS (REFERENSI)'!N1163,IF(B1163=2,'KELAS (REFERENSI)'!N1178,IF(B1163=3,'KELAS (REFERENSI)'!N1193,IF(B1163=4,'KELAS (REFERENSI)'!N1208,""))))</f>
        <v/>
      </c>
      <c r="O1163" s="38" t="str">
        <f>IF(B1163=1,'KELAS (REFERENSI)'!O1163,IF(B1163=2,'KELAS (REFERENSI)'!O1178,IF(B1163=3,'KELAS (REFERENSI)'!O1193,IF(B1163=4,'KELAS (REFERENSI)'!O1208,""))))</f>
        <v/>
      </c>
      <c r="P1163" s="38" t="str">
        <f>IF(B1163=1,'KELAS (REFERENSI)'!P1163,IF(B1163=2,'KELAS (REFERENSI)'!P1178,IF(B1163=3,'KELAS (REFERENSI)'!P1193,IF(B1163=4,'KELAS (REFERENSI)'!P1208,""))))</f>
        <v/>
      </c>
      <c r="Q1163" s="38" t="str">
        <f t="shared" si="4"/>
        <v>BPS Kota Jakarta Timur</v>
      </c>
      <c r="R1163" s="38" t="str">
        <f t="shared" si="56"/>
        <v/>
      </c>
      <c r="S1163" s="38" t="str">
        <f t="shared" ref="S1163:T1163" si="1171">S1162</f>
        <v>15 Juni sampai dengan 31 Agustus 2026</v>
      </c>
      <c r="T1163" s="38" t="str">
        <f t="shared" si="1171"/>
        <v>31 Agustus 2026</v>
      </c>
      <c r="U1163" s="46"/>
      <c r="V1163" s="46"/>
      <c r="W1163" s="42"/>
      <c r="X1163" s="42"/>
      <c r="Y1163" s="42"/>
      <c r="Z1163" s="42"/>
    </row>
    <row r="1164" ht="15.0" customHeight="1">
      <c r="A1164" s="36" t="s">
        <v>6226</v>
      </c>
      <c r="B1164" s="43"/>
      <c r="C1164" s="44"/>
      <c r="D1164" s="47"/>
      <c r="E1164" s="47"/>
      <c r="F1164" s="39" t="str">
        <f t="shared" si="2"/>
        <v>PETUGAS.1163/SPK/SE/PPL/3172/2026</v>
      </c>
      <c r="G1164" s="45"/>
      <c r="H1164" s="39" t="str">
        <f>VLOOKUP(G1164,'MITRA (REFERENSI)'!$A:$Z,16,FALSE)</f>
        <v>#N/A</v>
      </c>
      <c r="I1164" s="39" t="str">
        <f>VLOOKUP(G1164,'MITRA (REFERENSI)'!$A:$Z,25,FALSE)</f>
        <v>#N/A</v>
      </c>
      <c r="J1164" s="38" t="str">
        <f>VLOOKUP(G1164,'MITRA (REFERENSI)'!$A:$Z,26,FALSE)</f>
        <v>#N/A</v>
      </c>
      <c r="K1164" s="38" t="str">
        <f>VLOOKUP(G1164,'MITRA (REFERENSI)'!$A:$Z,15,FALSE)</f>
        <v>#N/A</v>
      </c>
      <c r="L1164" s="38" t="str">
        <f>VLOOKUP(G1164,'MITRA (REFERENSI)'!$A:$Z,15,FALSE)</f>
        <v>#N/A</v>
      </c>
      <c r="M1164" s="38" t="str">
        <f>IF(B1164=1,'KELAS (REFERENSI)'!M1164,IF(B1164=2,'KELAS (REFERENSI)'!M1179,IF(B1164=3,'KELAS (REFERENSI)'!M1194,IF(B1164=4,'KELAS (REFERENSI)'!M1209,""))))</f>
        <v/>
      </c>
      <c r="N1164" s="38" t="str">
        <f>IF(B1164=1,'KELAS (REFERENSI)'!N1164,IF(B1164=2,'KELAS (REFERENSI)'!N1179,IF(B1164=3,'KELAS (REFERENSI)'!N1194,IF(B1164=4,'KELAS (REFERENSI)'!N1209,""))))</f>
        <v/>
      </c>
      <c r="O1164" s="38" t="str">
        <f>IF(B1164=1,'KELAS (REFERENSI)'!O1164,IF(B1164=2,'KELAS (REFERENSI)'!O1179,IF(B1164=3,'KELAS (REFERENSI)'!O1194,IF(B1164=4,'KELAS (REFERENSI)'!O1209,""))))</f>
        <v/>
      </c>
      <c r="P1164" s="38" t="str">
        <f>IF(B1164=1,'KELAS (REFERENSI)'!P1164,IF(B1164=2,'KELAS (REFERENSI)'!P1179,IF(B1164=3,'KELAS (REFERENSI)'!P1194,IF(B1164=4,'KELAS (REFERENSI)'!P1209,""))))</f>
        <v/>
      </c>
      <c r="Q1164" s="38" t="str">
        <f t="shared" si="4"/>
        <v>BPS Kota Jakarta Timur</v>
      </c>
      <c r="R1164" s="38" t="str">
        <f t="shared" si="56"/>
        <v/>
      </c>
      <c r="S1164" s="38" t="str">
        <f t="shared" ref="S1164:T1164" si="1172">S1163</f>
        <v>15 Juni sampai dengan 31 Agustus 2026</v>
      </c>
      <c r="T1164" s="38" t="str">
        <f t="shared" si="1172"/>
        <v>31 Agustus 2026</v>
      </c>
      <c r="U1164" s="46"/>
      <c r="V1164" s="46"/>
      <c r="W1164" s="42"/>
      <c r="X1164" s="42"/>
      <c r="Y1164" s="42"/>
      <c r="Z1164" s="42"/>
    </row>
    <row r="1165" ht="15.0" customHeight="1">
      <c r="A1165" s="36" t="s">
        <v>6227</v>
      </c>
      <c r="B1165" s="43"/>
      <c r="C1165" s="44"/>
      <c r="D1165" s="47"/>
      <c r="E1165" s="47"/>
      <c r="F1165" s="39" t="str">
        <f t="shared" si="2"/>
        <v>PETUGAS.1164/SPK/SE/PPL/3172/2026</v>
      </c>
      <c r="G1165" s="45"/>
      <c r="H1165" s="39" t="str">
        <f>VLOOKUP(G1165,'MITRA (REFERENSI)'!$A:$Z,16,FALSE)</f>
        <v>#N/A</v>
      </c>
      <c r="I1165" s="39" t="str">
        <f>VLOOKUP(G1165,'MITRA (REFERENSI)'!$A:$Z,25,FALSE)</f>
        <v>#N/A</v>
      </c>
      <c r="J1165" s="38" t="str">
        <f>VLOOKUP(G1165,'MITRA (REFERENSI)'!$A:$Z,26,FALSE)</f>
        <v>#N/A</v>
      </c>
      <c r="K1165" s="38" t="str">
        <f>VLOOKUP(G1165,'MITRA (REFERENSI)'!$A:$Z,15,FALSE)</f>
        <v>#N/A</v>
      </c>
      <c r="L1165" s="38" t="str">
        <f>VLOOKUP(G1165,'MITRA (REFERENSI)'!$A:$Z,15,FALSE)</f>
        <v>#N/A</v>
      </c>
      <c r="M1165" s="38" t="str">
        <f>IF(B1165=1,'KELAS (REFERENSI)'!M1165,IF(B1165=2,'KELAS (REFERENSI)'!M1180,IF(B1165=3,'KELAS (REFERENSI)'!M1195,IF(B1165=4,'KELAS (REFERENSI)'!M1210,""))))</f>
        <v/>
      </c>
      <c r="N1165" s="38" t="str">
        <f>IF(B1165=1,'KELAS (REFERENSI)'!N1165,IF(B1165=2,'KELAS (REFERENSI)'!N1180,IF(B1165=3,'KELAS (REFERENSI)'!N1195,IF(B1165=4,'KELAS (REFERENSI)'!N1210,""))))</f>
        <v/>
      </c>
      <c r="O1165" s="38" t="str">
        <f>IF(B1165=1,'KELAS (REFERENSI)'!O1165,IF(B1165=2,'KELAS (REFERENSI)'!O1180,IF(B1165=3,'KELAS (REFERENSI)'!O1195,IF(B1165=4,'KELAS (REFERENSI)'!O1210,""))))</f>
        <v/>
      </c>
      <c r="P1165" s="38" t="str">
        <f>IF(B1165=1,'KELAS (REFERENSI)'!P1165,IF(B1165=2,'KELAS (REFERENSI)'!P1180,IF(B1165=3,'KELAS (REFERENSI)'!P1195,IF(B1165=4,'KELAS (REFERENSI)'!P1210,""))))</f>
        <v/>
      </c>
      <c r="Q1165" s="38" t="str">
        <f t="shared" si="4"/>
        <v>BPS Kota Jakarta Timur</v>
      </c>
      <c r="R1165" s="38" t="str">
        <f t="shared" si="56"/>
        <v/>
      </c>
      <c r="S1165" s="38" t="str">
        <f t="shared" ref="S1165:T1165" si="1173">S1164</f>
        <v>15 Juni sampai dengan 31 Agustus 2026</v>
      </c>
      <c r="T1165" s="38" t="str">
        <f t="shared" si="1173"/>
        <v>31 Agustus 2026</v>
      </c>
      <c r="U1165" s="46"/>
      <c r="V1165" s="46"/>
      <c r="W1165" s="42"/>
      <c r="X1165" s="42"/>
      <c r="Y1165" s="42"/>
      <c r="Z1165" s="42"/>
    </row>
    <row r="1166" ht="15.0" customHeight="1">
      <c r="A1166" s="36" t="s">
        <v>6228</v>
      </c>
      <c r="B1166" s="43"/>
      <c r="C1166" s="44"/>
      <c r="D1166" s="47"/>
      <c r="E1166" s="47"/>
      <c r="F1166" s="39" t="str">
        <f t="shared" si="2"/>
        <v>PETUGAS.1165/SPK/SE/PPL/3172/2026</v>
      </c>
      <c r="G1166" s="45"/>
      <c r="H1166" s="39" t="str">
        <f>VLOOKUP(G1166,'MITRA (REFERENSI)'!$A:$Z,16,FALSE)</f>
        <v>#N/A</v>
      </c>
      <c r="I1166" s="39" t="str">
        <f>VLOOKUP(G1166,'MITRA (REFERENSI)'!$A:$Z,25,FALSE)</f>
        <v>#N/A</v>
      </c>
      <c r="J1166" s="38" t="str">
        <f>VLOOKUP(G1166,'MITRA (REFERENSI)'!$A:$Z,26,FALSE)</f>
        <v>#N/A</v>
      </c>
      <c r="K1166" s="38" t="str">
        <f>VLOOKUP(G1166,'MITRA (REFERENSI)'!$A:$Z,15,FALSE)</f>
        <v>#N/A</v>
      </c>
      <c r="L1166" s="38" t="str">
        <f>VLOOKUP(G1166,'MITRA (REFERENSI)'!$A:$Z,15,FALSE)</f>
        <v>#N/A</v>
      </c>
      <c r="M1166" s="38" t="str">
        <f>IF(B1166=1,'KELAS (REFERENSI)'!M1166,IF(B1166=2,'KELAS (REFERENSI)'!M1181,IF(B1166=3,'KELAS (REFERENSI)'!M1196,IF(B1166=4,'KELAS (REFERENSI)'!M1211,""))))</f>
        <v/>
      </c>
      <c r="N1166" s="38" t="str">
        <f>IF(B1166=1,'KELAS (REFERENSI)'!N1166,IF(B1166=2,'KELAS (REFERENSI)'!N1181,IF(B1166=3,'KELAS (REFERENSI)'!N1196,IF(B1166=4,'KELAS (REFERENSI)'!N1211,""))))</f>
        <v/>
      </c>
      <c r="O1166" s="38" t="str">
        <f>IF(B1166=1,'KELAS (REFERENSI)'!O1166,IF(B1166=2,'KELAS (REFERENSI)'!O1181,IF(B1166=3,'KELAS (REFERENSI)'!O1196,IF(B1166=4,'KELAS (REFERENSI)'!O1211,""))))</f>
        <v/>
      </c>
      <c r="P1166" s="38" t="str">
        <f>IF(B1166=1,'KELAS (REFERENSI)'!P1166,IF(B1166=2,'KELAS (REFERENSI)'!P1181,IF(B1166=3,'KELAS (REFERENSI)'!P1196,IF(B1166=4,'KELAS (REFERENSI)'!P1211,""))))</f>
        <v/>
      </c>
      <c r="Q1166" s="38" t="str">
        <f t="shared" si="4"/>
        <v>BPS Kota Jakarta Timur</v>
      </c>
      <c r="R1166" s="38" t="str">
        <f t="shared" si="56"/>
        <v/>
      </c>
      <c r="S1166" s="38" t="str">
        <f t="shared" ref="S1166:T1166" si="1174">S1165</f>
        <v>15 Juni sampai dengan 31 Agustus 2026</v>
      </c>
      <c r="T1166" s="38" t="str">
        <f t="shared" si="1174"/>
        <v>31 Agustus 2026</v>
      </c>
      <c r="U1166" s="46"/>
      <c r="V1166" s="46"/>
      <c r="W1166" s="42"/>
      <c r="X1166" s="42"/>
      <c r="Y1166" s="42"/>
      <c r="Z1166" s="42"/>
    </row>
    <row r="1167" ht="15.0" customHeight="1">
      <c r="A1167" s="36" t="s">
        <v>6229</v>
      </c>
      <c r="B1167" s="43"/>
      <c r="C1167" s="44"/>
      <c r="D1167" s="47"/>
      <c r="E1167" s="47"/>
      <c r="F1167" s="39" t="str">
        <f t="shared" si="2"/>
        <v>PETUGAS.1166/SPK/SE/PPL/3172/2026</v>
      </c>
      <c r="G1167" s="45"/>
      <c r="H1167" s="39" t="str">
        <f>VLOOKUP(G1167,'MITRA (REFERENSI)'!$A:$Z,16,FALSE)</f>
        <v>#N/A</v>
      </c>
      <c r="I1167" s="39" t="str">
        <f>VLOOKUP(G1167,'MITRA (REFERENSI)'!$A:$Z,25,FALSE)</f>
        <v>#N/A</v>
      </c>
      <c r="J1167" s="38" t="str">
        <f>VLOOKUP(G1167,'MITRA (REFERENSI)'!$A:$Z,26,FALSE)</f>
        <v>#N/A</v>
      </c>
      <c r="K1167" s="38" t="str">
        <f>VLOOKUP(G1167,'MITRA (REFERENSI)'!$A:$Z,15,FALSE)</f>
        <v>#N/A</v>
      </c>
      <c r="L1167" s="38" t="str">
        <f>VLOOKUP(G1167,'MITRA (REFERENSI)'!$A:$Z,15,FALSE)</f>
        <v>#N/A</v>
      </c>
      <c r="M1167" s="38" t="str">
        <f>IF(B1167=1,'KELAS (REFERENSI)'!M1167,IF(B1167=2,'KELAS (REFERENSI)'!M1182,IF(B1167=3,'KELAS (REFERENSI)'!M1197,IF(B1167=4,'KELAS (REFERENSI)'!M1212,""))))</f>
        <v/>
      </c>
      <c r="N1167" s="38" t="str">
        <f>IF(B1167=1,'KELAS (REFERENSI)'!N1167,IF(B1167=2,'KELAS (REFERENSI)'!N1182,IF(B1167=3,'KELAS (REFERENSI)'!N1197,IF(B1167=4,'KELAS (REFERENSI)'!N1212,""))))</f>
        <v/>
      </c>
      <c r="O1167" s="38" t="str">
        <f>IF(B1167=1,'KELAS (REFERENSI)'!O1167,IF(B1167=2,'KELAS (REFERENSI)'!O1182,IF(B1167=3,'KELAS (REFERENSI)'!O1197,IF(B1167=4,'KELAS (REFERENSI)'!O1212,""))))</f>
        <v/>
      </c>
      <c r="P1167" s="38" t="str">
        <f>IF(B1167=1,'KELAS (REFERENSI)'!P1167,IF(B1167=2,'KELAS (REFERENSI)'!P1182,IF(B1167=3,'KELAS (REFERENSI)'!P1197,IF(B1167=4,'KELAS (REFERENSI)'!P1212,""))))</f>
        <v/>
      </c>
      <c r="Q1167" s="38" t="str">
        <f t="shared" si="4"/>
        <v>BPS Kota Jakarta Timur</v>
      </c>
      <c r="R1167" s="38" t="str">
        <f t="shared" si="56"/>
        <v/>
      </c>
      <c r="S1167" s="38" t="str">
        <f t="shared" ref="S1167:T1167" si="1175">S1166</f>
        <v>15 Juni sampai dengan 31 Agustus 2026</v>
      </c>
      <c r="T1167" s="38" t="str">
        <f t="shared" si="1175"/>
        <v>31 Agustus 2026</v>
      </c>
      <c r="U1167" s="46"/>
      <c r="V1167" s="46"/>
      <c r="W1167" s="42"/>
      <c r="X1167" s="42"/>
      <c r="Y1167" s="42"/>
      <c r="Z1167" s="42"/>
    </row>
    <row r="1168" ht="15.0" customHeight="1">
      <c r="A1168" s="36" t="s">
        <v>6230</v>
      </c>
      <c r="B1168" s="43"/>
      <c r="C1168" s="44"/>
      <c r="D1168" s="47"/>
      <c r="E1168" s="47"/>
      <c r="F1168" s="39" t="str">
        <f t="shared" si="2"/>
        <v>PETUGAS.1167/SPK/SE/PPL/3172/2026</v>
      </c>
      <c r="G1168" s="45"/>
      <c r="H1168" s="39" t="str">
        <f>VLOOKUP(G1168,'MITRA (REFERENSI)'!$A:$Z,16,FALSE)</f>
        <v>#N/A</v>
      </c>
      <c r="I1168" s="39" t="str">
        <f>VLOOKUP(G1168,'MITRA (REFERENSI)'!$A:$Z,25,FALSE)</f>
        <v>#N/A</v>
      </c>
      <c r="J1168" s="38" t="str">
        <f>VLOOKUP(G1168,'MITRA (REFERENSI)'!$A:$Z,26,FALSE)</f>
        <v>#N/A</v>
      </c>
      <c r="K1168" s="38" t="str">
        <f>VLOOKUP(G1168,'MITRA (REFERENSI)'!$A:$Z,15,FALSE)</f>
        <v>#N/A</v>
      </c>
      <c r="L1168" s="38" t="str">
        <f>VLOOKUP(G1168,'MITRA (REFERENSI)'!$A:$Z,15,FALSE)</f>
        <v>#N/A</v>
      </c>
      <c r="M1168" s="38" t="str">
        <f>IF(B1168=1,'KELAS (REFERENSI)'!M1168,IF(B1168=2,'KELAS (REFERENSI)'!M1183,IF(B1168=3,'KELAS (REFERENSI)'!M1198,IF(B1168=4,'KELAS (REFERENSI)'!M1213,""))))</f>
        <v/>
      </c>
      <c r="N1168" s="38" t="str">
        <f>IF(B1168=1,'KELAS (REFERENSI)'!N1168,IF(B1168=2,'KELAS (REFERENSI)'!N1183,IF(B1168=3,'KELAS (REFERENSI)'!N1198,IF(B1168=4,'KELAS (REFERENSI)'!N1213,""))))</f>
        <v/>
      </c>
      <c r="O1168" s="38" t="str">
        <f>IF(B1168=1,'KELAS (REFERENSI)'!O1168,IF(B1168=2,'KELAS (REFERENSI)'!O1183,IF(B1168=3,'KELAS (REFERENSI)'!O1198,IF(B1168=4,'KELAS (REFERENSI)'!O1213,""))))</f>
        <v/>
      </c>
      <c r="P1168" s="38" t="str">
        <f>IF(B1168=1,'KELAS (REFERENSI)'!P1168,IF(B1168=2,'KELAS (REFERENSI)'!P1183,IF(B1168=3,'KELAS (REFERENSI)'!P1198,IF(B1168=4,'KELAS (REFERENSI)'!P1213,""))))</f>
        <v/>
      </c>
      <c r="Q1168" s="38" t="str">
        <f t="shared" si="4"/>
        <v>BPS Kota Jakarta Timur</v>
      </c>
      <c r="R1168" s="38" t="str">
        <f t="shared" si="56"/>
        <v/>
      </c>
      <c r="S1168" s="38" t="str">
        <f t="shared" ref="S1168:T1168" si="1176">S1167</f>
        <v>15 Juni sampai dengan 31 Agustus 2026</v>
      </c>
      <c r="T1168" s="38" t="str">
        <f t="shared" si="1176"/>
        <v>31 Agustus 2026</v>
      </c>
      <c r="U1168" s="46"/>
      <c r="V1168" s="46"/>
      <c r="W1168" s="42"/>
      <c r="X1168" s="42"/>
      <c r="Y1168" s="42"/>
      <c r="Z1168" s="42"/>
    </row>
    <row r="1169" ht="15.0" customHeight="1">
      <c r="A1169" s="36" t="s">
        <v>6231</v>
      </c>
      <c r="B1169" s="43"/>
      <c r="C1169" s="44"/>
      <c r="D1169" s="47"/>
      <c r="E1169" s="47"/>
      <c r="F1169" s="39" t="str">
        <f t="shared" si="2"/>
        <v>PETUGAS.1168/SPK/SE/PPL/3172/2026</v>
      </c>
      <c r="G1169" s="45"/>
      <c r="H1169" s="39" t="str">
        <f>VLOOKUP(G1169,'MITRA (REFERENSI)'!$A:$Z,16,FALSE)</f>
        <v>#N/A</v>
      </c>
      <c r="I1169" s="39" t="str">
        <f>VLOOKUP(G1169,'MITRA (REFERENSI)'!$A:$Z,25,FALSE)</f>
        <v>#N/A</v>
      </c>
      <c r="J1169" s="38" t="str">
        <f>VLOOKUP(G1169,'MITRA (REFERENSI)'!$A:$Z,26,FALSE)</f>
        <v>#N/A</v>
      </c>
      <c r="K1169" s="38" t="str">
        <f>VLOOKUP(G1169,'MITRA (REFERENSI)'!$A:$Z,15,FALSE)</f>
        <v>#N/A</v>
      </c>
      <c r="L1169" s="38" t="str">
        <f>VLOOKUP(G1169,'MITRA (REFERENSI)'!$A:$Z,15,FALSE)</f>
        <v>#N/A</v>
      </c>
      <c r="M1169" s="38" t="str">
        <f>IF(B1169=1,'KELAS (REFERENSI)'!M1169,IF(B1169=2,'KELAS (REFERENSI)'!M1184,IF(B1169=3,'KELAS (REFERENSI)'!M1199,IF(B1169=4,'KELAS (REFERENSI)'!M1214,""))))</f>
        <v/>
      </c>
      <c r="N1169" s="38" t="str">
        <f>IF(B1169=1,'KELAS (REFERENSI)'!N1169,IF(B1169=2,'KELAS (REFERENSI)'!N1184,IF(B1169=3,'KELAS (REFERENSI)'!N1199,IF(B1169=4,'KELAS (REFERENSI)'!N1214,""))))</f>
        <v/>
      </c>
      <c r="O1169" s="38" t="str">
        <f>IF(B1169=1,'KELAS (REFERENSI)'!O1169,IF(B1169=2,'KELAS (REFERENSI)'!O1184,IF(B1169=3,'KELAS (REFERENSI)'!O1199,IF(B1169=4,'KELAS (REFERENSI)'!O1214,""))))</f>
        <v/>
      </c>
      <c r="P1169" s="38" t="str">
        <f>IF(B1169=1,'KELAS (REFERENSI)'!P1169,IF(B1169=2,'KELAS (REFERENSI)'!P1184,IF(B1169=3,'KELAS (REFERENSI)'!P1199,IF(B1169=4,'KELAS (REFERENSI)'!P1214,""))))</f>
        <v/>
      </c>
      <c r="Q1169" s="38" t="str">
        <f t="shared" si="4"/>
        <v>BPS Kota Jakarta Timur</v>
      </c>
      <c r="R1169" s="38" t="str">
        <f t="shared" si="56"/>
        <v/>
      </c>
      <c r="S1169" s="38" t="str">
        <f t="shared" ref="S1169:T1169" si="1177">S1168</f>
        <v>15 Juni sampai dengan 31 Agustus 2026</v>
      </c>
      <c r="T1169" s="38" t="str">
        <f t="shared" si="1177"/>
        <v>31 Agustus 2026</v>
      </c>
      <c r="U1169" s="46"/>
      <c r="V1169" s="46"/>
      <c r="W1169" s="42"/>
      <c r="X1169" s="42"/>
      <c r="Y1169" s="42"/>
      <c r="Z1169" s="42"/>
    </row>
    <row r="1170" ht="15.0" customHeight="1">
      <c r="A1170" s="36" t="s">
        <v>6232</v>
      </c>
      <c r="B1170" s="43"/>
      <c r="C1170" s="44"/>
      <c r="D1170" s="47"/>
      <c r="E1170" s="47"/>
      <c r="F1170" s="39" t="str">
        <f t="shared" si="2"/>
        <v>PETUGAS.1169/SPK/SE/PPL/3172/2026</v>
      </c>
      <c r="G1170" s="45"/>
      <c r="H1170" s="39" t="str">
        <f>VLOOKUP(G1170,'MITRA (REFERENSI)'!$A:$Z,16,FALSE)</f>
        <v>#N/A</v>
      </c>
      <c r="I1170" s="39" t="str">
        <f>VLOOKUP(G1170,'MITRA (REFERENSI)'!$A:$Z,25,FALSE)</f>
        <v>#N/A</v>
      </c>
      <c r="J1170" s="38" t="str">
        <f>VLOOKUP(G1170,'MITRA (REFERENSI)'!$A:$Z,26,FALSE)</f>
        <v>#N/A</v>
      </c>
      <c r="K1170" s="38" t="str">
        <f>VLOOKUP(G1170,'MITRA (REFERENSI)'!$A:$Z,15,FALSE)</f>
        <v>#N/A</v>
      </c>
      <c r="L1170" s="38" t="str">
        <f>VLOOKUP(G1170,'MITRA (REFERENSI)'!$A:$Z,15,FALSE)</f>
        <v>#N/A</v>
      </c>
      <c r="M1170" s="38" t="str">
        <f>IF(B1170=1,'KELAS (REFERENSI)'!M1170,IF(B1170=2,'KELAS (REFERENSI)'!M1185,IF(B1170=3,'KELAS (REFERENSI)'!M1200,IF(B1170=4,'KELAS (REFERENSI)'!M1215,""))))</f>
        <v/>
      </c>
      <c r="N1170" s="38" t="str">
        <f>IF(B1170=1,'KELAS (REFERENSI)'!N1170,IF(B1170=2,'KELAS (REFERENSI)'!N1185,IF(B1170=3,'KELAS (REFERENSI)'!N1200,IF(B1170=4,'KELAS (REFERENSI)'!N1215,""))))</f>
        <v/>
      </c>
      <c r="O1170" s="38" t="str">
        <f>IF(B1170=1,'KELAS (REFERENSI)'!O1170,IF(B1170=2,'KELAS (REFERENSI)'!O1185,IF(B1170=3,'KELAS (REFERENSI)'!O1200,IF(B1170=4,'KELAS (REFERENSI)'!O1215,""))))</f>
        <v/>
      </c>
      <c r="P1170" s="38" t="str">
        <f>IF(B1170=1,'KELAS (REFERENSI)'!P1170,IF(B1170=2,'KELAS (REFERENSI)'!P1185,IF(B1170=3,'KELAS (REFERENSI)'!P1200,IF(B1170=4,'KELAS (REFERENSI)'!P1215,""))))</f>
        <v/>
      </c>
      <c r="Q1170" s="38" t="str">
        <f t="shared" si="4"/>
        <v>BPS Kota Jakarta Timur</v>
      </c>
      <c r="R1170" s="38" t="str">
        <f t="shared" si="56"/>
        <v/>
      </c>
      <c r="S1170" s="38" t="str">
        <f t="shared" ref="S1170:T1170" si="1178">S1169</f>
        <v>15 Juni sampai dengan 31 Agustus 2026</v>
      </c>
      <c r="T1170" s="38" t="str">
        <f t="shared" si="1178"/>
        <v>31 Agustus 2026</v>
      </c>
      <c r="U1170" s="46"/>
      <c r="V1170" s="46"/>
      <c r="W1170" s="42"/>
      <c r="X1170" s="42"/>
      <c r="Y1170" s="42"/>
      <c r="Z1170" s="42"/>
    </row>
    <row r="1171" ht="15.0" customHeight="1">
      <c r="A1171" s="36" t="s">
        <v>6233</v>
      </c>
      <c r="B1171" s="43"/>
      <c r="C1171" s="44"/>
      <c r="D1171" s="47"/>
      <c r="E1171" s="47"/>
      <c r="F1171" s="39" t="str">
        <f t="shared" si="2"/>
        <v>PETUGAS.1170/SPK/SE/PPL/3172/2026</v>
      </c>
      <c r="G1171" s="45"/>
      <c r="H1171" s="39" t="str">
        <f>VLOOKUP(G1171,'MITRA (REFERENSI)'!$A:$Z,16,FALSE)</f>
        <v>#N/A</v>
      </c>
      <c r="I1171" s="39" t="str">
        <f>VLOOKUP(G1171,'MITRA (REFERENSI)'!$A:$Z,25,FALSE)</f>
        <v>#N/A</v>
      </c>
      <c r="J1171" s="38" t="str">
        <f>VLOOKUP(G1171,'MITRA (REFERENSI)'!$A:$Z,26,FALSE)</f>
        <v>#N/A</v>
      </c>
      <c r="K1171" s="38" t="str">
        <f>VLOOKUP(G1171,'MITRA (REFERENSI)'!$A:$Z,15,FALSE)</f>
        <v>#N/A</v>
      </c>
      <c r="L1171" s="38" t="str">
        <f>VLOOKUP(G1171,'MITRA (REFERENSI)'!$A:$Z,15,FALSE)</f>
        <v>#N/A</v>
      </c>
      <c r="M1171" s="38" t="str">
        <f>IF(B1171=1,'KELAS (REFERENSI)'!M1171,IF(B1171=2,'KELAS (REFERENSI)'!M1186,IF(B1171=3,'KELAS (REFERENSI)'!M1201,IF(B1171=4,'KELAS (REFERENSI)'!M1216,""))))</f>
        <v/>
      </c>
      <c r="N1171" s="38" t="str">
        <f>IF(B1171=1,'KELAS (REFERENSI)'!N1171,IF(B1171=2,'KELAS (REFERENSI)'!N1186,IF(B1171=3,'KELAS (REFERENSI)'!N1201,IF(B1171=4,'KELAS (REFERENSI)'!N1216,""))))</f>
        <v/>
      </c>
      <c r="O1171" s="38" t="str">
        <f>IF(B1171=1,'KELAS (REFERENSI)'!O1171,IF(B1171=2,'KELAS (REFERENSI)'!O1186,IF(B1171=3,'KELAS (REFERENSI)'!O1201,IF(B1171=4,'KELAS (REFERENSI)'!O1216,""))))</f>
        <v/>
      </c>
      <c r="P1171" s="38" t="str">
        <f>IF(B1171=1,'KELAS (REFERENSI)'!P1171,IF(B1171=2,'KELAS (REFERENSI)'!P1186,IF(B1171=3,'KELAS (REFERENSI)'!P1201,IF(B1171=4,'KELAS (REFERENSI)'!P1216,""))))</f>
        <v/>
      </c>
      <c r="Q1171" s="38" t="str">
        <f t="shared" si="4"/>
        <v>BPS Kota Jakarta Timur</v>
      </c>
      <c r="R1171" s="38" t="str">
        <f t="shared" si="56"/>
        <v/>
      </c>
      <c r="S1171" s="38" t="str">
        <f t="shared" ref="S1171:T1171" si="1179">S1170</f>
        <v>15 Juni sampai dengan 31 Agustus 2026</v>
      </c>
      <c r="T1171" s="38" t="str">
        <f t="shared" si="1179"/>
        <v>31 Agustus 2026</v>
      </c>
      <c r="U1171" s="46"/>
      <c r="V1171" s="46"/>
      <c r="W1171" s="42"/>
      <c r="X1171" s="42"/>
      <c r="Y1171" s="42"/>
      <c r="Z1171" s="42"/>
    </row>
    <row r="1172" ht="15.0" customHeight="1">
      <c r="A1172" s="36" t="s">
        <v>6234</v>
      </c>
      <c r="B1172" s="43"/>
      <c r="C1172" s="44"/>
      <c r="D1172" s="47"/>
      <c r="E1172" s="47"/>
      <c r="F1172" s="39" t="str">
        <f t="shared" si="2"/>
        <v>PETUGAS.1171/SPK/SE/PPL/3172/2026</v>
      </c>
      <c r="G1172" s="45"/>
      <c r="H1172" s="39" t="str">
        <f>VLOOKUP(G1172,'MITRA (REFERENSI)'!$A:$Z,16,FALSE)</f>
        <v>#N/A</v>
      </c>
      <c r="I1172" s="39" t="str">
        <f>VLOOKUP(G1172,'MITRA (REFERENSI)'!$A:$Z,25,FALSE)</f>
        <v>#N/A</v>
      </c>
      <c r="J1172" s="38" t="str">
        <f>VLOOKUP(G1172,'MITRA (REFERENSI)'!$A:$Z,26,FALSE)</f>
        <v>#N/A</v>
      </c>
      <c r="K1172" s="38" t="str">
        <f>VLOOKUP(G1172,'MITRA (REFERENSI)'!$A:$Z,15,FALSE)</f>
        <v>#N/A</v>
      </c>
      <c r="L1172" s="38" t="str">
        <f>VLOOKUP(G1172,'MITRA (REFERENSI)'!$A:$Z,15,FALSE)</f>
        <v>#N/A</v>
      </c>
      <c r="M1172" s="38" t="str">
        <f>IF(B1172=1,'KELAS (REFERENSI)'!M1172,IF(B1172=2,'KELAS (REFERENSI)'!M1187,IF(B1172=3,'KELAS (REFERENSI)'!M1202,IF(B1172=4,'KELAS (REFERENSI)'!M1217,""))))</f>
        <v/>
      </c>
      <c r="N1172" s="38" t="str">
        <f>IF(B1172=1,'KELAS (REFERENSI)'!N1172,IF(B1172=2,'KELAS (REFERENSI)'!N1187,IF(B1172=3,'KELAS (REFERENSI)'!N1202,IF(B1172=4,'KELAS (REFERENSI)'!N1217,""))))</f>
        <v/>
      </c>
      <c r="O1172" s="38" t="str">
        <f>IF(B1172=1,'KELAS (REFERENSI)'!O1172,IF(B1172=2,'KELAS (REFERENSI)'!O1187,IF(B1172=3,'KELAS (REFERENSI)'!O1202,IF(B1172=4,'KELAS (REFERENSI)'!O1217,""))))</f>
        <v/>
      </c>
      <c r="P1172" s="38" t="str">
        <f>IF(B1172=1,'KELAS (REFERENSI)'!P1172,IF(B1172=2,'KELAS (REFERENSI)'!P1187,IF(B1172=3,'KELAS (REFERENSI)'!P1202,IF(B1172=4,'KELAS (REFERENSI)'!P1217,""))))</f>
        <v/>
      </c>
      <c r="Q1172" s="38" t="str">
        <f t="shared" si="4"/>
        <v>BPS Kota Jakarta Timur</v>
      </c>
      <c r="R1172" s="38" t="str">
        <f t="shared" si="56"/>
        <v/>
      </c>
      <c r="S1172" s="38" t="str">
        <f t="shared" ref="S1172:T1172" si="1180">S1171</f>
        <v>15 Juni sampai dengan 31 Agustus 2026</v>
      </c>
      <c r="T1172" s="38" t="str">
        <f t="shared" si="1180"/>
        <v>31 Agustus 2026</v>
      </c>
      <c r="U1172" s="46"/>
      <c r="V1172" s="46"/>
      <c r="W1172" s="42"/>
      <c r="X1172" s="42"/>
      <c r="Y1172" s="42"/>
      <c r="Z1172" s="42"/>
    </row>
    <row r="1173" ht="15.0" customHeight="1">
      <c r="A1173" s="36" t="s">
        <v>6235</v>
      </c>
      <c r="B1173" s="43"/>
      <c r="C1173" s="44"/>
      <c r="D1173" s="47"/>
      <c r="E1173" s="47"/>
      <c r="F1173" s="39" t="str">
        <f t="shared" si="2"/>
        <v>PETUGAS.1172/SPK/SE/PPL/3172/2026</v>
      </c>
      <c r="G1173" s="45"/>
      <c r="H1173" s="39" t="str">
        <f>VLOOKUP(G1173,'MITRA (REFERENSI)'!$A:$Z,16,FALSE)</f>
        <v>#N/A</v>
      </c>
      <c r="I1173" s="39" t="str">
        <f>VLOOKUP(G1173,'MITRA (REFERENSI)'!$A:$Z,25,FALSE)</f>
        <v>#N/A</v>
      </c>
      <c r="J1173" s="38" t="str">
        <f>VLOOKUP(G1173,'MITRA (REFERENSI)'!$A:$Z,26,FALSE)</f>
        <v>#N/A</v>
      </c>
      <c r="K1173" s="38" t="str">
        <f>VLOOKUP(G1173,'MITRA (REFERENSI)'!$A:$Z,15,FALSE)</f>
        <v>#N/A</v>
      </c>
      <c r="L1173" s="38" t="str">
        <f>VLOOKUP(G1173,'MITRA (REFERENSI)'!$A:$Z,15,FALSE)</f>
        <v>#N/A</v>
      </c>
      <c r="M1173" s="38" t="str">
        <f>IF(B1173=1,'KELAS (REFERENSI)'!M1173,IF(B1173=2,'KELAS (REFERENSI)'!M1188,IF(B1173=3,'KELAS (REFERENSI)'!M1203,IF(B1173=4,'KELAS (REFERENSI)'!M1218,""))))</f>
        <v/>
      </c>
      <c r="N1173" s="38" t="str">
        <f>IF(B1173=1,'KELAS (REFERENSI)'!N1173,IF(B1173=2,'KELAS (REFERENSI)'!N1188,IF(B1173=3,'KELAS (REFERENSI)'!N1203,IF(B1173=4,'KELAS (REFERENSI)'!N1218,""))))</f>
        <v/>
      </c>
      <c r="O1173" s="38" t="str">
        <f>IF(B1173=1,'KELAS (REFERENSI)'!O1173,IF(B1173=2,'KELAS (REFERENSI)'!O1188,IF(B1173=3,'KELAS (REFERENSI)'!O1203,IF(B1173=4,'KELAS (REFERENSI)'!O1218,""))))</f>
        <v/>
      </c>
      <c r="P1173" s="38" t="str">
        <f>IF(B1173=1,'KELAS (REFERENSI)'!P1173,IF(B1173=2,'KELAS (REFERENSI)'!P1188,IF(B1173=3,'KELAS (REFERENSI)'!P1203,IF(B1173=4,'KELAS (REFERENSI)'!P1218,""))))</f>
        <v/>
      </c>
      <c r="Q1173" s="38" t="str">
        <f t="shared" si="4"/>
        <v>BPS Kota Jakarta Timur</v>
      </c>
      <c r="R1173" s="38" t="str">
        <f t="shared" si="56"/>
        <v/>
      </c>
      <c r="S1173" s="38" t="str">
        <f t="shared" ref="S1173:T1173" si="1181">S1172</f>
        <v>15 Juni sampai dengan 31 Agustus 2026</v>
      </c>
      <c r="T1173" s="38" t="str">
        <f t="shared" si="1181"/>
        <v>31 Agustus 2026</v>
      </c>
      <c r="U1173" s="46"/>
      <c r="V1173" s="46"/>
      <c r="W1173" s="42"/>
      <c r="X1173" s="42"/>
      <c r="Y1173" s="42"/>
      <c r="Z1173" s="42"/>
    </row>
    <row r="1174" ht="15.0" customHeight="1">
      <c r="A1174" s="36" t="s">
        <v>6236</v>
      </c>
      <c r="B1174" s="43"/>
      <c r="C1174" s="44"/>
      <c r="D1174" s="47"/>
      <c r="E1174" s="47"/>
      <c r="F1174" s="39" t="str">
        <f t="shared" si="2"/>
        <v>PETUGAS.1173/SPK/SE/PPL/3172/2026</v>
      </c>
      <c r="G1174" s="45"/>
      <c r="H1174" s="39" t="str">
        <f>VLOOKUP(G1174,'MITRA (REFERENSI)'!$A:$Z,16,FALSE)</f>
        <v>#N/A</v>
      </c>
      <c r="I1174" s="39" t="str">
        <f>VLOOKUP(G1174,'MITRA (REFERENSI)'!$A:$Z,25,FALSE)</f>
        <v>#N/A</v>
      </c>
      <c r="J1174" s="38" t="str">
        <f>VLOOKUP(G1174,'MITRA (REFERENSI)'!$A:$Z,26,FALSE)</f>
        <v>#N/A</v>
      </c>
      <c r="K1174" s="38" t="str">
        <f>VLOOKUP(G1174,'MITRA (REFERENSI)'!$A:$Z,15,FALSE)</f>
        <v>#N/A</v>
      </c>
      <c r="L1174" s="38" t="str">
        <f>VLOOKUP(G1174,'MITRA (REFERENSI)'!$A:$Z,15,FALSE)</f>
        <v>#N/A</v>
      </c>
      <c r="M1174" s="38" t="str">
        <f>IF(B1174=1,'KELAS (REFERENSI)'!M1174,IF(B1174=2,'KELAS (REFERENSI)'!M1189,IF(B1174=3,'KELAS (REFERENSI)'!M1204,IF(B1174=4,'KELAS (REFERENSI)'!M1219,""))))</f>
        <v/>
      </c>
      <c r="N1174" s="38" t="str">
        <f>IF(B1174=1,'KELAS (REFERENSI)'!N1174,IF(B1174=2,'KELAS (REFERENSI)'!N1189,IF(B1174=3,'KELAS (REFERENSI)'!N1204,IF(B1174=4,'KELAS (REFERENSI)'!N1219,""))))</f>
        <v/>
      </c>
      <c r="O1174" s="38" t="str">
        <f>IF(B1174=1,'KELAS (REFERENSI)'!O1174,IF(B1174=2,'KELAS (REFERENSI)'!O1189,IF(B1174=3,'KELAS (REFERENSI)'!O1204,IF(B1174=4,'KELAS (REFERENSI)'!O1219,""))))</f>
        <v/>
      </c>
      <c r="P1174" s="38" t="str">
        <f>IF(B1174=1,'KELAS (REFERENSI)'!P1174,IF(B1174=2,'KELAS (REFERENSI)'!P1189,IF(B1174=3,'KELAS (REFERENSI)'!P1204,IF(B1174=4,'KELAS (REFERENSI)'!P1219,""))))</f>
        <v/>
      </c>
      <c r="Q1174" s="38" t="str">
        <f t="shared" si="4"/>
        <v>BPS Kota Jakarta Timur</v>
      </c>
      <c r="R1174" s="38" t="str">
        <f t="shared" si="56"/>
        <v/>
      </c>
      <c r="S1174" s="38" t="str">
        <f t="shared" ref="S1174:T1174" si="1182">S1173</f>
        <v>15 Juni sampai dengan 31 Agustus 2026</v>
      </c>
      <c r="T1174" s="38" t="str">
        <f t="shared" si="1182"/>
        <v>31 Agustus 2026</v>
      </c>
      <c r="U1174" s="46"/>
      <c r="V1174" s="46"/>
      <c r="W1174" s="42"/>
      <c r="X1174" s="42"/>
      <c r="Y1174" s="42"/>
      <c r="Z1174" s="42"/>
    </row>
    <row r="1175" ht="15.0" customHeight="1">
      <c r="A1175" s="36" t="s">
        <v>6237</v>
      </c>
      <c r="B1175" s="43"/>
      <c r="C1175" s="44"/>
      <c r="D1175" s="47"/>
      <c r="E1175" s="47"/>
      <c r="F1175" s="39" t="str">
        <f t="shared" si="2"/>
        <v>PETUGAS.1174/SPK/SE/PPL/3172/2026</v>
      </c>
      <c r="G1175" s="45"/>
      <c r="H1175" s="39" t="str">
        <f>VLOOKUP(G1175,'MITRA (REFERENSI)'!$A:$Z,16,FALSE)</f>
        <v>#N/A</v>
      </c>
      <c r="I1175" s="39" t="str">
        <f>VLOOKUP(G1175,'MITRA (REFERENSI)'!$A:$Z,25,FALSE)</f>
        <v>#N/A</v>
      </c>
      <c r="J1175" s="38" t="str">
        <f>VLOOKUP(G1175,'MITRA (REFERENSI)'!$A:$Z,26,FALSE)</f>
        <v>#N/A</v>
      </c>
      <c r="K1175" s="38" t="str">
        <f>VLOOKUP(G1175,'MITRA (REFERENSI)'!$A:$Z,15,FALSE)</f>
        <v>#N/A</v>
      </c>
      <c r="L1175" s="38" t="str">
        <f>VLOOKUP(G1175,'MITRA (REFERENSI)'!$A:$Z,15,FALSE)</f>
        <v>#N/A</v>
      </c>
      <c r="M1175" s="38" t="str">
        <f>IF(B1175=1,'KELAS (REFERENSI)'!M1175,IF(B1175=2,'KELAS (REFERENSI)'!M1190,IF(B1175=3,'KELAS (REFERENSI)'!M1205,IF(B1175=4,'KELAS (REFERENSI)'!M1220,""))))</f>
        <v/>
      </c>
      <c r="N1175" s="38" t="str">
        <f>IF(B1175=1,'KELAS (REFERENSI)'!N1175,IF(B1175=2,'KELAS (REFERENSI)'!N1190,IF(B1175=3,'KELAS (REFERENSI)'!N1205,IF(B1175=4,'KELAS (REFERENSI)'!N1220,""))))</f>
        <v/>
      </c>
      <c r="O1175" s="38" t="str">
        <f>IF(B1175=1,'KELAS (REFERENSI)'!O1175,IF(B1175=2,'KELAS (REFERENSI)'!O1190,IF(B1175=3,'KELAS (REFERENSI)'!O1205,IF(B1175=4,'KELAS (REFERENSI)'!O1220,""))))</f>
        <v/>
      </c>
      <c r="P1175" s="38" t="str">
        <f>IF(B1175=1,'KELAS (REFERENSI)'!P1175,IF(B1175=2,'KELAS (REFERENSI)'!P1190,IF(B1175=3,'KELAS (REFERENSI)'!P1205,IF(B1175=4,'KELAS (REFERENSI)'!P1220,""))))</f>
        <v/>
      </c>
      <c r="Q1175" s="38" t="str">
        <f t="shared" si="4"/>
        <v>BPS Kota Jakarta Timur</v>
      </c>
      <c r="R1175" s="38" t="str">
        <f t="shared" si="56"/>
        <v/>
      </c>
      <c r="S1175" s="38" t="str">
        <f t="shared" ref="S1175:T1175" si="1183">S1174</f>
        <v>15 Juni sampai dengan 31 Agustus 2026</v>
      </c>
      <c r="T1175" s="38" t="str">
        <f t="shared" si="1183"/>
        <v>31 Agustus 2026</v>
      </c>
      <c r="U1175" s="46"/>
      <c r="V1175" s="46"/>
      <c r="W1175" s="42"/>
      <c r="X1175" s="42"/>
      <c r="Y1175" s="42"/>
      <c r="Z1175" s="42"/>
    </row>
    <row r="1176" ht="15.0" customHeight="1">
      <c r="A1176" s="36" t="s">
        <v>6238</v>
      </c>
      <c r="B1176" s="43"/>
      <c r="C1176" s="44"/>
      <c r="D1176" s="47"/>
      <c r="E1176" s="47"/>
      <c r="F1176" s="39" t="str">
        <f t="shared" si="2"/>
        <v>PETUGAS.1175/SPK/SE/PPL/3172/2026</v>
      </c>
      <c r="G1176" s="45"/>
      <c r="H1176" s="39" t="str">
        <f>VLOOKUP(G1176,'MITRA (REFERENSI)'!$A:$Z,16,FALSE)</f>
        <v>#N/A</v>
      </c>
      <c r="I1176" s="39" t="str">
        <f>VLOOKUP(G1176,'MITRA (REFERENSI)'!$A:$Z,25,FALSE)</f>
        <v>#N/A</v>
      </c>
      <c r="J1176" s="38" t="str">
        <f>VLOOKUP(G1176,'MITRA (REFERENSI)'!$A:$Z,26,FALSE)</f>
        <v>#N/A</v>
      </c>
      <c r="K1176" s="38" t="str">
        <f>VLOOKUP(G1176,'MITRA (REFERENSI)'!$A:$Z,15,FALSE)</f>
        <v>#N/A</v>
      </c>
      <c r="L1176" s="38" t="str">
        <f>VLOOKUP(G1176,'MITRA (REFERENSI)'!$A:$Z,15,FALSE)</f>
        <v>#N/A</v>
      </c>
      <c r="M1176" s="38" t="str">
        <f>IF(B1176=1,'KELAS (REFERENSI)'!M1176,IF(B1176=2,'KELAS (REFERENSI)'!M1191,IF(B1176=3,'KELAS (REFERENSI)'!M1206,IF(B1176=4,'KELAS (REFERENSI)'!M1221,""))))</f>
        <v/>
      </c>
      <c r="N1176" s="38" t="str">
        <f>IF(B1176=1,'KELAS (REFERENSI)'!N1176,IF(B1176=2,'KELAS (REFERENSI)'!N1191,IF(B1176=3,'KELAS (REFERENSI)'!N1206,IF(B1176=4,'KELAS (REFERENSI)'!N1221,""))))</f>
        <v/>
      </c>
      <c r="O1176" s="38" t="str">
        <f>IF(B1176=1,'KELAS (REFERENSI)'!O1176,IF(B1176=2,'KELAS (REFERENSI)'!O1191,IF(B1176=3,'KELAS (REFERENSI)'!O1206,IF(B1176=4,'KELAS (REFERENSI)'!O1221,""))))</f>
        <v/>
      </c>
      <c r="P1176" s="38" t="str">
        <f>IF(B1176=1,'KELAS (REFERENSI)'!P1176,IF(B1176=2,'KELAS (REFERENSI)'!P1191,IF(B1176=3,'KELAS (REFERENSI)'!P1206,IF(B1176=4,'KELAS (REFERENSI)'!P1221,""))))</f>
        <v/>
      </c>
      <c r="Q1176" s="38" t="str">
        <f t="shared" si="4"/>
        <v>BPS Kota Jakarta Timur</v>
      </c>
      <c r="R1176" s="38" t="str">
        <f t="shared" si="56"/>
        <v/>
      </c>
      <c r="S1176" s="38" t="str">
        <f t="shared" ref="S1176:T1176" si="1184">S1175</f>
        <v>15 Juni sampai dengan 31 Agustus 2026</v>
      </c>
      <c r="T1176" s="38" t="str">
        <f t="shared" si="1184"/>
        <v>31 Agustus 2026</v>
      </c>
      <c r="U1176" s="46"/>
      <c r="V1176" s="46"/>
      <c r="W1176" s="42"/>
      <c r="X1176" s="42"/>
      <c r="Y1176" s="42"/>
      <c r="Z1176" s="42"/>
    </row>
    <row r="1177" ht="15.0" customHeight="1">
      <c r="A1177" s="36" t="s">
        <v>6239</v>
      </c>
      <c r="B1177" s="43"/>
      <c r="C1177" s="44"/>
      <c r="D1177" s="47"/>
      <c r="E1177" s="47"/>
      <c r="F1177" s="39" t="str">
        <f t="shared" si="2"/>
        <v>PETUGAS.1176/SPK/SE/PPL/3172/2026</v>
      </c>
      <c r="G1177" s="45"/>
      <c r="H1177" s="39" t="str">
        <f>VLOOKUP(G1177,'MITRA (REFERENSI)'!$A:$Z,16,FALSE)</f>
        <v>#N/A</v>
      </c>
      <c r="I1177" s="39" t="str">
        <f>VLOOKUP(G1177,'MITRA (REFERENSI)'!$A:$Z,25,FALSE)</f>
        <v>#N/A</v>
      </c>
      <c r="J1177" s="38" t="str">
        <f>VLOOKUP(G1177,'MITRA (REFERENSI)'!$A:$Z,26,FALSE)</f>
        <v>#N/A</v>
      </c>
      <c r="K1177" s="38" t="str">
        <f>VLOOKUP(G1177,'MITRA (REFERENSI)'!$A:$Z,15,FALSE)</f>
        <v>#N/A</v>
      </c>
      <c r="L1177" s="38" t="str">
        <f>VLOOKUP(G1177,'MITRA (REFERENSI)'!$A:$Z,15,FALSE)</f>
        <v>#N/A</v>
      </c>
      <c r="M1177" s="38" t="str">
        <f>IF(B1177=1,'KELAS (REFERENSI)'!M1177,IF(B1177=2,'KELAS (REFERENSI)'!M1192,IF(B1177=3,'KELAS (REFERENSI)'!M1207,IF(B1177=4,'KELAS (REFERENSI)'!M1222,""))))</f>
        <v/>
      </c>
      <c r="N1177" s="38" t="str">
        <f>IF(B1177=1,'KELAS (REFERENSI)'!N1177,IF(B1177=2,'KELAS (REFERENSI)'!N1192,IF(B1177=3,'KELAS (REFERENSI)'!N1207,IF(B1177=4,'KELAS (REFERENSI)'!N1222,""))))</f>
        <v/>
      </c>
      <c r="O1177" s="38" t="str">
        <f>IF(B1177=1,'KELAS (REFERENSI)'!O1177,IF(B1177=2,'KELAS (REFERENSI)'!O1192,IF(B1177=3,'KELAS (REFERENSI)'!O1207,IF(B1177=4,'KELAS (REFERENSI)'!O1222,""))))</f>
        <v/>
      </c>
      <c r="P1177" s="38" t="str">
        <f>IF(B1177=1,'KELAS (REFERENSI)'!P1177,IF(B1177=2,'KELAS (REFERENSI)'!P1192,IF(B1177=3,'KELAS (REFERENSI)'!P1207,IF(B1177=4,'KELAS (REFERENSI)'!P1222,""))))</f>
        <v/>
      </c>
      <c r="Q1177" s="38" t="str">
        <f t="shared" si="4"/>
        <v>BPS Kota Jakarta Timur</v>
      </c>
      <c r="R1177" s="38" t="str">
        <f t="shared" si="56"/>
        <v/>
      </c>
      <c r="S1177" s="38" t="str">
        <f t="shared" ref="S1177:T1177" si="1185">S1176</f>
        <v>15 Juni sampai dengan 31 Agustus 2026</v>
      </c>
      <c r="T1177" s="38" t="str">
        <f t="shared" si="1185"/>
        <v>31 Agustus 2026</v>
      </c>
      <c r="U1177" s="46"/>
      <c r="V1177" s="46"/>
      <c r="W1177" s="42"/>
      <c r="X1177" s="42"/>
      <c r="Y1177" s="42"/>
      <c r="Z1177" s="42"/>
    </row>
    <row r="1178" ht="15.0" customHeight="1">
      <c r="A1178" s="36" t="s">
        <v>6240</v>
      </c>
      <c r="B1178" s="43"/>
      <c r="C1178" s="44"/>
      <c r="D1178" s="47"/>
      <c r="E1178" s="47"/>
      <c r="F1178" s="39" t="str">
        <f t="shared" si="2"/>
        <v>PETUGAS.1177/SPK/SE/PPL/3172/2026</v>
      </c>
      <c r="G1178" s="45"/>
      <c r="H1178" s="39" t="str">
        <f>VLOOKUP(G1178,'MITRA (REFERENSI)'!$A:$Z,16,FALSE)</f>
        <v>#N/A</v>
      </c>
      <c r="I1178" s="39" t="str">
        <f>VLOOKUP(G1178,'MITRA (REFERENSI)'!$A:$Z,25,FALSE)</f>
        <v>#N/A</v>
      </c>
      <c r="J1178" s="38" t="str">
        <f>VLOOKUP(G1178,'MITRA (REFERENSI)'!$A:$Z,26,FALSE)</f>
        <v>#N/A</v>
      </c>
      <c r="K1178" s="38" t="str">
        <f>VLOOKUP(G1178,'MITRA (REFERENSI)'!$A:$Z,15,FALSE)</f>
        <v>#N/A</v>
      </c>
      <c r="L1178" s="38" t="str">
        <f>VLOOKUP(G1178,'MITRA (REFERENSI)'!$A:$Z,15,FALSE)</f>
        <v>#N/A</v>
      </c>
      <c r="M1178" s="38" t="str">
        <f>IF(B1178=1,'KELAS (REFERENSI)'!M1178,IF(B1178=2,'KELAS (REFERENSI)'!M1193,IF(B1178=3,'KELAS (REFERENSI)'!M1208,IF(B1178=4,'KELAS (REFERENSI)'!M1223,""))))</f>
        <v/>
      </c>
      <c r="N1178" s="38" t="str">
        <f>IF(B1178=1,'KELAS (REFERENSI)'!N1178,IF(B1178=2,'KELAS (REFERENSI)'!N1193,IF(B1178=3,'KELAS (REFERENSI)'!N1208,IF(B1178=4,'KELAS (REFERENSI)'!N1223,""))))</f>
        <v/>
      </c>
      <c r="O1178" s="38" t="str">
        <f>IF(B1178=1,'KELAS (REFERENSI)'!O1178,IF(B1178=2,'KELAS (REFERENSI)'!O1193,IF(B1178=3,'KELAS (REFERENSI)'!O1208,IF(B1178=4,'KELAS (REFERENSI)'!O1223,""))))</f>
        <v/>
      </c>
      <c r="P1178" s="38" t="str">
        <f>IF(B1178=1,'KELAS (REFERENSI)'!P1178,IF(B1178=2,'KELAS (REFERENSI)'!P1193,IF(B1178=3,'KELAS (REFERENSI)'!P1208,IF(B1178=4,'KELAS (REFERENSI)'!P1223,""))))</f>
        <v/>
      </c>
      <c r="Q1178" s="38" t="str">
        <f t="shared" si="4"/>
        <v>BPS Kota Jakarta Timur</v>
      </c>
      <c r="R1178" s="38" t="str">
        <f t="shared" si="56"/>
        <v/>
      </c>
      <c r="S1178" s="38" t="str">
        <f t="shared" ref="S1178:T1178" si="1186">S1177</f>
        <v>15 Juni sampai dengan 31 Agustus 2026</v>
      </c>
      <c r="T1178" s="38" t="str">
        <f t="shared" si="1186"/>
        <v>31 Agustus 2026</v>
      </c>
      <c r="U1178" s="46"/>
      <c r="V1178" s="46"/>
      <c r="W1178" s="42"/>
      <c r="X1178" s="42"/>
      <c r="Y1178" s="42"/>
      <c r="Z1178" s="42"/>
    </row>
    <row r="1179" ht="15.0" customHeight="1">
      <c r="A1179" s="36" t="s">
        <v>6241</v>
      </c>
      <c r="B1179" s="43"/>
      <c r="C1179" s="44"/>
      <c r="D1179" s="47"/>
      <c r="E1179" s="47"/>
      <c r="F1179" s="39" t="str">
        <f t="shared" si="2"/>
        <v>PETUGAS.1178/SPK/SE/PPL/3172/2026</v>
      </c>
      <c r="G1179" s="45"/>
      <c r="H1179" s="39" t="str">
        <f>VLOOKUP(G1179,'MITRA (REFERENSI)'!$A:$Z,16,FALSE)</f>
        <v>#N/A</v>
      </c>
      <c r="I1179" s="39" t="str">
        <f>VLOOKUP(G1179,'MITRA (REFERENSI)'!$A:$Z,25,FALSE)</f>
        <v>#N/A</v>
      </c>
      <c r="J1179" s="38" t="str">
        <f>VLOOKUP(G1179,'MITRA (REFERENSI)'!$A:$Z,26,FALSE)</f>
        <v>#N/A</v>
      </c>
      <c r="K1179" s="38" t="str">
        <f>VLOOKUP(G1179,'MITRA (REFERENSI)'!$A:$Z,15,FALSE)</f>
        <v>#N/A</v>
      </c>
      <c r="L1179" s="38" t="str">
        <f>VLOOKUP(G1179,'MITRA (REFERENSI)'!$A:$Z,15,FALSE)</f>
        <v>#N/A</v>
      </c>
      <c r="M1179" s="38" t="str">
        <f>IF(B1179=1,'KELAS (REFERENSI)'!M1179,IF(B1179=2,'KELAS (REFERENSI)'!M1194,IF(B1179=3,'KELAS (REFERENSI)'!M1209,IF(B1179=4,'KELAS (REFERENSI)'!M1224,""))))</f>
        <v/>
      </c>
      <c r="N1179" s="38" t="str">
        <f>IF(B1179=1,'KELAS (REFERENSI)'!N1179,IF(B1179=2,'KELAS (REFERENSI)'!N1194,IF(B1179=3,'KELAS (REFERENSI)'!N1209,IF(B1179=4,'KELAS (REFERENSI)'!N1224,""))))</f>
        <v/>
      </c>
      <c r="O1179" s="38" t="str">
        <f>IF(B1179=1,'KELAS (REFERENSI)'!O1179,IF(B1179=2,'KELAS (REFERENSI)'!O1194,IF(B1179=3,'KELAS (REFERENSI)'!O1209,IF(B1179=4,'KELAS (REFERENSI)'!O1224,""))))</f>
        <v/>
      </c>
      <c r="P1179" s="38" t="str">
        <f>IF(B1179=1,'KELAS (REFERENSI)'!P1179,IF(B1179=2,'KELAS (REFERENSI)'!P1194,IF(B1179=3,'KELAS (REFERENSI)'!P1209,IF(B1179=4,'KELAS (REFERENSI)'!P1224,""))))</f>
        <v/>
      </c>
      <c r="Q1179" s="38" t="str">
        <f t="shared" si="4"/>
        <v>BPS Kota Jakarta Timur</v>
      </c>
      <c r="R1179" s="38" t="str">
        <f t="shared" si="56"/>
        <v/>
      </c>
      <c r="S1179" s="38" t="str">
        <f t="shared" ref="S1179:T1179" si="1187">S1178</f>
        <v>15 Juni sampai dengan 31 Agustus 2026</v>
      </c>
      <c r="T1179" s="38" t="str">
        <f t="shared" si="1187"/>
        <v>31 Agustus 2026</v>
      </c>
      <c r="U1179" s="46"/>
      <c r="V1179" s="46"/>
      <c r="W1179" s="42"/>
      <c r="X1179" s="42"/>
      <c r="Y1179" s="42"/>
      <c r="Z1179" s="42"/>
    </row>
    <row r="1180" ht="15.0" customHeight="1">
      <c r="A1180" s="36" t="s">
        <v>6242</v>
      </c>
      <c r="B1180" s="43"/>
      <c r="C1180" s="44"/>
      <c r="D1180" s="47"/>
      <c r="E1180" s="47"/>
      <c r="F1180" s="39" t="str">
        <f t="shared" si="2"/>
        <v>PETUGAS.1179/SPK/SE/PPL/3172/2026</v>
      </c>
      <c r="G1180" s="45"/>
      <c r="H1180" s="39" t="str">
        <f>VLOOKUP(G1180,'MITRA (REFERENSI)'!$A:$Z,16,FALSE)</f>
        <v>#N/A</v>
      </c>
      <c r="I1180" s="39" t="str">
        <f>VLOOKUP(G1180,'MITRA (REFERENSI)'!$A:$Z,25,FALSE)</f>
        <v>#N/A</v>
      </c>
      <c r="J1180" s="38" t="str">
        <f>VLOOKUP(G1180,'MITRA (REFERENSI)'!$A:$Z,26,FALSE)</f>
        <v>#N/A</v>
      </c>
      <c r="K1180" s="38" t="str">
        <f>VLOOKUP(G1180,'MITRA (REFERENSI)'!$A:$Z,15,FALSE)</f>
        <v>#N/A</v>
      </c>
      <c r="L1180" s="38" t="str">
        <f>VLOOKUP(G1180,'MITRA (REFERENSI)'!$A:$Z,15,FALSE)</f>
        <v>#N/A</v>
      </c>
      <c r="M1180" s="38" t="str">
        <f>IF(B1180=1,'KELAS (REFERENSI)'!M1180,IF(B1180=2,'KELAS (REFERENSI)'!M1195,IF(B1180=3,'KELAS (REFERENSI)'!M1210,IF(B1180=4,'KELAS (REFERENSI)'!M1225,""))))</f>
        <v/>
      </c>
      <c r="N1180" s="38" t="str">
        <f>IF(B1180=1,'KELAS (REFERENSI)'!N1180,IF(B1180=2,'KELAS (REFERENSI)'!N1195,IF(B1180=3,'KELAS (REFERENSI)'!N1210,IF(B1180=4,'KELAS (REFERENSI)'!N1225,""))))</f>
        <v/>
      </c>
      <c r="O1180" s="38" t="str">
        <f>IF(B1180=1,'KELAS (REFERENSI)'!O1180,IF(B1180=2,'KELAS (REFERENSI)'!O1195,IF(B1180=3,'KELAS (REFERENSI)'!O1210,IF(B1180=4,'KELAS (REFERENSI)'!O1225,""))))</f>
        <v/>
      </c>
      <c r="P1180" s="38" t="str">
        <f>IF(B1180=1,'KELAS (REFERENSI)'!P1180,IF(B1180=2,'KELAS (REFERENSI)'!P1195,IF(B1180=3,'KELAS (REFERENSI)'!P1210,IF(B1180=4,'KELAS (REFERENSI)'!P1225,""))))</f>
        <v/>
      </c>
      <c r="Q1180" s="38" t="str">
        <f t="shared" si="4"/>
        <v>BPS Kota Jakarta Timur</v>
      </c>
      <c r="R1180" s="38" t="str">
        <f t="shared" si="56"/>
        <v/>
      </c>
      <c r="S1180" s="38" t="str">
        <f t="shared" ref="S1180:T1180" si="1188">S1179</f>
        <v>15 Juni sampai dengan 31 Agustus 2026</v>
      </c>
      <c r="T1180" s="38" t="str">
        <f t="shared" si="1188"/>
        <v>31 Agustus 2026</v>
      </c>
      <c r="U1180" s="46"/>
      <c r="V1180" s="46"/>
      <c r="W1180" s="42"/>
      <c r="X1180" s="42"/>
      <c r="Y1180" s="42"/>
      <c r="Z1180" s="42"/>
    </row>
    <row r="1181" ht="15.0" customHeight="1">
      <c r="A1181" s="36" t="s">
        <v>6243</v>
      </c>
      <c r="B1181" s="43"/>
      <c r="C1181" s="44"/>
      <c r="D1181" s="47"/>
      <c r="E1181" s="47"/>
      <c r="F1181" s="39" t="str">
        <f t="shared" si="2"/>
        <v>PETUGAS.1180/SPK/SE/PPL/3172/2026</v>
      </c>
      <c r="G1181" s="45"/>
      <c r="H1181" s="39" t="str">
        <f>VLOOKUP(G1181,'MITRA (REFERENSI)'!$A:$Z,16,FALSE)</f>
        <v>#N/A</v>
      </c>
      <c r="I1181" s="39" t="str">
        <f>VLOOKUP(G1181,'MITRA (REFERENSI)'!$A:$Z,25,FALSE)</f>
        <v>#N/A</v>
      </c>
      <c r="J1181" s="38" t="str">
        <f>VLOOKUP(G1181,'MITRA (REFERENSI)'!$A:$Z,26,FALSE)</f>
        <v>#N/A</v>
      </c>
      <c r="K1181" s="38" t="str">
        <f>VLOOKUP(G1181,'MITRA (REFERENSI)'!$A:$Z,15,FALSE)</f>
        <v>#N/A</v>
      </c>
      <c r="L1181" s="38" t="str">
        <f>VLOOKUP(G1181,'MITRA (REFERENSI)'!$A:$Z,15,FALSE)</f>
        <v>#N/A</v>
      </c>
      <c r="M1181" s="38" t="str">
        <f>IF(B1181=1,'KELAS (REFERENSI)'!M1181,IF(B1181=2,'KELAS (REFERENSI)'!M1196,IF(B1181=3,'KELAS (REFERENSI)'!M1211,IF(B1181=4,'KELAS (REFERENSI)'!M1226,""))))</f>
        <v/>
      </c>
      <c r="N1181" s="38" t="str">
        <f>IF(B1181=1,'KELAS (REFERENSI)'!N1181,IF(B1181=2,'KELAS (REFERENSI)'!N1196,IF(B1181=3,'KELAS (REFERENSI)'!N1211,IF(B1181=4,'KELAS (REFERENSI)'!N1226,""))))</f>
        <v/>
      </c>
      <c r="O1181" s="38" t="str">
        <f>IF(B1181=1,'KELAS (REFERENSI)'!O1181,IF(B1181=2,'KELAS (REFERENSI)'!O1196,IF(B1181=3,'KELAS (REFERENSI)'!O1211,IF(B1181=4,'KELAS (REFERENSI)'!O1226,""))))</f>
        <v/>
      </c>
      <c r="P1181" s="38" t="str">
        <f>IF(B1181=1,'KELAS (REFERENSI)'!P1181,IF(B1181=2,'KELAS (REFERENSI)'!P1196,IF(B1181=3,'KELAS (REFERENSI)'!P1211,IF(B1181=4,'KELAS (REFERENSI)'!P1226,""))))</f>
        <v/>
      </c>
      <c r="Q1181" s="38" t="str">
        <f t="shared" si="4"/>
        <v>BPS Kota Jakarta Timur</v>
      </c>
      <c r="R1181" s="38" t="str">
        <f t="shared" si="56"/>
        <v/>
      </c>
      <c r="S1181" s="38" t="str">
        <f t="shared" ref="S1181:T1181" si="1189">S1180</f>
        <v>15 Juni sampai dengan 31 Agustus 2026</v>
      </c>
      <c r="T1181" s="38" t="str">
        <f t="shared" si="1189"/>
        <v>31 Agustus 2026</v>
      </c>
      <c r="U1181" s="46"/>
      <c r="V1181" s="46"/>
      <c r="W1181" s="42"/>
      <c r="X1181" s="42"/>
      <c r="Y1181" s="42"/>
      <c r="Z1181" s="42"/>
    </row>
    <row r="1182" ht="15.0" customHeight="1">
      <c r="A1182" s="36" t="s">
        <v>6244</v>
      </c>
      <c r="B1182" s="43"/>
      <c r="C1182" s="44"/>
      <c r="D1182" s="47"/>
      <c r="E1182" s="47"/>
      <c r="F1182" s="39" t="str">
        <f t="shared" si="2"/>
        <v>PETUGAS.1181/SPK/SE/PPL/3172/2026</v>
      </c>
      <c r="G1182" s="45"/>
      <c r="H1182" s="39" t="str">
        <f>VLOOKUP(G1182,'MITRA (REFERENSI)'!$A:$Z,16,FALSE)</f>
        <v>#N/A</v>
      </c>
      <c r="I1182" s="39" t="str">
        <f>VLOOKUP(G1182,'MITRA (REFERENSI)'!$A:$Z,25,FALSE)</f>
        <v>#N/A</v>
      </c>
      <c r="J1182" s="38" t="str">
        <f>VLOOKUP(G1182,'MITRA (REFERENSI)'!$A:$Z,26,FALSE)</f>
        <v>#N/A</v>
      </c>
      <c r="K1182" s="38" t="str">
        <f>VLOOKUP(G1182,'MITRA (REFERENSI)'!$A:$Z,15,FALSE)</f>
        <v>#N/A</v>
      </c>
      <c r="L1182" s="38" t="str">
        <f>VLOOKUP(G1182,'MITRA (REFERENSI)'!$A:$Z,15,FALSE)</f>
        <v>#N/A</v>
      </c>
      <c r="M1182" s="38" t="str">
        <f>IF(B1182=1,'KELAS (REFERENSI)'!M1182,IF(B1182=2,'KELAS (REFERENSI)'!M1197,IF(B1182=3,'KELAS (REFERENSI)'!M1212,IF(B1182=4,'KELAS (REFERENSI)'!M1227,""))))</f>
        <v/>
      </c>
      <c r="N1182" s="38" t="str">
        <f>IF(B1182=1,'KELAS (REFERENSI)'!N1182,IF(B1182=2,'KELAS (REFERENSI)'!N1197,IF(B1182=3,'KELAS (REFERENSI)'!N1212,IF(B1182=4,'KELAS (REFERENSI)'!N1227,""))))</f>
        <v/>
      </c>
      <c r="O1182" s="38" t="str">
        <f>IF(B1182=1,'KELAS (REFERENSI)'!O1182,IF(B1182=2,'KELAS (REFERENSI)'!O1197,IF(B1182=3,'KELAS (REFERENSI)'!O1212,IF(B1182=4,'KELAS (REFERENSI)'!O1227,""))))</f>
        <v/>
      </c>
      <c r="P1182" s="38" t="str">
        <f>IF(B1182=1,'KELAS (REFERENSI)'!P1182,IF(B1182=2,'KELAS (REFERENSI)'!P1197,IF(B1182=3,'KELAS (REFERENSI)'!P1212,IF(B1182=4,'KELAS (REFERENSI)'!P1227,""))))</f>
        <v/>
      </c>
      <c r="Q1182" s="38" t="str">
        <f t="shared" si="4"/>
        <v>BPS Kota Jakarta Timur</v>
      </c>
      <c r="R1182" s="38" t="str">
        <f t="shared" si="56"/>
        <v/>
      </c>
      <c r="S1182" s="38" t="str">
        <f t="shared" ref="S1182:T1182" si="1190">S1181</f>
        <v>15 Juni sampai dengan 31 Agustus 2026</v>
      </c>
      <c r="T1182" s="38" t="str">
        <f t="shared" si="1190"/>
        <v>31 Agustus 2026</v>
      </c>
      <c r="U1182" s="46"/>
      <c r="V1182" s="46"/>
      <c r="W1182" s="42"/>
      <c r="X1182" s="42"/>
      <c r="Y1182" s="42"/>
      <c r="Z1182" s="42"/>
    </row>
    <row r="1183" ht="15.0" customHeight="1">
      <c r="A1183" s="36" t="s">
        <v>6245</v>
      </c>
      <c r="B1183" s="43"/>
      <c r="C1183" s="44"/>
      <c r="D1183" s="47"/>
      <c r="E1183" s="47"/>
      <c r="F1183" s="39" t="str">
        <f t="shared" si="2"/>
        <v>PETUGAS.1182/SPK/SE/PPL/3172/2026</v>
      </c>
      <c r="G1183" s="45"/>
      <c r="H1183" s="39" t="str">
        <f>VLOOKUP(G1183,'MITRA (REFERENSI)'!$A:$Z,16,FALSE)</f>
        <v>#N/A</v>
      </c>
      <c r="I1183" s="39" t="str">
        <f>VLOOKUP(G1183,'MITRA (REFERENSI)'!$A:$Z,25,FALSE)</f>
        <v>#N/A</v>
      </c>
      <c r="J1183" s="38" t="str">
        <f>VLOOKUP(G1183,'MITRA (REFERENSI)'!$A:$Z,26,FALSE)</f>
        <v>#N/A</v>
      </c>
      <c r="K1183" s="38" t="str">
        <f>VLOOKUP(G1183,'MITRA (REFERENSI)'!$A:$Z,15,FALSE)</f>
        <v>#N/A</v>
      </c>
      <c r="L1183" s="38" t="str">
        <f>VLOOKUP(G1183,'MITRA (REFERENSI)'!$A:$Z,15,FALSE)</f>
        <v>#N/A</v>
      </c>
      <c r="M1183" s="38" t="str">
        <f>IF(B1183=1,'KELAS (REFERENSI)'!M1183,IF(B1183=2,'KELAS (REFERENSI)'!M1198,IF(B1183=3,'KELAS (REFERENSI)'!M1213,IF(B1183=4,'KELAS (REFERENSI)'!M1228,""))))</f>
        <v/>
      </c>
      <c r="N1183" s="38" t="str">
        <f>IF(B1183=1,'KELAS (REFERENSI)'!N1183,IF(B1183=2,'KELAS (REFERENSI)'!N1198,IF(B1183=3,'KELAS (REFERENSI)'!N1213,IF(B1183=4,'KELAS (REFERENSI)'!N1228,""))))</f>
        <v/>
      </c>
      <c r="O1183" s="38" t="str">
        <f>IF(B1183=1,'KELAS (REFERENSI)'!O1183,IF(B1183=2,'KELAS (REFERENSI)'!O1198,IF(B1183=3,'KELAS (REFERENSI)'!O1213,IF(B1183=4,'KELAS (REFERENSI)'!O1228,""))))</f>
        <v/>
      </c>
      <c r="P1183" s="38" t="str">
        <f>IF(B1183=1,'KELAS (REFERENSI)'!P1183,IF(B1183=2,'KELAS (REFERENSI)'!P1198,IF(B1183=3,'KELAS (REFERENSI)'!P1213,IF(B1183=4,'KELAS (REFERENSI)'!P1228,""))))</f>
        <v/>
      </c>
      <c r="Q1183" s="38" t="str">
        <f t="shared" si="4"/>
        <v>BPS Kota Jakarta Timur</v>
      </c>
      <c r="R1183" s="38" t="str">
        <f t="shared" si="56"/>
        <v/>
      </c>
      <c r="S1183" s="38" t="str">
        <f t="shared" ref="S1183:T1183" si="1191">S1182</f>
        <v>15 Juni sampai dengan 31 Agustus 2026</v>
      </c>
      <c r="T1183" s="38" t="str">
        <f t="shared" si="1191"/>
        <v>31 Agustus 2026</v>
      </c>
      <c r="U1183" s="46"/>
      <c r="V1183" s="46"/>
      <c r="W1183" s="42"/>
      <c r="X1183" s="42"/>
      <c r="Y1183" s="42"/>
      <c r="Z1183" s="42"/>
    </row>
    <row r="1184" ht="15.0" customHeight="1">
      <c r="A1184" s="36" t="s">
        <v>6246</v>
      </c>
      <c r="B1184" s="43"/>
      <c r="C1184" s="44"/>
      <c r="D1184" s="47"/>
      <c r="E1184" s="47"/>
      <c r="F1184" s="39" t="str">
        <f t="shared" si="2"/>
        <v>PETUGAS.1183/SPK/SE/PPL/3172/2026</v>
      </c>
      <c r="G1184" s="45"/>
      <c r="H1184" s="39" t="str">
        <f>VLOOKUP(G1184,'MITRA (REFERENSI)'!$A:$Z,16,FALSE)</f>
        <v>#N/A</v>
      </c>
      <c r="I1184" s="39" t="str">
        <f>VLOOKUP(G1184,'MITRA (REFERENSI)'!$A:$Z,25,FALSE)</f>
        <v>#N/A</v>
      </c>
      <c r="J1184" s="38" t="str">
        <f>VLOOKUP(G1184,'MITRA (REFERENSI)'!$A:$Z,26,FALSE)</f>
        <v>#N/A</v>
      </c>
      <c r="K1184" s="38" t="str">
        <f>VLOOKUP(G1184,'MITRA (REFERENSI)'!$A:$Z,15,FALSE)</f>
        <v>#N/A</v>
      </c>
      <c r="L1184" s="38" t="str">
        <f>VLOOKUP(G1184,'MITRA (REFERENSI)'!$A:$Z,15,FALSE)</f>
        <v>#N/A</v>
      </c>
      <c r="M1184" s="38" t="str">
        <f>IF(B1184=1,'KELAS (REFERENSI)'!M1184,IF(B1184=2,'KELAS (REFERENSI)'!M1199,IF(B1184=3,'KELAS (REFERENSI)'!M1214,IF(B1184=4,'KELAS (REFERENSI)'!M1229,""))))</f>
        <v/>
      </c>
      <c r="N1184" s="38" t="str">
        <f>IF(B1184=1,'KELAS (REFERENSI)'!N1184,IF(B1184=2,'KELAS (REFERENSI)'!N1199,IF(B1184=3,'KELAS (REFERENSI)'!N1214,IF(B1184=4,'KELAS (REFERENSI)'!N1229,""))))</f>
        <v/>
      </c>
      <c r="O1184" s="38" t="str">
        <f>IF(B1184=1,'KELAS (REFERENSI)'!O1184,IF(B1184=2,'KELAS (REFERENSI)'!O1199,IF(B1184=3,'KELAS (REFERENSI)'!O1214,IF(B1184=4,'KELAS (REFERENSI)'!O1229,""))))</f>
        <v/>
      </c>
      <c r="P1184" s="38" t="str">
        <f>IF(B1184=1,'KELAS (REFERENSI)'!P1184,IF(B1184=2,'KELAS (REFERENSI)'!P1199,IF(B1184=3,'KELAS (REFERENSI)'!P1214,IF(B1184=4,'KELAS (REFERENSI)'!P1229,""))))</f>
        <v/>
      </c>
      <c r="Q1184" s="38" t="str">
        <f t="shared" si="4"/>
        <v>BPS Kota Jakarta Timur</v>
      </c>
      <c r="R1184" s="38" t="str">
        <f t="shared" si="56"/>
        <v/>
      </c>
      <c r="S1184" s="38" t="str">
        <f t="shared" ref="S1184:T1184" si="1192">S1183</f>
        <v>15 Juni sampai dengan 31 Agustus 2026</v>
      </c>
      <c r="T1184" s="38" t="str">
        <f t="shared" si="1192"/>
        <v>31 Agustus 2026</v>
      </c>
      <c r="U1184" s="46"/>
      <c r="V1184" s="46"/>
      <c r="W1184" s="42"/>
      <c r="X1184" s="42"/>
      <c r="Y1184" s="42"/>
      <c r="Z1184" s="42"/>
    </row>
    <row r="1185" ht="15.0" customHeight="1">
      <c r="A1185" s="36" t="s">
        <v>6247</v>
      </c>
      <c r="B1185" s="43"/>
      <c r="C1185" s="44"/>
      <c r="D1185" s="47"/>
      <c r="E1185" s="47"/>
      <c r="F1185" s="39" t="str">
        <f t="shared" si="2"/>
        <v>PETUGAS.1184/SPK/SE/PPL/3172/2026</v>
      </c>
      <c r="G1185" s="45"/>
      <c r="H1185" s="39" t="str">
        <f>VLOOKUP(G1185,'MITRA (REFERENSI)'!$A:$Z,16,FALSE)</f>
        <v>#N/A</v>
      </c>
      <c r="I1185" s="39" t="str">
        <f>VLOOKUP(G1185,'MITRA (REFERENSI)'!$A:$Z,25,FALSE)</f>
        <v>#N/A</v>
      </c>
      <c r="J1185" s="38" t="str">
        <f>VLOOKUP(G1185,'MITRA (REFERENSI)'!$A:$Z,26,FALSE)</f>
        <v>#N/A</v>
      </c>
      <c r="K1185" s="38" t="str">
        <f>VLOOKUP(G1185,'MITRA (REFERENSI)'!$A:$Z,15,FALSE)</f>
        <v>#N/A</v>
      </c>
      <c r="L1185" s="38" t="str">
        <f>VLOOKUP(G1185,'MITRA (REFERENSI)'!$A:$Z,15,FALSE)</f>
        <v>#N/A</v>
      </c>
      <c r="M1185" s="38" t="str">
        <f>IF(B1185=1,'KELAS (REFERENSI)'!M1185,IF(B1185=2,'KELAS (REFERENSI)'!M1200,IF(B1185=3,'KELAS (REFERENSI)'!M1215,IF(B1185=4,'KELAS (REFERENSI)'!M1230,""))))</f>
        <v/>
      </c>
      <c r="N1185" s="38" t="str">
        <f>IF(B1185=1,'KELAS (REFERENSI)'!N1185,IF(B1185=2,'KELAS (REFERENSI)'!N1200,IF(B1185=3,'KELAS (REFERENSI)'!N1215,IF(B1185=4,'KELAS (REFERENSI)'!N1230,""))))</f>
        <v/>
      </c>
      <c r="O1185" s="38" t="str">
        <f>IF(B1185=1,'KELAS (REFERENSI)'!O1185,IF(B1185=2,'KELAS (REFERENSI)'!O1200,IF(B1185=3,'KELAS (REFERENSI)'!O1215,IF(B1185=4,'KELAS (REFERENSI)'!O1230,""))))</f>
        <v/>
      </c>
      <c r="P1185" s="38" t="str">
        <f>IF(B1185=1,'KELAS (REFERENSI)'!P1185,IF(B1185=2,'KELAS (REFERENSI)'!P1200,IF(B1185=3,'KELAS (REFERENSI)'!P1215,IF(B1185=4,'KELAS (REFERENSI)'!P1230,""))))</f>
        <v/>
      </c>
      <c r="Q1185" s="38" t="str">
        <f t="shared" si="4"/>
        <v>BPS Kota Jakarta Timur</v>
      </c>
      <c r="R1185" s="38" t="str">
        <f t="shared" si="56"/>
        <v/>
      </c>
      <c r="S1185" s="38" t="str">
        <f t="shared" ref="S1185:T1185" si="1193">S1184</f>
        <v>15 Juni sampai dengan 31 Agustus 2026</v>
      </c>
      <c r="T1185" s="38" t="str">
        <f t="shared" si="1193"/>
        <v>31 Agustus 2026</v>
      </c>
      <c r="U1185" s="46"/>
      <c r="V1185" s="46"/>
      <c r="W1185" s="42"/>
      <c r="X1185" s="42"/>
      <c r="Y1185" s="42"/>
      <c r="Z1185" s="42"/>
    </row>
    <row r="1186" ht="15.0" customHeight="1">
      <c r="A1186" s="36" t="s">
        <v>6248</v>
      </c>
      <c r="B1186" s="43"/>
      <c r="C1186" s="44"/>
      <c r="D1186" s="47"/>
      <c r="E1186" s="47"/>
      <c r="F1186" s="39" t="str">
        <f t="shared" si="2"/>
        <v>PETUGAS.1185/SPK/SE/PPL/3172/2026</v>
      </c>
      <c r="G1186" s="45"/>
      <c r="H1186" s="39" t="str">
        <f>VLOOKUP(G1186,'MITRA (REFERENSI)'!$A:$Z,16,FALSE)</f>
        <v>#N/A</v>
      </c>
      <c r="I1186" s="39" t="str">
        <f>VLOOKUP(G1186,'MITRA (REFERENSI)'!$A:$Z,25,FALSE)</f>
        <v>#N/A</v>
      </c>
      <c r="J1186" s="38" t="str">
        <f>VLOOKUP(G1186,'MITRA (REFERENSI)'!$A:$Z,26,FALSE)</f>
        <v>#N/A</v>
      </c>
      <c r="K1186" s="38" t="str">
        <f>VLOOKUP(G1186,'MITRA (REFERENSI)'!$A:$Z,15,FALSE)</f>
        <v>#N/A</v>
      </c>
      <c r="L1186" s="38" t="str">
        <f>VLOOKUP(G1186,'MITRA (REFERENSI)'!$A:$Z,15,FALSE)</f>
        <v>#N/A</v>
      </c>
      <c r="M1186" s="38" t="str">
        <f>IF(B1186=1,'KELAS (REFERENSI)'!M1186,IF(B1186=2,'KELAS (REFERENSI)'!M1201,IF(B1186=3,'KELAS (REFERENSI)'!M1216,IF(B1186=4,'KELAS (REFERENSI)'!M1231,""))))</f>
        <v/>
      </c>
      <c r="N1186" s="38" t="str">
        <f>IF(B1186=1,'KELAS (REFERENSI)'!N1186,IF(B1186=2,'KELAS (REFERENSI)'!N1201,IF(B1186=3,'KELAS (REFERENSI)'!N1216,IF(B1186=4,'KELAS (REFERENSI)'!N1231,""))))</f>
        <v/>
      </c>
      <c r="O1186" s="38" t="str">
        <f>IF(B1186=1,'KELAS (REFERENSI)'!O1186,IF(B1186=2,'KELAS (REFERENSI)'!O1201,IF(B1186=3,'KELAS (REFERENSI)'!O1216,IF(B1186=4,'KELAS (REFERENSI)'!O1231,""))))</f>
        <v/>
      </c>
      <c r="P1186" s="38" t="str">
        <f>IF(B1186=1,'KELAS (REFERENSI)'!P1186,IF(B1186=2,'KELAS (REFERENSI)'!P1201,IF(B1186=3,'KELAS (REFERENSI)'!P1216,IF(B1186=4,'KELAS (REFERENSI)'!P1231,""))))</f>
        <v/>
      </c>
      <c r="Q1186" s="38" t="str">
        <f t="shared" si="4"/>
        <v>BPS Kota Jakarta Timur</v>
      </c>
      <c r="R1186" s="38" t="str">
        <f t="shared" si="56"/>
        <v/>
      </c>
      <c r="S1186" s="38" t="str">
        <f t="shared" ref="S1186:T1186" si="1194">S1185</f>
        <v>15 Juni sampai dengan 31 Agustus 2026</v>
      </c>
      <c r="T1186" s="38" t="str">
        <f t="shared" si="1194"/>
        <v>31 Agustus 2026</v>
      </c>
      <c r="U1186" s="46"/>
      <c r="V1186" s="46"/>
      <c r="W1186" s="42"/>
      <c r="X1186" s="42"/>
      <c r="Y1186" s="42"/>
      <c r="Z1186" s="42"/>
    </row>
    <row r="1187" ht="15.0" customHeight="1">
      <c r="A1187" s="36" t="s">
        <v>6249</v>
      </c>
      <c r="B1187" s="43"/>
      <c r="C1187" s="44"/>
      <c r="D1187" s="47"/>
      <c r="E1187" s="47"/>
      <c r="F1187" s="39" t="str">
        <f t="shared" si="2"/>
        <v>PETUGAS.1186/SPK/SE/PPL/3172/2026</v>
      </c>
      <c r="G1187" s="45"/>
      <c r="H1187" s="39" t="str">
        <f>VLOOKUP(G1187,'MITRA (REFERENSI)'!$A:$Z,16,FALSE)</f>
        <v>#N/A</v>
      </c>
      <c r="I1187" s="39" t="str">
        <f>VLOOKUP(G1187,'MITRA (REFERENSI)'!$A:$Z,25,FALSE)</f>
        <v>#N/A</v>
      </c>
      <c r="J1187" s="38" t="str">
        <f>VLOOKUP(G1187,'MITRA (REFERENSI)'!$A:$Z,26,FALSE)</f>
        <v>#N/A</v>
      </c>
      <c r="K1187" s="38" t="str">
        <f>VLOOKUP(G1187,'MITRA (REFERENSI)'!$A:$Z,15,FALSE)</f>
        <v>#N/A</v>
      </c>
      <c r="L1187" s="38" t="str">
        <f>VLOOKUP(G1187,'MITRA (REFERENSI)'!$A:$Z,15,FALSE)</f>
        <v>#N/A</v>
      </c>
      <c r="M1187" s="38" t="str">
        <f>IF(B1187=1,'KELAS (REFERENSI)'!M1187,IF(B1187=2,'KELAS (REFERENSI)'!M1202,IF(B1187=3,'KELAS (REFERENSI)'!M1217,IF(B1187=4,'KELAS (REFERENSI)'!M1232,""))))</f>
        <v/>
      </c>
      <c r="N1187" s="38" t="str">
        <f>IF(B1187=1,'KELAS (REFERENSI)'!N1187,IF(B1187=2,'KELAS (REFERENSI)'!N1202,IF(B1187=3,'KELAS (REFERENSI)'!N1217,IF(B1187=4,'KELAS (REFERENSI)'!N1232,""))))</f>
        <v/>
      </c>
      <c r="O1187" s="38" t="str">
        <f>IF(B1187=1,'KELAS (REFERENSI)'!O1187,IF(B1187=2,'KELAS (REFERENSI)'!O1202,IF(B1187=3,'KELAS (REFERENSI)'!O1217,IF(B1187=4,'KELAS (REFERENSI)'!O1232,""))))</f>
        <v/>
      </c>
      <c r="P1187" s="38" t="str">
        <f>IF(B1187=1,'KELAS (REFERENSI)'!P1187,IF(B1187=2,'KELAS (REFERENSI)'!P1202,IF(B1187=3,'KELAS (REFERENSI)'!P1217,IF(B1187=4,'KELAS (REFERENSI)'!P1232,""))))</f>
        <v/>
      </c>
      <c r="Q1187" s="38" t="str">
        <f t="shared" si="4"/>
        <v>BPS Kota Jakarta Timur</v>
      </c>
      <c r="R1187" s="38" t="str">
        <f t="shared" si="56"/>
        <v/>
      </c>
      <c r="S1187" s="38" t="str">
        <f t="shared" ref="S1187:T1187" si="1195">S1186</f>
        <v>15 Juni sampai dengan 31 Agustus 2026</v>
      </c>
      <c r="T1187" s="38" t="str">
        <f t="shared" si="1195"/>
        <v>31 Agustus 2026</v>
      </c>
      <c r="U1187" s="46"/>
      <c r="V1187" s="46"/>
      <c r="W1187" s="42"/>
      <c r="X1187" s="42"/>
      <c r="Y1187" s="42"/>
      <c r="Z1187" s="42"/>
    </row>
    <row r="1188" ht="15.0" customHeight="1">
      <c r="A1188" s="36" t="s">
        <v>6250</v>
      </c>
      <c r="B1188" s="43"/>
      <c r="C1188" s="44"/>
      <c r="D1188" s="47"/>
      <c r="E1188" s="47"/>
      <c r="F1188" s="39" t="str">
        <f t="shared" si="2"/>
        <v>PETUGAS.1187/SPK/SE/PPL/3172/2026</v>
      </c>
      <c r="G1188" s="45"/>
      <c r="H1188" s="39" t="str">
        <f>VLOOKUP(G1188,'MITRA (REFERENSI)'!$A:$Z,16,FALSE)</f>
        <v>#N/A</v>
      </c>
      <c r="I1188" s="39" t="str">
        <f>VLOOKUP(G1188,'MITRA (REFERENSI)'!$A:$Z,25,FALSE)</f>
        <v>#N/A</v>
      </c>
      <c r="J1188" s="38" t="str">
        <f>VLOOKUP(G1188,'MITRA (REFERENSI)'!$A:$Z,26,FALSE)</f>
        <v>#N/A</v>
      </c>
      <c r="K1188" s="38" t="str">
        <f>VLOOKUP(G1188,'MITRA (REFERENSI)'!$A:$Z,15,FALSE)</f>
        <v>#N/A</v>
      </c>
      <c r="L1188" s="38" t="str">
        <f>VLOOKUP(G1188,'MITRA (REFERENSI)'!$A:$Z,15,FALSE)</f>
        <v>#N/A</v>
      </c>
      <c r="M1188" s="38" t="str">
        <f>IF(B1188=1,'KELAS (REFERENSI)'!M1188,IF(B1188=2,'KELAS (REFERENSI)'!M1203,IF(B1188=3,'KELAS (REFERENSI)'!M1218,IF(B1188=4,'KELAS (REFERENSI)'!M1233,""))))</f>
        <v/>
      </c>
      <c r="N1188" s="38" t="str">
        <f>IF(B1188=1,'KELAS (REFERENSI)'!N1188,IF(B1188=2,'KELAS (REFERENSI)'!N1203,IF(B1188=3,'KELAS (REFERENSI)'!N1218,IF(B1188=4,'KELAS (REFERENSI)'!N1233,""))))</f>
        <v/>
      </c>
      <c r="O1188" s="38" t="str">
        <f>IF(B1188=1,'KELAS (REFERENSI)'!O1188,IF(B1188=2,'KELAS (REFERENSI)'!O1203,IF(B1188=3,'KELAS (REFERENSI)'!O1218,IF(B1188=4,'KELAS (REFERENSI)'!O1233,""))))</f>
        <v/>
      </c>
      <c r="P1188" s="38" t="str">
        <f>IF(B1188=1,'KELAS (REFERENSI)'!P1188,IF(B1188=2,'KELAS (REFERENSI)'!P1203,IF(B1188=3,'KELAS (REFERENSI)'!P1218,IF(B1188=4,'KELAS (REFERENSI)'!P1233,""))))</f>
        <v/>
      </c>
      <c r="Q1188" s="38" t="str">
        <f t="shared" si="4"/>
        <v>BPS Kota Jakarta Timur</v>
      </c>
      <c r="R1188" s="38" t="str">
        <f t="shared" si="56"/>
        <v/>
      </c>
      <c r="S1188" s="38" t="str">
        <f t="shared" ref="S1188:T1188" si="1196">S1187</f>
        <v>15 Juni sampai dengan 31 Agustus 2026</v>
      </c>
      <c r="T1188" s="38" t="str">
        <f t="shared" si="1196"/>
        <v>31 Agustus 2026</v>
      </c>
      <c r="U1188" s="46"/>
      <c r="V1188" s="46"/>
      <c r="W1188" s="42"/>
      <c r="X1188" s="42"/>
      <c r="Y1188" s="42"/>
      <c r="Z1188" s="42"/>
    </row>
    <row r="1189" ht="15.0" customHeight="1">
      <c r="A1189" s="36" t="s">
        <v>6251</v>
      </c>
      <c r="B1189" s="43"/>
      <c r="C1189" s="44"/>
      <c r="D1189" s="47"/>
      <c r="E1189" s="47"/>
      <c r="F1189" s="39" t="str">
        <f t="shared" si="2"/>
        <v>PETUGAS.1188/SPK/SE/PPL/3172/2026</v>
      </c>
      <c r="G1189" s="45"/>
      <c r="H1189" s="39" t="str">
        <f>VLOOKUP(G1189,'MITRA (REFERENSI)'!$A:$Z,16,FALSE)</f>
        <v>#N/A</v>
      </c>
      <c r="I1189" s="39" t="str">
        <f>VLOOKUP(G1189,'MITRA (REFERENSI)'!$A:$Z,25,FALSE)</f>
        <v>#N/A</v>
      </c>
      <c r="J1189" s="38" t="str">
        <f>VLOOKUP(G1189,'MITRA (REFERENSI)'!$A:$Z,26,FALSE)</f>
        <v>#N/A</v>
      </c>
      <c r="K1189" s="38" t="str">
        <f>VLOOKUP(G1189,'MITRA (REFERENSI)'!$A:$Z,15,FALSE)</f>
        <v>#N/A</v>
      </c>
      <c r="L1189" s="38" t="str">
        <f>VLOOKUP(G1189,'MITRA (REFERENSI)'!$A:$Z,15,FALSE)</f>
        <v>#N/A</v>
      </c>
      <c r="M1189" s="38" t="str">
        <f>IF(B1189=1,'KELAS (REFERENSI)'!M1189,IF(B1189=2,'KELAS (REFERENSI)'!M1204,IF(B1189=3,'KELAS (REFERENSI)'!M1219,IF(B1189=4,'KELAS (REFERENSI)'!M1234,""))))</f>
        <v/>
      </c>
      <c r="N1189" s="38" t="str">
        <f>IF(B1189=1,'KELAS (REFERENSI)'!N1189,IF(B1189=2,'KELAS (REFERENSI)'!N1204,IF(B1189=3,'KELAS (REFERENSI)'!N1219,IF(B1189=4,'KELAS (REFERENSI)'!N1234,""))))</f>
        <v/>
      </c>
      <c r="O1189" s="38" t="str">
        <f>IF(B1189=1,'KELAS (REFERENSI)'!O1189,IF(B1189=2,'KELAS (REFERENSI)'!O1204,IF(B1189=3,'KELAS (REFERENSI)'!O1219,IF(B1189=4,'KELAS (REFERENSI)'!O1234,""))))</f>
        <v/>
      </c>
      <c r="P1189" s="38" t="str">
        <f>IF(B1189=1,'KELAS (REFERENSI)'!P1189,IF(B1189=2,'KELAS (REFERENSI)'!P1204,IF(B1189=3,'KELAS (REFERENSI)'!P1219,IF(B1189=4,'KELAS (REFERENSI)'!P1234,""))))</f>
        <v/>
      </c>
      <c r="Q1189" s="38" t="str">
        <f t="shared" si="4"/>
        <v>BPS Kota Jakarta Timur</v>
      </c>
      <c r="R1189" s="38" t="str">
        <f t="shared" si="56"/>
        <v/>
      </c>
      <c r="S1189" s="38" t="str">
        <f t="shared" ref="S1189:T1189" si="1197">S1188</f>
        <v>15 Juni sampai dengan 31 Agustus 2026</v>
      </c>
      <c r="T1189" s="38" t="str">
        <f t="shared" si="1197"/>
        <v>31 Agustus 2026</v>
      </c>
      <c r="U1189" s="46"/>
      <c r="V1189" s="46"/>
      <c r="W1189" s="42"/>
      <c r="X1189" s="42"/>
      <c r="Y1189" s="42"/>
      <c r="Z1189" s="42"/>
    </row>
    <row r="1190" ht="15.0" customHeight="1">
      <c r="A1190" s="36" t="s">
        <v>6252</v>
      </c>
      <c r="B1190" s="43"/>
      <c r="C1190" s="44"/>
      <c r="D1190" s="47"/>
      <c r="E1190" s="47"/>
      <c r="F1190" s="39" t="str">
        <f t="shared" si="2"/>
        <v>PETUGAS.1189/SPK/SE/PPL/3172/2026</v>
      </c>
      <c r="G1190" s="45"/>
      <c r="H1190" s="39" t="str">
        <f>VLOOKUP(G1190,'MITRA (REFERENSI)'!$A:$Z,16,FALSE)</f>
        <v>#N/A</v>
      </c>
      <c r="I1190" s="39" t="str">
        <f>VLOOKUP(G1190,'MITRA (REFERENSI)'!$A:$Z,25,FALSE)</f>
        <v>#N/A</v>
      </c>
      <c r="J1190" s="38" t="str">
        <f>VLOOKUP(G1190,'MITRA (REFERENSI)'!$A:$Z,26,FALSE)</f>
        <v>#N/A</v>
      </c>
      <c r="K1190" s="38" t="str">
        <f>VLOOKUP(G1190,'MITRA (REFERENSI)'!$A:$Z,15,FALSE)</f>
        <v>#N/A</v>
      </c>
      <c r="L1190" s="38" t="str">
        <f>VLOOKUP(G1190,'MITRA (REFERENSI)'!$A:$Z,15,FALSE)</f>
        <v>#N/A</v>
      </c>
      <c r="M1190" s="38" t="str">
        <f>IF(B1190=1,'KELAS (REFERENSI)'!M1190,IF(B1190=2,'KELAS (REFERENSI)'!M1205,IF(B1190=3,'KELAS (REFERENSI)'!M1220,IF(B1190=4,'KELAS (REFERENSI)'!M1235,""))))</f>
        <v/>
      </c>
      <c r="N1190" s="38" t="str">
        <f>IF(B1190=1,'KELAS (REFERENSI)'!N1190,IF(B1190=2,'KELAS (REFERENSI)'!N1205,IF(B1190=3,'KELAS (REFERENSI)'!N1220,IF(B1190=4,'KELAS (REFERENSI)'!N1235,""))))</f>
        <v/>
      </c>
      <c r="O1190" s="38" t="str">
        <f>IF(B1190=1,'KELAS (REFERENSI)'!O1190,IF(B1190=2,'KELAS (REFERENSI)'!O1205,IF(B1190=3,'KELAS (REFERENSI)'!O1220,IF(B1190=4,'KELAS (REFERENSI)'!O1235,""))))</f>
        <v/>
      </c>
      <c r="P1190" s="38" t="str">
        <f>IF(B1190=1,'KELAS (REFERENSI)'!P1190,IF(B1190=2,'KELAS (REFERENSI)'!P1205,IF(B1190=3,'KELAS (REFERENSI)'!P1220,IF(B1190=4,'KELAS (REFERENSI)'!P1235,""))))</f>
        <v/>
      </c>
      <c r="Q1190" s="38" t="str">
        <f t="shared" si="4"/>
        <v>BPS Kota Jakarta Timur</v>
      </c>
      <c r="R1190" s="38" t="str">
        <f t="shared" si="56"/>
        <v/>
      </c>
      <c r="S1190" s="38" t="str">
        <f t="shared" ref="S1190:T1190" si="1198">S1189</f>
        <v>15 Juni sampai dengan 31 Agustus 2026</v>
      </c>
      <c r="T1190" s="38" t="str">
        <f t="shared" si="1198"/>
        <v>31 Agustus 2026</v>
      </c>
      <c r="U1190" s="46"/>
      <c r="V1190" s="46"/>
      <c r="W1190" s="42"/>
      <c r="X1190" s="42"/>
      <c r="Y1190" s="42"/>
      <c r="Z1190" s="42"/>
    </row>
    <row r="1191" ht="15.0" customHeight="1">
      <c r="A1191" s="36" t="s">
        <v>6253</v>
      </c>
      <c r="B1191" s="43"/>
      <c r="C1191" s="44"/>
      <c r="D1191" s="47"/>
      <c r="E1191" s="47"/>
      <c r="F1191" s="39" t="str">
        <f t="shared" si="2"/>
        <v>PETUGAS.1190/SPK/SE/PPL/3172/2026</v>
      </c>
      <c r="G1191" s="45"/>
      <c r="H1191" s="39" t="str">
        <f>VLOOKUP(G1191,'MITRA (REFERENSI)'!$A:$Z,16,FALSE)</f>
        <v>#N/A</v>
      </c>
      <c r="I1191" s="39" t="str">
        <f>VLOOKUP(G1191,'MITRA (REFERENSI)'!$A:$Z,25,FALSE)</f>
        <v>#N/A</v>
      </c>
      <c r="J1191" s="38" t="str">
        <f>VLOOKUP(G1191,'MITRA (REFERENSI)'!$A:$Z,26,FALSE)</f>
        <v>#N/A</v>
      </c>
      <c r="K1191" s="38" t="str">
        <f>VLOOKUP(G1191,'MITRA (REFERENSI)'!$A:$Z,15,FALSE)</f>
        <v>#N/A</v>
      </c>
      <c r="L1191" s="38" t="str">
        <f>VLOOKUP(G1191,'MITRA (REFERENSI)'!$A:$Z,15,FALSE)</f>
        <v>#N/A</v>
      </c>
      <c r="M1191" s="38" t="str">
        <f>IF(B1191=1,'KELAS (REFERENSI)'!M1191,IF(B1191=2,'KELAS (REFERENSI)'!M1206,IF(B1191=3,'KELAS (REFERENSI)'!M1221,IF(B1191=4,'KELAS (REFERENSI)'!M1236,""))))</f>
        <v/>
      </c>
      <c r="N1191" s="38" t="str">
        <f>IF(B1191=1,'KELAS (REFERENSI)'!N1191,IF(B1191=2,'KELAS (REFERENSI)'!N1206,IF(B1191=3,'KELAS (REFERENSI)'!N1221,IF(B1191=4,'KELAS (REFERENSI)'!N1236,""))))</f>
        <v/>
      </c>
      <c r="O1191" s="38" t="str">
        <f>IF(B1191=1,'KELAS (REFERENSI)'!O1191,IF(B1191=2,'KELAS (REFERENSI)'!O1206,IF(B1191=3,'KELAS (REFERENSI)'!O1221,IF(B1191=4,'KELAS (REFERENSI)'!O1236,""))))</f>
        <v/>
      </c>
      <c r="P1191" s="38" t="str">
        <f>IF(B1191=1,'KELAS (REFERENSI)'!P1191,IF(B1191=2,'KELAS (REFERENSI)'!P1206,IF(B1191=3,'KELAS (REFERENSI)'!P1221,IF(B1191=4,'KELAS (REFERENSI)'!P1236,""))))</f>
        <v/>
      </c>
      <c r="Q1191" s="38" t="str">
        <f t="shared" si="4"/>
        <v>BPS Kota Jakarta Timur</v>
      </c>
      <c r="R1191" s="38" t="str">
        <f t="shared" si="56"/>
        <v/>
      </c>
      <c r="S1191" s="38" t="str">
        <f t="shared" ref="S1191:T1191" si="1199">S1190</f>
        <v>15 Juni sampai dengan 31 Agustus 2026</v>
      </c>
      <c r="T1191" s="38" t="str">
        <f t="shared" si="1199"/>
        <v>31 Agustus 2026</v>
      </c>
      <c r="U1191" s="46"/>
      <c r="V1191" s="46"/>
      <c r="W1191" s="42"/>
      <c r="X1191" s="42"/>
      <c r="Y1191" s="42"/>
      <c r="Z1191" s="42"/>
    </row>
    <row r="1192" ht="15.0" customHeight="1">
      <c r="A1192" s="36" t="s">
        <v>6254</v>
      </c>
      <c r="B1192" s="43"/>
      <c r="C1192" s="44"/>
      <c r="D1192" s="47"/>
      <c r="E1192" s="47"/>
      <c r="F1192" s="39" t="str">
        <f t="shared" si="2"/>
        <v>PETUGAS.1191/SPK/SE/PPL/3172/2026</v>
      </c>
      <c r="G1192" s="45"/>
      <c r="H1192" s="39" t="str">
        <f>VLOOKUP(G1192,'MITRA (REFERENSI)'!$A:$Z,16,FALSE)</f>
        <v>#N/A</v>
      </c>
      <c r="I1192" s="39" t="str">
        <f>VLOOKUP(G1192,'MITRA (REFERENSI)'!$A:$Z,25,FALSE)</f>
        <v>#N/A</v>
      </c>
      <c r="J1192" s="38" t="str">
        <f>VLOOKUP(G1192,'MITRA (REFERENSI)'!$A:$Z,26,FALSE)</f>
        <v>#N/A</v>
      </c>
      <c r="K1192" s="38" t="str">
        <f>VLOOKUP(G1192,'MITRA (REFERENSI)'!$A:$Z,15,FALSE)</f>
        <v>#N/A</v>
      </c>
      <c r="L1192" s="38" t="str">
        <f>VLOOKUP(G1192,'MITRA (REFERENSI)'!$A:$Z,15,FALSE)</f>
        <v>#N/A</v>
      </c>
      <c r="M1192" s="38" t="str">
        <f>IF(B1192=1,'KELAS (REFERENSI)'!M1192,IF(B1192=2,'KELAS (REFERENSI)'!M1207,IF(B1192=3,'KELAS (REFERENSI)'!M1222,IF(B1192=4,'KELAS (REFERENSI)'!M1237,""))))</f>
        <v/>
      </c>
      <c r="N1192" s="38" t="str">
        <f>IF(B1192=1,'KELAS (REFERENSI)'!N1192,IF(B1192=2,'KELAS (REFERENSI)'!N1207,IF(B1192=3,'KELAS (REFERENSI)'!N1222,IF(B1192=4,'KELAS (REFERENSI)'!N1237,""))))</f>
        <v/>
      </c>
      <c r="O1192" s="38" t="str">
        <f>IF(B1192=1,'KELAS (REFERENSI)'!O1192,IF(B1192=2,'KELAS (REFERENSI)'!O1207,IF(B1192=3,'KELAS (REFERENSI)'!O1222,IF(B1192=4,'KELAS (REFERENSI)'!O1237,""))))</f>
        <v/>
      </c>
      <c r="P1192" s="38" t="str">
        <f>IF(B1192=1,'KELAS (REFERENSI)'!P1192,IF(B1192=2,'KELAS (REFERENSI)'!P1207,IF(B1192=3,'KELAS (REFERENSI)'!P1222,IF(B1192=4,'KELAS (REFERENSI)'!P1237,""))))</f>
        <v/>
      </c>
      <c r="Q1192" s="38" t="str">
        <f t="shared" si="4"/>
        <v>BPS Kota Jakarta Timur</v>
      </c>
      <c r="R1192" s="38" t="str">
        <f t="shared" si="56"/>
        <v/>
      </c>
      <c r="S1192" s="38" t="str">
        <f t="shared" ref="S1192:T1192" si="1200">S1191</f>
        <v>15 Juni sampai dengan 31 Agustus 2026</v>
      </c>
      <c r="T1192" s="38" t="str">
        <f t="shared" si="1200"/>
        <v>31 Agustus 2026</v>
      </c>
      <c r="U1192" s="46"/>
      <c r="V1192" s="46"/>
      <c r="W1192" s="42"/>
      <c r="X1192" s="42"/>
      <c r="Y1192" s="42"/>
      <c r="Z1192" s="42"/>
    </row>
    <row r="1193" ht="15.0" customHeight="1">
      <c r="A1193" s="36" t="s">
        <v>6255</v>
      </c>
      <c r="B1193" s="43"/>
      <c r="C1193" s="44"/>
      <c r="D1193" s="47"/>
      <c r="E1193" s="47"/>
      <c r="F1193" s="39" t="str">
        <f t="shared" si="2"/>
        <v>PETUGAS.1192/SPK/SE/PPL/3172/2026</v>
      </c>
      <c r="G1193" s="45"/>
      <c r="H1193" s="39" t="str">
        <f>VLOOKUP(G1193,'MITRA (REFERENSI)'!$A:$Z,16,FALSE)</f>
        <v>#N/A</v>
      </c>
      <c r="I1193" s="39" t="str">
        <f>VLOOKUP(G1193,'MITRA (REFERENSI)'!$A:$Z,25,FALSE)</f>
        <v>#N/A</v>
      </c>
      <c r="J1193" s="38" t="str">
        <f>VLOOKUP(G1193,'MITRA (REFERENSI)'!$A:$Z,26,FALSE)</f>
        <v>#N/A</v>
      </c>
      <c r="K1193" s="38" t="str">
        <f>VLOOKUP(G1193,'MITRA (REFERENSI)'!$A:$Z,15,FALSE)</f>
        <v>#N/A</v>
      </c>
      <c r="L1193" s="38" t="str">
        <f>VLOOKUP(G1193,'MITRA (REFERENSI)'!$A:$Z,15,FALSE)</f>
        <v>#N/A</v>
      </c>
      <c r="M1193" s="38" t="str">
        <f>IF(B1193=1,'KELAS (REFERENSI)'!M1193,IF(B1193=2,'KELAS (REFERENSI)'!M1208,IF(B1193=3,'KELAS (REFERENSI)'!M1223,IF(B1193=4,'KELAS (REFERENSI)'!M1238,""))))</f>
        <v/>
      </c>
      <c r="N1193" s="38" t="str">
        <f>IF(B1193=1,'KELAS (REFERENSI)'!N1193,IF(B1193=2,'KELAS (REFERENSI)'!N1208,IF(B1193=3,'KELAS (REFERENSI)'!N1223,IF(B1193=4,'KELAS (REFERENSI)'!N1238,""))))</f>
        <v/>
      </c>
      <c r="O1193" s="38" t="str">
        <f>IF(B1193=1,'KELAS (REFERENSI)'!O1193,IF(B1193=2,'KELAS (REFERENSI)'!O1208,IF(B1193=3,'KELAS (REFERENSI)'!O1223,IF(B1193=4,'KELAS (REFERENSI)'!O1238,""))))</f>
        <v/>
      </c>
      <c r="P1193" s="38" t="str">
        <f>IF(B1193=1,'KELAS (REFERENSI)'!P1193,IF(B1193=2,'KELAS (REFERENSI)'!P1208,IF(B1193=3,'KELAS (REFERENSI)'!P1223,IF(B1193=4,'KELAS (REFERENSI)'!P1238,""))))</f>
        <v/>
      </c>
      <c r="Q1193" s="38" t="str">
        <f t="shared" si="4"/>
        <v>BPS Kota Jakarta Timur</v>
      </c>
      <c r="R1193" s="38" t="str">
        <f t="shared" si="56"/>
        <v/>
      </c>
      <c r="S1193" s="38" t="str">
        <f t="shared" ref="S1193:T1193" si="1201">S1192</f>
        <v>15 Juni sampai dengan 31 Agustus 2026</v>
      </c>
      <c r="T1193" s="38" t="str">
        <f t="shared" si="1201"/>
        <v>31 Agustus 2026</v>
      </c>
      <c r="U1193" s="46"/>
      <c r="V1193" s="46"/>
      <c r="W1193" s="42"/>
      <c r="X1193" s="42"/>
      <c r="Y1193" s="42"/>
      <c r="Z1193" s="42"/>
    </row>
    <row r="1194" ht="15.0" customHeight="1">
      <c r="A1194" s="36" t="s">
        <v>6256</v>
      </c>
      <c r="B1194" s="43"/>
      <c r="C1194" s="44"/>
      <c r="D1194" s="47"/>
      <c r="E1194" s="47"/>
      <c r="F1194" s="39" t="str">
        <f t="shared" si="2"/>
        <v>PETUGAS.1193/SPK/SE/PPL/3172/2026</v>
      </c>
      <c r="G1194" s="45"/>
      <c r="H1194" s="39" t="str">
        <f>VLOOKUP(G1194,'MITRA (REFERENSI)'!$A:$Z,16,FALSE)</f>
        <v>#N/A</v>
      </c>
      <c r="I1194" s="39" t="str">
        <f>VLOOKUP(G1194,'MITRA (REFERENSI)'!$A:$Z,25,FALSE)</f>
        <v>#N/A</v>
      </c>
      <c r="J1194" s="38" t="str">
        <f>VLOOKUP(G1194,'MITRA (REFERENSI)'!$A:$Z,26,FALSE)</f>
        <v>#N/A</v>
      </c>
      <c r="K1194" s="38" t="str">
        <f>VLOOKUP(G1194,'MITRA (REFERENSI)'!$A:$Z,15,FALSE)</f>
        <v>#N/A</v>
      </c>
      <c r="L1194" s="38" t="str">
        <f>VLOOKUP(G1194,'MITRA (REFERENSI)'!$A:$Z,15,FALSE)</f>
        <v>#N/A</v>
      </c>
      <c r="M1194" s="38" t="str">
        <f>IF(B1194=1,'KELAS (REFERENSI)'!M1194,IF(B1194=2,'KELAS (REFERENSI)'!M1209,IF(B1194=3,'KELAS (REFERENSI)'!M1224,IF(B1194=4,'KELAS (REFERENSI)'!M1239,""))))</f>
        <v/>
      </c>
      <c r="N1194" s="38" t="str">
        <f>IF(B1194=1,'KELAS (REFERENSI)'!N1194,IF(B1194=2,'KELAS (REFERENSI)'!N1209,IF(B1194=3,'KELAS (REFERENSI)'!N1224,IF(B1194=4,'KELAS (REFERENSI)'!N1239,""))))</f>
        <v/>
      </c>
      <c r="O1194" s="38" t="str">
        <f>IF(B1194=1,'KELAS (REFERENSI)'!O1194,IF(B1194=2,'KELAS (REFERENSI)'!O1209,IF(B1194=3,'KELAS (REFERENSI)'!O1224,IF(B1194=4,'KELAS (REFERENSI)'!O1239,""))))</f>
        <v/>
      </c>
      <c r="P1194" s="38" t="str">
        <f>IF(B1194=1,'KELAS (REFERENSI)'!P1194,IF(B1194=2,'KELAS (REFERENSI)'!P1209,IF(B1194=3,'KELAS (REFERENSI)'!P1224,IF(B1194=4,'KELAS (REFERENSI)'!P1239,""))))</f>
        <v/>
      </c>
      <c r="Q1194" s="38" t="str">
        <f t="shared" si="4"/>
        <v>BPS Kota Jakarta Timur</v>
      </c>
      <c r="R1194" s="38" t="str">
        <f t="shared" si="56"/>
        <v/>
      </c>
      <c r="S1194" s="38" t="str">
        <f t="shared" ref="S1194:T1194" si="1202">S1193</f>
        <v>15 Juni sampai dengan 31 Agustus 2026</v>
      </c>
      <c r="T1194" s="38" t="str">
        <f t="shared" si="1202"/>
        <v>31 Agustus 2026</v>
      </c>
      <c r="U1194" s="46"/>
      <c r="V1194" s="46"/>
      <c r="W1194" s="42"/>
      <c r="X1194" s="42"/>
      <c r="Y1194" s="42"/>
      <c r="Z1194" s="42"/>
    </row>
    <row r="1195" ht="15.0" customHeight="1">
      <c r="A1195" s="36" t="s">
        <v>6257</v>
      </c>
      <c r="B1195" s="43"/>
      <c r="C1195" s="44"/>
      <c r="D1195" s="47"/>
      <c r="E1195" s="47"/>
      <c r="F1195" s="39" t="str">
        <f t="shared" si="2"/>
        <v>PETUGAS.1194/SPK/SE/PPL/3172/2026</v>
      </c>
      <c r="G1195" s="45"/>
      <c r="H1195" s="39" t="str">
        <f>VLOOKUP(G1195,'MITRA (REFERENSI)'!$A:$Z,16,FALSE)</f>
        <v>#N/A</v>
      </c>
      <c r="I1195" s="39" t="str">
        <f>VLOOKUP(G1195,'MITRA (REFERENSI)'!$A:$Z,25,FALSE)</f>
        <v>#N/A</v>
      </c>
      <c r="J1195" s="38" t="str">
        <f>VLOOKUP(G1195,'MITRA (REFERENSI)'!$A:$Z,26,FALSE)</f>
        <v>#N/A</v>
      </c>
      <c r="K1195" s="38" t="str">
        <f>VLOOKUP(G1195,'MITRA (REFERENSI)'!$A:$Z,15,FALSE)</f>
        <v>#N/A</v>
      </c>
      <c r="L1195" s="38" t="str">
        <f>VLOOKUP(G1195,'MITRA (REFERENSI)'!$A:$Z,15,FALSE)</f>
        <v>#N/A</v>
      </c>
      <c r="M1195" s="38" t="str">
        <f>IF(B1195=1,'KELAS (REFERENSI)'!M1195,IF(B1195=2,'KELAS (REFERENSI)'!M1210,IF(B1195=3,'KELAS (REFERENSI)'!M1225,IF(B1195=4,'KELAS (REFERENSI)'!M1240,""))))</f>
        <v/>
      </c>
      <c r="N1195" s="38" t="str">
        <f>IF(B1195=1,'KELAS (REFERENSI)'!N1195,IF(B1195=2,'KELAS (REFERENSI)'!N1210,IF(B1195=3,'KELAS (REFERENSI)'!N1225,IF(B1195=4,'KELAS (REFERENSI)'!N1240,""))))</f>
        <v/>
      </c>
      <c r="O1195" s="38" t="str">
        <f>IF(B1195=1,'KELAS (REFERENSI)'!O1195,IF(B1195=2,'KELAS (REFERENSI)'!O1210,IF(B1195=3,'KELAS (REFERENSI)'!O1225,IF(B1195=4,'KELAS (REFERENSI)'!O1240,""))))</f>
        <v/>
      </c>
      <c r="P1195" s="38" t="str">
        <f>IF(B1195=1,'KELAS (REFERENSI)'!P1195,IF(B1195=2,'KELAS (REFERENSI)'!P1210,IF(B1195=3,'KELAS (REFERENSI)'!P1225,IF(B1195=4,'KELAS (REFERENSI)'!P1240,""))))</f>
        <v/>
      </c>
      <c r="Q1195" s="38" t="str">
        <f t="shared" si="4"/>
        <v>BPS Kota Jakarta Timur</v>
      </c>
      <c r="R1195" s="38" t="str">
        <f t="shared" si="56"/>
        <v/>
      </c>
      <c r="S1195" s="38" t="str">
        <f t="shared" ref="S1195:T1195" si="1203">S1194</f>
        <v>15 Juni sampai dengan 31 Agustus 2026</v>
      </c>
      <c r="T1195" s="38" t="str">
        <f t="shared" si="1203"/>
        <v>31 Agustus 2026</v>
      </c>
      <c r="U1195" s="46"/>
      <c r="V1195" s="46"/>
      <c r="W1195" s="42"/>
      <c r="X1195" s="42"/>
      <c r="Y1195" s="42"/>
      <c r="Z1195" s="42"/>
    </row>
    <row r="1196" ht="15.0" customHeight="1">
      <c r="A1196" s="36" t="s">
        <v>6258</v>
      </c>
      <c r="B1196" s="43"/>
      <c r="C1196" s="44"/>
      <c r="D1196" s="47"/>
      <c r="E1196" s="47"/>
      <c r="F1196" s="39" t="str">
        <f t="shared" si="2"/>
        <v>PETUGAS.1195/SPK/SE/PPL/3172/2026</v>
      </c>
      <c r="G1196" s="45"/>
      <c r="H1196" s="39" t="str">
        <f>VLOOKUP(G1196,'MITRA (REFERENSI)'!$A:$Z,16,FALSE)</f>
        <v>#N/A</v>
      </c>
      <c r="I1196" s="39" t="str">
        <f>VLOOKUP(G1196,'MITRA (REFERENSI)'!$A:$Z,25,FALSE)</f>
        <v>#N/A</v>
      </c>
      <c r="J1196" s="38" t="str">
        <f>VLOOKUP(G1196,'MITRA (REFERENSI)'!$A:$Z,26,FALSE)</f>
        <v>#N/A</v>
      </c>
      <c r="K1196" s="38" t="str">
        <f>VLOOKUP(G1196,'MITRA (REFERENSI)'!$A:$Z,15,FALSE)</f>
        <v>#N/A</v>
      </c>
      <c r="L1196" s="38" t="str">
        <f>VLOOKUP(G1196,'MITRA (REFERENSI)'!$A:$Z,15,FALSE)</f>
        <v>#N/A</v>
      </c>
      <c r="M1196" s="38" t="str">
        <f>IF(B1196=1,'KELAS (REFERENSI)'!M1196,IF(B1196=2,'KELAS (REFERENSI)'!M1211,IF(B1196=3,'KELAS (REFERENSI)'!M1226,IF(B1196=4,'KELAS (REFERENSI)'!M1241,""))))</f>
        <v/>
      </c>
      <c r="N1196" s="38" t="str">
        <f>IF(B1196=1,'KELAS (REFERENSI)'!N1196,IF(B1196=2,'KELAS (REFERENSI)'!N1211,IF(B1196=3,'KELAS (REFERENSI)'!N1226,IF(B1196=4,'KELAS (REFERENSI)'!N1241,""))))</f>
        <v/>
      </c>
      <c r="O1196" s="38" t="str">
        <f>IF(B1196=1,'KELAS (REFERENSI)'!O1196,IF(B1196=2,'KELAS (REFERENSI)'!O1211,IF(B1196=3,'KELAS (REFERENSI)'!O1226,IF(B1196=4,'KELAS (REFERENSI)'!O1241,""))))</f>
        <v/>
      </c>
      <c r="P1196" s="38" t="str">
        <f>IF(B1196=1,'KELAS (REFERENSI)'!P1196,IF(B1196=2,'KELAS (REFERENSI)'!P1211,IF(B1196=3,'KELAS (REFERENSI)'!P1226,IF(B1196=4,'KELAS (REFERENSI)'!P1241,""))))</f>
        <v/>
      </c>
      <c r="Q1196" s="38" t="str">
        <f t="shared" si="4"/>
        <v>BPS Kota Jakarta Timur</v>
      </c>
      <c r="R1196" s="38" t="str">
        <f t="shared" si="56"/>
        <v/>
      </c>
      <c r="S1196" s="38" t="str">
        <f t="shared" ref="S1196:T1196" si="1204">S1195</f>
        <v>15 Juni sampai dengan 31 Agustus 2026</v>
      </c>
      <c r="T1196" s="38" t="str">
        <f t="shared" si="1204"/>
        <v>31 Agustus 2026</v>
      </c>
      <c r="U1196" s="46"/>
      <c r="V1196" s="46"/>
      <c r="W1196" s="42"/>
      <c r="X1196" s="42"/>
      <c r="Y1196" s="42"/>
      <c r="Z1196" s="42"/>
    </row>
    <row r="1197" ht="15.0" customHeight="1">
      <c r="A1197" s="36" t="s">
        <v>6259</v>
      </c>
      <c r="B1197" s="43"/>
      <c r="C1197" s="44"/>
      <c r="D1197" s="47"/>
      <c r="E1197" s="47"/>
      <c r="F1197" s="39" t="str">
        <f t="shared" si="2"/>
        <v>PETUGAS.1196/SPK/SE/PPL/3172/2026</v>
      </c>
      <c r="G1197" s="45"/>
      <c r="H1197" s="39" t="str">
        <f>VLOOKUP(G1197,'MITRA (REFERENSI)'!$A:$Z,16,FALSE)</f>
        <v>#N/A</v>
      </c>
      <c r="I1197" s="39" t="str">
        <f>VLOOKUP(G1197,'MITRA (REFERENSI)'!$A:$Z,25,FALSE)</f>
        <v>#N/A</v>
      </c>
      <c r="J1197" s="38" t="str">
        <f>VLOOKUP(G1197,'MITRA (REFERENSI)'!$A:$Z,26,FALSE)</f>
        <v>#N/A</v>
      </c>
      <c r="K1197" s="38" t="str">
        <f>VLOOKUP(G1197,'MITRA (REFERENSI)'!$A:$Z,15,FALSE)</f>
        <v>#N/A</v>
      </c>
      <c r="L1197" s="38" t="str">
        <f>VLOOKUP(G1197,'MITRA (REFERENSI)'!$A:$Z,15,FALSE)</f>
        <v>#N/A</v>
      </c>
      <c r="M1197" s="38" t="str">
        <f>IF(B1197=1,'KELAS (REFERENSI)'!M1197,IF(B1197=2,'KELAS (REFERENSI)'!M1212,IF(B1197=3,'KELAS (REFERENSI)'!M1227,IF(B1197=4,'KELAS (REFERENSI)'!M1242,""))))</f>
        <v/>
      </c>
      <c r="N1197" s="38" t="str">
        <f>IF(B1197=1,'KELAS (REFERENSI)'!N1197,IF(B1197=2,'KELAS (REFERENSI)'!N1212,IF(B1197=3,'KELAS (REFERENSI)'!N1227,IF(B1197=4,'KELAS (REFERENSI)'!N1242,""))))</f>
        <v/>
      </c>
      <c r="O1197" s="38" t="str">
        <f>IF(B1197=1,'KELAS (REFERENSI)'!O1197,IF(B1197=2,'KELAS (REFERENSI)'!O1212,IF(B1197=3,'KELAS (REFERENSI)'!O1227,IF(B1197=4,'KELAS (REFERENSI)'!O1242,""))))</f>
        <v/>
      </c>
      <c r="P1197" s="38" t="str">
        <f>IF(B1197=1,'KELAS (REFERENSI)'!P1197,IF(B1197=2,'KELAS (REFERENSI)'!P1212,IF(B1197=3,'KELAS (REFERENSI)'!P1227,IF(B1197=4,'KELAS (REFERENSI)'!P1242,""))))</f>
        <v/>
      </c>
      <c r="Q1197" s="38" t="str">
        <f t="shared" si="4"/>
        <v>BPS Kota Jakarta Timur</v>
      </c>
      <c r="R1197" s="38" t="str">
        <f t="shared" si="56"/>
        <v/>
      </c>
      <c r="S1197" s="38" t="str">
        <f t="shared" ref="S1197:T1197" si="1205">S1196</f>
        <v>15 Juni sampai dengan 31 Agustus 2026</v>
      </c>
      <c r="T1197" s="38" t="str">
        <f t="shared" si="1205"/>
        <v>31 Agustus 2026</v>
      </c>
      <c r="U1197" s="46"/>
      <c r="V1197" s="46"/>
      <c r="W1197" s="42"/>
      <c r="X1197" s="42"/>
      <c r="Y1197" s="42"/>
      <c r="Z1197" s="42"/>
    </row>
    <row r="1198" ht="15.0" customHeight="1">
      <c r="A1198" s="36" t="s">
        <v>6260</v>
      </c>
      <c r="B1198" s="43"/>
      <c r="C1198" s="44"/>
      <c r="D1198" s="47"/>
      <c r="E1198" s="47"/>
      <c r="F1198" s="39" t="str">
        <f t="shared" si="2"/>
        <v>PETUGAS.1197/SPK/SE/PPL/3172/2026</v>
      </c>
      <c r="G1198" s="45"/>
      <c r="H1198" s="39" t="str">
        <f>VLOOKUP(G1198,'MITRA (REFERENSI)'!$A:$Z,16,FALSE)</f>
        <v>#N/A</v>
      </c>
      <c r="I1198" s="39" t="str">
        <f>VLOOKUP(G1198,'MITRA (REFERENSI)'!$A:$Z,25,FALSE)</f>
        <v>#N/A</v>
      </c>
      <c r="J1198" s="38" t="str">
        <f>VLOOKUP(G1198,'MITRA (REFERENSI)'!$A:$Z,26,FALSE)</f>
        <v>#N/A</v>
      </c>
      <c r="K1198" s="38" t="str">
        <f>VLOOKUP(G1198,'MITRA (REFERENSI)'!$A:$Z,15,FALSE)</f>
        <v>#N/A</v>
      </c>
      <c r="L1198" s="38" t="str">
        <f>VLOOKUP(G1198,'MITRA (REFERENSI)'!$A:$Z,15,FALSE)</f>
        <v>#N/A</v>
      </c>
      <c r="M1198" s="38" t="str">
        <f>IF(B1198=1,'KELAS (REFERENSI)'!M1198,IF(B1198=2,'KELAS (REFERENSI)'!M1213,IF(B1198=3,'KELAS (REFERENSI)'!M1228,IF(B1198=4,'KELAS (REFERENSI)'!M1243,""))))</f>
        <v/>
      </c>
      <c r="N1198" s="38" t="str">
        <f>IF(B1198=1,'KELAS (REFERENSI)'!N1198,IF(B1198=2,'KELAS (REFERENSI)'!N1213,IF(B1198=3,'KELAS (REFERENSI)'!N1228,IF(B1198=4,'KELAS (REFERENSI)'!N1243,""))))</f>
        <v/>
      </c>
      <c r="O1198" s="38" t="str">
        <f>IF(B1198=1,'KELAS (REFERENSI)'!O1198,IF(B1198=2,'KELAS (REFERENSI)'!O1213,IF(B1198=3,'KELAS (REFERENSI)'!O1228,IF(B1198=4,'KELAS (REFERENSI)'!O1243,""))))</f>
        <v/>
      </c>
      <c r="P1198" s="38" t="str">
        <f>IF(B1198=1,'KELAS (REFERENSI)'!P1198,IF(B1198=2,'KELAS (REFERENSI)'!P1213,IF(B1198=3,'KELAS (REFERENSI)'!P1228,IF(B1198=4,'KELAS (REFERENSI)'!P1243,""))))</f>
        <v/>
      </c>
      <c r="Q1198" s="38" t="str">
        <f t="shared" si="4"/>
        <v>BPS Kota Jakarta Timur</v>
      </c>
      <c r="R1198" s="38" t="str">
        <f t="shared" si="56"/>
        <v/>
      </c>
      <c r="S1198" s="38" t="str">
        <f t="shared" ref="S1198:T1198" si="1206">S1197</f>
        <v>15 Juni sampai dengan 31 Agustus 2026</v>
      </c>
      <c r="T1198" s="38" t="str">
        <f t="shared" si="1206"/>
        <v>31 Agustus 2026</v>
      </c>
      <c r="U1198" s="46"/>
      <c r="V1198" s="46"/>
      <c r="W1198" s="42"/>
      <c r="X1198" s="42"/>
      <c r="Y1198" s="42"/>
      <c r="Z1198" s="42"/>
    </row>
    <row r="1199" ht="15.0" customHeight="1">
      <c r="A1199" s="36" t="s">
        <v>6261</v>
      </c>
      <c r="B1199" s="43"/>
      <c r="C1199" s="44"/>
      <c r="D1199" s="47"/>
      <c r="E1199" s="47"/>
      <c r="F1199" s="39" t="str">
        <f t="shared" si="2"/>
        <v>PETUGAS.1198/SPK/SE/PPL/3172/2026</v>
      </c>
      <c r="G1199" s="45"/>
      <c r="H1199" s="39" t="str">
        <f>VLOOKUP(G1199,'MITRA (REFERENSI)'!$A:$Z,16,FALSE)</f>
        <v>#N/A</v>
      </c>
      <c r="I1199" s="39" t="str">
        <f>VLOOKUP(G1199,'MITRA (REFERENSI)'!$A:$Z,25,FALSE)</f>
        <v>#N/A</v>
      </c>
      <c r="J1199" s="38" t="str">
        <f>VLOOKUP(G1199,'MITRA (REFERENSI)'!$A:$Z,26,FALSE)</f>
        <v>#N/A</v>
      </c>
      <c r="K1199" s="38" t="str">
        <f>VLOOKUP(G1199,'MITRA (REFERENSI)'!$A:$Z,15,FALSE)</f>
        <v>#N/A</v>
      </c>
      <c r="L1199" s="38" t="str">
        <f>VLOOKUP(G1199,'MITRA (REFERENSI)'!$A:$Z,15,FALSE)</f>
        <v>#N/A</v>
      </c>
      <c r="M1199" s="38" t="str">
        <f>IF(B1199=1,'KELAS (REFERENSI)'!M1199,IF(B1199=2,'KELAS (REFERENSI)'!M1214,IF(B1199=3,'KELAS (REFERENSI)'!M1229,IF(B1199=4,'KELAS (REFERENSI)'!M1244,""))))</f>
        <v/>
      </c>
      <c r="N1199" s="38" t="str">
        <f>IF(B1199=1,'KELAS (REFERENSI)'!N1199,IF(B1199=2,'KELAS (REFERENSI)'!N1214,IF(B1199=3,'KELAS (REFERENSI)'!N1229,IF(B1199=4,'KELAS (REFERENSI)'!N1244,""))))</f>
        <v/>
      </c>
      <c r="O1199" s="38" t="str">
        <f>IF(B1199=1,'KELAS (REFERENSI)'!O1199,IF(B1199=2,'KELAS (REFERENSI)'!O1214,IF(B1199=3,'KELAS (REFERENSI)'!O1229,IF(B1199=4,'KELAS (REFERENSI)'!O1244,""))))</f>
        <v/>
      </c>
      <c r="P1199" s="38" t="str">
        <f>IF(B1199=1,'KELAS (REFERENSI)'!P1199,IF(B1199=2,'KELAS (REFERENSI)'!P1214,IF(B1199=3,'KELAS (REFERENSI)'!P1229,IF(B1199=4,'KELAS (REFERENSI)'!P1244,""))))</f>
        <v/>
      </c>
      <c r="Q1199" s="38" t="str">
        <f t="shared" si="4"/>
        <v>BPS Kota Jakarta Timur</v>
      </c>
      <c r="R1199" s="38" t="str">
        <f t="shared" si="56"/>
        <v/>
      </c>
      <c r="S1199" s="38" t="str">
        <f t="shared" ref="S1199:T1199" si="1207">S1198</f>
        <v>15 Juni sampai dengan 31 Agustus 2026</v>
      </c>
      <c r="T1199" s="38" t="str">
        <f t="shared" si="1207"/>
        <v>31 Agustus 2026</v>
      </c>
      <c r="U1199" s="46"/>
      <c r="V1199" s="46"/>
      <c r="W1199" s="42"/>
      <c r="X1199" s="42"/>
      <c r="Y1199" s="42"/>
      <c r="Z1199" s="42"/>
    </row>
    <row r="1200" ht="15.0" customHeight="1">
      <c r="A1200" s="36" t="s">
        <v>6262</v>
      </c>
      <c r="B1200" s="43"/>
      <c r="C1200" s="44"/>
      <c r="D1200" s="47"/>
      <c r="E1200" s="47"/>
      <c r="F1200" s="39" t="str">
        <f t="shared" si="2"/>
        <v>PETUGAS.1199/SPK/SE/PPL/3172/2026</v>
      </c>
      <c r="G1200" s="45"/>
      <c r="H1200" s="39" t="str">
        <f>VLOOKUP(G1200,'MITRA (REFERENSI)'!$A:$Z,16,FALSE)</f>
        <v>#N/A</v>
      </c>
      <c r="I1200" s="39" t="str">
        <f>VLOOKUP(G1200,'MITRA (REFERENSI)'!$A:$Z,25,FALSE)</f>
        <v>#N/A</v>
      </c>
      <c r="J1200" s="38" t="str">
        <f>VLOOKUP(G1200,'MITRA (REFERENSI)'!$A:$Z,26,FALSE)</f>
        <v>#N/A</v>
      </c>
      <c r="K1200" s="38" t="str">
        <f>VLOOKUP(G1200,'MITRA (REFERENSI)'!$A:$Z,15,FALSE)</f>
        <v>#N/A</v>
      </c>
      <c r="L1200" s="38" t="str">
        <f>VLOOKUP(G1200,'MITRA (REFERENSI)'!$A:$Z,15,FALSE)</f>
        <v>#N/A</v>
      </c>
      <c r="M1200" s="38" t="str">
        <f>IF(B1200=1,'KELAS (REFERENSI)'!M1200,IF(B1200=2,'KELAS (REFERENSI)'!M1215,IF(B1200=3,'KELAS (REFERENSI)'!M1230,IF(B1200=4,'KELAS (REFERENSI)'!M1245,""))))</f>
        <v/>
      </c>
      <c r="N1200" s="38" t="str">
        <f>IF(B1200=1,'KELAS (REFERENSI)'!N1200,IF(B1200=2,'KELAS (REFERENSI)'!N1215,IF(B1200=3,'KELAS (REFERENSI)'!N1230,IF(B1200=4,'KELAS (REFERENSI)'!N1245,""))))</f>
        <v/>
      </c>
      <c r="O1200" s="38" t="str">
        <f>IF(B1200=1,'KELAS (REFERENSI)'!O1200,IF(B1200=2,'KELAS (REFERENSI)'!O1215,IF(B1200=3,'KELAS (REFERENSI)'!O1230,IF(B1200=4,'KELAS (REFERENSI)'!O1245,""))))</f>
        <v/>
      </c>
      <c r="P1200" s="38" t="str">
        <f>IF(B1200=1,'KELAS (REFERENSI)'!P1200,IF(B1200=2,'KELAS (REFERENSI)'!P1215,IF(B1200=3,'KELAS (REFERENSI)'!P1230,IF(B1200=4,'KELAS (REFERENSI)'!P1245,""))))</f>
        <v/>
      </c>
      <c r="Q1200" s="38" t="str">
        <f t="shared" si="4"/>
        <v>BPS Kota Jakarta Timur</v>
      </c>
      <c r="R1200" s="38" t="str">
        <f t="shared" si="56"/>
        <v/>
      </c>
      <c r="S1200" s="38" t="str">
        <f t="shared" ref="S1200:T1200" si="1208">S1199</f>
        <v>15 Juni sampai dengan 31 Agustus 2026</v>
      </c>
      <c r="T1200" s="38" t="str">
        <f t="shared" si="1208"/>
        <v>31 Agustus 2026</v>
      </c>
      <c r="U1200" s="46"/>
      <c r="V1200" s="46"/>
      <c r="W1200" s="42"/>
      <c r="X1200" s="42"/>
      <c r="Y1200" s="42"/>
      <c r="Z1200" s="42"/>
    </row>
    <row r="1201" ht="15.0" customHeight="1">
      <c r="A1201" s="36" t="s">
        <v>6263</v>
      </c>
      <c r="B1201" s="43"/>
      <c r="C1201" s="44"/>
      <c r="D1201" s="47"/>
      <c r="E1201" s="47"/>
      <c r="F1201" s="39" t="str">
        <f t="shared" si="2"/>
        <v>PETUGAS.1200/SPK/SE/PPL/3172/2026</v>
      </c>
      <c r="G1201" s="45"/>
      <c r="H1201" s="39" t="str">
        <f>VLOOKUP(G1201,'MITRA (REFERENSI)'!$A:$Z,16,FALSE)</f>
        <v>#N/A</v>
      </c>
      <c r="I1201" s="39" t="str">
        <f>VLOOKUP(G1201,'MITRA (REFERENSI)'!$A:$Z,25,FALSE)</f>
        <v>#N/A</v>
      </c>
      <c r="J1201" s="38" t="str">
        <f>VLOOKUP(G1201,'MITRA (REFERENSI)'!$A:$Z,26,FALSE)</f>
        <v>#N/A</v>
      </c>
      <c r="K1201" s="38" t="str">
        <f>VLOOKUP(G1201,'MITRA (REFERENSI)'!$A:$Z,15,FALSE)</f>
        <v>#N/A</v>
      </c>
      <c r="L1201" s="38" t="str">
        <f>VLOOKUP(G1201,'MITRA (REFERENSI)'!$A:$Z,15,FALSE)</f>
        <v>#N/A</v>
      </c>
      <c r="M1201" s="38" t="str">
        <f>IF(B1201=1,'KELAS (REFERENSI)'!M1201,IF(B1201=2,'KELAS (REFERENSI)'!M1216,IF(B1201=3,'KELAS (REFERENSI)'!M1231,IF(B1201=4,'KELAS (REFERENSI)'!M1246,""))))</f>
        <v/>
      </c>
      <c r="N1201" s="38" t="str">
        <f>IF(B1201=1,'KELAS (REFERENSI)'!N1201,IF(B1201=2,'KELAS (REFERENSI)'!N1216,IF(B1201=3,'KELAS (REFERENSI)'!N1231,IF(B1201=4,'KELAS (REFERENSI)'!N1246,""))))</f>
        <v/>
      </c>
      <c r="O1201" s="38" t="str">
        <f>IF(B1201=1,'KELAS (REFERENSI)'!O1201,IF(B1201=2,'KELAS (REFERENSI)'!O1216,IF(B1201=3,'KELAS (REFERENSI)'!O1231,IF(B1201=4,'KELAS (REFERENSI)'!O1246,""))))</f>
        <v/>
      </c>
      <c r="P1201" s="38" t="str">
        <f>IF(B1201=1,'KELAS (REFERENSI)'!P1201,IF(B1201=2,'KELAS (REFERENSI)'!P1216,IF(B1201=3,'KELAS (REFERENSI)'!P1231,IF(B1201=4,'KELAS (REFERENSI)'!P1246,""))))</f>
        <v/>
      </c>
      <c r="Q1201" s="38" t="str">
        <f t="shared" si="4"/>
        <v>BPS Kota Jakarta Timur</v>
      </c>
      <c r="R1201" s="38" t="str">
        <f t="shared" si="56"/>
        <v/>
      </c>
      <c r="S1201" s="38" t="str">
        <f t="shared" ref="S1201:T1201" si="1209">S1200</f>
        <v>15 Juni sampai dengan 31 Agustus 2026</v>
      </c>
      <c r="T1201" s="38" t="str">
        <f t="shared" si="1209"/>
        <v>31 Agustus 2026</v>
      </c>
      <c r="U1201" s="46"/>
      <c r="V1201" s="46"/>
      <c r="W1201" s="42"/>
      <c r="X1201" s="42"/>
      <c r="Y1201" s="42"/>
      <c r="Z1201" s="42"/>
    </row>
    <row r="1202" ht="15.0" customHeight="1">
      <c r="A1202" s="36" t="s">
        <v>6264</v>
      </c>
      <c r="B1202" s="43"/>
      <c r="C1202" s="44"/>
      <c r="D1202" s="47"/>
      <c r="E1202" s="47"/>
      <c r="F1202" s="39" t="str">
        <f t="shared" si="2"/>
        <v>PETUGAS.1201/SPK/SE/PPL/3172/2026</v>
      </c>
      <c r="G1202" s="45"/>
      <c r="H1202" s="39" t="str">
        <f>VLOOKUP(G1202,'MITRA (REFERENSI)'!$A:$Z,16,FALSE)</f>
        <v>#N/A</v>
      </c>
      <c r="I1202" s="39" t="str">
        <f>VLOOKUP(G1202,'MITRA (REFERENSI)'!$A:$Z,25,FALSE)</f>
        <v>#N/A</v>
      </c>
      <c r="J1202" s="38" t="str">
        <f>VLOOKUP(G1202,'MITRA (REFERENSI)'!$A:$Z,26,FALSE)</f>
        <v>#N/A</v>
      </c>
      <c r="K1202" s="38" t="str">
        <f>VLOOKUP(G1202,'MITRA (REFERENSI)'!$A:$Z,15,FALSE)</f>
        <v>#N/A</v>
      </c>
      <c r="L1202" s="38" t="str">
        <f>VLOOKUP(G1202,'MITRA (REFERENSI)'!$A:$Z,15,FALSE)</f>
        <v>#N/A</v>
      </c>
      <c r="M1202" s="38" t="str">
        <f>IF(B1202=1,'KELAS (REFERENSI)'!M1202,IF(B1202=2,'KELAS (REFERENSI)'!M1217,IF(B1202=3,'KELAS (REFERENSI)'!M1232,IF(B1202=4,'KELAS (REFERENSI)'!M1247,""))))</f>
        <v/>
      </c>
      <c r="N1202" s="38" t="str">
        <f>IF(B1202=1,'KELAS (REFERENSI)'!N1202,IF(B1202=2,'KELAS (REFERENSI)'!N1217,IF(B1202=3,'KELAS (REFERENSI)'!N1232,IF(B1202=4,'KELAS (REFERENSI)'!N1247,""))))</f>
        <v/>
      </c>
      <c r="O1202" s="38" t="str">
        <f>IF(B1202=1,'KELAS (REFERENSI)'!O1202,IF(B1202=2,'KELAS (REFERENSI)'!O1217,IF(B1202=3,'KELAS (REFERENSI)'!O1232,IF(B1202=4,'KELAS (REFERENSI)'!O1247,""))))</f>
        <v/>
      </c>
      <c r="P1202" s="38" t="str">
        <f>IF(B1202=1,'KELAS (REFERENSI)'!P1202,IF(B1202=2,'KELAS (REFERENSI)'!P1217,IF(B1202=3,'KELAS (REFERENSI)'!P1232,IF(B1202=4,'KELAS (REFERENSI)'!P1247,""))))</f>
        <v/>
      </c>
      <c r="Q1202" s="38" t="str">
        <f t="shared" si="4"/>
        <v>BPS Kota Jakarta Timur</v>
      </c>
      <c r="R1202" s="38" t="str">
        <f t="shared" si="56"/>
        <v/>
      </c>
      <c r="S1202" s="38" t="str">
        <f t="shared" ref="S1202:T1202" si="1210">S1201</f>
        <v>15 Juni sampai dengan 31 Agustus 2026</v>
      </c>
      <c r="T1202" s="38" t="str">
        <f t="shared" si="1210"/>
        <v>31 Agustus 2026</v>
      </c>
      <c r="U1202" s="46"/>
      <c r="V1202" s="46"/>
      <c r="W1202" s="42"/>
      <c r="X1202" s="42"/>
      <c r="Y1202" s="42"/>
      <c r="Z1202" s="42"/>
    </row>
    <row r="1203" ht="15.0" customHeight="1">
      <c r="A1203" s="36" t="s">
        <v>6265</v>
      </c>
      <c r="B1203" s="43"/>
      <c r="C1203" s="44"/>
      <c r="D1203" s="47"/>
      <c r="E1203" s="47"/>
      <c r="F1203" s="39" t="str">
        <f t="shared" si="2"/>
        <v>PETUGAS.1202/SPK/SE/PPL/3172/2026</v>
      </c>
      <c r="G1203" s="45"/>
      <c r="H1203" s="39" t="str">
        <f>VLOOKUP(G1203,'MITRA (REFERENSI)'!$A:$Z,16,FALSE)</f>
        <v>#N/A</v>
      </c>
      <c r="I1203" s="39" t="str">
        <f>VLOOKUP(G1203,'MITRA (REFERENSI)'!$A:$Z,25,FALSE)</f>
        <v>#N/A</v>
      </c>
      <c r="J1203" s="38" t="str">
        <f>VLOOKUP(G1203,'MITRA (REFERENSI)'!$A:$Z,26,FALSE)</f>
        <v>#N/A</v>
      </c>
      <c r="K1203" s="38" t="str">
        <f>VLOOKUP(G1203,'MITRA (REFERENSI)'!$A:$Z,15,FALSE)</f>
        <v>#N/A</v>
      </c>
      <c r="L1203" s="38" t="str">
        <f>VLOOKUP(G1203,'MITRA (REFERENSI)'!$A:$Z,15,FALSE)</f>
        <v>#N/A</v>
      </c>
      <c r="M1203" s="38" t="str">
        <f>IF(B1203=1,'KELAS (REFERENSI)'!M1203,IF(B1203=2,'KELAS (REFERENSI)'!M1218,IF(B1203=3,'KELAS (REFERENSI)'!M1233,IF(B1203=4,'KELAS (REFERENSI)'!M1248,""))))</f>
        <v/>
      </c>
      <c r="N1203" s="38" t="str">
        <f>IF(B1203=1,'KELAS (REFERENSI)'!N1203,IF(B1203=2,'KELAS (REFERENSI)'!N1218,IF(B1203=3,'KELAS (REFERENSI)'!N1233,IF(B1203=4,'KELAS (REFERENSI)'!N1248,""))))</f>
        <v/>
      </c>
      <c r="O1203" s="38" t="str">
        <f>IF(B1203=1,'KELAS (REFERENSI)'!O1203,IF(B1203=2,'KELAS (REFERENSI)'!O1218,IF(B1203=3,'KELAS (REFERENSI)'!O1233,IF(B1203=4,'KELAS (REFERENSI)'!O1248,""))))</f>
        <v/>
      </c>
      <c r="P1203" s="38" t="str">
        <f>IF(B1203=1,'KELAS (REFERENSI)'!P1203,IF(B1203=2,'KELAS (REFERENSI)'!P1218,IF(B1203=3,'KELAS (REFERENSI)'!P1233,IF(B1203=4,'KELAS (REFERENSI)'!P1248,""))))</f>
        <v/>
      </c>
      <c r="Q1203" s="38" t="str">
        <f t="shared" si="4"/>
        <v>BPS Kota Jakarta Timur</v>
      </c>
      <c r="R1203" s="38" t="str">
        <f t="shared" si="56"/>
        <v/>
      </c>
      <c r="S1203" s="38" t="str">
        <f t="shared" ref="S1203:T1203" si="1211">S1202</f>
        <v>15 Juni sampai dengan 31 Agustus 2026</v>
      </c>
      <c r="T1203" s="38" t="str">
        <f t="shared" si="1211"/>
        <v>31 Agustus 2026</v>
      </c>
      <c r="U1203" s="46"/>
      <c r="V1203" s="46"/>
      <c r="W1203" s="42"/>
      <c r="X1203" s="42"/>
      <c r="Y1203" s="42"/>
      <c r="Z1203" s="42"/>
    </row>
    <row r="1204" ht="15.0" customHeight="1">
      <c r="A1204" s="36" t="s">
        <v>6266</v>
      </c>
      <c r="B1204" s="43"/>
      <c r="C1204" s="44"/>
      <c r="D1204" s="47"/>
      <c r="E1204" s="47"/>
      <c r="F1204" s="39" t="str">
        <f t="shared" si="2"/>
        <v>PETUGAS.1203/SPK/SE/PPL/3172/2026</v>
      </c>
      <c r="G1204" s="45"/>
      <c r="H1204" s="39" t="str">
        <f>VLOOKUP(G1204,'MITRA (REFERENSI)'!$A:$Z,16,FALSE)</f>
        <v>#N/A</v>
      </c>
      <c r="I1204" s="39" t="str">
        <f>VLOOKUP(G1204,'MITRA (REFERENSI)'!$A:$Z,25,FALSE)</f>
        <v>#N/A</v>
      </c>
      <c r="J1204" s="38" t="str">
        <f>VLOOKUP(G1204,'MITRA (REFERENSI)'!$A:$Z,26,FALSE)</f>
        <v>#N/A</v>
      </c>
      <c r="K1204" s="38" t="str">
        <f>VLOOKUP(G1204,'MITRA (REFERENSI)'!$A:$Z,15,FALSE)</f>
        <v>#N/A</v>
      </c>
      <c r="L1204" s="38" t="str">
        <f>VLOOKUP(G1204,'MITRA (REFERENSI)'!$A:$Z,15,FALSE)</f>
        <v>#N/A</v>
      </c>
      <c r="M1204" s="38" t="str">
        <f>IF(B1204=1,'KELAS (REFERENSI)'!M1204,IF(B1204=2,'KELAS (REFERENSI)'!M1219,IF(B1204=3,'KELAS (REFERENSI)'!M1234,IF(B1204=4,'KELAS (REFERENSI)'!M1249,""))))</f>
        <v/>
      </c>
      <c r="N1204" s="38" t="str">
        <f>IF(B1204=1,'KELAS (REFERENSI)'!N1204,IF(B1204=2,'KELAS (REFERENSI)'!N1219,IF(B1204=3,'KELAS (REFERENSI)'!N1234,IF(B1204=4,'KELAS (REFERENSI)'!N1249,""))))</f>
        <v/>
      </c>
      <c r="O1204" s="38" t="str">
        <f>IF(B1204=1,'KELAS (REFERENSI)'!O1204,IF(B1204=2,'KELAS (REFERENSI)'!O1219,IF(B1204=3,'KELAS (REFERENSI)'!O1234,IF(B1204=4,'KELAS (REFERENSI)'!O1249,""))))</f>
        <v/>
      </c>
      <c r="P1204" s="38" t="str">
        <f>IF(B1204=1,'KELAS (REFERENSI)'!P1204,IF(B1204=2,'KELAS (REFERENSI)'!P1219,IF(B1204=3,'KELAS (REFERENSI)'!P1234,IF(B1204=4,'KELAS (REFERENSI)'!P1249,""))))</f>
        <v/>
      </c>
      <c r="Q1204" s="38" t="str">
        <f t="shared" si="4"/>
        <v>BPS Kota Jakarta Timur</v>
      </c>
      <c r="R1204" s="38" t="str">
        <f t="shared" si="56"/>
        <v/>
      </c>
      <c r="S1204" s="38" t="str">
        <f t="shared" ref="S1204:T1204" si="1212">S1203</f>
        <v>15 Juni sampai dengan 31 Agustus 2026</v>
      </c>
      <c r="T1204" s="38" t="str">
        <f t="shared" si="1212"/>
        <v>31 Agustus 2026</v>
      </c>
      <c r="U1204" s="46"/>
      <c r="V1204" s="46"/>
      <c r="W1204" s="42"/>
      <c r="X1204" s="42"/>
      <c r="Y1204" s="42"/>
      <c r="Z1204" s="42"/>
    </row>
    <row r="1205" ht="15.0" customHeight="1">
      <c r="A1205" s="36" t="s">
        <v>6267</v>
      </c>
      <c r="B1205" s="43"/>
      <c r="C1205" s="44"/>
      <c r="D1205" s="47"/>
      <c r="E1205" s="47"/>
      <c r="F1205" s="39" t="str">
        <f t="shared" si="2"/>
        <v>PETUGAS.1204/SPK/SE/PPL/3172/2026</v>
      </c>
      <c r="G1205" s="45"/>
      <c r="H1205" s="39" t="str">
        <f>VLOOKUP(G1205,'MITRA (REFERENSI)'!$A:$Z,16,FALSE)</f>
        <v>#N/A</v>
      </c>
      <c r="I1205" s="39" t="str">
        <f>VLOOKUP(G1205,'MITRA (REFERENSI)'!$A:$Z,25,FALSE)</f>
        <v>#N/A</v>
      </c>
      <c r="J1205" s="38" t="str">
        <f>VLOOKUP(G1205,'MITRA (REFERENSI)'!$A:$Z,26,FALSE)</f>
        <v>#N/A</v>
      </c>
      <c r="K1205" s="38" t="str">
        <f>VLOOKUP(G1205,'MITRA (REFERENSI)'!$A:$Z,15,FALSE)</f>
        <v>#N/A</v>
      </c>
      <c r="L1205" s="38" t="str">
        <f>VLOOKUP(G1205,'MITRA (REFERENSI)'!$A:$Z,15,FALSE)</f>
        <v>#N/A</v>
      </c>
      <c r="M1205" s="38" t="str">
        <f>IF(B1205=1,'KELAS (REFERENSI)'!M1205,IF(B1205=2,'KELAS (REFERENSI)'!M1220,IF(B1205=3,'KELAS (REFERENSI)'!M1235,IF(B1205=4,'KELAS (REFERENSI)'!M1250,""))))</f>
        <v/>
      </c>
      <c r="N1205" s="38" t="str">
        <f>IF(B1205=1,'KELAS (REFERENSI)'!N1205,IF(B1205=2,'KELAS (REFERENSI)'!N1220,IF(B1205=3,'KELAS (REFERENSI)'!N1235,IF(B1205=4,'KELAS (REFERENSI)'!N1250,""))))</f>
        <v/>
      </c>
      <c r="O1205" s="38" t="str">
        <f>IF(B1205=1,'KELAS (REFERENSI)'!O1205,IF(B1205=2,'KELAS (REFERENSI)'!O1220,IF(B1205=3,'KELAS (REFERENSI)'!O1235,IF(B1205=4,'KELAS (REFERENSI)'!O1250,""))))</f>
        <v/>
      </c>
      <c r="P1205" s="38" t="str">
        <f>IF(B1205=1,'KELAS (REFERENSI)'!P1205,IF(B1205=2,'KELAS (REFERENSI)'!P1220,IF(B1205=3,'KELAS (REFERENSI)'!P1235,IF(B1205=4,'KELAS (REFERENSI)'!P1250,""))))</f>
        <v/>
      </c>
      <c r="Q1205" s="38" t="str">
        <f t="shared" si="4"/>
        <v>BPS Kota Jakarta Timur</v>
      </c>
      <c r="R1205" s="38" t="str">
        <f t="shared" si="56"/>
        <v/>
      </c>
      <c r="S1205" s="38" t="str">
        <f t="shared" ref="S1205:T1205" si="1213">S1204</f>
        <v>15 Juni sampai dengan 31 Agustus 2026</v>
      </c>
      <c r="T1205" s="38" t="str">
        <f t="shared" si="1213"/>
        <v>31 Agustus 2026</v>
      </c>
      <c r="U1205" s="46"/>
      <c r="V1205" s="46"/>
      <c r="W1205" s="42"/>
      <c r="X1205" s="42"/>
      <c r="Y1205" s="42"/>
      <c r="Z1205" s="42"/>
    </row>
    <row r="1206" ht="15.0" customHeight="1">
      <c r="A1206" s="36" t="s">
        <v>6268</v>
      </c>
      <c r="B1206" s="43"/>
      <c r="C1206" s="44"/>
      <c r="D1206" s="47"/>
      <c r="E1206" s="47"/>
      <c r="F1206" s="39" t="str">
        <f t="shared" si="2"/>
        <v>PETUGAS.1205/SPK/SE/PPL/3172/2026</v>
      </c>
      <c r="G1206" s="45"/>
      <c r="H1206" s="39" t="str">
        <f>VLOOKUP(G1206,'MITRA (REFERENSI)'!$A:$Z,16,FALSE)</f>
        <v>#N/A</v>
      </c>
      <c r="I1206" s="39" t="str">
        <f>VLOOKUP(G1206,'MITRA (REFERENSI)'!$A:$Z,25,FALSE)</f>
        <v>#N/A</v>
      </c>
      <c r="J1206" s="38" t="str">
        <f>VLOOKUP(G1206,'MITRA (REFERENSI)'!$A:$Z,26,FALSE)</f>
        <v>#N/A</v>
      </c>
      <c r="K1206" s="38" t="str">
        <f>VLOOKUP(G1206,'MITRA (REFERENSI)'!$A:$Z,15,FALSE)</f>
        <v>#N/A</v>
      </c>
      <c r="L1206" s="38" t="str">
        <f>VLOOKUP(G1206,'MITRA (REFERENSI)'!$A:$Z,15,FALSE)</f>
        <v>#N/A</v>
      </c>
      <c r="M1206" s="38" t="str">
        <f>IF(B1206=1,'KELAS (REFERENSI)'!M1206,IF(B1206=2,'KELAS (REFERENSI)'!M1221,IF(B1206=3,'KELAS (REFERENSI)'!M1236,IF(B1206=4,'KELAS (REFERENSI)'!M1251,""))))</f>
        <v/>
      </c>
      <c r="N1206" s="38" t="str">
        <f>IF(B1206=1,'KELAS (REFERENSI)'!N1206,IF(B1206=2,'KELAS (REFERENSI)'!N1221,IF(B1206=3,'KELAS (REFERENSI)'!N1236,IF(B1206=4,'KELAS (REFERENSI)'!N1251,""))))</f>
        <v/>
      </c>
      <c r="O1206" s="38" t="str">
        <f>IF(B1206=1,'KELAS (REFERENSI)'!O1206,IF(B1206=2,'KELAS (REFERENSI)'!O1221,IF(B1206=3,'KELAS (REFERENSI)'!O1236,IF(B1206=4,'KELAS (REFERENSI)'!O1251,""))))</f>
        <v/>
      </c>
      <c r="P1206" s="38" t="str">
        <f>IF(B1206=1,'KELAS (REFERENSI)'!P1206,IF(B1206=2,'KELAS (REFERENSI)'!P1221,IF(B1206=3,'KELAS (REFERENSI)'!P1236,IF(B1206=4,'KELAS (REFERENSI)'!P1251,""))))</f>
        <v/>
      </c>
      <c r="Q1206" s="38" t="str">
        <f t="shared" si="4"/>
        <v>BPS Kota Jakarta Timur</v>
      </c>
      <c r="R1206" s="38" t="str">
        <f t="shared" si="56"/>
        <v/>
      </c>
      <c r="S1206" s="38" t="str">
        <f t="shared" ref="S1206:T1206" si="1214">S1205</f>
        <v>15 Juni sampai dengan 31 Agustus 2026</v>
      </c>
      <c r="T1206" s="38" t="str">
        <f t="shared" si="1214"/>
        <v>31 Agustus 2026</v>
      </c>
      <c r="U1206" s="46"/>
      <c r="V1206" s="46"/>
      <c r="W1206" s="42"/>
      <c r="X1206" s="42"/>
      <c r="Y1206" s="42"/>
      <c r="Z1206" s="42"/>
    </row>
    <row r="1207" ht="15.0" customHeight="1">
      <c r="A1207" s="36" t="s">
        <v>6269</v>
      </c>
      <c r="B1207" s="43"/>
      <c r="C1207" s="44"/>
      <c r="D1207" s="47"/>
      <c r="E1207" s="47"/>
      <c r="F1207" s="39" t="str">
        <f t="shared" si="2"/>
        <v>PETUGAS.1206/SPK/SE/PPL/3172/2026</v>
      </c>
      <c r="G1207" s="45"/>
      <c r="H1207" s="39" t="str">
        <f>VLOOKUP(G1207,'MITRA (REFERENSI)'!$A:$Z,16,FALSE)</f>
        <v>#N/A</v>
      </c>
      <c r="I1207" s="39" t="str">
        <f>VLOOKUP(G1207,'MITRA (REFERENSI)'!$A:$Z,25,FALSE)</f>
        <v>#N/A</v>
      </c>
      <c r="J1207" s="38" t="str">
        <f>VLOOKUP(G1207,'MITRA (REFERENSI)'!$A:$Z,26,FALSE)</f>
        <v>#N/A</v>
      </c>
      <c r="K1207" s="38" t="str">
        <f>VLOOKUP(G1207,'MITRA (REFERENSI)'!$A:$Z,15,FALSE)</f>
        <v>#N/A</v>
      </c>
      <c r="L1207" s="38" t="str">
        <f>VLOOKUP(G1207,'MITRA (REFERENSI)'!$A:$Z,15,FALSE)</f>
        <v>#N/A</v>
      </c>
      <c r="M1207" s="38" t="str">
        <f>IF(B1207=1,'KELAS (REFERENSI)'!M1207,IF(B1207=2,'KELAS (REFERENSI)'!M1222,IF(B1207=3,'KELAS (REFERENSI)'!M1237,IF(B1207=4,'KELAS (REFERENSI)'!M1252,""))))</f>
        <v/>
      </c>
      <c r="N1207" s="38" t="str">
        <f>IF(B1207=1,'KELAS (REFERENSI)'!N1207,IF(B1207=2,'KELAS (REFERENSI)'!N1222,IF(B1207=3,'KELAS (REFERENSI)'!N1237,IF(B1207=4,'KELAS (REFERENSI)'!N1252,""))))</f>
        <v/>
      </c>
      <c r="O1207" s="38" t="str">
        <f>IF(B1207=1,'KELAS (REFERENSI)'!O1207,IF(B1207=2,'KELAS (REFERENSI)'!O1222,IF(B1207=3,'KELAS (REFERENSI)'!O1237,IF(B1207=4,'KELAS (REFERENSI)'!O1252,""))))</f>
        <v/>
      </c>
      <c r="P1207" s="38" t="str">
        <f>IF(B1207=1,'KELAS (REFERENSI)'!P1207,IF(B1207=2,'KELAS (REFERENSI)'!P1222,IF(B1207=3,'KELAS (REFERENSI)'!P1237,IF(B1207=4,'KELAS (REFERENSI)'!P1252,""))))</f>
        <v/>
      </c>
      <c r="Q1207" s="38" t="str">
        <f t="shared" si="4"/>
        <v>BPS Kota Jakarta Timur</v>
      </c>
      <c r="R1207" s="38" t="str">
        <f t="shared" si="56"/>
        <v/>
      </c>
      <c r="S1207" s="38" t="str">
        <f t="shared" ref="S1207:T1207" si="1215">S1206</f>
        <v>15 Juni sampai dengan 31 Agustus 2026</v>
      </c>
      <c r="T1207" s="38" t="str">
        <f t="shared" si="1215"/>
        <v>31 Agustus 2026</v>
      </c>
      <c r="U1207" s="46"/>
      <c r="V1207" s="46"/>
      <c r="W1207" s="42"/>
      <c r="X1207" s="42"/>
      <c r="Y1207" s="42"/>
      <c r="Z1207" s="42"/>
    </row>
    <row r="1208" ht="15.0" customHeight="1">
      <c r="A1208" s="36" t="s">
        <v>6270</v>
      </c>
      <c r="B1208" s="43"/>
      <c r="C1208" s="44"/>
      <c r="D1208" s="47"/>
      <c r="E1208" s="47"/>
      <c r="F1208" s="39" t="str">
        <f t="shared" si="2"/>
        <v>PETUGAS.1207/SPK/SE/PPL/3172/2026</v>
      </c>
      <c r="G1208" s="45"/>
      <c r="H1208" s="39" t="str">
        <f>VLOOKUP(G1208,'MITRA (REFERENSI)'!$A:$Z,16,FALSE)</f>
        <v>#N/A</v>
      </c>
      <c r="I1208" s="39" t="str">
        <f>VLOOKUP(G1208,'MITRA (REFERENSI)'!$A:$Z,25,FALSE)</f>
        <v>#N/A</v>
      </c>
      <c r="J1208" s="38" t="str">
        <f>VLOOKUP(G1208,'MITRA (REFERENSI)'!$A:$Z,26,FALSE)</f>
        <v>#N/A</v>
      </c>
      <c r="K1208" s="38" t="str">
        <f>VLOOKUP(G1208,'MITRA (REFERENSI)'!$A:$Z,15,FALSE)</f>
        <v>#N/A</v>
      </c>
      <c r="L1208" s="38" t="str">
        <f>VLOOKUP(G1208,'MITRA (REFERENSI)'!$A:$Z,15,FALSE)</f>
        <v>#N/A</v>
      </c>
      <c r="M1208" s="38" t="str">
        <f>IF(B1208=1,'KELAS (REFERENSI)'!M1208,IF(B1208=2,'KELAS (REFERENSI)'!M1223,IF(B1208=3,'KELAS (REFERENSI)'!M1238,IF(B1208=4,'KELAS (REFERENSI)'!M1253,""))))</f>
        <v/>
      </c>
      <c r="N1208" s="38" t="str">
        <f>IF(B1208=1,'KELAS (REFERENSI)'!N1208,IF(B1208=2,'KELAS (REFERENSI)'!N1223,IF(B1208=3,'KELAS (REFERENSI)'!N1238,IF(B1208=4,'KELAS (REFERENSI)'!N1253,""))))</f>
        <v/>
      </c>
      <c r="O1208" s="38" t="str">
        <f>IF(B1208=1,'KELAS (REFERENSI)'!O1208,IF(B1208=2,'KELAS (REFERENSI)'!O1223,IF(B1208=3,'KELAS (REFERENSI)'!O1238,IF(B1208=4,'KELAS (REFERENSI)'!O1253,""))))</f>
        <v/>
      </c>
      <c r="P1208" s="38" t="str">
        <f>IF(B1208=1,'KELAS (REFERENSI)'!P1208,IF(B1208=2,'KELAS (REFERENSI)'!P1223,IF(B1208=3,'KELAS (REFERENSI)'!P1238,IF(B1208=4,'KELAS (REFERENSI)'!P1253,""))))</f>
        <v/>
      </c>
      <c r="Q1208" s="38" t="str">
        <f t="shared" si="4"/>
        <v>BPS Kota Jakarta Timur</v>
      </c>
      <c r="R1208" s="38" t="str">
        <f t="shared" si="56"/>
        <v/>
      </c>
      <c r="S1208" s="38" t="str">
        <f t="shared" ref="S1208:T1208" si="1216">S1207</f>
        <v>15 Juni sampai dengan 31 Agustus 2026</v>
      </c>
      <c r="T1208" s="38" t="str">
        <f t="shared" si="1216"/>
        <v>31 Agustus 2026</v>
      </c>
      <c r="U1208" s="46"/>
      <c r="V1208" s="46"/>
      <c r="W1208" s="42"/>
      <c r="X1208" s="42"/>
      <c r="Y1208" s="42"/>
      <c r="Z1208" s="42"/>
    </row>
    <row r="1209" ht="15.0" customHeight="1">
      <c r="A1209" s="36" t="s">
        <v>6271</v>
      </c>
      <c r="B1209" s="43"/>
      <c r="C1209" s="44"/>
      <c r="D1209" s="47"/>
      <c r="E1209" s="47"/>
      <c r="F1209" s="39" t="str">
        <f t="shared" si="2"/>
        <v>PETUGAS.1208/SPK/SE/PPL/3172/2026</v>
      </c>
      <c r="G1209" s="45"/>
      <c r="H1209" s="39" t="str">
        <f>VLOOKUP(G1209,'MITRA (REFERENSI)'!$A:$Z,16,FALSE)</f>
        <v>#N/A</v>
      </c>
      <c r="I1209" s="39" t="str">
        <f>VLOOKUP(G1209,'MITRA (REFERENSI)'!$A:$Z,25,FALSE)</f>
        <v>#N/A</v>
      </c>
      <c r="J1209" s="38" t="str">
        <f>VLOOKUP(G1209,'MITRA (REFERENSI)'!$A:$Z,26,FALSE)</f>
        <v>#N/A</v>
      </c>
      <c r="K1209" s="38" t="str">
        <f>VLOOKUP(G1209,'MITRA (REFERENSI)'!$A:$Z,15,FALSE)</f>
        <v>#N/A</v>
      </c>
      <c r="L1209" s="38" t="str">
        <f>VLOOKUP(G1209,'MITRA (REFERENSI)'!$A:$Z,15,FALSE)</f>
        <v>#N/A</v>
      </c>
      <c r="M1209" s="38" t="str">
        <f>IF(B1209=1,'KELAS (REFERENSI)'!M1209,IF(B1209=2,'KELAS (REFERENSI)'!M1224,IF(B1209=3,'KELAS (REFERENSI)'!M1239,IF(B1209=4,'KELAS (REFERENSI)'!M1254,""))))</f>
        <v/>
      </c>
      <c r="N1209" s="38" t="str">
        <f>IF(B1209=1,'KELAS (REFERENSI)'!N1209,IF(B1209=2,'KELAS (REFERENSI)'!N1224,IF(B1209=3,'KELAS (REFERENSI)'!N1239,IF(B1209=4,'KELAS (REFERENSI)'!N1254,""))))</f>
        <v/>
      </c>
      <c r="O1209" s="38" t="str">
        <f>IF(B1209=1,'KELAS (REFERENSI)'!O1209,IF(B1209=2,'KELAS (REFERENSI)'!O1224,IF(B1209=3,'KELAS (REFERENSI)'!O1239,IF(B1209=4,'KELAS (REFERENSI)'!O1254,""))))</f>
        <v/>
      </c>
      <c r="P1209" s="38" t="str">
        <f>IF(B1209=1,'KELAS (REFERENSI)'!P1209,IF(B1209=2,'KELAS (REFERENSI)'!P1224,IF(B1209=3,'KELAS (REFERENSI)'!P1239,IF(B1209=4,'KELAS (REFERENSI)'!P1254,""))))</f>
        <v/>
      </c>
      <c r="Q1209" s="38" t="str">
        <f t="shared" si="4"/>
        <v>BPS Kota Jakarta Timur</v>
      </c>
      <c r="R1209" s="38" t="str">
        <f t="shared" si="56"/>
        <v/>
      </c>
      <c r="S1209" s="38" t="str">
        <f t="shared" ref="S1209:T1209" si="1217">S1208</f>
        <v>15 Juni sampai dengan 31 Agustus 2026</v>
      </c>
      <c r="T1209" s="38" t="str">
        <f t="shared" si="1217"/>
        <v>31 Agustus 2026</v>
      </c>
      <c r="U1209" s="46"/>
      <c r="V1209" s="46"/>
      <c r="W1209" s="42"/>
      <c r="X1209" s="42"/>
      <c r="Y1209" s="42"/>
      <c r="Z1209" s="42"/>
    </row>
    <row r="1210" ht="15.0" customHeight="1">
      <c r="A1210" s="36" t="s">
        <v>6272</v>
      </c>
      <c r="B1210" s="43"/>
      <c r="C1210" s="44"/>
      <c r="D1210" s="47"/>
      <c r="E1210" s="47"/>
      <c r="F1210" s="39" t="str">
        <f t="shared" si="2"/>
        <v>PETUGAS.1209/SPK/SE/PPL/3172/2026</v>
      </c>
      <c r="G1210" s="45"/>
      <c r="H1210" s="39" t="str">
        <f>VLOOKUP(G1210,'MITRA (REFERENSI)'!$A:$Z,16,FALSE)</f>
        <v>#N/A</v>
      </c>
      <c r="I1210" s="39" t="str">
        <f>VLOOKUP(G1210,'MITRA (REFERENSI)'!$A:$Z,25,FALSE)</f>
        <v>#N/A</v>
      </c>
      <c r="J1210" s="38" t="str">
        <f>VLOOKUP(G1210,'MITRA (REFERENSI)'!$A:$Z,26,FALSE)</f>
        <v>#N/A</v>
      </c>
      <c r="K1210" s="38" t="str">
        <f>VLOOKUP(G1210,'MITRA (REFERENSI)'!$A:$Z,15,FALSE)</f>
        <v>#N/A</v>
      </c>
      <c r="L1210" s="38" t="str">
        <f>VLOOKUP(G1210,'MITRA (REFERENSI)'!$A:$Z,15,FALSE)</f>
        <v>#N/A</v>
      </c>
      <c r="M1210" s="38" t="str">
        <f>IF(B1210=1,'KELAS (REFERENSI)'!M1210,IF(B1210=2,'KELAS (REFERENSI)'!M1225,IF(B1210=3,'KELAS (REFERENSI)'!M1240,IF(B1210=4,'KELAS (REFERENSI)'!M1255,""))))</f>
        <v/>
      </c>
      <c r="N1210" s="38" t="str">
        <f>IF(B1210=1,'KELAS (REFERENSI)'!N1210,IF(B1210=2,'KELAS (REFERENSI)'!N1225,IF(B1210=3,'KELAS (REFERENSI)'!N1240,IF(B1210=4,'KELAS (REFERENSI)'!N1255,""))))</f>
        <v/>
      </c>
      <c r="O1210" s="38" t="str">
        <f>IF(B1210=1,'KELAS (REFERENSI)'!O1210,IF(B1210=2,'KELAS (REFERENSI)'!O1225,IF(B1210=3,'KELAS (REFERENSI)'!O1240,IF(B1210=4,'KELAS (REFERENSI)'!O1255,""))))</f>
        <v/>
      </c>
      <c r="P1210" s="38" t="str">
        <f>IF(B1210=1,'KELAS (REFERENSI)'!P1210,IF(B1210=2,'KELAS (REFERENSI)'!P1225,IF(B1210=3,'KELAS (REFERENSI)'!P1240,IF(B1210=4,'KELAS (REFERENSI)'!P1255,""))))</f>
        <v/>
      </c>
      <c r="Q1210" s="38" t="str">
        <f t="shared" si="4"/>
        <v>BPS Kota Jakarta Timur</v>
      </c>
      <c r="R1210" s="38" t="str">
        <f t="shared" si="56"/>
        <v/>
      </c>
      <c r="S1210" s="38" t="str">
        <f t="shared" ref="S1210:T1210" si="1218">S1209</f>
        <v>15 Juni sampai dengan 31 Agustus 2026</v>
      </c>
      <c r="T1210" s="38" t="str">
        <f t="shared" si="1218"/>
        <v>31 Agustus 2026</v>
      </c>
      <c r="U1210" s="46"/>
      <c r="V1210" s="46"/>
      <c r="W1210" s="42"/>
      <c r="X1210" s="42"/>
      <c r="Y1210" s="42"/>
      <c r="Z1210" s="42"/>
    </row>
    <row r="1211" ht="15.0" customHeight="1">
      <c r="A1211" s="36" t="s">
        <v>6273</v>
      </c>
      <c r="B1211" s="43"/>
      <c r="C1211" s="44"/>
      <c r="D1211" s="47"/>
      <c r="E1211" s="47"/>
      <c r="F1211" s="39" t="str">
        <f t="shared" si="2"/>
        <v>PETUGAS.1210/SPK/SE/PPL/3172/2026</v>
      </c>
      <c r="G1211" s="45"/>
      <c r="H1211" s="39" t="str">
        <f>VLOOKUP(G1211,'MITRA (REFERENSI)'!$A:$Z,16,FALSE)</f>
        <v>#N/A</v>
      </c>
      <c r="I1211" s="39" t="str">
        <f>VLOOKUP(G1211,'MITRA (REFERENSI)'!$A:$Z,25,FALSE)</f>
        <v>#N/A</v>
      </c>
      <c r="J1211" s="38" t="str">
        <f>VLOOKUP(G1211,'MITRA (REFERENSI)'!$A:$Z,26,FALSE)</f>
        <v>#N/A</v>
      </c>
      <c r="K1211" s="38" t="str">
        <f>VLOOKUP(G1211,'MITRA (REFERENSI)'!$A:$Z,15,FALSE)</f>
        <v>#N/A</v>
      </c>
      <c r="L1211" s="38" t="str">
        <f>VLOOKUP(G1211,'MITRA (REFERENSI)'!$A:$Z,15,FALSE)</f>
        <v>#N/A</v>
      </c>
      <c r="M1211" s="38" t="str">
        <f>IF(B1211=1,'KELAS (REFERENSI)'!M1211,IF(B1211=2,'KELAS (REFERENSI)'!M1226,IF(B1211=3,'KELAS (REFERENSI)'!M1241,IF(B1211=4,'KELAS (REFERENSI)'!M1256,""))))</f>
        <v/>
      </c>
      <c r="N1211" s="38" t="str">
        <f>IF(B1211=1,'KELAS (REFERENSI)'!N1211,IF(B1211=2,'KELAS (REFERENSI)'!N1226,IF(B1211=3,'KELAS (REFERENSI)'!N1241,IF(B1211=4,'KELAS (REFERENSI)'!N1256,""))))</f>
        <v/>
      </c>
      <c r="O1211" s="38" t="str">
        <f>IF(B1211=1,'KELAS (REFERENSI)'!O1211,IF(B1211=2,'KELAS (REFERENSI)'!O1226,IF(B1211=3,'KELAS (REFERENSI)'!O1241,IF(B1211=4,'KELAS (REFERENSI)'!O1256,""))))</f>
        <v/>
      </c>
      <c r="P1211" s="38" t="str">
        <f>IF(B1211=1,'KELAS (REFERENSI)'!P1211,IF(B1211=2,'KELAS (REFERENSI)'!P1226,IF(B1211=3,'KELAS (REFERENSI)'!P1241,IF(B1211=4,'KELAS (REFERENSI)'!P1256,""))))</f>
        <v/>
      </c>
      <c r="Q1211" s="38" t="str">
        <f t="shared" si="4"/>
        <v>BPS Kota Jakarta Timur</v>
      </c>
      <c r="R1211" s="38" t="str">
        <f t="shared" si="56"/>
        <v/>
      </c>
      <c r="S1211" s="38" t="str">
        <f t="shared" ref="S1211:T1211" si="1219">S1210</f>
        <v>15 Juni sampai dengan 31 Agustus 2026</v>
      </c>
      <c r="T1211" s="38" t="str">
        <f t="shared" si="1219"/>
        <v>31 Agustus 2026</v>
      </c>
      <c r="U1211" s="46"/>
      <c r="V1211" s="46"/>
      <c r="W1211" s="42"/>
      <c r="X1211" s="42"/>
      <c r="Y1211" s="42"/>
      <c r="Z1211" s="42"/>
    </row>
    <row r="1212" ht="15.0" customHeight="1">
      <c r="A1212" s="36" t="s">
        <v>6274</v>
      </c>
      <c r="B1212" s="43"/>
      <c r="C1212" s="44"/>
      <c r="D1212" s="47"/>
      <c r="E1212" s="47"/>
      <c r="F1212" s="39" t="str">
        <f t="shared" si="2"/>
        <v>PETUGAS.1211/SPK/SE/PPL/3172/2026</v>
      </c>
      <c r="G1212" s="45"/>
      <c r="H1212" s="39" t="str">
        <f>VLOOKUP(G1212,'MITRA (REFERENSI)'!$A:$Z,16,FALSE)</f>
        <v>#N/A</v>
      </c>
      <c r="I1212" s="39" t="str">
        <f>VLOOKUP(G1212,'MITRA (REFERENSI)'!$A:$Z,25,FALSE)</f>
        <v>#N/A</v>
      </c>
      <c r="J1212" s="38" t="str">
        <f>VLOOKUP(G1212,'MITRA (REFERENSI)'!$A:$Z,26,FALSE)</f>
        <v>#N/A</v>
      </c>
      <c r="K1212" s="38" t="str">
        <f>VLOOKUP(G1212,'MITRA (REFERENSI)'!$A:$Z,15,FALSE)</f>
        <v>#N/A</v>
      </c>
      <c r="L1212" s="38" t="str">
        <f>VLOOKUP(G1212,'MITRA (REFERENSI)'!$A:$Z,15,FALSE)</f>
        <v>#N/A</v>
      </c>
      <c r="M1212" s="38" t="str">
        <f>IF(B1212=1,'KELAS (REFERENSI)'!M1212,IF(B1212=2,'KELAS (REFERENSI)'!M1227,IF(B1212=3,'KELAS (REFERENSI)'!M1242,IF(B1212=4,'KELAS (REFERENSI)'!M1257,""))))</f>
        <v/>
      </c>
      <c r="N1212" s="38" t="str">
        <f>IF(B1212=1,'KELAS (REFERENSI)'!N1212,IF(B1212=2,'KELAS (REFERENSI)'!N1227,IF(B1212=3,'KELAS (REFERENSI)'!N1242,IF(B1212=4,'KELAS (REFERENSI)'!N1257,""))))</f>
        <v/>
      </c>
      <c r="O1212" s="38" t="str">
        <f>IF(B1212=1,'KELAS (REFERENSI)'!O1212,IF(B1212=2,'KELAS (REFERENSI)'!O1227,IF(B1212=3,'KELAS (REFERENSI)'!O1242,IF(B1212=4,'KELAS (REFERENSI)'!O1257,""))))</f>
        <v/>
      </c>
      <c r="P1212" s="38" t="str">
        <f>IF(B1212=1,'KELAS (REFERENSI)'!P1212,IF(B1212=2,'KELAS (REFERENSI)'!P1227,IF(B1212=3,'KELAS (REFERENSI)'!P1242,IF(B1212=4,'KELAS (REFERENSI)'!P1257,""))))</f>
        <v/>
      </c>
      <c r="Q1212" s="38" t="str">
        <f t="shared" si="4"/>
        <v>BPS Kota Jakarta Timur</v>
      </c>
      <c r="R1212" s="38" t="str">
        <f t="shared" si="56"/>
        <v/>
      </c>
      <c r="S1212" s="38" t="str">
        <f t="shared" ref="S1212:T1212" si="1220">S1211</f>
        <v>15 Juni sampai dengan 31 Agustus 2026</v>
      </c>
      <c r="T1212" s="38" t="str">
        <f t="shared" si="1220"/>
        <v>31 Agustus 2026</v>
      </c>
      <c r="U1212" s="46"/>
      <c r="V1212" s="46"/>
      <c r="W1212" s="42"/>
      <c r="X1212" s="42"/>
      <c r="Y1212" s="42"/>
      <c r="Z1212" s="42"/>
    </row>
    <row r="1213" ht="15.0" customHeight="1">
      <c r="A1213" s="36" t="s">
        <v>6275</v>
      </c>
      <c r="B1213" s="43"/>
      <c r="C1213" s="44"/>
      <c r="D1213" s="47"/>
      <c r="E1213" s="47"/>
      <c r="F1213" s="39" t="str">
        <f t="shared" si="2"/>
        <v>PETUGAS.1212/SPK/SE/PPL/3172/2026</v>
      </c>
      <c r="G1213" s="45"/>
      <c r="H1213" s="39" t="str">
        <f>VLOOKUP(G1213,'MITRA (REFERENSI)'!$A:$Z,16,FALSE)</f>
        <v>#N/A</v>
      </c>
      <c r="I1213" s="39" t="str">
        <f>VLOOKUP(G1213,'MITRA (REFERENSI)'!$A:$Z,25,FALSE)</f>
        <v>#N/A</v>
      </c>
      <c r="J1213" s="38" t="str">
        <f>VLOOKUP(G1213,'MITRA (REFERENSI)'!$A:$Z,26,FALSE)</f>
        <v>#N/A</v>
      </c>
      <c r="K1213" s="38" t="str">
        <f>VLOOKUP(G1213,'MITRA (REFERENSI)'!$A:$Z,15,FALSE)</f>
        <v>#N/A</v>
      </c>
      <c r="L1213" s="38" t="str">
        <f>VLOOKUP(G1213,'MITRA (REFERENSI)'!$A:$Z,15,FALSE)</f>
        <v>#N/A</v>
      </c>
      <c r="M1213" s="38" t="str">
        <f>IF(B1213=1,'KELAS (REFERENSI)'!M1213,IF(B1213=2,'KELAS (REFERENSI)'!M1228,IF(B1213=3,'KELAS (REFERENSI)'!M1243,IF(B1213=4,'KELAS (REFERENSI)'!M1258,""))))</f>
        <v/>
      </c>
      <c r="N1213" s="38" t="str">
        <f>IF(B1213=1,'KELAS (REFERENSI)'!N1213,IF(B1213=2,'KELAS (REFERENSI)'!N1228,IF(B1213=3,'KELAS (REFERENSI)'!N1243,IF(B1213=4,'KELAS (REFERENSI)'!N1258,""))))</f>
        <v/>
      </c>
      <c r="O1213" s="38" t="str">
        <f>IF(B1213=1,'KELAS (REFERENSI)'!O1213,IF(B1213=2,'KELAS (REFERENSI)'!O1228,IF(B1213=3,'KELAS (REFERENSI)'!O1243,IF(B1213=4,'KELAS (REFERENSI)'!O1258,""))))</f>
        <v/>
      </c>
      <c r="P1213" s="38" t="str">
        <f>IF(B1213=1,'KELAS (REFERENSI)'!P1213,IF(B1213=2,'KELAS (REFERENSI)'!P1228,IF(B1213=3,'KELAS (REFERENSI)'!P1243,IF(B1213=4,'KELAS (REFERENSI)'!P1258,""))))</f>
        <v/>
      </c>
      <c r="Q1213" s="38" t="str">
        <f t="shared" si="4"/>
        <v>BPS Kota Jakarta Timur</v>
      </c>
      <c r="R1213" s="38" t="str">
        <f t="shared" si="56"/>
        <v/>
      </c>
      <c r="S1213" s="38" t="str">
        <f t="shared" ref="S1213:T1213" si="1221">S1212</f>
        <v>15 Juni sampai dengan 31 Agustus 2026</v>
      </c>
      <c r="T1213" s="38" t="str">
        <f t="shared" si="1221"/>
        <v>31 Agustus 2026</v>
      </c>
      <c r="U1213" s="46"/>
      <c r="V1213" s="46"/>
      <c r="W1213" s="42"/>
      <c r="X1213" s="42"/>
      <c r="Y1213" s="42"/>
      <c r="Z1213" s="42"/>
    </row>
    <row r="1214" ht="15.0" customHeight="1">
      <c r="A1214" s="36" t="s">
        <v>6276</v>
      </c>
      <c r="B1214" s="43"/>
      <c r="C1214" s="44"/>
      <c r="D1214" s="47"/>
      <c r="E1214" s="47"/>
      <c r="F1214" s="39" t="str">
        <f t="shared" si="2"/>
        <v>PETUGAS.1213/SPK/SE/PPL/3172/2026</v>
      </c>
      <c r="G1214" s="45"/>
      <c r="H1214" s="39" t="str">
        <f>VLOOKUP(G1214,'MITRA (REFERENSI)'!$A:$Z,16,FALSE)</f>
        <v>#N/A</v>
      </c>
      <c r="I1214" s="39" t="str">
        <f>VLOOKUP(G1214,'MITRA (REFERENSI)'!$A:$Z,25,FALSE)</f>
        <v>#N/A</v>
      </c>
      <c r="J1214" s="38" t="str">
        <f>VLOOKUP(G1214,'MITRA (REFERENSI)'!$A:$Z,26,FALSE)</f>
        <v>#N/A</v>
      </c>
      <c r="K1214" s="38" t="str">
        <f>VLOOKUP(G1214,'MITRA (REFERENSI)'!$A:$Z,15,FALSE)</f>
        <v>#N/A</v>
      </c>
      <c r="L1214" s="38" t="str">
        <f>VLOOKUP(G1214,'MITRA (REFERENSI)'!$A:$Z,15,FALSE)</f>
        <v>#N/A</v>
      </c>
      <c r="M1214" s="38" t="str">
        <f>IF(B1214=1,'KELAS (REFERENSI)'!M1214,IF(B1214=2,'KELAS (REFERENSI)'!M1229,IF(B1214=3,'KELAS (REFERENSI)'!M1244,IF(B1214=4,'KELAS (REFERENSI)'!M1259,""))))</f>
        <v/>
      </c>
      <c r="N1214" s="38" t="str">
        <f>IF(B1214=1,'KELAS (REFERENSI)'!N1214,IF(B1214=2,'KELAS (REFERENSI)'!N1229,IF(B1214=3,'KELAS (REFERENSI)'!N1244,IF(B1214=4,'KELAS (REFERENSI)'!N1259,""))))</f>
        <v/>
      </c>
      <c r="O1214" s="38" t="str">
        <f>IF(B1214=1,'KELAS (REFERENSI)'!O1214,IF(B1214=2,'KELAS (REFERENSI)'!O1229,IF(B1214=3,'KELAS (REFERENSI)'!O1244,IF(B1214=4,'KELAS (REFERENSI)'!O1259,""))))</f>
        <v/>
      </c>
      <c r="P1214" s="38" t="str">
        <f>IF(B1214=1,'KELAS (REFERENSI)'!P1214,IF(B1214=2,'KELAS (REFERENSI)'!P1229,IF(B1214=3,'KELAS (REFERENSI)'!P1244,IF(B1214=4,'KELAS (REFERENSI)'!P1259,""))))</f>
        <v/>
      </c>
      <c r="Q1214" s="38" t="str">
        <f t="shared" si="4"/>
        <v>BPS Kota Jakarta Timur</v>
      </c>
      <c r="R1214" s="38" t="str">
        <f t="shared" si="56"/>
        <v/>
      </c>
      <c r="S1214" s="38" t="str">
        <f t="shared" ref="S1214:T1214" si="1222">S1213</f>
        <v>15 Juni sampai dengan 31 Agustus 2026</v>
      </c>
      <c r="T1214" s="38" t="str">
        <f t="shared" si="1222"/>
        <v>31 Agustus 2026</v>
      </c>
      <c r="U1214" s="46"/>
      <c r="V1214" s="46"/>
      <c r="W1214" s="42"/>
      <c r="X1214" s="42"/>
      <c r="Y1214" s="42"/>
      <c r="Z1214" s="42"/>
    </row>
    <row r="1215" ht="15.0" customHeight="1">
      <c r="A1215" s="36" t="s">
        <v>6277</v>
      </c>
      <c r="B1215" s="43"/>
      <c r="C1215" s="44"/>
      <c r="D1215" s="47"/>
      <c r="E1215" s="47"/>
      <c r="F1215" s="39" t="str">
        <f t="shared" si="2"/>
        <v>PETUGAS.1214/SPK/SE/PPL/3172/2026</v>
      </c>
      <c r="G1215" s="45"/>
      <c r="H1215" s="39" t="str">
        <f>VLOOKUP(G1215,'MITRA (REFERENSI)'!$A:$Z,16,FALSE)</f>
        <v>#N/A</v>
      </c>
      <c r="I1215" s="39" t="str">
        <f>VLOOKUP(G1215,'MITRA (REFERENSI)'!$A:$Z,25,FALSE)</f>
        <v>#N/A</v>
      </c>
      <c r="J1215" s="38" t="str">
        <f>VLOOKUP(G1215,'MITRA (REFERENSI)'!$A:$Z,26,FALSE)</f>
        <v>#N/A</v>
      </c>
      <c r="K1215" s="38" t="str">
        <f>VLOOKUP(G1215,'MITRA (REFERENSI)'!$A:$Z,15,FALSE)</f>
        <v>#N/A</v>
      </c>
      <c r="L1215" s="38" t="str">
        <f>VLOOKUP(G1215,'MITRA (REFERENSI)'!$A:$Z,15,FALSE)</f>
        <v>#N/A</v>
      </c>
      <c r="M1215" s="38" t="str">
        <f>IF(B1215=1,'KELAS (REFERENSI)'!M1215,IF(B1215=2,'KELAS (REFERENSI)'!M1230,IF(B1215=3,'KELAS (REFERENSI)'!M1245,IF(B1215=4,'KELAS (REFERENSI)'!M1260,""))))</f>
        <v/>
      </c>
      <c r="N1215" s="38" t="str">
        <f>IF(B1215=1,'KELAS (REFERENSI)'!N1215,IF(B1215=2,'KELAS (REFERENSI)'!N1230,IF(B1215=3,'KELAS (REFERENSI)'!N1245,IF(B1215=4,'KELAS (REFERENSI)'!N1260,""))))</f>
        <v/>
      </c>
      <c r="O1215" s="38" t="str">
        <f>IF(B1215=1,'KELAS (REFERENSI)'!O1215,IF(B1215=2,'KELAS (REFERENSI)'!O1230,IF(B1215=3,'KELAS (REFERENSI)'!O1245,IF(B1215=4,'KELAS (REFERENSI)'!O1260,""))))</f>
        <v/>
      </c>
      <c r="P1215" s="38" t="str">
        <f>IF(B1215=1,'KELAS (REFERENSI)'!P1215,IF(B1215=2,'KELAS (REFERENSI)'!P1230,IF(B1215=3,'KELAS (REFERENSI)'!P1245,IF(B1215=4,'KELAS (REFERENSI)'!P1260,""))))</f>
        <v/>
      </c>
      <c r="Q1215" s="38" t="str">
        <f t="shared" si="4"/>
        <v>BPS Kota Jakarta Timur</v>
      </c>
      <c r="R1215" s="38" t="str">
        <f t="shared" si="56"/>
        <v/>
      </c>
      <c r="S1215" s="38" t="str">
        <f t="shared" ref="S1215:T1215" si="1223">S1214</f>
        <v>15 Juni sampai dengan 31 Agustus 2026</v>
      </c>
      <c r="T1215" s="38" t="str">
        <f t="shared" si="1223"/>
        <v>31 Agustus 2026</v>
      </c>
      <c r="U1215" s="46"/>
      <c r="V1215" s="46"/>
      <c r="W1215" s="42"/>
      <c r="X1215" s="42"/>
      <c r="Y1215" s="42"/>
      <c r="Z1215" s="42"/>
    </row>
    <row r="1216" ht="15.0" customHeight="1">
      <c r="A1216" s="36" t="s">
        <v>6278</v>
      </c>
      <c r="B1216" s="43"/>
      <c r="C1216" s="44"/>
      <c r="D1216" s="47"/>
      <c r="E1216" s="47"/>
      <c r="F1216" s="39" t="str">
        <f t="shared" si="2"/>
        <v>PETUGAS.1215/SPK/SE/PPL/3172/2026</v>
      </c>
      <c r="G1216" s="45"/>
      <c r="H1216" s="39" t="str">
        <f>VLOOKUP(G1216,'MITRA (REFERENSI)'!$A:$Z,16,FALSE)</f>
        <v>#N/A</v>
      </c>
      <c r="I1216" s="39" t="str">
        <f>VLOOKUP(G1216,'MITRA (REFERENSI)'!$A:$Z,25,FALSE)</f>
        <v>#N/A</v>
      </c>
      <c r="J1216" s="38" t="str">
        <f>VLOOKUP(G1216,'MITRA (REFERENSI)'!$A:$Z,26,FALSE)</f>
        <v>#N/A</v>
      </c>
      <c r="K1216" s="38" t="str">
        <f>VLOOKUP(G1216,'MITRA (REFERENSI)'!$A:$Z,15,FALSE)</f>
        <v>#N/A</v>
      </c>
      <c r="L1216" s="38" t="str">
        <f>VLOOKUP(G1216,'MITRA (REFERENSI)'!$A:$Z,15,FALSE)</f>
        <v>#N/A</v>
      </c>
      <c r="M1216" s="38" t="str">
        <f>IF(B1216=1,'KELAS (REFERENSI)'!M1216,IF(B1216=2,'KELAS (REFERENSI)'!M1231,IF(B1216=3,'KELAS (REFERENSI)'!M1246,IF(B1216=4,'KELAS (REFERENSI)'!M1261,""))))</f>
        <v/>
      </c>
      <c r="N1216" s="38" t="str">
        <f>IF(B1216=1,'KELAS (REFERENSI)'!N1216,IF(B1216=2,'KELAS (REFERENSI)'!N1231,IF(B1216=3,'KELAS (REFERENSI)'!N1246,IF(B1216=4,'KELAS (REFERENSI)'!N1261,""))))</f>
        <v/>
      </c>
      <c r="O1216" s="38" t="str">
        <f>IF(B1216=1,'KELAS (REFERENSI)'!O1216,IF(B1216=2,'KELAS (REFERENSI)'!O1231,IF(B1216=3,'KELAS (REFERENSI)'!O1246,IF(B1216=4,'KELAS (REFERENSI)'!O1261,""))))</f>
        <v/>
      </c>
      <c r="P1216" s="38" t="str">
        <f>IF(B1216=1,'KELAS (REFERENSI)'!P1216,IF(B1216=2,'KELAS (REFERENSI)'!P1231,IF(B1216=3,'KELAS (REFERENSI)'!P1246,IF(B1216=4,'KELAS (REFERENSI)'!P1261,""))))</f>
        <v/>
      </c>
      <c r="Q1216" s="38" t="str">
        <f t="shared" si="4"/>
        <v>BPS Kota Jakarta Timur</v>
      </c>
      <c r="R1216" s="38" t="str">
        <f t="shared" si="56"/>
        <v/>
      </c>
      <c r="S1216" s="38" t="str">
        <f t="shared" ref="S1216:T1216" si="1224">S1215</f>
        <v>15 Juni sampai dengan 31 Agustus 2026</v>
      </c>
      <c r="T1216" s="38" t="str">
        <f t="shared" si="1224"/>
        <v>31 Agustus 2026</v>
      </c>
      <c r="U1216" s="46"/>
      <c r="V1216" s="46"/>
      <c r="W1216" s="42"/>
      <c r="X1216" s="42"/>
      <c r="Y1216" s="42"/>
      <c r="Z1216" s="42"/>
    </row>
    <row r="1217" ht="15.0" customHeight="1">
      <c r="A1217" s="36" t="s">
        <v>6279</v>
      </c>
      <c r="B1217" s="43"/>
      <c r="C1217" s="44"/>
      <c r="D1217" s="47"/>
      <c r="E1217" s="47"/>
      <c r="F1217" s="39" t="str">
        <f t="shared" si="2"/>
        <v>PETUGAS.1216/SPK/SE/PPL/3172/2026</v>
      </c>
      <c r="G1217" s="45"/>
      <c r="H1217" s="39" t="str">
        <f>VLOOKUP(G1217,'MITRA (REFERENSI)'!$A:$Z,16,FALSE)</f>
        <v>#N/A</v>
      </c>
      <c r="I1217" s="39" t="str">
        <f>VLOOKUP(G1217,'MITRA (REFERENSI)'!$A:$Z,25,FALSE)</f>
        <v>#N/A</v>
      </c>
      <c r="J1217" s="38" t="str">
        <f>VLOOKUP(G1217,'MITRA (REFERENSI)'!$A:$Z,26,FALSE)</f>
        <v>#N/A</v>
      </c>
      <c r="K1217" s="38" t="str">
        <f>VLOOKUP(G1217,'MITRA (REFERENSI)'!$A:$Z,15,FALSE)</f>
        <v>#N/A</v>
      </c>
      <c r="L1217" s="38" t="str">
        <f>VLOOKUP(G1217,'MITRA (REFERENSI)'!$A:$Z,15,FALSE)</f>
        <v>#N/A</v>
      </c>
      <c r="M1217" s="38" t="str">
        <f>IF(B1217=1,'KELAS (REFERENSI)'!M1217,IF(B1217=2,'KELAS (REFERENSI)'!M1232,IF(B1217=3,'KELAS (REFERENSI)'!M1247,IF(B1217=4,'KELAS (REFERENSI)'!M1262,""))))</f>
        <v/>
      </c>
      <c r="N1217" s="38" t="str">
        <f>IF(B1217=1,'KELAS (REFERENSI)'!N1217,IF(B1217=2,'KELAS (REFERENSI)'!N1232,IF(B1217=3,'KELAS (REFERENSI)'!N1247,IF(B1217=4,'KELAS (REFERENSI)'!N1262,""))))</f>
        <v/>
      </c>
      <c r="O1217" s="38" t="str">
        <f>IF(B1217=1,'KELAS (REFERENSI)'!O1217,IF(B1217=2,'KELAS (REFERENSI)'!O1232,IF(B1217=3,'KELAS (REFERENSI)'!O1247,IF(B1217=4,'KELAS (REFERENSI)'!O1262,""))))</f>
        <v/>
      </c>
      <c r="P1217" s="38" t="str">
        <f>IF(B1217=1,'KELAS (REFERENSI)'!P1217,IF(B1217=2,'KELAS (REFERENSI)'!P1232,IF(B1217=3,'KELAS (REFERENSI)'!P1247,IF(B1217=4,'KELAS (REFERENSI)'!P1262,""))))</f>
        <v/>
      </c>
      <c r="Q1217" s="38" t="str">
        <f t="shared" si="4"/>
        <v>BPS Kota Jakarta Timur</v>
      </c>
      <c r="R1217" s="38" t="str">
        <f t="shared" si="56"/>
        <v/>
      </c>
      <c r="S1217" s="38" t="str">
        <f t="shared" ref="S1217:T1217" si="1225">S1216</f>
        <v>15 Juni sampai dengan 31 Agustus 2026</v>
      </c>
      <c r="T1217" s="38" t="str">
        <f t="shared" si="1225"/>
        <v>31 Agustus 2026</v>
      </c>
      <c r="U1217" s="46"/>
      <c r="V1217" s="46"/>
      <c r="W1217" s="42"/>
      <c r="X1217" s="42"/>
      <c r="Y1217" s="42"/>
      <c r="Z1217" s="42"/>
    </row>
    <row r="1218" ht="15.0" customHeight="1">
      <c r="A1218" s="36" t="s">
        <v>6280</v>
      </c>
      <c r="B1218" s="43"/>
      <c r="C1218" s="44"/>
      <c r="D1218" s="47"/>
      <c r="E1218" s="47"/>
      <c r="F1218" s="39" t="str">
        <f t="shared" si="2"/>
        <v>PETUGAS.1217/SPK/SE/PPL/3172/2026</v>
      </c>
      <c r="G1218" s="45"/>
      <c r="H1218" s="39" t="str">
        <f>VLOOKUP(G1218,'MITRA (REFERENSI)'!$A:$Z,16,FALSE)</f>
        <v>#N/A</v>
      </c>
      <c r="I1218" s="39" t="str">
        <f>VLOOKUP(G1218,'MITRA (REFERENSI)'!$A:$Z,25,FALSE)</f>
        <v>#N/A</v>
      </c>
      <c r="J1218" s="38" t="str">
        <f>VLOOKUP(G1218,'MITRA (REFERENSI)'!$A:$Z,26,FALSE)</f>
        <v>#N/A</v>
      </c>
      <c r="K1218" s="38" t="str">
        <f>VLOOKUP(G1218,'MITRA (REFERENSI)'!$A:$Z,15,FALSE)</f>
        <v>#N/A</v>
      </c>
      <c r="L1218" s="38" t="str">
        <f>VLOOKUP(G1218,'MITRA (REFERENSI)'!$A:$Z,15,FALSE)</f>
        <v>#N/A</v>
      </c>
      <c r="M1218" s="38" t="str">
        <f>IF(B1218=1,'KELAS (REFERENSI)'!M1218,IF(B1218=2,'KELAS (REFERENSI)'!M1233,IF(B1218=3,'KELAS (REFERENSI)'!M1248,IF(B1218=4,'KELAS (REFERENSI)'!M1263,""))))</f>
        <v/>
      </c>
      <c r="N1218" s="38" t="str">
        <f>IF(B1218=1,'KELAS (REFERENSI)'!N1218,IF(B1218=2,'KELAS (REFERENSI)'!N1233,IF(B1218=3,'KELAS (REFERENSI)'!N1248,IF(B1218=4,'KELAS (REFERENSI)'!N1263,""))))</f>
        <v/>
      </c>
      <c r="O1218" s="38" t="str">
        <f>IF(B1218=1,'KELAS (REFERENSI)'!O1218,IF(B1218=2,'KELAS (REFERENSI)'!O1233,IF(B1218=3,'KELAS (REFERENSI)'!O1248,IF(B1218=4,'KELAS (REFERENSI)'!O1263,""))))</f>
        <v/>
      </c>
      <c r="P1218" s="38" t="str">
        <f>IF(B1218=1,'KELAS (REFERENSI)'!P1218,IF(B1218=2,'KELAS (REFERENSI)'!P1233,IF(B1218=3,'KELAS (REFERENSI)'!P1248,IF(B1218=4,'KELAS (REFERENSI)'!P1263,""))))</f>
        <v/>
      </c>
      <c r="Q1218" s="38" t="str">
        <f t="shared" si="4"/>
        <v>BPS Kota Jakarta Timur</v>
      </c>
      <c r="R1218" s="38" t="str">
        <f t="shared" si="56"/>
        <v/>
      </c>
      <c r="S1218" s="38" t="str">
        <f t="shared" ref="S1218:T1218" si="1226">S1217</f>
        <v>15 Juni sampai dengan 31 Agustus 2026</v>
      </c>
      <c r="T1218" s="38" t="str">
        <f t="shared" si="1226"/>
        <v>31 Agustus 2026</v>
      </c>
      <c r="U1218" s="46"/>
      <c r="V1218" s="46"/>
      <c r="W1218" s="42"/>
      <c r="X1218" s="42"/>
      <c r="Y1218" s="42"/>
      <c r="Z1218" s="42"/>
    </row>
    <row r="1219" ht="15.0" customHeight="1">
      <c r="A1219" s="36" t="s">
        <v>6281</v>
      </c>
      <c r="B1219" s="43"/>
      <c r="C1219" s="44"/>
      <c r="D1219" s="47"/>
      <c r="E1219" s="47"/>
      <c r="F1219" s="39" t="str">
        <f t="shared" si="2"/>
        <v>PETUGAS.1218/SPK/SE/PPL/3172/2026</v>
      </c>
      <c r="G1219" s="45"/>
      <c r="H1219" s="39" t="str">
        <f>VLOOKUP(G1219,'MITRA (REFERENSI)'!$A:$Z,16,FALSE)</f>
        <v>#N/A</v>
      </c>
      <c r="I1219" s="39" t="str">
        <f>VLOOKUP(G1219,'MITRA (REFERENSI)'!$A:$Z,25,FALSE)</f>
        <v>#N/A</v>
      </c>
      <c r="J1219" s="38" t="str">
        <f>VLOOKUP(G1219,'MITRA (REFERENSI)'!$A:$Z,26,FALSE)</f>
        <v>#N/A</v>
      </c>
      <c r="K1219" s="38" t="str">
        <f>VLOOKUP(G1219,'MITRA (REFERENSI)'!$A:$Z,15,FALSE)</f>
        <v>#N/A</v>
      </c>
      <c r="L1219" s="38" t="str">
        <f>VLOOKUP(G1219,'MITRA (REFERENSI)'!$A:$Z,15,FALSE)</f>
        <v>#N/A</v>
      </c>
      <c r="M1219" s="38" t="str">
        <f>IF(B1219=1,'KELAS (REFERENSI)'!M1219,IF(B1219=2,'KELAS (REFERENSI)'!M1234,IF(B1219=3,'KELAS (REFERENSI)'!M1249,IF(B1219=4,'KELAS (REFERENSI)'!M1264,""))))</f>
        <v/>
      </c>
      <c r="N1219" s="38" t="str">
        <f>IF(B1219=1,'KELAS (REFERENSI)'!N1219,IF(B1219=2,'KELAS (REFERENSI)'!N1234,IF(B1219=3,'KELAS (REFERENSI)'!N1249,IF(B1219=4,'KELAS (REFERENSI)'!N1264,""))))</f>
        <v/>
      </c>
      <c r="O1219" s="38" t="str">
        <f>IF(B1219=1,'KELAS (REFERENSI)'!O1219,IF(B1219=2,'KELAS (REFERENSI)'!O1234,IF(B1219=3,'KELAS (REFERENSI)'!O1249,IF(B1219=4,'KELAS (REFERENSI)'!O1264,""))))</f>
        <v/>
      </c>
      <c r="P1219" s="38" t="str">
        <f>IF(B1219=1,'KELAS (REFERENSI)'!P1219,IF(B1219=2,'KELAS (REFERENSI)'!P1234,IF(B1219=3,'KELAS (REFERENSI)'!P1249,IF(B1219=4,'KELAS (REFERENSI)'!P1264,""))))</f>
        <v/>
      </c>
      <c r="Q1219" s="38" t="str">
        <f t="shared" si="4"/>
        <v>BPS Kota Jakarta Timur</v>
      </c>
      <c r="R1219" s="38" t="str">
        <f t="shared" si="56"/>
        <v/>
      </c>
      <c r="S1219" s="38" t="str">
        <f t="shared" ref="S1219:T1219" si="1227">S1218</f>
        <v>15 Juni sampai dengan 31 Agustus 2026</v>
      </c>
      <c r="T1219" s="38" t="str">
        <f t="shared" si="1227"/>
        <v>31 Agustus 2026</v>
      </c>
      <c r="U1219" s="46"/>
      <c r="V1219" s="46"/>
      <c r="W1219" s="42"/>
      <c r="X1219" s="42"/>
      <c r="Y1219" s="42"/>
      <c r="Z1219" s="42"/>
    </row>
    <row r="1220" ht="15.0" customHeight="1">
      <c r="A1220" s="36" t="s">
        <v>6282</v>
      </c>
      <c r="B1220" s="43"/>
      <c r="C1220" s="44"/>
      <c r="D1220" s="47"/>
      <c r="E1220" s="47"/>
      <c r="F1220" s="39" t="str">
        <f t="shared" si="2"/>
        <v>PETUGAS.1219/SPK/SE/PPL/3172/2026</v>
      </c>
      <c r="G1220" s="45"/>
      <c r="H1220" s="39" t="str">
        <f>VLOOKUP(G1220,'MITRA (REFERENSI)'!$A:$Z,16,FALSE)</f>
        <v>#N/A</v>
      </c>
      <c r="I1220" s="39" t="str">
        <f>VLOOKUP(G1220,'MITRA (REFERENSI)'!$A:$Z,25,FALSE)</f>
        <v>#N/A</v>
      </c>
      <c r="J1220" s="38" t="str">
        <f>VLOOKUP(G1220,'MITRA (REFERENSI)'!$A:$Z,26,FALSE)</f>
        <v>#N/A</v>
      </c>
      <c r="K1220" s="38" t="str">
        <f>VLOOKUP(G1220,'MITRA (REFERENSI)'!$A:$Z,15,FALSE)</f>
        <v>#N/A</v>
      </c>
      <c r="L1220" s="38" t="str">
        <f>VLOOKUP(G1220,'MITRA (REFERENSI)'!$A:$Z,15,FALSE)</f>
        <v>#N/A</v>
      </c>
      <c r="M1220" s="38" t="str">
        <f>IF(B1220=1,'KELAS (REFERENSI)'!M1220,IF(B1220=2,'KELAS (REFERENSI)'!M1235,IF(B1220=3,'KELAS (REFERENSI)'!M1250,IF(B1220=4,'KELAS (REFERENSI)'!M1265,""))))</f>
        <v/>
      </c>
      <c r="N1220" s="38" t="str">
        <f>IF(B1220=1,'KELAS (REFERENSI)'!N1220,IF(B1220=2,'KELAS (REFERENSI)'!N1235,IF(B1220=3,'KELAS (REFERENSI)'!N1250,IF(B1220=4,'KELAS (REFERENSI)'!N1265,""))))</f>
        <v/>
      </c>
      <c r="O1220" s="38" t="str">
        <f>IF(B1220=1,'KELAS (REFERENSI)'!O1220,IF(B1220=2,'KELAS (REFERENSI)'!O1235,IF(B1220=3,'KELAS (REFERENSI)'!O1250,IF(B1220=4,'KELAS (REFERENSI)'!O1265,""))))</f>
        <v/>
      </c>
      <c r="P1220" s="38" t="str">
        <f>IF(B1220=1,'KELAS (REFERENSI)'!P1220,IF(B1220=2,'KELAS (REFERENSI)'!P1235,IF(B1220=3,'KELAS (REFERENSI)'!P1250,IF(B1220=4,'KELAS (REFERENSI)'!P1265,""))))</f>
        <v/>
      </c>
      <c r="Q1220" s="38" t="str">
        <f t="shared" si="4"/>
        <v>BPS Kota Jakarta Timur</v>
      </c>
      <c r="R1220" s="38" t="str">
        <f t="shared" si="56"/>
        <v/>
      </c>
      <c r="S1220" s="38" t="str">
        <f t="shared" ref="S1220:T1220" si="1228">S1219</f>
        <v>15 Juni sampai dengan 31 Agustus 2026</v>
      </c>
      <c r="T1220" s="38" t="str">
        <f t="shared" si="1228"/>
        <v>31 Agustus 2026</v>
      </c>
      <c r="U1220" s="46"/>
      <c r="V1220" s="46"/>
      <c r="W1220" s="42"/>
      <c r="X1220" s="42"/>
      <c r="Y1220" s="42"/>
      <c r="Z1220" s="42"/>
    </row>
    <row r="1221" ht="15.0" customHeight="1">
      <c r="A1221" s="36" t="s">
        <v>6283</v>
      </c>
      <c r="B1221" s="43"/>
      <c r="C1221" s="44"/>
      <c r="D1221" s="47"/>
      <c r="E1221" s="47"/>
      <c r="F1221" s="39" t="str">
        <f t="shared" si="2"/>
        <v>PETUGAS.1220/SPK/SE/PPL/3172/2026</v>
      </c>
      <c r="G1221" s="45"/>
      <c r="H1221" s="39" t="str">
        <f>VLOOKUP(G1221,'MITRA (REFERENSI)'!$A:$Z,16,FALSE)</f>
        <v>#N/A</v>
      </c>
      <c r="I1221" s="39" t="str">
        <f>VLOOKUP(G1221,'MITRA (REFERENSI)'!$A:$Z,25,FALSE)</f>
        <v>#N/A</v>
      </c>
      <c r="J1221" s="38" t="str">
        <f>VLOOKUP(G1221,'MITRA (REFERENSI)'!$A:$Z,26,FALSE)</f>
        <v>#N/A</v>
      </c>
      <c r="K1221" s="38" t="str">
        <f>VLOOKUP(G1221,'MITRA (REFERENSI)'!$A:$Z,15,FALSE)</f>
        <v>#N/A</v>
      </c>
      <c r="L1221" s="38" t="str">
        <f>VLOOKUP(G1221,'MITRA (REFERENSI)'!$A:$Z,15,FALSE)</f>
        <v>#N/A</v>
      </c>
      <c r="M1221" s="38" t="str">
        <f>IF(B1221=1,'KELAS (REFERENSI)'!M1221,IF(B1221=2,'KELAS (REFERENSI)'!M1236,IF(B1221=3,'KELAS (REFERENSI)'!M1251,IF(B1221=4,'KELAS (REFERENSI)'!M1266,""))))</f>
        <v/>
      </c>
      <c r="N1221" s="38" t="str">
        <f>IF(B1221=1,'KELAS (REFERENSI)'!N1221,IF(B1221=2,'KELAS (REFERENSI)'!N1236,IF(B1221=3,'KELAS (REFERENSI)'!N1251,IF(B1221=4,'KELAS (REFERENSI)'!N1266,""))))</f>
        <v/>
      </c>
      <c r="O1221" s="38" t="str">
        <f>IF(B1221=1,'KELAS (REFERENSI)'!O1221,IF(B1221=2,'KELAS (REFERENSI)'!O1236,IF(B1221=3,'KELAS (REFERENSI)'!O1251,IF(B1221=4,'KELAS (REFERENSI)'!O1266,""))))</f>
        <v/>
      </c>
      <c r="P1221" s="38" t="str">
        <f>IF(B1221=1,'KELAS (REFERENSI)'!P1221,IF(B1221=2,'KELAS (REFERENSI)'!P1236,IF(B1221=3,'KELAS (REFERENSI)'!P1251,IF(B1221=4,'KELAS (REFERENSI)'!P1266,""))))</f>
        <v/>
      </c>
      <c r="Q1221" s="38" t="str">
        <f t="shared" si="4"/>
        <v>BPS Kota Jakarta Timur</v>
      </c>
      <c r="R1221" s="38" t="str">
        <f t="shared" si="56"/>
        <v/>
      </c>
      <c r="S1221" s="38" t="str">
        <f t="shared" ref="S1221:T1221" si="1229">S1220</f>
        <v>15 Juni sampai dengan 31 Agustus 2026</v>
      </c>
      <c r="T1221" s="38" t="str">
        <f t="shared" si="1229"/>
        <v>31 Agustus 2026</v>
      </c>
      <c r="U1221" s="46"/>
      <c r="V1221" s="46"/>
      <c r="W1221" s="42"/>
      <c r="X1221" s="42"/>
      <c r="Y1221" s="42"/>
      <c r="Z1221" s="42"/>
    </row>
    <row r="1222" ht="15.0" customHeight="1">
      <c r="A1222" s="36" t="s">
        <v>6284</v>
      </c>
      <c r="B1222" s="43"/>
      <c r="C1222" s="44"/>
      <c r="D1222" s="47"/>
      <c r="E1222" s="47"/>
      <c r="F1222" s="39" t="str">
        <f t="shared" si="2"/>
        <v>PETUGAS.1221/SPK/SE/PPL/3172/2026</v>
      </c>
      <c r="G1222" s="45"/>
      <c r="H1222" s="39" t="str">
        <f>VLOOKUP(G1222,'MITRA (REFERENSI)'!$A:$Z,16,FALSE)</f>
        <v>#N/A</v>
      </c>
      <c r="I1222" s="39" t="str">
        <f>VLOOKUP(G1222,'MITRA (REFERENSI)'!$A:$Z,25,FALSE)</f>
        <v>#N/A</v>
      </c>
      <c r="J1222" s="38" t="str">
        <f>VLOOKUP(G1222,'MITRA (REFERENSI)'!$A:$Z,26,FALSE)</f>
        <v>#N/A</v>
      </c>
      <c r="K1222" s="38" t="str">
        <f>VLOOKUP(G1222,'MITRA (REFERENSI)'!$A:$Z,15,FALSE)</f>
        <v>#N/A</v>
      </c>
      <c r="L1222" s="38" t="str">
        <f>VLOOKUP(G1222,'MITRA (REFERENSI)'!$A:$Z,15,FALSE)</f>
        <v>#N/A</v>
      </c>
      <c r="M1222" s="38" t="str">
        <f>IF(B1222=1,'KELAS (REFERENSI)'!M1222,IF(B1222=2,'KELAS (REFERENSI)'!M1237,IF(B1222=3,'KELAS (REFERENSI)'!M1252,IF(B1222=4,'KELAS (REFERENSI)'!M1267,""))))</f>
        <v/>
      </c>
      <c r="N1222" s="38" t="str">
        <f>IF(B1222=1,'KELAS (REFERENSI)'!N1222,IF(B1222=2,'KELAS (REFERENSI)'!N1237,IF(B1222=3,'KELAS (REFERENSI)'!N1252,IF(B1222=4,'KELAS (REFERENSI)'!N1267,""))))</f>
        <v/>
      </c>
      <c r="O1222" s="38" t="str">
        <f>IF(B1222=1,'KELAS (REFERENSI)'!O1222,IF(B1222=2,'KELAS (REFERENSI)'!O1237,IF(B1222=3,'KELAS (REFERENSI)'!O1252,IF(B1222=4,'KELAS (REFERENSI)'!O1267,""))))</f>
        <v/>
      </c>
      <c r="P1222" s="38" t="str">
        <f>IF(B1222=1,'KELAS (REFERENSI)'!P1222,IF(B1222=2,'KELAS (REFERENSI)'!P1237,IF(B1222=3,'KELAS (REFERENSI)'!P1252,IF(B1222=4,'KELAS (REFERENSI)'!P1267,""))))</f>
        <v/>
      </c>
      <c r="Q1222" s="38" t="str">
        <f t="shared" si="4"/>
        <v>BPS Kota Jakarta Timur</v>
      </c>
      <c r="R1222" s="38" t="str">
        <f t="shared" si="56"/>
        <v/>
      </c>
      <c r="S1222" s="38" t="str">
        <f t="shared" ref="S1222:T1222" si="1230">S1221</f>
        <v>15 Juni sampai dengan 31 Agustus 2026</v>
      </c>
      <c r="T1222" s="38" t="str">
        <f t="shared" si="1230"/>
        <v>31 Agustus 2026</v>
      </c>
      <c r="U1222" s="46"/>
      <c r="V1222" s="46"/>
      <c r="W1222" s="42"/>
      <c r="X1222" s="42"/>
      <c r="Y1222" s="42"/>
      <c r="Z1222" s="42"/>
    </row>
    <row r="1223" ht="15.0" customHeight="1">
      <c r="A1223" s="36" t="s">
        <v>6285</v>
      </c>
      <c r="B1223" s="43"/>
      <c r="C1223" s="44"/>
      <c r="D1223" s="47"/>
      <c r="E1223" s="47"/>
      <c r="F1223" s="39" t="str">
        <f t="shared" si="2"/>
        <v>PETUGAS.1222/SPK/SE/PPL/3172/2026</v>
      </c>
      <c r="G1223" s="45"/>
      <c r="H1223" s="39" t="str">
        <f>VLOOKUP(G1223,'MITRA (REFERENSI)'!$A:$Z,16,FALSE)</f>
        <v>#N/A</v>
      </c>
      <c r="I1223" s="39" t="str">
        <f>VLOOKUP(G1223,'MITRA (REFERENSI)'!$A:$Z,25,FALSE)</f>
        <v>#N/A</v>
      </c>
      <c r="J1223" s="38" t="str">
        <f>VLOOKUP(G1223,'MITRA (REFERENSI)'!$A:$Z,26,FALSE)</f>
        <v>#N/A</v>
      </c>
      <c r="K1223" s="38" t="str">
        <f>VLOOKUP(G1223,'MITRA (REFERENSI)'!$A:$Z,15,FALSE)</f>
        <v>#N/A</v>
      </c>
      <c r="L1223" s="38" t="str">
        <f>VLOOKUP(G1223,'MITRA (REFERENSI)'!$A:$Z,15,FALSE)</f>
        <v>#N/A</v>
      </c>
      <c r="M1223" s="38" t="str">
        <f>IF(B1223=1,'KELAS (REFERENSI)'!M1223,IF(B1223=2,'KELAS (REFERENSI)'!M1238,IF(B1223=3,'KELAS (REFERENSI)'!M1253,IF(B1223=4,'KELAS (REFERENSI)'!M1268,""))))</f>
        <v/>
      </c>
      <c r="N1223" s="38" t="str">
        <f>IF(B1223=1,'KELAS (REFERENSI)'!N1223,IF(B1223=2,'KELAS (REFERENSI)'!N1238,IF(B1223=3,'KELAS (REFERENSI)'!N1253,IF(B1223=4,'KELAS (REFERENSI)'!N1268,""))))</f>
        <v/>
      </c>
      <c r="O1223" s="38" t="str">
        <f>IF(B1223=1,'KELAS (REFERENSI)'!O1223,IF(B1223=2,'KELAS (REFERENSI)'!O1238,IF(B1223=3,'KELAS (REFERENSI)'!O1253,IF(B1223=4,'KELAS (REFERENSI)'!O1268,""))))</f>
        <v/>
      </c>
      <c r="P1223" s="38" t="str">
        <f>IF(B1223=1,'KELAS (REFERENSI)'!P1223,IF(B1223=2,'KELAS (REFERENSI)'!P1238,IF(B1223=3,'KELAS (REFERENSI)'!P1253,IF(B1223=4,'KELAS (REFERENSI)'!P1268,""))))</f>
        <v/>
      </c>
      <c r="Q1223" s="38" t="str">
        <f t="shared" si="4"/>
        <v>BPS Kota Jakarta Timur</v>
      </c>
      <c r="R1223" s="38" t="str">
        <f t="shared" si="56"/>
        <v/>
      </c>
      <c r="S1223" s="38" t="str">
        <f t="shared" ref="S1223:T1223" si="1231">S1222</f>
        <v>15 Juni sampai dengan 31 Agustus 2026</v>
      </c>
      <c r="T1223" s="38" t="str">
        <f t="shared" si="1231"/>
        <v>31 Agustus 2026</v>
      </c>
      <c r="U1223" s="46"/>
      <c r="V1223" s="46"/>
      <c r="W1223" s="42"/>
      <c r="X1223" s="42"/>
      <c r="Y1223" s="42"/>
      <c r="Z1223" s="42"/>
    </row>
    <row r="1224" ht="15.0" customHeight="1">
      <c r="A1224" s="36" t="s">
        <v>6286</v>
      </c>
      <c r="B1224" s="43"/>
      <c r="C1224" s="44"/>
      <c r="D1224" s="47"/>
      <c r="E1224" s="47"/>
      <c r="F1224" s="39" t="str">
        <f t="shared" si="2"/>
        <v>PETUGAS.1223/SPK/SE/PPL/3172/2026</v>
      </c>
      <c r="G1224" s="45"/>
      <c r="H1224" s="39" t="str">
        <f>VLOOKUP(G1224,'MITRA (REFERENSI)'!$A:$Z,16,FALSE)</f>
        <v>#N/A</v>
      </c>
      <c r="I1224" s="39" t="str">
        <f>VLOOKUP(G1224,'MITRA (REFERENSI)'!$A:$Z,25,FALSE)</f>
        <v>#N/A</v>
      </c>
      <c r="J1224" s="38" t="str">
        <f>VLOOKUP(G1224,'MITRA (REFERENSI)'!$A:$Z,26,FALSE)</f>
        <v>#N/A</v>
      </c>
      <c r="K1224" s="38" t="str">
        <f>VLOOKUP(G1224,'MITRA (REFERENSI)'!$A:$Z,15,FALSE)</f>
        <v>#N/A</v>
      </c>
      <c r="L1224" s="38" t="str">
        <f>VLOOKUP(G1224,'MITRA (REFERENSI)'!$A:$Z,15,FALSE)</f>
        <v>#N/A</v>
      </c>
      <c r="M1224" s="38" t="str">
        <f>IF(B1224=1,'KELAS (REFERENSI)'!M1224,IF(B1224=2,'KELAS (REFERENSI)'!M1239,IF(B1224=3,'KELAS (REFERENSI)'!M1254,IF(B1224=4,'KELAS (REFERENSI)'!M1269,""))))</f>
        <v/>
      </c>
      <c r="N1224" s="38" t="str">
        <f>IF(B1224=1,'KELAS (REFERENSI)'!N1224,IF(B1224=2,'KELAS (REFERENSI)'!N1239,IF(B1224=3,'KELAS (REFERENSI)'!N1254,IF(B1224=4,'KELAS (REFERENSI)'!N1269,""))))</f>
        <v/>
      </c>
      <c r="O1224" s="38" t="str">
        <f>IF(B1224=1,'KELAS (REFERENSI)'!O1224,IF(B1224=2,'KELAS (REFERENSI)'!O1239,IF(B1224=3,'KELAS (REFERENSI)'!O1254,IF(B1224=4,'KELAS (REFERENSI)'!O1269,""))))</f>
        <v/>
      </c>
      <c r="P1224" s="38" t="str">
        <f>IF(B1224=1,'KELAS (REFERENSI)'!P1224,IF(B1224=2,'KELAS (REFERENSI)'!P1239,IF(B1224=3,'KELAS (REFERENSI)'!P1254,IF(B1224=4,'KELAS (REFERENSI)'!P1269,""))))</f>
        <v/>
      </c>
      <c r="Q1224" s="38" t="str">
        <f t="shared" si="4"/>
        <v>BPS Kota Jakarta Timur</v>
      </c>
      <c r="R1224" s="38" t="str">
        <f t="shared" si="56"/>
        <v/>
      </c>
      <c r="S1224" s="38" t="str">
        <f t="shared" ref="S1224:T1224" si="1232">S1223</f>
        <v>15 Juni sampai dengan 31 Agustus 2026</v>
      </c>
      <c r="T1224" s="38" t="str">
        <f t="shared" si="1232"/>
        <v>31 Agustus 2026</v>
      </c>
      <c r="U1224" s="46"/>
      <c r="V1224" s="46"/>
      <c r="W1224" s="42"/>
      <c r="X1224" s="42"/>
      <c r="Y1224" s="42"/>
      <c r="Z1224" s="42"/>
    </row>
    <row r="1225" ht="15.0" customHeight="1">
      <c r="A1225" s="36" t="s">
        <v>6287</v>
      </c>
      <c r="B1225" s="43"/>
      <c r="C1225" s="44"/>
      <c r="D1225" s="47"/>
      <c r="E1225" s="47"/>
      <c r="F1225" s="39" t="str">
        <f t="shared" si="2"/>
        <v>PETUGAS.1224/SPK/SE/PPL/3172/2026</v>
      </c>
      <c r="G1225" s="45"/>
      <c r="H1225" s="39" t="str">
        <f>VLOOKUP(G1225,'MITRA (REFERENSI)'!$A:$Z,16,FALSE)</f>
        <v>#N/A</v>
      </c>
      <c r="I1225" s="39" t="str">
        <f>VLOOKUP(G1225,'MITRA (REFERENSI)'!$A:$Z,25,FALSE)</f>
        <v>#N/A</v>
      </c>
      <c r="J1225" s="38" t="str">
        <f>VLOOKUP(G1225,'MITRA (REFERENSI)'!$A:$Z,26,FALSE)</f>
        <v>#N/A</v>
      </c>
      <c r="K1225" s="38" t="str">
        <f>VLOOKUP(G1225,'MITRA (REFERENSI)'!$A:$Z,15,FALSE)</f>
        <v>#N/A</v>
      </c>
      <c r="L1225" s="38" t="str">
        <f>VLOOKUP(G1225,'MITRA (REFERENSI)'!$A:$Z,15,FALSE)</f>
        <v>#N/A</v>
      </c>
      <c r="M1225" s="38" t="str">
        <f>IF(B1225=1,'KELAS (REFERENSI)'!M1225,IF(B1225=2,'KELAS (REFERENSI)'!M1240,IF(B1225=3,'KELAS (REFERENSI)'!M1255,IF(B1225=4,'KELAS (REFERENSI)'!M1270,""))))</f>
        <v/>
      </c>
      <c r="N1225" s="38" t="str">
        <f>IF(B1225=1,'KELAS (REFERENSI)'!N1225,IF(B1225=2,'KELAS (REFERENSI)'!N1240,IF(B1225=3,'KELAS (REFERENSI)'!N1255,IF(B1225=4,'KELAS (REFERENSI)'!N1270,""))))</f>
        <v/>
      </c>
      <c r="O1225" s="38" t="str">
        <f>IF(B1225=1,'KELAS (REFERENSI)'!O1225,IF(B1225=2,'KELAS (REFERENSI)'!O1240,IF(B1225=3,'KELAS (REFERENSI)'!O1255,IF(B1225=4,'KELAS (REFERENSI)'!O1270,""))))</f>
        <v/>
      </c>
      <c r="P1225" s="38" t="str">
        <f>IF(B1225=1,'KELAS (REFERENSI)'!P1225,IF(B1225=2,'KELAS (REFERENSI)'!P1240,IF(B1225=3,'KELAS (REFERENSI)'!P1255,IF(B1225=4,'KELAS (REFERENSI)'!P1270,""))))</f>
        <v/>
      </c>
      <c r="Q1225" s="38" t="str">
        <f t="shared" si="4"/>
        <v>BPS Kota Jakarta Timur</v>
      </c>
      <c r="R1225" s="38" t="str">
        <f t="shared" si="56"/>
        <v/>
      </c>
      <c r="S1225" s="38" t="str">
        <f t="shared" ref="S1225:T1225" si="1233">S1224</f>
        <v>15 Juni sampai dengan 31 Agustus 2026</v>
      </c>
      <c r="T1225" s="38" t="str">
        <f t="shared" si="1233"/>
        <v>31 Agustus 2026</v>
      </c>
      <c r="U1225" s="46"/>
      <c r="V1225" s="46"/>
      <c r="W1225" s="42"/>
      <c r="X1225" s="42"/>
      <c r="Y1225" s="42"/>
      <c r="Z1225" s="42"/>
    </row>
    <row r="1226" ht="15.0" customHeight="1">
      <c r="A1226" s="36" t="s">
        <v>6288</v>
      </c>
      <c r="B1226" s="43"/>
      <c r="C1226" s="44"/>
      <c r="D1226" s="47"/>
      <c r="E1226" s="47"/>
      <c r="F1226" s="39" t="str">
        <f t="shared" si="2"/>
        <v>PETUGAS.1225/SPK/SE/PPL/3172/2026</v>
      </c>
      <c r="G1226" s="45"/>
      <c r="H1226" s="39" t="str">
        <f>VLOOKUP(G1226,'MITRA (REFERENSI)'!$A:$Z,16,FALSE)</f>
        <v>#N/A</v>
      </c>
      <c r="I1226" s="39" t="str">
        <f>VLOOKUP(G1226,'MITRA (REFERENSI)'!$A:$Z,25,FALSE)</f>
        <v>#N/A</v>
      </c>
      <c r="J1226" s="38" t="str">
        <f>VLOOKUP(G1226,'MITRA (REFERENSI)'!$A:$Z,26,FALSE)</f>
        <v>#N/A</v>
      </c>
      <c r="K1226" s="38" t="str">
        <f>VLOOKUP(G1226,'MITRA (REFERENSI)'!$A:$Z,15,FALSE)</f>
        <v>#N/A</v>
      </c>
      <c r="L1226" s="38" t="str">
        <f>VLOOKUP(G1226,'MITRA (REFERENSI)'!$A:$Z,15,FALSE)</f>
        <v>#N/A</v>
      </c>
      <c r="M1226" s="38" t="str">
        <f>IF(B1226=1,'KELAS (REFERENSI)'!M1226,IF(B1226=2,'KELAS (REFERENSI)'!M1241,IF(B1226=3,'KELAS (REFERENSI)'!M1256,IF(B1226=4,'KELAS (REFERENSI)'!M1271,""))))</f>
        <v/>
      </c>
      <c r="N1226" s="38" t="str">
        <f>IF(B1226=1,'KELAS (REFERENSI)'!N1226,IF(B1226=2,'KELAS (REFERENSI)'!N1241,IF(B1226=3,'KELAS (REFERENSI)'!N1256,IF(B1226=4,'KELAS (REFERENSI)'!N1271,""))))</f>
        <v/>
      </c>
      <c r="O1226" s="38" t="str">
        <f>IF(B1226=1,'KELAS (REFERENSI)'!O1226,IF(B1226=2,'KELAS (REFERENSI)'!O1241,IF(B1226=3,'KELAS (REFERENSI)'!O1256,IF(B1226=4,'KELAS (REFERENSI)'!O1271,""))))</f>
        <v/>
      </c>
      <c r="P1226" s="38" t="str">
        <f>IF(B1226=1,'KELAS (REFERENSI)'!P1226,IF(B1226=2,'KELAS (REFERENSI)'!P1241,IF(B1226=3,'KELAS (REFERENSI)'!P1256,IF(B1226=4,'KELAS (REFERENSI)'!P1271,""))))</f>
        <v/>
      </c>
      <c r="Q1226" s="38" t="str">
        <f t="shared" si="4"/>
        <v>BPS Kota Jakarta Timur</v>
      </c>
      <c r="R1226" s="38" t="str">
        <f t="shared" si="56"/>
        <v/>
      </c>
      <c r="S1226" s="38" t="str">
        <f t="shared" ref="S1226:T1226" si="1234">S1225</f>
        <v>15 Juni sampai dengan 31 Agustus 2026</v>
      </c>
      <c r="T1226" s="38" t="str">
        <f t="shared" si="1234"/>
        <v>31 Agustus 2026</v>
      </c>
      <c r="U1226" s="46"/>
      <c r="V1226" s="46"/>
      <c r="W1226" s="42"/>
      <c r="X1226" s="42"/>
      <c r="Y1226" s="42"/>
      <c r="Z1226" s="42"/>
    </row>
    <row r="1227" ht="15.0" customHeight="1">
      <c r="A1227" s="36" t="s">
        <v>6289</v>
      </c>
      <c r="B1227" s="43"/>
      <c r="C1227" s="44"/>
      <c r="D1227" s="47"/>
      <c r="E1227" s="47"/>
      <c r="F1227" s="39" t="str">
        <f t="shared" si="2"/>
        <v>PETUGAS.1226/SPK/SE/PPL/3172/2026</v>
      </c>
      <c r="G1227" s="45"/>
      <c r="H1227" s="39" t="str">
        <f>VLOOKUP(G1227,'MITRA (REFERENSI)'!$A:$Z,16,FALSE)</f>
        <v>#N/A</v>
      </c>
      <c r="I1227" s="39" t="str">
        <f>VLOOKUP(G1227,'MITRA (REFERENSI)'!$A:$Z,25,FALSE)</f>
        <v>#N/A</v>
      </c>
      <c r="J1227" s="38" t="str">
        <f>VLOOKUP(G1227,'MITRA (REFERENSI)'!$A:$Z,26,FALSE)</f>
        <v>#N/A</v>
      </c>
      <c r="K1227" s="38" t="str">
        <f>VLOOKUP(G1227,'MITRA (REFERENSI)'!$A:$Z,15,FALSE)</f>
        <v>#N/A</v>
      </c>
      <c r="L1227" s="38" t="str">
        <f>VLOOKUP(G1227,'MITRA (REFERENSI)'!$A:$Z,15,FALSE)</f>
        <v>#N/A</v>
      </c>
      <c r="M1227" s="38" t="str">
        <f>IF(B1227=1,'KELAS (REFERENSI)'!M1227,IF(B1227=2,'KELAS (REFERENSI)'!M1242,IF(B1227=3,'KELAS (REFERENSI)'!M1257,IF(B1227=4,'KELAS (REFERENSI)'!M1272,""))))</f>
        <v/>
      </c>
      <c r="N1227" s="38" t="str">
        <f>IF(B1227=1,'KELAS (REFERENSI)'!N1227,IF(B1227=2,'KELAS (REFERENSI)'!N1242,IF(B1227=3,'KELAS (REFERENSI)'!N1257,IF(B1227=4,'KELAS (REFERENSI)'!N1272,""))))</f>
        <v/>
      </c>
      <c r="O1227" s="38" t="str">
        <f>IF(B1227=1,'KELAS (REFERENSI)'!O1227,IF(B1227=2,'KELAS (REFERENSI)'!O1242,IF(B1227=3,'KELAS (REFERENSI)'!O1257,IF(B1227=4,'KELAS (REFERENSI)'!O1272,""))))</f>
        <v/>
      </c>
      <c r="P1227" s="38" t="str">
        <f>IF(B1227=1,'KELAS (REFERENSI)'!P1227,IF(B1227=2,'KELAS (REFERENSI)'!P1242,IF(B1227=3,'KELAS (REFERENSI)'!P1257,IF(B1227=4,'KELAS (REFERENSI)'!P1272,""))))</f>
        <v/>
      </c>
      <c r="Q1227" s="38" t="str">
        <f t="shared" si="4"/>
        <v>BPS Kota Jakarta Timur</v>
      </c>
      <c r="R1227" s="38" t="str">
        <f t="shared" si="56"/>
        <v/>
      </c>
      <c r="S1227" s="38" t="str">
        <f t="shared" ref="S1227:T1227" si="1235">S1226</f>
        <v>15 Juni sampai dengan 31 Agustus 2026</v>
      </c>
      <c r="T1227" s="38" t="str">
        <f t="shared" si="1235"/>
        <v>31 Agustus 2026</v>
      </c>
      <c r="U1227" s="46"/>
      <c r="V1227" s="46"/>
      <c r="W1227" s="42"/>
      <c r="X1227" s="42"/>
      <c r="Y1227" s="42"/>
      <c r="Z1227" s="42"/>
    </row>
    <row r="1228" ht="15.0" customHeight="1">
      <c r="A1228" s="36" t="s">
        <v>6290</v>
      </c>
      <c r="B1228" s="43"/>
      <c r="C1228" s="44"/>
      <c r="D1228" s="47"/>
      <c r="E1228" s="47"/>
      <c r="F1228" s="39" t="str">
        <f t="shared" si="2"/>
        <v>PETUGAS.1227/SPK/SE/PPL/3172/2026</v>
      </c>
      <c r="G1228" s="45"/>
      <c r="H1228" s="39" t="str">
        <f>VLOOKUP(G1228,'MITRA (REFERENSI)'!$A:$Z,16,FALSE)</f>
        <v>#N/A</v>
      </c>
      <c r="I1228" s="39" t="str">
        <f>VLOOKUP(G1228,'MITRA (REFERENSI)'!$A:$Z,25,FALSE)</f>
        <v>#N/A</v>
      </c>
      <c r="J1228" s="38" t="str">
        <f>VLOOKUP(G1228,'MITRA (REFERENSI)'!$A:$Z,26,FALSE)</f>
        <v>#N/A</v>
      </c>
      <c r="K1228" s="38" t="str">
        <f>VLOOKUP(G1228,'MITRA (REFERENSI)'!$A:$Z,15,FALSE)</f>
        <v>#N/A</v>
      </c>
      <c r="L1228" s="38" t="str">
        <f>VLOOKUP(G1228,'MITRA (REFERENSI)'!$A:$Z,15,FALSE)</f>
        <v>#N/A</v>
      </c>
      <c r="M1228" s="38" t="str">
        <f>IF(B1228=1,'KELAS (REFERENSI)'!M1228,IF(B1228=2,'KELAS (REFERENSI)'!M1243,IF(B1228=3,'KELAS (REFERENSI)'!M1258,IF(B1228=4,'KELAS (REFERENSI)'!M1273,""))))</f>
        <v/>
      </c>
      <c r="N1228" s="38" t="str">
        <f>IF(B1228=1,'KELAS (REFERENSI)'!N1228,IF(B1228=2,'KELAS (REFERENSI)'!N1243,IF(B1228=3,'KELAS (REFERENSI)'!N1258,IF(B1228=4,'KELAS (REFERENSI)'!N1273,""))))</f>
        <v/>
      </c>
      <c r="O1228" s="38" t="str">
        <f>IF(B1228=1,'KELAS (REFERENSI)'!O1228,IF(B1228=2,'KELAS (REFERENSI)'!O1243,IF(B1228=3,'KELAS (REFERENSI)'!O1258,IF(B1228=4,'KELAS (REFERENSI)'!O1273,""))))</f>
        <v/>
      </c>
      <c r="P1228" s="38" t="str">
        <f>IF(B1228=1,'KELAS (REFERENSI)'!P1228,IF(B1228=2,'KELAS (REFERENSI)'!P1243,IF(B1228=3,'KELAS (REFERENSI)'!P1258,IF(B1228=4,'KELAS (REFERENSI)'!P1273,""))))</f>
        <v/>
      </c>
      <c r="Q1228" s="38" t="str">
        <f t="shared" si="4"/>
        <v>BPS Kota Jakarta Timur</v>
      </c>
      <c r="R1228" s="38" t="str">
        <f t="shared" si="56"/>
        <v/>
      </c>
      <c r="S1228" s="38" t="str">
        <f t="shared" ref="S1228:T1228" si="1236">S1227</f>
        <v>15 Juni sampai dengan 31 Agustus 2026</v>
      </c>
      <c r="T1228" s="38" t="str">
        <f t="shared" si="1236"/>
        <v>31 Agustus 2026</v>
      </c>
      <c r="U1228" s="46"/>
      <c r="V1228" s="46"/>
      <c r="W1228" s="42"/>
      <c r="X1228" s="42"/>
      <c r="Y1228" s="42"/>
      <c r="Z1228" s="42"/>
    </row>
    <row r="1229" ht="15.0" customHeight="1">
      <c r="A1229" s="36" t="s">
        <v>6291</v>
      </c>
      <c r="B1229" s="43"/>
      <c r="C1229" s="44"/>
      <c r="D1229" s="47"/>
      <c r="E1229" s="47"/>
      <c r="F1229" s="39" t="str">
        <f t="shared" si="2"/>
        <v>PETUGAS.1228/SPK/SE/PPL/3172/2026</v>
      </c>
      <c r="G1229" s="45"/>
      <c r="H1229" s="39" t="str">
        <f>VLOOKUP(G1229,'MITRA (REFERENSI)'!$A:$Z,16,FALSE)</f>
        <v>#N/A</v>
      </c>
      <c r="I1229" s="39" t="str">
        <f>VLOOKUP(G1229,'MITRA (REFERENSI)'!$A:$Z,25,FALSE)</f>
        <v>#N/A</v>
      </c>
      <c r="J1229" s="38" t="str">
        <f>VLOOKUP(G1229,'MITRA (REFERENSI)'!$A:$Z,26,FALSE)</f>
        <v>#N/A</v>
      </c>
      <c r="K1229" s="38" t="str">
        <f>VLOOKUP(G1229,'MITRA (REFERENSI)'!$A:$Z,15,FALSE)</f>
        <v>#N/A</v>
      </c>
      <c r="L1229" s="38" t="str">
        <f>VLOOKUP(G1229,'MITRA (REFERENSI)'!$A:$Z,15,FALSE)</f>
        <v>#N/A</v>
      </c>
      <c r="M1229" s="38" t="str">
        <f>IF(B1229=1,'KELAS (REFERENSI)'!M1229,IF(B1229=2,'KELAS (REFERENSI)'!M1244,IF(B1229=3,'KELAS (REFERENSI)'!M1259,IF(B1229=4,'KELAS (REFERENSI)'!M1274,""))))</f>
        <v/>
      </c>
      <c r="N1229" s="38" t="str">
        <f>IF(B1229=1,'KELAS (REFERENSI)'!N1229,IF(B1229=2,'KELAS (REFERENSI)'!N1244,IF(B1229=3,'KELAS (REFERENSI)'!N1259,IF(B1229=4,'KELAS (REFERENSI)'!N1274,""))))</f>
        <v/>
      </c>
      <c r="O1229" s="38" t="str">
        <f>IF(B1229=1,'KELAS (REFERENSI)'!O1229,IF(B1229=2,'KELAS (REFERENSI)'!O1244,IF(B1229=3,'KELAS (REFERENSI)'!O1259,IF(B1229=4,'KELAS (REFERENSI)'!O1274,""))))</f>
        <v/>
      </c>
      <c r="P1229" s="38" t="str">
        <f>IF(B1229=1,'KELAS (REFERENSI)'!P1229,IF(B1229=2,'KELAS (REFERENSI)'!P1244,IF(B1229=3,'KELAS (REFERENSI)'!P1259,IF(B1229=4,'KELAS (REFERENSI)'!P1274,""))))</f>
        <v/>
      </c>
      <c r="Q1229" s="38" t="str">
        <f t="shared" si="4"/>
        <v>BPS Kota Jakarta Timur</v>
      </c>
      <c r="R1229" s="38" t="str">
        <f t="shared" si="56"/>
        <v/>
      </c>
      <c r="S1229" s="38" t="str">
        <f t="shared" ref="S1229:T1229" si="1237">S1228</f>
        <v>15 Juni sampai dengan 31 Agustus 2026</v>
      </c>
      <c r="T1229" s="38" t="str">
        <f t="shared" si="1237"/>
        <v>31 Agustus 2026</v>
      </c>
      <c r="U1229" s="46"/>
      <c r="V1229" s="46"/>
      <c r="W1229" s="42"/>
      <c r="X1229" s="42"/>
      <c r="Y1229" s="42"/>
      <c r="Z1229" s="42"/>
    </row>
    <row r="1230" ht="15.0" customHeight="1">
      <c r="A1230" s="36" t="s">
        <v>6292</v>
      </c>
      <c r="B1230" s="43"/>
      <c r="C1230" s="44"/>
      <c r="D1230" s="47"/>
      <c r="E1230" s="47"/>
      <c r="F1230" s="39" t="str">
        <f t="shared" si="2"/>
        <v>PETUGAS.1229/SPK/SE/PPL/3172/2026</v>
      </c>
      <c r="G1230" s="45"/>
      <c r="H1230" s="39" t="str">
        <f>VLOOKUP(G1230,'MITRA (REFERENSI)'!$A:$Z,16,FALSE)</f>
        <v>#N/A</v>
      </c>
      <c r="I1230" s="39" t="str">
        <f>VLOOKUP(G1230,'MITRA (REFERENSI)'!$A:$Z,25,FALSE)</f>
        <v>#N/A</v>
      </c>
      <c r="J1230" s="38" t="str">
        <f>VLOOKUP(G1230,'MITRA (REFERENSI)'!$A:$Z,26,FALSE)</f>
        <v>#N/A</v>
      </c>
      <c r="K1230" s="38" t="str">
        <f>VLOOKUP(G1230,'MITRA (REFERENSI)'!$A:$Z,15,FALSE)</f>
        <v>#N/A</v>
      </c>
      <c r="L1230" s="38" t="str">
        <f>VLOOKUP(G1230,'MITRA (REFERENSI)'!$A:$Z,15,FALSE)</f>
        <v>#N/A</v>
      </c>
      <c r="M1230" s="38" t="str">
        <f>IF(B1230=1,'KELAS (REFERENSI)'!M1230,IF(B1230=2,'KELAS (REFERENSI)'!M1245,IF(B1230=3,'KELAS (REFERENSI)'!M1260,IF(B1230=4,'KELAS (REFERENSI)'!M1275,""))))</f>
        <v/>
      </c>
      <c r="N1230" s="38" t="str">
        <f>IF(B1230=1,'KELAS (REFERENSI)'!N1230,IF(B1230=2,'KELAS (REFERENSI)'!N1245,IF(B1230=3,'KELAS (REFERENSI)'!N1260,IF(B1230=4,'KELAS (REFERENSI)'!N1275,""))))</f>
        <v/>
      </c>
      <c r="O1230" s="38" t="str">
        <f>IF(B1230=1,'KELAS (REFERENSI)'!O1230,IF(B1230=2,'KELAS (REFERENSI)'!O1245,IF(B1230=3,'KELAS (REFERENSI)'!O1260,IF(B1230=4,'KELAS (REFERENSI)'!O1275,""))))</f>
        <v/>
      </c>
      <c r="P1230" s="38" t="str">
        <f>IF(B1230=1,'KELAS (REFERENSI)'!P1230,IF(B1230=2,'KELAS (REFERENSI)'!P1245,IF(B1230=3,'KELAS (REFERENSI)'!P1260,IF(B1230=4,'KELAS (REFERENSI)'!P1275,""))))</f>
        <v/>
      </c>
      <c r="Q1230" s="38" t="str">
        <f t="shared" si="4"/>
        <v>BPS Kota Jakarta Timur</v>
      </c>
      <c r="R1230" s="38" t="str">
        <f t="shared" si="56"/>
        <v/>
      </c>
      <c r="S1230" s="38" t="str">
        <f t="shared" ref="S1230:T1230" si="1238">S1229</f>
        <v>15 Juni sampai dengan 31 Agustus 2026</v>
      </c>
      <c r="T1230" s="38" t="str">
        <f t="shared" si="1238"/>
        <v>31 Agustus 2026</v>
      </c>
      <c r="U1230" s="46"/>
      <c r="V1230" s="46"/>
      <c r="W1230" s="42"/>
      <c r="X1230" s="42"/>
      <c r="Y1230" s="42"/>
      <c r="Z1230" s="42"/>
    </row>
    <row r="1231" ht="15.0" customHeight="1">
      <c r="A1231" s="36" t="s">
        <v>6293</v>
      </c>
      <c r="B1231" s="43"/>
      <c r="C1231" s="44"/>
      <c r="D1231" s="47"/>
      <c r="E1231" s="47"/>
      <c r="F1231" s="39" t="str">
        <f t="shared" si="2"/>
        <v>PETUGAS.1230/SPK/SE/PPL/3172/2026</v>
      </c>
      <c r="G1231" s="45"/>
      <c r="H1231" s="39" t="str">
        <f>VLOOKUP(G1231,'MITRA (REFERENSI)'!$A:$Z,16,FALSE)</f>
        <v>#N/A</v>
      </c>
      <c r="I1231" s="39" t="str">
        <f>VLOOKUP(G1231,'MITRA (REFERENSI)'!$A:$Z,25,FALSE)</f>
        <v>#N/A</v>
      </c>
      <c r="J1231" s="38" t="str">
        <f>VLOOKUP(G1231,'MITRA (REFERENSI)'!$A:$Z,26,FALSE)</f>
        <v>#N/A</v>
      </c>
      <c r="K1231" s="38" t="str">
        <f>VLOOKUP(G1231,'MITRA (REFERENSI)'!$A:$Z,15,FALSE)</f>
        <v>#N/A</v>
      </c>
      <c r="L1231" s="38" t="str">
        <f>VLOOKUP(G1231,'MITRA (REFERENSI)'!$A:$Z,15,FALSE)</f>
        <v>#N/A</v>
      </c>
      <c r="M1231" s="38" t="str">
        <f>IF(B1231=1,'KELAS (REFERENSI)'!M1231,IF(B1231=2,'KELAS (REFERENSI)'!M1246,IF(B1231=3,'KELAS (REFERENSI)'!M1261,IF(B1231=4,'KELAS (REFERENSI)'!M1276,""))))</f>
        <v/>
      </c>
      <c r="N1231" s="38" t="str">
        <f>IF(B1231=1,'KELAS (REFERENSI)'!N1231,IF(B1231=2,'KELAS (REFERENSI)'!N1246,IF(B1231=3,'KELAS (REFERENSI)'!N1261,IF(B1231=4,'KELAS (REFERENSI)'!N1276,""))))</f>
        <v/>
      </c>
      <c r="O1231" s="38" t="str">
        <f>IF(B1231=1,'KELAS (REFERENSI)'!O1231,IF(B1231=2,'KELAS (REFERENSI)'!O1246,IF(B1231=3,'KELAS (REFERENSI)'!O1261,IF(B1231=4,'KELAS (REFERENSI)'!O1276,""))))</f>
        <v/>
      </c>
      <c r="P1231" s="38" t="str">
        <f>IF(B1231=1,'KELAS (REFERENSI)'!P1231,IF(B1231=2,'KELAS (REFERENSI)'!P1246,IF(B1231=3,'KELAS (REFERENSI)'!P1261,IF(B1231=4,'KELAS (REFERENSI)'!P1276,""))))</f>
        <v/>
      </c>
      <c r="Q1231" s="38" t="str">
        <f t="shared" si="4"/>
        <v>BPS Kota Jakarta Timur</v>
      </c>
      <c r="R1231" s="38" t="str">
        <f t="shared" si="56"/>
        <v/>
      </c>
      <c r="S1231" s="38" t="str">
        <f t="shared" ref="S1231:T1231" si="1239">S1230</f>
        <v>15 Juni sampai dengan 31 Agustus 2026</v>
      </c>
      <c r="T1231" s="38" t="str">
        <f t="shared" si="1239"/>
        <v>31 Agustus 2026</v>
      </c>
      <c r="U1231" s="46"/>
      <c r="V1231" s="46"/>
      <c r="W1231" s="42"/>
      <c r="X1231" s="42"/>
      <c r="Y1231" s="42"/>
      <c r="Z1231" s="42"/>
    </row>
    <row r="1232" ht="15.0" customHeight="1">
      <c r="A1232" s="36" t="s">
        <v>6294</v>
      </c>
      <c r="B1232" s="43"/>
      <c r="C1232" s="44"/>
      <c r="D1232" s="47"/>
      <c r="E1232" s="47"/>
      <c r="F1232" s="39" t="str">
        <f t="shared" si="2"/>
        <v>PETUGAS.1231/SPK/SE/PPL/3172/2026</v>
      </c>
      <c r="G1232" s="45"/>
      <c r="H1232" s="39" t="str">
        <f>VLOOKUP(G1232,'MITRA (REFERENSI)'!$A:$Z,16,FALSE)</f>
        <v>#N/A</v>
      </c>
      <c r="I1232" s="39" t="str">
        <f>VLOOKUP(G1232,'MITRA (REFERENSI)'!$A:$Z,25,FALSE)</f>
        <v>#N/A</v>
      </c>
      <c r="J1232" s="38" t="str">
        <f>VLOOKUP(G1232,'MITRA (REFERENSI)'!$A:$Z,26,FALSE)</f>
        <v>#N/A</v>
      </c>
      <c r="K1232" s="38" t="str">
        <f>VLOOKUP(G1232,'MITRA (REFERENSI)'!$A:$Z,15,FALSE)</f>
        <v>#N/A</v>
      </c>
      <c r="L1232" s="38" t="str">
        <f>VLOOKUP(G1232,'MITRA (REFERENSI)'!$A:$Z,15,FALSE)</f>
        <v>#N/A</v>
      </c>
      <c r="M1232" s="38" t="str">
        <f>IF(B1232=1,'KELAS (REFERENSI)'!M1232,IF(B1232=2,'KELAS (REFERENSI)'!M1247,IF(B1232=3,'KELAS (REFERENSI)'!M1262,IF(B1232=4,'KELAS (REFERENSI)'!M1277,""))))</f>
        <v/>
      </c>
      <c r="N1232" s="38" t="str">
        <f>IF(B1232=1,'KELAS (REFERENSI)'!N1232,IF(B1232=2,'KELAS (REFERENSI)'!N1247,IF(B1232=3,'KELAS (REFERENSI)'!N1262,IF(B1232=4,'KELAS (REFERENSI)'!N1277,""))))</f>
        <v/>
      </c>
      <c r="O1232" s="38" t="str">
        <f>IF(B1232=1,'KELAS (REFERENSI)'!O1232,IF(B1232=2,'KELAS (REFERENSI)'!O1247,IF(B1232=3,'KELAS (REFERENSI)'!O1262,IF(B1232=4,'KELAS (REFERENSI)'!O1277,""))))</f>
        <v/>
      </c>
      <c r="P1232" s="38" t="str">
        <f>IF(B1232=1,'KELAS (REFERENSI)'!P1232,IF(B1232=2,'KELAS (REFERENSI)'!P1247,IF(B1232=3,'KELAS (REFERENSI)'!P1262,IF(B1232=4,'KELAS (REFERENSI)'!P1277,""))))</f>
        <v/>
      </c>
      <c r="Q1232" s="38" t="str">
        <f t="shared" si="4"/>
        <v>BPS Kota Jakarta Timur</v>
      </c>
      <c r="R1232" s="38" t="str">
        <f t="shared" si="56"/>
        <v/>
      </c>
      <c r="S1232" s="38" t="str">
        <f t="shared" ref="S1232:T1232" si="1240">S1231</f>
        <v>15 Juni sampai dengan 31 Agustus 2026</v>
      </c>
      <c r="T1232" s="38" t="str">
        <f t="shared" si="1240"/>
        <v>31 Agustus 2026</v>
      </c>
      <c r="U1232" s="46"/>
      <c r="V1232" s="46"/>
      <c r="W1232" s="42"/>
      <c r="X1232" s="42"/>
      <c r="Y1232" s="42"/>
      <c r="Z1232" s="42"/>
    </row>
    <row r="1233" ht="15.0" customHeight="1">
      <c r="A1233" s="36" t="s">
        <v>6295</v>
      </c>
      <c r="B1233" s="43"/>
      <c r="C1233" s="44"/>
      <c r="D1233" s="47"/>
      <c r="E1233" s="47"/>
      <c r="F1233" s="39" t="str">
        <f t="shared" si="2"/>
        <v>PETUGAS.1232/SPK/SE/PPL/3172/2026</v>
      </c>
      <c r="G1233" s="45"/>
      <c r="H1233" s="39" t="str">
        <f>VLOOKUP(G1233,'MITRA (REFERENSI)'!$A:$Z,16,FALSE)</f>
        <v>#N/A</v>
      </c>
      <c r="I1233" s="39" t="str">
        <f>VLOOKUP(G1233,'MITRA (REFERENSI)'!$A:$Z,25,FALSE)</f>
        <v>#N/A</v>
      </c>
      <c r="J1233" s="38" t="str">
        <f>VLOOKUP(G1233,'MITRA (REFERENSI)'!$A:$Z,26,FALSE)</f>
        <v>#N/A</v>
      </c>
      <c r="K1233" s="38" t="str">
        <f>VLOOKUP(G1233,'MITRA (REFERENSI)'!$A:$Z,15,FALSE)</f>
        <v>#N/A</v>
      </c>
      <c r="L1233" s="38" t="str">
        <f>VLOOKUP(G1233,'MITRA (REFERENSI)'!$A:$Z,15,FALSE)</f>
        <v>#N/A</v>
      </c>
      <c r="M1233" s="38" t="str">
        <f>IF(B1233=1,'KELAS (REFERENSI)'!M1233,IF(B1233=2,'KELAS (REFERENSI)'!M1248,IF(B1233=3,'KELAS (REFERENSI)'!M1263,IF(B1233=4,'KELAS (REFERENSI)'!M1278,""))))</f>
        <v/>
      </c>
      <c r="N1233" s="38" t="str">
        <f>IF(B1233=1,'KELAS (REFERENSI)'!N1233,IF(B1233=2,'KELAS (REFERENSI)'!N1248,IF(B1233=3,'KELAS (REFERENSI)'!N1263,IF(B1233=4,'KELAS (REFERENSI)'!N1278,""))))</f>
        <v/>
      </c>
      <c r="O1233" s="38" t="str">
        <f>IF(B1233=1,'KELAS (REFERENSI)'!O1233,IF(B1233=2,'KELAS (REFERENSI)'!O1248,IF(B1233=3,'KELAS (REFERENSI)'!O1263,IF(B1233=4,'KELAS (REFERENSI)'!O1278,""))))</f>
        <v/>
      </c>
      <c r="P1233" s="38" t="str">
        <f>IF(B1233=1,'KELAS (REFERENSI)'!P1233,IF(B1233=2,'KELAS (REFERENSI)'!P1248,IF(B1233=3,'KELAS (REFERENSI)'!P1263,IF(B1233=4,'KELAS (REFERENSI)'!P1278,""))))</f>
        <v/>
      </c>
      <c r="Q1233" s="38" t="str">
        <f t="shared" si="4"/>
        <v>BPS Kota Jakarta Timur</v>
      </c>
      <c r="R1233" s="38" t="str">
        <f t="shared" si="56"/>
        <v/>
      </c>
      <c r="S1233" s="38" t="str">
        <f t="shared" ref="S1233:T1233" si="1241">S1232</f>
        <v>15 Juni sampai dengan 31 Agustus 2026</v>
      </c>
      <c r="T1233" s="38" t="str">
        <f t="shared" si="1241"/>
        <v>31 Agustus 2026</v>
      </c>
      <c r="U1233" s="46"/>
      <c r="V1233" s="46"/>
      <c r="W1233" s="42"/>
      <c r="X1233" s="42"/>
      <c r="Y1233" s="42"/>
      <c r="Z1233" s="42"/>
    </row>
    <row r="1234" ht="15.0" customHeight="1">
      <c r="A1234" s="36" t="s">
        <v>6296</v>
      </c>
      <c r="B1234" s="43"/>
      <c r="C1234" s="44"/>
      <c r="D1234" s="47"/>
      <c r="E1234" s="47"/>
      <c r="F1234" s="39" t="str">
        <f t="shared" si="2"/>
        <v>PETUGAS.1233/SPK/SE/PPL/3172/2026</v>
      </c>
      <c r="G1234" s="45"/>
      <c r="H1234" s="39" t="str">
        <f>VLOOKUP(G1234,'MITRA (REFERENSI)'!$A:$Z,16,FALSE)</f>
        <v>#N/A</v>
      </c>
      <c r="I1234" s="39" t="str">
        <f>VLOOKUP(G1234,'MITRA (REFERENSI)'!$A:$Z,25,FALSE)</f>
        <v>#N/A</v>
      </c>
      <c r="J1234" s="38" t="str">
        <f>VLOOKUP(G1234,'MITRA (REFERENSI)'!$A:$Z,26,FALSE)</f>
        <v>#N/A</v>
      </c>
      <c r="K1234" s="38" t="str">
        <f>VLOOKUP(G1234,'MITRA (REFERENSI)'!$A:$Z,15,FALSE)</f>
        <v>#N/A</v>
      </c>
      <c r="L1234" s="38" t="str">
        <f>VLOOKUP(G1234,'MITRA (REFERENSI)'!$A:$Z,15,FALSE)</f>
        <v>#N/A</v>
      </c>
      <c r="M1234" s="38" t="str">
        <f>IF(B1234=1,'KELAS (REFERENSI)'!M1234,IF(B1234=2,'KELAS (REFERENSI)'!M1249,IF(B1234=3,'KELAS (REFERENSI)'!M1264,IF(B1234=4,'KELAS (REFERENSI)'!M1279,""))))</f>
        <v/>
      </c>
      <c r="N1234" s="38" t="str">
        <f>IF(B1234=1,'KELAS (REFERENSI)'!N1234,IF(B1234=2,'KELAS (REFERENSI)'!N1249,IF(B1234=3,'KELAS (REFERENSI)'!N1264,IF(B1234=4,'KELAS (REFERENSI)'!N1279,""))))</f>
        <v/>
      </c>
      <c r="O1234" s="38" t="str">
        <f>IF(B1234=1,'KELAS (REFERENSI)'!O1234,IF(B1234=2,'KELAS (REFERENSI)'!O1249,IF(B1234=3,'KELAS (REFERENSI)'!O1264,IF(B1234=4,'KELAS (REFERENSI)'!O1279,""))))</f>
        <v/>
      </c>
      <c r="P1234" s="38" t="str">
        <f>IF(B1234=1,'KELAS (REFERENSI)'!P1234,IF(B1234=2,'KELAS (REFERENSI)'!P1249,IF(B1234=3,'KELAS (REFERENSI)'!P1264,IF(B1234=4,'KELAS (REFERENSI)'!P1279,""))))</f>
        <v/>
      </c>
      <c r="Q1234" s="38" t="str">
        <f t="shared" si="4"/>
        <v>BPS Kota Jakarta Timur</v>
      </c>
      <c r="R1234" s="38" t="str">
        <f t="shared" si="56"/>
        <v/>
      </c>
      <c r="S1234" s="38" t="str">
        <f t="shared" ref="S1234:T1234" si="1242">S1233</f>
        <v>15 Juni sampai dengan 31 Agustus 2026</v>
      </c>
      <c r="T1234" s="38" t="str">
        <f t="shared" si="1242"/>
        <v>31 Agustus 2026</v>
      </c>
      <c r="U1234" s="46"/>
      <c r="V1234" s="46"/>
      <c r="W1234" s="42"/>
      <c r="X1234" s="42"/>
      <c r="Y1234" s="42"/>
      <c r="Z1234" s="42"/>
    </row>
    <row r="1235" ht="15.0" customHeight="1">
      <c r="A1235" s="36" t="s">
        <v>6297</v>
      </c>
      <c r="B1235" s="43"/>
      <c r="C1235" s="44"/>
      <c r="D1235" s="47"/>
      <c r="E1235" s="47"/>
      <c r="F1235" s="39" t="str">
        <f t="shared" si="2"/>
        <v>PETUGAS.1234/SPK/SE/PPL/3172/2026</v>
      </c>
      <c r="G1235" s="45"/>
      <c r="H1235" s="39" t="str">
        <f>VLOOKUP(G1235,'MITRA (REFERENSI)'!$A:$Z,16,FALSE)</f>
        <v>#N/A</v>
      </c>
      <c r="I1235" s="39" t="str">
        <f>VLOOKUP(G1235,'MITRA (REFERENSI)'!$A:$Z,25,FALSE)</f>
        <v>#N/A</v>
      </c>
      <c r="J1235" s="38" t="str">
        <f>VLOOKUP(G1235,'MITRA (REFERENSI)'!$A:$Z,26,FALSE)</f>
        <v>#N/A</v>
      </c>
      <c r="K1235" s="38" t="str">
        <f>VLOOKUP(G1235,'MITRA (REFERENSI)'!$A:$Z,15,FALSE)</f>
        <v>#N/A</v>
      </c>
      <c r="L1235" s="38" t="str">
        <f>VLOOKUP(G1235,'MITRA (REFERENSI)'!$A:$Z,15,FALSE)</f>
        <v>#N/A</v>
      </c>
      <c r="M1235" s="38" t="str">
        <f>IF(B1235=1,'KELAS (REFERENSI)'!M1235,IF(B1235=2,'KELAS (REFERENSI)'!M1250,IF(B1235=3,'KELAS (REFERENSI)'!M1265,IF(B1235=4,'KELAS (REFERENSI)'!M1280,""))))</f>
        <v/>
      </c>
      <c r="N1235" s="38" t="str">
        <f>IF(B1235=1,'KELAS (REFERENSI)'!N1235,IF(B1235=2,'KELAS (REFERENSI)'!N1250,IF(B1235=3,'KELAS (REFERENSI)'!N1265,IF(B1235=4,'KELAS (REFERENSI)'!N1280,""))))</f>
        <v/>
      </c>
      <c r="O1235" s="38" t="str">
        <f>IF(B1235=1,'KELAS (REFERENSI)'!O1235,IF(B1235=2,'KELAS (REFERENSI)'!O1250,IF(B1235=3,'KELAS (REFERENSI)'!O1265,IF(B1235=4,'KELAS (REFERENSI)'!O1280,""))))</f>
        <v/>
      </c>
      <c r="P1235" s="38" t="str">
        <f>IF(B1235=1,'KELAS (REFERENSI)'!P1235,IF(B1235=2,'KELAS (REFERENSI)'!P1250,IF(B1235=3,'KELAS (REFERENSI)'!P1265,IF(B1235=4,'KELAS (REFERENSI)'!P1280,""))))</f>
        <v/>
      </c>
      <c r="Q1235" s="38" t="str">
        <f t="shared" si="4"/>
        <v>BPS Kota Jakarta Timur</v>
      </c>
      <c r="R1235" s="38" t="str">
        <f t="shared" si="56"/>
        <v/>
      </c>
      <c r="S1235" s="38" t="str">
        <f t="shared" ref="S1235:T1235" si="1243">S1234</f>
        <v>15 Juni sampai dengan 31 Agustus 2026</v>
      </c>
      <c r="T1235" s="38" t="str">
        <f t="shared" si="1243"/>
        <v>31 Agustus 2026</v>
      </c>
      <c r="U1235" s="46"/>
      <c r="V1235" s="46"/>
      <c r="W1235" s="42"/>
      <c r="X1235" s="42"/>
      <c r="Y1235" s="42"/>
      <c r="Z1235" s="42"/>
    </row>
    <row r="1236" ht="15.0" customHeight="1">
      <c r="A1236" s="36" t="s">
        <v>6298</v>
      </c>
      <c r="B1236" s="43"/>
      <c r="C1236" s="44"/>
      <c r="D1236" s="47"/>
      <c r="E1236" s="47"/>
      <c r="F1236" s="39" t="str">
        <f t="shared" si="2"/>
        <v>PETUGAS.1235/SPK/SE/PPL/3172/2026</v>
      </c>
      <c r="G1236" s="45"/>
      <c r="H1236" s="39" t="str">
        <f>VLOOKUP(G1236,'MITRA (REFERENSI)'!$A:$Z,16,FALSE)</f>
        <v>#N/A</v>
      </c>
      <c r="I1236" s="39" t="str">
        <f>VLOOKUP(G1236,'MITRA (REFERENSI)'!$A:$Z,25,FALSE)</f>
        <v>#N/A</v>
      </c>
      <c r="J1236" s="38" t="str">
        <f>VLOOKUP(G1236,'MITRA (REFERENSI)'!$A:$Z,26,FALSE)</f>
        <v>#N/A</v>
      </c>
      <c r="K1236" s="38" t="str">
        <f>VLOOKUP(G1236,'MITRA (REFERENSI)'!$A:$Z,15,FALSE)</f>
        <v>#N/A</v>
      </c>
      <c r="L1236" s="38" t="str">
        <f>VLOOKUP(G1236,'MITRA (REFERENSI)'!$A:$Z,15,FALSE)</f>
        <v>#N/A</v>
      </c>
      <c r="M1236" s="38" t="str">
        <f>IF(B1236=1,'KELAS (REFERENSI)'!M1236,IF(B1236=2,'KELAS (REFERENSI)'!M1251,IF(B1236=3,'KELAS (REFERENSI)'!M1266,IF(B1236=4,'KELAS (REFERENSI)'!M1281,""))))</f>
        <v/>
      </c>
      <c r="N1236" s="38" t="str">
        <f>IF(B1236=1,'KELAS (REFERENSI)'!N1236,IF(B1236=2,'KELAS (REFERENSI)'!N1251,IF(B1236=3,'KELAS (REFERENSI)'!N1266,IF(B1236=4,'KELAS (REFERENSI)'!N1281,""))))</f>
        <v/>
      </c>
      <c r="O1236" s="38" t="str">
        <f>IF(B1236=1,'KELAS (REFERENSI)'!O1236,IF(B1236=2,'KELAS (REFERENSI)'!O1251,IF(B1236=3,'KELAS (REFERENSI)'!O1266,IF(B1236=4,'KELAS (REFERENSI)'!O1281,""))))</f>
        <v/>
      </c>
      <c r="P1236" s="38" t="str">
        <f>IF(B1236=1,'KELAS (REFERENSI)'!P1236,IF(B1236=2,'KELAS (REFERENSI)'!P1251,IF(B1236=3,'KELAS (REFERENSI)'!P1266,IF(B1236=4,'KELAS (REFERENSI)'!P1281,""))))</f>
        <v/>
      </c>
      <c r="Q1236" s="38" t="str">
        <f t="shared" si="4"/>
        <v>BPS Kota Jakarta Timur</v>
      </c>
      <c r="R1236" s="38" t="str">
        <f t="shared" si="56"/>
        <v/>
      </c>
      <c r="S1236" s="38" t="str">
        <f t="shared" ref="S1236:T1236" si="1244">S1235</f>
        <v>15 Juni sampai dengan 31 Agustus 2026</v>
      </c>
      <c r="T1236" s="38" t="str">
        <f t="shared" si="1244"/>
        <v>31 Agustus 2026</v>
      </c>
      <c r="U1236" s="46"/>
      <c r="V1236" s="46"/>
      <c r="W1236" s="42"/>
      <c r="X1236" s="42"/>
      <c r="Y1236" s="42"/>
      <c r="Z1236" s="42"/>
    </row>
    <row r="1237" ht="15.0" customHeight="1">
      <c r="A1237" s="36" t="s">
        <v>6299</v>
      </c>
      <c r="B1237" s="43"/>
      <c r="C1237" s="44"/>
      <c r="D1237" s="47"/>
      <c r="E1237" s="47"/>
      <c r="F1237" s="39" t="str">
        <f t="shared" si="2"/>
        <v>PETUGAS.1236/SPK/SE/PPL/3172/2026</v>
      </c>
      <c r="G1237" s="45"/>
      <c r="H1237" s="39" t="str">
        <f>VLOOKUP(G1237,'MITRA (REFERENSI)'!$A:$Z,16,FALSE)</f>
        <v>#N/A</v>
      </c>
      <c r="I1237" s="39" t="str">
        <f>VLOOKUP(G1237,'MITRA (REFERENSI)'!$A:$Z,25,FALSE)</f>
        <v>#N/A</v>
      </c>
      <c r="J1237" s="38" t="str">
        <f>VLOOKUP(G1237,'MITRA (REFERENSI)'!$A:$Z,26,FALSE)</f>
        <v>#N/A</v>
      </c>
      <c r="K1237" s="38" t="str">
        <f>VLOOKUP(G1237,'MITRA (REFERENSI)'!$A:$Z,15,FALSE)</f>
        <v>#N/A</v>
      </c>
      <c r="L1237" s="38" t="str">
        <f>VLOOKUP(G1237,'MITRA (REFERENSI)'!$A:$Z,15,FALSE)</f>
        <v>#N/A</v>
      </c>
      <c r="M1237" s="38" t="str">
        <f>IF(B1237=1,'KELAS (REFERENSI)'!M1237,IF(B1237=2,'KELAS (REFERENSI)'!M1252,IF(B1237=3,'KELAS (REFERENSI)'!M1267,IF(B1237=4,'KELAS (REFERENSI)'!M1282,""))))</f>
        <v/>
      </c>
      <c r="N1237" s="38" t="str">
        <f>IF(B1237=1,'KELAS (REFERENSI)'!N1237,IF(B1237=2,'KELAS (REFERENSI)'!N1252,IF(B1237=3,'KELAS (REFERENSI)'!N1267,IF(B1237=4,'KELAS (REFERENSI)'!N1282,""))))</f>
        <v/>
      </c>
      <c r="O1237" s="38" t="str">
        <f>IF(B1237=1,'KELAS (REFERENSI)'!O1237,IF(B1237=2,'KELAS (REFERENSI)'!O1252,IF(B1237=3,'KELAS (REFERENSI)'!O1267,IF(B1237=4,'KELAS (REFERENSI)'!O1282,""))))</f>
        <v/>
      </c>
      <c r="P1237" s="38" t="str">
        <f>IF(B1237=1,'KELAS (REFERENSI)'!P1237,IF(B1237=2,'KELAS (REFERENSI)'!P1252,IF(B1237=3,'KELAS (REFERENSI)'!P1267,IF(B1237=4,'KELAS (REFERENSI)'!P1282,""))))</f>
        <v/>
      </c>
      <c r="Q1237" s="38" t="str">
        <f t="shared" si="4"/>
        <v>BPS Kota Jakarta Timur</v>
      </c>
      <c r="R1237" s="38" t="str">
        <f t="shared" si="56"/>
        <v/>
      </c>
      <c r="S1237" s="38" t="str">
        <f t="shared" ref="S1237:T1237" si="1245">S1236</f>
        <v>15 Juni sampai dengan 31 Agustus 2026</v>
      </c>
      <c r="T1237" s="38" t="str">
        <f t="shared" si="1245"/>
        <v>31 Agustus 2026</v>
      </c>
      <c r="U1237" s="46"/>
      <c r="V1237" s="46"/>
      <c r="W1237" s="42"/>
      <c r="X1237" s="42"/>
      <c r="Y1237" s="42"/>
      <c r="Z1237" s="42"/>
    </row>
    <row r="1238" ht="15.0" customHeight="1">
      <c r="A1238" s="36" t="s">
        <v>6300</v>
      </c>
      <c r="B1238" s="43"/>
      <c r="C1238" s="44"/>
      <c r="D1238" s="47"/>
      <c r="E1238" s="47"/>
      <c r="F1238" s="39" t="str">
        <f t="shared" si="2"/>
        <v>PETUGAS.1237/SPK/SE/PPL/3172/2026</v>
      </c>
      <c r="G1238" s="45"/>
      <c r="H1238" s="39" t="str">
        <f>VLOOKUP(G1238,'MITRA (REFERENSI)'!$A:$Z,16,FALSE)</f>
        <v>#N/A</v>
      </c>
      <c r="I1238" s="39" t="str">
        <f>VLOOKUP(G1238,'MITRA (REFERENSI)'!$A:$Z,25,FALSE)</f>
        <v>#N/A</v>
      </c>
      <c r="J1238" s="38" t="str">
        <f>VLOOKUP(G1238,'MITRA (REFERENSI)'!$A:$Z,26,FALSE)</f>
        <v>#N/A</v>
      </c>
      <c r="K1238" s="38" t="str">
        <f>VLOOKUP(G1238,'MITRA (REFERENSI)'!$A:$Z,15,FALSE)</f>
        <v>#N/A</v>
      </c>
      <c r="L1238" s="38" t="str">
        <f>VLOOKUP(G1238,'MITRA (REFERENSI)'!$A:$Z,15,FALSE)</f>
        <v>#N/A</v>
      </c>
      <c r="M1238" s="38" t="str">
        <f>IF(B1238=1,'KELAS (REFERENSI)'!M1238,IF(B1238=2,'KELAS (REFERENSI)'!M1253,IF(B1238=3,'KELAS (REFERENSI)'!M1268,IF(B1238=4,'KELAS (REFERENSI)'!M1283,""))))</f>
        <v/>
      </c>
      <c r="N1238" s="38" t="str">
        <f>IF(B1238=1,'KELAS (REFERENSI)'!N1238,IF(B1238=2,'KELAS (REFERENSI)'!N1253,IF(B1238=3,'KELAS (REFERENSI)'!N1268,IF(B1238=4,'KELAS (REFERENSI)'!N1283,""))))</f>
        <v/>
      </c>
      <c r="O1238" s="38" t="str">
        <f>IF(B1238=1,'KELAS (REFERENSI)'!O1238,IF(B1238=2,'KELAS (REFERENSI)'!O1253,IF(B1238=3,'KELAS (REFERENSI)'!O1268,IF(B1238=4,'KELAS (REFERENSI)'!O1283,""))))</f>
        <v/>
      </c>
      <c r="P1238" s="38" t="str">
        <f>IF(B1238=1,'KELAS (REFERENSI)'!P1238,IF(B1238=2,'KELAS (REFERENSI)'!P1253,IF(B1238=3,'KELAS (REFERENSI)'!P1268,IF(B1238=4,'KELAS (REFERENSI)'!P1283,""))))</f>
        <v/>
      </c>
      <c r="Q1238" s="38" t="str">
        <f t="shared" si="4"/>
        <v>BPS Kota Jakarta Timur</v>
      </c>
      <c r="R1238" s="38" t="str">
        <f t="shared" si="56"/>
        <v/>
      </c>
      <c r="S1238" s="38" t="str">
        <f t="shared" ref="S1238:T1238" si="1246">S1237</f>
        <v>15 Juni sampai dengan 31 Agustus 2026</v>
      </c>
      <c r="T1238" s="38" t="str">
        <f t="shared" si="1246"/>
        <v>31 Agustus 2026</v>
      </c>
      <c r="U1238" s="46"/>
      <c r="V1238" s="46"/>
      <c r="W1238" s="42"/>
      <c r="X1238" s="42"/>
      <c r="Y1238" s="42"/>
      <c r="Z1238" s="42"/>
    </row>
    <row r="1239" ht="15.0" customHeight="1">
      <c r="A1239" s="36" t="s">
        <v>6301</v>
      </c>
      <c r="B1239" s="43"/>
      <c r="C1239" s="44"/>
      <c r="D1239" s="47"/>
      <c r="E1239" s="47"/>
      <c r="F1239" s="39" t="str">
        <f t="shared" si="2"/>
        <v>PETUGAS.1238/SPK/SE/PPL/3172/2026</v>
      </c>
      <c r="G1239" s="45"/>
      <c r="H1239" s="39" t="str">
        <f>VLOOKUP(G1239,'MITRA (REFERENSI)'!$A:$Z,16,FALSE)</f>
        <v>#N/A</v>
      </c>
      <c r="I1239" s="39" t="str">
        <f>VLOOKUP(G1239,'MITRA (REFERENSI)'!$A:$Z,25,FALSE)</f>
        <v>#N/A</v>
      </c>
      <c r="J1239" s="38" t="str">
        <f>VLOOKUP(G1239,'MITRA (REFERENSI)'!$A:$Z,26,FALSE)</f>
        <v>#N/A</v>
      </c>
      <c r="K1239" s="38" t="str">
        <f>VLOOKUP(G1239,'MITRA (REFERENSI)'!$A:$Z,15,FALSE)</f>
        <v>#N/A</v>
      </c>
      <c r="L1239" s="38" t="str">
        <f>VLOOKUP(G1239,'MITRA (REFERENSI)'!$A:$Z,15,FALSE)</f>
        <v>#N/A</v>
      </c>
      <c r="M1239" s="38" t="str">
        <f>IF(B1239=1,'KELAS (REFERENSI)'!M1239,IF(B1239=2,'KELAS (REFERENSI)'!M1254,IF(B1239=3,'KELAS (REFERENSI)'!M1269,IF(B1239=4,'KELAS (REFERENSI)'!M1284,""))))</f>
        <v/>
      </c>
      <c r="N1239" s="38" t="str">
        <f>IF(B1239=1,'KELAS (REFERENSI)'!N1239,IF(B1239=2,'KELAS (REFERENSI)'!N1254,IF(B1239=3,'KELAS (REFERENSI)'!N1269,IF(B1239=4,'KELAS (REFERENSI)'!N1284,""))))</f>
        <v/>
      </c>
      <c r="O1239" s="38" t="str">
        <f>IF(B1239=1,'KELAS (REFERENSI)'!O1239,IF(B1239=2,'KELAS (REFERENSI)'!O1254,IF(B1239=3,'KELAS (REFERENSI)'!O1269,IF(B1239=4,'KELAS (REFERENSI)'!O1284,""))))</f>
        <v/>
      </c>
      <c r="P1239" s="38" t="str">
        <f>IF(B1239=1,'KELAS (REFERENSI)'!P1239,IF(B1239=2,'KELAS (REFERENSI)'!P1254,IF(B1239=3,'KELAS (REFERENSI)'!P1269,IF(B1239=4,'KELAS (REFERENSI)'!P1284,""))))</f>
        <v/>
      </c>
      <c r="Q1239" s="38" t="str">
        <f t="shared" si="4"/>
        <v>BPS Kota Jakarta Timur</v>
      </c>
      <c r="R1239" s="38" t="str">
        <f t="shared" si="56"/>
        <v/>
      </c>
      <c r="S1239" s="38" t="str">
        <f t="shared" ref="S1239:T1239" si="1247">S1238</f>
        <v>15 Juni sampai dengan 31 Agustus 2026</v>
      </c>
      <c r="T1239" s="38" t="str">
        <f t="shared" si="1247"/>
        <v>31 Agustus 2026</v>
      </c>
      <c r="U1239" s="46"/>
      <c r="V1239" s="46"/>
      <c r="W1239" s="42"/>
      <c r="X1239" s="42"/>
      <c r="Y1239" s="42"/>
      <c r="Z1239" s="42"/>
    </row>
    <row r="1240" ht="15.0" customHeight="1">
      <c r="A1240" s="36" t="s">
        <v>6302</v>
      </c>
      <c r="B1240" s="43"/>
      <c r="C1240" s="44"/>
      <c r="D1240" s="47"/>
      <c r="E1240" s="47"/>
      <c r="F1240" s="39" t="str">
        <f t="shared" si="2"/>
        <v>PETUGAS.1239/SPK/SE/PPL/3172/2026</v>
      </c>
      <c r="G1240" s="45"/>
      <c r="H1240" s="39" t="str">
        <f>VLOOKUP(G1240,'MITRA (REFERENSI)'!$A:$Z,16,FALSE)</f>
        <v>#N/A</v>
      </c>
      <c r="I1240" s="39" t="str">
        <f>VLOOKUP(G1240,'MITRA (REFERENSI)'!$A:$Z,25,FALSE)</f>
        <v>#N/A</v>
      </c>
      <c r="J1240" s="38" t="str">
        <f>VLOOKUP(G1240,'MITRA (REFERENSI)'!$A:$Z,26,FALSE)</f>
        <v>#N/A</v>
      </c>
      <c r="K1240" s="38" t="str">
        <f>VLOOKUP(G1240,'MITRA (REFERENSI)'!$A:$Z,15,FALSE)</f>
        <v>#N/A</v>
      </c>
      <c r="L1240" s="38" t="str">
        <f>VLOOKUP(G1240,'MITRA (REFERENSI)'!$A:$Z,15,FALSE)</f>
        <v>#N/A</v>
      </c>
      <c r="M1240" s="38" t="str">
        <f>IF(B1240=1,'KELAS (REFERENSI)'!M1240,IF(B1240=2,'KELAS (REFERENSI)'!M1255,IF(B1240=3,'KELAS (REFERENSI)'!M1270,IF(B1240=4,'KELAS (REFERENSI)'!M1285,""))))</f>
        <v/>
      </c>
      <c r="N1240" s="38" t="str">
        <f>IF(B1240=1,'KELAS (REFERENSI)'!N1240,IF(B1240=2,'KELAS (REFERENSI)'!N1255,IF(B1240=3,'KELAS (REFERENSI)'!N1270,IF(B1240=4,'KELAS (REFERENSI)'!N1285,""))))</f>
        <v/>
      </c>
      <c r="O1240" s="38" t="str">
        <f>IF(B1240=1,'KELAS (REFERENSI)'!O1240,IF(B1240=2,'KELAS (REFERENSI)'!O1255,IF(B1240=3,'KELAS (REFERENSI)'!O1270,IF(B1240=4,'KELAS (REFERENSI)'!O1285,""))))</f>
        <v/>
      </c>
      <c r="P1240" s="38" t="str">
        <f>IF(B1240=1,'KELAS (REFERENSI)'!P1240,IF(B1240=2,'KELAS (REFERENSI)'!P1255,IF(B1240=3,'KELAS (REFERENSI)'!P1270,IF(B1240=4,'KELAS (REFERENSI)'!P1285,""))))</f>
        <v/>
      </c>
      <c r="Q1240" s="38" t="str">
        <f t="shared" si="4"/>
        <v>BPS Kota Jakarta Timur</v>
      </c>
      <c r="R1240" s="38" t="str">
        <f t="shared" si="56"/>
        <v/>
      </c>
      <c r="S1240" s="38" t="str">
        <f t="shared" ref="S1240:T1240" si="1248">S1239</f>
        <v>15 Juni sampai dengan 31 Agustus 2026</v>
      </c>
      <c r="T1240" s="38" t="str">
        <f t="shared" si="1248"/>
        <v>31 Agustus 2026</v>
      </c>
      <c r="U1240" s="46"/>
      <c r="V1240" s="46"/>
      <c r="W1240" s="42"/>
      <c r="X1240" s="42"/>
      <c r="Y1240" s="42"/>
      <c r="Z1240" s="42"/>
    </row>
    <row r="1241" ht="15.0" customHeight="1">
      <c r="A1241" s="36" t="s">
        <v>6303</v>
      </c>
      <c r="B1241" s="43"/>
      <c r="C1241" s="44"/>
      <c r="D1241" s="47"/>
      <c r="E1241" s="47"/>
      <c r="F1241" s="39" t="str">
        <f t="shared" si="2"/>
        <v>PETUGAS.1240/SPK/SE/PPL/3172/2026</v>
      </c>
      <c r="G1241" s="45"/>
      <c r="H1241" s="39" t="str">
        <f>VLOOKUP(G1241,'MITRA (REFERENSI)'!$A:$Z,16,FALSE)</f>
        <v>#N/A</v>
      </c>
      <c r="I1241" s="39" t="str">
        <f>VLOOKUP(G1241,'MITRA (REFERENSI)'!$A:$Z,25,FALSE)</f>
        <v>#N/A</v>
      </c>
      <c r="J1241" s="38" t="str">
        <f>VLOOKUP(G1241,'MITRA (REFERENSI)'!$A:$Z,26,FALSE)</f>
        <v>#N/A</v>
      </c>
      <c r="K1241" s="38" t="str">
        <f>VLOOKUP(G1241,'MITRA (REFERENSI)'!$A:$Z,15,FALSE)</f>
        <v>#N/A</v>
      </c>
      <c r="L1241" s="38" t="str">
        <f>VLOOKUP(G1241,'MITRA (REFERENSI)'!$A:$Z,15,FALSE)</f>
        <v>#N/A</v>
      </c>
      <c r="M1241" s="38" t="str">
        <f>IF(B1241=1,'KELAS (REFERENSI)'!M1241,IF(B1241=2,'KELAS (REFERENSI)'!M1256,IF(B1241=3,'KELAS (REFERENSI)'!M1271,IF(B1241=4,'KELAS (REFERENSI)'!M1286,""))))</f>
        <v/>
      </c>
      <c r="N1241" s="38" t="str">
        <f>IF(B1241=1,'KELAS (REFERENSI)'!N1241,IF(B1241=2,'KELAS (REFERENSI)'!N1256,IF(B1241=3,'KELAS (REFERENSI)'!N1271,IF(B1241=4,'KELAS (REFERENSI)'!N1286,""))))</f>
        <v/>
      </c>
      <c r="O1241" s="38" t="str">
        <f>IF(B1241=1,'KELAS (REFERENSI)'!O1241,IF(B1241=2,'KELAS (REFERENSI)'!O1256,IF(B1241=3,'KELAS (REFERENSI)'!O1271,IF(B1241=4,'KELAS (REFERENSI)'!O1286,""))))</f>
        <v/>
      </c>
      <c r="P1241" s="38" t="str">
        <f>IF(B1241=1,'KELAS (REFERENSI)'!P1241,IF(B1241=2,'KELAS (REFERENSI)'!P1256,IF(B1241=3,'KELAS (REFERENSI)'!P1271,IF(B1241=4,'KELAS (REFERENSI)'!P1286,""))))</f>
        <v/>
      </c>
      <c r="Q1241" s="38" t="str">
        <f t="shared" si="4"/>
        <v>BPS Kota Jakarta Timur</v>
      </c>
      <c r="R1241" s="38" t="str">
        <f t="shared" si="56"/>
        <v/>
      </c>
      <c r="S1241" s="38" t="str">
        <f t="shared" ref="S1241:T1241" si="1249">S1240</f>
        <v>15 Juni sampai dengan 31 Agustus 2026</v>
      </c>
      <c r="T1241" s="38" t="str">
        <f t="shared" si="1249"/>
        <v>31 Agustus 2026</v>
      </c>
      <c r="U1241" s="46"/>
      <c r="V1241" s="46"/>
      <c r="W1241" s="42"/>
      <c r="X1241" s="42"/>
      <c r="Y1241" s="42"/>
      <c r="Z1241" s="42"/>
    </row>
    <row r="1242" ht="15.0" customHeight="1">
      <c r="A1242" s="36" t="s">
        <v>6304</v>
      </c>
      <c r="B1242" s="43"/>
      <c r="C1242" s="44"/>
      <c r="D1242" s="47"/>
      <c r="E1242" s="47"/>
      <c r="F1242" s="39" t="str">
        <f t="shared" si="2"/>
        <v>PETUGAS.1241/SPK/SE/PPL/3172/2026</v>
      </c>
      <c r="G1242" s="45"/>
      <c r="H1242" s="39" t="str">
        <f>VLOOKUP(G1242,'MITRA (REFERENSI)'!$A:$Z,16,FALSE)</f>
        <v>#N/A</v>
      </c>
      <c r="I1242" s="39" t="str">
        <f>VLOOKUP(G1242,'MITRA (REFERENSI)'!$A:$Z,25,FALSE)</f>
        <v>#N/A</v>
      </c>
      <c r="J1242" s="38" t="str">
        <f>VLOOKUP(G1242,'MITRA (REFERENSI)'!$A:$Z,26,FALSE)</f>
        <v>#N/A</v>
      </c>
      <c r="K1242" s="38" t="str">
        <f>VLOOKUP(G1242,'MITRA (REFERENSI)'!$A:$Z,15,FALSE)</f>
        <v>#N/A</v>
      </c>
      <c r="L1242" s="38" t="str">
        <f>VLOOKUP(G1242,'MITRA (REFERENSI)'!$A:$Z,15,FALSE)</f>
        <v>#N/A</v>
      </c>
      <c r="M1242" s="38" t="str">
        <f>IF(B1242=1,'KELAS (REFERENSI)'!M1242,IF(B1242=2,'KELAS (REFERENSI)'!M1257,IF(B1242=3,'KELAS (REFERENSI)'!M1272,IF(B1242=4,'KELAS (REFERENSI)'!M1287,""))))</f>
        <v/>
      </c>
      <c r="N1242" s="38" t="str">
        <f>IF(B1242=1,'KELAS (REFERENSI)'!N1242,IF(B1242=2,'KELAS (REFERENSI)'!N1257,IF(B1242=3,'KELAS (REFERENSI)'!N1272,IF(B1242=4,'KELAS (REFERENSI)'!N1287,""))))</f>
        <v/>
      </c>
      <c r="O1242" s="38" t="str">
        <f>IF(B1242=1,'KELAS (REFERENSI)'!O1242,IF(B1242=2,'KELAS (REFERENSI)'!O1257,IF(B1242=3,'KELAS (REFERENSI)'!O1272,IF(B1242=4,'KELAS (REFERENSI)'!O1287,""))))</f>
        <v/>
      </c>
      <c r="P1242" s="38" t="str">
        <f>IF(B1242=1,'KELAS (REFERENSI)'!P1242,IF(B1242=2,'KELAS (REFERENSI)'!P1257,IF(B1242=3,'KELAS (REFERENSI)'!P1272,IF(B1242=4,'KELAS (REFERENSI)'!P1287,""))))</f>
        <v/>
      </c>
      <c r="Q1242" s="38" t="str">
        <f t="shared" si="4"/>
        <v>BPS Kota Jakarta Timur</v>
      </c>
      <c r="R1242" s="38" t="str">
        <f t="shared" si="56"/>
        <v/>
      </c>
      <c r="S1242" s="38" t="str">
        <f t="shared" ref="S1242:T1242" si="1250">S1241</f>
        <v>15 Juni sampai dengan 31 Agustus 2026</v>
      </c>
      <c r="T1242" s="38" t="str">
        <f t="shared" si="1250"/>
        <v>31 Agustus 2026</v>
      </c>
      <c r="U1242" s="46"/>
      <c r="V1242" s="46"/>
      <c r="W1242" s="42"/>
      <c r="X1242" s="42"/>
      <c r="Y1242" s="42"/>
      <c r="Z1242" s="42"/>
    </row>
    <row r="1243" ht="15.0" customHeight="1">
      <c r="A1243" s="36" t="s">
        <v>6305</v>
      </c>
      <c r="B1243" s="43"/>
      <c r="C1243" s="44"/>
      <c r="D1243" s="47"/>
      <c r="E1243" s="47"/>
      <c r="F1243" s="39" t="str">
        <f t="shared" si="2"/>
        <v>PETUGAS.1242/SPK/SE/PPL/3172/2026</v>
      </c>
      <c r="G1243" s="45"/>
      <c r="H1243" s="39" t="str">
        <f>VLOOKUP(G1243,'MITRA (REFERENSI)'!$A:$Z,16,FALSE)</f>
        <v>#N/A</v>
      </c>
      <c r="I1243" s="39" t="str">
        <f>VLOOKUP(G1243,'MITRA (REFERENSI)'!$A:$Z,25,FALSE)</f>
        <v>#N/A</v>
      </c>
      <c r="J1243" s="38" t="str">
        <f>VLOOKUP(G1243,'MITRA (REFERENSI)'!$A:$Z,26,FALSE)</f>
        <v>#N/A</v>
      </c>
      <c r="K1243" s="38" t="str">
        <f>VLOOKUP(G1243,'MITRA (REFERENSI)'!$A:$Z,15,FALSE)</f>
        <v>#N/A</v>
      </c>
      <c r="L1243" s="38" t="str">
        <f>VLOOKUP(G1243,'MITRA (REFERENSI)'!$A:$Z,15,FALSE)</f>
        <v>#N/A</v>
      </c>
      <c r="M1243" s="38" t="str">
        <f>IF(B1243=1,'KELAS (REFERENSI)'!M1243,IF(B1243=2,'KELAS (REFERENSI)'!M1258,IF(B1243=3,'KELAS (REFERENSI)'!M1273,IF(B1243=4,'KELAS (REFERENSI)'!M1288,""))))</f>
        <v/>
      </c>
      <c r="N1243" s="38" t="str">
        <f>IF(B1243=1,'KELAS (REFERENSI)'!N1243,IF(B1243=2,'KELAS (REFERENSI)'!N1258,IF(B1243=3,'KELAS (REFERENSI)'!N1273,IF(B1243=4,'KELAS (REFERENSI)'!N1288,""))))</f>
        <v/>
      </c>
      <c r="O1243" s="38" t="str">
        <f>IF(B1243=1,'KELAS (REFERENSI)'!O1243,IF(B1243=2,'KELAS (REFERENSI)'!O1258,IF(B1243=3,'KELAS (REFERENSI)'!O1273,IF(B1243=4,'KELAS (REFERENSI)'!O1288,""))))</f>
        <v/>
      </c>
      <c r="P1243" s="38" t="str">
        <f>IF(B1243=1,'KELAS (REFERENSI)'!P1243,IF(B1243=2,'KELAS (REFERENSI)'!P1258,IF(B1243=3,'KELAS (REFERENSI)'!P1273,IF(B1243=4,'KELAS (REFERENSI)'!P1288,""))))</f>
        <v/>
      </c>
      <c r="Q1243" s="38" t="str">
        <f t="shared" si="4"/>
        <v>BPS Kota Jakarta Timur</v>
      </c>
      <c r="R1243" s="38" t="str">
        <f t="shared" si="56"/>
        <v/>
      </c>
      <c r="S1243" s="38" t="str">
        <f t="shared" ref="S1243:T1243" si="1251">S1242</f>
        <v>15 Juni sampai dengan 31 Agustus 2026</v>
      </c>
      <c r="T1243" s="38" t="str">
        <f t="shared" si="1251"/>
        <v>31 Agustus 2026</v>
      </c>
      <c r="U1243" s="46"/>
      <c r="V1243" s="46"/>
      <c r="W1243" s="42"/>
      <c r="X1243" s="42"/>
      <c r="Y1243" s="42"/>
      <c r="Z1243" s="42"/>
    </row>
    <row r="1244" ht="15.0" customHeight="1">
      <c r="A1244" s="36" t="s">
        <v>6306</v>
      </c>
      <c r="B1244" s="43"/>
      <c r="C1244" s="44"/>
      <c r="D1244" s="47"/>
      <c r="E1244" s="47"/>
      <c r="F1244" s="39" t="str">
        <f t="shared" si="2"/>
        <v>PETUGAS.1243/SPK/SE/PPL/3172/2026</v>
      </c>
      <c r="G1244" s="45"/>
      <c r="H1244" s="39" t="str">
        <f>VLOOKUP(G1244,'MITRA (REFERENSI)'!$A:$Z,16,FALSE)</f>
        <v>#N/A</v>
      </c>
      <c r="I1244" s="39" t="str">
        <f>VLOOKUP(G1244,'MITRA (REFERENSI)'!$A:$Z,25,FALSE)</f>
        <v>#N/A</v>
      </c>
      <c r="J1244" s="38" t="str">
        <f>VLOOKUP(G1244,'MITRA (REFERENSI)'!$A:$Z,26,FALSE)</f>
        <v>#N/A</v>
      </c>
      <c r="K1244" s="38" t="str">
        <f>VLOOKUP(G1244,'MITRA (REFERENSI)'!$A:$Z,15,FALSE)</f>
        <v>#N/A</v>
      </c>
      <c r="L1244" s="38" t="str">
        <f>VLOOKUP(G1244,'MITRA (REFERENSI)'!$A:$Z,15,FALSE)</f>
        <v>#N/A</v>
      </c>
      <c r="M1244" s="38" t="str">
        <f>IF(B1244=1,'KELAS (REFERENSI)'!M1244,IF(B1244=2,'KELAS (REFERENSI)'!M1259,IF(B1244=3,'KELAS (REFERENSI)'!M1274,IF(B1244=4,'KELAS (REFERENSI)'!M1289,""))))</f>
        <v/>
      </c>
      <c r="N1244" s="38" t="str">
        <f>IF(B1244=1,'KELAS (REFERENSI)'!N1244,IF(B1244=2,'KELAS (REFERENSI)'!N1259,IF(B1244=3,'KELAS (REFERENSI)'!N1274,IF(B1244=4,'KELAS (REFERENSI)'!N1289,""))))</f>
        <v/>
      </c>
      <c r="O1244" s="38" t="str">
        <f>IF(B1244=1,'KELAS (REFERENSI)'!O1244,IF(B1244=2,'KELAS (REFERENSI)'!O1259,IF(B1244=3,'KELAS (REFERENSI)'!O1274,IF(B1244=4,'KELAS (REFERENSI)'!O1289,""))))</f>
        <v/>
      </c>
      <c r="P1244" s="38" t="str">
        <f>IF(B1244=1,'KELAS (REFERENSI)'!P1244,IF(B1244=2,'KELAS (REFERENSI)'!P1259,IF(B1244=3,'KELAS (REFERENSI)'!P1274,IF(B1244=4,'KELAS (REFERENSI)'!P1289,""))))</f>
        <v/>
      </c>
      <c r="Q1244" s="38" t="str">
        <f t="shared" si="4"/>
        <v>BPS Kota Jakarta Timur</v>
      </c>
      <c r="R1244" s="38" t="str">
        <f t="shared" si="56"/>
        <v/>
      </c>
      <c r="S1244" s="38" t="str">
        <f t="shared" ref="S1244:T1244" si="1252">S1243</f>
        <v>15 Juni sampai dengan 31 Agustus 2026</v>
      </c>
      <c r="T1244" s="38" t="str">
        <f t="shared" si="1252"/>
        <v>31 Agustus 2026</v>
      </c>
      <c r="U1244" s="46"/>
      <c r="V1244" s="46"/>
      <c r="W1244" s="42"/>
      <c r="X1244" s="42"/>
      <c r="Y1244" s="42"/>
      <c r="Z1244" s="42"/>
    </row>
    <row r="1245" ht="15.0" customHeight="1">
      <c r="A1245" s="36" t="s">
        <v>6307</v>
      </c>
      <c r="B1245" s="43"/>
      <c r="C1245" s="44"/>
      <c r="D1245" s="47"/>
      <c r="E1245" s="47"/>
      <c r="F1245" s="39" t="str">
        <f t="shared" si="2"/>
        <v>PETUGAS.1244/SPK/SE/PPL/3172/2026</v>
      </c>
      <c r="G1245" s="45"/>
      <c r="H1245" s="39" t="str">
        <f>VLOOKUP(G1245,'MITRA (REFERENSI)'!$A:$Z,16,FALSE)</f>
        <v>#N/A</v>
      </c>
      <c r="I1245" s="39" t="str">
        <f>VLOOKUP(G1245,'MITRA (REFERENSI)'!$A:$Z,25,FALSE)</f>
        <v>#N/A</v>
      </c>
      <c r="J1245" s="38" t="str">
        <f>VLOOKUP(G1245,'MITRA (REFERENSI)'!$A:$Z,26,FALSE)</f>
        <v>#N/A</v>
      </c>
      <c r="K1245" s="38" t="str">
        <f>VLOOKUP(G1245,'MITRA (REFERENSI)'!$A:$Z,15,FALSE)</f>
        <v>#N/A</v>
      </c>
      <c r="L1245" s="38" t="str">
        <f>VLOOKUP(G1245,'MITRA (REFERENSI)'!$A:$Z,15,FALSE)</f>
        <v>#N/A</v>
      </c>
      <c r="M1245" s="38" t="str">
        <f>IF(B1245=1,'KELAS (REFERENSI)'!M1245,IF(B1245=2,'KELAS (REFERENSI)'!M1260,IF(B1245=3,'KELAS (REFERENSI)'!M1275,IF(B1245=4,'KELAS (REFERENSI)'!M1290,""))))</f>
        <v/>
      </c>
      <c r="N1245" s="38" t="str">
        <f>IF(B1245=1,'KELAS (REFERENSI)'!N1245,IF(B1245=2,'KELAS (REFERENSI)'!N1260,IF(B1245=3,'KELAS (REFERENSI)'!N1275,IF(B1245=4,'KELAS (REFERENSI)'!N1290,""))))</f>
        <v/>
      </c>
      <c r="O1245" s="38" t="str">
        <f>IF(B1245=1,'KELAS (REFERENSI)'!O1245,IF(B1245=2,'KELAS (REFERENSI)'!O1260,IF(B1245=3,'KELAS (REFERENSI)'!O1275,IF(B1245=4,'KELAS (REFERENSI)'!O1290,""))))</f>
        <v/>
      </c>
      <c r="P1245" s="38" t="str">
        <f>IF(B1245=1,'KELAS (REFERENSI)'!P1245,IF(B1245=2,'KELAS (REFERENSI)'!P1260,IF(B1245=3,'KELAS (REFERENSI)'!P1275,IF(B1245=4,'KELAS (REFERENSI)'!P1290,""))))</f>
        <v/>
      </c>
      <c r="Q1245" s="38" t="str">
        <f t="shared" si="4"/>
        <v>BPS Kota Jakarta Timur</v>
      </c>
      <c r="R1245" s="38" t="str">
        <f t="shared" si="56"/>
        <v/>
      </c>
      <c r="S1245" s="38" t="str">
        <f t="shared" ref="S1245:T1245" si="1253">S1244</f>
        <v>15 Juni sampai dengan 31 Agustus 2026</v>
      </c>
      <c r="T1245" s="38" t="str">
        <f t="shared" si="1253"/>
        <v>31 Agustus 2026</v>
      </c>
      <c r="U1245" s="46"/>
      <c r="V1245" s="46"/>
      <c r="W1245" s="42"/>
      <c r="X1245" s="42"/>
      <c r="Y1245" s="42"/>
      <c r="Z1245" s="42"/>
    </row>
    <row r="1246" ht="15.0" customHeight="1">
      <c r="A1246" s="36" t="s">
        <v>6308</v>
      </c>
      <c r="B1246" s="43"/>
      <c r="C1246" s="44"/>
      <c r="D1246" s="47"/>
      <c r="E1246" s="47"/>
      <c r="F1246" s="39" t="str">
        <f t="shared" si="2"/>
        <v>PETUGAS.1245/SPK/SE/PPL/3172/2026</v>
      </c>
      <c r="G1246" s="45"/>
      <c r="H1246" s="39" t="str">
        <f>VLOOKUP(G1246,'MITRA (REFERENSI)'!$A:$Z,16,FALSE)</f>
        <v>#N/A</v>
      </c>
      <c r="I1246" s="39" t="str">
        <f>VLOOKUP(G1246,'MITRA (REFERENSI)'!$A:$Z,25,FALSE)</f>
        <v>#N/A</v>
      </c>
      <c r="J1246" s="38" t="str">
        <f>VLOOKUP(G1246,'MITRA (REFERENSI)'!$A:$Z,26,FALSE)</f>
        <v>#N/A</v>
      </c>
      <c r="K1246" s="38" t="str">
        <f>VLOOKUP(G1246,'MITRA (REFERENSI)'!$A:$Z,15,FALSE)</f>
        <v>#N/A</v>
      </c>
      <c r="L1246" s="38" t="str">
        <f>VLOOKUP(G1246,'MITRA (REFERENSI)'!$A:$Z,15,FALSE)</f>
        <v>#N/A</v>
      </c>
      <c r="M1246" s="38" t="str">
        <f>IF(B1246=1,'KELAS (REFERENSI)'!M1246,IF(B1246=2,'KELAS (REFERENSI)'!M1261,IF(B1246=3,'KELAS (REFERENSI)'!M1276,IF(B1246=4,'KELAS (REFERENSI)'!M1291,""))))</f>
        <v/>
      </c>
      <c r="N1246" s="38" t="str">
        <f>IF(B1246=1,'KELAS (REFERENSI)'!N1246,IF(B1246=2,'KELAS (REFERENSI)'!N1261,IF(B1246=3,'KELAS (REFERENSI)'!N1276,IF(B1246=4,'KELAS (REFERENSI)'!N1291,""))))</f>
        <v/>
      </c>
      <c r="O1246" s="38" t="str">
        <f>IF(B1246=1,'KELAS (REFERENSI)'!O1246,IF(B1246=2,'KELAS (REFERENSI)'!O1261,IF(B1246=3,'KELAS (REFERENSI)'!O1276,IF(B1246=4,'KELAS (REFERENSI)'!O1291,""))))</f>
        <v/>
      </c>
      <c r="P1246" s="38" t="str">
        <f>IF(B1246=1,'KELAS (REFERENSI)'!P1246,IF(B1246=2,'KELAS (REFERENSI)'!P1261,IF(B1246=3,'KELAS (REFERENSI)'!P1276,IF(B1246=4,'KELAS (REFERENSI)'!P1291,""))))</f>
        <v/>
      </c>
      <c r="Q1246" s="38" t="str">
        <f t="shared" si="4"/>
        <v>BPS Kota Jakarta Timur</v>
      </c>
      <c r="R1246" s="38" t="str">
        <f t="shared" si="56"/>
        <v/>
      </c>
      <c r="S1246" s="38" t="str">
        <f t="shared" ref="S1246:T1246" si="1254">S1245</f>
        <v>15 Juni sampai dengan 31 Agustus 2026</v>
      </c>
      <c r="T1246" s="38" t="str">
        <f t="shared" si="1254"/>
        <v>31 Agustus 2026</v>
      </c>
      <c r="U1246" s="46"/>
      <c r="V1246" s="46"/>
      <c r="W1246" s="42"/>
      <c r="X1246" s="42"/>
      <c r="Y1246" s="42"/>
      <c r="Z1246" s="42"/>
    </row>
    <row r="1247" ht="15.0" customHeight="1">
      <c r="A1247" s="36" t="s">
        <v>6309</v>
      </c>
      <c r="B1247" s="43"/>
      <c r="C1247" s="44"/>
      <c r="D1247" s="47"/>
      <c r="E1247" s="47"/>
      <c r="F1247" s="39" t="str">
        <f t="shared" si="2"/>
        <v>PETUGAS.1246/SPK/SE/PPL/3172/2026</v>
      </c>
      <c r="G1247" s="45"/>
      <c r="H1247" s="39" t="str">
        <f>VLOOKUP(G1247,'MITRA (REFERENSI)'!$A:$Z,16,FALSE)</f>
        <v>#N/A</v>
      </c>
      <c r="I1247" s="39" t="str">
        <f>VLOOKUP(G1247,'MITRA (REFERENSI)'!$A:$Z,25,FALSE)</f>
        <v>#N/A</v>
      </c>
      <c r="J1247" s="38" t="str">
        <f>VLOOKUP(G1247,'MITRA (REFERENSI)'!$A:$Z,26,FALSE)</f>
        <v>#N/A</v>
      </c>
      <c r="K1247" s="38" t="str">
        <f>VLOOKUP(G1247,'MITRA (REFERENSI)'!$A:$Z,15,FALSE)</f>
        <v>#N/A</v>
      </c>
      <c r="L1247" s="38" t="str">
        <f>VLOOKUP(G1247,'MITRA (REFERENSI)'!$A:$Z,15,FALSE)</f>
        <v>#N/A</v>
      </c>
      <c r="M1247" s="38" t="str">
        <f>IF(B1247=1,'KELAS (REFERENSI)'!M1247,IF(B1247=2,'KELAS (REFERENSI)'!M1262,IF(B1247=3,'KELAS (REFERENSI)'!M1277,IF(B1247=4,'KELAS (REFERENSI)'!M1292,""))))</f>
        <v/>
      </c>
      <c r="N1247" s="38" t="str">
        <f>IF(B1247=1,'KELAS (REFERENSI)'!N1247,IF(B1247=2,'KELAS (REFERENSI)'!N1262,IF(B1247=3,'KELAS (REFERENSI)'!N1277,IF(B1247=4,'KELAS (REFERENSI)'!N1292,""))))</f>
        <v/>
      </c>
      <c r="O1247" s="38" t="str">
        <f>IF(B1247=1,'KELAS (REFERENSI)'!O1247,IF(B1247=2,'KELAS (REFERENSI)'!O1262,IF(B1247=3,'KELAS (REFERENSI)'!O1277,IF(B1247=4,'KELAS (REFERENSI)'!O1292,""))))</f>
        <v/>
      </c>
      <c r="P1247" s="38" t="str">
        <f>IF(B1247=1,'KELAS (REFERENSI)'!P1247,IF(B1247=2,'KELAS (REFERENSI)'!P1262,IF(B1247=3,'KELAS (REFERENSI)'!P1277,IF(B1247=4,'KELAS (REFERENSI)'!P1292,""))))</f>
        <v/>
      </c>
      <c r="Q1247" s="38" t="str">
        <f t="shared" si="4"/>
        <v>BPS Kota Jakarta Timur</v>
      </c>
      <c r="R1247" s="38" t="str">
        <f t="shared" si="56"/>
        <v/>
      </c>
      <c r="S1247" s="38" t="str">
        <f t="shared" ref="S1247:T1247" si="1255">S1246</f>
        <v>15 Juni sampai dengan 31 Agustus 2026</v>
      </c>
      <c r="T1247" s="38" t="str">
        <f t="shared" si="1255"/>
        <v>31 Agustus 2026</v>
      </c>
      <c r="U1247" s="46"/>
      <c r="V1247" s="46"/>
      <c r="W1247" s="42"/>
      <c r="X1247" s="42"/>
      <c r="Y1247" s="42"/>
      <c r="Z1247" s="42"/>
    </row>
    <row r="1248" ht="15.0" customHeight="1">
      <c r="A1248" s="36" t="s">
        <v>6310</v>
      </c>
      <c r="B1248" s="43"/>
      <c r="C1248" s="44"/>
      <c r="D1248" s="47"/>
      <c r="E1248" s="47"/>
      <c r="F1248" s="39" t="str">
        <f t="shared" si="2"/>
        <v>PETUGAS.1247/SPK/SE/PPL/3172/2026</v>
      </c>
      <c r="G1248" s="45"/>
      <c r="H1248" s="39" t="str">
        <f>VLOOKUP(G1248,'MITRA (REFERENSI)'!$A:$Z,16,FALSE)</f>
        <v>#N/A</v>
      </c>
      <c r="I1248" s="39" t="str">
        <f>VLOOKUP(G1248,'MITRA (REFERENSI)'!$A:$Z,25,FALSE)</f>
        <v>#N/A</v>
      </c>
      <c r="J1248" s="38" t="str">
        <f>VLOOKUP(G1248,'MITRA (REFERENSI)'!$A:$Z,26,FALSE)</f>
        <v>#N/A</v>
      </c>
      <c r="K1248" s="38" t="str">
        <f>VLOOKUP(G1248,'MITRA (REFERENSI)'!$A:$Z,15,FALSE)</f>
        <v>#N/A</v>
      </c>
      <c r="L1248" s="38" t="str">
        <f>VLOOKUP(G1248,'MITRA (REFERENSI)'!$A:$Z,15,FALSE)</f>
        <v>#N/A</v>
      </c>
      <c r="M1248" s="38" t="str">
        <f>IF(B1248=1,'KELAS (REFERENSI)'!M1248,IF(B1248=2,'KELAS (REFERENSI)'!M1263,IF(B1248=3,'KELAS (REFERENSI)'!M1278,IF(B1248=4,'KELAS (REFERENSI)'!M1293,""))))</f>
        <v/>
      </c>
      <c r="N1248" s="38" t="str">
        <f>IF(B1248=1,'KELAS (REFERENSI)'!N1248,IF(B1248=2,'KELAS (REFERENSI)'!N1263,IF(B1248=3,'KELAS (REFERENSI)'!N1278,IF(B1248=4,'KELAS (REFERENSI)'!N1293,""))))</f>
        <v/>
      </c>
      <c r="O1248" s="38" t="str">
        <f>IF(B1248=1,'KELAS (REFERENSI)'!O1248,IF(B1248=2,'KELAS (REFERENSI)'!O1263,IF(B1248=3,'KELAS (REFERENSI)'!O1278,IF(B1248=4,'KELAS (REFERENSI)'!O1293,""))))</f>
        <v/>
      </c>
      <c r="P1248" s="38" t="str">
        <f>IF(B1248=1,'KELAS (REFERENSI)'!P1248,IF(B1248=2,'KELAS (REFERENSI)'!P1263,IF(B1248=3,'KELAS (REFERENSI)'!P1278,IF(B1248=4,'KELAS (REFERENSI)'!P1293,""))))</f>
        <v/>
      </c>
      <c r="Q1248" s="38" t="str">
        <f t="shared" si="4"/>
        <v>BPS Kota Jakarta Timur</v>
      </c>
      <c r="R1248" s="38" t="str">
        <f t="shared" si="56"/>
        <v/>
      </c>
      <c r="S1248" s="38" t="str">
        <f t="shared" ref="S1248:T1248" si="1256">S1247</f>
        <v>15 Juni sampai dengan 31 Agustus 2026</v>
      </c>
      <c r="T1248" s="38" t="str">
        <f t="shared" si="1256"/>
        <v>31 Agustus 2026</v>
      </c>
      <c r="U1248" s="46"/>
      <c r="V1248" s="46"/>
      <c r="W1248" s="42"/>
      <c r="X1248" s="42"/>
      <c r="Y1248" s="42"/>
      <c r="Z1248" s="42"/>
    </row>
    <row r="1249" ht="15.0" customHeight="1">
      <c r="A1249" s="36" t="s">
        <v>6311</v>
      </c>
      <c r="B1249" s="43"/>
      <c r="C1249" s="44"/>
      <c r="D1249" s="47"/>
      <c r="E1249" s="47"/>
      <c r="F1249" s="39" t="str">
        <f t="shared" si="2"/>
        <v>PETUGAS.1248/SPK/SE/PPL/3172/2026</v>
      </c>
      <c r="G1249" s="45"/>
      <c r="H1249" s="39" t="str">
        <f>VLOOKUP(G1249,'MITRA (REFERENSI)'!$A:$Z,16,FALSE)</f>
        <v>#N/A</v>
      </c>
      <c r="I1249" s="39" t="str">
        <f>VLOOKUP(G1249,'MITRA (REFERENSI)'!$A:$Z,25,FALSE)</f>
        <v>#N/A</v>
      </c>
      <c r="J1249" s="38" t="str">
        <f>VLOOKUP(G1249,'MITRA (REFERENSI)'!$A:$Z,26,FALSE)</f>
        <v>#N/A</v>
      </c>
      <c r="K1249" s="38" t="str">
        <f>VLOOKUP(G1249,'MITRA (REFERENSI)'!$A:$Z,15,FALSE)</f>
        <v>#N/A</v>
      </c>
      <c r="L1249" s="38" t="str">
        <f>VLOOKUP(G1249,'MITRA (REFERENSI)'!$A:$Z,15,FALSE)</f>
        <v>#N/A</v>
      </c>
      <c r="M1249" s="38" t="str">
        <f>IF(B1249=1,'KELAS (REFERENSI)'!M1249,IF(B1249=2,'KELAS (REFERENSI)'!M1264,IF(B1249=3,'KELAS (REFERENSI)'!M1279,IF(B1249=4,'KELAS (REFERENSI)'!M1294,""))))</f>
        <v/>
      </c>
      <c r="N1249" s="38" t="str">
        <f>IF(B1249=1,'KELAS (REFERENSI)'!N1249,IF(B1249=2,'KELAS (REFERENSI)'!N1264,IF(B1249=3,'KELAS (REFERENSI)'!N1279,IF(B1249=4,'KELAS (REFERENSI)'!N1294,""))))</f>
        <v/>
      </c>
      <c r="O1249" s="38" t="str">
        <f>IF(B1249=1,'KELAS (REFERENSI)'!O1249,IF(B1249=2,'KELAS (REFERENSI)'!O1264,IF(B1249=3,'KELAS (REFERENSI)'!O1279,IF(B1249=4,'KELAS (REFERENSI)'!O1294,""))))</f>
        <v/>
      </c>
      <c r="P1249" s="38" t="str">
        <f>IF(B1249=1,'KELAS (REFERENSI)'!P1249,IF(B1249=2,'KELAS (REFERENSI)'!P1264,IF(B1249=3,'KELAS (REFERENSI)'!P1279,IF(B1249=4,'KELAS (REFERENSI)'!P1294,""))))</f>
        <v/>
      </c>
      <c r="Q1249" s="38" t="str">
        <f t="shared" si="4"/>
        <v>BPS Kota Jakarta Timur</v>
      </c>
      <c r="R1249" s="38" t="str">
        <f t="shared" si="56"/>
        <v/>
      </c>
      <c r="S1249" s="38" t="str">
        <f t="shared" ref="S1249:T1249" si="1257">S1248</f>
        <v>15 Juni sampai dengan 31 Agustus 2026</v>
      </c>
      <c r="T1249" s="38" t="str">
        <f t="shared" si="1257"/>
        <v>31 Agustus 2026</v>
      </c>
      <c r="U1249" s="46"/>
      <c r="V1249" s="46"/>
      <c r="W1249" s="42"/>
      <c r="X1249" s="42"/>
      <c r="Y1249" s="42"/>
      <c r="Z1249" s="42"/>
    </row>
    <row r="1250" ht="15.0" customHeight="1">
      <c r="A1250" s="36" t="s">
        <v>6312</v>
      </c>
      <c r="B1250" s="43"/>
      <c r="C1250" s="44"/>
      <c r="D1250" s="47"/>
      <c r="E1250" s="47"/>
      <c r="F1250" s="39" t="str">
        <f t="shared" si="2"/>
        <v>PETUGAS.1249/SPK/SE/PPL/3172/2026</v>
      </c>
      <c r="G1250" s="45"/>
      <c r="H1250" s="39" t="str">
        <f>VLOOKUP(G1250,'MITRA (REFERENSI)'!$A:$Z,16,FALSE)</f>
        <v>#N/A</v>
      </c>
      <c r="I1250" s="39" t="str">
        <f>VLOOKUP(G1250,'MITRA (REFERENSI)'!$A:$Z,25,FALSE)</f>
        <v>#N/A</v>
      </c>
      <c r="J1250" s="38" t="str">
        <f>VLOOKUP(G1250,'MITRA (REFERENSI)'!$A:$Z,26,FALSE)</f>
        <v>#N/A</v>
      </c>
      <c r="K1250" s="38" t="str">
        <f>VLOOKUP(G1250,'MITRA (REFERENSI)'!$A:$Z,15,FALSE)</f>
        <v>#N/A</v>
      </c>
      <c r="L1250" s="38" t="str">
        <f>VLOOKUP(G1250,'MITRA (REFERENSI)'!$A:$Z,15,FALSE)</f>
        <v>#N/A</v>
      </c>
      <c r="M1250" s="38" t="str">
        <f>IF(B1250=1,'KELAS (REFERENSI)'!M1250,IF(B1250=2,'KELAS (REFERENSI)'!M1265,IF(B1250=3,'KELAS (REFERENSI)'!M1280,IF(B1250=4,'KELAS (REFERENSI)'!M1295,""))))</f>
        <v/>
      </c>
      <c r="N1250" s="38" t="str">
        <f>IF(B1250=1,'KELAS (REFERENSI)'!N1250,IF(B1250=2,'KELAS (REFERENSI)'!N1265,IF(B1250=3,'KELAS (REFERENSI)'!N1280,IF(B1250=4,'KELAS (REFERENSI)'!N1295,""))))</f>
        <v/>
      </c>
      <c r="O1250" s="38" t="str">
        <f>IF(B1250=1,'KELAS (REFERENSI)'!O1250,IF(B1250=2,'KELAS (REFERENSI)'!O1265,IF(B1250=3,'KELAS (REFERENSI)'!O1280,IF(B1250=4,'KELAS (REFERENSI)'!O1295,""))))</f>
        <v/>
      </c>
      <c r="P1250" s="38" t="str">
        <f>IF(B1250=1,'KELAS (REFERENSI)'!P1250,IF(B1250=2,'KELAS (REFERENSI)'!P1265,IF(B1250=3,'KELAS (REFERENSI)'!P1280,IF(B1250=4,'KELAS (REFERENSI)'!P1295,""))))</f>
        <v/>
      </c>
      <c r="Q1250" s="38" t="str">
        <f t="shared" si="4"/>
        <v>BPS Kota Jakarta Timur</v>
      </c>
      <c r="R1250" s="38" t="str">
        <f t="shared" si="56"/>
        <v/>
      </c>
      <c r="S1250" s="38" t="str">
        <f t="shared" ref="S1250:T1250" si="1258">S1249</f>
        <v>15 Juni sampai dengan 31 Agustus 2026</v>
      </c>
      <c r="T1250" s="38" t="str">
        <f t="shared" si="1258"/>
        <v>31 Agustus 2026</v>
      </c>
      <c r="U1250" s="46"/>
      <c r="V1250" s="46"/>
      <c r="W1250" s="42"/>
      <c r="X1250" s="42"/>
      <c r="Y1250" s="42"/>
      <c r="Z1250" s="42"/>
    </row>
    <row r="1251" ht="15.0" customHeight="1">
      <c r="A1251" s="36" t="s">
        <v>6313</v>
      </c>
      <c r="B1251" s="43"/>
      <c r="C1251" s="44"/>
      <c r="D1251" s="47"/>
      <c r="E1251" s="47"/>
      <c r="F1251" s="39" t="str">
        <f t="shared" si="2"/>
        <v>PETUGAS.1250/SPK/SE/PPL/3172/2026</v>
      </c>
      <c r="G1251" s="45"/>
      <c r="H1251" s="39" t="str">
        <f>VLOOKUP(G1251,'MITRA (REFERENSI)'!$A:$Z,16,FALSE)</f>
        <v>#N/A</v>
      </c>
      <c r="I1251" s="39" t="str">
        <f>VLOOKUP(G1251,'MITRA (REFERENSI)'!$A:$Z,25,FALSE)</f>
        <v>#N/A</v>
      </c>
      <c r="J1251" s="38" t="str">
        <f>VLOOKUP(G1251,'MITRA (REFERENSI)'!$A:$Z,26,FALSE)</f>
        <v>#N/A</v>
      </c>
      <c r="K1251" s="38" t="str">
        <f>VLOOKUP(G1251,'MITRA (REFERENSI)'!$A:$Z,15,FALSE)</f>
        <v>#N/A</v>
      </c>
      <c r="L1251" s="38" t="str">
        <f>VLOOKUP(G1251,'MITRA (REFERENSI)'!$A:$Z,15,FALSE)</f>
        <v>#N/A</v>
      </c>
      <c r="M1251" s="38" t="str">
        <f>IF(B1251=1,'KELAS (REFERENSI)'!M1251,IF(B1251=2,'KELAS (REFERENSI)'!M1266,IF(B1251=3,'KELAS (REFERENSI)'!M1281,IF(B1251=4,'KELAS (REFERENSI)'!M1296,""))))</f>
        <v/>
      </c>
      <c r="N1251" s="38" t="str">
        <f>IF(B1251=1,'KELAS (REFERENSI)'!N1251,IF(B1251=2,'KELAS (REFERENSI)'!N1266,IF(B1251=3,'KELAS (REFERENSI)'!N1281,IF(B1251=4,'KELAS (REFERENSI)'!N1296,""))))</f>
        <v/>
      </c>
      <c r="O1251" s="38" t="str">
        <f>IF(B1251=1,'KELAS (REFERENSI)'!O1251,IF(B1251=2,'KELAS (REFERENSI)'!O1266,IF(B1251=3,'KELAS (REFERENSI)'!O1281,IF(B1251=4,'KELAS (REFERENSI)'!O1296,""))))</f>
        <v/>
      </c>
      <c r="P1251" s="38" t="str">
        <f>IF(B1251=1,'KELAS (REFERENSI)'!P1251,IF(B1251=2,'KELAS (REFERENSI)'!P1266,IF(B1251=3,'KELAS (REFERENSI)'!P1281,IF(B1251=4,'KELAS (REFERENSI)'!P1296,""))))</f>
        <v/>
      </c>
      <c r="Q1251" s="38" t="str">
        <f t="shared" si="4"/>
        <v>BPS Kota Jakarta Timur</v>
      </c>
      <c r="R1251" s="38" t="str">
        <f t="shared" si="56"/>
        <v/>
      </c>
      <c r="S1251" s="38" t="str">
        <f t="shared" ref="S1251:T1251" si="1259">S1250</f>
        <v>15 Juni sampai dengan 31 Agustus 2026</v>
      </c>
      <c r="T1251" s="38" t="str">
        <f t="shared" si="1259"/>
        <v>31 Agustus 2026</v>
      </c>
      <c r="U1251" s="46"/>
      <c r="V1251" s="46"/>
      <c r="W1251" s="42"/>
      <c r="X1251" s="42"/>
      <c r="Y1251" s="42"/>
      <c r="Z1251" s="42"/>
    </row>
    <row r="1252" ht="15.0" customHeight="1">
      <c r="A1252" s="36" t="s">
        <v>6314</v>
      </c>
      <c r="B1252" s="43"/>
      <c r="C1252" s="44"/>
      <c r="D1252" s="47"/>
      <c r="E1252" s="47"/>
      <c r="F1252" s="39" t="str">
        <f t="shared" si="2"/>
        <v>PETUGAS.1251/SPK/SE/PPL/3172/2026</v>
      </c>
      <c r="G1252" s="45"/>
      <c r="H1252" s="39" t="str">
        <f>VLOOKUP(G1252,'MITRA (REFERENSI)'!$A:$Z,16,FALSE)</f>
        <v>#N/A</v>
      </c>
      <c r="I1252" s="39" t="str">
        <f>VLOOKUP(G1252,'MITRA (REFERENSI)'!$A:$Z,25,FALSE)</f>
        <v>#N/A</v>
      </c>
      <c r="J1252" s="38" t="str">
        <f>VLOOKUP(G1252,'MITRA (REFERENSI)'!$A:$Z,26,FALSE)</f>
        <v>#N/A</v>
      </c>
      <c r="K1252" s="38" t="str">
        <f>VLOOKUP(G1252,'MITRA (REFERENSI)'!$A:$Z,15,FALSE)</f>
        <v>#N/A</v>
      </c>
      <c r="L1252" s="38" t="str">
        <f>VLOOKUP(G1252,'MITRA (REFERENSI)'!$A:$Z,15,FALSE)</f>
        <v>#N/A</v>
      </c>
      <c r="M1252" s="38" t="str">
        <f>IF(B1252=1,'KELAS (REFERENSI)'!M1252,IF(B1252=2,'KELAS (REFERENSI)'!M1267,IF(B1252=3,'KELAS (REFERENSI)'!M1282,IF(B1252=4,'KELAS (REFERENSI)'!M1297,""))))</f>
        <v/>
      </c>
      <c r="N1252" s="38" t="str">
        <f>IF(B1252=1,'KELAS (REFERENSI)'!N1252,IF(B1252=2,'KELAS (REFERENSI)'!N1267,IF(B1252=3,'KELAS (REFERENSI)'!N1282,IF(B1252=4,'KELAS (REFERENSI)'!N1297,""))))</f>
        <v/>
      </c>
      <c r="O1252" s="38" t="str">
        <f>IF(B1252=1,'KELAS (REFERENSI)'!O1252,IF(B1252=2,'KELAS (REFERENSI)'!O1267,IF(B1252=3,'KELAS (REFERENSI)'!O1282,IF(B1252=4,'KELAS (REFERENSI)'!O1297,""))))</f>
        <v/>
      </c>
      <c r="P1252" s="38" t="str">
        <f>IF(B1252=1,'KELAS (REFERENSI)'!P1252,IF(B1252=2,'KELAS (REFERENSI)'!P1267,IF(B1252=3,'KELAS (REFERENSI)'!P1282,IF(B1252=4,'KELAS (REFERENSI)'!P1297,""))))</f>
        <v/>
      </c>
      <c r="Q1252" s="38" t="str">
        <f t="shared" si="4"/>
        <v>BPS Kota Jakarta Timur</v>
      </c>
      <c r="R1252" s="38" t="str">
        <f t="shared" si="56"/>
        <v/>
      </c>
      <c r="S1252" s="38" t="str">
        <f t="shared" ref="S1252:T1252" si="1260">S1251</f>
        <v>15 Juni sampai dengan 31 Agustus 2026</v>
      </c>
      <c r="T1252" s="38" t="str">
        <f t="shared" si="1260"/>
        <v>31 Agustus 2026</v>
      </c>
      <c r="U1252" s="46"/>
      <c r="V1252" s="46"/>
      <c r="W1252" s="42"/>
      <c r="X1252" s="42"/>
      <c r="Y1252" s="42"/>
      <c r="Z1252" s="42"/>
    </row>
    <row r="1253" ht="15.0" customHeight="1">
      <c r="A1253" s="36" t="s">
        <v>6315</v>
      </c>
      <c r="B1253" s="43"/>
      <c r="C1253" s="44"/>
      <c r="D1253" s="47"/>
      <c r="E1253" s="47"/>
      <c r="F1253" s="39" t="str">
        <f t="shared" si="2"/>
        <v>PETUGAS.1252/SPK/SE/PPL/3172/2026</v>
      </c>
      <c r="G1253" s="45"/>
      <c r="H1253" s="39" t="str">
        <f>VLOOKUP(G1253,'MITRA (REFERENSI)'!$A:$Z,16,FALSE)</f>
        <v>#N/A</v>
      </c>
      <c r="I1253" s="39" t="str">
        <f>VLOOKUP(G1253,'MITRA (REFERENSI)'!$A:$Z,25,FALSE)</f>
        <v>#N/A</v>
      </c>
      <c r="J1253" s="38" t="str">
        <f>VLOOKUP(G1253,'MITRA (REFERENSI)'!$A:$Z,26,FALSE)</f>
        <v>#N/A</v>
      </c>
      <c r="K1253" s="38" t="str">
        <f>VLOOKUP(G1253,'MITRA (REFERENSI)'!$A:$Z,15,FALSE)</f>
        <v>#N/A</v>
      </c>
      <c r="L1253" s="38" t="str">
        <f>VLOOKUP(G1253,'MITRA (REFERENSI)'!$A:$Z,15,FALSE)</f>
        <v>#N/A</v>
      </c>
      <c r="M1253" s="38" t="str">
        <f>IF(B1253=1,'KELAS (REFERENSI)'!M1253,IF(B1253=2,'KELAS (REFERENSI)'!M1268,IF(B1253=3,'KELAS (REFERENSI)'!M1283,IF(B1253=4,'KELAS (REFERENSI)'!M1298,""))))</f>
        <v/>
      </c>
      <c r="N1253" s="38" t="str">
        <f>IF(B1253=1,'KELAS (REFERENSI)'!N1253,IF(B1253=2,'KELAS (REFERENSI)'!N1268,IF(B1253=3,'KELAS (REFERENSI)'!N1283,IF(B1253=4,'KELAS (REFERENSI)'!N1298,""))))</f>
        <v/>
      </c>
      <c r="O1253" s="38" t="str">
        <f>IF(B1253=1,'KELAS (REFERENSI)'!O1253,IF(B1253=2,'KELAS (REFERENSI)'!O1268,IF(B1253=3,'KELAS (REFERENSI)'!O1283,IF(B1253=4,'KELAS (REFERENSI)'!O1298,""))))</f>
        <v/>
      </c>
      <c r="P1253" s="38" t="str">
        <f>IF(B1253=1,'KELAS (REFERENSI)'!P1253,IF(B1253=2,'KELAS (REFERENSI)'!P1268,IF(B1253=3,'KELAS (REFERENSI)'!P1283,IF(B1253=4,'KELAS (REFERENSI)'!P1298,""))))</f>
        <v/>
      </c>
      <c r="Q1253" s="38" t="str">
        <f t="shared" si="4"/>
        <v>BPS Kota Jakarta Timur</v>
      </c>
      <c r="R1253" s="38" t="str">
        <f t="shared" si="56"/>
        <v/>
      </c>
      <c r="S1253" s="38" t="str">
        <f t="shared" ref="S1253:T1253" si="1261">S1252</f>
        <v>15 Juni sampai dengan 31 Agustus 2026</v>
      </c>
      <c r="T1253" s="38" t="str">
        <f t="shared" si="1261"/>
        <v>31 Agustus 2026</v>
      </c>
      <c r="U1253" s="46"/>
      <c r="V1253" s="46"/>
      <c r="W1253" s="42"/>
      <c r="X1253" s="42"/>
      <c r="Y1253" s="42"/>
      <c r="Z1253" s="42"/>
    </row>
    <row r="1254" ht="15.0" customHeight="1">
      <c r="A1254" s="36" t="s">
        <v>6316</v>
      </c>
      <c r="B1254" s="43"/>
      <c r="C1254" s="44"/>
      <c r="D1254" s="47"/>
      <c r="E1254" s="47"/>
      <c r="F1254" s="39" t="str">
        <f t="shared" si="2"/>
        <v>PETUGAS.1253/SPK/SE/PPL/3172/2026</v>
      </c>
      <c r="G1254" s="45"/>
      <c r="H1254" s="39" t="str">
        <f>VLOOKUP(G1254,'MITRA (REFERENSI)'!$A:$Z,16,FALSE)</f>
        <v>#N/A</v>
      </c>
      <c r="I1254" s="39" t="str">
        <f>VLOOKUP(G1254,'MITRA (REFERENSI)'!$A:$Z,25,FALSE)</f>
        <v>#N/A</v>
      </c>
      <c r="J1254" s="38" t="str">
        <f>VLOOKUP(G1254,'MITRA (REFERENSI)'!$A:$Z,26,FALSE)</f>
        <v>#N/A</v>
      </c>
      <c r="K1254" s="38" t="str">
        <f>VLOOKUP(G1254,'MITRA (REFERENSI)'!$A:$Z,15,FALSE)</f>
        <v>#N/A</v>
      </c>
      <c r="L1254" s="38" t="str">
        <f>VLOOKUP(G1254,'MITRA (REFERENSI)'!$A:$Z,15,FALSE)</f>
        <v>#N/A</v>
      </c>
      <c r="M1254" s="38" t="str">
        <f>IF(B1254=1,'KELAS (REFERENSI)'!M1254,IF(B1254=2,'KELAS (REFERENSI)'!M1269,IF(B1254=3,'KELAS (REFERENSI)'!M1284,IF(B1254=4,'KELAS (REFERENSI)'!M1299,""))))</f>
        <v/>
      </c>
      <c r="N1254" s="38" t="str">
        <f>IF(B1254=1,'KELAS (REFERENSI)'!N1254,IF(B1254=2,'KELAS (REFERENSI)'!N1269,IF(B1254=3,'KELAS (REFERENSI)'!N1284,IF(B1254=4,'KELAS (REFERENSI)'!N1299,""))))</f>
        <v/>
      </c>
      <c r="O1254" s="38" t="str">
        <f>IF(B1254=1,'KELAS (REFERENSI)'!O1254,IF(B1254=2,'KELAS (REFERENSI)'!O1269,IF(B1254=3,'KELAS (REFERENSI)'!O1284,IF(B1254=4,'KELAS (REFERENSI)'!O1299,""))))</f>
        <v/>
      </c>
      <c r="P1254" s="38" t="str">
        <f>IF(B1254=1,'KELAS (REFERENSI)'!P1254,IF(B1254=2,'KELAS (REFERENSI)'!P1269,IF(B1254=3,'KELAS (REFERENSI)'!P1284,IF(B1254=4,'KELAS (REFERENSI)'!P1299,""))))</f>
        <v/>
      </c>
      <c r="Q1254" s="38" t="str">
        <f t="shared" si="4"/>
        <v>BPS Kota Jakarta Timur</v>
      </c>
      <c r="R1254" s="38" t="str">
        <f t="shared" si="56"/>
        <v/>
      </c>
      <c r="S1254" s="38" t="str">
        <f t="shared" ref="S1254:T1254" si="1262">S1253</f>
        <v>15 Juni sampai dengan 31 Agustus 2026</v>
      </c>
      <c r="T1254" s="38" t="str">
        <f t="shared" si="1262"/>
        <v>31 Agustus 2026</v>
      </c>
      <c r="U1254" s="46"/>
      <c r="V1254" s="46"/>
      <c r="W1254" s="42"/>
      <c r="X1254" s="42"/>
      <c r="Y1254" s="42"/>
      <c r="Z1254" s="42"/>
    </row>
    <row r="1255" ht="15.0" customHeight="1">
      <c r="A1255" s="36" t="s">
        <v>6317</v>
      </c>
      <c r="B1255" s="43"/>
      <c r="C1255" s="44"/>
      <c r="D1255" s="47"/>
      <c r="E1255" s="47"/>
      <c r="F1255" s="39" t="str">
        <f t="shared" si="2"/>
        <v>PETUGAS.1254/SPK/SE/PPL/3172/2026</v>
      </c>
      <c r="G1255" s="45"/>
      <c r="H1255" s="39" t="str">
        <f>VLOOKUP(G1255,'MITRA (REFERENSI)'!$A:$Z,16,FALSE)</f>
        <v>#N/A</v>
      </c>
      <c r="I1255" s="39" t="str">
        <f>VLOOKUP(G1255,'MITRA (REFERENSI)'!$A:$Z,25,FALSE)</f>
        <v>#N/A</v>
      </c>
      <c r="J1255" s="38" t="str">
        <f>VLOOKUP(G1255,'MITRA (REFERENSI)'!$A:$Z,26,FALSE)</f>
        <v>#N/A</v>
      </c>
      <c r="K1255" s="38" t="str">
        <f>VLOOKUP(G1255,'MITRA (REFERENSI)'!$A:$Z,15,FALSE)</f>
        <v>#N/A</v>
      </c>
      <c r="L1255" s="38" t="str">
        <f>VLOOKUP(G1255,'MITRA (REFERENSI)'!$A:$Z,15,FALSE)</f>
        <v>#N/A</v>
      </c>
      <c r="M1255" s="38" t="str">
        <f>IF(B1255=1,'KELAS (REFERENSI)'!M1255,IF(B1255=2,'KELAS (REFERENSI)'!M1270,IF(B1255=3,'KELAS (REFERENSI)'!M1285,IF(B1255=4,'KELAS (REFERENSI)'!M1300,""))))</f>
        <v/>
      </c>
      <c r="N1255" s="38" t="str">
        <f>IF(B1255=1,'KELAS (REFERENSI)'!N1255,IF(B1255=2,'KELAS (REFERENSI)'!N1270,IF(B1255=3,'KELAS (REFERENSI)'!N1285,IF(B1255=4,'KELAS (REFERENSI)'!N1300,""))))</f>
        <v/>
      </c>
      <c r="O1255" s="38" t="str">
        <f>IF(B1255=1,'KELAS (REFERENSI)'!O1255,IF(B1255=2,'KELAS (REFERENSI)'!O1270,IF(B1255=3,'KELAS (REFERENSI)'!O1285,IF(B1255=4,'KELAS (REFERENSI)'!O1300,""))))</f>
        <v/>
      </c>
      <c r="P1255" s="38" t="str">
        <f>IF(B1255=1,'KELAS (REFERENSI)'!P1255,IF(B1255=2,'KELAS (REFERENSI)'!P1270,IF(B1255=3,'KELAS (REFERENSI)'!P1285,IF(B1255=4,'KELAS (REFERENSI)'!P1300,""))))</f>
        <v/>
      </c>
      <c r="Q1255" s="38" t="str">
        <f t="shared" si="4"/>
        <v>BPS Kota Jakarta Timur</v>
      </c>
      <c r="R1255" s="38" t="str">
        <f t="shared" si="56"/>
        <v/>
      </c>
      <c r="S1255" s="38" t="str">
        <f t="shared" ref="S1255:T1255" si="1263">S1254</f>
        <v>15 Juni sampai dengan 31 Agustus 2026</v>
      </c>
      <c r="T1255" s="38" t="str">
        <f t="shared" si="1263"/>
        <v>31 Agustus 2026</v>
      </c>
      <c r="U1255" s="46"/>
      <c r="V1255" s="46"/>
      <c r="W1255" s="42"/>
      <c r="X1255" s="42"/>
      <c r="Y1255" s="42"/>
      <c r="Z1255" s="42"/>
    </row>
    <row r="1256" ht="15.0" customHeight="1">
      <c r="A1256" s="36" t="s">
        <v>6318</v>
      </c>
      <c r="B1256" s="43"/>
      <c r="C1256" s="44"/>
      <c r="D1256" s="47"/>
      <c r="E1256" s="47"/>
      <c r="F1256" s="39" t="str">
        <f t="shared" si="2"/>
        <v>PETUGAS.1255/SPK/SE/PPL/3172/2026</v>
      </c>
      <c r="G1256" s="45"/>
      <c r="H1256" s="39" t="str">
        <f>VLOOKUP(G1256,'MITRA (REFERENSI)'!$A:$Z,16,FALSE)</f>
        <v>#N/A</v>
      </c>
      <c r="I1256" s="39" t="str">
        <f>VLOOKUP(G1256,'MITRA (REFERENSI)'!$A:$Z,25,FALSE)</f>
        <v>#N/A</v>
      </c>
      <c r="J1256" s="38" t="str">
        <f>VLOOKUP(G1256,'MITRA (REFERENSI)'!$A:$Z,26,FALSE)</f>
        <v>#N/A</v>
      </c>
      <c r="K1256" s="38" t="str">
        <f>VLOOKUP(G1256,'MITRA (REFERENSI)'!$A:$Z,15,FALSE)</f>
        <v>#N/A</v>
      </c>
      <c r="L1256" s="38" t="str">
        <f>VLOOKUP(G1256,'MITRA (REFERENSI)'!$A:$Z,15,FALSE)</f>
        <v>#N/A</v>
      </c>
      <c r="M1256" s="38" t="str">
        <f>IF(B1256=1,'KELAS (REFERENSI)'!M1256,IF(B1256=2,'KELAS (REFERENSI)'!M1271,IF(B1256=3,'KELAS (REFERENSI)'!M1286,IF(B1256=4,'KELAS (REFERENSI)'!M1301,""))))</f>
        <v/>
      </c>
      <c r="N1256" s="38" t="str">
        <f>IF(B1256=1,'KELAS (REFERENSI)'!N1256,IF(B1256=2,'KELAS (REFERENSI)'!N1271,IF(B1256=3,'KELAS (REFERENSI)'!N1286,IF(B1256=4,'KELAS (REFERENSI)'!N1301,""))))</f>
        <v/>
      </c>
      <c r="O1256" s="38" t="str">
        <f>IF(B1256=1,'KELAS (REFERENSI)'!O1256,IF(B1256=2,'KELAS (REFERENSI)'!O1271,IF(B1256=3,'KELAS (REFERENSI)'!O1286,IF(B1256=4,'KELAS (REFERENSI)'!O1301,""))))</f>
        <v/>
      </c>
      <c r="P1256" s="38" t="str">
        <f>IF(B1256=1,'KELAS (REFERENSI)'!P1256,IF(B1256=2,'KELAS (REFERENSI)'!P1271,IF(B1256=3,'KELAS (REFERENSI)'!P1286,IF(B1256=4,'KELAS (REFERENSI)'!P1301,""))))</f>
        <v/>
      </c>
      <c r="Q1256" s="38" t="str">
        <f t="shared" si="4"/>
        <v>BPS Kota Jakarta Timur</v>
      </c>
      <c r="R1256" s="38" t="str">
        <f t="shared" si="56"/>
        <v/>
      </c>
      <c r="S1256" s="38" t="str">
        <f t="shared" ref="S1256:T1256" si="1264">S1255</f>
        <v>15 Juni sampai dengan 31 Agustus 2026</v>
      </c>
      <c r="T1256" s="38" t="str">
        <f t="shared" si="1264"/>
        <v>31 Agustus 2026</v>
      </c>
      <c r="U1256" s="46"/>
      <c r="V1256" s="46"/>
      <c r="W1256" s="42"/>
      <c r="X1256" s="42"/>
      <c r="Y1256" s="42"/>
      <c r="Z1256" s="42"/>
    </row>
    <row r="1257" ht="15.0" customHeight="1">
      <c r="A1257" s="36" t="s">
        <v>6319</v>
      </c>
      <c r="B1257" s="43"/>
      <c r="C1257" s="44"/>
      <c r="D1257" s="47"/>
      <c r="E1257" s="47"/>
      <c r="F1257" s="39" t="str">
        <f t="shared" si="2"/>
        <v>PETUGAS.1256/SPK/SE/PPL/3172/2026</v>
      </c>
      <c r="G1257" s="45"/>
      <c r="H1257" s="39" t="str">
        <f>VLOOKUP(G1257,'MITRA (REFERENSI)'!$A:$Z,16,FALSE)</f>
        <v>#N/A</v>
      </c>
      <c r="I1257" s="39" t="str">
        <f>VLOOKUP(G1257,'MITRA (REFERENSI)'!$A:$Z,25,FALSE)</f>
        <v>#N/A</v>
      </c>
      <c r="J1257" s="38" t="str">
        <f>VLOOKUP(G1257,'MITRA (REFERENSI)'!$A:$Z,26,FALSE)</f>
        <v>#N/A</v>
      </c>
      <c r="K1257" s="38" t="str">
        <f>VLOOKUP(G1257,'MITRA (REFERENSI)'!$A:$Z,15,FALSE)</f>
        <v>#N/A</v>
      </c>
      <c r="L1257" s="38" t="str">
        <f>VLOOKUP(G1257,'MITRA (REFERENSI)'!$A:$Z,15,FALSE)</f>
        <v>#N/A</v>
      </c>
      <c r="M1257" s="38" t="str">
        <f>IF(B1257=1,'KELAS (REFERENSI)'!M1257,IF(B1257=2,'KELAS (REFERENSI)'!M1272,IF(B1257=3,'KELAS (REFERENSI)'!M1287,IF(B1257=4,'KELAS (REFERENSI)'!M1302,""))))</f>
        <v/>
      </c>
      <c r="N1257" s="38" t="str">
        <f>IF(B1257=1,'KELAS (REFERENSI)'!N1257,IF(B1257=2,'KELAS (REFERENSI)'!N1272,IF(B1257=3,'KELAS (REFERENSI)'!N1287,IF(B1257=4,'KELAS (REFERENSI)'!N1302,""))))</f>
        <v/>
      </c>
      <c r="O1257" s="38" t="str">
        <f>IF(B1257=1,'KELAS (REFERENSI)'!O1257,IF(B1257=2,'KELAS (REFERENSI)'!O1272,IF(B1257=3,'KELAS (REFERENSI)'!O1287,IF(B1257=4,'KELAS (REFERENSI)'!O1302,""))))</f>
        <v/>
      </c>
      <c r="P1257" s="38" t="str">
        <f>IF(B1257=1,'KELAS (REFERENSI)'!P1257,IF(B1257=2,'KELAS (REFERENSI)'!P1272,IF(B1257=3,'KELAS (REFERENSI)'!P1287,IF(B1257=4,'KELAS (REFERENSI)'!P1302,""))))</f>
        <v/>
      </c>
      <c r="Q1257" s="38" t="str">
        <f t="shared" si="4"/>
        <v>BPS Kota Jakarta Timur</v>
      </c>
      <c r="R1257" s="38" t="str">
        <f t="shared" si="56"/>
        <v/>
      </c>
      <c r="S1257" s="38" t="str">
        <f t="shared" ref="S1257:T1257" si="1265">S1256</f>
        <v>15 Juni sampai dengan 31 Agustus 2026</v>
      </c>
      <c r="T1257" s="38" t="str">
        <f t="shared" si="1265"/>
        <v>31 Agustus 2026</v>
      </c>
      <c r="U1257" s="46"/>
      <c r="V1257" s="46"/>
      <c r="W1257" s="42"/>
      <c r="X1257" s="42"/>
      <c r="Y1257" s="42"/>
      <c r="Z1257" s="42"/>
    </row>
    <row r="1258" ht="15.0" customHeight="1">
      <c r="A1258" s="36" t="s">
        <v>6320</v>
      </c>
      <c r="B1258" s="43"/>
      <c r="C1258" s="44"/>
      <c r="D1258" s="47"/>
      <c r="E1258" s="47"/>
      <c r="F1258" s="39" t="str">
        <f t="shared" si="2"/>
        <v>PETUGAS.1257/SPK/SE/PPL/3172/2026</v>
      </c>
      <c r="G1258" s="45"/>
      <c r="H1258" s="39" t="str">
        <f>VLOOKUP(G1258,'MITRA (REFERENSI)'!$A:$Z,16,FALSE)</f>
        <v>#N/A</v>
      </c>
      <c r="I1258" s="39" t="str">
        <f>VLOOKUP(G1258,'MITRA (REFERENSI)'!$A:$Z,25,FALSE)</f>
        <v>#N/A</v>
      </c>
      <c r="J1258" s="38" t="str">
        <f>VLOOKUP(G1258,'MITRA (REFERENSI)'!$A:$Z,26,FALSE)</f>
        <v>#N/A</v>
      </c>
      <c r="K1258" s="38" t="str">
        <f>VLOOKUP(G1258,'MITRA (REFERENSI)'!$A:$Z,15,FALSE)</f>
        <v>#N/A</v>
      </c>
      <c r="L1258" s="38" t="str">
        <f>VLOOKUP(G1258,'MITRA (REFERENSI)'!$A:$Z,15,FALSE)</f>
        <v>#N/A</v>
      </c>
      <c r="M1258" s="38" t="str">
        <f>IF(B1258=1,'KELAS (REFERENSI)'!M1258,IF(B1258=2,'KELAS (REFERENSI)'!M1273,IF(B1258=3,'KELAS (REFERENSI)'!M1288,IF(B1258=4,'KELAS (REFERENSI)'!M1303,""))))</f>
        <v/>
      </c>
      <c r="N1258" s="38" t="str">
        <f>IF(B1258=1,'KELAS (REFERENSI)'!N1258,IF(B1258=2,'KELAS (REFERENSI)'!N1273,IF(B1258=3,'KELAS (REFERENSI)'!N1288,IF(B1258=4,'KELAS (REFERENSI)'!N1303,""))))</f>
        <v/>
      </c>
      <c r="O1258" s="38" t="str">
        <f>IF(B1258=1,'KELAS (REFERENSI)'!O1258,IF(B1258=2,'KELAS (REFERENSI)'!O1273,IF(B1258=3,'KELAS (REFERENSI)'!O1288,IF(B1258=4,'KELAS (REFERENSI)'!O1303,""))))</f>
        <v/>
      </c>
      <c r="P1258" s="38" t="str">
        <f>IF(B1258=1,'KELAS (REFERENSI)'!P1258,IF(B1258=2,'KELAS (REFERENSI)'!P1273,IF(B1258=3,'KELAS (REFERENSI)'!P1288,IF(B1258=4,'KELAS (REFERENSI)'!P1303,""))))</f>
        <v/>
      </c>
      <c r="Q1258" s="38" t="str">
        <f t="shared" si="4"/>
        <v>BPS Kota Jakarta Timur</v>
      </c>
      <c r="R1258" s="38" t="str">
        <f t="shared" si="56"/>
        <v/>
      </c>
      <c r="S1258" s="38" t="str">
        <f t="shared" ref="S1258:T1258" si="1266">S1257</f>
        <v>15 Juni sampai dengan 31 Agustus 2026</v>
      </c>
      <c r="T1258" s="38" t="str">
        <f t="shared" si="1266"/>
        <v>31 Agustus 2026</v>
      </c>
      <c r="U1258" s="46"/>
      <c r="V1258" s="46"/>
      <c r="W1258" s="42"/>
      <c r="X1258" s="42"/>
      <c r="Y1258" s="42"/>
      <c r="Z1258" s="42"/>
    </row>
    <row r="1259" ht="15.0" customHeight="1">
      <c r="A1259" s="36" t="s">
        <v>6321</v>
      </c>
      <c r="B1259" s="43"/>
      <c r="C1259" s="44"/>
      <c r="D1259" s="47"/>
      <c r="E1259" s="47"/>
      <c r="F1259" s="39" t="str">
        <f t="shared" si="2"/>
        <v>PETUGAS.1258/SPK/SE/PPL/3172/2026</v>
      </c>
      <c r="G1259" s="45"/>
      <c r="H1259" s="39" t="str">
        <f>VLOOKUP(G1259,'MITRA (REFERENSI)'!$A:$Z,16,FALSE)</f>
        <v>#N/A</v>
      </c>
      <c r="I1259" s="39" t="str">
        <f>VLOOKUP(G1259,'MITRA (REFERENSI)'!$A:$Z,25,FALSE)</f>
        <v>#N/A</v>
      </c>
      <c r="J1259" s="38" t="str">
        <f>VLOOKUP(G1259,'MITRA (REFERENSI)'!$A:$Z,26,FALSE)</f>
        <v>#N/A</v>
      </c>
      <c r="K1259" s="38" t="str">
        <f>VLOOKUP(G1259,'MITRA (REFERENSI)'!$A:$Z,15,FALSE)</f>
        <v>#N/A</v>
      </c>
      <c r="L1259" s="38" t="str">
        <f>VLOOKUP(G1259,'MITRA (REFERENSI)'!$A:$Z,15,FALSE)</f>
        <v>#N/A</v>
      </c>
      <c r="M1259" s="38" t="str">
        <f>IF(B1259=1,'KELAS (REFERENSI)'!M1259,IF(B1259=2,'KELAS (REFERENSI)'!M1274,IF(B1259=3,'KELAS (REFERENSI)'!M1289,IF(B1259=4,'KELAS (REFERENSI)'!M1304,""))))</f>
        <v/>
      </c>
      <c r="N1259" s="38" t="str">
        <f>IF(B1259=1,'KELAS (REFERENSI)'!N1259,IF(B1259=2,'KELAS (REFERENSI)'!N1274,IF(B1259=3,'KELAS (REFERENSI)'!N1289,IF(B1259=4,'KELAS (REFERENSI)'!N1304,""))))</f>
        <v/>
      </c>
      <c r="O1259" s="38" t="str">
        <f>IF(B1259=1,'KELAS (REFERENSI)'!O1259,IF(B1259=2,'KELAS (REFERENSI)'!O1274,IF(B1259=3,'KELAS (REFERENSI)'!O1289,IF(B1259=4,'KELAS (REFERENSI)'!O1304,""))))</f>
        <v/>
      </c>
      <c r="P1259" s="38" t="str">
        <f>IF(B1259=1,'KELAS (REFERENSI)'!P1259,IF(B1259=2,'KELAS (REFERENSI)'!P1274,IF(B1259=3,'KELAS (REFERENSI)'!P1289,IF(B1259=4,'KELAS (REFERENSI)'!P1304,""))))</f>
        <v/>
      </c>
      <c r="Q1259" s="38" t="str">
        <f t="shared" si="4"/>
        <v>BPS Kota Jakarta Timur</v>
      </c>
      <c r="R1259" s="38" t="str">
        <f t="shared" si="56"/>
        <v/>
      </c>
      <c r="S1259" s="38" t="str">
        <f t="shared" ref="S1259:T1259" si="1267">S1258</f>
        <v>15 Juni sampai dengan 31 Agustus 2026</v>
      </c>
      <c r="T1259" s="38" t="str">
        <f t="shared" si="1267"/>
        <v>31 Agustus 2026</v>
      </c>
      <c r="U1259" s="46"/>
      <c r="V1259" s="46"/>
      <c r="W1259" s="42"/>
      <c r="X1259" s="42"/>
      <c r="Y1259" s="42"/>
      <c r="Z1259" s="42"/>
    </row>
    <row r="1260" ht="15.0" customHeight="1">
      <c r="A1260" s="36" t="s">
        <v>6322</v>
      </c>
      <c r="B1260" s="43"/>
      <c r="C1260" s="44"/>
      <c r="D1260" s="47"/>
      <c r="E1260" s="47"/>
      <c r="F1260" s="39" t="str">
        <f t="shared" si="2"/>
        <v>PETUGAS.1259/SPK/SE/PPL/3172/2026</v>
      </c>
      <c r="G1260" s="45"/>
      <c r="H1260" s="39" t="str">
        <f>VLOOKUP(G1260,'MITRA (REFERENSI)'!$A:$Z,16,FALSE)</f>
        <v>#N/A</v>
      </c>
      <c r="I1260" s="39" t="str">
        <f>VLOOKUP(G1260,'MITRA (REFERENSI)'!$A:$Z,25,FALSE)</f>
        <v>#N/A</v>
      </c>
      <c r="J1260" s="38" t="str">
        <f>VLOOKUP(G1260,'MITRA (REFERENSI)'!$A:$Z,26,FALSE)</f>
        <v>#N/A</v>
      </c>
      <c r="K1260" s="38" t="str">
        <f>VLOOKUP(G1260,'MITRA (REFERENSI)'!$A:$Z,15,FALSE)</f>
        <v>#N/A</v>
      </c>
      <c r="L1260" s="38" t="str">
        <f>VLOOKUP(G1260,'MITRA (REFERENSI)'!$A:$Z,15,FALSE)</f>
        <v>#N/A</v>
      </c>
      <c r="M1260" s="38" t="str">
        <f>IF(B1260=1,'KELAS (REFERENSI)'!M1260,IF(B1260=2,'KELAS (REFERENSI)'!M1275,IF(B1260=3,'KELAS (REFERENSI)'!M1290,IF(B1260=4,'KELAS (REFERENSI)'!M1305,""))))</f>
        <v/>
      </c>
      <c r="N1260" s="38" t="str">
        <f>IF(B1260=1,'KELAS (REFERENSI)'!N1260,IF(B1260=2,'KELAS (REFERENSI)'!N1275,IF(B1260=3,'KELAS (REFERENSI)'!N1290,IF(B1260=4,'KELAS (REFERENSI)'!N1305,""))))</f>
        <v/>
      </c>
      <c r="O1260" s="38" t="str">
        <f>IF(B1260=1,'KELAS (REFERENSI)'!O1260,IF(B1260=2,'KELAS (REFERENSI)'!O1275,IF(B1260=3,'KELAS (REFERENSI)'!O1290,IF(B1260=4,'KELAS (REFERENSI)'!O1305,""))))</f>
        <v/>
      </c>
      <c r="P1260" s="38" t="str">
        <f>IF(B1260=1,'KELAS (REFERENSI)'!P1260,IF(B1260=2,'KELAS (REFERENSI)'!P1275,IF(B1260=3,'KELAS (REFERENSI)'!P1290,IF(B1260=4,'KELAS (REFERENSI)'!P1305,""))))</f>
        <v/>
      </c>
      <c r="Q1260" s="38" t="str">
        <f t="shared" si="4"/>
        <v>BPS Kota Jakarta Timur</v>
      </c>
      <c r="R1260" s="38" t="str">
        <f t="shared" si="56"/>
        <v/>
      </c>
      <c r="S1260" s="38" t="str">
        <f t="shared" ref="S1260:T1260" si="1268">S1259</f>
        <v>15 Juni sampai dengan 31 Agustus 2026</v>
      </c>
      <c r="T1260" s="38" t="str">
        <f t="shared" si="1268"/>
        <v>31 Agustus 2026</v>
      </c>
      <c r="U1260" s="46"/>
      <c r="V1260" s="46"/>
      <c r="W1260" s="42"/>
      <c r="X1260" s="42"/>
      <c r="Y1260" s="42"/>
      <c r="Z1260" s="42"/>
    </row>
    <row r="1261" ht="15.0" customHeight="1">
      <c r="A1261" s="36" t="s">
        <v>6323</v>
      </c>
      <c r="B1261" s="43"/>
      <c r="C1261" s="44"/>
      <c r="D1261" s="47"/>
      <c r="E1261" s="47"/>
      <c r="F1261" s="39" t="str">
        <f t="shared" si="2"/>
        <v>PETUGAS.1260/SPK/SE/PPL/3172/2026</v>
      </c>
      <c r="G1261" s="45"/>
      <c r="H1261" s="39" t="str">
        <f>VLOOKUP(G1261,'MITRA (REFERENSI)'!$A:$Z,16,FALSE)</f>
        <v>#N/A</v>
      </c>
      <c r="I1261" s="39" t="str">
        <f>VLOOKUP(G1261,'MITRA (REFERENSI)'!$A:$Z,25,FALSE)</f>
        <v>#N/A</v>
      </c>
      <c r="J1261" s="38" t="str">
        <f>VLOOKUP(G1261,'MITRA (REFERENSI)'!$A:$Z,26,FALSE)</f>
        <v>#N/A</v>
      </c>
      <c r="K1261" s="38" t="str">
        <f>VLOOKUP(G1261,'MITRA (REFERENSI)'!$A:$Z,15,FALSE)</f>
        <v>#N/A</v>
      </c>
      <c r="L1261" s="38" t="str">
        <f>VLOOKUP(G1261,'MITRA (REFERENSI)'!$A:$Z,15,FALSE)</f>
        <v>#N/A</v>
      </c>
      <c r="M1261" s="38" t="str">
        <f>IF(B1261=1,'KELAS (REFERENSI)'!M1261,IF(B1261=2,'KELAS (REFERENSI)'!M1276,IF(B1261=3,'KELAS (REFERENSI)'!M1291,IF(B1261=4,'KELAS (REFERENSI)'!M1306,""))))</f>
        <v/>
      </c>
      <c r="N1261" s="38" t="str">
        <f>IF(B1261=1,'KELAS (REFERENSI)'!N1261,IF(B1261=2,'KELAS (REFERENSI)'!N1276,IF(B1261=3,'KELAS (REFERENSI)'!N1291,IF(B1261=4,'KELAS (REFERENSI)'!N1306,""))))</f>
        <v/>
      </c>
      <c r="O1261" s="38" t="str">
        <f>IF(B1261=1,'KELAS (REFERENSI)'!O1261,IF(B1261=2,'KELAS (REFERENSI)'!O1276,IF(B1261=3,'KELAS (REFERENSI)'!O1291,IF(B1261=4,'KELAS (REFERENSI)'!O1306,""))))</f>
        <v/>
      </c>
      <c r="P1261" s="38" t="str">
        <f>IF(B1261=1,'KELAS (REFERENSI)'!P1261,IF(B1261=2,'KELAS (REFERENSI)'!P1276,IF(B1261=3,'KELAS (REFERENSI)'!P1291,IF(B1261=4,'KELAS (REFERENSI)'!P1306,""))))</f>
        <v/>
      </c>
      <c r="Q1261" s="38" t="str">
        <f t="shared" si="4"/>
        <v>BPS Kota Jakarta Timur</v>
      </c>
      <c r="R1261" s="38" t="str">
        <f t="shared" si="56"/>
        <v/>
      </c>
      <c r="S1261" s="38" t="str">
        <f t="shared" ref="S1261:T1261" si="1269">S1260</f>
        <v>15 Juni sampai dengan 31 Agustus 2026</v>
      </c>
      <c r="T1261" s="38" t="str">
        <f t="shared" si="1269"/>
        <v>31 Agustus 2026</v>
      </c>
      <c r="U1261" s="46"/>
      <c r="V1261" s="46"/>
      <c r="W1261" s="42"/>
      <c r="X1261" s="42"/>
      <c r="Y1261" s="42"/>
      <c r="Z1261" s="42"/>
    </row>
    <row r="1262" ht="15.0" customHeight="1">
      <c r="A1262" s="36" t="s">
        <v>6324</v>
      </c>
      <c r="B1262" s="43"/>
      <c r="C1262" s="44"/>
      <c r="D1262" s="47"/>
      <c r="E1262" s="47"/>
      <c r="F1262" s="39" t="str">
        <f t="shared" si="2"/>
        <v>PETUGAS.1261/SPK/SE/PPL/3172/2026</v>
      </c>
      <c r="G1262" s="45"/>
      <c r="H1262" s="39" t="str">
        <f>VLOOKUP(G1262,'MITRA (REFERENSI)'!$A:$Z,16,FALSE)</f>
        <v>#N/A</v>
      </c>
      <c r="I1262" s="39" t="str">
        <f>VLOOKUP(G1262,'MITRA (REFERENSI)'!$A:$Z,25,FALSE)</f>
        <v>#N/A</v>
      </c>
      <c r="J1262" s="38" t="str">
        <f>VLOOKUP(G1262,'MITRA (REFERENSI)'!$A:$Z,26,FALSE)</f>
        <v>#N/A</v>
      </c>
      <c r="K1262" s="38" t="str">
        <f>VLOOKUP(G1262,'MITRA (REFERENSI)'!$A:$Z,15,FALSE)</f>
        <v>#N/A</v>
      </c>
      <c r="L1262" s="38" t="str">
        <f>VLOOKUP(G1262,'MITRA (REFERENSI)'!$A:$Z,15,FALSE)</f>
        <v>#N/A</v>
      </c>
      <c r="M1262" s="38" t="str">
        <f>IF(B1262=1,'KELAS (REFERENSI)'!M1262,IF(B1262=2,'KELAS (REFERENSI)'!M1277,IF(B1262=3,'KELAS (REFERENSI)'!M1292,IF(B1262=4,'KELAS (REFERENSI)'!M1307,""))))</f>
        <v/>
      </c>
      <c r="N1262" s="38" t="str">
        <f>IF(B1262=1,'KELAS (REFERENSI)'!N1262,IF(B1262=2,'KELAS (REFERENSI)'!N1277,IF(B1262=3,'KELAS (REFERENSI)'!N1292,IF(B1262=4,'KELAS (REFERENSI)'!N1307,""))))</f>
        <v/>
      </c>
      <c r="O1262" s="38" t="str">
        <f>IF(B1262=1,'KELAS (REFERENSI)'!O1262,IF(B1262=2,'KELAS (REFERENSI)'!O1277,IF(B1262=3,'KELAS (REFERENSI)'!O1292,IF(B1262=4,'KELAS (REFERENSI)'!O1307,""))))</f>
        <v/>
      </c>
      <c r="P1262" s="38" t="str">
        <f>IF(B1262=1,'KELAS (REFERENSI)'!P1262,IF(B1262=2,'KELAS (REFERENSI)'!P1277,IF(B1262=3,'KELAS (REFERENSI)'!P1292,IF(B1262=4,'KELAS (REFERENSI)'!P1307,""))))</f>
        <v/>
      </c>
      <c r="Q1262" s="38" t="str">
        <f t="shared" si="4"/>
        <v>BPS Kota Jakarta Timur</v>
      </c>
      <c r="R1262" s="38" t="str">
        <f t="shared" si="56"/>
        <v/>
      </c>
      <c r="S1262" s="38" t="str">
        <f t="shared" ref="S1262:T1262" si="1270">S1261</f>
        <v>15 Juni sampai dengan 31 Agustus 2026</v>
      </c>
      <c r="T1262" s="38" t="str">
        <f t="shared" si="1270"/>
        <v>31 Agustus 2026</v>
      </c>
      <c r="U1262" s="46"/>
      <c r="V1262" s="46"/>
      <c r="W1262" s="42"/>
      <c r="X1262" s="42"/>
      <c r="Y1262" s="42"/>
      <c r="Z1262" s="42"/>
    </row>
    <row r="1263" ht="15.0" customHeight="1">
      <c r="A1263" s="36" t="s">
        <v>6325</v>
      </c>
      <c r="B1263" s="43"/>
      <c r="C1263" s="44"/>
      <c r="D1263" s="47"/>
      <c r="E1263" s="47"/>
      <c r="F1263" s="39" t="str">
        <f t="shared" si="2"/>
        <v>PETUGAS.1262/SPK/SE/PPL/3172/2026</v>
      </c>
      <c r="G1263" s="45"/>
      <c r="H1263" s="39" t="str">
        <f>VLOOKUP(G1263,'MITRA (REFERENSI)'!$A:$Z,16,FALSE)</f>
        <v>#N/A</v>
      </c>
      <c r="I1263" s="39" t="str">
        <f>VLOOKUP(G1263,'MITRA (REFERENSI)'!$A:$Z,25,FALSE)</f>
        <v>#N/A</v>
      </c>
      <c r="J1263" s="38" t="str">
        <f>VLOOKUP(G1263,'MITRA (REFERENSI)'!$A:$Z,26,FALSE)</f>
        <v>#N/A</v>
      </c>
      <c r="K1263" s="38" t="str">
        <f>VLOOKUP(G1263,'MITRA (REFERENSI)'!$A:$Z,15,FALSE)</f>
        <v>#N/A</v>
      </c>
      <c r="L1263" s="38" t="str">
        <f>VLOOKUP(G1263,'MITRA (REFERENSI)'!$A:$Z,15,FALSE)</f>
        <v>#N/A</v>
      </c>
      <c r="M1263" s="38" t="str">
        <f>IF(B1263=1,'KELAS (REFERENSI)'!M1263,IF(B1263=2,'KELAS (REFERENSI)'!M1278,IF(B1263=3,'KELAS (REFERENSI)'!M1293,IF(B1263=4,'KELAS (REFERENSI)'!M1308,""))))</f>
        <v/>
      </c>
      <c r="N1263" s="38" t="str">
        <f>IF(B1263=1,'KELAS (REFERENSI)'!N1263,IF(B1263=2,'KELAS (REFERENSI)'!N1278,IF(B1263=3,'KELAS (REFERENSI)'!N1293,IF(B1263=4,'KELAS (REFERENSI)'!N1308,""))))</f>
        <v/>
      </c>
      <c r="O1263" s="38" t="str">
        <f>IF(B1263=1,'KELAS (REFERENSI)'!O1263,IF(B1263=2,'KELAS (REFERENSI)'!O1278,IF(B1263=3,'KELAS (REFERENSI)'!O1293,IF(B1263=4,'KELAS (REFERENSI)'!O1308,""))))</f>
        <v/>
      </c>
      <c r="P1263" s="38" t="str">
        <f>IF(B1263=1,'KELAS (REFERENSI)'!P1263,IF(B1263=2,'KELAS (REFERENSI)'!P1278,IF(B1263=3,'KELAS (REFERENSI)'!P1293,IF(B1263=4,'KELAS (REFERENSI)'!P1308,""))))</f>
        <v/>
      </c>
      <c r="Q1263" s="38" t="str">
        <f t="shared" si="4"/>
        <v>BPS Kota Jakarta Timur</v>
      </c>
      <c r="R1263" s="38" t="str">
        <f t="shared" si="56"/>
        <v/>
      </c>
      <c r="S1263" s="38" t="str">
        <f t="shared" ref="S1263:T1263" si="1271">S1262</f>
        <v>15 Juni sampai dengan 31 Agustus 2026</v>
      </c>
      <c r="T1263" s="38" t="str">
        <f t="shared" si="1271"/>
        <v>31 Agustus 2026</v>
      </c>
      <c r="U1263" s="46"/>
      <c r="V1263" s="46"/>
      <c r="W1263" s="42"/>
      <c r="X1263" s="42"/>
      <c r="Y1263" s="42"/>
      <c r="Z1263" s="42"/>
    </row>
    <row r="1264" ht="15.0" customHeight="1">
      <c r="A1264" s="36" t="s">
        <v>6326</v>
      </c>
      <c r="B1264" s="43"/>
      <c r="C1264" s="44"/>
      <c r="D1264" s="47"/>
      <c r="E1264" s="47"/>
      <c r="F1264" s="39" t="str">
        <f t="shared" si="2"/>
        <v>PETUGAS.1263/SPK/SE/PPL/3172/2026</v>
      </c>
      <c r="G1264" s="45"/>
      <c r="H1264" s="39" t="str">
        <f>VLOOKUP(G1264,'MITRA (REFERENSI)'!$A:$Z,16,FALSE)</f>
        <v>#N/A</v>
      </c>
      <c r="I1264" s="39" t="str">
        <f>VLOOKUP(G1264,'MITRA (REFERENSI)'!$A:$Z,25,FALSE)</f>
        <v>#N/A</v>
      </c>
      <c r="J1264" s="38" t="str">
        <f>VLOOKUP(G1264,'MITRA (REFERENSI)'!$A:$Z,26,FALSE)</f>
        <v>#N/A</v>
      </c>
      <c r="K1264" s="38" t="str">
        <f>VLOOKUP(G1264,'MITRA (REFERENSI)'!$A:$Z,15,FALSE)</f>
        <v>#N/A</v>
      </c>
      <c r="L1264" s="38" t="str">
        <f>VLOOKUP(G1264,'MITRA (REFERENSI)'!$A:$Z,15,FALSE)</f>
        <v>#N/A</v>
      </c>
      <c r="M1264" s="38" t="str">
        <f>IF(B1264=1,'KELAS (REFERENSI)'!M1264,IF(B1264=2,'KELAS (REFERENSI)'!M1279,IF(B1264=3,'KELAS (REFERENSI)'!M1294,IF(B1264=4,'KELAS (REFERENSI)'!M1309,""))))</f>
        <v/>
      </c>
      <c r="N1264" s="38" t="str">
        <f>IF(B1264=1,'KELAS (REFERENSI)'!N1264,IF(B1264=2,'KELAS (REFERENSI)'!N1279,IF(B1264=3,'KELAS (REFERENSI)'!N1294,IF(B1264=4,'KELAS (REFERENSI)'!N1309,""))))</f>
        <v/>
      </c>
      <c r="O1264" s="38" t="str">
        <f>IF(B1264=1,'KELAS (REFERENSI)'!O1264,IF(B1264=2,'KELAS (REFERENSI)'!O1279,IF(B1264=3,'KELAS (REFERENSI)'!O1294,IF(B1264=4,'KELAS (REFERENSI)'!O1309,""))))</f>
        <v/>
      </c>
      <c r="P1264" s="38" t="str">
        <f>IF(B1264=1,'KELAS (REFERENSI)'!P1264,IF(B1264=2,'KELAS (REFERENSI)'!P1279,IF(B1264=3,'KELAS (REFERENSI)'!P1294,IF(B1264=4,'KELAS (REFERENSI)'!P1309,""))))</f>
        <v/>
      </c>
      <c r="Q1264" s="38" t="str">
        <f t="shared" si="4"/>
        <v>BPS Kota Jakarta Timur</v>
      </c>
      <c r="R1264" s="38" t="str">
        <f t="shared" si="56"/>
        <v/>
      </c>
      <c r="S1264" s="38" t="str">
        <f t="shared" ref="S1264:T1264" si="1272">S1263</f>
        <v>15 Juni sampai dengan 31 Agustus 2026</v>
      </c>
      <c r="T1264" s="38" t="str">
        <f t="shared" si="1272"/>
        <v>31 Agustus 2026</v>
      </c>
      <c r="U1264" s="46"/>
      <c r="V1264" s="46"/>
      <c r="W1264" s="42"/>
      <c r="X1264" s="42"/>
      <c r="Y1264" s="42"/>
      <c r="Z1264" s="42"/>
    </row>
    <row r="1265" ht="15.0" customHeight="1">
      <c r="A1265" s="36" t="s">
        <v>6327</v>
      </c>
      <c r="B1265" s="43"/>
      <c r="C1265" s="44"/>
      <c r="D1265" s="47"/>
      <c r="E1265" s="47"/>
      <c r="F1265" s="39" t="str">
        <f t="shared" si="2"/>
        <v>PETUGAS.1264/SPK/SE/PPL/3172/2026</v>
      </c>
      <c r="G1265" s="45"/>
      <c r="H1265" s="39" t="str">
        <f>VLOOKUP(G1265,'MITRA (REFERENSI)'!$A:$Z,16,FALSE)</f>
        <v>#N/A</v>
      </c>
      <c r="I1265" s="39" t="str">
        <f>VLOOKUP(G1265,'MITRA (REFERENSI)'!$A:$Z,25,FALSE)</f>
        <v>#N/A</v>
      </c>
      <c r="J1265" s="38" t="str">
        <f>VLOOKUP(G1265,'MITRA (REFERENSI)'!$A:$Z,26,FALSE)</f>
        <v>#N/A</v>
      </c>
      <c r="K1265" s="38" t="str">
        <f>VLOOKUP(G1265,'MITRA (REFERENSI)'!$A:$Z,15,FALSE)</f>
        <v>#N/A</v>
      </c>
      <c r="L1265" s="38" t="str">
        <f>VLOOKUP(G1265,'MITRA (REFERENSI)'!$A:$Z,15,FALSE)</f>
        <v>#N/A</v>
      </c>
      <c r="M1265" s="38" t="str">
        <f>IF(B1265=1,'KELAS (REFERENSI)'!M1265,IF(B1265=2,'KELAS (REFERENSI)'!M1280,IF(B1265=3,'KELAS (REFERENSI)'!M1295,IF(B1265=4,'KELAS (REFERENSI)'!M1310,""))))</f>
        <v/>
      </c>
      <c r="N1265" s="38" t="str">
        <f>IF(B1265=1,'KELAS (REFERENSI)'!N1265,IF(B1265=2,'KELAS (REFERENSI)'!N1280,IF(B1265=3,'KELAS (REFERENSI)'!N1295,IF(B1265=4,'KELAS (REFERENSI)'!N1310,""))))</f>
        <v/>
      </c>
      <c r="O1265" s="38" t="str">
        <f>IF(B1265=1,'KELAS (REFERENSI)'!O1265,IF(B1265=2,'KELAS (REFERENSI)'!O1280,IF(B1265=3,'KELAS (REFERENSI)'!O1295,IF(B1265=4,'KELAS (REFERENSI)'!O1310,""))))</f>
        <v/>
      </c>
      <c r="P1265" s="38" t="str">
        <f>IF(B1265=1,'KELAS (REFERENSI)'!P1265,IF(B1265=2,'KELAS (REFERENSI)'!P1280,IF(B1265=3,'KELAS (REFERENSI)'!P1295,IF(B1265=4,'KELAS (REFERENSI)'!P1310,""))))</f>
        <v/>
      </c>
      <c r="Q1265" s="38" t="str">
        <f t="shared" si="4"/>
        <v>BPS Kota Jakarta Timur</v>
      </c>
      <c r="R1265" s="38" t="str">
        <f t="shared" si="56"/>
        <v/>
      </c>
      <c r="S1265" s="38" t="str">
        <f t="shared" ref="S1265:T1265" si="1273">S1264</f>
        <v>15 Juni sampai dengan 31 Agustus 2026</v>
      </c>
      <c r="T1265" s="38" t="str">
        <f t="shared" si="1273"/>
        <v>31 Agustus 2026</v>
      </c>
      <c r="U1265" s="46"/>
      <c r="V1265" s="46"/>
      <c r="W1265" s="42"/>
      <c r="X1265" s="42"/>
      <c r="Y1265" s="42"/>
      <c r="Z1265" s="42"/>
    </row>
    <row r="1266" ht="15.0" customHeight="1">
      <c r="A1266" s="36" t="s">
        <v>6328</v>
      </c>
      <c r="B1266" s="43"/>
      <c r="C1266" s="44"/>
      <c r="D1266" s="47"/>
      <c r="E1266" s="47"/>
      <c r="F1266" s="39" t="str">
        <f t="shared" si="2"/>
        <v>PETUGAS.1265/SPK/SE/PPL/3172/2026</v>
      </c>
      <c r="G1266" s="45"/>
      <c r="H1266" s="39" t="str">
        <f>VLOOKUP(G1266,'MITRA (REFERENSI)'!$A:$Z,16,FALSE)</f>
        <v>#N/A</v>
      </c>
      <c r="I1266" s="39" t="str">
        <f>VLOOKUP(G1266,'MITRA (REFERENSI)'!$A:$Z,25,FALSE)</f>
        <v>#N/A</v>
      </c>
      <c r="J1266" s="38" t="str">
        <f>VLOOKUP(G1266,'MITRA (REFERENSI)'!$A:$Z,26,FALSE)</f>
        <v>#N/A</v>
      </c>
      <c r="K1266" s="38" t="str">
        <f>VLOOKUP(G1266,'MITRA (REFERENSI)'!$A:$Z,15,FALSE)</f>
        <v>#N/A</v>
      </c>
      <c r="L1266" s="38" t="str">
        <f>VLOOKUP(G1266,'MITRA (REFERENSI)'!$A:$Z,15,FALSE)</f>
        <v>#N/A</v>
      </c>
      <c r="M1266" s="38" t="str">
        <f>IF(B1266=1,'KELAS (REFERENSI)'!M1266,IF(B1266=2,'KELAS (REFERENSI)'!M1281,IF(B1266=3,'KELAS (REFERENSI)'!M1296,IF(B1266=4,'KELAS (REFERENSI)'!M1311,""))))</f>
        <v/>
      </c>
      <c r="N1266" s="38" t="str">
        <f>IF(B1266=1,'KELAS (REFERENSI)'!N1266,IF(B1266=2,'KELAS (REFERENSI)'!N1281,IF(B1266=3,'KELAS (REFERENSI)'!N1296,IF(B1266=4,'KELAS (REFERENSI)'!N1311,""))))</f>
        <v/>
      </c>
      <c r="O1266" s="38" t="str">
        <f>IF(B1266=1,'KELAS (REFERENSI)'!O1266,IF(B1266=2,'KELAS (REFERENSI)'!O1281,IF(B1266=3,'KELAS (REFERENSI)'!O1296,IF(B1266=4,'KELAS (REFERENSI)'!O1311,""))))</f>
        <v/>
      </c>
      <c r="P1266" s="38" t="str">
        <f>IF(B1266=1,'KELAS (REFERENSI)'!P1266,IF(B1266=2,'KELAS (REFERENSI)'!P1281,IF(B1266=3,'KELAS (REFERENSI)'!P1296,IF(B1266=4,'KELAS (REFERENSI)'!P1311,""))))</f>
        <v/>
      </c>
      <c r="Q1266" s="38" t="str">
        <f t="shared" si="4"/>
        <v>BPS Kota Jakarta Timur</v>
      </c>
      <c r="R1266" s="38" t="str">
        <f t="shared" si="56"/>
        <v/>
      </c>
      <c r="S1266" s="38" t="str">
        <f t="shared" ref="S1266:T1266" si="1274">S1265</f>
        <v>15 Juni sampai dengan 31 Agustus 2026</v>
      </c>
      <c r="T1266" s="38" t="str">
        <f t="shared" si="1274"/>
        <v>31 Agustus 2026</v>
      </c>
      <c r="U1266" s="46"/>
      <c r="V1266" s="46"/>
      <c r="W1266" s="42"/>
      <c r="X1266" s="42"/>
      <c r="Y1266" s="42"/>
      <c r="Z1266" s="42"/>
    </row>
    <row r="1267" ht="15.0" customHeight="1">
      <c r="A1267" s="36" t="s">
        <v>6329</v>
      </c>
      <c r="B1267" s="43"/>
      <c r="C1267" s="44"/>
      <c r="D1267" s="47"/>
      <c r="E1267" s="47"/>
      <c r="F1267" s="39" t="str">
        <f t="shared" si="2"/>
        <v>PETUGAS.1266/SPK/SE/PPL/3172/2026</v>
      </c>
      <c r="G1267" s="45"/>
      <c r="H1267" s="39" t="str">
        <f>VLOOKUP(G1267,'MITRA (REFERENSI)'!$A:$Z,16,FALSE)</f>
        <v>#N/A</v>
      </c>
      <c r="I1267" s="39" t="str">
        <f>VLOOKUP(G1267,'MITRA (REFERENSI)'!$A:$Z,25,FALSE)</f>
        <v>#N/A</v>
      </c>
      <c r="J1267" s="38" t="str">
        <f>VLOOKUP(G1267,'MITRA (REFERENSI)'!$A:$Z,26,FALSE)</f>
        <v>#N/A</v>
      </c>
      <c r="K1267" s="38" t="str">
        <f>VLOOKUP(G1267,'MITRA (REFERENSI)'!$A:$Z,15,FALSE)</f>
        <v>#N/A</v>
      </c>
      <c r="L1267" s="38" t="str">
        <f>VLOOKUP(G1267,'MITRA (REFERENSI)'!$A:$Z,15,FALSE)</f>
        <v>#N/A</v>
      </c>
      <c r="M1267" s="38" t="str">
        <f>IF(B1267=1,'KELAS (REFERENSI)'!M1267,IF(B1267=2,'KELAS (REFERENSI)'!M1282,IF(B1267=3,'KELAS (REFERENSI)'!M1297,IF(B1267=4,'KELAS (REFERENSI)'!M1312,""))))</f>
        <v/>
      </c>
      <c r="N1267" s="38" t="str">
        <f>IF(B1267=1,'KELAS (REFERENSI)'!N1267,IF(B1267=2,'KELAS (REFERENSI)'!N1282,IF(B1267=3,'KELAS (REFERENSI)'!N1297,IF(B1267=4,'KELAS (REFERENSI)'!N1312,""))))</f>
        <v/>
      </c>
      <c r="O1267" s="38" t="str">
        <f>IF(B1267=1,'KELAS (REFERENSI)'!O1267,IF(B1267=2,'KELAS (REFERENSI)'!O1282,IF(B1267=3,'KELAS (REFERENSI)'!O1297,IF(B1267=4,'KELAS (REFERENSI)'!O1312,""))))</f>
        <v/>
      </c>
      <c r="P1267" s="38" t="str">
        <f>IF(B1267=1,'KELAS (REFERENSI)'!P1267,IF(B1267=2,'KELAS (REFERENSI)'!P1282,IF(B1267=3,'KELAS (REFERENSI)'!P1297,IF(B1267=4,'KELAS (REFERENSI)'!P1312,""))))</f>
        <v/>
      </c>
      <c r="Q1267" s="38" t="str">
        <f t="shared" si="4"/>
        <v>BPS Kota Jakarta Timur</v>
      </c>
      <c r="R1267" s="38" t="str">
        <f t="shared" si="56"/>
        <v/>
      </c>
      <c r="S1267" s="38" t="str">
        <f t="shared" ref="S1267:T1267" si="1275">S1266</f>
        <v>15 Juni sampai dengan 31 Agustus 2026</v>
      </c>
      <c r="T1267" s="38" t="str">
        <f t="shared" si="1275"/>
        <v>31 Agustus 2026</v>
      </c>
      <c r="U1267" s="46"/>
      <c r="V1267" s="46"/>
      <c r="W1267" s="42"/>
      <c r="X1267" s="42"/>
      <c r="Y1267" s="42"/>
      <c r="Z1267" s="42"/>
    </row>
    <row r="1268" ht="15.0" customHeight="1">
      <c r="A1268" s="36" t="s">
        <v>6330</v>
      </c>
      <c r="B1268" s="43"/>
      <c r="C1268" s="44"/>
      <c r="D1268" s="47"/>
      <c r="E1268" s="47"/>
      <c r="F1268" s="39" t="str">
        <f t="shared" si="2"/>
        <v>PETUGAS.1267/SPK/SE/PPL/3172/2026</v>
      </c>
      <c r="G1268" s="45"/>
      <c r="H1268" s="39" t="str">
        <f>VLOOKUP(G1268,'MITRA (REFERENSI)'!$A:$Z,16,FALSE)</f>
        <v>#N/A</v>
      </c>
      <c r="I1268" s="39" t="str">
        <f>VLOOKUP(G1268,'MITRA (REFERENSI)'!$A:$Z,25,FALSE)</f>
        <v>#N/A</v>
      </c>
      <c r="J1268" s="38" t="str">
        <f>VLOOKUP(G1268,'MITRA (REFERENSI)'!$A:$Z,26,FALSE)</f>
        <v>#N/A</v>
      </c>
      <c r="K1268" s="38" t="str">
        <f>VLOOKUP(G1268,'MITRA (REFERENSI)'!$A:$Z,15,FALSE)</f>
        <v>#N/A</v>
      </c>
      <c r="L1268" s="38" t="str">
        <f>VLOOKUP(G1268,'MITRA (REFERENSI)'!$A:$Z,15,FALSE)</f>
        <v>#N/A</v>
      </c>
      <c r="M1268" s="38" t="str">
        <f>IF(B1268=1,'KELAS (REFERENSI)'!M1268,IF(B1268=2,'KELAS (REFERENSI)'!M1283,IF(B1268=3,'KELAS (REFERENSI)'!M1298,IF(B1268=4,'KELAS (REFERENSI)'!M1313,""))))</f>
        <v/>
      </c>
      <c r="N1268" s="38" t="str">
        <f>IF(B1268=1,'KELAS (REFERENSI)'!N1268,IF(B1268=2,'KELAS (REFERENSI)'!N1283,IF(B1268=3,'KELAS (REFERENSI)'!N1298,IF(B1268=4,'KELAS (REFERENSI)'!N1313,""))))</f>
        <v/>
      </c>
      <c r="O1268" s="38" t="str">
        <f>IF(B1268=1,'KELAS (REFERENSI)'!O1268,IF(B1268=2,'KELAS (REFERENSI)'!O1283,IF(B1268=3,'KELAS (REFERENSI)'!O1298,IF(B1268=4,'KELAS (REFERENSI)'!O1313,""))))</f>
        <v/>
      </c>
      <c r="P1268" s="38" t="str">
        <f>IF(B1268=1,'KELAS (REFERENSI)'!P1268,IF(B1268=2,'KELAS (REFERENSI)'!P1283,IF(B1268=3,'KELAS (REFERENSI)'!P1298,IF(B1268=4,'KELAS (REFERENSI)'!P1313,""))))</f>
        <v/>
      </c>
      <c r="Q1268" s="38" t="str">
        <f t="shared" si="4"/>
        <v>BPS Kota Jakarta Timur</v>
      </c>
      <c r="R1268" s="38" t="str">
        <f t="shared" si="56"/>
        <v/>
      </c>
      <c r="S1268" s="38" t="str">
        <f t="shared" ref="S1268:T1268" si="1276">S1267</f>
        <v>15 Juni sampai dengan 31 Agustus 2026</v>
      </c>
      <c r="T1268" s="38" t="str">
        <f t="shared" si="1276"/>
        <v>31 Agustus 2026</v>
      </c>
      <c r="U1268" s="46"/>
      <c r="V1268" s="46"/>
      <c r="W1268" s="42"/>
      <c r="X1268" s="42"/>
      <c r="Y1268" s="42"/>
      <c r="Z1268" s="42"/>
    </row>
    <row r="1269" ht="15.0" customHeight="1">
      <c r="A1269" s="36" t="s">
        <v>6331</v>
      </c>
      <c r="B1269" s="43"/>
      <c r="C1269" s="44"/>
      <c r="D1269" s="47"/>
      <c r="E1269" s="47"/>
      <c r="F1269" s="39" t="str">
        <f t="shared" si="2"/>
        <v>PETUGAS.1268/SPK/SE/PPL/3172/2026</v>
      </c>
      <c r="G1269" s="45"/>
      <c r="H1269" s="39" t="str">
        <f>VLOOKUP(G1269,'MITRA (REFERENSI)'!$A:$Z,16,FALSE)</f>
        <v>#N/A</v>
      </c>
      <c r="I1269" s="39" t="str">
        <f>VLOOKUP(G1269,'MITRA (REFERENSI)'!$A:$Z,25,FALSE)</f>
        <v>#N/A</v>
      </c>
      <c r="J1269" s="38" t="str">
        <f>VLOOKUP(G1269,'MITRA (REFERENSI)'!$A:$Z,26,FALSE)</f>
        <v>#N/A</v>
      </c>
      <c r="K1269" s="38" t="str">
        <f>VLOOKUP(G1269,'MITRA (REFERENSI)'!$A:$Z,15,FALSE)</f>
        <v>#N/A</v>
      </c>
      <c r="L1269" s="38" t="str">
        <f>VLOOKUP(G1269,'MITRA (REFERENSI)'!$A:$Z,15,FALSE)</f>
        <v>#N/A</v>
      </c>
      <c r="M1269" s="38" t="str">
        <f>IF(B1269=1,'KELAS (REFERENSI)'!M1269,IF(B1269=2,'KELAS (REFERENSI)'!M1284,IF(B1269=3,'KELAS (REFERENSI)'!M1299,IF(B1269=4,'KELAS (REFERENSI)'!M1314,""))))</f>
        <v/>
      </c>
      <c r="N1269" s="38" t="str">
        <f>IF(B1269=1,'KELAS (REFERENSI)'!N1269,IF(B1269=2,'KELAS (REFERENSI)'!N1284,IF(B1269=3,'KELAS (REFERENSI)'!N1299,IF(B1269=4,'KELAS (REFERENSI)'!N1314,""))))</f>
        <v/>
      </c>
      <c r="O1269" s="38" t="str">
        <f>IF(B1269=1,'KELAS (REFERENSI)'!O1269,IF(B1269=2,'KELAS (REFERENSI)'!O1284,IF(B1269=3,'KELAS (REFERENSI)'!O1299,IF(B1269=4,'KELAS (REFERENSI)'!O1314,""))))</f>
        <v/>
      </c>
      <c r="P1269" s="38" t="str">
        <f>IF(B1269=1,'KELAS (REFERENSI)'!P1269,IF(B1269=2,'KELAS (REFERENSI)'!P1284,IF(B1269=3,'KELAS (REFERENSI)'!P1299,IF(B1269=4,'KELAS (REFERENSI)'!P1314,""))))</f>
        <v/>
      </c>
      <c r="Q1269" s="38" t="str">
        <f t="shared" si="4"/>
        <v>BPS Kota Jakarta Timur</v>
      </c>
      <c r="R1269" s="38" t="str">
        <f t="shared" si="56"/>
        <v/>
      </c>
      <c r="S1269" s="38" t="str">
        <f t="shared" ref="S1269:T1269" si="1277">S1268</f>
        <v>15 Juni sampai dengan 31 Agustus 2026</v>
      </c>
      <c r="T1269" s="38" t="str">
        <f t="shared" si="1277"/>
        <v>31 Agustus 2026</v>
      </c>
      <c r="U1269" s="46"/>
      <c r="V1269" s="46"/>
      <c r="W1269" s="42"/>
      <c r="X1269" s="42"/>
      <c r="Y1269" s="42"/>
      <c r="Z1269" s="42"/>
    </row>
    <row r="1270" ht="15.0" customHeight="1">
      <c r="A1270" s="36" t="s">
        <v>6332</v>
      </c>
      <c r="B1270" s="43"/>
      <c r="C1270" s="44"/>
      <c r="D1270" s="47"/>
      <c r="E1270" s="47"/>
      <c r="F1270" s="39" t="str">
        <f t="shared" si="2"/>
        <v>PETUGAS.1269/SPK/SE/PPL/3172/2026</v>
      </c>
      <c r="G1270" s="45"/>
      <c r="H1270" s="39" t="str">
        <f>VLOOKUP(G1270,'MITRA (REFERENSI)'!$A:$Z,16,FALSE)</f>
        <v>#N/A</v>
      </c>
      <c r="I1270" s="39" t="str">
        <f>VLOOKUP(G1270,'MITRA (REFERENSI)'!$A:$Z,25,FALSE)</f>
        <v>#N/A</v>
      </c>
      <c r="J1270" s="38" t="str">
        <f>VLOOKUP(G1270,'MITRA (REFERENSI)'!$A:$Z,26,FALSE)</f>
        <v>#N/A</v>
      </c>
      <c r="K1270" s="38" t="str">
        <f>VLOOKUP(G1270,'MITRA (REFERENSI)'!$A:$Z,15,FALSE)</f>
        <v>#N/A</v>
      </c>
      <c r="L1270" s="38" t="str">
        <f>VLOOKUP(G1270,'MITRA (REFERENSI)'!$A:$Z,15,FALSE)</f>
        <v>#N/A</v>
      </c>
      <c r="M1270" s="38" t="str">
        <f>IF(B1270=1,'KELAS (REFERENSI)'!M1270,IF(B1270=2,'KELAS (REFERENSI)'!M1285,IF(B1270=3,'KELAS (REFERENSI)'!M1300,IF(B1270=4,'KELAS (REFERENSI)'!M1315,""))))</f>
        <v/>
      </c>
      <c r="N1270" s="38" t="str">
        <f>IF(B1270=1,'KELAS (REFERENSI)'!N1270,IF(B1270=2,'KELAS (REFERENSI)'!N1285,IF(B1270=3,'KELAS (REFERENSI)'!N1300,IF(B1270=4,'KELAS (REFERENSI)'!N1315,""))))</f>
        <v/>
      </c>
      <c r="O1270" s="38" t="str">
        <f>IF(B1270=1,'KELAS (REFERENSI)'!O1270,IF(B1270=2,'KELAS (REFERENSI)'!O1285,IF(B1270=3,'KELAS (REFERENSI)'!O1300,IF(B1270=4,'KELAS (REFERENSI)'!O1315,""))))</f>
        <v/>
      </c>
      <c r="P1270" s="38" t="str">
        <f>IF(B1270=1,'KELAS (REFERENSI)'!P1270,IF(B1270=2,'KELAS (REFERENSI)'!P1285,IF(B1270=3,'KELAS (REFERENSI)'!P1300,IF(B1270=4,'KELAS (REFERENSI)'!P1315,""))))</f>
        <v/>
      </c>
      <c r="Q1270" s="38" t="str">
        <f t="shared" si="4"/>
        <v>BPS Kota Jakarta Timur</v>
      </c>
      <c r="R1270" s="38" t="str">
        <f t="shared" si="56"/>
        <v/>
      </c>
      <c r="S1270" s="38" t="str">
        <f t="shared" ref="S1270:T1270" si="1278">S1269</f>
        <v>15 Juni sampai dengan 31 Agustus 2026</v>
      </c>
      <c r="T1270" s="38" t="str">
        <f t="shared" si="1278"/>
        <v>31 Agustus 2026</v>
      </c>
      <c r="U1270" s="46"/>
      <c r="V1270" s="46"/>
      <c r="W1270" s="42"/>
      <c r="X1270" s="42"/>
      <c r="Y1270" s="42"/>
      <c r="Z1270" s="42"/>
    </row>
    <row r="1271" ht="15.0" customHeight="1">
      <c r="A1271" s="36" t="s">
        <v>6333</v>
      </c>
      <c r="B1271" s="43"/>
      <c r="C1271" s="44"/>
      <c r="D1271" s="47"/>
      <c r="E1271" s="47"/>
      <c r="F1271" s="39" t="str">
        <f t="shared" si="2"/>
        <v>PETUGAS.1270/SPK/SE/PPL/3172/2026</v>
      </c>
      <c r="G1271" s="45"/>
      <c r="H1271" s="39" t="str">
        <f>VLOOKUP(G1271,'MITRA (REFERENSI)'!$A:$Z,16,FALSE)</f>
        <v>#N/A</v>
      </c>
      <c r="I1271" s="39" t="str">
        <f>VLOOKUP(G1271,'MITRA (REFERENSI)'!$A:$Z,25,FALSE)</f>
        <v>#N/A</v>
      </c>
      <c r="J1271" s="38" t="str">
        <f>VLOOKUP(G1271,'MITRA (REFERENSI)'!$A:$Z,26,FALSE)</f>
        <v>#N/A</v>
      </c>
      <c r="K1271" s="38" t="str">
        <f>VLOOKUP(G1271,'MITRA (REFERENSI)'!$A:$Z,15,FALSE)</f>
        <v>#N/A</v>
      </c>
      <c r="L1271" s="38" t="str">
        <f>VLOOKUP(G1271,'MITRA (REFERENSI)'!$A:$Z,15,FALSE)</f>
        <v>#N/A</v>
      </c>
      <c r="M1271" s="38" t="str">
        <f>IF(B1271=1,'KELAS (REFERENSI)'!M1271,IF(B1271=2,'KELAS (REFERENSI)'!M1286,IF(B1271=3,'KELAS (REFERENSI)'!M1301,IF(B1271=4,'KELAS (REFERENSI)'!M1316,""))))</f>
        <v/>
      </c>
      <c r="N1271" s="38" t="str">
        <f>IF(B1271=1,'KELAS (REFERENSI)'!N1271,IF(B1271=2,'KELAS (REFERENSI)'!N1286,IF(B1271=3,'KELAS (REFERENSI)'!N1301,IF(B1271=4,'KELAS (REFERENSI)'!N1316,""))))</f>
        <v/>
      </c>
      <c r="O1271" s="38" t="str">
        <f>IF(B1271=1,'KELAS (REFERENSI)'!O1271,IF(B1271=2,'KELAS (REFERENSI)'!O1286,IF(B1271=3,'KELAS (REFERENSI)'!O1301,IF(B1271=4,'KELAS (REFERENSI)'!O1316,""))))</f>
        <v/>
      </c>
      <c r="P1271" s="38" t="str">
        <f>IF(B1271=1,'KELAS (REFERENSI)'!P1271,IF(B1271=2,'KELAS (REFERENSI)'!P1286,IF(B1271=3,'KELAS (REFERENSI)'!P1301,IF(B1271=4,'KELAS (REFERENSI)'!P1316,""))))</f>
        <v/>
      </c>
      <c r="Q1271" s="38" t="str">
        <f t="shared" si="4"/>
        <v>BPS Kota Jakarta Timur</v>
      </c>
      <c r="R1271" s="38" t="str">
        <f t="shared" si="56"/>
        <v/>
      </c>
      <c r="S1271" s="38" t="str">
        <f t="shared" ref="S1271:T1271" si="1279">S1270</f>
        <v>15 Juni sampai dengan 31 Agustus 2026</v>
      </c>
      <c r="T1271" s="38" t="str">
        <f t="shared" si="1279"/>
        <v>31 Agustus 2026</v>
      </c>
      <c r="U1271" s="46"/>
      <c r="V1271" s="46"/>
      <c r="W1271" s="42"/>
      <c r="X1271" s="42"/>
      <c r="Y1271" s="42"/>
      <c r="Z1271" s="42"/>
    </row>
    <row r="1272" ht="15.0" customHeight="1">
      <c r="A1272" s="36" t="s">
        <v>6334</v>
      </c>
      <c r="B1272" s="43"/>
      <c r="C1272" s="44"/>
      <c r="D1272" s="47"/>
      <c r="E1272" s="47"/>
      <c r="F1272" s="39" t="str">
        <f t="shared" si="2"/>
        <v>PETUGAS.1271/SPK/SE/PPL/3172/2026</v>
      </c>
      <c r="G1272" s="45"/>
      <c r="H1272" s="39" t="str">
        <f>VLOOKUP(G1272,'MITRA (REFERENSI)'!$A:$Z,16,FALSE)</f>
        <v>#N/A</v>
      </c>
      <c r="I1272" s="39" t="str">
        <f>VLOOKUP(G1272,'MITRA (REFERENSI)'!$A:$Z,25,FALSE)</f>
        <v>#N/A</v>
      </c>
      <c r="J1272" s="38" t="str">
        <f>VLOOKUP(G1272,'MITRA (REFERENSI)'!$A:$Z,26,FALSE)</f>
        <v>#N/A</v>
      </c>
      <c r="K1272" s="38" t="str">
        <f>VLOOKUP(G1272,'MITRA (REFERENSI)'!$A:$Z,15,FALSE)</f>
        <v>#N/A</v>
      </c>
      <c r="L1272" s="38" t="str">
        <f>VLOOKUP(G1272,'MITRA (REFERENSI)'!$A:$Z,15,FALSE)</f>
        <v>#N/A</v>
      </c>
      <c r="M1272" s="38" t="str">
        <f>IF(B1272=1,'KELAS (REFERENSI)'!M1272,IF(B1272=2,'KELAS (REFERENSI)'!M1287,IF(B1272=3,'KELAS (REFERENSI)'!M1302,IF(B1272=4,'KELAS (REFERENSI)'!M1317,""))))</f>
        <v/>
      </c>
      <c r="N1272" s="38" t="str">
        <f>IF(B1272=1,'KELAS (REFERENSI)'!N1272,IF(B1272=2,'KELAS (REFERENSI)'!N1287,IF(B1272=3,'KELAS (REFERENSI)'!N1302,IF(B1272=4,'KELAS (REFERENSI)'!N1317,""))))</f>
        <v/>
      </c>
      <c r="O1272" s="38" t="str">
        <f>IF(B1272=1,'KELAS (REFERENSI)'!O1272,IF(B1272=2,'KELAS (REFERENSI)'!O1287,IF(B1272=3,'KELAS (REFERENSI)'!O1302,IF(B1272=4,'KELAS (REFERENSI)'!O1317,""))))</f>
        <v/>
      </c>
      <c r="P1272" s="38" t="str">
        <f>IF(B1272=1,'KELAS (REFERENSI)'!P1272,IF(B1272=2,'KELAS (REFERENSI)'!P1287,IF(B1272=3,'KELAS (REFERENSI)'!P1302,IF(B1272=4,'KELAS (REFERENSI)'!P1317,""))))</f>
        <v/>
      </c>
      <c r="Q1272" s="38" t="str">
        <f t="shared" si="4"/>
        <v>BPS Kota Jakarta Timur</v>
      </c>
      <c r="R1272" s="38" t="str">
        <f t="shared" si="56"/>
        <v/>
      </c>
      <c r="S1272" s="38" t="str">
        <f t="shared" ref="S1272:T1272" si="1280">S1271</f>
        <v>15 Juni sampai dengan 31 Agustus 2026</v>
      </c>
      <c r="T1272" s="38" t="str">
        <f t="shared" si="1280"/>
        <v>31 Agustus 2026</v>
      </c>
      <c r="U1272" s="46"/>
      <c r="V1272" s="46"/>
      <c r="W1272" s="42"/>
      <c r="X1272" s="42"/>
      <c r="Y1272" s="42"/>
      <c r="Z1272" s="42"/>
    </row>
    <row r="1273" ht="15.0" customHeight="1">
      <c r="A1273" s="36" t="s">
        <v>6335</v>
      </c>
      <c r="B1273" s="43"/>
      <c r="C1273" s="44"/>
      <c r="D1273" s="47"/>
      <c r="E1273" s="47"/>
      <c r="F1273" s="39" t="str">
        <f t="shared" si="2"/>
        <v>PETUGAS.1272/SPK/SE/PPL/3172/2026</v>
      </c>
      <c r="G1273" s="45"/>
      <c r="H1273" s="39" t="str">
        <f>VLOOKUP(G1273,'MITRA (REFERENSI)'!$A:$Z,16,FALSE)</f>
        <v>#N/A</v>
      </c>
      <c r="I1273" s="39" t="str">
        <f>VLOOKUP(G1273,'MITRA (REFERENSI)'!$A:$Z,25,FALSE)</f>
        <v>#N/A</v>
      </c>
      <c r="J1273" s="38" t="str">
        <f>VLOOKUP(G1273,'MITRA (REFERENSI)'!$A:$Z,26,FALSE)</f>
        <v>#N/A</v>
      </c>
      <c r="K1273" s="38" t="str">
        <f>VLOOKUP(G1273,'MITRA (REFERENSI)'!$A:$Z,15,FALSE)</f>
        <v>#N/A</v>
      </c>
      <c r="L1273" s="38" t="str">
        <f>VLOOKUP(G1273,'MITRA (REFERENSI)'!$A:$Z,15,FALSE)</f>
        <v>#N/A</v>
      </c>
      <c r="M1273" s="38" t="str">
        <f>IF(B1273=1,'KELAS (REFERENSI)'!M1273,IF(B1273=2,'KELAS (REFERENSI)'!M1288,IF(B1273=3,'KELAS (REFERENSI)'!M1303,IF(B1273=4,'KELAS (REFERENSI)'!M1318,""))))</f>
        <v/>
      </c>
      <c r="N1273" s="38" t="str">
        <f>IF(B1273=1,'KELAS (REFERENSI)'!N1273,IF(B1273=2,'KELAS (REFERENSI)'!N1288,IF(B1273=3,'KELAS (REFERENSI)'!N1303,IF(B1273=4,'KELAS (REFERENSI)'!N1318,""))))</f>
        <v/>
      </c>
      <c r="O1273" s="38" t="str">
        <f>IF(B1273=1,'KELAS (REFERENSI)'!O1273,IF(B1273=2,'KELAS (REFERENSI)'!O1288,IF(B1273=3,'KELAS (REFERENSI)'!O1303,IF(B1273=4,'KELAS (REFERENSI)'!O1318,""))))</f>
        <v/>
      </c>
      <c r="P1273" s="38" t="str">
        <f>IF(B1273=1,'KELAS (REFERENSI)'!P1273,IF(B1273=2,'KELAS (REFERENSI)'!P1288,IF(B1273=3,'KELAS (REFERENSI)'!P1303,IF(B1273=4,'KELAS (REFERENSI)'!P1318,""))))</f>
        <v/>
      </c>
      <c r="Q1273" s="38" t="str">
        <f t="shared" si="4"/>
        <v>BPS Kota Jakarta Timur</v>
      </c>
      <c r="R1273" s="38" t="str">
        <f t="shared" si="56"/>
        <v/>
      </c>
      <c r="S1273" s="38" t="str">
        <f t="shared" ref="S1273:T1273" si="1281">S1272</f>
        <v>15 Juni sampai dengan 31 Agustus 2026</v>
      </c>
      <c r="T1273" s="38" t="str">
        <f t="shared" si="1281"/>
        <v>31 Agustus 2026</v>
      </c>
      <c r="U1273" s="46"/>
      <c r="V1273" s="46"/>
      <c r="W1273" s="42"/>
      <c r="X1273" s="42"/>
      <c r="Y1273" s="42"/>
      <c r="Z1273" s="42"/>
    </row>
    <row r="1274" ht="15.0" customHeight="1">
      <c r="A1274" s="36" t="s">
        <v>6336</v>
      </c>
      <c r="B1274" s="43"/>
      <c r="C1274" s="44"/>
      <c r="D1274" s="47"/>
      <c r="E1274" s="47"/>
      <c r="F1274" s="39" t="str">
        <f t="shared" si="2"/>
        <v>PETUGAS.1273/SPK/SE/PPL/3172/2026</v>
      </c>
      <c r="G1274" s="45"/>
      <c r="H1274" s="39" t="str">
        <f>VLOOKUP(G1274,'MITRA (REFERENSI)'!$A:$Z,16,FALSE)</f>
        <v>#N/A</v>
      </c>
      <c r="I1274" s="39" t="str">
        <f>VLOOKUP(G1274,'MITRA (REFERENSI)'!$A:$Z,25,FALSE)</f>
        <v>#N/A</v>
      </c>
      <c r="J1274" s="38" t="str">
        <f>VLOOKUP(G1274,'MITRA (REFERENSI)'!$A:$Z,26,FALSE)</f>
        <v>#N/A</v>
      </c>
      <c r="K1274" s="38" t="str">
        <f>VLOOKUP(G1274,'MITRA (REFERENSI)'!$A:$Z,15,FALSE)</f>
        <v>#N/A</v>
      </c>
      <c r="L1274" s="38" t="str">
        <f>VLOOKUP(G1274,'MITRA (REFERENSI)'!$A:$Z,15,FALSE)</f>
        <v>#N/A</v>
      </c>
      <c r="M1274" s="38" t="str">
        <f>IF(B1274=1,'KELAS (REFERENSI)'!M1274,IF(B1274=2,'KELAS (REFERENSI)'!M1289,IF(B1274=3,'KELAS (REFERENSI)'!M1304,IF(B1274=4,'KELAS (REFERENSI)'!M1319,""))))</f>
        <v/>
      </c>
      <c r="N1274" s="38" t="str">
        <f>IF(B1274=1,'KELAS (REFERENSI)'!N1274,IF(B1274=2,'KELAS (REFERENSI)'!N1289,IF(B1274=3,'KELAS (REFERENSI)'!N1304,IF(B1274=4,'KELAS (REFERENSI)'!N1319,""))))</f>
        <v/>
      </c>
      <c r="O1274" s="38" t="str">
        <f>IF(B1274=1,'KELAS (REFERENSI)'!O1274,IF(B1274=2,'KELAS (REFERENSI)'!O1289,IF(B1274=3,'KELAS (REFERENSI)'!O1304,IF(B1274=4,'KELAS (REFERENSI)'!O1319,""))))</f>
        <v/>
      </c>
      <c r="P1274" s="38" t="str">
        <f>IF(B1274=1,'KELAS (REFERENSI)'!P1274,IF(B1274=2,'KELAS (REFERENSI)'!P1289,IF(B1274=3,'KELAS (REFERENSI)'!P1304,IF(B1274=4,'KELAS (REFERENSI)'!P1319,""))))</f>
        <v/>
      </c>
      <c r="Q1274" s="38" t="str">
        <f t="shared" si="4"/>
        <v>BPS Kota Jakarta Timur</v>
      </c>
      <c r="R1274" s="38" t="str">
        <f t="shared" si="56"/>
        <v/>
      </c>
      <c r="S1274" s="38" t="str">
        <f t="shared" ref="S1274:T1274" si="1282">S1273</f>
        <v>15 Juni sampai dengan 31 Agustus 2026</v>
      </c>
      <c r="T1274" s="38" t="str">
        <f t="shared" si="1282"/>
        <v>31 Agustus 2026</v>
      </c>
      <c r="U1274" s="46"/>
      <c r="V1274" s="46"/>
      <c r="W1274" s="42"/>
      <c r="X1274" s="42"/>
      <c r="Y1274" s="42"/>
      <c r="Z1274" s="42"/>
    </row>
    <row r="1275" ht="15.0" customHeight="1">
      <c r="A1275" s="36" t="s">
        <v>6337</v>
      </c>
      <c r="B1275" s="43"/>
      <c r="C1275" s="44"/>
      <c r="D1275" s="47"/>
      <c r="E1275" s="47"/>
      <c r="F1275" s="39" t="str">
        <f t="shared" si="2"/>
        <v>PETUGAS.1274/SPK/SE/PPL/3172/2026</v>
      </c>
      <c r="G1275" s="45"/>
      <c r="H1275" s="39" t="str">
        <f>VLOOKUP(G1275,'MITRA (REFERENSI)'!$A:$Z,16,FALSE)</f>
        <v>#N/A</v>
      </c>
      <c r="I1275" s="39" t="str">
        <f>VLOOKUP(G1275,'MITRA (REFERENSI)'!$A:$Z,25,FALSE)</f>
        <v>#N/A</v>
      </c>
      <c r="J1275" s="38" t="str">
        <f>VLOOKUP(G1275,'MITRA (REFERENSI)'!$A:$Z,26,FALSE)</f>
        <v>#N/A</v>
      </c>
      <c r="K1275" s="38" t="str">
        <f>VLOOKUP(G1275,'MITRA (REFERENSI)'!$A:$Z,15,FALSE)</f>
        <v>#N/A</v>
      </c>
      <c r="L1275" s="38" t="str">
        <f>VLOOKUP(G1275,'MITRA (REFERENSI)'!$A:$Z,15,FALSE)</f>
        <v>#N/A</v>
      </c>
      <c r="M1275" s="38" t="str">
        <f>IF(B1275=1,'KELAS (REFERENSI)'!M1275,IF(B1275=2,'KELAS (REFERENSI)'!M1290,IF(B1275=3,'KELAS (REFERENSI)'!M1305,IF(B1275=4,'KELAS (REFERENSI)'!M1320,""))))</f>
        <v/>
      </c>
      <c r="N1275" s="38" t="str">
        <f>IF(B1275=1,'KELAS (REFERENSI)'!N1275,IF(B1275=2,'KELAS (REFERENSI)'!N1290,IF(B1275=3,'KELAS (REFERENSI)'!N1305,IF(B1275=4,'KELAS (REFERENSI)'!N1320,""))))</f>
        <v/>
      </c>
      <c r="O1275" s="38" t="str">
        <f>IF(B1275=1,'KELAS (REFERENSI)'!O1275,IF(B1275=2,'KELAS (REFERENSI)'!O1290,IF(B1275=3,'KELAS (REFERENSI)'!O1305,IF(B1275=4,'KELAS (REFERENSI)'!O1320,""))))</f>
        <v/>
      </c>
      <c r="P1275" s="38" t="str">
        <f>IF(B1275=1,'KELAS (REFERENSI)'!P1275,IF(B1275=2,'KELAS (REFERENSI)'!P1290,IF(B1275=3,'KELAS (REFERENSI)'!P1305,IF(B1275=4,'KELAS (REFERENSI)'!P1320,""))))</f>
        <v/>
      </c>
      <c r="Q1275" s="38" t="str">
        <f t="shared" si="4"/>
        <v>BPS Kota Jakarta Timur</v>
      </c>
      <c r="R1275" s="38" t="str">
        <f t="shared" si="56"/>
        <v/>
      </c>
      <c r="S1275" s="38" t="str">
        <f t="shared" ref="S1275:T1275" si="1283">S1274</f>
        <v>15 Juni sampai dengan 31 Agustus 2026</v>
      </c>
      <c r="T1275" s="38" t="str">
        <f t="shared" si="1283"/>
        <v>31 Agustus 2026</v>
      </c>
      <c r="U1275" s="46"/>
      <c r="V1275" s="46"/>
      <c r="W1275" s="42"/>
      <c r="X1275" s="42"/>
      <c r="Y1275" s="42"/>
      <c r="Z1275" s="42"/>
    </row>
    <row r="1276" ht="15.0" customHeight="1">
      <c r="A1276" s="36" t="s">
        <v>6338</v>
      </c>
      <c r="B1276" s="43"/>
      <c r="C1276" s="44"/>
      <c r="D1276" s="47"/>
      <c r="E1276" s="47"/>
      <c r="F1276" s="39" t="str">
        <f t="shared" si="2"/>
        <v>PETUGAS.1275/SPK/SE/PPL/3172/2026</v>
      </c>
      <c r="G1276" s="45"/>
      <c r="H1276" s="39" t="str">
        <f>VLOOKUP(G1276,'MITRA (REFERENSI)'!$A:$Z,16,FALSE)</f>
        <v>#N/A</v>
      </c>
      <c r="I1276" s="39" t="str">
        <f>VLOOKUP(G1276,'MITRA (REFERENSI)'!$A:$Z,25,FALSE)</f>
        <v>#N/A</v>
      </c>
      <c r="J1276" s="38" t="str">
        <f>VLOOKUP(G1276,'MITRA (REFERENSI)'!$A:$Z,26,FALSE)</f>
        <v>#N/A</v>
      </c>
      <c r="K1276" s="38" t="str">
        <f>VLOOKUP(G1276,'MITRA (REFERENSI)'!$A:$Z,15,FALSE)</f>
        <v>#N/A</v>
      </c>
      <c r="L1276" s="38" t="str">
        <f>VLOOKUP(G1276,'MITRA (REFERENSI)'!$A:$Z,15,FALSE)</f>
        <v>#N/A</v>
      </c>
      <c r="M1276" s="38" t="str">
        <f>IF(B1276=1,'KELAS (REFERENSI)'!M1276,IF(B1276=2,'KELAS (REFERENSI)'!M1291,IF(B1276=3,'KELAS (REFERENSI)'!M1306,IF(B1276=4,'KELAS (REFERENSI)'!M1321,""))))</f>
        <v/>
      </c>
      <c r="N1276" s="38" t="str">
        <f>IF(B1276=1,'KELAS (REFERENSI)'!N1276,IF(B1276=2,'KELAS (REFERENSI)'!N1291,IF(B1276=3,'KELAS (REFERENSI)'!N1306,IF(B1276=4,'KELAS (REFERENSI)'!N1321,""))))</f>
        <v/>
      </c>
      <c r="O1276" s="38" t="str">
        <f>IF(B1276=1,'KELAS (REFERENSI)'!O1276,IF(B1276=2,'KELAS (REFERENSI)'!O1291,IF(B1276=3,'KELAS (REFERENSI)'!O1306,IF(B1276=4,'KELAS (REFERENSI)'!O1321,""))))</f>
        <v/>
      </c>
      <c r="P1276" s="38" t="str">
        <f>IF(B1276=1,'KELAS (REFERENSI)'!P1276,IF(B1276=2,'KELAS (REFERENSI)'!P1291,IF(B1276=3,'KELAS (REFERENSI)'!P1306,IF(B1276=4,'KELAS (REFERENSI)'!P1321,""))))</f>
        <v/>
      </c>
      <c r="Q1276" s="38" t="str">
        <f t="shared" si="4"/>
        <v>BPS Kota Jakarta Timur</v>
      </c>
      <c r="R1276" s="38" t="str">
        <f t="shared" si="56"/>
        <v/>
      </c>
      <c r="S1276" s="38" t="str">
        <f t="shared" ref="S1276:T1276" si="1284">S1275</f>
        <v>15 Juni sampai dengan 31 Agustus 2026</v>
      </c>
      <c r="T1276" s="38" t="str">
        <f t="shared" si="1284"/>
        <v>31 Agustus 2026</v>
      </c>
      <c r="U1276" s="46"/>
      <c r="V1276" s="46"/>
      <c r="W1276" s="42"/>
      <c r="X1276" s="42"/>
      <c r="Y1276" s="42"/>
      <c r="Z1276" s="42"/>
    </row>
    <row r="1277" ht="15.0" customHeight="1">
      <c r="A1277" s="36" t="s">
        <v>6339</v>
      </c>
      <c r="B1277" s="43"/>
      <c r="C1277" s="44"/>
      <c r="D1277" s="47"/>
      <c r="E1277" s="47"/>
      <c r="F1277" s="39" t="str">
        <f t="shared" si="2"/>
        <v>PETUGAS.1276/SPK/SE/PPL/3172/2026</v>
      </c>
      <c r="G1277" s="45"/>
      <c r="H1277" s="39" t="str">
        <f>VLOOKUP(G1277,'MITRA (REFERENSI)'!$A:$Z,16,FALSE)</f>
        <v>#N/A</v>
      </c>
      <c r="I1277" s="39" t="str">
        <f>VLOOKUP(G1277,'MITRA (REFERENSI)'!$A:$Z,25,FALSE)</f>
        <v>#N/A</v>
      </c>
      <c r="J1277" s="38" t="str">
        <f>VLOOKUP(G1277,'MITRA (REFERENSI)'!$A:$Z,26,FALSE)</f>
        <v>#N/A</v>
      </c>
      <c r="K1277" s="38" t="str">
        <f>VLOOKUP(G1277,'MITRA (REFERENSI)'!$A:$Z,15,FALSE)</f>
        <v>#N/A</v>
      </c>
      <c r="L1277" s="38" t="str">
        <f>VLOOKUP(G1277,'MITRA (REFERENSI)'!$A:$Z,15,FALSE)</f>
        <v>#N/A</v>
      </c>
      <c r="M1277" s="38" t="str">
        <f>IF(B1277=1,'KELAS (REFERENSI)'!M1277,IF(B1277=2,'KELAS (REFERENSI)'!M1292,IF(B1277=3,'KELAS (REFERENSI)'!M1307,IF(B1277=4,'KELAS (REFERENSI)'!M1322,""))))</f>
        <v/>
      </c>
      <c r="N1277" s="38" t="str">
        <f>IF(B1277=1,'KELAS (REFERENSI)'!N1277,IF(B1277=2,'KELAS (REFERENSI)'!N1292,IF(B1277=3,'KELAS (REFERENSI)'!N1307,IF(B1277=4,'KELAS (REFERENSI)'!N1322,""))))</f>
        <v/>
      </c>
      <c r="O1277" s="38" t="str">
        <f>IF(B1277=1,'KELAS (REFERENSI)'!O1277,IF(B1277=2,'KELAS (REFERENSI)'!O1292,IF(B1277=3,'KELAS (REFERENSI)'!O1307,IF(B1277=4,'KELAS (REFERENSI)'!O1322,""))))</f>
        <v/>
      </c>
      <c r="P1277" s="38" t="str">
        <f>IF(B1277=1,'KELAS (REFERENSI)'!P1277,IF(B1277=2,'KELAS (REFERENSI)'!P1292,IF(B1277=3,'KELAS (REFERENSI)'!P1307,IF(B1277=4,'KELAS (REFERENSI)'!P1322,""))))</f>
        <v/>
      </c>
      <c r="Q1277" s="38" t="str">
        <f t="shared" si="4"/>
        <v>BPS Kota Jakarta Timur</v>
      </c>
      <c r="R1277" s="38" t="str">
        <f t="shared" si="56"/>
        <v/>
      </c>
      <c r="S1277" s="38" t="str">
        <f t="shared" ref="S1277:T1277" si="1285">S1276</f>
        <v>15 Juni sampai dengan 31 Agustus 2026</v>
      </c>
      <c r="T1277" s="38" t="str">
        <f t="shared" si="1285"/>
        <v>31 Agustus 2026</v>
      </c>
      <c r="U1277" s="46"/>
      <c r="V1277" s="46"/>
      <c r="W1277" s="42"/>
      <c r="X1277" s="42"/>
      <c r="Y1277" s="42"/>
      <c r="Z1277" s="42"/>
    </row>
    <row r="1278" ht="15.0" customHeight="1">
      <c r="A1278" s="36" t="s">
        <v>6340</v>
      </c>
      <c r="B1278" s="43"/>
      <c r="C1278" s="44"/>
      <c r="D1278" s="47"/>
      <c r="E1278" s="47"/>
      <c r="F1278" s="39" t="str">
        <f t="shared" si="2"/>
        <v>PETUGAS.1277/SPK/SE/PPL/3172/2026</v>
      </c>
      <c r="G1278" s="45"/>
      <c r="H1278" s="39" t="str">
        <f>VLOOKUP(G1278,'MITRA (REFERENSI)'!$A:$Z,16,FALSE)</f>
        <v>#N/A</v>
      </c>
      <c r="I1278" s="39" t="str">
        <f>VLOOKUP(G1278,'MITRA (REFERENSI)'!$A:$Z,25,FALSE)</f>
        <v>#N/A</v>
      </c>
      <c r="J1278" s="38" t="str">
        <f>VLOOKUP(G1278,'MITRA (REFERENSI)'!$A:$Z,26,FALSE)</f>
        <v>#N/A</v>
      </c>
      <c r="K1278" s="38" t="str">
        <f>VLOOKUP(G1278,'MITRA (REFERENSI)'!$A:$Z,15,FALSE)</f>
        <v>#N/A</v>
      </c>
      <c r="L1278" s="38" t="str">
        <f>VLOOKUP(G1278,'MITRA (REFERENSI)'!$A:$Z,15,FALSE)</f>
        <v>#N/A</v>
      </c>
      <c r="M1278" s="38" t="str">
        <f>IF(B1278=1,'KELAS (REFERENSI)'!M1278,IF(B1278=2,'KELAS (REFERENSI)'!M1293,IF(B1278=3,'KELAS (REFERENSI)'!M1308,IF(B1278=4,'KELAS (REFERENSI)'!M1323,""))))</f>
        <v/>
      </c>
      <c r="N1278" s="38" t="str">
        <f>IF(B1278=1,'KELAS (REFERENSI)'!N1278,IF(B1278=2,'KELAS (REFERENSI)'!N1293,IF(B1278=3,'KELAS (REFERENSI)'!N1308,IF(B1278=4,'KELAS (REFERENSI)'!N1323,""))))</f>
        <v/>
      </c>
      <c r="O1278" s="38" t="str">
        <f>IF(B1278=1,'KELAS (REFERENSI)'!O1278,IF(B1278=2,'KELAS (REFERENSI)'!O1293,IF(B1278=3,'KELAS (REFERENSI)'!O1308,IF(B1278=4,'KELAS (REFERENSI)'!O1323,""))))</f>
        <v/>
      </c>
      <c r="P1278" s="38" t="str">
        <f>IF(B1278=1,'KELAS (REFERENSI)'!P1278,IF(B1278=2,'KELAS (REFERENSI)'!P1293,IF(B1278=3,'KELAS (REFERENSI)'!P1308,IF(B1278=4,'KELAS (REFERENSI)'!P1323,""))))</f>
        <v/>
      </c>
      <c r="Q1278" s="38" t="str">
        <f t="shared" si="4"/>
        <v>BPS Kota Jakarta Timur</v>
      </c>
      <c r="R1278" s="38" t="str">
        <f t="shared" si="56"/>
        <v/>
      </c>
      <c r="S1278" s="38" t="str">
        <f t="shared" ref="S1278:T1278" si="1286">S1277</f>
        <v>15 Juni sampai dengan 31 Agustus 2026</v>
      </c>
      <c r="T1278" s="38" t="str">
        <f t="shared" si="1286"/>
        <v>31 Agustus 2026</v>
      </c>
      <c r="U1278" s="46"/>
      <c r="V1278" s="46"/>
      <c r="W1278" s="42"/>
      <c r="X1278" s="42"/>
      <c r="Y1278" s="42"/>
      <c r="Z1278" s="42"/>
    </row>
    <row r="1279" ht="15.0" customHeight="1">
      <c r="A1279" s="36" t="s">
        <v>6341</v>
      </c>
      <c r="B1279" s="43"/>
      <c r="C1279" s="44"/>
      <c r="D1279" s="47"/>
      <c r="E1279" s="47"/>
      <c r="F1279" s="39" t="str">
        <f t="shared" si="2"/>
        <v>PETUGAS.1278/SPK/SE/PPL/3172/2026</v>
      </c>
      <c r="G1279" s="45"/>
      <c r="H1279" s="39" t="str">
        <f>VLOOKUP(G1279,'MITRA (REFERENSI)'!$A:$Z,16,FALSE)</f>
        <v>#N/A</v>
      </c>
      <c r="I1279" s="39" t="str">
        <f>VLOOKUP(G1279,'MITRA (REFERENSI)'!$A:$Z,25,FALSE)</f>
        <v>#N/A</v>
      </c>
      <c r="J1279" s="38" t="str">
        <f>VLOOKUP(G1279,'MITRA (REFERENSI)'!$A:$Z,26,FALSE)</f>
        <v>#N/A</v>
      </c>
      <c r="K1279" s="38" t="str">
        <f>VLOOKUP(G1279,'MITRA (REFERENSI)'!$A:$Z,15,FALSE)</f>
        <v>#N/A</v>
      </c>
      <c r="L1279" s="38" t="str">
        <f>VLOOKUP(G1279,'MITRA (REFERENSI)'!$A:$Z,15,FALSE)</f>
        <v>#N/A</v>
      </c>
      <c r="M1279" s="38" t="str">
        <f>IF(B1279=1,'KELAS (REFERENSI)'!M1279,IF(B1279=2,'KELAS (REFERENSI)'!M1294,IF(B1279=3,'KELAS (REFERENSI)'!M1309,IF(B1279=4,'KELAS (REFERENSI)'!M1324,""))))</f>
        <v/>
      </c>
      <c r="N1279" s="38" t="str">
        <f>IF(B1279=1,'KELAS (REFERENSI)'!N1279,IF(B1279=2,'KELAS (REFERENSI)'!N1294,IF(B1279=3,'KELAS (REFERENSI)'!N1309,IF(B1279=4,'KELAS (REFERENSI)'!N1324,""))))</f>
        <v/>
      </c>
      <c r="O1279" s="38" t="str">
        <f>IF(B1279=1,'KELAS (REFERENSI)'!O1279,IF(B1279=2,'KELAS (REFERENSI)'!O1294,IF(B1279=3,'KELAS (REFERENSI)'!O1309,IF(B1279=4,'KELAS (REFERENSI)'!O1324,""))))</f>
        <v/>
      </c>
      <c r="P1279" s="38" t="str">
        <f>IF(B1279=1,'KELAS (REFERENSI)'!P1279,IF(B1279=2,'KELAS (REFERENSI)'!P1294,IF(B1279=3,'KELAS (REFERENSI)'!P1309,IF(B1279=4,'KELAS (REFERENSI)'!P1324,""))))</f>
        <v/>
      </c>
      <c r="Q1279" s="38" t="str">
        <f t="shared" si="4"/>
        <v>BPS Kota Jakarta Timur</v>
      </c>
      <c r="R1279" s="38" t="str">
        <f t="shared" si="56"/>
        <v/>
      </c>
      <c r="S1279" s="38" t="str">
        <f t="shared" ref="S1279:T1279" si="1287">S1278</f>
        <v>15 Juni sampai dengan 31 Agustus 2026</v>
      </c>
      <c r="T1279" s="38" t="str">
        <f t="shared" si="1287"/>
        <v>31 Agustus 2026</v>
      </c>
      <c r="U1279" s="46"/>
      <c r="V1279" s="46"/>
      <c r="W1279" s="42"/>
      <c r="X1279" s="42"/>
      <c r="Y1279" s="42"/>
      <c r="Z1279" s="42"/>
    </row>
    <row r="1280" ht="15.0" customHeight="1">
      <c r="A1280" s="36" t="s">
        <v>6342</v>
      </c>
      <c r="B1280" s="43"/>
      <c r="C1280" s="44"/>
      <c r="D1280" s="47"/>
      <c r="E1280" s="47"/>
      <c r="F1280" s="39" t="str">
        <f t="shared" si="2"/>
        <v>PETUGAS.1279/SPK/SE/PPL/3172/2026</v>
      </c>
      <c r="G1280" s="45"/>
      <c r="H1280" s="39" t="str">
        <f>VLOOKUP(G1280,'MITRA (REFERENSI)'!$A:$Z,16,FALSE)</f>
        <v>#N/A</v>
      </c>
      <c r="I1280" s="39" t="str">
        <f>VLOOKUP(G1280,'MITRA (REFERENSI)'!$A:$Z,25,FALSE)</f>
        <v>#N/A</v>
      </c>
      <c r="J1280" s="38" t="str">
        <f>VLOOKUP(G1280,'MITRA (REFERENSI)'!$A:$Z,26,FALSE)</f>
        <v>#N/A</v>
      </c>
      <c r="K1280" s="38" t="str">
        <f>VLOOKUP(G1280,'MITRA (REFERENSI)'!$A:$Z,15,FALSE)</f>
        <v>#N/A</v>
      </c>
      <c r="L1280" s="38" t="str">
        <f>VLOOKUP(G1280,'MITRA (REFERENSI)'!$A:$Z,15,FALSE)</f>
        <v>#N/A</v>
      </c>
      <c r="M1280" s="38" t="str">
        <f>IF(B1280=1,'KELAS (REFERENSI)'!M1280,IF(B1280=2,'KELAS (REFERENSI)'!M1295,IF(B1280=3,'KELAS (REFERENSI)'!M1310,IF(B1280=4,'KELAS (REFERENSI)'!M1325,""))))</f>
        <v/>
      </c>
      <c r="N1280" s="38" t="str">
        <f>IF(B1280=1,'KELAS (REFERENSI)'!N1280,IF(B1280=2,'KELAS (REFERENSI)'!N1295,IF(B1280=3,'KELAS (REFERENSI)'!N1310,IF(B1280=4,'KELAS (REFERENSI)'!N1325,""))))</f>
        <v/>
      </c>
      <c r="O1280" s="38" t="str">
        <f>IF(B1280=1,'KELAS (REFERENSI)'!O1280,IF(B1280=2,'KELAS (REFERENSI)'!O1295,IF(B1280=3,'KELAS (REFERENSI)'!O1310,IF(B1280=4,'KELAS (REFERENSI)'!O1325,""))))</f>
        <v/>
      </c>
      <c r="P1280" s="38" t="str">
        <f>IF(B1280=1,'KELAS (REFERENSI)'!P1280,IF(B1280=2,'KELAS (REFERENSI)'!P1295,IF(B1280=3,'KELAS (REFERENSI)'!P1310,IF(B1280=4,'KELAS (REFERENSI)'!P1325,""))))</f>
        <v/>
      </c>
      <c r="Q1280" s="38" t="str">
        <f t="shared" si="4"/>
        <v>BPS Kota Jakarta Timur</v>
      </c>
      <c r="R1280" s="38" t="str">
        <f t="shared" si="56"/>
        <v/>
      </c>
      <c r="S1280" s="38" t="str">
        <f t="shared" ref="S1280:T1280" si="1288">S1279</f>
        <v>15 Juni sampai dengan 31 Agustus 2026</v>
      </c>
      <c r="T1280" s="38" t="str">
        <f t="shared" si="1288"/>
        <v>31 Agustus 2026</v>
      </c>
      <c r="U1280" s="46"/>
      <c r="V1280" s="46"/>
      <c r="W1280" s="42"/>
      <c r="X1280" s="42"/>
      <c r="Y1280" s="42"/>
      <c r="Z1280" s="42"/>
    </row>
    <row r="1281" ht="15.0" customHeight="1">
      <c r="A1281" s="36" t="s">
        <v>6343</v>
      </c>
      <c r="B1281" s="43"/>
      <c r="C1281" s="44"/>
      <c r="D1281" s="47"/>
      <c r="E1281" s="47"/>
      <c r="F1281" s="39" t="str">
        <f t="shared" si="2"/>
        <v>PETUGAS.1280/SPK/SE/PPL/3172/2026</v>
      </c>
      <c r="G1281" s="45"/>
      <c r="H1281" s="39" t="str">
        <f>VLOOKUP(G1281,'MITRA (REFERENSI)'!$A:$Z,16,FALSE)</f>
        <v>#N/A</v>
      </c>
      <c r="I1281" s="39" t="str">
        <f>VLOOKUP(G1281,'MITRA (REFERENSI)'!$A:$Z,25,FALSE)</f>
        <v>#N/A</v>
      </c>
      <c r="J1281" s="38" t="str">
        <f>VLOOKUP(G1281,'MITRA (REFERENSI)'!$A:$Z,26,FALSE)</f>
        <v>#N/A</v>
      </c>
      <c r="K1281" s="38" t="str">
        <f>VLOOKUP(G1281,'MITRA (REFERENSI)'!$A:$Z,15,FALSE)</f>
        <v>#N/A</v>
      </c>
      <c r="L1281" s="38" t="str">
        <f>VLOOKUP(G1281,'MITRA (REFERENSI)'!$A:$Z,15,FALSE)</f>
        <v>#N/A</v>
      </c>
      <c r="M1281" s="38" t="str">
        <f>IF(B1281=1,'KELAS (REFERENSI)'!M1281,IF(B1281=2,'KELAS (REFERENSI)'!M1296,IF(B1281=3,'KELAS (REFERENSI)'!M1311,IF(B1281=4,'KELAS (REFERENSI)'!M1326,""))))</f>
        <v/>
      </c>
      <c r="N1281" s="38" t="str">
        <f>IF(B1281=1,'KELAS (REFERENSI)'!N1281,IF(B1281=2,'KELAS (REFERENSI)'!N1296,IF(B1281=3,'KELAS (REFERENSI)'!N1311,IF(B1281=4,'KELAS (REFERENSI)'!N1326,""))))</f>
        <v/>
      </c>
      <c r="O1281" s="38" t="str">
        <f>IF(B1281=1,'KELAS (REFERENSI)'!O1281,IF(B1281=2,'KELAS (REFERENSI)'!O1296,IF(B1281=3,'KELAS (REFERENSI)'!O1311,IF(B1281=4,'KELAS (REFERENSI)'!O1326,""))))</f>
        <v/>
      </c>
      <c r="P1281" s="38" t="str">
        <f>IF(B1281=1,'KELAS (REFERENSI)'!P1281,IF(B1281=2,'KELAS (REFERENSI)'!P1296,IF(B1281=3,'KELAS (REFERENSI)'!P1311,IF(B1281=4,'KELAS (REFERENSI)'!P1326,""))))</f>
        <v/>
      </c>
      <c r="Q1281" s="38" t="str">
        <f t="shared" si="4"/>
        <v>BPS Kota Jakarta Timur</v>
      </c>
      <c r="R1281" s="38" t="str">
        <f t="shared" si="56"/>
        <v/>
      </c>
      <c r="S1281" s="38" t="str">
        <f t="shared" ref="S1281:T1281" si="1289">S1280</f>
        <v>15 Juni sampai dengan 31 Agustus 2026</v>
      </c>
      <c r="T1281" s="38" t="str">
        <f t="shared" si="1289"/>
        <v>31 Agustus 2026</v>
      </c>
      <c r="U1281" s="46"/>
      <c r="V1281" s="46"/>
      <c r="W1281" s="42"/>
      <c r="X1281" s="42"/>
      <c r="Y1281" s="42"/>
      <c r="Z1281" s="42"/>
    </row>
    <row r="1282" ht="15.0" customHeight="1">
      <c r="A1282" s="36" t="s">
        <v>6344</v>
      </c>
      <c r="B1282" s="43"/>
      <c r="C1282" s="44"/>
      <c r="D1282" s="47"/>
      <c r="E1282" s="47"/>
      <c r="F1282" s="39" t="str">
        <f t="shared" si="2"/>
        <v>PETUGAS.1281/SPK/SE/PPL/3172/2026</v>
      </c>
      <c r="G1282" s="45"/>
      <c r="H1282" s="39" t="str">
        <f>VLOOKUP(G1282,'MITRA (REFERENSI)'!$A:$Z,16,FALSE)</f>
        <v>#N/A</v>
      </c>
      <c r="I1282" s="39" t="str">
        <f>VLOOKUP(G1282,'MITRA (REFERENSI)'!$A:$Z,25,FALSE)</f>
        <v>#N/A</v>
      </c>
      <c r="J1282" s="38" t="str">
        <f>VLOOKUP(G1282,'MITRA (REFERENSI)'!$A:$Z,26,FALSE)</f>
        <v>#N/A</v>
      </c>
      <c r="K1282" s="38" t="str">
        <f>VLOOKUP(G1282,'MITRA (REFERENSI)'!$A:$Z,15,FALSE)</f>
        <v>#N/A</v>
      </c>
      <c r="L1282" s="38" t="str">
        <f>VLOOKUP(G1282,'MITRA (REFERENSI)'!$A:$Z,15,FALSE)</f>
        <v>#N/A</v>
      </c>
      <c r="M1282" s="38" t="str">
        <f>IF(B1282=1,'KELAS (REFERENSI)'!M1282,IF(B1282=2,'KELAS (REFERENSI)'!M1297,IF(B1282=3,'KELAS (REFERENSI)'!M1312,IF(B1282=4,'KELAS (REFERENSI)'!M1327,""))))</f>
        <v/>
      </c>
      <c r="N1282" s="38" t="str">
        <f>IF(B1282=1,'KELAS (REFERENSI)'!N1282,IF(B1282=2,'KELAS (REFERENSI)'!N1297,IF(B1282=3,'KELAS (REFERENSI)'!N1312,IF(B1282=4,'KELAS (REFERENSI)'!N1327,""))))</f>
        <v/>
      </c>
      <c r="O1282" s="38" t="str">
        <f>IF(B1282=1,'KELAS (REFERENSI)'!O1282,IF(B1282=2,'KELAS (REFERENSI)'!O1297,IF(B1282=3,'KELAS (REFERENSI)'!O1312,IF(B1282=4,'KELAS (REFERENSI)'!O1327,""))))</f>
        <v/>
      </c>
      <c r="P1282" s="38" t="str">
        <f>IF(B1282=1,'KELAS (REFERENSI)'!P1282,IF(B1282=2,'KELAS (REFERENSI)'!P1297,IF(B1282=3,'KELAS (REFERENSI)'!P1312,IF(B1282=4,'KELAS (REFERENSI)'!P1327,""))))</f>
        <v/>
      </c>
      <c r="Q1282" s="38" t="str">
        <f t="shared" si="4"/>
        <v>BPS Kota Jakarta Timur</v>
      </c>
      <c r="R1282" s="38" t="str">
        <f t="shared" si="56"/>
        <v/>
      </c>
      <c r="S1282" s="38" t="str">
        <f t="shared" ref="S1282:T1282" si="1290">S1281</f>
        <v>15 Juni sampai dengan 31 Agustus 2026</v>
      </c>
      <c r="T1282" s="38" t="str">
        <f t="shared" si="1290"/>
        <v>31 Agustus 2026</v>
      </c>
      <c r="U1282" s="46"/>
      <c r="V1282" s="46"/>
      <c r="W1282" s="42"/>
      <c r="X1282" s="42"/>
      <c r="Y1282" s="42"/>
      <c r="Z1282" s="42"/>
    </row>
    <row r="1283" ht="15.0" customHeight="1">
      <c r="A1283" s="36" t="s">
        <v>6345</v>
      </c>
      <c r="B1283" s="43"/>
      <c r="C1283" s="44"/>
      <c r="D1283" s="47"/>
      <c r="E1283" s="47"/>
      <c r="F1283" s="39" t="str">
        <f t="shared" si="2"/>
        <v>PETUGAS.1282/SPK/SE/PPL/3172/2026</v>
      </c>
      <c r="G1283" s="45"/>
      <c r="H1283" s="39" t="str">
        <f>VLOOKUP(G1283,'MITRA (REFERENSI)'!$A:$Z,16,FALSE)</f>
        <v>#N/A</v>
      </c>
      <c r="I1283" s="39" t="str">
        <f>VLOOKUP(G1283,'MITRA (REFERENSI)'!$A:$Z,25,FALSE)</f>
        <v>#N/A</v>
      </c>
      <c r="J1283" s="38" t="str">
        <f>VLOOKUP(G1283,'MITRA (REFERENSI)'!$A:$Z,26,FALSE)</f>
        <v>#N/A</v>
      </c>
      <c r="K1283" s="38" t="str">
        <f>VLOOKUP(G1283,'MITRA (REFERENSI)'!$A:$Z,15,FALSE)</f>
        <v>#N/A</v>
      </c>
      <c r="L1283" s="38" t="str">
        <f>VLOOKUP(G1283,'MITRA (REFERENSI)'!$A:$Z,15,FALSE)</f>
        <v>#N/A</v>
      </c>
      <c r="M1283" s="38" t="str">
        <f>IF(B1283=1,'KELAS (REFERENSI)'!M1283,IF(B1283=2,'KELAS (REFERENSI)'!M1298,IF(B1283=3,'KELAS (REFERENSI)'!M1313,IF(B1283=4,'KELAS (REFERENSI)'!M1328,""))))</f>
        <v/>
      </c>
      <c r="N1283" s="38" t="str">
        <f>IF(B1283=1,'KELAS (REFERENSI)'!N1283,IF(B1283=2,'KELAS (REFERENSI)'!N1298,IF(B1283=3,'KELAS (REFERENSI)'!N1313,IF(B1283=4,'KELAS (REFERENSI)'!N1328,""))))</f>
        <v/>
      </c>
      <c r="O1283" s="38" t="str">
        <f>IF(B1283=1,'KELAS (REFERENSI)'!O1283,IF(B1283=2,'KELAS (REFERENSI)'!O1298,IF(B1283=3,'KELAS (REFERENSI)'!O1313,IF(B1283=4,'KELAS (REFERENSI)'!O1328,""))))</f>
        <v/>
      </c>
      <c r="P1283" s="38" t="str">
        <f>IF(B1283=1,'KELAS (REFERENSI)'!P1283,IF(B1283=2,'KELAS (REFERENSI)'!P1298,IF(B1283=3,'KELAS (REFERENSI)'!P1313,IF(B1283=4,'KELAS (REFERENSI)'!P1328,""))))</f>
        <v/>
      </c>
      <c r="Q1283" s="38" t="str">
        <f t="shared" si="4"/>
        <v>BPS Kota Jakarta Timur</v>
      </c>
      <c r="R1283" s="38" t="str">
        <f t="shared" si="56"/>
        <v/>
      </c>
      <c r="S1283" s="38" t="str">
        <f t="shared" ref="S1283:T1283" si="1291">S1282</f>
        <v>15 Juni sampai dengan 31 Agustus 2026</v>
      </c>
      <c r="T1283" s="38" t="str">
        <f t="shared" si="1291"/>
        <v>31 Agustus 2026</v>
      </c>
      <c r="U1283" s="46"/>
      <c r="V1283" s="46"/>
      <c r="W1283" s="42"/>
      <c r="X1283" s="42"/>
      <c r="Y1283" s="42"/>
      <c r="Z1283" s="42"/>
    </row>
    <row r="1284" ht="15.0" customHeight="1">
      <c r="A1284" s="36" t="s">
        <v>6346</v>
      </c>
      <c r="B1284" s="43"/>
      <c r="C1284" s="44"/>
      <c r="D1284" s="47"/>
      <c r="E1284" s="47"/>
      <c r="F1284" s="39" t="str">
        <f t="shared" si="2"/>
        <v>PETUGAS.1283/SPK/SE/PPL/3172/2026</v>
      </c>
      <c r="G1284" s="45"/>
      <c r="H1284" s="39" t="str">
        <f>VLOOKUP(G1284,'MITRA (REFERENSI)'!$A:$Z,16,FALSE)</f>
        <v>#N/A</v>
      </c>
      <c r="I1284" s="39" t="str">
        <f>VLOOKUP(G1284,'MITRA (REFERENSI)'!$A:$Z,25,FALSE)</f>
        <v>#N/A</v>
      </c>
      <c r="J1284" s="38" t="str">
        <f>VLOOKUP(G1284,'MITRA (REFERENSI)'!$A:$Z,26,FALSE)</f>
        <v>#N/A</v>
      </c>
      <c r="K1284" s="38" t="str">
        <f>VLOOKUP(G1284,'MITRA (REFERENSI)'!$A:$Z,15,FALSE)</f>
        <v>#N/A</v>
      </c>
      <c r="L1284" s="38" t="str">
        <f>VLOOKUP(G1284,'MITRA (REFERENSI)'!$A:$Z,15,FALSE)</f>
        <v>#N/A</v>
      </c>
      <c r="M1284" s="38" t="str">
        <f>IF(B1284=1,'KELAS (REFERENSI)'!M1284,IF(B1284=2,'KELAS (REFERENSI)'!M1299,IF(B1284=3,'KELAS (REFERENSI)'!M1314,IF(B1284=4,'KELAS (REFERENSI)'!M1329,""))))</f>
        <v/>
      </c>
      <c r="N1284" s="38" t="str">
        <f>IF(B1284=1,'KELAS (REFERENSI)'!N1284,IF(B1284=2,'KELAS (REFERENSI)'!N1299,IF(B1284=3,'KELAS (REFERENSI)'!N1314,IF(B1284=4,'KELAS (REFERENSI)'!N1329,""))))</f>
        <v/>
      </c>
      <c r="O1284" s="38" t="str">
        <f>IF(B1284=1,'KELAS (REFERENSI)'!O1284,IF(B1284=2,'KELAS (REFERENSI)'!O1299,IF(B1284=3,'KELAS (REFERENSI)'!O1314,IF(B1284=4,'KELAS (REFERENSI)'!O1329,""))))</f>
        <v/>
      </c>
      <c r="P1284" s="38" t="str">
        <f>IF(B1284=1,'KELAS (REFERENSI)'!P1284,IF(B1284=2,'KELAS (REFERENSI)'!P1299,IF(B1284=3,'KELAS (REFERENSI)'!P1314,IF(B1284=4,'KELAS (REFERENSI)'!P1329,""))))</f>
        <v/>
      </c>
      <c r="Q1284" s="38" t="str">
        <f t="shared" si="4"/>
        <v>BPS Kota Jakarta Timur</v>
      </c>
      <c r="R1284" s="38" t="str">
        <f t="shared" si="56"/>
        <v/>
      </c>
      <c r="S1284" s="38" t="str">
        <f t="shared" ref="S1284:T1284" si="1292">S1283</f>
        <v>15 Juni sampai dengan 31 Agustus 2026</v>
      </c>
      <c r="T1284" s="38" t="str">
        <f t="shared" si="1292"/>
        <v>31 Agustus 2026</v>
      </c>
      <c r="U1284" s="46"/>
      <c r="V1284" s="46"/>
      <c r="W1284" s="42"/>
      <c r="X1284" s="42"/>
      <c r="Y1284" s="42"/>
      <c r="Z1284" s="42"/>
    </row>
    <row r="1285" ht="15.0" customHeight="1">
      <c r="A1285" s="36" t="s">
        <v>6347</v>
      </c>
      <c r="B1285" s="43"/>
      <c r="C1285" s="44"/>
      <c r="D1285" s="47"/>
      <c r="E1285" s="47"/>
      <c r="F1285" s="39" t="str">
        <f t="shared" si="2"/>
        <v>PETUGAS.1284/SPK/SE/PPL/3172/2026</v>
      </c>
      <c r="G1285" s="45"/>
      <c r="H1285" s="39" t="str">
        <f>VLOOKUP(G1285,'MITRA (REFERENSI)'!$A:$Z,16,FALSE)</f>
        <v>#N/A</v>
      </c>
      <c r="I1285" s="39" t="str">
        <f>VLOOKUP(G1285,'MITRA (REFERENSI)'!$A:$Z,25,FALSE)</f>
        <v>#N/A</v>
      </c>
      <c r="J1285" s="38" t="str">
        <f>VLOOKUP(G1285,'MITRA (REFERENSI)'!$A:$Z,26,FALSE)</f>
        <v>#N/A</v>
      </c>
      <c r="K1285" s="38" t="str">
        <f>VLOOKUP(G1285,'MITRA (REFERENSI)'!$A:$Z,15,FALSE)</f>
        <v>#N/A</v>
      </c>
      <c r="L1285" s="38" t="str">
        <f>VLOOKUP(G1285,'MITRA (REFERENSI)'!$A:$Z,15,FALSE)</f>
        <v>#N/A</v>
      </c>
      <c r="M1285" s="38" t="str">
        <f>IF(B1285=1,'KELAS (REFERENSI)'!M1285,IF(B1285=2,'KELAS (REFERENSI)'!M1300,IF(B1285=3,'KELAS (REFERENSI)'!M1315,IF(B1285=4,'KELAS (REFERENSI)'!M1330,""))))</f>
        <v/>
      </c>
      <c r="N1285" s="38" t="str">
        <f>IF(B1285=1,'KELAS (REFERENSI)'!N1285,IF(B1285=2,'KELAS (REFERENSI)'!N1300,IF(B1285=3,'KELAS (REFERENSI)'!N1315,IF(B1285=4,'KELAS (REFERENSI)'!N1330,""))))</f>
        <v/>
      </c>
      <c r="O1285" s="38" t="str">
        <f>IF(B1285=1,'KELAS (REFERENSI)'!O1285,IF(B1285=2,'KELAS (REFERENSI)'!O1300,IF(B1285=3,'KELAS (REFERENSI)'!O1315,IF(B1285=4,'KELAS (REFERENSI)'!O1330,""))))</f>
        <v/>
      </c>
      <c r="P1285" s="38" t="str">
        <f>IF(B1285=1,'KELAS (REFERENSI)'!P1285,IF(B1285=2,'KELAS (REFERENSI)'!P1300,IF(B1285=3,'KELAS (REFERENSI)'!P1315,IF(B1285=4,'KELAS (REFERENSI)'!P1330,""))))</f>
        <v/>
      </c>
      <c r="Q1285" s="38" t="str">
        <f t="shared" si="4"/>
        <v>BPS Kota Jakarta Timur</v>
      </c>
      <c r="R1285" s="38" t="str">
        <f t="shared" si="56"/>
        <v/>
      </c>
      <c r="S1285" s="38" t="str">
        <f t="shared" ref="S1285:T1285" si="1293">S1284</f>
        <v>15 Juni sampai dengan 31 Agustus 2026</v>
      </c>
      <c r="T1285" s="38" t="str">
        <f t="shared" si="1293"/>
        <v>31 Agustus 2026</v>
      </c>
      <c r="U1285" s="46"/>
      <c r="V1285" s="46"/>
      <c r="W1285" s="42"/>
      <c r="X1285" s="42"/>
      <c r="Y1285" s="42"/>
      <c r="Z1285" s="42"/>
    </row>
    <row r="1286" ht="15.0" customHeight="1">
      <c r="A1286" s="36" t="s">
        <v>6348</v>
      </c>
      <c r="B1286" s="43"/>
      <c r="C1286" s="44"/>
      <c r="D1286" s="47"/>
      <c r="E1286" s="47"/>
      <c r="F1286" s="39" t="str">
        <f t="shared" si="2"/>
        <v>PETUGAS.1285/SPK/SE/PPL/3172/2026</v>
      </c>
      <c r="G1286" s="45"/>
      <c r="H1286" s="39" t="str">
        <f>VLOOKUP(G1286,'MITRA (REFERENSI)'!$A:$Z,16,FALSE)</f>
        <v>#N/A</v>
      </c>
      <c r="I1286" s="39" t="str">
        <f>VLOOKUP(G1286,'MITRA (REFERENSI)'!$A:$Z,25,FALSE)</f>
        <v>#N/A</v>
      </c>
      <c r="J1286" s="38" t="str">
        <f>VLOOKUP(G1286,'MITRA (REFERENSI)'!$A:$Z,26,FALSE)</f>
        <v>#N/A</v>
      </c>
      <c r="K1286" s="38" t="str">
        <f>VLOOKUP(G1286,'MITRA (REFERENSI)'!$A:$Z,15,FALSE)</f>
        <v>#N/A</v>
      </c>
      <c r="L1286" s="38" t="str">
        <f>VLOOKUP(G1286,'MITRA (REFERENSI)'!$A:$Z,15,FALSE)</f>
        <v>#N/A</v>
      </c>
      <c r="M1286" s="38" t="str">
        <f>IF(B1286=1,'KELAS (REFERENSI)'!M1286,IF(B1286=2,'KELAS (REFERENSI)'!M1301,IF(B1286=3,'KELAS (REFERENSI)'!M1316,IF(B1286=4,'KELAS (REFERENSI)'!M1331,""))))</f>
        <v/>
      </c>
      <c r="N1286" s="38" t="str">
        <f>IF(B1286=1,'KELAS (REFERENSI)'!N1286,IF(B1286=2,'KELAS (REFERENSI)'!N1301,IF(B1286=3,'KELAS (REFERENSI)'!N1316,IF(B1286=4,'KELAS (REFERENSI)'!N1331,""))))</f>
        <v/>
      </c>
      <c r="O1286" s="38" t="str">
        <f>IF(B1286=1,'KELAS (REFERENSI)'!O1286,IF(B1286=2,'KELAS (REFERENSI)'!O1301,IF(B1286=3,'KELAS (REFERENSI)'!O1316,IF(B1286=4,'KELAS (REFERENSI)'!O1331,""))))</f>
        <v/>
      </c>
      <c r="P1286" s="38" t="str">
        <f>IF(B1286=1,'KELAS (REFERENSI)'!P1286,IF(B1286=2,'KELAS (REFERENSI)'!P1301,IF(B1286=3,'KELAS (REFERENSI)'!P1316,IF(B1286=4,'KELAS (REFERENSI)'!P1331,""))))</f>
        <v/>
      </c>
      <c r="Q1286" s="38" t="str">
        <f t="shared" si="4"/>
        <v>BPS Kota Jakarta Timur</v>
      </c>
      <c r="R1286" s="38" t="str">
        <f t="shared" si="56"/>
        <v/>
      </c>
      <c r="S1286" s="38" t="str">
        <f t="shared" ref="S1286:T1286" si="1294">S1285</f>
        <v>15 Juni sampai dengan 31 Agustus 2026</v>
      </c>
      <c r="T1286" s="38" t="str">
        <f t="shared" si="1294"/>
        <v>31 Agustus 2026</v>
      </c>
      <c r="U1286" s="46"/>
      <c r="V1286" s="46"/>
      <c r="W1286" s="42"/>
      <c r="X1286" s="42"/>
      <c r="Y1286" s="42"/>
      <c r="Z1286" s="42"/>
    </row>
    <row r="1287" ht="15.0" customHeight="1">
      <c r="A1287" s="36" t="s">
        <v>6349</v>
      </c>
      <c r="B1287" s="43"/>
      <c r="C1287" s="44"/>
      <c r="D1287" s="47"/>
      <c r="E1287" s="47"/>
      <c r="F1287" s="39" t="str">
        <f t="shared" si="2"/>
        <v>PETUGAS.1286/SPK/SE/PPL/3172/2026</v>
      </c>
      <c r="G1287" s="45"/>
      <c r="H1287" s="39" t="str">
        <f>VLOOKUP(G1287,'MITRA (REFERENSI)'!$A:$Z,16,FALSE)</f>
        <v>#N/A</v>
      </c>
      <c r="I1287" s="39" t="str">
        <f>VLOOKUP(G1287,'MITRA (REFERENSI)'!$A:$Z,25,FALSE)</f>
        <v>#N/A</v>
      </c>
      <c r="J1287" s="38" t="str">
        <f>VLOOKUP(G1287,'MITRA (REFERENSI)'!$A:$Z,26,FALSE)</f>
        <v>#N/A</v>
      </c>
      <c r="K1287" s="38" t="str">
        <f>VLOOKUP(G1287,'MITRA (REFERENSI)'!$A:$Z,15,FALSE)</f>
        <v>#N/A</v>
      </c>
      <c r="L1287" s="38" t="str">
        <f>VLOOKUP(G1287,'MITRA (REFERENSI)'!$A:$Z,15,FALSE)</f>
        <v>#N/A</v>
      </c>
      <c r="M1287" s="38" t="str">
        <f>IF(B1287=1,'KELAS (REFERENSI)'!M1287,IF(B1287=2,'KELAS (REFERENSI)'!M1302,IF(B1287=3,'KELAS (REFERENSI)'!M1317,IF(B1287=4,'KELAS (REFERENSI)'!M1332,""))))</f>
        <v/>
      </c>
      <c r="N1287" s="38" t="str">
        <f>IF(B1287=1,'KELAS (REFERENSI)'!N1287,IF(B1287=2,'KELAS (REFERENSI)'!N1302,IF(B1287=3,'KELAS (REFERENSI)'!N1317,IF(B1287=4,'KELAS (REFERENSI)'!N1332,""))))</f>
        <v/>
      </c>
      <c r="O1287" s="38" t="str">
        <f>IF(B1287=1,'KELAS (REFERENSI)'!O1287,IF(B1287=2,'KELAS (REFERENSI)'!O1302,IF(B1287=3,'KELAS (REFERENSI)'!O1317,IF(B1287=4,'KELAS (REFERENSI)'!O1332,""))))</f>
        <v/>
      </c>
      <c r="P1287" s="38" t="str">
        <f>IF(B1287=1,'KELAS (REFERENSI)'!P1287,IF(B1287=2,'KELAS (REFERENSI)'!P1302,IF(B1287=3,'KELAS (REFERENSI)'!P1317,IF(B1287=4,'KELAS (REFERENSI)'!P1332,""))))</f>
        <v/>
      </c>
      <c r="Q1287" s="38" t="str">
        <f t="shared" si="4"/>
        <v>BPS Kota Jakarta Timur</v>
      </c>
      <c r="R1287" s="38" t="str">
        <f t="shared" si="56"/>
        <v/>
      </c>
      <c r="S1287" s="38" t="str">
        <f t="shared" ref="S1287:T1287" si="1295">S1286</f>
        <v>15 Juni sampai dengan 31 Agustus 2026</v>
      </c>
      <c r="T1287" s="38" t="str">
        <f t="shared" si="1295"/>
        <v>31 Agustus 2026</v>
      </c>
      <c r="U1287" s="46"/>
      <c r="V1287" s="46"/>
      <c r="W1287" s="42"/>
      <c r="X1287" s="42"/>
      <c r="Y1287" s="42"/>
      <c r="Z1287" s="42"/>
    </row>
    <row r="1288" ht="15.0" customHeight="1">
      <c r="A1288" s="36" t="s">
        <v>6350</v>
      </c>
      <c r="B1288" s="43"/>
      <c r="C1288" s="44"/>
      <c r="D1288" s="47"/>
      <c r="E1288" s="47"/>
      <c r="F1288" s="39" t="str">
        <f t="shared" si="2"/>
        <v>PETUGAS.1287/SPK/SE/PPL/3172/2026</v>
      </c>
      <c r="G1288" s="45"/>
      <c r="H1288" s="39" t="str">
        <f>VLOOKUP(G1288,'MITRA (REFERENSI)'!$A:$Z,16,FALSE)</f>
        <v>#N/A</v>
      </c>
      <c r="I1288" s="39" t="str">
        <f>VLOOKUP(G1288,'MITRA (REFERENSI)'!$A:$Z,25,FALSE)</f>
        <v>#N/A</v>
      </c>
      <c r="J1288" s="38" t="str">
        <f>VLOOKUP(G1288,'MITRA (REFERENSI)'!$A:$Z,26,FALSE)</f>
        <v>#N/A</v>
      </c>
      <c r="K1288" s="38" t="str">
        <f>VLOOKUP(G1288,'MITRA (REFERENSI)'!$A:$Z,15,FALSE)</f>
        <v>#N/A</v>
      </c>
      <c r="L1288" s="38" t="str">
        <f>VLOOKUP(G1288,'MITRA (REFERENSI)'!$A:$Z,15,FALSE)</f>
        <v>#N/A</v>
      </c>
      <c r="M1288" s="38" t="str">
        <f>IF(B1288=1,'KELAS (REFERENSI)'!M1288,IF(B1288=2,'KELAS (REFERENSI)'!M1303,IF(B1288=3,'KELAS (REFERENSI)'!M1318,IF(B1288=4,'KELAS (REFERENSI)'!M1333,""))))</f>
        <v/>
      </c>
      <c r="N1288" s="38" t="str">
        <f>IF(B1288=1,'KELAS (REFERENSI)'!N1288,IF(B1288=2,'KELAS (REFERENSI)'!N1303,IF(B1288=3,'KELAS (REFERENSI)'!N1318,IF(B1288=4,'KELAS (REFERENSI)'!N1333,""))))</f>
        <v/>
      </c>
      <c r="O1288" s="38" t="str">
        <f>IF(B1288=1,'KELAS (REFERENSI)'!O1288,IF(B1288=2,'KELAS (REFERENSI)'!O1303,IF(B1288=3,'KELAS (REFERENSI)'!O1318,IF(B1288=4,'KELAS (REFERENSI)'!O1333,""))))</f>
        <v/>
      </c>
      <c r="P1288" s="38" t="str">
        <f>IF(B1288=1,'KELAS (REFERENSI)'!P1288,IF(B1288=2,'KELAS (REFERENSI)'!P1303,IF(B1288=3,'KELAS (REFERENSI)'!P1318,IF(B1288=4,'KELAS (REFERENSI)'!P1333,""))))</f>
        <v/>
      </c>
      <c r="Q1288" s="38" t="str">
        <f t="shared" si="4"/>
        <v>BPS Kota Jakarta Timur</v>
      </c>
      <c r="R1288" s="38" t="str">
        <f t="shared" si="56"/>
        <v/>
      </c>
      <c r="S1288" s="38" t="str">
        <f t="shared" ref="S1288:T1288" si="1296">S1287</f>
        <v>15 Juni sampai dengan 31 Agustus 2026</v>
      </c>
      <c r="T1288" s="38" t="str">
        <f t="shared" si="1296"/>
        <v>31 Agustus 2026</v>
      </c>
      <c r="U1288" s="46"/>
      <c r="V1288" s="46"/>
      <c r="W1288" s="42"/>
      <c r="X1288" s="42"/>
      <c r="Y1288" s="42"/>
      <c r="Z1288" s="42"/>
    </row>
    <row r="1289" ht="15.0" customHeight="1">
      <c r="A1289" s="36" t="s">
        <v>6351</v>
      </c>
      <c r="B1289" s="43"/>
      <c r="C1289" s="44"/>
      <c r="D1289" s="47"/>
      <c r="E1289" s="47"/>
      <c r="F1289" s="39" t="str">
        <f t="shared" si="2"/>
        <v>PETUGAS.1288/SPK/SE/PPL/3172/2026</v>
      </c>
      <c r="G1289" s="45"/>
      <c r="H1289" s="39" t="str">
        <f>VLOOKUP(G1289,'MITRA (REFERENSI)'!$A:$Z,16,FALSE)</f>
        <v>#N/A</v>
      </c>
      <c r="I1289" s="39" t="str">
        <f>VLOOKUP(G1289,'MITRA (REFERENSI)'!$A:$Z,25,FALSE)</f>
        <v>#N/A</v>
      </c>
      <c r="J1289" s="38" t="str">
        <f>VLOOKUP(G1289,'MITRA (REFERENSI)'!$A:$Z,26,FALSE)</f>
        <v>#N/A</v>
      </c>
      <c r="K1289" s="38" t="str">
        <f>VLOOKUP(G1289,'MITRA (REFERENSI)'!$A:$Z,15,FALSE)</f>
        <v>#N/A</v>
      </c>
      <c r="L1289" s="38" t="str">
        <f>VLOOKUP(G1289,'MITRA (REFERENSI)'!$A:$Z,15,FALSE)</f>
        <v>#N/A</v>
      </c>
      <c r="M1289" s="38" t="str">
        <f>IF(B1289=1,'KELAS (REFERENSI)'!M1289,IF(B1289=2,'KELAS (REFERENSI)'!M1304,IF(B1289=3,'KELAS (REFERENSI)'!M1319,IF(B1289=4,'KELAS (REFERENSI)'!M1334,""))))</f>
        <v/>
      </c>
      <c r="N1289" s="38" t="str">
        <f>IF(B1289=1,'KELAS (REFERENSI)'!N1289,IF(B1289=2,'KELAS (REFERENSI)'!N1304,IF(B1289=3,'KELAS (REFERENSI)'!N1319,IF(B1289=4,'KELAS (REFERENSI)'!N1334,""))))</f>
        <v/>
      </c>
      <c r="O1289" s="38" t="str">
        <f>IF(B1289=1,'KELAS (REFERENSI)'!O1289,IF(B1289=2,'KELAS (REFERENSI)'!O1304,IF(B1289=3,'KELAS (REFERENSI)'!O1319,IF(B1289=4,'KELAS (REFERENSI)'!O1334,""))))</f>
        <v/>
      </c>
      <c r="P1289" s="38" t="str">
        <f>IF(B1289=1,'KELAS (REFERENSI)'!P1289,IF(B1289=2,'KELAS (REFERENSI)'!P1304,IF(B1289=3,'KELAS (REFERENSI)'!P1319,IF(B1289=4,'KELAS (REFERENSI)'!P1334,""))))</f>
        <v/>
      </c>
      <c r="Q1289" s="38" t="str">
        <f t="shared" si="4"/>
        <v>BPS Kota Jakarta Timur</v>
      </c>
      <c r="R1289" s="38" t="str">
        <f t="shared" si="56"/>
        <v/>
      </c>
      <c r="S1289" s="38" t="str">
        <f t="shared" ref="S1289:T1289" si="1297">S1288</f>
        <v>15 Juni sampai dengan 31 Agustus 2026</v>
      </c>
      <c r="T1289" s="38" t="str">
        <f t="shared" si="1297"/>
        <v>31 Agustus 2026</v>
      </c>
      <c r="U1289" s="46"/>
      <c r="V1289" s="46"/>
      <c r="W1289" s="42"/>
      <c r="X1289" s="42"/>
      <c r="Y1289" s="42"/>
      <c r="Z1289" s="42"/>
    </row>
    <row r="1290" ht="15.0" customHeight="1">
      <c r="A1290" s="36" t="s">
        <v>6352</v>
      </c>
      <c r="B1290" s="43"/>
      <c r="C1290" s="44"/>
      <c r="D1290" s="47"/>
      <c r="E1290" s="47"/>
      <c r="F1290" s="39" t="str">
        <f t="shared" si="2"/>
        <v>PETUGAS.1289/SPK/SE/PPL/3172/2026</v>
      </c>
      <c r="G1290" s="45"/>
      <c r="H1290" s="39" t="str">
        <f>VLOOKUP(G1290,'MITRA (REFERENSI)'!$A:$Z,16,FALSE)</f>
        <v>#N/A</v>
      </c>
      <c r="I1290" s="39" t="str">
        <f>VLOOKUP(G1290,'MITRA (REFERENSI)'!$A:$Z,25,FALSE)</f>
        <v>#N/A</v>
      </c>
      <c r="J1290" s="38" t="str">
        <f>VLOOKUP(G1290,'MITRA (REFERENSI)'!$A:$Z,26,FALSE)</f>
        <v>#N/A</v>
      </c>
      <c r="K1290" s="38" t="str">
        <f>VLOOKUP(G1290,'MITRA (REFERENSI)'!$A:$Z,15,FALSE)</f>
        <v>#N/A</v>
      </c>
      <c r="L1290" s="38" t="str">
        <f>VLOOKUP(G1290,'MITRA (REFERENSI)'!$A:$Z,15,FALSE)</f>
        <v>#N/A</v>
      </c>
      <c r="M1290" s="38" t="str">
        <f>IF(B1290=1,'KELAS (REFERENSI)'!M1290,IF(B1290=2,'KELAS (REFERENSI)'!M1305,IF(B1290=3,'KELAS (REFERENSI)'!M1320,IF(B1290=4,'KELAS (REFERENSI)'!M1335,""))))</f>
        <v/>
      </c>
      <c r="N1290" s="38" t="str">
        <f>IF(B1290=1,'KELAS (REFERENSI)'!N1290,IF(B1290=2,'KELAS (REFERENSI)'!N1305,IF(B1290=3,'KELAS (REFERENSI)'!N1320,IF(B1290=4,'KELAS (REFERENSI)'!N1335,""))))</f>
        <v/>
      </c>
      <c r="O1290" s="38" t="str">
        <f>IF(B1290=1,'KELAS (REFERENSI)'!O1290,IF(B1290=2,'KELAS (REFERENSI)'!O1305,IF(B1290=3,'KELAS (REFERENSI)'!O1320,IF(B1290=4,'KELAS (REFERENSI)'!O1335,""))))</f>
        <v/>
      </c>
      <c r="P1290" s="38" t="str">
        <f>IF(B1290=1,'KELAS (REFERENSI)'!P1290,IF(B1290=2,'KELAS (REFERENSI)'!P1305,IF(B1290=3,'KELAS (REFERENSI)'!P1320,IF(B1290=4,'KELAS (REFERENSI)'!P1335,""))))</f>
        <v/>
      </c>
      <c r="Q1290" s="38" t="str">
        <f t="shared" si="4"/>
        <v>BPS Kota Jakarta Timur</v>
      </c>
      <c r="R1290" s="38" t="str">
        <f t="shared" si="56"/>
        <v/>
      </c>
      <c r="S1290" s="38" t="str">
        <f t="shared" ref="S1290:T1290" si="1298">S1289</f>
        <v>15 Juni sampai dengan 31 Agustus 2026</v>
      </c>
      <c r="T1290" s="38" t="str">
        <f t="shared" si="1298"/>
        <v>31 Agustus 2026</v>
      </c>
      <c r="U1290" s="46"/>
      <c r="V1290" s="46"/>
      <c r="W1290" s="42"/>
      <c r="X1290" s="42"/>
      <c r="Y1290" s="42"/>
      <c r="Z1290" s="42"/>
    </row>
    <row r="1291" ht="15.0" customHeight="1">
      <c r="A1291" s="36" t="s">
        <v>6353</v>
      </c>
      <c r="B1291" s="43"/>
      <c r="C1291" s="44"/>
      <c r="D1291" s="47"/>
      <c r="E1291" s="47"/>
      <c r="F1291" s="39" t="str">
        <f t="shared" si="2"/>
        <v>PETUGAS.1290/SPK/SE/PPL/3172/2026</v>
      </c>
      <c r="G1291" s="45"/>
      <c r="H1291" s="39" t="str">
        <f>VLOOKUP(G1291,'MITRA (REFERENSI)'!$A:$Z,16,FALSE)</f>
        <v>#N/A</v>
      </c>
      <c r="I1291" s="39" t="str">
        <f>VLOOKUP(G1291,'MITRA (REFERENSI)'!$A:$Z,25,FALSE)</f>
        <v>#N/A</v>
      </c>
      <c r="J1291" s="38" t="str">
        <f>VLOOKUP(G1291,'MITRA (REFERENSI)'!$A:$Z,26,FALSE)</f>
        <v>#N/A</v>
      </c>
      <c r="K1291" s="38" t="str">
        <f>VLOOKUP(G1291,'MITRA (REFERENSI)'!$A:$Z,15,FALSE)</f>
        <v>#N/A</v>
      </c>
      <c r="L1291" s="38" t="str">
        <f>VLOOKUP(G1291,'MITRA (REFERENSI)'!$A:$Z,15,FALSE)</f>
        <v>#N/A</v>
      </c>
      <c r="M1291" s="38" t="str">
        <f>IF(B1291=1,'KELAS (REFERENSI)'!M1291,IF(B1291=2,'KELAS (REFERENSI)'!M1306,IF(B1291=3,'KELAS (REFERENSI)'!M1321,IF(B1291=4,'KELAS (REFERENSI)'!M1336,""))))</f>
        <v/>
      </c>
      <c r="N1291" s="38" t="str">
        <f>IF(B1291=1,'KELAS (REFERENSI)'!N1291,IF(B1291=2,'KELAS (REFERENSI)'!N1306,IF(B1291=3,'KELAS (REFERENSI)'!N1321,IF(B1291=4,'KELAS (REFERENSI)'!N1336,""))))</f>
        <v/>
      </c>
      <c r="O1291" s="38" t="str">
        <f>IF(B1291=1,'KELAS (REFERENSI)'!O1291,IF(B1291=2,'KELAS (REFERENSI)'!O1306,IF(B1291=3,'KELAS (REFERENSI)'!O1321,IF(B1291=4,'KELAS (REFERENSI)'!O1336,""))))</f>
        <v/>
      </c>
      <c r="P1291" s="38" t="str">
        <f>IF(B1291=1,'KELAS (REFERENSI)'!P1291,IF(B1291=2,'KELAS (REFERENSI)'!P1306,IF(B1291=3,'KELAS (REFERENSI)'!P1321,IF(B1291=4,'KELAS (REFERENSI)'!P1336,""))))</f>
        <v/>
      </c>
      <c r="Q1291" s="38" t="str">
        <f t="shared" si="4"/>
        <v>BPS Kota Jakarta Timur</v>
      </c>
      <c r="R1291" s="38" t="str">
        <f t="shared" si="56"/>
        <v/>
      </c>
      <c r="S1291" s="38" t="str">
        <f t="shared" ref="S1291:T1291" si="1299">S1290</f>
        <v>15 Juni sampai dengan 31 Agustus 2026</v>
      </c>
      <c r="T1291" s="38" t="str">
        <f t="shared" si="1299"/>
        <v>31 Agustus 2026</v>
      </c>
      <c r="U1291" s="46"/>
      <c r="V1291" s="46"/>
      <c r="W1291" s="42"/>
      <c r="X1291" s="42"/>
      <c r="Y1291" s="42"/>
      <c r="Z1291" s="42"/>
    </row>
    <row r="1292" ht="15.0" customHeight="1">
      <c r="A1292" s="36" t="s">
        <v>6354</v>
      </c>
      <c r="B1292" s="43"/>
      <c r="C1292" s="44"/>
      <c r="D1292" s="47"/>
      <c r="E1292" s="47"/>
      <c r="F1292" s="39" t="str">
        <f t="shared" si="2"/>
        <v>PETUGAS.1291/SPK/SE/PPL/3172/2026</v>
      </c>
      <c r="G1292" s="45"/>
      <c r="H1292" s="39" t="str">
        <f>VLOOKUP(G1292,'MITRA (REFERENSI)'!$A:$Z,16,FALSE)</f>
        <v>#N/A</v>
      </c>
      <c r="I1292" s="39" t="str">
        <f>VLOOKUP(G1292,'MITRA (REFERENSI)'!$A:$Z,25,FALSE)</f>
        <v>#N/A</v>
      </c>
      <c r="J1292" s="38" t="str">
        <f>VLOOKUP(G1292,'MITRA (REFERENSI)'!$A:$Z,26,FALSE)</f>
        <v>#N/A</v>
      </c>
      <c r="K1292" s="38" t="str">
        <f>VLOOKUP(G1292,'MITRA (REFERENSI)'!$A:$Z,15,FALSE)</f>
        <v>#N/A</v>
      </c>
      <c r="L1292" s="38" t="str">
        <f>VLOOKUP(G1292,'MITRA (REFERENSI)'!$A:$Z,15,FALSE)</f>
        <v>#N/A</v>
      </c>
      <c r="M1292" s="38" t="str">
        <f>IF(B1292=1,'KELAS (REFERENSI)'!M1292,IF(B1292=2,'KELAS (REFERENSI)'!M1307,IF(B1292=3,'KELAS (REFERENSI)'!M1322,IF(B1292=4,'KELAS (REFERENSI)'!M1337,""))))</f>
        <v/>
      </c>
      <c r="N1292" s="38" t="str">
        <f>IF(B1292=1,'KELAS (REFERENSI)'!N1292,IF(B1292=2,'KELAS (REFERENSI)'!N1307,IF(B1292=3,'KELAS (REFERENSI)'!N1322,IF(B1292=4,'KELAS (REFERENSI)'!N1337,""))))</f>
        <v/>
      </c>
      <c r="O1292" s="38" t="str">
        <f>IF(B1292=1,'KELAS (REFERENSI)'!O1292,IF(B1292=2,'KELAS (REFERENSI)'!O1307,IF(B1292=3,'KELAS (REFERENSI)'!O1322,IF(B1292=4,'KELAS (REFERENSI)'!O1337,""))))</f>
        <v/>
      </c>
      <c r="P1292" s="38" t="str">
        <f>IF(B1292=1,'KELAS (REFERENSI)'!P1292,IF(B1292=2,'KELAS (REFERENSI)'!P1307,IF(B1292=3,'KELAS (REFERENSI)'!P1322,IF(B1292=4,'KELAS (REFERENSI)'!P1337,""))))</f>
        <v/>
      </c>
      <c r="Q1292" s="38" t="str">
        <f t="shared" si="4"/>
        <v>BPS Kota Jakarta Timur</v>
      </c>
      <c r="R1292" s="38" t="str">
        <f t="shared" si="56"/>
        <v/>
      </c>
      <c r="S1292" s="38" t="str">
        <f t="shared" ref="S1292:T1292" si="1300">S1291</f>
        <v>15 Juni sampai dengan 31 Agustus 2026</v>
      </c>
      <c r="T1292" s="38" t="str">
        <f t="shared" si="1300"/>
        <v>31 Agustus 2026</v>
      </c>
      <c r="U1292" s="46"/>
      <c r="V1292" s="46"/>
      <c r="W1292" s="42"/>
      <c r="X1292" s="42"/>
      <c r="Y1292" s="42"/>
      <c r="Z1292" s="42"/>
    </row>
    <row r="1293" ht="15.0" customHeight="1">
      <c r="A1293" s="36" t="s">
        <v>6355</v>
      </c>
      <c r="B1293" s="43"/>
      <c r="C1293" s="44"/>
      <c r="D1293" s="47"/>
      <c r="E1293" s="47"/>
      <c r="F1293" s="39" t="str">
        <f t="shared" si="2"/>
        <v>PETUGAS.1292/SPK/SE/PPL/3172/2026</v>
      </c>
      <c r="G1293" s="45"/>
      <c r="H1293" s="39" t="str">
        <f>VLOOKUP(G1293,'MITRA (REFERENSI)'!$A:$Z,16,FALSE)</f>
        <v>#N/A</v>
      </c>
      <c r="I1293" s="39" t="str">
        <f>VLOOKUP(G1293,'MITRA (REFERENSI)'!$A:$Z,25,FALSE)</f>
        <v>#N/A</v>
      </c>
      <c r="J1293" s="38" t="str">
        <f>VLOOKUP(G1293,'MITRA (REFERENSI)'!$A:$Z,26,FALSE)</f>
        <v>#N/A</v>
      </c>
      <c r="K1293" s="38" t="str">
        <f>VLOOKUP(G1293,'MITRA (REFERENSI)'!$A:$Z,15,FALSE)</f>
        <v>#N/A</v>
      </c>
      <c r="L1293" s="38" t="str">
        <f>VLOOKUP(G1293,'MITRA (REFERENSI)'!$A:$Z,15,FALSE)</f>
        <v>#N/A</v>
      </c>
      <c r="M1293" s="38" t="str">
        <f>IF(B1293=1,'KELAS (REFERENSI)'!M1293,IF(B1293=2,'KELAS (REFERENSI)'!M1308,IF(B1293=3,'KELAS (REFERENSI)'!M1323,IF(B1293=4,'KELAS (REFERENSI)'!M1338,""))))</f>
        <v/>
      </c>
      <c r="N1293" s="38" t="str">
        <f>IF(B1293=1,'KELAS (REFERENSI)'!N1293,IF(B1293=2,'KELAS (REFERENSI)'!N1308,IF(B1293=3,'KELAS (REFERENSI)'!N1323,IF(B1293=4,'KELAS (REFERENSI)'!N1338,""))))</f>
        <v/>
      </c>
      <c r="O1293" s="38" t="str">
        <f>IF(B1293=1,'KELAS (REFERENSI)'!O1293,IF(B1293=2,'KELAS (REFERENSI)'!O1308,IF(B1293=3,'KELAS (REFERENSI)'!O1323,IF(B1293=4,'KELAS (REFERENSI)'!O1338,""))))</f>
        <v/>
      </c>
      <c r="P1293" s="38" t="str">
        <f>IF(B1293=1,'KELAS (REFERENSI)'!P1293,IF(B1293=2,'KELAS (REFERENSI)'!P1308,IF(B1293=3,'KELAS (REFERENSI)'!P1323,IF(B1293=4,'KELAS (REFERENSI)'!P1338,""))))</f>
        <v/>
      </c>
      <c r="Q1293" s="38" t="str">
        <f t="shared" si="4"/>
        <v>BPS Kota Jakarta Timur</v>
      </c>
      <c r="R1293" s="38" t="str">
        <f t="shared" si="56"/>
        <v/>
      </c>
      <c r="S1293" s="38" t="str">
        <f t="shared" ref="S1293:T1293" si="1301">S1292</f>
        <v>15 Juni sampai dengan 31 Agustus 2026</v>
      </c>
      <c r="T1293" s="38" t="str">
        <f t="shared" si="1301"/>
        <v>31 Agustus 2026</v>
      </c>
      <c r="U1293" s="46"/>
      <c r="V1293" s="46"/>
      <c r="W1293" s="42"/>
      <c r="X1293" s="42"/>
      <c r="Y1293" s="42"/>
      <c r="Z1293" s="42"/>
    </row>
    <row r="1294" ht="15.0" customHeight="1">
      <c r="A1294" s="36" t="s">
        <v>6356</v>
      </c>
      <c r="B1294" s="43"/>
      <c r="C1294" s="44"/>
      <c r="D1294" s="47"/>
      <c r="E1294" s="47"/>
      <c r="F1294" s="39" t="str">
        <f t="shared" si="2"/>
        <v>PETUGAS.1293/SPK/SE/PPL/3172/2026</v>
      </c>
      <c r="G1294" s="45"/>
      <c r="H1294" s="39" t="str">
        <f>VLOOKUP(G1294,'MITRA (REFERENSI)'!$A:$Z,16,FALSE)</f>
        <v>#N/A</v>
      </c>
      <c r="I1294" s="39" t="str">
        <f>VLOOKUP(G1294,'MITRA (REFERENSI)'!$A:$Z,25,FALSE)</f>
        <v>#N/A</v>
      </c>
      <c r="J1294" s="38" t="str">
        <f>VLOOKUP(G1294,'MITRA (REFERENSI)'!$A:$Z,26,FALSE)</f>
        <v>#N/A</v>
      </c>
      <c r="K1294" s="38" t="str">
        <f>VLOOKUP(G1294,'MITRA (REFERENSI)'!$A:$Z,15,FALSE)</f>
        <v>#N/A</v>
      </c>
      <c r="L1294" s="38" t="str">
        <f>VLOOKUP(G1294,'MITRA (REFERENSI)'!$A:$Z,15,FALSE)</f>
        <v>#N/A</v>
      </c>
      <c r="M1294" s="38" t="str">
        <f>IF(B1294=1,'KELAS (REFERENSI)'!M1294,IF(B1294=2,'KELAS (REFERENSI)'!M1309,IF(B1294=3,'KELAS (REFERENSI)'!M1324,IF(B1294=4,'KELAS (REFERENSI)'!M1339,""))))</f>
        <v/>
      </c>
      <c r="N1294" s="38" t="str">
        <f>IF(B1294=1,'KELAS (REFERENSI)'!N1294,IF(B1294=2,'KELAS (REFERENSI)'!N1309,IF(B1294=3,'KELAS (REFERENSI)'!N1324,IF(B1294=4,'KELAS (REFERENSI)'!N1339,""))))</f>
        <v/>
      </c>
      <c r="O1294" s="38" t="str">
        <f>IF(B1294=1,'KELAS (REFERENSI)'!O1294,IF(B1294=2,'KELAS (REFERENSI)'!O1309,IF(B1294=3,'KELAS (REFERENSI)'!O1324,IF(B1294=4,'KELAS (REFERENSI)'!O1339,""))))</f>
        <v/>
      </c>
      <c r="P1294" s="38" t="str">
        <f>IF(B1294=1,'KELAS (REFERENSI)'!P1294,IF(B1294=2,'KELAS (REFERENSI)'!P1309,IF(B1294=3,'KELAS (REFERENSI)'!P1324,IF(B1294=4,'KELAS (REFERENSI)'!P1339,""))))</f>
        <v/>
      </c>
      <c r="Q1294" s="38" t="str">
        <f t="shared" si="4"/>
        <v>BPS Kota Jakarta Timur</v>
      </c>
      <c r="R1294" s="38" t="str">
        <f t="shared" si="56"/>
        <v/>
      </c>
      <c r="S1294" s="38" t="str">
        <f t="shared" ref="S1294:T1294" si="1302">S1293</f>
        <v>15 Juni sampai dengan 31 Agustus 2026</v>
      </c>
      <c r="T1294" s="38" t="str">
        <f t="shared" si="1302"/>
        <v>31 Agustus 2026</v>
      </c>
      <c r="U1294" s="46"/>
      <c r="V1294" s="46"/>
      <c r="W1294" s="42"/>
      <c r="X1294" s="42"/>
      <c r="Y1294" s="42"/>
      <c r="Z1294" s="42"/>
    </row>
    <row r="1295" ht="15.0" customHeight="1">
      <c r="A1295" s="36" t="s">
        <v>6357</v>
      </c>
      <c r="B1295" s="43"/>
      <c r="C1295" s="44"/>
      <c r="D1295" s="47"/>
      <c r="E1295" s="47"/>
      <c r="F1295" s="39" t="str">
        <f t="shared" si="2"/>
        <v>PETUGAS.1294/SPK/SE/PPL/3172/2026</v>
      </c>
      <c r="G1295" s="45"/>
      <c r="H1295" s="39" t="str">
        <f>VLOOKUP(G1295,'MITRA (REFERENSI)'!$A:$Z,16,FALSE)</f>
        <v>#N/A</v>
      </c>
      <c r="I1295" s="39" t="str">
        <f>VLOOKUP(G1295,'MITRA (REFERENSI)'!$A:$Z,25,FALSE)</f>
        <v>#N/A</v>
      </c>
      <c r="J1295" s="38" t="str">
        <f>VLOOKUP(G1295,'MITRA (REFERENSI)'!$A:$Z,26,FALSE)</f>
        <v>#N/A</v>
      </c>
      <c r="K1295" s="38" t="str">
        <f>VLOOKUP(G1295,'MITRA (REFERENSI)'!$A:$Z,15,FALSE)</f>
        <v>#N/A</v>
      </c>
      <c r="L1295" s="38" t="str">
        <f>VLOOKUP(G1295,'MITRA (REFERENSI)'!$A:$Z,15,FALSE)</f>
        <v>#N/A</v>
      </c>
      <c r="M1295" s="38" t="str">
        <f>IF(B1295=1,'KELAS (REFERENSI)'!M1295,IF(B1295=2,'KELAS (REFERENSI)'!M1310,IF(B1295=3,'KELAS (REFERENSI)'!M1325,IF(B1295=4,'KELAS (REFERENSI)'!M1340,""))))</f>
        <v/>
      </c>
      <c r="N1295" s="38" t="str">
        <f>IF(B1295=1,'KELAS (REFERENSI)'!N1295,IF(B1295=2,'KELAS (REFERENSI)'!N1310,IF(B1295=3,'KELAS (REFERENSI)'!N1325,IF(B1295=4,'KELAS (REFERENSI)'!N1340,""))))</f>
        <v/>
      </c>
      <c r="O1295" s="38" t="str">
        <f>IF(B1295=1,'KELAS (REFERENSI)'!O1295,IF(B1295=2,'KELAS (REFERENSI)'!O1310,IF(B1295=3,'KELAS (REFERENSI)'!O1325,IF(B1295=4,'KELAS (REFERENSI)'!O1340,""))))</f>
        <v/>
      </c>
      <c r="P1295" s="38" t="str">
        <f>IF(B1295=1,'KELAS (REFERENSI)'!P1295,IF(B1295=2,'KELAS (REFERENSI)'!P1310,IF(B1295=3,'KELAS (REFERENSI)'!P1325,IF(B1295=4,'KELAS (REFERENSI)'!P1340,""))))</f>
        <v/>
      </c>
      <c r="Q1295" s="38" t="str">
        <f t="shared" si="4"/>
        <v>BPS Kota Jakarta Timur</v>
      </c>
      <c r="R1295" s="38" t="str">
        <f t="shared" si="56"/>
        <v/>
      </c>
      <c r="S1295" s="38" t="str">
        <f t="shared" ref="S1295:T1295" si="1303">S1294</f>
        <v>15 Juni sampai dengan 31 Agustus 2026</v>
      </c>
      <c r="T1295" s="38" t="str">
        <f t="shared" si="1303"/>
        <v>31 Agustus 2026</v>
      </c>
      <c r="U1295" s="46"/>
      <c r="V1295" s="46"/>
      <c r="W1295" s="42"/>
      <c r="X1295" s="42"/>
      <c r="Y1295" s="42"/>
      <c r="Z1295" s="42"/>
    </row>
    <row r="1296" ht="15.0" customHeight="1">
      <c r="A1296" s="36" t="s">
        <v>6358</v>
      </c>
      <c r="B1296" s="43"/>
      <c r="C1296" s="44"/>
      <c r="D1296" s="47"/>
      <c r="E1296" s="47"/>
      <c r="F1296" s="39" t="str">
        <f t="shared" si="2"/>
        <v>PETUGAS.1295/SPK/SE/PPL/3172/2026</v>
      </c>
      <c r="G1296" s="45"/>
      <c r="H1296" s="39" t="str">
        <f>VLOOKUP(G1296,'MITRA (REFERENSI)'!$A:$Z,16,FALSE)</f>
        <v>#N/A</v>
      </c>
      <c r="I1296" s="39" t="str">
        <f>VLOOKUP(G1296,'MITRA (REFERENSI)'!$A:$Z,25,FALSE)</f>
        <v>#N/A</v>
      </c>
      <c r="J1296" s="38" t="str">
        <f>VLOOKUP(G1296,'MITRA (REFERENSI)'!$A:$Z,26,FALSE)</f>
        <v>#N/A</v>
      </c>
      <c r="K1296" s="38" t="str">
        <f>VLOOKUP(G1296,'MITRA (REFERENSI)'!$A:$Z,15,FALSE)</f>
        <v>#N/A</v>
      </c>
      <c r="L1296" s="38" t="str">
        <f>VLOOKUP(G1296,'MITRA (REFERENSI)'!$A:$Z,15,FALSE)</f>
        <v>#N/A</v>
      </c>
      <c r="M1296" s="38" t="str">
        <f>IF(B1296=1,'KELAS (REFERENSI)'!M1296,IF(B1296=2,'KELAS (REFERENSI)'!M1311,IF(B1296=3,'KELAS (REFERENSI)'!M1326,IF(B1296=4,'KELAS (REFERENSI)'!M1341,""))))</f>
        <v/>
      </c>
      <c r="N1296" s="38" t="str">
        <f>IF(B1296=1,'KELAS (REFERENSI)'!N1296,IF(B1296=2,'KELAS (REFERENSI)'!N1311,IF(B1296=3,'KELAS (REFERENSI)'!N1326,IF(B1296=4,'KELAS (REFERENSI)'!N1341,""))))</f>
        <v/>
      </c>
      <c r="O1296" s="38" t="str">
        <f>IF(B1296=1,'KELAS (REFERENSI)'!O1296,IF(B1296=2,'KELAS (REFERENSI)'!O1311,IF(B1296=3,'KELAS (REFERENSI)'!O1326,IF(B1296=4,'KELAS (REFERENSI)'!O1341,""))))</f>
        <v/>
      </c>
      <c r="P1296" s="38" t="str">
        <f>IF(B1296=1,'KELAS (REFERENSI)'!P1296,IF(B1296=2,'KELAS (REFERENSI)'!P1311,IF(B1296=3,'KELAS (REFERENSI)'!P1326,IF(B1296=4,'KELAS (REFERENSI)'!P1341,""))))</f>
        <v/>
      </c>
      <c r="Q1296" s="38" t="str">
        <f t="shared" si="4"/>
        <v>BPS Kota Jakarta Timur</v>
      </c>
      <c r="R1296" s="38" t="str">
        <f t="shared" si="56"/>
        <v/>
      </c>
      <c r="S1296" s="38" t="str">
        <f t="shared" ref="S1296:T1296" si="1304">S1295</f>
        <v>15 Juni sampai dengan 31 Agustus 2026</v>
      </c>
      <c r="T1296" s="38" t="str">
        <f t="shared" si="1304"/>
        <v>31 Agustus 2026</v>
      </c>
      <c r="U1296" s="46"/>
      <c r="V1296" s="46"/>
      <c r="W1296" s="42"/>
      <c r="X1296" s="42"/>
      <c r="Y1296" s="42"/>
      <c r="Z1296" s="42"/>
    </row>
    <row r="1297" ht="15.0" customHeight="1">
      <c r="A1297" s="36" t="s">
        <v>6359</v>
      </c>
      <c r="B1297" s="43"/>
      <c r="C1297" s="44"/>
      <c r="D1297" s="47"/>
      <c r="E1297" s="47"/>
      <c r="F1297" s="39" t="str">
        <f t="shared" si="2"/>
        <v>PETUGAS.1296/SPK/SE/PPL/3172/2026</v>
      </c>
      <c r="G1297" s="45"/>
      <c r="H1297" s="39" t="str">
        <f>VLOOKUP(G1297,'MITRA (REFERENSI)'!$A:$Z,16,FALSE)</f>
        <v>#N/A</v>
      </c>
      <c r="I1297" s="39" t="str">
        <f>VLOOKUP(G1297,'MITRA (REFERENSI)'!$A:$Z,25,FALSE)</f>
        <v>#N/A</v>
      </c>
      <c r="J1297" s="38" t="str">
        <f>VLOOKUP(G1297,'MITRA (REFERENSI)'!$A:$Z,26,FALSE)</f>
        <v>#N/A</v>
      </c>
      <c r="K1297" s="38" t="str">
        <f>VLOOKUP(G1297,'MITRA (REFERENSI)'!$A:$Z,15,FALSE)</f>
        <v>#N/A</v>
      </c>
      <c r="L1297" s="38" t="str">
        <f>VLOOKUP(G1297,'MITRA (REFERENSI)'!$A:$Z,15,FALSE)</f>
        <v>#N/A</v>
      </c>
      <c r="M1297" s="38" t="str">
        <f>IF(B1297=1,'KELAS (REFERENSI)'!M1297,IF(B1297=2,'KELAS (REFERENSI)'!M1312,IF(B1297=3,'KELAS (REFERENSI)'!M1327,IF(B1297=4,'KELAS (REFERENSI)'!M1342,""))))</f>
        <v/>
      </c>
      <c r="N1297" s="38" t="str">
        <f>IF(B1297=1,'KELAS (REFERENSI)'!N1297,IF(B1297=2,'KELAS (REFERENSI)'!N1312,IF(B1297=3,'KELAS (REFERENSI)'!N1327,IF(B1297=4,'KELAS (REFERENSI)'!N1342,""))))</f>
        <v/>
      </c>
      <c r="O1297" s="38" t="str">
        <f>IF(B1297=1,'KELAS (REFERENSI)'!O1297,IF(B1297=2,'KELAS (REFERENSI)'!O1312,IF(B1297=3,'KELAS (REFERENSI)'!O1327,IF(B1297=4,'KELAS (REFERENSI)'!O1342,""))))</f>
        <v/>
      </c>
      <c r="P1297" s="38" t="str">
        <f>IF(B1297=1,'KELAS (REFERENSI)'!P1297,IF(B1297=2,'KELAS (REFERENSI)'!P1312,IF(B1297=3,'KELAS (REFERENSI)'!P1327,IF(B1297=4,'KELAS (REFERENSI)'!P1342,""))))</f>
        <v/>
      </c>
      <c r="Q1297" s="38" t="str">
        <f t="shared" si="4"/>
        <v>BPS Kota Jakarta Timur</v>
      </c>
      <c r="R1297" s="38" t="str">
        <f t="shared" si="56"/>
        <v/>
      </c>
      <c r="S1297" s="38" t="str">
        <f t="shared" ref="S1297:T1297" si="1305">S1296</f>
        <v>15 Juni sampai dengan 31 Agustus 2026</v>
      </c>
      <c r="T1297" s="38" t="str">
        <f t="shared" si="1305"/>
        <v>31 Agustus 2026</v>
      </c>
      <c r="U1297" s="46"/>
      <c r="V1297" s="46"/>
      <c r="W1297" s="42"/>
      <c r="X1297" s="42"/>
      <c r="Y1297" s="42"/>
      <c r="Z1297" s="42"/>
    </row>
    <row r="1298" ht="15.0" customHeight="1">
      <c r="A1298" s="36" t="s">
        <v>6360</v>
      </c>
      <c r="B1298" s="43"/>
      <c r="C1298" s="44"/>
      <c r="D1298" s="47"/>
      <c r="E1298" s="47"/>
      <c r="F1298" s="39" t="str">
        <f t="shared" si="2"/>
        <v>PETUGAS.1297/SPK/SE/PPL/3172/2026</v>
      </c>
      <c r="G1298" s="45"/>
      <c r="H1298" s="39" t="str">
        <f>VLOOKUP(G1298,'MITRA (REFERENSI)'!$A:$Z,16,FALSE)</f>
        <v>#N/A</v>
      </c>
      <c r="I1298" s="39" t="str">
        <f>VLOOKUP(G1298,'MITRA (REFERENSI)'!$A:$Z,25,FALSE)</f>
        <v>#N/A</v>
      </c>
      <c r="J1298" s="38" t="str">
        <f>VLOOKUP(G1298,'MITRA (REFERENSI)'!$A:$Z,26,FALSE)</f>
        <v>#N/A</v>
      </c>
      <c r="K1298" s="38" t="str">
        <f>VLOOKUP(G1298,'MITRA (REFERENSI)'!$A:$Z,15,FALSE)</f>
        <v>#N/A</v>
      </c>
      <c r="L1298" s="38" t="str">
        <f>VLOOKUP(G1298,'MITRA (REFERENSI)'!$A:$Z,15,FALSE)</f>
        <v>#N/A</v>
      </c>
      <c r="M1298" s="38" t="str">
        <f>IF(B1298=1,'KELAS (REFERENSI)'!M1298,IF(B1298=2,'KELAS (REFERENSI)'!M1313,IF(B1298=3,'KELAS (REFERENSI)'!M1328,IF(B1298=4,'KELAS (REFERENSI)'!M1343,""))))</f>
        <v/>
      </c>
      <c r="N1298" s="38" t="str">
        <f>IF(B1298=1,'KELAS (REFERENSI)'!N1298,IF(B1298=2,'KELAS (REFERENSI)'!N1313,IF(B1298=3,'KELAS (REFERENSI)'!N1328,IF(B1298=4,'KELAS (REFERENSI)'!N1343,""))))</f>
        <v/>
      </c>
      <c r="O1298" s="38" t="str">
        <f>IF(B1298=1,'KELAS (REFERENSI)'!O1298,IF(B1298=2,'KELAS (REFERENSI)'!O1313,IF(B1298=3,'KELAS (REFERENSI)'!O1328,IF(B1298=4,'KELAS (REFERENSI)'!O1343,""))))</f>
        <v/>
      </c>
      <c r="P1298" s="38" t="str">
        <f>IF(B1298=1,'KELAS (REFERENSI)'!P1298,IF(B1298=2,'KELAS (REFERENSI)'!P1313,IF(B1298=3,'KELAS (REFERENSI)'!P1328,IF(B1298=4,'KELAS (REFERENSI)'!P1343,""))))</f>
        <v/>
      </c>
      <c r="Q1298" s="38" t="str">
        <f t="shared" si="4"/>
        <v>BPS Kota Jakarta Timur</v>
      </c>
      <c r="R1298" s="38" t="str">
        <f t="shared" si="56"/>
        <v/>
      </c>
      <c r="S1298" s="38" t="str">
        <f t="shared" ref="S1298:T1298" si="1306">S1297</f>
        <v>15 Juni sampai dengan 31 Agustus 2026</v>
      </c>
      <c r="T1298" s="38" t="str">
        <f t="shared" si="1306"/>
        <v>31 Agustus 2026</v>
      </c>
      <c r="U1298" s="46"/>
      <c r="V1298" s="46"/>
      <c r="W1298" s="42"/>
      <c r="X1298" s="42"/>
      <c r="Y1298" s="42"/>
      <c r="Z1298" s="42"/>
    </row>
    <row r="1299" ht="15.0" customHeight="1">
      <c r="A1299" s="36" t="s">
        <v>6361</v>
      </c>
      <c r="B1299" s="43"/>
      <c r="C1299" s="44"/>
      <c r="D1299" s="47"/>
      <c r="E1299" s="47"/>
      <c r="F1299" s="39" t="str">
        <f t="shared" si="2"/>
        <v>PETUGAS.1298/SPK/SE/PPL/3172/2026</v>
      </c>
      <c r="G1299" s="45"/>
      <c r="H1299" s="39" t="str">
        <f>VLOOKUP(G1299,'MITRA (REFERENSI)'!$A:$Z,16,FALSE)</f>
        <v>#N/A</v>
      </c>
      <c r="I1299" s="39" t="str">
        <f>VLOOKUP(G1299,'MITRA (REFERENSI)'!$A:$Z,25,FALSE)</f>
        <v>#N/A</v>
      </c>
      <c r="J1299" s="38" t="str">
        <f>VLOOKUP(G1299,'MITRA (REFERENSI)'!$A:$Z,26,FALSE)</f>
        <v>#N/A</v>
      </c>
      <c r="K1299" s="38" t="str">
        <f>VLOOKUP(G1299,'MITRA (REFERENSI)'!$A:$Z,15,FALSE)</f>
        <v>#N/A</v>
      </c>
      <c r="L1299" s="38" t="str">
        <f>VLOOKUP(G1299,'MITRA (REFERENSI)'!$A:$Z,15,FALSE)</f>
        <v>#N/A</v>
      </c>
      <c r="M1299" s="38" t="str">
        <f>IF(B1299=1,'KELAS (REFERENSI)'!M1299,IF(B1299=2,'KELAS (REFERENSI)'!M1314,IF(B1299=3,'KELAS (REFERENSI)'!M1329,IF(B1299=4,'KELAS (REFERENSI)'!M1344,""))))</f>
        <v/>
      </c>
      <c r="N1299" s="38" t="str">
        <f>IF(B1299=1,'KELAS (REFERENSI)'!N1299,IF(B1299=2,'KELAS (REFERENSI)'!N1314,IF(B1299=3,'KELAS (REFERENSI)'!N1329,IF(B1299=4,'KELAS (REFERENSI)'!N1344,""))))</f>
        <v/>
      </c>
      <c r="O1299" s="38" t="str">
        <f>IF(B1299=1,'KELAS (REFERENSI)'!O1299,IF(B1299=2,'KELAS (REFERENSI)'!O1314,IF(B1299=3,'KELAS (REFERENSI)'!O1329,IF(B1299=4,'KELAS (REFERENSI)'!O1344,""))))</f>
        <v/>
      </c>
      <c r="P1299" s="38" t="str">
        <f>IF(B1299=1,'KELAS (REFERENSI)'!P1299,IF(B1299=2,'KELAS (REFERENSI)'!P1314,IF(B1299=3,'KELAS (REFERENSI)'!P1329,IF(B1299=4,'KELAS (REFERENSI)'!P1344,""))))</f>
        <v/>
      </c>
      <c r="Q1299" s="38" t="str">
        <f t="shared" si="4"/>
        <v>BPS Kota Jakarta Timur</v>
      </c>
      <c r="R1299" s="38" t="str">
        <f t="shared" si="56"/>
        <v/>
      </c>
      <c r="S1299" s="38" t="str">
        <f t="shared" ref="S1299:T1299" si="1307">S1298</f>
        <v>15 Juni sampai dengan 31 Agustus 2026</v>
      </c>
      <c r="T1299" s="38" t="str">
        <f t="shared" si="1307"/>
        <v>31 Agustus 2026</v>
      </c>
      <c r="U1299" s="46"/>
      <c r="V1299" s="46"/>
      <c r="W1299" s="42"/>
      <c r="X1299" s="42"/>
      <c r="Y1299" s="42"/>
      <c r="Z1299" s="42"/>
    </row>
    <row r="1300" ht="15.0" customHeight="1">
      <c r="A1300" s="36" t="s">
        <v>6362</v>
      </c>
      <c r="B1300" s="43"/>
      <c r="C1300" s="44"/>
      <c r="D1300" s="47"/>
      <c r="E1300" s="47"/>
      <c r="F1300" s="39" t="str">
        <f t="shared" si="2"/>
        <v>PETUGAS.1299/SPK/SE/PPL/3172/2026</v>
      </c>
      <c r="G1300" s="45"/>
      <c r="H1300" s="39" t="str">
        <f>VLOOKUP(G1300,'MITRA (REFERENSI)'!$A:$Z,16,FALSE)</f>
        <v>#N/A</v>
      </c>
      <c r="I1300" s="39" t="str">
        <f>VLOOKUP(G1300,'MITRA (REFERENSI)'!$A:$Z,25,FALSE)</f>
        <v>#N/A</v>
      </c>
      <c r="J1300" s="38" t="str">
        <f>VLOOKUP(G1300,'MITRA (REFERENSI)'!$A:$Z,26,FALSE)</f>
        <v>#N/A</v>
      </c>
      <c r="K1300" s="38" t="str">
        <f>VLOOKUP(G1300,'MITRA (REFERENSI)'!$A:$Z,15,FALSE)</f>
        <v>#N/A</v>
      </c>
      <c r="L1300" s="38" t="str">
        <f>VLOOKUP(G1300,'MITRA (REFERENSI)'!$A:$Z,15,FALSE)</f>
        <v>#N/A</v>
      </c>
      <c r="M1300" s="38" t="str">
        <f>IF(B1300=1,'KELAS (REFERENSI)'!M1300,IF(B1300=2,'KELAS (REFERENSI)'!M1315,IF(B1300=3,'KELAS (REFERENSI)'!M1330,IF(B1300=4,'KELAS (REFERENSI)'!M1345,""))))</f>
        <v/>
      </c>
      <c r="N1300" s="38" t="str">
        <f>IF(B1300=1,'KELAS (REFERENSI)'!N1300,IF(B1300=2,'KELAS (REFERENSI)'!N1315,IF(B1300=3,'KELAS (REFERENSI)'!N1330,IF(B1300=4,'KELAS (REFERENSI)'!N1345,""))))</f>
        <v/>
      </c>
      <c r="O1300" s="38" t="str">
        <f>IF(B1300=1,'KELAS (REFERENSI)'!O1300,IF(B1300=2,'KELAS (REFERENSI)'!O1315,IF(B1300=3,'KELAS (REFERENSI)'!O1330,IF(B1300=4,'KELAS (REFERENSI)'!O1345,""))))</f>
        <v/>
      </c>
      <c r="P1300" s="38" t="str">
        <f>IF(B1300=1,'KELAS (REFERENSI)'!P1300,IF(B1300=2,'KELAS (REFERENSI)'!P1315,IF(B1300=3,'KELAS (REFERENSI)'!P1330,IF(B1300=4,'KELAS (REFERENSI)'!P1345,""))))</f>
        <v/>
      </c>
      <c r="Q1300" s="38" t="str">
        <f t="shared" si="4"/>
        <v>BPS Kota Jakarta Timur</v>
      </c>
      <c r="R1300" s="38" t="str">
        <f t="shared" si="56"/>
        <v/>
      </c>
      <c r="S1300" s="38" t="str">
        <f t="shared" ref="S1300:T1300" si="1308">S1299</f>
        <v>15 Juni sampai dengan 31 Agustus 2026</v>
      </c>
      <c r="T1300" s="38" t="str">
        <f t="shared" si="1308"/>
        <v>31 Agustus 2026</v>
      </c>
      <c r="U1300" s="46"/>
      <c r="V1300" s="46"/>
      <c r="W1300" s="42"/>
      <c r="X1300" s="42"/>
      <c r="Y1300" s="42"/>
      <c r="Z1300" s="42"/>
    </row>
    <row r="1301" ht="15.0" customHeight="1">
      <c r="A1301" s="36" t="s">
        <v>6363</v>
      </c>
      <c r="B1301" s="43"/>
      <c r="C1301" s="44"/>
      <c r="D1301" s="47"/>
      <c r="E1301" s="47"/>
      <c r="F1301" s="39" t="str">
        <f t="shared" si="2"/>
        <v>PETUGAS.1300/SPK/SE/PPL/3172/2026</v>
      </c>
      <c r="G1301" s="45"/>
      <c r="H1301" s="39" t="str">
        <f>VLOOKUP(G1301,'MITRA (REFERENSI)'!$A:$Z,16,FALSE)</f>
        <v>#N/A</v>
      </c>
      <c r="I1301" s="39" t="str">
        <f>VLOOKUP(G1301,'MITRA (REFERENSI)'!$A:$Z,25,FALSE)</f>
        <v>#N/A</v>
      </c>
      <c r="J1301" s="38" t="str">
        <f>VLOOKUP(G1301,'MITRA (REFERENSI)'!$A:$Z,26,FALSE)</f>
        <v>#N/A</v>
      </c>
      <c r="K1301" s="38" t="str">
        <f>VLOOKUP(G1301,'MITRA (REFERENSI)'!$A:$Z,15,FALSE)</f>
        <v>#N/A</v>
      </c>
      <c r="L1301" s="38" t="str">
        <f>VLOOKUP(G1301,'MITRA (REFERENSI)'!$A:$Z,15,FALSE)</f>
        <v>#N/A</v>
      </c>
      <c r="M1301" s="38" t="str">
        <f>IF(B1301=1,'KELAS (REFERENSI)'!M1301,IF(B1301=2,'KELAS (REFERENSI)'!M1316,IF(B1301=3,'KELAS (REFERENSI)'!M1331,IF(B1301=4,'KELAS (REFERENSI)'!M1346,""))))</f>
        <v/>
      </c>
      <c r="N1301" s="38" t="str">
        <f>IF(B1301=1,'KELAS (REFERENSI)'!N1301,IF(B1301=2,'KELAS (REFERENSI)'!N1316,IF(B1301=3,'KELAS (REFERENSI)'!N1331,IF(B1301=4,'KELAS (REFERENSI)'!N1346,""))))</f>
        <v/>
      </c>
      <c r="O1301" s="38" t="str">
        <f>IF(B1301=1,'KELAS (REFERENSI)'!O1301,IF(B1301=2,'KELAS (REFERENSI)'!O1316,IF(B1301=3,'KELAS (REFERENSI)'!O1331,IF(B1301=4,'KELAS (REFERENSI)'!O1346,""))))</f>
        <v/>
      </c>
      <c r="P1301" s="38" t="str">
        <f>IF(B1301=1,'KELAS (REFERENSI)'!P1301,IF(B1301=2,'KELAS (REFERENSI)'!P1316,IF(B1301=3,'KELAS (REFERENSI)'!P1331,IF(B1301=4,'KELAS (REFERENSI)'!P1346,""))))</f>
        <v/>
      </c>
      <c r="Q1301" s="38" t="str">
        <f t="shared" si="4"/>
        <v>BPS Kota Jakarta Timur</v>
      </c>
      <c r="R1301" s="38" t="str">
        <f t="shared" si="56"/>
        <v/>
      </c>
      <c r="S1301" s="38" t="str">
        <f t="shared" ref="S1301:T1301" si="1309">S1300</f>
        <v>15 Juni sampai dengan 31 Agustus 2026</v>
      </c>
      <c r="T1301" s="38" t="str">
        <f t="shared" si="1309"/>
        <v>31 Agustus 2026</v>
      </c>
      <c r="U1301" s="46"/>
      <c r="V1301" s="46"/>
      <c r="W1301" s="42"/>
      <c r="X1301" s="42"/>
      <c r="Y1301" s="42"/>
      <c r="Z1301" s="42"/>
    </row>
    <row r="1302" ht="15.0" customHeight="1">
      <c r="A1302" s="36" t="s">
        <v>6364</v>
      </c>
      <c r="B1302" s="43"/>
      <c r="C1302" s="44"/>
      <c r="D1302" s="47"/>
      <c r="E1302" s="47"/>
      <c r="F1302" s="39" t="str">
        <f t="shared" si="2"/>
        <v>PETUGAS.1301/SPK/SE/PPL/3172/2026</v>
      </c>
      <c r="G1302" s="45"/>
      <c r="H1302" s="39" t="str">
        <f>VLOOKUP(G1302,'MITRA (REFERENSI)'!$A:$Z,16,FALSE)</f>
        <v>#N/A</v>
      </c>
      <c r="I1302" s="39" t="str">
        <f>VLOOKUP(G1302,'MITRA (REFERENSI)'!$A:$Z,25,FALSE)</f>
        <v>#N/A</v>
      </c>
      <c r="J1302" s="38" t="str">
        <f>VLOOKUP(G1302,'MITRA (REFERENSI)'!$A:$Z,26,FALSE)</f>
        <v>#N/A</v>
      </c>
      <c r="K1302" s="38" t="str">
        <f>VLOOKUP(G1302,'MITRA (REFERENSI)'!$A:$Z,15,FALSE)</f>
        <v>#N/A</v>
      </c>
      <c r="L1302" s="38" t="str">
        <f>VLOOKUP(G1302,'MITRA (REFERENSI)'!$A:$Z,15,FALSE)</f>
        <v>#N/A</v>
      </c>
      <c r="M1302" s="38" t="str">
        <f>IF(B1302=1,'KELAS (REFERENSI)'!M1302,IF(B1302=2,'KELAS (REFERENSI)'!M1317,IF(B1302=3,'KELAS (REFERENSI)'!M1332,IF(B1302=4,'KELAS (REFERENSI)'!M1347,""))))</f>
        <v/>
      </c>
      <c r="N1302" s="38" t="str">
        <f>IF(B1302=1,'KELAS (REFERENSI)'!N1302,IF(B1302=2,'KELAS (REFERENSI)'!N1317,IF(B1302=3,'KELAS (REFERENSI)'!N1332,IF(B1302=4,'KELAS (REFERENSI)'!N1347,""))))</f>
        <v/>
      </c>
      <c r="O1302" s="38" t="str">
        <f>IF(B1302=1,'KELAS (REFERENSI)'!O1302,IF(B1302=2,'KELAS (REFERENSI)'!O1317,IF(B1302=3,'KELAS (REFERENSI)'!O1332,IF(B1302=4,'KELAS (REFERENSI)'!O1347,""))))</f>
        <v/>
      </c>
      <c r="P1302" s="38" t="str">
        <f>IF(B1302=1,'KELAS (REFERENSI)'!P1302,IF(B1302=2,'KELAS (REFERENSI)'!P1317,IF(B1302=3,'KELAS (REFERENSI)'!P1332,IF(B1302=4,'KELAS (REFERENSI)'!P1347,""))))</f>
        <v/>
      </c>
      <c r="Q1302" s="38" t="str">
        <f t="shared" si="4"/>
        <v>BPS Kota Jakarta Timur</v>
      </c>
      <c r="R1302" s="38" t="str">
        <f t="shared" si="56"/>
        <v/>
      </c>
      <c r="S1302" s="38" t="str">
        <f t="shared" ref="S1302:T1302" si="1310">S1301</f>
        <v>15 Juni sampai dengan 31 Agustus 2026</v>
      </c>
      <c r="T1302" s="38" t="str">
        <f t="shared" si="1310"/>
        <v>31 Agustus 2026</v>
      </c>
      <c r="U1302" s="46"/>
      <c r="V1302" s="46"/>
      <c r="W1302" s="42"/>
      <c r="X1302" s="42"/>
      <c r="Y1302" s="42"/>
      <c r="Z1302" s="42"/>
    </row>
    <row r="1303" ht="15.0" customHeight="1">
      <c r="A1303" s="36" t="s">
        <v>6365</v>
      </c>
      <c r="B1303" s="43"/>
      <c r="C1303" s="44"/>
      <c r="D1303" s="47"/>
      <c r="E1303" s="47"/>
      <c r="F1303" s="39" t="str">
        <f t="shared" si="2"/>
        <v>PETUGAS.1302/SPK/SE/PPL/3172/2026</v>
      </c>
      <c r="G1303" s="45"/>
      <c r="H1303" s="39" t="str">
        <f>VLOOKUP(G1303,'MITRA (REFERENSI)'!$A:$Z,16,FALSE)</f>
        <v>#N/A</v>
      </c>
      <c r="I1303" s="39" t="str">
        <f>VLOOKUP(G1303,'MITRA (REFERENSI)'!$A:$Z,25,FALSE)</f>
        <v>#N/A</v>
      </c>
      <c r="J1303" s="38" t="str">
        <f>VLOOKUP(G1303,'MITRA (REFERENSI)'!$A:$Z,26,FALSE)</f>
        <v>#N/A</v>
      </c>
      <c r="K1303" s="38" t="str">
        <f>VLOOKUP(G1303,'MITRA (REFERENSI)'!$A:$Z,15,FALSE)</f>
        <v>#N/A</v>
      </c>
      <c r="L1303" s="38" t="str">
        <f>VLOOKUP(G1303,'MITRA (REFERENSI)'!$A:$Z,15,FALSE)</f>
        <v>#N/A</v>
      </c>
      <c r="M1303" s="38" t="str">
        <f>IF(B1303=1,'KELAS (REFERENSI)'!M1303,IF(B1303=2,'KELAS (REFERENSI)'!M1318,IF(B1303=3,'KELAS (REFERENSI)'!M1333,IF(B1303=4,'KELAS (REFERENSI)'!M1348,""))))</f>
        <v/>
      </c>
      <c r="N1303" s="38" t="str">
        <f>IF(B1303=1,'KELAS (REFERENSI)'!N1303,IF(B1303=2,'KELAS (REFERENSI)'!N1318,IF(B1303=3,'KELAS (REFERENSI)'!N1333,IF(B1303=4,'KELAS (REFERENSI)'!N1348,""))))</f>
        <v/>
      </c>
      <c r="O1303" s="38" t="str">
        <f>IF(B1303=1,'KELAS (REFERENSI)'!O1303,IF(B1303=2,'KELAS (REFERENSI)'!O1318,IF(B1303=3,'KELAS (REFERENSI)'!O1333,IF(B1303=4,'KELAS (REFERENSI)'!O1348,""))))</f>
        <v/>
      </c>
      <c r="P1303" s="38" t="str">
        <f>IF(B1303=1,'KELAS (REFERENSI)'!P1303,IF(B1303=2,'KELAS (REFERENSI)'!P1318,IF(B1303=3,'KELAS (REFERENSI)'!P1333,IF(B1303=4,'KELAS (REFERENSI)'!P1348,""))))</f>
        <v/>
      </c>
      <c r="Q1303" s="38" t="str">
        <f t="shared" si="4"/>
        <v>BPS Kota Jakarta Timur</v>
      </c>
      <c r="R1303" s="38" t="str">
        <f t="shared" si="56"/>
        <v/>
      </c>
      <c r="S1303" s="38" t="str">
        <f t="shared" ref="S1303:T1303" si="1311">S1302</f>
        <v>15 Juni sampai dengan 31 Agustus 2026</v>
      </c>
      <c r="T1303" s="38" t="str">
        <f t="shared" si="1311"/>
        <v>31 Agustus 2026</v>
      </c>
      <c r="U1303" s="46"/>
      <c r="V1303" s="46"/>
      <c r="W1303" s="42"/>
      <c r="X1303" s="42"/>
      <c r="Y1303" s="42"/>
      <c r="Z1303" s="42"/>
    </row>
    <row r="1304" ht="15.0" customHeight="1">
      <c r="A1304" s="36" t="s">
        <v>6366</v>
      </c>
      <c r="B1304" s="43"/>
      <c r="C1304" s="44"/>
      <c r="D1304" s="47"/>
      <c r="E1304" s="47"/>
      <c r="F1304" s="39" t="str">
        <f t="shared" si="2"/>
        <v>PETUGAS.1303/SPK/SE/PPL/3172/2026</v>
      </c>
      <c r="G1304" s="45"/>
      <c r="H1304" s="39" t="str">
        <f>VLOOKUP(G1304,'MITRA (REFERENSI)'!$A:$Z,16,FALSE)</f>
        <v>#N/A</v>
      </c>
      <c r="I1304" s="39" t="str">
        <f>VLOOKUP(G1304,'MITRA (REFERENSI)'!$A:$Z,25,FALSE)</f>
        <v>#N/A</v>
      </c>
      <c r="J1304" s="38" t="str">
        <f>VLOOKUP(G1304,'MITRA (REFERENSI)'!$A:$Z,26,FALSE)</f>
        <v>#N/A</v>
      </c>
      <c r="K1304" s="38" t="str">
        <f>VLOOKUP(G1304,'MITRA (REFERENSI)'!$A:$Z,15,FALSE)</f>
        <v>#N/A</v>
      </c>
      <c r="L1304" s="38" t="str">
        <f>VLOOKUP(G1304,'MITRA (REFERENSI)'!$A:$Z,15,FALSE)</f>
        <v>#N/A</v>
      </c>
      <c r="M1304" s="38" t="str">
        <f>IF(B1304=1,'KELAS (REFERENSI)'!M1304,IF(B1304=2,'KELAS (REFERENSI)'!M1319,IF(B1304=3,'KELAS (REFERENSI)'!M1334,IF(B1304=4,'KELAS (REFERENSI)'!M1349,""))))</f>
        <v/>
      </c>
      <c r="N1304" s="38" t="str">
        <f>IF(B1304=1,'KELAS (REFERENSI)'!N1304,IF(B1304=2,'KELAS (REFERENSI)'!N1319,IF(B1304=3,'KELAS (REFERENSI)'!N1334,IF(B1304=4,'KELAS (REFERENSI)'!N1349,""))))</f>
        <v/>
      </c>
      <c r="O1304" s="38" t="str">
        <f>IF(B1304=1,'KELAS (REFERENSI)'!O1304,IF(B1304=2,'KELAS (REFERENSI)'!O1319,IF(B1304=3,'KELAS (REFERENSI)'!O1334,IF(B1304=4,'KELAS (REFERENSI)'!O1349,""))))</f>
        <v/>
      </c>
      <c r="P1304" s="38" t="str">
        <f>IF(B1304=1,'KELAS (REFERENSI)'!P1304,IF(B1304=2,'KELAS (REFERENSI)'!P1319,IF(B1304=3,'KELAS (REFERENSI)'!P1334,IF(B1304=4,'KELAS (REFERENSI)'!P1349,""))))</f>
        <v/>
      </c>
      <c r="Q1304" s="38" t="str">
        <f t="shared" si="4"/>
        <v>BPS Kota Jakarta Timur</v>
      </c>
      <c r="R1304" s="38" t="str">
        <f t="shared" si="56"/>
        <v/>
      </c>
      <c r="S1304" s="38" t="str">
        <f t="shared" ref="S1304:T1304" si="1312">S1303</f>
        <v>15 Juni sampai dengan 31 Agustus 2026</v>
      </c>
      <c r="T1304" s="38" t="str">
        <f t="shared" si="1312"/>
        <v>31 Agustus 2026</v>
      </c>
      <c r="U1304" s="46"/>
      <c r="V1304" s="46"/>
      <c r="W1304" s="42"/>
      <c r="X1304" s="42"/>
      <c r="Y1304" s="42"/>
      <c r="Z1304" s="42"/>
    </row>
    <row r="1305" ht="15.0" customHeight="1">
      <c r="A1305" s="36" t="s">
        <v>6367</v>
      </c>
      <c r="B1305" s="43"/>
      <c r="C1305" s="44"/>
      <c r="D1305" s="47"/>
      <c r="E1305" s="47"/>
      <c r="F1305" s="39" t="str">
        <f t="shared" si="2"/>
        <v>PETUGAS.1304/SPK/SE/PPL/3172/2026</v>
      </c>
      <c r="G1305" s="45"/>
      <c r="H1305" s="39" t="str">
        <f>VLOOKUP(G1305,'MITRA (REFERENSI)'!$A:$Z,16,FALSE)</f>
        <v>#N/A</v>
      </c>
      <c r="I1305" s="39" t="str">
        <f>VLOOKUP(G1305,'MITRA (REFERENSI)'!$A:$Z,25,FALSE)</f>
        <v>#N/A</v>
      </c>
      <c r="J1305" s="38" t="str">
        <f>VLOOKUP(G1305,'MITRA (REFERENSI)'!$A:$Z,26,FALSE)</f>
        <v>#N/A</v>
      </c>
      <c r="K1305" s="38" t="str">
        <f>VLOOKUP(G1305,'MITRA (REFERENSI)'!$A:$Z,15,FALSE)</f>
        <v>#N/A</v>
      </c>
      <c r="L1305" s="38" t="str">
        <f>VLOOKUP(G1305,'MITRA (REFERENSI)'!$A:$Z,15,FALSE)</f>
        <v>#N/A</v>
      </c>
      <c r="M1305" s="38" t="str">
        <f>IF(B1305=1,'KELAS (REFERENSI)'!M1305,IF(B1305=2,'KELAS (REFERENSI)'!M1320,IF(B1305=3,'KELAS (REFERENSI)'!M1335,IF(B1305=4,'KELAS (REFERENSI)'!M1350,""))))</f>
        <v/>
      </c>
      <c r="N1305" s="38" t="str">
        <f>IF(B1305=1,'KELAS (REFERENSI)'!N1305,IF(B1305=2,'KELAS (REFERENSI)'!N1320,IF(B1305=3,'KELAS (REFERENSI)'!N1335,IF(B1305=4,'KELAS (REFERENSI)'!N1350,""))))</f>
        <v/>
      </c>
      <c r="O1305" s="38" t="str">
        <f>IF(B1305=1,'KELAS (REFERENSI)'!O1305,IF(B1305=2,'KELAS (REFERENSI)'!O1320,IF(B1305=3,'KELAS (REFERENSI)'!O1335,IF(B1305=4,'KELAS (REFERENSI)'!O1350,""))))</f>
        <v/>
      </c>
      <c r="P1305" s="38" t="str">
        <f>IF(B1305=1,'KELAS (REFERENSI)'!P1305,IF(B1305=2,'KELAS (REFERENSI)'!P1320,IF(B1305=3,'KELAS (REFERENSI)'!P1335,IF(B1305=4,'KELAS (REFERENSI)'!P1350,""))))</f>
        <v/>
      </c>
      <c r="Q1305" s="38" t="str">
        <f t="shared" si="4"/>
        <v>BPS Kota Jakarta Timur</v>
      </c>
      <c r="R1305" s="38" t="str">
        <f t="shared" si="56"/>
        <v/>
      </c>
      <c r="S1305" s="38" t="str">
        <f t="shared" ref="S1305:T1305" si="1313">S1304</f>
        <v>15 Juni sampai dengan 31 Agustus 2026</v>
      </c>
      <c r="T1305" s="38" t="str">
        <f t="shared" si="1313"/>
        <v>31 Agustus 2026</v>
      </c>
      <c r="U1305" s="46"/>
      <c r="V1305" s="46"/>
      <c r="W1305" s="42"/>
      <c r="X1305" s="42"/>
      <c r="Y1305" s="42"/>
      <c r="Z1305" s="42"/>
    </row>
    <row r="1306" ht="15.0" customHeight="1">
      <c r="A1306" s="36" t="s">
        <v>6368</v>
      </c>
      <c r="B1306" s="43"/>
      <c r="C1306" s="44"/>
      <c r="D1306" s="47"/>
      <c r="E1306" s="47"/>
      <c r="F1306" s="39" t="str">
        <f t="shared" si="2"/>
        <v>PETUGAS.1305/SPK/SE/PPL/3172/2026</v>
      </c>
      <c r="G1306" s="45"/>
      <c r="H1306" s="39" t="str">
        <f>VLOOKUP(G1306,'MITRA (REFERENSI)'!$A:$Z,16,FALSE)</f>
        <v>#N/A</v>
      </c>
      <c r="I1306" s="39" t="str">
        <f>VLOOKUP(G1306,'MITRA (REFERENSI)'!$A:$Z,25,FALSE)</f>
        <v>#N/A</v>
      </c>
      <c r="J1306" s="38" t="str">
        <f>VLOOKUP(G1306,'MITRA (REFERENSI)'!$A:$Z,26,FALSE)</f>
        <v>#N/A</v>
      </c>
      <c r="K1306" s="38" t="str">
        <f>VLOOKUP(G1306,'MITRA (REFERENSI)'!$A:$Z,15,FALSE)</f>
        <v>#N/A</v>
      </c>
      <c r="L1306" s="38" t="str">
        <f>VLOOKUP(G1306,'MITRA (REFERENSI)'!$A:$Z,15,FALSE)</f>
        <v>#N/A</v>
      </c>
      <c r="M1306" s="38" t="str">
        <f>IF(B1306=1,'KELAS (REFERENSI)'!M1306,IF(B1306=2,'KELAS (REFERENSI)'!M1321,IF(B1306=3,'KELAS (REFERENSI)'!M1336,IF(B1306=4,'KELAS (REFERENSI)'!M1351,""))))</f>
        <v/>
      </c>
      <c r="N1306" s="38" t="str">
        <f>IF(B1306=1,'KELAS (REFERENSI)'!N1306,IF(B1306=2,'KELAS (REFERENSI)'!N1321,IF(B1306=3,'KELAS (REFERENSI)'!N1336,IF(B1306=4,'KELAS (REFERENSI)'!N1351,""))))</f>
        <v/>
      </c>
      <c r="O1306" s="38" t="str">
        <f>IF(B1306=1,'KELAS (REFERENSI)'!O1306,IF(B1306=2,'KELAS (REFERENSI)'!O1321,IF(B1306=3,'KELAS (REFERENSI)'!O1336,IF(B1306=4,'KELAS (REFERENSI)'!O1351,""))))</f>
        <v/>
      </c>
      <c r="P1306" s="38" t="str">
        <f>IF(B1306=1,'KELAS (REFERENSI)'!P1306,IF(B1306=2,'KELAS (REFERENSI)'!P1321,IF(B1306=3,'KELAS (REFERENSI)'!P1336,IF(B1306=4,'KELAS (REFERENSI)'!P1351,""))))</f>
        <v/>
      </c>
      <c r="Q1306" s="38" t="str">
        <f t="shared" si="4"/>
        <v>BPS Kota Jakarta Timur</v>
      </c>
      <c r="R1306" s="38" t="str">
        <f t="shared" si="56"/>
        <v/>
      </c>
      <c r="S1306" s="38" t="str">
        <f t="shared" ref="S1306:T1306" si="1314">S1305</f>
        <v>15 Juni sampai dengan 31 Agustus 2026</v>
      </c>
      <c r="T1306" s="38" t="str">
        <f t="shared" si="1314"/>
        <v>31 Agustus 2026</v>
      </c>
      <c r="U1306" s="46"/>
      <c r="V1306" s="46"/>
      <c r="W1306" s="42"/>
      <c r="X1306" s="42"/>
      <c r="Y1306" s="42"/>
      <c r="Z1306" s="42"/>
    </row>
    <row r="1307" ht="15.0" customHeight="1">
      <c r="A1307" s="36" t="s">
        <v>6369</v>
      </c>
      <c r="B1307" s="43"/>
      <c r="C1307" s="44"/>
      <c r="D1307" s="47"/>
      <c r="E1307" s="47"/>
      <c r="F1307" s="39" t="str">
        <f t="shared" si="2"/>
        <v>PETUGAS.1306/SPK/SE/PPL/3172/2026</v>
      </c>
      <c r="G1307" s="45"/>
      <c r="H1307" s="39" t="str">
        <f>VLOOKUP(G1307,'MITRA (REFERENSI)'!$A:$Z,16,FALSE)</f>
        <v>#N/A</v>
      </c>
      <c r="I1307" s="39" t="str">
        <f>VLOOKUP(G1307,'MITRA (REFERENSI)'!$A:$Z,25,FALSE)</f>
        <v>#N/A</v>
      </c>
      <c r="J1307" s="38" t="str">
        <f>VLOOKUP(G1307,'MITRA (REFERENSI)'!$A:$Z,26,FALSE)</f>
        <v>#N/A</v>
      </c>
      <c r="K1307" s="38" t="str">
        <f>VLOOKUP(G1307,'MITRA (REFERENSI)'!$A:$Z,15,FALSE)</f>
        <v>#N/A</v>
      </c>
      <c r="L1307" s="38" t="str">
        <f>VLOOKUP(G1307,'MITRA (REFERENSI)'!$A:$Z,15,FALSE)</f>
        <v>#N/A</v>
      </c>
      <c r="M1307" s="38" t="str">
        <f>IF(B1307=1,'KELAS (REFERENSI)'!M1307,IF(B1307=2,'KELAS (REFERENSI)'!M1322,IF(B1307=3,'KELAS (REFERENSI)'!M1337,IF(B1307=4,'KELAS (REFERENSI)'!M1352,""))))</f>
        <v/>
      </c>
      <c r="N1307" s="38" t="str">
        <f>IF(B1307=1,'KELAS (REFERENSI)'!N1307,IF(B1307=2,'KELAS (REFERENSI)'!N1322,IF(B1307=3,'KELAS (REFERENSI)'!N1337,IF(B1307=4,'KELAS (REFERENSI)'!N1352,""))))</f>
        <v/>
      </c>
      <c r="O1307" s="38" t="str">
        <f>IF(B1307=1,'KELAS (REFERENSI)'!O1307,IF(B1307=2,'KELAS (REFERENSI)'!O1322,IF(B1307=3,'KELAS (REFERENSI)'!O1337,IF(B1307=4,'KELAS (REFERENSI)'!O1352,""))))</f>
        <v/>
      </c>
      <c r="P1307" s="38" t="str">
        <f>IF(B1307=1,'KELAS (REFERENSI)'!P1307,IF(B1307=2,'KELAS (REFERENSI)'!P1322,IF(B1307=3,'KELAS (REFERENSI)'!P1337,IF(B1307=4,'KELAS (REFERENSI)'!P1352,""))))</f>
        <v/>
      </c>
      <c r="Q1307" s="38" t="str">
        <f t="shared" si="4"/>
        <v>BPS Kota Jakarta Timur</v>
      </c>
      <c r="R1307" s="38" t="str">
        <f t="shared" si="56"/>
        <v/>
      </c>
      <c r="S1307" s="38" t="str">
        <f t="shared" ref="S1307:T1307" si="1315">S1306</f>
        <v>15 Juni sampai dengan 31 Agustus 2026</v>
      </c>
      <c r="T1307" s="38" t="str">
        <f t="shared" si="1315"/>
        <v>31 Agustus 2026</v>
      </c>
      <c r="U1307" s="46"/>
      <c r="V1307" s="46"/>
      <c r="W1307" s="42"/>
      <c r="X1307" s="42"/>
      <c r="Y1307" s="42"/>
      <c r="Z1307" s="42"/>
    </row>
    <row r="1308" ht="15.0" customHeight="1">
      <c r="A1308" s="36" t="s">
        <v>6370</v>
      </c>
      <c r="B1308" s="43"/>
      <c r="C1308" s="44"/>
      <c r="D1308" s="47"/>
      <c r="E1308" s="47"/>
      <c r="F1308" s="39" t="str">
        <f t="shared" si="2"/>
        <v>PETUGAS.1307/SPK/SE/PPL/3172/2026</v>
      </c>
      <c r="G1308" s="45"/>
      <c r="H1308" s="39" t="str">
        <f>VLOOKUP(G1308,'MITRA (REFERENSI)'!$A:$Z,16,FALSE)</f>
        <v>#N/A</v>
      </c>
      <c r="I1308" s="39" t="str">
        <f>VLOOKUP(G1308,'MITRA (REFERENSI)'!$A:$Z,25,FALSE)</f>
        <v>#N/A</v>
      </c>
      <c r="J1308" s="38" t="str">
        <f>VLOOKUP(G1308,'MITRA (REFERENSI)'!$A:$Z,26,FALSE)</f>
        <v>#N/A</v>
      </c>
      <c r="K1308" s="38" t="str">
        <f>VLOOKUP(G1308,'MITRA (REFERENSI)'!$A:$Z,15,FALSE)</f>
        <v>#N/A</v>
      </c>
      <c r="L1308" s="38" t="str">
        <f>VLOOKUP(G1308,'MITRA (REFERENSI)'!$A:$Z,15,FALSE)</f>
        <v>#N/A</v>
      </c>
      <c r="M1308" s="38" t="str">
        <f>IF(B1308=1,'KELAS (REFERENSI)'!M1308,IF(B1308=2,'KELAS (REFERENSI)'!M1323,IF(B1308=3,'KELAS (REFERENSI)'!M1338,IF(B1308=4,'KELAS (REFERENSI)'!M1353,""))))</f>
        <v/>
      </c>
      <c r="N1308" s="38" t="str">
        <f>IF(B1308=1,'KELAS (REFERENSI)'!N1308,IF(B1308=2,'KELAS (REFERENSI)'!N1323,IF(B1308=3,'KELAS (REFERENSI)'!N1338,IF(B1308=4,'KELAS (REFERENSI)'!N1353,""))))</f>
        <v/>
      </c>
      <c r="O1308" s="38" t="str">
        <f>IF(B1308=1,'KELAS (REFERENSI)'!O1308,IF(B1308=2,'KELAS (REFERENSI)'!O1323,IF(B1308=3,'KELAS (REFERENSI)'!O1338,IF(B1308=4,'KELAS (REFERENSI)'!O1353,""))))</f>
        <v/>
      </c>
      <c r="P1308" s="38" t="str">
        <f>IF(B1308=1,'KELAS (REFERENSI)'!P1308,IF(B1308=2,'KELAS (REFERENSI)'!P1323,IF(B1308=3,'KELAS (REFERENSI)'!P1338,IF(B1308=4,'KELAS (REFERENSI)'!P1353,""))))</f>
        <v/>
      </c>
      <c r="Q1308" s="38" t="str">
        <f t="shared" si="4"/>
        <v>BPS Kota Jakarta Timur</v>
      </c>
      <c r="R1308" s="38" t="str">
        <f t="shared" si="56"/>
        <v/>
      </c>
      <c r="S1308" s="38" t="str">
        <f t="shared" ref="S1308:T1308" si="1316">S1307</f>
        <v>15 Juni sampai dengan 31 Agustus 2026</v>
      </c>
      <c r="T1308" s="38" t="str">
        <f t="shared" si="1316"/>
        <v>31 Agustus 2026</v>
      </c>
      <c r="U1308" s="46"/>
      <c r="V1308" s="46"/>
      <c r="W1308" s="42"/>
      <c r="X1308" s="42"/>
      <c r="Y1308" s="42"/>
      <c r="Z1308" s="42"/>
    </row>
    <row r="1309" ht="15.0" customHeight="1">
      <c r="A1309" s="36" t="s">
        <v>6371</v>
      </c>
      <c r="B1309" s="43"/>
      <c r="C1309" s="44"/>
      <c r="D1309" s="47"/>
      <c r="E1309" s="47"/>
      <c r="F1309" s="39" t="str">
        <f t="shared" si="2"/>
        <v>PETUGAS.1308/SPK/SE/PPL/3172/2026</v>
      </c>
      <c r="G1309" s="45"/>
      <c r="H1309" s="39" t="str">
        <f>VLOOKUP(G1309,'MITRA (REFERENSI)'!$A:$Z,16,FALSE)</f>
        <v>#N/A</v>
      </c>
      <c r="I1309" s="39" t="str">
        <f>VLOOKUP(G1309,'MITRA (REFERENSI)'!$A:$Z,25,FALSE)</f>
        <v>#N/A</v>
      </c>
      <c r="J1309" s="38" t="str">
        <f>VLOOKUP(G1309,'MITRA (REFERENSI)'!$A:$Z,26,FALSE)</f>
        <v>#N/A</v>
      </c>
      <c r="K1309" s="38" t="str">
        <f>VLOOKUP(G1309,'MITRA (REFERENSI)'!$A:$Z,15,FALSE)</f>
        <v>#N/A</v>
      </c>
      <c r="L1309" s="38" t="str">
        <f>VLOOKUP(G1309,'MITRA (REFERENSI)'!$A:$Z,15,FALSE)</f>
        <v>#N/A</v>
      </c>
      <c r="M1309" s="38" t="str">
        <f>IF(B1309=1,'KELAS (REFERENSI)'!M1309,IF(B1309=2,'KELAS (REFERENSI)'!M1324,IF(B1309=3,'KELAS (REFERENSI)'!M1339,IF(B1309=4,'KELAS (REFERENSI)'!M1354,""))))</f>
        <v/>
      </c>
      <c r="N1309" s="38" t="str">
        <f>IF(B1309=1,'KELAS (REFERENSI)'!N1309,IF(B1309=2,'KELAS (REFERENSI)'!N1324,IF(B1309=3,'KELAS (REFERENSI)'!N1339,IF(B1309=4,'KELAS (REFERENSI)'!N1354,""))))</f>
        <v/>
      </c>
      <c r="O1309" s="38" t="str">
        <f>IF(B1309=1,'KELAS (REFERENSI)'!O1309,IF(B1309=2,'KELAS (REFERENSI)'!O1324,IF(B1309=3,'KELAS (REFERENSI)'!O1339,IF(B1309=4,'KELAS (REFERENSI)'!O1354,""))))</f>
        <v/>
      </c>
      <c r="P1309" s="38" t="str">
        <f>IF(B1309=1,'KELAS (REFERENSI)'!P1309,IF(B1309=2,'KELAS (REFERENSI)'!P1324,IF(B1309=3,'KELAS (REFERENSI)'!P1339,IF(B1309=4,'KELAS (REFERENSI)'!P1354,""))))</f>
        <v/>
      </c>
      <c r="Q1309" s="38" t="str">
        <f t="shared" si="4"/>
        <v>BPS Kota Jakarta Timur</v>
      </c>
      <c r="R1309" s="38" t="str">
        <f t="shared" si="56"/>
        <v/>
      </c>
      <c r="S1309" s="38" t="str">
        <f t="shared" ref="S1309:T1309" si="1317">S1308</f>
        <v>15 Juni sampai dengan 31 Agustus 2026</v>
      </c>
      <c r="T1309" s="38" t="str">
        <f t="shared" si="1317"/>
        <v>31 Agustus 2026</v>
      </c>
      <c r="U1309" s="46"/>
      <c r="V1309" s="46"/>
      <c r="W1309" s="42"/>
      <c r="X1309" s="42"/>
      <c r="Y1309" s="42"/>
      <c r="Z1309" s="42"/>
    </row>
    <row r="1310" ht="15.0" customHeight="1">
      <c r="A1310" s="36" t="s">
        <v>6372</v>
      </c>
      <c r="B1310" s="43"/>
      <c r="C1310" s="44"/>
      <c r="D1310" s="47"/>
      <c r="E1310" s="47"/>
      <c r="F1310" s="39" t="str">
        <f t="shared" si="2"/>
        <v>PETUGAS.1309/SPK/SE/PPL/3172/2026</v>
      </c>
      <c r="G1310" s="45"/>
      <c r="H1310" s="39" t="str">
        <f>VLOOKUP(G1310,'MITRA (REFERENSI)'!$A:$Z,16,FALSE)</f>
        <v>#N/A</v>
      </c>
      <c r="I1310" s="39" t="str">
        <f>VLOOKUP(G1310,'MITRA (REFERENSI)'!$A:$Z,25,FALSE)</f>
        <v>#N/A</v>
      </c>
      <c r="J1310" s="38" t="str">
        <f>VLOOKUP(G1310,'MITRA (REFERENSI)'!$A:$Z,26,FALSE)</f>
        <v>#N/A</v>
      </c>
      <c r="K1310" s="38" t="str">
        <f>VLOOKUP(G1310,'MITRA (REFERENSI)'!$A:$Z,15,FALSE)</f>
        <v>#N/A</v>
      </c>
      <c r="L1310" s="38" t="str">
        <f>VLOOKUP(G1310,'MITRA (REFERENSI)'!$A:$Z,15,FALSE)</f>
        <v>#N/A</v>
      </c>
      <c r="M1310" s="38" t="str">
        <f>IF(B1310=1,'KELAS (REFERENSI)'!M1310,IF(B1310=2,'KELAS (REFERENSI)'!M1325,IF(B1310=3,'KELAS (REFERENSI)'!M1340,IF(B1310=4,'KELAS (REFERENSI)'!M1355,""))))</f>
        <v/>
      </c>
      <c r="N1310" s="38" t="str">
        <f>IF(B1310=1,'KELAS (REFERENSI)'!N1310,IF(B1310=2,'KELAS (REFERENSI)'!N1325,IF(B1310=3,'KELAS (REFERENSI)'!N1340,IF(B1310=4,'KELAS (REFERENSI)'!N1355,""))))</f>
        <v/>
      </c>
      <c r="O1310" s="38" t="str">
        <f>IF(B1310=1,'KELAS (REFERENSI)'!O1310,IF(B1310=2,'KELAS (REFERENSI)'!O1325,IF(B1310=3,'KELAS (REFERENSI)'!O1340,IF(B1310=4,'KELAS (REFERENSI)'!O1355,""))))</f>
        <v/>
      </c>
      <c r="P1310" s="38" t="str">
        <f>IF(B1310=1,'KELAS (REFERENSI)'!P1310,IF(B1310=2,'KELAS (REFERENSI)'!P1325,IF(B1310=3,'KELAS (REFERENSI)'!P1340,IF(B1310=4,'KELAS (REFERENSI)'!P1355,""))))</f>
        <v/>
      </c>
      <c r="Q1310" s="38" t="str">
        <f t="shared" si="4"/>
        <v>BPS Kota Jakarta Timur</v>
      </c>
      <c r="R1310" s="38" t="str">
        <f t="shared" si="56"/>
        <v/>
      </c>
      <c r="S1310" s="38" t="str">
        <f t="shared" ref="S1310:T1310" si="1318">S1309</f>
        <v>15 Juni sampai dengan 31 Agustus 2026</v>
      </c>
      <c r="T1310" s="38" t="str">
        <f t="shared" si="1318"/>
        <v>31 Agustus 2026</v>
      </c>
      <c r="U1310" s="46"/>
      <c r="V1310" s="46"/>
      <c r="W1310" s="42"/>
      <c r="X1310" s="42"/>
      <c r="Y1310" s="42"/>
      <c r="Z1310" s="42"/>
    </row>
    <row r="1311" ht="15.0" customHeight="1">
      <c r="A1311" s="36" t="s">
        <v>6373</v>
      </c>
      <c r="B1311" s="43"/>
      <c r="C1311" s="44"/>
      <c r="D1311" s="47"/>
      <c r="E1311" s="47"/>
      <c r="F1311" s="39" t="str">
        <f t="shared" si="2"/>
        <v>PETUGAS.1310/SPK/SE/PPL/3172/2026</v>
      </c>
      <c r="G1311" s="45"/>
      <c r="H1311" s="39" t="str">
        <f>VLOOKUP(G1311,'MITRA (REFERENSI)'!$A:$Z,16,FALSE)</f>
        <v>#N/A</v>
      </c>
      <c r="I1311" s="39" t="str">
        <f>VLOOKUP(G1311,'MITRA (REFERENSI)'!$A:$Z,25,FALSE)</f>
        <v>#N/A</v>
      </c>
      <c r="J1311" s="38" t="str">
        <f>VLOOKUP(G1311,'MITRA (REFERENSI)'!$A:$Z,26,FALSE)</f>
        <v>#N/A</v>
      </c>
      <c r="K1311" s="38" t="str">
        <f>VLOOKUP(G1311,'MITRA (REFERENSI)'!$A:$Z,15,FALSE)</f>
        <v>#N/A</v>
      </c>
      <c r="L1311" s="38" t="str">
        <f>VLOOKUP(G1311,'MITRA (REFERENSI)'!$A:$Z,15,FALSE)</f>
        <v>#N/A</v>
      </c>
      <c r="M1311" s="38" t="str">
        <f>IF(B1311=1,'KELAS (REFERENSI)'!M1311,IF(B1311=2,'KELAS (REFERENSI)'!M1326,IF(B1311=3,'KELAS (REFERENSI)'!M1341,IF(B1311=4,'KELAS (REFERENSI)'!M1356,""))))</f>
        <v/>
      </c>
      <c r="N1311" s="38" t="str">
        <f>IF(B1311=1,'KELAS (REFERENSI)'!N1311,IF(B1311=2,'KELAS (REFERENSI)'!N1326,IF(B1311=3,'KELAS (REFERENSI)'!N1341,IF(B1311=4,'KELAS (REFERENSI)'!N1356,""))))</f>
        <v/>
      </c>
      <c r="O1311" s="38" t="str">
        <f>IF(B1311=1,'KELAS (REFERENSI)'!O1311,IF(B1311=2,'KELAS (REFERENSI)'!O1326,IF(B1311=3,'KELAS (REFERENSI)'!O1341,IF(B1311=4,'KELAS (REFERENSI)'!O1356,""))))</f>
        <v/>
      </c>
      <c r="P1311" s="38" t="str">
        <f>IF(B1311=1,'KELAS (REFERENSI)'!P1311,IF(B1311=2,'KELAS (REFERENSI)'!P1326,IF(B1311=3,'KELAS (REFERENSI)'!P1341,IF(B1311=4,'KELAS (REFERENSI)'!P1356,""))))</f>
        <v/>
      </c>
      <c r="Q1311" s="38" t="str">
        <f t="shared" si="4"/>
        <v>BPS Kota Jakarta Timur</v>
      </c>
      <c r="R1311" s="38" t="str">
        <f t="shared" si="56"/>
        <v/>
      </c>
      <c r="S1311" s="38" t="str">
        <f t="shared" ref="S1311:T1311" si="1319">S1310</f>
        <v>15 Juni sampai dengan 31 Agustus 2026</v>
      </c>
      <c r="T1311" s="38" t="str">
        <f t="shared" si="1319"/>
        <v>31 Agustus 2026</v>
      </c>
      <c r="U1311" s="46"/>
      <c r="V1311" s="46"/>
      <c r="W1311" s="42"/>
      <c r="X1311" s="42"/>
      <c r="Y1311" s="42"/>
      <c r="Z1311" s="42"/>
    </row>
    <row r="1312" ht="15.0" customHeight="1">
      <c r="A1312" s="36" t="s">
        <v>6374</v>
      </c>
      <c r="B1312" s="43"/>
      <c r="C1312" s="44"/>
      <c r="D1312" s="47"/>
      <c r="E1312" s="47"/>
      <c r="F1312" s="39" t="str">
        <f t="shared" si="2"/>
        <v>PETUGAS.1311/SPK/SE/PPL/3172/2026</v>
      </c>
      <c r="G1312" s="45"/>
      <c r="H1312" s="39" t="str">
        <f>VLOOKUP(G1312,'MITRA (REFERENSI)'!$A:$Z,16,FALSE)</f>
        <v>#N/A</v>
      </c>
      <c r="I1312" s="39" t="str">
        <f>VLOOKUP(G1312,'MITRA (REFERENSI)'!$A:$Z,25,FALSE)</f>
        <v>#N/A</v>
      </c>
      <c r="J1312" s="38" t="str">
        <f>VLOOKUP(G1312,'MITRA (REFERENSI)'!$A:$Z,26,FALSE)</f>
        <v>#N/A</v>
      </c>
      <c r="K1312" s="38" t="str">
        <f>VLOOKUP(G1312,'MITRA (REFERENSI)'!$A:$Z,15,FALSE)</f>
        <v>#N/A</v>
      </c>
      <c r="L1312" s="38" t="str">
        <f>VLOOKUP(G1312,'MITRA (REFERENSI)'!$A:$Z,15,FALSE)</f>
        <v>#N/A</v>
      </c>
      <c r="M1312" s="38" t="str">
        <f>IF(B1312=1,'KELAS (REFERENSI)'!M1312,IF(B1312=2,'KELAS (REFERENSI)'!M1327,IF(B1312=3,'KELAS (REFERENSI)'!M1342,IF(B1312=4,'KELAS (REFERENSI)'!M1357,""))))</f>
        <v/>
      </c>
      <c r="N1312" s="38" t="str">
        <f>IF(B1312=1,'KELAS (REFERENSI)'!N1312,IF(B1312=2,'KELAS (REFERENSI)'!N1327,IF(B1312=3,'KELAS (REFERENSI)'!N1342,IF(B1312=4,'KELAS (REFERENSI)'!N1357,""))))</f>
        <v/>
      </c>
      <c r="O1312" s="38" t="str">
        <f>IF(B1312=1,'KELAS (REFERENSI)'!O1312,IF(B1312=2,'KELAS (REFERENSI)'!O1327,IF(B1312=3,'KELAS (REFERENSI)'!O1342,IF(B1312=4,'KELAS (REFERENSI)'!O1357,""))))</f>
        <v/>
      </c>
      <c r="P1312" s="38" t="str">
        <f>IF(B1312=1,'KELAS (REFERENSI)'!P1312,IF(B1312=2,'KELAS (REFERENSI)'!P1327,IF(B1312=3,'KELAS (REFERENSI)'!P1342,IF(B1312=4,'KELAS (REFERENSI)'!P1357,""))))</f>
        <v/>
      </c>
      <c r="Q1312" s="38" t="str">
        <f t="shared" si="4"/>
        <v>BPS Kota Jakarta Timur</v>
      </c>
      <c r="R1312" s="38" t="str">
        <f t="shared" si="56"/>
        <v/>
      </c>
      <c r="S1312" s="38" t="str">
        <f t="shared" ref="S1312:T1312" si="1320">S1311</f>
        <v>15 Juni sampai dengan 31 Agustus 2026</v>
      </c>
      <c r="T1312" s="38" t="str">
        <f t="shared" si="1320"/>
        <v>31 Agustus 2026</v>
      </c>
      <c r="U1312" s="46"/>
      <c r="V1312" s="46"/>
      <c r="W1312" s="42"/>
      <c r="X1312" s="42"/>
      <c r="Y1312" s="42"/>
      <c r="Z1312" s="42"/>
    </row>
    <row r="1313" ht="15.0" customHeight="1">
      <c r="A1313" s="36" t="s">
        <v>6375</v>
      </c>
      <c r="B1313" s="43"/>
      <c r="C1313" s="44"/>
      <c r="D1313" s="47"/>
      <c r="E1313" s="47"/>
      <c r="F1313" s="39" t="str">
        <f t="shared" si="2"/>
        <v>PETUGAS.1312/SPK/SE/PPL/3172/2026</v>
      </c>
      <c r="G1313" s="45"/>
      <c r="H1313" s="39" t="str">
        <f>VLOOKUP(G1313,'MITRA (REFERENSI)'!$A:$Z,16,FALSE)</f>
        <v>#N/A</v>
      </c>
      <c r="I1313" s="39" t="str">
        <f>VLOOKUP(G1313,'MITRA (REFERENSI)'!$A:$Z,25,FALSE)</f>
        <v>#N/A</v>
      </c>
      <c r="J1313" s="38" t="str">
        <f>VLOOKUP(G1313,'MITRA (REFERENSI)'!$A:$Z,26,FALSE)</f>
        <v>#N/A</v>
      </c>
      <c r="K1313" s="38" t="str">
        <f>VLOOKUP(G1313,'MITRA (REFERENSI)'!$A:$Z,15,FALSE)</f>
        <v>#N/A</v>
      </c>
      <c r="L1313" s="38" t="str">
        <f>VLOOKUP(G1313,'MITRA (REFERENSI)'!$A:$Z,15,FALSE)</f>
        <v>#N/A</v>
      </c>
      <c r="M1313" s="38" t="str">
        <f>IF(B1313=1,'KELAS (REFERENSI)'!M1313,IF(B1313=2,'KELAS (REFERENSI)'!M1328,IF(B1313=3,'KELAS (REFERENSI)'!M1343,IF(B1313=4,'KELAS (REFERENSI)'!M1358,""))))</f>
        <v/>
      </c>
      <c r="N1313" s="38" t="str">
        <f>IF(B1313=1,'KELAS (REFERENSI)'!N1313,IF(B1313=2,'KELAS (REFERENSI)'!N1328,IF(B1313=3,'KELAS (REFERENSI)'!N1343,IF(B1313=4,'KELAS (REFERENSI)'!N1358,""))))</f>
        <v/>
      </c>
      <c r="O1313" s="38" t="str">
        <f>IF(B1313=1,'KELAS (REFERENSI)'!O1313,IF(B1313=2,'KELAS (REFERENSI)'!O1328,IF(B1313=3,'KELAS (REFERENSI)'!O1343,IF(B1313=4,'KELAS (REFERENSI)'!O1358,""))))</f>
        <v/>
      </c>
      <c r="P1313" s="38" t="str">
        <f>IF(B1313=1,'KELAS (REFERENSI)'!P1313,IF(B1313=2,'KELAS (REFERENSI)'!P1328,IF(B1313=3,'KELAS (REFERENSI)'!P1343,IF(B1313=4,'KELAS (REFERENSI)'!P1358,""))))</f>
        <v/>
      </c>
      <c r="Q1313" s="38" t="str">
        <f t="shared" si="4"/>
        <v>BPS Kota Jakarta Timur</v>
      </c>
      <c r="R1313" s="38" t="str">
        <f t="shared" si="56"/>
        <v/>
      </c>
      <c r="S1313" s="38" t="str">
        <f t="shared" ref="S1313:T1313" si="1321">S1312</f>
        <v>15 Juni sampai dengan 31 Agustus 2026</v>
      </c>
      <c r="T1313" s="38" t="str">
        <f t="shared" si="1321"/>
        <v>31 Agustus 2026</v>
      </c>
      <c r="U1313" s="46"/>
      <c r="V1313" s="46"/>
      <c r="W1313" s="42"/>
      <c r="X1313" s="42"/>
      <c r="Y1313" s="42"/>
      <c r="Z1313" s="42"/>
    </row>
    <row r="1314" ht="15.0" customHeight="1">
      <c r="A1314" s="36" t="s">
        <v>6376</v>
      </c>
      <c r="B1314" s="43"/>
      <c r="C1314" s="44"/>
      <c r="D1314" s="47"/>
      <c r="E1314" s="47"/>
      <c r="F1314" s="39" t="str">
        <f t="shared" si="2"/>
        <v>PETUGAS.1313/SPK/SE/PPL/3172/2026</v>
      </c>
      <c r="G1314" s="45"/>
      <c r="H1314" s="39" t="str">
        <f>VLOOKUP(G1314,'MITRA (REFERENSI)'!$A:$Z,16,FALSE)</f>
        <v>#N/A</v>
      </c>
      <c r="I1314" s="39" t="str">
        <f>VLOOKUP(G1314,'MITRA (REFERENSI)'!$A:$Z,25,FALSE)</f>
        <v>#N/A</v>
      </c>
      <c r="J1314" s="38" t="str">
        <f>VLOOKUP(G1314,'MITRA (REFERENSI)'!$A:$Z,26,FALSE)</f>
        <v>#N/A</v>
      </c>
      <c r="K1314" s="38" t="str">
        <f>VLOOKUP(G1314,'MITRA (REFERENSI)'!$A:$Z,15,FALSE)</f>
        <v>#N/A</v>
      </c>
      <c r="L1314" s="38" t="str">
        <f>VLOOKUP(G1314,'MITRA (REFERENSI)'!$A:$Z,15,FALSE)</f>
        <v>#N/A</v>
      </c>
      <c r="M1314" s="38" t="str">
        <f>IF(B1314=1,'KELAS (REFERENSI)'!M1314,IF(B1314=2,'KELAS (REFERENSI)'!M1329,IF(B1314=3,'KELAS (REFERENSI)'!M1344,IF(B1314=4,'KELAS (REFERENSI)'!M1359,""))))</f>
        <v/>
      </c>
      <c r="N1314" s="38" t="str">
        <f>IF(B1314=1,'KELAS (REFERENSI)'!N1314,IF(B1314=2,'KELAS (REFERENSI)'!N1329,IF(B1314=3,'KELAS (REFERENSI)'!N1344,IF(B1314=4,'KELAS (REFERENSI)'!N1359,""))))</f>
        <v/>
      </c>
      <c r="O1314" s="38" t="str">
        <f>IF(B1314=1,'KELAS (REFERENSI)'!O1314,IF(B1314=2,'KELAS (REFERENSI)'!O1329,IF(B1314=3,'KELAS (REFERENSI)'!O1344,IF(B1314=4,'KELAS (REFERENSI)'!O1359,""))))</f>
        <v/>
      </c>
      <c r="P1314" s="38" t="str">
        <f>IF(B1314=1,'KELAS (REFERENSI)'!P1314,IF(B1314=2,'KELAS (REFERENSI)'!P1329,IF(B1314=3,'KELAS (REFERENSI)'!P1344,IF(B1314=4,'KELAS (REFERENSI)'!P1359,""))))</f>
        <v/>
      </c>
      <c r="Q1314" s="38" t="str">
        <f t="shared" si="4"/>
        <v>BPS Kota Jakarta Timur</v>
      </c>
      <c r="R1314" s="38" t="str">
        <f t="shared" si="56"/>
        <v/>
      </c>
      <c r="S1314" s="38" t="str">
        <f t="shared" ref="S1314:T1314" si="1322">S1313</f>
        <v>15 Juni sampai dengan 31 Agustus 2026</v>
      </c>
      <c r="T1314" s="38" t="str">
        <f t="shared" si="1322"/>
        <v>31 Agustus 2026</v>
      </c>
      <c r="U1314" s="46"/>
      <c r="V1314" s="46"/>
      <c r="W1314" s="42"/>
      <c r="X1314" s="42"/>
      <c r="Y1314" s="42"/>
      <c r="Z1314" s="42"/>
    </row>
    <row r="1315" ht="15.0" customHeight="1">
      <c r="A1315" s="36" t="s">
        <v>6377</v>
      </c>
      <c r="B1315" s="43"/>
      <c r="C1315" s="44"/>
      <c r="D1315" s="47"/>
      <c r="E1315" s="47"/>
      <c r="F1315" s="39" t="str">
        <f t="shared" si="2"/>
        <v>PETUGAS.1314/SPK/SE/PPL/3172/2026</v>
      </c>
      <c r="G1315" s="45"/>
      <c r="H1315" s="39" t="str">
        <f>VLOOKUP(G1315,'MITRA (REFERENSI)'!$A:$Z,16,FALSE)</f>
        <v>#N/A</v>
      </c>
      <c r="I1315" s="39" t="str">
        <f>VLOOKUP(G1315,'MITRA (REFERENSI)'!$A:$Z,25,FALSE)</f>
        <v>#N/A</v>
      </c>
      <c r="J1315" s="38" t="str">
        <f>VLOOKUP(G1315,'MITRA (REFERENSI)'!$A:$Z,26,FALSE)</f>
        <v>#N/A</v>
      </c>
      <c r="K1315" s="38" t="str">
        <f>VLOOKUP(G1315,'MITRA (REFERENSI)'!$A:$Z,15,FALSE)</f>
        <v>#N/A</v>
      </c>
      <c r="L1315" s="38" t="str">
        <f>VLOOKUP(G1315,'MITRA (REFERENSI)'!$A:$Z,15,FALSE)</f>
        <v>#N/A</v>
      </c>
      <c r="M1315" s="38" t="str">
        <f>IF(B1315=1,'KELAS (REFERENSI)'!M1315,IF(B1315=2,'KELAS (REFERENSI)'!M1330,IF(B1315=3,'KELAS (REFERENSI)'!M1345,IF(B1315=4,'KELAS (REFERENSI)'!M1360,""))))</f>
        <v/>
      </c>
      <c r="N1315" s="38" t="str">
        <f>IF(B1315=1,'KELAS (REFERENSI)'!N1315,IF(B1315=2,'KELAS (REFERENSI)'!N1330,IF(B1315=3,'KELAS (REFERENSI)'!N1345,IF(B1315=4,'KELAS (REFERENSI)'!N1360,""))))</f>
        <v/>
      </c>
      <c r="O1315" s="38" t="str">
        <f>IF(B1315=1,'KELAS (REFERENSI)'!O1315,IF(B1315=2,'KELAS (REFERENSI)'!O1330,IF(B1315=3,'KELAS (REFERENSI)'!O1345,IF(B1315=4,'KELAS (REFERENSI)'!O1360,""))))</f>
        <v/>
      </c>
      <c r="P1315" s="38" t="str">
        <f>IF(B1315=1,'KELAS (REFERENSI)'!P1315,IF(B1315=2,'KELAS (REFERENSI)'!P1330,IF(B1315=3,'KELAS (REFERENSI)'!P1345,IF(B1315=4,'KELAS (REFERENSI)'!P1360,""))))</f>
        <v/>
      </c>
      <c r="Q1315" s="38" t="str">
        <f t="shared" si="4"/>
        <v>BPS Kota Jakarta Timur</v>
      </c>
      <c r="R1315" s="38" t="str">
        <f t="shared" si="56"/>
        <v/>
      </c>
      <c r="S1315" s="38" t="str">
        <f t="shared" ref="S1315:T1315" si="1323">S1314</f>
        <v>15 Juni sampai dengan 31 Agustus 2026</v>
      </c>
      <c r="T1315" s="38" t="str">
        <f t="shared" si="1323"/>
        <v>31 Agustus 2026</v>
      </c>
      <c r="U1315" s="46"/>
      <c r="V1315" s="46"/>
      <c r="W1315" s="42"/>
      <c r="X1315" s="42"/>
      <c r="Y1315" s="42"/>
      <c r="Z1315" s="42"/>
    </row>
    <row r="1316" ht="15.0" customHeight="1">
      <c r="A1316" s="36" t="s">
        <v>6378</v>
      </c>
      <c r="B1316" s="43"/>
      <c r="C1316" s="44"/>
      <c r="D1316" s="47"/>
      <c r="E1316" s="47"/>
      <c r="F1316" s="39" t="str">
        <f t="shared" si="2"/>
        <v>PETUGAS.1315/SPK/SE/PPL/3172/2026</v>
      </c>
      <c r="G1316" s="45"/>
      <c r="H1316" s="39" t="str">
        <f>VLOOKUP(G1316,'MITRA (REFERENSI)'!$A:$Z,16,FALSE)</f>
        <v>#N/A</v>
      </c>
      <c r="I1316" s="39" t="str">
        <f>VLOOKUP(G1316,'MITRA (REFERENSI)'!$A:$Z,25,FALSE)</f>
        <v>#N/A</v>
      </c>
      <c r="J1316" s="38" t="str">
        <f>VLOOKUP(G1316,'MITRA (REFERENSI)'!$A:$Z,26,FALSE)</f>
        <v>#N/A</v>
      </c>
      <c r="K1316" s="38" t="str">
        <f>VLOOKUP(G1316,'MITRA (REFERENSI)'!$A:$Z,15,FALSE)</f>
        <v>#N/A</v>
      </c>
      <c r="L1316" s="38" t="str">
        <f>VLOOKUP(G1316,'MITRA (REFERENSI)'!$A:$Z,15,FALSE)</f>
        <v>#N/A</v>
      </c>
      <c r="M1316" s="38" t="str">
        <f>IF(B1316=1,'KELAS (REFERENSI)'!M1316,IF(B1316=2,'KELAS (REFERENSI)'!M1331,IF(B1316=3,'KELAS (REFERENSI)'!M1346,IF(B1316=4,'KELAS (REFERENSI)'!M1361,""))))</f>
        <v/>
      </c>
      <c r="N1316" s="38" t="str">
        <f>IF(B1316=1,'KELAS (REFERENSI)'!N1316,IF(B1316=2,'KELAS (REFERENSI)'!N1331,IF(B1316=3,'KELAS (REFERENSI)'!N1346,IF(B1316=4,'KELAS (REFERENSI)'!N1361,""))))</f>
        <v/>
      </c>
      <c r="O1316" s="38" t="str">
        <f>IF(B1316=1,'KELAS (REFERENSI)'!O1316,IF(B1316=2,'KELAS (REFERENSI)'!O1331,IF(B1316=3,'KELAS (REFERENSI)'!O1346,IF(B1316=4,'KELAS (REFERENSI)'!O1361,""))))</f>
        <v/>
      </c>
      <c r="P1316" s="38" t="str">
        <f>IF(B1316=1,'KELAS (REFERENSI)'!P1316,IF(B1316=2,'KELAS (REFERENSI)'!P1331,IF(B1316=3,'KELAS (REFERENSI)'!P1346,IF(B1316=4,'KELAS (REFERENSI)'!P1361,""))))</f>
        <v/>
      </c>
      <c r="Q1316" s="38" t="str">
        <f t="shared" si="4"/>
        <v>BPS Kota Jakarta Timur</v>
      </c>
      <c r="R1316" s="38" t="str">
        <f t="shared" si="56"/>
        <v/>
      </c>
      <c r="S1316" s="38" t="str">
        <f t="shared" ref="S1316:T1316" si="1324">S1315</f>
        <v>15 Juni sampai dengan 31 Agustus 2026</v>
      </c>
      <c r="T1316" s="38" t="str">
        <f t="shared" si="1324"/>
        <v>31 Agustus 2026</v>
      </c>
      <c r="U1316" s="46"/>
      <c r="V1316" s="46"/>
      <c r="W1316" s="42"/>
      <c r="X1316" s="42"/>
      <c r="Y1316" s="42"/>
      <c r="Z1316" s="42"/>
    </row>
    <row r="1317" ht="15.0" customHeight="1">
      <c r="A1317" s="36" t="s">
        <v>6379</v>
      </c>
      <c r="B1317" s="43"/>
      <c r="C1317" s="44"/>
      <c r="D1317" s="47"/>
      <c r="E1317" s="47"/>
      <c r="F1317" s="39" t="str">
        <f t="shared" si="2"/>
        <v>PETUGAS.1316/SPK/SE/PPL/3172/2026</v>
      </c>
      <c r="G1317" s="45"/>
      <c r="H1317" s="39" t="str">
        <f>VLOOKUP(G1317,'MITRA (REFERENSI)'!$A:$Z,16,FALSE)</f>
        <v>#N/A</v>
      </c>
      <c r="I1317" s="39" t="str">
        <f>VLOOKUP(G1317,'MITRA (REFERENSI)'!$A:$Z,25,FALSE)</f>
        <v>#N/A</v>
      </c>
      <c r="J1317" s="38" t="str">
        <f>VLOOKUP(G1317,'MITRA (REFERENSI)'!$A:$Z,26,FALSE)</f>
        <v>#N/A</v>
      </c>
      <c r="K1317" s="38" t="str">
        <f>VLOOKUP(G1317,'MITRA (REFERENSI)'!$A:$Z,15,FALSE)</f>
        <v>#N/A</v>
      </c>
      <c r="L1317" s="38" t="str">
        <f>VLOOKUP(G1317,'MITRA (REFERENSI)'!$A:$Z,15,FALSE)</f>
        <v>#N/A</v>
      </c>
      <c r="M1317" s="38" t="str">
        <f>IF(B1317=1,'KELAS (REFERENSI)'!M1317,IF(B1317=2,'KELAS (REFERENSI)'!M1332,IF(B1317=3,'KELAS (REFERENSI)'!M1347,IF(B1317=4,'KELAS (REFERENSI)'!M1362,""))))</f>
        <v/>
      </c>
      <c r="N1317" s="38" t="str">
        <f>IF(B1317=1,'KELAS (REFERENSI)'!N1317,IF(B1317=2,'KELAS (REFERENSI)'!N1332,IF(B1317=3,'KELAS (REFERENSI)'!N1347,IF(B1317=4,'KELAS (REFERENSI)'!N1362,""))))</f>
        <v/>
      </c>
      <c r="O1317" s="38" t="str">
        <f>IF(B1317=1,'KELAS (REFERENSI)'!O1317,IF(B1317=2,'KELAS (REFERENSI)'!O1332,IF(B1317=3,'KELAS (REFERENSI)'!O1347,IF(B1317=4,'KELAS (REFERENSI)'!O1362,""))))</f>
        <v/>
      </c>
      <c r="P1317" s="38" t="str">
        <f>IF(B1317=1,'KELAS (REFERENSI)'!P1317,IF(B1317=2,'KELAS (REFERENSI)'!P1332,IF(B1317=3,'KELAS (REFERENSI)'!P1347,IF(B1317=4,'KELAS (REFERENSI)'!P1362,""))))</f>
        <v/>
      </c>
      <c r="Q1317" s="38" t="str">
        <f t="shared" si="4"/>
        <v>BPS Kota Jakarta Timur</v>
      </c>
      <c r="R1317" s="38" t="str">
        <f t="shared" si="56"/>
        <v/>
      </c>
      <c r="S1317" s="38" t="str">
        <f t="shared" ref="S1317:T1317" si="1325">S1316</f>
        <v>15 Juni sampai dengan 31 Agustus 2026</v>
      </c>
      <c r="T1317" s="38" t="str">
        <f t="shared" si="1325"/>
        <v>31 Agustus 2026</v>
      </c>
      <c r="U1317" s="46"/>
      <c r="V1317" s="46"/>
      <c r="W1317" s="42"/>
      <c r="X1317" s="42"/>
      <c r="Y1317" s="42"/>
      <c r="Z1317" s="42"/>
    </row>
    <row r="1318" ht="15.0" customHeight="1">
      <c r="A1318" s="36" t="s">
        <v>6380</v>
      </c>
      <c r="B1318" s="43"/>
      <c r="C1318" s="44"/>
      <c r="D1318" s="47"/>
      <c r="E1318" s="47"/>
      <c r="F1318" s="39" t="str">
        <f t="shared" si="2"/>
        <v>PETUGAS.1317/SPK/SE/PPL/3172/2026</v>
      </c>
      <c r="G1318" s="45"/>
      <c r="H1318" s="39" t="str">
        <f>VLOOKUP(G1318,'MITRA (REFERENSI)'!$A:$Z,16,FALSE)</f>
        <v>#N/A</v>
      </c>
      <c r="I1318" s="39" t="str">
        <f>VLOOKUP(G1318,'MITRA (REFERENSI)'!$A:$Z,25,FALSE)</f>
        <v>#N/A</v>
      </c>
      <c r="J1318" s="38" t="str">
        <f>VLOOKUP(G1318,'MITRA (REFERENSI)'!$A:$Z,26,FALSE)</f>
        <v>#N/A</v>
      </c>
      <c r="K1318" s="38" t="str">
        <f>VLOOKUP(G1318,'MITRA (REFERENSI)'!$A:$Z,15,FALSE)</f>
        <v>#N/A</v>
      </c>
      <c r="L1318" s="38" t="str">
        <f>VLOOKUP(G1318,'MITRA (REFERENSI)'!$A:$Z,15,FALSE)</f>
        <v>#N/A</v>
      </c>
      <c r="M1318" s="38" t="str">
        <f>IF(B1318=1,'KELAS (REFERENSI)'!M1318,IF(B1318=2,'KELAS (REFERENSI)'!M1333,IF(B1318=3,'KELAS (REFERENSI)'!M1348,IF(B1318=4,'KELAS (REFERENSI)'!M1363,""))))</f>
        <v/>
      </c>
      <c r="N1318" s="38" t="str">
        <f>IF(B1318=1,'KELAS (REFERENSI)'!N1318,IF(B1318=2,'KELAS (REFERENSI)'!N1333,IF(B1318=3,'KELAS (REFERENSI)'!N1348,IF(B1318=4,'KELAS (REFERENSI)'!N1363,""))))</f>
        <v/>
      </c>
      <c r="O1318" s="38" t="str">
        <f>IF(B1318=1,'KELAS (REFERENSI)'!O1318,IF(B1318=2,'KELAS (REFERENSI)'!O1333,IF(B1318=3,'KELAS (REFERENSI)'!O1348,IF(B1318=4,'KELAS (REFERENSI)'!O1363,""))))</f>
        <v/>
      </c>
      <c r="P1318" s="38" t="str">
        <f>IF(B1318=1,'KELAS (REFERENSI)'!P1318,IF(B1318=2,'KELAS (REFERENSI)'!P1333,IF(B1318=3,'KELAS (REFERENSI)'!P1348,IF(B1318=4,'KELAS (REFERENSI)'!P1363,""))))</f>
        <v/>
      </c>
      <c r="Q1318" s="38" t="str">
        <f t="shared" si="4"/>
        <v>BPS Kota Jakarta Timur</v>
      </c>
      <c r="R1318" s="38" t="str">
        <f t="shared" si="56"/>
        <v/>
      </c>
      <c r="S1318" s="38" t="str">
        <f t="shared" ref="S1318:T1318" si="1326">S1317</f>
        <v>15 Juni sampai dengan 31 Agustus 2026</v>
      </c>
      <c r="T1318" s="38" t="str">
        <f t="shared" si="1326"/>
        <v>31 Agustus 2026</v>
      </c>
      <c r="U1318" s="46"/>
      <c r="V1318" s="46"/>
      <c r="W1318" s="42"/>
      <c r="X1318" s="42"/>
      <c r="Y1318" s="42"/>
      <c r="Z1318" s="42"/>
    </row>
    <row r="1319" ht="15.0" customHeight="1">
      <c r="A1319" s="36" t="s">
        <v>6381</v>
      </c>
      <c r="B1319" s="43"/>
      <c r="C1319" s="44"/>
      <c r="D1319" s="47"/>
      <c r="E1319" s="47"/>
      <c r="F1319" s="39" t="str">
        <f t="shared" si="2"/>
        <v>PETUGAS.1318/SPK/SE/PPL/3172/2026</v>
      </c>
      <c r="G1319" s="45"/>
      <c r="H1319" s="39" t="str">
        <f>VLOOKUP(G1319,'MITRA (REFERENSI)'!$A:$Z,16,FALSE)</f>
        <v>#N/A</v>
      </c>
      <c r="I1319" s="39" t="str">
        <f>VLOOKUP(G1319,'MITRA (REFERENSI)'!$A:$Z,25,FALSE)</f>
        <v>#N/A</v>
      </c>
      <c r="J1319" s="38" t="str">
        <f>VLOOKUP(G1319,'MITRA (REFERENSI)'!$A:$Z,26,FALSE)</f>
        <v>#N/A</v>
      </c>
      <c r="K1319" s="38" t="str">
        <f>VLOOKUP(G1319,'MITRA (REFERENSI)'!$A:$Z,15,FALSE)</f>
        <v>#N/A</v>
      </c>
      <c r="L1319" s="38" t="str">
        <f>VLOOKUP(G1319,'MITRA (REFERENSI)'!$A:$Z,15,FALSE)</f>
        <v>#N/A</v>
      </c>
      <c r="M1319" s="38" t="str">
        <f>IF(B1319=1,'KELAS (REFERENSI)'!M1319,IF(B1319=2,'KELAS (REFERENSI)'!M1334,IF(B1319=3,'KELAS (REFERENSI)'!M1349,IF(B1319=4,'KELAS (REFERENSI)'!M1364,""))))</f>
        <v/>
      </c>
      <c r="N1319" s="38" t="str">
        <f>IF(B1319=1,'KELAS (REFERENSI)'!N1319,IF(B1319=2,'KELAS (REFERENSI)'!N1334,IF(B1319=3,'KELAS (REFERENSI)'!N1349,IF(B1319=4,'KELAS (REFERENSI)'!N1364,""))))</f>
        <v/>
      </c>
      <c r="O1319" s="38" t="str">
        <f>IF(B1319=1,'KELAS (REFERENSI)'!O1319,IF(B1319=2,'KELAS (REFERENSI)'!O1334,IF(B1319=3,'KELAS (REFERENSI)'!O1349,IF(B1319=4,'KELAS (REFERENSI)'!O1364,""))))</f>
        <v/>
      </c>
      <c r="P1319" s="38" t="str">
        <f>IF(B1319=1,'KELAS (REFERENSI)'!P1319,IF(B1319=2,'KELAS (REFERENSI)'!P1334,IF(B1319=3,'KELAS (REFERENSI)'!P1349,IF(B1319=4,'KELAS (REFERENSI)'!P1364,""))))</f>
        <v/>
      </c>
      <c r="Q1319" s="38" t="str">
        <f t="shared" si="4"/>
        <v>BPS Kota Jakarta Timur</v>
      </c>
      <c r="R1319" s="38" t="str">
        <f t="shared" si="56"/>
        <v/>
      </c>
      <c r="S1319" s="38" t="str">
        <f t="shared" ref="S1319:T1319" si="1327">S1318</f>
        <v>15 Juni sampai dengan 31 Agustus 2026</v>
      </c>
      <c r="T1319" s="38" t="str">
        <f t="shared" si="1327"/>
        <v>31 Agustus 2026</v>
      </c>
      <c r="U1319" s="46"/>
      <c r="V1319" s="46"/>
      <c r="W1319" s="42"/>
      <c r="X1319" s="42"/>
      <c r="Y1319" s="42"/>
      <c r="Z1319" s="42"/>
    </row>
    <row r="1320" ht="15.0" customHeight="1">
      <c r="A1320" s="36" t="s">
        <v>6382</v>
      </c>
      <c r="B1320" s="43"/>
      <c r="C1320" s="44"/>
      <c r="D1320" s="47"/>
      <c r="E1320" s="47"/>
      <c r="F1320" s="39" t="str">
        <f t="shared" si="2"/>
        <v>PETUGAS.1319/SPK/SE/PPL/3172/2026</v>
      </c>
      <c r="G1320" s="45"/>
      <c r="H1320" s="39" t="str">
        <f>VLOOKUP(G1320,'MITRA (REFERENSI)'!$A:$Z,16,FALSE)</f>
        <v>#N/A</v>
      </c>
      <c r="I1320" s="39" t="str">
        <f>VLOOKUP(G1320,'MITRA (REFERENSI)'!$A:$Z,25,FALSE)</f>
        <v>#N/A</v>
      </c>
      <c r="J1320" s="38" t="str">
        <f>VLOOKUP(G1320,'MITRA (REFERENSI)'!$A:$Z,26,FALSE)</f>
        <v>#N/A</v>
      </c>
      <c r="K1320" s="38" t="str">
        <f>VLOOKUP(G1320,'MITRA (REFERENSI)'!$A:$Z,15,FALSE)</f>
        <v>#N/A</v>
      </c>
      <c r="L1320" s="38" t="str">
        <f>VLOOKUP(G1320,'MITRA (REFERENSI)'!$A:$Z,15,FALSE)</f>
        <v>#N/A</v>
      </c>
      <c r="M1320" s="38" t="str">
        <f>IF(B1320=1,'KELAS (REFERENSI)'!M1320,IF(B1320=2,'KELAS (REFERENSI)'!M1335,IF(B1320=3,'KELAS (REFERENSI)'!M1350,IF(B1320=4,'KELAS (REFERENSI)'!M1365,""))))</f>
        <v/>
      </c>
      <c r="N1320" s="38" t="str">
        <f>IF(B1320=1,'KELAS (REFERENSI)'!N1320,IF(B1320=2,'KELAS (REFERENSI)'!N1335,IF(B1320=3,'KELAS (REFERENSI)'!N1350,IF(B1320=4,'KELAS (REFERENSI)'!N1365,""))))</f>
        <v/>
      </c>
      <c r="O1320" s="38" t="str">
        <f>IF(B1320=1,'KELAS (REFERENSI)'!O1320,IF(B1320=2,'KELAS (REFERENSI)'!O1335,IF(B1320=3,'KELAS (REFERENSI)'!O1350,IF(B1320=4,'KELAS (REFERENSI)'!O1365,""))))</f>
        <v/>
      </c>
      <c r="P1320" s="38" t="str">
        <f>IF(B1320=1,'KELAS (REFERENSI)'!P1320,IF(B1320=2,'KELAS (REFERENSI)'!P1335,IF(B1320=3,'KELAS (REFERENSI)'!P1350,IF(B1320=4,'KELAS (REFERENSI)'!P1365,""))))</f>
        <v/>
      </c>
      <c r="Q1320" s="38" t="str">
        <f t="shared" si="4"/>
        <v>BPS Kota Jakarta Timur</v>
      </c>
      <c r="R1320" s="38" t="str">
        <f t="shared" si="56"/>
        <v/>
      </c>
      <c r="S1320" s="38" t="str">
        <f t="shared" ref="S1320:T1320" si="1328">S1319</f>
        <v>15 Juni sampai dengan 31 Agustus 2026</v>
      </c>
      <c r="T1320" s="38" t="str">
        <f t="shared" si="1328"/>
        <v>31 Agustus 2026</v>
      </c>
      <c r="U1320" s="46"/>
      <c r="V1320" s="46"/>
      <c r="W1320" s="42"/>
      <c r="X1320" s="42"/>
      <c r="Y1320" s="42"/>
      <c r="Z1320" s="42"/>
    </row>
    <row r="1321" ht="15.0" customHeight="1">
      <c r="A1321" s="36" t="s">
        <v>6383</v>
      </c>
      <c r="B1321" s="43"/>
      <c r="C1321" s="44"/>
      <c r="D1321" s="47"/>
      <c r="E1321" s="47"/>
      <c r="F1321" s="39" t="str">
        <f t="shared" si="2"/>
        <v>PETUGAS.1320/SPK/SE/PPL/3172/2026</v>
      </c>
      <c r="G1321" s="45"/>
      <c r="H1321" s="39" t="str">
        <f>VLOOKUP(G1321,'MITRA (REFERENSI)'!$A:$Z,16,FALSE)</f>
        <v>#N/A</v>
      </c>
      <c r="I1321" s="39" t="str">
        <f>VLOOKUP(G1321,'MITRA (REFERENSI)'!$A:$Z,25,FALSE)</f>
        <v>#N/A</v>
      </c>
      <c r="J1321" s="38" t="str">
        <f>VLOOKUP(G1321,'MITRA (REFERENSI)'!$A:$Z,26,FALSE)</f>
        <v>#N/A</v>
      </c>
      <c r="K1321" s="38" t="str">
        <f>VLOOKUP(G1321,'MITRA (REFERENSI)'!$A:$Z,15,FALSE)</f>
        <v>#N/A</v>
      </c>
      <c r="L1321" s="38" t="str">
        <f>VLOOKUP(G1321,'MITRA (REFERENSI)'!$A:$Z,15,FALSE)</f>
        <v>#N/A</v>
      </c>
      <c r="M1321" s="38" t="str">
        <f>IF(B1321=1,'KELAS (REFERENSI)'!M1321,IF(B1321=2,'KELAS (REFERENSI)'!M1336,IF(B1321=3,'KELAS (REFERENSI)'!M1351,IF(B1321=4,'KELAS (REFERENSI)'!M1366,""))))</f>
        <v/>
      </c>
      <c r="N1321" s="38" t="str">
        <f>IF(B1321=1,'KELAS (REFERENSI)'!N1321,IF(B1321=2,'KELAS (REFERENSI)'!N1336,IF(B1321=3,'KELAS (REFERENSI)'!N1351,IF(B1321=4,'KELAS (REFERENSI)'!N1366,""))))</f>
        <v/>
      </c>
      <c r="O1321" s="38" t="str">
        <f>IF(B1321=1,'KELAS (REFERENSI)'!O1321,IF(B1321=2,'KELAS (REFERENSI)'!O1336,IF(B1321=3,'KELAS (REFERENSI)'!O1351,IF(B1321=4,'KELAS (REFERENSI)'!O1366,""))))</f>
        <v/>
      </c>
      <c r="P1321" s="38" t="str">
        <f>IF(B1321=1,'KELAS (REFERENSI)'!P1321,IF(B1321=2,'KELAS (REFERENSI)'!P1336,IF(B1321=3,'KELAS (REFERENSI)'!P1351,IF(B1321=4,'KELAS (REFERENSI)'!P1366,""))))</f>
        <v/>
      </c>
      <c r="Q1321" s="38" t="str">
        <f t="shared" si="4"/>
        <v>BPS Kota Jakarta Timur</v>
      </c>
      <c r="R1321" s="38" t="str">
        <f t="shared" si="56"/>
        <v/>
      </c>
      <c r="S1321" s="38" t="str">
        <f t="shared" ref="S1321:T1321" si="1329">S1320</f>
        <v>15 Juni sampai dengan 31 Agustus 2026</v>
      </c>
      <c r="T1321" s="38" t="str">
        <f t="shared" si="1329"/>
        <v>31 Agustus 2026</v>
      </c>
      <c r="U1321" s="46"/>
      <c r="V1321" s="46"/>
      <c r="W1321" s="42"/>
      <c r="X1321" s="42"/>
      <c r="Y1321" s="42"/>
      <c r="Z1321" s="42"/>
    </row>
    <row r="1322" ht="15.0" customHeight="1">
      <c r="A1322" s="36" t="s">
        <v>6384</v>
      </c>
      <c r="B1322" s="43"/>
      <c r="C1322" s="44"/>
      <c r="D1322" s="47"/>
      <c r="E1322" s="47"/>
      <c r="F1322" s="39" t="str">
        <f t="shared" si="2"/>
        <v>PETUGAS.1321/SPK/SE/PPL/3172/2026</v>
      </c>
      <c r="G1322" s="45"/>
      <c r="H1322" s="39" t="str">
        <f>VLOOKUP(G1322,'MITRA (REFERENSI)'!$A:$Z,16,FALSE)</f>
        <v>#N/A</v>
      </c>
      <c r="I1322" s="39" t="str">
        <f>VLOOKUP(G1322,'MITRA (REFERENSI)'!$A:$Z,25,FALSE)</f>
        <v>#N/A</v>
      </c>
      <c r="J1322" s="38" t="str">
        <f>VLOOKUP(G1322,'MITRA (REFERENSI)'!$A:$Z,26,FALSE)</f>
        <v>#N/A</v>
      </c>
      <c r="K1322" s="38" t="str">
        <f>VLOOKUP(G1322,'MITRA (REFERENSI)'!$A:$Z,15,FALSE)</f>
        <v>#N/A</v>
      </c>
      <c r="L1322" s="38" t="str">
        <f>VLOOKUP(G1322,'MITRA (REFERENSI)'!$A:$Z,15,FALSE)</f>
        <v>#N/A</v>
      </c>
      <c r="M1322" s="38" t="str">
        <f>IF(B1322=1,'KELAS (REFERENSI)'!M1322,IF(B1322=2,'KELAS (REFERENSI)'!M1337,IF(B1322=3,'KELAS (REFERENSI)'!M1352,IF(B1322=4,'KELAS (REFERENSI)'!M1367,""))))</f>
        <v/>
      </c>
      <c r="N1322" s="38" t="str">
        <f>IF(B1322=1,'KELAS (REFERENSI)'!N1322,IF(B1322=2,'KELAS (REFERENSI)'!N1337,IF(B1322=3,'KELAS (REFERENSI)'!N1352,IF(B1322=4,'KELAS (REFERENSI)'!N1367,""))))</f>
        <v/>
      </c>
      <c r="O1322" s="38" t="str">
        <f>IF(B1322=1,'KELAS (REFERENSI)'!O1322,IF(B1322=2,'KELAS (REFERENSI)'!O1337,IF(B1322=3,'KELAS (REFERENSI)'!O1352,IF(B1322=4,'KELAS (REFERENSI)'!O1367,""))))</f>
        <v/>
      </c>
      <c r="P1322" s="38" t="str">
        <f>IF(B1322=1,'KELAS (REFERENSI)'!P1322,IF(B1322=2,'KELAS (REFERENSI)'!P1337,IF(B1322=3,'KELAS (REFERENSI)'!P1352,IF(B1322=4,'KELAS (REFERENSI)'!P1367,""))))</f>
        <v/>
      </c>
      <c r="Q1322" s="38" t="str">
        <f t="shared" si="4"/>
        <v>BPS Kota Jakarta Timur</v>
      </c>
      <c r="R1322" s="38" t="str">
        <f t="shared" si="56"/>
        <v/>
      </c>
      <c r="S1322" s="38" t="str">
        <f t="shared" ref="S1322:T1322" si="1330">S1321</f>
        <v>15 Juni sampai dengan 31 Agustus 2026</v>
      </c>
      <c r="T1322" s="38" t="str">
        <f t="shared" si="1330"/>
        <v>31 Agustus 2026</v>
      </c>
      <c r="U1322" s="46"/>
      <c r="V1322" s="46"/>
      <c r="W1322" s="42"/>
      <c r="X1322" s="42"/>
      <c r="Y1322" s="42"/>
      <c r="Z1322" s="42"/>
    </row>
    <row r="1323" ht="15.0" customHeight="1">
      <c r="A1323" s="36" t="s">
        <v>6385</v>
      </c>
      <c r="B1323" s="43"/>
      <c r="C1323" s="44"/>
      <c r="D1323" s="47"/>
      <c r="E1323" s="47"/>
      <c r="F1323" s="39" t="str">
        <f t="shared" si="2"/>
        <v>PETUGAS.1322/SPK/SE/PPL/3172/2026</v>
      </c>
      <c r="G1323" s="45"/>
      <c r="H1323" s="39" t="str">
        <f>VLOOKUP(G1323,'MITRA (REFERENSI)'!$A:$Z,16,FALSE)</f>
        <v>#N/A</v>
      </c>
      <c r="I1323" s="39" t="str">
        <f>VLOOKUP(G1323,'MITRA (REFERENSI)'!$A:$Z,25,FALSE)</f>
        <v>#N/A</v>
      </c>
      <c r="J1323" s="38" t="str">
        <f>VLOOKUP(G1323,'MITRA (REFERENSI)'!$A:$Z,26,FALSE)</f>
        <v>#N/A</v>
      </c>
      <c r="K1323" s="38" t="str">
        <f>VLOOKUP(G1323,'MITRA (REFERENSI)'!$A:$Z,15,FALSE)</f>
        <v>#N/A</v>
      </c>
      <c r="L1323" s="38" t="str">
        <f>VLOOKUP(G1323,'MITRA (REFERENSI)'!$A:$Z,15,FALSE)</f>
        <v>#N/A</v>
      </c>
      <c r="M1323" s="38" t="str">
        <f>IF(B1323=1,'KELAS (REFERENSI)'!M1323,IF(B1323=2,'KELAS (REFERENSI)'!M1338,IF(B1323=3,'KELAS (REFERENSI)'!M1353,IF(B1323=4,'KELAS (REFERENSI)'!M1368,""))))</f>
        <v/>
      </c>
      <c r="N1323" s="38" t="str">
        <f>IF(B1323=1,'KELAS (REFERENSI)'!N1323,IF(B1323=2,'KELAS (REFERENSI)'!N1338,IF(B1323=3,'KELAS (REFERENSI)'!N1353,IF(B1323=4,'KELAS (REFERENSI)'!N1368,""))))</f>
        <v/>
      </c>
      <c r="O1323" s="38" t="str">
        <f>IF(B1323=1,'KELAS (REFERENSI)'!O1323,IF(B1323=2,'KELAS (REFERENSI)'!O1338,IF(B1323=3,'KELAS (REFERENSI)'!O1353,IF(B1323=4,'KELAS (REFERENSI)'!O1368,""))))</f>
        <v/>
      </c>
      <c r="P1323" s="38" t="str">
        <f>IF(B1323=1,'KELAS (REFERENSI)'!P1323,IF(B1323=2,'KELAS (REFERENSI)'!P1338,IF(B1323=3,'KELAS (REFERENSI)'!P1353,IF(B1323=4,'KELAS (REFERENSI)'!P1368,""))))</f>
        <v/>
      </c>
      <c r="Q1323" s="38" t="str">
        <f t="shared" si="4"/>
        <v>BPS Kota Jakarta Timur</v>
      </c>
      <c r="R1323" s="38" t="str">
        <f t="shared" si="56"/>
        <v/>
      </c>
      <c r="S1323" s="38" t="str">
        <f t="shared" ref="S1323:T1323" si="1331">S1322</f>
        <v>15 Juni sampai dengan 31 Agustus 2026</v>
      </c>
      <c r="T1323" s="38" t="str">
        <f t="shared" si="1331"/>
        <v>31 Agustus 2026</v>
      </c>
      <c r="U1323" s="46"/>
      <c r="V1323" s="46"/>
      <c r="W1323" s="42"/>
      <c r="X1323" s="42"/>
      <c r="Y1323" s="42"/>
      <c r="Z1323" s="42"/>
    </row>
    <row r="1324" ht="15.0" customHeight="1">
      <c r="A1324" s="36" t="s">
        <v>6386</v>
      </c>
      <c r="B1324" s="43"/>
      <c r="C1324" s="44"/>
      <c r="D1324" s="47"/>
      <c r="E1324" s="47"/>
      <c r="F1324" s="39" t="str">
        <f t="shared" si="2"/>
        <v>PETUGAS.1323/SPK/SE/PPL/3172/2026</v>
      </c>
      <c r="G1324" s="45"/>
      <c r="H1324" s="39" t="str">
        <f>VLOOKUP(G1324,'MITRA (REFERENSI)'!$A:$Z,16,FALSE)</f>
        <v>#N/A</v>
      </c>
      <c r="I1324" s="39" t="str">
        <f>VLOOKUP(G1324,'MITRA (REFERENSI)'!$A:$Z,25,FALSE)</f>
        <v>#N/A</v>
      </c>
      <c r="J1324" s="38" t="str">
        <f>VLOOKUP(G1324,'MITRA (REFERENSI)'!$A:$Z,26,FALSE)</f>
        <v>#N/A</v>
      </c>
      <c r="K1324" s="38" t="str">
        <f>VLOOKUP(G1324,'MITRA (REFERENSI)'!$A:$Z,15,FALSE)</f>
        <v>#N/A</v>
      </c>
      <c r="L1324" s="38" t="str">
        <f>VLOOKUP(G1324,'MITRA (REFERENSI)'!$A:$Z,15,FALSE)</f>
        <v>#N/A</v>
      </c>
      <c r="M1324" s="38" t="str">
        <f>IF(B1324=1,'KELAS (REFERENSI)'!M1324,IF(B1324=2,'KELAS (REFERENSI)'!M1339,IF(B1324=3,'KELAS (REFERENSI)'!M1354,IF(B1324=4,'KELAS (REFERENSI)'!M1369,""))))</f>
        <v/>
      </c>
      <c r="N1324" s="38" t="str">
        <f>IF(B1324=1,'KELAS (REFERENSI)'!N1324,IF(B1324=2,'KELAS (REFERENSI)'!N1339,IF(B1324=3,'KELAS (REFERENSI)'!N1354,IF(B1324=4,'KELAS (REFERENSI)'!N1369,""))))</f>
        <v/>
      </c>
      <c r="O1324" s="38" t="str">
        <f>IF(B1324=1,'KELAS (REFERENSI)'!O1324,IF(B1324=2,'KELAS (REFERENSI)'!O1339,IF(B1324=3,'KELAS (REFERENSI)'!O1354,IF(B1324=4,'KELAS (REFERENSI)'!O1369,""))))</f>
        <v/>
      </c>
      <c r="P1324" s="38" t="str">
        <f>IF(B1324=1,'KELAS (REFERENSI)'!P1324,IF(B1324=2,'KELAS (REFERENSI)'!P1339,IF(B1324=3,'KELAS (REFERENSI)'!P1354,IF(B1324=4,'KELAS (REFERENSI)'!P1369,""))))</f>
        <v/>
      </c>
      <c r="Q1324" s="38" t="str">
        <f t="shared" si="4"/>
        <v>BPS Kota Jakarta Timur</v>
      </c>
      <c r="R1324" s="38" t="str">
        <f t="shared" si="56"/>
        <v/>
      </c>
      <c r="S1324" s="38" t="str">
        <f t="shared" ref="S1324:T1324" si="1332">S1323</f>
        <v>15 Juni sampai dengan 31 Agustus 2026</v>
      </c>
      <c r="T1324" s="38" t="str">
        <f t="shared" si="1332"/>
        <v>31 Agustus 2026</v>
      </c>
      <c r="U1324" s="46"/>
      <c r="V1324" s="46"/>
      <c r="W1324" s="42"/>
      <c r="X1324" s="42"/>
      <c r="Y1324" s="42"/>
      <c r="Z1324" s="42"/>
    </row>
    <row r="1325" ht="15.0" customHeight="1">
      <c r="A1325" s="36" t="s">
        <v>6387</v>
      </c>
      <c r="B1325" s="43"/>
      <c r="C1325" s="44"/>
      <c r="D1325" s="47"/>
      <c r="E1325" s="47"/>
      <c r="F1325" s="39" t="str">
        <f t="shared" si="2"/>
        <v>PETUGAS.1324/SPK/SE/PPL/3172/2026</v>
      </c>
      <c r="G1325" s="45"/>
      <c r="H1325" s="39" t="str">
        <f>VLOOKUP(G1325,'MITRA (REFERENSI)'!$A:$Z,16,FALSE)</f>
        <v>#N/A</v>
      </c>
      <c r="I1325" s="39" t="str">
        <f>VLOOKUP(G1325,'MITRA (REFERENSI)'!$A:$Z,25,FALSE)</f>
        <v>#N/A</v>
      </c>
      <c r="J1325" s="38" t="str">
        <f>VLOOKUP(G1325,'MITRA (REFERENSI)'!$A:$Z,26,FALSE)</f>
        <v>#N/A</v>
      </c>
      <c r="K1325" s="38" t="str">
        <f>VLOOKUP(G1325,'MITRA (REFERENSI)'!$A:$Z,15,FALSE)</f>
        <v>#N/A</v>
      </c>
      <c r="L1325" s="38" t="str">
        <f>VLOOKUP(G1325,'MITRA (REFERENSI)'!$A:$Z,15,FALSE)</f>
        <v>#N/A</v>
      </c>
      <c r="M1325" s="38" t="str">
        <f>IF(B1325=1,'KELAS (REFERENSI)'!M1325,IF(B1325=2,'KELAS (REFERENSI)'!M1340,IF(B1325=3,'KELAS (REFERENSI)'!M1355,IF(B1325=4,'KELAS (REFERENSI)'!M1370,""))))</f>
        <v/>
      </c>
      <c r="N1325" s="38" t="str">
        <f>IF(B1325=1,'KELAS (REFERENSI)'!N1325,IF(B1325=2,'KELAS (REFERENSI)'!N1340,IF(B1325=3,'KELAS (REFERENSI)'!N1355,IF(B1325=4,'KELAS (REFERENSI)'!N1370,""))))</f>
        <v/>
      </c>
      <c r="O1325" s="38" t="str">
        <f>IF(B1325=1,'KELAS (REFERENSI)'!O1325,IF(B1325=2,'KELAS (REFERENSI)'!O1340,IF(B1325=3,'KELAS (REFERENSI)'!O1355,IF(B1325=4,'KELAS (REFERENSI)'!O1370,""))))</f>
        <v/>
      </c>
      <c r="P1325" s="38" t="str">
        <f>IF(B1325=1,'KELAS (REFERENSI)'!P1325,IF(B1325=2,'KELAS (REFERENSI)'!P1340,IF(B1325=3,'KELAS (REFERENSI)'!P1355,IF(B1325=4,'KELAS (REFERENSI)'!P1370,""))))</f>
        <v/>
      </c>
      <c r="Q1325" s="38" t="str">
        <f t="shared" si="4"/>
        <v>BPS Kota Jakarta Timur</v>
      </c>
      <c r="R1325" s="38" t="str">
        <f t="shared" si="56"/>
        <v/>
      </c>
      <c r="S1325" s="38" t="str">
        <f t="shared" ref="S1325:T1325" si="1333">S1324</f>
        <v>15 Juni sampai dengan 31 Agustus 2026</v>
      </c>
      <c r="T1325" s="38" t="str">
        <f t="shared" si="1333"/>
        <v>31 Agustus 2026</v>
      </c>
      <c r="U1325" s="46"/>
      <c r="V1325" s="46"/>
      <c r="W1325" s="42"/>
      <c r="X1325" s="42"/>
      <c r="Y1325" s="42"/>
      <c r="Z1325" s="42"/>
    </row>
    <row r="1326" ht="15.0" customHeight="1">
      <c r="A1326" s="36" t="s">
        <v>6388</v>
      </c>
      <c r="B1326" s="43"/>
      <c r="C1326" s="44"/>
      <c r="D1326" s="47"/>
      <c r="E1326" s="47"/>
      <c r="F1326" s="39" t="str">
        <f t="shared" si="2"/>
        <v>PETUGAS.1325/SPK/SE/PPL/3172/2026</v>
      </c>
      <c r="G1326" s="45"/>
      <c r="H1326" s="39" t="str">
        <f>VLOOKUP(G1326,'MITRA (REFERENSI)'!$A:$Z,16,FALSE)</f>
        <v>#N/A</v>
      </c>
      <c r="I1326" s="39" t="str">
        <f>VLOOKUP(G1326,'MITRA (REFERENSI)'!$A:$Z,25,FALSE)</f>
        <v>#N/A</v>
      </c>
      <c r="J1326" s="38" t="str">
        <f>VLOOKUP(G1326,'MITRA (REFERENSI)'!$A:$Z,26,FALSE)</f>
        <v>#N/A</v>
      </c>
      <c r="K1326" s="38" t="str">
        <f>VLOOKUP(G1326,'MITRA (REFERENSI)'!$A:$Z,15,FALSE)</f>
        <v>#N/A</v>
      </c>
      <c r="L1326" s="38" t="str">
        <f>VLOOKUP(G1326,'MITRA (REFERENSI)'!$A:$Z,15,FALSE)</f>
        <v>#N/A</v>
      </c>
      <c r="M1326" s="38" t="str">
        <f>IF(B1326=1,'KELAS (REFERENSI)'!M1326,IF(B1326=2,'KELAS (REFERENSI)'!M1341,IF(B1326=3,'KELAS (REFERENSI)'!M1356,IF(B1326=4,'KELAS (REFERENSI)'!M1371,""))))</f>
        <v/>
      </c>
      <c r="N1326" s="38" t="str">
        <f>IF(B1326=1,'KELAS (REFERENSI)'!N1326,IF(B1326=2,'KELAS (REFERENSI)'!N1341,IF(B1326=3,'KELAS (REFERENSI)'!N1356,IF(B1326=4,'KELAS (REFERENSI)'!N1371,""))))</f>
        <v/>
      </c>
      <c r="O1326" s="38" t="str">
        <f>IF(B1326=1,'KELAS (REFERENSI)'!O1326,IF(B1326=2,'KELAS (REFERENSI)'!O1341,IF(B1326=3,'KELAS (REFERENSI)'!O1356,IF(B1326=4,'KELAS (REFERENSI)'!O1371,""))))</f>
        <v/>
      </c>
      <c r="P1326" s="38" t="str">
        <f>IF(B1326=1,'KELAS (REFERENSI)'!P1326,IF(B1326=2,'KELAS (REFERENSI)'!P1341,IF(B1326=3,'KELAS (REFERENSI)'!P1356,IF(B1326=4,'KELAS (REFERENSI)'!P1371,""))))</f>
        <v/>
      </c>
      <c r="Q1326" s="38" t="str">
        <f t="shared" si="4"/>
        <v>BPS Kota Jakarta Timur</v>
      </c>
      <c r="R1326" s="38" t="str">
        <f t="shared" si="56"/>
        <v/>
      </c>
      <c r="S1326" s="38" t="str">
        <f t="shared" ref="S1326:T1326" si="1334">S1325</f>
        <v>15 Juni sampai dengan 31 Agustus 2026</v>
      </c>
      <c r="T1326" s="38" t="str">
        <f t="shared" si="1334"/>
        <v>31 Agustus 2026</v>
      </c>
      <c r="U1326" s="46"/>
      <c r="V1326" s="46"/>
      <c r="W1326" s="42"/>
      <c r="X1326" s="42"/>
      <c r="Y1326" s="42"/>
      <c r="Z1326" s="42"/>
    </row>
    <row r="1327" ht="15.0" customHeight="1">
      <c r="A1327" s="36" t="s">
        <v>6389</v>
      </c>
      <c r="B1327" s="43"/>
      <c r="C1327" s="44"/>
      <c r="D1327" s="47"/>
      <c r="E1327" s="47"/>
      <c r="F1327" s="39" t="str">
        <f t="shared" si="2"/>
        <v>PETUGAS.1326/SPK/SE/PPL/3172/2026</v>
      </c>
      <c r="G1327" s="45"/>
      <c r="H1327" s="39" t="str">
        <f>VLOOKUP(G1327,'MITRA (REFERENSI)'!$A:$Z,16,FALSE)</f>
        <v>#N/A</v>
      </c>
      <c r="I1327" s="39" t="str">
        <f>VLOOKUP(G1327,'MITRA (REFERENSI)'!$A:$Z,25,FALSE)</f>
        <v>#N/A</v>
      </c>
      <c r="J1327" s="38" t="str">
        <f>VLOOKUP(G1327,'MITRA (REFERENSI)'!$A:$Z,26,FALSE)</f>
        <v>#N/A</v>
      </c>
      <c r="K1327" s="38" t="str">
        <f>VLOOKUP(G1327,'MITRA (REFERENSI)'!$A:$Z,15,FALSE)</f>
        <v>#N/A</v>
      </c>
      <c r="L1327" s="38" t="str">
        <f>VLOOKUP(G1327,'MITRA (REFERENSI)'!$A:$Z,15,FALSE)</f>
        <v>#N/A</v>
      </c>
      <c r="M1327" s="38" t="str">
        <f>IF(B1327=1,'KELAS (REFERENSI)'!M1327,IF(B1327=2,'KELAS (REFERENSI)'!M1342,IF(B1327=3,'KELAS (REFERENSI)'!M1357,IF(B1327=4,'KELAS (REFERENSI)'!M1372,""))))</f>
        <v/>
      </c>
      <c r="N1327" s="38" t="str">
        <f>IF(B1327=1,'KELAS (REFERENSI)'!N1327,IF(B1327=2,'KELAS (REFERENSI)'!N1342,IF(B1327=3,'KELAS (REFERENSI)'!N1357,IF(B1327=4,'KELAS (REFERENSI)'!N1372,""))))</f>
        <v/>
      </c>
      <c r="O1327" s="38" t="str">
        <f>IF(B1327=1,'KELAS (REFERENSI)'!O1327,IF(B1327=2,'KELAS (REFERENSI)'!O1342,IF(B1327=3,'KELAS (REFERENSI)'!O1357,IF(B1327=4,'KELAS (REFERENSI)'!O1372,""))))</f>
        <v/>
      </c>
      <c r="P1327" s="38" t="str">
        <f>IF(B1327=1,'KELAS (REFERENSI)'!P1327,IF(B1327=2,'KELAS (REFERENSI)'!P1342,IF(B1327=3,'KELAS (REFERENSI)'!P1357,IF(B1327=4,'KELAS (REFERENSI)'!P1372,""))))</f>
        <v/>
      </c>
      <c r="Q1327" s="38" t="str">
        <f t="shared" si="4"/>
        <v>BPS Kota Jakarta Timur</v>
      </c>
      <c r="R1327" s="38" t="str">
        <f t="shared" si="56"/>
        <v/>
      </c>
      <c r="S1327" s="38" t="str">
        <f t="shared" ref="S1327:T1327" si="1335">S1326</f>
        <v>15 Juni sampai dengan 31 Agustus 2026</v>
      </c>
      <c r="T1327" s="38" t="str">
        <f t="shared" si="1335"/>
        <v>31 Agustus 2026</v>
      </c>
      <c r="U1327" s="46"/>
      <c r="V1327" s="46"/>
      <c r="W1327" s="42"/>
      <c r="X1327" s="42"/>
      <c r="Y1327" s="42"/>
      <c r="Z1327" s="42"/>
    </row>
    <row r="1328" ht="15.0" customHeight="1">
      <c r="A1328" s="36" t="s">
        <v>6390</v>
      </c>
      <c r="B1328" s="43"/>
      <c r="C1328" s="44"/>
      <c r="D1328" s="47"/>
      <c r="E1328" s="47"/>
      <c r="F1328" s="39" t="str">
        <f t="shared" si="2"/>
        <v>PETUGAS.1327/SPK/SE/PPL/3172/2026</v>
      </c>
      <c r="G1328" s="45"/>
      <c r="H1328" s="39" t="str">
        <f>VLOOKUP(G1328,'MITRA (REFERENSI)'!$A:$Z,16,FALSE)</f>
        <v>#N/A</v>
      </c>
      <c r="I1328" s="39" t="str">
        <f>VLOOKUP(G1328,'MITRA (REFERENSI)'!$A:$Z,25,FALSE)</f>
        <v>#N/A</v>
      </c>
      <c r="J1328" s="38" t="str">
        <f>VLOOKUP(G1328,'MITRA (REFERENSI)'!$A:$Z,26,FALSE)</f>
        <v>#N/A</v>
      </c>
      <c r="K1328" s="38" t="str">
        <f>VLOOKUP(G1328,'MITRA (REFERENSI)'!$A:$Z,15,FALSE)</f>
        <v>#N/A</v>
      </c>
      <c r="L1328" s="38" t="str">
        <f>VLOOKUP(G1328,'MITRA (REFERENSI)'!$A:$Z,15,FALSE)</f>
        <v>#N/A</v>
      </c>
      <c r="M1328" s="38" t="str">
        <f>IF(B1328=1,'KELAS (REFERENSI)'!M1328,IF(B1328=2,'KELAS (REFERENSI)'!M1343,IF(B1328=3,'KELAS (REFERENSI)'!M1358,IF(B1328=4,'KELAS (REFERENSI)'!M1373,""))))</f>
        <v/>
      </c>
      <c r="N1328" s="38" t="str">
        <f>IF(B1328=1,'KELAS (REFERENSI)'!N1328,IF(B1328=2,'KELAS (REFERENSI)'!N1343,IF(B1328=3,'KELAS (REFERENSI)'!N1358,IF(B1328=4,'KELAS (REFERENSI)'!N1373,""))))</f>
        <v/>
      </c>
      <c r="O1328" s="38" t="str">
        <f>IF(B1328=1,'KELAS (REFERENSI)'!O1328,IF(B1328=2,'KELAS (REFERENSI)'!O1343,IF(B1328=3,'KELAS (REFERENSI)'!O1358,IF(B1328=4,'KELAS (REFERENSI)'!O1373,""))))</f>
        <v/>
      </c>
      <c r="P1328" s="38" t="str">
        <f>IF(B1328=1,'KELAS (REFERENSI)'!P1328,IF(B1328=2,'KELAS (REFERENSI)'!P1343,IF(B1328=3,'KELAS (REFERENSI)'!P1358,IF(B1328=4,'KELAS (REFERENSI)'!P1373,""))))</f>
        <v/>
      </c>
      <c r="Q1328" s="38" t="str">
        <f t="shared" si="4"/>
        <v>BPS Kota Jakarta Timur</v>
      </c>
      <c r="R1328" s="38" t="str">
        <f t="shared" si="56"/>
        <v/>
      </c>
      <c r="S1328" s="38" t="str">
        <f t="shared" ref="S1328:T1328" si="1336">S1327</f>
        <v>15 Juni sampai dengan 31 Agustus 2026</v>
      </c>
      <c r="T1328" s="38" t="str">
        <f t="shared" si="1336"/>
        <v>31 Agustus 2026</v>
      </c>
      <c r="U1328" s="46"/>
      <c r="V1328" s="46"/>
      <c r="W1328" s="42"/>
      <c r="X1328" s="42"/>
      <c r="Y1328" s="42"/>
      <c r="Z1328" s="42"/>
    </row>
    <row r="1329" ht="15.0" customHeight="1">
      <c r="A1329" s="36" t="s">
        <v>6391</v>
      </c>
      <c r="B1329" s="43"/>
      <c r="C1329" s="44"/>
      <c r="D1329" s="47"/>
      <c r="E1329" s="47"/>
      <c r="F1329" s="39" t="str">
        <f t="shared" si="2"/>
        <v>PETUGAS.1328/SPK/SE/PPL/3172/2026</v>
      </c>
      <c r="G1329" s="45"/>
      <c r="H1329" s="39" t="str">
        <f>VLOOKUP(G1329,'MITRA (REFERENSI)'!$A:$Z,16,FALSE)</f>
        <v>#N/A</v>
      </c>
      <c r="I1329" s="39" t="str">
        <f>VLOOKUP(G1329,'MITRA (REFERENSI)'!$A:$Z,25,FALSE)</f>
        <v>#N/A</v>
      </c>
      <c r="J1329" s="38" t="str">
        <f>VLOOKUP(G1329,'MITRA (REFERENSI)'!$A:$Z,26,FALSE)</f>
        <v>#N/A</v>
      </c>
      <c r="K1329" s="38" t="str">
        <f>VLOOKUP(G1329,'MITRA (REFERENSI)'!$A:$Z,15,FALSE)</f>
        <v>#N/A</v>
      </c>
      <c r="L1329" s="38" t="str">
        <f>VLOOKUP(G1329,'MITRA (REFERENSI)'!$A:$Z,15,FALSE)</f>
        <v>#N/A</v>
      </c>
      <c r="M1329" s="38" t="str">
        <f>IF(B1329=1,'KELAS (REFERENSI)'!M1329,IF(B1329=2,'KELAS (REFERENSI)'!M1344,IF(B1329=3,'KELAS (REFERENSI)'!M1359,IF(B1329=4,'KELAS (REFERENSI)'!M1374,""))))</f>
        <v/>
      </c>
      <c r="N1329" s="38" t="str">
        <f>IF(B1329=1,'KELAS (REFERENSI)'!N1329,IF(B1329=2,'KELAS (REFERENSI)'!N1344,IF(B1329=3,'KELAS (REFERENSI)'!N1359,IF(B1329=4,'KELAS (REFERENSI)'!N1374,""))))</f>
        <v/>
      </c>
      <c r="O1329" s="38" t="str">
        <f>IF(B1329=1,'KELAS (REFERENSI)'!O1329,IF(B1329=2,'KELAS (REFERENSI)'!O1344,IF(B1329=3,'KELAS (REFERENSI)'!O1359,IF(B1329=4,'KELAS (REFERENSI)'!O1374,""))))</f>
        <v/>
      </c>
      <c r="P1329" s="38" t="str">
        <f>IF(B1329=1,'KELAS (REFERENSI)'!P1329,IF(B1329=2,'KELAS (REFERENSI)'!P1344,IF(B1329=3,'KELAS (REFERENSI)'!P1359,IF(B1329=4,'KELAS (REFERENSI)'!P1374,""))))</f>
        <v/>
      </c>
      <c r="Q1329" s="38" t="str">
        <f t="shared" si="4"/>
        <v>BPS Kota Jakarta Timur</v>
      </c>
      <c r="R1329" s="38" t="str">
        <f t="shared" si="56"/>
        <v/>
      </c>
      <c r="S1329" s="38" t="str">
        <f t="shared" ref="S1329:T1329" si="1337">S1328</f>
        <v>15 Juni sampai dengan 31 Agustus 2026</v>
      </c>
      <c r="T1329" s="38" t="str">
        <f t="shared" si="1337"/>
        <v>31 Agustus 2026</v>
      </c>
      <c r="U1329" s="46"/>
      <c r="V1329" s="46"/>
      <c r="W1329" s="42"/>
      <c r="X1329" s="42"/>
      <c r="Y1329" s="42"/>
      <c r="Z1329" s="42"/>
    </row>
    <row r="1330" ht="15.0" customHeight="1">
      <c r="A1330" s="36" t="s">
        <v>6392</v>
      </c>
      <c r="B1330" s="43"/>
      <c r="C1330" s="44"/>
      <c r="D1330" s="47"/>
      <c r="E1330" s="47"/>
      <c r="F1330" s="39" t="str">
        <f t="shared" si="2"/>
        <v>PETUGAS.1329/SPK/SE/PPL/3172/2026</v>
      </c>
      <c r="G1330" s="45"/>
      <c r="H1330" s="39" t="str">
        <f>VLOOKUP(G1330,'MITRA (REFERENSI)'!$A:$Z,16,FALSE)</f>
        <v>#N/A</v>
      </c>
      <c r="I1330" s="39" t="str">
        <f>VLOOKUP(G1330,'MITRA (REFERENSI)'!$A:$Z,25,FALSE)</f>
        <v>#N/A</v>
      </c>
      <c r="J1330" s="38" t="str">
        <f>VLOOKUP(G1330,'MITRA (REFERENSI)'!$A:$Z,26,FALSE)</f>
        <v>#N/A</v>
      </c>
      <c r="K1330" s="38" t="str">
        <f>VLOOKUP(G1330,'MITRA (REFERENSI)'!$A:$Z,15,FALSE)</f>
        <v>#N/A</v>
      </c>
      <c r="L1330" s="38" t="str">
        <f>VLOOKUP(G1330,'MITRA (REFERENSI)'!$A:$Z,15,FALSE)</f>
        <v>#N/A</v>
      </c>
      <c r="M1330" s="38" t="str">
        <f>IF(B1330=1,'KELAS (REFERENSI)'!M1330,IF(B1330=2,'KELAS (REFERENSI)'!M1345,IF(B1330=3,'KELAS (REFERENSI)'!M1360,IF(B1330=4,'KELAS (REFERENSI)'!M1375,""))))</f>
        <v/>
      </c>
      <c r="N1330" s="38" t="str">
        <f>IF(B1330=1,'KELAS (REFERENSI)'!N1330,IF(B1330=2,'KELAS (REFERENSI)'!N1345,IF(B1330=3,'KELAS (REFERENSI)'!N1360,IF(B1330=4,'KELAS (REFERENSI)'!N1375,""))))</f>
        <v/>
      </c>
      <c r="O1330" s="38" t="str">
        <f>IF(B1330=1,'KELAS (REFERENSI)'!O1330,IF(B1330=2,'KELAS (REFERENSI)'!O1345,IF(B1330=3,'KELAS (REFERENSI)'!O1360,IF(B1330=4,'KELAS (REFERENSI)'!O1375,""))))</f>
        <v/>
      </c>
      <c r="P1330" s="38" t="str">
        <f>IF(B1330=1,'KELAS (REFERENSI)'!P1330,IF(B1330=2,'KELAS (REFERENSI)'!P1345,IF(B1330=3,'KELAS (REFERENSI)'!P1360,IF(B1330=4,'KELAS (REFERENSI)'!P1375,""))))</f>
        <v/>
      </c>
      <c r="Q1330" s="38" t="str">
        <f t="shared" si="4"/>
        <v>BPS Kota Jakarta Timur</v>
      </c>
      <c r="R1330" s="38" t="str">
        <f t="shared" si="56"/>
        <v/>
      </c>
      <c r="S1330" s="38" t="str">
        <f t="shared" ref="S1330:T1330" si="1338">S1329</f>
        <v>15 Juni sampai dengan 31 Agustus 2026</v>
      </c>
      <c r="T1330" s="38" t="str">
        <f t="shared" si="1338"/>
        <v>31 Agustus 2026</v>
      </c>
      <c r="U1330" s="46"/>
      <c r="V1330" s="46"/>
      <c r="W1330" s="42"/>
      <c r="X1330" s="42"/>
      <c r="Y1330" s="42"/>
      <c r="Z1330" s="42"/>
    </row>
    <row r="1331" ht="15.0" customHeight="1">
      <c r="A1331" s="36" t="s">
        <v>6393</v>
      </c>
      <c r="B1331" s="43"/>
      <c r="C1331" s="44"/>
      <c r="D1331" s="47"/>
      <c r="E1331" s="47"/>
      <c r="F1331" s="39" t="str">
        <f t="shared" si="2"/>
        <v>PETUGAS.1330/SPK/SE/PPL/3172/2026</v>
      </c>
      <c r="G1331" s="45"/>
      <c r="H1331" s="39" t="str">
        <f>VLOOKUP(G1331,'MITRA (REFERENSI)'!$A:$Z,16,FALSE)</f>
        <v>#N/A</v>
      </c>
      <c r="I1331" s="39" t="str">
        <f>VLOOKUP(G1331,'MITRA (REFERENSI)'!$A:$Z,25,FALSE)</f>
        <v>#N/A</v>
      </c>
      <c r="J1331" s="38" t="str">
        <f>VLOOKUP(G1331,'MITRA (REFERENSI)'!$A:$Z,26,FALSE)</f>
        <v>#N/A</v>
      </c>
      <c r="K1331" s="38" t="str">
        <f>VLOOKUP(G1331,'MITRA (REFERENSI)'!$A:$Z,15,FALSE)</f>
        <v>#N/A</v>
      </c>
      <c r="L1331" s="38" t="str">
        <f>VLOOKUP(G1331,'MITRA (REFERENSI)'!$A:$Z,15,FALSE)</f>
        <v>#N/A</v>
      </c>
      <c r="M1331" s="38" t="str">
        <f>IF(B1331=1,'KELAS (REFERENSI)'!M1331,IF(B1331=2,'KELAS (REFERENSI)'!M1346,IF(B1331=3,'KELAS (REFERENSI)'!M1361,IF(B1331=4,'KELAS (REFERENSI)'!M1376,""))))</f>
        <v/>
      </c>
      <c r="N1331" s="38" t="str">
        <f>IF(B1331=1,'KELAS (REFERENSI)'!N1331,IF(B1331=2,'KELAS (REFERENSI)'!N1346,IF(B1331=3,'KELAS (REFERENSI)'!N1361,IF(B1331=4,'KELAS (REFERENSI)'!N1376,""))))</f>
        <v/>
      </c>
      <c r="O1331" s="38" t="str">
        <f>IF(B1331=1,'KELAS (REFERENSI)'!O1331,IF(B1331=2,'KELAS (REFERENSI)'!O1346,IF(B1331=3,'KELAS (REFERENSI)'!O1361,IF(B1331=4,'KELAS (REFERENSI)'!O1376,""))))</f>
        <v/>
      </c>
      <c r="P1331" s="38" t="str">
        <f>IF(B1331=1,'KELAS (REFERENSI)'!P1331,IF(B1331=2,'KELAS (REFERENSI)'!P1346,IF(B1331=3,'KELAS (REFERENSI)'!P1361,IF(B1331=4,'KELAS (REFERENSI)'!P1376,""))))</f>
        <v/>
      </c>
      <c r="Q1331" s="38" t="str">
        <f t="shared" si="4"/>
        <v>BPS Kota Jakarta Timur</v>
      </c>
      <c r="R1331" s="38" t="str">
        <f t="shared" si="56"/>
        <v/>
      </c>
      <c r="S1331" s="38" t="str">
        <f t="shared" ref="S1331:T1331" si="1339">S1330</f>
        <v>15 Juni sampai dengan 31 Agustus 2026</v>
      </c>
      <c r="T1331" s="38" t="str">
        <f t="shared" si="1339"/>
        <v>31 Agustus 2026</v>
      </c>
      <c r="U1331" s="46"/>
      <c r="V1331" s="46"/>
      <c r="W1331" s="42"/>
      <c r="X1331" s="42"/>
      <c r="Y1331" s="42"/>
      <c r="Z1331" s="42"/>
    </row>
    <row r="1332" ht="15.0" customHeight="1">
      <c r="A1332" s="36" t="s">
        <v>6394</v>
      </c>
      <c r="B1332" s="43"/>
      <c r="C1332" s="44"/>
      <c r="D1332" s="47"/>
      <c r="E1332" s="47"/>
      <c r="F1332" s="39" t="str">
        <f t="shared" si="2"/>
        <v>PETUGAS.1331/SPK/SE/PPL/3172/2026</v>
      </c>
      <c r="G1332" s="45"/>
      <c r="H1332" s="39" t="str">
        <f>VLOOKUP(G1332,'MITRA (REFERENSI)'!$A:$Z,16,FALSE)</f>
        <v>#N/A</v>
      </c>
      <c r="I1332" s="39" t="str">
        <f>VLOOKUP(G1332,'MITRA (REFERENSI)'!$A:$Z,25,FALSE)</f>
        <v>#N/A</v>
      </c>
      <c r="J1332" s="38" t="str">
        <f>VLOOKUP(G1332,'MITRA (REFERENSI)'!$A:$Z,26,FALSE)</f>
        <v>#N/A</v>
      </c>
      <c r="K1332" s="38" t="str">
        <f>VLOOKUP(G1332,'MITRA (REFERENSI)'!$A:$Z,15,FALSE)</f>
        <v>#N/A</v>
      </c>
      <c r="L1332" s="38" t="str">
        <f>VLOOKUP(G1332,'MITRA (REFERENSI)'!$A:$Z,15,FALSE)</f>
        <v>#N/A</v>
      </c>
      <c r="M1332" s="38" t="str">
        <f>IF(B1332=1,'KELAS (REFERENSI)'!M1332,IF(B1332=2,'KELAS (REFERENSI)'!M1347,IF(B1332=3,'KELAS (REFERENSI)'!M1362,IF(B1332=4,'KELAS (REFERENSI)'!M1377,""))))</f>
        <v/>
      </c>
      <c r="N1332" s="38" t="str">
        <f>IF(B1332=1,'KELAS (REFERENSI)'!N1332,IF(B1332=2,'KELAS (REFERENSI)'!N1347,IF(B1332=3,'KELAS (REFERENSI)'!N1362,IF(B1332=4,'KELAS (REFERENSI)'!N1377,""))))</f>
        <v/>
      </c>
      <c r="O1332" s="38" t="str">
        <f>IF(B1332=1,'KELAS (REFERENSI)'!O1332,IF(B1332=2,'KELAS (REFERENSI)'!O1347,IF(B1332=3,'KELAS (REFERENSI)'!O1362,IF(B1332=4,'KELAS (REFERENSI)'!O1377,""))))</f>
        <v/>
      </c>
      <c r="P1332" s="38" t="str">
        <f>IF(B1332=1,'KELAS (REFERENSI)'!P1332,IF(B1332=2,'KELAS (REFERENSI)'!P1347,IF(B1332=3,'KELAS (REFERENSI)'!P1362,IF(B1332=4,'KELAS (REFERENSI)'!P1377,""))))</f>
        <v/>
      </c>
      <c r="Q1332" s="38" t="str">
        <f t="shared" si="4"/>
        <v>BPS Kota Jakarta Timur</v>
      </c>
      <c r="R1332" s="38" t="str">
        <f t="shared" si="56"/>
        <v/>
      </c>
      <c r="S1332" s="38" t="str">
        <f t="shared" ref="S1332:T1332" si="1340">S1331</f>
        <v>15 Juni sampai dengan 31 Agustus 2026</v>
      </c>
      <c r="T1332" s="38" t="str">
        <f t="shared" si="1340"/>
        <v>31 Agustus 2026</v>
      </c>
      <c r="U1332" s="46"/>
      <c r="V1332" s="46"/>
      <c r="W1332" s="42"/>
      <c r="X1332" s="42"/>
      <c r="Y1332" s="42"/>
      <c r="Z1332" s="42"/>
    </row>
    <row r="1333" ht="15.0" customHeight="1">
      <c r="A1333" s="36" t="s">
        <v>6395</v>
      </c>
      <c r="B1333" s="43"/>
      <c r="C1333" s="44"/>
      <c r="D1333" s="47"/>
      <c r="E1333" s="47"/>
      <c r="F1333" s="39" t="str">
        <f t="shared" si="2"/>
        <v>PETUGAS.1332/SPK/SE/PPL/3172/2026</v>
      </c>
      <c r="G1333" s="45"/>
      <c r="H1333" s="39" t="str">
        <f>VLOOKUP(G1333,'MITRA (REFERENSI)'!$A:$Z,16,FALSE)</f>
        <v>#N/A</v>
      </c>
      <c r="I1333" s="39" t="str">
        <f>VLOOKUP(G1333,'MITRA (REFERENSI)'!$A:$Z,25,FALSE)</f>
        <v>#N/A</v>
      </c>
      <c r="J1333" s="38" t="str">
        <f>VLOOKUP(G1333,'MITRA (REFERENSI)'!$A:$Z,26,FALSE)</f>
        <v>#N/A</v>
      </c>
      <c r="K1333" s="38" t="str">
        <f>VLOOKUP(G1333,'MITRA (REFERENSI)'!$A:$Z,15,FALSE)</f>
        <v>#N/A</v>
      </c>
      <c r="L1333" s="38" t="str">
        <f>VLOOKUP(G1333,'MITRA (REFERENSI)'!$A:$Z,15,FALSE)</f>
        <v>#N/A</v>
      </c>
      <c r="M1333" s="38" t="str">
        <f>IF(B1333=1,'KELAS (REFERENSI)'!M1333,IF(B1333=2,'KELAS (REFERENSI)'!M1348,IF(B1333=3,'KELAS (REFERENSI)'!M1363,IF(B1333=4,'KELAS (REFERENSI)'!M1378,""))))</f>
        <v/>
      </c>
      <c r="N1333" s="38" t="str">
        <f>IF(B1333=1,'KELAS (REFERENSI)'!N1333,IF(B1333=2,'KELAS (REFERENSI)'!N1348,IF(B1333=3,'KELAS (REFERENSI)'!N1363,IF(B1333=4,'KELAS (REFERENSI)'!N1378,""))))</f>
        <v/>
      </c>
      <c r="O1333" s="38" t="str">
        <f>IF(B1333=1,'KELAS (REFERENSI)'!O1333,IF(B1333=2,'KELAS (REFERENSI)'!O1348,IF(B1333=3,'KELAS (REFERENSI)'!O1363,IF(B1333=4,'KELAS (REFERENSI)'!O1378,""))))</f>
        <v/>
      </c>
      <c r="P1333" s="38" t="str">
        <f>IF(B1333=1,'KELAS (REFERENSI)'!P1333,IF(B1333=2,'KELAS (REFERENSI)'!P1348,IF(B1333=3,'KELAS (REFERENSI)'!P1363,IF(B1333=4,'KELAS (REFERENSI)'!P1378,""))))</f>
        <v/>
      </c>
      <c r="Q1333" s="38" t="str">
        <f t="shared" si="4"/>
        <v>BPS Kota Jakarta Timur</v>
      </c>
      <c r="R1333" s="38" t="str">
        <f t="shared" si="56"/>
        <v/>
      </c>
      <c r="S1333" s="38" t="str">
        <f t="shared" ref="S1333:T1333" si="1341">S1332</f>
        <v>15 Juni sampai dengan 31 Agustus 2026</v>
      </c>
      <c r="T1333" s="38" t="str">
        <f t="shared" si="1341"/>
        <v>31 Agustus 2026</v>
      </c>
      <c r="U1333" s="46"/>
      <c r="V1333" s="46"/>
      <c r="W1333" s="42"/>
      <c r="X1333" s="42"/>
      <c r="Y1333" s="42"/>
      <c r="Z1333" s="42"/>
    </row>
    <row r="1334" ht="15.0" customHeight="1">
      <c r="A1334" s="36" t="s">
        <v>6396</v>
      </c>
      <c r="B1334" s="43"/>
      <c r="C1334" s="44"/>
      <c r="D1334" s="47"/>
      <c r="E1334" s="47"/>
      <c r="F1334" s="39" t="str">
        <f t="shared" si="2"/>
        <v>PETUGAS.1333/SPK/SE/PPL/3172/2026</v>
      </c>
      <c r="G1334" s="45"/>
      <c r="H1334" s="39" t="str">
        <f>VLOOKUP(G1334,'MITRA (REFERENSI)'!$A:$Z,16,FALSE)</f>
        <v>#N/A</v>
      </c>
      <c r="I1334" s="39" t="str">
        <f>VLOOKUP(G1334,'MITRA (REFERENSI)'!$A:$Z,25,FALSE)</f>
        <v>#N/A</v>
      </c>
      <c r="J1334" s="38" t="str">
        <f>VLOOKUP(G1334,'MITRA (REFERENSI)'!$A:$Z,26,FALSE)</f>
        <v>#N/A</v>
      </c>
      <c r="K1334" s="38" t="str">
        <f>VLOOKUP(G1334,'MITRA (REFERENSI)'!$A:$Z,15,FALSE)</f>
        <v>#N/A</v>
      </c>
      <c r="L1334" s="38" t="str">
        <f>VLOOKUP(G1334,'MITRA (REFERENSI)'!$A:$Z,15,FALSE)</f>
        <v>#N/A</v>
      </c>
      <c r="M1334" s="38" t="str">
        <f>IF(B1334=1,'KELAS (REFERENSI)'!M1334,IF(B1334=2,'KELAS (REFERENSI)'!M1349,IF(B1334=3,'KELAS (REFERENSI)'!M1364,IF(B1334=4,'KELAS (REFERENSI)'!M1379,""))))</f>
        <v/>
      </c>
      <c r="N1334" s="38" t="str">
        <f>IF(B1334=1,'KELAS (REFERENSI)'!N1334,IF(B1334=2,'KELAS (REFERENSI)'!N1349,IF(B1334=3,'KELAS (REFERENSI)'!N1364,IF(B1334=4,'KELAS (REFERENSI)'!N1379,""))))</f>
        <v/>
      </c>
      <c r="O1334" s="38" t="str">
        <f>IF(B1334=1,'KELAS (REFERENSI)'!O1334,IF(B1334=2,'KELAS (REFERENSI)'!O1349,IF(B1334=3,'KELAS (REFERENSI)'!O1364,IF(B1334=4,'KELAS (REFERENSI)'!O1379,""))))</f>
        <v/>
      </c>
      <c r="P1334" s="38" t="str">
        <f>IF(B1334=1,'KELAS (REFERENSI)'!P1334,IF(B1334=2,'KELAS (REFERENSI)'!P1349,IF(B1334=3,'KELAS (REFERENSI)'!P1364,IF(B1334=4,'KELAS (REFERENSI)'!P1379,""))))</f>
        <v/>
      </c>
      <c r="Q1334" s="38" t="str">
        <f t="shared" si="4"/>
        <v>BPS Kota Jakarta Timur</v>
      </c>
      <c r="R1334" s="38" t="str">
        <f t="shared" si="56"/>
        <v/>
      </c>
      <c r="S1334" s="38" t="str">
        <f t="shared" ref="S1334:T1334" si="1342">S1333</f>
        <v>15 Juni sampai dengan 31 Agustus 2026</v>
      </c>
      <c r="T1334" s="38" t="str">
        <f t="shared" si="1342"/>
        <v>31 Agustus 2026</v>
      </c>
      <c r="U1334" s="46"/>
      <c r="V1334" s="46"/>
      <c r="W1334" s="42"/>
      <c r="X1334" s="42"/>
      <c r="Y1334" s="42"/>
      <c r="Z1334" s="42"/>
    </row>
    <row r="1335" ht="15.0" customHeight="1">
      <c r="A1335" s="36" t="s">
        <v>6397</v>
      </c>
      <c r="B1335" s="43"/>
      <c r="C1335" s="44"/>
      <c r="D1335" s="47"/>
      <c r="E1335" s="47"/>
      <c r="F1335" s="39" t="str">
        <f t="shared" si="2"/>
        <v>PETUGAS.1334/SPK/SE/PPL/3172/2026</v>
      </c>
      <c r="G1335" s="45"/>
      <c r="H1335" s="39" t="str">
        <f>VLOOKUP(G1335,'MITRA (REFERENSI)'!$A:$Z,16,FALSE)</f>
        <v>#N/A</v>
      </c>
      <c r="I1335" s="39" t="str">
        <f>VLOOKUP(G1335,'MITRA (REFERENSI)'!$A:$Z,25,FALSE)</f>
        <v>#N/A</v>
      </c>
      <c r="J1335" s="38" t="str">
        <f>VLOOKUP(G1335,'MITRA (REFERENSI)'!$A:$Z,26,FALSE)</f>
        <v>#N/A</v>
      </c>
      <c r="K1335" s="38" t="str">
        <f>VLOOKUP(G1335,'MITRA (REFERENSI)'!$A:$Z,15,FALSE)</f>
        <v>#N/A</v>
      </c>
      <c r="L1335" s="38" t="str">
        <f>VLOOKUP(G1335,'MITRA (REFERENSI)'!$A:$Z,15,FALSE)</f>
        <v>#N/A</v>
      </c>
      <c r="M1335" s="38" t="str">
        <f>IF(B1335=1,'KELAS (REFERENSI)'!M1335,IF(B1335=2,'KELAS (REFERENSI)'!M1350,IF(B1335=3,'KELAS (REFERENSI)'!M1365,IF(B1335=4,'KELAS (REFERENSI)'!M1380,""))))</f>
        <v/>
      </c>
      <c r="N1335" s="38" t="str">
        <f>IF(B1335=1,'KELAS (REFERENSI)'!N1335,IF(B1335=2,'KELAS (REFERENSI)'!N1350,IF(B1335=3,'KELAS (REFERENSI)'!N1365,IF(B1335=4,'KELAS (REFERENSI)'!N1380,""))))</f>
        <v/>
      </c>
      <c r="O1335" s="38" t="str">
        <f>IF(B1335=1,'KELAS (REFERENSI)'!O1335,IF(B1335=2,'KELAS (REFERENSI)'!O1350,IF(B1335=3,'KELAS (REFERENSI)'!O1365,IF(B1335=4,'KELAS (REFERENSI)'!O1380,""))))</f>
        <v/>
      </c>
      <c r="P1335" s="38" t="str">
        <f>IF(B1335=1,'KELAS (REFERENSI)'!P1335,IF(B1335=2,'KELAS (REFERENSI)'!P1350,IF(B1335=3,'KELAS (REFERENSI)'!P1365,IF(B1335=4,'KELAS (REFERENSI)'!P1380,""))))</f>
        <v/>
      </c>
      <c r="Q1335" s="38" t="str">
        <f t="shared" si="4"/>
        <v>BPS Kota Jakarta Timur</v>
      </c>
      <c r="R1335" s="38" t="str">
        <f t="shared" si="56"/>
        <v/>
      </c>
      <c r="S1335" s="38" t="str">
        <f t="shared" ref="S1335:T1335" si="1343">S1334</f>
        <v>15 Juni sampai dengan 31 Agustus 2026</v>
      </c>
      <c r="T1335" s="38" t="str">
        <f t="shared" si="1343"/>
        <v>31 Agustus 2026</v>
      </c>
      <c r="U1335" s="46"/>
      <c r="V1335" s="46"/>
      <c r="W1335" s="42"/>
      <c r="X1335" s="42"/>
      <c r="Y1335" s="42"/>
      <c r="Z1335" s="42"/>
    </row>
    <row r="1336" ht="15.0" customHeight="1">
      <c r="A1336" s="36" t="s">
        <v>6398</v>
      </c>
      <c r="B1336" s="43"/>
      <c r="C1336" s="44"/>
      <c r="D1336" s="47"/>
      <c r="E1336" s="47"/>
      <c r="F1336" s="39" t="str">
        <f t="shared" si="2"/>
        <v>PETUGAS.1335/SPK/SE/PPL/3172/2026</v>
      </c>
      <c r="G1336" s="45"/>
      <c r="H1336" s="39" t="str">
        <f>VLOOKUP(G1336,'MITRA (REFERENSI)'!$A:$Z,16,FALSE)</f>
        <v>#N/A</v>
      </c>
      <c r="I1336" s="39" t="str">
        <f>VLOOKUP(G1336,'MITRA (REFERENSI)'!$A:$Z,25,FALSE)</f>
        <v>#N/A</v>
      </c>
      <c r="J1336" s="38" t="str">
        <f>VLOOKUP(G1336,'MITRA (REFERENSI)'!$A:$Z,26,FALSE)</f>
        <v>#N/A</v>
      </c>
      <c r="K1336" s="38" t="str">
        <f>VLOOKUP(G1336,'MITRA (REFERENSI)'!$A:$Z,15,FALSE)</f>
        <v>#N/A</v>
      </c>
      <c r="L1336" s="38" t="str">
        <f>VLOOKUP(G1336,'MITRA (REFERENSI)'!$A:$Z,15,FALSE)</f>
        <v>#N/A</v>
      </c>
      <c r="M1336" s="38" t="str">
        <f>IF(B1336=1,'KELAS (REFERENSI)'!M1336,IF(B1336=2,'KELAS (REFERENSI)'!M1351,IF(B1336=3,'KELAS (REFERENSI)'!M1366,IF(B1336=4,'KELAS (REFERENSI)'!M1381,""))))</f>
        <v/>
      </c>
      <c r="N1336" s="38" t="str">
        <f>IF(B1336=1,'KELAS (REFERENSI)'!N1336,IF(B1336=2,'KELAS (REFERENSI)'!N1351,IF(B1336=3,'KELAS (REFERENSI)'!N1366,IF(B1336=4,'KELAS (REFERENSI)'!N1381,""))))</f>
        <v/>
      </c>
      <c r="O1336" s="38" t="str">
        <f>IF(B1336=1,'KELAS (REFERENSI)'!O1336,IF(B1336=2,'KELAS (REFERENSI)'!O1351,IF(B1336=3,'KELAS (REFERENSI)'!O1366,IF(B1336=4,'KELAS (REFERENSI)'!O1381,""))))</f>
        <v/>
      </c>
      <c r="P1336" s="38" t="str">
        <f>IF(B1336=1,'KELAS (REFERENSI)'!P1336,IF(B1336=2,'KELAS (REFERENSI)'!P1351,IF(B1336=3,'KELAS (REFERENSI)'!P1366,IF(B1336=4,'KELAS (REFERENSI)'!P1381,""))))</f>
        <v/>
      </c>
      <c r="Q1336" s="38" t="str">
        <f t="shared" si="4"/>
        <v>BPS Kota Jakarta Timur</v>
      </c>
      <c r="R1336" s="38" t="str">
        <f t="shared" si="56"/>
        <v/>
      </c>
      <c r="S1336" s="38" t="str">
        <f t="shared" ref="S1336:T1336" si="1344">S1335</f>
        <v>15 Juni sampai dengan 31 Agustus 2026</v>
      </c>
      <c r="T1336" s="38" t="str">
        <f t="shared" si="1344"/>
        <v>31 Agustus 2026</v>
      </c>
      <c r="U1336" s="46"/>
      <c r="V1336" s="46"/>
      <c r="W1336" s="42"/>
      <c r="X1336" s="42"/>
      <c r="Y1336" s="42"/>
      <c r="Z1336" s="42"/>
    </row>
    <row r="1337" ht="15.0" customHeight="1">
      <c r="A1337" s="36" t="s">
        <v>6399</v>
      </c>
      <c r="B1337" s="43"/>
      <c r="C1337" s="44"/>
      <c r="D1337" s="47"/>
      <c r="E1337" s="47"/>
      <c r="F1337" s="39" t="str">
        <f t="shared" si="2"/>
        <v>PETUGAS.1336/SPK/SE/PPL/3172/2026</v>
      </c>
      <c r="G1337" s="45"/>
      <c r="H1337" s="39" t="str">
        <f>VLOOKUP(G1337,'MITRA (REFERENSI)'!$A:$Z,16,FALSE)</f>
        <v>#N/A</v>
      </c>
      <c r="I1337" s="39" t="str">
        <f>VLOOKUP(G1337,'MITRA (REFERENSI)'!$A:$Z,25,FALSE)</f>
        <v>#N/A</v>
      </c>
      <c r="J1337" s="38" t="str">
        <f>VLOOKUP(G1337,'MITRA (REFERENSI)'!$A:$Z,26,FALSE)</f>
        <v>#N/A</v>
      </c>
      <c r="K1337" s="38" t="str">
        <f>VLOOKUP(G1337,'MITRA (REFERENSI)'!$A:$Z,15,FALSE)</f>
        <v>#N/A</v>
      </c>
      <c r="L1337" s="38" t="str">
        <f>VLOOKUP(G1337,'MITRA (REFERENSI)'!$A:$Z,15,FALSE)</f>
        <v>#N/A</v>
      </c>
      <c r="M1337" s="38" t="str">
        <f>IF(B1337=1,'KELAS (REFERENSI)'!M1337,IF(B1337=2,'KELAS (REFERENSI)'!M1352,IF(B1337=3,'KELAS (REFERENSI)'!M1367,IF(B1337=4,'KELAS (REFERENSI)'!M1382,""))))</f>
        <v/>
      </c>
      <c r="N1337" s="38" t="str">
        <f>IF(B1337=1,'KELAS (REFERENSI)'!N1337,IF(B1337=2,'KELAS (REFERENSI)'!N1352,IF(B1337=3,'KELAS (REFERENSI)'!N1367,IF(B1337=4,'KELAS (REFERENSI)'!N1382,""))))</f>
        <v/>
      </c>
      <c r="O1337" s="38" t="str">
        <f>IF(B1337=1,'KELAS (REFERENSI)'!O1337,IF(B1337=2,'KELAS (REFERENSI)'!O1352,IF(B1337=3,'KELAS (REFERENSI)'!O1367,IF(B1337=4,'KELAS (REFERENSI)'!O1382,""))))</f>
        <v/>
      </c>
      <c r="P1337" s="38" t="str">
        <f>IF(B1337=1,'KELAS (REFERENSI)'!P1337,IF(B1337=2,'KELAS (REFERENSI)'!P1352,IF(B1337=3,'KELAS (REFERENSI)'!P1367,IF(B1337=4,'KELAS (REFERENSI)'!P1382,""))))</f>
        <v/>
      </c>
      <c r="Q1337" s="38" t="str">
        <f t="shared" si="4"/>
        <v>BPS Kota Jakarta Timur</v>
      </c>
      <c r="R1337" s="38" t="str">
        <f t="shared" si="56"/>
        <v/>
      </c>
      <c r="S1337" s="38" t="str">
        <f t="shared" ref="S1337:T1337" si="1345">S1336</f>
        <v>15 Juni sampai dengan 31 Agustus 2026</v>
      </c>
      <c r="T1337" s="38" t="str">
        <f t="shared" si="1345"/>
        <v>31 Agustus 2026</v>
      </c>
      <c r="U1337" s="46"/>
      <c r="V1337" s="46"/>
      <c r="W1337" s="42"/>
      <c r="X1337" s="42"/>
      <c r="Y1337" s="42"/>
      <c r="Z1337" s="42"/>
    </row>
    <row r="1338" ht="15.0" customHeight="1">
      <c r="A1338" s="36" t="s">
        <v>6400</v>
      </c>
      <c r="B1338" s="43"/>
      <c r="C1338" s="44"/>
      <c r="D1338" s="47"/>
      <c r="E1338" s="47"/>
      <c r="F1338" s="39" t="str">
        <f t="shared" si="2"/>
        <v>PETUGAS.1337/SPK/SE/PPL/3172/2026</v>
      </c>
      <c r="G1338" s="45"/>
      <c r="H1338" s="39" t="str">
        <f>VLOOKUP(G1338,'MITRA (REFERENSI)'!$A:$Z,16,FALSE)</f>
        <v>#N/A</v>
      </c>
      <c r="I1338" s="39" t="str">
        <f>VLOOKUP(G1338,'MITRA (REFERENSI)'!$A:$Z,25,FALSE)</f>
        <v>#N/A</v>
      </c>
      <c r="J1338" s="38" t="str">
        <f>VLOOKUP(G1338,'MITRA (REFERENSI)'!$A:$Z,26,FALSE)</f>
        <v>#N/A</v>
      </c>
      <c r="K1338" s="38" t="str">
        <f>VLOOKUP(G1338,'MITRA (REFERENSI)'!$A:$Z,15,FALSE)</f>
        <v>#N/A</v>
      </c>
      <c r="L1338" s="38" t="str">
        <f>VLOOKUP(G1338,'MITRA (REFERENSI)'!$A:$Z,15,FALSE)</f>
        <v>#N/A</v>
      </c>
      <c r="M1338" s="38" t="str">
        <f>IF(B1338=1,'KELAS (REFERENSI)'!M1338,IF(B1338=2,'KELAS (REFERENSI)'!M1353,IF(B1338=3,'KELAS (REFERENSI)'!M1368,IF(B1338=4,'KELAS (REFERENSI)'!M1383,""))))</f>
        <v/>
      </c>
      <c r="N1338" s="38" t="str">
        <f>IF(B1338=1,'KELAS (REFERENSI)'!N1338,IF(B1338=2,'KELAS (REFERENSI)'!N1353,IF(B1338=3,'KELAS (REFERENSI)'!N1368,IF(B1338=4,'KELAS (REFERENSI)'!N1383,""))))</f>
        <v/>
      </c>
      <c r="O1338" s="38" t="str">
        <f>IF(B1338=1,'KELAS (REFERENSI)'!O1338,IF(B1338=2,'KELAS (REFERENSI)'!O1353,IF(B1338=3,'KELAS (REFERENSI)'!O1368,IF(B1338=4,'KELAS (REFERENSI)'!O1383,""))))</f>
        <v/>
      </c>
      <c r="P1338" s="38" t="str">
        <f>IF(B1338=1,'KELAS (REFERENSI)'!P1338,IF(B1338=2,'KELAS (REFERENSI)'!P1353,IF(B1338=3,'KELAS (REFERENSI)'!P1368,IF(B1338=4,'KELAS (REFERENSI)'!P1383,""))))</f>
        <v/>
      </c>
      <c r="Q1338" s="38" t="str">
        <f t="shared" si="4"/>
        <v>BPS Kota Jakarta Timur</v>
      </c>
      <c r="R1338" s="38" t="str">
        <f t="shared" si="56"/>
        <v/>
      </c>
      <c r="S1338" s="38" t="str">
        <f t="shared" ref="S1338:T1338" si="1346">S1337</f>
        <v>15 Juni sampai dengan 31 Agustus 2026</v>
      </c>
      <c r="T1338" s="38" t="str">
        <f t="shared" si="1346"/>
        <v>31 Agustus 2026</v>
      </c>
      <c r="U1338" s="46"/>
      <c r="V1338" s="46"/>
      <c r="W1338" s="42"/>
      <c r="X1338" s="42"/>
      <c r="Y1338" s="42"/>
      <c r="Z1338" s="42"/>
    </row>
    <row r="1339" ht="15.0" customHeight="1">
      <c r="A1339" s="36" t="s">
        <v>6401</v>
      </c>
      <c r="B1339" s="43"/>
      <c r="C1339" s="44"/>
      <c r="D1339" s="47"/>
      <c r="E1339" s="47"/>
      <c r="F1339" s="39" t="str">
        <f t="shared" si="2"/>
        <v>PETUGAS.1338/SPK/SE/PPL/3172/2026</v>
      </c>
      <c r="G1339" s="45"/>
      <c r="H1339" s="39" t="str">
        <f>VLOOKUP(G1339,'MITRA (REFERENSI)'!$A:$Z,16,FALSE)</f>
        <v>#N/A</v>
      </c>
      <c r="I1339" s="39" t="str">
        <f>VLOOKUP(G1339,'MITRA (REFERENSI)'!$A:$Z,25,FALSE)</f>
        <v>#N/A</v>
      </c>
      <c r="J1339" s="38" t="str">
        <f>VLOOKUP(G1339,'MITRA (REFERENSI)'!$A:$Z,26,FALSE)</f>
        <v>#N/A</v>
      </c>
      <c r="K1339" s="38" t="str">
        <f>VLOOKUP(G1339,'MITRA (REFERENSI)'!$A:$Z,15,FALSE)</f>
        <v>#N/A</v>
      </c>
      <c r="L1339" s="38" t="str">
        <f>VLOOKUP(G1339,'MITRA (REFERENSI)'!$A:$Z,15,FALSE)</f>
        <v>#N/A</v>
      </c>
      <c r="M1339" s="38" t="str">
        <f>IF(B1339=1,'KELAS (REFERENSI)'!M1339,IF(B1339=2,'KELAS (REFERENSI)'!M1354,IF(B1339=3,'KELAS (REFERENSI)'!M1369,IF(B1339=4,'KELAS (REFERENSI)'!M1384,""))))</f>
        <v/>
      </c>
      <c r="N1339" s="38" t="str">
        <f>IF(B1339=1,'KELAS (REFERENSI)'!N1339,IF(B1339=2,'KELAS (REFERENSI)'!N1354,IF(B1339=3,'KELAS (REFERENSI)'!N1369,IF(B1339=4,'KELAS (REFERENSI)'!N1384,""))))</f>
        <v/>
      </c>
      <c r="O1339" s="38" t="str">
        <f>IF(B1339=1,'KELAS (REFERENSI)'!O1339,IF(B1339=2,'KELAS (REFERENSI)'!O1354,IF(B1339=3,'KELAS (REFERENSI)'!O1369,IF(B1339=4,'KELAS (REFERENSI)'!O1384,""))))</f>
        <v/>
      </c>
      <c r="P1339" s="38" t="str">
        <f>IF(B1339=1,'KELAS (REFERENSI)'!P1339,IF(B1339=2,'KELAS (REFERENSI)'!P1354,IF(B1339=3,'KELAS (REFERENSI)'!P1369,IF(B1339=4,'KELAS (REFERENSI)'!P1384,""))))</f>
        <v/>
      </c>
      <c r="Q1339" s="38" t="str">
        <f t="shared" si="4"/>
        <v>BPS Kota Jakarta Timur</v>
      </c>
      <c r="R1339" s="38" t="str">
        <f t="shared" si="56"/>
        <v/>
      </c>
      <c r="S1339" s="38" t="str">
        <f t="shared" ref="S1339:T1339" si="1347">S1338</f>
        <v>15 Juni sampai dengan 31 Agustus 2026</v>
      </c>
      <c r="T1339" s="38" t="str">
        <f t="shared" si="1347"/>
        <v>31 Agustus 2026</v>
      </c>
      <c r="U1339" s="46"/>
      <c r="V1339" s="46"/>
      <c r="W1339" s="42"/>
      <c r="X1339" s="42"/>
      <c r="Y1339" s="42"/>
      <c r="Z1339" s="42"/>
    </row>
    <row r="1340" ht="15.0" customHeight="1">
      <c r="A1340" s="36" t="s">
        <v>6402</v>
      </c>
      <c r="B1340" s="43"/>
      <c r="C1340" s="44"/>
      <c r="D1340" s="47"/>
      <c r="E1340" s="47"/>
      <c r="F1340" s="39" t="str">
        <f t="shared" si="2"/>
        <v>PETUGAS.1339/SPK/SE/PPL/3172/2026</v>
      </c>
      <c r="G1340" s="45"/>
      <c r="H1340" s="39" t="str">
        <f>VLOOKUP(G1340,'MITRA (REFERENSI)'!$A:$Z,16,FALSE)</f>
        <v>#N/A</v>
      </c>
      <c r="I1340" s="39" t="str">
        <f>VLOOKUP(G1340,'MITRA (REFERENSI)'!$A:$Z,25,FALSE)</f>
        <v>#N/A</v>
      </c>
      <c r="J1340" s="38" t="str">
        <f>VLOOKUP(G1340,'MITRA (REFERENSI)'!$A:$Z,26,FALSE)</f>
        <v>#N/A</v>
      </c>
      <c r="K1340" s="38" t="str">
        <f>VLOOKUP(G1340,'MITRA (REFERENSI)'!$A:$Z,15,FALSE)</f>
        <v>#N/A</v>
      </c>
      <c r="L1340" s="38" t="str">
        <f>VLOOKUP(G1340,'MITRA (REFERENSI)'!$A:$Z,15,FALSE)</f>
        <v>#N/A</v>
      </c>
      <c r="M1340" s="38" t="str">
        <f>IF(B1340=1,'KELAS (REFERENSI)'!M1340,IF(B1340=2,'KELAS (REFERENSI)'!M1355,IF(B1340=3,'KELAS (REFERENSI)'!M1370,IF(B1340=4,'KELAS (REFERENSI)'!M1385,""))))</f>
        <v/>
      </c>
      <c r="N1340" s="38" t="str">
        <f>IF(B1340=1,'KELAS (REFERENSI)'!N1340,IF(B1340=2,'KELAS (REFERENSI)'!N1355,IF(B1340=3,'KELAS (REFERENSI)'!N1370,IF(B1340=4,'KELAS (REFERENSI)'!N1385,""))))</f>
        <v/>
      </c>
      <c r="O1340" s="38" t="str">
        <f>IF(B1340=1,'KELAS (REFERENSI)'!O1340,IF(B1340=2,'KELAS (REFERENSI)'!O1355,IF(B1340=3,'KELAS (REFERENSI)'!O1370,IF(B1340=4,'KELAS (REFERENSI)'!O1385,""))))</f>
        <v/>
      </c>
      <c r="P1340" s="38" t="str">
        <f>IF(B1340=1,'KELAS (REFERENSI)'!P1340,IF(B1340=2,'KELAS (REFERENSI)'!P1355,IF(B1340=3,'KELAS (REFERENSI)'!P1370,IF(B1340=4,'KELAS (REFERENSI)'!P1385,""))))</f>
        <v/>
      </c>
      <c r="Q1340" s="38" t="str">
        <f t="shared" si="4"/>
        <v>BPS Kota Jakarta Timur</v>
      </c>
      <c r="R1340" s="38" t="str">
        <f t="shared" si="56"/>
        <v/>
      </c>
      <c r="S1340" s="38" t="str">
        <f t="shared" ref="S1340:T1340" si="1348">S1339</f>
        <v>15 Juni sampai dengan 31 Agustus 2026</v>
      </c>
      <c r="T1340" s="38" t="str">
        <f t="shared" si="1348"/>
        <v>31 Agustus 2026</v>
      </c>
      <c r="U1340" s="46"/>
      <c r="V1340" s="46"/>
      <c r="W1340" s="42"/>
      <c r="X1340" s="42"/>
      <c r="Y1340" s="42"/>
      <c r="Z1340" s="42"/>
    </row>
    <row r="1341" ht="15.0" customHeight="1">
      <c r="A1341" s="36" t="s">
        <v>6403</v>
      </c>
      <c r="B1341" s="43"/>
      <c r="C1341" s="44"/>
      <c r="D1341" s="47"/>
      <c r="E1341" s="47"/>
      <c r="F1341" s="39" t="str">
        <f t="shared" si="2"/>
        <v>PETUGAS.1340/SPK/SE/PPL/3172/2026</v>
      </c>
      <c r="G1341" s="45"/>
      <c r="H1341" s="39" t="str">
        <f>VLOOKUP(G1341,'MITRA (REFERENSI)'!$A:$Z,16,FALSE)</f>
        <v>#N/A</v>
      </c>
      <c r="I1341" s="39" t="str">
        <f>VLOOKUP(G1341,'MITRA (REFERENSI)'!$A:$Z,25,FALSE)</f>
        <v>#N/A</v>
      </c>
      <c r="J1341" s="38" t="str">
        <f>VLOOKUP(G1341,'MITRA (REFERENSI)'!$A:$Z,26,FALSE)</f>
        <v>#N/A</v>
      </c>
      <c r="K1341" s="38" t="str">
        <f>VLOOKUP(G1341,'MITRA (REFERENSI)'!$A:$Z,15,FALSE)</f>
        <v>#N/A</v>
      </c>
      <c r="L1341" s="38" t="str">
        <f>VLOOKUP(G1341,'MITRA (REFERENSI)'!$A:$Z,15,FALSE)</f>
        <v>#N/A</v>
      </c>
      <c r="M1341" s="38" t="str">
        <f>IF(B1341=1,'KELAS (REFERENSI)'!M1341,IF(B1341=2,'KELAS (REFERENSI)'!M1356,IF(B1341=3,'KELAS (REFERENSI)'!M1371,IF(B1341=4,'KELAS (REFERENSI)'!M1386,""))))</f>
        <v/>
      </c>
      <c r="N1341" s="38" t="str">
        <f>IF(B1341=1,'KELAS (REFERENSI)'!N1341,IF(B1341=2,'KELAS (REFERENSI)'!N1356,IF(B1341=3,'KELAS (REFERENSI)'!N1371,IF(B1341=4,'KELAS (REFERENSI)'!N1386,""))))</f>
        <v/>
      </c>
      <c r="O1341" s="38" t="str">
        <f>IF(B1341=1,'KELAS (REFERENSI)'!O1341,IF(B1341=2,'KELAS (REFERENSI)'!O1356,IF(B1341=3,'KELAS (REFERENSI)'!O1371,IF(B1341=4,'KELAS (REFERENSI)'!O1386,""))))</f>
        <v/>
      </c>
      <c r="P1341" s="38" t="str">
        <f>IF(B1341=1,'KELAS (REFERENSI)'!P1341,IF(B1341=2,'KELAS (REFERENSI)'!P1356,IF(B1341=3,'KELAS (REFERENSI)'!P1371,IF(B1341=4,'KELAS (REFERENSI)'!P1386,""))))</f>
        <v/>
      </c>
      <c r="Q1341" s="38" t="str">
        <f t="shared" si="4"/>
        <v>BPS Kota Jakarta Timur</v>
      </c>
      <c r="R1341" s="38" t="str">
        <f t="shared" si="56"/>
        <v/>
      </c>
      <c r="S1341" s="38" t="str">
        <f t="shared" ref="S1341:T1341" si="1349">S1340</f>
        <v>15 Juni sampai dengan 31 Agustus 2026</v>
      </c>
      <c r="T1341" s="38" t="str">
        <f t="shared" si="1349"/>
        <v>31 Agustus 2026</v>
      </c>
      <c r="U1341" s="46"/>
      <c r="V1341" s="46"/>
      <c r="W1341" s="42"/>
      <c r="X1341" s="42"/>
      <c r="Y1341" s="42"/>
      <c r="Z1341" s="42"/>
    </row>
    <row r="1342" ht="15.0" customHeight="1">
      <c r="A1342" s="36" t="s">
        <v>6404</v>
      </c>
      <c r="B1342" s="43"/>
      <c r="C1342" s="44"/>
      <c r="D1342" s="47"/>
      <c r="E1342" s="47"/>
      <c r="F1342" s="39" t="str">
        <f t="shared" si="2"/>
        <v>PETUGAS.1341/SPK/SE/PPL/3172/2026</v>
      </c>
      <c r="G1342" s="45"/>
      <c r="H1342" s="39" t="str">
        <f>VLOOKUP(G1342,'MITRA (REFERENSI)'!$A:$Z,16,FALSE)</f>
        <v>#N/A</v>
      </c>
      <c r="I1342" s="39" t="str">
        <f>VLOOKUP(G1342,'MITRA (REFERENSI)'!$A:$Z,25,FALSE)</f>
        <v>#N/A</v>
      </c>
      <c r="J1342" s="38" t="str">
        <f>VLOOKUP(G1342,'MITRA (REFERENSI)'!$A:$Z,26,FALSE)</f>
        <v>#N/A</v>
      </c>
      <c r="K1342" s="38" t="str">
        <f>VLOOKUP(G1342,'MITRA (REFERENSI)'!$A:$Z,15,FALSE)</f>
        <v>#N/A</v>
      </c>
      <c r="L1342" s="38" t="str">
        <f>VLOOKUP(G1342,'MITRA (REFERENSI)'!$A:$Z,15,FALSE)</f>
        <v>#N/A</v>
      </c>
      <c r="M1342" s="38" t="str">
        <f>IF(B1342=1,'KELAS (REFERENSI)'!M1342,IF(B1342=2,'KELAS (REFERENSI)'!M1357,IF(B1342=3,'KELAS (REFERENSI)'!M1372,IF(B1342=4,'KELAS (REFERENSI)'!M1387,""))))</f>
        <v/>
      </c>
      <c r="N1342" s="38" t="str">
        <f>IF(B1342=1,'KELAS (REFERENSI)'!N1342,IF(B1342=2,'KELAS (REFERENSI)'!N1357,IF(B1342=3,'KELAS (REFERENSI)'!N1372,IF(B1342=4,'KELAS (REFERENSI)'!N1387,""))))</f>
        <v/>
      </c>
      <c r="O1342" s="38" t="str">
        <f>IF(B1342=1,'KELAS (REFERENSI)'!O1342,IF(B1342=2,'KELAS (REFERENSI)'!O1357,IF(B1342=3,'KELAS (REFERENSI)'!O1372,IF(B1342=4,'KELAS (REFERENSI)'!O1387,""))))</f>
        <v/>
      </c>
      <c r="P1342" s="38" t="str">
        <f>IF(B1342=1,'KELAS (REFERENSI)'!P1342,IF(B1342=2,'KELAS (REFERENSI)'!P1357,IF(B1342=3,'KELAS (REFERENSI)'!P1372,IF(B1342=4,'KELAS (REFERENSI)'!P1387,""))))</f>
        <v/>
      </c>
      <c r="Q1342" s="38" t="str">
        <f t="shared" si="4"/>
        <v>BPS Kota Jakarta Timur</v>
      </c>
      <c r="R1342" s="38" t="str">
        <f t="shared" si="56"/>
        <v/>
      </c>
      <c r="S1342" s="38" t="str">
        <f t="shared" ref="S1342:T1342" si="1350">S1341</f>
        <v>15 Juni sampai dengan 31 Agustus 2026</v>
      </c>
      <c r="T1342" s="38" t="str">
        <f t="shared" si="1350"/>
        <v>31 Agustus 2026</v>
      </c>
      <c r="U1342" s="46"/>
      <c r="V1342" s="46"/>
      <c r="W1342" s="42"/>
      <c r="X1342" s="42"/>
      <c r="Y1342" s="42"/>
      <c r="Z1342" s="42"/>
    </row>
    <row r="1343" ht="15.0" customHeight="1">
      <c r="A1343" s="36" t="s">
        <v>6405</v>
      </c>
      <c r="B1343" s="43"/>
      <c r="C1343" s="44"/>
      <c r="D1343" s="47"/>
      <c r="E1343" s="47"/>
      <c r="F1343" s="39" t="str">
        <f t="shared" si="2"/>
        <v>PETUGAS.1342/SPK/SE/PPL/3172/2026</v>
      </c>
      <c r="G1343" s="45"/>
      <c r="H1343" s="39" t="str">
        <f>VLOOKUP(G1343,'MITRA (REFERENSI)'!$A:$Z,16,FALSE)</f>
        <v>#N/A</v>
      </c>
      <c r="I1343" s="39" t="str">
        <f>VLOOKUP(G1343,'MITRA (REFERENSI)'!$A:$Z,25,FALSE)</f>
        <v>#N/A</v>
      </c>
      <c r="J1343" s="38" t="str">
        <f>VLOOKUP(G1343,'MITRA (REFERENSI)'!$A:$Z,26,FALSE)</f>
        <v>#N/A</v>
      </c>
      <c r="K1343" s="38" t="str">
        <f>VLOOKUP(G1343,'MITRA (REFERENSI)'!$A:$Z,15,FALSE)</f>
        <v>#N/A</v>
      </c>
      <c r="L1343" s="38" t="str">
        <f>VLOOKUP(G1343,'MITRA (REFERENSI)'!$A:$Z,15,FALSE)</f>
        <v>#N/A</v>
      </c>
      <c r="M1343" s="38" t="str">
        <f>IF(B1343=1,'KELAS (REFERENSI)'!M1343,IF(B1343=2,'KELAS (REFERENSI)'!M1358,IF(B1343=3,'KELAS (REFERENSI)'!M1373,IF(B1343=4,'KELAS (REFERENSI)'!M1388,""))))</f>
        <v/>
      </c>
      <c r="N1343" s="38" t="str">
        <f>IF(B1343=1,'KELAS (REFERENSI)'!N1343,IF(B1343=2,'KELAS (REFERENSI)'!N1358,IF(B1343=3,'KELAS (REFERENSI)'!N1373,IF(B1343=4,'KELAS (REFERENSI)'!N1388,""))))</f>
        <v/>
      </c>
      <c r="O1343" s="38" t="str">
        <f>IF(B1343=1,'KELAS (REFERENSI)'!O1343,IF(B1343=2,'KELAS (REFERENSI)'!O1358,IF(B1343=3,'KELAS (REFERENSI)'!O1373,IF(B1343=4,'KELAS (REFERENSI)'!O1388,""))))</f>
        <v/>
      </c>
      <c r="P1343" s="38" t="str">
        <f>IF(B1343=1,'KELAS (REFERENSI)'!P1343,IF(B1343=2,'KELAS (REFERENSI)'!P1358,IF(B1343=3,'KELAS (REFERENSI)'!P1373,IF(B1343=4,'KELAS (REFERENSI)'!P1388,""))))</f>
        <v/>
      </c>
      <c r="Q1343" s="38" t="str">
        <f t="shared" si="4"/>
        <v>BPS Kota Jakarta Timur</v>
      </c>
      <c r="R1343" s="38" t="str">
        <f t="shared" si="56"/>
        <v/>
      </c>
      <c r="S1343" s="38" t="str">
        <f t="shared" ref="S1343:T1343" si="1351">S1342</f>
        <v>15 Juni sampai dengan 31 Agustus 2026</v>
      </c>
      <c r="T1343" s="38" t="str">
        <f t="shared" si="1351"/>
        <v>31 Agustus 2026</v>
      </c>
      <c r="U1343" s="46"/>
      <c r="V1343" s="46"/>
      <c r="W1343" s="42"/>
      <c r="X1343" s="42"/>
      <c r="Y1343" s="42"/>
      <c r="Z1343" s="42"/>
    </row>
    <row r="1344" ht="15.0" customHeight="1">
      <c r="A1344" s="36" t="s">
        <v>6406</v>
      </c>
      <c r="B1344" s="43"/>
      <c r="C1344" s="44"/>
      <c r="D1344" s="47"/>
      <c r="E1344" s="47"/>
      <c r="F1344" s="39" t="str">
        <f t="shared" si="2"/>
        <v>PETUGAS.1343/SPK/SE/PPL/3172/2026</v>
      </c>
      <c r="G1344" s="45"/>
      <c r="H1344" s="39" t="str">
        <f>VLOOKUP(G1344,'MITRA (REFERENSI)'!$A:$Z,16,FALSE)</f>
        <v>#N/A</v>
      </c>
      <c r="I1344" s="39" t="str">
        <f>VLOOKUP(G1344,'MITRA (REFERENSI)'!$A:$Z,25,FALSE)</f>
        <v>#N/A</v>
      </c>
      <c r="J1344" s="38" t="str">
        <f>VLOOKUP(G1344,'MITRA (REFERENSI)'!$A:$Z,26,FALSE)</f>
        <v>#N/A</v>
      </c>
      <c r="K1344" s="38" t="str">
        <f>VLOOKUP(G1344,'MITRA (REFERENSI)'!$A:$Z,15,FALSE)</f>
        <v>#N/A</v>
      </c>
      <c r="L1344" s="38" t="str">
        <f>VLOOKUP(G1344,'MITRA (REFERENSI)'!$A:$Z,15,FALSE)</f>
        <v>#N/A</v>
      </c>
      <c r="M1344" s="38" t="str">
        <f>IF(B1344=1,'KELAS (REFERENSI)'!M1344,IF(B1344=2,'KELAS (REFERENSI)'!M1359,IF(B1344=3,'KELAS (REFERENSI)'!M1374,IF(B1344=4,'KELAS (REFERENSI)'!M1389,""))))</f>
        <v/>
      </c>
      <c r="N1344" s="38" t="str">
        <f>IF(B1344=1,'KELAS (REFERENSI)'!N1344,IF(B1344=2,'KELAS (REFERENSI)'!N1359,IF(B1344=3,'KELAS (REFERENSI)'!N1374,IF(B1344=4,'KELAS (REFERENSI)'!N1389,""))))</f>
        <v/>
      </c>
      <c r="O1344" s="38" t="str">
        <f>IF(B1344=1,'KELAS (REFERENSI)'!O1344,IF(B1344=2,'KELAS (REFERENSI)'!O1359,IF(B1344=3,'KELAS (REFERENSI)'!O1374,IF(B1344=4,'KELAS (REFERENSI)'!O1389,""))))</f>
        <v/>
      </c>
      <c r="P1344" s="38" t="str">
        <f>IF(B1344=1,'KELAS (REFERENSI)'!P1344,IF(B1344=2,'KELAS (REFERENSI)'!P1359,IF(B1344=3,'KELAS (REFERENSI)'!P1374,IF(B1344=4,'KELAS (REFERENSI)'!P1389,""))))</f>
        <v/>
      </c>
      <c r="Q1344" s="38" t="str">
        <f t="shared" si="4"/>
        <v>BPS Kota Jakarta Timur</v>
      </c>
      <c r="R1344" s="38" t="str">
        <f t="shared" si="56"/>
        <v/>
      </c>
      <c r="S1344" s="38" t="str">
        <f t="shared" ref="S1344:T1344" si="1352">S1343</f>
        <v>15 Juni sampai dengan 31 Agustus 2026</v>
      </c>
      <c r="T1344" s="38" t="str">
        <f t="shared" si="1352"/>
        <v>31 Agustus 2026</v>
      </c>
      <c r="U1344" s="46"/>
      <c r="V1344" s="46"/>
      <c r="W1344" s="42"/>
      <c r="X1344" s="42"/>
      <c r="Y1344" s="42"/>
      <c r="Z1344" s="42"/>
    </row>
    <row r="1345" ht="15.0" customHeight="1">
      <c r="A1345" s="36" t="s">
        <v>6407</v>
      </c>
      <c r="B1345" s="43"/>
      <c r="C1345" s="44"/>
      <c r="D1345" s="47"/>
      <c r="E1345" s="47"/>
      <c r="F1345" s="39" t="str">
        <f t="shared" si="2"/>
        <v>PETUGAS.1344/SPK/SE/PPL/3172/2026</v>
      </c>
      <c r="G1345" s="45"/>
      <c r="H1345" s="39" t="str">
        <f>VLOOKUP(G1345,'MITRA (REFERENSI)'!$A:$Z,16,FALSE)</f>
        <v>#N/A</v>
      </c>
      <c r="I1345" s="39" t="str">
        <f>VLOOKUP(G1345,'MITRA (REFERENSI)'!$A:$Z,25,FALSE)</f>
        <v>#N/A</v>
      </c>
      <c r="J1345" s="38" t="str">
        <f>VLOOKUP(G1345,'MITRA (REFERENSI)'!$A:$Z,26,FALSE)</f>
        <v>#N/A</v>
      </c>
      <c r="K1345" s="38" t="str">
        <f>VLOOKUP(G1345,'MITRA (REFERENSI)'!$A:$Z,15,FALSE)</f>
        <v>#N/A</v>
      </c>
      <c r="L1345" s="38" t="str">
        <f>VLOOKUP(G1345,'MITRA (REFERENSI)'!$A:$Z,15,FALSE)</f>
        <v>#N/A</v>
      </c>
      <c r="M1345" s="38" t="str">
        <f>IF(B1345=1,'KELAS (REFERENSI)'!M1345,IF(B1345=2,'KELAS (REFERENSI)'!M1360,IF(B1345=3,'KELAS (REFERENSI)'!M1375,IF(B1345=4,'KELAS (REFERENSI)'!M1390,""))))</f>
        <v/>
      </c>
      <c r="N1345" s="38" t="str">
        <f>IF(B1345=1,'KELAS (REFERENSI)'!N1345,IF(B1345=2,'KELAS (REFERENSI)'!N1360,IF(B1345=3,'KELAS (REFERENSI)'!N1375,IF(B1345=4,'KELAS (REFERENSI)'!N1390,""))))</f>
        <v/>
      </c>
      <c r="O1345" s="38" t="str">
        <f>IF(B1345=1,'KELAS (REFERENSI)'!O1345,IF(B1345=2,'KELAS (REFERENSI)'!O1360,IF(B1345=3,'KELAS (REFERENSI)'!O1375,IF(B1345=4,'KELAS (REFERENSI)'!O1390,""))))</f>
        <v/>
      </c>
      <c r="P1345" s="38" t="str">
        <f>IF(B1345=1,'KELAS (REFERENSI)'!P1345,IF(B1345=2,'KELAS (REFERENSI)'!P1360,IF(B1345=3,'KELAS (REFERENSI)'!P1375,IF(B1345=4,'KELAS (REFERENSI)'!P1390,""))))</f>
        <v/>
      </c>
      <c r="Q1345" s="38" t="str">
        <f t="shared" si="4"/>
        <v>BPS Kota Jakarta Timur</v>
      </c>
      <c r="R1345" s="38" t="str">
        <f t="shared" si="56"/>
        <v/>
      </c>
      <c r="S1345" s="38" t="str">
        <f t="shared" ref="S1345:T1345" si="1353">S1344</f>
        <v>15 Juni sampai dengan 31 Agustus 2026</v>
      </c>
      <c r="T1345" s="38" t="str">
        <f t="shared" si="1353"/>
        <v>31 Agustus 2026</v>
      </c>
      <c r="U1345" s="46"/>
      <c r="V1345" s="46"/>
      <c r="W1345" s="42"/>
      <c r="X1345" s="42"/>
      <c r="Y1345" s="42"/>
      <c r="Z1345" s="42"/>
    </row>
    <row r="1346" ht="15.0" customHeight="1">
      <c r="A1346" s="36" t="s">
        <v>6408</v>
      </c>
      <c r="B1346" s="43"/>
      <c r="C1346" s="44"/>
      <c r="D1346" s="47"/>
      <c r="E1346" s="47"/>
      <c r="F1346" s="39" t="str">
        <f t="shared" si="2"/>
        <v>PETUGAS.1345/SPK/SE/PPL/3172/2026</v>
      </c>
      <c r="G1346" s="45"/>
      <c r="H1346" s="39" t="str">
        <f>VLOOKUP(G1346,'MITRA (REFERENSI)'!$A:$Z,16,FALSE)</f>
        <v>#N/A</v>
      </c>
      <c r="I1346" s="39" t="str">
        <f>VLOOKUP(G1346,'MITRA (REFERENSI)'!$A:$Z,25,FALSE)</f>
        <v>#N/A</v>
      </c>
      <c r="J1346" s="38" t="str">
        <f>VLOOKUP(G1346,'MITRA (REFERENSI)'!$A:$Z,26,FALSE)</f>
        <v>#N/A</v>
      </c>
      <c r="K1346" s="38" t="str">
        <f>VLOOKUP(G1346,'MITRA (REFERENSI)'!$A:$Z,15,FALSE)</f>
        <v>#N/A</v>
      </c>
      <c r="L1346" s="38" t="str">
        <f>VLOOKUP(G1346,'MITRA (REFERENSI)'!$A:$Z,15,FALSE)</f>
        <v>#N/A</v>
      </c>
      <c r="M1346" s="38" t="str">
        <f>IF(B1346=1,'KELAS (REFERENSI)'!M1346,IF(B1346=2,'KELAS (REFERENSI)'!M1361,IF(B1346=3,'KELAS (REFERENSI)'!M1376,IF(B1346=4,'KELAS (REFERENSI)'!M1391,""))))</f>
        <v/>
      </c>
      <c r="N1346" s="38" t="str">
        <f>IF(B1346=1,'KELAS (REFERENSI)'!N1346,IF(B1346=2,'KELAS (REFERENSI)'!N1361,IF(B1346=3,'KELAS (REFERENSI)'!N1376,IF(B1346=4,'KELAS (REFERENSI)'!N1391,""))))</f>
        <v/>
      </c>
      <c r="O1346" s="38" t="str">
        <f>IF(B1346=1,'KELAS (REFERENSI)'!O1346,IF(B1346=2,'KELAS (REFERENSI)'!O1361,IF(B1346=3,'KELAS (REFERENSI)'!O1376,IF(B1346=4,'KELAS (REFERENSI)'!O1391,""))))</f>
        <v/>
      </c>
      <c r="P1346" s="38" t="str">
        <f>IF(B1346=1,'KELAS (REFERENSI)'!P1346,IF(B1346=2,'KELAS (REFERENSI)'!P1361,IF(B1346=3,'KELAS (REFERENSI)'!P1376,IF(B1346=4,'KELAS (REFERENSI)'!P1391,""))))</f>
        <v/>
      </c>
      <c r="Q1346" s="38" t="str">
        <f t="shared" si="4"/>
        <v>BPS Kota Jakarta Timur</v>
      </c>
      <c r="R1346" s="38" t="str">
        <f t="shared" si="56"/>
        <v/>
      </c>
      <c r="S1346" s="38" t="str">
        <f t="shared" ref="S1346:T1346" si="1354">S1345</f>
        <v>15 Juni sampai dengan 31 Agustus 2026</v>
      </c>
      <c r="T1346" s="38" t="str">
        <f t="shared" si="1354"/>
        <v>31 Agustus 2026</v>
      </c>
      <c r="U1346" s="46"/>
      <c r="V1346" s="46"/>
      <c r="W1346" s="42"/>
      <c r="X1346" s="42"/>
      <c r="Y1346" s="42"/>
      <c r="Z1346" s="42"/>
    </row>
    <row r="1347" ht="15.0" customHeight="1">
      <c r="A1347" s="36" t="s">
        <v>6409</v>
      </c>
      <c r="B1347" s="43"/>
      <c r="C1347" s="44"/>
      <c r="D1347" s="47"/>
      <c r="E1347" s="47"/>
      <c r="F1347" s="39" t="str">
        <f t="shared" si="2"/>
        <v>PETUGAS.1346/SPK/SE/PPL/3172/2026</v>
      </c>
      <c r="G1347" s="45"/>
      <c r="H1347" s="39" t="str">
        <f>VLOOKUP(G1347,'MITRA (REFERENSI)'!$A:$Z,16,FALSE)</f>
        <v>#N/A</v>
      </c>
      <c r="I1347" s="39" t="str">
        <f>VLOOKUP(G1347,'MITRA (REFERENSI)'!$A:$Z,25,FALSE)</f>
        <v>#N/A</v>
      </c>
      <c r="J1347" s="38" t="str">
        <f>VLOOKUP(G1347,'MITRA (REFERENSI)'!$A:$Z,26,FALSE)</f>
        <v>#N/A</v>
      </c>
      <c r="K1347" s="38" t="str">
        <f>VLOOKUP(G1347,'MITRA (REFERENSI)'!$A:$Z,15,FALSE)</f>
        <v>#N/A</v>
      </c>
      <c r="L1347" s="38" t="str">
        <f>VLOOKUP(G1347,'MITRA (REFERENSI)'!$A:$Z,15,FALSE)</f>
        <v>#N/A</v>
      </c>
      <c r="M1347" s="38" t="str">
        <f>IF(B1347=1,'KELAS (REFERENSI)'!M1347,IF(B1347=2,'KELAS (REFERENSI)'!M1362,IF(B1347=3,'KELAS (REFERENSI)'!M1377,IF(B1347=4,'KELAS (REFERENSI)'!M1392,""))))</f>
        <v/>
      </c>
      <c r="N1347" s="38" t="str">
        <f>IF(B1347=1,'KELAS (REFERENSI)'!N1347,IF(B1347=2,'KELAS (REFERENSI)'!N1362,IF(B1347=3,'KELAS (REFERENSI)'!N1377,IF(B1347=4,'KELAS (REFERENSI)'!N1392,""))))</f>
        <v/>
      </c>
      <c r="O1347" s="38" t="str">
        <f>IF(B1347=1,'KELAS (REFERENSI)'!O1347,IF(B1347=2,'KELAS (REFERENSI)'!O1362,IF(B1347=3,'KELAS (REFERENSI)'!O1377,IF(B1347=4,'KELAS (REFERENSI)'!O1392,""))))</f>
        <v/>
      </c>
      <c r="P1347" s="38" t="str">
        <f>IF(B1347=1,'KELAS (REFERENSI)'!P1347,IF(B1347=2,'KELAS (REFERENSI)'!P1362,IF(B1347=3,'KELAS (REFERENSI)'!P1377,IF(B1347=4,'KELAS (REFERENSI)'!P1392,""))))</f>
        <v/>
      </c>
      <c r="Q1347" s="38" t="str">
        <f t="shared" si="4"/>
        <v>BPS Kota Jakarta Timur</v>
      </c>
      <c r="R1347" s="38" t="str">
        <f t="shared" si="56"/>
        <v/>
      </c>
      <c r="S1347" s="38" t="str">
        <f t="shared" ref="S1347:T1347" si="1355">S1346</f>
        <v>15 Juni sampai dengan 31 Agustus 2026</v>
      </c>
      <c r="T1347" s="38" t="str">
        <f t="shared" si="1355"/>
        <v>31 Agustus 2026</v>
      </c>
      <c r="U1347" s="46"/>
      <c r="V1347" s="46"/>
      <c r="W1347" s="42"/>
      <c r="X1347" s="42"/>
      <c r="Y1347" s="42"/>
      <c r="Z1347" s="42"/>
    </row>
    <row r="1348" ht="15.0" customHeight="1">
      <c r="A1348" s="36" t="s">
        <v>6410</v>
      </c>
      <c r="B1348" s="43"/>
      <c r="C1348" s="44"/>
      <c r="D1348" s="47"/>
      <c r="E1348" s="47"/>
      <c r="F1348" s="39" t="str">
        <f t="shared" si="2"/>
        <v>PETUGAS.1347/SPK/SE/PPL/3172/2026</v>
      </c>
      <c r="G1348" s="45"/>
      <c r="H1348" s="39" t="str">
        <f>VLOOKUP(G1348,'MITRA (REFERENSI)'!$A:$Z,16,FALSE)</f>
        <v>#N/A</v>
      </c>
      <c r="I1348" s="39" t="str">
        <f>VLOOKUP(G1348,'MITRA (REFERENSI)'!$A:$Z,25,FALSE)</f>
        <v>#N/A</v>
      </c>
      <c r="J1348" s="38" t="str">
        <f>VLOOKUP(G1348,'MITRA (REFERENSI)'!$A:$Z,26,FALSE)</f>
        <v>#N/A</v>
      </c>
      <c r="K1348" s="38" t="str">
        <f>VLOOKUP(G1348,'MITRA (REFERENSI)'!$A:$Z,15,FALSE)</f>
        <v>#N/A</v>
      </c>
      <c r="L1348" s="38" t="str">
        <f>VLOOKUP(G1348,'MITRA (REFERENSI)'!$A:$Z,15,FALSE)</f>
        <v>#N/A</v>
      </c>
      <c r="M1348" s="38" t="str">
        <f>IF(B1348=1,'KELAS (REFERENSI)'!M1348,IF(B1348=2,'KELAS (REFERENSI)'!M1363,IF(B1348=3,'KELAS (REFERENSI)'!M1378,IF(B1348=4,'KELAS (REFERENSI)'!M1393,""))))</f>
        <v/>
      </c>
      <c r="N1348" s="38" t="str">
        <f>IF(B1348=1,'KELAS (REFERENSI)'!N1348,IF(B1348=2,'KELAS (REFERENSI)'!N1363,IF(B1348=3,'KELAS (REFERENSI)'!N1378,IF(B1348=4,'KELAS (REFERENSI)'!N1393,""))))</f>
        <v/>
      </c>
      <c r="O1348" s="38" t="str">
        <f>IF(B1348=1,'KELAS (REFERENSI)'!O1348,IF(B1348=2,'KELAS (REFERENSI)'!O1363,IF(B1348=3,'KELAS (REFERENSI)'!O1378,IF(B1348=4,'KELAS (REFERENSI)'!O1393,""))))</f>
        <v/>
      </c>
      <c r="P1348" s="38" t="str">
        <f>IF(B1348=1,'KELAS (REFERENSI)'!P1348,IF(B1348=2,'KELAS (REFERENSI)'!P1363,IF(B1348=3,'KELAS (REFERENSI)'!P1378,IF(B1348=4,'KELAS (REFERENSI)'!P1393,""))))</f>
        <v/>
      </c>
      <c r="Q1348" s="38" t="str">
        <f t="shared" si="4"/>
        <v>BPS Kota Jakarta Timur</v>
      </c>
      <c r="R1348" s="38" t="str">
        <f t="shared" si="56"/>
        <v/>
      </c>
      <c r="S1348" s="38" t="str">
        <f t="shared" ref="S1348:T1348" si="1356">S1347</f>
        <v>15 Juni sampai dengan 31 Agustus 2026</v>
      </c>
      <c r="T1348" s="38" t="str">
        <f t="shared" si="1356"/>
        <v>31 Agustus 2026</v>
      </c>
      <c r="U1348" s="46"/>
      <c r="V1348" s="46"/>
      <c r="W1348" s="42"/>
      <c r="X1348" s="42"/>
      <c r="Y1348" s="42"/>
      <c r="Z1348" s="42"/>
    </row>
    <row r="1349" ht="15.0" customHeight="1">
      <c r="A1349" s="36" t="s">
        <v>6411</v>
      </c>
      <c r="B1349" s="43"/>
      <c r="C1349" s="44"/>
      <c r="D1349" s="47"/>
      <c r="E1349" s="47"/>
      <c r="F1349" s="39" t="str">
        <f t="shared" si="2"/>
        <v>PETUGAS.1348/SPK/SE/PPL/3172/2026</v>
      </c>
      <c r="G1349" s="45"/>
      <c r="H1349" s="39" t="str">
        <f>VLOOKUP(G1349,'MITRA (REFERENSI)'!$A:$Z,16,FALSE)</f>
        <v>#N/A</v>
      </c>
      <c r="I1349" s="39" t="str">
        <f>VLOOKUP(G1349,'MITRA (REFERENSI)'!$A:$Z,25,FALSE)</f>
        <v>#N/A</v>
      </c>
      <c r="J1349" s="38" t="str">
        <f>VLOOKUP(G1349,'MITRA (REFERENSI)'!$A:$Z,26,FALSE)</f>
        <v>#N/A</v>
      </c>
      <c r="K1349" s="38" t="str">
        <f>VLOOKUP(G1349,'MITRA (REFERENSI)'!$A:$Z,15,FALSE)</f>
        <v>#N/A</v>
      </c>
      <c r="L1349" s="38" t="str">
        <f>VLOOKUP(G1349,'MITRA (REFERENSI)'!$A:$Z,15,FALSE)</f>
        <v>#N/A</v>
      </c>
      <c r="M1349" s="38" t="str">
        <f>IF(B1349=1,'KELAS (REFERENSI)'!M1349,IF(B1349=2,'KELAS (REFERENSI)'!M1364,IF(B1349=3,'KELAS (REFERENSI)'!M1379,IF(B1349=4,'KELAS (REFERENSI)'!M1394,""))))</f>
        <v/>
      </c>
      <c r="N1349" s="38" t="str">
        <f>IF(B1349=1,'KELAS (REFERENSI)'!N1349,IF(B1349=2,'KELAS (REFERENSI)'!N1364,IF(B1349=3,'KELAS (REFERENSI)'!N1379,IF(B1349=4,'KELAS (REFERENSI)'!N1394,""))))</f>
        <v/>
      </c>
      <c r="O1349" s="38" t="str">
        <f>IF(B1349=1,'KELAS (REFERENSI)'!O1349,IF(B1349=2,'KELAS (REFERENSI)'!O1364,IF(B1349=3,'KELAS (REFERENSI)'!O1379,IF(B1349=4,'KELAS (REFERENSI)'!O1394,""))))</f>
        <v/>
      </c>
      <c r="P1349" s="38" t="str">
        <f>IF(B1349=1,'KELAS (REFERENSI)'!P1349,IF(B1349=2,'KELAS (REFERENSI)'!P1364,IF(B1349=3,'KELAS (REFERENSI)'!P1379,IF(B1349=4,'KELAS (REFERENSI)'!P1394,""))))</f>
        <v/>
      </c>
      <c r="Q1349" s="38" t="str">
        <f t="shared" si="4"/>
        <v>BPS Kota Jakarta Timur</v>
      </c>
      <c r="R1349" s="38" t="str">
        <f t="shared" si="56"/>
        <v/>
      </c>
      <c r="S1349" s="38" t="str">
        <f t="shared" ref="S1349:T1349" si="1357">S1348</f>
        <v>15 Juni sampai dengan 31 Agustus 2026</v>
      </c>
      <c r="T1349" s="38" t="str">
        <f t="shared" si="1357"/>
        <v>31 Agustus 2026</v>
      </c>
      <c r="U1349" s="46"/>
      <c r="V1349" s="46"/>
      <c r="W1349" s="42"/>
      <c r="X1349" s="42"/>
      <c r="Y1349" s="42"/>
      <c r="Z1349" s="42"/>
    </row>
    <row r="1350" ht="15.0" customHeight="1">
      <c r="A1350" s="36" t="s">
        <v>6412</v>
      </c>
      <c r="B1350" s="43"/>
      <c r="C1350" s="44"/>
      <c r="D1350" s="47"/>
      <c r="E1350" s="47"/>
      <c r="F1350" s="39" t="str">
        <f t="shared" si="2"/>
        <v>PETUGAS.1349/SPK/SE/PPL/3172/2026</v>
      </c>
      <c r="G1350" s="45"/>
      <c r="H1350" s="39" t="str">
        <f>VLOOKUP(G1350,'MITRA (REFERENSI)'!$A:$Z,16,FALSE)</f>
        <v>#N/A</v>
      </c>
      <c r="I1350" s="39" t="str">
        <f>VLOOKUP(G1350,'MITRA (REFERENSI)'!$A:$Z,25,FALSE)</f>
        <v>#N/A</v>
      </c>
      <c r="J1350" s="38" t="str">
        <f>VLOOKUP(G1350,'MITRA (REFERENSI)'!$A:$Z,26,FALSE)</f>
        <v>#N/A</v>
      </c>
      <c r="K1350" s="38" t="str">
        <f>VLOOKUP(G1350,'MITRA (REFERENSI)'!$A:$Z,15,FALSE)</f>
        <v>#N/A</v>
      </c>
      <c r="L1350" s="38" t="str">
        <f>VLOOKUP(G1350,'MITRA (REFERENSI)'!$A:$Z,15,FALSE)</f>
        <v>#N/A</v>
      </c>
      <c r="M1350" s="38" t="str">
        <f>IF(B1350=1,'KELAS (REFERENSI)'!M1350,IF(B1350=2,'KELAS (REFERENSI)'!M1365,IF(B1350=3,'KELAS (REFERENSI)'!M1380,IF(B1350=4,'KELAS (REFERENSI)'!M1395,""))))</f>
        <v/>
      </c>
      <c r="N1350" s="38" t="str">
        <f>IF(B1350=1,'KELAS (REFERENSI)'!N1350,IF(B1350=2,'KELAS (REFERENSI)'!N1365,IF(B1350=3,'KELAS (REFERENSI)'!N1380,IF(B1350=4,'KELAS (REFERENSI)'!N1395,""))))</f>
        <v/>
      </c>
      <c r="O1350" s="38" t="str">
        <f>IF(B1350=1,'KELAS (REFERENSI)'!O1350,IF(B1350=2,'KELAS (REFERENSI)'!O1365,IF(B1350=3,'KELAS (REFERENSI)'!O1380,IF(B1350=4,'KELAS (REFERENSI)'!O1395,""))))</f>
        <v/>
      </c>
      <c r="P1350" s="38" t="str">
        <f>IF(B1350=1,'KELAS (REFERENSI)'!P1350,IF(B1350=2,'KELAS (REFERENSI)'!P1365,IF(B1350=3,'KELAS (REFERENSI)'!P1380,IF(B1350=4,'KELAS (REFERENSI)'!P1395,""))))</f>
        <v/>
      </c>
      <c r="Q1350" s="38" t="str">
        <f t="shared" si="4"/>
        <v>BPS Kota Jakarta Timur</v>
      </c>
      <c r="R1350" s="38" t="str">
        <f t="shared" si="56"/>
        <v/>
      </c>
      <c r="S1350" s="38" t="str">
        <f t="shared" ref="S1350:T1350" si="1358">S1349</f>
        <v>15 Juni sampai dengan 31 Agustus 2026</v>
      </c>
      <c r="T1350" s="38" t="str">
        <f t="shared" si="1358"/>
        <v>31 Agustus 2026</v>
      </c>
      <c r="U1350" s="46"/>
      <c r="V1350" s="46"/>
      <c r="W1350" s="42"/>
      <c r="X1350" s="42"/>
      <c r="Y1350" s="42"/>
      <c r="Z1350" s="42"/>
    </row>
    <row r="1351" ht="15.0" customHeight="1">
      <c r="A1351" s="36" t="s">
        <v>6413</v>
      </c>
      <c r="B1351" s="43"/>
      <c r="C1351" s="44"/>
      <c r="D1351" s="47"/>
      <c r="E1351" s="47"/>
      <c r="F1351" s="39" t="str">
        <f t="shared" si="2"/>
        <v>PETUGAS.1350/SPK/SE/PPL/3172/2026</v>
      </c>
      <c r="G1351" s="45"/>
      <c r="H1351" s="39" t="str">
        <f>VLOOKUP(G1351,'MITRA (REFERENSI)'!$A:$Z,16,FALSE)</f>
        <v>#N/A</v>
      </c>
      <c r="I1351" s="39" t="str">
        <f>VLOOKUP(G1351,'MITRA (REFERENSI)'!$A:$Z,25,FALSE)</f>
        <v>#N/A</v>
      </c>
      <c r="J1351" s="38" t="str">
        <f>VLOOKUP(G1351,'MITRA (REFERENSI)'!$A:$Z,26,FALSE)</f>
        <v>#N/A</v>
      </c>
      <c r="K1351" s="38" t="str">
        <f>VLOOKUP(G1351,'MITRA (REFERENSI)'!$A:$Z,15,FALSE)</f>
        <v>#N/A</v>
      </c>
      <c r="L1351" s="38" t="str">
        <f>VLOOKUP(G1351,'MITRA (REFERENSI)'!$A:$Z,15,FALSE)</f>
        <v>#N/A</v>
      </c>
      <c r="M1351" s="38" t="str">
        <f>IF(B1351=1,'KELAS (REFERENSI)'!M1351,IF(B1351=2,'KELAS (REFERENSI)'!M1366,IF(B1351=3,'KELAS (REFERENSI)'!M1381,IF(B1351=4,'KELAS (REFERENSI)'!M1396,""))))</f>
        <v/>
      </c>
      <c r="N1351" s="38" t="str">
        <f>IF(B1351=1,'KELAS (REFERENSI)'!N1351,IF(B1351=2,'KELAS (REFERENSI)'!N1366,IF(B1351=3,'KELAS (REFERENSI)'!N1381,IF(B1351=4,'KELAS (REFERENSI)'!N1396,""))))</f>
        <v/>
      </c>
      <c r="O1351" s="38" t="str">
        <f>IF(B1351=1,'KELAS (REFERENSI)'!O1351,IF(B1351=2,'KELAS (REFERENSI)'!O1366,IF(B1351=3,'KELAS (REFERENSI)'!O1381,IF(B1351=4,'KELAS (REFERENSI)'!O1396,""))))</f>
        <v/>
      </c>
      <c r="P1351" s="38" t="str">
        <f>IF(B1351=1,'KELAS (REFERENSI)'!P1351,IF(B1351=2,'KELAS (REFERENSI)'!P1366,IF(B1351=3,'KELAS (REFERENSI)'!P1381,IF(B1351=4,'KELAS (REFERENSI)'!P1396,""))))</f>
        <v/>
      </c>
      <c r="Q1351" s="38" t="str">
        <f t="shared" si="4"/>
        <v>BPS Kota Jakarta Timur</v>
      </c>
      <c r="R1351" s="38" t="str">
        <f t="shared" si="56"/>
        <v/>
      </c>
      <c r="S1351" s="38" t="str">
        <f t="shared" ref="S1351:T1351" si="1359">S1350</f>
        <v>15 Juni sampai dengan 31 Agustus 2026</v>
      </c>
      <c r="T1351" s="38" t="str">
        <f t="shared" si="1359"/>
        <v>31 Agustus 2026</v>
      </c>
      <c r="U1351" s="46"/>
      <c r="V1351" s="46"/>
      <c r="W1351" s="42"/>
      <c r="X1351" s="42"/>
      <c r="Y1351" s="42"/>
      <c r="Z1351" s="42"/>
    </row>
    <row r="1352" ht="15.0" customHeight="1">
      <c r="A1352" s="36" t="s">
        <v>6414</v>
      </c>
      <c r="B1352" s="43"/>
      <c r="C1352" s="44"/>
      <c r="D1352" s="47"/>
      <c r="E1352" s="47"/>
      <c r="F1352" s="39" t="str">
        <f t="shared" si="2"/>
        <v>PETUGAS.1351/SPK/SE/PPL/3172/2026</v>
      </c>
      <c r="G1352" s="45"/>
      <c r="H1352" s="39" t="str">
        <f>VLOOKUP(G1352,'MITRA (REFERENSI)'!$A:$Z,16,FALSE)</f>
        <v>#N/A</v>
      </c>
      <c r="I1352" s="39" t="str">
        <f>VLOOKUP(G1352,'MITRA (REFERENSI)'!$A:$Z,25,FALSE)</f>
        <v>#N/A</v>
      </c>
      <c r="J1352" s="38" t="str">
        <f>VLOOKUP(G1352,'MITRA (REFERENSI)'!$A:$Z,26,FALSE)</f>
        <v>#N/A</v>
      </c>
      <c r="K1352" s="38" t="str">
        <f>VLOOKUP(G1352,'MITRA (REFERENSI)'!$A:$Z,15,FALSE)</f>
        <v>#N/A</v>
      </c>
      <c r="L1352" s="38" t="str">
        <f>VLOOKUP(G1352,'MITRA (REFERENSI)'!$A:$Z,15,FALSE)</f>
        <v>#N/A</v>
      </c>
      <c r="M1352" s="38" t="str">
        <f>IF(B1352=1,'KELAS (REFERENSI)'!M1352,IF(B1352=2,'KELAS (REFERENSI)'!M1367,IF(B1352=3,'KELAS (REFERENSI)'!M1382,IF(B1352=4,'KELAS (REFERENSI)'!M1397,""))))</f>
        <v/>
      </c>
      <c r="N1352" s="38" t="str">
        <f>IF(B1352=1,'KELAS (REFERENSI)'!N1352,IF(B1352=2,'KELAS (REFERENSI)'!N1367,IF(B1352=3,'KELAS (REFERENSI)'!N1382,IF(B1352=4,'KELAS (REFERENSI)'!N1397,""))))</f>
        <v/>
      </c>
      <c r="O1352" s="38" t="str">
        <f>IF(B1352=1,'KELAS (REFERENSI)'!O1352,IF(B1352=2,'KELAS (REFERENSI)'!O1367,IF(B1352=3,'KELAS (REFERENSI)'!O1382,IF(B1352=4,'KELAS (REFERENSI)'!O1397,""))))</f>
        <v/>
      </c>
      <c r="P1352" s="38" t="str">
        <f>IF(B1352=1,'KELAS (REFERENSI)'!P1352,IF(B1352=2,'KELAS (REFERENSI)'!P1367,IF(B1352=3,'KELAS (REFERENSI)'!P1382,IF(B1352=4,'KELAS (REFERENSI)'!P1397,""))))</f>
        <v/>
      </c>
      <c r="Q1352" s="38" t="str">
        <f t="shared" si="4"/>
        <v>BPS Kota Jakarta Timur</v>
      </c>
      <c r="R1352" s="38" t="str">
        <f t="shared" si="56"/>
        <v/>
      </c>
      <c r="S1352" s="38" t="str">
        <f t="shared" ref="S1352:T1352" si="1360">S1351</f>
        <v>15 Juni sampai dengan 31 Agustus 2026</v>
      </c>
      <c r="T1352" s="38" t="str">
        <f t="shared" si="1360"/>
        <v>31 Agustus 2026</v>
      </c>
      <c r="U1352" s="46"/>
      <c r="V1352" s="46"/>
      <c r="W1352" s="42"/>
      <c r="X1352" s="42"/>
      <c r="Y1352" s="42"/>
      <c r="Z1352" s="42"/>
    </row>
    <row r="1353" ht="15.0" customHeight="1">
      <c r="A1353" s="36" t="s">
        <v>6415</v>
      </c>
      <c r="B1353" s="43"/>
      <c r="C1353" s="44"/>
      <c r="D1353" s="47"/>
      <c r="E1353" s="47"/>
      <c r="F1353" s="39" t="str">
        <f t="shared" si="2"/>
        <v>PETUGAS.1352/SPK/SE/PPL/3172/2026</v>
      </c>
      <c r="G1353" s="45"/>
      <c r="H1353" s="39" t="str">
        <f>VLOOKUP(G1353,'MITRA (REFERENSI)'!$A:$Z,16,FALSE)</f>
        <v>#N/A</v>
      </c>
      <c r="I1353" s="39" t="str">
        <f>VLOOKUP(G1353,'MITRA (REFERENSI)'!$A:$Z,25,FALSE)</f>
        <v>#N/A</v>
      </c>
      <c r="J1353" s="38" t="str">
        <f>VLOOKUP(G1353,'MITRA (REFERENSI)'!$A:$Z,26,FALSE)</f>
        <v>#N/A</v>
      </c>
      <c r="K1353" s="38" t="str">
        <f>VLOOKUP(G1353,'MITRA (REFERENSI)'!$A:$Z,15,FALSE)</f>
        <v>#N/A</v>
      </c>
      <c r="L1353" s="38" t="str">
        <f>VLOOKUP(G1353,'MITRA (REFERENSI)'!$A:$Z,15,FALSE)</f>
        <v>#N/A</v>
      </c>
      <c r="M1353" s="38" t="str">
        <f>IF(B1353=1,'KELAS (REFERENSI)'!M1353,IF(B1353=2,'KELAS (REFERENSI)'!M1368,IF(B1353=3,'KELAS (REFERENSI)'!M1383,IF(B1353=4,'KELAS (REFERENSI)'!M1398,""))))</f>
        <v/>
      </c>
      <c r="N1353" s="38" t="str">
        <f>IF(B1353=1,'KELAS (REFERENSI)'!N1353,IF(B1353=2,'KELAS (REFERENSI)'!N1368,IF(B1353=3,'KELAS (REFERENSI)'!N1383,IF(B1353=4,'KELAS (REFERENSI)'!N1398,""))))</f>
        <v/>
      </c>
      <c r="O1353" s="38" t="str">
        <f>IF(B1353=1,'KELAS (REFERENSI)'!O1353,IF(B1353=2,'KELAS (REFERENSI)'!O1368,IF(B1353=3,'KELAS (REFERENSI)'!O1383,IF(B1353=4,'KELAS (REFERENSI)'!O1398,""))))</f>
        <v/>
      </c>
      <c r="P1353" s="38" t="str">
        <f>IF(B1353=1,'KELAS (REFERENSI)'!P1353,IF(B1353=2,'KELAS (REFERENSI)'!P1368,IF(B1353=3,'KELAS (REFERENSI)'!P1383,IF(B1353=4,'KELAS (REFERENSI)'!P1398,""))))</f>
        <v/>
      </c>
      <c r="Q1353" s="38" t="str">
        <f t="shared" si="4"/>
        <v>BPS Kota Jakarta Timur</v>
      </c>
      <c r="R1353" s="38" t="str">
        <f t="shared" si="56"/>
        <v/>
      </c>
      <c r="S1353" s="38" t="str">
        <f t="shared" ref="S1353:T1353" si="1361">S1352</f>
        <v>15 Juni sampai dengan 31 Agustus 2026</v>
      </c>
      <c r="T1353" s="38" t="str">
        <f t="shared" si="1361"/>
        <v>31 Agustus 2026</v>
      </c>
      <c r="U1353" s="46"/>
      <c r="V1353" s="46"/>
      <c r="W1353" s="42"/>
      <c r="X1353" s="42"/>
      <c r="Y1353" s="42"/>
      <c r="Z1353" s="42"/>
    </row>
    <row r="1354" ht="15.0" customHeight="1">
      <c r="A1354" s="36" t="s">
        <v>6416</v>
      </c>
      <c r="B1354" s="43"/>
      <c r="C1354" s="44"/>
      <c r="D1354" s="47"/>
      <c r="E1354" s="47"/>
      <c r="F1354" s="39" t="str">
        <f t="shared" si="2"/>
        <v>PETUGAS.1353/SPK/SE/PPL/3172/2026</v>
      </c>
      <c r="G1354" s="45"/>
      <c r="H1354" s="39" t="str">
        <f>VLOOKUP(G1354,'MITRA (REFERENSI)'!$A:$Z,16,FALSE)</f>
        <v>#N/A</v>
      </c>
      <c r="I1354" s="39" t="str">
        <f>VLOOKUP(G1354,'MITRA (REFERENSI)'!$A:$Z,25,FALSE)</f>
        <v>#N/A</v>
      </c>
      <c r="J1354" s="38" t="str">
        <f>VLOOKUP(G1354,'MITRA (REFERENSI)'!$A:$Z,26,FALSE)</f>
        <v>#N/A</v>
      </c>
      <c r="K1354" s="38" t="str">
        <f>VLOOKUP(G1354,'MITRA (REFERENSI)'!$A:$Z,15,FALSE)</f>
        <v>#N/A</v>
      </c>
      <c r="L1354" s="38" t="str">
        <f>VLOOKUP(G1354,'MITRA (REFERENSI)'!$A:$Z,15,FALSE)</f>
        <v>#N/A</v>
      </c>
      <c r="M1354" s="38" t="str">
        <f>IF(B1354=1,'KELAS (REFERENSI)'!M1354,IF(B1354=2,'KELAS (REFERENSI)'!M1369,IF(B1354=3,'KELAS (REFERENSI)'!M1384,IF(B1354=4,'KELAS (REFERENSI)'!M1399,""))))</f>
        <v/>
      </c>
      <c r="N1354" s="38" t="str">
        <f>IF(B1354=1,'KELAS (REFERENSI)'!N1354,IF(B1354=2,'KELAS (REFERENSI)'!N1369,IF(B1354=3,'KELAS (REFERENSI)'!N1384,IF(B1354=4,'KELAS (REFERENSI)'!N1399,""))))</f>
        <v/>
      </c>
      <c r="O1354" s="38" t="str">
        <f>IF(B1354=1,'KELAS (REFERENSI)'!O1354,IF(B1354=2,'KELAS (REFERENSI)'!O1369,IF(B1354=3,'KELAS (REFERENSI)'!O1384,IF(B1354=4,'KELAS (REFERENSI)'!O1399,""))))</f>
        <v/>
      </c>
      <c r="P1354" s="38" t="str">
        <f>IF(B1354=1,'KELAS (REFERENSI)'!P1354,IF(B1354=2,'KELAS (REFERENSI)'!P1369,IF(B1354=3,'KELAS (REFERENSI)'!P1384,IF(B1354=4,'KELAS (REFERENSI)'!P1399,""))))</f>
        <v/>
      </c>
      <c r="Q1354" s="38" t="str">
        <f t="shared" si="4"/>
        <v>BPS Kota Jakarta Timur</v>
      </c>
      <c r="R1354" s="38" t="str">
        <f t="shared" si="56"/>
        <v/>
      </c>
      <c r="S1354" s="38" t="str">
        <f t="shared" ref="S1354:T1354" si="1362">S1353</f>
        <v>15 Juni sampai dengan 31 Agustus 2026</v>
      </c>
      <c r="T1354" s="38" t="str">
        <f t="shared" si="1362"/>
        <v>31 Agustus 2026</v>
      </c>
      <c r="U1354" s="46"/>
      <c r="V1354" s="46"/>
      <c r="W1354" s="42"/>
      <c r="X1354" s="42"/>
      <c r="Y1354" s="42"/>
      <c r="Z1354" s="42"/>
    </row>
    <row r="1355" ht="15.0" customHeight="1">
      <c r="A1355" s="36" t="s">
        <v>6417</v>
      </c>
      <c r="B1355" s="43"/>
      <c r="C1355" s="44"/>
      <c r="D1355" s="47"/>
      <c r="E1355" s="47"/>
      <c r="F1355" s="39" t="str">
        <f t="shared" si="2"/>
        <v>PETUGAS.1354/SPK/SE/PPL/3172/2026</v>
      </c>
      <c r="G1355" s="45"/>
      <c r="H1355" s="39" t="str">
        <f>VLOOKUP(G1355,'MITRA (REFERENSI)'!$A:$Z,16,FALSE)</f>
        <v>#N/A</v>
      </c>
      <c r="I1355" s="39" t="str">
        <f>VLOOKUP(G1355,'MITRA (REFERENSI)'!$A:$Z,25,FALSE)</f>
        <v>#N/A</v>
      </c>
      <c r="J1355" s="38" t="str">
        <f>VLOOKUP(G1355,'MITRA (REFERENSI)'!$A:$Z,26,FALSE)</f>
        <v>#N/A</v>
      </c>
      <c r="K1355" s="38" t="str">
        <f>VLOOKUP(G1355,'MITRA (REFERENSI)'!$A:$Z,15,FALSE)</f>
        <v>#N/A</v>
      </c>
      <c r="L1355" s="38" t="str">
        <f>VLOOKUP(G1355,'MITRA (REFERENSI)'!$A:$Z,15,FALSE)</f>
        <v>#N/A</v>
      </c>
      <c r="M1355" s="38" t="str">
        <f>IF(B1355=1,'KELAS (REFERENSI)'!M1355,IF(B1355=2,'KELAS (REFERENSI)'!M1370,IF(B1355=3,'KELAS (REFERENSI)'!M1385,IF(B1355=4,'KELAS (REFERENSI)'!M1400,""))))</f>
        <v/>
      </c>
      <c r="N1355" s="38" t="str">
        <f>IF(B1355=1,'KELAS (REFERENSI)'!N1355,IF(B1355=2,'KELAS (REFERENSI)'!N1370,IF(B1355=3,'KELAS (REFERENSI)'!N1385,IF(B1355=4,'KELAS (REFERENSI)'!N1400,""))))</f>
        <v/>
      </c>
      <c r="O1355" s="38" t="str">
        <f>IF(B1355=1,'KELAS (REFERENSI)'!O1355,IF(B1355=2,'KELAS (REFERENSI)'!O1370,IF(B1355=3,'KELAS (REFERENSI)'!O1385,IF(B1355=4,'KELAS (REFERENSI)'!O1400,""))))</f>
        <v/>
      </c>
      <c r="P1355" s="38" t="str">
        <f>IF(B1355=1,'KELAS (REFERENSI)'!P1355,IF(B1355=2,'KELAS (REFERENSI)'!P1370,IF(B1355=3,'KELAS (REFERENSI)'!P1385,IF(B1355=4,'KELAS (REFERENSI)'!P1400,""))))</f>
        <v/>
      </c>
      <c r="Q1355" s="38" t="str">
        <f t="shared" si="4"/>
        <v>BPS Kota Jakarta Timur</v>
      </c>
      <c r="R1355" s="38" t="str">
        <f t="shared" si="56"/>
        <v/>
      </c>
      <c r="S1355" s="38" t="str">
        <f t="shared" ref="S1355:T1355" si="1363">S1354</f>
        <v>15 Juni sampai dengan 31 Agustus 2026</v>
      </c>
      <c r="T1355" s="38" t="str">
        <f t="shared" si="1363"/>
        <v>31 Agustus 2026</v>
      </c>
      <c r="U1355" s="46"/>
      <c r="V1355" s="46"/>
      <c r="W1355" s="42"/>
      <c r="X1355" s="42"/>
      <c r="Y1355" s="42"/>
      <c r="Z1355" s="42"/>
    </row>
    <row r="1356" ht="15.0" customHeight="1">
      <c r="A1356" s="36" t="s">
        <v>6418</v>
      </c>
      <c r="B1356" s="43"/>
      <c r="C1356" s="44"/>
      <c r="D1356" s="47"/>
      <c r="E1356" s="47"/>
      <c r="F1356" s="39" t="str">
        <f t="shared" si="2"/>
        <v>PETUGAS.1355/SPK/SE/PPL/3172/2026</v>
      </c>
      <c r="G1356" s="45"/>
      <c r="H1356" s="39" t="str">
        <f>VLOOKUP(G1356,'MITRA (REFERENSI)'!$A:$Z,16,FALSE)</f>
        <v>#N/A</v>
      </c>
      <c r="I1356" s="39" t="str">
        <f>VLOOKUP(G1356,'MITRA (REFERENSI)'!$A:$Z,25,FALSE)</f>
        <v>#N/A</v>
      </c>
      <c r="J1356" s="38" t="str">
        <f>VLOOKUP(G1356,'MITRA (REFERENSI)'!$A:$Z,26,FALSE)</f>
        <v>#N/A</v>
      </c>
      <c r="K1356" s="38" t="str">
        <f>VLOOKUP(G1356,'MITRA (REFERENSI)'!$A:$Z,15,FALSE)</f>
        <v>#N/A</v>
      </c>
      <c r="L1356" s="38" t="str">
        <f>VLOOKUP(G1356,'MITRA (REFERENSI)'!$A:$Z,15,FALSE)</f>
        <v>#N/A</v>
      </c>
      <c r="M1356" s="38" t="str">
        <f>IF(B1356=1,'KELAS (REFERENSI)'!M1356,IF(B1356=2,'KELAS (REFERENSI)'!M1371,IF(B1356=3,'KELAS (REFERENSI)'!M1386,IF(B1356=4,'KELAS (REFERENSI)'!M1401,""))))</f>
        <v/>
      </c>
      <c r="N1356" s="38" t="str">
        <f>IF(B1356=1,'KELAS (REFERENSI)'!N1356,IF(B1356=2,'KELAS (REFERENSI)'!N1371,IF(B1356=3,'KELAS (REFERENSI)'!N1386,IF(B1356=4,'KELAS (REFERENSI)'!N1401,""))))</f>
        <v/>
      </c>
      <c r="O1356" s="38" t="str">
        <f>IF(B1356=1,'KELAS (REFERENSI)'!O1356,IF(B1356=2,'KELAS (REFERENSI)'!O1371,IF(B1356=3,'KELAS (REFERENSI)'!O1386,IF(B1356=4,'KELAS (REFERENSI)'!O1401,""))))</f>
        <v/>
      </c>
      <c r="P1356" s="38" t="str">
        <f>IF(B1356=1,'KELAS (REFERENSI)'!P1356,IF(B1356=2,'KELAS (REFERENSI)'!P1371,IF(B1356=3,'KELAS (REFERENSI)'!P1386,IF(B1356=4,'KELAS (REFERENSI)'!P1401,""))))</f>
        <v/>
      </c>
      <c r="Q1356" s="38" t="str">
        <f t="shared" si="4"/>
        <v>BPS Kota Jakarta Timur</v>
      </c>
      <c r="R1356" s="38" t="str">
        <f t="shared" si="56"/>
        <v/>
      </c>
      <c r="S1356" s="38" t="str">
        <f t="shared" ref="S1356:T1356" si="1364">S1355</f>
        <v>15 Juni sampai dengan 31 Agustus 2026</v>
      </c>
      <c r="T1356" s="38" t="str">
        <f t="shared" si="1364"/>
        <v>31 Agustus 2026</v>
      </c>
      <c r="U1356" s="46"/>
      <c r="V1356" s="46"/>
      <c r="W1356" s="42"/>
      <c r="X1356" s="42"/>
      <c r="Y1356" s="42"/>
      <c r="Z1356" s="42"/>
    </row>
    <row r="1357" ht="15.0" customHeight="1">
      <c r="A1357" s="36" t="s">
        <v>6419</v>
      </c>
      <c r="B1357" s="43"/>
      <c r="C1357" s="44"/>
      <c r="D1357" s="47"/>
      <c r="E1357" s="47"/>
      <c r="F1357" s="39" t="str">
        <f t="shared" si="2"/>
        <v>PETUGAS.1356/SPK/SE/PPL/3172/2026</v>
      </c>
      <c r="G1357" s="45"/>
      <c r="H1357" s="39" t="str">
        <f>VLOOKUP(G1357,'MITRA (REFERENSI)'!$A:$Z,16,FALSE)</f>
        <v>#N/A</v>
      </c>
      <c r="I1357" s="39" t="str">
        <f>VLOOKUP(G1357,'MITRA (REFERENSI)'!$A:$Z,25,FALSE)</f>
        <v>#N/A</v>
      </c>
      <c r="J1357" s="38" t="str">
        <f>VLOOKUP(G1357,'MITRA (REFERENSI)'!$A:$Z,26,FALSE)</f>
        <v>#N/A</v>
      </c>
      <c r="K1357" s="38" t="str">
        <f>VLOOKUP(G1357,'MITRA (REFERENSI)'!$A:$Z,15,FALSE)</f>
        <v>#N/A</v>
      </c>
      <c r="L1357" s="38" t="str">
        <f>VLOOKUP(G1357,'MITRA (REFERENSI)'!$A:$Z,15,FALSE)</f>
        <v>#N/A</v>
      </c>
      <c r="M1357" s="38" t="str">
        <f>IF(B1357=1,'KELAS (REFERENSI)'!M1357,IF(B1357=2,'KELAS (REFERENSI)'!M1372,IF(B1357=3,'KELAS (REFERENSI)'!M1387,IF(B1357=4,'KELAS (REFERENSI)'!M1402,""))))</f>
        <v/>
      </c>
      <c r="N1357" s="38" t="str">
        <f>IF(B1357=1,'KELAS (REFERENSI)'!N1357,IF(B1357=2,'KELAS (REFERENSI)'!N1372,IF(B1357=3,'KELAS (REFERENSI)'!N1387,IF(B1357=4,'KELAS (REFERENSI)'!N1402,""))))</f>
        <v/>
      </c>
      <c r="O1357" s="38" t="str">
        <f>IF(B1357=1,'KELAS (REFERENSI)'!O1357,IF(B1357=2,'KELAS (REFERENSI)'!O1372,IF(B1357=3,'KELAS (REFERENSI)'!O1387,IF(B1357=4,'KELAS (REFERENSI)'!O1402,""))))</f>
        <v/>
      </c>
      <c r="P1357" s="38" t="str">
        <f>IF(B1357=1,'KELAS (REFERENSI)'!P1357,IF(B1357=2,'KELAS (REFERENSI)'!P1372,IF(B1357=3,'KELAS (REFERENSI)'!P1387,IF(B1357=4,'KELAS (REFERENSI)'!P1402,""))))</f>
        <v/>
      </c>
      <c r="Q1357" s="38" t="str">
        <f t="shared" si="4"/>
        <v>BPS Kota Jakarta Timur</v>
      </c>
      <c r="R1357" s="38" t="str">
        <f t="shared" si="56"/>
        <v/>
      </c>
      <c r="S1357" s="38" t="str">
        <f t="shared" ref="S1357:T1357" si="1365">S1356</f>
        <v>15 Juni sampai dengan 31 Agustus 2026</v>
      </c>
      <c r="T1357" s="38" t="str">
        <f t="shared" si="1365"/>
        <v>31 Agustus 2026</v>
      </c>
      <c r="U1357" s="46"/>
      <c r="V1357" s="46"/>
      <c r="W1357" s="42"/>
      <c r="X1357" s="42"/>
      <c r="Y1357" s="42"/>
      <c r="Z1357" s="42"/>
    </row>
    <row r="1358" ht="15.0" customHeight="1">
      <c r="A1358" s="36" t="s">
        <v>6420</v>
      </c>
      <c r="B1358" s="43"/>
      <c r="C1358" s="44"/>
      <c r="D1358" s="47"/>
      <c r="E1358" s="47"/>
      <c r="F1358" s="39" t="str">
        <f t="shared" si="2"/>
        <v>PETUGAS.1357/SPK/SE/PPL/3172/2026</v>
      </c>
      <c r="G1358" s="45"/>
      <c r="H1358" s="39" t="str">
        <f>VLOOKUP(G1358,'MITRA (REFERENSI)'!$A:$Z,16,FALSE)</f>
        <v>#N/A</v>
      </c>
      <c r="I1358" s="39" t="str">
        <f>VLOOKUP(G1358,'MITRA (REFERENSI)'!$A:$Z,25,FALSE)</f>
        <v>#N/A</v>
      </c>
      <c r="J1358" s="38" t="str">
        <f>VLOOKUP(G1358,'MITRA (REFERENSI)'!$A:$Z,26,FALSE)</f>
        <v>#N/A</v>
      </c>
      <c r="K1358" s="38" t="str">
        <f>VLOOKUP(G1358,'MITRA (REFERENSI)'!$A:$Z,15,FALSE)</f>
        <v>#N/A</v>
      </c>
      <c r="L1358" s="38" t="str">
        <f>VLOOKUP(G1358,'MITRA (REFERENSI)'!$A:$Z,15,FALSE)</f>
        <v>#N/A</v>
      </c>
      <c r="M1358" s="38" t="str">
        <f>IF(B1358=1,'KELAS (REFERENSI)'!M1358,IF(B1358=2,'KELAS (REFERENSI)'!M1373,IF(B1358=3,'KELAS (REFERENSI)'!M1388,IF(B1358=4,'KELAS (REFERENSI)'!M1403,""))))</f>
        <v/>
      </c>
      <c r="N1358" s="38" t="str">
        <f>IF(B1358=1,'KELAS (REFERENSI)'!N1358,IF(B1358=2,'KELAS (REFERENSI)'!N1373,IF(B1358=3,'KELAS (REFERENSI)'!N1388,IF(B1358=4,'KELAS (REFERENSI)'!N1403,""))))</f>
        <v/>
      </c>
      <c r="O1358" s="38" t="str">
        <f>IF(B1358=1,'KELAS (REFERENSI)'!O1358,IF(B1358=2,'KELAS (REFERENSI)'!O1373,IF(B1358=3,'KELAS (REFERENSI)'!O1388,IF(B1358=4,'KELAS (REFERENSI)'!O1403,""))))</f>
        <v/>
      </c>
      <c r="P1358" s="38" t="str">
        <f>IF(B1358=1,'KELAS (REFERENSI)'!P1358,IF(B1358=2,'KELAS (REFERENSI)'!P1373,IF(B1358=3,'KELAS (REFERENSI)'!P1388,IF(B1358=4,'KELAS (REFERENSI)'!P1403,""))))</f>
        <v/>
      </c>
      <c r="Q1358" s="38" t="str">
        <f t="shared" si="4"/>
        <v>BPS Kota Jakarta Timur</v>
      </c>
      <c r="R1358" s="38" t="str">
        <f t="shared" si="56"/>
        <v/>
      </c>
      <c r="S1358" s="38" t="str">
        <f t="shared" ref="S1358:T1358" si="1366">S1357</f>
        <v>15 Juni sampai dengan 31 Agustus 2026</v>
      </c>
      <c r="T1358" s="38" t="str">
        <f t="shared" si="1366"/>
        <v>31 Agustus 2026</v>
      </c>
      <c r="U1358" s="46"/>
      <c r="V1358" s="46"/>
      <c r="W1358" s="42"/>
      <c r="X1358" s="42"/>
      <c r="Y1358" s="42"/>
      <c r="Z1358" s="42"/>
    </row>
    <row r="1359" ht="15.0" customHeight="1">
      <c r="A1359" s="36" t="s">
        <v>6421</v>
      </c>
      <c r="B1359" s="43"/>
      <c r="C1359" s="44"/>
      <c r="D1359" s="47"/>
      <c r="E1359" s="47"/>
      <c r="F1359" s="39" t="str">
        <f t="shared" si="2"/>
        <v>PETUGAS.1358/SPK/SE/PPL/3172/2026</v>
      </c>
      <c r="G1359" s="45"/>
      <c r="H1359" s="39" t="str">
        <f>VLOOKUP(G1359,'MITRA (REFERENSI)'!$A:$Z,16,FALSE)</f>
        <v>#N/A</v>
      </c>
      <c r="I1359" s="39" t="str">
        <f>VLOOKUP(G1359,'MITRA (REFERENSI)'!$A:$Z,25,FALSE)</f>
        <v>#N/A</v>
      </c>
      <c r="J1359" s="38" t="str">
        <f>VLOOKUP(G1359,'MITRA (REFERENSI)'!$A:$Z,26,FALSE)</f>
        <v>#N/A</v>
      </c>
      <c r="K1359" s="38" t="str">
        <f>VLOOKUP(G1359,'MITRA (REFERENSI)'!$A:$Z,15,FALSE)</f>
        <v>#N/A</v>
      </c>
      <c r="L1359" s="38" t="str">
        <f>VLOOKUP(G1359,'MITRA (REFERENSI)'!$A:$Z,15,FALSE)</f>
        <v>#N/A</v>
      </c>
      <c r="M1359" s="38" t="str">
        <f>IF(B1359=1,'KELAS (REFERENSI)'!M1359,IF(B1359=2,'KELAS (REFERENSI)'!M1374,IF(B1359=3,'KELAS (REFERENSI)'!M1389,IF(B1359=4,'KELAS (REFERENSI)'!M1404,""))))</f>
        <v/>
      </c>
      <c r="N1359" s="38" t="str">
        <f>IF(B1359=1,'KELAS (REFERENSI)'!N1359,IF(B1359=2,'KELAS (REFERENSI)'!N1374,IF(B1359=3,'KELAS (REFERENSI)'!N1389,IF(B1359=4,'KELAS (REFERENSI)'!N1404,""))))</f>
        <v/>
      </c>
      <c r="O1359" s="38" t="str">
        <f>IF(B1359=1,'KELAS (REFERENSI)'!O1359,IF(B1359=2,'KELAS (REFERENSI)'!O1374,IF(B1359=3,'KELAS (REFERENSI)'!O1389,IF(B1359=4,'KELAS (REFERENSI)'!O1404,""))))</f>
        <v/>
      </c>
      <c r="P1359" s="38" t="str">
        <f>IF(B1359=1,'KELAS (REFERENSI)'!P1359,IF(B1359=2,'KELAS (REFERENSI)'!P1374,IF(B1359=3,'KELAS (REFERENSI)'!P1389,IF(B1359=4,'KELAS (REFERENSI)'!P1404,""))))</f>
        <v/>
      </c>
      <c r="Q1359" s="38" t="str">
        <f t="shared" si="4"/>
        <v>BPS Kota Jakarta Timur</v>
      </c>
      <c r="R1359" s="38" t="str">
        <f t="shared" si="56"/>
        <v/>
      </c>
      <c r="S1359" s="38" t="str">
        <f t="shared" ref="S1359:T1359" si="1367">S1358</f>
        <v>15 Juni sampai dengan 31 Agustus 2026</v>
      </c>
      <c r="T1359" s="38" t="str">
        <f t="shared" si="1367"/>
        <v>31 Agustus 2026</v>
      </c>
      <c r="U1359" s="46"/>
      <c r="V1359" s="46"/>
      <c r="W1359" s="42"/>
      <c r="X1359" s="42"/>
      <c r="Y1359" s="42"/>
      <c r="Z1359" s="42"/>
    </row>
    <row r="1360" ht="15.0" customHeight="1">
      <c r="A1360" s="36" t="s">
        <v>6422</v>
      </c>
      <c r="B1360" s="43"/>
      <c r="C1360" s="44"/>
      <c r="D1360" s="47"/>
      <c r="E1360" s="47"/>
      <c r="F1360" s="39" t="str">
        <f t="shared" si="2"/>
        <v>PETUGAS.1359/SPK/SE/PPL/3172/2026</v>
      </c>
      <c r="G1360" s="45"/>
      <c r="H1360" s="39" t="str">
        <f>VLOOKUP(G1360,'MITRA (REFERENSI)'!$A:$Z,16,FALSE)</f>
        <v>#N/A</v>
      </c>
      <c r="I1360" s="39" t="str">
        <f>VLOOKUP(G1360,'MITRA (REFERENSI)'!$A:$Z,25,FALSE)</f>
        <v>#N/A</v>
      </c>
      <c r="J1360" s="38" t="str">
        <f>VLOOKUP(G1360,'MITRA (REFERENSI)'!$A:$Z,26,FALSE)</f>
        <v>#N/A</v>
      </c>
      <c r="K1360" s="38" t="str">
        <f>VLOOKUP(G1360,'MITRA (REFERENSI)'!$A:$Z,15,FALSE)</f>
        <v>#N/A</v>
      </c>
      <c r="L1360" s="38" t="str">
        <f>VLOOKUP(G1360,'MITRA (REFERENSI)'!$A:$Z,15,FALSE)</f>
        <v>#N/A</v>
      </c>
      <c r="M1360" s="38" t="str">
        <f>IF(B1360=1,'KELAS (REFERENSI)'!M1360,IF(B1360=2,'KELAS (REFERENSI)'!M1375,IF(B1360=3,'KELAS (REFERENSI)'!M1390,IF(B1360=4,'KELAS (REFERENSI)'!M1405,""))))</f>
        <v/>
      </c>
      <c r="N1360" s="38" t="str">
        <f>IF(B1360=1,'KELAS (REFERENSI)'!N1360,IF(B1360=2,'KELAS (REFERENSI)'!N1375,IF(B1360=3,'KELAS (REFERENSI)'!N1390,IF(B1360=4,'KELAS (REFERENSI)'!N1405,""))))</f>
        <v/>
      </c>
      <c r="O1360" s="38" t="str">
        <f>IF(B1360=1,'KELAS (REFERENSI)'!O1360,IF(B1360=2,'KELAS (REFERENSI)'!O1375,IF(B1360=3,'KELAS (REFERENSI)'!O1390,IF(B1360=4,'KELAS (REFERENSI)'!O1405,""))))</f>
        <v/>
      </c>
      <c r="P1360" s="38" t="str">
        <f>IF(B1360=1,'KELAS (REFERENSI)'!P1360,IF(B1360=2,'KELAS (REFERENSI)'!P1375,IF(B1360=3,'KELAS (REFERENSI)'!P1390,IF(B1360=4,'KELAS (REFERENSI)'!P1405,""))))</f>
        <v/>
      </c>
      <c r="Q1360" s="38" t="str">
        <f t="shared" si="4"/>
        <v>BPS Kota Jakarta Timur</v>
      </c>
      <c r="R1360" s="38" t="str">
        <f t="shared" si="56"/>
        <v/>
      </c>
      <c r="S1360" s="38" t="str">
        <f t="shared" ref="S1360:T1360" si="1368">S1359</f>
        <v>15 Juni sampai dengan 31 Agustus 2026</v>
      </c>
      <c r="T1360" s="38" t="str">
        <f t="shared" si="1368"/>
        <v>31 Agustus 2026</v>
      </c>
      <c r="U1360" s="46"/>
      <c r="V1360" s="46"/>
      <c r="W1360" s="42"/>
      <c r="X1360" s="42"/>
      <c r="Y1360" s="42"/>
      <c r="Z1360" s="42"/>
    </row>
    <row r="1361" ht="15.0" customHeight="1">
      <c r="A1361" s="36" t="s">
        <v>6423</v>
      </c>
      <c r="B1361" s="43"/>
      <c r="C1361" s="44"/>
      <c r="D1361" s="47"/>
      <c r="E1361" s="47"/>
      <c r="F1361" s="39" t="str">
        <f t="shared" si="2"/>
        <v>PETUGAS.1360/SPK/SE/PPL/3172/2026</v>
      </c>
      <c r="G1361" s="45"/>
      <c r="H1361" s="39" t="str">
        <f>VLOOKUP(G1361,'MITRA (REFERENSI)'!$A:$Z,16,FALSE)</f>
        <v>#N/A</v>
      </c>
      <c r="I1361" s="39" t="str">
        <f>VLOOKUP(G1361,'MITRA (REFERENSI)'!$A:$Z,25,FALSE)</f>
        <v>#N/A</v>
      </c>
      <c r="J1361" s="38" t="str">
        <f>VLOOKUP(G1361,'MITRA (REFERENSI)'!$A:$Z,26,FALSE)</f>
        <v>#N/A</v>
      </c>
      <c r="K1361" s="38" t="str">
        <f>VLOOKUP(G1361,'MITRA (REFERENSI)'!$A:$Z,15,FALSE)</f>
        <v>#N/A</v>
      </c>
      <c r="L1361" s="38" t="str">
        <f>VLOOKUP(G1361,'MITRA (REFERENSI)'!$A:$Z,15,FALSE)</f>
        <v>#N/A</v>
      </c>
      <c r="M1361" s="38" t="str">
        <f>IF(B1361=1,'KELAS (REFERENSI)'!M1361,IF(B1361=2,'KELAS (REFERENSI)'!M1376,IF(B1361=3,'KELAS (REFERENSI)'!M1391,IF(B1361=4,'KELAS (REFERENSI)'!M1406,""))))</f>
        <v/>
      </c>
      <c r="N1361" s="38" t="str">
        <f>IF(B1361=1,'KELAS (REFERENSI)'!N1361,IF(B1361=2,'KELAS (REFERENSI)'!N1376,IF(B1361=3,'KELAS (REFERENSI)'!N1391,IF(B1361=4,'KELAS (REFERENSI)'!N1406,""))))</f>
        <v/>
      </c>
      <c r="O1361" s="38" t="str">
        <f>IF(B1361=1,'KELAS (REFERENSI)'!O1361,IF(B1361=2,'KELAS (REFERENSI)'!O1376,IF(B1361=3,'KELAS (REFERENSI)'!O1391,IF(B1361=4,'KELAS (REFERENSI)'!O1406,""))))</f>
        <v/>
      </c>
      <c r="P1361" s="38" t="str">
        <f>IF(B1361=1,'KELAS (REFERENSI)'!P1361,IF(B1361=2,'KELAS (REFERENSI)'!P1376,IF(B1361=3,'KELAS (REFERENSI)'!P1391,IF(B1361=4,'KELAS (REFERENSI)'!P1406,""))))</f>
        <v/>
      </c>
      <c r="Q1361" s="38" t="str">
        <f t="shared" si="4"/>
        <v>BPS Kota Jakarta Timur</v>
      </c>
      <c r="R1361" s="38" t="str">
        <f t="shared" si="56"/>
        <v/>
      </c>
      <c r="S1361" s="38" t="str">
        <f t="shared" ref="S1361:T1361" si="1369">S1360</f>
        <v>15 Juni sampai dengan 31 Agustus 2026</v>
      </c>
      <c r="T1361" s="38" t="str">
        <f t="shared" si="1369"/>
        <v>31 Agustus 2026</v>
      </c>
      <c r="U1361" s="46"/>
      <c r="V1361" s="46"/>
      <c r="W1361" s="42"/>
      <c r="X1361" s="42"/>
      <c r="Y1361" s="42"/>
      <c r="Z1361" s="42"/>
    </row>
    <row r="1362" ht="15.0" customHeight="1">
      <c r="A1362" s="36" t="s">
        <v>6424</v>
      </c>
      <c r="B1362" s="43"/>
      <c r="C1362" s="44"/>
      <c r="D1362" s="47"/>
      <c r="E1362" s="47"/>
      <c r="F1362" s="39" t="str">
        <f t="shared" si="2"/>
        <v>PETUGAS.1361/SPK/SE/PPL/3172/2026</v>
      </c>
      <c r="G1362" s="45"/>
      <c r="H1362" s="39" t="str">
        <f>VLOOKUP(G1362,'MITRA (REFERENSI)'!$A:$Z,16,FALSE)</f>
        <v>#N/A</v>
      </c>
      <c r="I1362" s="39" t="str">
        <f>VLOOKUP(G1362,'MITRA (REFERENSI)'!$A:$Z,25,FALSE)</f>
        <v>#N/A</v>
      </c>
      <c r="J1362" s="38" t="str">
        <f>VLOOKUP(G1362,'MITRA (REFERENSI)'!$A:$Z,26,FALSE)</f>
        <v>#N/A</v>
      </c>
      <c r="K1362" s="38" t="str">
        <f>VLOOKUP(G1362,'MITRA (REFERENSI)'!$A:$Z,15,FALSE)</f>
        <v>#N/A</v>
      </c>
      <c r="L1362" s="38" t="str">
        <f>VLOOKUP(G1362,'MITRA (REFERENSI)'!$A:$Z,15,FALSE)</f>
        <v>#N/A</v>
      </c>
      <c r="M1362" s="38" t="str">
        <f>IF(B1362=1,'KELAS (REFERENSI)'!M1362,IF(B1362=2,'KELAS (REFERENSI)'!M1377,IF(B1362=3,'KELAS (REFERENSI)'!M1392,IF(B1362=4,'KELAS (REFERENSI)'!M1407,""))))</f>
        <v/>
      </c>
      <c r="N1362" s="38" t="str">
        <f>IF(B1362=1,'KELAS (REFERENSI)'!N1362,IF(B1362=2,'KELAS (REFERENSI)'!N1377,IF(B1362=3,'KELAS (REFERENSI)'!N1392,IF(B1362=4,'KELAS (REFERENSI)'!N1407,""))))</f>
        <v/>
      </c>
      <c r="O1362" s="38" t="str">
        <f>IF(B1362=1,'KELAS (REFERENSI)'!O1362,IF(B1362=2,'KELAS (REFERENSI)'!O1377,IF(B1362=3,'KELAS (REFERENSI)'!O1392,IF(B1362=4,'KELAS (REFERENSI)'!O1407,""))))</f>
        <v/>
      </c>
      <c r="P1362" s="38" t="str">
        <f>IF(B1362=1,'KELAS (REFERENSI)'!P1362,IF(B1362=2,'KELAS (REFERENSI)'!P1377,IF(B1362=3,'KELAS (REFERENSI)'!P1392,IF(B1362=4,'KELAS (REFERENSI)'!P1407,""))))</f>
        <v/>
      </c>
      <c r="Q1362" s="38" t="str">
        <f t="shared" si="4"/>
        <v>BPS Kota Jakarta Timur</v>
      </c>
      <c r="R1362" s="38" t="str">
        <f t="shared" si="56"/>
        <v/>
      </c>
      <c r="S1362" s="38" t="str">
        <f t="shared" ref="S1362:T1362" si="1370">S1361</f>
        <v>15 Juni sampai dengan 31 Agustus 2026</v>
      </c>
      <c r="T1362" s="38" t="str">
        <f t="shared" si="1370"/>
        <v>31 Agustus 2026</v>
      </c>
      <c r="U1362" s="46"/>
      <c r="V1362" s="46"/>
      <c r="W1362" s="42"/>
      <c r="X1362" s="42"/>
      <c r="Y1362" s="42"/>
      <c r="Z1362" s="42"/>
    </row>
    <row r="1363" ht="15.0" customHeight="1">
      <c r="A1363" s="36" t="s">
        <v>6425</v>
      </c>
      <c r="B1363" s="43"/>
      <c r="C1363" s="44"/>
      <c r="D1363" s="47"/>
      <c r="E1363" s="47"/>
      <c r="F1363" s="39" t="str">
        <f t="shared" si="2"/>
        <v>PETUGAS.1362/SPK/SE/PPL/3172/2026</v>
      </c>
      <c r="G1363" s="45"/>
      <c r="H1363" s="39" t="str">
        <f>VLOOKUP(G1363,'MITRA (REFERENSI)'!$A:$Z,16,FALSE)</f>
        <v>#N/A</v>
      </c>
      <c r="I1363" s="39" t="str">
        <f>VLOOKUP(G1363,'MITRA (REFERENSI)'!$A:$Z,25,FALSE)</f>
        <v>#N/A</v>
      </c>
      <c r="J1363" s="38" t="str">
        <f>VLOOKUP(G1363,'MITRA (REFERENSI)'!$A:$Z,26,FALSE)</f>
        <v>#N/A</v>
      </c>
      <c r="K1363" s="38" t="str">
        <f>VLOOKUP(G1363,'MITRA (REFERENSI)'!$A:$Z,15,FALSE)</f>
        <v>#N/A</v>
      </c>
      <c r="L1363" s="38" t="str">
        <f>VLOOKUP(G1363,'MITRA (REFERENSI)'!$A:$Z,15,FALSE)</f>
        <v>#N/A</v>
      </c>
      <c r="M1363" s="38" t="str">
        <f>IF(B1363=1,'KELAS (REFERENSI)'!M1363,IF(B1363=2,'KELAS (REFERENSI)'!M1378,IF(B1363=3,'KELAS (REFERENSI)'!M1393,IF(B1363=4,'KELAS (REFERENSI)'!M1408,""))))</f>
        <v/>
      </c>
      <c r="N1363" s="38" t="str">
        <f>IF(B1363=1,'KELAS (REFERENSI)'!N1363,IF(B1363=2,'KELAS (REFERENSI)'!N1378,IF(B1363=3,'KELAS (REFERENSI)'!N1393,IF(B1363=4,'KELAS (REFERENSI)'!N1408,""))))</f>
        <v/>
      </c>
      <c r="O1363" s="38" t="str">
        <f>IF(B1363=1,'KELAS (REFERENSI)'!O1363,IF(B1363=2,'KELAS (REFERENSI)'!O1378,IF(B1363=3,'KELAS (REFERENSI)'!O1393,IF(B1363=4,'KELAS (REFERENSI)'!O1408,""))))</f>
        <v/>
      </c>
      <c r="P1363" s="38" t="str">
        <f>IF(B1363=1,'KELAS (REFERENSI)'!P1363,IF(B1363=2,'KELAS (REFERENSI)'!P1378,IF(B1363=3,'KELAS (REFERENSI)'!P1393,IF(B1363=4,'KELAS (REFERENSI)'!P1408,""))))</f>
        <v/>
      </c>
      <c r="Q1363" s="38" t="str">
        <f t="shared" si="4"/>
        <v>BPS Kota Jakarta Timur</v>
      </c>
      <c r="R1363" s="38" t="str">
        <f t="shared" si="56"/>
        <v/>
      </c>
      <c r="S1363" s="38" t="str">
        <f t="shared" ref="S1363:T1363" si="1371">S1362</f>
        <v>15 Juni sampai dengan 31 Agustus 2026</v>
      </c>
      <c r="T1363" s="38" t="str">
        <f t="shared" si="1371"/>
        <v>31 Agustus 2026</v>
      </c>
      <c r="U1363" s="46"/>
      <c r="V1363" s="46"/>
      <c r="W1363" s="42"/>
      <c r="X1363" s="42"/>
      <c r="Y1363" s="42"/>
      <c r="Z1363" s="42"/>
    </row>
    <row r="1364" ht="15.0" customHeight="1">
      <c r="A1364" s="36" t="s">
        <v>6426</v>
      </c>
      <c r="B1364" s="43"/>
      <c r="C1364" s="44"/>
      <c r="D1364" s="47"/>
      <c r="E1364" s="47"/>
      <c r="F1364" s="39" t="str">
        <f t="shared" si="2"/>
        <v>PETUGAS.1363/SPK/SE/PPL/3172/2026</v>
      </c>
      <c r="G1364" s="45"/>
      <c r="H1364" s="39" t="str">
        <f>VLOOKUP(G1364,'MITRA (REFERENSI)'!$A:$Z,16,FALSE)</f>
        <v>#N/A</v>
      </c>
      <c r="I1364" s="39" t="str">
        <f>VLOOKUP(G1364,'MITRA (REFERENSI)'!$A:$Z,25,FALSE)</f>
        <v>#N/A</v>
      </c>
      <c r="J1364" s="38" t="str">
        <f>VLOOKUP(G1364,'MITRA (REFERENSI)'!$A:$Z,26,FALSE)</f>
        <v>#N/A</v>
      </c>
      <c r="K1364" s="38" t="str">
        <f>VLOOKUP(G1364,'MITRA (REFERENSI)'!$A:$Z,15,FALSE)</f>
        <v>#N/A</v>
      </c>
      <c r="L1364" s="38" t="str">
        <f>VLOOKUP(G1364,'MITRA (REFERENSI)'!$A:$Z,15,FALSE)</f>
        <v>#N/A</v>
      </c>
      <c r="M1364" s="38" t="str">
        <f>IF(B1364=1,'KELAS (REFERENSI)'!M1364,IF(B1364=2,'KELAS (REFERENSI)'!M1379,IF(B1364=3,'KELAS (REFERENSI)'!M1394,IF(B1364=4,'KELAS (REFERENSI)'!M1409,""))))</f>
        <v/>
      </c>
      <c r="N1364" s="38" t="str">
        <f>IF(B1364=1,'KELAS (REFERENSI)'!N1364,IF(B1364=2,'KELAS (REFERENSI)'!N1379,IF(B1364=3,'KELAS (REFERENSI)'!N1394,IF(B1364=4,'KELAS (REFERENSI)'!N1409,""))))</f>
        <v/>
      </c>
      <c r="O1364" s="38" t="str">
        <f>IF(B1364=1,'KELAS (REFERENSI)'!O1364,IF(B1364=2,'KELAS (REFERENSI)'!O1379,IF(B1364=3,'KELAS (REFERENSI)'!O1394,IF(B1364=4,'KELAS (REFERENSI)'!O1409,""))))</f>
        <v/>
      </c>
      <c r="P1364" s="38" t="str">
        <f>IF(B1364=1,'KELAS (REFERENSI)'!P1364,IF(B1364=2,'KELAS (REFERENSI)'!P1379,IF(B1364=3,'KELAS (REFERENSI)'!P1394,IF(B1364=4,'KELAS (REFERENSI)'!P1409,""))))</f>
        <v/>
      </c>
      <c r="Q1364" s="38" t="str">
        <f t="shared" si="4"/>
        <v>BPS Kota Jakarta Timur</v>
      </c>
      <c r="R1364" s="38" t="str">
        <f t="shared" si="56"/>
        <v/>
      </c>
      <c r="S1364" s="38" t="str">
        <f t="shared" ref="S1364:T1364" si="1372">S1363</f>
        <v>15 Juni sampai dengan 31 Agustus 2026</v>
      </c>
      <c r="T1364" s="38" t="str">
        <f t="shared" si="1372"/>
        <v>31 Agustus 2026</v>
      </c>
      <c r="U1364" s="46"/>
      <c r="V1364" s="46"/>
      <c r="W1364" s="42"/>
      <c r="X1364" s="42"/>
      <c r="Y1364" s="42"/>
      <c r="Z1364" s="42"/>
    </row>
    <row r="1365" ht="15.0" customHeight="1">
      <c r="A1365" s="36" t="s">
        <v>6427</v>
      </c>
      <c r="B1365" s="43"/>
      <c r="C1365" s="44"/>
      <c r="D1365" s="47"/>
      <c r="E1365" s="47"/>
      <c r="F1365" s="39" t="str">
        <f t="shared" si="2"/>
        <v>PETUGAS.1364/SPK/SE/PPL/3172/2026</v>
      </c>
      <c r="G1365" s="45"/>
      <c r="H1365" s="39" t="str">
        <f>VLOOKUP(G1365,'MITRA (REFERENSI)'!$A:$Z,16,FALSE)</f>
        <v>#N/A</v>
      </c>
      <c r="I1365" s="39" t="str">
        <f>VLOOKUP(G1365,'MITRA (REFERENSI)'!$A:$Z,25,FALSE)</f>
        <v>#N/A</v>
      </c>
      <c r="J1365" s="38" t="str">
        <f>VLOOKUP(G1365,'MITRA (REFERENSI)'!$A:$Z,26,FALSE)</f>
        <v>#N/A</v>
      </c>
      <c r="K1365" s="38" t="str">
        <f>VLOOKUP(G1365,'MITRA (REFERENSI)'!$A:$Z,15,FALSE)</f>
        <v>#N/A</v>
      </c>
      <c r="L1365" s="38" t="str">
        <f>VLOOKUP(G1365,'MITRA (REFERENSI)'!$A:$Z,15,FALSE)</f>
        <v>#N/A</v>
      </c>
      <c r="M1365" s="38" t="str">
        <f>IF(B1365=1,'KELAS (REFERENSI)'!M1365,IF(B1365=2,'KELAS (REFERENSI)'!M1380,IF(B1365=3,'KELAS (REFERENSI)'!M1395,IF(B1365=4,'KELAS (REFERENSI)'!M1410,""))))</f>
        <v/>
      </c>
      <c r="N1365" s="38" t="str">
        <f>IF(B1365=1,'KELAS (REFERENSI)'!N1365,IF(B1365=2,'KELAS (REFERENSI)'!N1380,IF(B1365=3,'KELAS (REFERENSI)'!N1395,IF(B1365=4,'KELAS (REFERENSI)'!N1410,""))))</f>
        <v/>
      </c>
      <c r="O1365" s="38" t="str">
        <f>IF(B1365=1,'KELAS (REFERENSI)'!O1365,IF(B1365=2,'KELAS (REFERENSI)'!O1380,IF(B1365=3,'KELAS (REFERENSI)'!O1395,IF(B1365=4,'KELAS (REFERENSI)'!O1410,""))))</f>
        <v/>
      </c>
      <c r="P1365" s="38" t="str">
        <f>IF(B1365=1,'KELAS (REFERENSI)'!P1365,IF(B1365=2,'KELAS (REFERENSI)'!P1380,IF(B1365=3,'KELAS (REFERENSI)'!P1395,IF(B1365=4,'KELAS (REFERENSI)'!P1410,""))))</f>
        <v/>
      </c>
      <c r="Q1365" s="38" t="str">
        <f t="shared" si="4"/>
        <v>BPS Kota Jakarta Timur</v>
      </c>
      <c r="R1365" s="38" t="str">
        <f t="shared" si="56"/>
        <v/>
      </c>
      <c r="S1365" s="38" t="str">
        <f t="shared" ref="S1365:T1365" si="1373">S1364</f>
        <v>15 Juni sampai dengan 31 Agustus 2026</v>
      </c>
      <c r="T1365" s="38" t="str">
        <f t="shared" si="1373"/>
        <v>31 Agustus 2026</v>
      </c>
      <c r="U1365" s="46"/>
      <c r="V1365" s="46"/>
      <c r="W1365" s="42"/>
      <c r="X1365" s="42"/>
      <c r="Y1365" s="42"/>
      <c r="Z1365" s="42"/>
    </row>
    <row r="1366" ht="15.0" customHeight="1">
      <c r="A1366" s="36" t="s">
        <v>6428</v>
      </c>
      <c r="B1366" s="43"/>
      <c r="C1366" s="44"/>
      <c r="D1366" s="47"/>
      <c r="E1366" s="47"/>
      <c r="F1366" s="39" t="str">
        <f t="shared" si="2"/>
        <v>PETUGAS.1365/SPK/SE/PPL/3172/2026</v>
      </c>
      <c r="G1366" s="45"/>
      <c r="H1366" s="39" t="str">
        <f>VLOOKUP(G1366,'MITRA (REFERENSI)'!$A:$Z,16,FALSE)</f>
        <v>#N/A</v>
      </c>
      <c r="I1366" s="39" t="str">
        <f>VLOOKUP(G1366,'MITRA (REFERENSI)'!$A:$Z,25,FALSE)</f>
        <v>#N/A</v>
      </c>
      <c r="J1366" s="38" t="str">
        <f>VLOOKUP(G1366,'MITRA (REFERENSI)'!$A:$Z,26,FALSE)</f>
        <v>#N/A</v>
      </c>
      <c r="K1366" s="38" t="str">
        <f>VLOOKUP(G1366,'MITRA (REFERENSI)'!$A:$Z,15,FALSE)</f>
        <v>#N/A</v>
      </c>
      <c r="L1366" s="38" t="str">
        <f>VLOOKUP(G1366,'MITRA (REFERENSI)'!$A:$Z,15,FALSE)</f>
        <v>#N/A</v>
      </c>
      <c r="M1366" s="38" t="str">
        <f>IF(B1366=1,'KELAS (REFERENSI)'!M1366,IF(B1366=2,'KELAS (REFERENSI)'!M1381,IF(B1366=3,'KELAS (REFERENSI)'!M1396,IF(B1366=4,'KELAS (REFERENSI)'!M1411,""))))</f>
        <v/>
      </c>
      <c r="N1366" s="38" t="str">
        <f>IF(B1366=1,'KELAS (REFERENSI)'!N1366,IF(B1366=2,'KELAS (REFERENSI)'!N1381,IF(B1366=3,'KELAS (REFERENSI)'!N1396,IF(B1366=4,'KELAS (REFERENSI)'!N1411,""))))</f>
        <v/>
      </c>
      <c r="O1366" s="38" t="str">
        <f>IF(B1366=1,'KELAS (REFERENSI)'!O1366,IF(B1366=2,'KELAS (REFERENSI)'!O1381,IF(B1366=3,'KELAS (REFERENSI)'!O1396,IF(B1366=4,'KELAS (REFERENSI)'!O1411,""))))</f>
        <v/>
      </c>
      <c r="P1366" s="38" t="str">
        <f>IF(B1366=1,'KELAS (REFERENSI)'!P1366,IF(B1366=2,'KELAS (REFERENSI)'!P1381,IF(B1366=3,'KELAS (REFERENSI)'!P1396,IF(B1366=4,'KELAS (REFERENSI)'!P1411,""))))</f>
        <v/>
      </c>
      <c r="Q1366" s="38" t="str">
        <f t="shared" si="4"/>
        <v>BPS Kota Jakarta Timur</v>
      </c>
      <c r="R1366" s="38" t="str">
        <f t="shared" si="56"/>
        <v/>
      </c>
      <c r="S1366" s="38" t="str">
        <f t="shared" ref="S1366:T1366" si="1374">S1365</f>
        <v>15 Juni sampai dengan 31 Agustus 2026</v>
      </c>
      <c r="T1366" s="38" t="str">
        <f t="shared" si="1374"/>
        <v>31 Agustus 2026</v>
      </c>
      <c r="U1366" s="46"/>
      <c r="V1366" s="46"/>
      <c r="W1366" s="42"/>
      <c r="X1366" s="42"/>
      <c r="Y1366" s="42"/>
      <c r="Z1366" s="42"/>
    </row>
    <row r="1367" ht="15.0" customHeight="1">
      <c r="A1367" s="36" t="s">
        <v>6429</v>
      </c>
      <c r="B1367" s="43"/>
      <c r="C1367" s="44"/>
      <c r="D1367" s="47"/>
      <c r="E1367" s="47"/>
      <c r="F1367" s="39" t="str">
        <f t="shared" si="2"/>
        <v>PETUGAS.1366/SPK/SE/PPL/3172/2026</v>
      </c>
      <c r="G1367" s="45"/>
      <c r="H1367" s="39" t="str">
        <f>VLOOKUP(G1367,'MITRA (REFERENSI)'!$A:$Z,16,FALSE)</f>
        <v>#N/A</v>
      </c>
      <c r="I1367" s="39" t="str">
        <f>VLOOKUP(G1367,'MITRA (REFERENSI)'!$A:$Z,25,FALSE)</f>
        <v>#N/A</v>
      </c>
      <c r="J1367" s="38" t="str">
        <f>VLOOKUP(G1367,'MITRA (REFERENSI)'!$A:$Z,26,FALSE)</f>
        <v>#N/A</v>
      </c>
      <c r="K1367" s="38" t="str">
        <f>VLOOKUP(G1367,'MITRA (REFERENSI)'!$A:$Z,15,FALSE)</f>
        <v>#N/A</v>
      </c>
      <c r="L1367" s="38" t="str">
        <f>VLOOKUP(G1367,'MITRA (REFERENSI)'!$A:$Z,15,FALSE)</f>
        <v>#N/A</v>
      </c>
      <c r="M1367" s="38" t="str">
        <f>IF(B1367=1,'KELAS (REFERENSI)'!M1367,IF(B1367=2,'KELAS (REFERENSI)'!M1382,IF(B1367=3,'KELAS (REFERENSI)'!M1397,IF(B1367=4,'KELAS (REFERENSI)'!M1412,""))))</f>
        <v/>
      </c>
      <c r="N1367" s="38" t="str">
        <f>IF(B1367=1,'KELAS (REFERENSI)'!N1367,IF(B1367=2,'KELAS (REFERENSI)'!N1382,IF(B1367=3,'KELAS (REFERENSI)'!N1397,IF(B1367=4,'KELAS (REFERENSI)'!N1412,""))))</f>
        <v/>
      </c>
      <c r="O1367" s="38" t="str">
        <f>IF(B1367=1,'KELAS (REFERENSI)'!O1367,IF(B1367=2,'KELAS (REFERENSI)'!O1382,IF(B1367=3,'KELAS (REFERENSI)'!O1397,IF(B1367=4,'KELAS (REFERENSI)'!O1412,""))))</f>
        <v/>
      </c>
      <c r="P1367" s="38" t="str">
        <f>IF(B1367=1,'KELAS (REFERENSI)'!P1367,IF(B1367=2,'KELAS (REFERENSI)'!P1382,IF(B1367=3,'KELAS (REFERENSI)'!P1397,IF(B1367=4,'KELAS (REFERENSI)'!P1412,""))))</f>
        <v/>
      </c>
      <c r="Q1367" s="38" t="str">
        <f t="shared" si="4"/>
        <v>BPS Kota Jakarta Timur</v>
      </c>
      <c r="R1367" s="38" t="str">
        <f t="shared" si="56"/>
        <v/>
      </c>
      <c r="S1367" s="38" t="str">
        <f t="shared" ref="S1367:T1367" si="1375">S1366</f>
        <v>15 Juni sampai dengan 31 Agustus 2026</v>
      </c>
      <c r="T1367" s="38" t="str">
        <f t="shared" si="1375"/>
        <v>31 Agustus 2026</v>
      </c>
      <c r="U1367" s="46"/>
      <c r="V1367" s="46"/>
      <c r="W1367" s="42"/>
      <c r="X1367" s="42"/>
      <c r="Y1367" s="42"/>
      <c r="Z1367" s="42"/>
    </row>
    <row r="1368" ht="15.0" customHeight="1">
      <c r="A1368" s="36" t="s">
        <v>6430</v>
      </c>
      <c r="B1368" s="43"/>
      <c r="C1368" s="44"/>
      <c r="D1368" s="47"/>
      <c r="E1368" s="47"/>
      <c r="F1368" s="39" t="str">
        <f t="shared" si="2"/>
        <v>PETUGAS.1367/SPK/SE/PPL/3172/2026</v>
      </c>
      <c r="G1368" s="45"/>
      <c r="H1368" s="39" t="str">
        <f>VLOOKUP(G1368,'MITRA (REFERENSI)'!$A:$Z,16,FALSE)</f>
        <v>#N/A</v>
      </c>
      <c r="I1368" s="39" t="str">
        <f>VLOOKUP(G1368,'MITRA (REFERENSI)'!$A:$Z,25,FALSE)</f>
        <v>#N/A</v>
      </c>
      <c r="J1368" s="38" t="str">
        <f>VLOOKUP(G1368,'MITRA (REFERENSI)'!$A:$Z,26,FALSE)</f>
        <v>#N/A</v>
      </c>
      <c r="K1368" s="38" t="str">
        <f>VLOOKUP(G1368,'MITRA (REFERENSI)'!$A:$Z,15,FALSE)</f>
        <v>#N/A</v>
      </c>
      <c r="L1368" s="38" t="str">
        <f>VLOOKUP(G1368,'MITRA (REFERENSI)'!$A:$Z,15,FALSE)</f>
        <v>#N/A</v>
      </c>
      <c r="M1368" s="38" t="str">
        <f>IF(B1368=1,'KELAS (REFERENSI)'!M1368,IF(B1368=2,'KELAS (REFERENSI)'!M1383,IF(B1368=3,'KELAS (REFERENSI)'!M1398,IF(B1368=4,'KELAS (REFERENSI)'!M1413,""))))</f>
        <v/>
      </c>
      <c r="N1368" s="38" t="str">
        <f>IF(B1368=1,'KELAS (REFERENSI)'!N1368,IF(B1368=2,'KELAS (REFERENSI)'!N1383,IF(B1368=3,'KELAS (REFERENSI)'!N1398,IF(B1368=4,'KELAS (REFERENSI)'!N1413,""))))</f>
        <v/>
      </c>
      <c r="O1368" s="38" t="str">
        <f>IF(B1368=1,'KELAS (REFERENSI)'!O1368,IF(B1368=2,'KELAS (REFERENSI)'!O1383,IF(B1368=3,'KELAS (REFERENSI)'!O1398,IF(B1368=4,'KELAS (REFERENSI)'!O1413,""))))</f>
        <v/>
      </c>
      <c r="P1368" s="38" t="str">
        <f>IF(B1368=1,'KELAS (REFERENSI)'!P1368,IF(B1368=2,'KELAS (REFERENSI)'!P1383,IF(B1368=3,'KELAS (REFERENSI)'!P1398,IF(B1368=4,'KELAS (REFERENSI)'!P1413,""))))</f>
        <v/>
      </c>
      <c r="Q1368" s="38" t="str">
        <f t="shared" si="4"/>
        <v>BPS Kota Jakarta Timur</v>
      </c>
      <c r="R1368" s="38" t="str">
        <f t="shared" si="56"/>
        <v/>
      </c>
      <c r="S1368" s="38" t="str">
        <f t="shared" ref="S1368:T1368" si="1376">S1367</f>
        <v>15 Juni sampai dengan 31 Agustus 2026</v>
      </c>
      <c r="T1368" s="38" t="str">
        <f t="shared" si="1376"/>
        <v>31 Agustus 2026</v>
      </c>
      <c r="U1368" s="46"/>
      <c r="V1368" s="46"/>
      <c r="W1368" s="42"/>
      <c r="X1368" s="42"/>
      <c r="Y1368" s="42"/>
      <c r="Z1368" s="42"/>
    </row>
    <row r="1369" ht="15.0" customHeight="1">
      <c r="A1369" s="36" t="s">
        <v>6431</v>
      </c>
      <c r="B1369" s="43"/>
      <c r="C1369" s="44"/>
      <c r="D1369" s="47"/>
      <c r="E1369" s="47"/>
      <c r="F1369" s="39" t="str">
        <f t="shared" si="2"/>
        <v>PETUGAS.1368/SPK/SE/PPL/3172/2026</v>
      </c>
      <c r="G1369" s="45"/>
      <c r="H1369" s="39" t="str">
        <f>VLOOKUP(G1369,'MITRA (REFERENSI)'!$A:$Z,16,FALSE)</f>
        <v>#N/A</v>
      </c>
      <c r="I1369" s="39" t="str">
        <f>VLOOKUP(G1369,'MITRA (REFERENSI)'!$A:$Z,25,FALSE)</f>
        <v>#N/A</v>
      </c>
      <c r="J1369" s="38" t="str">
        <f>VLOOKUP(G1369,'MITRA (REFERENSI)'!$A:$Z,26,FALSE)</f>
        <v>#N/A</v>
      </c>
      <c r="K1369" s="38" t="str">
        <f>VLOOKUP(G1369,'MITRA (REFERENSI)'!$A:$Z,15,FALSE)</f>
        <v>#N/A</v>
      </c>
      <c r="L1369" s="38" t="str">
        <f>VLOOKUP(G1369,'MITRA (REFERENSI)'!$A:$Z,15,FALSE)</f>
        <v>#N/A</v>
      </c>
      <c r="M1369" s="38" t="str">
        <f>IF(B1369=1,'KELAS (REFERENSI)'!M1369,IF(B1369=2,'KELAS (REFERENSI)'!M1384,IF(B1369=3,'KELAS (REFERENSI)'!M1399,IF(B1369=4,'KELAS (REFERENSI)'!M1414,""))))</f>
        <v/>
      </c>
      <c r="N1369" s="38" t="str">
        <f>IF(B1369=1,'KELAS (REFERENSI)'!N1369,IF(B1369=2,'KELAS (REFERENSI)'!N1384,IF(B1369=3,'KELAS (REFERENSI)'!N1399,IF(B1369=4,'KELAS (REFERENSI)'!N1414,""))))</f>
        <v/>
      </c>
      <c r="O1369" s="38" t="str">
        <f>IF(B1369=1,'KELAS (REFERENSI)'!O1369,IF(B1369=2,'KELAS (REFERENSI)'!O1384,IF(B1369=3,'KELAS (REFERENSI)'!O1399,IF(B1369=4,'KELAS (REFERENSI)'!O1414,""))))</f>
        <v/>
      </c>
      <c r="P1369" s="38" t="str">
        <f>IF(B1369=1,'KELAS (REFERENSI)'!P1369,IF(B1369=2,'KELAS (REFERENSI)'!P1384,IF(B1369=3,'KELAS (REFERENSI)'!P1399,IF(B1369=4,'KELAS (REFERENSI)'!P1414,""))))</f>
        <v/>
      </c>
      <c r="Q1369" s="38" t="str">
        <f t="shared" si="4"/>
        <v>BPS Kota Jakarta Timur</v>
      </c>
      <c r="R1369" s="38" t="str">
        <f t="shared" si="56"/>
        <v/>
      </c>
      <c r="S1369" s="38" t="str">
        <f t="shared" ref="S1369:T1369" si="1377">S1368</f>
        <v>15 Juni sampai dengan 31 Agustus 2026</v>
      </c>
      <c r="T1369" s="38" t="str">
        <f t="shared" si="1377"/>
        <v>31 Agustus 2026</v>
      </c>
      <c r="U1369" s="46"/>
      <c r="V1369" s="46"/>
      <c r="W1369" s="42"/>
      <c r="X1369" s="42"/>
      <c r="Y1369" s="42"/>
      <c r="Z1369" s="42"/>
    </row>
    <row r="1370" ht="15.0" customHeight="1">
      <c r="A1370" s="36" t="s">
        <v>6432</v>
      </c>
      <c r="B1370" s="43"/>
      <c r="C1370" s="44"/>
      <c r="D1370" s="47"/>
      <c r="E1370" s="47"/>
      <c r="F1370" s="39" t="str">
        <f t="shared" si="2"/>
        <v>PETUGAS.1369/SPK/SE/PPL/3172/2026</v>
      </c>
      <c r="G1370" s="45"/>
      <c r="H1370" s="39" t="str">
        <f>VLOOKUP(G1370,'MITRA (REFERENSI)'!$A:$Z,16,FALSE)</f>
        <v>#N/A</v>
      </c>
      <c r="I1370" s="39" t="str">
        <f>VLOOKUP(G1370,'MITRA (REFERENSI)'!$A:$Z,25,FALSE)</f>
        <v>#N/A</v>
      </c>
      <c r="J1370" s="38" t="str">
        <f>VLOOKUP(G1370,'MITRA (REFERENSI)'!$A:$Z,26,FALSE)</f>
        <v>#N/A</v>
      </c>
      <c r="K1370" s="38" t="str">
        <f>VLOOKUP(G1370,'MITRA (REFERENSI)'!$A:$Z,15,FALSE)</f>
        <v>#N/A</v>
      </c>
      <c r="L1370" s="38" t="str">
        <f>VLOOKUP(G1370,'MITRA (REFERENSI)'!$A:$Z,15,FALSE)</f>
        <v>#N/A</v>
      </c>
      <c r="M1370" s="38" t="str">
        <f>IF(B1370=1,'KELAS (REFERENSI)'!M1370,IF(B1370=2,'KELAS (REFERENSI)'!M1385,IF(B1370=3,'KELAS (REFERENSI)'!M1400,IF(B1370=4,'KELAS (REFERENSI)'!M1415,""))))</f>
        <v/>
      </c>
      <c r="N1370" s="38" t="str">
        <f>IF(B1370=1,'KELAS (REFERENSI)'!N1370,IF(B1370=2,'KELAS (REFERENSI)'!N1385,IF(B1370=3,'KELAS (REFERENSI)'!N1400,IF(B1370=4,'KELAS (REFERENSI)'!N1415,""))))</f>
        <v/>
      </c>
      <c r="O1370" s="38" t="str">
        <f>IF(B1370=1,'KELAS (REFERENSI)'!O1370,IF(B1370=2,'KELAS (REFERENSI)'!O1385,IF(B1370=3,'KELAS (REFERENSI)'!O1400,IF(B1370=4,'KELAS (REFERENSI)'!O1415,""))))</f>
        <v/>
      </c>
      <c r="P1370" s="38" t="str">
        <f>IF(B1370=1,'KELAS (REFERENSI)'!P1370,IF(B1370=2,'KELAS (REFERENSI)'!P1385,IF(B1370=3,'KELAS (REFERENSI)'!P1400,IF(B1370=4,'KELAS (REFERENSI)'!P1415,""))))</f>
        <v/>
      </c>
      <c r="Q1370" s="38" t="str">
        <f t="shared" si="4"/>
        <v>BPS Kota Jakarta Timur</v>
      </c>
      <c r="R1370" s="38" t="str">
        <f t="shared" si="56"/>
        <v/>
      </c>
      <c r="S1370" s="38" t="str">
        <f t="shared" ref="S1370:T1370" si="1378">S1369</f>
        <v>15 Juni sampai dengan 31 Agustus 2026</v>
      </c>
      <c r="T1370" s="38" t="str">
        <f t="shared" si="1378"/>
        <v>31 Agustus 2026</v>
      </c>
      <c r="U1370" s="46"/>
      <c r="V1370" s="46"/>
      <c r="W1370" s="42"/>
      <c r="X1370" s="42"/>
      <c r="Y1370" s="42"/>
      <c r="Z1370" s="42"/>
    </row>
    <row r="1371" ht="15.0" customHeight="1">
      <c r="A1371" s="36" t="s">
        <v>6433</v>
      </c>
      <c r="B1371" s="43"/>
      <c r="C1371" s="44"/>
      <c r="D1371" s="47"/>
      <c r="E1371" s="47"/>
      <c r="F1371" s="39" t="str">
        <f t="shared" si="2"/>
        <v>PETUGAS.1370/SPK/SE/PPL/3172/2026</v>
      </c>
      <c r="G1371" s="45"/>
      <c r="H1371" s="39" t="str">
        <f>VLOOKUP(G1371,'MITRA (REFERENSI)'!$A:$Z,16,FALSE)</f>
        <v>#N/A</v>
      </c>
      <c r="I1371" s="39" t="str">
        <f>VLOOKUP(G1371,'MITRA (REFERENSI)'!$A:$Z,25,FALSE)</f>
        <v>#N/A</v>
      </c>
      <c r="J1371" s="38" t="str">
        <f>VLOOKUP(G1371,'MITRA (REFERENSI)'!$A:$Z,26,FALSE)</f>
        <v>#N/A</v>
      </c>
      <c r="K1371" s="38" t="str">
        <f>VLOOKUP(G1371,'MITRA (REFERENSI)'!$A:$Z,15,FALSE)</f>
        <v>#N/A</v>
      </c>
      <c r="L1371" s="38" t="str">
        <f>VLOOKUP(G1371,'MITRA (REFERENSI)'!$A:$Z,15,FALSE)</f>
        <v>#N/A</v>
      </c>
      <c r="M1371" s="38" t="str">
        <f>IF(B1371=1,'KELAS (REFERENSI)'!M1371,IF(B1371=2,'KELAS (REFERENSI)'!M1386,IF(B1371=3,'KELAS (REFERENSI)'!M1401,IF(B1371=4,'KELAS (REFERENSI)'!M1416,""))))</f>
        <v/>
      </c>
      <c r="N1371" s="38" t="str">
        <f>IF(B1371=1,'KELAS (REFERENSI)'!N1371,IF(B1371=2,'KELAS (REFERENSI)'!N1386,IF(B1371=3,'KELAS (REFERENSI)'!N1401,IF(B1371=4,'KELAS (REFERENSI)'!N1416,""))))</f>
        <v/>
      </c>
      <c r="O1371" s="38" t="str">
        <f>IF(B1371=1,'KELAS (REFERENSI)'!O1371,IF(B1371=2,'KELAS (REFERENSI)'!O1386,IF(B1371=3,'KELAS (REFERENSI)'!O1401,IF(B1371=4,'KELAS (REFERENSI)'!O1416,""))))</f>
        <v/>
      </c>
      <c r="P1371" s="38" t="str">
        <f>IF(B1371=1,'KELAS (REFERENSI)'!P1371,IF(B1371=2,'KELAS (REFERENSI)'!P1386,IF(B1371=3,'KELAS (REFERENSI)'!P1401,IF(B1371=4,'KELAS (REFERENSI)'!P1416,""))))</f>
        <v/>
      </c>
      <c r="Q1371" s="38" t="str">
        <f t="shared" si="4"/>
        <v>BPS Kota Jakarta Timur</v>
      </c>
      <c r="R1371" s="38" t="str">
        <f t="shared" si="56"/>
        <v/>
      </c>
      <c r="S1371" s="38" t="str">
        <f t="shared" ref="S1371:T1371" si="1379">S1370</f>
        <v>15 Juni sampai dengan 31 Agustus 2026</v>
      </c>
      <c r="T1371" s="38" t="str">
        <f t="shared" si="1379"/>
        <v>31 Agustus 2026</v>
      </c>
      <c r="U1371" s="46"/>
      <c r="V1371" s="46"/>
      <c r="W1371" s="42"/>
      <c r="X1371" s="42"/>
      <c r="Y1371" s="42"/>
      <c r="Z1371" s="42"/>
    </row>
    <row r="1372" ht="15.0" customHeight="1">
      <c r="A1372" s="36" t="s">
        <v>6434</v>
      </c>
      <c r="B1372" s="43"/>
      <c r="C1372" s="44"/>
      <c r="D1372" s="47"/>
      <c r="E1372" s="47"/>
      <c r="F1372" s="39" t="str">
        <f t="shared" si="2"/>
        <v>PETUGAS.1371/SPK/SE/PPL/3172/2026</v>
      </c>
      <c r="G1372" s="45"/>
      <c r="H1372" s="39" t="str">
        <f>VLOOKUP(G1372,'MITRA (REFERENSI)'!$A:$Z,16,FALSE)</f>
        <v>#N/A</v>
      </c>
      <c r="I1372" s="39" t="str">
        <f>VLOOKUP(G1372,'MITRA (REFERENSI)'!$A:$Z,25,FALSE)</f>
        <v>#N/A</v>
      </c>
      <c r="J1372" s="38" t="str">
        <f>VLOOKUP(G1372,'MITRA (REFERENSI)'!$A:$Z,26,FALSE)</f>
        <v>#N/A</v>
      </c>
      <c r="K1372" s="38" t="str">
        <f>VLOOKUP(G1372,'MITRA (REFERENSI)'!$A:$Z,15,FALSE)</f>
        <v>#N/A</v>
      </c>
      <c r="L1372" s="38" t="str">
        <f>VLOOKUP(G1372,'MITRA (REFERENSI)'!$A:$Z,15,FALSE)</f>
        <v>#N/A</v>
      </c>
      <c r="M1372" s="38" t="str">
        <f>IF(B1372=1,'KELAS (REFERENSI)'!M1372,IF(B1372=2,'KELAS (REFERENSI)'!M1387,IF(B1372=3,'KELAS (REFERENSI)'!M1402,IF(B1372=4,'KELAS (REFERENSI)'!M1417,""))))</f>
        <v/>
      </c>
      <c r="N1372" s="38" t="str">
        <f>IF(B1372=1,'KELAS (REFERENSI)'!N1372,IF(B1372=2,'KELAS (REFERENSI)'!N1387,IF(B1372=3,'KELAS (REFERENSI)'!N1402,IF(B1372=4,'KELAS (REFERENSI)'!N1417,""))))</f>
        <v/>
      </c>
      <c r="O1372" s="38" t="str">
        <f>IF(B1372=1,'KELAS (REFERENSI)'!O1372,IF(B1372=2,'KELAS (REFERENSI)'!O1387,IF(B1372=3,'KELAS (REFERENSI)'!O1402,IF(B1372=4,'KELAS (REFERENSI)'!O1417,""))))</f>
        <v/>
      </c>
      <c r="P1372" s="38" t="str">
        <f>IF(B1372=1,'KELAS (REFERENSI)'!P1372,IF(B1372=2,'KELAS (REFERENSI)'!P1387,IF(B1372=3,'KELAS (REFERENSI)'!P1402,IF(B1372=4,'KELAS (REFERENSI)'!P1417,""))))</f>
        <v/>
      </c>
      <c r="Q1372" s="38" t="str">
        <f t="shared" si="4"/>
        <v>BPS Kota Jakarta Timur</v>
      </c>
      <c r="R1372" s="38" t="str">
        <f t="shared" si="56"/>
        <v/>
      </c>
      <c r="S1372" s="38" t="str">
        <f t="shared" ref="S1372:T1372" si="1380">S1371</f>
        <v>15 Juni sampai dengan 31 Agustus 2026</v>
      </c>
      <c r="T1372" s="38" t="str">
        <f t="shared" si="1380"/>
        <v>31 Agustus 2026</v>
      </c>
      <c r="U1372" s="46"/>
      <c r="V1372" s="46"/>
      <c r="W1372" s="42"/>
      <c r="X1372" s="42"/>
      <c r="Y1372" s="42"/>
      <c r="Z1372" s="42"/>
    </row>
    <row r="1373" ht="15.0" customHeight="1">
      <c r="A1373" s="36" t="s">
        <v>6435</v>
      </c>
      <c r="B1373" s="43"/>
      <c r="C1373" s="44"/>
      <c r="D1373" s="47"/>
      <c r="E1373" s="47"/>
      <c r="F1373" s="39" t="str">
        <f t="shared" si="2"/>
        <v>PETUGAS.1372/SPK/SE/PPL/3172/2026</v>
      </c>
      <c r="G1373" s="45"/>
      <c r="H1373" s="39" t="str">
        <f>VLOOKUP(G1373,'MITRA (REFERENSI)'!$A:$Z,16,FALSE)</f>
        <v>#N/A</v>
      </c>
      <c r="I1373" s="39" t="str">
        <f>VLOOKUP(G1373,'MITRA (REFERENSI)'!$A:$Z,25,FALSE)</f>
        <v>#N/A</v>
      </c>
      <c r="J1373" s="38" t="str">
        <f>VLOOKUP(G1373,'MITRA (REFERENSI)'!$A:$Z,26,FALSE)</f>
        <v>#N/A</v>
      </c>
      <c r="K1373" s="38" t="str">
        <f>VLOOKUP(G1373,'MITRA (REFERENSI)'!$A:$Z,15,FALSE)</f>
        <v>#N/A</v>
      </c>
      <c r="L1373" s="38" t="str">
        <f>VLOOKUP(G1373,'MITRA (REFERENSI)'!$A:$Z,15,FALSE)</f>
        <v>#N/A</v>
      </c>
      <c r="M1373" s="38" t="str">
        <f>IF(B1373=1,'KELAS (REFERENSI)'!M1373,IF(B1373=2,'KELAS (REFERENSI)'!M1388,IF(B1373=3,'KELAS (REFERENSI)'!M1403,IF(B1373=4,'KELAS (REFERENSI)'!M1418,""))))</f>
        <v/>
      </c>
      <c r="N1373" s="38" t="str">
        <f>IF(B1373=1,'KELAS (REFERENSI)'!N1373,IF(B1373=2,'KELAS (REFERENSI)'!N1388,IF(B1373=3,'KELAS (REFERENSI)'!N1403,IF(B1373=4,'KELAS (REFERENSI)'!N1418,""))))</f>
        <v/>
      </c>
      <c r="O1373" s="38" t="str">
        <f>IF(B1373=1,'KELAS (REFERENSI)'!O1373,IF(B1373=2,'KELAS (REFERENSI)'!O1388,IF(B1373=3,'KELAS (REFERENSI)'!O1403,IF(B1373=4,'KELAS (REFERENSI)'!O1418,""))))</f>
        <v/>
      </c>
      <c r="P1373" s="38" t="str">
        <f>IF(B1373=1,'KELAS (REFERENSI)'!P1373,IF(B1373=2,'KELAS (REFERENSI)'!P1388,IF(B1373=3,'KELAS (REFERENSI)'!P1403,IF(B1373=4,'KELAS (REFERENSI)'!P1418,""))))</f>
        <v/>
      </c>
      <c r="Q1373" s="38" t="str">
        <f t="shared" si="4"/>
        <v>BPS Kota Jakarta Timur</v>
      </c>
      <c r="R1373" s="38" t="str">
        <f t="shared" si="56"/>
        <v/>
      </c>
      <c r="S1373" s="38" t="str">
        <f t="shared" ref="S1373:T1373" si="1381">S1372</f>
        <v>15 Juni sampai dengan 31 Agustus 2026</v>
      </c>
      <c r="T1373" s="38" t="str">
        <f t="shared" si="1381"/>
        <v>31 Agustus 2026</v>
      </c>
      <c r="U1373" s="46"/>
      <c r="V1373" s="46"/>
      <c r="W1373" s="42"/>
      <c r="X1373" s="42"/>
      <c r="Y1373" s="42"/>
      <c r="Z1373" s="42"/>
    </row>
    <row r="1374" ht="15.0" customHeight="1">
      <c r="A1374" s="36" t="s">
        <v>6436</v>
      </c>
      <c r="B1374" s="43"/>
      <c r="C1374" s="44"/>
      <c r="D1374" s="47"/>
      <c r="E1374" s="47"/>
      <c r="F1374" s="39" t="str">
        <f t="shared" si="2"/>
        <v>PETUGAS.1373/SPK/SE/PPL/3172/2026</v>
      </c>
      <c r="G1374" s="45"/>
      <c r="H1374" s="39" t="str">
        <f>VLOOKUP(G1374,'MITRA (REFERENSI)'!$A:$Z,16,FALSE)</f>
        <v>#N/A</v>
      </c>
      <c r="I1374" s="39" t="str">
        <f>VLOOKUP(G1374,'MITRA (REFERENSI)'!$A:$Z,25,FALSE)</f>
        <v>#N/A</v>
      </c>
      <c r="J1374" s="38" t="str">
        <f>VLOOKUP(G1374,'MITRA (REFERENSI)'!$A:$Z,26,FALSE)</f>
        <v>#N/A</v>
      </c>
      <c r="K1374" s="38" t="str">
        <f>VLOOKUP(G1374,'MITRA (REFERENSI)'!$A:$Z,15,FALSE)</f>
        <v>#N/A</v>
      </c>
      <c r="L1374" s="38" t="str">
        <f>VLOOKUP(G1374,'MITRA (REFERENSI)'!$A:$Z,15,FALSE)</f>
        <v>#N/A</v>
      </c>
      <c r="M1374" s="38" t="str">
        <f>IF(B1374=1,'KELAS (REFERENSI)'!M1374,IF(B1374=2,'KELAS (REFERENSI)'!M1389,IF(B1374=3,'KELAS (REFERENSI)'!M1404,IF(B1374=4,'KELAS (REFERENSI)'!M1419,""))))</f>
        <v/>
      </c>
      <c r="N1374" s="38" t="str">
        <f>IF(B1374=1,'KELAS (REFERENSI)'!N1374,IF(B1374=2,'KELAS (REFERENSI)'!N1389,IF(B1374=3,'KELAS (REFERENSI)'!N1404,IF(B1374=4,'KELAS (REFERENSI)'!N1419,""))))</f>
        <v/>
      </c>
      <c r="O1374" s="38" t="str">
        <f>IF(B1374=1,'KELAS (REFERENSI)'!O1374,IF(B1374=2,'KELAS (REFERENSI)'!O1389,IF(B1374=3,'KELAS (REFERENSI)'!O1404,IF(B1374=4,'KELAS (REFERENSI)'!O1419,""))))</f>
        <v/>
      </c>
      <c r="P1374" s="38" t="str">
        <f>IF(B1374=1,'KELAS (REFERENSI)'!P1374,IF(B1374=2,'KELAS (REFERENSI)'!P1389,IF(B1374=3,'KELAS (REFERENSI)'!P1404,IF(B1374=4,'KELAS (REFERENSI)'!P1419,""))))</f>
        <v/>
      </c>
      <c r="Q1374" s="38" t="str">
        <f t="shared" si="4"/>
        <v>BPS Kota Jakarta Timur</v>
      </c>
      <c r="R1374" s="38" t="str">
        <f t="shared" si="56"/>
        <v/>
      </c>
      <c r="S1374" s="38" t="str">
        <f t="shared" ref="S1374:T1374" si="1382">S1373</f>
        <v>15 Juni sampai dengan 31 Agustus 2026</v>
      </c>
      <c r="T1374" s="38" t="str">
        <f t="shared" si="1382"/>
        <v>31 Agustus 2026</v>
      </c>
      <c r="U1374" s="46"/>
      <c r="V1374" s="46"/>
      <c r="W1374" s="42"/>
      <c r="X1374" s="42"/>
      <c r="Y1374" s="42"/>
      <c r="Z1374" s="42"/>
    </row>
    <row r="1375" ht="15.0" customHeight="1">
      <c r="A1375" s="36" t="s">
        <v>6437</v>
      </c>
      <c r="B1375" s="43"/>
      <c r="C1375" s="44"/>
      <c r="D1375" s="47"/>
      <c r="E1375" s="47"/>
      <c r="F1375" s="39" t="str">
        <f t="shared" si="2"/>
        <v>PETUGAS.1374/SPK/SE/PPL/3172/2026</v>
      </c>
      <c r="G1375" s="45"/>
      <c r="H1375" s="39" t="str">
        <f>VLOOKUP(G1375,'MITRA (REFERENSI)'!$A:$Z,16,FALSE)</f>
        <v>#N/A</v>
      </c>
      <c r="I1375" s="39" t="str">
        <f>VLOOKUP(G1375,'MITRA (REFERENSI)'!$A:$Z,25,FALSE)</f>
        <v>#N/A</v>
      </c>
      <c r="J1375" s="38" t="str">
        <f>VLOOKUP(G1375,'MITRA (REFERENSI)'!$A:$Z,26,FALSE)</f>
        <v>#N/A</v>
      </c>
      <c r="K1375" s="38" t="str">
        <f>VLOOKUP(G1375,'MITRA (REFERENSI)'!$A:$Z,15,FALSE)</f>
        <v>#N/A</v>
      </c>
      <c r="L1375" s="38" t="str">
        <f>VLOOKUP(G1375,'MITRA (REFERENSI)'!$A:$Z,15,FALSE)</f>
        <v>#N/A</v>
      </c>
      <c r="M1375" s="38" t="str">
        <f>IF(B1375=1,'KELAS (REFERENSI)'!M1375,IF(B1375=2,'KELAS (REFERENSI)'!M1390,IF(B1375=3,'KELAS (REFERENSI)'!M1405,IF(B1375=4,'KELAS (REFERENSI)'!M1420,""))))</f>
        <v/>
      </c>
      <c r="N1375" s="38" t="str">
        <f>IF(B1375=1,'KELAS (REFERENSI)'!N1375,IF(B1375=2,'KELAS (REFERENSI)'!N1390,IF(B1375=3,'KELAS (REFERENSI)'!N1405,IF(B1375=4,'KELAS (REFERENSI)'!N1420,""))))</f>
        <v/>
      </c>
      <c r="O1375" s="38" t="str">
        <f>IF(B1375=1,'KELAS (REFERENSI)'!O1375,IF(B1375=2,'KELAS (REFERENSI)'!O1390,IF(B1375=3,'KELAS (REFERENSI)'!O1405,IF(B1375=4,'KELAS (REFERENSI)'!O1420,""))))</f>
        <v/>
      </c>
      <c r="P1375" s="38" t="str">
        <f>IF(B1375=1,'KELAS (REFERENSI)'!P1375,IF(B1375=2,'KELAS (REFERENSI)'!P1390,IF(B1375=3,'KELAS (REFERENSI)'!P1405,IF(B1375=4,'KELAS (REFERENSI)'!P1420,""))))</f>
        <v/>
      </c>
      <c r="Q1375" s="38" t="str">
        <f t="shared" si="4"/>
        <v>BPS Kota Jakarta Timur</v>
      </c>
      <c r="R1375" s="38" t="str">
        <f t="shared" si="56"/>
        <v/>
      </c>
      <c r="S1375" s="38" t="str">
        <f t="shared" ref="S1375:T1375" si="1383">S1374</f>
        <v>15 Juni sampai dengan 31 Agustus 2026</v>
      </c>
      <c r="T1375" s="38" t="str">
        <f t="shared" si="1383"/>
        <v>31 Agustus 2026</v>
      </c>
      <c r="U1375" s="46"/>
      <c r="V1375" s="46"/>
      <c r="W1375" s="42"/>
      <c r="X1375" s="42"/>
      <c r="Y1375" s="42"/>
      <c r="Z1375" s="42"/>
    </row>
    <row r="1376" ht="15.0" customHeight="1">
      <c r="A1376" s="36" t="s">
        <v>6438</v>
      </c>
      <c r="B1376" s="43"/>
      <c r="C1376" s="44"/>
      <c r="D1376" s="47"/>
      <c r="E1376" s="47"/>
      <c r="F1376" s="39" t="str">
        <f t="shared" si="2"/>
        <v>PETUGAS.1375/SPK/SE/PPL/3172/2026</v>
      </c>
      <c r="G1376" s="45"/>
      <c r="H1376" s="39" t="str">
        <f>VLOOKUP(G1376,'MITRA (REFERENSI)'!$A:$Z,16,FALSE)</f>
        <v>#N/A</v>
      </c>
      <c r="I1376" s="39" t="str">
        <f>VLOOKUP(G1376,'MITRA (REFERENSI)'!$A:$Z,25,FALSE)</f>
        <v>#N/A</v>
      </c>
      <c r="J1376" s="38" t="str">
        <f>VLOOKUP(G1376,'MITRA (REFERENSI)'!$A:$Z,26,FALSE)</f>
        <v>#N/A</v>
      </c>
      <c r="K1376" s="38" t="str">
        <f>VLOOKUP(G1376,'MITRA (REFERENSI)'!$A:$Z,15,FALSE)</f>
        <v>#N/A</v>
      </c>
      <c r="L1376" s="38" t="str">
        <f>VLOOKUP(G1376,'MITRA (REFERENSI)'!$A:$Z,15,FALSE)</f>
        <v>#N/A</v>
      </c>
      <c r="M1376" s="38" t="str">
        <f>IF(B1376=1,'KELAS (REFERENSI)'!M1376,IF(B1376=2,'KELAS (REFERENSI)'!M1391,IF(B1376=3,'KELAS (REFERENSI)'!M1406,IF(B1376=4,'KELAS (REFERENSI)'!M1421,""))))</f>
        <v/>
      </c>
      <c r="N1376" s="38" t="str">
        <f>IF(B1376=1,'KELAS (REFERENSI)'!N1376,IF(B1376=2,'KELAS (REFERENSI)'!N1391,IF(B1376=3,'KELAS (REFERENSI)'!N1406,IF(B1376=4,'KELAS (REFERENSI)'!N1421,""))))</f>
        <v/>
      </c>
      <c r="O1376" s="38" t="str">
        <f>IF(B1376=1,'KELAS (REFERENSI)'!O1376,IF(B1376=2,'KELAS (REFERENSI)'!O1391,IF(B1376=3,'KELAS (REFERENSI)'!O1406,IF(B1376=4,'KELAS (REFERENSI)'!O1421,""))))</f>
        <v/>
      </c>
      <c r="P1376" s="38" t="str">
        <f>IF(B1376=1,'KELAS (REFERENSI)'!P1376,IF(B1376=2,'KELAS (REFERENSI)'!P1391,IF(B1376=3,'KELAS (REFERENSI)'!P1406,IF(B1376=4,'KELAS (REFERENSI)'!P1421,""))))</f>
        <v/>
      </c>
      <c r="Q1376" s="38" t="str">
        <f t="shared" si="4"/>
        <v>BPS Kota Jakarta Timur</v>
      </c>
      <c r="R1376" s="38" t="str">
        <f t="shared" si="56"/>
        <v/>
      </c>
      <c r="S1376" s="38" t="str">
        <f t="shared" ref="S1376:T1376" si="1384">S1375</f>
        <v>15 Juni sampai dengan 31 Agustus 2026</v>
      </c>
      <c r="T1376" s="38" t="str">
        <f t="shared" si="1384"/>
        <v>31 Agustus 2026</v>
      </c>
      <c r="U1376" s="46"/>
      <c r="V1376" s="46"/>
      <c r="W1376" s="42"/>
      <c r="X1376" s="42"/>
      <c r="Y1376" s="42"/>
      <c r="Z1376" s="42"/>
    </row>
    <row r="1377" ht="15.0" customHeight="1">
      <c r="A1377" s="36" t="s">
        <v>6439</v>
      </c>
      <c r="B1377" s="43"/>
      <c r="C1377" s="44"/>
      <c r="D1377" s="47"/>
      <c r="E1377" s="47"/>
      <c r="F1377" s="39" t="str">
        <f t="shared" si="2"/>
        <v>PETUGAS.1376/SPK/SE/PPL/3172/2026</v>
      </c>
      <c r="G1377" s="45"/>
      <c r="H1377" s="39" t="str">
        <f>VLOOKUP(G1377,'MITRA (REFERENSI)'!$A:$Z,16,FALSE)</f>
        <v>#N/A</v>
      </c>
      <c r="I1377" s="39" t="str">
        <f>VLOOKUP(G1377,'MITRA (REFERENSI)'!$A:$Z,25,FALSE)</f>
        <v>#N/A</v>
      </c>
      <c r="J1377" s="38" t="str">
        <f>VLOOKUP(G1377,'MITRA (REFERENSI)'!$A:$Z,26,FALSE)</f>
        <v>#N/A</v>
      </c>
      <c r="K1377" s="38" t="str">
        <f>VLOOKUP(G1377,'MITRA (REFERENSI)'!$A:$Z,15,FALSE)</f>
        <v>#N/A</v>
      </c>
      <c r="L1377" s="38" t="str">
        <f>VLOOKUP(G1377,'MITRA (REFERENSI)'!$A:$Z,15,FALSE)</f>
        <v>#N/A</v>
      </c>
      <c r="M1377" s="38" t="str">
        <f>IF(B1377=1,'KELAS (REFERENSI)'!M1377,IF(B1377=2,'KELAS (REFERENSI)'!M1392,IF(B1377=3,'KELAS (REFERENSI)'!M1407,IF(B1377=4,'KELAS (REFERENSI)'!M1422,""))))</f>
        <v/>
      </c>
      <c r="N1377" s="38" t="str">
        <f>IF(B1377=1,'KELAS (REFERENSI)'!N1377,IF(B1377=2,'KELAS (REFERENSI)'!N1392,IF(B1377=3,'KELAS (REFERENSI)'!N1407,IF(B1377=4,'KELAS (REFERENSI)'!N1422,""))))</f>
        <v/>
      </c>
      <c r="O1377" s="38" t="str">
        <f>IF(B1377=1,'KELAS (REFERENSI)'!O1377,IF(B1377=2,'KELAS (REFERENSI)'!O1392,IF(B1377=3,'KELAS (REFERENSI)'!O1407,IF(B1377=4,'KELAS (REFERENSI)'!O1422,""))))</f>
        <v/>
      </c>
      <c r="P1377" s="38" t="str">
        <f>IF(B1377=1,'KELAS (REFERENSI)'!P1377,IF(B1377=2,'KELAS (REFERENSI)'!P1392,IF(B1377=3,'KELAS (REFERENSI)'!P1407,IF(B1377=4,'KELAS (REFERENSI)'!P1422,""))))</f>
        <v/>
      </c>
      <c r="Q1377" s="38" t="str">
        <f t="shared" si="4"/>
        <v>BPS Kota Jakarta Timur</v>
      </c>
      <c r="R1377" s="38" t="str">
        <f t="shared" si="56"/>
        <v/>
      </c>
      <c r="S1377" s="38" t="str">
        <f t="shared" ref="S1377:T1377" si="1385">S1376</f>
        <v>15 Juni sampai dengan 31 Agustus 2026</v>
      </c>
      <c r="T1377" s="38" t="str">
        <f t="shared" si="1385"/>
        <v>31 Agustus 2026</v>
      </c>
      <c r="U1377" s="46"/>
      <c r="V1377" s="46"/>
      <c r="W1377" s="42"/>
      <c r="X1377" s="42"/>
      <c r="Y1377" s="42"/>
      <c r="Z1377" s="42"/>
    </row>
    <row r="1378" ht="15.0" customHeight="1">
      <c r="A1378" s="36" t="s">
        <v>6440</v>
      </c>
      <c r="B1378" s="43"/>
      <c r="C1378" s="44"/>
      <c r="D1378" s="47"/>
      <c r="E1378" s="47"/>
      <c r="F1378" s="39" t="str">
        <f t="shared" si="2"/>
        <v>PETUGAS.1377/SPK/SE/PPL/3172/2026</v>
      </c>
      <c r="G1378" s="45"/>
      <c r="H1378" s="39" t="str">
        <f>VLOOKUP(G1378,'MITRA (REFERENSI)'!$A:$Z,16,FALSE)</f>
        <v>#N/A</v>
      </c>
      <c r="I1378" s="39" t="str">
        <f>VLOOKUP(G1378,'MITRA (REFERENSI)'!$A:$Z,25,FALSE)</f>
        <v>#N/A</v>
      </c>
      <c r="J1378" s="38" t="str">
        <f>VLOOKUP(G1378,'MITRA (REFERENSI)'!$A:$Z,26,FALSE)</f>
        <v>#N/A</v>
      </c>
      <c r="K1378" s="38" t="str">
        <f>VLOOKUP(G1378,'MITRA (REFERENSI)'!$A:$Z,15,FALSE)</f>
        <v>#N/A</v>
      </c>
      <c r="L1378" s="38" t="str">
        <f>VLOOKUP(G1378,'MITRA (REFERENSI)'!$A:$Z,15,FALSE)</f>
        <v>#N/A</v>
      </c>
      <c r="M1378" s="38" t="str">
        <f>IF(B1378=1,'KELAS (REFERENSI)'!M1378,IF(B1378=2,'KELAS (REFERENSI)'!M1393,IF(B1378=3,'KELAS (REFERENSI)'!M1408,IF(B1378=4,'KELAS (REFERENSI)'!M1423,""))))</f>
        <v/>
      </c>
      <c r="N1378" s="38" t="str">
        <f>IF(B1378=1,'KELAS (REFERENSI)'!N1378,IF(B1378=2,'KELAS (REFERENSI)'!N1393,IF(B1378=3,'KELAS (REFERENSI)'!N1408,IF(B1378=4,'KELAS (REFERENSI)'!N1423,""))))</f>
        <v/>
      </c>
      <c r="O1378" s="38" t="str">
        <f>IF(B1378=1,'KELAS (REFERENSI)'!O1378,IF(B1378=2,'KELAS (REFERENSI)'!O1393,IF(B1378=3,'KELAS (REFERENSI)'!O1408,IF(B1378=4,'KELAS (REFERENSI)'!O1423,""))))</f>
        <v/>
      </c>
      <c r="P1378" s="38" t="str">
        <f>IF(B1378=1,'KELAS (REFERENSI)'!P1378,IF(B1378=2,'KELAS (REFERENSI)'!P1393,IF(B1378=3,'KELAS (REFERENSI)'!P1408,IF(B1378=4,'KELAS (REFERENSI)'!P1423,""))))</f>
        <v/>
      </c>
      <c r="Q1378" s="38" t="str">
        <f t="shared" si="4"/>
        <v>BPS Kota Jakarta Timur</v>
      </c>
      <c r="R1378" s="38" t="str">
        <f t="shared" si="56"/>
        <v/>
      </c>
      <c r="S1378" s="38" t="str">
        <f t="shared" ref="S1378:T1378" si="1386">S1377</f>
        <v>15 Juni sampai dengan 31 Agustus 2026</v>
      </c>
      <c r="T1378" s="38" t="str">
        <f t="shared" si="1386"/>
        <v>31 Agustus 2026</v>
      </c>
      <c r="U1378" s="46"/>
      <c r="V1378" s="46"/>
      <c r="W1378" s="42"/>
      <c r="X1378" s="42"/>
      <c r="Y1378" s="42"/>
      <c r="Z1378" s="42"/>
    </row>
    <row r="1379" ht="15.0" customHeight="1">
      <c r="A1379" s="36" t="s">
        <v>6441</v>
      </c>
      <c r="B1379" s="43"/>
      <c r="C1379" s="44"/>
      <c r="D1379" s="47"/>
      <c r="E1379" s="47"/>
      <c r="F1379" s="39" t="str">
        <f t="shared" si="2"/>
        <v>PETUGAS.1378/SPK/SE/PPL/3172/2026</v>
      </c>
      <c r="G1379" s="45"/>
      <c r="H1379" s="39" t="str">
        <f>VLOOKUP(G1379,'MITRA (REFERENSI)'!$A:$Z,16,FALSE)</f>
        <v>#N/A</v>
      </c>
      <c r="I1379" s="39" t="str">
        <f>VLOOKUP(G1379,'MITRA (REFERENSI)'!$A:$Z,25,FALSE)</f>
        <v>#N/A</v>
      </c>
      <c r="J1379" s="38" t="str">
        <f>VLOOKUP(G1379,'MITRA (REFERENSI)'!$A:$Z,26,FALSE)</f>
        <v>#N/A</v>
      </c>
      <c r="K1379" s="38" t="str">
        <f>VLOOKUP(G1379,'MITRA (REFERENSI)'!$A:$Z,15,FALSE)</f>
        <v>#N/A</v>
      </c>
      <c r="L1379" s="38" t="str">
        <f>VLOOKUP(G1379,'MITRA (REFERENSI)'!$A:$Z,15,FALSE)</f>
        <v>#N/A</v>
      </c>
      <c r="M1379" s="38" t="str">
        <f>IF(B1379=1,'KELAS (REFERENSI)'!M1379,IF(B1379=2,'KELAS (REFERENSI)'!M1394,IF(B1379=3,'KELAS (REFERENSI)'!M1409,IF(B1379=4,'KELAS (REFERENSI)'!M1424,""))))</f>
        <v/>
      </c>
      <c r="N1379" s="38" t="str">
        <f>IF(B1379=1,'KELAS (REFERENSI)'!N1379,IF(B1379=2,'KELAS (REFERENSI)'!N1394,IF(B1379=3,'KELAS (REFERENSI)'!N1409,IF(B1379=4,'KELAS (REFERENSI)'!N1424,""))))</f>
        <v/>
      </c>
      <c r="O1379" s="38" t="str">
        <f>IF(B1379=1,'KELAS (REFERENSI)'!O1379,IF(B1379=2,'KELAS (REFERENSI)'!O1394,IF(B1379=3,'KELAS (REFERENSI)'!O1409,IF(B1379=4,'KELAS (REFERENSI)'!O1424,""))))</f>
        <v/>
      </c>
      <c r="P1379" s="38" t="str">
        <f>IF(B1379=1,'KELAS (REFERENSI)'!P1379,IF(B1379=2,'KELAS (REFERENSI)'!P1394,IF(B1379=3,'KELAS (REFERENSI)'!P1409,IF(B1379=4,'KELAS (REFERENSI)'!P1424,""))))</f>
        <v/>
      </c>
      <c r="Q1379" s="38" t="str">
        <f t="shared" si="4"/>
        <v>BPS Kota Jakarta Timur</v>
      </c>
      <c r="R1379" s="38" t="str">
        <f t="shared" si="56"/>
        <v/>
      </c>
      <c r="S1379" s="38" t="str">
        <f t="shared" ref="S1379:T1379" si="1387">S1378</f>
        <v>15 Juni sampai dengan 31 Agustus 2026</v>
      </c>
      <c r="T1379" s="38" t="str">
        <f t="shared" si="1387"/>
        <v>31 Agustus 2026</v>
      </c>
      <c r="U1379" s="46"/>
      <c r="V1379" s="46"/>
      <c r="W1379" s="42"/>
      <c r="X1379" s="42"/>
      <c r="Y1379" s="42"/>
      <c r="Z1379" s="42"/>
    </row>
    <row r="1380" ht="15.0" customHeight="1">
      <c r="A1380" s="36" t="s">
        <v>6442</v>
      </c>
      <c r="B1380" s="43"/>
      <c r="C1380" s="44"/>
      <c r="D1380" s="47"/>
      <c r="E1380" s="47"/>
      <c r="F1380" s="39" t="str">
        <f t="shared" si="2"/>
        <v>PETUGAS.1379/SPK/SE/PPL/3172/2026</v>
      </c>
      <c r="G1380" s="45"/>
      <c r="H1380" s="39" t="str">
        <f>VLOOKUP(G1380,'MITRA (REFERENSI)'!$A:$Z,16,FALSE)</f>
        <v>#N/A</v>
      </c>
      <c r="I1380" s="39" t="str">
        <f>VLOOKUP(G1380,'MITRA (REFERENSI)'!$A:$Z,25,FALSE)</f>
        <v>#N/A</v>
      </c>
      <c r="J1380" s="38" t="str">
        <f>VLOOKUP(G1380,'MITRA (REFERENSI)'!$A:$Z,26,FALSE)</f>
        <v>#N/A</v>
      </c>
      <c r="K1380" s="38" t="str">
        <f>VLOOKUP(G1380,'MITRA (REFERENSI)'!$A:$Z,15,FALSE)</f>
        <v>#N/A</v>
      </c>
      <c r="L1380" s="38" t="str">
        <f>VLOOKUP(G1380,'MITRA (REFERENSI)'!$A:$Z,15,FALSE)</f>
        <v>#N/A</v>
      </c>
      <c r="M1380" s="38" t="str">
        <f>IF(B1380=1,'KELAS (REFERENSI)'!M1380,IF(B1380=2,'KELAS (REFERENSI)'!M1395,IF(B1380=3,'KELAS (REFERENSI)'!M1410,IF(B1380=4,'KELAS (REFERENSI)'!M1425,""))))</f>
        <v/>
      </c>
      <c r="N1380" s="38" t="str">
        <f>IF(B1380=1,'KELAS (REFERENSI)'!N1380,IF(B1380=2,'KELAS (REFERENSI)'!N1395,IF(B1380=3,'KELAS (REFERENSI)'!N1410,IF(B1380=4,'KELAS (REFERENSI)'!N1425,""))))</f>
        <v/>
      </c>
      <c r="O1380" s="38" t="str">
        <f>IF(B1380=1,'KELAS (REFERENSI)'!O1380,IF(B1380=2,'KELAS (REFERENSI)'!O1395,IF(B1380=3,'KELAS (REFERENSI)'!O1410,IF(B1380=4,'KELAS (REFERENSI)'!O1425,""))))</f>
        <v/>
      </c>
      <c r="P1380" s="38" t="str">
        <f>IF(B1380=1,'KELAS (REFERENSI)'!P1380,IF(B1380=2,'KELAS (REFERENSI)'!P1395,IF(B1380=3,'KELAS (REFERENSI)'!P1410,IF(B1380=4,'KELAS (REFERENSI)'!P1425,""))))</f>
        <v/>
      </c>
      <c r="Q1380" s="38" t="str">
        <f t="shared" si="4"/>
        <v>BPS Kota Jakarta Timur</v>
      </c>
      <c r="R1380" s="38" t="str">
        <f t="shared" si="56"/>
        <v/>
      </c>
      <c r="S1380" s="38" t="str">
        <f t="shared" ref="S1380:T1380" si="1388">S1379</f>
        <v>15 Juni sampai dengan 31 Agustus 2026</v>
      </c>
      <c r="T1380" s="38" t="str">
        <f t="shared" si="1388"/>
        <v>31 Agustus 2026</v>
      </c>
      <c r="U1380" s="46"/>
      <c r="V1380" s="46"/>
      <c r="W1380" s="42"/>
      <c r="X1380" s="42"/>
      <c r="Y1380" s="42"/>
      <c r="Z1380" s="42"/>
    </row>
    <row r="1381" ht="15.0" customHeight="1">
      <c r="A1381" s="36" t="s">
        <v>6443</v>
      </c>
      <c r="B1381" s="43"/>
      <c r="C1381" s="44"/>
      <c r="D1381" s="47"/>
      <c r="E1381" s="47"/>
      <c r="F1381" s="39" t="str">
        <f t="shared" si="2"/>
        <v>PETUGAS.1380/SPK/SE/PPL/3172/2026</v>
      </c>
      <c r="G1381" s="45"/>
      <c r="H1381" s="39" t="str">
        <f>VLOOKUP(G1381,'MITRA (REFERENSI)'!$A:$Z,16,FALSE)</f>
        <v>#N/A</v>
      </c>
      <c r="I1381" s="39" t="str">
        <f>VLOOKUP(G1381,'MITRA (REFERENSI)'!$A:$Z,25,FALSE)</f>
        <v>#N/A</v>
      </c>
      <c r="J1381" s="38" t="str">
        <f>VLOOKUP(G1381,'MITRA (REFERENSI)'!$A:$Z,26,FALSE)</f>
        <v>#N/A</v>
      </c>
      <c r="K1381" s="38" t="str">
        <f>VLOOKUP(G1381,'MITRA (REFERENSI)'!$A:$Z,15,FALSE)</f>
        <v>#N/A</v>
      </c>
      <c r="L1381" s="38" t="str">
        <f>VLOOKUP(G1381,'MITRA (REFERENSI)'!$A:$Z,15,FALSE)</f>
        <v>#N/A</v>
      </c>
      <c r="M1381" s="38" t="str">
        <f>IF(B1381=1,'KELAS (REFERENSI)'!M1381,IF(B1381=2,'KELAS (REFERENSI)'!M1396,IF(B1381=3,'KELAS (REFERENSI)'!M1411,IF(B1381=4,'KELAS (REFERENSI)'!M1426,""))))</f>
        <v/>
      </c>
      <c r="N1381" s="38" t="str">
        <f>IF(B1381=1,'KELAS (REFERENSI)'!N1381,IF(B1381=2,'KELAS (REFERENSI)'!N1396,IF(B1381=3,'KELAS (REFERENSI)'!N1411,IF(B1381=4,'KELAS (REFERENSI)'!N1426,""))))</f>
        <v/>
      </c>
      <c r="O1381" s="38" t="str">
        <f>IF(B1381=1,'KELAS (REFERENSI)'!O1381,IF(B1381=2,'KELAS (REFERENSI)'!O1396,IF(B1381=3,'KELAS (REFERENSI)'!O1411,IF(B1381=4,'KELAS (REFERENSI)'!O1426,""))))</f>
        <v/>
      </c>
      <c r="P1381" s="38" t="str">
        <f>IF(B1381=1,'KELAS (REFERENSI)'!P1381,IF(B1381=2,'KELAS (REFERENSI)'!P1396,IF(B1381=3,'KELAS (REFERENSI)'!P1411,IF(B1381=4,'KELAS (REFERENSI)'!P1426,""))))</f>
        <v/>
      </c>
      <c r="Q1381" s="38" t="str">
        <f t="shared" si="4"/>
        <v>BPS Kota Jakarta Timur</v>
      </c>
      <c r="R1381" s="38" t="str">
        <f t="shared" si="56"/>
        <v/>
      </c>
      <c r="S1381" s="38" t="str">
        <f t="shared" ref="S1381:T1381" si="1389">S1380</f>
        <v>15 Juni sampai dengan 31 Agustus 2026</v>
      </c>
      <c r="T1381" s="38" t="str">
        <f t="shared" si="1389"/>
        <v>31 Agustus 2026</v>
      </c>
      <c r="U1381" s="46"/>
      <c r="V1381" s="46"/>
      <c r="W1381" s="42"/>
      <c r="X1381" s="42"/>
      <c r="Y1381" s="42"/>
      <c r="Z1381" s="42"/>
    </row>
    <row r="1382" ht="15.0" customHeight="1">
      <c r="A1382" s="36" t="s">
        <v>6444</v>
      </c>
      <c r="B1382" s="43"/>
      <c r="C1382" s="44"/>
      <c r="D1382" s="47"/>
      <c r="E1382" s="47"/>
      <c r="F1382" s="39" t="str">
        <f t="shared" si="2"/>
        <v>PETUGAS.1381/SPK/SE/PPL/3172/2026</v>
      </c>
      <c r="G1382" s="45"/>
      <c r="H1382" s="39" t="str">
        <f>VLOOKUP(G1382,'MITRA (REFERENSI)'!$A:$Z,16,FALSE)</f>
        <v>#N/A</v>
      </c>
      <c r="I1382" s="39" t="str">
        <f>VLOOKUP(G1382,'MITRA (REFERENSI)'!$A:$Z,25,FALSE)</f>
        <v>#N/A</v>
      </c>
      <c r="J1382" s="38" t="str">
        <f>VLOOKUP(G1382,'MITRA (REFERENSI)'!$A:$Z,26,FALSE)</f>
        <v>#N/A</v>
      </c>
      <c r="K1382" s="38" t="str">
        <f>VLOOKUP(G1382,'MITRA (REFERENSI)'!$A:$Z,15,FALSE)</f>
        <v>#N/A</v>
      </c>
      <c r="L1382" s="38" t="str">
        <f>VLOOKUP(G1382,'MITRA (REFERENSI)'!$A:$Z,15,FALSE)</f>
        <v>#N/A</v>
      </c>
      <c r="M1382" s="38" t="str">
        <f>IF(B1382=1,'KELAS (REFERENSI)'!M1382,IF(B1382=2,'KELAS (REFERENSI)'!M1397,IF(B1382=3,'KELAS (REFERENSI)'!M1412,IF(B1382=4,'KELAS (REFERENSI)'!M1427,""))))</f>
        <v/>
      </c>
      <c r="N1382" s="38" t="str">
        <f>IF(B1382=1,'KELAS (REFERENSI)'!N1382,IF(B1382=2,'KELAS (REFERENSI)'!N1397,IF(B1382=3,'KELAS (REFERENSI)'!N1412,IF(B1382=4,'KELAS (REFERENSI)'!N1427,""))))</f>
        <v/>
      </c>
      <c r="O1382" s="38" t="str">
        <f>IF(B1382=1,'KELAS (REFERENSI)'!O1382,IF(B1382=2,'KELAS (REFERENSI)'!O1397,IF(B1382=3,'KELAS (REFERENSI)'!O1412,IF(B1382=4,'KELAS (REFERENSI)'!O1427,""))))</f>
        <v/>
      </c>
      <c r="P1382" s="38" t="str">
        <f>IF(B1382=1,'KELAS (REFERENSI)'!P1382,IF(B1382=2,'KELAS (REFERENSI)'!P1397,IF(B1382=3,'KELAS (REFERENSI)'!P1412,IF(B1382=4,'KELAS (REFERENSI)'!P1427,""))))</f>
        <v/>
      </c>
      <c r="Q1382" s="38" t="str">
        <f t="shared" si="4"/>
        <v>BPS Kota Jakarta Timur</v>
      </c>
      <c r="R1382" s="38" t="str">
        <f t="shared" si="56"/>
        <v/>
      </c>
      <c r="S1382" s="38" t="str">
        <f t="shared" ref="S1382:T1382" si="1390">S1381</f>
        <v>15 Juni sampai dengan 31 Agustus 2026</v>
      </c>
      <c r="T1382" s="38" t="str">
        <f t="shared" si="1390"/>
        <v>31 Agustus 2026</v>
      </c>
      <c r="U1382" s="46"/>
      <c r="V1382" s="46"/>
      <c r="W1382" s="42"/>
      <c r="X1382" s="42"/>
      <c r="Y1382" s="42"/>
      <c r="Z1382" s="42"/>
    </row>
    <row r="1383" ht="15.0" customHeight="1">
      <c r="A1383" s="36" t="s">
        <v>6445</v>
      </c>
      <c r="B1383" s="43"/>
      <c r="C1383" s="44"/>
      <c r="D1383" s="47"/>
      <c r="E1383" s="47"/>
      <c r="F1383" s="39" t="str">
        <f t="shared" si="2"/>
        <v>PETUGAS.1382/SPK/SE/PPL/3172/2026</v>
      </c>
      <c r="G1383" s="45"/>
      <c r="H1383" s="39" t="str">
        <f>VLOOKUP(G1383,'MITRA (REFERENSI)'!$A:$Z,16,FALSE)</f>
        <v>#N/A</v>
      </c>
      <c r="I1383" s="39" t="str">
        <f>VLOOKUP(G1383,'MITRA (REFERENSI)'!$A:$Z,25,FALSE)</f>
        <v>#N/A</v>
      </c>
      <c r="J1383" s="38" t="str">
        <f>VLOOKUP(G1383,'MITRA (REFERENSI)'!$A:$Z,26,FALSE)</f>
        <v>#N/A</v>
      </c>
      <c r="K1383" s="38" t="str">
        <f>VLOOKUP(G1383,'MITRA (REFERENSI)'!$A:$Z,15,FALSE)</f>
        <v>#N/A</v>
      </c>
      <c r="L1383" s="38" t="str">
        <f>VLOOKUP(G1383,'MITRA (REFERENSI)'!$A:$Z,15,FALSE)</f>
        <v>#N/A</v>
      </c>
      <c r="M1383" s="38" t="str">
        <f>IF(B1383=1,'KELAS (REFERENSI)'!M1383,IF(B1383=2,'KELAS (REFERENSI)'!M1398,IF(B1383=3,'KELAS (REFERENSI)'!M1413,IF(B1383=4,'KELAS (REFERENSI)'!M1428,""))))</f>
        <v/>
      </c>
      <c r="N1383" s="38" t="str">
        <f>IF(B1383=1,'KELAS (REFERENSI)'!N1383,IF(B1383=2,'KELAS (REFERENSI)'!N1398,IF(B1383=3,'KELAS (REFERENSI)'!N1413,IF(B1383=4,'KELAS (REFERENSI)'!N1428,""))))</f>
        <v/>
      </c>
      <c r="O1383" s="38" t="str">
        <f>IF(B1383=1,'KELAS (REFERENSI)'!O1383,IF(B1383=2,'KELAS (REFERENSI)'!O1398,IF(B1383=3,'KELAS (REFERENSI)'!O1413,IF(B1383=4,'KELAS (REFERENSI)'!O1428,""))))</f>
        <v/>
      </c>
      <c r="P1383" s="38" t="str">
        <f>IF(B1383=1,'KELAS (REFERENSI)'!P1383,IF(B1383=2,'KELAS (REFERENSI)'!P1398,IF(B1383=3,'KELAS (REFERENSI)'!P1413,IF(B1383=4,'KELAS (REFERENSI)'!P1428,""))))</f>
        <v/>
      </c>
      <c r="Q1383" s="38" t="str">
        <f t="shared" si="4"/>
        <v>BPS Kota Jakarta Timur</v>
      </c>
      <c r="R1383" s="38" t="str">
        <f t="shared" si="56"/>
        <v/>
      </c>
      <c r="S1383" s="38" t="str">
        <f t="shared" ref="S1383:T1383" si="1391">S1382</f>
        <v>15 Juni sampai dengan 31 Agustus 2026</v>
      </c>
      <c r="T1383" s="38" t="str">
        <f t="shared" si="1391"/>
        <v>31 Agustus 2026</v>
      </c>
      <c r="U1383" s="46"/>
      <c r="V1383" s="46"/>
      <c r="W1383" s="42"/>
      <c r="X1383" s="42"/>
      <c r="Y1383" s="42"/>
      <c r="Z1383" s="42"/>
    </row>
    <row r="1384" ht="15.0" customHeight="1">
      <c r="A1384" s="36" t="s">
        <v>6446</v>
      </c>
      <c r="B1384" s="43"/>
      <c r="C1384" s="44"/>
      <c r="D1384" s="47"/>
      <c r="E1384" s="47"/>
      <c r="F1384" s="39" t="str">
        <f t="shared" si="2"/>
        <v>PETUGAS.1383/SPK/SE/PPL/3172/2026</v>
      </c>
      <c r="G1384" s="45"/>
      <c r="H1384" s="39" t="str">
        <f>VLOOKUP(G1384,'MITRA (REFERENSI)'!$A:$Z,16,FALSE)</f>
        <v>#N/A</v>
      </c>
      <c r="I1384" s="39" t="str">
        <f>VLOOKUP(G1384,'MITRA (REFERENSI)'!$A:$Z,25,FALSE)</f>
        <v>#N/A</v>
      </c>
      <c r="J1384" s="38" t="str">
        <f>VLOOKUP(G1384,'MITRA (REFERENSI)'!$A:$Z,26,FALSE)</f>
        <v>#N/A</v>
      </c>
      <c r="K1384" s="38" t="str">
        <f>VLOOKUP(G1384,'MITRA (REFERENSI)'!$A:$Z,15,FALSE)</f>
        <v>#N/A</v>
      </c>
      <c r="L1384" s="38" t="str">
        <f>VLOOKUP(G1384,'MITRA (REFERENSI)'!$A:$Z,15,FALSE)</f>
        <v>#N/A</v>
      </c>
      <c r="M1384" s="38" t="str">
        <f>IF(B1384=1,'KELAS (REFERENSI)'!M1384,IF(B1384=2,'KELAS (REFERENSI)'!M1399,IF(B1384=3,'KELAS (REFERENSI)'!M1414,IF(B1384=4,'KELAS (REFERENSI)'!M1429,""))))</f>
        <v/>
      </c>
      <c r="N1384" s="38" t="str">
        <f>IF(B1384=1,'KELAS (REFERENSI)'!N1384,IF(B1384=2,'KELAS (REFERENSI)'!N1399,IF(B1384=3,'KELAS (REFERENSI)'!N1414,IF(B1384=4,'KELAS (REFERENSI)'!N1429,""))))</f>
        <v/>
      </c>
      <c r="O1384" s="38" t="str">
        <f>IF(B1384=1,'KELAS (REFERENSI)'!O1384,IF(B1384=2,'KELAS (REFERENSI)'!O1399,IF(B1384=3,'KELAS (REFERENSI)'!O1414,IF(B1384=4,'KELAS (REFERENSI)'!O1429,""))))</f>
        <v/>
      </c>
      <c r="P1384" s="38" t="str">
        <f>IF(B1384=1,'KELAS (REFERENSI)'!P1384,IF(B1384=2,'KELAS (REFERENSI)'!P1399,IF(B1384=3,'KELAS (REFERENSI)'!P1414,IF(B1384=4,'KELAS (REFERENSI)'!P1429,""))))</f>
        <v/>
      </c>
      <c r="Q1384" s="38" t="str">
        <f t="shared" si="4"/>
        <v>BPS Kota Jakarta Timur</v>
      </c>
      <c r="R1384" s="38" t="str">
        <f t="shared" si="56"/>
        <v/>
      </c>
      <c r="S1384" s="38" t="str">
        <f t="shared" ref="S1384:T1384" si="1392">S1383</f>
        <v>15 Juni sampai dengan 31 Agustus 2026</v>
      </c>
      <c r="T1384" s="38" t="str">
        <f t="shared" si="1392"/>
        <v>31 Agustus 2026</v>
      </c>
      <c r="U1384" s="46"/>
      <c r="V1384" s="46"/>
      <c r="W1384" s="42"/>
      <c r="X1384" s="42"/>
      <c r="Y1384" s="42"/>
      <c r="Z1384" s="42"/>
    </row>
    <row r="1385" ht="15.0" customHeight="1">
      <c r="A1385" s="36" t="s">
        <v>6447</v>
      </c>
      <c r="B1385" s="43"/>
      <c r="C1385" s="44"/>
      <c r="D1385" s="47"/>
      <c r="E1385" s="47"/>
      <c r="F1385" s="39" t="str">
        <f t="shared" si="2"/>
        <v>PETUGAS.1384/SPK/SE/PPL/3172/2026</v>
      </c>
      <c r="G1385" s="45"/>
      <c r="H1385" s="39" t="str">
        <f>VLOOKUP(G1385,'MITRA (REFERENSI)'!$A:$Z,16,FALSE)</f>
        <v>#N/A</v>
      </c>
      <c r="I1385" s="39" t="str">
        <f>VLOOKUP(G1385,'MITRA (REFERENSI)'!$A:$Z,25,FALSE)</f>
        <v>#N/A</v>
      </c>
      <c r="J1385" s="38" t="str">
        <f>VLOOKUP(G1385,'MITRA (REFERENSI)'!$A:$Z,26,FALSE)</f>
        <v>#N/A</v>
      </c>
      <c r="K1385" s="38" t="str">
        <f>VLOOKUP(G1385,'MITRA (REFERENSI)'!$A:$Z,15,FALSE)</f>
        <v>#N/A</v>
      </c>
      <c r="L1385" s="38" t="str">
        <f>VLOOKUP(G1385,'MITRA (REFERENSI)'!$A:$Z,15,FALSE)</f>
        <v>#N/A</v>
      </c>
      <c r="M1385" s="38" t="str">
        <f>IF(B1385=1,'KELAS (REFERENSI)'!M1385,IF(B1385=2,'KELAS (REFERENSI)'!M1400,IF(B1385=3,'KELAS (REFERENSI)'!M1415,IF(B1385=4,'KELAS (REFERENSI)'!M1430,""))))</f>
        <v/>
      </c>
      <c r="N1385" s="38" t="str">
        <f>IF(B1385=1,'KELAS (REFERENSI)'!N1385,IF(B1385=2,'KELAS (REFERENSI)'!N1400,IF(B1385=3,'KELAS (REFERENSI)'!N1415,IF(B1385=4,'KELAS (REFERENSI)'!N1430,""))))</f>
        <v/>
      </c>
      <c r="O1385" s="38" t="str">
        <f>IF(B1385=1,'KELAS (REFERENSI)'!O1385,IF(B1385=2,'KELAS (REFERENSI)'!O1400,IF(B1385=3,'KELAS (REFERENSI)'!O1415,IF(B1385=4,'KELAS (REFERENSI)'!O1430,""))))</f>
        <v/>
      </c>
      <c r="P1385" s="38" t="str">
        <f>IF(B1385=1,'KELAS (REFERENSI)'!P1385,IF(B1385=2,'KELAS (REFERENSI)'!P1400,IF(B1385=3,'KELAS (REFERENSI)'!P1415,IF(B1385=4,'KELAS (REFERENSI)'!P1430,""))))</f>
        <v/>
      </c>
      <c r="Q1385" s="38" t="str">
        <f t="shared" si="4"/>
        <v>BPS Kota Jakarta Timur</v>
      </c>
      <c r="R1385" s="38" t="str">
        <f t="shared" si="56"/>
        <v/>
      </c>
      <c r="S1385" s="38" t="str">
        <f t="shared" ref="S1385:T1385" si="1393">S1384</f>
        <v>15 Juni sampai dengan 31 Agustus 2026</v>
      </c>
      <c r="T1385" s="38" t="str">
        <f t="shared" si="1393"/>
        <v>31 Agustus 2026</v>
      </c>
      <c r="U1385" s="46"/>
      <c r="V1385" s="46"/>
      <c r="W1385" s="42"/>
      <c r="X1385" s="42"/>
      <c r="Y1385" s="42"/>
      <c r="Z1385" s="42"/>
    </row>
    <row r="1386" ht="15.0" customHeight="1">
      <c r="A1386" s="36" t="s">
        <v>6448</v>
      </c>
      <c r="B1386" s="43"/>
      <c r="C1386" s="44"/>
      <c r="D1386" s="47"/>
      <c r="E1386" s="47"/>
      <c r="F1386" s="39" t="str">
        <f t="shared" si="2"/>
        <v>PETUGAS.1385/SPK/SE/PPL/3172/2026</v>
      </c>
      <c r="G1386" s="45"/>
      <c r="H1386" s="39" t="str">
        <f>VLOOKUP(G1386,'MITRA (REFERENSI)'!$A:$Z,16,FALSE)</f>
        <v>#N/A</v>
      </c>
      <c r="I1386" s="39" t="str">
        <f>VLOOKUP(G1386,'MITRA (REFERENSI)'!$A:$Z,25,FALSE)</f>
        <v>#N/A</v>
      </c>
      <c r="J1386" s="38" t="str">
        <f>VLOOKUP(G1386,'MITRA (REFERENSI)'!$A:$Z,26,FALSE)</f>
        <v>#N/A</v>
      </c>
      <c r="K1386" s="38" t="str">
        <f>VLOOKUP(G1386,'MITRA (REFERENSI)'!$A:$Z,15,FALSE)</f>
        <v>#N/A</v>
      </c>
      <c r="L1386" s="38" t="str">
        <f>VLOOKUP(G1386,'MITRA (REFERENSI)'!$A:$Z,15,FALSE)</f>
        <v>#N/A</v>
      </c>
      <c r="M1386" s="38" t="str">
        <f>IF(B1386=1,'KELAS (REFERENSI)'!M1386,IF(B1386=2,'KELAS (REFERENSI)'!M1401,IF(B1386=3,'KELAS (REFERENSI)'!M1416,IF(B1386=4,'KELAS (REFERENSI)'!M1431,""))))</f>
        <v/>
      </c>
      <c r="N1386" s="38" t="str">
        <f>IF(B1386=1,'KELAS (REFERENSI)'!N1386,IF(B1386=2,'KELAS (REFERENSI)'!N1401,IF(B1386=3,'KELAS (REFERENSI)'!N1416,IF(B1386=4,'KELAS (REFERENSI)'!N1431,""))))</f>
        <v/>
      </c>
      <c r="O1386" s="38" t="str">
        <f>IF(B1386=1,'KELAS (REFERENSI)'!O1386,IF(B1386=2,'KELAS (REFERENSI)'!O1401,IF(B1386=3,'KELAS (REFERENSI)'!O1416,IF(B1386=4,'KELAS (REFERENSI)'!O1431,""))))</f>
        <v/>
      </c>
      <c r="P1386" s="38" t="str">
        <f>IF(B1386=1,'KELAS (REFERENSI)'!P1386,IF(B1386=2,'KELAS (REFERENSI)'!P1401,IF(B1386=3,'KELAS (REFERENSI)'!P1416,IF(B1386=4,'KELAS (REFERENSI)'!P1431,""))))</f>
        <v/>
      </c>
      <c r="Q1386" s="38" t="str">
        <f t="shared" si="4"/>
        <v>BPS Kota Jakarta Timur</v>
      </c>
      <c r="R1386" s="38" t="str">
        <f t="shared" si="56"/>
        <v/>
      </c>
      <c r="S1386" s="38" t="str">
        <f t="shared" ref="S1386:T1386" si="1394">S1385</f>
        <v>15 Juni sampai dengan 31 Agustus 2026</v>
      </c>
      <c r="T1386" s="38" t="str">
        <f t="shared" si="1394"/>
        <v>31 Agustus 2026</v>
      </c>
      <c r="U1386" s="46"/>
      <c r="V1386" s="46"/>
      <c r="W1386" s="42"/>
      <c r="X1386" s="42"/>
      <c r="Y1386" s="42"/>
      <c r="Z1386" s="42"/>
    </row>
    <row r="1387" ht="15.0" customHeight="1">
      <c r="A1387" s="36" t="s">
        <v>6449</v>
      </c>
      <c r="B1387" s="43"/>
      <c r="C1387" s="44"/>
      <c r="D1387" s="47"/>
      <c r="E1387" s="47"/>
      <c r="F1387" s="39" t="str">
        <f t="shared" si="2"/>
        <v>PETUGAS.1386/SPK/SE/PPL/3172/2026</v>
      </c>
      <c r="G1387" s="45"/>
      <c r="H1387" s="39" t="str">
        <f>VLOOKUP(G1387,'MITRA (REFERENSI)'!$A:$Z,16,FALSE)</f>
        <v>#N/A</v>
      </c>
      <c r="I1387" s="39" t="str">
        <f>VLOOKUP(G1387,'MITRA (REFERENSI)'!$A:$Z,25,FALSE)</f>
        <v>#N/A</v>
      </c>
      <c r="J1387" s="38" t="str">
        <f>VLOOKUP(G1387,'MITRA (REFERENSI)'!$A:$Z,26,FALSE)</f>
        <v>#N/A</v>
      </c>
      <c r="K1387" s="38" t="str">
        <f>VLOOKUP(G1387,'MITRA (REFERENSI)'!$A:$Z,15,FALSE)</f>
        <v>#N/A</v>
      </c>
      <c r="L1387" s="38" t="str">
        <f>VLOOKUP(G1387,'MITRA (REFERENSI)'!$A:$Z,15,FALSE)</f>
        <v>#N/A</v>
      </c>
      <c r="M1387" s="38" t="str">
        <f>IF(B1387=1,'KELAS (REFERENSI)'!M1387,IF(B1387=2,'KELAS (REFERENSI)'!M1402,IF(B1387=3,'KELAS (REFERENSI)'!M1417,IF(B1387=4,'KELAS (REFERENSI)'!M1432,""))))</f>
        <v/>
      </c>
      <c r="N1387" s="38" t="str">
        <f>IF(B1387=1,'KELAS (REFERENSI)'!N1387,IF(B1387=2,'KELAS (REFERENSI)'!N1402,IF(B1387=3,'KELAS (REFERENSI)'!N1417,IF(B1387=4,'KELAS (REFERENSI)'!N1432,""))))</f>
        <v/>
      </c>
      <c r="O1387" s="38" t="str">
        <f>IF(B1387=1,'KELAS (REFERENSI)'!O1387,IF(B1387=2,'KELAS (REFERENSI)'!O1402,IF(B1387=3,'KELAS (REFERENSI)'!O1417,IF(B1387=4,'KELAS (REFERENSI)'!O1432,""))))</f>
        <v/>
      </c>
      <c r="P1387" s="38" t="str">
        <f>IF(B1387=1,'KELAS (REFERENSI)'!P1387,IF(B1387=2,'KELAS (REFERENSI)'!P1402,IF(B1387=3,'KELAS (REFERENSI)'!P1417,IF(B1387=4,'KELAS (REFERENSI)'!P1432,""))))</f>
        <v/>
      </c>
      <c r="Q1387" s="38" t="str">
        <f t="shared" si="4"/>
        <v>BPS Kota Jakarta Timur</v>
      </c>
      <c r="R1387" s="38" t="str">
        <f t="shared" si="56"/>
        <v/>
      </c>
      <c r="S1387" s="38" t="str">
        <f t="shared" ref="S1387:T1387" si="1395">S1386</f>
        <v>15 Juni sampai dengan 31 Agustus 2026</v>
      </c>
      <c r="T1387" s="38" t="str">
        <f t="shared" si="1395"/>
        <v>31 Agustus 2026</v>
      </c>
      <c r="U1387" s="46"/>
      <c r="V1387" s="46"/>
      <c r="W1387" s="42"/>
      <c r="X1387" s="42"/>
      <c r="Y1387" s="42"/>
      <c r="Z1387" s="42"/>
    </row>
    <row r="1388" ht="15.0" customHeight="1">
      <c r="A1388" s="36" t="s">
        <v>6450</v>
      </c>
      <c r="B1388" s="43"/>
      <c r="C1388" s="44"/>
      <c r="D1388" s="47"/>
      <c r="E1388" s="47"/>
      <c r="F1388" s="39" t="str">
        <f t="shared" si="2"/>
        <v>PETUGAS.1387/SPK/SE/PPL/3172/2026</v>
      </c>
      <c r="G1388" s="45"/>
      <c r="H1388" s="39" t="str">
        <f>VLOOKUP(G1388,'MITRA (REFERENSI)'!$A:$Z,16,FALSE)</f>
        <v>#N/A</v>
      </c>
      <c r="I1388" s="39" t="str">
        <f>VLOOKUP(G1388,'MITRA (REFERENSI)'!$A:$Z,25,FALSE)</f>
        <v>#N/A</v>
      </c>
      <c r="J1388" s="38" t="str">
        <f>VLOOKUP(G1388,'MITRA (REFERENSI)'!$A:$Z,26,FALSE)</f>
        <v>#N/A</v>
      </c>
      <c r="K1388" s="38" t="str">
        <f>VLOOKUP(G1388,'MITRA (REFERENSI)'!$A:$Z,15,FALSE)</f>
        <v>#N/A</v>
      </c>
      <c r="L1388" s="38" t="str">
        <f>VLOOKUP(G1388,'MITRA (REFERENSI)'!$A:$Z,15,FALSE)</f>
        <v>#N/A</v>
      </c>
      <c r="M1388" s="38" t="str">
        <f>IF(B1388=1,'KELAS (REFERENSI)'!M1388,IF(B1388=2,'KELAS (REFERENSI)'!M1403,IF(B1388=3,'KELAS (REFERENSI)'!M1418,IF(B1388=4,'KELAS (REFERENSI)'!M1433,""))))</f>
        <v/>
      </c>
      <c r="N1388" s="38" t="str">
        <f>IF(B1388=1,'KELAS (REFERENSI)'!N1388,IF(B1388=2,'KELAS (REFERENSI)'!N1403,IF(B1388=3,'KELAS (REFERENSI)'!N1418,IF(B1388=4,'KELAS (REFERENSI)'!N1433,""))))</f>
        <v/>
      </c>
      <c r="O1388" s="38" t="str">
        <f>IF(B1388=1,'KELAS (REFERENSI)'!O1388,IF(B1388=2,'KELAS (REFERENSI)'!O1403,IF(B1388=3,'KELAS (REFERENSI)'!O1418,IF(B1388=4,'KELAS (REFERENSI)'!O1433,""))))</f>
        <v/>
      </c>
      <c r="P1388" s="38" t="str">
        <f>IF(B1388=1,'KELAS (REFERENSI)'!P1388,IF(B1388=2,'KELAS (REFERENSI)'!P1403,IF(B1388=3,'KELAS (REFERENSI)'!P1418,IF(B1388=4,'KELAS (REFERENSI)'!P1433,""))))</f>
        <v/>
      </c>
      <c r="Q1388" s="38" t="str">
        <f t="shared" si="4"/>
        <v>BPS Kota Jakarta Timur</v>
      </c>
      <c r="R1388" s="38" t="str">
        <f t="shared" si="56"/>
        <v/>
      </c>
      <c r="S1388" s="38" t="str">
        <f t="shared" ref="S1388:T1388" si="1396">S1387</f>
        <v>15 Juni sampai dengan 31 Agustus 2026</v>
      </c>
      <c r="T1388" s="38" t="str">
        <f t="shared" si="1396"/>
        <v>31 Agustus 2026</v>
      </c>
      <c r="U1388" s="46"/>
      <c r="V1388" s="46"/>
      <c r="W1388" s="42"/>
      <c r="X1388" s="42"/>
      <c r="Y1388" s="42"/>
      <c r="Z1388" s="42"/>
    </row>
    <row r="1389" ht="15.0" customHeight="1">
      <c r="A1389" s="36" t="s">
        <v>6451</v>
      </c>
      <c r="B1389" s="43"/>
      <c r="C1389" s="44"/>
      <c r="D1389" s="47"/>
      <c r="E1389" s="47"/>
      <c r="F1389" s="39" t="str">
        <f t="shared" si="2"/>
        <v>PETUGAS.1388/SPK/SE/PPL/3172/2026</v>
      </c>
      <c r="G1389" s="45"/>
      <c r="H1389" s="39" t="str">
        <f>VLOOKUP(G1389,'MITRA (REFERENSI)'!$A:$Z,16,FALSE)</f>
        <v>#N/A</v>
      </c>
      <c r="I1389" s="39" t="str">
        <f>VLOOKUP(G1389,'MITRA (REFERENSI)'!$A:$Z,25,FALSE)</f>
        <v>#N/A</v>
      </c>
      <c r="J1389" s="38" t="str">
        <f>VLOOKUP(G1389,'MITRA (REFERENSI)'!$A:$Z,26,FALSE)</f>
        <v>#N/A</v>
      </c>
      <c r="K1389" s="38" t="str">
        <f>VLOOKUP(G1389,'MITRA (REFERENSI)'!$A:$Z,15,FALSE)</f>
        <v>#N/A</v>
      </c>
      <c r="L1389" s="38" t="str">
        <f>VLOOKUP(G1389,'MITRA (REFERENSI)'!$A:$Z,15,FALSE)</f>
        <v>#N/A</v>
      </c>
      <c r="M1389" s="38" t="str">
        <f>IF(B1389=1,'KELAS (REFERENSI)'!M1389,IF(B1389=2,'KELAS (REFERENSI)'!M1404,IF(B1389=3,'KELAS (REFERENSI)'!M1419,IF(B1389=4,'KELAS (REFERENSI)'!M1434,""))))</f>
        <v/>
      </c>
      <c r="N1389" s="38" t="str">
        <f>IF(B1389=1,'KELAS (REFERENSI)'!N1389,IF(B1389=2,'KELAS (REFERENSI)'!N1404,IF(B1389=3,'KELAS (REFERENSI)'!N1419,IF(B1389=4,'KELAS (REFERENSI)'!N1434,""))))</f>
        <v/>
      </c>
      <c r="O1389" s="38" t="str">
        <f>IF(B1389=1,'KELAS (REFERENSI)'!O1389,IF(B1389=2,'KELAS (REFERENSI)'!O1404,IF(B1389=3,'KELAS (REFERENSI)'!O1419,IF(B1389=4,'KELAS (REFERENSI)'!O1434,""))))</f>
        <v/>
      </c>
      <c r="P1389" s="38" t="str">
        <f>IF(B1389=1,'KELAS (REFERENSI)'!P1389,IF(B1389=2,'KELAS (REFERENSI)'!P1404,IF(B1389=3,'KELAS (REFERENSI)'!P1419,IF(B1389=4,'KELAS (REFERENSI)'!P1434,""))))</f>
        <v/>
      </c>
      <c r="Q1389" s="38" t="str">
        <f t="shared" si="4"/>
        <v>BPS Kota Jakarta Timur</v>
      </c>
      <c r="R1389" s="38" t="str">
        <f t="shared" si="56"/>
        <v/>
      </c>
      <c r="S1389" s="38" t="str">
        <f t="shared" ref="S1389:T1389" si="1397">S1388</f>
        <v>15 Juni sampai dengan 31 Agustus 2026</v>
      </c>
      <c r="T1389" s="38" t="str">
        <f t="shared" si="1397"/>
        <v>31 Agustus 2026</v>
      </c>
      <c r="U1389" s="46"/>
      <c r="V1389" s="46"/>
      <c r="W1389" s="42"/>
      <c r="X1389" s="42"/>
      <c r="Y1389" s="42"/>
      <c r="Z1389" s="42"/>
    </row>
    <row r="1390" ht="15.0" customHeight="1">
      <c r="A1390" s="36" t="s">
        <v>6452</v>
      </c>
      <c r="B1390" s="43"/>
      <c r="C1390" s="44"/>
      <c r="D1390" s="47"/>
      <c r="E1390" s="47"/>
      <c r="F1390" s="39" t="str">
        <f t="shared" si="2"/>
        <v>PETUGAS.1389/SPK/SE/PPL/3172/2026</v>
      </c>
      <c r="G1390" s="45"/>
      <c r="H1390" s="39" t="str">
        <f>VLOOKUP(G1390,'MITRA (REFERENSI)'!$A:$Z,16,FALSE)</f>
        <v>#N/A</v>
      </c>
      <c r="I1390" s="39" t="str">
        <f>VLOOKUP(G1390,'MITRA (REFERENSI)'!$A:$Z,25,FALSE)</f>
        <v>#N/A</v>
      </c>
      <c r="J1390" s="38" t="str">
        <f>VLOOKUP(G1390,'MITRA (REFERENSI)'!$A:$Z,26,FALSE)</f>
        <v>#N/A</v>
      </c>
      <c r="K1390" s="38" t="str">
        <f>VLOOKUP(G1390,'MITRA (REFERENSI)'!$A:$Z,15,FALSE)</f>
        <v>#N/A</v>
      </c>
      <c r="L1390" s="38" t="str">
        <f>VLOOKUP(G1390,'MITRA (REFERENSI)'!$A:$Z,15,FALSE)</f>
        <v>#N/A</v>
      </c>
      <c r="M1390" s="38" t="str">
        <f>IF(B1390=1,'KELAS (REFERENSI)'!M1390,IF(B1390=2,'KELAS (REFERENSI)'!M1405,IF(B1390=3,'KELAS (REFERENSI)'!M1420,IF(B1390=4,'KELAS (REFERENSI)'!M1435,""))))</f>
        <v/>
      </c>
      <c r="N1390" s="38" t="str">
        <f>IF(B1390=1,'KELAS (REFERENSI)'!N1390,IF(B1390=2,'KELAS (REFERENSI)'!N1405,IF(B1390=3,'KELAS (REFERENSI)'!N1420,IF(B1390=4,'KELAS (REFERENSI)'!N1435,""))))</f>
        <v/>
      </c>
      <c r="O1390" s="38" t="str">
        <f>IF(B1390=1,'KELAS (REFERENSI)'!O1390,IF(B1390=2,'KELAS (REFERENSI)'!O1405,IF(B1390=3,'KELAS (REFERENSI)'!O1420,IF(B1390=4,'KELAS (REFERENSI)'!O1435,""))))</f>
        <v/>
      </c>
      <c r="P1390" s="38" t="str">
        <f>IF(B1390=1,'KELAS (REFERENSI)'!P1390,IF(B1390=2,'KELAS (REFERENSI)'!P1405,IF(B1390=3,'KELAS (REFERENSI)'!P1420,IF(B1390=4,'KELAS (REFERENSI)'!P1435,""))))</f>
        <v/>
      </c>
      <c r="Q1390" s="38" t="str">
        <f t="shared" si="4"/>
        <v>BPS Kota Jakarta Timur</v>
      </c>
      <c r="R1390" s="38" t="str">
        <f t="shared" si="56"/>
        <v/>
      </c>
      <c r="S1390" s="38" t="str">
        <f t="shared" ref="S1390:T1390" si="1398">S1389</f>
        <v>15 Juni sampai dengan 31 Agustus 2026</v>
      </c>
      <c r="T1390" s="38" t="str">
        <f t="shared" si="1398"/>
        <v>31 Agustus 2026</v>
      </c>
      <c r="U1390" s="46"/>
      <c r="V1390" s="46"/>
      <c r="W1390" s="42"/>
      <c r="X1390" s="42"/>
      <c r="Y1390" s="42"/>
      <c r="Z1390" s="42"/>
    </row>
    <row r="1391" ht="15.0" customHeight="1">
      <c r="A1391" s="36" t="s">
        <v>6453</v>
      </c>
      <c r="B1391" s="43"/>
      <c r="C1391" s="44"/>
      <c r="D1391" s="47"/>
      <c r="E1391" s="47"/>
      <c r="F1391" s="39" t="str">
        <f t="shared" si="2"/>
        <v>PETUGAS.1390/SPK/SE/PPL/3172/2026</v>
      </c>
      <c r="G1391" s="45"/>
      <c r="H1391" s="39" t="str">
        <f>VLOOKUP(G1391,'MITRA (REFERENSI)'!$A:$Z,16,FALSE)</f>
        <v>#N/A</v>
      </c>
      <c r="I1391" s="39" t="str">
        <f>VLOOKUP(G1391,'MITRA (REFERENSI)'!$A:$Z,25,FALSE)</f>
        <v>#N/A</v>
      </c>
      <c r="J1391" s="38" t="str">
        <f>VLOOKUP(G1391,'MITRA (REFERENSI)'!$A:$Z,26,FALSE)</f>
        <v>#N/A</v>
      </c>
      <c r="K1391" s="38" t="str">
        <f>VLOOKUP(G1391,'MITRA (REFERENSI)'!$A:$Z,15,FALSE)</f>
        <v>#N/A</v>
      </c>
      <c r="L1391" s="38" t="str">
        <f>VLOOKUP(G1391,'MITRA (REFERENSI)'!$A:$Z,15,FALSE)</f>
        <v>#N/A</v>
      </c>
      <c r="M1391" s="38" t="str">
        <f>IF(B1391=1,'KELAS (REFERENSI)'!M1391,IF(B1391=2,'KELAS (REFERENSI)'!M1406,IF(B1391=3,'KELAS (REFERENSI)'!M1421,IF(B1391=4,'KELAS (REFERENSI)'!M1436,""))))</f>
        <v/>
      </c>
      <c r="N1391" s="38" t="str">
        <f>IF(B1391=1,'KELAS (REFERENSI)'!N1391,IF(B1391=2,'KELAS (REFERENSI)'!N1406,IF(B1391=3,'KELAS (REFERENSI)'!N1421,IF(B1391=4,'KELAS (REFERENSI)'!N1436,""))))</f>
        <v/>
      </c>
      <c r="O1391" s="38" t="str">
        <f>IF(B1391=1,'KELAS (REFERENSI)'!O1391,IF(B1391=2,'KELAS (REFERENSI)'!O1406,IF(B1391=3,'KELAS (REFERENSI)'!O1421,IF(B1391=4,'KELAS (REFERENSI)'!O1436,""))))</f>
        <v/>
      </c>
      <c r="P1391" s="38" t="str">
        <f>IF(B1391=1,'KELAS (REFERENSI)'!P1391,IF(B1391=2,'KELAS (REFERENSI)'!P1406,IF(B1391=3,'KELAS (REFERENSI)'!P1421,IF(B1391=4,'KELAS (REFERENSI)'!P1436,""))))</f>
        <v/>
      </c>
      <c r="Q1391" s="38" t="str">
        <f t="shared" si="4"/>
        <v>BPS Kota Jakarta Timur</v>
      </c>
      <c r="R1391" s="38" t="str">
        <f t="shared" si="56"/>
        <v/>
      </c>
      <c r="S1391" s="38" t="str">
        <f t="shared" ref="S1391:T1391" si="1399">S1390</f>
        <v>15 Juni sampai dengan 31 Agustus 2026</v>
      </c>
      <c r="T1391" s="38" t="str">
        <f t="shared" si="1399"/>
        <v>31 Agustus 2026</v>
      </c>
      <c r="U1391" s="46"/>
      <c r="V1391" s="46"/>
      <c r="W1391" s="42"/>
      <c r="X1391" s="42"/>
      <c r="Y1391" s="42"/>
      <c r="Z1391" s="42"/>
    </row>
    <row r="1392" ht="15.0" customHeight="1">
      <c r="A1392" s="36" t="s">
        <v>6454</v>
      </c>
      <c r="B1392" s="43"/>
      <c r="C1392" s="44"/>
      <c r="D1392" s="47"/>
      <c r="E1392" s="47"/>
      <c r="F1392" s="39" t="str">
        <f t="shared" si="2"/>
        <v>PETUGAS.1391/SPK/SE/PPL/3172/2026</v>
      </c>
      <c r="G1392" s="45"/>
      <c r="H1392" s="39" t="str">
        <f>VLOOKUP(G1392,'MITRA (REFERENSI)'!$A:$Z,16,FALSE)</f>
        <v>#N/A</v>
      </c>
      <c r="I1392" s="39" t="str">
        <f>VLOOKUP(G1392,'MITRA (REFERENSI)'!$A:$Z,25,FALSE)</f>
        <v>#N/A</v>
      </c>
      <c r="J1392" s="38" t="str">
        <f>VLOOKUP(G1392,'MITRA (REFERENSI)'!$A:$Z,26,FALSE)</f>
        <v>#N/A</v>
      </c>
      <c r="K1392" s="38" t="str">
        <f>VLOOKUP(G1392,'MITRA (REFERENSI)'!$A:$Z,15,FALSE)</f>
        <v>#N/A</v>
      </c>
      <c r="L1392" s="38" t="str">
        <f>VLOOKUP(G1392,'MITRA (REFERENSI)'!$A:$Z,15,FALSE)</f>
        <v>#N/A</v>
      </c>
      <c r="M1392" s="38" t="str">
        <f>IF(B1392=1,'KELAS (REFERENSI)'!M1392,IF(B1392=2,'KELAS (REFERENSI)'!M1407,IF(B1392=3,'KELAS (REFERENSI)'!M1422,IF(B1392=4,'KELAS (REFERENSI)'!M1437,""))))</f>
        <v/>
      </c>
      <c r="N1392" s="38" t="str">
        <f>IF(B1392=1,'KELAS (REFERENSI)'!N1392,IF(B1392=2,'KELAS (REFERENSI)'!N1407,IF(B1392=3,'KELAS (REFERENSI)'!N1422,IF(B1392=4,'KELAS (REFERENSI)'!N1437,""))))</f>
        <v/>
      </c>
      <c r="O1392" s="38" t="str">
        <f>IF(B1392=1,'KELAS (REFERENSI)'!O1392,IF(B1392=2,'KELAS (REFERENSI)'!O1407,IF(B1392=3,'KELAS (REFERENSI)'!O1422,IF(B1392=4,'KELAS (REFERENSI)'!O1437,""))))</f>
        <v/>
      </c>
      <c r="P1392" s="38" t="str">
        <f>IF(B1392=1,'KELAS (REFERENSI)'!P1392,IF(B1392=2,'KELAS (REFERENSI)'!P1407,IF(B1392=3,'KELAS (REFERENSI)'!P1422,IF(B1392=4,'KELAS (REFERENSI)'!P1437,""))))</f>
        <v/>
      </c>
      <c r="Q1392" s="38" t="str">
        <f t="shared" si="4"/>
        <v>BPS Kota Jakarta Timur</v>
      </c>
      <c r="R1392" s="38" t="str">
        <f t="shared" si="56"/>
        <v/>
      </c>
      <c r="S1392" s="38" t="str">
        <f t="shared" ref="S1392:T1392" si="1400">S1391</f>
        <v>15 Juni sampai dengan 31 Agustus 2026</v>
      </c>
      <c r="T1392" s="38" t="str">
        <f t="shared" si="1400"/>
        <v>31 Agustus 2026</v>
      </c>
      <c r="U1392" s="46"/>
      <c r="V1392" s="46"/>
      <c r="W1392" s="42"/>
      <c r="X1392" s="42"/>
      <c r="Y1392" s="42"/>
      <c r="Z1392" s="42"/>
    </row>
    <row r="1393" ht="15.0" customHeight="1">
      <c r="A1393" s="36" t="s">
        <v>6455</v>
      </c>
      <c r="B1393" s="43"/>
      <c r="C1393" s="44"/>
      <c r="D1393" s="47"/>
      <c r="E1393" s="47"/>
      <c r="F1393" s="39" t="str">
        <f t="shared" si="2"/>
        <v>PETUGAS.1392/SPK/SE/PPL/3172/2026</v>
      </c>
      <c r="G1393" s="45"/>
      <c r="H1393" s="39" t="str">
        <f>VLOOKUP(G1393,'MITRA (REFERENSI)'!$A:$Z,16,FALSE)</f>
        <v>#N/A</v>
      </c>
      <c r="I1393" s="39" t="str">
        <f>VLOOKUP(G1393,'MITRA (REFERENSI)'!$A:$Z,25,FALSE)</f>
        <v>#N/A</v>
      </c>
      <c r="J1393" s="38" t="str">
        <f>VLOOKUP(G1393,'MITRA (REFERENSI)'!$A:$Z,26,FALSE)</f>
        <v>#N/A</v>
      </c>
      <c r="K1393" s="38" t="str">
        <f>VLOOKUP(G1393,'MITRA (REFERENSI)'!$A:$Z,15,FALSE)</f>
        <v>#N/A</v>
      </c>
      <c r="L1393" s="38" t="str">
        <f>VLOOKUP(G1393,'MITRA (REFERENSI)'!$A:$Z,15,FALSE)</f>
        <v>#N/A</v>
      </c>
      <c r="M1393" s="38" t="str">
        <f>IF(B1393=1,'KELAS (REFERENSI)'!M1393,IF(B1393=2,'KELAS (REFERENSI)'!M1408,IF(B1393=3,'KELAS (REFERENSI)'!M1423,IF(B1393=4,'KELAS (REFERENSI)'!M1438,""))))</f>
        <v/>
      </c>
      <c r="N1393" s="38" t="str">
        <f>IF(B1393=1,'KELAS (REFERENSI)'!N1393,IF(B1393=2,'KELAS (REFERENSI)'!N1408,IF(B1393=3,'KELAS (REFERENSI)'!N1423,IF(B1393=4,'KELAS (REFERENSI)'!N1438,""))))</f>
        <v/>
      </c>
      <c r="O1393" s="38" t="str">
        <f>IF(B1393=1,'KELAS (REFERENSI)'!O1393,IF(B1393=2,'KELAS (REFERENSI)'!O1408,IF(B1393=3,'KELAS (REFERENSI)'!O1423,IF(B1393=4,'KELAS (REFERENSI)'!O1438,""))))</f>
        <v/>
      </c>
      <c r="P1393" s="38" t="str">
        <f>IF(B1393=1,'KELAS (REFERENSI)'!P1393,IF(B1393=2,'KELAS (REFERENSI)'!P1408,IF(B1393=3,'KELAS (REFERENSI)'!P1423,IF(B1393=4,'KELAS (REFERENSI)'!P1438,""))))</f>
        <v/>
      </c>
      <c r="Q1393" s="38" t="str">
        <f t="shared" si="4"/>
        <v>BPS Kota Jakarta Timur</v>
      </c>
      <c r="R1393" s="38" t="str">
        <f t="shared" si="56"/>
        <v/>
      </c>
      <c r="S1393" s="38" t="str">
        <f t="shared" ref="S1393:T1393" si="1401">S1392</f>
        <v>15 Juni sampai dengan 31 Agustus 2026</v>
      </c>
      <c r="T1393" s="38" t="str">
        <f t="shared" si="1401"/>
        <v>31 Agustus 2026</v>
      </c>
      <c r="U1393" s="46"/>
      <c r="V1393" s="46"/>
      <c r="W1393" s="42"/>
      <c r="X1393" s="42"/>
      <c r="Y1393" s="42"/>
      <c r="Z1393" s="42"/>
    </row>
    <row r="1394" ht="15.0" customHeight="1">
      <c r="A1394" s="36" t="s">
        <v>6456</v>
      </c>
      <c r="B1394" s="43"/>
      <c r="C1394" s="44"/>
      <c r="D1394" s="47"/>
      <c r="E1394" s="47"/>
      <c r="F1394" s="39" t="str">
        <f t="shared" si="2"/>
        <v>PETUGAS.1393/SPK/SE/PPL/3172/2026</v>
      </c>
      <c r="G1394" s="45"/>
      <c r="H1394" s="39" t="str">
        <f>VLOOKUP(G1394,'MITRA (REFERENSI)'!$A:$Z,16,FALSE)</f>
        <v>#N/A</v>
      </c>
      <c r="I1394" s="39" t="str">
        <f>VLOOKUP(G1394,'MITRA (REFERENSI)'!$A:$Z,25,FALSE)</f>
        <v>#N/A</v>
      </c>
      <c r="J1394" s="38" t="str">
        <f>VLOOKUP(G1394,'MITRA (REFERENSI)'!$A:$Z,26,FALSE)</f>
        <v>#N/A</v>
      </c>
      <c r="K1394" s="38" t="str">
        <f>VLOOKUP(G1394,'MITRA (REFERENSI)'!$A:$Z,15,FALSE)</f>
        <v>#N/A</v>
      </c>
      <c r="L1394" s="38" t="str">
        <f>VLOOKUP(G1394,'MITRA (REFERENSI)'!$A:$Z,15,FALSE)</f>
        <v>#N/A</v>
      </c>
      <c r="M1394" s="38" t="str">
        <f>IF(B1394=1,'KELAS (REFERENSI)'!M1394,IF(B1394=2,'KELAS (REFERENSI)'!M1409,IF(B1394=3,'KELAS (REFERENSI)'!M1424,IF(B1394=4,'KELAS (REFERENSI)'!M1439,""))))</f>
        <v/>
      </c>
      <c r="N1394" s="38" t="str">
        <f>IF(B1394=1,'KELAS (REFERENSI)'!N1394,IF(B1394=2,'KELAS (REFERENSI)'!N1409,IF(B1394=3,'KELAS (REFERENSI)'!N1424,IF(B1394=4,'KELAS (REFERENSI)'!N1439,""))))</f>
        <v/>
      </c>
      <c r="O1394" s="38" t="str">
        <f>IF(B1394=1,'KELAS (REFERENSI)'!O1394,IF(B1394=2,'KELAS (REFERENSI)'!O1409,IF(B1394=3,'KELAS (REFERENSI)'!O1424,IF(B1394=4,'KELAS (REFERENSI)'!O1439,""))))</f>
        <v/>
      </c>
      <c r="P1394" s="38" t="str">
        <f>IF(B1394=1,'KELAS (REFERENSI)'!P1394,IF(B1394=2,'KELAS (REFERENSI)'!P1409,IF(B1394=3,'KELAS (REFERENSI)'!P1424,IF(B1394=4,'KELAS (REFERENSI)'!P1439,""))))</f>
        <v/>
      </c>
      <c r="Q1394" s="38" t="str">
        <f t="shared" si="4"/>
        <v>BPS Kota Jakarta Timur</v>
      </c>
      <c r="R1394" s="38" t="str">
        <f t="shared" si="56"/>
        <v/>
      </c>
      <c r="S1394" s="38" t="str">
        <f t="shared" ref="S1394:T1394" si="1402">S1393</f>
        <v>15 Juni sampai dengan 31 Agustus 2026</v>
      </c>
      <c r="T1394" s="38" t="str">
        <f t="shared" si="1402"/>
        <v>31 Agustus 2026</v>
      </c>
      <c r="U1394" s="46"/>
      <c r="V1394" s="46"/>
      <c r="W1394" s="42"/>
      <c r="X1394" s="42"/>
      <c r="Y1394" s="42"/>
      <c r="Z1394" s="42"/>
    </row>
    <row r="1395" ht="15.0" customHeight="1">
      <c r="A1395" s="36" t="s">
        <v>6457</v>
      </c>
      <c r="B1395" s="43"/>
      <c r="C1395" s="44"/>
      <c r="D1395" s="47"/>
      <c r="E1395" s="47"/>
      <c r="F1395" s="39" t="str">
        <f t="shared" si="2"/>
        <v>PETUGAS.1394/SPK/SE/PPL/3172/2026</v>
      </c>
      <c r="G1395" s="45"/>
      <c r="H1395" s="39" t="str">
        <f>VLOOKUP(G1395,'MITRA (REFERENSI)'!$A:$Z,16,FALSE)</f>
        <v>#N/A</v>
      </c>
      <c r="I1395" s="39" t="str">
        <f>VLOOKUP(G1395,'MITRA (REFERENSI)'!$A:$Z,25,FALSE)</f>
        <v>#N/A</v>
      </c>
      <c r="J1395" s="38" t="str">
        <f>VLOOKUP(G1395,'MITRA (REFERENSI)'!$A:$Z,26,FALSE)</f>
        <v>#N/A</v>
      </c>
      <c r="K1395" s="38" t="str">
        <f>VLOOKUP(G1395,'MITRA (REFERENSI)'!$A:$Z,15,FALSE)</f>
        <v>#N/A</v>
      </c>
      <c r="L1395" s="38" t="str">
        <f>VLOOKUP(G1395,'MITRA (REFERENSI)'!$A:$Z,15,FALSE)</f>
        <v>#N/A</v>
      </c>
      <c r="M1395" s="38" t="str">
        <f>IF(B1395=1,'KELAS (REFERENSI)'!M1395,IF(B1395=2,'KELAS (REFERENSI)'!M1410,IF(B1395=3,'KELAS (REFERENSI)'!M1425,IF(B1395=4,'KELAS (REFERENSI)'!M1440,""))))</f>
        <v/>
      </c>
      <c r="N1395" s="38" t="str">
        <f>IF(B1395=1,'KELAS (REFERENSI)'!N1395,IF(B1395=2,'KELAS (REFERENSI)'!N1410,IF(B1395=3,'KELAS (REFERENSI)'!N1425,IF(B1395=4,'KELAS (REFERENSI)'!N1440,""))))</f>
        <v/>
      </c>
      <c r="O1395" s="38" t="str">
        <f>IF(B1395=1,'KELAS (REFERENSI)'!O1395,IF(B1395=2,'KELAS (REFERENSI)'!O1410,IF(B1395=3,'KELAS (REFERENSI)'!O1425,IF(B1395=4,'KELAS (REFERENSI)'!O1440,""))))</f>
        <v/>
      </c>
      <c r="P1395" s="38" t="str">
        <f>IF(B1395=1,'KELAS (REFERENSI)'!P1395,IF(B1395=2,'KELAS (REFERENSI)'!P1410,IF(B1395=3,'KELAS (REFERENSI)'!P1425,IF(B1395=4,'KELAS (REFERENSI)'!P1440,""))))</f>
        <v/>
      </c>
      <c r="Q1395" s="38" t="str">
        <f t="shared" si="4"/>
        <v>BPS Kota Jakarta Timur</v>
      </c>
      <c r="R1395" s="38" t="str">
        <f t="shared" si="56"/>
        <v/>
      </c>
      <c r="S1395" s="38" t="str">
        <f t="shared" ref="S1395:T1395" si="1403">S1394</f>
        <v>15 Juni sampai dengan 31 Agustus 2026</v>
      </c>
      <c r="T1395" s="38" t="str">
        <f t="shared" si="1403"/>
        <v>31 Agustus 2026</v>
      </c>
      <c r="U1395" s="46"/>
      <c r="V1395" s="46"/>
      <c r="W1395" s="42"/>
      <c r="X1395" s="42"/>
      <c r="Y1395" s="42"/>
      <c r="Z1395" s="42"/>
    </row>
    <row r="1396" ht="15.0" customHeight="1">
      <c r="A1396" s="36" t="s">
        <v>6458</v>
      </c>
      <c r="B1396" s="43"/>
      <c r="C1396" s="44"/>
      <c r="D1396" s="47"/>
      <c r="E1396" s="47"/>
      <c r="F1396" s="39" t="str">
        <f t="shared" si="2"/>
        <v>PETUGAS.1395/SPK/SE/PPL/3172/2026</v>
      </c>
      <c r="G1396" s="45"/>
      <c r="H1396" s="39" t="str">
        <f>VLOOKUP(G1396,'MITRA (REFERENSI)'!$A:$Z,16,FALSE)</f>
        <v>#N/A</v>
      </c>
      <c r="I1396" s="39" t="str">
        <f>VLOOKUP(G1396,'MITRA (REFERENSI)'!$A:$Z,25,FALSE)</f>
        <v>#N/A</v>
      </c>
      <c r="J1396" s="38" t="str">
        <f>VLOOKUP(G1396,'MITRA (REFERENSI)'!$A:$Z,26,FALSE)</f>
        <v>#N/A</v>
      </c>
      <c r="K1396" s="38" t="str">
        <f>VLOOKUP(G1396,'MITRA (REFERENSI)'!$A:$Z,15,FALSE)</f>
        <v>#N/A</v>
      </c>
      <c r="L1396" s="38" t="str">
        <f>VLOOKUP(G1396,'MITRA (REFERENSI)'!$A:$Z,15,FALSE)</f>
        <v>#N/A</v>
      </c>
      <c r="M1396" s="38" t="str">
        <f>IF(B1396=1,'KELAS (REFERENSI)'!M1396,IF(B1396=2,'KELAS (REFERENSI)'!M1411,IF(B1396=3,'KELAS (REFERENSI)'!M1426,IF(B1396=4,'KELAS (REFERENSI)'!M1441,""))))</f>
        <v/>
      </c>
      <c r="N1396" s="38" t="str">
        <f>IF(B1396=1,'KELAS (REFERENSI)'!N1396,IF(B1396=2,'KELAS (REFERENSI)'!N1411,IF(B1396=3,'KELAS (REFERENSI)'!N1426,IF(B1396=4,'KELAS (REFERENSI)'!N1441,""))))</f>
        <v/>
      </c>
      <c r="O1396" s="38" t="str">
        <f>IF(B1396=1,'KELAS (REFERENSI)'!O1396,IF(B1396=2,'KELAS (REFERENSI)'!O1411,IF(B1396=3,'KELAS (REFERENSI)'!O1426,IF(B1396=4,'KELAS (REFERENSI)'!O1441,""))))</f>
        <v/>
      </c>
      <c r="P1396" s="38" t="str">
        <f>IF(B1396=1,'KELAS (REFERENSI)'!P1396,IF(B1396=2,'KELAS (REFERENSI)'!P1411,IF(B1396=3,'KELAS (REFERENSI)'!P1426,IF(B1396=4,'KELAS (REFERENSI)'!P1441,""))))</f>
        <v/>
      </c>
      <c r="Q1396" s="38" t="str">
        <f t="shared" si="4"/>
        <v>BPS Kota Jakarta Timur</v>
      </c>
      <c r="R1396" s="38" t="str">
        <f t="shared" si="56"/>
        <v/>
      </c>
      <c r="S1396" s="38" t="str">
        <f t="shared" ref="S1396:T1396" si="1404">S1395</f>
        <v>15 Juni sampai dengan 31 Agustus 2026</v>
      </c>
      <c r="T1396" s="38" t="str">
        <f t="shared" si="1404"/>
        <v>31 Agustus 2026</v>
      </c>
      <c r="U1396" s="46"/>
      <c r="V1396" s="46"/>
      <c r="W1396" s="42"/>
      <c r="X1396" s="42"/>
      <c r="Y1396" s="42"/>
      <c r="Z1396" s="42"/>
    </row>
    <row r="1397" ht="15.0" customHeight="1">
      <c r="A1397" s="36" t="s">
        <v>6459</v>
      </c>
      <c r="B1397" s="43"/>
      <c r="C1397" s="44"/>
      <c r="D1397" s="47"/>
      <c r="E1397" s="47"/>
      <c r="F1397" s="39" t="str">
        <f t="shared" si="2"/>
        <v>PETUGAS.1396/SPK/SE/PPL/3172/2026</v>
      </c>
      <c r="G1397" s="45"/>
      <c r="H1397" s="39" t="str">
        <f>VLOOKUP(G1397,'MITRA (REFERENSI)'!$A:$Z,16,FALSE)</f>
        <v>#N/A</v>
      </c>
      <c r="I1397" s="39" t="str">
        <f>VLOOKUP(G1397,'MITRA (REFERENSI)'!$A:$Z,25,FALSE)</f>
        <v>#N/A</v>
      </c>
      <c r="J1397" s="38" t="str">
        <f>VLOOKUP(G1397,'MITRA (REFERENSI)'!$A:$Z,26,FALSE)</f>
        <v>#N/A</v>
      </c>
      <c r="K1397" s="38" t="str">
        <f>VLOOKUP(G1397,'MITRA (REFERENSI)'!$A:$Z,15,FALSE)</f>
        <v>#N/A</v>
      </c>
      <c r="L1397" s="38" t="str">
        <f>VLOOKUP(G1397,'MITRA (REFERENSI)'!$A:$Z,15,FALSE)</f>
        <v>#N/A</v>
      </c>
      <c r="M1397" s="38" t="str">
        <f>IF(B1397=1,'KELAS (REFERENSI)'!M1397,IF(B1397=2,'KELAS (REFERENSI)'!M1412,IF(B1397=3,'KELAS (REFERENSI)'!M1427,IF(B1397=4,'KELAS (REFERENSI)'!M1442,""))))</f>
        <v/>
      </c>
      <c r="N1397" s="38" t="str">
        <f>IF(B1397=1,'KELAS (REFERENSI)'!N1397,IF(B1397=2,'KELAS (REFERENSI)'!N1412,IF(B1397=3,'KELAS (REFERENSI)'!N1427,IF(B1397=4,'KELAS (REFERENSI)'!N1442,""))))</f>
        <v/>
      </c>
      <c r="O1397" s="38" t="str">
        <f>IF(B1397=1,'KELAS (REFERENSI)'!O1397,IF(B1397=2,'KELAS (REFERENSI)'!O1412,IF(B1397=3,'KELAS (REFERENSI)'!O1427,IF(B1397=4,'KELAS (REFERENSI)'!O1442,""))))</f>
        <v/>
      </c>
      <c r="P1397" s="38" t="str">
        <f>IF(B1397=1,'KELAS (REFERENSI)'!P1397,IF(B1397=2,'KELAS (REFERENSI)'!P1412,IF(B1397=3,'KELAS (REFERENSI)'!P1427,IF(B1397=4,'KELAS (REFERENSI)'!P1442,""))))</f>
        <v/>
      </c>
      <c r="Q1397" s="38" t="str">
        <f t="shared" si="4"/>
        <v>BPS Kota Jakarta Timur</v>
      </c>
      <c r="R1397" s="38" t="str">
        <f t="shared" si="56"/>
        <v/>
      </c>
      <c r="S1397" s="38" t="str">
        <f t="shared" ref="S1397:T1397" si="1405">S1396</f>
        <v>15 Juni sampai dengan 31 Agustus 2026</v>
      </c>
      <c r="T1397" s="38" t="str">
        <f t="shared" si="1405"/>
        <v>31 Agustus 2026</v>
      </c>
      <c r="U1397" s="46"/>
      <c r="V1397" s="46"/>
      <c r="W1397" s="42"/>
      <c r="X1397" s="42"/>
      <c r="Y1397" s="42"/>
      <c r="Z1397" s="42"/>
    </row>
    <row r="1398" ht="15.0" customHeight="1">
      <c r="A1398" s="36" t="s">
        <v>6460</v>
      </c>
      <c r="B1398" s="43"/>
      <c r="C1398" s="44"/>
      <c r="D1398" s="47"/>
      <c r="E1398" s="47"/>
      <c r="F1398" s="39" t="str">
        <f t="shared" si="2"/>
        <v>PETUGAS.1397/SPK/SE/PPL/3172/2026</v>
      </c>
      <c r="G1398" s="45"/>
      <c r="H1398" s="39" t="str">
        <f>VLOOKUP(G1398,'MITRA (REFERENSI)'!$A:$Z,16,FALSE)</f>
        <v>#N/A</v>
      </c>
      <c r="I1398" s="39" t="str">
        <f>VLOOKUP(G1398,'MITRA (REFERENSI)'!$A:$Z,25,FALSE)</f>
        <v>#N/A</v>
      </c>
      <c r="J1398" s="38" t="str">
        <f>VLOOKUP(G1398,'MITRA (REFERENSI)'!$A:$Z,26,FALSE)</f>
        <v>#N/A</v>
      </c>
      <c r="K1398" s="38" t="str">
        <f>VLOOKUP(G1398,'MITRA (REFERENSI)'!$A:$Z,15,FALSE)</f>
        <v>#N/A</v>
      </c>
      <c r="L1398" s="38" t="str">
        <f>VLOOKUP(G1398,'MITRA (REFERENSI)'!$A:$Z,15,FALSE)</f>
        <v>#N/A</v>
      </c>
      <c r="M1398" s="38" t="str">
        <f>IF(B1398=1,'KELAS (REFERENSI)'!M1398,IF(B1398=2,'KELAS (REFERENSI)'!M1413,IF(B1398=3,'KELAS (REFERENSI)'!M1428,IF(B1398=4,'KELAS (REFERENSI)'!M1443,""))))</f>
        <v/>
      </c>
      <c r="N1398" s="38" t="str">
        <f>IF(B1398=1,'KELAS (REFERENSI)'!N1398,IF(B1398=2,'KELAS (REFERENSI)'!N1413,IF(B1398=3,'KELAS (REFERENSI)'!N1428,IF(B1398=4,'KELAS (REFERENSI)'!N1443,""))))</f>
        <v/>
      </c>
      <c r="O1398" s="38" t="str">
        <f>IF(B1398=1,'KELAS (REFERENSI)'!O1398,IF(B1398=2,'KELAS (REFERENSI)'!O1413,IF(B1398=3,'KELAS (REFERENSI)'!O1428,IF(B1398=4,'KELAS (REFERENSI)'!O1443,""))))</f>
        <v/>
      </c>
      <c r="P1398" s="38" t="str">
        <f>IF(B1398=1,'KELAS (REFERENSI)'!P1398,IF(B1398=2,'KELAS (REFERENSI)'!P1413,IF(B1398=3,'KELAS (REFERENSI)'!P1428,IF(B1398=4,'KELAS (REFERENSI)'!P1443,""))))</f>
        <v/>
      </c>
      <c r="Q1398" s="38" t="str">
        <f t="shared" si="4"/>
        <v>BPS Kota Jakarta Timur</v>
      </c>
      <c r="R1398" s="38" t="str">
        <f t="shared" si="56"/>
        <v/>
      </c>
      <c r="S1398" s="38" t="str">
        <f t="shared" ref="S1398:T1398" si="1406">S1397</f>
        <v>15 Juni sampai dengan 31 Agustus 2026</v>
      </c>
      <c r="T1398" s="38" t="str">
        <f t="shared" si="1406"/>
        <v>31 Agustus 2026</v>
      </c>
      <c r="U1398" s="46"/>
      <c r="V1398" s="46"/>
      <c r="W1398" s="42"/>
      <c r="X1398" s="42"/>
      <c r="Y1398" s="42"/>
      <c r="Z1398" s="42"/>
    </row>
    <row r="1399" ht="15.0" customHeight="1">
      <c r="A1399" s="36" t="s">
        <v>6461</v>
      </c>
      <c r="B1399" s="43"/>
      <c r="C1399" s="44"/>
      <c r="D1399" s="47"/>
      <c r="E1399" s="47"/>
      <c r="F1399" s="39" t="str">
        <f t="shared" si="2"/>
        <v>PETUGAS.1398/SPK/SE/PPL/3172/2026</v>
      </c>
      <c r="G1399" s="45"/>
      <c r="H1399" s="39" t="str">
        <f>VLOOKUP(G1399,'MITRA (REFERENSI)'!$A:$Z,16,FALSE)</f>
        <v>#N/A</v>
      </c>
      <c r="I1399" s="39" t="str">
        <f>VLOOKUP(G1399,'MITRA (REFERENSI)'!$A:$Z,25,FALSE)</f>
        <v>#N/A</v>
      </c>
      <c r="J1399" s="38" t="str">
        <f>VLOOKUP(G1399,'MITRA (REFERENSI)'!$A:$Z,26,FALSE)</f>
        <v>#N/A</v>
      </c>
      <c r="K1399" s="38" t="str">
        <f>VLOOKUP(G1399,'MITRA (REFERENSI)'!$A:$Z,15,FALSE)</f>
        <v>#N/A</v>
      </c>
      <c r="L1399" s="38" t="str">
        <f>VLOOKUP(G1399,'MITRA (REFERENSI)'!$A:$Z,15,FALSE)</f>
        <v>#N/A</v>
      </c>
      <c r="M1399" s="38" t="str">
        <f>IF(B1399=1,'KELAS (REFERENSI)'!M1399,IF(B1399=2,'KELAS (REFERENSI)'!M1414,IF(B1399=3,'KELAS (REFERENSI)'!M1429,IF(B1399=4,'KELAS (REFERENSI)'!M1444,""))))</f>
        <v/>
      </c>
      <c r="N1399" s="38" t="str">
        <f>IF(B1399=1,'KELAS (REFERENSI)'!N1399,IF(B1399=2,'KELAS (REFERENSI)'!N1414,IF(B1399=3,'KELAS (REFERENSI)'!N1429,IF(B1399=4,'KELAS (REFERENSI)'!N1444,""))))</f>
        <v/>
      </c>
      <c r="O1399" s="38" t="str">
        <f>IF(B1399=1,'KELAS (REFERENSI)'!O1399,IF(B1399=2,'KELAS (REFERENSI)'!O1414,IF(B1399=3,'KELAS (REFERENSI)'!O1429,IF(B1399=4,'KELAS (REFERENSI)'!O1444,""))))</f>
        <v/>
      </c>
      <c r="P1399" s="38" t="str">
        <f>IF(B1399=1,'KELAS (REFERENSI)'!P1399,IF(B1399=2,'KELAS (REFERENSI)'!P1414,IF(B1399=3,'KELAS (REFERENSI)'!P1429,IF(B1399=4,'KELAS (REFERENSI)'!P1444,""))))</f>
        <v/>
      </c>
      <c r="Q1399" s="38" t="str">
        <f t="shared" si="4"/>
        <v>BPS Kota Jakarta Timur</v>
      </c>
      <c r="R1399" s="38" t="str">
        <f t="shared" si="56"/>
        <v/>
      </c>
      <c r="S1399" s="38" t="str">
        <f t="shared" ref="S1399:T1399" si="1407">S1398</f>
        <v>15 Juni sampai dengan 31 Agustus 2026</v>
      </c>
      <c r="T1399" s="38" t="str">
        <f t="shared" si="1407"/>
        <v>31 Agustus 2026</v>
      </c>
      <c r="U1399" s="46"/>
      <c r="V1399" s="46"/>
      <c r="W1399" s="42"/>
      <c r="X1399" s="42"/>
      <c r="Y1399" s="42"/>
      <c r="Z1399" s="42"/>
    </row>
    <row r="1400" ht="15.0" customHeight="1">
      <c r="A1400" s="36" t="s">
        <v>6462</v>
      </c>
      <c r="B1400" s="43"/>
      <c r="C1400" s="44"/>
      <c r="D1400" s="47"/>
      <c r="E1400" s="47"/>
      <c r="F1400" s="39" t="str">
        <f t="shared" si="2"/>
        <v>PETUGAS.1399/SPK/SE/PPL/3172/2026</v>
      </c>
      <c r="G1400" s="45"/>
      <c r="H1400" s="39" t="str">
        <f>VLOOKUP(G1400,'MITRA (REFERENSI)'!$A:$Z,16,FALSE)</f>
        <v>#N/A</v>
      </c>
      <c r="I1400" s="39" t="str">
        <f>VLOOKUP(G1400,'MITRA (REFERENSI)'!$A:$Z,25,FALSE)</f>
        <v>#N/A</v>
      </c>
      <c r="J1400" s="38" t="str">
        <f>VLOOKUP(G1400,'MITRA (REFERENSI)'!$A:$Z,26,FALSE)</f>
        <v>#N/A</v>
      </c>
      <c r="K1400" s="38" t="str">
        <f>VLOOKUP(G1400,'MITRA (REFERENSI)'!$A:$Z,15,FALSE)</f>
        <v>#N/A</v>
      </c>
      <c r="L1400" s="38" t="str">
        <f>VLOOKUP(G1400,'MITRA (REFERENSI)'!$A:$Z,15,FALSE)</f>
        <v>#N/A</v>
      </c>
      <c r="M1400" s="38" t="str">
        <f>IF(B1400=1,'KELAS (REFERENSI)'!M1400,IF(B1400=2,'KELAS (REFERENSI)'!M1415,IF(B1400=3,'KELAS (REFERENSI)'!M1430,IF(B1400=4,'KELAS (REFERENSI)'!M1445,""))))</f>
        <v/>
      </c>
      <c r="N1400" s="38" t="str">
        <f>IF(B1400=1,'KELAS (REFERENSI)'!N1400,IF(B1400=2,'KELAS (REFERENSI)'!N1415,IF(B1400=3,'KELAS (REFERENSI)'!N1430,IF(B1400=4,'KELAS (REFERENSI)'!N1445,""))))</f>
        <v/>
      </c>
      <c r="O1400" s="38" t="str">
        <f>IF(B1400=1,'KELAS (REFERENSI)'!O1400,IF(B1400=2,'KELAS (REFERENSI)'!O1415,IF(B1400=3,'KELAS (REFERENSI)'!O1430,IF(B1400=4,'KELAS (REFERENSI)'!O1445,""))))</f>
        <v/>
      </c>
      <c r="P1400" s="38" t="str">
        <f>IF(B1400=1,'KELAS (REFERENSI)'!P1400,IF(B1400=2,'KELAS (REFERENSI)'!P1415,IF(B1400=3,'KELAS (REFERENSI)'!P1430,IF(B1400=4,'KELAS (REFERENSI)'!P1445,""))))</f>
        <v/>
      </c>
      <c r="Q1400" s="38" t="str">
        <f t="shared" si="4"/>
        <v>BPS Kota Jakarta Timur</v>
      </c>
      <c r="R1400" s="38" t="str">
        <f t="shared" si="56"/>
        <v/>
      </c>
      <c r="S1400" s="38" t="str">
        <f t="shared" ref="S1400:T1400" si="1408">S1399</f>
        <v>15 Juni sampai dengan 31 Agustus 2026</v>
      </c>
      <c r="T1400" s="38" t="str">
        <f t="shared" si="1408"/>
        <v>31 Agustus 2026</v>
      </c>
      <c r="U1400" s="46"/>
      <c r="V1400" s="46"/>
      <c r="W1400" s="42"/>
      <c r="X1400" s="42"/>
      <c r="Y1400" s="42"/>
      <c r="Z1400" s="42"/>
    </row>
    <row r="1401" ht="15.0" customHeight="1">
      <c r="A1401" s="36" t="s">
        <v>6463</v>
      </c>
      <c r="B1401" s="43"/>
      <c r="C1401" s="44"/>
      <c r="D1401" s="47"/>
      <c r="E1401" s="47"/>
      <c r="F1401" s="39" t="str">
        <f t="shared" si="2"/>
        <v>PETUGAS.1400/SPK/SE/PPL/3172/2026</v>
      </c>
      <c r="G1401" s="45"/>
      <c r="H1401" s="39" t="str">
        <f>VLOOKUP(G1401,'MITRA (REFERENSI)'!$A:$Z,16,FALSE)</f>
        <v>#N/A</v>
      </c>
      <c r="I1401" s="39" t="str">
        <f>VLOOKUP(G1401,'MITRA (REFERENSI)'!$A:$Z,25,FALSE)</f>
        <v>#N/A</v>
      </c>
      <c r="J1401" s="38" t="str">
        <f>VLOOKUP(G1401,'MITRA (REFERENSI)'!$A:$Z,26,FALSE)</f>
        <v>#N/A</v>
      </c>
      <c r="K1401" s="38" t="str">
        <f>VLOOKUP(G1401,'MITRA (REFERENSI)'!$A:$Z,15,FALSE)</f>
        <v>#N/A</v>
      </c>
      <c r="L1401" s="38" t="str">
        <f>VLOOKUP(G1401,'MITRA (REFERENSI)'!$A:$Z,15,FALSE)</f>
        <v>#N/A</v>
      </c>
      <c r="M1401" s="38" t="str">
        <f>IF(B1401=1,'KELAS (REFERENSI)'!M1401,IF(B1401=2,'KELAS (REFERENSI)'!M1416,IF(B1401=3,'KELAS (REFERENSI)'!M1431,IF(B1401=4,'KELAS (REFERENSI)'!M1446,""))))</f>
        <v/>
      </c>
      <c r="N1401" s="38" t="str">
        <f>IF(B1401=1,'KELAS (REFERENSI)'!N1401,IF(B1401=2,'KELAS (REFERENSI)'!N1416,IF(B1401=3,'KELAS (REFERENSI)'!N1431,IF(B1401=4,'KELAS (REFERENSI)'!N1446,""))))</f>
        <v/>
      </c>
      <c r="O1401" s="38" t="str">
        <f>IF(B1401=1,'KELAS (REFERENSI)'!O1401,IF(B1401=2,'KELAS (REFERENSI)'!O1416,IF(B1401=3,'KELAS (REFERENSI)'!O1431,IF(B1401=4,'KELAS (REFERENSI)'!O1446,""))))</f>
        <v/>
      </c>
      <c r="P1401" s="38" t="str">
        <f>IF(B1401=1,'KELAS (REFERENSI)'!P1401,IF(B1401=2,'KELAS (REFERENSI)'!P1416,IF(B1401=3,'KELAS (REFERENSI)'!P1431,IF(B1401=4,'KELAS (REFERENSI)'!P1446,""))))</f>
        <v/>
      </c>
      <c r="Q1401" s="38" t="str">
        <f t="shared" si="4"/>
        <v>BPS Kota Jakarta Timur</v>
      </c>
      <c r="R1401" s="38" t="str">
        <f t="shared" si="56"/>
        <v/>
      </c>
      <c r="S1401" s="38" t="str">
        <f t="shared" ref="S1401:T1401" si="1409">S1400</f>
        <v>15 Juni sampai dengan 31 Agustus 2026</v>
      </c>
      <c r="T1401" s="38" t="str">
        <f t="shared" si="1409"/>
        <v>31 Agustus 2026</v>
      </c>
      <c r="U1401" s="46"/>
      <c r="V1401" s="46"/>
      <c r="W1401" s="42"/>
      <c r="X1401" s="42"/>
      <c r="Y1401" s="42"/>
      <c r="Z1401" s="42"/>
    </row>
    <row r="1402" ht="15.0" customHeight="1">
      <c r="A1402" s="36" t="s">
        <v>6464</v>
      </c>
      <c r="B1402" s="43"/>
      <c r="C1402" s="44"/>
      <c r="D1402" s="47"/>
      <c r="E1402" s="47"/>
      <c r="F1402" s="39" t="str">
        <f t="shared" si="2"/>
        <v>PETUGAS.1401/SPK/SE/PPL/3172/2026</v>
      </c>
      <c r="G1402" s="45"/>
      <c r="H1402" s="39" t="str">
        <f>VLOOKUP(G1402,'MITRA (REFERENSI)'!$A:$Z,16,FALSE)</f>
        <v>#N/A</v>
      </c>
      <c r="I1402" s="39" t="str">
        <f>VLOOKUP(G1402,'MITRA (REFERENSI)'!$A:$Z,25,FALSE)</f>
        <v>#N/A</v>
      </c>
      <c r="J1402" s="38" t="str">
        <f>VLOOKUP(G1402,'MITRA (REFERENSI)'!$A:$Z,26,FALSE)</f>
        <v>#N/A</v>
      </c>
      <c r="K1402" s="38" t="str">
        <f>VLOOKUP(G1402,'MITRA (REFERENSI)'!$A:$Z,15,FALSE)</f>
        <v>#N/A</v>
      </c>
      <c r="L1402" s="38" t="str">
        <f>VLOOKUP(G1402,'MITRA (REFERENSI)'!$A:$Z,15,FALSE)</f>
        <v>#N/A</v>
      </c>
      <c r="M1402" s="38" t="str">
        <f>IF(B1402=1,'KELAS (REFERENSI)'!M1402,IF(B1402=2,'KELAS (REFERENSI)'!M1417,IF(B1402=3,'KELAS (REFERENSI)'!M1432,IF(B1402=4,'KELAS (REFERENSI)'!M1447,""))))</f>
        <v/>
      </c>
      <c r="N1402" s="38" t="str">
        <f>IF(B1402=1,'KELAS (REFERENSI)'!N1402,IF(B1402=2,'KELAS (REFERENSI)'!N1417,IF(B1402=3,'KELAS (REFERENSI)'!N1432,IF(B1402=4,'KELAS (REFERENSI)'!N1447,""))))</f>
        <v/>
      </c>
      <c r="O1402" s="38" t="str">
        <f>IF(B1402=1,'KELAS (REFERENSI)'!O1402,IF(B1402=2,'KELAS (REFERENSI)'!O1417,IF(B1402=3,'KELAS (REFERENSI)'!O1432,IF(B1402=4,'KELAS (REFERENSI)'!O1447,""))))</f>
        <v/>
      </c>
      <c r="P1402" s="38" t="str">
        <f>IF(B1402=1,'KELAS (REFERENSI)'!P1402,IF(B1402=2,'KELAS (REFERENSI)'!P1417,IF(B1402=3,'KELAS (REFERENSI)'!P1432,IF(B1402=4,'KELAS (REFERENSI)'!P1447,""))))</f>
        <v/>
      </c>
      <c r="Q1402" s="38" t="str">
        <f t="shared" si="4"/>
        <v>BPS Kota Jakarta Timur</v>
      </c>
      <c r="R1402" s="38" t="str">
        <f t="shared" si="56"/>
        <v/>
      </c>
      <c r="S1402" s="38" t="str">
        <f t="shared" ref="S1402:T1402" si="1410">S1401</f>
        <v>15 Juni sampai dengan 31 Agustus 2026</v>
      </c>
      <c r="T1402" s="38" t="str">
        <f t="shared" si="1410"/>
        <v>31 Agustus 2026</v>
      </c>
      <c r="U1402" s="46"/>
      <c r="V1402" s="46"/>
      <c r="W1402" s="42"/>
      <c r="X1402" s="42"/>
      <c r="Y1402" s="42"/>
      <c r="Z1402" s="42"/>
    </row>
    <row r="1403" ht="15.0" customHeight="1">
      <c r="A1403" s="36" t="s">
        <v>6465</v>
      </c>
      <c r="B1403" s="43"/>
      <c r="C1403" s="44"/>
      <c r="D1403" s="47"/>
      <c r="E1403" s="47"/>
      <c r="F1403" s="39" t="str">
        <f t="shared" si="2"/>
        <v>PETUGAS.1402/SPK/SE/PPL/3172/2026</v>
      </c>
      <c r="G1403" s="45"/>
      <c r="H1403" s="39" t="str">
        <f>VLOOKUP(G1403,'MITRA (REFERENSI)'!$A:$Z,16,FALSE)</f>
        <v>#N/A</v>
      </c>
      <c r="I1403" s="39" t="str">
        <f>VLOOKUP(G1403,'MITRA (REFERENSI)'!$A:$Z,25,FALSE)</f>
        <v>#N/A</v>
      </c>
      <c r="J1403" s="38" t="str">
        <f>VLOOKUP(G1403,'MITRA (REFERENSI)'!$A:$Z,26,FALSE)</f>
        <v>#N/A</v>
      </c>
      <c r="K1403" s="38" t="str">
        <f>VLOOKUP(G1403,'MITRA (REFERENSI)'!$A:$Z,15,FALSE)</f>
        <v>#N/A</v>
      </c>
      <c r="L1403" s="38" t="str">
        <f>VLOOKUP(G1403,'MITRA (REFERENSI)'!$A:$Z,15,FALSE)</f>
        <v>#N/A</v>
      </c>
      <c r="M1403" s="38" t="str">
        <f>IF(B1403=1,'KELAS (REFERENSI)'!M1403,IF(B1403=2,'KELAS (REFERENSI)'!M1418,IF(B1403=3,'KELAS (REFERENSI)'!M1433,IF(B1403=4,'KELAS (REFERENSI)'!M1448,""))))</f>
        <v/>
      </c>
      <c r="N1403" s="38" t="str">
        <f>IF(B1403=1,'KELAS (REFERENSI)'!N1403,IF(B1403=2,'KELAS (REFERENSI)'!N1418,IF(B1403=3,'KELAS (REFERENSI)'!N1433,IF(B1403=4,'KELAS (REFERENSI)'!N1448,""))))</f>
        <v/>
      </c>
      <c r="O1403" s="38" t="str">
        <f>IF(B1403=1,'KELAS (REFERENSI)'!O1403,IF(B1403=2,'KELAS (REFERENSI)'!O1418,IF(B1403=3,'KELAS (REFERENSI)'!O1433,IF(B1403=4,'KELAS (REFERENSI)'!O1448,""))))</f>
        <v/>
      </c>
      <c r="P1403" s="38" t="str">
        <f>IF(B1403=1,'KELAS (REFERENSI)'!P1403,IF(B1403=2,'KELAS (REFERENSI)'!P1418,IF(B1403=3,'KELAS (REFERENSI)'!P1433,IF(B1403=4,'KELAS (REFERENSI)'!P1448,""))))</f>
        <v/>
      </c>
      <c r="Q1403" s="38" t="str">
        <f t="shared" si="4"/>
        <v>BPS Kota Jakarta Timur</v>
      </c>
      <c r="R1403" s="38" t="str">
        <f t="shared" si="56"/>
        <v/>
      </c>
      <c r="S1403" s="38" t="str">
        <f t="shared" ref="S1403:T1403" si="1411">S1402</f>
        <v>15 Juni sampai dengan 31 Agustus 2026</v>
      </c>
      <c r="T1403" s="38" t="str">
        <f t="shared" si="1411"/>
        <v>31 Agustus 2026</v>
      </c>
      <c r="U1403" s="46"/>
      <c r="V1403" s="46"/>
      <c r="W1403" s="42"/>
      <c r="X1403" s="42"/>
      <c r="Y1403" s="42"/>
      <c r="Z1403" s="42"/>
    </row>
    <row r="1404" ht="15.0" customHeight="1">
      <c r="A1404" s="36" t="s">
        <v>6466</v>
      </c>
      <c r="B1404" s="43"/>
      <c r="C1404" s="44"/>
      <c r="D1404" s="47"/>
      <c r="E1404" s="47"/>
      <c r="F1404" s="39" t="str">
        <f t="shared" si="2"/>
        <v>PETUGAS.1403/SPK/SE/PPL/3172/2026</v>
      </c>
      <c r="G1404" s="45"/>
      <c r="H1404" s="39" t="str">
        <f>VLOOKUP(G1404,'MITRA (REFERENSI)'!$A:$Z,16,FALSE)</f>
        <v>#N/A</v>
      </c>
      <c r="I1404" s="39" t="str">
        <f>VLOOKUP(G1404,'MITRA (REFERENSI)'!$A:$Z,25,FALSE)</f>
        <v>#N/A</v>
      </c>
      <c r="J1404" s="38" t="str">
        <f>VLOOKUP(G1404,'MITRA (REFERENSI)'!$A:$Z,26,FALSE)</f>
        <v>#N/A</v>
      </c>
      <c r="K1404" s="38" t="str">
        <f>VLOOKUP(G1404,'MITRA (REFERENSI)'!$A:$Z,15,FALSE)</f>
        <v>#N/A</v>
      </c>
      <c r="L1404" s="38" t="str">
        <f>VLOOKUP(G1404,'MITRA (REFERENSI)'!$A:$Z,15,FALSE)</f>
        <v>#N/A</v>
      </c>
      <c r="M1404" s="38" t="str">
        <f>IF(B1404=1,'KELAS (REFERENSI)'!M1404,IF(B1404=2,'KELAS (REFERENSI)'!M1419,IF(B1404=3,'KELAS (REFERENSI)'!M1434,IF(B1404=4,'KELAS (REFERENSI)'!M1449,""))))</f>
        <v/>
      </c>
      <c r="N1404" s="38" t="str">
        <f>IF(B1404=1,'KELAS (REFERENSI)'!N1404,IF(B1404=2,'KELAS (REFERENSI)'!N1419,IF(B1404=3,'KELAS (REFERENSI)'!N1434,IF(B1404=4,'KELAS (REFERENSI)'!N1449,""))))</f>
        <v/>
      </c>
      <c r="O1404" s="38" t="str">
        <f>IF(B1404=1,'KELAS (REFERENSI)'!O1404,IF(B1404=2,'KELAS (REFERENSI)'!O1419,IF(B1404=3,'KELAS (REFERENSI)'!O1434,IF(B1404=4,'KELAS (REFERENSI)'!O1449,""))))</f>
        <v/>
      </c>
      <c r="P1404" s="38" t="str">
        <f>IF(B1404=1,'KELAS (REFERENSI)'!P1404,IF(B1404=2,'KELAS (REFERENSI)'!P1419,IF(B1404=3,'KELAS (REFERENSI)'!P1434,IF(B1404=4,'KELAS (REFERENSI)'!P1449,""))))</f>
        <v/>
      </c>
      <c r="Q1404" s="38" t="str">
        <f t="shared" si="4"/>
        <v>BPS Kota Jakarta Timur</v>
      </c>
      <c r="R1404" s="38" t="str">
        <f t="shared" si="56"/>
        <v/>
      </c>
      <c r="S1404" s="38" t="str">
        <f t="shared" ref="S1404:T1404" si="1412">S1403</f>
        <v>15 Juni sampai dengan 31 Agustus 2026</v>
      </c>
      <c r="T1404" s="38" t="str">
        <f t="shared" si="1412"/>
        <v>31 Agustus 2026</v>
      </c>
      <c r="U1404" s="46"/>
      <c r="V1404" s="46"/>
      <c r="W1404" s="42"/>
      <c r="X1404" s="42"/>
      <c r="Y1404" s="42"/>
      <c r="Z1404" s="42"/>
    </row>
    <row r="1405" ht="15.0" customHeight="1">
      <c r="A1405" s="36" t="s">
        <v>6467</v>
      </c>
      <c r="B1405" s="43"/>
      <c r="C1405" s="44"/>
      <c r="D1405" s="47"/>
      <c r="E1405" s="47"/>
      <c r="F1405" s="39" t="str">
        <f t="shared" si="2"/>
        <v>PETUGAS.1404/SPK/SE/PPL/3172/2026</v>
      </c>
      <c r="G1405" s="45"/>
      <c r="H1405" s="39" t="str">
        <f>VLOOKUP(G1405,'MITRA (REFERENSI)'!$A:$Z,16,FALSE)</f>
        <v>#N/A</v>
      </c>
      <c r="I1405" s="39" t="str">
        <f>VLOOKUP(G1405,'MITRA (REFERENSI)'!$A:$Z,25,FALSE)</f>
        <v>#N/A</v>
      </c>
      <c r="J1405" s="38" t="str">
        <f>VLOOKUP(G1405,'MITRA (REFERENSI)'!$A:$Z,26,FALSE)</f>
        <v>#N/A</v>
      </c>
      <c r="K1405" s="38" t="str">
        <f>VLOOKUP(G1405,'MITRA (REFERENSI)'!$A:$Z,15,FALSE)</f>
        <v>#N/A</v>
      </c>
      <c r="L1405" s="38" t="str">
        <f>VLOOKUP(G1405,'MITRA (REFERENSI)'!$A:$Z,15,FALSE)</f>
        <v>#N/A</v>
      </c>
      <c r="M1405" s="38" t="str">
        <f>IF(B1405=1,'KELAS (REFERENSI)'!M1405,IF(B1405=2,'KELAS (REFERENSI)'!M1420,IF(B1405=3,'KELAS (REFERENSI)'!M1435,IF(B1405=4,'KELAS (REFERENSI)'!M1450,""))))</f>
        <v/>
      </c>
      <c r="N1405" s="38" t="str">
        <f>IF(B1405=1,'KELAS (REFERENSI)'!N1405,IF(B1405=2,'KELAS (REFERENSI)'!N1420,IF(B1405=3,'KELAS (REFERENSI)'!N1435,IF(B1405=4,'KELAS (REFERENSI)'!N1450,""))))</f>
        <v/>
      </c>
      <c r="O1405" s="38" t="str">
        <f>IF(B1405=1,'KELAS (REFERENSI)'!O1405,IF(B1405=2,'KELAS (REFERENSI)'!O1420,IF(B1405=3,'KELAS (REFERENSI)'!O1435,IF(B1405=4,'KELAS (REFERENSI)'!O1450,""))))</f>
        <v/>
      </c>
      <c r="P1405" s="38" t="str">
        <f>IF(B1405=1,'KELAS (REFERENSI)'!P1405,IF(B1405=2,'KELAS (REFERENSI)'!P1420,IF(B1405=3,'KELAS (REFERENSI)'!P1435,IF(B1405=4,'KELAS (REFERENSI)'!P1450,""))))</f>
        <v/>
      </c>
      <c r="Q1405" s="38" t="str">
        <f t="shared" si="4"/>
        <v>BPS Kota Jakarta Timur</v>
      </c>
      <c r="R1405" s="38" t="str">
        <f t="shared" si="56"/>
        <v/>
      </c>
      <c r="S1405" s="38" t="str">
        <f t="shared" ref="S1405:T1405" si="1413">S1404</f>
        <v>15 Juni sampai dengan 31 Agustus 2026</v>
      </c>
      <c r="T1405" s="38" t="str">
        <f t="shared" si="1413"/>
        <v>31 Agustus 2026</v>
      </c>
      <c r="U1405" s="46"/>
      <c r="V1405" s="46"/>
      <c r="W1405" s="42"/>
      <c r="X1405" s="42"/>
      <c r="Y1405" s="42"/>
      <c r="Z1405" s="42"/>
    </row>
    <row r="1406" ht="15.0" customHeight="1">
      <c r="A1406" s="36" t="s">
        <v>6468</v>
      </c>
      <c r="B1406" s="43"/>
      <c r="C1406" s="44"/>
      <c r="D1406" s="47"/>
      <c r="E1406" s="47"/>
      <c r="F1406" s="39" t="str">
        <f t="shared" si="2"/>
        <v>PETUGAS.1405/SPK/SE/PPL/3172/2026</v>
      </c>
      <c r="G1406" s="45"/>
      <c r="H1406" s="39" t="str">
        <f>VLOOKUP(G1406,'MITRA (REFERENSI)'!$A:$Z,16,FALSE)</f>
        <v>#N/A</v>
      </c>
      <c r="I1406" s="39" t="str">
        <f>VLOOKUP(G1406,'MITRA (REFERENSI)'!$A:$Z,25,FALSE)</f>
        <v>#N/A</v>
      </c>
      <c r="J1406" s="38" t="str">
        <f>VLOOKUP(G1406,'MITRA (REFERENSI)'!$A:$Z,26,FALSE)</f>
        <v>#N/A</v>
      </c>
      <c r="K1406" s="38" t="str">
        <f>VLOOKUP(G1406,'MITRA (REFERENSI)'!$A:$Z,15,FALSE)</f>
        <v>#N/A</v>
      </c>
      <c r="L1406" s="38" t="str">
        <f>VLOOKUP(G1406,'MITRA (REFERENSI)'!$A:$Z,15,FALSE)</f>
        <v>#N/A</v>
      </c>
      <c r="M1406" s="38" t="str">
        <f>IF(B1406=1,'KELAS (REFERENSI)'!M1406,IF(B1406=2,'KELAS (REFERENSI)'!M1421,IF(B1406=3,'KELAS (REFERENSI)'!M1436,IF(B1406=4,'KELAS (REFERENSI)'!M1451,""))))</f>
        <v/>
      </c>
      <c r="N1406" s="38" t="str">
        <f>IF(B1406=1,'KELAS (REFERENSI)'!N1406,IF(B1406=2,'KELAS (REFERENSI)'!N1421,IF(B1406=3,'KELAS (REFERENSI)'!N1436,IF(B1406=4,'KELAS (REFERENSI)'!N1451,""))))</f>
        <v/>
      </c>
      <c r="O1406" s="38" t="str">
        <f>IF(B1406=1,'KELAS (REFERENSI)'!O1406,IF(B1406=2,'KELAS (REFERENSI)'!O1421,IF(B1406=3,'KELAS (REFERENSI)'!O1436,IF(B1406=4,'KELAS (REFERENSI)'!O1451,""))))</f>
        <v/>
      </c>
      <c r="P1406" s="38" t="str">
        <f>IF(B1406=1,'KELAS (REFERENSI)'!P1406,IF(B1406=2,'KELAS (REFERENSI)'!P1421,IF(B1406=3,'KELAS (REFERENSI)'!P1436,IF(B1406=4,'KELAS (REFERENSI)'!P1451,""))))</f>
        <v/>
      </c>
      <c r="Q1406" s="38" t="str">
        <f t="shared" si="4"/>
        <v>BPS Kota Jakarta Timur</v>
      </c>
      <c r="R1406" s="38" t="str">
        <f t="shared" si="56"/>
        <v/>
      </c>
      <c r="S1406" s="38" t="str">
        <f t="shared" ref="S1406:T1406" si="1414">S1405</f>
        <v>15 Juni sampai dengan 31 Agustus 2026</v>
      </c>
      <c r="T1406" s="38" t="str">
        <f t="shared" si="1414"/>
        <v>31 Agustus 2026</v>
      </c>
      <c r="U1406" s="46"/>
      <c r="V1406" s="46"/>
      <c r="W1406" s="42"/>
      <c r="X1406" s="42"/>
      <c r="Y1406" s="42"/>
      <c r="Z1406" s="42"/>
    </row>
    <row r="1407" ht="15.0" customHeight="1">
      <c r="A1407" s="36" t="s">
        <v>6469</v>
      </c>
      <c r="B1407" s="43"/>
      <c r="C1407" s="44"/>
      <c r="D1407" s="47"/>
      <c r="E1407" s="47"/>
      <c r="F1407" s="39" t="str">
        <f t="shared" si="2"/>
        <v>PETUGAS.1406/SPK/SE/PPL/3172/2026</v>
      </c>
      <c r="G1407" s="45"/>
      <c r="H1407" s="39" t="str">
        <f>VLOOKUP(G1407,'MITRA (REFERENSI)'!$A:$Z,16,FALSE)</f>
        <v>#N/A</v>
      </c>
      <c r="I1407" s="39" t="str">
        <f>VLOOKUP(G1407,'MITRA (REFERENSI)'!$A:$Z,25,FALSE)</f>
        <v>#N/A</v>
      </c>
      <c r="J1407" s="38" t="str">
        <f>VLOOKUP(G1407,'MITRA (REFERENSI)'!$A:$Z,26,FALSE)</f>
        <v>#N/A</v>
      </c>
      <c r="K1407" s="38" t="str">
        <f>VLOOKUP(G1407,'MITRA (REFERENSI)'!$A:$Z,15,FALSE)</f>
        <v>#N/A</v>
      </c>
      <c r="L1407" s="38" t="str">
        <f>VLOOKUP(G1407,'MITRA (REFERENSI)'!$A:$Z,15,FALSE)</f>
        <v>#N/A</v>
      </c>
      <c r="M1407" s="38" t="str">
        <f>IF(B1407=1,'KELAS (REFERENSI)'!M1407,IF(B1407=2,'KELAS (REFERENSI)'!M1422,IF(B1407=3,'KELAS (REFERENSI)'!M1437,IF(B1407=4,'KELAS (REFERENSI)'!M1452,""))))</f>
        <v/>
      </c>
      <c r="N1407" s="38" t="str">
        <f>IF(B1407=1,'KELAS (REFERENSI)'!N1407,IF(B1407=2,'KELAS (REFERENSI)'!N1422,IF(B1407=3,'KELAS (REFERENSI)'!N1437,IF(B1407=4,'KELAS (REFERENSI)'!N1452,""))))</f>
        <v/>
      </c>
      <c r="O1407" s="38" t="str">
        <f>IF(B1407=1,'KELAS (REFERENSI)'!O1407,IF(B1407=2,'KELAS (REFERENSI)'!O1422,IF(B1407=3,'KELAS (REFERENSI)'!O1437,IF(B1407=4,'KELAS (REFERENSI)'!O1452,""))))</f>
        <v/>
      </c>
      <c r="P1407" s="38" t="str">
        <f>IF(B1407=1,'KELAS (REFERENSI)'!P1407,IF(B1407=2,'KELAS (REFERENSI)'!P1422,IF(B1407=3,'KELAS (REFERENSI)'!P1437,IF(B1407=4,'KELAS (REFERENSI)'!P1452,""))))</f>
        <v/>
      </c>
      <c r="Q1407" s="38" t="str">
        <f t="shared" si="4"/>
        <v>BPS Kota Jakarta Timur</v>
      </c>
      <c r="R1407" s="38" t="str">
        <f t="shared" si="56"/>
        <v/>
      </c>
      <c r="S1407" s="38" t="str">
        <f t="shared" ref="S1407:T1407" si="1415">S1406</f>
        <v>15 Juni sampai dengan 31 Agustus 2026</v>
      </c>
      <c r="T1407" s="38" t="str">
        <f t="shared" si="1415"/>
        <v>31 Agustus 2026</v>
      </c>
      <c r="U1407" s="46"/>
      <c r="V1407" s="46"/>
      <c r="W1407" s="42"/>
      <c r="X1407" s="42"/>
      <c r="Y1407" s="42"/>
      <c r="Z1407" s="42"/>
    </row>
    <row r="1408" ht="15.0" customHeight="1">
      <c r="A1408" s="36" t="s">
        <v>6470</v>
      </c>
      <c r="B1408" s="43"/>
      <c r="C1408" s="44"/>
      <c r="D1408" s="47"/>
      <c r="E1408" s="47"/>
      <c r="F1408" s="39" t="str">
        <f t="shared" si="2"/>
        <v>PETUGAS.1407/SPK/SE/PPL/3172/2026</v>
      </c>
      <c r="G1408" s="45"/>
      <c r="H1408" s="39" t="str">
        <f>VLOOKUP(G1408,'MITRA (REFERENSI)'!$A:$Z,16,FALSE)</f>
        <v>#N/A</v>
      </c>
      <c r="I1408" s="39" t="str">
        <f>VLOOKUP(G1408,'MITRA (REFERENSI)'!$A:$Z,25,FALSE)</f>
        <v>#N/A</v>
      </c>
      <c r="J1408" s="38" t="str">
        <f>VLOOKUP(G1408,'MITRA (REFERENSI)'!$A:$Z,26,FALSE)</f>
        <v>#N/A</v>
      </c>
      <c r="K1408" s="38" t="str">
        <f>VLOOKUP(G1408,'MITRA (REFERENSI)'!$A:$Z,15,FALSE)</f>
        <v>#N/A</v>
      </c>
      <c r="L1408" s="38" t="str">
        <f>VLOOKUP(G1408,'MITRA (REFERENSI)'!$A:$Z,15,FALSE)</f>
        <v>#N/A</v>
      </c>
      <c r="M1408" s="38" t="str">
        <f>IF(B1408=1,'KELAS (REFERENSI)'!M1408,IF(B1408=2,'KELAS (REFERENSI)'!M1423,IF(B1408=3,'KELAS (REFERENSI)'!M1438,IF(B1408=4,'KELAS (REFERENSI)'!M1453,""))))</f>
        <v/>
      </c>
      <c r="N1408" s="38" t="str">
        <f>IF(B1408=1,'KELAS (REFERENSI)'!N1408,IF(B1408=2,'KELAS (REFERENSI)'!N1423,IF(B1408=3,'KELAS (REFERENSI)'!N1438,IF(B1408=4,'KELAS (REFERENSI)'!N1453,""))))</f>
        <v/>
      </c>
      <c r="O1408" s="38" t="str">
        <f>IF(B1408=1,'KELAS (REFERENSI)'!O1408,IF(B1408=2,'KELAS (REFERENSI)'!O1423,IF(B1408=3,'KELAS (REFERENSI)'!O1438,IF(B1408=4,'KELAS (REFERENSI)'!O1453,""))))</f>
        <v/>
      </c>
      <c r="P1408" s="38" t="str">
        <f>IF(B1408=1,'KELAS (REFERENSI)'!P1408,IF(B1408=2,'KELAS (REFERENSI)'!P1423,IF(B1408=3,'KELAS (REFERENSI)'!P1438,IF(B1408=4,'KELAS (REFERENSI)'!P1453,""))))</f>
        <v/>
      </c>
      <c r="Q1408" s="38" t="str">
        <f t="shared" si="4"/>
        <v>BPS Kota Jakarta Timur</v>
      </c>
      <c r="R1408" s="38" t="str">
        <f t="shared" si="56"/>
        <v/>
      </c>
      <c r="S1408" s="38" t="str">
        <f t="shared" ref="S1408:T1408" si="1416">S1407</f>
        <v>15 Juni sampai dengan 31 Agustus 2026</v>
      </c>
      <c r="T1408" s="38" t="str">
        <f t="shared" si="1416"/>
        <v>31 Agustus 2026</v>
      </c>
      <c r="U1408" s="46"/>
      <c r="V1408" s="46"/>
      <c r="W1408" s="42"/>
      <c r="X1408" s="42"/>
      <c r="Y1408" s="42"/>
      <c r="Z1408" s="42"/>
    </row>
    <row r="1409" ht="15.0" customHeight="1">
      <c r="A1409" s="36" t="s">
        <v>6471</v>
      </c>
      <c r="B1409" s="43"/>
      <c r="C1409" s="44"/>
      <c r="D1409" s="47"/>
      <c r="E1409" s="47"/>
      <c r="F1409" s="39" t="str">
        <f t="shared" si="2"/>
        <v>PETUGAS.1408/SPK/SE/PPL/3172/2026</v>
      </c>
      <c r="G1409" s="45"/>
      <c r="H1409" s="39" t="str">
        <f>VLOOKUP(G1409,'MITRA (REFERENSI)'!$A:$Z,16,FALSE)</f>
        <v>#N/A</v>
      </c>
      <c r="I1409" s="39" t="str">
        <f>VLOOKUP(G1409,'MITRA (REFERENSI)'!$A:$Z,25,FALSE)</f>
        <v>#N/A</v>
      </c>
      <c r="J1409" s="38" t="str">
        <f>VLOOKUP(G1409,'MITRA (REFERENSI)'!$A:$Z,26,FALSE)</f>
        <v>#N/A</v>
      </c>
      <c r="K1409" s="38" t="str">
        <f>VLOOKUP(G1409,'MITRA (REFERENSI)'!$A:$Z,15,FALSE)</f>
        <v>#N/A</v>
      </c>
      <c r="L1409" s="38" t="str">
        <f>VLOOKUP(G1409,'MITRA (REFERENSI)'!$A:$Z,15,FALSE)</f>
        <v>#N/A</v>
      </c>
      <c r="M1409" s="38" t="str">
        <f>IF(B1409=1,'KELAS (REFERENSI)'!M1409,IF(B1409=2,'KELAS (REFERENSI)'!M1424,IF(B1409=3,'KELAS (REFERENSI)'!M1439,IF(B1409=4,'KELAS (REFERENSI)'!M1454,""))))</f>
        <v/>
      </c>
      <c r="N1409" s="38" t="str">
        <f>IF(B1409=1,'KELAS (REFERENSI)'!N1409,IF(B1409=2,'KELAS (REFERENSI)'!N1424,IF(B1409=3,'KELAS (REFERENSI)'!N1439,IF(B1409=4,'KELAS (REFERENSI)'!N1454,""))))</f>
        <v/>
      </c>
      <c r="O1409" s="38" t="str">
        <f>IF(B1409=1,'KELAS (REFERENSI)'!O1409,IF(B1409=2,'KELAS (REFERENSI)'!O1424,IF(B1409=3,'KELAS (REFERENSI)'!O1439,IF(B1409=4,'KELAS (REFERENSI)'!O1454,""))))</f>
        <v/>
      </c>
      <c r="P1409" s="38" t="str">
        <f>IF(B1409=1,'KELAS (REFERENSI)'!P1409,IF(B1409=2,'KELAS (REFERENSI)'!P1424,IF(B1409=3,'KELAS (REFERENSI)'!P1439,IF(B1409=4,'KELAS (REFERENSI)'!P1454,""))))</f>
        <v/>
      </c>
      <c r="Q1409" s="38" t="str">
        <f t="shared" si="4"/>
        <v>BPS Kota Jakarta Timur</v>
      </c>
      <c r="R1409" s="38" t="str">
        <f t="shared" si="56"/>
        <v/>
      </c>
      <c r="S1409" s="38" t="str">
        <f t="shared" ref="S1409:T1409" si="1417">S1408</f>
        <v>15 Juni sampai dengan 31 Agustus 2026</v>
      </c>
      <c r="T1409" s="38" t="str">
        <f t="shared" si="1417"/>
        <v>31 Agustus 2026</v>
      </c>
      <c r="U1409" s="46"/>
      <c r="V1409" s="46"/>
      <c r="W1409" s="42"/>
      <c r="X1409" s="42"/>
      <c r="Y1409" s="42"/>
      <c r="Z1409" s="42"/>
    </row>
    <row r="1410" ht="15.0" customHeight="1">
      <c r="A1410" s="36" t="s">
        <v>6472</v>
      </c>
      <c r="B1410" s="43"/>
      <c r="C1410" s="44"/>
      <c r="D1410" s="47"/>
      <c r="E1410" s="47"/>
      <c r="F1410" s="39" t="str">
        <f t="shared" si="2"/>
        <v>PETUGAS.1409/SPK/SE/PPL/3172/2026</v>
      </c>
      <c r="G1410" s="45"/>
      <c r="H1410" s="39" t="str">
        <f>VLOOKUP(G1410,'MITRA (REFERENSI)'!$A:$Z,16,FALSE)</f>
        <v>#N/A</v>
      </c>
      <c r="I1410" s="39" t="str">
        <f>VLOOKUP(G1410,'MITRA (REFERENSI)'!$A:$Z,25,FALSE)</f>
        <v>#N/A</v>
      </c>
      <c r="J1410" s="38" t="str">
        <f>VLOOKUP(G1410,'MITRA (REFERENSI)'!$A:$Z,26,FALSE)</f>
        <v>#N/A</v>
      </c>
      <c r="K1410" s="38" t="str">
        <f>VLOOKUP(G1410,'MITRA (REFERENSI)'!$A:$Z,15,FALSE)</f>
        <v>#N/A</v>
      </c>
      <c r="L1410" s="38" t="str">
        <f>VLOOKUP(G1410,'MITRA (REFERENSI)'!$A:$Z,15,FALSE)</f>
        <v>#N/A</v>
      </c>
      <c r="M1410" s="38" t="str">
        <f>IF(B1410=1,'KELAS (REFERENSI)'!M1410,IF(B1410=2,'KELAS (REFERENSI)'!M1425,IF(B1410=3,'KELAS (REFERENSI)'!M1440,IF(B1410=4,'KELAS (REFERENSI)'!M1455,""))))</f>
        <v/>
      </c>
      <c r="N1410" s="38" t="str">
        <f>IF(B1410=1,'KELAS (REFERENSI)'!N1410,IF(B1410=2,'KELAS (REFERENSI)'!N1425,IF(B1410=3,'KELAS (REFERENSI)'!N1440,IF(B1410=4,'KELAS (REFERENSI)'!N1455,""))))</f>
        <v/>
      </c>
      <c r="O1410" s="38" t="str">
        <f>IF(B1410=1,'KELAS (REFERENSI)'!O1410,IF(B1410=2,'KELAS (REFERENSI)'!O1425,IF(B1410=3,'KELAS (REFERENSI)'!O1440,IF(B1410=4,'KELAS (REFERENSI)'!O1455,""))))</f>
        <v/>
      </c>
      <c r="P1410" s="38" t="str">
        <f>IF(B1410=1,'KELAS (REFERENSI)'!P1410,IF(B1410=2,'KELAS (REFERENSI)'!P1425,IF(B1410=3,'KELAS (REFERENSI)'!P1440,IF(B1410=4,'KELAS (REFERENSI)'!P1455,""))))</f>
        <v/>
      </c>
      <c r="Q1410" s="38" t="str">
        <f t="shared" si="4"/>
        <v>BPS Kota Jakarta Timur</v>
      </c>
      <c r="R1410" s="38" t="str">
        <f t="shared" si="56"/>
        <v/>
      </c>
      <c r="S1410" s="38" t="str">
        <f t="shared" ref="S1410:T1410" si="1418">S1409</f>
        <v>15 Juni sampai dengan 31 Agustus 2026</v>
      </c>
      <c r="T1410" s="38" t="str">
        <f t="shared" si="1418"/>
        <v>31 Agustus 2026</v>
      </c>
      <c r="U1410" s="46"/>
      <c r="V1410" s="46"/>
      <c r="W1410" s="42"/>
      <c r="X1410" s="42"/>
      <c r="Y1410" s="42"/>
      <c r="Z1410" s="42"/>
    </row>
    <row r="1411" ht="15.0" customHeight="1">
      <c r="A1411" s="36" t="s">
        <v>6473</v>
      </c>
      <c r="B1411" s="43"/>
      <c r="C1411" s="44"/>
      <c r="D1411" s="47"/>
      <c r="E1411" s="47"/>
      <c r="F1411" s="39" t="str">
        <f t="shared" si="2"/>
        <v>PETUGAS.1410/SPK/SE/PPL/3172/2026</v>
      </c>
      <c r="G1411" s="45"/>
      <c r="H1411" s="39" t="str">
        <f>VLOOKUP(G1411,'MITRA (REFERENSI)'!$A:$Z,16,FALSE)</f>
        <v>#N/A</v>
      </c>
      <c r="I1411" s="39" t="str">
        <f>VLOOKUP(G1411,'MITRA (REFERENSI)'!$A:$Z,25,FALSE)</f>
        <v>#N/A</v>
      </c>
      <c r="J1411" s="38" t="str">
        <f>VLOOKUP(G1411,'MITRA (REFERENSI)'!$A:$Z,26,FALSE)</f>
        <v>#N/A</v>
      </c>
      <c r="K1411" s="38" t="str">
        <f>VLOOKUP(G1411,'MITRA (REFERENSI)'!$A:$Z,15,FALSE)</f>
        <v>#N/A</v>
      </c>
      <c r="L1411" s="38" t="str">
        <f>VLOOKUP(G1411,'MITRA (REFERENSI)'!$A:$Z,15,FALSE)</f>
        <v>#N/A</v>
      </c>
      <c r="M1411" s="38" t="str">
        <f>IF(B1411=1,'KELAS (REFERENSI)'!M1411,IF(B1411=2,'KELAS (REFERENSI)'!M1426,IF(B1411=3,'KELAS (REFERENSI)'!M1441,IF(B1411=4,'KELAS (REFERENSI)'!M1456,""))))</f>
        <v/>
      </c>
      <c r="N1411" s="38" t="str">
        <f>IF(B1411=1,'KELAS (REFERENSI)'!N1411,IF(B1411=2,'KELAS (REFERENSI)'!N1426,IF(B1411=3,'KELAS (REFERENSI)'!N1441,IF(B1411=4,'KELAS (REFERENSI)'!N1456,""))))</f>
        <v/>
      </c>
      <c r="O1411" s="38" t="str">
        <f>IF(B1411=1,'KELAS (REFERENSI)'!O1411,IF(B1411=2,'KELAS (REFERENSI)'!O1426,IF(B1411=3,'KELAS (REFERENSI)'!O1441,IF(B1411=4,'KELAS (REFERENSI)'!O1456,""))))</f>
        <v/>
      </c>
      <c r="P1411" s="38" t="str">
        <f>IF(B1411=1,'KELAS (REFERENSI)'!P1411,IF(B1411=2,'KELAS (REFERENSI)'!P1426,IF(B1411=3,'KELAS (REFERENSI)'!P1441,IF(B1411=4,'KELAS (REFERENSI)'!P1456,""))))</f>
        <v/>
      </c>
      <c r="Q1411" s="38" t="str">
        <f t="shared" si="4"/>
        <v>BPS Kota Jakarta Timur</v>
      </c>
      <c r="R1411" s="38" t="str">
        <f t="shared" si="56"/>
        <v/>
      </c>
      <c r="S1411" s="38" t="str">
        <f t="shared" ref="S1411:T1411" si="1419">S1410</f>
        <v>15 Juni sampai dengan 31 Agustus 2026</v>
      </c>
      <c r="T1411" s="38" t="str">
        <f t="shared" si="1419"/>
        <v>31 Agustus 2026</v>
      </c>
      <c r="U1411" s="46"/>
      <c r="V1411" s="46"/>
      <c r="W1411" s="42"/>
      <c r="X1411" s="42"/>
      <c r="Y1411" s="42"/>
      <c r="Z1411" s="42"/>
    </row>
    <row r="1412" ht="15.0" customHeight="1">
      <c r="A1412" s="36" t="s">
        <v>6474</v>
      </c>
      <c r="B1412" s="43"/>
      <c r="C1412" s="44"/>
      <c r="D1412" s="47"/>
      <c r="E1412" s="47"/>
      <c r="F1412" s="39" t="str">
        <f t="shared" si="2"/>
        <v>PETUGAS.1411/SPK/SE/PPL/3172/2026</v>
      </c>
      <c r="G1412" s="45"/>
      <c r="H1412" s="39" t="str">
        <f>VLOOKUP(G1412,'MITRA (REFERENSI)'!$A:$Z,16,FALSE)</f>
        <v>#N/A</v>
      </c>
      <c r="I1412" s="39" t="str">
        <f>VLOOKUP(G1412,'MITRA (REFERENSI)'!$A:$Z,25,FALSE)</f>
        <v>#N/A</v>
      </c>
      <c r="J1412" s="38" t="str">
        <f>VLOOKUP(G1412,'MITRA (REFERENSI)'!$A:$Z,26,FALSE)</f>
        <v>#N/A</v>
      </c>
      <c r="K1412" s="38" t="str">
        <f>VLOOKUP(G1412,'MITRA (REFERENSI)'!$A:$Z,15,FALSE)</f>
        <v>#N/A</v>
      </c>
      <c r="L1412" s="38" t="str">
        <f>VLOOKUP(G1412,'MITRA (REFERENSI)'!$A:$Z,15,FALSE)</f>
        <v>#N/A</v>
      </c>
      <c r="M1412" s="38" t="str">
        <f>IF(B1412=1,'KELAS (REFERENSI)'!M1412,IF(B1412=2,'KELAS (REFERENSI)'!M1427,IF(B1412=3,'KELAS (REFERENSI)'!M1442,IF(B1412=4,'KELAS (REFERENSI)'!M1457,""))))</f>
        <v/>
      </c>
      <c r="N1412" s="38" t="str">
        <f>IF(B1412=1,'KELAS (REFERENSI)'!N1412,IF(B1412=2,'KELAS (REFERENSI)'!N1427,IF(B1412=3,'KELAS (REFERENSI)'!N1442,IF(B1412=4,'KELAS (REFERENSI)'!N1457,""))))</f>
        <v/>
      </c>
      <c r="O1412" s="38" t="str">
        <f>IF(B1412=1,'KELAS (REFERENSI)'!O1412,IF(B1412=2,'KELAS (REFERENSI)'!O1427,IF(B1412=3,'KELAS (REFERENSI)'!O1442,IF(B1412=4,'KELAS (REFERENSI)'!O1457,""))))</f>
        <v/>
      </c>
      <c r="P1412" s="38" t="str">
        <f>IF(B1412=1,'KELAS (REFERENSI)'!P1412,IF(B1412=2,'KELAS (REFERENSI)'!P1427,IF(B1412=3,'KELAS (REFERENSI)'!P1442,IF(B1412=4,'KELAS (REFERENSI)'!P1457,""))))</f>
        <v/>
      </c>
      <c r="Q1412" s="38" t="str">
        <f t="shared" si="4"/>
        <v>BPS Kota Jakarta Timur</v>
      </c>
      <c r="R1412" s="38" t="str">
        <f t="shared" si="56"/>
        <v/>
      </c>
      <c r="S1412" s="38" t="str">
        <f t="shared" ref="S1412:T1412" si="1420">S1411</f>
        <v>15 Juni sampai dengan 31 Agustus 2026</v>
      </c>
      <c r="T1412" s="38" t="str">
        <f t="shared" si="1420"/>
        <v>31 Agustus 2026</v>
      </c>
      <c r="U1412" s="46"/>
      <c r="V1412" s="46"/>
      <c r="W1412" s="42"/>
      <c r="X1412" s="42"/>
      <c r="Y1412" s="42"/>
      <c r="Z1412" s="42"/>
    </row>
    <row r="1413" ht="15.0" customHeight="1">
      <c r="A1413" s="36" t="s">
        <v>6475</v>
      </c>
      <c r="B1413" s="43"/>
      <c r="C1413" s="44"/>
      <c r="D1413" s="47"/>
      <c r="E1413" s="47"/>
      <c r="F1413" s="39" t="str">
        <f t="shared" si="2"/>
        <v>PETUGAS.1412/SPK/SE/PPL/3172/2026</v>
      </c>
      <c r="G1413" s="45"/>
      <c r="H1413" s="39" t="str">
        <f>VLOOKUP(G1413,'MITRA (REFERENSI)'!$A:$Z,16,FALSE)</f>
        <v>#N/A</v>
      </c>
      <c r="I1413" s="39" t="str">
        <f>VLOOKUP(G1413,'MITRA (REFERENSI)'!$A:$Z,25,FALSE)</f>
        <v>#N/A</v>
      </c>
      <c r="J1413" s="38" t="str">
        <f>VLOOKUP(G1413,'MITRA (REFERENSI)'!$A:$Z,26,FALSE)</f>
        <v>#N/A</v>
      </c>
      <c r="K1413" s="38" t="str">
        <f>VLOOKUP(G1413,'MITRA (REFERENSI)'!$A:$Z,15,FALSE)</f>
        <v>#N/A</v>
      </c>
      <c r="L1413" s="38" t="str">
        <f>VLOOKUP(G1413,'MITRA (REFERENSI)'!$A:$Z,15,FALSE)</f>
        <v>#N/A</v>
      </c>
      <c r="M1413" s="38" t="str">
        <f>IF(B1413=1,'KELAS (REFERENSI)'!M1413,IF(B1413=2,'KELAS (REFERENSI)'!M1428,IF(B1413=3,'KELAS (REFERENSI)'!M1443,IF(B1413=4,'KELAS (REFERENSI)'!M1458,""))))</f>
        <v/>
      </c>
      <c r="N1413" s="38" t="str">
        <f>IF(B1413=1,'KELAS (REFERENSI)'!N1413,IF(B1413=2,'KELAS (REFERENSI)'!N1428,IF(B1413=3,'KELAS (REFERENSI)'!N1443,IF(B1413=4,'KELAS (REFERENSI)'!N1458,""))))</f>
        <v/>
      </c>
      <c r="O1413" s="38" t="str">
        <f>IF(B1413=1,'KELAS (REFERENSI)'!O1413,IF(B1413=2,'KELAS (REFERENSI)'!O1428,IF(B1413=3,'KELAS (REFERENSI)'!O1443,IF(B1413=4,'KELAS (REFERENSI)'!O1458,""))))</f>
        <v/>
      </c>
      <c r="P1413" s="38" t="str">
        <f>IF(B1413=1,'KELAS (REFERENSI)'!P1413,IF(B1413=2,'KELAS (REFERENSI)'!P1428,IF(B1413=3,'KELAS (REFERENSI)'!P1443,IF(B1413=4,'KELAS (REFERENSI)'!P1458,""))))</f>
        <v/>
      </c>
      <c r="Q1413" s="38" t="str">
        <f t="shared" si="4"/>
        <v>BPS Kota Jakarta Timur</v>
      </c>
      <c r="R1413" s="38" t="str">
        <f t="shared" si="56"/>
        <v/>
      </c>
      <c r="S1413" s="38" t="str">
        <f t="shared" ref="S1413:T1413" si="1421">S1412</f>
        <v>15 Juni sampai dengan 31 Agustus 2026</v>
      </c>
      <c r="T1413" s="38" t="str">
        <f t="shared" si="1421"/>
        <v>31 Agustus 2026</v>
      </c>
      <c r="U1413" s="46"/>
      <c r="V1413" s="46"/>
      <c r="W1413" s="42"/>
      <c r="X1413" s="42"/>
      <c r="Y1413" s="42"/>
      <c r="Z1413" s="42"/>
    </row>
    <row r="1414" ht="15.0" customHeight="1">
      <c r="A1414" s="36" t="s">
        <v>6476</v>
      </c>
      <c r="B1414" s="43"/>
      <c r="C1414" s="44"/>
      <c r="D1414" s="47"/>
      <c r="E1414" s="47"/>
      <c r="F1414" s="39" t="str">
        <f t="shared" si="2"/>
        <v>PETUGAS.1413/SPK/SE/PPL/3172/2026</v>
      </c>
      <c r="G1414" s="45"/>
      <c r="H1414" s="39" t="str">
        <f>VLOOKUP(G1414,'MITRA (REFERENSI)'!$A:$Z,16,FALSE)</f>
        <v>#N/A</v>
      </c>
      <c r="I1414" s="39" t="str">
        <f>VLOOKUP(G1414,'MITRA (REFERENSI)'!$A:$Z,25,FALSE)</f>
        <v>#N/A</v>
      </c>
      <c r="J1414" s="38" t="str">
        <f>VLOOKUP(G1414,'MITRA (REFERENSI)'!$A:$Z,26,FALSE)</f>
        <v>#N/A</v>
      </c>
      <c r="K1414" s="38" t="str">
        <f>VLOOKUP(G1414,'MITRA (REFERENSI)'!$A:$Z,15,FALSE)</f>
        <v>#N/A</v>
      </c>
      <c r="L1414" s="38" t="str">
        <f>VLOOKUP(G1414,'MITRA (REFERENSI)'!$A:$Z,15,FALSE)</f>
        <v>#N/A</v>
      </c>
      <c r="M1414" s="38" t="str">
        <f>IF(B1414=1,'KELAS (REFERENSI)'!M1414,IF(B1414=2,'KELAS (REFERENSI)'!M1429,IF(B1414=3,'KELAS (REFERENSI)'!M1444,IF(B1414=4,'KELAS (REFERENSI)'!M1459,""))))</f>
        <v/>
      </c>
      <c r="N1414" s="38" t="str">
        <f>IF(B1414=1,'KELAS (REFERENSI)'!N1414,IF(B1414=2,'KELAS (REFERENSI)'!N1429,IF(B1414=3,'KELAS (REFERENSI)'!N1444,IF(B1414=4,'KELAS (REFERENSI)'!N1459,""))))</f>
        <v/>
      </c>
      <c r="O1414" s="38" t="str">
        <f>IF(B1414=1,'KELAS (REFERENSI)'!O1414,IF(B1414=2,'KELAS (REFERENSI)'!O1429,IF(B1414=3,'KELAS (REFERENSI)'!O1444,IF(B1414=4,'KELAS (REFERENSI)'!O1459,""))))</f>
        <v/>
      </c>
      <c r="P1414" s="38" t="str">
        <f>IF(B1414=1,'KELAS (REFERENSI)'!P1414,IF(B1414=2,'KELAS (REFERENSI)'!P1429,IF(B1414=3,'KELAS (REFERENSI)'!P1444,IF(B1414=4,'KELAS (REFERENSI)'!P1459,""))))</f>
        <v/>
      </c>
      <c r="Q1414" s="38" t="str">
        <f t="shared" si="4"/>
        <v>BPS Kota Jakarta Timur</v>
      </c>
      <c r="R1414" s="38" t="str">
        <f t="shared" si="56"/>
        <v/>
      </c>
      <c r="S1414" s="38" t="str">
        <f t="shared" ref="S1414:T1414" si="1422">S1413</f>
        <v>15 Juni sampai dengan 31 Agustus 2026</v>
      </c>
      <c r="T1414" s="38" t="str">
        <f t="shared" si="1422"/>
        <v>31 Agustus 2026</v>
      </c>
      <c r="U1414" s="46"/>
      <c r="V1414" s="46"/>
      <c r="W1414" s="42"/>
      <c r="X1414" s="42"/>
      <c r="Y1414" s="42"/>
      <c r="Z1414" s="42"/>
    </row>
    <row r="1415" ht="15.0" customHeight="1">
      <c r="A1415" s="36" t="s">
        <v>6477</v>
      </c>
      <c r="B1415" s="43"/>
      <c r="C1415" s="44"/>
      <c r="D1415" s="47"/>
      <c r="E1415" s="47"/>
      <c r="F1415" s="39" t="str">
        <f t="shared" si="2"/>
        <v>PETUGAS.1414/SPK/SE/PPL/3172/2026</v>
      </c>
      <c r="G1415" s="45"/>
      <c r="H1415" s="39" t="str">
        <f>VLOOKUP(G1415,'MITRA (REFERENSI)'!$A:$Z,16,FALSE)</f>
        <v>#N/A</v>
      </c>
      <c r="I1415" s="39" t="str">
        <f>VLOOKUP(G1415,'MITRA (REFERENSI)'!$A:$Z,25,FALSE)</f>
        <v>#N/A</v>
      </c>
      <c r="J1415" s="38" t="str">
        <f>VLOOKUP(G1415,'MITRA (REFERENSI)'!$A:$Z,26,FALSE)</f>
        <v>#N/A</v>
      </c>
      <c r="K1415" s="38" t="str">
        <f>VLOOKUP(G1415,'MITRA (REFERENSI)'!$A:$Z,15,FALSE)</f>
        <v>#N/A</v>
      </c>
      <c r="L1415" s="38" t="str">
        <f>VLOOKUP(G1415,'MITRA (REFERENSI)'!$A:$Z,15,FALSE)</f>
        <v>#N/A</v>
      </c>
      <c r="M1415" s="38" t="str">
        <f>IF(B1415=1,'KELAS (REFERENSI)'!M1415,IF(B1415=2,'KELAS (REFERENSI)'!M1430,IF(B1415=3,'KELAS (REFERENSI)'!M1445,IF(B1415=4,'KELAS (REFERENSI)'!M1460,""))))</f>
        <v/>
      </c>
      <c r="N1415" s="38" t="str">
        <f>IF(B1415=1,'KELAS (REFERENSI)'!N1415,IF(B1415=2,'KELAS (REFERENSI)'!N1430,IF(B1415=3,'KELAS (REFERENSI)'!N1445,IF(B1415=4,'KELAS (REFERENSI)'!N1460,""))))</f>
        <v/>
      </c>
      <c r="O1415" s="38" t="str">
        <f>IF(B1415=1,'KELAS (REFERENSI)'!O1415,IF(B1415=2,'KELAS (REFERENSI)'!O1430,IF(B1415=3,'KELAS (REFERENSI)'!O1445,IF(B1415=4,'KELAS (REFERENSI)'!O1460,""))))</f>
        <v/>
      </c>
      <c r="P1415" s="38" t="str">
        <f>IF(B1415=1,'KELAS (REFERENSI)'!P1415,IF(B1415=2,'KELAS (REFERENSI)'!P1430,IF(B1415=3,'KELAS (REFERENSI)'!P1445,IF(B1415=4,'KELAS (REFERENSI)'!P1460,""))))</f>
        <v/>
      </c>
      <c r="Q1415" s="38" t="str">
        <f t="shared" si="4"/>
        <v>BPS Kota Jakarta Timur</v>
      </c>
      <c r="R1415" s="38" t="str">
        <f t="shared" si="56"/>
        <v/>
      </c>
      <c r="S1415" s="38" t="str">
        <f t="shared" ref="S1415:T1415" si="1423">S1414</f>
        <v>15 Juni sampai dengan 31 Agustus 2026</v>
      </c>
      <c r="T1415" s="38" t="str">
        <f t="shared" si="1423"/>
        <v>31 Agustus 2026</v>
      </c>
      <c r="U1415" s="46"/>
      <c r="V1415" s="46"/>
      <c r="W1415" s="42"/>
      <c r="X1415" s="42"/>
      <c r="Y1415" s="42"/>
      <c r="Z1415" s="42"/>
    </row>
    <row r="1416" ht="15.0" customHeight="1">
      <c r="A1416" s="36" t="s">
        <v>6478</v>
      </c>
      <c r="B1416" s="43"/>
      <c r="C1416" s="44"/>
      <c r="D1416" s="47"/>
      <c r="E1416" s="47"/>
      <c r="F1416" s="39" t="str">
        <f t="shared" si="2"/>
        <v>PETUGAS.1415/SPK/SE/PPL/3172/2026</v>
      </c>
      <c r="G1416" s="45"/>
      <c r="H1416" s="39" t="str">
        <f>VLOOKUP(G1416,'MITRA (REFERENSI)'!$A:$Z,16,FALSE)</f>
        <v>#N/A</v>
      </c>
      <c r="I1416" s="39" t="str">
        <f>VLOOKUP(G1416,'MITRA (REFERENSI)'!$A:$Z,25,FALSE)</f>
        <v>#N/A</v>
      </c>
      <c r="J1416" s="38" t="str">
        <f>VLOOKUP(G1416,'MITRA (REFERENSI)'!$A:$Z,26,FALSE)</f>
        <v>#N/A</v>
      </c>
      <c r="K1416" s="38" t="str">
        <f>VLOOKUP(G1416,'MITRA (REFERENSI)'!$A:$Z,15,FALSE)</f>
        <v>#N/A</v>
      </c>
      <c r="L1416" s="38" t="str">
        <f>VLOOKUP(G1416,'MITRA (REFERENSI)'!$A:$Z,15,FALSE)</f>
        <v>#N/A</v>
      </c>
      <c r="M1416" s="38" t="str">
        <f>IF(B1416=1,'KELAS (REFERENSI)'!M1416,IF(B1416=2,'KELAS (REFERENSI)'!M1431,IF(B1416=3,'KELAS (REFERENSI)'!M1446,IF(B1416=4,'KELAS (REFERENSI)'!M1461,""))))</f>
        <v/>
      </c>
      <c r="N1416" s="38" t="str">
        <f>IF(B1416=1,'KELAS (REFERENSI)'!N1416,IF(B1416=2,'KELAS (REFERENSI)'!N1431,IF(B1416=3,'KELAS (REFERENSI)'!N1446,IF(B1416=4,'KELAS (REFERENSI)'!N1461,""))))</f>
        <v/>
      </c>
      <c r="O1416" s="38" t="str">
        <f>IF(B1416=1,'KELAS (REFERENSI)'!O1416,IF(B1416=2,'KELAS (REFERENSI)'!O1431,IF(B1416=3,'KELAS (REFERENSI)'!O1446,IF(B1416=4,'KELAS (REFERENSI)'!O1461,""))))</f>
        <v/>
      </c>
      <c r="P1416" s="38" t="str">
        <f>IF(B1416=1,'KELAS (REFERENSI)'!P1416,IF(B1416=2,'KELAS (REFERENSI)'!P1431,IF(B1416=3,'KELAS (REFERENSI)'!P1446,IF(B1416=4,'KELAS (REFERENSI)'!P1461,""))))</f>
        <v/>
      </c>
      <c r="Q1416" s="38" t="str">
        <f t="shared" si="4"/>
        <v>BPS Kota Jakarta Timur</v>
      </c>
      <c r="R1416" s="38" t="str">
        <f t="shared" si="56"/>
        <v/>
      </c>
      <c r="S1416" s="38" t="str">
        <f t="shared" ref="S1416:T1416" si="1424">S1415</f>
        <v>15 Juni sampai dengan 31 Agustus 2026</v>
      </c>
      <c r="T1416" s="38" t="str">
        <f t="shared" si="1424"/>
        <v>31 Agustus 2026</v>
      </c>
      <c r="U1416" s="46"/>
      <c r="V1416" s="46"/>
      <c r="W1416" s="42"/>
      <c r="X1416" s="42"/>
      <c r="Y1416" s="42"/>
      <c r="Z1416" s="42"/>
    </row>
    <row r="1417" ht="15.0" customHeight="1">
      <c r="A1417" s="36" t="s">
        <v>6479</v>
      </c>
      <c r="B1417" s="43"/>
      <c r="C1417" s="44"/>
      <c r="D1417" s="47"/>
      <c r="E1417" s="47"/>
      <c r="F1417" s="39" t="str">
        <f t="shared" si="2"/>
        <v>PETUGAS.1416/SPK/SE/PPL/3172/2026</v>
      </c>
      <c r="G1417" s="45"/>
      <c r="H1417" s="39" t="str">
        <f>VLOOKUP(G1417,'MITRA (REFERENSI)'!$A:$Z,16,FALSE)</f>
        <v>#N/A</v>
      </c>
      <c r="I1417" s="39" t="str">
        <f>VLOOKUP(G1417,'MITRA (REFERENSI)'!$A:$Z,25,FALSE)</f>
        <v>#N/A</v>
      </c>
      <c r="J1417" s="38" t="str">
        <f>VLOOKUP(G1417,'MITRA (REFERENSI)'!$A:$Z,26,FALSE)</f>
        <v>#N/A</v>
      </c>
      <c r="K1417" s="38" t="str">
        <f>VLOOKUP(G1417,'MITRA (REFERENSI)'!$A:$Z,15,FALSE)</f>
        <v>#N/A</v>
      </c>
      <c r="L1417" s="38" t="str">
        <f>VLOOKUP(G1417,'MITRA (REFERENSI)'!$A:$Z,15,FALSE)</f>
        <v>#N/A</v>
      </c>
      <c r="M1417" s="38" t="str">
        <f>IF(B1417=1,'KELAS (REFERENSI)'!M1417,IF(B1417=2,'KELAS (REFERENSI)'!M1432,IF(B1417=3,'KELAS (REFERENSI)'!M1447,IF(B1417=4,'KELAS (REFERENSI)'!M1462,""))))</f>
        <v/>
      </c>
      <c r="N1417" s="38" t="str">
        <f>IF(B1417=1,'KELAS (REFERENSI)'!N1417,IF(B1417=2,'KELAS (REFERENSI)'!N1432,IF(B1417=3,'KELAS (REFERENSI)'!N1447,IF(B1417=4,'KELAS (REFERENSI)'!N1462,""))))</f>
        <v/>
      </c>
      <c r="O1417" s="38" t="str">
        <f>IF(B1417=1,'KELAS (REFERENSI)'!O1417,IF(B1417=2,'KELAS (REFERENSI)'!O1432,IF(B1417=3,'KELAS (REFERENSI)'!O1447,IF(B1417=4,'KELAS (REFERENSI)'!O1462,""))))</f>
        <v/>
      </c>
      <c r="P1417" s="38" t="str">
        <f>IF(B1417=1,'KELAS (REFERENSI)'!P1417,IF(B1417=2,'KELAS (REFERENSI)'!P1432,IF(B1417=3,'KELAS (REFERENSI)'!P1447,IF(B1417=4,'KELAS (REFERENSI)'!P1462,""))))</f>
        <v/>
      </c>
      <c r="Q1417" s="38" t="str">
        <f t="shared" si="4"/>
        <v>BPS Kota Jakarta Timur</v>
      </c>
      <c r="R1417" s="38" t="str">
        <f t="shared" si="56"/>
        <v/>
      </c>
      <c r="S1417" s="38" t="str">
        <f t="shared" ref="S1417:T1417" si="1425">S1416</f>
        <v>15 Juni sampai dengan 31 Agustus 2026</v>
      </c>
      <c r="T1417" s="38" t="str">
        <f t="shared" si="1425"/>
        <v>31 Agustus 2026</v>
      </c>
      <c r="U1417" s="46"/>
      <c r="V1417" s="46"/>
      <c r="W1417" s="42"/>
      <c r="X1417" s="42"/>
      <c r="Y1417" s="42"/>
      <c r="Z1417" s="42"/>
    </row>
    <row r="1418" ht="15.0" customHeight="1">
      <c r="A1418" s="36" t="s">
        <v>6480</v>
      </c>
      <c r="B1418" s="43"/>
      <c r="C1418" s="44"/>
      <c r="D1418" s="47"/>
      <c r="E1418" s="47"/>
      <c r="F1418" s="39" t="str">
        <f t="shared" si="2"/>
        <v>PETUGAS.1417/SPK/SE/PPL/3172/2026</v>
      </c>
      <c r="G1418" s="45"/>
      <c r="H1418" s="39" t="str">
        <f>VLOOKUP(G1418,'MITRA (REFERENSI)'!$A:$Z,16,FALSE)</f>
        <v>#N/A</v>
      </c>
      <c r="I1418" s="39" t="str">
        <f>VLOOKUP(G1418,'MITRA (REFERENSI)'!$A:$Z,25,FALSE)</f>
        <v>#N/A</v>
      </c>
      <c r="J1418" s="38" t="str">
        <f>VLOOKUP(G1418,'MITRA (REFERENSI)'!$A:$Z,26,FALSE)</f>
        <v>#N/A</v>
      </c>
      <c r="K1418" s="38" t="str">
        <f>VLOOKUP(G1418,'MITRA (REFERENSI)'!$A:$Z,15,FALSE)</f>
        <v>#N/A</v>
      </c>
      <c r="L1418" s="38" t="str">
        <f>VLOOKUP(G1418,'MITRA (REFERENSI)'!$A:$Z,15,FALSE)</f>
        <v>#N/A</v>
      </c>
      <c r="M1418" s="38" t="str">
        <f>IF(B1418=1,'KELAS (REFERENSI)'!M1418,IF(B1418=2,'KELAS (REFERENSI)'!M1433,IF(B1418=3,'KELAS (REFERENSI)'!M1448,IF(B1418=4,'KELAS (REFERENSI)'!M1463,""))))</f>
        <v/>
      </c>
      <c r="N1418" s="38" t="str">
        <f>IF(B1418=1,'KELAS (REFERENSI)'!N1418,IF(B1418=2,'KELAS (REFERENSI)'!N1433,IF(B1418=3,'KELAS (REFERENSI)'!N1448,IF(B1418=4,'KELAS (REFERENSI)'!N1463,""))))</f>
        <v/>
      </c>
      <c r="O1418" s="38" t="str">
        <f>IF(B1418=1,'KELAS (REFERENSI)'!O1418,IF(B1418=2,'KELAS (REFERENSI)'!O1433,IF(B1418=3,'KELAS (REFERENSI)'!O1448,IF(B1418=4,'KELAS (REFERENSI)'!O1463,""))))</f>
        <v/>
      </c>
      <c r="P1418" s="38" t="str">
        <f>IF(B1418=1,'KELAS (REFERENSI)'!P1418,IF(B1418=2,'KELAS (REFERENSI)'!P1433,IF(B1418=3,'KELAS (REFERENSI)'!P1448,IF(B1418=4,'KELAS (REFERENSI)'!P1463,""))))</f>
        <v/>
      </c>
      <c r="Q1418" s="38" t="str">
        <f t="shared" si="4"/>
        <v>BPS Kota Jakarta Timur</v>
      </c>
      <c r="R1418" s="38" t="str">
        <f t="shared" si="56"/>
        <v/>
      </c>
      <c r="S1418" s="38" t="str">
        <f t="shared" ref="S1418:T1418" si="1426">S1417</f>
        <v>15 Juni sampai dengan 31 Agustus 2026</v>
      </c>
      <c r="T1418" s="38" t="str">
        <f t="shared" si="1426"/>
        <v>31 Agustus 2026</v>
      </c>
      <c r="U1418" s="46"/>
      <c r="V1418" s="46"/>
      <c r="W1418" s="42"/>
      <c r="X1418" s="42"/>
      <c r="Y1418" s="42"/>
      <c r="Z1418" s="42"/>
    </row>
    <row r="1419" ht="15.0" customHeight="1">
      <c r="A1419" s="36" t="s">
        <v>6481</v>
      </c>
      <c r="B1419" s="43"/>
      <c r="C1419" s="44"/>
      <c r="D1419" s="47"/>
      <c r="E1419" s="47"/>
      <c r="F1419" s="39" t="str">
        <f t="shared" si="2"/>
        <v>PETUGAS.1418/SPK/SE/PPL/3172/2026</v>
      </c>
      <c r="G1419" s="45"/>
      <c r="H1419" s="39" t="str">
        <f>VLOOKUP(G1419,'MITRA (REFERENSI)'!$A:$Z,16,FALSE)</f>
        <v>#N/A</v>
      </c>
      <c r="I1419" s="39" t="str">
        <f>VLOOKUP(G1419,'MITRA (REFERENSI)'!$A:$Z,25,FALSE)</f>
        <v>#N/A</v>
      </c>
      <c r="J1419" s="38" t="str">
        <f>VLOOKUP(G1419,'MITRA (REFERENSI)'!$A:$Z,26,FALSE)</f>
        <v>#N/A</v>
      </c>
      <c r="K1419" s="38" t="str">
        <f>VLOOKUP(G1419,'MITRA (REFERENSI)'!$A:$Z,15,FALSE)</f>
        <v>#N/A</v>
      </c>
      <c r="L1419" s="38" t="str">
        <f>VLOOKUP(G1419,'MITRA (REFERENSI)'!$A:$Z,15,FALSE)</f>
        <v>#N/A</v>
      </c>
      <c r="M1419" s="38" t="str">
        <f>IF(B1419=1,'KELAS (REFERENSI)'!M1419,IF(B1419=2,'KELAS (REFERENSI)'!M1434,IF(B1419=3,'KELAS (REFERENSI)'!M1449,IF(B1419=4,'KELAS (REFERENSI)'!M1464,""))))</f>
        <v/>
      </c>
      <c r="N1419" s="38" t="str">
        <f>IF(B1419=1,'KELAS (REFERENSI)'!N1419,IF(B1419=2,'KELAS (REFERENSI)'!N1434,IF(B1419=3,'KELAS (REFERENSI)'!N1449,IF(B1419=4,'KELAS (REFERENSI)'!N1464,""))))</f>
        <v/>
      </c>
      <c r="O1419" s="38" t="str">
        <f>IF(B1419=1,'KELAS (REFERENSI)'!O1419,IF(B1419=2,'KELAS (REFERENSI)'!O1434,IF(B1419=3,'KELAS (REFERENSI)'!O1449,IF(B1419=4,'KELAS (REFERENSI)'!O1464,""))))</f>
        <v/>
      </c>
      <c r="P1419" s="38" t="str">
        <f>IF(B1419=1,'KELAS (REFERENSI)'!P1419,IF(B1419=2,'KELAS (REFERENSI)'!P1434,IF(B1419=3,'KELAS (REFERENSI)'!P1449,IF(B1419=4,'KELAS (REFERENSI)'!P1464,""))))</f>
        <v/>
      </c>
      <c r="Q1419" s="38" t="str">
        <f t="shared" si="4"/>
        <v>BPS Kota Jakarta Timur</v>
      </c>
      <c r="R1419" s="38" t="str">
        <f t="shared" si="56"/>
        <v/>
      </c>
      <c r="S1419" s="38" t="str">
        <f t="shared" ref="S1419:T1419" si="1427">S1418</f>
        <v>15 Juni sampai dengan 31 Agustus 2026</v>
      </c>
      <c r="T1419" s="38" t="str">
        <f t="shared" si="1427"/>
        <v>31 Agustus 2026</v>
      </c>
      <c r="U1419" s="46"/>
      <c r="V1419" s="46"/>
      <c r="W1419" s="42"/>
      <c r="X1419" s="42"/>
      <c r="Y1419" s="42"/>
      <c r="Z1419" s="42"/>
    </row>
    <row r="1420" ht="15.0" customHeight="1">
      <c r="A1420" s="36" t="s">
        <v>6482</v>
      </c>
      <c r="B1420" s="43"/>
      <c r="C1420" s="44"/>
      <c r="D1420" s="47"/>
      <c r="E1420" s="47"/>
      <c r="F1420" s="39" t="str">
        <f t="shared" si="2"/>
        <v>PETUGAS.1419/SPK/SE/PPL/3172/2026</v>
      </c>
      <c r="G1420" s="45"/>
      <c r="H1420" s="39" t="str">
        <f>VLOOKUP(G1420,'MITRA (REFERENSI)'!$A:$Z,16,FALSE)</f>
        <v>#N/A</v>
      </c>
      <c r="I1420" s="39" t="str">
        <f>VLOOKUP(G1420,'MITRA (REFERENSI)'!$A:$Z,25,FALSE)</f>
        <v>#N/A</v>
      </c>
      <c r="J1420" s="38" t="str">
        <f>VLOOKUP(G1420,'MITRA (REFERENSI)'!$A:$Z,26,FALSE)</f>
        <v>#N/A</v>
      </c>
      <c r="K1420" s="38" t="str">
        <f>VLOOKUP(G1420,'MITRA (REFERENSI)'!$A:$Z,15,FALSE)</f>
        <v>#N/A</v>
      </c>
      <c r="L1420" s="38" t="str">
        <f>VLOOKUP(G1420,'MITRA (REFERENSI)'!$A:$Z,15,FALSE)</f>
        <v>#N/A</v>
      </c>
      <c r="M1420" s="38" t="str">
        <f>IF(B1420=1,'KELAS (REFERENSI)'!M1420,IF(B1420=2,'KELAS (REFERENSI)'!M1435,IF(B1420=3,'KELAS (REFERENSI)'!M1450,IF(B1420=4,'KELAS (REFERENSI)'!M1465,""))))</f>
        <v/>
      </c>
      <c r="N1420" s="38" t="str">
        <f>IF(B1420=1,'KELAS (REFERENSI)'!N1420,IF(B1420=2,'KELAS (REFERENSI)'!N1435,IF(B1420=3,'KELAS (REFERENSI)'!N1450,IF(B1420=4,'KELAS (REFERENSI)'!N1465,""))))</f>
        <v/>
      </c>
      <c r="O1420" s="38" t="str">
        <f>IF(B1420=1,'KELAS (REFERENSI)'!O1420,IF(B1420=2,'KELAS (REFERENSI)'!O1435,IF(B1420=3,'KELAS (REFERENSI)'!O1450,IF(B1420=4,'KELAS (REFERENSI)'!O1465,""))))</f>
        <v/>
      </c>
      <c r="P1420" s="38" t="str">
        <f>IF(B1420=1,'KELAS (REFERENSI)'!P1420,IF(B1420=2,'KELAS (REFERENSI)'!P1435,IF(B1420=3,'KELAS (REFERENSI)'!P1450,IF(B1420=4,'KELAS (REFERENSI)'!P1465,""))))</f>
        <v/>
      </c>
      <c r="Q1420" s="38" t="str">
        <f t="shared" si="4"/>
        <v>BPS Kota Jakarta Timur</v>
      </c>
      <c r="R1420" s="38" t="str">
        <f t="shared" si="56"/>
        <v/>
      </c>
      <c r="S1420" s="38" t="str">
        <f t="shared" ref="S1420:T1420" si="1428">S1419</f>
        <v>15 Juni sampai dengan 31 Agustus 2026</v>
      </c>
      <c r="T1420" s="38" t="str">
        <f t="shared" si="1428"/>
        <v>31 Agustus 2026</v>
      </c>
      <c r="U1420" s="46"/>
      <c r="V1420" s="46"/>
      <c r="W1420" s="42"/>
      <c r="X1420" s="42"/>
      <c r="Y1420" s="42"/>
      <c r="Z1420" s="42"/>
    </row>
    <row r="1421" ht="15.0" customHeight="1">
      <c r="A1421" s="36" t="s">
        <v>6483</v>
      </c>
      <c r="B1421" s="43"/>
      <c r="C1421" s="44"/>
      <c r="D1421" s="47"/>
      <c r="E1421" s="47"/>
      <c r="F1421" s="39" t="str">
        <f t="shared" si="2"/>
        <v>PETUGAS.1420/SPK/SE/PPL/3172/2026</v>
      </c>
      <c r="G1421" s="45"/>
      <c r="H1421" s="39" t="str">
        <f>VLOOKUP(G1421,'MITRA (REFERENSI)'!$A:$Z,16,FALSE)</f>
        <v>#N/A</v>
      </c>
      <c r="I1421" s="39" t="str">
        <f>VLOOKUP(G1421,'MITRA (REFERENSI)'!$A:$Z,25,FALSE)</f>
        <v>#N/A</v>
      </c>
      <c r="J1421" s="38" t="str">
        <f>VLOOKUP(G1421,'MITRA (REFERENSI)'!$A:$Z,26,FALSE)</f>
        <v>#N/A</v>
      </c>
      <c r="K1421" s="38" t="str">
        <f>VLOOKUP(G1421,'MITRA (REFERENSI)'!$A:$Z,15,FALSE)</f>
        <v>#N/A</v>
      </c>
      <c r="L1421" s="38" t="str">
        <f>VLOOKUP(G1421,'MITRA (REFERENSI)'!$A:$Z,15,FALSE)</f>
        <v>#N/A</v>
      </c>
      <c r="M1421" s="38" t="str">
        <f>IF(B1421=1,'KELAS (REFERENSI)'!M1421,IF(B1421=2,'KELAS (REFERENSI)'!M1436,IF(B1421=3,'KELAS (REFERENSI)'!M1451,IF(B1421=4,'KELAS (REFERENSI)'!M1466,""))))</f>
        <v/>
      </c>
      <c r="N1421" s="38" t="str">
        <f>IF(B1421=1,'KELAS (REFERENSI)'!N1421,IF(B1421=2,'KELAS (REFERENSI)'!N1436,IF(B1421=3,'KELAS (REFERENSI)'!N1451,IF(B1421=4,'KELAS (REFERENSI)'!N1466,""))))</f>
        <v/>
      </c>
      <c r="O1421" s="38" t="str">
        <f>IF(B1421=1,'KELAS (REFERENSI)'!O1421,IF(B1421=2,'KELAS (REFERENSI)'!O1436,IF(B1421=3,'KELAS (REFERENSI)'!O1451,IF(B1421=4,'KELAS (REFERENSI)'!O1466,""))))</f>
        <v/>
      </c>
      <c r="P1421" s="38" t="str">
        <f>IF(B1421=1,'KELAS (REFERENSI)'!P1421,IF(B1421=2,'KELAS (REFERENSI)'!P1436,IF(B1421=3,'KELAS (REFERENSI)'!P1451,IF(B1421=4,'KELAS (REFERENSI)'!P1466,""))))</f>
        <v/>
      </c>
      <c r="Q1421" s="38" t="str">
        <f t="shared" si="4"/>
        <v>BPS Kota Jakarta Timur</v>
      </c>
      <c r="R1421" s="38" t="str">
        <f t="shared" si="56"/>
        <v/>
      </c>
      <c r="S1421" s="38" t="str">
        <f t="shared" ref="S1421:T1421" si="1429">S1420</f>
        <v>15 Juni sampai dengan 31 Agustus 2026</v>
      </c>
      <c r="T1421" s="38" t="str">
        <f t="shared" si="1429"/>
        <v>31 Agustus 2026</v>
      </c>
      <c r="U1421" s="46"/>
      <c r="V1421" s="46"/>
      <c r="W1421" s="42"/>
      <c r="X1421" s="42"/>
      <c r="Y1421" s="42"/>
      <c r="Z1421" s="42"/>
    </row>
    <row r="1422" ht="15.0" customHeight="1">
      <c r="A1422" s="36" t="s">
        <v>6484</v>
      </c>
      <c r="B1422" s="43"/>
      <c r="C1422" s="44"/>
      <c r="D1422" s="47"/>
      <c r="E1422" s="47"/>
      <c r="F1422" s="39" t="str">
        <f t="shared" si="2"/>
        <v>PETUGAS.1421/SPK/SE/PPL/3172/2026</v>
      </c>
      <c r="G1422" s="45"/>
      <c r="H1422" s="39" t="str">
        <f>VLOOKUP(G1422,'MITRA (REFERENSI)'!$A:$Z,16,FALSE)</f>
        <v>#N/A</v>
      </c>
      <c r="I1422" s="39" t="str">
        <f>VLOOKUP(G1422,'MITRA (REFERENSI)'!$A:$Z,25,FALSE)</f>
        <v>#N/A</v>
      </c>
      <c r="J1422" s="38" t="str">
        <f>VLOOKUP(G1422,'MITRA (REFERENSI)'!$A:$Z,26,FALSE)</f>
        <v>#N/A</v>
      </c>
      <c r="K1422" s="38" t="str">
        <f>VLOOKUP(G1422,'MITRA (REFERENSI)'!$A:$Z,15,FALSE)</f>
        <v>#N/A</v>
      </c>
      <c r="L1422" s="38" t="str">
        <f>VLOOKUP(G1422,'MITRA (REFERENSI)'!$A:$Z,15,FALSE)</f>
        <v>#N/A</v>
      </c>
      <c r="M1422" s="38" t="str">
        <f>IF(B1422=1,'KELAS (REFERENSI)'!M1422,IF(B1422=2,'KELAS (REFERENSI)'!M1437,IF(B1422=3,'KELAS (REFERENSI)'!M1452,IF(B1422=4,'KELAS (REFERENSI)'!M1467,""))))</f>
        <v/>
      </c>
      <c r="N1422" s="38" t="str">
        <f>IF(B1422=1,'KELAS (REFERENSI)'!N1422,IF(B1422=2,'KELAS (REFERENSI)'!N1437,IF(B1422=3,'KELAS (REFERENSI)'!N1452,IF(B1422=4,'KELAS (REFERENSI)'!N1467,""))))</f>
        <v/>
      </c>
      <c r="O1422" s="38" t="str">
        <f>IF(B1422=1,'KELAS (REFERENSI)'!O1422,IF(B1422=2,'KELAS (REFERENSI)'!O1437,IF(B1422=3,'KELAS (REFERENSI)'!O1452,IF(B1422=4,'KELAS (REFERENSI)'!O1467,""))))</f>
        <v/>
      </c>
      <c r="P1422" s="38" t="str">
        <f>IF(B1422=1,'KELAS (REFERENSI)'!P1422,IF(B1422=2,'KELAS (REFERENSI)'!P1437,IF(B1422=3,'KELAS (REFERENSI)'!P1452,IF(B1422=4,'KELAS (REFERENSI)'!P1467,""))))</f>
        <v/>
      </c>
      <c r="Q1422" s="38" t="str">
        <f t="shared" si="4"/>
        <v>BPS Kota Jakarta Timur</v>
      </c>
      <c r="R1422" s="38" t="str">
        <f t="shared" si="56"/>
        <v/>
      </c>
      <c r="S1422" s="38" t="str">
        <f t="shared" ref="S1422:T1422" si="1430">S1421</f>
        <v>15 Juni sampai dengan 31 Agustus 2026</v>
      </c>
      <c r="T1422" s="38" t="str">
        <f t="shared" si="1430"/>
        <v>31 Agustus 2026</v>
      </c>
      <c r="U1422" s="46"/>
      <c r="V1422" s="46"/>
      <c r="W1422" s="42"/>
      <c r="X1422" s="42"/>
      <c r="Y1422" s="42"/>
      <c r="Z1422" s="42"/>
    </row>
    <row r="1423" ht="15.0" customHeight="1">
      <c r="A1423" s="36" t="s">
        <v>6485</v>
      </c>
      <c r="B1423" s="43"/>
      <c r="C1423" s="44"/>
      <c r="D1423" s="47"/>
      <c r="E1423" s="47"/>
      <c r="F1423" s="39" t="str">
        <f t="shared" si="2"/>
        <v>PETUGAS.1422/SPK/SE/PPL/3172/2026</v>
      </c>
      <c r="G1423" s="45"/>
      <c r="H1423" s="39" t="str">
        <f>VLOOKUP(G1423,'MITRA (REFERENSI)'!$A:$Z,16,FALSE)</f>
        <v>#N/A</v>
      </c>
      <c r="I1423" s="39" t="str">
        <f>VLOOKUP(G1423,'MITRA (REFERENSI)'!$A:$Z,25,FALSE)</f>
        <v>#N/A</v>
      </c>
      <c r="J1423" s="38" t="str">
        <f>VLOOKUP(G1423,'MITRA (REFERENSI)'!$A:$Z,26,FALSE)</f>
        <v>#N/A</v>
      </c>
      <c r="K1423" s="38" t="str">
        <f>VLOOKUP(G1423,'MITRA (REFERENSI)'!$A:$Z,15,FALSE)</f>
        <v>#N/A</v>
      </c>
      <c r="L1423" s="38" t="str">
        <f>VLOOKUP(G1423,'MITRA (REFERENSI)'!$A:$Z,15,FALSE)</f>
        <v>#N/A</v>
      </c>
      <c r="M1423" s="38" t="str">
        <f>IF(B1423=1,'KELAS (REFERENSI)'!M1423,IF(B1423=2,'KELAS (REFERENSI)'!M1438,IF(B1423=3,'KELAS (REFERENSI)'!M1453,IF(B1423=4,'KELAS (REFERENSI)'!M1468,""))))</f>
        <v/>
      </c>
      <c r="N1423" s="38" t="str">
        <f>IF(B1423=1,'KELAS (REFERENSI)'!N1423,IF(B1423=2,'KELAS (REFERENSI)'!N1438,IF(B1423=3,'KELAS (REFERENSI)'!N1453,IF(B1423=4,'KELAS (REFERENSI)'!N1468,""))))</f>
        <v/>
      </c>
      <c r="O1423" s="38" t="str">
        <f>IF(B1423=1,'KELAS (REFERENSI)'!O1423,IF(B1423=2,'KELAS (REFERENSI)'!O1438,IF(B1423=3,'KELAS (REFERENSI)'!O1453,IF(B1423=4,'KELAS (REFERENSI)'!O1468,""))))</f>
        <v/>
      </c>
      <c r="P1423" s="38" t="str">
        <f>IF(B1423=1,'KELAS (REFERENSI)'!P1423,IF(B1423=2,'KELAS (REFERENSI)'!P1438,IF(B1423=3,'KELAS (REFERENSI)'!P1453,IF(B1423=4,'KELAS (REFERENSI)'!P1468,""))))</f>
        <v/>
      </c>
      <c r="Q1423" s="38" t="str">
        <f t="shared" si="4"/>
        <v>BPS Kota Jakarta Timur</v>
      </c>
      <c r="R1423" s="38" t="str">
        <f t="shared" si="56"/>
        <v/>
      </c>
      <c r="S1423" s="38" t="str">
        <f t="shared" ref="S1423:T1423" si="1431">S1422</f>
        <v>15 Juni sampai dengan 31 Agustus 2026</v>
      </c>
      <c r="T1423" s="38" t="str">
        <f t="shared" si="1431"/>
        <v>31 Agustus 2026</v>
      </c>
      <c r="U1423" s="46"/>
      <c r="V1423" s="46"/>
      <c r="W1423" s="42"/>
      <c r="X1423" s="42"/>
      <c r="Y1423" s="42"/>
      <c r="Z1423" s="42"/>
    </row>
    <row r="1424" ht="15.0" customHeight="1">
      <c r="A1424" s="36" t="s">
        <v>6486</v>
      </c>
      <c r="B1424" s="43"/>
      <c r="C1424" s="44"/>
      <c r="D1424" s="47"/>
      <c r="E1424" s="47"/>
      <c r="F1424" s="39" t="str">
        <f t="shared" si="2"/>
        <v>PETUGAS.1423/SPK/SE/PPL/3172/2026</v>
      </c>
      <c r="G1424" s="45"/>
      <c r="H1424" s="39" t="str">
        <f>VLOOKUP(G1424,'MITRA (REFERENSI)'!$A:$Z,16,FALSE)</f>
        <v>#N/A</v>
      </c>
      <c r="I1424" s="39" t="str">
        <f>VLOOKUP(G1424,'MITRA (REFERENSI)'!$A:$Z,25,FALSE)</f>
        <v>#N/A</v>
      </c>
      <c r="J1424" s="38" t="str">
        <f>VLOOKUP(G1424,'MITRA (REFERENSI)'!$A:$Z,26,FALSE)</f>
        <v>#N/A</v>
      </c>
      <c r="K1424" s="38" t="str">
        <f>VLOOKUP(G1424,'MITRA (REFERENSI)'!$A:$Z,15,FALSE)</f>
        <v>#N/A</v>
      </c>
      <c r="L1424" s="38" t="str">
        <f>VLOOKUP(G1424,'MITRA (REFERENSI)'!$A:$Z,15,FALSE)</f>
        <v>#N/A</v>
      </c>
      <c r="M1424" s="38" t="str">
        <f>IF(B1424=1,'KELAS (REFERENSI)'!M1424,IF(B1424=2,'KELAS (REFERENSI)'!M1439,IF(B1424=3,'KELAS (REFERENSI)'!M1454,IF(B1424=4,'KELAS (REFERENSI)'!M1469,""))))</f>
        <v/>
      </c>
      <c r="N1424" s="38" t="str">
        <f>IF(B1424=1,'KELAS (REFERENSI)'!N1424,IF(B1424=2,'KELAS (REFERENSI)'!N1439,IF(B1424=3,'KELAS (REFERENSI)'!N1454,IF(B1424=4,'KELAS (REFERENSI)'!N1469,""))))</f>
        <v/>
      </c>
      <c r="O1424" s="38" t="str">
        <f>IF(B1424=1,'KELAS (REFERENSI)'!O1424,IF(B1424=2,'KELAS (REFERENSI)'!O1439,IF(B1424=3,'KELAS (REFERENSI)'!O1454,IF(B1424=4,'KELAS (REFERENSI)'!O1469,""))))</f>
        <v/>
      </c>
      <c r="P1424" s="38" t="str">
        <f>IF(B1424=1,'KELAS (REFERENSI)'!P1424,IF(B1424=2,'KELAS (REFERENSI)'!P1439,IF(B1424=3,'KELAS (REFERENSI)'!P1454,IF(B1424=4,'KELAS (REFERENSI)'!P1469,""))))</f>
        <v/>
      </c>
      <c r="Q1424" s="38" t="str">
        <f t="shared" si="4"/>
        <v>BPS Kota Jakarta Timur</v>
      </c>
      <c r="R1424" s="38" t="str">
        <f t="shared" si="56"/>
        <v/>
      </c>
      <c r="S1424" s="38" t="str">
        <f t="shared" ref="S1424:T1424" si="1432">S1423</f>
        <v>15 Juni sampai dengan 31 Agustus 2026</v>
      </c>
      <c r="T1424" s="38" t="str">
        <f t="shared" si="1432"/>
        <v>31 Agustus 2026</v>
      </c>
      <c r="U1424" s="46"/>
      <c r="V1424" s="46"/>
      <c r="W1424" s="42"/>
      <c r="X1424" s="42"/>
      <c r="Y1424" s="42"/>
      <c r="Z1424" s="42"/>
    </row>
    <row r="1425" ht="15.0" customHeight="1">
      <c r="A1425" s="36" t="s">
        <v>6487</v>
      </c>
      <c r="B1425" s="43"/>
      <c r="C1425" s="44"/>
      <c r="D1425" s="47"/>
      <c r="E1425" s="47"/>
      <c r="F1425" s="39" t="str">
        <f t="shared" si="2"/>
        <v>PETUGAS.1424/SPK/SE/PPL/3172/2026</v>
      </c>
      <c r="G1425" s="45"/>
      <c r="H1425" s="39" t="str">
        <f>VLOOKUP(G1425,'MITRA (REFERENSI)'!$A:$Z,16,FALSE)</f>
        <v>#N/A</v>
      </c>
      <c r="I1425" s="39" t="str">
        <f>VLOOKUP(G1425,'MITRA (REFERENSI)'!$A:$Z,25,FALSE)</f>
        <v>#N/A</v>
      </c>
      <c r="J1425" s="38" t="str">
        <f>VLOOKUP(G1425,'MITRA (REFERENSI)'!$A:$Z,26,FALSE)</f>
        <v>#N/A</v>
      </c>
      <c r="K1425" s="38" t="str">
        <f>VLOOKUP(G1425,'MITRA (REFERENSI)'!$A:$Z,15,FALSE)</f>
        <v>#N/A</v>
      </c>
      <c r="L1425" s="38" t="str">
        <f>VLOOKUP(G1425,'MITRA (REFERENSI)'!$A:$Z,15,FALSE)</f>
        <v>#N/A</v>
      </c>
      <c r="M1425" s="38" t="str">
        <f>IF(B1425=1,'KELAS (REFERENSI)'!M1425,IF(B1425=2,'KELAS (REFERENSI)'!M1440,IF(B1425=3,'KELAS (REFERENSI)'!M1455,IF(B1425=4,'KELAS (REFERENSI)'!M1470,""))))</f>
        <v/>
      </c>
      <c r="N1425" s="38" t="str">
        <f>IF(B1425=1,'KELAS (REFERENSI)'!N1425,IF(B1425=2,'KELAS (REFERENSI)'!N1440,IF(B1425=3,'KELAS (REFERENSI)'!N1455,IF(B1425=4,'KELAS (REFERENSI)'!N1470,""))))</f>
        <v/>
      </c>
      <c r="O1425" s="38" t="str">
        <f>IF(B1425=1,'KELAS (REFERENSI)'!O1425,IF(B1425=2,'KELAS (REFERENSI)'!O1440,IF(B1425=3,'KELAS (REFERENSI)'!O1455,IF(B1425=4,'KELAS (REFERENSI)'!O1470,""))))</f>
        <v/>
      </c>
      <c r="P1425" s="38" t="str">
        <f>IF(B1425=1,'KELAS (REFERENSI)'!P1425,IF(B1425=2,'KELAS (REFERENSI)'!P1440,IF(B1425=3,'KELAS (REFERENSI)'!P1455,IF(B1425=4,'KELAS (REFERENSI)'!P1470,""))))</f>
        <v/>
      </c>
      <c r="Q1425" s="38" t="str">
        <f t="shared" si="4"/>
        <v>BPS Kota Jakarta Timur</v>
      </c>
      <c r="R1425" s="38" t="str">
        <f t="shared" si="56"/>
        <v/>
      </c>
      <c r="S1425" s="38" t="str">
        <f t="shared" ref="S1425:T1425" si="1433">S1424</f>
        <v>15 Juni sampai dengan 31 Agustus 2026</v>
      </c>
      <c r="T1425" s="38" t="str">
        <f t="shared" si="1433"/>
        <v>31 Agustus 2026</v>
      </c>
      <c r="U1425" s="46"/>
      <c r="V1425" s="46"/>
      <c r="W1425" s="42"/>
      <c r="X1425" s="42"/>
      <c r="Y1425" s="42"/>
      <c r="Z1425" s="42"/>
    </row>
    <row r="1426" ht="15.0" customHeight="1">
      <c r="A1426" s="36" t="s">
        <v>6488</v>
      </c>
      <c r="B1426" s="43"/>
      <c r="C1426" s="44"/>
      <c r="D1426" s="47"/>
      <c r="E1426" s="47"/>
      <c r="F1426" s="39" t="str">
        <f t="shared" si="2"/>
        <v>PETUGAS.1425/SPK/SE/PPL/3172/2026</v>
      </c>
      <c r="G1426" s="45"/>
      <c r="H1426" s="39" t="str">
        <f>VLOOKUP(G1426,'MITRA (REFERENSI)'!$A:$Z,16,FALSE)</f>
        <v>#N/A</v>
      </c>
      <c r="I1426" s="39" t="str">
        <f>VLOOKUP(G1426,'MITRA (REFERENSI)'!$A:$Z,25,FALSE)</f>
        <v>#N/A</v>
      </c>
      <c r="J1426" s="38" t="str">
        <f>VLOOKUP(G1426,'MITRA (REFERENSI)'!$A:$Z,26,FALSE)</f>
        <v>#N/A</v>
      </c>
      <c r="K1426" s="38" t="str">
        <f>VLOOKUP(G1426,'MITRA (REFERENSI)'!$A:$Z,15,FALSE)</f>
        <v>#N/A</v>
      </c>
      <c r="L1426" s="38" t="str">
        <f>VLOOKUP(G1426,'MITRA (REFERENSI)'!$A:$Z,15,FALSE)</f>
        <v>#N/A</v>
      </c>
      <c r="M1426" s="38" t="str">
        <f>IF(B1426=1,'KELAS (REFERENSI)'!M1426,IF(B1426=2,'KELAS (REFERENSI)'!M1441,IF(B1426=3,'KELAS (REFERENSI)'!M1456,IF(B1426=4,'KELAS (REFERENSI)'!M1471,""))))</f>
        <v/>
      </c>
      <c r="N1426" s="38" t="str">
        <f>IF(B1426=1,'KELAS (REFERENSI)'!N1426,IF(B1426=2,'KELAS (REFERENSI)'!N1441,IF(B1426=3,'KELAS (REFERENSI)'!N1456,IF(B1426=4,'KELAS (REFERENSI)'!N1471,""))))</f>
        <v/>
      </c>
      <c r="O1426" s="38" t="str">
        <f>IF(B1426=1,'KELAS (REFERENSI)'!O1426,IF(B1426=2,'KELAS (REFERENSI)'!O1441,IF(B1426=3,'KELAS (REFERENSI)'!O1456,IF(B1426=4,'KELAS (REFERENSI)'!O1471,""))))</f>
        <v/>
      </c>
      <c r="P1426" s="38" t="str">
        <f>IF(B1426=1,'KELAS (REFERENSI)'!P1426,IF(B1426=2,'KELAS (REFERENSI)'!P1441,IF(B1426=3,'KELAS (REFERENSI)'!P1456,IF(B1426=4,'KELAS (REFERENSI)'!P1471,""))))</f>
        <v/>
      </c>
      <c r="Q1426" s="38" t="str">
        <f t="shared" si="4"/>
        <v>BPS Kota Jakarta Timur</v>
      </c>
      <c r="R1426" s="38" t="str">
        <f t="shared" si="56"/>
        <v/>
      </c>
      <c r="S1426" s="38" t="str">
        <f t="shared" ref="S1426:T1426" si="1434">S1425</f>
        <v>15 Juni sampai dengan 31 Agustus 2026</v>
      </c>
      <c r="T1426" s="38" t="str">
        <f t="shared" si="1434"/>
        <v>31 Agustus 2026</v>
      </c>
      <c r="U1426" s="46"/>
      <c r="V1426" s="46"/>
      <c r="W1426" s="42"/>
      <c r="X1426" s="42"/>
      <c r="Y1426" s="42"/>
      <c r="Z1426" s="42"/>
    </row>
    <row r="1427" ht="15.0" customHeight="1">
      <c r="A1427" s="36" t="s">
        <v>6489</v>
      </c>
      <c r="B1427" s="43"/>
      <c r="C1427" s="44"/>
      <c r="D1427" s="47"/>
      <c r="E1427" s="47"/>
      <c r="F1427" s="39" t="str">
        <f t="shared" si="2"/>
        <v>PETUGAS.1426/SPK/SE/PPL/3172/2026</v>
      </c>
      <c r="G1427" s="45"/>
      <c r="H1427" s="39" t="str">
        <f>VLOOKUP(G1427,'MITRA (REFERENSI)'!$A:$Z,16,FALSE)</f>
        <v>#N/A</v>
      </c>
      <c r="I1427" s="39" t="str">
        <f>VLOOKUP(G1427,'MITRA (REFERENSI)'!$A:$Z,25,FALSE)</f>
        <v>#N/A</v>
      </c>
      <c r="J1427" s="38" t="str">
        <f>VLOOKUP(G1427,'MITRA (REFERENSI)'!$A:$Z,26,FALSE)</f>
        <v>#N/A</v>
      </c>
      <c r="K1427" s="38" t="str">
        <f>VLOOKUP(G1427,'MITRA (REFERENSI)'!$A:$Z,15,FALSE)</f>
        <v>#N/A</v>
      </c>
      <c r="L1427" s="38" t="str">
        <f>VLOOKUP(G1427,'MITRA (REFERENSI)'!$A:$Z,15,FALSE)</f>
        <v>#N/A</v>
      </c>
      <c r="M1427" s="38" t="str">
        <f>IF(B1427=1,'KELAS (REFERENSI)'!M1427,IF(B1427=2,'KELAS (REFERENSI)'!M1442,IF(B1427=3,'KELAS (REFERENSI)'!M1457,IF(B1427=4,'KELAS (REFERENSI)'!M1472,""))))</f>
        <v/>
      </c>
      <c r="N1427" s="38" t="str">
        <f>IF(B1427=1,'KELAS (REFERENSI)'!N1427,IF(B1427=2,'KELAS (REFERENSI)'!N1442,IF(B1427=3,'KELAS (REFERENSI)'!N1457,IF(B1427=4,'KELAS (REFERENSI)'!N1472,""))))</f>
        <v/>
      </c>
      <c r="O1427" s="38" t="str">
        <f>IF(B1427=1,'KELAS (REFERENSI)'!O1427,IF(B1427=2,'KELAS (REFERENSI)'!O1442,IF(B1427=3,'KELAS (REFERENSI)'!O1457,IF(B1427=4,'KELAS (REFERENSI)'!O1472,""))))</f>
        <v/>
      </c>
      <c r="P1427" s="38" t="str">
        <f>IF(B1427=1,'KELAS (REFERENSI)'!P1427,IF(B1427=2,'KELAS (REFERENSI)'!P1442,IF(B1427=3,'KELAS (REFERENSI)'!P1457,IF(B1427=4,'KELAS (REFERENSI)'!P1472,""))))</f>
        <v/>
      </c>
      <c r="Q1427" s="38" t="str">
        <f t="shared" si="4"/>
        <v>BPS Kota Jakarta Timur</v>
      </c>
      <c r="R1427" s="38" t="str">
        <f t="shared" si="56"/>
        <v/>
      </c>
      <c r="S1427" s="38" t="str">
        <f t="shared" ref="S1427:T1427" si="1435">S1426</f>
        <v>15 Juni sampai dengan 31 Agustus 2026</v>
      </c>
      <c r="T1427" s="38" t="str">
        <f t="shared" si="1435"/>
        <v>31 Agustus 2026</v>
      </c>
      <c r="U1427" s="46"/>
      <c r="V1427" s="46"/>
      <c r="W1427" s="42"/>
      <c r="X1427" s="42"/>
      <c r="Y1427" s="42"/>
      <c r="Z1427" s="42"/>
    </row>
    <row r="1428" ht="15.0" customHeight="1">
      <c r="A1428" s="36" t="s">
        <v>6490</v>
      </c>
      <c r="B1428" s="43"/>
      <c r="C1428" s="44"/>
      <c r="D1428" s="47"/>
      <c r="E1428" s="47"/>
      <c r="F1428" s="39" t="str">
        <f t="shared" si="2"/>
        <v>PETUGAS.1427/SPK/SE/PPL/3172/2026</v>
      </c>
      <c r="G1428" s="45"/>
      <c r="H1428" s="39" t="str">
        <f>VLOOKUP(G1428,'MITRA (REFERENSI)'!$A:$Z,16,FALSE)</f>
        <v>#N/A</v>
      </c>
      <c r="I1428" s="39" t="str">
        <f>VLOOKUP(G1428,'MITRA (REFERENSI)'!$A:$Z,25,FALSE)</f>
        <v>#N/A</v>
      </c>
      <c r="J1428" s="38" t="str">
        <f>VLOOKUP(G1428,'MITRA (REFERENSI)'!$A:$Z,26,FALSE)</f>
        <v>#N/A</v>
      </c>
      <c r="K1428" s="38" t="str">
        <f>VLOOKUP(G1428,'MITRA (REFERENSI)'!$A:$Z,15,FALSE)</f>
        <v>#N/A</v>
      </c>
      <c r="L1428" s="38" t="str">
        <f>VLOOKUP(G1428,'MITRA (REFERENSI)'!$A:$Z,15,FALSE)</f>
        <v>#N/A</v>
      </c>
      <c r="M1428" s="38" t="str">
        <f>IF(B1428=1,'KELAS (REFERENSI)'!M1428,IF(B1428=2,'KELAS (REFERENSI)'!M1443,IF(B1428=3,'KELAS (REFERENSI)'!M1458,IF(B1428=4,'KELAS (REFERENSI)'!M1473,""))))</f>
        <v/>
      </c>
      <c r="N1428" s="38" t="str">
        <f>IF(B1428=1,'KELAS (REFERENSI)'!N1428,IF(B1428=2,'KELAS (REFERENSI)'!N1443,IF(B1428=3,'KELAS (REFERENSI)'!N1458,IF(B1428=4,'KELAS (REFERENSI)'!N1473,""))))</f>
        <v/>
      </c>
      <c r="O1428" s="38" t="str">
        <f>IF(B1428=1,'KELAS (REFERENSI)'!O1428,IF(B1428=2,'KELAS (REFERENSI)'!O1443,IF(B1428=3,'KELAS (REFERENSI)'!O1458,IF(B1428=4,'KELAS (REFERENSI)'!O1473,""))))</f>
        <v/>
      </c>
      <c r="P1428" s="38" t="str">
        <f>IF(B1428=1,'KELAS (REFERENSI)'!P1428,IF(B1428=2,'KELAS (REFERENSI)'!P1443,IF(B1428=3,'KELAS (REFERENSI)'!P1458,IF(B1428=4,'KELAS (REFERENSI)'!P1473,""))))</f>
        <v/>
      </c>
      <c r="Q1428" s="38" t="str">
        <f t="shared" si="4"/>
        <v>BPS Kota Jakarta Timur</v>
      </c>
      <c r="R1428" s="38" t="str">
        <f t="shared" si="56"/>
        <v/>
      </c>
      <c r="S1428" s="38" t="str">
        <f t="shared" ref="S1428:T1428" si="1436">S1427</f>
        <v>15 Juni sampai dengan 31 Agustus 2026</v>
      </c>
      <c r="T1428" s="38" t="str">
        <f t="shared" si="1436"/>
        <v>31 Agustus 2026</v>
      </c>
      <c r="U1428" s="46"/>
      <c r="V1428" s="46"/>
      <c r="W1428" s="42"/>
      <c r="X1428" s="42"/>
      <c r="Y1428" s="42"/>
      <c r="Z1428" s="42"/>
    </row>
    <row r="1429" ht="15.0" customHeight="1">
      <c r="A1429" s="36" t="s">
        <v>6491</v>
      </c>
      <c r="B1429" s="43"/>
      <c r="C1429" s="44"/>
      <c r="D1429" s="47"/>
      <c r="E1429" s="47"/>
      <c r="F1429" s="39" t="str">
        <f t="shared" si="2"/>
        <v>PETUGAS.1428/SPK/SE/PPL/3172/2026</v>
      </c>
      <c r="G1429" s="45"/>
      <c r="H1429" s="39" t="str">
        <f>VLOOKUP(G1429,'MITRA (REFERENSI)'!$A:$Z,16,FALSE)</f>
        <v>#N/A</v>
      </c>
      <c r="I1429" s="39" t="str">
        <f>VLOOKUP(G1429,'MITRA (REFERENSI)'!$A:$Z,25,FALSE)</f>
        <v>#N/A</v>
      </c>
      <c r="J1429" s="38" t="str">
        <f>VLOOKUP(G1429,'MITRA (REFERENSI)'!$A:$Z,26,FALSE)</f>
        <v>#N/A</v>
      </c>
      <c r="K1429" s="38" t="str">
        <f>VLOOKUP(G1429,'MITRA (REFERENSI)'!$A:$Z,15,FALSE)</f>
        <v>#N/A</v>
      </c>
      <c r="L1429" s="38" t="str">
        <f>VLOOKUP(G1429,'MITRA (REFERENSI)'!$A:$Z,15,FALSE)</f>
        <v>#N/A</v>
      </c>
      <c r="M1429" s="38" t="str">
        <f>IF(B1429=1,'KELAS (REFERENSI)'!M1429,IF(B1429=2,'KELAS (REFERENSI)'!M1444,IF(B1429=3,'KELAS (REFERENSI)'!M1459,IF(B1429=4,'KELAS (REFERENSI)'!M1474,""))))</f>
        <v/>
      </c>
      <c r="N1429" s="38" t="str">
        <f>IF(B1429=1,'KELAS (REFERENSI)'!N1429,IF(B1429=2,'KELAS (REFERENSI)'!N1444,IF(B1429=3,'KELAS (REFERENSI)'!N1459,IF(B1429=4,'KELAS (REFERENSI)'!N1474,""))))</f>
        <v/>
      </c>
      <c r="O1429" s="38" t="str">
        <f>IF(B1429=1,'KELAS (REFERENSI)'!O1429,IF(B1429=2,'KELAS (REFERENSI)'!O1444,IF(B1429=3,'KELAS (REFERENSI)'!O1459,IF(B1429=4,'KELAS (REFERENSI)'!O1474,""))))</f>
        <v/>
      </c>
      <c r="P1429" s="38" t="str">
        <f>IF(B1429=1,'KELAS (REFERENSI)'!P1429,IF(B1429=2,'KELAS (REFERENSI)'!P1444,IF(B1429=3,'KELAS (REFERENSI)'!P1459,IF(B1429=4,'KELAS (REFERENSI)'!P1474,""))))</f>
        <v/>
      </c>
      <c r="Q1429" s="38" t="str">
        <f t="shared" si="4"/>
        <v>BPS Kota Jakarta Timur</v>
      </c>
      <c r="R1429" s="38" t="str">
        <f t="shared" si="56"/>
        <v/>
      </c>
      <c r="S1429" s="38" t="str">
        <f t="shared" ref="S1429:T1429" si="1437">S1428</f>
        <v>15 Juni sampai dengan 31 Agustus 2026</v>
      </c>
      <c r="T1429" s="38" t="str">
        <f t="shared" si="1437"/>
        <v>31 Agustus 2026</v>
      </c>
      <c r="U1429" s="46"/>
      <c r="V1429" s="46"/>
      <c r="W1429" s="42"/>
      <c r="X1429" s="42"/>
      <c r="Y1429" s="42"/>
      <c r="Z1429" s="42"/>
    </row>
    <row r="1430" ht="15.0" customHeight="1">
      <c r="A1430" s="36" t="s">
        <v>6492</v>
      </c>
      <c r="B1430" s="43"/>
      <c r="C1430" s="44"/>
      <c r="D1430" s="47"/>
      <c r="E1430" s="47"/>
      <c r="F1430" s="39" t="str">
        <f t="shared" si="2"/>
        <v>PETUGAS.1429/SPK/SE/PPL/3172/2026</v>
      </c>
      <c r="G1430" s="45"/>
      <c r="H1430" s="39" t="str">
        <f>VLOOKUP(G1430,'MITRA (REFERENSI)'!$A:$Z,16,FALSE)</f>
        <v>#N/A</v>
      </c>
      <c r="I1430" s="39" t="str">
        <f>VLOOKUP(G1430,'MITRA (REFERENSI)'!$A:$Z,25,FALSE)</f>
        <v>#N/A</v>
      </c>
      <c r="J1430" s="38" t="str">
        <f>VLOOKUP(G1430,'MITRA (REFERENSI)'!$A:$Z,26,FALSE)</f>
        <v>#N/A</v>
      </c>
      <c r="K1430" s="38" t="str">
        <f>VLOOKUP(G1430,'MITRA (REFERENSI)'!$A:$Z,15,FALSE)</f>
        <v>#N/A</v>
      </c>
      <c r="L1430" s="38" t="str">
        <f>VLOOKUP(G1430,'MITRA (REFERENSI)'!$A:$Z,15,FALSE)</f>
        <v>#N/A</v>
      </c>
      <c r="M1430" s="38" t="str">
        <f>IF(B1430=1,'KELAS (REFERENSI)'!M1430,IF(B1430=2,'KELAS (REFERENSI)'!M1445,IF(B1430=3,'KELAS (REFERENSI)'!M1460,IF(B1430=4,'KELAS (REFERENSI)'!M1475,""))))</f>
        <v/>
      </c>
      <c r="N1430" s="38" t="str">
        <f>IF(B1430=1,'KELAS (REFERENSI)'!N1430,IF(B1430=2,'KELAS (REFERENSI)'!N1445,IF(B1430=3,'KELAS (REFERENSI)'!N1460,IF(B1430=4,'KELAS (REFERENSI)'!N1475,""))))</f>
        <v/>
      </c>
      <c r="O1430" s="38" t="str">
        <f>IF(B1430=1,'KELAS (REFERENSI)'!O1430,IF(B1430=2,'KELAS (REFERENSI)'!O1445,IF(B1430=3,'KELAS (REFERENSI)'!O1460,IF(B1430=4,'KELAS (REFERENSI)'!O1475,""))))</f>
        <v/>
      </c>
      <c r="P1430" s="38" t="str">
        <f>IF(B1430=1,'KELAS (REFERENSI)'!P1430,IF(B1430=2,'KELAS (REFERENSI)'!P1445,IF(B1430=3,'KELAS (REFERENSI)'!P1460,IF(B1430=4,'KELAS (REFERENSI)'!P1475,""))))</f>
        <v/>
      </c>
      <c r="Q1430" s="38" t="str">
        <f t="shared" si="4"/>
        <v>BPS Kota Jakarta Timur</v>
      </c>
      <c r="R1430" s="38" t="str">
        <f t="shared" si="56"/>
        <v/>
      </c>
      <c r="S1430" s="38" t="str">
        <f t="shared" ref="S1430:T1430" si="1438">S1429</f>
        <v>15 Juni sampai dengan 31 Agustus 2026</v>
      </c>
      <c r="T1430" s="38" t="str">
        <f t="shared" si="1438"/>
        <v>31 Agustus 2026</v>
      </c>
      <c r="U1430" s="46"/>
      <c r="V1430" s="46"/>
      <c r="W1430" s="42"/>
      <c r="X1430" s="42"/>
      <c r="Y1430" s="42"/>
      <c r="Z1430" s="42"/>
    </row>
    <row r="1431" ht="15.0" customHeight="1">
      <c r="A1431" s="36" t="s">
        <v>6493</v>
      </c>
      <c r="B1431" s="43"/>
      <c r="C1431" s="44"/>
      <c r="D1431" s="47"/>
      <c r="E1431" s="47"/>
      <c r="F1431" s="39" t="str">
        <f t="shared" si="2"/>
        <v>PETUGAS.1430/SPK/SE/PPL/3172/2026</v>
      </c>
      <c r="G1431" s="45"/>
      <c r="H1431" s="39" t="str">
        <f>VLOOKUP(G1431,'MITRA (REFERENSI)'!$A:$Z,16,FALSE)</f>
        <v>#N/A</v>
      </c>
      <c r="I1431" s="39" t="str">
        <f>VLOOKUP(G1431,'MITRA (REFERENSI)'!$A:$Z,25,FALSE)</f>
        <v>#N/A</v>
      </c>
      <c r="J1431" s="38" t="str">
        <f>VLOOKUP(G1431,'MITRA (REFERENSI)'!$A:$Z,26,FALSE)</f>
        <v>#N/A</v>
      </c>
      <c r="K1431" s="38" t="str">
        <f>VLOOKUP(G1431,'MITRA (REFERENSI)'!$A:$Z,15,FALSE)</f>
        <v>#N/A</v>
      </c>
      <c r="L1431" s="38" t="str">
        <f>VLOOKUP(G1431,'MITRA (REFERENSI)'!$A:$Z,15,FALSE)</f>
        <v>#N/A</v>
      </c>
      <c r="M1431" s="38" t="str">
        <f>IF(B1431=1,'KELAS (REFERENSI)'!M1431,IF(B1431=2,'KELAS (REFERENSI)'!M1446,IF(B1431=3,'KELAS (REFERENSI)'!M1461,IF(B1431=4,'KELAS (REFERENSI)'!M1476,""))))</f>
        <v/>
      </c>
      <c r="N1431" s="38" t="str">
        <f>IF(B1431=1,'KELAS (REFERENSI)'!N1431,IF(B1431=2,'KELAS (REFERENSI)'!N1446,IF(B1431=3,'KELAS (REFERENSI)'!N1461,IF(B1431=4,'KELAS (REFERENSI)'!N1476,""))))</f>
        <v/>
      </c>
      <c r="O1431" s="38" t="str">
        <f>IF(B1431=1,'KELAS (REFERENSI)'!O1431,IF(B1431=2,'KELAS (REFERENSI)'!O1446,IF(B1431=3,'KELAS (REFERENSI)'!O1461,IF(B1431=4,'KELAS (REFERENSI)'!O1476,""))))</f>
        <v/>
      </c>
      <c r="P1431" s="38" t="str">
        <f>IF(B1431=1,'KELAS (REFERENSI)'!P1431,IF(B1431=2,'KELAS (REFERENSI)'!P1446,IF(B1431=3,'KELAS (REFERENSI)'!P1461,IF(B1431=4,'KELAS (REFERENSI)'!P1476,""))))</f>
        <v/>
      </c>
      <c r="Q1431" s="38" t="str">
        <f t="shared" si="4"/>
        <v>BPS Kota Jakarta Timur</v>
      </c>
      <c r="R1431" s="38" t="str">
        <f t="shared" si="56"/>
        <v/>
      </c>
      <c r="S1431" s="38" t="str">
        <f t="shared" ref="S1431:T1431" si="1439">S1430</f>
        <v>15 Juni sampai dengan 31 Agustus 2026</v>
      </c>
      <c r="T1431" s="38" t="str">
        <f t="shared" si="1439"/>
        <v>31 Agustus 2026</v>
      </c>
      <c r="U1431" s="46"/>
      <c r="V1431" s="46"/>
      <c r="W1431" s="42"/>
      <c r="X1431" s="42"/>
      <c r="Y1431" s="42"/>
      <c r="Z1431" s="42"/>
    </row>
    <row r="1432" ht="15.0" customHeight="1">
      <c r="A1432" s="36" t="s">
        <v>6494</v>
      </c>
      <c r="B1432" s="43"/>
      <c r="C1432" s="44"/>
      <c r="D1432" s="47"/>
      <c r="E1432" s="47"/>
      <c r="F1432" s="39" t="str">
        <f t="shared" si="2"/>
        <v>PETUGAS.1431/SPK/SE/PPL/3172/2026</v>
      </c>
      <c r="G1432" s="45"/>
      <c r="H1432" s="39" t="str">
        <f>VLOOKUP(G1432,'MITRA (REFERENSI)'!$A:$Z,16,FALSE)</f>
        <v>#N/A</v>
      </c>
      <c r="I1432" s="39" t="str">
        <f>VLOOKUP(G1432,'MITRA (REFERENSI)'!$A:$Z,25,FALSE)</f>
        <v>#N/A</v>
      </c>
      <c r="J1432" s="38" t="str">
        <f>VLOOKUP(G1432,'MITRA (REFERENSI)'!$A:$Z,26,FALSE)</f>
        <v>#N/A</v>
      </c>
      <c r="K1432" s="38" t="str">
        <f>VLOOKUP(G1432,'MITRA (REFERENSI)'!$A:$Z,15,FALSE)</f>
        <v>#N/A</v>
      </c>
      <c r="L1432" s="38" t="str">
        <f>VLOOKUP(G1432,'MITRA (REFERENSI)'!$A:$Z,15,FALSE)</f>
        <v>#N/A</v>
      </c>
      <c r="M1432" s="38" t="str">
        <f>IF(B1432=1,'KELAS (REFERENSI)'!M1432,IF(B1432=2,'KELAS (REFERENSI)'!M1447,IF(B1432=3,'KELAS (REFERENSI)'!M1462,IF(B1432=4,'KELAS (REFERENSI)'!M1477,""))))</f>
        <v/>
      </c>
      <c r="N1432" s="38" t="str">
        <f>IF(B1432=1,'KELAS (REFERENSI)'!N1432,IF(B1432=2,'KELAS (REFERENSI)'!N1447,IF(B1432=3,'KELAS (REFERENSI)'!N1462,IF(B1432=4,'KELAS (REFERENSI)'!N1477,""))))</f>
        <v/>
      </c>
      <c r="O1432" s="38" t="str">
        <f>IF(B1432=1,'KELAS (REFERENSI)'!O1432,IF(B1432=2,'KELAS (REFERENSI)'!O1447,IF(B1432=3,'KELAS (REFERENSI)'!O1462,IF(B1432=4,'KELAS (REFERENSI)'!O1477,""))))</f>
        <v/>
      </c>
      <c r="P1432" s="38" t="str">
        <f>IF(B1432=1,'KELAS (REFERENSI)'!P1432,IF(B1432=2,'KELAS (REFERENSI)'!P1447,IF(B1432=3,'KELAS (REFERENSI)'!P1462,IF(B1432=4,'KELAS (REFERENSI)'!P1477,""))))</f>
        <v/>
      </c>
      <c r="Q1432" s="38" t="str">
        <f t="shared" si="4"/>
        <v>BPS Kota Jakarta Timur</v>
      </c>
      <c r="R1432" s="38" t="str">
        <f t="shared" si="56"/>
        <v/>
      </c>
      <c r="S1432" s="38" t="str">
        <f t="shared" ref="S1432:T1432" si="1440">S1431</f>
        <v>15 Juni sampai dengan 31 Agustus 2026</v>
      </c>
      <c r="T1432" s="38" t="str">
        <f t="shared" si="1440"/>
        <v>31 Agustus 2026</v>
      </c>
      <c r="U1432" s="46"/>
      <c r="V1432" s="46"/>
      <c r="W1432" s="42"/>
      <c r="X1432" s="42"/>
      <c r="Y1432" s="42"/>
      <c r="Z1432" s="42"/>
    </row>
    <row r="1433" ht="15.0" customHeight="1">
      <c r="A1433" s="36" t="s">
        <v>6495</v>
      </c>
      <c r="B1433" s="43"/>
      <c r="C1433" s="44"/>
      <c r="D1433" s="47"/>
      <c r="E1433" s="47"/>
      <c r="F1433" s="39" t="str">
        <f t="shared" si="2"/>
        <v>PETUGAS.1432/SPK/SE/PPL/3172/2026</v>
      </c>
      <c r="G1433" s="45"/>
      <c r="H1433" s="39" t="str">
        <f>VLOOKUP(G1433,'MITRA (REFERENSI)'!$A:$Z,16,FALSE)</f>
        <v>#N/A</v>
      </c>
      <c r="I1433" s="39" t="str">
        <f>VLOOKUP(G1433,'MITRA (REFERENSI)'!$A:$Z,25,FALSE)</f>
        <v>#N/A</v>
      </c>
      <c r="J1433" s="38" t="str">
        <f>VLOOKUP(G1433,'MITRA (REFERENSI)'!$A:$Z,26,FALSE)</f>
        <v>#N/A</v>
      </c>
      <c r="K1433" s="38" t="str">
        <f>VLOOKUP(G1433,'MITRA (REFERENSI)'!$A:$Z,15,FALSE)</f>
        <v>#N/A</v>
      </c>
      <c r="L1433" s="38" t="str">
        <f>VLOOKUP(G1433,'MITRA (REFERENSI)'!$A:$Z,15,FALSE)</f>
        <v>#N/A</v>
      </c>
      <c r="M1433" s="38" t="str">
        <f>IF(B1433=1,'KELAS (REFERENSI)'!M1433,IF(B1433=2,'KELAS (REFERENSI)'!M1448,IF(B1433=3,'KELAS (REFERENSI)'!M1463,IF(B1433=4,'KELAS (REFERENSI)'!M1478,""))))</f>
        <v/>
      </c>
      <c r="N1433" s="38" t="str">
        <f>IF(B1433=1,'KELAS (REFERENSI)'!N1433,IF(B1433=2,'KELAS (REFERENSI)'!N1448,IF(B1433=3,'KELAS (REFERENSI)'!N1463,IF(B1433=4,'KELAS (REFERENSI)'!N1478,""))))</f>
        <v/>
      </c>
      <c r="O1433" s="38" t="str">
        <f>IF(B1433=1,'KELAS (REFERENSI)'!O1433,IF(B1433=2,'KELAS (REFERENSI)'!O1448,IF(B1433=3,'KELAS (REFERENSI)'!O1463,IF(B1433=4,'KELAS (REFERENSI)'!O1478,""))))</f>
        <v/>
      </c>
      <c r="P1433" s="38" t="str">
        <f>IF(B1433=1,'KELAS (REFERENSI)'!P1433,IF(B1433=2,'KELAS (REFERENSI)'!P1448,IF(B1433=3,'KELAS (REFERENSI)'!P1463,IF(B1433=4,'KELAS (REFERENSI)'!P1478,""))))</f>
        <v/>
      </c>
      <c r="Q1433" s="38" t="str">
        <f t="shared" si="4"/>
        <v>BPS Kota Jakarta Timur</v>
      </c>
      <c r="R1433" s="38" t="str">
        <f t="shared" si="56"/>
        <v/>
      </c>
      <c r="S1433" s="38" t="str">
        <f t="shared" ref="S1433:T1433" si="1441">S1432</f>
        <v>15 Juni sampai dengan 31 Agustus 2026</v>
      </c>
      <c r="T1433" s="38" t="str">
        <f t="shared" si="1441"/>
        <v>31 Agustus 2026</v>
      </c>
      <c r="U1433" s="46"/>
      <c r="V1433" s="46"/>
      <c r="W1433" s="42"/>
      <c r="X1433" s="42"/>
      <c r="Y1433" s="42"/>
      <c r="Z1433" s="42"/>
    </row>
    <row r="1434" ht="15.0" customHeight="1">
      <c r="A1434" s="36" t="s">
        <v>6496</v>
      </c>
      <c r="B1434" s="43"/>
      <c r="C1434" s="44"/>
      <c r="D1434" s="47"/>
      <c r="E1434" s="47"/>
      <c r="F1434" s="39" t="str">
        <f t="shared" si="2"/>
        <v>PETUGAS.1433/SPK/SE/PPL/3172/2026</v>
      </c>
      <c r="G1434" s="45"/>
      <c r="H1434" s="39" t="str">
        <f>VLOOKUP(G1434,'MITRA (REFERENSI)'!$A:$Z,16,FALSE)</f>
        <v>#N/A</v>
      </c>
      <c r="I1434" s="39" t="str">
        <f>VLOOKUP(G1434,'MITRA (REFERENSI)'!$A:$Z,25,FALSE)</f>
        <v>#N/A</v>
      </c>
      <c r="J1434" s="38" t="str">
        <f>VLOOKUP(G1434,'MITRA (REFERENSI)'!$A:$Z,26,FALSE)</f>
        <v>#N/A</v>
      </c>
      <c r="K1434" s="38" t="str">
        <f>VLOOKUP(G1434,'MITRA (REFERENSI)'!$A:$Z,15,FALSE)</f>
        <v>#N/A</v>
      </c>
      <c r="L1434" s="38" t="str">
        <f>VLOOKUP(G1434,'MITRA (REFERENSI)'!$A:$Z,15,FALSE)</f>
        <v>#N/A</v>
      </c>
      <c r="M1434" s="38" t="str">
        <f>IF(B1434=1,'KELAS (REFERENSI)'!M1434,IF(B1434=2,'KELAS (REFERENSI)'!M1449,IF(B1434=3,'KELAS (REFERENSI)'!M1464,IF(B1434=4,'KELAS (REFERENSI)'!M1479,""))))</f>
        <v/>
      </c>
      <c r="N1434" s="38" t="str">
        <f>IF(B1434=1,'KELAS (REFERENSI)'!N1434,IF(B1434=2,'KELAS (REFERENSI)'!N1449,IF(B1434=3,'KELAS (REFERENSI)'!N1464,IF(B1434=4,'KELAS (REFERENSI)'!N1479,""))))</f>
        <v/>
      </c>
      <c r="O1434" s="38" t="str">
        <f>IF(B1434=1,'KELAS (REFERENSI)'!O1434,IF(B1434=2,'KELAS (REFERENSI)'!O1449,IF(B1434=3,'KELAS (REFERENSI)'!O1464,IF(B1434=4,'KELAS (REFERENSI)'!O1479,""))))</f>
        <v/>
      </c>
      <c r="P1434" s="38" t="str">
        <f>IF(B1434=1,'KELAS (REFERENSI)'!P1434,IF(B1434=2,'KELAS (REFERENSI)'!P1449,IF(B1434=3,'KELAS (REFERENSI)'!P1464,IF(B1434=4,'KELAS (REFERENSI)'!P1479,""))))</f>
        <v/>
      </c>
      <c r="Q1434" s="38" t="str">
        <f t="shared" si="4"/>
        <v>BPS Kota Jakarta Timur</v>
      </c>
      <c r="R1434" s="38" t="str">
        <f t="shared" si="56"/>
        <v/>
      </c>
      <c r="S1434" s="38" t="str">
        <f t="shared" ref="S1434:T1434" si="1442">S1433</f>
        <v>15 Juni sampai dengan 31 Agustus 2026</v>
      </c>
      <c r="T1434" s="38" t="str">
        <f t="shared" si="1442"/>
        <v>31 Agustus 2026</v>
      </c>
      <c r="U1434" s="46"/>
      <c r="V1434" s="46"/>
      <c r="W1434" s="42"/>
      <c r="X1434" s="42"/>
      <c r="Y1434" s="42"/>
      <c r="Z1434" s="42"/>
    </row>
    <row r="1435" ht="15.0" customHeight="1">
      <c r="A1435" s="36" t="s">
        <v>6497</v>
      </c>
      <c r="B1435" s="43"/>
      <c r="C1435" s="44"/>
      <c r="D1435" s="47"/>
      <c r="E1435" s="47"/>
      <c r="F1435" s="39" t="str">
        <f t="shared" si="2"/>
        <v>PETUGAS.1434/SPK/SE/PPL/3172/2026</v>
      </c>
      <c r="G1435" s="45"/>
      <c r="H1435" s="39" t="str">
        <f>VLOOKUP(G1435,'MITRA (REFERENSI)'!$A:$Z,16,FALSE)</f>
        <v>#N/A</v>
      </c>
      <c r="I1435" s="39" t="str">
        <f>VLOOKUP(G1435,'MITRA (REFERENSI)'!$A:$Z,25,FALSE)</f>
        <v>#N/A</v>
      </c>
      <c r="J1435" s="38" t="str">
        <f>VLOOKUP(G1435,'MITRA (REFERENSI)'!$A:$Z,26,FALSE)</f>
        <v>#N/A</v>
      </c>
      <c r="K1435" s="38" t="str">
        <f>VLOOKUP(G1435,'MITRA (REFERENSI)'!$A:$Z,15,FALSE)</f>
        <v>#N/A</v>
      </c>
      <c r="L1435" s="38" t="str">
        <f>VLOOKUP(G1435,'MITRA (REFERENSI)'!$A:$Z,15,FALSE)</f>
        <v>#N/A</v>
      </c>
      <c r="M1435" s="38" t="str">
        <f>IF(B1435=1,'KELAS (REFERENSI)'!M1435,IF(B1435=2,'KELAS (REFERENSI)'!M1450,IF(B1435=3,'KELAS (REFERENSI)'!M1465,IF(B1435=4,'KELAS (REFERENSI)'!M1480,""))))</f>
        <v/>
      </c>
      <c r="N1435" s="38" t="str">
        <f>IF(B1435=1,'KELAS (REFERENSI)'!N1435,IF(B1435=2,'KELAS (REFERENSI)'!N1450,IF(B1435=3,'KELAS (REFERENSI)'!N1465,IF(B1435=4,'KELAS (REFERENSI)'!N1480,""))))</f>
        <v/>
      </c>
      <c r="O1435" s="38" t="str">
        <f>IF(B1435=1,'KELAS (REFERENSI)'!O1435,IF(B1435=2,'KELAS (REFERENSI)'!O1450,IF(B1435=3,'KELAS (REFERENSI)'!O1465,IF(B1435=4,'KELAS (REFERENSI)'!O1480,""))))</f>
        <v/>
      </c>
      <c r="P1435" s="38" t="str">
        <f>IF(B1435=1,'KELAS (REFERENSI)'!P1435,IF(B1435=2,'KELAS (REFERENSI)'!P1450,IF(B1435=3,'KELAS (REFERENSI)'!P1465,IF(B1435=4,'KELAS (REFERENSI)'!P1480,""))))</f>
        <v/>
      </c>
      <c r="Q1435" s="38" t="str">
        <f t="shared" si="4"/>
        <v>BPS Kota Jakarta Timur</v>
      </c>
      <c r="R1435" s="38" t="str">
        <f t="shared" si="56"/>
        <v/>
      </c>
      <c r="S1435" s="38" t="str">
        <f t="shared" ref="S1435:T1435" si="1443">S1434</f>
        <v>15 Juni sampai dengan 31 Agustus 2026</v>
      </c>
      <c r="T1435" s="38" t="str">
        <f t="shared" si="1443"/>
        <v>31 Agustus 2026</v>
      </c>
      <c r="U1435" s="46"/>
      <c r="V1435" s="46"/>
      <c r="W1435" s="42"/>
      <c r="X1435" s="42"/>
      <c r="Y1435" s="42"/>
      <c r="Z1435" s="42"/>
    </row>
    <row r="1436" ht="15.0" customHeight="1">
      <c r="A1436" s="36" t="s">
        <v>6498</v>
      </c>
      <c r="B1436" s="43"/>
      <c r="C1436" s="44"/>
      <c r="D1436" s="47"/>
      <c r="E1436" s="47"/>
      <c r="F1436" s="39" t="str">
        <f t="shared" si="2"/>
        <v>PETUGAS.1435/SPK/SE/PPL/3172/2026</v>
      </c>
      <c r="G1436" s="45"/>
      <c r="H1436" s="39" t="str">
        <f>VLOOKUP(G1436,'MITRA (REFERENSI)'!$A:$Z,16,FALSE)</f>
        <v>#N/A</v>
      </c>
      <c r="I1436" s="39" t="str">
        <f>VLOOKUP(G1436,'MITRA (REFERENSI)'!$A:$Z,25,FALSE)</f>
        <v>#N/A</v>
      </c>
      <c r="J1436" s="38" t="str">
        <f>VLOOKUP(G1436,'MITRA (REFERENSI)'!$A:$Z,26,FALSE)</f>
        <v>#N/A</v>
      </c>
      <c r="K1436" s="38" t="str">
        <f>VLOOKUP(G1436,'MITRA (REFERENSI)'!$A:$Z,15,FALSE)</f>
        <v>#N/A</v>
      </c>
      <c r="L1436" s="38" t="str">
        <f>VLOOKUP(G1436,'MITRA (REFERENSI)'!$A:$Z,15,FALSE)</f>
        <v>#N/A</v>
      </c>
      <c r="M1436" s="38" t="str">
        <f>IF(B1436=1,'KELAS (REFERENSI)'!M1436,IF(B1436=2,'KELAS (REFERENSI)'!M1451,IF(B1436=3,'KELAS (REFERENSI)'!M1466,IF(B1436=4,'KELAS (REFERENSI)'!M1481,""))))</f>
        <v/>
      </c>
      <c r="N1436" s="38" t="str">
        <f>IF(B1436=1,'KELAS (REFERENSI)'!N1436,IF(B1436=2,'KELAS (REFERENSI)'!N1451,IF(B1436=3,'KELAS (REFERENSI)'!N1466,IF(B1436=4,'KELAS (REFERENSI)'!N1481,""))))</f>
        <v/>
      </c>
      <c r="O1436" s="38" t="str">
        <f>IF(B1436=1,'KELAS (REFERENSI)'!O1436,IF(B1436=2,'KELAS (REFERENSI)'!O1451,IF(B1436=3,'KELAS (REFERENSI)'!O1466,IF(B1436=4,'KELAS (REFERENSI)'!O1481,""))))</f>
        <v/>
      </c>
      <c r="P1436" s="38" t="str">
        <f>IF(B1436=1,'KELAS (REFERENSI)'!P1436,IF(B1436=2,'KELAS (REFERENSI)'!P1451,IF(B1436=3,'KELAS (REFERENSI)'!P1466,IF(B1436=4,'KELAS (REFERENSI)'!P1481,""))))</f>
        <v/>
      </c>
      <c r="Q1436" s="38" t="str">
        <f t="shared" si="4"/>
        <v>BPS Kota Jakarta Timur</v>
      </c>
      <c r="R1436" s="38" t="str">
        <f t="shared" si="56"/>
        <v/>
      </c>
      <c r="S1436" s="38" t="str">
        <f t="shared" ref="S1436:T1436" si="1444">S1435</f>
        <v>15 Juni sampai dengan 31 Agustus 2026</v>
      </c>
      <c r="T1436" s="38" t="str">
        <f t="shared" si="1444"/>
        <v>31 Agustus 2026</v>
      </c>
      <c r="U1436" s="46"/>
      <c r="V1436" s="46"/>
      <c r="W1436" s="42"/>
      <c r="X1436" s="42"/>
      <c r="Y1436" s="42"/>
      <c r="Z1436" s="42"/>
    </row>
    <row r="1437" ht="15.0" customHeight="1">
      <c r="A1437" s="36" t="s">
        <v>6499</v>
      </c>
      <c r="B1437" s="43"/>
      <c r="C1437" s="44"/>
      <c r="D1437" s="47"/>
      <c r="E1437" s="47"/>
      <c r="F1437" s="39" t="str">
        <f t="shared" si="2"/>
        <v>PETUGAS.1436/SPK/SE/PPL/3172/2026</v>
      </c>
      <c r="G1437" s="45"/>
      <c r="H1437" s="39" t="str">
        <f>VLOOKUP(G1437,'MITRA (REFERENSI)'!$A:$Z,16,FALSE)</f>
        <v>#N/A</v>
      </c>
      <c r="I1437" s="39" t="str">
        <f>VLOOKUP(G1437,'MITRA (REFERENSI)'!$A:$Z,25,FALSE)</f>
        <v>#N/A</v>
      </c>
      <c r="J1437" s="38" t="str">
        <f>VLOOKUP(G1437,'MITRA (REFERENSI)'!$A:$Z,26,FALSE)</f>
        <v>#N/A</v>
      </c>
      <c r="K1437" s="38" t="str">
        <f>VLOOKUP(G1437,'MITRA (REFERENSI)'!$A:$Z,15,FALSE)</f>
        <v>#N/A</v>
      </c>
      <c r="L1437" s="38" t="str">
        <f>VLOOKUP(G1437,'MITRA (REFERENSI)'!$A:$Z,15,FALSE)</f>
        <v>#N/A</v>
      </c>
      <c r="M1437" s="38" t="str">
        <f>IF(B1437=1,'KELAS (REFERENSI)'!M1437,IF(B1437=2,'KELAS (REFERENSI)'!M1452,IF(B1437=3,'KELAS (REFERENSI)'!M1467,IF(B1437=4,'KELAS (REFERENSI)'!M1482,""))))</f>
        <v/>
      </c>
      <c r="N1437" s="38" t="str">
        <f>IF(B1437=1,'KELAS (REFERENSI)'!N1437,IF(B1437=2,'KELAS (REFERENSI)'!N1452,IF(B1437=3,'KELAS (REFERENSI)'!N1467,IF(B1437=4,'KELAS (REFERENSI)'!N1482,""))))</f>
        <v/>
      </c>
      <c r="O1437" s="38" t="str">
        <f>IF(B1437=1,'KELAS (REFERENSI)'!O1437,IF(B1437=2,'KELAS (REFERENSI)'!O1452,IF(B1437=3,'KELAS (REFERENSI)'!O1467,IF(B1437=4,'KELAS (REFERENSI)'!O1482,""))))</f>
        <v/>
      </c>
      <c r="P1437" s="38" t="str">
        <f>IF(B1437=1,'KELAS (REFERENSI)'!P1437,IF(B1437=2,'KELAS (REFERENSI)'!P1452,IF(B1437=3,'KELAS (REFERENSI)'!P1467,IF(B1437=4,'KELAS (REFERENSI)'!P1482,""))))</f>
        <v/>
      </c>
      <c r="Q1437" s="38" t="str">
        <f t="shared" si="4"/>
        <v>BPS Kota Jakarta Timur</v>
      </c>
      <c r="R1437" s="38" t="str">
        <f t="shared" si="56"/>
        <v/>
      </c>
      <c r="S1437" s="38" t="str">
        <f t="shared" ref="S1437:T1437" si="1445">S1436</f>
        <v>15 Juni sampai dengan 31 Agustus 2026</v>
      </c>
      <c r="T1437" s="38" t="str">
        <f t="shared" si="1445"/>
        <v>31 Agustus 2026</v>
      </c>
      <c r="U1437" s="46"/>
      <c r="V1437" s="46"/>
      <c r="W1437" s="42"/>
      <c r="X1437" s="42"/>
      <c r="Y1437" s="42"/>
      <c r="Z1437" s="42"/>
    </row>
    <row r="1438" ht="15.0" customHeight="1">
      <c r="A1438" s="36" t="s">
        <v>6500</v>
      </c>
      <c r="B1438" s="43"/>
      <c r="C1438" s="44"/>
      <c r="D1438" s="47"/>
      <c r="E1438" s="47"/>
      <c r="F1438" s="39" t="str">
        <f t="shared" si="2"/>
        <v>PETUGAS.1437/SPK/SE/PPL/3172/2026</v>
      </c>
      <c r="G1438" s="45"/>
      <c r="H1438" s="39" t="str">
        <f>VLOOKUP(G1438,'MITRA (REFERENSI)'!$A:$Z,16,FALSE)</f>
        <v>#N/A</v>
      </c>
      <c r="I1438" s="39" t="str">
        <f>VLOOKUP(G1438,'MITRA (REFERENSI)'!$A:$Z,25,FALSE)</f>
        <v>#N/A</v>
      </c>
      <c r="J1438" s="38" t="str">
        <f>VLOOKUP(G1438,'MITRA (REFERENSI)'!$A:$Z,26,FALSE)</f>
        <v>#N/A</v>
      </c>
      <c r="K1438" s="38" t="str">
        <f>VLOOKUP(G1438,'MITRA (REFERENSI)'!$A:$Z,15,FALSE)</f>
        <v>#N/A</v>
      </c>
      <c r="L1438" s="38" t="str">
        <f>VLOOKUP(G1438,'MITRA (REFERENSI)'!$A:$Z,15,FALSE)</f>
        <v>#N/A</v>
      </c>
      <c r="M1438" s="38" t="str">
        <f>IF(B1438=1,'KELAS (REFERENSI)'!M1438,IF(B1438=2,'KELAS (REFERENSI)'!M1453,IF(B1438=3,'KELAS (REFERENSI)'!M1468,IF(B1438=4,'KELAS (REFERENSI)'!M1483,""))))</f>
        <v/>
      </c>
      <c r="N1438" s="38" t="str">
        <f>IF(B1438=1,'KELAS (REFERENSI)'!N1438,IF(B1438=2,'KELAS (REFERENSI)'!N1453,IF(B1438=3,'KELAS (REFERENSI)'!N1468,IF(B1438=4,'KELAS (REFERENSI)'!N1483,""))))</f>
        <v/>
      </c>
      <c r="O1438" s="38" t="str">
        <f>IF(B1438=1,'KELAS (REFERENSI)'!O1438,IF(B1438=2,'KELAS (REFERENSI)'!O1453,IF(B1438=3,'KELAS (REFERENSI)'!O1468,IF(B1438=4,'KELAS (REFERENSI)'!O1483,""))))</f>
        <v/>
      </c>
      <c r="P1438" s="38" t="str">
        <f>IF(B1438=1,'KELAS (REFERENSI)'!P1438,IF(B1438=2,'KELAS (REFERENSI)'!P1453,IF(B1438=3,'KELAS (REFERENSI)'!P1468,IF(B1438=4,'KELAS (REFERENSI)'!P1483,""))))</f>
        <v/>
      </c>
      <c r="Q1438" s="38" t="str">
        <f t="shared" si="4"/>
        <v>BPS Kota Jakarta Timur</v>
      </c>
      <c r="R1438" s="38" t="str">
        <f t="shared" si="56"/>
        <v/>
      </c>
      <c r="S1438" s="38" t="str">
        <f t="shared" ref="S1438:T1438" si="1446">S1437</f>
        <v>15 Juni sampai dengan 31 Agustus 2026</v>
      </c>
      <c r="T1438" s="38" t="str">
        <f t="shared" si="1446"/>
        <v>31 Agustus 2026</v>
      </c>
      <c r="U1438" s="46"/>
      <c r="V1438" s="46"/>
      <c r="W1438" s="42"/>
      <c r="X1438" s="42"/>
      <c r="Y1438" s="42"/>
      <c r="Z1438" s="42"/>
    </row>
    <row r="1439" ht="15.0" customHeight="1">
      <c r="A1439" s="36" t="s">
        <v>6501</v>
      </c>
      <c r="B1439" s="43"/>
      <c r="C1439" s="44"/>
      <c r="D1439" s="47"/>
      <c r="E1439" s="47"/>
      <c r="F1439" s="39" t="str">
        <f t="shared" si="2"/>
        <v>PETUGAS.1438/SPK/SE/PPL/3172/2026</v>
      </c>
      <c r="G1439" s="45"/>
      <c r="H1439" s="39" t="str">
        <f>VLOOKUP(G1439,'MITRA (REFERENSI)'!$A:$Z,16,FALSE)</f>
        <v>#N/A</v>
      </c>
      <c r="I1439" s="39" t="str">
        <f>VLOOKUP(G1439,'MITRA (REFERENSI)'!$A:$Z,25,FALSE)</f>
        <v>#N/A</v>
      </c>
      <c r="J1439" s="38" t="str">
        <f>VLOOKUP(G1439,'MITRA (REFERENSI)'!$A:$Z,26,FALSE)</f>
        <v>#N/A</v>
      </c>
      <c r="K1439" s="38" t="str">
        <f>VLOOKUP(G1439,'MITRA (REFERENSI)'!$A:$Z,15,FALSE)</f>
        <v>#N/A</v>
      </c>
      <c r="L1439" s="38" t="str">
        <f>VLOOKUP(G1439,'MITRA (REFERENSI)'!$A:$Z,15,FALSE)</f>
        <v>#N/A</v>
      </c>
      <c r="M1439" s="38" t="str">
        <f>IF(B1439=1,'KELAS (REFERENSI)'!M1439,IF(B1439=2,'KELAS (REFERENSI)'!M1454,IF(B1439=3,'KELAS (REFERENSI)'!M1469,IF(B1439=4,'KELAS (REFERENSI)'!M1484,""))))</f>
        <v/>
      </c>
      <c r="N1439" s="38" t="str">
        <f>IF(B1439=1,'KELAS (REFERENSI)'!N1439,IF(B1439=2,'KELAS (REFERENSI)'!N1454,IF(B1439=3,'KELAS (REFERENSI)'!N1469,IF(B1439=4,'KELAS (REFERENSI)'!N1484,""))))</f>
        <v/>
      </c>
      <c r="O1439" s="38" t="str">
        <f>IF(B1439=1,'KELAS (REFERENSI)'!O1439,IF(B1439=2,'KELAS (REFERENSI)'!O1454,IF(B1439=3,'KELAS (REFERENSI)'!O1469,IF(B1439=4,'KELAS (REFERENSI)'!O1484,""))))</f>
        <v/>
      </c>
      <c r="P1439" s="38" t="str">
        <f>IF(B1439=1,'KELAS (REFERENSI)'!P1439,IF(B1439=2,'KELAS (REFERENSI)'!P1454,IF(B1439=3,'KELAS (REFERENSI)'!P1469,IF(B1439=4,'KELAS (REFERENSI)'!P1484,""))))</f>
        <v/>
      </c>
      <c r="Q1439" s="38" t="str">
        <f t="shared" si="4"/>
        <v>BPS Kota Jakarta Timur</v>
      </c>
      <c r="R1439" s="38" t="str">
        <f t="shared" si="56"/>
        <v/>
      </c>
      <c r="S1439" s="38" t="str">
        <f t="shared" ref="S1439:T1439" si="1447">S1438</f>
        <v>15 Juni sampai dengan 31 Agustus 2026</v>
      </c>
      <c r="T1439" s="38" t="str">
        <f t="shared" si="1447"/>
        <v>31 Agustus 2026</v>
      </c>
      <c r="U1439" s="46"/>
      <c r="V1439" s="46"/>
      <c r="W1439" s="42"/>
      <c r="X1439" s="42"/>
      <c r="Y1439" s="42"/>
      <c r="Z1439" s="42"/>
    </row>
    <row r="1440" ht="15.0" customHeight="1">
      <c r="A1440" s="36" t="s">
        <v>6502</v>
      </c>
      <c r="B1440" s="43"/>
      <c r="C1440" s="44"/>
      <c r="D1440" s="47"/>
      <c r="E1440" s="47"/>
      <c r="F1440" s="39" t="str">
        <f t="shared" si="2"/>
        <v>PETUGAS.1439/SPK/SE/PPL/3172/2026</v>
      </c>
      <c r="G1440" s="45"/>
      <c r="H1440" s="39" t="str">
        <f>VLOOKUP(G1440,'MITRA (REFERENSI)'!$A:$Z,16,FALSE)</f>
        <v>#N/A</v>
      </c>
      <c r="I1440" s="39" t="str">
        <f>VLOOKUP(G1440,'MITRA (REFERENSI)'!$A:$Z,25,FALSE)</f>
        <v>#N/A</v>
      </c>
      <c r="J1440" s="38" t="str">
        <f>VLOOKUP(G1440,'MITRA (REFERENSI)'!$A:$Z,26,FALSE)</f>
        <v>#N/A</v>
      </c>
      <c r="K1440" s="38" t="str">
        <f>VLOOKUP(G1440,'MITRA (REFERENSI)'!$A:$Z,15,FALSE)</f>
        <v>#N/A</v>
      </c>
      <c r="L1440" s="38" t="str">
        <f>VLOOKUP(G1440,'MITRA (REFERENSI)'!$A:$Z,15,FALSE)</f>
        <v>#N/A</v>
      </c>
      <c r="M1440" s="38" t="str">
        <f>IF(B1440=1,'KELAS (REFERENSI)'!M1440,IF(B1440=2,'KELAS (REFERENSI)'!M1455,IF(B1440=3,'KELAS (REFERENSI)'!M1470,IF(B1440=4,'KELAS (REFERENSI)'!M1485,""))))</f>
        <v/>
      </c>
      <c r="N1440" s="38" t="str">
        <f>IF(B1440=1,'KELAS (REFERENSI)'!N1440,IF(B1440=2,'KELAS (REFERENSI)'!N1455,IF(B1440=3,'KELAS (REFERENSI)'!N1470,IF(B1440=4,'KELAS (REFERENSI)'!N1485,""))))</f>
        <v/>
      </c>
      <c r="O1440" s="38" t="str">
        <f>IF(B1440=1,'KELAS (REFERENSI)'!O1440,IF(B1440=2,'KELAS (REFERENSI)'!O1455,IF(B1440=3,'KELAS (REFERENSI)'!O1470,IF(B1440=4,'KELAS (REFERENSI)'!O1485,""))))</f>
        <v/>
      </c>
      <c r="P1440" s="38" t="str">
        <f>IF(B1440=1,'KELAS (REFERENSI)'!P1440,IF(B1440=2,'KELAS (REFERENSI)'!P1455,IF(B1440=3,'KELAS (REFERENSI)'!P1470,IF(B1440=4,'KELAS (REFERENSI)'!P1485,""))))</f>
        <v/>
      </c>
      <c r="Q1440" s="38" t="str">
        <f t="shared" si="4"/>
        <v>BPS Kota Jakarta Timur</v>
      </c>
      <c r="R1440" s="38" t="str">
        <f t="shared" si="56"/>
        <v/>
      </c>
      <c r="S1440" s="38" t="str">
        <f t="shared" ref="S1440:T1440" si="1448">S1439</f>
        <v>15 Juni sampai dengan 31 Agustus 2026</v>
      </c>
      <c r="T1440" s="38" t="str">
        <f t="shared" si="1448"/>
        <v>31 Agustus 2026</v>
      </c>
      <c r="U1440" s="46"/>
      <c r="V1440" s="46"/>
      <c r="W1440" s="42"/>
      <c r="X1440" s="42"/>
      <c r="Y1440" s="42"/>
      <c r="Z1440" s="42"/>
    </row>
    <row r="1441" ht="15.0" customHeight="1">
      <c r="A1441" s="36" t="s">
        <v>6503</v>
      </c>
      <c r="B1441" s="43"/>
      <c r="C1441" s="44"/>
      <c r="D1441" s="47"/>
      <c r="E1441" s="47"/>
      <c r="F1441" s="39" t="str">
        <f t="shared" si="2"/>
        <v>PETUGAS.1440/SPK/SE/PPL/3172/2026</v>
      </c>
      <c r="G1441" s="45"/>
      <c r="H1441" s="39" t="str">
        <f>VLOOKUP(G1441,'MITRA (REFERENSI)'!$A:$Z,16,FALSE)</f>
        <v>#N/A</v>
      </c>
      <c r="I1441" s="39" t="str">
        <f>VLOOKUP(G1441,'MITRA (REFERENSI)'!$A:$Z,25,FALSE)</f>
        <v>#N/A</v>
      </c>
      <c r="J1441" s="38" t="str">
        <f>VLOOKUP(G1441,'MITRA (REFERENSI)'!$A:$Z,26,FALSE)</f>
        <v>#N/A</v>
      </c>
      <c r="K1441" s="38" t="str">
        <f>VLOOKUP(G1441,'MITRA (REFERENSI)'!$A:$Z,15,FALSE)</f>
        <v>#N/A</v>
      </c>
      <c r="L1441" s="38" t="str">
        <f>VLOOKUP(G1441,'MITRA (REFERENSI)'!$A:$Z,15,FALSE)</f>
        <v>#N/A</v>
      </c>
      <c r="M1441" s="38" t="str">
        <f>IF(B1441=1,'KELAS (REFERENSI)'!M1441,IF(B1441=2,'KELAS (REFERENSI)'!M1456,IF(B1441=3,'KELAS (REFERENSI)'!M1471,IF(B1441=4,'KELAS (REFERENSI)'!M1486,""))))</f>
        <v/>
      </c>
      <c r="N1441" s="38" t="str">
        <f>IF(B1441=1,'KELAS (REFERENSI)'!N1441,IF(B1441=2,'KELAS (REFERENSI)'!N1456,IF(B1441=3,'KELAS (REFERENSI)'!N1471,IF(B1441=4,'KELAS (REFERENSI)'!N1486,""))))</f>
        <v/>
      </c>
      <c r="O1441" s="38" t="str">
        <f>IF(B1441=1,'KELAS (REFERENSI)'!O1441,IF(B1441=2,'KELAS (REFERENSI)'!O1456,IF(B1441=3,'KELAS (REFERENSI)'!O1471,IF(B1441=4,'KELAS (REFERENSI)'!O1486,""))))</f>
        <v/>
      </c>
      <c r="P1441" s="38" t="str">
        <f>IF(B1441=1,'KELAS (REFERENSI)'!P1441,IF(B1441=2,'KELAS (REFERENSI)'!P1456,IF(B1441=3,'KELAS (REFERENSI)'!P1471,IF(B1441=4,'KELAS (REFERENSI)'!P1486,""))))</f>
        <v/>
      </c>
      <c r="Q1441" s="38" t="str">
        <f t="shared" si="4"/>
        <v>BPS Kota Jakarta Timur</v>
      </c>
      <c r="R1441" s="38" t="str">
        <f t="shared" si="56"/>
        <v/>
      </c>
      <c r="S1441" s="38" t="str">
        <f t="shared" ref="S1441:T1441" si="1449">S1440</f>
        <v>15 Juni sampai dengan 31 Agustus 2026</v>
      </c>
      <c r="T1441" s="38" t="str">
        <f t="shared" si="1449"/>
        <v>31 Agustus 2026</v>
      </c>
      <c r="U1441" s="46"/>
      <c r="V1441" s="46"/>
      <c r="W1441" s="42"/>
      <c r="X1441" s="42"/>
      <c r="Y1441" s="42"/>
      <c r="Z1441" s="42"/>
    </row>
    <row r="1442" ht="15.0" customHeight="1">
      <c r="A1442" s="36" t="s">
        <v>6504</v>
      </c>
      <c r="B1442" s="43"/>
      <c r="C1442" s="44"/>
      <c r="D1442" s="47"/>
      <c r="E1442" s="47"/>
      <c r="F1442" s="39" t="str">
        <f t="shared" si="2"/>
        <v>PETUGAS.1441/SPK/SE/PPL/3172/2026</v>
      </c>
      <c r="G1442" s="45"/>
      <c r="H1442" s="39" t="str">
        <f>VLOOKUP(G1442,'MITRA (REFERENSI)'!$A:$Z,16,FALSE)</f>
        <v>#N/A</v>
      </c>
      <c r="I1442" s="39" t="str">
        <f>VLOOKUP(G1442,'MITRA (REFERENSI)'!$A:$Z,25,FALSE)</f>
        <v>#N/A</v>
      </c>
      <c r="J1442" s="38" t="str">
        <f>VLOOKUP(G1442,'MITRA (REFERENSI)'!$A:$Z,26,FALSE)</f>
        <v>#N/A</v>
      </c>
      <c r="K1442" s="38" t="str">
        <f>VLOOKUP(G1442,'MITRA (REFERENSI)'!$A:$Z,15,FALSE)</f>
        <v>#N/A</v>
      </c>
      <c r="L1442" s="38" t="str">
        <f>VLOOKUP(G1442,'MITRA (REFERENSI)'!$A:$Z,15,FALSE)</f>
        <v>#N/A</v>
      </c>
      <c r="M1442" s="38" t="str">
        <f>IF(B1442=1,'KELAS (REFERENSI)'!M1442,IF(B1442=2,'KELAS (REFERENSI)'!M1457,IF(B1442=3,'KELAS (REFERENSI)'!M1472,IF(B1442=4,'KELAS (REFERENSI)'!M1487,""))))</f>
        <v/>
      </c>
      <c r="N1442" s="38" t="str">
        <f>IF(B1442=1,'KELAS (REFERENSI)'!N1442,IF(B1442=2,'KELAS (REFERENSI)'!N1457,IF(B1442=3,'KELAS (REFERENSI)'!N1472,IF(B1442=4,'KELAS (REFERENSI)'!N1487,""))))</f>
        <v/>
      </c>
      <c r="O1442" s="38" t="str">
        <f>IF(B1442=1,'KELAS (REFERENSI)'!O1442,IF(B1442=2,'KELAS (REFERENSI)'!O1457,IF(B1442=3,'KELAS (REFERENSI)'!O1472,IF(B1442=4,'KELAS (REFERENSI)'!O1487,""))))</f>
        <v/>
      </c>
      <c r="P1442" s="38" t="str">
        <f>IF(B1442=1,'KELAS (REFERENSI)'!P1442,IF(B1442=2,'KELAS (REFERENSI)'!P1457,IF(B1442=3,'KELAS (REFERENSI)'!P1472,IF(B1442=4,'KELAS (REFERENSI)'!P1487,""))))</f>
        <v/>
      </c>
      <c r="Q1442" s="38" t="str">
        <f t="shared" si="4"/>
        <v>BPS Kota Jakarta Timur</v>
      </c>
      <c r="R1442" s="38" t="str">
        <f t="shared" si="56"/>
        <v/>
      </c>
      <c r="S1442" s="38" t="str">
        <f t="shared" ref="S1442:T1442" si="1450">S1441</f>
        <v>15 Juni sampai dengan 31 Agustus 2026</v>
      </c>
      <c r="T1442" s="38" t="str">
        <f t="shared" si="1450"/>
        <v>31 Agustus 2026</v>
      </c>
      <c r="U1442" s="46"/>
      <c r="V1442" s="46"/>
      <c r="W1442" s="42"/>
      <c r="X1442" s="42"/>
      <c r="Y1442" s="42"/>
      <c r="Z1442" s="42"/>
    </row>
    <row r="1443" ht="15.0" customHeight="1">
      <c r="A1443" s="36" t="s">
        <v>6505</v>
      </c>
      <c r="B1443" s="43"/>
      <c r="C1443" s="44"/>
      <c r="D1443" s="47"/>
      <c r="E1443" s="47"/>
      <c r="F1443" s="39" t="str">
        <f t="shared" si="2"/>
        <v>PETUGAS.1442/SPK/SE/PPL/3172/2026</v>
      </c>
      <c r="G1443" s="45"/>
      <c r="H1443" s="39" t="str">
        <f>VLOOKUP(G1443,'MITRA (REFERENSI)'!$A:$Z,16,FALSE)</f>
        <v>#N/A</v>
      </c>
      <c r="I1443" s="39" t="str">
        <f>VLOOKUP(G1443,'MITRA (REFERENSI)'!$A:$Z,25,FALSE)</f>
        <v>#N/A</v>
      </c>
      <c r="J1443" s="38" t="str">
        <f>VLOOKUP(G1443,'MITRA (REFERENSI)'!$A:$Z,26,FALSE)</f>
        <v>#N/A</v>
      </c>
      <c r="K1443" s="38" t="str">
        <f>VLOOKUP(G1443,'MITRA (REFERENSI)'!$A:$Z,15,FALSE)</f>
        <v>#N/A</v>
      </c>
      <c r="L1443" s="38" t="str">
        <f>VLOOKUP(G1443,'MITRA (REFERENSI)'!$A:$Z,15,FALSE)</f>
        <v>#N/A</v>
      </c>
      <c r="M1443" s="38" t="str">
        <f>IF(B1443=1,'KELAS (REFERENSI)'!M1443,IF(B1443=2,'KELAS (REFERENSI)'!M1458,IF(B1443=3,'KELAS (REFERENSI)'!M1473,IF(B1443=4,'KELAS (REFERENSI)'!M1488,""))))</f>
        <v/>
      </c>
      <c r="N1443" s="38" t="str">
        <f>IF(B1443=1,'KELAS (REFERENSI)'!N1443,IF(B1443=2,'KELAS (REFERENSI)'!N1458,IF(B1443=3,'KELAS (REFERENSI)'!N1473,IF(B1443=4,'KELAS (REFERENSI)'!N1488,""))))</f>
        <v/>
      </c>
      <c r="O1443" s="38" t="str">
        <f>IF(B1443=1,'KELAS (REFERENSI)'!O1443,IF(B1443=2,'KELAS (REFERENSI)'!O1458,IF(B1443=3,'KELAS (REFERENSI)'!O1473,IF(B1443=4,'KELAS (REFERENSI)'!O1488,""))))</f>
        <v/>
      </c>
      <c r="P1443" s="38" t="str">
        <f>IF(B1443=1,'KELAS (REFERENSI)'!P1443,IF(B1443=2,'KELAS (REFERENSI)'!P1458,IF(B1443=3,'KELAS (REFERENSI)'!P1473,IF(B1443=4,'KELAS (REFERENSI)'!P1488,""))))</f>
        <v/>
      </c>
      <c r="Q1443" s="38" t="str">
        <f t="shared" si="4"/>
        <v>BPS Kota Jakarta Timur</v>
      </c>
      <c r="R1443" s="38" t="str">
        <f t="shared" si="56"/>
        <v/>
      </c>
      <c r="S1443" s="38" t="str">
        <f t="shared" ref="S1443:T1443" si="1451">S1442</f>
        <v>15 Juni sampai dengan 31 Agustus 2026</v>
      </c>
      <c r="T1443" s="38" t="str">
        <f t="shared" si="1451"/>
        <v>31 Agustus 2026</v>
      </c>
      <c r="U1443" s="46"/>
      <c r="V1443" s="46"/>
      <c r="W1443" s="42"/>
      <c r="X1443" s="42"/>
      <c r="Y1443" s="42"/>
      <c r="Z1443" s="42"/>
    </row>
    <row r="1444" ht="15.0" customHeight="1">
      <c r="A1444" s="36" t="s">
        <v>6506</v>
      </c>
      <c r="B1444" s="43"/>
      <c r="C1444" s="44"/>
      <c r="D1444" s="47"/>
      <c r="E1444" s="47"/>
      <c r="F1444" s="39" t="str">
        <f t="shared" si="2"/>
        <v>PETUGAS.1443/SPK/SE/PPL/3172/2026</v>
      </c>
      <c r="G1444" s="45"/>
      <c r="H1444" s="39" t="str">
        <f>VLOOKUP(G1444,'MITRA (REFERENSI)'!$A:$Z,16,FALSE)</f>
        <v>#N/A</v>
      </c>
      <c r="I1444" s="39" t="str">
        <f>VLOOKUP(G1444,'MITRA (REFERENSI)'!$A:$Z,25,FALSE)</f>
        <v>#N/A</v>
      </c>
      <c r="J1444" s="38" t="str">
        <f>VLOOKUP(G1444,'MITRA (REFERENSI)'!$A:$Z,26,FALSE)</f>
        <v>#N/A</v>
      </c>
      <c r="K1444" s="38" t="str">
        <f>VLOOKUP(G1444,'MITRA (REFERENSI)'!$A:$Z,15,FALSE)</f>
        <v>#N/A</v>
      </c>
      <c r="L1444" s="38" t="str">
        <f>VLOOKUP(G1444,'MITRA (REFERENSI)'!$A:$Z,15,FALSE)</f>
        <v>#N/A</v>
      </c>
      <c r="M1444" s="38" t="str">
        <f>IF(B1444=1,'KELAS (REFERENSI)'!M1444,IF(B1444=2,'KELAS (REFERENSI)'!M1459,IF(B1444=3,'KELAS (REFERENSI)'!M1474,IF(B1444=4,'KELAS (REFERENSI)'!M1489,""))))</f>
        <v/>
      </c>
      <c r="N1444" s="38" t="str">
        <f>IF(B1444=1,'KELAS (REFERENSI)'!N1444,IF(B1444=2,'KELAS (REFERENSI)'!N1459,IF(B1444=3,'KELAS (REFERENSI)'!N1474,IF(B1444=4,'KELAS (REFERENSI)'!N1489,""))))</f>
        <v/>
      </c>
      <c r="O1444" s="38" t="str">
        <f>IF(B1444=1,'KELAS (REFERENSI)'!O1444,IF(B1444=2,'KELAS (REFERENSI)'!O1459,IF(B1444=3,'KELAS (REFERENSI)'!O1474,IF(B1444=4,'KELAS (REFERENSI)'!O1489,""))))</f>
        <v/>
      </c>
      <c r="P1444" s="38" t="str">
        <f>IF(B1444=1,'KELAS (REFERENSI)'!P1444,IF(B1444=2,'KELAS (REFERENSI)'!P1459,IF(B1444=3,'KELAS (REFERENSI)'!P1474,IF(B1444=4,'KELAS (REFERENSI)'!P1489,""))))</f>
        <v/>
      </c>
      <c r="Q1444" s="38" t="str">
        <f t="shared" si="4"/>
        <v>BPS Kota Jakarta Timur</v>
      </c>
      <c r="R1444" s="38" t="str">
        <f t="shared" si="56"/>
        <v/>
      </c>
      <c r="S1444" s="38" t="str">
        <f t="shared" ref="S1444:T1444" si="1452">S1443</f>
        <v>15 Juni sampai dengan 31 Agustus 2026</v>
      </c>
      <c r="T1444" s="38" t="str">
        <f t="shared" si="1452"/>
        <v>31 Agustus 2026</v>
      </c>
      <c r="U1444" s="46"/>
      <c r="V1444" s="46"/>
      <c r="W1444" s="42"/>
      <c r="X1444" s="42"/>
      <c r="Y1444" s="42"/>
      <c r="Z1444" s="42"/>
    </row>
    <row r="1445" ht="15.0" customHeight="1">
      <c r="A1445" s="36" t="s">
        <v>6507</v>
      </c>
      <c r="B1445" s="43"/>
      <c r="C1445" s="44"/>
      <c r="D1445" s="47"/>
      <c r="E1445" s="47"/>
      <c r="F1445" s="39" t="str">
        <f t="shared" si="2"/>
        <v>PETUGAS.1444/SPK/SE/PPL/3172/2026</v>
      </c>
      <c r="G1445" s="45"/>
      <c r="H1445" s="39" t="str">
        <f>VLOOKUP(G1445,'MITRA (REFERENSI)'!$A:$Z,16,FALSE)</f>
        <v>#N/A</v>
      </c>
      <c r="I1445" s="39" t="str">
        <f>VLOOKUP(G1445,'MITRA (REFERENSI)'!$A:$Z,25,FALSE)</f>
        <v>#N/A</v>
      </c>
      <c r="J1445" s="38" t="str">
        <f>VLOOKUP(G1445,'MITRA (REFERENSI)'!$A:$Z,26,FALSE)</f>
        <v>#N/A</v>
      </c>
      <c r="K1445" s="38" t="str">
        <f>VLOOKUP(G1445,'MITRA (REFERENSI)'!$A:$Z,15,FALSE)</f>
        <v>#N/A</v>
      </c>
      <c r="L1445" s="38" t="str">
        <f>VLOOKUP(G1445,'MITRA (REFERENSI)'!$A:$Z,15,FALSE)</f>
        <v>#N/A</v>
      </c>
      <c r="M1445" s="38" t="str">
        <f>IF(B1445=1,'KELAS (REFERENSI)'!M1445,IF(B1445=2,'KELAS (REFERENSI)'!M1460,IF(B1445=3,'KELAS (REFERENSI)'!M1475,IF(B1445=4,'KELAS (REFERENSI)'!M1490,""))))</f>
        <v/>
      </c>
      <c r="N1445" s="38" t="str">
        <f>IF(B1445=1,'KELAS (REFERENSI)'!N1445,IF(B1445=2,'KELAS (REFERENSI)'!N1460,IF(B1445=3,'KELAS (REFERENSI)'!N1475,IF(B1445=4,'KELAS (REFERENSI)'!N1490,""))))</f>
        <v/>
      </c>
      <c r="O1445" s="38" t="str">
        <f>IF(B1445=1,'KELAS (REFERENSI)'!O1445,IF(B1445=2,'KELAS (REFERENSI)'!O1460,IF(B1445=3,'KELAS (REFERENSI)'!O1475,IF(B1445=4,'KELAS (REFERENSI)'!O1490,""))))</f>
        <v/>
      </c>
      <c r="P1445" s="38" t="str">
        <f>IF(B1445=1,'KELAS (REFERENSI)'!P1445,IF(B1445=2,'KELAS (REFERENSI)'!P1460,IF(B1445=3,'KELAS (REFERENSI)'!P1475,IF(B1445=4,'KELAS (REFERENSI)'!P1490,""))))</f>
        <v/>
      </c>
      <c r="Q1445" s="38" t="str">
        <f t="shared" si="4"/>
        <v>BPS Kota Jakarta Timur</v>
      </c>
      <c r="R1445" s="38" t="str">
        <f t="shared" si="56"/>
        <v/>
      </c>
      <c r="S1445" s="38" t="str">
        <f t="shared" ref="S1445:T1445" si="1453">S1444</f>
        <v>15 Juni sampai dengan 31 Agustus 2026</v>
      </c>
      <c r="T1445" s="38" t="str">
        <f t="shared" si="1453"/>
        <v>31 Agustus 2026</v>
      </c>
      <c r="U1445" s="46"/>
      <c r="V1445" s="46"/>
      <c r="W1445" s="42"/>
      <c r="X1445" s="42"/>
      <c r="Y1445" s="42"/>
      <c r="Z1445" s="42"/>
    </row>
    <row r="1446" ht="15.0" customHeight="1">
      <c r="A1446" s="36" t="s">
        <v>6508</v>
      </c>
      <c r="B1446" s="43"/>
      <c r="C1446" s="44"/>
      <c r="D1446" s="47"/>
      <c r="E1446" s="47"/>
      <c r="F1446" s="39" t="str">
        <f t="shared" si="2"/>
        <v>PETUGAS.1445/SPK/SE/PPL/3172/2026</v>
      </c>
      <c r="G1446" s="45"/>
      <c r="H1446" s="39" t="str">
        <f>VLOOKUP(G1446,'MITRA (REFERENSI)'!$A:$Z,16,FALSE)</f>
        <v>#N/A</v>
      </c>
      <c r="I1446" s="39" t="str">
        <f>VLOOKUP(G1446,'MITRA (REFERENSI)'!$A:$Z,25,FALSE)</f>
        <v>#N/A</v>
      </c>
      <c r="J1446" s="38" t="str">
        <f>VLOOKUP(G1446,'MITRA (REFERENSI)'!$A:$Z,26,FALSE)</f>
        <v>#N/A</v>
      </c>
      <c r="K1446" s="38" t="str">
        <f>VLOOKUP(G1446,'MITRA (REFERENSI)'!$A:$Z,15,FALSE)</f>
        <v>#N/A</v>
      </c>
      <c r="L1446" s="38" t="str">
        <f>VLOOKUP(G1446,'MITRA (REFERENSI)'!$A:$Z,15,FALSE)</f>
        <v>#N/A</v>
      </c>
      <c r="M1446" s="38" t="str">
        <f>IF(B1446=1,'KELAS (REFERENSI)'!M1446,IF(B1446=2,'KELAS (REFERENSI)'!M1461,IF(B1446=3,'KELAS (REFERENSI)'!M1476,IF(B1446=4,'KELAS (REFERENSI)'!M1491,""))))</f>
        <v/>
      </c>
      <c r="N1446" s="38" t="str">
        <f>IF(B1446=1,'KELAS (REFERENSI)'!N1446,IF(B1446=2,'KELAS (REFERENSI)'!N1461,IF(B1446=3,'KELAS (REFERENSI)'!N1476,IF(B1446=4,'KELAS (REFERENSI)'!N1491,""))))</f>
        <v/>
      </c>
      <c r="O1446" s="38" t="str">
        <f>IF(B1446=1,'KELAS (REFERENSI)'!O1446,IF(B1446=2,'KELAS (REFERENSI)'!O1461,IF(B1446=3,'KELAS (REFERENSI)'!O1476,IF(B1446=4,'KELAS (REFERENSI)'!O1491,""))))</f>
        <v/>
      </c>
      <c r="P1446" s="38" t="str">
        <f>IF(B1446=1,'KELAS (REFERENSI)'!P1446,IF(B1446=2,'KELAS (REFERENSI)'!P1461,IF(B1446=3,'KELAS (REFERENSI)'!P1476,IF(B1446=4,'KELAS (REFERENSI)'!P1491,""))))</f>
        <v/>
      </c>
      <c r="Q1446" s="38" t="str">
        <f t="shared" si="4"/>
        <v>BPS Kota Jakarta Timur</v>
      </c>
      <c r="R1446" s="38" t="str">
        <f t="shared" si="56"/>
        <v/>
      </c>
      <c r="S1446" s="38" t="str">
        <f t="shared" ref="S1446:T1446" si="1454">S1445</f>
        <v>15 Juni sampai dengan 31 Agustus 2026</v>
      </c>
      <c r="T1446" s="38" t="str">
        <f t="shared" si="1454"/>
        <v>31 Agustus 2026</v>
      </c>
      <c r="U1446" s="46"/>
      <c r="V1446" s="46"/>
      <c r="W1446" s="42"/>
      <c r="X1446" s="42"/>
      <c r="Y1446" s="42"/>
      <c r="Z1446" s="42"/>
    </row>
    <row r="1447" ht="15.0" customHeight="1">
      <c r="A1447" s="36" t="s">
        <v>6509</v>
      </c>
      <c r="B1447" s="43"/>
      <c r="C1447" s="44"/>
      <c r="D1447" s="47"/>
      <c r="E1447" s="47"/>
      <c r="F1447" s="39" t="str">
        <f t="shared" si="2"/>
        <v>PETUGAS.1446/SPK/SE/PPL/3172/2026</v>
      </c>
      <c r="G1447" s="45"/>
      <c r="H1447" s="39" t="str">
        <f>VLOOKUP(G1447,'MITRA (REFERENSI)'!$A:$Z,16,FALSE)</f>
        <v>#N/A</v>
      </c>
      <c r="I1447" s="39" t="str">
        <f>VLOOKUP(G1447,'MITRA (REFERENSI)'!$A:$Z,25,FALSE)</f>
        <v>#N/A</v>
      </c>
      <c r="J1447" s="38" t="str">
        <f>VLOOKUP(G1447,'MITRA (REFERENSI)'!$A:$Z,26,FALSE)</f>
        <v>#N/A</v>
      </c>
      <c r="K1447" s="38" t="str">
        <f>VLOOKUP(G1447,'MITRA (REFERENSI)'!$A:$Z,15,FALSE)</f>
        <v>#N/A</v>
      </c>
      <c r="L1447" s="38" t="str">
        <f>VLOOKUP(G1447,'MITRA (REFERENSI)'!$A:$Z,15,FALSE)</f>
        <v>#N/A</v>
      </c>
      <c r="M1447" s="38" t="str">
        <f>IF(B1447=1,'KELAS (REFERENSI)'!M1447,IF(B1447=2,'KELAS (REFERENSI)'!M1462,IF(B1447=3,'KELAS (REFERENSI)'!M1477,IF(B1447=4,'KELAS (REFERENSI)'!M1492,""))))</f>
        <v/>
      </c>
      <c r="N1447" s="38" t="str">
        <f>IF(B1447=1,'KELAS (REFERENSI)'!N1447,IF(B1447=2,'KELAS (REFERENSI)'!N1462,IF(B1447=3,'KELAS (REFERENSI)'!N1477,IF(B1447=4,'KELAS (REFERENSI)'!N1492,""))))</f>
        <v/>
      </c>
      <c r="O1447" s="38" t="str">
        <f>IF(B1447=1,'KELAS (REFERENSI)'!O1447,IF(B1447=2,'KELAS (REFERENSI)'!O1462,IF(B1447=3,'KELAS (REFERENSI)'!O1477,IF(B1447=4,'KELAS (REFERENSI)'!O1492,""))))</f>
        <v/>
      </c>
      <c r="P1447" s="38" t="str">
        <f>IF(B1447=1,'KELAS (REFERENSI)'!P1447,IF(B1447=2,'KELAS (REFERENSI)'!P1462,IF(B1447=3,'KELAS (REFERENSI)'!P1477,IF(B1447=4,'KELAS (REFERENSI)'!P1492,""))))</f>
        <v/>
      </c>
      <c r="Q1447" s="38" t="str">
        <f t="shared" si="4"/>
        <v>BPS Kota Jakarta Timur</v>
      </c>
      <c r="R1447" s="38" t="str">
        <f t="shared" si="56"/>
        <v/>
      </c>
      <c r="S1447" s="38" t="str">
        <f t="shared" ref="S1447:T1447" si="1455">S1446</f>
        <v>15 Juni sampai dengan 31 Agustus 2026</v>
      </c>
      <c r="T1447" s="38" t="str">
        <f t="shared" si="1455"/>
        <v>31 Agustus 2026</v>
      </c>
      <c r="U1447" s="46"/>
      <c r="V1447" s="46"/>
      <c r="W1447" s="42"/>
      <c r="X1447" s="42"/>
      <c r="Y1447" s="42"/>
      <c r="Z1447" s="42"/>
    </row>
    <row r="1448" ht="15.0" customHeight="1">
      <c r="A1448" s="36" t="s">
        <v>6510</v>
      </c>
      <c r="B1448" s="43"/>
      <c r="C1448" s="44"/>
      <c r="D1448" s="47"/>
      <c r="E1448" s="47"/>
      <c r="F1448" s="39" t="str">
        <f t="shared" si="2"/>
        <v>PETUGAS.1447/SPK/SE/PPL/3172/2026</v>
      </c>
      <c r="G1448" s="45"/>
      <c r="H1448" s="39" t="str">
        <f>VLOOKUP(G1448,'MITRA (REFERENSI)'!$A:$Z,16,FALSE)</f>
        <v>#N/A</v>
      </c>
      <c r="I1448" s="39" t="str">
        <f>VLOOKUP(G1448,'MITRA (REFERENSI)'!$A:$Z,25,FALSE)</f>
        <v>#N/A</v>
      </c>
      <c r="J1448" s="38" t="str">
        <f>VLOOKUP(G1448,'MITRA (REFERENSI)'!$A:$Z,26,FALSE)</f>
        <v>#N/A</v>
      </c>
      <c r="K1448" s="38" t="str">
        <f>VLOOKUP(G1448,'MITRA (REFERENSI)'!$A:$Z,15,FALSE)</f>
        <v>#N/A</v>
      </c>
      <c r="L1448" s="38" t="str">
        <f>VLOOKUP(G1448,'MITRA (REFERENSI)'!$A:$Z,15,FALSE)</f>
        <v>#N/A</v>
      </c>
      <c r="M1448" s="38" t="str">
        <f>IF(B1448=1,'KELAS (REFERENSI)'!M1448,IF(B1448=2,'KELAS (REFERENSI)'!M1463,IF(B1448=3,'KELAS (REFERENSI)'!M1478,IF(B1448=4,'KELAS (REFERENSI)'!M1493,""))))</f>
        <v/>
      </c>
      <c r="N1448" s="38" t="str">
        <f>IF(B1448=1,'KELAS (REFERENSI)'!N1448,IF(B1448=2,'KELAS (REFERENSI)'!N1463,IF(B1448=3,'KELAS (REFERENSI)'!N1478,IF(B1448=4,'KELAS (REFERENSI)'!N1493,""))))</f>
        <v/>
      </c>
      <c r="O1448" s="38" t="str">
        <f>IF(B1448=1,'KELAS (REFERENSI)'!O1448,IF(B1448=2,'KELAS (REFERENSI)'!O1463,IF(B1448=3,'KELAS (REFERENSI)'!O1478,IF(B1448=4,'KELAS (REFERENSI)'!O1493,""))))</f>
        <v/>
      </c>
      <c r="P1448" s="38" t="str">
        <f>IF(B1448=1,'KELAS (REFERENSI)'!P1448,IF(B1448=2,'KELAS (REFERENSI)'!P1463,IF(B1448=3,'KELAS (REFERENSI)'!P1478,IF(B1448=4,'KELAS (REFERENSI)'!P1493,""))))</f>
        <v/>
      </c>
      <c r="Q1448" s="38" t="str">
        <f t="shared" si="4"/>
        <v>BPS Kota Jakarta Timur</v>
      </c>
      <c r="R1448" s="38" t="str">
        <f t="shared" si="56"/>
        <v/>
      </c>
      <c r="S1448" s="38" t="str">
        <f t="shared" ref="S1448:T1448" si="1456">S1447</f>
        <v>15 Juni sampai dengan 31 Agustus 2026</v>
      </c>
      <c r="T1448" s="38" t="str">
        <f t="shared" si="1456"/>
        <v>31 Agustus 2026</v>
      </c>
      <c r="U1448" s="46"/>
      <c r="V1448" s="46"/>
      <c r="W1448" s="42"/>
      <c r="X1448" s="42"/>
      <c r="Y1448" s="42"/>
      <c r="Z1448" s="42"/>
    </row>
    <row r="1449" ht="15.0" customHeight="1">
      <c r="A1449" s="36" t="s">
        <v>6511</v>
      </c>
      <c r="B1449" s="43"/>
      <c r="C1449" s="44"/>
      <c r="D1449" s="47"/>
      <c r="E1449" s="47"/>
      <c r="F1449" s="39" t="str">
        <f t="shared" si="2"/>
        <v>PETUGAS.1448/SPK/SE/PPL/3172/2026</v>
      </c>
      <c r="G1449" s="45"/>
      <c r="H1449" s="39" t="str">
        <f>VLOOKUP(G1449,'MITRA (REFERENSI)'!$A:$Z,16,FALSE)</f>
        <v>#N/A</v>
      </c>
      <c r="I1449" s="39" t="str">
        <f>VLOOKUP(G1449,'MITRA (REFERENSI)'!$A:$Z,25,FALSE)</f>
        <v>#N/A</v>
      </c>
      <c r="J1449" s="38" t="str">
        <f>VLOOKUP(G1449,'MITRA (REFERENSI)'!$A:$Z,26,FALSE)</f>
        <v>#N/A</v>
      </c>
      <c r="K1449" s="38" t="str">
        <f>VLOOKUP(G1449,'MITRA (REFERENSI)'!$A:$Z,15,FALSE)</f>
        <v>#N/A</v>
      </c>
      <c r="L1449" s="38" t="str">
        <f>VLOOKUP(G1449,'MITRA (REFERENSI)'!$A:$Z,15,FALSE)</f>
        <v>#N/A</v>
      </c>
      <c r="M1449" s="38" t="str">
        <f>IF(B1449=1,'KELAS (REFERENSI)'!M1449,IF(B1449=2,'KELAS (REFERENSI)'!M1464,IF(B1449=3,'KELAS (REFERENSI)'!M1479,IF(B1449=4,'KELAS (REFERENSI)'!M1494,""))))</f>
        <v/>
      </c>
      <c r="N1449" s="38" t="str">
        <f>IF(B1449=1,'KELAS (REFERENSI)'!N1449,IF(B1449=2,'KELAS (REFERENSI)'!N1464,IF(B1449=3,'KELAS (REFERENSI)'!N1479,IF(B1449=4,'KELAS (REFERENSI)'!N1494,""))))</f>
        <v/>
      </c>
      <c r="O1449" s="38" t="str">
        <f>IF(B1449=1,'KELAS (REFERENSI)'!O1449,IF(B1449=2,'KELAS (REFERENSI)'!O1464,IF(B1449=3,'KELAS (REFERENSI)'!O1479,IF(B1449=4,'KELAS (REFERENSI)'!O1494,""))))</f>
        <v/>
      </c>
      <c r="P1449" s="38" t="str">
        <f>IF(B1449=1,'KELAS (REFERENSI)'!P1449,IF(B1449=2,'KELAS (REFERENSI)'!P1464,IF(B1449=3,'KELAS (REFERENSI)'!P1479,IF(B1449=4,'KELAS (REFERENSI)'!P1494,""))))</f>
        <v/>
      </c>
      <c r="Q1449" s="38" t="str">
        <f t="shared" si="4"/>
        <v>BPS Kota Jakarta Timur</v>
      </c>
      <c r="R1449" s="38" t="str">
        <f t="shared" si="56"/>
        <v/>
      </c>
      <c r="S1449" s="38" t="str">
        <f t="shared" ref="S1449:T1449" si="1457">S1448</f>
        <v>15 Juni sampai dengan 31 Agustus 2026</v>
      </c>
      <c r="T1449" s="38" t="str">
        <f t="shared" si="1457"/>
        <v>31 Agustus 2026</v>
      </c>
      <c r="U1449" s="46"/>
      <c r="V1449" s="46"/>
      <c r="W1449" s="42"/>
      <c r="X1449" s="42"/>
      <c r="Y1449" s="42"/>
      <c r="Z1449" s="42"/>
    </row>
    <row r="1450" ht="15.0" customHeight="1">
      <c r="A1450" s="36" t="s">
        <v>6512</v>
      </c>
      <c r="B1450" s="43"/>
      <c r="C1450" s="44"/>
      <c r="D1450" s="47"/>
      <c r="E1450" s="47"/>
      <c r="F1450" s="39" t="str">
        <f t="shared" si="2"/>
        <v>PETUGAS.1449/SPK/SE/PPL/3172/2026</v>
      </c>
      <c r="G1450" s="45"/>
      <c r="H1450" s="39" t="str">
        <f>VLOOKUP(G1450,'MITRA (REFERENSI)'!$A:$Z,16,FALSE)</f>
        <v>#N/A</v>
      </c>
      <c r="I1450" s="39" t="str">
        <f>VLOOKUP(G1450,'MITRA (REFERENSI)'!$A:$Z,25,FALSE)</f>
        <v>#N/A</v>
      </c>
      <c r="J1450" s="38" t="str">
        <f>VLOOKUP(G1450,'MITRA (REFERENSI)'!$A:$Z,26,FALSE)</f>
        <v>#N/A</v>
      </c>
      <c r="K1450" s="38" t="str">
        <f>VLOOKUP(G1450,'MITRA (REFERENSI)'!$A:$Z,15,FALSE)</f>
        <v>#N/A</v>
      </c>
      <c r="L1450" s="38" t="str">
        <f>VLOOKUP(G1450,'MITRA (REFERENSI)'!$A:$Z,15,FALSE)</f>
        <v>#N/A</v>
      </c>
      <c r="M1450" s="38" t="str">
        <f>IF(B1450=1,'KELAS (REFERENSI)'!M1450,IF(B1450=2,'KELAS (REFERENSI)'!M1465,IF(B1450=3,'KELAS (REFERENSI)'!M1480,IF(B1450=4,'KELAS (REFERENSI)'!M1495,""))))</f>
        <v/>
      </c>
      <c r="N1450" s="38" t="str">
        <f>IF(B1450=1,'KELAS (REFERENSI)'!N1450,IF(B1450=2,'KELAS (REFERENSI)'!N1465,IF(B1450=3,'KELAS (REFERENSI)'!N1480,IF(B1450=4,'KELAS (REFERENSI)'!N1495,""))))</f>
        <v/>
      </c>
      <c r="O1450" s="38" t="str">
        <f>IF(B1450=1,'KELAS (REFERENSI)'!O1450,IF(B1450=2,'KELAS (REFERENSI)'!O1465,IF(B1450=3,'KELAS (REFERENSI)'!O1480,IF(B1450=4,'KELAS (REFERENSI)'!O1495,""))))</f>
        <v/>
      </c>
      <c r="P1450" s="38" t="str">
        <f>IF(B1450=1,'KELAS (REFERENSI)'!P1450,IF(B1450=2,'KELAS (REFERENSI)'!P1465,IF(B1450=3,'KELAS (REFERENSI)'!P1480,IF(B1450=4,'KELAS (REFERENSI)'!P1495,""))))</f>
        <v/>
      </c>
      <c r="Q1450" s="38" t="str">
        <f t="shared" si="4"/>
        <v>BPS Kota Jakarta Timur</v>
      </c>
      <c r="R1450" s="38" t="str">
        <f t="shared" si="56"/>
        <v/>
      </c>
      <c r="S1450" s="38" t="str">
        <f t="shared" ref="S1450:T1450" si="1458">S1449</f>
        <v>15 Juni sampai dengan 31 Agustus 2026</v>
      </c>
      <c r="T1450" s="38" t="str">
        <f t="shared" si="1458"/>
        <v>31 Agustus 2026</v>
      </c>
      <c r="U1450" s="46"/>
      <c r="V1450" s="46"/>
      <c r="W1450" s="42"/>
      <c r="X1450" s="42"/>
      <c r="Y1450" s="42"/>
      <c r="Z1450" s="42"/>
    </row>
    <row r="1451" ht="15.0" customHeight="1">
      <c r="A1451" s="36" t="s">
        <v>6513</v>
      </c>
      <c r="B1451" s="43"/>
      <c r="C1451" s="44"/>
      <c r="D1451" s="47"/>
      <c r="E1451" s="47"/>
      <c r="F1451" s="39" t="str">
        <f t="shared" si="2"/>
        <v>PETUGAS.1450/SPK/SE/PPL/3172/2026</v>
      </c>
      <c r="G1451" s="45"/>
      <c r="H1451" s="39" t="str">
        <f>VLOOKUP(G1451,'MITRA (REFERENSI)'!$A:$Z,16,FALSE)</f>
        <v>#N/A</v>
      </c>
      <c r="I1451" s="39" t="str">
        <f>VLOOKUP(G1451,'MITRA (REFERENSI)'!$A:$Z,25,FALSE)</f>
        <v>#N/A</v>
      </c>
      <c r="J1451" s="38" t="str">
        <f>VLOOKUP(G1451,'MITRA (REFERENSI)'!$A:$Z,26,FALSE)</f>
        <v>#N/A</v>
      </c>
      <c r="K1451" s="38" t="str">
        <f>VLOOKUP(G1451,'MITRA (REFERENSI)'!$A:$Z,15,FALSE)</f>
        <v>#N/A</v>
      </c>
      <c r="L1451" s="38" t="str">
        <f>VLOOKUP(G1451,'MITRA (REFERENSI)'!$A:$Z,15,FALSE)</f>
        <v>#N/A</v>
      </c>
      <c r="M1451" s="38" t="str">
        <f>IF(B1451=1,'KELAS (REFERENSI)'!M1451,IF(B1451=2,'KELAS (REFERENSI)'!M1466,IF(B1451=3,'KELAS (REFERENSI)'!M1481,IF(B1451=4,'KELAS (REFERENSI)'!M1496,""))))</f>
        <v/>
      </c>
      <c r="N1451" s="38" t="str">
        <f>IF(B1451=1,'KELAS (REFERENSI)'!N1451,IF(B1451=2,'KELAS (REFERENSI)'!N1466,IF(B1451=3,'KELAS (REFERENSI)'!N1481,IF(B1451=4,'KELAS (REFERENSI)'!N1496,""))))</f>
        <v/>
      </c>
      <c r="O1451" s="38" t="str">
        <f>IF(B1451=1,'KELAS (REFERENSI)'!O1451,IF(B1451=2,'KELAS (REFERENSI)'!O1466,IF(B1451=3,'KELAS (REFERENSI)'!O1481,IF(B1451=4,'KELAS (REFERENSI)'!O1496,""))))</f>
        <v/>
      </c>
      <c r="P1451" s="38" t="str">
        <f>IF(B1451=1,'KELAS (REFERENSI)'!P1451,IF(B1451=2,'KELAS (REFERENSI)'!P1466,IF(B1451=3,'KELAS (REFERENSI)'!P1481,IF(B1451=4,'KELAS (REFERENSI)'!P1496,""))))</f>
        <v/>
      </c>
      <c r="Q1451" s="38" t="str">
        <f t="shared" si="4"/>
        <v>BPS Kota Jakarta Timur</v>
      </c>
      <c r="R1451" s="38" t="str">
        <f t="shared" si="56"/>
        <v/>
      </c>
      <c r="S1451" s="38" t="str">
        <f t="shared" ref="S1451:T1451" si="1459">S1450</f>
        <v>15 Juni sampai dengan 31 Agustus 2026</v>
      </c>
      <c r="T1451" s="38" t="str">
        <f t="shared" si="1459"/>
        <v>31 Agustus 2026</v>
      </c>
      <c r="U1451" s="46"/>
      <c r="V1451" s="46"/>
      <c r="W1451" s="42"/>
      <c r="X1451" s="42"/>
      <c r="Y1451" s="42"/>
      <c r="Z1451" s="42"/>
    </row>
    <row r="1452" ht="15.0" customHeight="1">
      <c r="A1452" s="36" t="s">
        <v>6514</v>
      </c>
      <c r="B1452" s="43"/>
      <c r="C1452" s="44"/>
      <c r="D1452" s="47"/>
      <c r="E1452" s="47"/>
      <c r="F1452" s="39" t="str">
        <f t="shared" si="2"/>
        <v>PETUGAS.1451/SPK/SE/PPL/3172/2026</v>
      </c>
      <c r="G1452" s="45"/>
      <c r="H1452" s="39" t="str">
        <f>VLOOKUP(G1452,'MITRA (REFERENSI)'!$A:$Z,16,FALSE)</f>
        <v>#N/A</v>
      </c>
      <c r="I1452" s="39" t="str">
        <f>VLOOKUP(G1452,'MITRA (REFERENSI)'!$A:$Z,25,FALSE)</f>
        <v>#N/A</v>
      </c>
      <c r="J1452" s="38" t="str">
        <f>VLOOKUP(G1452,'MITRA (REFERENSI)'!$A:$Z,26,FALSE)</f>
        <v>#N/A</v>
      </c>
      <c r="K1452" s="38" t="str">
        <f>VLOOKUP(G1452,'MITRA (REFERENSI)'!$A:$Z,15,FALSE)</f>
        <v>#N/A</v>
      </c>
      <c r="L1452" s="38" t="str">
        <f>VLOOKUP(G1452,'MITRA (REFERENSI)'!$A:$Z,15,FALSE)</f>
        <v>#N/A</v>
      </c>
      <c r="M1452" s="38" t="str">
        <f>IF(B1452=1,'KELAS (REFERENSI)'!M1452,IF(B1452=2,'KELAS (REFERENSI)'!M1467,IF(B1452=3,'KELAS (REFERENSI)'!M1482,IF(B1452=4,'KELAS (REFERENSI)'!M1497,""))))</f>
        <v/>
      </c>
      <c r="N1452" s="38" t="str">
        <f>IF(B1452=1,'KELAS (REFERENSI)'!N1452,IF(B1452=2,'KELAS (REFERENSI)'!N1467,IF(B1452=3,'KELAS (REFERENSI)'!N1482,IF(B1452=4,'KELAS (REFERENSI)'!N1497,""))))</f>
        <v/>
      </c>
      <c r="O1452" s="38" t="str">
        <f>IF(B1452=1,'KELAS (REFERENSI)'!O1452,IF(B1452=2,'KELAS (REFERENSI)'!O1467,IF(B1452=3,'KELAS (REFERENSI)'!O1482,IF(B1452=4,'KELAS (REFERENSI)'!O1497,""))))</f>
        <v/>
      </c>
      <c r="P1452" s="38" t="str">
        <f>IF(B1452=1,'KELAS (REFERENSI)'!P1452,IF(B1452=2,'KELAS (REFERENSI)'!P1467,IF(B1452=3,'KELAS (REFERENSI)'!P1482,IF(B1452=4,'KELAS (REFERENSI)'!P1497,""))))</f>
        <v/>
      </c>
      <c r="Q1452" s="38" t="str">
        <f t="shared" si="4"/>
        <v>BPS Kota Jakarta Timur</v>
      </c>
      <c r="R1452" s="38" t="str">
        <f t="shared" si="56"/>
        <v/>
      </c>
      <c r="S1452" s="38" t="str">
        <f t="shared" ref="S1452:T1452" si="1460">S1451</f>
        <v>15 Juni sampai dengan 31 Agustus 2026</v>
      </c>
      <c r="T1452" s="38" t="str">
        <f t="shared" si="1460"/>
        <v>31 Agustus 2026</v>
      </c>
      <c r="U1452" s="46"/>
      <c r="V1452" s="46"/>
      <c r="W1452" s="42"/>
      <c r="X1452" s="42"/>
      <c r="Y1452" s="42"/>
      <c r="Z1452" s="42"/>
    </row>
    <row r="1453" ht="15.0" customHeight="1">
      <c r="A1453" s="36" t="s">
        <v>6515</v>
      </c>
      <c r="B1453" s="43"/>
      <c r="C1453" s="44"/>
      <c r="D1453" s="47"/>
      <c r="E1453" s="47"/>
      <c r="F1453" s="39" t="str">
        <f t="shared" si="2"/>
        <v>PETUGAS.1452/SPK/SE/PPL/3172/2026</v>
      </c>
      <c r="G1453" s="45"/>
      <c r="H1453" s="39" t="str">
        <f>VLOOKUP(G1453,'MITRA (REFERENSI)'!$A:$Z,16,FALSE)</f>
        <v>#N/A</v>
      </c>
      <c r="I1453" s="39" t="str">
        <f>VLOOKUP(G1453,'MITRA (REFERENSI)'!$A:$Z,25,FALSE)</f>
        <v>#N/A</v>
      </c>
      <c r="J1453" s="38" t="str">
        <f>VLOOKUP(G1453,'MITRA (REFERENSI)'!$A:$Z,26,FALSE)</f>
        <v>#N/A</v>
      </c>
      <c r="K1453" s="38" t="str">
        <f>VLOOKUP(G1453,'MITRA (REFERENSI)'!$A:$Z,15,FALSE)</f>
        <v>#N/A</v>
      </c>
      <c r="L1453" s="38" t="str">
        <f>VLOOKUP(G1453,'MITRA (REFERENSI)'!$A:$Z,15,FALSE)</f>
        <v>#N/A</v>
      </c>
      <c r="M1453" s="38" t="str">
        <f>IF(B1453=1,'KELAS (REFERENSI)'!M1453,IF(B1453=2,'KELAS (REFERENSI)'!M1468,IF(B1453=3,'KELAS (REFERENSI)'!M1483,IF(B1453=4,'KELAS (REFERENSI)'!M1498,""))))</f>
        <v/>
      </c>
      <c r="N1453" s="38" t="str">
        <f>IF(B1453=1,'KELAS (REFERENSI)'!N1453,IF(B1453=2,'KELAS (REFERENSI)'!N1468,IF(B1453=3,'KELAS (REFERENSI)'!N1483,IF(B1453=4,'KELAS (REFERENSI)'!N1498,""))))</f>
        <v/>
      </c>
      <c r="O1453" s="38" t="str">
        <f>IF(B1453=1,'KELAS (REFERENSI)'!O1453,IF(B1453=2,'KELAS (REFERENSI)'!O1468,IF(B1453=3,'KELAS (REFERENSI)'!O1483,IF(B1453=4,'KELAS (REFERENSI)'!O1498,""))))</f>
        <v/>
      </c>
      <c r="P1453" s="38" t="str">
        <f>IF(B1453=1,'KELAS (REFERENSI)'!P1453,IF(B1453=2,'KELAS (REFERENSI)'!P1468,IF(B1453=3,'KELAS (REFERENSI)'!P1483,IF(B1453=4,'KELAS (REFERENSI)'!P1498,""))))</f>
        <v/>
      </c>
      <c r="Q1453" s="38" t="str">
        <f t="shared" si="4"/>
        <v>BPS Kota Jakarta Timur</v>
      </c>
      <c r="R1453" s="38" t="str">
        <f t="shared" si="56"/>
        <v/>
      </c>
      <c r="S1453" s="38" t="str">
        <f t="shared" ref="S1453:T1453" si="1461">S1452</f>
        <v>15 Juni sampai dengan 31 Agustus 2026</v>
      </c>
      <c r="T1453" s="38" t="str">
        <f t="shared" si="1461"/>
        <v>31 Agustus 2026</v>
      </c>
      <c r="U1453" s="46"/>
      <c r="V1453" s="46"/>
      <c r="W1453" s="42"/>
      <c r="X1453" s="42"/>
      <c r="Y1453" s="42"/>
      <c r="Z1453" s="42"/>
    </row>
    <row r="1454" ht="15.0" customHeight="1">
      <c r="A1454" s="36" t="s">
        <v>6516</v>
      </c>
      <c r="B1454" s="43"/>
      <c r="C1454" s="44"/>
      <c r="D1454" s="47"/>
      <c r="E1454" s="47"/>
      <c r="F1454" s="39" t="str">
        <f t="shared" si="2"/>
        <v>PETUGAS.1453/SPK/SE/PPL/3172/2026</v>
      </c>
      <c r="G1454" s="45"/>
      <c r="H1454" s="39" t="str">
        <f>VLOOKUP(G1454,'MITRA (REFERENSI)'!$A:$Z,16,FALSE)</f>
        <v>#N/A</v>
      </c>
      <c r="I1454" s="39" t="str">
        <f>VLOOKUP(G1454,'MITRA (REFERENSI)'!$A:$Z,25,FALSE)</f>
        <v>#N/A</v>
      </c>
      <c r="J1454" s="38" t="str">
        <f>VLOOKUP(G1454,'MITRA (REFERENSI)'!$A:$Z,26,FALSE)</f>
        <v>#N/A</v>
      </c>
      <c r="K1454" s="38" t="str">
        <f>VLOOKUP(G1454,'MITRA (REFERENSI)'!$A:$Z,15,FALSE)</f>
        <v>#N/A</v>
      </c>
      <c r="L1454" s="38" t="str">
        <f>VLOOKUP(G1454,'MITRA (REFERENSI)'!$A:$Z,15,FALSE)</f>
        <v>#N/A</v>
      </c>
      <c r="M1454" s="38" t="str">
        <f>IF(B1454=1,'KELAS (REFERENSI)'!M1454,IF(B1454=2,'KELAS (REFERENSI)'!M1469,IF(B1454=3,'KELAS (REFERENSI)'!M1484,IF(B1454=4,'KELAS (REFERENSI)'!M1499,""))))</f>
        <v/>
      </c>
      <c r="N1454" s="38" t="str">
        <f>IF(B1454=1,'KELAS (REFERENSI)'!N1454,IF(B1454=2,'KELAS (REFERENSI)'!N1469,IF(B1454=3,'KELAS (REFERENSI)'!N1484,IF(B1454=4,'KELAS (REFERENSI)'!N1499,""))))</f>
        <v/>
      </c>
      <c r="O1454" s="38" t="str">
        <f>IF(B1454=1,'KELAS (REFERENSI)'!O1454,IF(B1454=2,'KELAS (REFERENSI)'!O1469,IF(B1454=3,'KELAS (REFERENSI)'!O1484,IF(B1454=4,'KELAS (REFERENSI)'!O1499,""))))</f>
        <v/>
      </c>
      <c r="P1454" s="38" t="str">
        <f>IF(B1454=1,'KELAS (REFERENSI)'!P1454,IF(B1454=2,'KELAS (REFERENSI)'!P1469,IF(B1454=3,'KELAS (REFERENSI)'!P1484,IF(B1454=4,'KELAS (REFERENSI)'!P1499,""))))</f>
        <v/>
      </c>
      <c r="Q1454" s="38" t="str">
        <f t="shared" si="4"/>
        <v>BPS Kota Jakarta Timur</v>
      </c>
      <c r="R1454" s="38" t="str">
        <f t="shared" si="56"/>
        <v/>
      </c>
      <c r="S1454" s="38" t="str">
        <f t="shared" ref="S1454:T1454" si="1462">S1453</f>
        <v>15 Juni sampai dengan 31 Agustus 2026</v>
      </c>
      <c r="T1454" s="38" t="str">
        <f t="shared" si="1462"/>
        <v>31 Agustus 2026</v>
      </c>
      <c r="U1454" s="46"/>
      <c r="V1454" s="46"/>
      <c r="W1454" s="42"/>
      <c r="X1454" s="42"/>
      <c r="Y1454" s="42"/>
      <c r="Z1454" s="42"/>
    </row>
    <row r="1455" ht="15.0" customHeight="1">
      <c r="A1455" s="36" t="s">
        <v>6517</v>
      </c>
      <c r="B1455" s="43"/>
      <c r="C1455" s="44"/>
      <c r="D1455" s="47"/>
      <c r="E1455" s="47"/>
      <c r="F1455" s="39" t="str">
        <f t="shared" si="2"/>
        <v>PETUGAS.1454/SPK/SE/PPL/3172/2026</v>
      </c>
      <c r="G1455" s="45"/>
      <c r="H1455" s="39" t="str">
        <f>VLOOKUP(G1455,'MITRA (REFERENSI)'!$A:$Z,16,FALSE)</f>
        <v>#N/A</v>
      </c>
      <c r="I1455" s="39" t="str">
        <f>VLOOKUP(G1455,'MITRA (REFERENSI)'!$A:$Z,25,FALSE)</f>
        <v>#N/A</v>
      </c>
      <c r="J1455" s="38" t="str">
        <f>VLOOKUP(G1455,'MITRA (REFERENSI)'!$A:$Z,26,FALSE)</f>
        <v>#N/A</v>
      </c>
      <c r="K1455" s="38" t="str">
        <f>VLOOKUP(G1455,'MITRA (REFERENSI)'!$A:$Z,15,FALSE)</f>
        <v>#N/A</v>
      </c>
      <c r="L1455" s="38" t="str">
        <f>VLOOKUP(G1455,'MITRA (REFERENSI)'!$A:$Z,15,FALSE)</f>
        <v>#N/A</v>
      </c>
      <c r="M1455" s="38" t="str">
        <f>IF(B1455=1,'KELAS (REFERENSI)'!M1455,IF(B1455=2,'KELAS (REFERENSI)'!M1470,IF(B1455=3,'KELAS (REFERENSI)'!M1485,IF(B1455=4,'KELAS (REFERENSI)'!M1500,""))))</f>
        <v/>
      </c>
      <c r="N1455" s="38" t="str">
        <f>IF(B1455=1,'KELAS (REFERENSI)'!N1455,IF(B1455=2,'KELAS (REFERENSI)'!N1470,IF(B1455=3,'KELAS (REFERENSI)'!N1485,IF(B1455=4,'KELAS (REFERENSI)'!N1500,""))))</f>
        <v/>
      </c>
      <c r="O1455" s="38" t="str">
        <f>IF(B1455=1,'KELAS (REFERENSI)'!O1455,IF(B1455=2,'KELAS (REFERENSI)'!O1470,IF(B1455=3,'KELAS (REFERENSI)'!O1485,IF(B1455=4,'KELAS (REFERENSI)'!O1500,""))))</f>
        <v/>
      </c>
      <c r="P1455" s="38" t="str">
        <f>IF(B1455=1,'KELAS (REFERENSI)'!P1455,IF(B1455=2,'KELAS (REFERENSI)'!P1470,IF(B1455=3,'KELAS (REFERENSI)'!P1485,IF(B1455=4,'KELAS (REFERENSI)'!P1500,""))))</f>
        <v/>
      </c>
      <c r="Q1455" s="38" t="str">
        <f t="shared" si="4"/>
        <v>BPS Kota Jakarta Timur</v>
      </c>
      <c r="R1455" s="38" t="str">
        <f t="shared" si="56"/>
        <v/>
      </c>
      <c r="S1455" s="38" t="str">
        <f t="shared" ref="S1455:T1455" si="1463">S1454</f>
        <v>15 Juni sampai dengan 31 Agustus 2026</v>
      </c>
      <c r="T1455" s="38" t="str">
        <f t="shared" si="1463"/>
        <v>31 Agustus 2026</v>
      </c>
      <c r="U1455" s="46"/>
      <c r="V1455" s="46"/>
      <c r="W1455" s="42"/>
      <c r="X1455" s="42"/>
      <c r="Y1455" s="42"/>
      <c r="Z1455" s="42"/>
    </row>
    <row r="1456" ht="15.0" customHeight="1">
      <c r="A1456" s="36" t="s">
        <v>6518</v>
      </c>
      <c r="B1456" s="43"/>
      <c r="C1456" s="44"/>
      <c r="D1456" s="47"/>
      <c r="E1456" s="47"/>
      <c r="F1456" s="39" t="str">
        <f t="shared" si="2"/>
        <v>PETUGAS.1455/SPK/SE/PPL/3172/2026</v>
      </c>
      <c r="G1456" s="45"/>
      <c r="H1456" s="39" t="str">
        <f>VLOOKUP(G1456,'MITRA (REFERENSI)'!$A:$Z,16,FALSE)</f>
        <v>#N/A</v>
      </c>
      <c r="I1456" s="39" t="str">
        <f>VLOOKUP(G1456,'MITRA (REFERENSI)'!$A:$Z,25,FALSE)</f>
        <v>#N/A</v>
      </c>
      <c r="J1456" s="38" t="str">
        <f>VLOOKUP(G1456,'MITRA (REFERENSI)'!$A:$Z,26,FALSE)</f>
        <v>#N/A</v>
      </c>
      <c r="K1456" s="38" t="str">
        <f>VLOOKUP(G1456,'MITRA (REFERENSI)'!$A:$Z,15,FALSE)</f>
        <v>#N/A</v>
      </c>
      <c r="L1456" s="38" t="str">
        <f>VLOOKUP(G1456,'MITRA (REFERENSI)'!$A:$Z,15,FALSE)</f>
        <v>#N/A</v>
      </c>
      <c r="M1456" s="38" t="str">
        <f>IF(B1456=1,'KELAS (REFERENSI)'!M1456,IF(B1456=2,'KELAS (REFERENSI)'!M1471,IF(B1456=3,'KELAS (REFERENSI)'!M1486,IF(B1456=4,'KELAS (REFERENSI)'!M1501,""))))</f>
        <v/>
      </c>
      <c r="N1456" s="38" t="str">
        <f>IF(B1456=1,'KELAS (REFERENSI)'!N1456,IF(B1456=2,'KELAS (REFERENSI)'!N1471,IF(B1456=3,'KELAS (REFERENSI)'!N1486,IF(B1456=4,'KELAS (REFERENSI)'!N1501,""))))</f>
        <v/>
      </c>
      <c r="O1456" s="38" t="str">
        <f>IF(B1456=1,'KELAS (REFERENSI)'!O1456,IF(B1456=2,'KELAS (REFERENSI)'!O1471,IF(B1456=3,'KELAS (REFERENSI)'!O1486,IF(B1456=4,'KELAS (REFERENSI)'!O1501,""))))</f>
        <v/>
      </c>
      <c r="P1456" s="38" t="str">
        <f>IF(B1456=1,'KELAS (REFERENSI)'!P1456,IF(B1456=2,'KELAS (REFERENSI)'!P1471,IF(B1456=3,'KELAS (REFERENSI)'!P1486,IF(B1456=4,'KELAS (REFERENSI)'!P1501,""))))</f>
        <v/>
      </c>
      <c r="Q1456" s="38" t="str">
        <f t="shared" si="4"/>
        <v>BPS Kota Jakarta Timur</v>
      </c>
      <c r="R1456" s="38" t="str">
        <f t="shared" si="56"/>
        <v/>
      </c>
      <c r="S1456" s="38" t="str">
        <f t="shared" ref="S1456:T1456" si="1464">S1455</f>
        <v>15 Juni sampai dengan 31 Agustus 2026</v>
      </c>
      <c r="T1456" s="38" t="str">
        <f t="shared" si="1464"/>
        <v>31 Agustus 2026</v>
      </c>
      <c r="U1456" s="46"/>
      <c r="V1456" s="46"/>
      <c r="W1456" s="42"/>
      <c r="X1456" s="42"/>
      <c r="Y1456" s="42"/>
      <c r="Z1456" s="42"/>
    </row>
    <row r="1457" ht="15.0" customHeight="1">
      <c r="A1457" s="36" t="s">
        <v>6519</v>
      </c>
      <c r="B1457" s="43"/>
      <c r="C1457" s="44"/>
      <c r="D1457" s="47"/>
      <c r="E1457" s="47"/>
      <c r="F1457" s="39" t="str">
        <f t="shared" si="2"/>
        <v>PETUGAS.1456/SPK/SE/PPL/3172/2026</v>
      </c>
      <c r="G1457" s="45"/>
      <c r="H1457" s="39" t="str">
        <f>VLOOKUP(G1457,'MITRA (REFERENSI)'!$A:$Z,16,FALSE)</f>
        <v>#N/A</v>
      </c>
      <c r="I1457" s="39" t="str">
        <f>VLOOKUP(G1457,'MITRA (REFERENSI)'!$A:$Z,25,FALSE)</f>
        <v>#N/A</v>
      </c>
      <c r="J1457" s="38" t="str">
        <f>VLOOKUP(G1457,'MITRA (REFERENSI)'!$A:$Z,26,FALSE)</f>
        <v>#N/A</v>
      </c>
      <c r="K1457" s="38" t="str">
        <f>VLOOKUP(G1457,'MITRA (REFERENSI)'!$A:$Z,15,FALSE)</f>
        <v>#N/A</v>
      </c>
      <c r="L1457" s="38" t="str">
        <f>VLOOKUP(G1457,'MITRA (REFERENSI)'!$A:$Z,15,FALSE)</f>
        <v>#N/A</v>
      </c>
      <c r="M1457" s="38" t="str">
        <f>IF(B1457=1,'KELAS (REFERENSI)'!M1457,IF(B1457=2,'KELAS (REFERENSI)'!M1472,IF(B1457=3,'KELAS (REFERENSI)'!M1487,IF(B1457=4,'KELAS (REFERENSI)'!M1502,""))))</f>
        <v/>
      </c>
      <c r="N1457" s="38" t="str">
        <f>IF(B1457=1,'KELAS (REFERENSI)'!N1457,IF(B1457=2,'KELAS (REFERENSI)'!N1472,IF(B1457=3,'KELAS (REFERENSI)'!N1487,IF(B1457=4,'KELAS (REFERENSI)'!N1502,""))))</f>
        <v/>
      </c>
      <c r="O1457" s="38" t="str">
        <f>IF(B1457=1,'KELAS (REFERENSI)'!O1457,IF(B1457=2,'KELAS (REFERENSI)'!O1472,IF(B1457=3,'KELAS (REFERENSI)'!O1487,IF(B1457=4,'KELAS (REFERENSI)'!O1502,""))))</f>
        <v/>
      </c>
      <c r="P1457" s="38" t="str">
        <f>IF(B1457=1,'KELAS (REFERENSI)'!P1457,IF(B1457=2,'KELAS (REFERENSI)'!P1472,IF(B1457=3,'KELAS (REFERENSI)'!P1487,IF(B1457=4,'KELAS (REFERENSI)'!P1502,""))))</f>
        <v/>
      </c>
      <c r="Q1457" s="38" t="str">
        <f t="shared" si="4"/>
        <v>BPS Kota Jakarta Timur</v>
      </c>
      <c r="R1457" s="38" t="str">
        <f t="shared" si="56"/>
        <v/>
      </c>
      <c r="S1457" s="38" t="str">
        <f t="shared" ref="S1457:T1457" si="1465">S1456</f>
        <v>15 Juni sampai dengan 31 Agustus 2026</v>
      </c>
      <c r="T1457" s="38" t="str">
        <f t="shared" si="1465"/>
        <v>31 Agustus 2026</v>
      </c>
      <c r="U1457" s="46"/>
      <c r="V1457" s="46"/>
      <c r="W1457" s="42"/>
      <c r="X1457" s="42"/>
      <c r="Y1457" s="42"/>
      <c r="Z1457" s="42"/>
    </row>
    <row r="1458" ht="15.0" customHeight="1">
      <c r="A1458" s="36" t="s">
        <v>6520</v>
      </c>
      <c r="B1458" s="43"/>
      <c r="C1458" s="44"/>
      <c r="D1458" s="47"/>
      <c r="E1458" s="47"/>
      <c r="F1458" s="39" t="str">
        <f t="shared" si="2"/>
        <v>PETUGAS.1457/SPK/SE/PPL/3172/2026</v>
      </c>
      <c r="G1458" s="45"/>
      <c r="H1458" s="39" t="str">
        <f>VLOOKUP(G1458,'MITRA (REFERENSI)'!$A:$Z,16,FALSE)</f>
        <v>#N/A</v>
      </c>
      <c r="I1458" s="39" t="str">
        <f>VLOOKUP(G1458,'MITRA (REFERENSI)'!$A:$Z,25,FALSE)</f>
        <v>#N/A</v>
      </c>
      <c r="J1458" s="38" t="str">
        <f>VLOOKUP(G1458,'MITRA (REFERENSI)'!$A:$Z,26,FALSE)</f>
        <v>#N/A</v>
      </c>
      <c r="K1458" s="38" t="str">
        <f>VLOOKUP(G1458,'MITRA (REFERENSI)'!$A:$Z,15,FALSE)</f>
        <v>#N/A</v>
      </c>
      <c r="L1458" s="38" t="str">
        <f>VLOOKUP(G1458,'MITRA (REFERENSI)'!$A:$Z,15,FALSE)</f>
        <v>#N/A</v>
      </c>
      <c r="M1458" s="38" t="str">
        <f>IF(B1458=1,'KELAS (REFERENSI)'!M1458,IF(B1458=2,'KELAS (REFERENSI)'!M1473,IF(B1458=3,'KELAS (REFERENSI)'!M1488,IF(B1458=4,'KELAS (REFERENSI)'!M1503,""))))</f>
        <v/>
      </c>
      <c r="N1458" s="38" t="str">
        <f>IF(B1458=1,'KELAS (REFERENSI)'!N1458,IF(B1458=2,'KELAS (REFERENSI)'!N1473,IF(B1458=3,'KELAS (REFERENSI)'!N1488,IF(B1458=4,'KELAS (REFERENSI)'!N1503,""))))</f>
        <v/>
      </c>
      <c r="O1458" s="38" t="str">
        <f>IF(B1458=1,'KELAS (REFERENSI)'!O1458,IF(B1458=2,'KELAS (REFERENSI)'!O1473,IF(B1458=3,'KELAS (REFERENSI)'!O1488,IF(B1458=4,'KELAS (REFERENSI)'!O1503,""))))</f>
        <v/>
      </c>
      <c r="P1458" s="38" t="str">
        <f>IF(B1458=1,'KELAS (REFERENSI)'!P1458,IF(B1458=2,'KELAS (REFERENSI)'!P1473,IF(B1458=3,'KELAS (REFERENSI)'!P1488,IF(B1458=4,'KELAS (REFERENSI)'!P1503,""))))</f>
        <v/>
      </c>
      <c r="Q1458" s="38" t="str">
        <f t="shared" si="4"/>
        <v>BPS Kota Jakarta Timur</v>
      </c>
      <c r="R1458" s="38" t="str">
        <f t="shared" si="56"/>
        <v/>
      </c>
      <c r="S1458" s="38" t="str">
        <f t="shared" ref="S1458:T1458" si="1466">S1457</f>
        <v>15 Juni sampai dengan 31 Agustus 2026</v>
      </c>
      <c r="T1458" s="38" t="str">
        <f t="shared" si="1466"/>
        <v>31 Agustus 2026</v>
      </c>
      <c r="U1458" s="46"/>
      <c r="V1458" s="46"/>
      <c r="W1458" s="42"/>
      <c r="X1458" s="42"/>
      <c r="Y1458" s="42"/>
      <c r="Z1458" s="42"/>
    </row>
    <row r="1459" ht="15.0" customHeight="1">
      <c r="A1459" s="36" t="s">
        <v>6521</v>
      </c>
      <c r="B1459" s="43"/>
      <c r="C1459" s="44"/>
      <c r="D1459" s="47"/>
      <c r="E1459" s="47"/>
      <c r="F1459" s="39" t="str">
        <f t="shared" si="2"/>
        <v>PETUGAS.1458/SPK/SE/PPL/3172/2026</v>
      </c>
      <c r="G1459" s="45"/>
      <c r="H1459" s="39" t="str">
        <f>VLOOKUP(G1459,'MITRA (REFERENSI)'!$A:$Z,16,FALSE)</f>
        <v>#N/A</v>
      </c>
      <c r="I1459" s="39" t="str">
        <f>VLOOKUP(G1459,'MITRA (REFERENSI)'!$A:$Z,25,FALSE)</f>
        <v>#N/A</v>
      </c>
      <c r="J1459" s="38" t="str">
        <f>VLOOKUP(G1459,'MITRA (REFERENSI)'!$A:$Z,26,FALSE)</f>
        <v>#N/A</v>
      </c>
      <c r="K1459" s="38" t="str">
        <f>VLOOKUP(G1459,'MITRA (REFERENSI)'!$A:$Z,15,FALSE)</f>
        <v>#N/A</v>
      </c>
      <c r="L1459" s="38" t="str">
        <f>VLOOKUP(G1459,'MITRA (REFERENSI)'!$A:$Z,15,FALSE)</f>
        <v>#N/A</v>
      </c>
      <c r="M1459" s="38" t="str">
        <f>IF(B1459=1,'KELAS (REFERENSI)'!M1459,IF(B1459=2,'KELAS (REFERENSI)'!M1474,IF(B1459=3,'KELAS (REFERENSI)'!M1489,IF(B1459=4,'KELAS (REFERENSI)'!M1504,""))))</f>
        <v/>
      </c>
      <c r="N1459" s="38" t="str">
        <f>IF(B1459=1,'KELAS (REFERENSI)'!N1459,IF(B1459=2,'KELAS (REFERENSI)'!N1474,IF(B1459=3,'KELAS (REFERENSI)'!N1489,IF(B1459=4,'KELAS (REFERENSI)'!N1504,""))))</f>
        <v/>
      </c>
      <c r="O1459" s="38" t="str">
        <f>IF(B1459=1,'KELAS (REFERENSI)'!O1459,IF(B1459=2,'KELAS (REFERENSI)'!O1474,IF(B1459=3,'KELAS (REFERENSI)'!O1489,IF(B1459=4,'KELAS (REFERENSI)'!O1504,""))))</f>
        <v/>
      </c>
      <c r="P1459" s="38" t="str">
        <f>IF(B1459=1,'KELAS (REFERENSI)'!P1459,IF(B1459=2,'KELAS (REFERENSI)'!P1474,IF(B1459=3,'KELAS (REFERENSI)'!P1489,IF(B1459=4,'KELAS (REFERENSI)'!P1504,""))))</f>
        <v/>
      </c>
      <c r="Q1459" s="38" t="str">
        <f t="shared" si="4"/>
        <v>BPS Kota Jakarta Timur</v>
      </c>
      <c r="R1459" s="38" t="str">
        <f t="shared" si="56"/>
        <v/>
      </c>
      <c r="S1459" s="38" t="str">
        <f t="shared" ref="S1459:T1459" si="1467">S1458</f>
        <v>15 Juni sampai dengan 31 Agustus 2026</v>
      </c>
      <c r="T1459" s="38" t="str">
        <f t="shared" si="1467"/>
        <v>31 Agustus 2026</v>
      </c>
      <c r="U1459" s="46"/>
      <c r="V1459" s="46"/>
      <c r="W1459" s="42"/>
      <c r="X1459" s="42"/>
      <c r="Y1459" s="42"/>
      <c r="Z1459" s="42"/>
    </row>
    <row r="1460" ht="15.0" customHeight="1">
      <c r="A1460" s="36" t="s">
        <v>6522</v>
      </c>
      <c r="B1460" s="43"/>
      <c r="C1460" s="44"/>
      <c r="D1460" s="47"/>
      <c r="E1460" s="47"/>
      <c r="F1460" s="39" t="str">
        <f t="shared" si="2"/>
        <v>PETUGAS.1459/SPK/SE/PPL/3172/2026</v>
      </c>
      <c r="G1460" s="45"/>
      <c r="H1460" s="39" t="str">
        <f>VLOOKUP(G1460,'MITRA (REFERENSI)'!$A:$Z,16,FALSE)</f>
        <v>#N/A</v>
      </c>
      <c r="I1460" s="39" t="str">
        <f>VLOOKUP(G1460,'MITRA (REFERENSI)'!$A:$Z,25,FALSE)</f>
        <v>#N/A</v>
      </c>
      <c r="J1460" s="38" t="str">
        <f>VLOOKUP(G1460,'MITRA (REFERENSI)'!$A:$Z,26,FALSE)</f>
        <v>#N/A</v>
      </c>
      <c r="K1460" s="38" t="str">
        <f>VLOOKUP(G1460,'MITRA (REFERENSI)'!$A:$Z,15,FALSE)</f>
        <v>#N/A</v>
      </c>
      <c r="L1460" s="38" t="str">
        <f>VLOOKUP(G1460,'MITRA (REFERENSI)'!$A:$Z,15,FALSE)</f>
        <v>#N/A</v>
      </c>
      <c r="M1460" s="38" t="str">
        <f>IF(B1460=1,'KELAS (REFERENSI)'!M1460,IF(B1460=2,'KELAS (REFERENSI)'!M1475,IF(B1460=3,'KELAS (REFERENSI)'!M1490,IF(B1460=4,'KELAS (REFERENSI)'!M1505,""))))</f>
        <v/>
      </c>
      <c r="N1460" s="38" t="str">
        <f>IF(B1460=1,'KELAS (REFERENSI)'!N1460,IF(B1460=2,'KELAS (REFERENSI)'!N1475,IF(B1460=3,'KELAS (REFERENSI)'!N1490,IF(B1460=4,'KELAS (REFERENSI)'!N1505,""))))</f>
        <v/>
      </c>
      <c r="O1460" s="38" t="str">
        <f>IF(B1460=1,'KELAS (REFERENSI)'!O1460,IF(B1460=2,'KELAS (REFERENSI)'!O1475,IF(B1460=3,'KELAS (REFERENSI)'!O1490,IF(B1460=4,'KELAS (REFERENSI)'!O1505,""))))</f>
        <v/>
      </c>
      <c r="P1460" s="38" t="str">
        <f>IF(B1460=1,'KELAS (REFERENSI)'!P1460,IF(B1460=2,'KELAS (REFERENSI)'!P1475,IF(B1460=3,'KELAS (REFERENSI)'!P1490,IF(B1460=4,'KELAS (REFERENSI)'!P1505,""))))</f>
        <v/>
      </c>
      <c r="Q1460" s="38" t="str">
        <f t="shared" si="4"/>
        <v>BPS Kota Jakarta Timur</v>
      </c>
      <c r="R1460" s="38" t="str">
        <f t="shared" si="56"/>
        <v/>
      </c>
      <c r="S1460" s="38" t="str">
        <f t="shared" ref="S1460:T1460" si="1468">S1459</f>
        <v>15 Juni sampai dengan 31 Agustus 2026</v>
      </c>
      <c r="T1460" s="38" t="str">
        <f t="shared" si="1468"/>
        <v>31 Agustus 2026</v>
      </c>
      <c r="U1460" s="46"/>
      <c r="V1460" s="46"/>
      <c r="W1460" s="42"/>
      <c r="X1460" s="42"/>
      <c r="Y1460" s="42"/>
      <c r="Z1460" s="42"/>
    </row>
    <row r="1461" ht="15.0" customHeight="1">
      <c r="A1461" s="36" t="s">
        <v>6523</v>
      </c>
      <c r="B1461" s="43"/>
      <c r="C1461" s="44"/>
      <c r="D1461" s="47"/>
      <c r="E1461" s="47"/>
      <c r="F1461" s="39" t="str">
        <f t="shared" si="2"/>
        <v>PETUGAS.1460/SPK/SE/PPL/3172/2026</v>
      </c>
      <c r="G1461" s="45"/>
      <c r="H1461" s="39" t="str">
        <f>VLOOKUP(G1461,'MITRA (REFERENSI)'!$A:$Z,16,FALSE)</f>
        <v>#N/A</v>
      </c>
      <c r="I1461" s="39" t="str">
        <f>VLOOKUP(G1461,'MITRA (REFERENSI)'!$A:$Z,25,FALSE)</f>
        <v>#N/A</v>
      </c>
      <c r="J1461" s="38" t="str">
        <f>VLOOKUP(G1461,'MITRA (REFERENSI)'!$A:$Z,26,FALSE)</f>
        <v>#N/A</v>
      </c>
      <c r="K1461" s="38" t="str">
        <f>VLOOKUP(G1461,'MITRA (REFERENSI)'!$A:$Z,15,FALSE)</f>
        <v>#N/A</v>
      </c>
      <c r="L1461" s="38" t="str">
        <f>VLOOKUP(G1461,'MITRA (REFERENSI)'!$A:$Z,15,FALSE)</f>
        <v>#N/A</v>
      </c>
      <c r="M1461" s="38" t="str">
        <f>IF(B1461=1,'KELAS (REFERENSI)'!M1461,IF(B1461=2,'KELAS (REFERENSI)'!M1476,IF(B1461=3,'KELAS (REFERENSI)'!M1491,IF(B1461=4,'KELAS (REFERENSI)'!M1506,""))))</f>
        <v/>
      </c>
      <c r="N1461" s="38" t="str">
        <f>IF(B1461=1,'KELAS (REFERENSI)'!N1461,IF(B1461=2,'KELAS (REFERENSI)'!N1476,IF(B1461=3,'KELAS (REFERENSI)'!N1491,IF(B1461=4,'KELAS (REFERENSI)'!N1506,""))))</f>
        <v/>
      </c>
      <c r="O1461" s="38" t="str">
        <f>IF(B1461=1,'KELAS (REFERENSI)'!O1461,IF(B1461=2,'KELAS (REFERENSI)'!O1476,IF(B1461=3,'KELAS (REFERENSI)'!O1491,IF(B1461=4,'KELAS (REFERENSI)'!O1506,""))))</f>
        <v/>
      </c>
      <c r="P1461" s="38" t="str">
        <f>IF(B1461=1,'KELAS (REFERENSI)'!P1461,IF(B1461=2,'KELAS (REFERENSI)'!P1476,IF(B1461=3,'KELAS (REFERENSI)'!P1491,IF(B1461=4,'KELAS (REFERENSI)'!P1506,""))))</f>
        <v/>
      </c>
      <c r="Q1461" s="38" t="str">
        <f t="shared" si="4"/>
        <v>BPS Kota Jakarta Timur</v>
      </c>
      <c r="R1461" s="38" t="str">
        <f t="shared" si="56"/>
        <v/>
      </c>
      <c r="S1461" s="38" t="str">
        <f t="shared" ref="S1461:T1461" si="1469">S1460</f>
        <v>15 Juni sampai dengan 31 Agustus 2026</v>
      </c>
      <c r="T1461" s="38" t="str">
        <f t="shared" si="1469"/>
        <v>31 Agustus 2026</v>
      </c>
      <c r="U1461" s="46"/>
      <c r="V1461" s="46"/>
      <c r="W1461" s="42"/>
      <c r="X1461" s="42"/>
      <c r="Y1461" s="42"/>
      <c r="Z1461" s="42"/>
    </row>
    <row r="1462" ht="15.0" customHeight="1">
      <c r="A1462" s="36" t="s">
        <v>6524</v>
      </c>
      <c r="B1462" s="43"/>
      <c r="C1462" s="44"/>
      <c r="D1462" s="47"/>
      <c r="E1462" s="47"/>
      <c r="F1462" s="39" t="str">
        <f t="shared" si="2"/>
        <v>PETUGAS.1461/SPK/SE/PPL/3172/2026</v>
      </c>
      <c r="G1462" s="45"/>
      <c r="H1462" s="39" t="str">
        <f>VLOOKUP(G1462,'MITRA (REFERENSI)'!$A:$Z,16,FALSE)</f>
        <v>#N/A</v>
      </c>
      <c r="I1462" s="39" t="str">
        <f>VLOOKUP(G1462,'MITRA (REFERENSI)'!$A:$Z,25,FALSE)</f>
        <v>#N/A</v>
      </c>
      <c r="J1462" s="38" t="str">
        <f>VLOOKUP(G1462,'MITRA (REFERENSI)'!$A:$Z,26,FALSE)</f>
        <v>#N/A</v>
      </c>
      <c r="K1462" s="38" t="str">
        <f>VLOOKUP(G1462,'MITRA (REFERENSI)'!$A:$Z,15,FALSE)</f>
        <v>#N/A</v>
      </c>
      <c r="L1462" s="38" t="str">
        <f>VLOOKUP(G1462,'MITRA (REFERENSI)'!$A:$Z,15,FALSE)</f>
        <v>#N/A</v>
      </c>
      <c r="M1462" s="38" t="str">
        <f>IF(B1462=1,'KELAS (REFERENSI)'!M1462,IF(B1462=2,'KELAS (REFERENSI)'!M1477,IF(B1462=3,'KELAS (REFERENSI)'!M1492,IF(B1462=4,'KELAS (REFERENSI)'!M1507,""))))</f>
        <v/>
      </c>
      <c r="N1462" s="38" t="str">
        <f>IF(B1462=1,'KELAS (REFERENSI)'!N1462,IF(B1462=2,'KELAS (REFERENSI)'!N1477,IF(B1462=3,'KELAS (REFERENSI)'!N1492,IF(B1462=4,'KELAS (REFERENSI)'!N1507,""))))</f>
        <v/>
      </c>
      <c r="O1462" s="38" t="str">
        <f>IF(B1462=1,'KELAS (REFERENSI)'!O1462,IF(B1462=2,'KELAS (REFERENSI)'!O1477,IF(B1462=3,'KELAS (REFERENSI)'!O1492,IF(B1462=4,'KELAS (REFERENSI)'!O1507,""))))</f>
        <v/>
      </c>
      <c r="P1462" s="38" t="str">
        <f>IF(B1462=1,'KELAS (REFERENSI)'!P1462,IF(B1462=2,'KELAS (REFERENSI)'!P1477,IF(B1462=3,'KELAS (REFERENSI)'!P1492,IF(B1462=4,'KELAS (REFERENSI)'!P1507,""))))</f>
        <v/>
      </c>
      <c r="Q1462" s="38" t="str">
        <f t="shared" si="4"/>
        <v>BPS Kota Jakarta Timur</v>
      </c>
      <c r="R1462" s="38" t="str">
        <f t="shared" si="56"/>
        <v/>
      </c>
      <c r="S1462" s="38" t="str">
        <f t="shared" ref="S1462:T1462" si="1470">S1461</f>
        <v>15 Juni sampai dengan 31 Agustus 2026</v>
      </c>
      <c r="T1462" s="38" t="str">
        <f t="shared" si="1470"/>
        <v>31 Agustus 2026</v>
      </c>
      <c r="U1462" s="46"/>
      <c r="V1462" s="46"/>
      <c r="W1462" s="42"/>
      <c r="X1462" s="42"/>
      <c r="Y1462" s="42"/>
      <c r="Z1462" s="42"/>
    </row>
    <row r="1463" ht="15.0" customHeight="1">
      <c r="A1463" s="36" t="s">
        <v>6525</v>
      </c>
      <c r="B1463" s="43"/>
      <c r="C1463" s="44"/>
      <c r="D1463" s="47"/>
      <c r="E1463" s="47"/>
      <c r="F1463" s="39" t="str">
        <f t="shared" si="2"/>
        <v>PETUGAS.1462/SPK/SE/PPL/3172/2026</v>
      </c>
      <c r="G1463" s="45"/>
      <c r="H1463" s="39" t="str">
        <f>VLOOKUP(G1463,'MITRA (REFERENSI)'!$A:$Z,16,FALSE)</f>
        <v>#N/A</v>
      </c>
      <c r="I1463" s="39" t="str">
        <f>VLOOKUP(G1463,'MITRA (REFERENSI)'!$A:$Z,25,FALSE)</f>
        <v>#N/A</v>
      </c>
      <c r="J1463" s="38" t="str">
        <f>VLOOKUP(G1463,'MITRA (REFERENSI)'!$A:$Z,26,FALSE)</f>
        <v>#N/A</v>
      </c>
      <c r="K1463" s="38" t="str">
        <f>VLOOKUP(G1463,'MITRA (REFERENSI)'!$A:$Z,15,FALSE)</f>
        <v>#N/A</v>
      </c>
      <c r="L1463" s="38" t="str">
        <f>VLOOKUP(G1463,'MITRA (REFERENSI)'!$A:$Z,15,FALSE)</f>
        <v>#N/A</v>
      </c>
      <c r="M1463" s="38" t="str">
        <f>IF(B1463=1,'KELAS (REFERENSI)'!M1463,IF(B1463=2,'KELAS (REFERENSI)'!M1478,IF(B1463=3,'KELAS (REFERENSI)'!M1493,IF(B1463=4,'KELAS (REFERENSI)'!M1508,""))))</f>
        <v/>
      </c>
      <c r="N1463" s="38" t="str">
        <f>IF(B1463=1,'KELAS (REFERENSI)'!N1463,IF(B1463=2,'KELAS (REFERENSI)'!N1478,IF(B1463=3,'KELAS (REFERENSI)'!N1493,IF(B1463=4,'KELAS (REFERENSI)'!N1508,""))))</f>
        <v/>
      </c>
      <c r="O1463" s="38" t="str">
        <f>IF(B1463=1,'KELAS (REFERENSI)'!O1463,IF(B1463=2,'KELAS (REFERENSI)'!O1478,IF(B1463=3,'KELAS (REFERENSI)'!O1493,IF(B1463=4,'KELAS (REFERENSI)'!O1508,""))))</f>
        <v/>
      </c>
      <c r="P1463" s="38" t="str">
        <f>IF(B1463=1,'KELAS (REFERENSI)'!P1463,IF(B1463=2,'KELAS (REFERENSI)'!P1478,IF(B1463=3,'KELAS (REFERENSI)'!P1493,IF(B1463=4,'KELAS (REFERENSI)'!P1508,""))))</f>
        <v/>
      </c>
      <c r="Q1463" s="38" t="str">
        <f t="shared" si="4"/>
        <v>BPS Kota Jakarta Timur</v>
      </c>
      <c r="R1463" s="38" t="str">
        <f t="shared" si="56"/>
        <v/>
      </c>
      <c r="S1463" s="38" t="str">
        <f t="shared" ref="S1463:T1463" si="1471">S1462</f>
        <v>15 Juni sampai dengan 31 Agustus 2026</v>
      </c>
      <c r="T1463" s="38" t="str">
        <f t="shared" si="1471"/>
        <v>31 Agustus 2026</v>
      </c>
      <c r="U1463" s="46"/>
      <c r="V1463" s="46"/>
      <c r="W1463" s="42"/>
      <c r="X1463" s="42"/>
      <c r="Y1463" s="42"/>
      <c r="Z1463" s="42"/>
    </row>
    <row r="1464" ht="15.0" customHeight="1">
      <c r="A1464" s="36" t="s">
        <v>6526</v>
      </c>
      <c r="B1464" s="43"/>
      <c r="C1464" s="44"/>
      <c r="D1464" s="47"/>
      <c r="E1464" s="47"/>
      <c r="F1464" s="39" t="str">
        <f t="shared" si="2"/>
        <v>PETUGAS.1463/SPK/SE/PPL/3172/2026</v>
      </c>
      <c r="G1464" s="45"/>
      <c r="H1464" s="39" t="str">
        <f>VLOOKUP(G1464,'MITRA (REFERENSI)'!$A:$Z,16,FALSE)</f>
        <v>#N/A</v>
      </c>
      <c r="I1464" s="39" t="str">
        <f>VLOOKUP(G1464,'MITRA (REFERENSI)'!$A:$Z,25,FALSE)</f>
        <v>#N/A</v>
      </c>
      <c r="J1464" s="38" t="str">
        <f>VLOOKUP(G1464,'MITRA (REFERENSI)'!$A:$Z,26,FALSE)</f>
        <v>#N/A</v>
      </c>
      <c r="K1464" s="38" t="str">
        <f>VLOOKUP(G1464,'MITRA (REFERENSI)'!$A:$Z,15,FALSE)</f>
        <v>#N/A</v>
      </c>
      <c r="L1464" s="38" t="str">
        <f>VLOOKUP(G1464,'MITRA (REFERENSI)'!$A:$Z,15,FALSE)</f>
        <v>#N/A</v>
      </c>
      <c r="M1464" s="38" t="str">
        <f>IF(B1464=1,'KELAS (REFERENSI)'!M1464,IF(B1464=2,'KELAS (REFERENSI)'!M1479,IF(B1464=3,'KELAS (REFERENSI)'!M1494,IF(B1464=4,'KELAS (REFERENSI)'!M1509,""))))</f>
        <v/>
      </c>
      <c r="N1464" s="38" t="str">
        <f>IF(B1464=1,'KELAS (REFERENSI)'!N1464,IF(B1464=2,'KELAS (REFERENSI)'!N1479,IF(B1464=3,'KELAS (REFERENSI)'!N1494,IF(B1464=4,'KELAS (REFERENSI)'!N1509,""))))</f>
        <v/>
      </c>
      <c r="O1464" s="38" t="str">
        <f>IF(B1464=1,'KELAS (REFERENSI)'!O1464,IF(B1464=2,'KELAS (REFERENSI)'!O1479,IF(B1464=3,'KELAS (REFERENSI)'!O1494,IF(B1464=4,'KELAS (REFERENSI)'!O1509,""))))</f>
        <v/>
      </c>
      <c r="P1464" s="38" t="str">
        <f>IF(B1464=1,'KELAS (REFERENSI)'!P1464,IF(B1464=2,'KELAS (REFERENSI)'!P1479,IF(B1464=3,'KELAS (REFERENSI)'!P1494,IF(B1464=4,'KELAS (REFERENSI)'!P1509,""))))</f>
        <v/>
      </c>
      <c r="Q1464" s="38" t="str">
        <f t="shared" si="4"/>
        <v>BPS Kota Jakarta Timur</v>
      </c>
      <c r="R1464" s="38" t="str">
        <f t="shared" si="56"/>
        <v/>
      </c>
      <c r="S1464" s="38" t="str">
        <f t="shared" ref="S1464:T1464" si="1472">S1463</f>
        <v>15 Juni sampai dengan 31 Agustus 2026</v>
      </c>
      <c r="T1464" s="38" t="str">
        <f t="shared" si="1472"/>
        <v>31 Agustus 2026</v>
      </c>
      <c r="U1464" s="46"/>
      <c r="V1464" s="46"/>
      <c r="W1464" s="42"/>
      <c r="X1464" s="42"/>
      <c r="Y1464" s="42"/>
      <c r="Z1464" s="42"/>
    </row>
    <row r="1465" ht="15.0" customHeight="1">
      <c r="A1465" s="36" t="s">
        <v>6527</v>
      </c>
      <c r="B1465" s="43"/>
      <c r="C1465" s="44"/>
      <c r="D1465" s="47"/>
      <c r="E1465" s="47"/>
      <c r="F1465" s="39" t="str">
        <f t="shared" si="2"/>
        <v>PETUGAS.1464/SPK/SE/PPL/3172/2026</v>
      </c>
      <c r="G1465" s="45"/>
      <c r="H1465" s="39" t="str">
        <f>VLOOKUP(G1465,'MITRA (REFERENSI)'!$A:$Z,16,FALSE)</f>
        <v>#N/A</v>
      </c>
      <c r="I1465" s="39" t="str">
        <f>VLOOKUP(G1465,'MITRA (REFERENSI)'!$A:$Z,25,FALSE)</f>
        <v>#N/A</v>
      </c>
      <c r="J1465" s="38" t="str">
        <f>VLOOKUP(G1465,'MITRA (REFERENSI)'!$A:$Z,26,FALSE)</f>
        <v>#N/A</v>
      </c>
      <c r="K1465" s="38" t="str">
        <f>VLOOKUP(G1465,'MITRA (REFERENSI)'!$A:$Z,15,FALSE)</f>
        <v>#N/A</v>
      </c>
      <c r="L1465" s="38" t="str">
        <f>VLOOKUP(G1465,'MITRA (REFERENSI)'!$A:$Z,15,FALSE)</f>
        <v>#N/A</v>
      </c>
      <c r="M1465" s="38" t="str">
        <f>IF(B1465=1,'KELAS (REFERENSI)'!M1465,IF(B1465=2,'KELAS (REFERENSI)'!M1480,IF(B1465=3,'KELAS (REFERENSI)'!M1495,IF(B1465=4,'KELAS (REFERENSI)'!M1510,""))))</f>
        <v/>
      </c>
      <c r="N1465" s="38" t="str">
        <f>IF(B1465=1,'KELAS (REFERENSI)'!N1465,IF(B1465=2,'KELAS (REFERENSI)'!N1480,IF(B1465=3,'KELAS (REFERENSI)'!N1495,IF(B1465=4,'KELAS (REFERENSI)'!N1510,""))))</f>
        <v/>
      </c>
      <c r="O1465" s="38" t="str">
        <f>IF(B1465=1,'KELAS (REFERENSI)'!O1465,IF(B1465=2,'KELAS (REFERENSI)'!O1480,IF(B1465=3,'KELAS (REFERENSI)'!O1495,IF(B1465=4,'KELAS (REFERENSI)'!O1510,""))))</f>
        <v/>
      </c>
      <c r="P1465" s="38" t="str">
        <f>IF(B1465=1,'KELAS (REFERENSI)'!P1465,IF(B1465=2,'KELAS (REFERENSI)'!P1480,IF(B1465=3,'KELAS (REFERENSI)'!P1495,IF(B1465=4,'KELAS (REFERENSI)'!P1510,""))))</f>
        <v/>
      </c>
      <c r="Q1465" s="38" t="str">
        <f t="shared" si="4"/>
        <v>BPS Kota Jakarta Timur</v>
      </c>
      <c r="R1465" s="38" t="str">
        <f t="shared" si="56"/>
        <v/>
      </c>
      <c r="S1465" s="38" t="str">
        <f t="shared" ref="S1465:T1465" si="1473">S1464</f>
        <v>15 Juni sampai dengan 31 Agustus 2026</v>
      </c>
      <c r="T1465" s="38" t="str">
        <f t="shared" si="1473"/>
        <v>31 Agustus 2026</v>
      </c>
      <c r="U1465" s="46"/>
      <c r="V1465" s="46"/>
      <c r="W1465" s="42"/>
      <c r="X1465" s="42"/>
      <c r="Y1465" s="42"/>
      <c r="Z1465" s="42"/>
    </row>
    <row r="1466" ht="15.0" customHeight="1">
      <c r="A1466" s="36" t="s">
        <v>6528</v>
      </c>
      <c r="B1466" s="43"/>
      <c r="C1466" s="44"/>
      <c r="D1466" s="47"/>
      <c r="E1466" s="47"/>
      <c r="F1466" s="39" t="str">
        <f t="shared" si="2"/>
        <v>PETUGAS.1465/SPK/SE/PPL/3172/2026</v>
      </c>
      <c r="G1466" s="45"/>
      <c r="H1466" s="39" t="str">
        <f>VLOOKUP(G1466,'MITRA (REFERENSI)'!$A:$Z,16,FALSE)</f>
        <v>#N/A</v>
      </c>
      <c r="I1466" s="39" t="str">
        <f>VLOOKUP(G1466,'MITRA (REFERENSI)'!$A:$Z,25,FALSE)</f>
        <v>#N/A</v>
      </c>
      <c r="J1466" s="38" t="str">
        <f>VLOOKUP(G1466,'MITRA (REFERENSI)'!$A:$Z,26,FALSE)</f>
        <v>#N/A</v>
      </c>
      <c r="K1466" s="38" t="str">
        <f>VLOOKUP(G1466,'MITRA (REFERENSI)'!$A:$Z,15,FALSE)</f>
        <v>#N/A</v>
      </c>
      <c r="L1466" s="38" t="str">
        <f>VLOOKUP(G1466,'MITRA (REFERENSI)'!$A:$Z,15,FALSE)</f>
        <v>#N/A</v>
      </c>
      <c r="M1466" s="38" t="str">
        <f>IF(B1466=1,'KELAS (REFERENSI)'!M1466,IF(B1466=2,'KELAS (REFERENSI)'!M1481,IF(B1466=3,'KELAS (REFERENSI)'!M1496,IF(B1466=4,'KELAS (REFERENSI)'!M1511,""))))</f>
        <v/>
      </c>
      <c r="N1466" s="38" t="str">
        <f>IF(B1466=1,'KELAS (REFERENSI)'!N1466,IF(B1466=2,'KELAS (REFERENSI)'!N1481,IF(B1466=3,'KELAS (REFERENSI)'!N1496,IF(B1466=4,'KELAS (REFERENSI)'!N1511,""))))</f>
        <v/>
      </c>
      <c r="O1466" s="38" t="str">
        <f>IF(B1466=1,'KELAS (REFERENSI)'!O1466,IF(B1466=2,'KELAS (REFERENSI)'!O1481,IF(B1466=3,'KELAS (REFERENSI)'!O1496,IF(B1466=4,'KELAS (REFERENSI)'!O1511,""))))</f>
        <v/>
      </c>
      <c r="P1466" s="38" t="str">
        <f>IF(B1466=1,'KELAS (REFERENSI)'!P1466,IF(B1466=2,'KELAS (REFERENSI)'!P1481,IF(B1466=3,'KELAS (REFERENSI)'!P1496,IF(B1466=4,'KELAS (REFERENSI)'!P1511,""))))</f>
        <v/>
      </c>
      <c r="Q1466" s="38" t="str">
        <f t="shared" si="4"/>
        <v>BPS Kota Jakarta Timur</v>
      </c>
      <c r="R1466" s="38" t="str">
        <f t="shared" si="56"/>
        <v/>
      </c>
      <c r="S1466" s="38" t="str">
        <f t="shared" ref="S1466:T1466" si="1474">S1465</f>
        <v>15 Juni sampai dengan 31 Agustus 2026</v>
      </c>
      <c r="T1466" s="38" t="str">
        <f t="shared" si="1474"/>
        <v>31 Agustus 2026</v>
      </c>
      <c r="U1466" s="46"/>
      <c r="V1466" s="46"/>
      <c r="W1466" s="42"/>
      <c r="X1466" s="42"/>
      <c r="Y1466" s="42"/>
      <c r="Z1466" s="42"/>
    </row>
    <row r="1467" ht="15.0" customHeight="1">
      <c r="A1467" s="36" t="s">
        <v>6529</v>
      </c>
      <c r="B1467" s="43"/>
      <c r="C1467" s="44"/>
      <c r="D1467" s="47"/>
      <c r="E1467" s="47"/>
      <c r="F1467" s="39" t="str">
        <f t="shared" si="2"/>
        <v>PETUGAS.1466/SPK/SE/PPL/3172/2026</v>
      </c>
      <c r="G1467" s="45"/>
      <c r="H1467" s="39" t="str">
        <f>VLOOKUP(G1467,'MITRA (REFERENSI)'!$A:$Z,16,FALSE)</f>
        <v>#N/A</v>
      </c>
      <c r="I1467" s="39" t="str">
        <f>VLOOKUP(G1467,'MITRA (REFERENSI)'!$A:$Z,25,FALSE)</f>
        <v>#N/A</v>
      </c>
      <c r="J1467" s="38" t="str">
        <f>VLOOKUP(G1467,'MITRA (REFERENSI)'!$A:$Z,26,FALSE)</f>
        <v>#N/A</v>
      </c>
      <c r="K1467" s="38" t="str">
        <f>VLOOKUP(G1467,'MITRA (REFERENSI)'!$A:$Z,15,FALSE)</f>
        <v>#N/A</v>
      </c>
      <c r="L1467" s="38" t="str">
        <f>VLOOKUP(G1467,'MITRA (REFERENSI)'!$A:$Z,15,FALSE)</f>
        <v>#N/A</v>
      </c>
      <c r="M1467" s="38" t="str">
        <f>IF(B1467=1,'KELAS (REFERENSI)'!M1467,IF(B1467=2,'KELAS (REFERENSI)'!M1482,IF(B1467=3,'KELAS (REFERENSI)'!M1497,IF(B1467=4,'KELAS (REFERENSI)'!M1512,""))))</f>
        <v/>
      </c>
      <c r="N1467" s="38" t="str">
        <f>IF(B1467=1,'KELAS (REFERENSI)'!N1467,IF(B1467=2,'KELAS (REFERENSI)'!N1482,IF(B1467=3,'KELAS (REFERENSI)'!N1497,IF(B1467=4,'KELAS (REFERENSI)'!N1512,""))))</f>
        <v/>
      </c>
      <c r="O1467" s="38" t="str">
        <f>IF(B1467=1,'KELAS (REFERENSI)'!O1467,IF(B1467=2,'KELAS (REFERENSI)'!O1482,IF(B1467=3,'KELAS (REFERENSI)'!O1497,IF(B1467=4,'KELAS (REFERENSI)'!O1512,""))))</f>
        <v/>
      </c>
      <c r="P1467" s="38" t="str">
        <f>IF(B1467=1,'KELAS (REFERENSI)'!P1467,IF(B1467=2,'KELAS (REFERENSI)'!P1482,IF(B1467=3,'KELAS (REFERENSI)'!P1497,IF(B1467=4,'KELAS (REFERENSI)'!P1512,""))))</f>
        <v/>
      </c>
      <c r="Q1467" s="38" t="str">
        <f t="shared" si="4"/>
        <v>BPS Kota Jakarta Timur</v>
      </c>
      <c r="R1467" s="38" t="str">
        <f t="shared" si="56"/>
        <v/>
      </c>
      <c r="S1467" s="38" t="str">
        <f t="shared" ref="S1467:T1467" si="1475">S1466</f>
        <v>15 Juni sampai dengan 31 Agustus 2026</v>
      </c>
      <c r="T1467" s="38" t="str">
        <f t="shared" si="1475"/>
        <v>31 Agustus 2026</v>
      </c>
      <c r="U1467" s="46"/>
      <c r="V1467" s="46"/>
      <c r="W1467" s="42"/>
      <c r="X1467" s="42"/>
      <c r="Y1467" s="42"/>
      <c r="Z1467" s="42"/>
    </row>
    <row r="1468" ht="15.0" customHeight="1">
      <c r="A1468" s="36" t="s">
        <v>6530</v>
      </c>
      <c r="B1468" s="43"/>
      <c r="C1468" s="44"/>
      <c r="D1468" s="47"/>
      <c r="E1468" s="47"/>
      <c r="F1468" s="39" t="str">
        <f t="shared" si="2"/>
        <v>PETUGAS.1467/SPK/SE/PPL/3172/2026</v>
      </c>
      <c r="G1468" s="45"/>
      <c r="H1468" s="39" t="str">
        <f>VLOOKUP(G1468,'MITRA (REFERENSI)'!$A:$Z,16,FALSE)</f>
        <v>#N/A</v>
      </c>
      <c r="I1468" s="39" t="str">
        <f>VLOOKUP(G1468,'MITRA (REFERENSI)'!$A:$Z,25,FALSE)</f>
        <v>#N/A</v>
      </c>
      <c r="J1468" s="38" t="str">
        <f>VLOOKUP(G1468,'MITRA (REFERENSI)'!$A:$Z,26,FALSE)</f>
        <v>#N/A</v>
      </c>
      <c r="K1468" s="38" t="str">
        <f>VLOOKUP(G1468,'MITRA (REFERENSI)'!$A:$Z,15,FALSE)</f>
        <v>#N/A</v>
      </c>
      <c r="L1468" s="38" t="str">
        <f>VLOOKUP(G1468,'MITRA (REFERENSI)'!$A:$Z,15,FALSE)</f>
        <v>#N/A</v>
      </c>
      <c r="M1468" s="38" t="str">
        <f>IF(B1468=1,'KELAS (REFERENSI)'!M1468,IF(B1468=2,'KELAS (REFERENSI)'!M1483,IF(B1468=3,'KELAS (REFERENSI)'!M1498,IF(B1468=4,'KELAS (REFERENSI)'!M1513,""))))</f>
        <v/>
      </c>
      <c r="N1468" s="38" t="str">
        <f>IF(B1468=1,'KELAS (REFERENSI)'!N1468,IF(B1468=2,'KELAS (REFERENSI)'!N1483,IF(B1468=3,'KELAS (REFERENSI)'!N1498,IF(B1468=4,'KELAS (REFERENSI)'!N1513,""))))</f>
        <v/>
      </c>
      <c r="O1468" s="38" t="str">
        <f>IF(B1468=1,'KELAS (REFERENSI)'!O1468,IF(B1468=2,'KELAS (REFERENSI)'!O1483,IF(B1468=3,'KELAS (REFERENSI)'!O1498,IF(B1468=4,'KELAS (REFERENSI)'!O1513,""))))</f>
        <v/>
      </c>
      <c r="P1468" s="38" t="str">
        <f>IF(B1468=1,'KELAS (REFERENSI)'!P1468,IF(B1468=2,'KELAS (REFERENSI)'!P1483,IF(B1468=3,'KELAS (REFERENSI)'!P1498,IF(B1468=4,'KELAS (REFERENSI)'!P1513,""))))</f>
        <v/>
      </c>
      <c r="Q1468" s="38" t="str">
        <f t="shared" si="4"/>
        <v>BPS Kota Jakarta Timur</v>
      </c>
      <c r="R1468" s="38" t="str">
        <f t="shared" si="56"/>
        <v/>
      </c>
      <c r="S1468" s="38" t="str">
        <f t="shared" ref="S1468:T1468" si="1476">S1467</f>
        <v>15 Juni sampai dengan 31 Agustus 2026</v>
      </c>
      <c r="T1468" s="38" t="str">
        <f t="shared" si="1476"/>
        <v>31 Agustus 2026</v>
      </c>
      <c r="U1468" s="46"/>
      <c r="V1468" s="46"/>
      <c r="W1468" s="42"/>
      <c r="X1468" s="42"/>
      <c r="Y1468" s="42"/>
      <c r="Z1468" s="42"/>
    </row>
    <row r="1469" ht="15.0" customHeight="1">
      <c r="A1469" s="36" t="s">
        <v>6531</v>
      </c>
      <c r="B1469" s="43"/>
      <c r="C1469" s="44"/>
      <c r="D1469" s="47"/>
      <c r="E1469" s="47"/>
      <c r="F1469" s="39" t="str">
        <f t="shared" si="2"/>
        <v>PETUGAS.1468/SPK/SE/PPL/3172/2026</v>
      </c>
      <c r="G1469" s="45"/>
      <c r="H1469" s="39" t="str">
        <f>VLOOKUP(G1469,'MITRA (REFERENSI)'!$A:$Z,16,FALSE)</f>
        <v>#N/A</v>
      </c>
      <c r="I1469" s="39" t="str">
        <f>VLOOKUP(G1469,'MITRA (REFERENSI)'!$A:$Z,25,FALSE)</f>
        <v>#N/A</v>
      </c>
      <c r="J1469" s="38" t="str">
        <f>VLOOKUP(G1469,'MITRA (REFERENSI)'!$A:$Z,26,FALSE)</f>
        <v>#N/A</v>
      </c>
      <c r="K1469" s="38" t="str">
        <f>VLOOKUP(G1469,'MITRA (REFERENSI)'!$A:$Z,15,FALSE)</f>
        <v>#N/A</v>
      </c>
      <c r="L1469" s="38" t="str">
        <f>VLOOKUP(G1469,'MITRA (REFERENSI)'!$A:$Z,15,FALSE)</f>
        <v>#N/A</v>
      </c>
      <c r="M1469" s="38" t="str">
        <f>IF(B1469=1,'KELAS (REFERENSI)'!M1469,IF(B1469=2,'KELAS (REFERENSI)'!M1484,IF(B1469=3,'KELAS (REFERENSI)'!M1499,IF(B1469=4,'KELAS (REFERENSI)'!M1514,""))))</f>
        <v/>
      </c>
      <c r="N1469" s="38" t="str">
        <f>IF(B1469=1,'KELAS (REFERENSI)'!N1469,IF(B1469=2,'KELAS (REFERENSI)'!N1484,IF(B1469=3,'KELAS (REFERENSI)'!N1499,IF(B1469=4,'KELAS (REFERENSI)'!N1514,""))))</f>
        <v/>
      </c>
      <c r="O1469" s="38" t="str">
        <f>IF(B1469=1,'KELAS (REFERENSI)'!O1469,IF(B1469=2,'KELAS (REFERENSI)'!O1484,IF(B1469=3,'KELAS (REFERENSI)'!O1499,IF(B1469=4,'KELAS (REFERENSI)'!O1514,""))))</f>
        <v/>
      </c>
      <c r="P1469" s="38" t="str">
        <f>IF(B1469=1,'KELAS (REFERENSI)'!P1469,IF(B1469=2,'KELAS (REFERENSI)'!P1484,IF(B1469=3,'KELAS (REFERENSI)'!P1499,IF(B1469=4,'KELAS (REFERENSI)'!P1514,""))))</f>
        <v/>
      </c>
      <c r="Q1469" s="38" t="str">
        <f t="shared" si="4"/>
        <v>BPS Kota Jakarta Timur</v>
      </c>
      <c r="R1469" s="38" t="str">
        <f t="shared" si="56"/>
        <v/>
      </c>
      <c r="S1469" s="38" t="str">
        <f t="shared" ref="S1469:T1469" si="1477">S1468</f>
        <v>15 Juni sampai dengan 31 Agustus 2026</v>
      </c>
      <c r="T1469" s="38" t="str">
        <f t="shared" si="1477"/>
        <v>31 Agustus 2026</v>
      </c>
      <c r="U1469" s="46"/>
      <c r="V1469" s="46"/>
      <c r="W1469" s="42"/>
      <c r="X1469" s="42"/>
      <c r="Y1469" s="42"/>
      <c r="Z1469" s="42"/>
    </row>
    <row r="1470" ht="15.0" customHeight="1">
      <c r="A1470" s="36" t="s">
        <v>6532</v>
      </c>
      <c r="B1470" s="43"/>
      <c r="C1470" s="44"/>
      <c r="D1470" s="47"/>
      <c r="E1470" s="47"/>
      <c r="F1470" s="39" t="str">
        <f t="shared" si="2"/>
        <v>PETUGAS.1469/SPK/SE/PPL/3172/2026</v>
      </c>
      <c r="G1470" s="45"/>
      <c r="H1470" s="39" t="str">
        <f>VLOOKUP(G1470,'MITRA (REFERENSI)'!$A:$Z,16,FALSE)</f>
        <v>#N/A</v>
      </c>
      <c r="I1470" s="39" t="str">
        <f>VLOOKUP(G1470,'MITRA (REFERENSI)'!$A:$Z,25,FALSE)</f>
        <v>#N/A</v>
      </c>
      <c r="J1470" s="38" t="str">
        <f>VLOOKUP(G1470,'MITRA (REFERENSI)'!$A:$Z,26,FALSE)</f>
        <v>#N/A</v>
      </c>
      <c r="K1470" s="38" t="str">
        <f>VLOOKUP(G1470,'MITRA (REFERENSI)'!$A:$Z,15,FALSE)</f>
        <v>#N/A</v>
      </c>
      <c r="L1470" s="38" t="str">
        <f>VLOOKUP(G1470,'MITRA (REFERENSI)'!$A:$Z,15,FALSE)</f>
        <v>#N/A</v>
      </c>
      <c r="M1470" s="38" t="str">
        <f>IF(B1470=1,'KELAS (REFERENSI)'!M1470,IF(B1470=2,'KELAS (REFERENSI)'!M1485,IF(B1470=3,'KELAS (REFERENSI)'!M1500,IF(B1470=4,'KELAS (REFERENSI)'!M1515,""))))</f>
        <v/>
      </c>
      <c r="N1470" s="38" t="str">
        <f>IF(B1470=1,'KELAS (REFERENSI)'!N1470,IF(B1470=2,'KELAS (REFERENSI)'!N1485,IF(B1470=3,'KELAS (REFERENSI)'!N1500,IF(B1470=4,'KELAS (REFERENSI)'!N1515,""))))</f>
        <v/>
      </c>
      <c r="O1470" s="38" t="str">
        <f>IF(B1470=1,'KELAS (REFERENSI)'!O1470,IF(B1470=2,'KELAS (REFERENSI)'!O1485,IF(B1470=3,'KELAS (REFERENSI)'!O1500,IF(B1470=4,'KELAS (REFERENSI)'!O1515,""))))</f>
        <v/>
      </c>
      <c r="P1470" s="38" t="str">
        <f>IF(B1470=1,'KELAS (REFERENSI)'!P1470,IF(B1470=2,'KELAS (REFERENSI)'!P1485,IF(B1470=3,'KELAS (REFERENSI)'!P1500,IF(B1470=4,'KELAS (REFERENSI)'!P1515,""))))</f>
        <v/>
      </c>
      <c r="Q1470" s="38" t="str">
        <f t="shared" si="4"/>
        <v>BPS Kota Jakarta Timur</v>
      </c>
      <c r="R1470" s="38" t="str">
        <f t="shared" si="56"/>
        <v/>
      </c>
      <c r="S1470" s="38" t="str">
        <f t="shared" ref="S1470:T1470" si="1478">S1469</f>
        <v>15 Juni sampai dengan 31 Agustus 2026</v>
      </c>
      <c r="T1470" s="38" t="str">
        <f t="shared" si="1478"/>
        <v>31 Agustus 2026</v>
      </c>
      <c r="U1470" s="46"/>
      <c r="V1470" s="46"/>
      <c r="W1470" s="42"/>
      <c r="X1470" s="42"/>
      <c r="Y1470" s="42"/>
      <c r="Z1470" s="42"/>
    </row>
    <row r="1471" ht="15.0" customHeight="1">
      <c r="A1471" s="36" t="s">
        <v>6533</v>
      </c>
      <c r="B1471" s="43"/>
      <c r="C1471" s="44"/>
      <c r="D1471" s="47"/>
      <c r="E1471" s="47"/>
      <c r="F1471" s="39" t="str">
        <f t="shared" si="2"/>
        <v>PETUGAS.1470/SPK/SE/PPL/3172/2026</v>
      </c>
      <c r="G1471" s="45"/>
      <c r="H1471" s="39" t="str">
        <f>VLOOKUP(G1471,'MITRA (REFERENSI)'!$A:$Z,16,FALSE)</f>
        <v>#N/A</v>
      </c>
      <c r="I1471" s="39" t="str">
        <f>VLOOKUP(G1471,'MITRA (REFERENSI)'!$A:$Z,25,FALSE)</f>
        <v>#N/A</v>
      </c>
      <c r="J1471" s="38" t="str">
        <f>VLOOKUP(G1471,'MITRA (REFERENSI)'!$A:$Z,26,FALSE)</f>
        <v>#N/A</v>
      </c>
      <c r="K1471" s="38" t="str">
        <f>VLOOKUP(G1471,'MITRA (REFERENSI)'!$A:$Z,15,FALSE)</f>
        <v>#N/A</v>
      </c>
      <c r="L1471" s="38" t="str">
        <f>VLOOKUP(G1471,'MITRA (REFERENSI)'!$A:$Z,15,FALSE)</f>
        <v>#N/A</v>
      </c>
      <c r="M1471" s="38" t="str">
        <f>IF(B1471=1,'KELAS (REFERENSI)'!M1471,IF(B1471=2,'KELAS (REFERENSI)'!M1486,IF(B1471=3,'KELAS (REFERENSI)'!M1501,IF(B1471=4,'KELAS (REFERENSI)'!M1516,""))))</f>
        <v/>
      </c>
      <c r="N1471" s="38" t="str">
        <f>IF(B1471=1,'KELAS (REFERENSI)'!N1471,IF(B1471=2,'KELAS (REFERENSI)'!N1486,IF(B1471=3,'KELAS (REFERENSI)'!N1501,IF(B1471=4,'KELAS (REFERENSI)'!N1516,""))))</f>
        <v/>
      </c>
      <c r="O1471" s="38" t="str">
        <f>IF(B1471=1,'KELAS (REFERENSI)'!O1471,IF(B1471=2,'KELAS (REFERENSI)'!O1486,IF(B1471=3,'KELAS (REFERENSI)'!O1501,IF(B1471=4,'KELAS (REFERENSI)'!O1516,""))))</f>
        <v/>
      </c>
      <c r="P1471" s="38" t="str">
        <f>IF(B1471=1,'KELAS (REFERENSI)'!P1471,IF(B1471=2,'KELAS (REFERENSI)'!P1486,IF(B1471=3,'KELAS (REFERENSI)'!P1501,IF(B1471=4,'KELAS (REFERENSI)'!P1516,""))))</f>
        <v/>
      </c>
      <c r="Q1471" s="38" t="str">
        <f t="shared" si="4"/>
        <v>BPS Kota Jakarta Timur</v>
      </c>
      <c r="R1471" s="38" t="str">
        <f t="shared" si="56"/>
        <v/>
      </c>
      <c r="S1471" s="38" t="str">
        <f t="shared" ref="S1471:T1471" si="1479">S1470</f>
        <v>15 Juni sampai dengan 31 Agustus 2026</v>
      </c>
      <c r="T1471" s="38" t="str">
        <f t="shared" si="1479"/>
        <v>31 Agustus 2026</v>
      </c>
      <c r="U1471" s="46"/>
      <c r="V1471" s="46"/>
      <c r="W1471" s="42"/>
      <c r="X1471" s="42"/>
      <c r="Y1471" s="42"/>
      <c r="Z1471" s="42"/>
    </row>
    <row r="1472" ht="15.0" customHeight="1">
      <c r="A1472" s="36" t="s">
        <v>6534</v>
      </c>
      <c r="B1472" s="43"/>
      <c r="C1472" s="44"/>
      <c r="D1472" s="47"/>
      <c r="E1472" s="47"/>
      <c r="F1472" s="39" t="str">
        <f t="shared" si="2"/>
        <v>PETUGAS.1471/SPK/SE/PPL/3172/2026</v>
      </c>
      <c r="G1472" s="45"/>
      <c r="H1472" s="39" t="str">
        <f>VLOOKUP(G1472,'MITRA (REFERENSI)'!$A:$Z,16,FALSE)</f>
        <v>#N/A</v>
      </c>
      <c r="I1472" s="39" t="str">
        <f>VLOOKUP(G1472,'MITRA (REFERENSI)'!$A:$Z,25,FALSE)</f>
        <v>#N/A</v>
      </c>
      <c r="J1472" s="38" t="str">
        <f>VLOOKUP(G1472,'MITRA (REFERENSI)'!$A:$Z,26,FALSE)</f>
        <v>#N/A</v>
      </c>
      <c r="K1472" s="38" t="str">
        <f>VLOOKUP(G1472,'MITRA (REFERENSI)'!$A:$Z,15,FALSE)</f>
        <v>#N/A</v>
      </c>
      <c r="L1472" s="38" t="str">
        <f>VLOOKUP(G1472,'MITRA (REFERENSI)'!$A:$Z,15,FALSE)</f>
        <v>#N/A</v>
      </c>
      <c r="M1472" s="38" t="str">
        <f>IF(B1472=1,'KELAS (REFERENSI)'!M1472,IF(B1472=2,'KELAS (REFERENSI)'!M1487,IF(B1472=3,'KELAS (REFERENSI)'!M1502,IF(B1472=4,'KELAS (REFERENSI)'!M1517,""))))</f>
        <v/>
      </c>
      <c r="N1472" s="38" t="str">
        <f>IF(B1472=1,'KELAS (REFERENSI)'!N1472,IF(B1472=2,'KELAS (REFERENSI)'!N1487,IF(B1472=3,'KELAS (REFERENSI)'!N1502,IF(B1472=4,'KELAS (REFERENSI)'!N1517,""))))</f>
        <v/>
      </c>
      <c r="O1472" s="38" t="str">
        <f>IF(B1472=1,'KELAS (REFERENSI)'!O1472,IF(B1472=2,'KELAS (REFERENSI)'!O1487,IF(B1472=3,'KELAS (REFERENSI)'!O1502,IF(B1472=4,'KELAS (REFERENSI)'!O1517,""))))</f>
        <v/>
      </c>
      <c r="P1472" s="38" t="str">
        <f>IF(B1472=1,'KELAS (REFERENSI)'!P1472,IF(B1472=2,'KELAS (REFERENSI)'!P1487,IF(B1472=3,'KELAS (REFERENSI)'!P1502,IF(B1472=4,'KELAS (REFERENSI)'!P1517,""))))</f>
        <v/>
      </c>
      <c r="Q1472" s="38" t="str">
        <f t="shared" si="4"/>
        <v>BPS Kota Jakarta Timur</v>
      </c>
      <c r="R1472" s="38" t="str">
        <f t="shared" si="56"/>
        <v/>
      </c>
      <c r="S1472" s="38" t="str">
        <f t="shared" ref="S1472:T1472" si="1480">S1471</f>
        <v>15 Juni sampai dengan 31 Agustus 2026</v>
      </c>
      <c r="T1472" s="38" t="str">
        <f t="shared" si="1480"/>
        <v>31 Agustus 2026</v>
      </c>
      <c r="U1472" s="46"/>
      <c r="V1472" s="46"/>
      <c r="W1472" s="42"/>
      <c r="X1472" s="42"/>
      <c r="Y1472" s="42"/>
      <c r="Z1472" s="42"/>
    </row>
    <row r="1473" ht="15.0" customHeight="1">
      <c r="A1473" s="36" t="s">
        <v>6535</v>
      </c>
      <c r="B1473" s="43"/>
      <c r="C1473" s="44"/>
      <c r="D1473" s="47"/>
      <c r="E1473" s="47"/>
      <c r="F1473" s="39" t="str">
        <f t="shared" si="2"/>
        <v>PETUGAS.1472/SPK/SE/PPL/3172/2026</v>
      </c>
      <c r="G1473" s="45"/>
      <c r="H1473" s="39" t="str">
        <f>VLOOKUP(G1473,'MITRA (REFERENSI)'!$A:$Z,16,FALSE)</f>
        <v>#N/A</v>
      </c>
      <c r="I1473" s="39" t="str">
        <f>VLOOKUP(G1473,'MITRA (REFERENSI)'!$A:$Z,25,FALSE)</f>
        <v>#N/A</v>
      </c>
      <c r="J1473" s="38" t="str">
        <f>VLOOKUP(G1473,'MITRA (REFERENSI)'!$A:$Z,26,FALSE)</f>
        <v>#N/A</v>
      </c>
      <c r="K1473" s="38" t="str">
        <f>VLOOKUP(G1473,'MITRA (REFERENSI)'!$A:$Z,15,FALSE)</f>
        <v>#N/A</v>
      </c>
      <c r="L1473" s="38" t="str">
        <f>VLOOKUP(G1473,'MITRA (REFERENSI)'!$A:$Z,15,FALSE)</f>
        <v>#N/A</v>
      </c>
      <c r="M1473" s="38" t="str">
        <f>IF(B1473=1,'KELAS (REFERENSI)'!M1473,IF(B1473=2,'KELAS (REFERENSI)'!M1488,IF(B1473=3,'KELAS (REFERENSI)'!M1503,IF(B1473=4,'KELAS (REFERENSI)'!M1518,""))))</f>
        <v/>
      </c>
      <c r="N1473" s="38" t="str">
        <f>IF(B1473=1,'KELAS (REFERENSI)'!N1473,IF(B1473=2,'KELAS (REFERENSI)'!N1488,IF(B1473=3,'KELAS (REFERENSI)'!N1503,IF(B1473=4,'KELAS (REFERENSI)'!N1518,""))))</f>
        <v/>
      </c>
      <c r="O1473" s="38" t="str">
        <f>IF(B1473=1,'KELAS (REFERENSI)'!O1473,IF(B1473=2,'KELAS (REFERENSI)'!O1488,IF(B1473=3,'KELAS (REFERENSI)'!O1503,IF(B1473=4,'KELAS (REFERENSI)'!O1518,""))))</f>
        <v/>
      </c>
      <c r="P1473" s="38" t="str">
        <f>IF(B1473=1,'KELAS (REFERENSI)'!P1473,IF(B1473=2,'KELAS (REFERENSI)'!P1488,IF(B1473=3,'KELAS (REFERENSI)'!P1503,IF(B1473=4,'KELAS (REFERENSI)'!P1518,""))))</f>
        <v/>
      </c>
      <c r="Q1473" s="38" t="str">
        <f t="shared" si="4"/>
        <v>BPS Kota Jakarta Timur</v>
      </c>
      <c r="R1473" s="38" t="str">
        <f t="shared" si="56"/>
        <v/>
      </c>
      <c r="S1473" s="38" t="str">
        <f t="shared" ref="S1473:T1473" si="1481">S1472</f>
        <v>15 Juni sampai dengan 31 Agustus 2026</v>
      </c>
      <c r="T1473" s="38" t="str">
        <f t="shared" si="1481"/>
        <v>31 Agustus 2026</v>
      </c>
      <c r="U1473" s="46"/>
      <c r="V1473" s="46"/>
      <c r="W1473" s="42"/>
      <c r="X1473" s="42"/>
      <c r="Y1473" s="42"/>
      <c r="Z1473" s="42"/>
    </row>
    <row r="1474" ht="15.0" customHeight="1">
      <c r="A1474" s="36" t="s">
        <v>6536</v>
      </c>
      <c r="B1474" s="43"/>
      <c r="C1474" s="44"/>
      <c r="D1474" s="47"/>
      <c r="E1474" s="47"/>
      <c r="F1474" s="39" t="str">
        <f t="shared" si="2"/>
        <v>PETUGAS.1473/SPK/SE/PPL/3172/2026</v>
      </c>
      <c r="G1474" s="45"/>
      <c r="H1474" s="39" t="str">
        <f>VLOOKUP(G1474,'MITRA (REFERENSI)'!$A:$Z,16,FALSE)</f>
        <v>#N/A</v>
      </c>
      <c r="I1474" s="39" t="str">
        <f>VLOOKUP(G1474,'MITRA (REFERENSI)'!$A:$Z,25,FALSE)</f>
        <v>#N/A</v>
      </c>
      <c r="J1474" s="38" t="str">
        <f>VLOOKUP(G1474,'MITRA (REFERENSI)'!$A:$Z,26,FALSE)</f>
        <v>#N/A</v>
      </c>
      <c r="K1474" s="38" t="str">
        <f>VLOOKUP(G1474,'MITRA (REFERENSI)'!$A:$Z,15,FALSE)</f>
        <v>#N/A</v>
      </c>
      <c r="L1474" s="38" t="str">
        <f>VLOOKUP(G1474,'MITRA (REFERENSI)'!$A:$Z,15,FALSE)</f>
        <v>#N/A</v>
      </c>
      <c r="M1474" s="38" t="str">
        <f>IF(B1474=1,'KELAS (REFERENSI)'!M1474,IF(B1474=2,'KELAS (REFERENSI)'!M1489,IF(B1474=3,'KELAS (REFERENSI)'!M1504,IF(B1474=4,'KELAS (REFERENSI)'!M1519,""))))</f>
        <v/>
      </c>
      <c r="N1474" s="38" t="str">
        <f>IF(B1474=1,'KELAS (REFERENSI)'!N1474,IF(B1474=2,'KELAS (REFERENSI)'!N1489,IF(B1474=3,'KELAS (REFERENSI)'!N1504,IF(B1474=4,'KELAS (REFERENSI)'!N1519,""))))</f>
        <v/>
      </c>
      <c r="O1474" s="38" t="str">
        <f>IF(B1474=1,'KELAS (REFERENSI)'!O1474,IF(B1474=2,'KELAS (REFERENSI)'!O1489,IF(B1474=3,'KELAS (REFERENSI)'!O1504,IF(B1474=4,'KELAS (REFERENSI)'!O1519,""))))</f>
        <v/>
      </c>
      <c r="P1474" s="38" t="str">
        <f>IF(B1474=1,'KELAS (REFERENSI)'!P1474,IF(B1474=2,'KELAS (REFERENSI)'!P1489,IF(B1474=3,'KELAS (REFERENSI)'!P1504,IF(B1474=4,'KELAS (REFERENSI)'!P1519,""))))</f>
        <v/>
      </c>
      <c r="Q1474" s="38" t="str">
        <f t="shared" si="4"/>
        <v>BPS Kota Jakarta Timur</v>
      </c>
      <c r="R1474" s="38" t="str">
        <f t="shared" si="56"/>
        <v/>
      </c>
      <c r="S1474" s="38" t="str">
        <f t="shared" ref="S1474:T1474" si="1482">S1473</f>
        <v>15 Juni sampai dengan 31 Agustus 2026</v>
      </c>
      <c r="T1474" s="38" t="str">
        <f t="shared" si="1482"/>
        <v>31 Agustus 2026</v>
      </c>
      <c r="U1474" s="46"/>
      <c r="V1474" s="46"/>
      <c r="W1474" s="42"/>
      <c r="X1474" s="42"/>
      <c r="Y1474" s="42"/>
      <c r="Z1474" s="42"/>
    </row>
    <row r="1475" ht="15.0" customHeight="1">
      <c r="A1475" s="36" t="s">
        <v>6537</v>
      </c>
      <c r="B1475" s="43"/>
      <c r="C1475" s="44"/>
      <c r="D1475" s="47"/>
      <c r="E1475" s="47"/>
      <c r="F1475" s="39" t="str">
        <f t="shared" si="2"/>
        <v>PETUGAS.1474/SPK/SE/PPL/3172/2026</v>
      </c>
      <c r="G1475" s="45"/>
      <c r="H1475" s="39" t="str">
        <f>VLOOKUP(G1475,'MITRA (REFERENSI)'!$A:$Z,16,FALSE)</f>
        <v>#N/A</v>
      </c>
      <c r="I1475" s="39" t="str">
        <f>VLOOKUP(G1475,'MITRA (REFERENSI)'!$A:$Z,25,FALSE)</f>
        <v>#N/A</v>
      </c>
      <c r="J1475" s="38" t="str">
        <f>VLOOKUP(G1475,'MITRA (REFERENSI)'!$A:$Z,26,FALSE)</f>
        <v>#N/A</v>
      </c>
      <c r="K1475" s="38" t="str">
        <f>VLOOKUP(G1475,'MITRA (REFERENSI)'!$A:$Z,15,FALSE)</f>
        <v>#N/A</v>
      </c>
      <c r="L1475" s="38" t="str">
        <f>VLOOKUP(G1475,'MITRA (REFERENSI)'!$A:$Z,15,FALSE)</f>
        <v>#N/A</v>
      </c>
      <c r="M1475" s="38" t="str">
        <f>IF(B1475=1,'KELAS (REFERENSI)'!M1475,IF(B1475=2,'KELAS (REFERENSI)'!M1490,IF(B1475=3,'KELAS (REFERENSI)'!M1505,IF(B1475=4,'KELAS (REFERENSI)'!M1520,""))))</f>
        <v/>
      </c>
      <c r="N1475" s="38" t="str">
        <f>IF(B1475=1,'KELAS (REFERENSI)'!N1475,IF(B1475=2,'KELAS (REFERENSI)'!N1490,IF(B1475=3,'KELAS (REFERENSI)'!N1505,IF(B1475=4,'KELAS (REFERENSI)'!N1520,""))))</f>
        <v/>
      </c>
      <c r="O1475" s="38" t="str">
        <f>IF(B1475=1,'KELAS (REFERENSI)'!O1475,IF(B1475=2,'KELAS (REFERENSI)'!O1490,IF(B1475=3,'KELAS (REFERENSI)'!O1505,IF(B1475=4,'KELAS (REFERENSI)'!O1520,""))))</f>
        <v/>
      </c>
      <c r="P1475" s="38" t="str">
        <f>IF(B1475=1,'KELAS (REFERENSI)'!P1475,IF(B1475=2,'KELAS (REFERENSI)'!P1490,IF(B1475=3,'KELAS (REFERENSI)'!P1505,IF(B1475=4,'KELAS (REFERENSI)'!P1520,""))))</f>
        <v/>
      </c>
      <c r="Q1475" s="38" t="str">
        <f t="shared" si="4"/>
        <v>BPS Kota Jakarta Timur</v>
      </c>
      <c r="R1475" s="38" t="str">
        <f t="shared" si="56"/>
        <v/>
      </c>
      <c r="S1475" s="38" t="str">
        <f t="shared" ref="S1475:T1475" si="1483">S1474</f>
        <v>15 Juni sampai dengan 31 Agustus 2026</v>
      </c>
      <c r="T1475" s="38" t="str">
        <f t="shared" si="1483"/>
        <v>31 Agustus 2026</v>
      </c>
      <c r="U1475" s="46"/>
      <c r="V1475" s="46"/>
      <c r="W1475" s="42"/>
      <c r="X1475" s="42"/>
      <c r="Y1475" s="42"/>
      <c r="Z1475" s="42"/>
    </row>
    <row r="1476" ht="15.0" customHeight="1">
      <c r="A1476" s="36" t="s">
        <v>6538</v>
      </c>
      <c r="B1476" s="43"/>
      <c r="C1476" s="44"/>
      <c r="D1476" s="47"/>
      <c r="E1476" s="47"/>
      <c r="F1476" s="39" t="str">
        <f t="shared" si="2"/>
        <v>PETUGAS.1475/SPK/SE/PPL/3172/2026</v>
      </c>
      <c r="G1476" s="45"/>
      <c r="H1476" s="39" t="str">
        <f>VLOOKUP(G1476,'MITRA (REFERENSI)'!$A:$Z,16,FALSE)</f>
        <v>#N/A</v>
      </c>
      <c r="I1476" s="39" t="str">
        <f>VLOOKUP(G1476,'MITRA (REFERENSI)'!$A:$Z,25,FALSE)</f>
        <v>#N/A</v>
      </c>
      <c r="J1476" s="38" t="str">
        <f>VLOOKUP(G1476,'MITRA (REFERENSI)'!$A:$Z,26,FALSE)</f>
        <v>#N/A</v>
      </c>
      <c r="K1476" s="38" t="str">
        <f>VLOOKUP(G1476,'MITRA (REFERENSI)'!$A:$Z,15,FALSE)</f>
        <v>#N/A</v>
      </c>
      <c r="L1476" s="38" t="str">
        <f>VLOOKUP(G1476,'MITRA (REFERENSI)'!$A:$Z,15,FALSE)</f>
        <v>#N/A</v>
      </c>
      <c r="M1476" s="38" t="str">
        <f>IF(B1476=1,'KELAS (REFERENSI)'!M1476,IF(B1476=2,'KELAS (REFERENSI)'!M1491,IF(B1476=3,'KELAS (REFERENSI)'!M1506,IF(B1476=4,'KELAS (REFERENSI)'!M1521,""))))</f>
        <v/>
      </c>
      <c r="N1476" s="38" t="str">
        <f>IF(B1476=1,'KELAS (REFERENSI)'!N1476,IF(B1476=2,'KELAS (REFERENSI)'!N1491,IF(B1476=3,'KELAS (REFERENSI)'!N1506,IF(B1476=4,'KELAS (REFERENSI)'!N1521,""))))</f>
        <v/>
      </c>
      <c r="O1476" s="38" t="str">
        <f>IF(B1476=1,'KELAS (REFERENSI)'!O1476,IF(B1476=2,'KELAS (REFERENSI)'!O1491,IF(B1476=3,'KELAS (REFERENSI)'!O1506,IF(B1476=4,'KELAS (REFERENSI)'!O1521,""))))</f>
        <v/>
      </c>
      <c r="P1476" s="38" t="str">
        <f>IF(B1476=1,'KELAS (REFERENSI)'!P1476,IF(B1476=2,'KELAS (REFERENSI)'!P1491,IF(B1476=3,'KELAS (REFERENSI)'!P1506,IF(B1476=4,'KELAS (REFERENSI)'!P1521,""))))</f>
        <v/>
      </c>
      <c r="Q1476" s="38" t="str">
        <f t="shared" si="4"/>
        <v>BPS Kota Jakarta Timur</v>
      </c>
      <c r="R1476" s="38" t="str">
        <f t="shared" si="56"/>
        <v/>
      </c>
      <c r="S1476" s="38" t="str">
        <f t="shared" ref="S1476:T1476" si="1484">S1475</f>
        <v>15 Juni sampai dengan 31 Agustus 2026</v>
      </c>
      <c r="T1476" s="38" t="str">
        <f t="shared" si="1484"/>
        <v>31 Agustus 2026</v>
      </c>
      <c r="U1476" s="46"/>
      <c r="V1476" s="46"/>
      <c r="W1476" s="42"/>
      <c r="X1476" s="42"/>
      <c r="Y1476" s="42"/>
      <c r="Z1476" s="42"/>
    </row>
    <row r="1477" ht="15.0" customHeight="1">
      <c r="A1477" s="36" t="s">
        <v>6539</v>
      </c>
      <c r="B1477" s="43"/>
      <c r="C1477" s="44"/>
      <c r="D1477" s="47"/>
      <c r="E1477" s="47"/>
      <c r="F1477" s="39" t="str">
        <f t="shared" si="2"/>
        <v>PETUGAS.1476/SPK/SE/PPL/3172/2026</v>
      </c>
      <c r="G1477" s="45"/>
      <c r="H1477" s="39" t="str">
        <f>VLOOKUP(G1477,'MITRA (REFERENSI)'!$A:$Z,16,FALSE)</f>
        <v>#N/A</v>
      </c>
      <c r="I1477" s="39" t="str">
        <f>VLOOKUP(G1477,'MITRA (REFERENSI)'!$A:$Z,25,FALSE)</f>
        <v>#N/A</v>
      </c>
      <c r="J1477" s="38" t="str">
        <f>VLOOKUP(G1477,'MITRA (REFERENSI)'!$A:$Z,26,FALSE)</f>
        <v>#N/A</v>
      </c>
      <c r="K1477" s="38" t="str">
        <f>VLOOKUP(G1477,'MITRA (REFERENSI)'!$A:$Z,15,FALSE)</f>
        <v>#N/A</v>
      </c>
      <c r="L1477" s="38" t="str">
        <f>VLOOKUP(G1477,'MITRA (REFERENSI)'!$A:$Z,15,FALSE)</f>
        <v>#N/A</v>
      </c>
      <c r="M1477" s="38" t="str">
        <f>IF(B1477=1,'KELAS (REFERENSI)'!M1477,IF(B1477=2,'KELAS (REFERENSI)'!M1492,IF(B1477=3,'KELAS (REFERENSI)'!M1507,IF(B1477=4,'KELAS (REFERENSI)'!M1522,""))))</f>
        <v/>
      </c>
      <c r="N1477" s="38" t="str">
        <f>IF(B1477=1,'KELAS (REFERENSI)'!N1477,IF(B1477=2,'KELAS (REFERENSI)'!N1492,IF(B1477=3,'KELAS (REFERENSI)'!N1507,IF(B1477=4,'KELAS (REFERENSI)'!N1522,""))))</f>
        <v/>
      </c>
      <c r="O1477" s="38" t="str">
        <f>IF(B1477=1,'KELAS (REFERENSI)'!O1477,IF(B1477=2,'KELAS (REFERENSI)'!O1492,IF(B1477=3,'KELAS (REFERENSI)'!O1507,IF(B1477=4,'KELAS (REFERENSI)'!O1522,""))))</f>
        <v/>
      </c>
      <c r="P1477" s="38" t="str">
        <f>IF(B1477=1,'KELAS (REFERENSI)'!P1477,IF(B1477=2,'KELAS (REFERENSI)'!P1492,IF(B1477=3,'KELAS (REFERENSI)'!P1507,IF(B1477=4,'KELAS (REFERENSI)'!P1522,""))))</f>
        <v/>
      </c>
      <c r="Q1477" s="38" t="str">
        <f t="shared" si="4"/>
        <v>BPS Kota Jakarta Timur</v>
      </c>
      <c r="R1477" s="38" t="str">
        <f t="shared" si="56"/>
        <v/>
      </c>
      <c r="S1477" s="38" t="str">
        <f t="shared" ref="S1477:T1477" si="1485">S1476</f>
        <v>15 Juni sampai dengan 31 Agustus 2026</v>
      </c>
      <c r="T1477" s="38" t="str">
        <f t="shared" si="1485"/>
        <v>31 Agustus 2026</v>
      </c>
      <c r="U1477" s="46"/>
      <c r="V1477" s="46"/>
      <c r="W1477" s="42"/>
      <c r="X1477" s="42"/>
      <c r="Y1477" s="42"/>
      <c r="Z1477" s="42"/>
    </row>
    <row r="1478" ht="15.0" customHeight="1">
      <c r="A1478" s="36" t="s">
        <v>6540</v>
      </c>
      <c r="B1478" s="43"/>
      <c r="C1478" s="44"/>
      <c r="D1478" s="47"/>
      <c r="E1478" s="47"/>
      <c r="F1478" s="39" t="str">
        <f t="shared" si="2"/>
        <v>PETUGAS.1477/SPK/SE/PPL/3172/2026</v>
      </c>
      <c r="G1478" s="45"/>
      <c r="H1478" s="39" t="str">
        <f>VLOOKUP(G1478,'MITRA (REFERENSI)'!$A:$Z,16,FALSE)</f>
        <v>#N/A</v>
      </c>
      <c r="I1478" s="39" t="str">
        <f>VLOOKUP(G1478,'MITRA (REFERENSI)'!$A:$Z,25,FALSE)</f>
        <v>#N/A</v>
      </c>
      <c r="J1478" s="38" t="str">
        <f>VLOOKUP(G1478,'MITRA (REFERENSI)'!$A:$Z,26,FALSE)</f>
        <v>#N/A</v>
      </c>
      <c r="K1478" s="38" t="str">
        <f>VLOOKUP(G1478,'MITRA (REFERENSI)'!$A:$Z,15,FALSE)</f>
        <v>#N/A</v>
      </c>
      <c r="L1478" s="38" t="str">
        <f>VLOOKUP(G1478,'MITRA (REFERENSI)'!$A:$Z,15,FALSE)</f>
        <v>#N/A</v>
      </c>
      <c r="M1478" s="38" t="str">
        <f>IF(B1478=1,'KELAS (REFERENSI)'!M1478,IF(B1478=2,'KELAS (REFERENSI)'!M1493,IF(B1478=3,'KELAS (REFERENSI)'!M1508,IF(B1478=4,'KELAS (REFERENSI)'!M1523,""))))</f>
        <v/>
      </c>
      <c r="N1478" s="38" t="str">
        <f>IF(B1478=1,'KELAS (REFERENSI)'!N1478,IF(B1478=2,'KELAS (REFERENSI)'!N1493,IF(B1478=3,'KELAS (REFERENSI)'!N1508,IF(B1478=4,'KELAS (REFERENSI)'!N1523,""))))</f>
        <v/>
      </c>
      <c r="O1478" s="38" t="str">
        <f>IF(B1478=1,'KELAS (REFERENSI)'!O1478,IF(B1478=2,'KELAS (REFERENSI)'!O1493,IF(B1478=3,'KELAS (REFERENSI)'!O1508,IF(B1478=4,'KELAS (REFERENSI)'!O1523,""))))</f>
        <v/>
      </c>
      <c r="P1478" s="38" t="str">
        <f>IF(B1478=1,'KELAS (REFERENSI)'!P1478,IF(B1478=2,'KELAS (REFERENSI)'!P1493,IF(B1478=3,'KELAS (REFERENSI)'!P1508,IF(B1478=4,'KELAS (REFERENSI)'!P1523,""))))</f>
        <v/>
      </c>
      <c r="Q1478" s="38" t="str">
        <f t="shared" si="4"/>
        <v>BPS Kota Jakarta Timur</v>
      </c>
      <c r="R1478" s="38" t="str">
        <f t="shared" si="56"/>
        <v/>
      </c>
      <c r="S1478" s="38" t="str">
        <f t="shared" ref="S1478:T1478" si="1486">S1477</f>
        <v>15 Juni sampai dengan 31 Agustus 2026</v>
      </c>
      <c r="T1478" s="38" t="str">
        <f t="shared" si="1486"/>
        <v>31 Agustus 2026</v>
      </c>
      <c r="U1478" s="46"/>
      <c r="V1478" s="46"/>
      <c r="W1478" s="42"/>
      <c r="X1478" s="42"/>
      <c r="Y1478" s="42"/>
      <c r="Z1478" s="42"/>
    </row>
    <row r="1479" ht="15.0" customHeight="1">
      <c r="A1479" s="36" t="s">
        <v>6541</v>
      </c>
      <c r="B1479" s="43"/>
      <c r="C1479" s="44"/>
      <c r="D1479" s="47"/>
      <c r="E1479" s="47"/>
      <c r="F1479" s="39" t="str">
        <f t="shared" si="2"/>
        <v>PETUGAS.1478/SPK/SE/PPL/3172/2026</v>
      </c>
      <c r="G1479" s="45"/>
      <c r="H1479" s="39" t="str">
        <f>VLOOKUP(G1479,'MITRA (REFERENSI)'!$A:$Z,16,FALSE)</f>
        <v>#N/A</v>
      </c>
      <c r="I1479" s="39" t="str">
        <f>VLOOKUP(G1479,'MITRA (REFERENSI)'!$A:$Z,25,FALSE)</f>
        <v>#N/A</v>
      </c>
      <c r="J1479" s="38" t="str">
        <f>VLOOKUP(G1479,'MITRA (REFERENSI)'!$A:$Z,26,FALSE)</f>
        <v>#N/A</v>
      </c>
      <c r="K1479" s="38" t="str">
        <f>VLOOKUP(G1479,'MITRA (REFERENSI)'!$A:$Z,15,FALSE)</f>
        <v>#N/A</v>
      </c>
      <c r="L1479" s="38" t="str">
        <f>VLOOKUP(G1479,'MITRA (REFERENSI)'!$A:$Z,15,FALSE)</f>
        <v>#N/A</v>
      </c>
      <c r="M1479" s="38" t="str">
        <f>IF(B1479=1,'KELAS (REFERENSI)'!M1479,IF(B1479=2,'KELAS (REFERENSI)'!M1494,IF(B1479=3,'KELAS (REFERENSI)'!M1509,IF(B1479=4,'KELAS (REFERENSI)'!M1524,""))))</f>
        <v/>
      </c>
      <c r="N1479" s="38" t="str">
        <f>IF(B1479=1,'KELAS (REFERENSI)'!N1479,IF(B1479=2,'KELAS (REFERENSI)'!N1494,IF(B1479=3,'KELAS (REFERENSI)'!N1509,IF(B1479=4,'KELAS (REFERENSI)'!N1524,""))))</f>
        <v/>
      </c>
      <c r="O1479" s="38" t="str">
        <f>IF(B1479=1,'KELAS (REFERENSI)'!O1479,IF(B1479=2,'KELAS (REFERENSI)'!O1494,IF(B1479=3,'KELAS (REFERENSI)'!O1509,IF(B1479=4,'KELAS (REFERENSI)'!O1524,""))))</f>
        <v/>
      </c>
      <c r="P1479" s="38" t="str">
        <f>IF(B1479=1,'KELAS (REFERENSI)'!P1479,IF(B1479=2,'KELAS (REFERENSI)'!P1494,IF(B1479=3,'KELAS (REFERENSI)'!P1509,IF(B1479=4,'KELAS (REFERENSI)'!P1524,""))))</f>
        <v/>
      </c>
      <c r="Q1479" s="38" t="str">
        <f t="shared" si="4"/>
        <v>BPS Kota Jakarta Timur</v>
      </c>
      <c r="R1479" s="38" t="str">
        <f t="shared" si="56"/>
        <v/>
      </c>
      <c r="S1479" s="38" t="str">
        <f t="shared" ref="S1479:T1479" si="1487">S1478</f>
        <v>15 Juni sampai dengan 31 Agustus 2026</v>
      </c>
      <c r="T1479" s="38" t="str">
        <f t="shared" si="1487"/>
        <v>31 Agustus 2026</v>
      </c>
      <c r="U1479" s="46"/>
      <c r="V1479" s="46"/>
      <c r="W1479" s="42"/>
      <c r="X1479" s="42"/>
      <c r="Y1479" s="42"/>
      <c r="Z1479" s="42"/>
    </row>
    <row r="1480" ht="15.0" customHeight="1">
      <c r="A1480" s="36" t="s">
        <v>6542</v>
      </c>
      <c r="B1480" s="43"/>
      <c r="C1480" s="44"/>
      <c r="D1480" s="47"/>
      <c r="E1480" s="47"/>
      <c r="F1480" s="39" t="str">
        <f t="shared" si="2"/>
        <v>PETUGAS.1479/SPK/SE/PPL/3172/2026</v>
      </c>
      <c r="G1480" s="45"/>
      <c r="H1480" s="39" t="str">
        <f>VLOOKUP(G1480,'MITRA (REFERENSI)'!$A:$Z,16,FALSE)</f>
        <v>#N/A</v>
      </c>
      <c r="I1480" s="39" t="str">
        <f>VLOOKUP(G1480,'MITRA (REFERENSI)'!$A:$Z,25,FALSE)</f>
        <v>#N/A</v>
      </c>
      <c r="J1480" s="38" t="str">
        <f>VLOOKUP(G1480,'MITRA (REFERENSI)'!$A:$Z,26,FALSE)</f>
        <v>#N/A</v>
      </c>
      <c r="K1480" s="38" t="str">
        <f>VLOOKUP(G1480,'MITRA (REFERENSI)'!$A:$Z,15,FALSE)</f>
        <v>#N/A</v>
      </c>
      <c r="L1480" s="38" t="str">
        <f>VLOOKUP(G1480,'MITRA (REFERENSI)'!$A:$Z,15,FALSE)</f>
        <v>#N/A</v>
      </c>
      <c r="M1480" s="38" t="str">
        <f>IF(B1480=1,'KELAS (REFERENSI)'!M1480,IF(B1480=2,'KELAS (REFERENSI)'!M1495,IF(B1480=3,'KELAS (REFERENSI)'!M1510,IF(B1480=4,'KELAS (REFERENSI)'!M1525,""))))</f>
        <v/>
      </c>
      <c r="N1480" s="38" t="str">
        <f>IF(B1480=1,'KELAS (REFERENSI)'!N1480,IF(B1480=2,'KELAS (REFERENSI)'!N1495,IF(B1480=3,'KELAS (REFERENSI)'!N1510,IF(B1480=4,'KELAS (REFERENSI)'!N1525,""))))</f>
        <v/>
      </c>
      <c r="O1480" s="38" t="str">
        <f>IF(B1480=1,'KELAS (REFERENSI)'!O1480,IF(B1480=2,'KELAS (REFERENSI)'!O1495,IF(B1480=3,'KELAS (REFERENSI)'!O1510,IF(B1480=4,'KELAS (REFERENSI)'!O1525,""))))</f>
        <v/>
      </c>
      <c r="P1480" s="38" t="str">
        <f>IF(B1480=1,'KELAS (REFERENSI)'!P1480,IF(B1480=2,'KELAS (REFERENSI)'!P1495,IF(B1480=3,'KELAS (REFERENSI)'!P1510,IF(B1480=4,'KELAS (REFERENSI)'!P1525,""))))</f>
        <v/>
      </c>
      <c r="Q1480" s="38" t="str">
        <f t="shared" si="4"/>
        <v>BPS Kota Jakarta Timur</v>
      </c>
      <c r="R1480" s="38" t="str">
        <f t="shared" si="56"/>
        <v/>
      </c>
      <c r="S1480" s="38" t="str">
        <f t="shared" ref="S1480:T1480" si="1488">S1479</f>
        <v>15 Juni sampai dengan 31 Agustus 2026</v>
      </c>
      <c r="T1480" s="38" t="str">
        <f t="shared" si="1488"/>
        <v>31 Agustus 2026</v>
      </c>
      <c r="U1480" s="46"/>
      <c r="V1480" s="46"/>
      <c r="W1480" s="42"/>
      <c r="X1480" s="42"/>
      <c r="Y1480" s="42"/>
      <c r="Z1480" s="42"/>
    </row>
    <row r="1481" ht="15.0" customHeight="1">
      <c r="A1481" s="36" t="s">
        <v>6543</v>
      </c>
      <c r="B1481" s="43"/>
      <c r="C1481" s="44"/>
      <c r="D1481" s="47"/>
      <c r="E1481" s="47"/>
      <c r="F1481" s="39" t="str">
        <f t="shared" si="2"/>
        <v>PETUGAS.1480/SPK/SE/PPL/3172/2026</v>
      </c>
      <c r="G1481" s="45"/>
      <c r="H1481" s="39" t="str">
        <f>VLOOKUP(G1481,'MITRA (REFERENSI)'!$A:$Z,16,FALSE)</f>
        <v>#N/A</v>
      </c>
      <c r="I1481" s="39" t="str">
        <f>VLOOKUP(G1481,'MITRA (REFERENSI)'!$A:$Z,25,FALSE)</f>
        <v>#N/A</v>
      </c>
      <c r="J1481" s="38" t="str">
        <f>VLOOKUP(G1481,'MITRA (REFERENSI)'!$A:$Z,26,FALSE)</f>
        <v>#N/A</v>
      </c>
      <c r="K1481" s="38" t="str">
        <f>VLOOKUP(G1481,'MITRA (REFERENSI)'!$A:$Z,15,FALSE)</f>
        <v>#N/A</v>
      </c>
      <c r="L1481" s="38" t="str">
        <f>VLOOKUP(G1481,'MITRA (REFERENSI)'!$A:$Z,15,FALSE)</f>
        <v>#N/A</v>
      </c>
      <c r="M1481" s="38" t="str">
        <f>IF(B1481=1,'KELAS (REFERENSI)'!M1481,IF(B1481=2,'KELAS (REFERENSI)'!M1496,IF(B1481=3,'KELAS (REFERENSI)'!M1511,IF(B1481=4,'KELAS (REFERENSI)'!M1526,""))))</f>
        <v/>
      </c>
      <c r="N1481" s="38" t="str">
        <f>IF(B1481=1,'KELAS (REFERENSI)'!N1481,IF(B1481=2,'KELAS (REFERENSI)'!N1496,IF(B1481=3,'KELAS (REFERENSI)'!N1511,IF(B1481=4,'KELAS (REFERENSI)'!N1526,""))))</f>
        <v/>
      </c>
      <c r="O1481" s="38" t="str">
        <f>IF(B1481=1,'KELAS (REFERENSI)'!O1481,IF(B1481=2,'KELAS (REFERENSI)'!O1496,IF(B1481=3,'KELAS (REFERENSI)'!O1511,IF(B1481=4,'KELAS (REFERENSI)'!O1526,""))))</f>
        <v/>
      </c>
      <c r="P1481" s="38" t="str">
        <f>IF(B1481=1,'KELAS (REFERENSI)'!P1481,IF(B1481=2,'KELAS (REFERENSI)'!P1496,IF(B1481=3,'KELAS (REFERENSI)'!P1511,IF(B1481=4,'KELAS (REFERENSI)'!P1526,""))))</f>
        <v/>
      </c>
      <c r="Q1481" s="38" t="str">
        <f t="shared" si="4"/>
        <v>BPS Kota Jakarta Timur</v>
      </c>
      <c r="R1481" s="38" t="str">
        <f t="shared" si="56"/>
        <v/>
      </c>
      <c r="S1481" s="38" t="str">
        <f t="shared" ref="S1481:T1481" si="1489">S1480</f>
        <v>15 Juni sampai dengan 31 Agustus 2026</v>
      </c>
      <c r="T1481" s="38" t="str">
        <f t="shared" si="1489"/>
        <v>31 Agustus 2026</v>
      </c>
      <c r="U1481" s="46"/>
      <c r="V1481" s="46"/>
      <c r="W1481" s="42"/>
      <c r="X1481" s="42"/>
      <c r="Y1481" s="42"/>
      <c r="Z1481" s="42"/>
    </row>
    <row r="1482" ht="15.0" customHeight="1">
      <c r="A1482" s="36" t="s">
        <v>6544</v>
      </c>
      <c r="B1482" s="43"/>
      <c r="C1482" s="44"/>
      <c r="D1482" s="47"/>
      <c r="E1482" s="47"/>
      <c r="F1482" s="39" t="str">
        <f t="shared" si="2"/>
        <v>PETUGAS.1481/SPK/SE/PPL/3172/2026</v>
      </c>
      <c r="G1482" s="45"/>
      <c r="H1482" s="39" t="str">
        <f>VLOOKUP(G1482,'MITRA (REFERENSI)'!$A:$Z,16,FALSE)</f>
        <v>#N/A</v>
      </c>
      <c r="I1482" s="39" t="str">
        <f>VLOOKUP(G1482,'MITRA (REFERENSI)'!$A:$Z,25,FALSE)</f>
        <v>#N/A</v>
      </c>
      <c r="J1482" s="38" t="str">
        <f>VLOOKUP(G1482,'MITRA (REFERENSI)'!$A:$Z,26,FALSE)</f>
        <v>#N/A</v>
      </c>
      <c r="K1482" s="38" t="str">
        <f>VLOOKUP(G1482,'MITRA (REFERENSI)'!$A:$Z,15,FALSE)</f>
        <v>#N/A</v>
      </c>
      <c r="L1482" s="38" t="str">
        <f>VLOOKUP(G1482,'MITRA (REFERENSI)'!$A:$Z,15,FALSE)</f>
        <v>#N/A</v>
      </c>
      <c r="M1482" s="38" t="str">
        <f>IF(B1482=1,'KELAS (REFERENSI)'!M1482,IF(B1482=2,'KELAS (REFERENSI)'!M1497,IF(B1482=3,'KELAS (REFERENSI)'!M1512,IF(B1482=4,'KELAS (REFERENSI)'!M1527,""))))</f>
        <v/>
      </c>
      <c r="N1482" s="38" t="str">
        <f>IF(B1482=1,'KELAS (REFERENSI)'!N1482,IF(B1482=2,'KELAS (REFERENSI)'!N1497,IF(B1482=3,'KELAS (REFERENSI)'!N1512,IF(B1482=4,'KELAS (REFERENSI)'!N1527,""))))</f>
        <v/>
      </c>
      <c r="O1482" s="38" t="str">
        <f>IF(B1482=1,'KELAS (REFERENSI)'!O1482,IF(B1482=2,'KELAS (REFERENSI)'!O1497,IF(B1482=3,'KELAS (REFERENSI)'!O1512,IF(B1482=4,'KELAS (REFERENSI)'!O1527,""))))</f>
        <v/>
      </c>
      <c r="P1482" s="38" t="str">
        <f>IF(B1482=1,'KELAS (REFERENSI)'!P1482,IF(B1482=2,'KELAS (REFERENSI)'!P1497,IF(B1482=3,'KELAS (REFERENSI)'!P1512,IF(B1482=4,'KELAS (REFERENSI)'!P1527,""))))</f>
        <v/>
      </c>
      <c r="Q1482" s="38" t="str">
        <f t="shared" si="4"/>
        <v>BPS Kota Jakarta Timur</v>
      </c>
      <c r="R1482" s="38" t="str">
        <f t="shared" si="56"/>
        <v/>
      </c>
      <c r="S1482" s="38" t="str">
        <f t="shared" ref="S1482:T1482" si="1490">S1481</f>
        <v>15 Juni sampai dengan 31 Agustus 2026</v>
      </c>
      <c r="T1482" s="38" t="str">
        <f t="shared" si="1490"/>
        <v>31 Agustus 2026</v>
      </c>
      <c r="U1482" s="46"/>
      <c r="V1482" s="46"/>
      <c r="W1482" s="42"/>
      <c r="X1482" s="42"/>
      <c r="Y1482" s="42"/>
      <c r="Z1482" s="42"/>
    </row>
    <row r="1483" ht="15.0" customHeight="1">
      <c r="A1483" s="36" t="s">
        <v>6545</v>
      </c>
      <c r="B1483" s="43"/>
      <c r="C1483" s="44"/>
      <c r="D1483" s="47"/>
      <c r="E1483" s="47"/>
      <c r="F1483" s="39" t="str">
        <f t="shared" si="2"/>
        <v>PETUGAS.1482/SPK/SE/PPL/3172/2026</v>
      </c>
      <c r="G1483" s="45"/>
      <c r="H1483" s="39" t="str">
        <f>VLOOKUP(G1483,'MITRA (REFERENSI)'!$A:$Z,16,FALSE)</f>
        <v>#N/A</v>
      </c>
      <c r="I1483" s="39" t="str">
        <f>VLOOKUP(G1483,'MITRA (REFERENSI)'!$A:$Z,25,FALSE)</f>
        <v>#N/A</v>
      </c>
      <c r="J1483" s="38" t="str">
        <f>VLOOKUP(G1483,'MITRA (REFERENSI)'!$A:$Z,26,FALSE)</f>
        <v>#N/A</v>
      </c>
      <c r="K1483" s="38" t="str">
        <f>VLOOKUP(G1483,'MITRA (REFERENSI)'!$A:$Z,15,FALSE)</f>
        <v>#N/A</v>
      </c>
      <c r="L1483" s="38" t="str">
        <f>VLOOKUP(G1483,'MITRA (REFERENSI)'!$A:$Z,15,FALSE)</f>
        <v>#N/A</v>
      </c>
      <c r="M1483" s="38" t="str">
        <f>IF(B1483=1,'KELAS (REFERENSI)'!M1483,IF(B1483=2,'KELAS (REFERENSI)'!M1498,IF(B1483=3,'KELAS (REFERENSI)'!M1513,IF(B1483=4,'KELAS (REFERENSI)'!M1528,""))))</f>
        <v/>
      </c>
      <c r="N1483" s="38" t="str">
        <f>IF(B1483=1,'KELAS (REFERENSI)'!N1483,IF(B1483=2,'KELAS (REFERENSI)'!N1498,IF(B1483=3,'KELAS (REFERENSI)'!N1513,IF(B1483=4,'KELAS (REFERENSI)'!N1528,""))))</f>
        <v/>
      </c>
      <c r="O1483" s="38" t="str">
        <f>IF(B1483=1,'KELAS (REFERENSI)'!O1483,IF(B1483=2,'KELAS (REFERENSI)'!O1498,IF(B1483=3,'KELAS (REFERENSI)'!O1513,IF(B1483=4,'KELAS (REFERENSI)'!O1528,""))))</f>
        <v/>
      </c>
      <c r="P1483" s="38" t="str">
        <f>IF(B1483=1,'KELAS (REFERENSI)'!P1483,IF(B1483=2,'KELAS (REFERENSI)'!P1498,IF(B1483=3,'KELAS (REFERENSI)'!P1513,IF(B1483=4,'KELAS (REFERENSI)'!P1528,""))))</f>
        <v/>
      </c>
      <c r="Q1483" s="38" t="str">
        <f t="shared" si="4"/>
        <v>BPS Kota Jakarta Timur</v>
      </c>
      <c r="R1483" s="38" t="str">
        <f t="shared" si="56"/>
        <v/>
      </c>
      <c r="S1483" s="38" t="str">
        <f t="shared" ref="S1483:T1483" si="1491">S1482</f>
        <v>15 Juni sampai dengan 31 Agustus 2026</v>
      </c>
      <c r="T1483" s="38" t="str">
        <f t="shared" si="1491"/>
        <v>31 Agustus 2026</v>
      </c>
      <c r="U1483" s="46"/>
      <c r="V1483" s="46"/>
      <c r="W1483" s="42"/>
      <c r="X1483" s="42"/>
      <c r="Y1483" s="42"/>
      <c r="Z1483" s="42"/>
    </row>
    <row r="1484" ht="15.0" customHeight="1">
      <c r="A1484" s="36" t="s">
        <v>6546</v>
      </c>
      <c r="B1484" s="43"/>
      <c r="C1484" s="44"/>
      <c r="D1484" s="47"/>
      <c r="E1484" s="47"/>
      <c r="F1484" s="39" t="str">
        <f t="shared" si="2"/>
        <v>PETUGAS.1483/SPK/SE/PPL/3172/2026</v>
      </c>
      <c r="G1484" s="45"/>
      <c r="H1484" s="39" t="str">
        <f>VLOOKUP(G1484,'MITRA (REFERENSI)'!$A:$Z,16,FALSE)</f>
        <v>#N/A</v>
      </c>
      <c r="I1484" s="39" t="str">
        <f>VLOOKUP(G1484,'MITRA (REFERENSI)'!$A:$Z,25,FALSE)</f>
        <v>#N/A</v>
      </c>
      <c r="J1484" s="38" t="str">
        <f>VLOOKUP(G1484,'MITRA (REFERENSI)'!$A:$Z,26,FALSE)</f>
        <v>#N/A</v>
      </c>
      <c r="K1484" s="38" t="str">
        <f>VLOOKUP(G1484,'MITRA (REFERENSI)'!$A:$Z,15,FALSE)</f>
        <v>#N/A</v>
      </c>
      <c r="L1484" s="38" t="str">
        <f>VLOOKUP(G1484,'MITRA (REFERENSI)'!$A:$Z,15,FALSE)</f>
        <v>#N/A</v>
      </c>
      <c r="M1484" s="38" t="str">
        <f>IF(B1484=1,'KELAS (REFERENSI)'!M1484,IF(B1484=2,'KELAS (REFERENSI)'!M1499,IF(B1484=3,'KELAS (REFERENSI)'!M1514,IF(B1484=4,'KELAS (REFERENSI)'!M1529,""))))</f>
        <v/>
      </c>
      <c r="N1484" s="38" t="str">
        <f>IF(B1484=1,'KELAS (REFERENSI)'!N1484,IF(B1484=2,'KELAS (REFERENSI)'!N1499,IF(B1484=3,'KELAS (REFERENSI)'!N1514,IF(B1484=4,'KELAS (REFERENSI)'!N1529,""))))</f>
        <v/>
      </c>
      <c r="O1484" s="38" t="str">
        <f>IF(B1484=1,'KELAS (REFERENSI)'!O1484,IF(B1484=2,'KELAS (REFERENSI)'!O1499,IF(B1484=3,'KELAS (REFERENSI)'!O1514,IF(B1484=4,'KELAS (REFERENSI)'!O1529,""))))</f>
        <v/>
      </c>
      <c r="P1484" s="38" t="str">
        <f>IF(B1484=1,'KELAS (REFERENSI)'!P1484,IF(B1484=2,'KELAS (REFERENSI)'!P1499,IF(B1484=3,'KELAS (REFERENSI)'!P1514,IF(B1484=4,'KELAS (REFERENSI)'!P1529,""))))</f>
        <v/>
      </c>
      <c r="Q1484" s="38" t="str">
        <f t="shared" si="4"/>
        <v>BPS Kota Jakarta Timur</v>
      </c>
      <c r="R1484" s="38" t="str">
        <f t="shared" si="56"/>
        <v/>
      </c>
      <c r="S1484" s="38" t="str">
        <f t="shared" ref="S1484:T1484" si="1492">S1483</f>
        <v>15 Juni sampai dengan 31 Agustus 2026</v>
      </c>
      <c r="T1484" s="38" t="str">
        <f t="shared" si="1492"/>
        <v>31 Agustus 2026</v>
      </c>
      <c r="U1484" s="46"/>
      <c r="V1484" s="46"/>
      <c r="W1484" s="42"/>
      <c r="X1484" s="42"/>
      <c r="Y1484" s="42"/>
      <c r="Z1484" s="42"/>
    </row>
    <row r="1485" ht="15.0" customHeight="1">
      <c r="A1485" s="36" t="s">
        <v>6547</v>
      </c>
      <c r="B1485" s="43"/>
      <c r="C1485" s="44"/>
      <c r="D1485" s="47"/>
      <c r="E1485" s="47"/>
      <c r="F1485" s="39" t="str">
        <f t="shared" si="2"/>
        <v>PETUGAS.1484/SPK/SE/PPL/3172/2026</v>
      </c>
      <c r="G1485" s="45"/>
      <c r="H1485" s="39" t="str">
        <f>VLOOKUP(G1485,'MITRA (REFERENSI)'!$A:$Z,16,FALSE)</f>
        <v>#N/A</v>
      </c>
      <c r="I1485" s="39" t="str">
        <f>VLOOKUP(G1485,'MITRA (REFERENSI)'!$A:$Z,25,FALSE)</f>
        <v>#N/A</v>
      </c>
      <c r="J1485" s="38" t="str">
        <f>VLOOKUP(G1485,'MITRA (REFERENSI)'!$A:$Z,26,FALSE)</f>
        <v>#N/A</v>
      </c>
      <c r="K1485" s="38" t="str">
        <f>VLOOKUP(G1485,'MITRA (REFERENSI)'!$A:$Z,15,FALSE)</f>
        <v>#N/A</v>
      </c>
      <c r="L1485" s="38" t="str">
        <f>VLOOKUP(G1485,'MITRA (REFERENSI)'!$A:$Z,15,FALSE)</f>
        <v>#N/A</v>
      </c>
      <c r="M1485" s="38" t="str">
        <f>IF(B1485=1,'KELAS (REFERENSI)'!M1485,IF(B1485=2,'KELAS (REFERENSI)'!M1500,IF(B1485=3,'KELAS (REFERENSI)'!M1515,IF(B1485=4,'KELAS (REFERENSI)'!M1530,""))))</f>
        <v/>
      </c>
      <c r="N1485" s="38" t="str">
        <f>IF(B1485=1,'KELAS (REFERENSI)'!N1485,IF(B1485=2,'KELAS (REFERENSI)'!N1500,IF(B1485=3,'KELAS (REFERENSI)'!N1515,IF(B1485=4,'KELAS (REFERENSI)'!N1530,""))))</f>
        <v/>
      </c>
      <c r="O1485" s="38" t="str">
        <f>IF(B1485=1,'KELAS (REFERENSI)'!O1485,IF(B1485=2,'KELAS (REFERENSI)'!O1500,IF(B1485=3,'KELAS (REFERENSI)'!O1515,IF(B1485=4,'KELAS (REFERENSI)'!O1530,""))))</f>
        <v/>
      </c>
      <c r="P1485" s="38" t="str">
        <f>IF(B1485=1,'KELAS (REFERENSI)'!P1485,IF(B1485=2,'KELAS (REFERENSI)'!P1500,IF(B1485=3,'KELAS (REFERENSI)'!P1515,IF(B1485=4,'KELAS (REFERENSI)'!P1530,""))))</f>
        <v/>
      </c>
      <c r="Q1485" s="38" t="str">
        <f t="shared" si="4"/>
        <v>BPS Kota Jakarta Timur</v>
      </c>
      <c r="R1485" s="38" t="str">
        <f t="shared" si="56"/>
        <v/>
      </c>
      <c r="S1485" s="38" t="str">
        <f t="shared" ref="S1485:T1485" si="1493">S1484</f>
        <v>15 Juni sampai dengan 31 Agustus 2026</v>
      </c>
      <c r="T1485" s="38" t="str">
        <f t="shared" si="1493"/>
        <v>31 Agustus 2026</v>
      </c>
      <c r="U1485" s="46"/>
      <c r="V1485" s="46"/>
      <c r="W1485" s="42"/>
      <c r="X1485" s="42"/>
      <c r="Y1485" s="42"/>
      <c r="Z1485" s="42"/>
    </row>
    <row r="1486" ht="15.0" customHeight="1">
      <c r="A1486" s="36" t="s">
        <v>6548</v>
      </c>
      <c r="B1486" s="43"/>
      <c r="C1486" s="44"/>
      <c r="D1486" s="47"/>
      <c r="E1486" s="47"/>
      <c r="F1486" s="39" t="str">
        <f t="shared" si="2"/>
        <v>PETUGAS.1485/SPK/SE/PPL/3172/2026</v>
      </c>
      <c r="G1486" s="45"/>
      <c r="H1486" s="39" t="str">
        <f>VLOOKUP(G1486,'MITRA (REFERENSI)'!$A:$Z,16,FALSE)</f>
        <v>#N/A</v>
      </c>
      <c r="I1486" s="39" t="str">
        <f>VLOOKUP(G1486,'MITRA (REFERENSI)'!$A:$Z,25,FALSE)</f>
        <v>#N/A</v>
      </c>
      <c r="J1486" s="38" t="str">
        <f>VLOOKUP(G1486,'MITRA (REFERENSI)'!$A:$Z,26,FALSE)</f>
        <v>#N/A</v>
      </c>
      <c r="K1486" s="38" t="str">
        <f>VLOOKUP(G1486,'MITRA (REFERENSI)'!$A:$Z,15,FALSE)</f>
        <v>#N/A</v>
      </c>
      <c r="L1486" s="38" t="str">
        <f>VLOOKUP(G1486,'MITRA (REFERENSI)'!$A:$Z,15,FALSE)</f>
        <v>#N/A</v>
      </c>
      <c r="M1486" s="38" t="str">
        <f>IF(B1486=1,'KELAS (REFERENSI)'!M1486,IF(B1486=2,'KELAS (REFERENSI)'!M1501,IF(B1486=3,'KELAS (REFERENSI)'!M1516,IF(B1486=4,'KELAS (REFERENSI)'!M1531,""))))</f>
        <v/>
      </c>
      <c r="N1486" s="38" t="str">
        <f>IF(B1486=1,'KELAS (REFERENSI)'!N1486,IF(B1486=2,'KELAS (REFERENSI)'!N1501,IF(B1486=3,'KELAS (REFERENSI)'!N1516,IF(B1486=4,'KELAS (REFERENSI)'!N1531,""))))</f>
        <v/>
      </c>
      <c r="O1486" s="38" t="str">
        <f>IF(B1486=1,'KELAS (REFERENSI)'!O1486,IF(B1486=2,'KELAS (REFERENSI)'!O1501,IF(B1486=3,'KELAS (REFERENSI)'!O1516,IF(B1486=4,'KELAS (REFERENSI)'!O1531,""))))</f>
        <v/>
      </c>
      <c r="P1486" s="38" t="str">
        <f>IF(B1486=1,'KELAS (REFERENSI)'!P1486,IF(B1486=2,'KELAS (REFERENSI)'!P1501,IF(B1486=3,'KELAS (REFERENSI)'!P1516,IF(B1486=4,'KELAS (REFERENSI)'!P1531,""))))</f>
        <v/>
      </c>
      <c r="Q1486" s="38" t="str">
        <f t="shared" si="4"/>
        <v>BPS Kota Jakarta Timur</v>
      </c>
      <c r="R1486" s="38" t="str">
        <f t="shared" si="56"/>
        <v/>
      </c>
      <c r="S1486" s="38" t="str">
        <f t="shared" ref="S1486:T1486" si="1494">S1485</f>
        <v>15 Juni sampai dengan 31 Agustus 2026</v>
      </c>
      <c r="T1486" s="38" t="str">
        <f t="shared" si="1494"/>
        <v>31 Agustus 2026</v>
      </c>
      <c r="U1486" s="46"/>
      <c r="V1486" s="46"/>
      <c r="W1486" s="42"/>
      <c r="X1486" s="42"/>
      <c r="Y1486" s="42"/>
      <c r="Z1486" s="42"/>
    </row>
    <row r="1487" ht="15.0" customHeight="1">
      <c r="A1487" s="36" t="s">
        <v>6549</v>
      </c>
      <c r="B1487" s="43"/>
      <c r="C1487" s="44"/>
      <c r="D1487" s="47"/>
      <c r="E1487" s="47"/>
      <c r="F1487" s="39" t="str">
        <f t="shared" si="2"/>
        <v>PETUGAS.1486/SPK/SE/PPL/3172/2026</v>
      </c>
      <c r="G1487" s="45"/>
      <c r="H1487" s="39" t="str">
        <f>VLOOKUP(G1487,'MITRA (REFERENSI)'!$A:$Z,16,FALSE)</f>
        <v>#N/A</v>
      </c>
      <c r="I1487" s="39" t="str">
        <f>VLOOKUP(G1487,'MITRA (REFERENSI)'!$A:$Z,25,FALSE)</f>
        <v>#N/A</v>
      </c>
      <c r="J1487" s="38" t="str">
        <f>VLOOKUP(G1487,'MITRA (REFERENSI)'!$A:$Z,26,FALSE)</f>
        <v>#N/A</v>
      </c>
      <c r="K1487" s="38" t="str">
        <f>VLOOKUP(G1487,'MITRA (REFERENSI)'!$A:$Z,15,FALSE)</f>
        <v>#N/A</v>
      </c>
      <c r="L1487" s="38" t="str">
        <f>VLOOKUP(G1487,'MITRA (REFERENSI)'!$A:$Z,15,FALSE)</f>
        <v>#N/A</v>
      </c>
      <c r="M1487" s="38" t="str">
        <f>IF(B1487=1,'KELAS (REFERENSI)'!M1487,IF(B1487=2,'KELAS (REFERENSI)'!M1502,IF(B1487=3,'KELAS (REFERENSI)'!M1517,IF(B1487=4,'KELAS (REFERENSI)'!M1532,""))))</f>
        <v/>
      </c>
      <c r="N1487" s="38" t="str">
        <f>IF(B1487=1,'KELAS (REFERENSI)'!N1487,IF(B1487=2,'KELAS (REFERENSI)'!N1502,IF(B1487=3,'KELAS (REFERENSI)'!N1517,IF(B1487=4,'KELAS (REFERENSI)'!N1532,""))))</f>
        <v/>
      </c>
      <c r="O1487" s="38" t="str">
        <f>IF(B1487=1,'KELAS (REFERENSI)'!O1487,IF(B1487=2,'KELAS (REFERENSI)'!O1502,IF(B1487=3,'KELAS (REFERENSI)'!O1517,IF(B1487=4,'KELAS (REFERENSI)'!O1532,""))))</f>
        <v/>
      </c>
      <c r="P1487" s="38" t="str">
        <f>IF(B1487=1,'KELAS (REFERENSI)'!P1487,IF(B1487=2,'KELAS (REFERENSI)'!P1502,IF(B1487=3,'KELAS (REFERENSI)'!P1517,IF(B1487=4,'KELAS (REFERENSI)'!P1532,""))))</f>
        <v/>
      </c>
      <c r="Q1487" s="38" t="str">
        <f t="shared" si="4"/>
        <v>BPS Kota Jakarta Timur</v>
      </c>
      <c r="R1487" s="38" t="str">
        <f t="shared" si="56"/>
        <v/>
      </c>
      <c r="S1487" s="38" t="str">
        <f t="shared" ref="S1487:T1487" si="1495">S1486</f>
        <v>15 Juni sampai dengan 31 Agustus 2026</v>
      </c>
      <c r="T1487" s="38" t="str">
        <f t="shared" si="1495"/>
        <v>31 Agustus 2026</v>
      </c>
      <c r="U1487" s="46"/>
      <c r="V1487" s="46"/>
      <c r="W1487" s="42"/>
      <c r="X1487" s="42"/>
      <c r="Y1487" s="42"/>
      <c r="Z1487" s="42"/>
    </row>
    <row r="1488" ht="15.0" customHeight="1">
      <c r="A1488" s="36" t="s">
        <v>6550</v>
      </c>
      <c r="B1488" s="43"/>
      <c r="C1488" s="44"/>
      <c r="D1488" s="47"/>
      <c r="E1488" s="47"/>
      <c r="F1488" s="39" t="str">
        <f t="shared" si="2"/>
        <v>PETUGAS.1487/SPK/SE/PPL/3172/2026</v>
      </c>
      <c r="G1488" s="45"/>
      <c r="H1488" s="39" t="str">
        <f>VLOOKUP(G1488,'MITRA (REFERENSI)'!$A:$Z,16,FALSE)</f>
        <v>#N/A</v>
      </c>
      <c r="I1488" s="39" t="str">
        <f>VLOOKUP(G1488,'MITRA (REFERENSI)'!$A:$Z,25,FALSE)</f>
        <v>#N/A</v>
      </c>
      <c r="J1488" s="38" t="str">
        <f>VLOOKUP(G1488,'MITRA (REFERENSI)'!$A:$Z,26,FALSE)</f>
        <v>#N/A</v>
      </c>
      <c r="K1488" s="38" t="str">
        <f>VLOOKUP(G1488,'MITRA (REFERENSI)'!$A:$Z,15,FALSE)</f>
        <v>#N/A</v>
      </c>
      <c r="L1488" s="38" t="str">
        <f>VLOOKUP(G1488,'MITRA (REFERENSI)'!$A:$Z,15,FALSE)</f>
        <v>#N/A</v>
      </c>
      <c r="M1488" s="38" t="str">
        <f>IF(B1488=1,'KELAS (REFERENSI)'!M1488,IF(B1488=2,'KELAS (REFERENSI)'!M1503,IF(B1488=3,'KELAS (REFERENSI)'!M1518,IF(B1488=4,'KELAS (REFERENSI)'!M1533,""))))</f>
        <v/>
      </c>
      <c r="N1488" s="38" t="str">
        <f>IF(B1488=1,'KELAS (REFERENSI)'!N1488,IF(B1488=2,'KELAS (REFERENSI)'!N1503,IF(B1488=3,'KELAS (REFERENSI)'!N1518,IF(B1488=4,'KELAS (REFERENSI)'!N1533,""))))</f>
        <v/>
      </c>
      <c r="O1488" s="38" t="str">
        <f>IF(B1488=1,'KELAS (REFERENSI)'!O1488,IF(B1488=2,'KELAS (REFERENSI)'!O1503,IF(B1488=3,'KELAS (REFERENSI)'!O1518,IF(B1488=4,'KELAS (REFERENSI)'!O1533,""))))</f>
        <v/>
      </c>
      <c r="P1488" s="38" t="str">
        <f>IF(B1488=1,'KELAS (REFERENSI)'!P1488,IF(B1488=2,'KELAS (REFERENSI)'!P1503,IF(B1488=3,'KELAS (REFERENSI)'!P1518,IF(B1488=4,'KELAS (REFERENSI)'!P1533,""))))</f>
        <v/>
      </c>
      <c r="Q1488" s="38" t="str">
        <f t="shared" si="4"/>
        <v>BPS Kota Jakarta Timur</v>
      </c>
      <c r="R1488" s="38" t="str">
        <f t="shared" si="56"/>
        <v/>
      </c>
      <c r="S1488" s="38" t="str">
        <f t="shared" ref="S1488:T1488" si="1496">S1487</f>
        <v>15 Juni sampai dengan 31 Agustus 2026</v>
      </c>
      <c r="T1488" s="38" t="str">
        <f t="shared" si="1496"/>
        <v>31 Agustus 2026</v>
      </c>
      <c r="U1488" s="46"/>
      <c r="V1488" s="46"/>
      <c r="W1488" s="42"/>
      <c r="X1488" s="42"/>
      <c r="Y1488" s="42"/>
      <c r="Z1488" s="42"/>
    </row>
    <row r="1489" ht="15.0" customHeight="1">
      <c r="A1489" s="36" t="s">
        <v>6551</v>
      </c>
      <c r="B1489" s="43"/>
      <c r="C1489" s="44"/>
      <c r="D1489" s="47"/>
      <c r="E1489" s="47"/>
      <c r="F1489" s="39" t="str">
        <f t="shared" si="2"/>
        <v>PETUGAS.1488/SPK/SE/PPL/3172/2026</v>
      </c>
      <c r="G1489" s="45"/>
      <c r="H1489" s="39" t="str">
        <f>VLOOKUP(G1489,'MITRA (REFERENSI)'!$A:$Z,16,FALSE)</f>
        <v>#N/A</v>
      </c>
      <c r="I1489" s="39" t="str">
        <f>VLOOKUP(G1489,'MITRA (REFERENSI)'!$A:$Z,25,FALSE)</f>
        <v>#N/A</v>
      </c>
      <c r="J1489" s="38" t="str">
        <f>VLOOKUP(G1489,'MITRA (REFERENSI)'!$A:$Z,26,FALSE)</f>
        <v>#N/A</v>
      </c>
      <c r="K1489" s="38" t="str">
        <f>VLOOKUP(G1489,'MITRA (REFERENSI)'!$A:$Z,15,FALSE)</f>
        <v>#N/A</v>
      </c>
      <c r="L1489" s="38" t="str">
        <f>VLOOKUP(G1489,'MITRA (REFERENSI)'!$A:$Z,15,FALSE)</f>
        <v>#N/A</v>
      </c>
      <c r="M1489" s="38" t="str">
        <f>IF(B1489=1,'KELAS (REFERENSI)'!M1489,IF(B1489=2,'KELAS (REFERENSI)'!M1504,IF(B1489=3,'KELAS (REFERENSI)'!M1519,IF(B1489=4,'KELAS (REFERENSI)'!M1534,""))))</f>
        <v/>
      </c>
      <c r="N1489" s="38" t="str">
        <f>IF(B1489=1,'KELAS (REFERENSI)'!N1489,IF(B1489=2,'KELAS (REFERENSI)'!N1504,IF(B1489=3,'KELAS (REFERENSI)'!N1519,IF(B1489=4,'KELAS (REFERENSI)'!N1534,""))))</f>
        <v/>
      </c>
      <c r="O1489" s="38" t="str">
        <f>IF(B1489=1,'KELAS (REFERENSI)'!O1489,IF(B1489=2,'KELAS (REFERENSI)'!O1504,IF(B1489=3,'KELAS (REFERENSI)'!O1519,IF(B1489=4,'KELAS (REFERENSI)'!O1534,""))))</f>
        <v/>
      </c>
      <c r="P1489" s="38" t="str">
        <f>IF(B1489=1,'KELAS (REFERENSI)'!P1489,IF(B1489=2,'KELAS (REFERENSI)'!P1504,IF(B1489=3,'KELAS (REFERENSI)'!P1519,IF(B1489=4,'KELAS (REFERENSI)'!P1534,""))))</f>
        <v/>
      </c>
      <c r="Q1489" s="38" t="str">
        <f t="shared" si="4"/>
        <v>BPS Kota Jakarta Timur</v>
      </c>
      <c r="R1489" s="38" t="str">
        <f t="shared" si="56"/>
        <v/>
      </c>
      <c r="S1489" s="38" t="str">
        <f t="shared" ref="S1489:T1489" si="1497">S1488</f>
        <v>15 Juni sampai dengan 31 Agustus 2026</v>
      </c>
      <c r="T1489" s="38" t="str">
        <f t="shared" si="1497"/>
        <v>31 Agustus 2026</v>
      </c>
      <c r="U1489" s="46"/>
      <c r="V1489" s="46"/>
      <c r="W1489" s="42"/>
      <c r="X1489" s="42"/>
      <c r="Y1489" s="42"/>
      <c r="Z1489" s="42"/>
    </row>
    <row r="1490" ht="15.0" customHeight="1">
      <c r="A1490" s="36" t="s">
        <v>6552</v>
      </c>
      <c r="B1490" s="43"/>
      <c r="C1490" s="44"/>
      <c r="D1490" s="47"/>
      <c r="E1490" s="47"/>
      <c r="F1490" s="39" t="str">
        <f t="shared" si="2"/>
        <v>PETUGAS.1489/SPK/SE/PPL/3172/2026</v>
      </c>
      <c r="G1490" s="45"/>
      <c r="H1490" s="39" t="str">
        <f>VLOOKUP(G1490,'MITRA (REFERENSI)'!$A:$Z,16,FALSE)</f>
        <v>#N/A</v>
      </c>
      <c r="I1490" s="39" t="str">
        <f>VLOOKUP(G1490,'MITRA (REFERENSI)'!$A:$Z,25,FALSE)</f>
        <v>#N/A</v>
      </c>
      <c r="J1490" s="38" t="str">
        <f>VLOOKUP(G1490,'MITRA (REFERENSI)'!$A:$Z,26,FALSE)</f>
        <v>#N/A</v>
      </c>
      <c r="K1490" s="38" t="str">
        <f>VLOOKUP(G1490,'MITRA (REFERENSI)'!$A:$Z,15,FALSE)</f>
        <v>#N/A</v>
      </c>
      <c r="L1490" s="38" t="str">
        <f>VLOOKUP(G1490,'MITRA (REFERENSI)'!$A:$Z,15,FALSE)</f>
        <v>#N/A</v>
      </c>
      <c r="M1490" s="38" t="str">
        <f>IF(B1490=1,'KELAS (REFERENSI)'!M1490,IF(B1490=2,'KELAS (REFERENSI)'!M1505,IF(B1490=3,'KELAS (REFERENSI)'!M1520,IF(B1490=4,'KELAS (REFERENSI)'!M1535,""))))</f>
        <v/>
      </c>
      <c r="N1490" s="38" t="str">
        <f>IF(B1490=1,'KELAS (REFERENSI)'!N1490,IF(B1490=2,'KELAS (REFERENSI)'!N1505,IF(B1490=3,'KELAS (REFERENSI)'!N1520,IF(B1490=4,'KELAS (REFERENSI)'!N1535,""))))</f>
        <v/>
      </c>
      <c r="O1490" s="38" t="str">
        <f>IF(B1490=1,'KELAS (REFERENSI)'!O1490,IF(B1490=2,'KELAS (REFERENSI)'!O1505,IF(B1490=3,'KELAS (REFERENSI)'!O1520,IF(B1490=4,'KELAS (REFERENSI)'!O1535,""))))</f>
        <v/>
      </c>
      <c r="P1490" s="38" t="str">
        <f>IF(B1490=1,'KELAS (REFERENSI)'!P1490,IF(B1490=2,'KELAS (REFERENSI)'!P1505,IF(B1490=3,'KELAS (REFERENSI)'!P1520,IF(B1490=4,'KELAS (REFERENSI)'!P1535,""))))</f>
        <v/>
      </c>
      <c r="Q1490" s="38" t="str">
        <f t="shared" si="4"/>
        <v>BPS Kota Jakarta Timur</v>
      </c>
      <c r="R1490" s="38" t="str">
        <f t="shared" si="56"/>
        <v/>
      </c>
      <c r="S1490" s="38" t="str">
        <f t="shared" ref="S1490:T1490" si="1498">S1489</f>
        <v>15 Juni sampai dengan 31 Agustus 2026</v>
      </c>
      <c r="T1490" s="38" t="str">
        <f t="shared" si="1498"/>
        <v>31 Agustus 2026</v>
      </c>
      <c r="U1490" s="46"/>
      <c r="V1490" s="46"/>
      <c r="W1490" s="42"/>
      <c r="X1490" s="42"/>
      <c r="Y1490" s="42"/>
      <c r="Z1490" s="42"/>
    </row>
    <row r="1491" ht="15.0" customHeight="1">
      <c r="A1491" s="36" t="s">
        <v>6553</v>
      </c>
      <c r="B1491" s="43"/>
      <c r="C1491" s="44"/>
      <c r="D1491" s="47"/>
      <c r="E1491" s="47"/>
      <c r="F1491" s="39" t="str">
        <f t="shared" si="2"/>
        <v>PETUGAS.1490/SPK/SE/PPL/3172/2026</v>
      </c>
      <c r="G1491" s="45"/>
      <c r="H1491" s="39" t="str">
        <f>VLOOKUP(G1491,'MITRA (REFERENSI)'!$A:$Z,16,FALSE)</f>
        <v>#N/A</v>
      </c>
      <c r="I1491" s="39" t="str">
        <f>VLOOKUP(G1491,'MITRA (REFERENSI)'!$A:$Z,25,FALSE)</f>
        <v>#N/A</v>
      </c>
      <c r="J1491" s="38" t="str">
        <f>VLOOKUP(G1491,'MITRA (REFERENSI)'!$A:$Z,26,FALSE)</f>
        <v>#N/A</v>
      </c>
      <c r="K1491" s="38" t="str">
        <f>VLOOKUP(G1491,'MITRA (REFERENSI)'!$A:$Z,15,FALSE)</f>
        <v>#N/A</v>
      </c>
      <c r="L1491" s="38" t="str">
        <f>VLOOKUP(G1491,'MITRA (REFERENSI)'!$A:$Z,15,FALSE)</f>
        <v>#N/A</v>
      </c>
      <c r="M1491" s="38" t="str">
        <f>IF(B1491=1,'KELAS (REFERENSI)'!M1491,IF(B1491=2,'KELAS (REFERENSI)'!M1506,IF(B1491=3,'KELAS (REFERENSI)'!M1521,IF(B1491=4,'KELAS (REFERENSI)'!M1536,""))))</f>
        <v/>
      </c>
      <c r="N1491" s="38" t="str">
        <f>IF(B1491=1,'KELAS (REFERENSI)'!N1491,IF(B1491=2,'KELAS (REFERENSI)'!N1506,IF(B1491=3,'KELAS (REFERENSI)'!N1521,IF(B1491=4,'KELAS (REFERENSI)'!N1536,""))))</f>
        <v/>
      </c>
      <c r="O1491" s="38" t="str">
        <f>IF(B1491=1,'KELAS (REFERENSI)'!O1491,IF(B1491=2,'KELAS (REFERENSI)'!O1506,IF(B1491=3,'KELAS (REFERENSI)'!O1521,IF(B1491=4,'KELAS (REFERENSI)'!O1536,""))))</f>
        <v/>
      </c>
      <c r="P1491" s="38" t="str">
        <f>IF(B1491=1,'KELAS (REFERENSI)'!P1491,IF(B1491=2,'KELAS (REFERENSI)'!P1506,IF(B1491=3,'KELAS (REFERENSI)'!P1521,IF(B1491=4,'KELAS (REFERENSI)'!P1536,""))))</f>
        <v/>
      </c>
      <c r="Q1491" s="38" t="str">
        <f t="shared" si="4"/>
        <v>BPS Kota Jakarta Timur</v>
      </c>
      <c r="R1491" s="38" t="str">
        <f t="shared" si="56"/>
        <v/>
      </c>
      <c r="S1491" s="38" t="str">
        <f t="shared" ref="S1491:T1491" si="1499">S1490</f>
        <v>15 Juni sampai dengan 31 Agustus 2026</v>
      </c>
      <c r="T1491" s="38" t="str">
        <f t="shared" si="1499"/>
        <v>31 Agustus 2026</v>
      </c>
      <c r="U1491" s="46"/>
      <c r="V1491" s="46"/>
      <c r="W1491" s="42"/>
      <c r="X1491" s="42"/>
      <c r="Y1491" s="42"/>
      <c r="Z1491" s="42"/>
    </row>
    <row r="1492" ht="15.0" customHeight="1">
      <c r="A1492" s="36" t="s">
        <v>6554</v>
      </c>
      <c r="B1492" s="43"/>
      <c r="C1492" s="44"/>
      <c r="D1492" s="47"/>
      <c r="E1492" s="47"/>
      <c r="F1492" s="39" t="str">
        <f t="shared" si="2"/>
        <v>PETUGAS.1491/SPK/SE/PPL/3172/2026</v>
      </c>
      <c r="G1492" s="45"/>
      <c r="H1492" s="39" t="str">
        <f>VLOOKUP(G1492,'MITRA (REFERENSI)'!$A:$Z,16,FALSE)</f>
        <v>#N/A</v>
      </c>
      <c r="I1492" s="39" t="str">
        <f>VLOOKUP(G1492,'MITRA (REFERENSI)'!$A:$Z,25,FALSE)</f>
        <v>#N/A</v>
      </c>
      <c r="J1492" s="38" t="str">
        <f>VLOOKUP(G1492,'MITRA (REFERENSI)'!$A:$Z,26,FALSE)</f>
        <v>#N/A</v>
      </c>
      <c r="K1492" s="38" t="str">
        <f>VLOOKUP(G1492,'MITRA (REFERENSI)'!$A:$Z,15,FALSE)</f>
        <v>#N/A</v>
      </c>
      <c r="L1492" s="38" t="str">
        <f>VLOOKUP(G1492,'MITRA (REFERENSI)'!$A:$Z,15,FALSE)</f>
        <v>#N/A</v>
      </c>
      <c r="M1492" s="38" t="str">
        <f>IF(B1492=1,'KELAS (REFERENSI)'!M1492,IF(B1492=2,'KELAS (REFERENSI)'!M1507,IF(B1492=3,'KELAS (REFERENSI)'!M1522,IF(B1492=4,'KELAS (REFERENSI)'!M1537,""))))</f>
        <v/>
      </c>
      <c r="N1492" s="38" t="str">
        <f>IF(B1492=1,'KELAS (REFERENSI)'!N1492,IF(B1492=2,'KELAS (REFERENSI)'!N1507,IF(B1492=3,'KELAS (REFERENSI)'!N1522,IF(B1492=4,'KELAS (REFERENSI)'!N1537,""))))</f>
        <v/>
      </c>
      <c r="O1492" s="38" t="str">
        <f>IF(B1492=1,'KELAS (REFERENSI)'!O1492,IF(B1492=2,'KELAS (REFERENSI)'!O1507,IF(B1492=3,'KELAS (REFERENSI)'!O1522,IF(B1492=4,'KELAS (REFERENSI)'!O1537,""))))</f>
        <v/>
      </c>
      <c r="P1492" s="38" t="str">
        <f>IF(B1492=1,'KELAS (REFERENSI)'!P1492,IF(B1492=2,'KELAS (REFERENSI)'!P1507,IF(B1492=3,'KELAS (REFERENSI)'!P1522,IF(B1492=4,'KELAS (REFERENSI)'!P1537,""))))</f>
        <v/>
      </c>
      <c r="Q1492" s="38" t="str">
        <f t="shared" si="4"/>
        <v>BPS Kota Jakarta Timur</v>
      </c>
      <c r="R1492" s="38" t="str">
        <f t="shared" si="56"/>
        <v/>
      </c>
      <c r="S1492" s="38" t="str">
        <f t="shared" ref="S1492:T1492" si="1500">S1491</f>
        <v>15 Juni sampai dengan 31 Agustus 2026</v>
      </c>
      <c r="T1492" s="38" t="str">
        <f t="shared" si="1500"/>
        <v>31 Agustus 2026</v>
      </c>
      <c r="U1492" s="46"/>
      <c r="V1492" s="46"/>
      <c r="W1492" s="42"/>
      <c r="X1492" s="42"/>
      <c r="Y1492" s="42"/>
      <c r="Z1492" s="42"/>
    </row>
    <row r="1493" ht="15.0" customHeight="1">
      <c r="A1493" s="36" t="s">
        <v>6555</v>
      </c>
      <c r="B1493" s="43"/>
      <c r="C1493" s="44"/>
      <c r="D1493" s="47"/>
      <c r="E1493" s="47"/>
      <c r="F1493" s="39" t="str">
        <f t="shared" si="2"/>
        <v>PETUGAS.1492/SPK/SE/PPL/3172/2026</v>
      </c>
      <c r="G1493" s="45"/>
      <c r="H1493" s="39" t="str">
        <f>VLOOKUP(G1493,'MITRA (REFERENSI)'!$A:$Z,16,FALSE)</f>
        <v>#N/A</v>
      </c>
      <c r="I1493" s="39" t="str">
        <f>VLOOKUP(G1493,'MITRA (REFERENSI)'!$A:$Z,25,FALSE)</f>
        <v>#N/A</v>
      </c>
      <c r="J1493" s="38" t="str">
        <f>VLOOKUP(G1493,'MITRA (REFERENSI)'!$A:$Z,26,FALSE)</f>
        <v>#N/A</v>
      </c>
      <c r="K1493" s="38" t="str">
        <f>VLOOKUP(G1493,'MITRA (REFERENSI)'!$A:$Z,15,FALSE)</f>
        <v>#N/A</v>
      </c>
      <c r="L1493" s="38" t="str">
        <f>VLOOKUP(G1493,'MITRA (REFERENSI)'!$A:$Z,15,FALSE)</f>
        <v>#N/A</v>
      </c>
      <c r="M1493" s="38" t="str">
        <f>IF(B1493=1,'KELAS (REFERENSI)'!M1493,IF(B1493=2,'KELAS (REFERENSI)'!M1508,IF(B1493=3,'KELAS (REFERENSI)'!M1523,IF(B1493=4,'KELAS (REFERENSI)'!M1538,""))))</f>
        <v/>
      </c>
      <c r="N1493" s="38" t="str">
        <f>IF(B1493=1,'KELAS (REFERENSI)'!N1493,IF(B1493=2,'KELAS (REFERENSI)'!N1508,IF(B1493=3,'KELAS (REFERENSI)'!N1523,IF(B1493=4,'KELAS (REFERENSI)'!N1538,""))))</f>
        <v/>
      </c>
      <c r="O1493" s="38" t="str">
        <f>IF(B1493=1,'KELAS (REFERENSI)'!O1493,IF(B1493=2,'KELAS (REFERENSI)'!O1508,IF(B1493=3,'KELAS (REFERENSI)'!O1523,IF(B1493=4,'KELAS (REFERENSI)'!O1538,""))))</f>
        <v/>
      </c>
      <c r="P1493" s="38" t="str">
        <f>IF(B1493=1,'KELAS (REFERENSI)'!P1493,IF(B1493=2,'KELAS (REFERENSI)'!P1508,IF(B1493=3,'KELAS (REFERENSI)'!P1523,IF(B1493=4,'KELAS (REFERENSI)'!P1538,""))))</f>
        <v/>
      </c>
      <c r="Q1493" s="38" t="str">
        <f t="shared" si="4"/>
        <v>BPS Kota Jakarta Timur</v>
      </c>
      <c r="R1493" s="38" t="str">
        <f t="shared" si="56"/>
        <v/>
      </c>
      <c r="S1493" s="38" t="str">
        <f t="shared" ref="S1493:T1493" si="1501">S1492</f>
        <v>15 Juni sampai dengan 31 Agustus 2026</v>
      </c>
      <c r="T1493" s="38" t="str">
        <f t="shared" si="1501"/>
        <v>31 Agustus 2026</v>
      </c>
      <c r="U1493" s="46"/>
      <c r="V1493" s="46"/>
      <c r="W1493" s="42"/>
      <c r="X1493" s="42"/>
      <c r="Y1493" s="42"/>
      <c r="Z1493" s="42"/>
    </row>
    <row r="1494" ht="15.0" customHeight="1">
      <c r="A1494" s="36" t="s">
        <v>6556</v>
      </c>
      <c r="B1494" s="43"/>
      <c r="C1494" s="44"/>
      <c r="D1494" s="47"/>
      <c r="E1494" s="47"/>
      <c r="F1494" s="39" t="str">
        <f t="shared" si="2"/>
        <v>PETUGAS.1493/SPK/SE/PPL/3172/2026</v>
      </c>
      <c r="G1494" s="45"/>
      <c r="H1494" s="39" t="str">
        <f>VLOOKUP(G1494,'MITRA (REFERENSI)'!$A:$Z,16,FALSE)</f>
        <v>#N/A</v>
      </c>
      <c r="I1494" s="39" t="str">
        <f>VLOOKUP(G1494,'MITRA (REFERENSI)'!$A:$Z,25,FALSE)</f>
        <v>#N/A</v>
      </c>
      <c r="J1494" s="38" t="str">
        <f>VLOOKUP(G1494,'MITRA (REFERENSI)'!$A:$Z,26,FALSE)</f>
        <v>#N/A</v>
      </c>
      <c r="K1494" s="38" t="str">
        <f>VLOOKUP(G1494,'MITRA (REFERENSI)'!$A:$Z,15,FALSE)</f>
        <v>#N/A</v>
      </c>
      <c r="L1494" s="38" t="str">
        <f>VLOOKUP(G1494,'MITRA (REFERENSI)'!$A:$Z,15,FALSE)</f>
        <v>#N/A</v>
      </c>
      <c r="M1494" s="38" t="str">
        <f>IF(B1494=1,'KELAS (REFERENSI)'!M1494,IF(B1494=2,'KELAS (REFERENSI)'!M1509,IF(B1494=3,'KELAS (REFERENSI)'!M1524,IF(B1494=4,'KELAS (REFERENSI)'!M1539,""))))</f>
        <v/>
      </c>
      <c r="N1494" s="38" t="str">
        <f>IF(B1494=1,'KELAS (REFERENSI)'!N1494,IF(B1494=2,'KELAS (REFERENSI)'!N1509,IF(B1494=3,'KELAS (REFERENSI)'!N1524,IF(B1494=4,'KELAS (REFERENSI)'!N1539,""))))</f>
        <v/>
      </c>
      <c r="O1494" s="38" t="str">
        <f>IF(B1494=1,'KELAS (REFERENSI)'!O1494,IF(B1494=2,'KELAS (REFERENSI)'!O1509,IF(B1494=3,'KELAS (REFERENSI)'!O1524,IF(B1494=4,'KELAS (REFERENSI)'!O1539,""))))</f>
        <v/>
      </c>
      <c r="P1494" s="38" t="str">
        <f>IF(B1494=1,'KELAS (REFERENSI)'!P1494,IF(B1494=2,'KELAS (REFERENSI)'!P1509,IF(B1494=3,'KELAS (REFERENSI)'!P1524,IF(B1494=4,'KELAS (REFERENSI)'!P1539,""))))</f>
        <v/>
      </c>
      <c r="Q1494" s="38" t="str">
        <f t="shared" si="4"/>
        <v>BPS Kota Jakarta Timur</v>
      </c>
      <c r="R1494" s="38" t="str">
        <f t="shared" si="56"/>
        <v/>
      </c>
      <c r="S1494" s="38" t="str">
        <f t="shared" ref="S1494:T1494" si="1502">S1493</f>
        <v>15 Juni sampai dengan 31 Agustus 2026</v>
      </c>
      <c r="T1494" s="38" t="str">
        <f t="shared" si="1502"/>
        <v>31 Agustus 2026</v>
      </c>
      <c r="U1494" s="46"/>
      <c r="V1494" s="46"/>
      <c r="W1494" s="42"/>
      <c r="X1494" s="42"/>
      <c r="Y1494" s="42"/>
      <c r="Z1494" s="42"/>
    </row>
    <row r="1495" ht="15.0" customHeight="1">
      <c r="A1495" s="36" t="s">
        <v>6557</v>
      </c>
      <c r="B1495" s="43"/>
      <c r="C1495" s="44"/>
      <c r="D1495" s="47"/>
      <c r="E1495" s="47"/>
      <c r="F1495" s="39" t="str">
        <f t="shared" si="2"/>
        <v>PETUGAS.1494/SPK/SE/PPL/3172/2026</v>
      </c>
      <c r="G1495" s="45"/>
      <c r="H1495" s="39" t="str">
        <f>VLOOKUP(G1495,'MITRA (REFERENSI)'!$A:$Z,16,FALSE)</f>
        <v>#N/A</v>
      </c>
      <c r="I1495" s="39" t="str">
        <f>VLOOKUP(G1495,'MITRA (REFERENSI)'!$A:$Z,25,FALSE)</f>
        <v>#N/A</v>
      </c>
      <c r="J1495" s="38" t="str">
        <f>VLOOKUP(G1495,'MITRA (REFERENSI)'!$A:$Z,26,FALSE)</f>
        <v>#N/A</v>
      </c>
      <c r="K1495" s="38" t="str">
        <f>VLOOKUP(G1495,'MITRA (REFERENSI)'!$A:$Z,15,FALSE)</f>
        <v>#N/A</v>
      </c>
      <c r="L1495" s="38" t="str">
        <f>VLOOKUP(G1495,'MITRA (REFERENSI)'!$A:$Z,15,FALSE)</f>
        <v>#N/A</v>
      </c>
      <c r="M1495" s="38" t="str">
        <f>IF(B1495=1,'KELAS (REFERENSI)'!M1495,IF(B1495=2,'KELAS (REFERENSI)'!M1510,IF(B1495=3,'KELAS (REFERENSI)'!M1525,IF(B1495=4,'KELAS (REFERENSI)'!M1540,""))))</f>
        <v/>
      </c>
      <c r="N1495" s="38" t="str">
        <f>IF(B1495=1,'KELAS (REFERENSI)'!N1495,IF(B1495=2,'KELAS (REFERENSI)'!N1510,IF(B1495=3,'KELAS (REFERENSI)'!N1525,IF(B1495=4,'KELAS (REFERENSI)'!N1540,""))))</f>
        <v/>
      </c>
      <c r="O1495" s="38" t="str">
        <f>IF(B1495=1,'KELAS (REFERENSI)'!O1495,IF(B1495=2,'KELAS (REFERENSI)'!O1510,IF(B1495=3,'KELAS (REFERENSI)'!O1525,IF(B1495=4,'KELAS (REFERENSI)'!O1540,""))))</f>
        <v/>
      </c>
      <c r="P1495" s="38" t="str">
        <f>IF(B1495=1,'KELAS (REFERENSI)'!P1495,IF(B1495=2,'KELAS (REFERENSI)'!P1510,IF(B1495=3,'KELAS (REFERENSI)'!P1525,IF(B1495=4,'KELAS (REFERENSI)'!P1540,""))))</f>
        <v/>
      </c>
      <c r="Q1495" s="38" t="str">
        <f t="shared" si="4"/>
        <v>BPS Kota Jakarta Timur</v>
      </c>
      <c r="R1495" s="38" t="str">
        <f t="shared" si="56"/>
        <v/>
      </c>
      <c r="S1495" s="38" t="str">
        <f t="shared" ref="S1495:T1495" si="1503">S1494</f>
        <v>15 Juni sampai dengan 31 Agustus 2026</v>
      </c>
      <c r="T1495" s="38" t="str">
        <f t="shared" si="1503"/>
        <v>31 Agustus 2026</v>
      </c>
      <c r="U1495" s="46"/>
      <c r="V1495" s="46"/>
      <c r="W1495" s="42"/>
      <c r="X1495" s="42"/>
      <c r="Y1495" s="42"/>
      <c r="Z1495" s="42"/>
    </row>
    <row r="1496" ht="15.0" customHeight="1">
      <c r="A1496" s="36" t="s">
        <v>6558</v>
      </c>
      <c r="B1496" s="43"/>
      <c r="C1496" s="44"/>
      <c r="D1496" s="47"/>
      <c r="E1496" s="47"/>
      <c r="F1496" s="39" t="str">
        <f t="shared" si="2"/>
        <v>PETUGAS.1495/SPK/SE/PPL/3172/2026</v>
      </c>
      <c r="G1496" s="45"/>
      <c r="H1496" s="39" t="str">
        <f>VLOOKUP(G1496,'MITRA (REFERENSI)'!$A:$Z,16,FALSE)</f>
        <v>#N/A</v>
      </c>
      <c r="I1496" s="39" t="str">
        <f>VLOOKUP(G1496,'MITRA (REFERENSI)'!$A:$Z,25,FALSE)</f>
        <v>#N/A</v>
      </c>
      <c r="J1496" s="38" t="str">
        <f>VLOOKUP(G1496,'MITRA (REFERENSI)'!$A:$Z,26,FALSE)</f>
        <v>#N/A</v>
      </c>
      <c r="K1496" s="38" t="str">
        <f>VLOOKUP(G1496,'MITRA (REFERENSI)'!$A:$Z,15,FALSE)</f>
        <v>#N/A</v>
      </c>
      <c r="L1496" s="38" t="str">
        <f>VLOOKUP(G1496,'MITRA (REFERENSI)'!$A:$Z,15,FALSE)</f>
        <v>#N/A</v>
      </c>
      <c r="M1496" s="38" t="str">
        <f>IF(B1496=1,'KELAS (REFERENSI)'!M1496,IF(B1496=2,'KELAS (REFERENSI)'!M1511,IF(B1496=3,'KELAS (REFERENSI)'!M1526,IF(B1496=4,'KELAS (REFERENSI)'!M1541,""))))</f>
        <v/>
      </c>
      <c r="N1496" s="38" t="str">
        <f>IF(B1496=1,'KELAS (REFERENSI)'!N1496,IF(B1496=2,'KELAS (REFERENSI)'!N1511,IF(B1496=3,'KELAS (REFERENSI)'!N1526,IF(B1496=4,'KELAS (REFERENSI)'!N1541,""))))</f>
        <v/>
      </c>
      <c r="O1496" s="38" t="str">
        <f>IF(B1496=1,'KELAS (REFERENSI)'!O1496,IF(B1496=2,'KELAS (REFERENSI)'!O1511,IF(B1496=3,'KELAS (REFERENSI)'!O1526,IF(B1496=4,'KELAS (REFERENSI)'!O1541,""))))</f>
        <v/>
      </c>
      <c r="P1496" s="38" t="str">
        <f>IF(B1496=1,'KELAS (REFERENSI)'!P1496,IF(B1496=2,'KELAS (REFERENSI)'!P1511,IF(B1496=3,'KELAS (REFERENSI)'!P1526,IF(B1496=4,'KELAS (REFERENSI)'!P1541,""))))</f>
        <v/>
      </c>
      <c r="Q1496" s="38" t="str">
        <f t="shared" si="4"/>
        <v>BPS Kota Jakarta Timur</v>
      </c>
      <c r="R1496" s="38" t="str">
        <f t="shared" si="56"/>
        <v/>
      </c>
      <c r="S1496" s="38" t="str">
        <f t="shared" ref="S1496:T1496" si="1504">S1495</f>
        <v>15 Juni sampai dengan 31 Agustus 2026</v>
      </c>
      <c r="T1496" s="38" t="str">
        <f t="shared" si="1504"/>
        <v>31 Agustus 2026</v>
      </c>
      <c r="U1496" s="46"/>
      <c r="V1496" s="46"/>
      <c r="W1496" s="42"/>
      <c r="X1496" s="42"/>
      <c r="Y1496" s="42"/>
      <c r="Z1496" s="42"/>
    </row>
    <row r="1497" ht="15.0" customHeight="1">
      <c r="A1497" s="36" t="s">
        <v>6559</v>
      </c>
      <c r="B1497" s="43"/>
      <c r="C1497" s="44"/>
      <c r="D1497" s="47"/>
      <c r="E1497" s="47"/>
      <c r="F1497" s="39" t="str">
        <f t="shared" si="2"/>
        <v>PETUGAS.1496/SPK/SE/PPL/3172/2026</v>
      </c>
      <c r="G1497" s="45"/>
      <c r="H1497" s="39" t="str">
        <f>VLOOKUP(G1497,'MITRA (REFERENSI)'!$A:$Z,16,FALSE)</f>
        <v>#N/A</v>
      </c>
      <c r="I1497" s="39" t="str">
        <f>VLOOKUP(G1497,'MITRA (REFERENSI)'!$A:$Z,25,FALSE)</f>
        <v>#N/A</v>
      </c>
      <c r="J1497" s="38" t="str">
        <f>VLOOKUP(G1497,'MITRA (REFERENSI)'!$A:$Z,26,FALSE)</f>
        <v>#N/A</v>
      </c>
      <c r="K1497" s="38" t="str">
        <f>VLOOKUP(G1497,'MITRA (REFERENSI)'!$A:$Z,15,FALSE)</f>
        <v>#N/A</v>
      </c>
      <c r="L1497" s="38" t="str">
        <f>VLOOKUP(G1497,'MITRA (REFERENSI)'!$A:$Z,15,FALSE)</f>
        <v>#N/A</v>
      </c>
      <c r="M1497" s="38" t="str">
        <f>IF(B1497=1,'KELAS (REFERENSI)'!M1497,IF(B1497=2,'KELAS (REFERENSI)'!M1512,IF(B1497=3,'KELAS (REFERENSI)'!M1527,IF(B1497=4,'KELAS (REFERENSI)'!M1542,""))))</f>
        <v/>
      </c>
      <c r="N1497" s="38" t="str">
        <f>IF(B1497=1,'KELAS (REFERENSI)'!N1497,IF(B1497=2,'KELAS (REFERENSI)'!N1512,IF(B1497=3,'KELAS (REFERENSI)'!N1527,IF(B1497=4,'KELAS (REFERENSI)'!N1542,""))))</f>
        <v/>
      </c>
      <c r="O1497" s="38" t="str">
        <f>IF(B1497=1,'KELAS (REFERENSI)'!O1497,IF(B1497=2,'KELAS (REFERENSI)'!O1512,IF(B1497=3,'KELAS (REFERENSI)'!O1527,IF(B1497=4,'KELAS (REFERENSI)'!O1542,""))))</f>
        <v/>
      </c>
      <c r="P1497" s="38" t="str">
        <f>IF(B1497=1,'KELAS (REFERENSI)'!P1497,IF(B1497=2,'KELAS (REFERENSI)'!P1512,IF(B1497=3,'KELAS (REFERENSI)'!P1527,IF(B1497=4,'KELAS (REFERENSI)'!P1542,""))))</f>
        <v/>
      </c>
      <c r="Q1497" s="38" t="str">
        <f t="shared" si="4"/>
        <v>BPS Kota Jakarta Timur</v>
      </c>
      <c r="R1497" s="38" t="str">
        <f t="shared" si="56"/>
        <v/>
      </c>
      <c r="S1497" s="38" t="str">
        <f t="shared" ref="S1497:T1497" si="1505">S1496</f>
        <v>15 Juni sampai dengan 31 Agustus 2026</v>
      </c>
      <c r="T1497" s="38" t="str">
        <f t="shared" si="1505"/>
        <v>31 Agustus 2026</v>
      </c>
      <c r="U1497" s="46"/>
      <c r="V1497" s="46"/>
      <c r="W1497" s="42"/>
      <c r="X1497" s="42"/>
      <c r="Y1497" s="42"/>
      <c r="Z1497" s="42"/>
    </row>
    <row r="1498" ht="15.0" customHeight="1">
      <c r="A1498" s="36" t="s">
        <v>6560</v>
      </c>
      <c r="B1498" s="43"/>
      <c r="C1498" s="44"/>
      <c r="D1498" s="47"/>
      <c r="E1498" s="47"/>
      <c r="F1498" s="39" t="str">
        <f t="shared" si="2"/>
        <v>PETUGAS.1497/SPK/SE/PPL/3172/2026</v>
      </c>
      <c r="G1498" s="45"/>
      <c r="H1498" s="39" t="str">
        <f>VLOOKUP(G1498,'MITRA (REFERENSI)'!$A:$Z,16,FALSE)</f>
        <v>#N/A</v>
      </c>
      <c r="I1498" s="39" t="str">
        <f>VLOOKUP(G1498,'MITRA (REFERENSI)'!$A:$Z,25,FALSE)</f>
        <v>#N/A</v>
      </c>
      <c r="J1498" s="38" t="str">
        <f>VLOOKUP(G1498,'MITRA (REFERENSI)'!$A:$Z,26,FALSE)</f>
        <v>#N/A</v>
      </c>
      <c r="K1498" s="38" t="str">
        <f>VLOOKUP(G1498,'MITRA (REFERENSI)'!$A:$Z,15,FALSE)</f>
        <v>#N/A</v>
      </c>
      <c r="L1498" s="38" t="str">
        <f>VLOOKUP(G1498,'MITRA (REFERENSI)'!$A:$Z,15,FALSE)</f>
        <v>#N/A</v>
      </c>
      <c r="M1498" s="38" t="str">
        <f>IF(B1498=1,'KELAS (REFERENSI)'!M1498,IF(B1498=2,'KELAS (REFERENSI)'!M1513,IF(B1498=3,'KELAS (REFERENSI)'!M1528,IF(B1498=4,'KELAS (REFERENSI)'!M1543,""))))</f>
        <v/>
      </c>
      <c r="N1498" s="38" t="str">
        <f>IF(B1498=1,'KELAS (REFERENSI)'!N1498,IF(B1498=2,'KELAS (REFERENSI)'!N1513,IF(B1498=3,'KELAS (REFERENSI)'!N1528,IF(B1498=4,'KELAS (REFERENSI)'!N1543,""))))</f>
        <v/>
      </c>
      <c r="O1498" s="38" t="str">
        <f>IF(B1498=1,'KELAS (REFERENSI)'!O1498,IF(B1498=2,'KELAS (REFERENSI)'!O1513,IF(B1498=3,'KELAS (REFERENSI)'!O1528,IF(B1498=4,'KELAS (REFERENSI)'!O1543,""))))</f>
        <v/>
      </c>
      <c r="P1498" s="38" t="str">
        <f>IF(B1498=1,'KELAS (REFERENSI)'!P1498,IF(B1498=2,'KELAS (REFERENSI)'!P1513,IF(B1498=3,'KELAS (REFERENSI)'!P1528,IF(B1498=4,'KELAS (REFERENSI)'!P1543,""))))</f>
        <v/>
      </c>
      <c r="Q1498" s="38" t="str">
        <f t="shared" si="4"/>
        <v>BPS Kota Jakarta Timur</v>
      </c>
      <c r="R1498" s="38" t="str">
        <f t="shared" si="56"/>
        <v/>
      </c>
      <c r="S1498" s="38" t="str">
        <f t="shared" ref="S1498:T1498" si="1506">S1497</f>
        <v>15 Juni sampai dengan 31 Agustus 2026</v>
      </c>
      <c r="T1498" s="38" t="str">
        <f t="shared" si="1506"/>
        <v>31 Agustus 2026</v>
      </c>
      <c r="U1498" s="46"/>
      <c r="V1498" s="46"/>
      <c r="W1498" s="42"/>
      <c r="X1498" s="42"/>
      <c r="Y1498" s="42"/>
      <c r="Z1498" s="42"/>
    </row>
    <row r="1499" ht="15.0" customHeight="1">
      <c r="A1499" s="36" t="s">
        <v>6561</v>
      </c>
      <c r="B1499" s="43"/>
      <c r="C1499" s="44"/>
      <c r="D1499" s="47"/>
      <c r="E1499" s="47"/>
      <c r="F1499" s="39" t="str">
        <f t="shared" si="2"/>
        <v>PETUGAS.1498/SPK/SE/PPL/3172/2026</v>
      </c>
      <c r="G1499" s="45"/>
      <c r="H1499" s="39" t="str">
        <f>VLOOKUP(G1499,'MITRA (REFERENSI)'!$A:$Z,16,FALSE)</f>
        <v>#N/A</v>
      </c>
      <c r="I1499" s="39" t="str">
        <f>VLOOKUP(G1499,'MITRA (REFERENSI)'!$A:$Z,25,FALSE)</f>
        <v>#N/A</v>
      </c>
      <c r="J1499" s="38" t="str">
        <f>VLOOKUP(G1499,'MITRA (REFERENSI)'!$A:$Z,26,FALSE)</f>
        <v>#N/A</v>
      </c>
      <c r="K1499" s="38" t="str">
        <f>VLOOKUP(G1499,'MITRA (REFERENSI)'!$A:$Z,15,FALSE)</f>
        <v>#N/A</v>
      </c>
      <c r="L1499" s="38" t="str">
        <f>VLOOKUP(G1499,'MITRA (REFERENSI)'!$A:$Z,15,FALSE)</f>
        <v>#N/A</v>
      </c>
      <c r="M1499" s="38" t="str">
        <f>IF(B1499=1,'KELAS (REFERENSI)'!M1499,IF(B1499=2,'KELAS (REFERENSI)'!M1514,IF(B1499=3,'KELAS (REFERENSI)'!M1529,IF(B1499=4,'KELAS (REFERENSI)'!M1544,""))))</f>
        <v/>
      </c>
      <c r="N1499" s="38" t="str">
        <f>IF(B1499=1,'KELAS (REFERENSI)'!N1499,IF(B1499=2,'KELAS (REFERENSI)'!N1514,IF(B1499=3,'KELAS (REFERENSI)'!N1529,IF(B1499=4,'KELAS (REFERENSI)'!N1544,""))))</f>
        <v/>
      </c>
      <c r="O1499" s="38" t="str">
        <f>IF(B1499=1,'KELAS (REFERENSI)'!O1499,IF(B1499=2,'KELAS (REFERENSI)'!O1514,IF(B1499=3,'KELAS (REFERENSI)'!O1529,IF(B1499=4,'KELAS (REFERENSI)'!O1544,""))))</f>
        <v/>
      </c>
      <c r="P1499" s="38" t="str">
        <f>IF(B1499=1,'KELAS (REFERENSI)'!P1499,IF(B1499=2,'KELAS (REFERENSI)'!P1514,IF(B1499=3,'KELAS (REFERENSI)'!P1529,IF(B1499=4,'KELAS (REFERENSI)'!P1544,""))))</f>
        <v/>
      </c>
      <c r="Q1499" s="38" t="str">
        <f t="shared" si="4"/>
        <v>BPS Kota Jakarta Timur</v>
      </c>
      <c r="R1499" s="38" t="str">
        <f t="shared" si="56"/>
        <v/>
      </c>
      <c r="S1499" s="38" t="str">
        <f t="shared" ref="S1499:T1499" si="1507">S1498</f>
        <v>15 Juni sampai dengan 31 Agustus 2026</v>
      </c>
      <c r="T1499" s="38" t="str">
        <f t="shared" si="1507"/>
        <v>31 Agustus 2026</v>
      </c>
      <c r="U1499" s="46"/>
      <c r="V1499" s="46"/>
      <c r="W1499" s="42"/>
      <c r="X1499" s="42"/>
      <c r="Y1499" s="42"/>
      <c r="Z1499" s="42"/>
    </row>
    <row r="1500" ht="15.0" customHeight="1">
      <c r="A1500" s="36" t="s">
        <v>6562</v>
      </c>
      <c r="B1500" s="43"/>
      <c r="C1500" s="44"/>
      <c r="D1500" s="47"/>
      <c r="E1500" s="47"/>
      <c r="F1500" s="39" t="str">
        <f t="shared" si="2"/>
        <v>PETUGAS.1499/SPK/SE/PPL/3172/2026</v>
      </c>
      <c r="G1500" s="45"/>
      <c r="H1500" s="39" t="str">
        <f>VLOOKUP(G1500,'MITRA (REFERENSI)'!$A:$Z,16,FALSE)</f>
        <v>#N/A</v>
      </c>
      <c r="I1500" s="39" t="str">
        <f>VLOOKUP(G1500,'MITRA (REFERENSI)'!$A:$Z,25,FALSE)</f>
        <v>#N/A</v>
      </c>
      <c r="J1500" s="38" t="str">
        <f>VLOOKUP(G1500,'MITRA (REFERENSI)'!$A:$Z,26,FALSE)</f>
        <v>#N/A</v>
      </c>
      <c r="K1500" s="38" t="str">
        <f>VLOOKUP(G1500,'MITRA (REFERENSI)'!$A:$Z,15,FALSE)</f>
        <v>#N/A</v>
      </c>
      <c r="L1500" s="38" t="str">
        <f>VLOOKUP(G1500,'MITRA (REFERENSI)'!$A:$Z,15,FALSE)</f>
        <v>#N/A</v>
      </c>
      <c r="M1500" s="38" t="str">
        <f>IF(B1500=1,'KELAS (REFERENSI)'!M1500,IF(B1500=2,'KELAS (REFERENSI)'!M1515,IF(B1500=3,'KELAS (REFERENSI)'!M1530,IF(B1500=4,'KELAS (REFERENSI)'!M1545,""))))</f>
        <v/>
      </c>
      <c r="N1500" s="38" t="str">
        <f>IF(B1500=1,'KELAS (REFERENSI)'!N1500,IF(B1500=2,'KELAS (REFERENSI)'!N1515,IF(B1500=3,'KELAS (REFERENSI)'!N1530,IF(B1500=4,'KELAS (REFERENSI)'!N1545,""))))</f>
        <v/>
      </c>
      <c r="O1500" s="38" t="str">
        <f>IF(B1500=1,'KELAS (REFERENSI)'!O1500,IF(B1500=2,'KELAS (REFERENSI)'!O1515,IF(B1500=3,'KELAS (REFERENSI)'!O1530,IF(B1500=4,'KELAS (REFERENSI)'!O1545,""))))</f>
        <v/>
      </c>
      <c r="P1500" s="38" t="str">
        <f>IF(B1500=1,'KELAS (REFERENSI)'!P1500,IF(B1500=2,'KELAS (REFERENSI)'!P1515,IF(B1500=3,'KELAS (REFERENSI)'!P1530,IF(B1500=4,'KELAS (REFERENSI)'!P1545,""))))</f>
        <v/>
      </c>
      <c r="Q1500" s="38" t="str">
        <f t="shared" si="4"/>
        <v>BPS Kota Jakarta Timur</v>
      </c>
      <c r="R1500" s="38" t="str">
        <f t="shared" si="56"/>
        <v/>
      </c>
      <c r="S1500" s="38" t="str">
        <f t="shared" ref="S1500:T1500" si="1508">S1499</f>
        <v>15 Juni sampai dengan 31 Agustus 2026</v>
      </c>
      <c r="T1500" s="38" t="str">
        <f t="shared" si="1508"/>
        <v>31 Agustus 2026</v>
      </c>
      <c r="U1500" s="46"/>
      <c r="V1500" s="46"/>
      <c r="W1500" s="42"/>
      <c r="X1500" s="42"/>
      <c r="Y1500" s="42"/>
      <c r="Z1500" s="42"/>
    </row>
    <row r="1501" ht="15.0" customHeight="1">
      <c r="A1501" s="36" t="s">
        <v>6563</v>
      </c>
      <c r="B1501" s="43"/>
      <c r="C1501" s="44"/>
      <c r="D1501" s="47"/>
      <c r="E1501" s="47"/>
      <c r="F1501" s="39" t="str">
        <f t="shared" si="2"/>
        <v>PETUGAS.1500/SPK/SE/PPL/3172/2026</v>
      </c>
      <c r="G1501" s="45"/>
      <c r="H1501" s="39" t="str">
        <f>VLOOKUP(G1501,'MITRA (REFERENSI)'!$A:$Z,16,FALSE)</f>
        <v>#N/A</v>
      </c>
      <c r="I1501" s="39" t="str">
        <f>VLOOKUP(G1501,'MITRA (REFERENSI)'!$A:$Z,25,FALSE)</f>
        <v>#N/A</v>
      </c>
      <c r="J1501" s="38" t="str">
        <f>VLOOKUP(G1501,'MITRA (REFERENSI)'!$A:$Z,26,FALSE)</f>
        <v>#N/A</v>
      </c>
      <c r="K1501" s="38" t="str">
        <f>VLOOKUP(G1501,'MITRA (REFERENSI)'!$A:$Z,15,FALSE)</f>
        <v>#N/A</v>
      </c>
      <c r="L1501" s="38" t="str">
        <f>VLOOKUP(G1501,'MITRA (REFERENSI)'!$A:$Z,15,FALSE)</f>
        <v>#N/A</v>
      </c>
      <c r="M1501" s="38" t="str">
        <f>IF(B1501=1,'KELAS (REFERENSI)'!M1501,IF(B1501=2,'KELAS (REFERENSI)'!M1516,IF(B1501=3,'KELAS (REFERENSI)'!M1531,IF(B1501=4,'KELAS (REFERENSI)'!M1546,""))))</f>
        <v/>
      </c>
      <c r="N1501" s="38" t="str">
        <f>IF(B1501=1,'KELAS (REFERENSI)'!N1501,IF(B1501=2,'KELAS (REFERENSI)'!N1516,IF(B1501=3,'KELAS (REFERENSI)'!N1531,IF(B1501=4,'KELAS (REFERENSI)'!N1546,""))))</f>
        <v/>
      </c>
      <c r="O1501" s="38" t="str">
        <f>IF(B1501=1,'KELAS (REFERENSI)'!O1501,IF(B1501=2,'KELAS (REFERENSI)'!O1516,IF(B1501=3,'KELAS (REFERENSI)'!O1531,IF(B1501=4,'KELAS (REFERENSI)'!O1546,""))))</f>
        <v/>
      </c>
      <c r="P1501" s="38" t="str">
        <f>IF(B1501=1,'KELAS (REFERENSI)'!P1501,IF(B1501=2,'KELAS (REFERENSI)'!P1516,IF(B1501=3,'KELAS (REFERENSI)'!P1531,IF(B1501=4,'KELAS (REFERENSI)'!P1546,""))))</f>
        <v/>
      </c>
      <c r="Q1501" s="38" t="str">
        <f t="shared" si="4"/>
        <v>BPS Kota Jakarta Timur</v>
      </c>
      <c r="R1501" s="38" t="str">
        <f t="shared" si="56"/>
        <v/>
      </c>
      <c r="S1501" s="38" t="str">
        <f t="shared" ref="S1501:T1501" si="1509">S1500</f>
        <v>15 Juni sampai dengan 31 Agustus 2026</v>
      </c>
      <c r="T1501" s="38" t="str">
        <f t="shared" si="1509"/>
        <v>31 Agustus 2026</v>
      </c>
      <c r="U1501" s="46"/>
      <c r="V1501" s="46"/>
      <c r="W1501" s="42"/>
      <c r="X1501" s="42"/>
      <c r="Y1501" s="42"/>
      <c r="Z1501" s="42"/>
    </row>
    <row r="1502" ht="15.0" customHeight="1">
      <c r="A1502" s="36" t="s">
        <v>6564</v>
      </c>
      <c r="B1502" s="43"/>
      <c r="C1502" s="44"/>
      <c r="D1502" s="47"/>
      <c r="E1502" s="47"/>
      <c r="F1502" s="39" t="str">
        <f t="shared" si="2"/>
        <v>PETUGAS.1501/SPK/SE/PPL/3172/2026</v>
      </c>
      <c r="G1502" s="45"/>
      <c r="H1502" s="39" t="str">
        <f>VLOOKUP(G1502,'MITRA (REFERENSI)'!$A:$Z,16,FALSE)</f>
        <v>#N/A</v>
      </c>
      <c r="I1502" s="39" t="str">
        <f>VLOOKUP(G1502,'MITRA (REFERENSI)'!$A:$Z,25,FALSE)</f>
        <v>#N/A</v>
      </c>
      <c r="J1502" s="38" t="str">
        <f>VLOOKUP(G1502,'MITRA (REFERENSI)'!$A:$Z,26,FALSE)</f>
        <v>#N/A</v>
      </c>
      <c r="K1502" s="38" t="str">
        <f>VLOOKUP(G1502,'MITRA (REFERENSI)'!$A:$Z,15,FALSE)</f>
        <v>#N/A</v>
      </c>
      <c r="L1502" s="38" t="str">
        <f>VLOOKUP(G1502,'MITRA (REFERENSI)'!$A:$Z,15,FALSE)</f>
        <v>#N/A</v>
      </c>
      <c r="M1502" s="38" t="str">
        <f>IF(B1502=1,'KELAS (REFERENSI)'!M1502,IF(B1502=2,'KELAS (REFERENSI)'!M1517,IF(B1502=3,'KELAS (REFERENSI)'!M1532,IF(B1502=4,'KELAS (REFERENSI)'!M1547,""))))</f>
        <v/>
      </c>
      <c r="N1502" s="38" t="str">
        <f>IF(B1502=1,'KELAS (REFERENSI)'!N1502,IF(B1502=2,'KELAS (REFERENSI)'!N1517,IF(B1502=3,'KELAS (REFERENSI)'!N1532,IF(B1502=4,'KELAS (REFERENSI)'!N1547,""))))</f>
        <v/>
      </c>
      <c r="O1502" s="38" t="str">
        <f>IF(B1502=1,'KELAS (REFERENSI)'!O1502,IF(B1502=2,'KELAS (REFERENSI)'!O1517,IF(B1502=3,'KELAS (REFERENSI)'!O1532,IF(B1502=4,'KELAS (REFERENSI)'!O1547,""))))</f>
        <v/>
      </c>
      <c r="P1502" s="38" t="str">
        <f>IF(B1502=1,'KELAS (REFERENSI)'!P1502,IF(B1502=2,'KELAS (REFERENSI)'!P1517,IF(B1502=3,'KELAS (REFERENSI)'!P1532,IF(B1502=4,'KELAS (REFERENSI)'!P1547,""))))</f>
        <v/>
      </c>
      <c r="Q1502" s="38" t="str">
        <f t="shared" si="4"/>
        <v>BPS Kota Jakarta Timur</v>
      </c>
      <c r="R1502" s="38" t="str">
        <f t="shared" si="56"/>
        <v/>
      </c>
      <c r="S1502" s="38" t="str">
        <f t="shared" ref="S1502:T1502" si="1510">S1501</f>
        <v>15 Juni sampai dengan 31 Agustus 2026</v>
      </c>
      <c r="T1502" s="38" t="str">
        <f t="shared" si="1510"/>
        <v>31 Agustus 2026</v>
      </c>
      <c r="U1502" s="46"/>
      <c r="V1502" s="46"/>
      <c r="W1502" s="42"/>
      <c r="X1502" s="42"/>
      <c r="Y1502" s="42"/>
      <c r="Z1502" s="42"/>
    </row>
    <row r="1503" ht="15.0" customHeight="1">
      <c r="A1503" s="36" t="s">
        <v>6565</v>
      </c>
      <c r="B1503" s="43"/>
      <c r="C1503" s="44"/>
      <c r="D1503" s="47"/>
      <c r="E1503" s="47"/>
      <c r="F1503" s="39" t="str">
        <f t="shared" si="2"/>
        <v>PETUGAS.1502/SPK/SE/PPL/3172/2026</v>
      </c>
      <c r="G1503" s="45"/>
      <c r="H1503" s="39" t="str">
        <f>VLOOKUP(G1503,'MITRA (REFERENSI)'!$A:$Z,16,FALSE)</f>
        <v>#N/A</v>
      </c>
      <c r="I1503" s="39" t="str">
        <f>VLOOKUP(G1503,'MITRA (REFERENSI)'!$A:$Z,25,FALSE)</f>
        <v>#N/A</v>
      </c>
      <c r="J1503" s="38" t="str">
        <f>VLOOKUP(G1503,'MITRA (REFERENSI)'!$A:$Z,26,FALSE)</f>
        <v>#N/A</v>
      </c>
      <c r="K1503" s="38" t="str">
        <f>VLOOKUP(G1503,'MITRA (REFERENSI)'!$A:$Z,15,FALSE)</f>
        <v>#N/A</v>
      </c>
      <c r="L1503" s="38" t="str">
        <f>VLOOKUP(G1503,'MITRA (REFERENSI)'!$A:$Z,15,FALSE)</f>
        <v>#N/A</v>
      </c>
      <c r="M1503" s="38" t="str">
        <f>IF(B1503=1,'KELAS (REFERENSI)'!M1503,IF(B1503=2,'KELAS (REFERENSI)'!M1518,IF(B1503=3,'KELAS (REFERENSI)'!M1533,IF(B1503=4,'KELAS (REFERENSI)'!M1548,""))))</f>
        <v/>
      </c>
      <c r="N1503" s="38" t="str">
        <f>IF(B1503=1,'KELAS (REFERENSI)'!N1503,IF(B1503=2,'KELAS (REFERENSI)'!N1518,IF(B1503=3,'KELAS (REFERENSI)'!N1533,IF(B1503=4,'KELAS (REFERENSI)'!N1548,""))))</f>
        <v/>
      </c>
      <c r="O1503" s="38" t="str">
        <f>IF(B1503=1,'KELAS (REFERENSI)'!O1503,IF(B1503=2,'KELAS (REFERENSI)'!O1518,IF(B1503=3,'KELAS (REFERENSI)'!O1533,IF(B1503=4,'KELAS (REFERENSI)'!O1548,""))))</f>
        <v/>
      </c>
      <c r="P1503" s="38" t="str">
        <f>IF(B1503=1,'KELAS (REFERENSI)'!P1503,IF(B1503=2,'KELAS (REFERENSI)'!P1518,IF(B1503=3,'KELAS (REFERENSI)'!P1533,IF(B1503=4,'KELAS (REFERENSI)'!P1548,""))))</f>
        <v/>
      </c>
      <c r="Q1503" s="38" t="str">
        <f t="shared" si="4"/>
        <v>BPS Kota Jakarta Timur</v>
      </c>
      <c r="R1503" s="38" t="str">
        <f t="shared" si="56"/>
        <v/>
      </c>
      <c r="S1503" s="38" t="str">
        <f t="shared" ref="S1503:T1503" si="1511">S1502</f>
        <v>15 Juni sampai dengan 31 Agustus 2026</v>
      </c>
      <c r="T1503" s="38" t="str">
        <f t="shared" si="1511"/>
        <v>31 Agustus 2026</v>
      </c>
      <c r="U1503" s="46"/>
      <c r="V1503" s="46"/>
      <c r="W1503" s="42"/>
      <c r="X1503" s="42"/>
      <c r="Y1503" s="42"/>
      <c r="Z1503" s="42"/>
    </row>
    <row r="1504" ht="15.0" customHeight="1">
      <c r="A1504" s="36" t="s">
        <v>6566</v>
      </c>
      <c r="B1504" s="43"/>
      <c r="C1504" s="44"/>
      <c r="D1504" s="47"/>
      <c r="E1504" s="47"/>
      <c r="F1504" s="39" t="str">
        <f t="shared" si="2"/>
        <v>PETUGAS.1503/SPK/SE/PPL/3172/2026</v>
      </c>
      <c r="G1504" s="45"/>
      <c r="H1504" s="39" t="str">
        <f>VLOOKUP(G1504,'MITRA (REFERENSI)'!$A:$Z,16,FALSE)</f>
        <v>#N/A</v>
      </c>
      <c r="I1504" s="39" t="str">
        <f>VLOOKUP(G1504,'MITRA (REFERENSI)'!$A:$Z,25,FALSE)</f>
        <v>#N/A</v>
      </c>
      <c r="J1504" s="38" t="str">
        <f>VLOOKUP(G1504,'MITRA (REFERENSI)'!$A:$Z,26,FALSE)</f>
        <v>#N/A</v>
      </c>
      <c r="K1504" s="38" t="str">
        <f>VLOOKUP(G1504,'MITRA (REFERENSI)'!$A:$Z,15,FALSE)</f>
        <v>#N/A</v>
      </c>
      <c r="L1504" s="38" t="str">
        <f>VLOOKUP(G1504,'MITRA (REFERENSI)'!$A:$Z,15,FALSE)</f>
        <v>#N/A</v>
      </c>
      <c r="M1504" s="38" t="str">
        <f>IF(B1504=1,'KELAS (REFERENSI)'!M1504,IF(B1504=2,'KELAS (REFERENSI)'!M1519,IF(B1504=3,'KELAS (REFERENSI)'!M1534,IF(B1504=4,'KELAS (REFERENSI)'!M1549,""))))</f>
        <v/>
      </c>
      <c r="N1504" s="38" t="str">
        <f>IF(B1504=1,'KELAS (REFERENSI)'!N1504,IF(B1504=2,'KELAS (REFERENSI)'!N1519,IF(B1504=3,'KELAS (REFERENSI)'!N1534,IF(B1504=4,'KELAS (REFERENSI)'!N1549,""))))</f>
        <v/>
      </c>
      <c r="O1504" s="38" t="str">
        <f>IF(B1504=1,'KELAS (REFERENSI)'!O1504,IF(B1504=2,'KELAS (REFERENSI)'!O1519,IF(B1504=3,'KELAS (REFERENSI)'!O1534,IF(B1504=4,'KELAS (REFERENSI)'!O1549,""))))</f>
        <v/>
      </c>
      <c r="P1504" s="38" t="str">
        <f>IF(B1504=1,'KELAS (REFERENSI)'!P1504,IF(B1504=2,'KELAS (REFERENSI)'!P1519,IF(B1504=3,'KELAS (REFERENSI)'!P1534,IF(B1504=4,'KELAS (REFERENSI)'!P1549,""))))</f>
        <v/>
      </c>
      <c r="Q1504" s="38" t="str">
        <f t="shared" si="4"/>
        <v>BPS Kota Jakarta Timur</v>
      </c>
      <c r="R1504" s="38" t="str">
        <f t="shared" si="56"/>
        <v/>
      </c>
      <c r="S1504" s="38" t="str">
        <f t="shared" ref="S1504:T1504" si="1512">S1503</f>
        <v>15 Juni sampai dengan 31 Agustus 2026</v>
      </c>
      <c r="T1504" s="38" t="str">
        <f t="shared" si="1512"/>
        <v>31 Agustus 2026</v>
      </c>
      <c r="U1504" s="46"/>
      <c r="V1504" s="46"/>
      <c r="W1504" s="42"/>
      <c r="X1504" s="42"/>
      <c r="Y1504" s="42"/>
      <c r="Z1504" s="42"/>
    </row>
    <row r="1505" ht="15.0" customHeight="1">
      <c r="A1505" s="36" t="s">
        <v>6567</v>
      </c>
      <c r="B1505" s="43"/>
      <c r="C1505" s="44"/>
      <c r="D1505" s="47"/>
      <c r="E1505" s="47"/>
      <c r="F1505" s="39" t="str">
        <f t="shared" si="2"/>
        <v>PETUGAS.1504/SPK/SE/PPL/3172/2026</v>
      </c>
      <c r="G1505" s="45"/>
      <c r="H1505" s="39" t="str">
        <f>VLOOKUP(G1505,'MITRA (REFERENSI)'!$A:$Z,16,FALSE)</f>
        <v>#N/A</v>
      </c>
      <c r="I1505" s="39" t="str">
        <f>VLOOKUP(G1505,'MITRA (REFERENSI)'!$A:$Z,25,FALSE)</f>
        <v>#N/A</v>
      </c>
      <c r="J1505" s="38" t="str">
        <f>VLOOKUP(G1505,'MITRA (REFERENSI)'!$A:$Z,26,FALSE)</f>
        <v>#N/A</v>
      </c>
      <c r="K1505" s="38" t="str">
        <f>VLOOKUP(G1505,'MITRA (REFERENSI)'!$A:$Z,15,FALSE)</f>
        <v>#N/A</v>
      </c>
      <c r="L1505" s="38" t="str">
        <f>VLOOKUP(G1505,'MITRA (REFERENSI)'!$A:$Z,15,FALSE)</f>
        <v>#N/A</v>
      </c>
      <c r="M1505" s="38" t="str">
        <f>IF(B1505=1,'KELAS (REFERENSI)'!M1505,IF(B1505=2,'KELAS (REFERENSI)'!M1520,IF(B1505=3,'KELAS (REFERENSI)'!M1535,IF(B1505=4,'KELAS (REFERENSI)'!M1550,""))))</f>
        <v/>
      </c>
      <c r="N1505" s="38" t="str">
        <f>IF(B1505=1,'KELAS (REFERENSI)'!N1505,IF(B1505=2,'KELAS (REFERENSI)'!N1520,IF(B1505=3,'KELAS (REFERENSI)'!N1535,IF(B1505=4,'KELAS (REFERENSI)'!N1550,""))))</f>
        <v/>
      </c>
      <c r="O1505" s="38" t="str">
        <f>IF(B1505=1,'KELAS (REFERENSI)'!O1505,IF(B1505=2,'KELAS (REFERENSI)'!O1520,IF(B1505=3,'KELAS (REFERENSI)'!O1535,IF(B1505=4,'KELAS (REFERENSI)'!O1550,""))))</f>
        <v/>
      </c>
      <c r="P1505" s="38" t="str">
        <f>IF(B1505=1,'KELAS (REFERENSI)'!P1505,IF(B1505=2,'KELAS (REFERENSI)'!P1520,IF(B1505=3,'KELAS (REFERENSI)'!P1535,IF(B1505=4,'KELAS (REFERENSI)'!P1550,""))))</f>
        <v/>
      </c>
      <c r="Q1505" s="38" t="str">
        <f t="shared" si="4"/>
        <v>BPS Kota Jakarta Timur</v>
      </c>
      <c r="R1505" s="38" t="str">
        <f t="shared" si="56"/>
        <v/>
      </c>
      <c r="S1505" s="38" t="str">
        <f t="shared" ref="S1505:T1505" si="1513">S1504</f>
        <v>15 Juni sampai dengan 31 Agustus 2026</v>
      </c>
      <c r="T1505" s="38" t="str">
        <f t="shared" si="1513"/>
        <v>31 Agustus 2026</v>
      </c>
      <c r="U1505" s="46"/>
      <c r="V1505" s="46"/>
      <c r="W1505" s="42"/>
      <c r="X1505" s="42"/>
      <c r="Y1505" s="42"/>
      <c r="Z1505" s="42"/>
    </row>
    <row r="1506" ht="15.0" customHeight="1">
      <c r="A1506" s="36" t="s">
        <v>6568</v>
      </c>
      <c r="B1506" s="43"/>
      <c r="C1506" s="44"/>
      <c r="D1506" s="47"/>
      <c r="E1506" s="47"/>
      <c r="F1506" s="39" t="str">
        <f t="shared" si="2"/>
        <v>PETUGAS.1505/SPK/SE/PPL/3172/2026</v>
      </c>
      <c r="G1506" s="45"/>
      <c r="H1506" s="39" t="str">
        <f>VLOOKUP(G1506,'MITRA (REFERENSI)'!$A:$Z,16,FALSE)</f>
        <v>#N/A</v>
      </c>
      <c r="I1506" s="39" t="str">
        <f>VLOOKUP(G1506,'MITRA (REFERENSI)'!$A:$Z,25,FALSE)</f>
        <v>#N/A</v>
      </c>
      <c r="J1506" s="38" t="str">
        <f>VLOOKUP(G1506,'MITRA (REFERENSI)'!$A:$Z,26,FALSE)</f>
        <v>#N/A</v>
      </c>
      <c r="K1506" s="38" t="str">
        <f>VLOOKUP(G1506,'MITRA (REFERENSI)'!$A:$Z,15,FALSE)</f>
        <v>#N/A</v>
      </c>
      <c r="L1506" s="38" t="str">
        <f>VLOOKUP(G1506,'MITRA (REFERENSI)'!$A:$Z,15,FALSE)</f>
        <v>#N/A</v>
      </c>
      <c r="M1506" s="38" t="str">
        <f>IF(B1506=1,'KELAS (REFERENSI)'!M1506,IF(B1506=2,'KELAS (REFERENSI)'!M1521,IF(B1506=3,'KELAS (REFERENSI)'!M1536,IF(B1506=4,'KELAS (REFERENSI)'!M1551,""))))</f>
        <v/>
      </c>
      <c r="N1506" s="38" t="str">
        <f>IF(B1506=1,'KELAS (REFERENSI)'!N1506,IF(B1506=2,'KELAS (REFERENSI)'!N1521,IF(B1506=3,'KELAS (REFERENSI)'!N1536,IF(B1506=4,'KELAS (REFERENSI)'!N1551,""))))</f>
        <v/>
      </c>
      <c r="O1506" s="38" t="str">
        <f>IF(B1506=1,'KELAS (REFERENSI)'!O1506,IF(B1506=2,'KELAS (REFERENSI)'!O1521,IF(B1506=3,'KELAS (REFERENSI)'!O1536,IF(B1506=4,'KELAS (REFERENSI)'!O1551,""))))</f>
        <v/>
      </c>
      <c r="P1506" s="38" t="str">
        <f>IF(B1506=1,'KELAS (REFERENSI)'!P1506,IF(B1506=2,'KELAS (REFERENSI)'!P1521,IF(B1506=3,'KELAS (REFERENSI)'!P1536,IF(B1506=4,'KELAS (REFERENSI)'!P1551,""))))</f>
        <v/>
      </c>
      <c r="Q1506" s="38" t="str">
        <f t="shared" si="4"/>
        <v>BPS Kota Jakarta Timur</v>
      </c>
      <c r="R1506" s="38" t="str">
        <f t="shared" si="56"/>
        <v/>
      </c>
      <c r="S1506" s="38" t="str">
        <f t="shared" ref="S1506:T1506" si="1514">S1505</f>
        <v>15 Juni sampai dengan 31 Agustus 2026</v>
      </c>
      <c r="T1506" s="38" t="str">
        <f t="shared" si="1514"/>
        <v>31 Agustus 2026</v>
      </c>
      <c r="U1506" s="46"/>
      <c r="V1506" s="46"/>
      <c r="W1506" s="42"/>
      <c r="X1506" s="42"/>
      <c r="Y1506" s="42"/>
      <c r="Z1506" s="42"/>
    </row>
    <row r="1507" ht="15.0" customHeight="1">
      <c r="A1507" s="36" t="s">
        <v>6569</v>
      </c>
      <c r="B1507" s="43"/>
      <c r="C1507" s="44"/>
      <c r="D1507" s="47"/>
      <c r="E1507" s="47"/>
      <c r="F1507" s="39" t="str">
        <f t="shared" si="2"/>
        <v>PETUGAS.1506/SPK/SE/PPL/3172/2026</v>
      </c>
      <c r="G1507" s="45"/>
      <c r="H1507" s="39" t="str">
        <f>VLOOKUP(G1507,'MITRA (REFERENSI)'!$A:$Z,16,FALSE)</f>
        <v>#N/A</v>
      </c>
      <c r="I1507" s="39" t="str">
        <f>VLOOKUP(G1507,'MITRA (REFERENSI)'!$A:$Z,25,FALSE)</f>
        <v>#N/A</v>
      </c>
      <c r="J1507" s="38" t="str">
        <f>VLOOKUP(G1507,'MITRA (REFERENSI)'!$A:$Z,26,FALSE)</f>
        <v>#N/A</v>
      </c>
      <c r="K1507" s="38" t="str">
        <f>VLOOKUP(G1507,'MITRA (REFERENSI)'!$A:$Z,15,FALSE)</f>
        <v>#N/A</v>
      </c>
      <c r="L1507" s="38" t="str">
        <f>VLOOKUP(G1507,'MITRA (REFERENSI)'!$A:$Z,15,FALSE)</f>
        <v>#N/A</v>
      </c>
      <c r="M1507" s="38" t="str">
        <f>IF(B1507=1,'KELAS (REFERENSI)'!M1507,IF(B1507=2,'KELAS (REFERENSI)'!M1522,IF(B1507=3,'KELAS (REFERENSI)'!M1537,IF(B1507=4,'KELAS (REFERENSI)'!M1552,""))))</f>
        <v/>
      </c>
      <c r="N1507" s="38" t="str">
        <f>IF(B1507=1,'KELAS (REFERENSI)'!N1507,IF(B1507=2,'KELAS (REFERENSI)'!N1522,IF(B1507=3,'KELAS (REFERENSI)'!N1537,IF(B1507=4,'KELAS (REFERENSI)'!N1552,""))))</f>
        <v/>
      </c>
      <c r="O1507" s="38" t="str">
        <f>IF(B1507=1,'KELAS (REFERENSI)'!O1507,IF(B1507=2,'KELAS (REFERENSI)'!O1522,IF(B1507=3,'KELAS (REFERENSI)'!O1537,IF(B1507=4,'KELAS (REFERENSI)'!O1552,""))))</f>
        <v/>
      </c>
      <c r="P1507" s="38" t="str">
        <f>IF(B1507=1,'KELAS (REFERENSI)'!P1507,IF(B1507=2,'KELAS (REFERENSI)'!P1522,IF(B1507=3,'KELAS (REFERENSI)'!P1537,IF(B1507=4,'KELAS (REFERENSI)'!P1552,""))))</f>
        <v/>
      </c>
      <c r="Q1507" s="38" t="str">
        <f t="shared" si="4"/>
        <v>BPS Kota Jakarta Timur</v>
      </c>
      <c r="R1507" s="38" t="str">
        <f t="shared" si="56"/>
        <v/>
      </c>
      <c r="S1507" s="38" t="str">
        <f t="shared" ref="S1507:T1507" si="1515">S1506</f>
        <v>15 Juni sampai dengan 31 Agustus 2026</v>
      </c>
      <c r="T1507" s="38" t="str">
        <f t="shared" si="1515"/>
        <v>31 Agustus 2026</v>
      </c>
      <c r="U1507" s="46"/>
      <c r="V1507" s="46"/>
      <c r="W1507" s="42"/>
      <c r="X1507" s="42"/>
      <c r="Y1507" s="42"/>
      <c r="Z1507" s="42"/>
    </row>
    <row r="1508" ht="15.0" customHeight="1">
      <c r="A1508" s="36" t="s">
        <v>6570</v>
      </c>
      <c r="B1508" s="43"/>
      <c r="C1508" s="44"/>
      <c r="D1508" s="47"/>
      <c r="E1508" s="47"/>
      <c r="F1508" s="39" t="str">
        <f t="shared" si="2"/>
        <v>PETUGAS.1507/SPK/SE/PPL/3172/2026</v>
      </c>
      <c r="G1508" s="45"/>
      <c r="H1508" s="39" t="str">
        <f>VLOOKUP(G1508,'MITRA (REFERENSI)'!$A:$Z,16,FALSE)</f>
        <v>#N/A</v>
      </c>
      <c r="I1508" s="39" t="str">
        <f>VLOOKUP(G1508,'MITRA (REFERENSI)'!$A:$Z,25,FALSE)</f>
        <v>#N/A</v>
      </c>
      <c r="J1508" s="38" t="str">
        <f>VLOOKUP(G1508,'MITRA (REFERENSI)'!$A:$Z,26,FALSE)</f>
        <v>#N/A</v>
      </c>
      <c r="K1508" s="38" t="str">
        <f>VLOOKUP(G1508,'MITRA (REFERENSI)'!$A:$Z,15,FALSE)</f>
        <v>#N/A</v>
      </c>
      <c r="L1508" s="38" t="str">
        <f>VLOOKUP(G1508,'MITRA (REFERENSI)'!$A:$Z,15,FALSE)</f>
        <v>#N/A</v>
      </c>
      <c r="M1508" s="38" t="str">
        <f>IF(B1508=1,'KELAS (REFERENSI)'!M1508,IF(B1508=2,'KELAS (REFERENSI)'!M1523,IF(B1508=3,'KELAS (REFERENSI)'!M1538,IF(B1508=4,'KELAS (REFERENSI)'!M1553,""))))</f>
        <v/>
      </c>
      <c r="N1508" s="38" t="str">
        <f>IF(B1508=1,'KELAS (REFERENSI)'!N1508,IF(B1508=2,'KELAS (REFERENSI)'!N1523,IF(B1508=3,'KELAS (REFERENSI)'!N1538,IF(B1508=4,'KELAS (REFERENSI)'!N1553,""))))</f>
        <v/>
      </c>
      <c r="O1508" s="38" t="str">
        <f>IF(B1508=1,'KELAS (REFERENSI)'!O1508,IF(B1508=2,'KELAS (REFERENSI)'!O1523,IF(B1508=3,'KELAS (REFERENSI)'!O1538,IF(B1508=4,'KELAS (REFERENSI)'!O1553,""))))</f>
        <v/>
      </c>
      <c r="P1508" s="38" t="str">
        <f>IF(B1508=1,'KELAS (REFERENSI)'!P1508,IF(B1508=2,'KELAS (REFERENSI)'!P1523,IF(B1508=3,'KELAS (REFERENSI)'!P1538,IF(B1508=4,'KELAS (REFERENSI)'!P1553,""))))</f>
        <v/>
      </c>
      <c r="Q1508" s="38" t="str">
        <f t="shared" si="4"/>
        <v>BPS Kota Jakarta Timur</v>
      </c>
      <c r="R1508" s="38" t="str">
        <f t="shared" si="56"/>
        <v/>
      </c>
      <c r="S1508" s="38" t="str">
        <f t="shared" ref="S1508:T1508" si="1516">S1507</f>
        <v>15 Juni sampai dengan 31 Agustus 2026</v>
      </c>
      <c r="T1508" s="38" t="str">
        <f t="shared" si="1516"/>
        <v>31 Agustus 2026</v>
      </c>
      <c r="U1508" s="46"/>
      <c r="V1508" s="46"/>
      <c r="W1508" s="42"/>
      <c r="X1508" s="42"/>
      <c r="Y1508" s="42"/>
      <c r="Z1508" s="42"/>
    </row>
    <row r="1509" ht="15.0" customHeight="1">
      <c r="A1509" s="36" t="s">
        <v>6571</v>
      </c>
      <c r="B1509" s="43"/>
      <c r="C1509" s="44"/>
      <c r="D1509" s="47"/>
      <c r="E1509" s="47"/>
      <c r="F1509" s="39" t="str">
        <f t="shared" si="2"/>
        <v>PETUGAS.1508/SPK/SE/PPL/3172/2026</v>
      </c>
      <c r="G1509" s="45"/>
      <c r="H1509" s="39" t="str">
        <f>VLOOKUP(G1509,'MITRA (REFERENSI)'!$A:$Z,16,FALSE)</f>
        <v>#N/A</v>
      </c>
      <c r="I1509" s="39" t="str">
        <f>VLOOKUP(G1509,'MITRA (REFERENSI)'!$A:$Z,25,FALSE)</f>
        <v>#N/A</v>
      </c>
      <c r="J1509" s="38" t="str">
        <f>VLOOKUP(G1509,'MITRA (REFERENSI)'!$A:$Z,26,FALSE)</f>
        <v>#N/A</v>
      </c>
      <c r="K1509" s="38" t="str">
        <f>VLOOKUP(G1509,'MITRA (REFERENSI)'!$A:$Z,15,FALSE)</f>
        <v>#N/A</v>
      </c>
      <c r="L1509" s="38" t="str">
        <f>VLOOKUP(G1509,'MITRA (REFERENSI)'!$A:$Z,15,FALSE)</f>
        <v>#N/A</v>
      </c>
      <c r="M1509" s="38" t="str">
        <f>IF(B1509=1,'KELAS (REFERENSI)'!M1509,IF(B1509=2,'KELAS (REFERENSI)'!M1524,IF(B1509=3,'KELAS (REFERENSI)'!M1539,IF(B1509=4,'KELAS (REFERENSI)'!M1554,""))))</f>
        <v/>
      </c>
      <c r="N1509" s="38" t="str">
        <f>IF(B1509=1,'KELAS (REFERENSI)'!N1509,IF(B1509=2,'KELAS (REFERENSI)'!N1524,IF(B1509=3,'KELAS (REFERENSI)'!N1539,IF(B1509=4,'KELAS (REFERENSI)'!N1554,""))))</f>
        <v/>
      </c>
      <c r="O1509" s="38" t="str">
        <f>IF(B1509=1,'KELAS (REFERENSI)'!O1509,IF(B1509=2,'KELAS (REFERENSI)'!O1524,IF(B1509=3,'KELAS (REFERENSI)'!O1539,IF(B1509=4,'KELAS (REFERENSI)'!O1554,""))))</f>
        <v/>
      </c>
      <c r="P1509" s="38" t="str">
        <f>IF(B1509=1,'KELAS (REFERENSI)'!P1509,IF(B1509=2,'KELAS (REFERENSI)'!P1524,IF(B1509=3,'KELAS (REFERENSI)'!P1539,IF(B1509=4,'KELAS (REFERENSI)'!P1554,""))))</f>
        <v/>
      </c>
      <c r="Q1509" s="38" t="str">
        <f t="shared" si="4"/>
        <v>BPS Kota Jakarta Timur</v>
      </c>
      <c r="R1509" s="38" t="str">
        <f t="shared" si="56"/>
        <v/>
      </c>
      <c r="S1509" s="38" t="str">
        <f t="shared" ref="S1509:T1509" si="1517">S1508</f>
        <v>15 Juni sampai dengan 31 Agustus 2026</v>
      </c>
      <c r="T1509" s="38" t="str">
        <f t="shared" si="1517"/>
        <v>31 Agustus 2026</v>
      </c>
      <c r="U1509" s="46"/>
      <c r="V1509" s="46"/>
      <c r="W1509" s="42"/>
      <c r="X1509" s="42"/>
      <c r="Y1509" s="42"/>
      <c r="Z1509" s="42"/>
    </row>
    <row r="1510" ht="15.0" customHeight="1">
      <c r="A1510" s="36" t="s">
        <v>6572</v>
      </c>
      <c r="B1510" s="43"/>
      <c r="C1510" s="44"/>
      <c r="D1510" s="47"/>
      <c r="E1510" s="47"/>
      <c r="F1510" s="39" t="str">
        <f t="shared" si="2"/>
        <v>PETUGAS.1509/SPK/SE/PPL/3172/2026</v>
      </c>
      <c r="G1510" s="45"/>
      <c r="H1510" s="39" t="str">
        <f>VLOOKUP(G1510,'MITRA (REFERENSI)'!$A:$Z,16,FALSE)</f>
        <v>#N/A</v>
      </c>
      <c r="I1510" s="39" t="str">
        <f>VLOOKUP(G1510,'MITRA (REFERENSI)'!$A:$Z,25,FALSE)</f>
        <v>#N/A</v>
      </c>
      <c r="J1510" s="38" t="str">
        <f>VLOOKUP(G1510,'MITRA (REFERENSI)'!$A:$Z,26,FALSE)</f>
        <v>#N/A</v>
      </c>
      <c r="K1510" s="38" t="str">
        <f>VLOOKUP(G1510,'MITRA (REFERENSI)'!$A:$Z,15,FALSE)</f>
        <v>#N/A</v>
      </c>
      <c r="L1510" s="38" t="str">
        <f>VLOOKUP(G1510,'MITRA (REFERENSI)'!$A:$Z,15,FALSE)</f>
        <v>#N/A</v>
      </c>
      <c r="M1510" s="38" t="str">
        <f>IF(B1510=1,'KELAS (REFERENSI)'!M1510,IF(B1510=2,'KELAS (REFERENSI)'!M1525,IF(B1510=3,'KELAS (REFERENSI)'!M1540,IF(B1510=4,'KELAS (REFERENSI)'!M1555,""))))</f>
        <v/>
      </c>
      <c r="N1510" s="38" t="str">
        <f>IF(B1510=1,'KELAS (REFERENSI)'!N1510,IF(B1510=2,'KELAS (REFERENSI)'!N1525,IF(B1510=3,'KELAS (REFERENSI)'!N1540,IF(B1510=4,'KELAS (REFERENSI)'!N1555,""))))</f>
        <v/>
      </c>
      <c r="O1510" s="38" t="str">
        <f>IF(B1510=1,'KELAS (REFERENSI)'!O1510,IF(B1510=2,'KELAS (REFERENSI)'!O1525,IF(B1510=3,'KELAS (REFERENSI)'!O1540,IF(B1510=4,'KELAS (REFERENSI)'!O1555,""))))</f>
        <v/>
      </c>
      <c r="P1510" s="38" t="str">
        <f>IF(B1510=1,'KELAS (REFERENSI)'!P1510,IF(B1510=2,'KELAS (REFERENSI)'!P1525,IF(B1510=3,'KELAS (REFERENSI)'!P1540,IF(B1510=4,'KELAS (REFERENSI)'!P1555,""))))</f>
        <v/>
      </c>
      <c r="Q1510" s="38" t="str">
        <f t="shared" si="4"/>
        <v>BPS Kota Jakarta Timur</v>
      </c>
      <c r="R1510" s="38" t="str">
        <f t="shared" si="56"/>
        <v/>
      </c>
      <c r="S1510" s="38" t="str">
        <f t="shared" ref="S1510:T1510" si="1518">S1509</f>
        <v>15 Juni sampai dengan 31 Agustus 2026</v>
      </c>
      <c r="T1510" s="38" t="str">
        <f t="shared" si="1518"/>
        <v>31 Agustus 2026</v>
      </c>
      <c r="U1510" s="46"/>
      <c r="V1510" s="46"/>
      <c r="W1510" s="42"/>
      <c r="X1510" s="42"/>
      <c r="Y1510" s="42"/>
      <c r="Z1510" s="42"/>
    </row>
    <row r="1511" ht="15.0" customHeight="1">
      <c r="A1511" s="36" t="s">
        <v>6573</v>
      </c>
      <c r="B1511" s="43"/>
      <c r="C1511" s="44"/>
      <c r="D1511" s="47"/>
      <c r="E1511" s="47"/>
      <c r="F1511" s="39" t="str">
        <f t="shared" si="2"/>
        <v>PETUGAS.1510/SPK/SE/PPL/3172/2026</v>
      </c>
      <c r="G1511" s="45"/>
      <c r="H1511" s="39" t="str">
        <f>VLOOKUP(G1511,'MITRA (REFERENSI)'!$A:$Z,16,FALSE)</f>
        <v>#N/A</v>
      </c>
      <c r="I1511" s="39" t="str">
        <f>VLOOKUP(G1511,'MITRA (REFERENSI)'!$A:$Z,25,FALSE)</f>
        <v>#N/A</v>
      </c>
      <c r="J1511" s="38" t="str">
        <f>VLOOKUP(G1511,'MITRA (REFERENSI)'!$A:$Z,26,FALSE)</f>
        <v>#N/A</v>
      </c>
      <c r="K1511" s="38" t="str">
        <f>VLOOKUP(G1511,'MITRA (REFERENSI)'!$A:$Z,15,FALSE)</f>
        <v>#N/A</v>
      </c>
      <c r="L1511" s="38" t="str">
        <f>VLOOKUP(G1511,'MITRA (REFERENSI)'!$A:$Z,15,FALSE)</f>
        <v>#N/A</v>
      </c>
      <c r="M1511" s="38" t="str">
        <f>IF(B1511=1,'KELAS (REFERENSI)'!M1511,IF(B1511=2,'KELAS (REFERENSI)'!M1526,IF(B1511=3,'KELAS (REFERENSI)'!M1541,IF(B1511=4,'KELAS (REFERENSI)'!M1556,""))))</f>
        <v/>
      </c>
      <c r="N1511" s="38" t="str">
        <f>IF(B1511=1,'KELAS (REFERENSI)'!N1511,IF(B1511=2,'KELAS (REFERENSI)'!N1526,IF(B1511=3,'KELAS (REFERENSI)'!N1541,IF(B1511=4,'KELAS (REFERENSI)'!N1556,""))))</f>
        <v/>
      </c>
      <c r="O1511" s="38" t="str">
        <f>IF(B1511=1,'KELAS (REFERENSI)'!O1511,IF(B1511=2,'KELAS (REFERENSI)'!O1526,IF(B1511=3,'KELAS (REFERENSI)'!O1541,IF(B1511=4,'KELAS (REFERENSI)'!O1556,""))))</f>
        <v/>
      </c>
      <c r="P1511" s="38" t="str">
        <f>IF(B1511=1,'KELAS (REFERENSI)'!P1511,IF(B1511=2,'KELAS (REFERENSI)'!P1526,IF(B1511=3,'KELAS (REFERENSI)'!P1541,IF(B1511=4,'KELAS (REFERENSI)'!P1556,""))))</f>
        <v/>
      </c>
      <c r="Q1511" s="38" t="str">
        <f t="shared" si="4"/>
        <v>BPS Kota Jakarta Timur</v>
      </c>
      <c r="R1511" s="38" t="str">
        <f t="shared" si="56"/>
        <v/>
      </c>
      <c r="S1511" s="38" t="str">
        <f t="shared" ref="S1511:T1511" si="1519">S1510</f>
        <v>15 Juni sampai dengan 31 Agustus 2026</v>
      </c>
      <c r="T1511" s="38" t="str">
        <f t="shared" si="1519"/>
        <v>31 Agustus 2026</v>
      </c>
      <c r="U1511" s="46"/>
      <c r="V1511" s="46"/>
      <c r="W1511" s="42"/>
      <c r="X1511" s="42"/>
      <c r="Y1511" s="42"/>
      <c r="Z1511" s="42"/>
    </row>
    <row r="1512" ht="15.0" customHeight="1">
      <c r="A1512" s="36" t="s">
        <v>6574</v>
      </c>
      <c r="B1512" s="43"/>
      <c r="C1512" s="44"/>
      <c r="D1512" s="47"/>
      <c r="E1512" s="47"/>
      <c r="F1512" s="39" t="str">
        <f t="shared" si="2"/>
        <v>PETUGAS.1511/SPK/SE/PPL/3172/2026</v>
      </c>
      <c r="G1512" s="45"/>
      <c r="H1512" s="39" t="str">
        <f>VLOOKUP(G1512,'MITRA (REFERENSI)'!$A:$Z,16,FALSE)</f>
        <v>#N/A</v>
      </c>
      <c r="I1512" s="39" t="str">
        <f>VLOOKUP(G1512,'MITRA (REFERENSI)'!$A:$Z,25,FALSE)</f>
        <v>#N/A</v>
      </c>
      <c r="J1512" s="38" t="str">
        <f>VLOOKUP(G1512,'MITRA (REFERENSI)'!$A:$Z,26,FALSE)</f>
        <v>#N/A</v>
      </c>
      <c r="K1512" s="38" t="str">
        <f>VLOOKUP(G1512,'MITRA (REFERENSI)'!$A:$Z,15,FALSE)</f>
        <v>#N/A</v>
      </c>
      <c r="L1512" s="38" t="str">
        <f>VLOOKUP(G1512,'MITRA (REFERENSI)'!$A:$Z,15,FALSE)</f>
        <v>#N/A</v>
      </c>
      <c r="M1512" s="38" t="str">
        <f>IF(B1512=1,'KELAS (REFERENSI)'!M1512,IF(B1512=2,'KELAS (REFERENSI)'!M1527,IF(B1512=3,'KELAS (REFERENSI)'!M1542,IF(B1512=4,'KELAS (REFERENSI)'!M1557,""))))</f>
        <v/>
      </c>
      <c r="N1512" s="38" t="str">
        <f>IF(B1512=1,'KELAS (REFERENSI)'!N1512,IF(B1512=2,'KELAS (REFERENSI)'!N1527,IF(B1512=3,'KELAS (REFERENSI)'!N1542,IF(B1512=4,'KELAS (REFERENSI)'!N1557,""))))</f>
        <v/>
      </c>
      <c r="O1512" s="38" t="str">
        <f>IF(B1512=1,'KELAS (REFERENSI)'!O1512,IF(B1512=2,'KELAS (REFERENSI)'!O1527,IF(B1512=3,'KELAS (REFERENSI)'!O1542,IF(B1512=4,'KELAS (REFERENSI)'!O1557,""))))</f>
        <v/>
      </c>
      <c r="P1512" s="38" t="str">
        <f>IF(B1512=1,'KELAS (REFERENSI)'!P1512,IF(B1512=2,'KELAS (REFERENSI)'!P1527,IF(B1512=3,'KELAS (REFERENSI)'!P1542,IF(B1512=4,'KELAS (REFERENSI)'!P1557,""))))</f>
        <v/>
      </c>
      <c r="Q1512" s="38" t="str">
        <f t="shared" si="4"/>
        <v>BPS Kota Jakarta Timur</v>
      </c>
      <c r="R1512" s="38" t="str">
        <f t="shared" si="56"/>
        <v/>
      </c>
      <c r="S1512" s="38" t="str">
        <f t="shared" ref="S1512:T1512" si="1520">S1511</f>
        <v>15 Juni sampai dengan 31 Agustus 2026</v>
      </c>
      <c r="T1512" s="38" t="str">
        <f t="shared" si="1520"/>
        <v>31 Agustus 2026</v>
      </c>
      <c r="U1512" s="46"/>
      <c r="V1512" s="46"/>
      <c r="W1512" s="42"/>
      <c r="X1512" s="42"/>
      <c r="Y1512" s="42"/>
      <c r="Z1512" s="42"/>
    </row>
    <row r="1513" ht="15.0" customHeight="1">
      <c r="A1513" s="36" t="s">
        <v>6575</v>
      </c>
      <c r="B1513" s="43"/>
      <c r="C1513" s="44"/>
      <c r="D1513" s="47"/>
      <c r="E1513" s="47"/>
      <c r="F1513" s="39" t="str">
        <f t="shared" si="2"/>
        <v>PETUGAS.1512/SPK/SE/PPL/3172/2026</v>
      </c>
      <c r="G1513" s="45"/>
      <c r="H1513" s="39" t="str">
        <f>VLOOKUP(G1513,'MITRA (REFERENSI)'!$A:$Z,16,FALSE)</f>
        <v>#N/A</v>
      </c>
      <c r="I1513" s="39" t="str">
        <f>VLOOKUP(G1513,'MITRA (REFERENSI)'!$A:$Z,25,FALSE)</f>
        <v>#N/A</v>
      </c>
      <c r="J1513" s="38" t="str">
        <f>VLOOKUP(G1513,'MITRA (REFERENSI)'!$A:$Z,26,FALSE)</f>
        <v>#N/A</v>
      </c>
      <c r="K1513" s="38" t="str">
        <f>VLOOKUP(G1513,'MITRA (REFERENSI)'!$A:$Z,15,FALSE)</f>
        <v>#N/A</v>
      </c>
      <c r="L1513" s="38" t="str">
        <f>VLOOKUP(G1513,'MITRA (REFERENSI)'!$A:$Z,15,FALSE)</f>
        <v>#N/A</v>
      </c>
      <c r="M1513" s="38" t="str">
        <f>IF(B1513=1,'KELAS (REFERENSI)'!M1513,IF(B1513=2,'KELAS (REFERENSI)'!M1528,IF(B1513=3,'KELAS (REFERENSI)'!M1543,IF(B1513=4,'KELAS (REFERENSI)'!M1558,""))))</f>
        <v/>
      </c>
      <c r="N1513" s="38" t="str">
        <f>IF(B1513=1,'KELAS (REFERENSI)'!N1513,IF(B1513=2,'KELAS (REFERENSI)'!N1528,IF(B1513=3,'KELAS (REFERENSI)'!N1543,IF(B1513=4,'KELAS (REFERENSI)'!N1558,""))))</f>
        <v/>
      </c>
      <c r="O1513" s="38" t="str">
        <f>IF(B1513=1,'KELAS (REFERENSI)'!O1513,IF(B1513=2,'KELAS (REFERENSI)'!O1528,IF(B1513=3,'KELAS (REFERENSI)'!O1543,IF(B1513=4,'KELAS (REFERENSI)'!O1558,""))))</f>
        <v/>
      </c>
      <c r="P1513" s="38" t="str">
        <f>IF(B1513=1,'KELAS (REFERENSI)'!P1513,IF(B1513=2,'KELAS (REFERENSI)'!P1528,IF(B1513=3,'KELAS (REFERENSI)'!P1543,IF(B1513=4,'KELAS (REFERENSI)'!P1558,""))))</f>
        <v/>
      </c>
      <c r="Q1513" s="38" t="str">
        <f t="shared" si="4"/>
        <v>BPS Kota Jakarta Timur</v>
      </c>
      <c r="R1513" s="38" t="str">
        <f t="shared" si="56"/>
        <v/>
      </c>
      <c r="S1513" s="38" t="str">
        <f t="shared" ref="S1513:T1513" si="1521">S1512</f>
        <v>15 Juni sampai dengan 31 Agustus 2026</v>
      </c>
      <c r="T1513" s="38" t="str">
        <f t="shared" si="1521"/>
        <v>31 Agustus 2026</v>
      </c>
      <c r="U1513" s="46"/>
      <c r="V1513" s="46"/>
      <c r="W1513" s="42"/>
      <c r="X1513" s="42"/>
      <c r="Y1513" s="42"/>
      <c r="Z1513" s="42"/>
    </row>
    <row r="1514" ht="15.0" customHeight="1">
      <c r="A1514" s="36" t="s">
        <v>6576</v>
      </c>
      <c r="B1514" s="43"/>
      <c r="C1514" s="44"/>
      <c r="D1514" s="47"/>
      <c r="E1514" s="47"/>
      <c r="F1514" s="39" t="str">
        <f t="shared" si="2"/>
        <v>PETUGAS.1513/SPK/SE/PPL/3172/2026</v>
      </c>
      <c r="G1514" s="45"/>
      <c r="H1514" s="39" t="str">
        <f>VLOOKUP(G1514,'MITRA (REFERENSI)'!$A:$Z,16,FALSE)</f>
        <v>#N/A</v>
      </c>
      <c r="I1514" s="39" t="str">
        <f>VLOOKUP(G1514,'MITRA (REFERENSI)'!$A:$Z,25,FALSE)</f>
        <v>#N/A</v>
      </c>
      <c r="J1514" s="38" t="str">
        <f>VLOOKUP(G1514,'MITRA (REFERENSI)'!$A:$Z,26,FALSE)</f>
        <v>#N/A</v>
      </c>
      <c r="K1514" s="38" t="str">
        <f>VLOOKUP(G1514,'MITRA (REFERENSI)'!$A:$Z,15,FALSE)</f>
        <v>#N/A</v>
      </c>
      <c r="L1514" s="38" t="str">
        <f>VLOOKUP(G1514,'MITRA (REFERENSI)'!$A:$Z,15,FALSE)</f>
        <v>#N/A</v>
      </c>
      <c r="M1514" s="38" t="str">
        <f>IF(B1514=1,'KELAS (REFERENSI)'!M1514,IF(B1514=2,'KELAS (REFERENSI)'!M1529,IF(B1514=3,'KELAS (REFERENSI)'!M1544,IF(B1514=4,'KELAS (REFERENSI)'!M1559,""))))</f>
        <v/>
      </c>
      <c r="N1514" s="38" t="str">
        <f>IF(B1514=1,'KELAS (REFERENSI)'!N1514,IF(B1514=2,'KELAS (REFERENSI)'!N1529,IF(B1514=3,'KELAS (REFERENSI)'!N1544,IF(B1514=4,'KELAS (REFERENSI)'!N1559,""))))</f>
        <v/>
      </c>
      <c r="O1514" s="38" t="str">
        <f>IF(B1514=1,'KELAS (REFERENSI)'!O1514,IF(B1514=2,'KELAS (REFERENSI)'!O1529,IF(B1514=3,'KELAS (REFERENSI)'!O1544,IF(B1514=4,'KELAS (REFERENSI)'!O1559,""))))</f>
        <v/>
      </c>
      <c r="P1514" s="38" t="str">
        <f>IF(B1514=1,'KELAS (REFERENSI)'!P1514,IF(B1514=2,'KELAS (REFERENSI)'!P1529,IF(B1514=3,'KELAS (REFERENSI)'!P1544,IF(B1514=4,'KELAS (REFERENSI)'!P1559,""))))</f>
        <v/>
      </c>
      <c r="Q1514" s="38" t="str">
        <f t="shared" si="4"/>
        <v>BPS Kota Jakarta Timur</v>
      </c>
      <c r="R1514" s="38" t="str">
        <f t="shared" si="56"/>
        <v/>
      </c>
      <c r="S1514" s="38" t="str">
        <f t="shared" ref="S1514:T1514" si="1522">S1513</f>
        <v>15 Juni sampai dengan 31 Agustus 2026</v>
      </c>
      <c r="T1514" s="38" t="str">
        <f t="shared" si="1522"/>
        <v>31 Agustus 2026</v>
      </c>
      <c r="U1514" s="46"/>
      <c r="V1514" s="46"/>
      <c r="W1514" s="42"/>
      <c r="X1514" s="42"/>
      <c r="Y1514" s="42"/>
      <c r="Z1514" s="42"/>
    </row>
    <row r="1515" ht="15.0" customHeight="1">
      <c r="A1515" s="36" t="s">
        <v>6577</v>
      </c>
      <c r="B1515" s="43"/>
      <c r="C1515" s="44"/>
      <c r="D1515" s="47"/>
      <c r="E1515" s="47"/>
      <c r="F1515" s="39" t="str">
        <f t="shared" si="2"/>
        <v>PETUGAS.1514/SPK/SE/PPL/3172/2026</v>
      </c>
      <c r="G1515" s="45"/>
      <c r="H1515" s="39" t="str">
        <f>VLOOKUP(G1515,'MITRA (REFERENSI)'!$A:$Z,16,FALSE)</f>
        <v>#N/A</v>
      </c>
      <c r="I1515" s="39" t="str">
        <f>VLOOKUP(G1515,'MITRA (REFERENSI)'!$A:$Z,25,FALSE)</f>
        <v>#N/A</v>
      </c>
      <c r="J1515" s="38" t="str">
        <f>VLOOKUP(G1515,'MITRA (REFERENSI)'!$A:$Z,26,FALSE)</f>
        <v>#N/A</v>
      </c>
      <c r="K1515" s="38" t="str">
        <f>VLOOKUP(G1515,'MITRA (REFERENSI)'!$A:$Z,15,FALSE)</f>
        <v>#N/A</v>
      </c>
      <c r="L1515" s="38" t="str">
        <f>VLOOKUP(G1515,'MITRA (REFERENSI)'!$A:$Z,15,FALSE)</f>
        <v>#N/A</v>
      </c>
      <c r="M1515" s="38" t="str">
        <f>IF(B1515=1,'KELAS (REFERENSI)'!M1515,IF(B1515=2,'KELAS (REFERENSI)'!M1530,IF(B1515=3,'KELAS (REFERENSI)'!M1545,IF(B1515=4,'KELAS (REFERENSI)'!M1560,""))))</f>
        <v/>
      </c>
      <c r="N1515" s="38" t="str">
        <f>IF(B1515=1,'KELAS (REFERENSI)'!N1515,IF(B1515=2,'KELAS (REFERENSI)'!N1530,IF(B1515=3,'KELAS (REFERENSI)'!N1545,IF(B1515=4,'KELAS (REFERENSI)'!N1560,""))))</f>
        <v/>
      </c>
      <c r="O1515" s="38" t="str">
        <f>IF(B1515=1,'KELAS (REFERENSI)'!O1515,IF(B1515=2,'KELAS (REFERENSI)'!O1530,IF(B1515=3,'KELAS (REFERENSI)'!O1545,IF(B1515=4,'KELAS (REFERENSI)'!O1560,""))))</f>
        <v/>
      </c>
      <c r="P1515" s="38" t="str">
        <f>IF(B1515=1,'KELAS (REFERENSI)'!P1515,IF(B1515=2,'KELAS (REFERENSI)'!P1530,IF(B1515=3,'KELAS (REFERENSI)'!P1545,IF(B1515=4,'KELAS (REFERENSI)'!P1560,""))))</f>
        <v/>
      </c>
      <c r="Q1515" s="38" t="str">
        <f t="shared" si="4"/>
        <v>BPS Kota Jakarta Timur</v>
      </c>
      <c r="R1515" s="38" t="str">
        <f t="shared" si="56"/>
        <v/>
      </c>
      <c r="S1515" s="38" t="str">
        <f t="shared" ref="S1515:T1515" si="1523">S1514</f>
        <v>15 Juni sampai dengan 31 Agustus 2026</v>
      </c>
      <c r="T1515" s="38" t="str">
        <f t="shared" si="1523"/>
        <v>31 Agustus 2026</v>
      </c>
      <c r="U1515" s="46"/>
      <c r="V1515" s="46"/>
      <c r="W1515" s="42"/>
      <c r="X1515" s="42"/>
      <c r="Y1515" s="42"/>
      <c r="Z1515" s="42"/>
    </row>
    <row r="1516" ht="15.0" customHeight="1">
      <c r="A1516" s="36" t="s">
        <v>6578</v>
      </c>
      <c r="B1516" s="43"/>
      <c r="C1516" s="44"/>
      <c r="D1516" s="47"/>
      <c r="E1516" s="47"/>
      <c r="F1516" s="39" t="str">
        <f t="shared" si="2"/>
        <v>PETUGAS.1515/SPK/SE/PPL/3172/2026</v>
      </c>
      <c r="G1516" s="45"/>
      <c r="H1516" s="39" t="str">
        <f>VLOOKUP(G1516,'MITRA (REFERENSI)'!$A:$Z,16,FALSE)</f>
        <v>#N/A</v>
      </c>
      <c r="I1516" s="39" t="str">
        <f>VLOOKUP(G1516,'MITRA (REFERENSI)'!$A:$Z,25,FALSE)</f>
        <v>#N/A</v>
      </c>
      <c r="J1516" s="38" t="str">
        <f>VLOOKUP(G1516,'MITRA (REFERENSI)'!$A:$Z,26,FALSE)</f>
        <v>#N/A</v>
      </c>
      <c r="K1516" s="38" t="str">
        <f>VLOOKUP(G1516,'MITRA (REFERENSI)'!$A:$Z,15,FALSE)</f>
        <v>#N/A</v>
      </c>
      <c r="L1516" s="38" t="str">
        <f>VLOOKUP(G1516,'MITRA (REFERENSI)'!$A:$Z,15,FALSE)</f>
        <v>#N/A</v>
      </c>
      <c r="M1516" s="38" t="str">
        <f>IF(B1516=1,'KELAS (REFERENSI)'!M1516,IF(B1516=2,'KELAS (REFERENSI)'!M1531,IF(B1516=3,'KELAS (REFERENSI)'!M1546,IF(B1516=4,'KELAS (REFERENSI)'!M1561,""))))</f>
        <v/>
      </c>
      <c r="N1516" s="38" t="str">
        <f>IF(B1516=1,'KELAS (REFERENSI)'!N1516,IF(B1516=2,'KELAS (REFERENSI)'!N1531,IF(B1516=3,'KELAS (REFERENSI)'!N1546,IF(B1516=4,'KELAS (REFERENSI)'!N1561,""))))</f>
        <v/>
      </c>
      <c r="O1516" s="38" t="str">
        <f>IF(B1516=1,'KELAS (REFERENSI)'!O1516,IF(B1516=2,'KELAS (REFERENSI)'!O1531,IF(B1516=3,'KELAS (REFERENSI)'!O1546,IF(B1516=4,'KELAS (REFERENSI)'!O1561,""))))</f>
        <v/>
      </c>
      <c r="P1516" s="38" t="str">
        <f>IF(B1516=1,'KELAS (REFERENSI)'!P1516,IF(B1516=2,'KELAS (REFERENSI)'!P1531,IF(B1516=3,'KELAS (REFERENSI)'!P1546,IF(B1516=4,'KELAS (REFERENSI)'!P1561,""))))</f>
        <v/>
      </c>
      <c r="Q1516" s="38" t="str">
        <f t="shared" si="4"/>
        <v>BPS Kota Jakarta Timur</v>
      </c>
      <c r="R1516" s="38" t="str">
        <f t="shared" si="56"/>
        <v/>
      </c>
      <c r="S1516" s="38" t="str">
        <f t="shared" ref="S1516:T1516" si="1524">S1515</f>
        <v>15 Juni sampai dengan 31 Agustus 2026</v>
      </c>
      <c r="T1516" s="38" t="str">
        <f t="shared" si="1524"/>
        <v>31 Agustus 2026</v>
      </c>
      <c r="U1516" s="46"/>
      <c r="V1516" s="46"/>
      <c r="W1516" s="42"/>
      <c r="X1516" s="42"/>
      <c r="Y1516" s="42"/>
      <c r="Z1516" s="42"/>
    </row>
    <row r="1517" ht="15.0" customHeight="1">
      <c r="A1517" s="36" t="s">
        <v>6579</v>
      </c>
      <c r="B1517" s="43"/>
      <c r="C1517" s="44"/>
      <c r="D1517" s="47"/>
      <c r="E1517" s="47"/>
      <c r="F1517" s="39" t="str">
        <f t="shared" si="2"/>
        <v>PETUGAS.1516/SPK/SE/PPL/3172/2026</v>
      </c>
      <c r="G1517" s="45"/>
      <c r="H1517" s="39" t="str">
        <f>VLOOKUP(G1517,'MITRA (REFERENSI)'!$A:$Z,16,FALSE)</f>
        <v>#N/A</v>
      </c>
      <c r="I1517" s="39" t="str">
        <f>VLOOKUP(G1517,'MITRA (REFERENSI)'!$A:$Z,25,FALSE)</f>
        <v>#N/A</v>
      </c>
      <c r="J1517" s="38" t="str">
        <f>VLOOKUP(G1517,'MITRA (REFERENSI)'!$A:$Z,26,FALSE)</f>
        <v>#N/A</v>
      </c>
      <c r="K1517" s="38" t="str">
        <f>VLOOKUP(G1517,'MITRA (REFERENSI)'!$A:$Z,15,FALSE)</f>
        <v>#N/A</v>
      </c>
      <c r="L1517" s="38" t="str">
        <f>VLOOKUP(G1517,'MITRA (REFERENSI)'!$A:$Z,15,FALSE)</f>
        <v>#N/A</v>
      </c>
      <c r="M1517" s="38" t="str">
        <f>IF(B1517=1,'KELAS (REFERENSI)'!M1517,IF(B1517=2,'KELAS (REFERENSI)'!M1532,IF(B1517=3,'KELAS (REFERENSI)'!M1547,IF(B1517=4,'KELAS (REFERENSI)'!M1562,""))))</f>
        <v/>
      </c>
      <c r="N1517" s="38" t="str">
        <f>IF(B1517=1,'KELAS (REFERENSI)'!N1517,IF(B1517=2,'KELAS (REFERENSI)'!N1532,IF(B1517=3,'KELAS (REFERENSI)'!N1547,IF(B1517=4,'KELAS (REFERENSI)'!N1562,""))))</f>
        <v/>
      </c>
      <c r="O1517" s="38" t="str">
        <f>IF(B1517=1,'KELAS (REFERENSI)'!O1517,IF(B1517=2,'KELAS (REFERENSI)'!O1532,IF(B1517=3,'KELAS (REFERENSI)'!O1547,IF(B1517=4,'KELAS (REFERENSI)'!O1562,""))))</f>
        <v/>
      </c>
      <c r="P1517" s="38" t="str">
        <f>IF(B1517=1,'KELAS (REFERENSI)'!P1517,IF(B1517=2,'KELAS (REFERENSI)'!P1532,IF(B1517=3,'KELAS (REFERENSI)'!P1547,IF(B1517=4,'KELAS (REFERENSI)'!P1562,""))))</f>
        <v/>
      </c>
      <c r="Q1517" s="38" t="str">
        <f t="shared" si="4"/>
        <v>BPS Kota Jakarta Timur</v>
      </c>
      <c r="R1517" s="38" t="str">
        <f t="shared" si="56"/>
        <v/>
      </c>
      <c r="S1517" s="38" t="str">
        <f t="shared" ref="S1517:T1517" si="1525">S1516</f>
        <v>15 Juni sampai dengan 31 Agustus 2026</v>
      </c>
      <c r="T1517" s="38" t="str">
        <f t="shared" si="1525"/>
        <v>31 Agustus 2026</v>
      </c>
      <c r="U1517" s="46"/>
      <c r="V1517" s="46"/>
      <c r="W1517" s="42"/>
      <c r="X1517" s="42"/>
      <c r="Y1517" s="42"/>
      <c r="Z1517" s="42"/>
    </row>
    <row r="1518" ht="15.0" customHeight="1">
      <c r="A1518" s="36" t="s">
        <v>6580</v>
      </c>
      <c r="B1518" s="43"/>
      <c r="C1518" s="44"/>
      <c r="D1518" s="47"/>
      <c r="E1518" s="47"/>
      <c r="F1518" s="39" t="str">
        <f t="shared" si="2"/>
        <v>PETUGAS.1517/SPK/SE/PPL/3172/2026</v>
      </c>
      <c r="G1518" s="45"/>
      <c r="H1518" s="39" t="str">
        <f>VLOOKUP(G1518,'MITRA (REFERENSI)'!$A:$Z,16,FALSE)</f>
        <v>#N/A</v>
      </c>
      <c r="I1518" s="39" t="str">
        <f>VLOOKUP(G1518,'MITRA (REFERENSI)'!$A:$Z,25,FALSE)</f>
        <v>#N/A</v>
      </c>
      <c r="J1518" s="38" t="str">
        <f>VLOOKUP(G1518,'MITRA (REFERENSI)'!$A:$Z,26,FALSE)</f>
        <v>#N/A</v>
      </c>
      <c r="K1518" s="38" t="str">
        <f>VLOOKUP(G1518,'MITRA (REFERENSI)'!$A:$Z,15,FALSE)</f>
        <v>#N/A</v>
      </c>
      <c r="L1518" s="38" t="str">
        <f>VLOOKUP(G1518,'MITRA (REFERENSI)'!$A:$Z,15,FALSE)</f>
        <v>#N/A</v>
      </c>
      <c r="M1518" s="38" t="str">
        <f>IF(B1518=1,'KELAS (REFERENSI)'!M1518,IF(B1518=2,'KELAS (REFERENSI)'!M1533,IF(B1518=3,'KELAS (REFERENSI)'!M1548,IF(B1518=4,'KELAS (REFERENSI)'!M1563,""))))</f>
        <v/>
      </c>
      <c r="N1518" s="38" t="str">
        <f>IF(B1518=1,'KELAS (REFERENSI)'!N1518,IF(B1518=2,'KELAS (REFERENSI)'!N1533,IF(B1518=3,'KELAS (REFERENSI)'!N1548,IF(B1518=4,'KELAS (REFERENSI)'!N1563,""))))</f>
        <v/>
      </c>
      <c r="O1518" s="38" t="str">
        <f>IF(B1518=1,'KELAS (REFERENSI)'!O1518,IF(B1518=2,'KELAS (REFERENSI)'!O1533,IF(B1518=3,'KELAS (REFERENSI)'!O1548,IF(B1518=4,'KELAS (REFERENSI)'!O1563,""))))</f>
        <v/>
      </c>
      <c r="P1518" s="38" t="str">
        <f>IF(B1518=1,'KELAS (REFERENSI)'!P1518,IF(B1518=2,'KELAS (REFERENSI)'!P1533,IF(B1518=3,'KELAS (REFERENSI)'!P1548,IF(B1518=4,'KELAS (REFERENSI)'!P1563,""))))</f>
        <v/>
      </c>
      <c r="Q1518" s="38" t="str">
        <f t="shared" si="4"/>
        <v>BPS Kota Jakarta Timur</v>
      </c>
      <c r="R1518" s="38" t="str">
        <f t="shared" si="56"/>
        <v/>
      </c>
      <c r="S1518" s="38" t="str">
        <f t="shared" ref="S1518:T1518" si="1526">S1517</f>
        <v>15 Juni sampai dengan 31 Agustus 2026</v>
      </c>
      <c r="T1518" s="38" t="str">
        <f t="shared" si="1526"/>
        <v>31 Agustus 2026</v>
      </c>
      <c r="U1518" s="46"/>
      <c r="V1518" s="46"/>
      <c r="W1518" s="42"/>
      <c r="X1518" s="42"/>
      <c r="Y1518" s="42"/>
      <c r="Z1518" s="42"/>
    </row>
    <row r="1519" ht="15.0" customHeight="1">
      <c r="A1519" s="36" t="s">
        <v>6581</v>
      </c>
      <c r="B1519" s="43"/>
      <c r="C1519" s="44"/>
      <c r="D1519" s="47"/>
      <c r="E1519" s="47"/>
      <c r="F1519" s="39" t="str">
        <f t="shared" si="2"/>
        <v>PETUGAS.1518/SPK/SE/PPL/3172/2026</v>
      </c>
      <c r="G1519" s="45"/>
      <c r="H1519" s="39" t="str">
        <f>VLOOKUP(G1519,'MITRA (REFERENSI)'!$A:$Z,16,FALSE)</f>
        <v>#N/A</v>
      </c>
      <c r="I1519" s="39" t="str">
        <f>VLOOKUP(G1519,'MITRA (REFERENSI)'!$A:$Z,25,FALSE)</f>
        <v>#N/A</v>
      </c>
      <c r="J1519" s="38" t="str">
        <f>VLOOKUP(G1519,'MITRA (REFERENSI)'!$A:$Z,26,FALSE)</f>
        <v>#N/A</v>
      </c>
      <c r="K1519" s="38" t="str">
        <f>VLOOKUP(G1519,'MITRA (REFERENSI)'!$A:$Z,15,FALSE)</f>
        <v>#N/A</v>
      </c>
      <c r="L1519" s="38" t="str">
        <f>VLOOKUP(G1519,'MITRA (REFERENSI)'!$A:$Z,15,FALSE)</f>
        <v>#N/A</v>
      </c>
      <c r="M1519" s="38" t="str">
        <f>IF(B1519=1,'KELAS (REFERENSI)'!M1519,IF(B1519=2,'KELAS (REFERENSI)'!M1534,IF(B1519=3,'KELAS (REFERENSI)'!M1549,IF(B1519=4,'KELAS (REFERENSI)'!M1564,""))))</f>
        <v/>
      </c>
      <c r="N1519" s="38" t="str">
        <f>IF(B1519=1,'KELAS (REFERENSI)'!N1519,IF(B1519=2,'KELAS (REFERENSI)'!N1534,IF(B1519=3,'KELAS (REFERENSI)'!N1549,IF(B1519=4,'KELAS (REFERENSI)'!N1564,""))))</f>
        <v/>
      </c>
      <c r="O1519" s="38" t="str">
        <f>IF(B1519=1,'KELAS (REFERENSI)'!O1519,IF(B1519=2,'KELAS (REFERENSI)'!O1534,IF(B1519=3,'KELAS (REFERENSI)'!O1549,IF(B1519=4,'KELAS (REFERENSI)'!O1564,""))))</f>
        <v/>
      </c>
      <c r="P1519" s="38" t="str">
        <f>IF(B1519=1,'KELAS (REFERENSI)'!P1519,IF(B1519=2,'KELAS (REFERENSI)'!P1534,IF(B1519=3,'KELAS (REFERENSI)'!P1549,IF(B1519=4,'KELAS (REFERENSI)'!P1564,""))))</f>
        <v/>
      </c>
      <c r="Q1519" s="38" t="str">
        <f t="shared" si="4"/>
        <v>BPS Kota Jakarta Timur</v>
      </c>
      <c r="R1519" s="38" t="str">
        <f t="shared" si="56"/>
        <v/>
      </c>
      <c r="S1519" s="38" t="str">
        <f t="shared" ref="S1519:T1519" si="1527">S1518</f>
        <v>15 Juni sampai dengan 31 Agustus 2026</v>
      </c>
      <c r="T1519" s="38" t="str">
        <f t="shared" si="1527"/>
        <v>31 Agustus 2026</v>
      </c>
      <c r="U1519" s="46"/>
      <c r="V1519" s="46"/>
      <c r="W1519" s="42"/>
      <c r="X1519" s="42"/>
      <c r="Y1519" s="42"/>
      <c r="Z1519" s="42"/>
    </row>
    <row r="1520" ht="15.0" customHeight="1">
      <c r="A1520" s="36" t="s">
        <v>6582</v>
      </c>
      <c r="B1520" s="43"/>
      <c r="C1520" s="44"/>
      <c r="D1520" s="47"/>
      <c r="E1520" s="47"/>
      <c r="F1520" s="39" t="str">
        <f t="shared" si="2"/>
        <v>PETUGAS.1519/SPK/SE/PPL/3172/2026</v>
      </c>
      <c r="G1520" s="45"/>
      <c r="H1520" s="39" t="str">
        <f>VLOOKUP(G1520,'MITRA (REFERENSI)'!$A:$Z,16,FALSE)</f>
        <v>#N/A</v>
      </c>
      <c r="I1520" s="39" t="str">
        <f>VLOOKUP(G1520,'MITRA (REFERENSI)'!$A:$Z,25,FALSE)</f>
        <v>#N/A</v>
      </c>
      <c r="J1520" s="38" t="str">
        <f>VLOOKUP(G1520,'MITRA (REFERENSI)'!$A:$Z,26,FALSE)</f>
        <v>#N/A</v>
      </c>
      <c r="K1520" s="38" t="str">
        <f>VLOOKUP(G1520,'MITRA (REFERENSI)'!$A:$Z,15,FALSE)</f>
        <v>#N/A</v>
      </c>
      <c r="L1520" s="38" t="str">
        <f>VLOOKUP(G1520,'MITRA (REFERENSI)'!$A:$Z,15,FALSE)</f>
        <v>#N/A</v>
      </c>
      <c r="M1520" s="38" t="str">
        <f>IF(B1520=1,'KELAS (REFERENSI)'!M1520,IF(B1520=2,'KELAS (REFERENSI)'!M1535,IF(B1520=3,'KELAS (REFERENSI)'!M1550,IF(B1520=4,'KELAS (REFERENSI)'!M1565,""))))</f>
        <v/>
      </c>
      <c r="N1520" s="38" t="str">
        <f>IF(B1520=1,'KELAS (REFERENSI)'!N1520,IF(B1520=2,'KELAS (REFERENSI)'!N1535,IF(B1520=3,'KELAS (REFERENSI)'!N1550,IF(B1520=4,'KELAS (REFERENSI)'!N1565,""))))</f>
        <v/>
      </c>
      <c r="O1520" s="38" t="str">
        <f>IF(B1520=1,'KELAS (REFERENSI)'!O1520,IF(B1520=2,'KELAS (REFERENSI)'!O1535,IF(B1520=3,'KELAS (REFERENSI)'!O1550,IF(B1520=4,'KELAS (REFERENSI)'!O1565,""))))</f>
        <v/>
      </c>
      <c r="P1520" s="38" t="str">
        <f>IF(B1520=1,'KELAS (REFERENSI)'!P1520,IF(B1520=2,'KELAS (REFERENSI)'!P1535,IF(B1520=3,'KELAS (REFERENSI)'!P1550,IF(B1520=4,'KELAS (REFERENSI)'!P1565,""))))</f>
        <v/>
      </c>
      <c r="Q1520" s="38" t="str">
        <f t="shared" si="4"/>
        <v>BPS Kota Jakarta Timur</v>
      </c>
      <c r="R1520" s="38" t="str">
        <f t="shared" si="56"/>
        <v/>
      </c>
      <c r="S1520" s="38" t="str">
        <f t="shared" ref="S1520:T1520" si="1528">S1519</f>
        <v>15 Juni sampai dengan 31 Agustus 2026</v>
      </c>
      <c r="T1520" s="38" t="str">
        <f t="shared" si="1528"/>
        <v>31 Agustus 2026</v>
      </c>
      <c r="U1520" s="46"/>
      <c r="V1520" s="46"/>
      <c r="W1520" s="42"/>
      <c r="X1520" s="42"/>
      <c r="Y1520" s="42"/>
      <c r="Z1520" s="42"/>
    </row>
    <row r="1521" ht="15.0" customHeight="1">
      <c r="A1521" s="36" t="s">
        <v>6583</v>
      </c>
      <c r="B1521" s="43"/>
      <c r="C1521" s="44"/>
      <c r="D1521" s="47"/>
      <c r="E1521" s="47"/>
      <c r="F1521" s="39" t="str">
        <f t="shared" si="2"/>
        <v>PETUGAS.1520/SPK/SE/PPL/3172/2026</v>
      </c>
      <c r="G1521" s="45"/>
      <c r="H1521" s="39" t="str">
        <f>VLOOKUP(G1521,'MITRA (REFERENSI)'!$A:$Z,16,FALSE)</f>
        <v>#N/A</v>
      </c>
      <c r="I1521" s="39" t="str">
        <f>VLOOKUP(G1521,'MITRA (REFERENSI)'!$A:$Z,25,FALSE)</f>
        <v>#N/A</v>
      </c>
      <c r="J1521" s="38" t="str">
        <f>VLOOKUP(G1521,'MITRA (REFERENSI)'!$A:$Z,26,FALSE)</f>
        <v>#N/A</v>
      </c>
      <c r="K1521" s="38" t="str">
        <f>VLOOKUP(G1521,'MITRA (REFERENSI)'!$A:$Z,15,FALSE)</f>
        <v>#N/A</v>
      </c>
      <c r="L1521" s="38" t="str">
        <f>VLOOKUP(G1521,'MITRA (REFERENSI)'!$A:$Z,15,FALSE)</f>
        <v>#N/A</v>
      </c>
      <c r="M1521" s="38" t="str">
        <f>IF(B1521=1,'KELAS (REFERENSI)'!M1521,IF(B1521=2,'KELAS (REFERENSI)'!M1536,IF(B1521=3,'KELAS (REFERENSI)'!M1551,IF(B1521=4,'KELAS (REFERENSI)'!M1566,""))))</f>
        <v/>
      </c>
      <c r="N1521" s="38" t="str">
        <f>IF(B1521=1,'KELAS (REFERENSI)'!N1521,IF(B1521=2,'KELAS (REFERENSI)'!N1536,IF(B1521=3,'KELAS (REFERENSI)'!N1551,IF(B1521=4,'KELAS (REFERENSI)'!N1566,""))))</f>
        <v/>
      </c>
      <c r="O1521" s="38" t="str">
        <f>IF(B1521=1,'KELAS (REFERENSI)'!O1521,IF(B1521=2,'KELAS (REFERENSI)'!O1536,IF(B1521=3,'KELAS (REFERENSI)'!O1551,IF(B1521=4,'KELAS (REFERENSI)'!O1566,""))))</f>
        <v/>
      </c>
      <c r="P1521" s="38" t="str">
        <f>IF(B1521=1,'KELAS (REFERENSI)'!P1521,IF(B1521=2,'KELAS (REFERENSI)'!P1536,IF(B1521=3,'KELAS (REFERENSI)'!P1551,IF(B1521=4,'KELAS (REFERENSI)'!P1566,""))))</f>
        <v/>
      </c>
      <c r="Q1521" s="38" t="str">
        <f t="shared" si="4"/>
        <v>BPS Kota Jakarta Timur</v>
      </c>
      <c r="R1521" s="38" t="str">
        <f t="shared" si="56"/>
        <v/>
      </c>
      <c r="S1521" s="38" t="str">
        <f t="shared" ref="S1521:T1521" si="1529">S1520</f>
        <v>15 Juni sampai dengan 31 Agustus 2026</v>
      </c>
      <c r="T1521" s="38" t="str">
        <f t="shared" si="1529"/>
        <v>31 Agustus 2026</v>
      </c>
      <c r="U1521" s="46"/>
      <c r="V1521" s="46"/>
      <c r="W1521" s="42"/>
      <c r="X1521" s="42"/>
      <c r="Y1521" s="42"/>
      <c r="Z1521" s="42"/>
    </row>
    <row r="1522" ht="15.0" customHeight="1">
      <c r="A1522" s="36" t="s">
        <v>6584</v>
      </c>
      <c r="B1522" s="43"/>
      <c r="C1522" s="44"/>
      <c r="D1522" s="47"/>
      <c r="E1522" s="47"/>
      <c r="F1522" s="39" t="str">
        <f t="shared" si="2"/>
        <v>PETUGAS.1521/SPK/SE/PPL/3172/2026</v>
      </c>
      <c r="G1522" s="45"/>
      <c r="H1522" s="39" t="str">
        <f>VLOOKUP(G1522,'MITRA (REFERENSI)'!$A:$Z,16,FALSE)</f>
        <v>#N/A</v>
      </c>
      <c r="I1522" s="39" t="str">
        <f>VLOOKUP(G1522,'MITRA (REFERENSI)'!$A:$Z,25,FALSE)</f>
        <v>#N/A</v>
      </c>
      <c r="J1522" s="38" t="str">
        <f>VLOOKUP(G1522,'MITRA (REFERENSI)'!$A:$Z,26,FALSE)</f>
        <v>#N/A</v>
      </c>
      <c r="K1522" s="38" t="str">
        <f>VLOOKUP(G1522,'MITRA (REFERENSI)'!$A:$Z,15,FALSE)</f>
        <v>#N/A</v>
      </c>
      <c r="L1522" s="38" t="str">
        <f>VLOOKUP(G1522,'MITRA (REFERENSI)'!$A:$Z,15,FALSE)</f>
        <v>#N/A</v>
      </c>
      <c r="M1522" s="38" t="str">
        <f>IF(B1522=1,'KELAS (REFERENSI)'!M1522,IF(B1522=2,'KELAS (REFERENSI)'!M1537,IF(B1522=3,'KELAS (REFERENSI)'!M1552,IF(B1522=4,'KELAS (REFERENSI)'!M1567,""))))</f>
        <v/>
      </c>
      <c r="N1522" s="38" t="str">
        <f>IF(B1522=1,'KELAS (REFERENSI)'!N1522,IF(B1522=2,'KELAS (REFERENSI)'!N1537,IF(B1522=3,'KELAS (REFERENSI)'!N1552,IF(B1522=4,'KELAS (REFERENSI)'!N1567,""))))</f>
        <v/>
      </c>
      <c r="O1522" s="38" t="str">
        <f>IF(B1522=1,'KELAS (REFERENSI)'!O1522,IF(B1522=2,'KELAS (REFERENSI)'!O1537,IF(B1522=3,'KELAS (REFERENSI)'!O1552,IF(B1522=4,'KELAS (REFERENSI)'!O1567,""))))</f>
        <v/>
      </c>
      <c r="P1522" s="38" t="str">
        <f>IF(B1522=1,'KELAS (REFERENSI)'!P1522,IF(B1522=2,'KELAS (REFERENSI)'!P1537,IF(B1522=3,'KELAS (REFERENSI)'!P1552,IF(B1522=4,'KELAS (REFERENSI)'!P1567,""))))</f>
        <v/>
      </c>
      <c r="Q1522" s="38" t="str">
        <f t="shared" si="4"/>
        <v>BPS Kota Jakarta Timur</v>
      </c>
      <c r="R1522" s="38" t="str">
        <f t="shared" si="56"/>
        <v/>
      </c>
      <c r="S1522" s="38" t="str">
        <f t="shared" ref="S1522:T1522" si="1530">S1521</f>
        <v>15 Juni sampai dengan 31 Agustus 2026</v>
      </c>
      <c r="T1522" s="38" t="str">
        <f t="shared" si="1530"/>
        <v>31 Agustus 2026</v>
      </c>
      <c r="U1522" s="46"/>
      <c r="V1522" s="46"/>
      <c r="W1522" s="42"/>
      <c r="X1522" s="42"/>
      <c r="Y1522" s="42"/>
      <c r="Z1522" s="42"/>
    </row>
    <row r="1523" ht="15.0" customHeight="1">
      <c r="A1523" s="36" t="s">
        <v>6585</v>
      </c>
      <c r="B1523" s="43"/>
      <c r="C1523" s="44"/>
      <c r="D1523" s="47"/>
      <c r="E1523" s="47"/>
      <c r="F1523" s="39" t="str">
        <f t="shared" si="2"/>
        <v>PETUGAS.1522/SPK/SE/PPL/3172/2026</v>
      </c>
      <c r="G1523" s="45"/>
      <c r="H1523" s="39" t="str">
        <f>VLOOKUP(G1523,'MITRA (REFERENSI)'!$A:$Z,16,FALSE)</f>
        <v>#N/A</v>
      </c>
      <c r="I1523" s="39" t="str">
        <f>VLOOKUP(G1523,'MITRA (REFERENSI)'!$A:$Z,25,FALSE)</f>
        <v>#N/A</v>
      </c>
      <c r="J1523" s="38" t="str">
        <f>VLOOKUP(G1523,'MITRA (REFERENSI)'!$A:$Z,26,FALSE)</f>
        <v>#N/A</v>
      </c>
      <c r="K1523" s="38" t="str">
        <f>VLOOKUP(G1523,'MITRA (REFERENSI)'!$A:$Z,15,FALSE)</f>
        <v>#N/A</v>
      </c>
      <c r="L1523" s="38" t="str">
        <f>VLOOKUP(G1523,'MITRA (REFERENSI)'!$A:$Z,15,FALSE)</f>
        <v>#N/A</v>
      </c>
      <c r="M1523" s="38" t="str">
        <f>IF(B1523=1,'KELAS (REFERENSI)'!M1523,IF(B1523=2,'KELAS (REFERENSI)'!M1538,IF(B1523=3,'KELAS (REFERENSI)'!M1553,IF(B1523=4,'KELAS (REFERENSI)'!M1568,""))))</f>
        <v/>
      </c>
      <c r="N1523" s="38" t="str">
        <f>IF(B1523=1,'KELAS (REFERENSI)'!N1523,IF(B1523=2,'KELAS (REFERENSI)'!N1538,IF(B1523=3,'KELAS (REFERENSI)'!N1553,IF(B1523=4,'KELAS (REFERENSI)'!N1568,""))))</f>
        <v/>
      </c>
      <c r="O1523" s="38" t="str">
        <f>IF(B1523=1,'KELAS (REFERENSI)'!O1523,IF(B1523=2,'KELAS (REFERENSI)'!O1538,IF(B1523=3,'KELAS (REFERENSI)'!O1553,IF(B1523=4,'KELAS (REFERENSI)'!O1568,""))))</f>
        <v/>
      </c>
      <c r="P1523" s="38" t="str">
        <f>IF(B1523=1,'KELAS (REFERENSI)'!P1523,IF(B1523=2,'KELAS (REFERENSI)'!P1538,IF(B1523=3,'KELAS (REFERENSI)'!P1553,IF(B1523=4,'KELAS (REFERENSI)'!P1568,""))))</f>
        <v/>
      </c>
      <c r="Q1523" s="38" t="str">
        <f t="shared" si="4"/>
        <v>BPS Kota Jakarta Timur</v>
      </c>
      <c r="R1523" s="38" t="str">
        <f t="shared" si="56"/>
        <v/>
      </c>
      <c r="S1523" s="38" t="str">
        <f t="shared" ref="S1523:T1523" si="1531">S1522</f>
        <v>15 Juni sampai dengan 31 Agustus 2026</v>
      </c>
      <c r="T1523" s="38" t="str">
        <f t="shared" si="1531"/>
        <v>31 Agustus 2026</v>
      </c>
      <c r="U1523" s="46"/>
      <c r="V1523" s="46"/>
      <c r="W1523" s="42"/>
      <c r="X1523" s="42"/>
      <c r="Y1523" s="42"/>
      <c r="Z1523" s="42"/>
    </row>
    <row r="1524" ht="15.0" customHeight="1">
      <c r="A1524" s="36" t="s">
        <v>6586</v>
      </c>
      <c r="B1524" s="43"/>
      <c r="C1524" s="44"/>
      <c r="D1524" s="47"/>
      <c r="E1524" s="47"/>
      <c r="F1524" s="39" t="str">
        <f t="shared" si="2"/>
        <v>PETUGAS.1523/SPK/SE/PPL/3172/2026</v>
      </c>
      <c r="G1524" s="45"/>
      <c r="H1524" s="39" t="str">
        <f>VLOOKUP(G1524,'MITRA (REFERENSI)'!$A:$Z,16,FALSE)</f>
        <v>#N/A</v>
      </c>
      <c r="I1524" s="39" t="str">
        <f>VLOOKUP(G1524,'MITRA (REFERENSI)'!$A:$Z,25,FALSE)</f>
        <v>#N/A</v>
      </c>
      <c r="J1524" s="38" t="str">
        <f>VLOOKUP(G1524,'MITRA (REFERENSI)'!$A:$Z,26,FALSE)</f>
        <v>#N/A</v>
      </c>
      <c r="K1524" s="38" t="str">
        <f>VLOOKUP(G1524,'MITRA (REFERENSI)'!$A:$Z,15,FALSE)</f>
        <v>#N/A</v>
      </c>
      <c r="L1524" s="38" t="str">
        <f>VLOOKUP(G1524,'MITRA (REFERENSI)'!$A:$Z,15,FALSE)</f>
        <v>#N/A</v>
      </c>
      <c r="M1524" s="38" t="str">
        <f>IF(B1524=1,'KELAS (REFERENSI)'!M1524,IF(B1524=2,'KELAS (REFERENSI)'!M1539,IF(B1524=3,'KELAS (REFERENSI)'!M1554,IF(B1524=4,'KELAS (REFERENSI)'!M1569,""))))</f>
        <v/>
      </c>
      <c r="N1524" s="38" t="str">
        <f>IF(B1524=1,'KELAS (REFERENSI)'!N1524,IF(B1524=2,'KELAS (REFERENSI)'!N1539,IF(B1524=3,'KELAS (REFERENSI)'!N1554,IF(B1524=4,'KELAS (REFERENSI)'!N1569,""))))</f>
        <v/>
      </c>
      <c r="O1524" s="38" t="str">
        <f>IF(B1524=1,'KELAS (REFERENSI)'!O1524,IF(B1524=2,'KELAS (REFERENSI)'!O1539,IF(B1524=3,'KELAS (REFERENSI)'!O1554,IF(B1524=4,'KELAS (REFERENSI)'!O1569,""))))</f>
        <v/>
      </c>
      <c r="P1524" s="38" t="str">
        <f>IF(B1524=1,'KELAS (REFERENSI)'!P1524,IF(B1524=2,'KELAS (REFERENSI)'!P1539,IF(B1524=3,'KELAS (REFERENSI)'!P1554,IF(B1524=4,'KELAS (REFERENSI)'!P1569,""))))</f>
        <v/>
      </c>
      <c r="Q1524" s="38" t="str">
        <f t="shared" si="4"/>
        <v>BPS Kota Jakarta Timur</v>
      </c>
      <c r="R1524" s="38" t="str">
        <f t="shared" si="56"/>
        <v/>
      </c>
      <c r="S1524" s="38" t="str">
        <f t="shared" ref="S1524:T1524" si="1532">S1523</f>
        <v>15 Juni sampai dengan 31 Agustus 2026</v>
      </c>
      <c r="T1524" s="38" t="str">
        <f t="shared" si="1532"/>
        <v>31 Agustus 2026</v>
      </c>
      <c r="U1524" s="46"/>
      <c r="V1524" s="46"/>
      <c r="W1524" s="42"/>
      <c r="X1524" s="42"/>
      <c r="Y1524" s="42"/>
      <c r="Z1524" s="42"/>
    </row>
    <row r="1525" ht="15.0" customHeight="1">
      <c r="A1525" s="36" t="s">
        <v>6587</v>
      </c>
      <c r="B1525" s="43"/>
      <c r="C1525" s="44"/>
      <c r="D1525" s="47"/>
      <c r="E1525" s="47"/>
      <c r="F1525" s="39" t="str">
        <f t="shared" si="2"/>
        <v>PETUGAS.1524/SPK/SE/PPL/3172/2026</v>
      </c>
      <c r="G1525" s="45"/>
      <c r="H1525" s="39" t="str">
        <f>VLOOKUP(G1525,'MITRA (REFERENSI)'!$A:$Z,16,FALSE)</f>
        <v>#N/A</v>
      </c>
      <c r="I1525" s="39" t="str">
        <f>VLOOKUP(G1525,'MITRA (REFERENSI)'!$A:$Z,25,FALSE)</f>
        <v>#N/A</v>
      </c>
      <c r="J1525" s="38" t="str">
        <f>VLOOKUP(G1525,'MITRA (REFERENSI)'!$A:$Z,26,FALSE)</f>
        <v>#N/A</v>
      </c>
      <c r="K1525" s="38" t="str">
        <f>VLOOKUP(G1525,'MITRA (REFERENSI)'!$A:$Z,15,FALSE)</f>
        <v>#N/A</v>
      </c>
      <c r="L1525" s="38" t="str">
        <f>VLOOKUP(G1525,'MITRA (REFERENSI)'!$A:$Z,15,FALSE)</f>
        <v>#N/A</v>
      </c>
      <c r="M1525" s="38" t="str">
        <f>IF(B1525=1,'KELAS (REFERENSI)'!M1525,IF(B1525=2,'KELAS (REFERENSI)'!M1540,IF(B1525=3,'KELAS (REFERENSI)'!M1555,IF(B1525=4,'KELAS (REFERENSI)'!M1570,""))))</f>
        <v/>
      </c>
      <c r="N1525" s="38" t="str">
        <f>IF(B1525=1,'KELAS (REFERENSI)'!N1525,IF(B1525=2,'KELAS (REFERENSI)'!N1540,IF(B1525=3,'KELAS (REFERENSI)'!N1555,IF(B1525=4,'KELAS (REFERENSI)'!N1570,""))))</f>
        <v/>
      </c>
      <c r="O1525" s="38" t="str">
        <f>IF(B1525=1,'KELAS (REFERENSI)'!O1525,IF(B1525=2,'KELAS (REFERENSI)'!O1540,IF(B1525=3,'KELAS (REFERENSI)'!O1555,IF(B1525=4,'KELAS (REFERENSI)'!O1570,""))))</f>
        <v/>
      </c>
      <c r="P1525" s="38" t="str">
        <f>IF(B1525=1,'KELAS (REFERENSI)'!P1525,IF(B1525=2,'KELAS (REFERENSI)'!P1540,IF(B1525=3,'KELAS (REFERENSI)'!P1555,IF(B1525=4,'KELAS (REFERENSI)'!P1570,""))))</f>
        <v/>
      </c>
      <c r="Q1525" s="38" t="str">
        <f t="shared" si="4"/>
        <v>BPS Kota Jakarta Timur</v>
      </c>
      <c r="R1525" s="38" t="str">
        <f t="shared" si="56"/>
        <v/>
      </c>
      <c r="S1525" s="38" t="str">
        <f t="shared" ref="S1525:T1525" si="1533">S1524</f>
        <v>15 Juni sampai dengan 31 Agustus 2026</v>
      </c>
      <c r="T1525" s="38" t="str">
        <f t="shared" si="1533"/>
        <v>31 Agustus 2026</v>
      </c>
      <c r="U1525" s="46"/>
      <c r="V1525" s="46"/>
      <c r="W1525" s="42"/>
      <c r="X1525" s="42"/>
      <c r="Y1525" s="42"/>
      <c r="Z1525" s="42"/>
    </row>
    <row r="1526" ht="15.0" customHeight="1">
      <c r="A1526" s="36" t="s">
        <v>6588</v>
      </c>
      <c r="B1526" s="43"/>
      <c r="C1526" s="44"/>
      <c r="D1526" s="47"/>
      <c r="E1526" s="47"/>
      <c r="F1526" s="39" t="str">
        <f t="shared" si="2"/>
        <v>PETUGAS.1525/SPK/SE/PPL/3172/2026</v>
      </c>
      <c r="G1526" s="45"/>
      <c r="H1526" s="39" t="str">
        <f>VLOOKUP(G1526,'MITRA (REFERENSI)'!$A:$Z,16,FALSE)</f>
        <v>#N/A</v>
      </c>
      <c r="I1526" s="39" t="str">
        <f>VLOOKUP(G1526,'MITRA (REFERENSI)'!$A:$Z,25,FALSE)</f>
        <v>#N/A</v>
      </c>
      <c r="J1526" s="38" t="str">
        <f>VLOOKUP(G1526,'MITRA (REFERENSI)'!$A:$Z,26,FALSE)</f>
        <v>#N/A</v>
      </c>
      <c r="K1526" s="38" t="str">
        <f>VLOOKUP(G1526,'MITRA (REFERENSI)'!$A:$Z,15,FALSE)</f>
        <v>#N/A</v>
      </c>
      <c r="L1526" s="38" t="str">
        <f>VLOOKUP(G1526,'MITRA (REFERENSI)'!$A:$Z,15,FALSE)</f>
        <v>#N/A</v>
      </c>
      <c r="M1526" s="38" t="str">
        <f>IF(B1526=1,'KELAS (REFERENSI)'!M1526,IF(B1526=2,'KELAS (REFERENSI)'!M1541,IF(B1526=3,'KELAS (REFERENSI)'!M1556,IF(B1526=4,'KELAS (REFERENSI)'!M1571,""))))</f>
        <v/>
      </c>
      <c r="N1526" s="38" t="str">
        <f>IF(B1526=1,'KELAS (REFERENSI)'!N1526,IF(B1526=2,'KELAS (REFERENSI)'!N1541,IF(B1526=3,'KELAS (REFERENSI)'!N1556,IF(B1526=4,'KELAS (REFERENSI)'!N1571,""))))</f>
        <v/>
      </c>
      <c r="O1526" s="38" t="str">
        <f>IF(B1526=1,'KELAS (REFERENSI)'!O1526,IF(B1526=2,'KELAS (REFERENSI)'!O1541,IF(B1526=3,'KELAS (REFERENSI)'!O1556,IF(B1526=4,'KELAS (REFERENSI)'!O1571,""))))</f>
        <v/>
      </c>
      <c r="P1526" s="38" t="str">
        <f>IF(B1526=1,'KELAS (REFERENSI)'!P1526,IF(B1526=2,'KELAS (REFERENSI)'!P1541,IF(B1526=3,'KELAS (REFERENSI)'!P1556,IF(B1526=4,'KELAS (REFERENSI)'!P1571,""))))</f>
        <v/>
      </c>
      <c r="Q1526" s="38" t="str">
        <f t="shared" si="4"/>
        <v>BPS Kota Jakarta Timur</v>
      </c>
      <c r="R1526" s="38" t="str">
        <f t="shared" si="56"/>
        <v/>
      </c>
      <c r="S1526" s="38" t="str">
        <f t="shared" ref="S1526:T1526" si="1534">S1525</f>
        <v>15 Juni sampai dengan 31 Agustus 2026</v>
      </c>
      <c r="T1526" s="38" t="str">
        <f t="shared" si="1534"/>
        <v>31 Agustus 2026</v>
      </c>
      <c r="U1526" s="46"/>
      <c r="V1526" s="46"/>
      <c r="W1526" s="42"/>
      <c r="X1526" s="42"/>
      <c r="Y1526" s="42"/>
      <c r="Z1526" s="42"/>
    </row>
    <row r="1527" ht="15.0" customHeight="1">
      <c r="A1527" s="36" t="s">
        <v>6589</v>
      </c>
      <c r="B1527" s="43"/>
      <c r="C1527" s="44"/>
      <c r="D1527" s="47"/>
      <c r="E1527" s="47"/>
      <c r="F1527" s="39" t="str">
        <f t="shared" si="2"/>
        <v>PETUGAS.1526/SPK/SE/PPL/3172/2026</v>
      </c>
      <c r="G1527" s="45"/>
      <c r="H1527" s="39" t="str">
        <f>VLOOKUP(G1527,'MITRA (REFERENSI)'!$A:$Z,16,FALSE)</f>
        <v>#N/A</v>
      </c>
      <c r="I1527" s="39" t="str">
        <f>VLOOKUP(G1527,'MITRA (REFERENSI)'!$A:$Z,25,FALSE)</f>
        <v>#N/A</v>
      </c>
      <c r="J1527" s="38" t="str">
        <f>VLOOKUP(G1527,'MITRA (REFERENSI)'!$A:$Z,26,FALSE)</f>
        <v>#N/A</v>
      </c>
      <c r="K1527" s="38" t="str">
        <f>VLOOKUP(G1527,'MITRA (REFERENSI)'!$A:$Z,15,FALSE)</f>
        <v>#N/A</v>
      </c>
      <c r="L1527" s="38" t="str">
        <f>VLOOKUP(G1527,'MITRA (REFERENSI)'!$A:$Z,15,FALSE)</f>
        <v>#N/A</v>
      </c>
      <c r="M1527" s="38" t="str">
        <f>IF(B1527=1,'KELAS (REFERENSI)'!M1527,IF(B1527=2,'KELAS (REFERENSI)'!M1542,IF(B1527=3,'KELAS (REFERENSI)'!M1557,IF(B1527=4,'KELAS (REFERENSI)'!M1572,""))))</f>
        <v/>
      </c>
      <c r="N1527" s="38" t="str">
        <f>IF(B1527=1,'KELAS (REFERENSI)'!N1527,IF(B1527=2,'KELAS (REFERENSI)'!N1542,IF(B1527=3,'KELAS (REFERENSI)'!N1557,IF(B1527=4,'KELAS (REFERENSI)'!N1572,""))))</f>
        <v/>
      </c>
      <c r="O1527" s="38" t="str">
        <f>IF(B1527=1,'KELAS (REFERENSI)'!O1527,IF(B1527=2,'KELAS (REFERENSI)'!O1542,IF(B1527=3,'KELAS (REFERENSI)'!O1557,IF(B1527=4,'KELAS (REFERENSI)'!O1572,""))))</f>
        <v/>
      </c>
      <c r="P1527" s="38" t="str">
        <f>IF(B1527=1,'KELAS (REFERENSI)'!P1527,IF(B1527=2,'KELAS (REFERENSI)'!P1542,IF(B1527=3,'KELAS (REFERENSI)'!P1557,IF(B1527=4,'KELAS (REFERENSI)'!P1572,""))))</f>
        <v/>
      </c>
      <c r="Q1527" s="38" t="str">
        <f t="shared" si="4"/>
        <v>BPS Kota Jakarta Timur</v>
      </c>
      <c r="R1527" s="38" t="str">
        <f t="shared" si="56"/>
        <v/>
      </c>
      <c r="S1527" s="38" t="str">
        <f t="shared" ref="S1527:T1527" si="1535">S1526</f>
        <v>15 Juni sampai dengan 31 Agustus 2026</v>
      </c>
      <c r="T1527" s="38" t="str">
        <f t="shared" si="1535"/>
        <v>31 Agustus 2026</v>
      </c>
      <c r="U1527" s="46"/>
      <c r="V1527" s="46"/>
      <c r="W1527" s="42"/>
      <c r="X1527" s="42"/>
      <c r="Y1527" s="42"/>
      <c r="Z1527" s="42"/>
    </row>
    <row r="1528" ht="15.0" customHeight="1">
      <c r="A1528" s="36" t="s">
        <v>6590</v>
      </c>
      <c r="B1528" s="43"/>
      <c r="C1528" s="44"/>
      <c r="D1528" s="47"/>
      <c r="E1528" s="47"/>
      <c r="F1528" s="39" t="str">
        <f t="shared" si="2"/>
        <v>PETUGAS.1527/SPK/SE/PPL/3172/2026</v>
      </c>
      <c r="G1528" s="45"/>
      <c r="H1528" s="39" t="str">
        <f>VLOOKUP(G1528,'MITRA (REFERENSI)'!$A:$Z,16,FALSE)</f>
        <v>#N/A</v>
      </c>
      <c r="I1528" s="39" t="str">
        <f>VLOOKUP(G1528,'MITRA (REFERENSI)'!$A:$Z,25,FALSE)</f>
        <v>#N/A</v>
      </c>
      <c r="J1528" s="38" t="str">
        <f>VLOOKUP(G1528,'MITRA (REFERENSI)'!$A:$Z,26,FALSE)</f>
        <v>#N/A</v>
      </c>
      <c r="K1528" s="38" t="str">
        <f>VLOOKUP(G1528,'MITRA (REFERENSI)'!$A:$Z,15,FALSE)</f>
        <v>#N/A</v>
      </c>
      <c r="L1528" s="38" t="str">
        <f>VLOOKUP(G1528,'MITRA (REFERENSI)'!$A:$Z,15,FALSE)</f>
        <v>#N/A</v>
      </c>
      <c r="M1528" s="38" t="str">
        <f>IF(B1528=1,'KELAS (REFERENSI)'!M1528,IF(B1528=2,'KELAS (REFERENSI)'!M1543,IF(B1528=3,'KELAS (REFERENSI)'!M1558,IF(B1528=4,'KELAS (REFERENSI)'!M1573,""))))</f>
        <v/>
      </c>
      <c r="N1528" s="38" t="str">
        <f>IF(B1528=1,'KELAS (REFERENSI)'!N1528,IF(B1528=2,'KELAS (REFERENSI)'!N1543,IF(B1528=3,'KELAS (REFERENSI)'!N1558,IF(B1528=4,'KELAS (REFERENSI)'!N1573,""))))</f>
        <v/>
      </c>
      <c r="O1528" s="38" t="str">
        <f>IF(B1528=1,'KELAS (REFERENSI)'!O1528,IF(B1528=2,'KELAS (REFERENSI)'!O1543,IF(B1528=3,'KELAS (REFERENSI)'!O1558,IF(B1528=4,'KELAS (REFERENSI)'!O1573,""))))</f>
        <v/>
      </c>
      <c r="P1528" s="38" t="str">
        <f>IF(B1528=1,'KELAS (REFERENSI)'!P1528,IF(B1528=2,'KELAS (REFERENSI)'!P1543,IF(B1528=3,'KELAS (REFERENSI)'!P1558,IF(B1528=4,'KELAS (REFERENSI)'!P1573,""))))</f>
        <v/>
      </c>
      <c r="Q1528" s="38" t="str">
        <f t="shared" si="4"/>
        <v>BPS Kota Jakarta Timur</v>
      </c>
      <c r="R1528" s="38" t="str">
        <f t="shared" si="56"/>
        <v/>
      </c>
      <c r="S1528" s="38" t="str">
        <f t="shared" ref="S1528:T1528" si="1536">S1527</f>
        <v>15 Juni sampai dengan 31 Agustus 2026</v>
      </c>
      <c r="T1528" s="38" t="str">
        <f t="shared" si="1536"/>
        <v>31 Agustus 2026</v>
      </c>
      <c r="U1528" s="46"/>
      <c r="V1528" s="46"/>
      <c r="W1528" s="42"/>
      <c r="X1528" s="42"/>
      <c r="Y1528" s="42"/>
      <c r="Z1528" s="42"/>
    </row>
    <row r="1529" ht="15.0" customHeight="1">
      <c r="A1529" s="36" t="s">
        <v>6591</v>
      </c>
      <c r="B1529" s="43"/>
      <c r="C1529" s="44"/>
      <c r="D1529" s="47"/>
      <c r="E1529" s="47"/>
      <c r="F1529" s="39" t="str">
        <f t="shared" si="2"/>
        <v>PETUGAS.1528/SPK/SE/PPL/3172/2026</v>
      </c>
      <c r="G1529" s="45"/>
      <c r="H1529" s="39" t="str">
        <f>VLOOKUP(G1529,'MITRA (REFERENSI)'!$A:$Z,16,FALSE)</f>
        <v>#N/A</v>
      </c>
      <c r="I1529" s="39" t="str">
        <f>VLOOKUP(G1529,'MITRA (REFERENSI)'!$A:$Z,25,FALSE)</f>
        <v>#N/A</v>
      </c>
      <c r="J1529" s="38" t="str">
        <f>VLOOKUP(G1529,'MITRA (REFERENSI)'!$A:$Z,26,FALSE)</f>
        <v>#N/A</v>
      </c>
      <c r="K1529" s="38" t="str">
        <f>VLOOKUP(G1529,'MITRA (REFERENSI)'!$A:$Z,15,FALSE)</f>
        <v>#N/A</v>
      </c>
      <c r="L1529" s="38" t="str">
        <f>VLOOKUP(G1529,'MITRA (REFERENSI)'!$A:$Z,15,FALSE)</f>
        <v>#N/A</v>
      </c>
      <c r="M1529" s="38" t="str">
        <f>IF(B1529=1,'KELAS (REFERENSI)'!M1529,IF(B1529=2,'KELAS (REFERENSI)'!M1544,IF(B1529=3,'KELAS (REFERENSI)'!M1559,IF(B1529=4,'KELAS (REFERENSI)'!M1574,""))))</f>
        <v/>
      </c>
      <c r="N1529" s="38" t="str">
        <f>IF(B1529=1,'KELAS (REFERENSI)'!N1529,IF(B1529=2,'KELAS (REFERENSI)'!N1544,IF(B1529=3,'KELAS (REFERENSI)'!N1559,IF(B1529=4,'KELAS (REFERENSI)'!N1574,""))))</f>
        <v/>
      </c>
      <c r="O1529" s="38" t="str">
        <f>IF(B1529=1,'KELAS (REFERENSI)'!O1529,IF(B1529=2,'KELAS (REFERENSI)'!O1544,IF(B1529=3,'KELAS (REFERENSI)'!O1559,IF(B1529=4,'KELAS (REFERENSI)'!O1574,""))))</f>
        <v/>
      </c>
      <c r="P1529" s="38" t="str">
        <f>IF(B1529=1,'KELAS (REFERENSI)'!P1529,IF(B1529=2,'KELAS (REFERENSI)'!P1544,IF(B1529=3,'KELAS (REFERENSI)'!P1559,IF(B1529=4,'KELAS (REFERENSI)'!P1574,""))))</f>
        <v/>
      </c>
      <c r="Q1529" s="38" t="str">
        <f t="shared" si="4"/>
        <v>BPS Kota Jakarta Timur</v>
      </c>
      <c r="R1529" s="38" t="str">
        <f t="shared" si="56"/>
        <v/>
      </c>
      <c r="S1529" s="38" t="str">
        <f t="shared" ref="S1529:T1529" si="1537">S1528</f>
        <v>15 Juni sampai dengan 31 Agustus 2026</v>
      </c>
      <c r="T1529" s="38" t="str">
        <f t="shared" si="1537"/>
        <v>31 Agustus 2026</v>
      </c>
      <c r="U1529" s="46"/>
      <c r="V1529" s="46"/>
      <c r="W1529" s="42"/>
      <c r="X1529" s="42"/>
      <c r="Y1529" s="42"/>
      <c r="Z1529" s="42"/>
    </row>
    <row r="1530" ht="15.0" customHeight="1">
      <c r="A1530" s="36" t="s">
        <v>6592</v>
      </c>
      <c r="B1530" s="43"/>
      <c r="C1530" s="44"/>
      <c r="D1530" s="47"/>
      <c r="E1530" s="47"/>
      <c r="F1530" s="39" t="str">
        <f t="shared" si="2"/>
        <v>PETUGAS.1529/SPK/SE/PPL/3172/2026</v>
      </c>
      <c r="G1530" s="45"/>
      <c r="H1530" s="39" t="str">
        <f>VLOOKUP(G1530,'MITRA (REFERENSI)'!$A:$Z,16,FALSE)</f>
        <v>#N/A</v>
      </c>
      <c r="I1530" s="39" t="str">
        <f>VLOOKUP(G1530,'MITRA (REFERENSI)'!$A:$Z,25,FALSE)</f>
        <v>#N/A</v>
      </c>
      <c r="J1530" s="38" t="str">
        <f>VLOOKUP(G1530,'MITRA (REFERENSI)'!$A:$Z,26,FALSE)</f>
        <v>#N/A</v>
      </c>
      <c r="K1530" s="38" t="str">
        <f>VLOOKUP(G1530,'MITRA (REFERENSI)'!$A:$Z,15,FALSE)</f>
        <v>#N/A</v>
      </c>
      <c r="L1530" s="38" t="str">
        <f>VLOOKUP(G1530,'MITRA (REFERENSI)'!$A:$Z,15,FALSE)</f>
        <v>#N/A</v>
      </c>
      <c r="M1530" s="38" t="str">
        <f>IF(B1530=1,'KELAS (REFERENSI)'!M1530,IF(B1530=2,'KELAS (REFERENSI)'!M1545,IF(B1530=3,'KELAS (REFERENSI)'!M1560,IF(B1530=4,'KELAS (REFERENSI)'!M1575,""))))</f>
        <v/>
      </c>
      <c r="N1530" s="38" t="str">
        <f>IF(B1530=1,'KELAS (REFERENSI)'!N1530,IF(B1530=2,'KELAS (REFERENSI)'!N1545,IF(B1530=3,'KELAS (REFERENSI)'!N1560,IF(B1530=4,'KELAS (REFERENSI)'!N1575,""))))</f>
        <v/>
      </c>
      <c r="O1530" s="38" t="str">
        <f>IF(B1530=1,'KELAS (REFERENSI)'!O1530,IF(B1530=2,'KELAS (REFERENSI)'!O1545,IF(B1530=3,'KELAS (REFERENSI)'!O1560,IF(B1530=4,'KELAS (REFERENSI)'!O1575,""))))</f>
        <v/>
      </c>
      <c r="P1530" s="38" t="str">
        <f>IF(B1530=1,'KELAS (REFERENSI)'!P1530,IF(B1530=2,'KELAS (REFERENSI)'!P1545,IF(B1530=3,'KELAS (REFERENSI)'!P1560,IF(B1530=4,'KELAS (REFERENSI)'!P1575,""))))</f>
        <v/>
      </c>
      <c r="Q1530" s="38" t="str">
        <f t="shared" si="4"/>
        <v>BPS Kota Jakarta Timur</v>
      </c>
      <c r="R1530" s="38" t="str">
        <f t="shared" si="56"/>
        <v/>
      </c>
      <c r="S1530" s="38" t="str">
        <f t="shared" ref="S1530:T1530" si="1538">S1529</f>
        <v>15 Juni sampai dengan 31 Agustus 2026</v>
      </c>
      <c r="T1530" s="38" t="str">
        <f t="shared" si="1538"/>
        <v>31 Agustus 2026</v>
      </c>
      <c r="U1530" s="46"/>
      <c r="V1530" s="46"/>
      <c r="W1530" s="42"/>
      <c r="X1530" s="42"/>
      <c r="Y1530" s="42"/>
      <c r="Z1530" s="42"/>
    </row>
    <row r="1531" ht="15.0" customHeight="1">
      <c r="A1531" s="36" t="s">
        <v>6593</v>
      </c>
      <c r="B1531" s="43"/>
      <c r="C1531" s="44"/>
      <c r="D1531" s="47"/>
      <c r="E1531" s="47"/>
      <c r="F1531" s="39" t="str">
        <f t="shared" si="2"/>
        <v>PETUGAS.1530/SPK/SE/PPL/3172/2026</v>
      </c>
      <c r="G1531" s="45"/>
      <c r="H1531" s="39" t="str">
        <f>VLOOKUP(G1531,'MITRA (REFERENSI)'!$A:$Z,16,FALSE)</f>
        <v>#N/A</v>
      </c>
      <c r="I1531" s="39" t="str">
        <f>VLOOKUP(G1531,'MITRA (REFERENSI)'!$A:$Z,25,FALSE)</f>
        <v>#N/A</v>
      </c>
      <c r="J1531" s="38" t="str">
        <f>VLOOKUP(G1531,'MITRA (REFERENSI)'!$A:$Z,26,FALSE)</f>
        <v>#N/A</v>
      </c>
      <c r="K1531" s="38" t="str">
        <f>VLOOKUP(G1531,'MITRA (REFERENSI)'!$A:$Z,15,FALSE)</f>
        <v>#N/A</v>
      </c>
      <c r="L1531" s="38" t="str">
        <f>VLOOKUP(G1531,'MITRA (REFERENSI)'!$A:$Z,15,FALSE)</f>
        <v>#N/A</v>
      </c>
      <c r="M1531" s="38" t="str">
        <f>IF(B1531=1,'KELAS (REFERENSI)'!M1531,IF(B1531=2,'KELAS (REFERENSI)'!M1546,IF(B1531=3,'KELAS (REFERENSI)'!M1561,IF(B1531=4,'KELAS (REFERENSI)'!M1576,""))))</f>
        <v/>
      </c>
      <c r="N1531" s="38" t="str">
        <f>IF(B1531=1,'KELAS (REFERENSI)'!N1531,IF(B1531=2,'KELAS (REFERENSI)'!N1546,IF(B1531=3,'KELAS (REFERENSI)'!N1561,IF(B1531=4,'KELAS (REFERENSI)'!N1576,""))))</f>
        <v/>
      </c>
      <c r="O1531" s="38" t="str">
        <f>IF(B1531=1,'KELAS (REFERENSI)'!O1531,IF(B1531=2,'KELAS (REFERENSI)'!O1546,IF(B1531=3,'KELAS (REFERENSI)'!O1561,IF(B1531=4,'KELAS (REFERENSI)'!O1576,""))))</f>
        <v/>
      </c>
      <c r="P1531" s="38" t="str">
        <f>IF(B1531=1,'KELAS (REFERENSI)'!P1531,IF(B1531=2,'KELAS (REFERENSI)'!P1546,IF(B1531=3,'KELAS (REFERENSI)'!P1561,IF(B1531=4,'KELAS (REFERENSI)'!P1576,""))))</f>
        <v/>
      </c>
      <c r="Q1531" s="38" t="str">
        <f t="shared" si="4"/>
        <v>BPS Kota Jakarta Timur</v>
      </c>
      <c r="R1531" s="38" t="str">
        <f t="shared" si="56"/>
        <v/>
      </c>
      <c r="S1531" s="38" t="str">
        <f t="shared" ref="S1531:T1531" si="1539">S1530</f>
        <v>15 Juni sampai dengan 31 Agustus 2026</v>
      </c>
      <c r="T1531" s="38" t="str">
        <f t="shared" si="1539"/>
        <v>31 Agustus 2026</v>
      </c>
      <c r="U1531" s="46"/>
      <c r="V1531" s="46"/>
      <c r="W1531" s="42"/>
      <c r="X1531" s="42"/>
      <c r="Y1531" s="42"/>
      <c r="Z1531" s="42"/>
    </row>
    <row r="1532" ht="15.0" customHeight="1">
      <c r="A1532" s="36" t="s">
        <v>6594</v>
      </c>
      <c r="B1532" s="43"/>
      <c r="C1532" s="44"/>
      <c r="D1532" s="47"/>
      <c r="E1532" s="47"/>
      <c r="F1532" s="39" t="str">
        <f t="shared" si="2"/>
        <v>PETUGAS.1531/SPK/SE/PPL/3172/2026</v>
      </c>
      <c r="G1532" s="45"/>
      <c r="H1532" s="39" t="str">
        <f>VLOOKUP(G1532,'MITRA (REFERENSI)'!$A:$Z,16,FALSE)</f>
        <v>#N/A</v>
      </c>
      <c r="I1532" s="39" t="str">
        <f>VLOOKUP(G1532,'MITRA (REFERENSI)'!$A:$Z,25,FALSE)</f>
        <v>#N/A</v>
      </c>
      <c r="J1532" s="38" t="str">
        <f>VLOOKUP(G1532,'MITRA (REFERENSI)'!$A:$Z,26,FALSE)</f>
        <v>#N/A</v>
      </c>
      <c r="K1532" s="38" t="str">
        <f>VLOOKUP(G1532,'MITRA (REFERENSI)'!$A:$Z,15,FALSE)</f>
        <v>#N/A</v>
      </c>
      <c r="L1532" s="38" t="str">
        <f>VLOOKUP(G1532,'MITRA (REFERENSI)'!$A:$Z,15,FALSE)</f>
        <v>#N/A</v>
      </c>
      <c r="M1532" s="38" t="str">
        <f>IF(B1532=1,'KELAS (REFERENSI)'!M1532,IF(B1532=2,'KELAS (REFERENSI)'!M1547,IF(B1532=3,'KELAS (REFERENSI)'!M1562,IF(B1532=4,'KELAS (REFERENSI)'!M1577,""))))</f>
        <v/>
      </c>
      <c r="N1532" s="38" t="str">
        <f>IF(B1532=1,'KELAS (REFERENSI)'!N1532,IF(B1532=2,'KELAS (REFERENSI)'!N1547,IF(B1532=3,'KELAS (REFERENSI)'!N1562,IF(B1532=4,'KELAS (REFERENSI)'!N1577,""))))</f>
        <v/>
      </c>
      <c r="O1532" s="38" t="str">
        <f>IF(B1532=1,'KELAS (REFERENSI)'!O1532,IF(B1532=2,'KELAS (REFERENSI)'!O1547,IF(B1532=3,'KELAS (REFERENSI)'!O1562,IF(B1532=4,'KELAS (REFERENSI)'!O1577,""))))</f>
        <v/>
      </c>
      <c r="P1532" s="38" t="str">
        <f>IF(B1532=1,'KELAS (REFERENSI)'!P1532,IF(B1532=2,'KELAS (REFERENSI)'!P1547,IF(B1532=3,'KELAS (REFERENSI)'!P1562,IF(B1532=4,'KELAS (REFERENSI)'!P1577,""))))</f>
        <v/>
      </c>
      <c r="Q1532" s="38" t="str">
        <f t="shared" si="4"/>
        <v>BPS Kota Jakarta Timur</v>
      </c>
      <c r="R1532" s="38" t="str">
        <f t="shared" si="56"/>
        <v/>
      </c>
      <c r="S1532" s="38" t="str">
        <f t="shared" ref="S1532:T1532" si="1540">S1531</f>
        <v>15 Juni sampai dengan 31 Agustus 2026</v>
      </c>
      <c r="T1532" s="38" t="str">
        <f t="shared" si="1540"/>
        <v>31 Agustus 2026</v>
      </c>
      <c r="U1532" s="46"/>
      <c r="V1532" s="46"/>
      <c r="W1532" s="42"/>
      <c r="X1532" s="42"/>
      <c r="Y1532" s="42"/>
      <c r="Z1532" s="42"/>
    </row>
    <row r="1533" ht="15.0" customHeight="1">
      <c r="A1533" s="36" t="s">
        <v>6595</v>
      </c>
      <c r="B1533" s="43"/>
      <c r="C1533" s="44"/>
      <c r="D1533" s="47"/>
      <c r="E1533" s="47"/>
      <c r="F1533" s="39" t="str">
        <f t="shared" si="2"/>
        <v>PETUGAS.1532/SPK/SE/PPL/3172/2026</v>
      </c>
      <c r="G1533" s="45"/>
      <c r="H1533" s="39" t="str">
        <f>VLOOKUP(G1533,'MITRA (REFERENSI)'!$A:$Z,16,FALSE)</f>
        <v>#N/A</v>
      </c>
      <c r="I1533" s="39" t="str">
        <f>VLOOKUP(G1533,'MITRA (REFERENSI)'!$A:$Z,25,FALSE)</f>
        <v>#N/A</v>
      </c>
      <c r="J1533" s="38" t="str">
        <f>VLOOKUP(G1533,'MITRA (REFERENSI)'!$A:$Z,26,FALSE)</f>
        <v>#N/A</v>
      </c>
      <c r="K1533" s="38" t="str">
        <f>VLOOKUP(G1533,'MITRA (REFERENSI)'!$A:$Z,15,FALSE)</f>
        <v>#N/A</v>
      </c>
      <c r="L1533" s="38" t="str">
        <f>VLOOKUP(G1533,'MITRA (REFERENSI)'!$A:$Z,15,FALSE)</f>
        <v>#N/A</v>
      </c>
      <c r="M1533" s="38" t="str">
        <f>IF(B1533=1,'KELAS (REFERENSI)'!M1533,IF(B1533=2,'KELAS (REFERENSI)'!M1548,IF(B1533=3,'KELAS (REFERENSI)'!M1563,IF(B1533=4,'KELAS (REFERENSI)'!M1578,""))))</f>
        <v/>
      </c>
      <c r="N1533" s="38" t="str">
        <f>IF(B1533=1,'KELAS (REFERENSI)'!N1533,IF(B1533=2,'KELAS (REFERENSI)'!N1548,IF(B1533=3,'KELAS (REFERENSI)'!N1563,IF(B1533=4,'KELAS (REFERENSI)'!N1578,""))))</f>
        <v/>
      </c>
      <c r="O1533" s="38" t="str">
        <f>IF(B1533=1,'KELAS (REFERENSI)'!O1533,IF(B1533=2,'KELAS (REFERENSI)'!O1548,IF(B1533=3,'KELAS (REFERENSI)'!O1563,IF(B1533=4,'KELAS (REFERENSI)'!O1578,""))))</f>
        <v/>
      </c>
      <c r="P1533" s="38" t="str">
        <f>IF(B1533=1,'KELAS (REFERENSI)'!P1533,IF(B1533=2,'KELAS (REFERENSI)'!P1548,IF(B1533=3,'KELAS (REFERENSI)'!P1563,IF(B1533=4,'KELAS (REFERENSI)'!P1578,""))))</f>
        <v/>
      </c>
      <c r="Q1533" s="38" t="str">
        <f t="shared" si="4"/>
        <v>BPS Kota Jakarta Timur</v>
      </c>
      <c r="R1533" s="38" t="str">
        <f t="shared" si="56"/>
        <v/>
      </c>
      <c r="S1533" s="38" t="str">
        <f t="shared" ref="S1533:T1533" si="1541">S1532</f>
        <v>15 Juni sampai dengan 31 Agustus 2026</v>
      </c>
      <c r="T1533" s="38" t="str">
        <f t="shared" si="1541"/>
        <v>31 Agustus 2026</v>
      </c>
      <c r="U1533" s="46"/>
      <c r="V1533" s="46"/>
      <c r="W1533" s="42"/>
      <c r="X1533" s="42"/>
      <c r="Y1533" s="42"/>
      <c r="Z1533" s="42"/>
    </row>
    <row r="1534" ht="15.0" customHeight="1">
      <c r="A1534" s="36" t="s">
        <v>6596</v>
      </c>
      <c r="B1534" s="43"/>
      <c r="C1534" s="44"/>
      <c r="D1534" s="47"/>
      <c r="E1534" s="47"/>
      <c r="F1534" s="39" t="str">
        <f t="shared" si="2"/>
        <v>PETUGAS.1533/SPK/SE/PPL/3172/2026</v>
      </c>
      <c r="G1534" s="45"/>
      <c r="H1534" s="39" t="str">
        <f>VLOOKUP(G1534,'MITRA (REFERENSI)'!$A:$Z,16,FALSE)</f>
        <v>#N/A</v>
      </c>
      <c r="I1534" s="39" t="str">
        <f>VLOOKUP(G1534,'MITRA (REFERENSI)'!$A:$Z,25,FALSE)</f>
        <v>#N/A</v>
      </c>
      <c r="J1534" s="38" t="str">
        <f>VLOOKUP(G1534,'MITRA (REFERENSI)'!$A:$Z,26,FALSE)</f>
        <v>#N/A</v>
      </c>
      <c r="K1534" s="38" t="str">
        <f>VLOOKUP(G1534,'MITRA (REFERENSI)'!$A:$Z,15,FALSE)</f>
        <v>#N/A</v>
      </c>
      <c r="L1534" s="38" t="str">
        <f>VLOOKUP(G1534,'MITRA (REFERENSI)'!$A:$Z,15,FALSE)</f>
        <v>#N/A</v>
      </c>
      <c r="M1534" s="38" t="str">
        <f>IF(B1534=1,'KELAS (REFERENSI)'!M1534,IF(B1534=2,'KELAS (REFERENSI)'!M1549,IF(B1534=3,'KELAS (REFERENSI)'!M1564,IF(B1534=4,'KELAS (REFERENSI)'!M1579,""))))</f>
        <v/>
      </c>
      <c r="N1534" s="38" t="str">
        <f>IF(B1534=1,'KELAS (REFERENSI)'!N1534,IF(B1534=2,'KELAS (REFERENSI)'!N1549,IF(B1534=3,'KELAS (REFERENSI)'!N1564,IF(B1534=4,'KELAS (REFERENSI)'!N1579,""))))</f>
        <v/>
      </c>
      <c r="O1534" s="38" t="str">
        <f>IF(B1534=1,'KELAS (REFERENSI)'!O1534,IF(B1534=2,'KELAS (REFERENSI)'!O1549,IF(B1534=3,'KELAS (REFERENSI)'!O1564,IF(B1534=4,'KELAS (REFERENSI)'!O1579,""))))</f>
        <v/>
      </c>
      <c r="P1534" s="38" t="str">
        <f>IF(B1534=1,'KELAS (REFERENSI)'!P1534,IF(B1534=2,'KELAS (REFERENSI)'!P1549,IF(B1534=3,'KELAS (REFERENSI)'!P1564,IF(B1534=4,'KELAS (REFERENSI)'!P1579,""))))</f>
        <v/>
      </c>
      <c r="Q1534" s="38" t="str">
        <f t="shared" si="4"/>
        <v>BPS Kota Jakarta Timur</v>
      </c>
      <c r="R1534" s="38" t="str">
        <f t="shared" si="56"/>
        <v/>
      </c>
      <c r="S1534" s="38" t="str">
        <f t="shared" ref="S1534:T1534" si="1542">S1533</f>
        <v>15 Juni sampai dengan 31 Agustus 2026</v>
      </c>
      <c r="T1534" s="38" t="str">
        <f t="shared" si="1542"/>
        <v>31 Agustus 2026</v>
      </c>
      <c r="U1534" s="46"/>
      <c r="V1534" s="46"/>
      <c r="W1534" s="42"/>
      <c r="X1534" s="42"/>
      <c r="Y1534" s="42"/>
      <c r="Z1534" s="42"/>
    </row>
    <row r="1535" ht="15.0" customHeight="1">
      <c r="A1535" s="36" t="s">
        <v>6597</v>
      </c>
      <c r="B1535" s="43"/>
      <c r="C1535" s="44"/>
      <c r="D1535" s="47"/>
      <c r="E1535" s="47"/>
      <c r="F1535" s="39" t="str">
        <f t="shared" si="2"/>
        <v>PETUGAS.1534/SPK/SE/PPL/3172/2026</v>
      </c>
      <c r="G1535" s="45"/>
      <c r="H1535" s="39" t="str">
        <f>VLOOKUP(G1535,'MITRA (REFERENSI)'!$A:$Z,16,FALSE)</f>
        <v>#N/A</v>
      </c>
      <c r="I1535" s="39" t="str">
        <f>VLOOKUP(G1535,'MITRA (REFERENSI)'!$A:$Z,25,FALSE)</f>
        <v>#N/A</v>
      </c>
      <c r="J1535" s="38" t="str">
        <f>VLOOKUP(G1535,'MITRA (REFERENSI)'!$A:$Z,26,FALSE)</f>
        <v>#N/A</v>
      </c>
      <c r="K1535" s="38" t="str">
        <f>VLOOKUP(G1535,'MITRA (REFERENSI)'!$A:$Z,15,FALSE)</f>
        <v>#N/A</v>
      </c>
      <c r="L1535" s="38" t="str">
        <f>VLOOKUP(G1535,'MITRA (REFERENSI)'!$A:$Z,15,FALSE)</f>
        <v>#N/A</v>
      </c>
      <c r="M1535" s="38" t="str">
        <f>IF(B1535=1,'KELAS (REFERENSI)'!M1535,IF(B1535=2,'KELAS (REFERENSI)'!M1550,IF(B1535=3,'KELAS (REFERENSI)'!M1565,IF(B1535=4,'KELAS (REFERENSI)'!M1580,""))))</f>
        <v/>
      </c>
      <c r="N1535" s="38" t="str">
        <f>IF(B1535=1,'KELAS (REFERENSI)'!N1535,IF(B1535=2,'KELAS (REFERENSI)'!N1550,IF(B1535=3,'KELAS (REFERENSI)'!N1565,IF(B1535=4,'KELAS (REFERENSI)'!N1580,""))))</f>
        <v/>
      </c>
      <c r="O1535" s="38" t="str">
        <f>IF(B1535=1,'KELAS (REFERENSI)'!O1535,IF(B1535=2,'KELAS (REFERENSI)'!O1550,IF(B1535=3,'KELAS (REFERENSI)'!O1565,IF(B1535=4,'KELAS (REFERENSI)'!O1580,""))))</f>
        <v/>
      </c>
      <c r="P1535" s="38" t="str">
        <f>IF(B1535=1,'KELAS (REFERENSI)'!P1535,IF(B1535=2,'KELAS (REFERENSI)'!P1550,IF(B1535=3,'KELAS (REFERENSI)'!P1565,IF(B1535=4,'KELAS (REFERENSI)'!P1580,""))))</f>
        <v/>
      </c>
      <c r="Q1535" s="38" t="str">
        <f t="shared" si="4"/>
        <v>BPS Kota Jakarta Timur</v>
      </c>
      <c r="R1535" s="38" t="str">
        <f t="shared" si="56"/>
        <v/>
      </c>
      <c r="S1535" s="38" t="str">
        <f t="shared" ref="S1535:T1535" si="1543">S1534</f>
        <v>15 Juni sampai dengan 31 Agustus 2026</v>
      </c>
      <c r="T1535" s="38" t="str">
        <f t="shared" si="1543"/>
        <v>31 Agustus 2026</v>
      </c>
      <c r="U1535" s="46"/>
      <c r="V1535" s="46"/>
      <c r="W1535" s="42"/>
      <c r="X1535" s="42"/>
      <c r="Y1535" s="42"/>
      <c r="Z1535" s="42"/>
    </row>
    <row r="1536" ht="15.0" customHeight="1">
      <c r="A1536" s="36" t="s">
        <v>6598</v>
      </c>
      <c r="B1536" s="43"/>
      <c r="C1536" s="44"/>
      <c r="D1536" s="47"/>
      <c r="E1536" s="47"/>
      <c r="F1536" s="39" t="str">
        <f t="shared" si="2"/>
        <v>PETUGAS.1535/SPK/SE/PPL/3172/2026</v>
      </c>
      <c r="G1536" s="45"/>
      <c r="H1536" s="39" t="str">
        <f>VLOOKUP(G1536,'MITRA (REFERENSI)'!$A:$Z,16,FALSE)</f>
        <v>#N/A</v>
      </c>
      <c r="I1536" s="39" t="str">
        <f>VLOOKUP(G1536,'MITRA (REFERENSI)'!$A:$Z,25,FALSE)</f>
        <v>#N/A</v>
      </c>
      <c r="J1536" s="38" t="str">
        <f>VLOOKUP(G1536,'MITRA (REFERENSI)'!$A:$Z,26,FALSE)</f>
        <v>#N/A</v>
      </c>
      <c r="K1536" s="38" t="str">
        <f>VLOOKUP(G1536,'MITRA (REFERENSI)'!$A:$Z,15,FALSE)</f>
        <v>#N/A</v>
      </c>
      <c r="L1536" s="38" t="str">
        <f>VLOOKUP(G1536,'MITRA (REFERENSI)'!$A:$Z,15,FALSE)</f>
        <v>#N/A</v>
      </c>
      <c r="M1536" s="38" t="str">
        <f>IF(B1536=1,'KELAS (REFERENSI)'!M1536,IF(B1536=2,'KELAS (REFERENSI)'!M1551,IF(B1536=3,'KELAS (REFERENSI)'!M1566,IF(B1536=4,'KELAS (REFERENSI)'!M1581,""))))</f>
        <v/>
      </c>
      <c r="N1536" s="38" t="str">
        <f>IF(B1536=1,'KELAS (REFERENSI)'!N1536,IF(B1536=2,'KELAS (REFERENSI)'!N1551,IF(B1536=3,'KELAS (REFERENSI)'!N1566,IF(B1536=4,'KELAS (REFERENSI)'!N1581,""))))</f>
        <v/>
      </c>
      <c r="O1536" s="38" t="str">
        <f>IF(B1536=1,'KELAS (REFERENSI)'!O1536,IF(B1536=2,'KELAS (REFERENSI)'!O1551,IF(B1536=3,'KELAS (REFERENSI)'!O1566,IF(B1536=4,'KELAS (REFERENSI)'!O1581,""))))</f>
        <v/>
      </c>
      <c r="P1536" s="38" t="str">
        <f>IF(B1536=1,'KELAS (REFERENSI)'!P1536,IF(B1536=2,'KELAS (REFERENSI)'!P1551,IF(B1536=3,'KELAS (REFERENSI)'!P1566,IF(B1536=4,'KELAS (REFERENSI)'!P1581,""))))</f>
        <v/>
      </c>
      <c r="Q1536" s="38" t="str">
        <f t="shared" si="4"/>
        <v>BPS Kota Jakarta Timur</v>
      </c>
      <c r="R1536" s="38" t="str">
        <f t="shared" si="56"/>
        <v/>
      </c>
      <c r="S1536" s="38" t="str">
        <f t="shared" ref="S1536:T1536" si="1544">S1535</f>
        <v>15 Juni sampai dengan 31 Agustus 2026</v>
      </c>
      <c r="T1536" s="38" t="str">
        <f t="shared" si="1544"/>
        <v>31 Agustus 2026</v>
      </c>
      <c r="U1536" s="46"/>
      <c r="V1536" s="46"/>
      <c r="W1536" s="42"/>
      <c r="X1536" s="42"/>
      <c r="Y1536" s="42"/>
      <c r="Z1536" s="42"/>
    </row>
    <row r="1537" ht="15.0" customHeight="1">
      <c r="A1537" s="36" t="s">
        <v>6599</v>
      </c>
      <c r="B1537" s="43"/>
      <c r="C1537" s="44"/>
      <c r="D1537" s="47"/>
      <c r="E1537" s="47"/>
      <c r="F1537" s="39" t="str">
        <f t="shared" si="2"/>
        <v>PETUGAS.1536/SPK/SE/PPL/3172/2026</v>
      </c>
      <c r="G1537" s="45"/>
      <c r="H1537" s="39" t="str">
        <f>VLOOKUP(G1537,'MITRA (REFERENSI)'!$A:$Z,16,FALSE)</f>
        <v>#N/A</v>
      </c>
      <c r="I1537" s="39" t="str">
        <f>VLOOKUP(G1537,'MITRA (REFERENSI)'!$A:$Z,25,FALSE)</f>
        <v>#N/A</v>
      </c>
      <c r="J1537" s="38" t="str">
        <f>VLOOKUP(G1537,'MITRA (REFERENSI)'!$A:$Z,26,FALSE)</f>
        <v>#N/A</v>
      </c>
      <c r="K1537" s="38" t="str">
        <f>VLOOKUP(G1537,'MITRA (REFERENSI)'!$A:$Z,15,FALSE)</f>
        <v>#N/A</v>
      </c>
      <c r="L1537" s="38" t="str">
        <f>VLOOKUP(G1537,'MITRA (REFERENSI)'!$A:$Z,15,FALSE)</f>
        <v>#N/A</v>
      </c>
      <c r="M1537" s="38" t="str">
        <f>IF(B1537=1,'KELAS (REFERENSI)'!M1537,IF(B1537=2,'KELAS (REFERENSI)'!M1552,IF(B1537=3,'KELAS (REFERENSI)'!M1567,IF(B1537=4,'KELAS (REFERENSI)'!M1582,""))))</f>
        <v/>
      </c>
      <c r="N1537" s="38" t="str">
        <f>IF(B1537=1,'KELAS (REFERENSI)'!N1537,IF(B1537=2,'KELAS (REFERENSI)'!N1552,IF(B1537=3,'KELAS (REFERENSI)'!N1567,IF(B1537=4,'KELAS (REFERENSI)'!N1582,""))))</f>
        <v/>
      </c>
      <c r="O1537" s="38" t="str">
        <f>IF(B1537=1,'KELAS (REFERENSI)'!O1537,IF(B1537=2,'KELAS (REFERENSI)'!O1552,IF(B1537=3,'KELAS (REFERENSI)'!O1567,IF(B1537=4,'KELAS (REFERENSI)'!O1582,""))))</f>
        <v/>
      </c>
      <c r="P1537" s="38" t="str">
        <f>IF(B1537=1,'KELAS (REFERENSI)'!P1537,IF(B1537=2,'KELAS (REFERENSI)'!P1552,IF(B1537=3,'KELAS (REFERENSI)'!P1567,IF(B1537=4,'KELAS (REFERENSI)'!P1582,""))))</f>
        <v/>
      </c>
      <c r="Q1537" s="38" t="str">
        <f t="shared" si="4"/>
        <v>BPS Kota Jakarta Timur</v>
      </c>
      <c r="R1537" s="38" t="str">
        <f t="shared" si="56"/>
        <v/>
      </c>
      <c r="S1537" s="38" t="str">
        <f t="shared" ref="S1537:T1537" si="1545">S1536</f>
        <v>15 Juni sampai dengan 31 Agustus 2026</v>
      </c>
      <c r="T1537" s="38" t="str">
        <f t="shared" si="1545"/>
        <v>31 Agustus 2026</v>
      </c>
      <c r="U1537" s="46"/>
      <c r="V1537" s="46"/>
      <c r="W1537" s="42"/>
      <c r="X1537" s="42"/>
      <c r="Y1537" s="42"/>
      <c r="Z1537" s="42"/>
    </row>
    <row r="1538" ht="15.0" customHeight="1">
      <c r="A1538" s="36" t="s">
        <v>6600</v>
      </c>
      <c r="B1538" s="43"/>
      <c r="C1538" s="44"/>
      <c r="D1538" s="47"/>
      <c r="E1538" s="47"/>
      <c r="F1538" s="39" t="str">
        <f t="shared" si="2"/>
        <v>PETUGAS.1537/SPK/SE/PPL/3172/2026</v>
      </c>
      <c r="G1538" s="45"/>
      <c r="H1538" s="39" t="str">
        <f>VLOOKUP(G1538,'MITRA (REFERENSI)'!$A:$Z,16,FALSE)</f>
        <v>#N/A</v>
      </c>
      <c r="I1538" s="39" t="str">
        <f>VLOOKUP(G1538,'MITRA (REFERENSI)'!$A:$Z,25,FALSE)</f>
        <v>#N/A</v>
      </c>
      <c r="J1538" s="38" t="str">
        <f>VLOOKUP(G1538,'MITRA (REFERENSI)'!$A:$Z,26,FALSE)</f>
        <v>#N/A</v>
      </c>
      <c r="K1538" s="38" t="str">
        <f>VLOOKUP(G1538,'MITRA (REFERENSI)'!$A:$Z,15,FALSE)</f>
        <v>#N/A</v>
      </c>
      <c r="L1538" s="38" t="str">
        <f>VLOOKUP(G1538,'MITRA (REFERENSI)'!$A:$Z,15,FALSE)</f>
        <v>#N/A</v>
      </c>
      <c r="M1538" s="38" t="str">
        <f>IF(B1538=1,'KELAS (REFERENSI)'!M1538,IF(B1538=2,'KELAS (REFERENSI)'!M1553,IF(B1538=3,'KELAS (REFERENSI)'!M1568,IF(B1538=4,'KELAS (REFERENSI)'!M1583,""))))</f>
        <v/>
      </c>
      <c r="N1538" s="38" t="str">
        <f>IF(B1538=1,'KELAS (REFERENSI)'!N1538,IF(B1538=2,'KELAS (REFERENSI)'!N1553,IF(B1538=3,'KELAS (REFERENSI)'!N1568,IF(B1538=4,'KELAS (REFERENSI)'!N1583,""))))</f>
        <v/>
      </c>
      <c r="O1538" s="38" t="str">
        <f>IF(B1538=1,'KELAS (REFERENSI)'!O1538,IF(B1538=2,'KELAS (REFERENSI)'!O1553,IF(B1538=3,'KELAS (REFERENSI)'!O1568,IF(B1538=4,'KELAS (REFERENSI)'!O1583,""))))</f>
        <v/>
      </c>
      <c r="P1538" s="38" t="str">
        <f>IF(B1538=1,'KELAS (REFERENSI)'!P1538,IF(B1538=2,'KELAS (REFERENSI)'!P1553,IF(B1538=3,'KELAS (REFERENSI)'!P1568,IF(B1538=4,'KELAS (REFERENSI)'!P1583,""))))</f>
        <v/>
      </c>
      <c r="Q1538" s="38" t="str">
        <f t="shared" si="4"/>
        <v>BPS Kota Jakarta Timur</v>
      </c>
      <c r="R1538" s="38" t="str">
        <f t="shared" si="56"/>
        <v/>
      </c>
      <c r="S1538" s="38" t="str">
        <f t="shared" ref="S1538:T1538" si="1546">S1537</f>
        <v>15 Juni sampai dengan 31 Agustus 2026</v>
      </c>
      <c r="T1538" s="38" t="str">
        <f t="shared" si="1546"/>
        <v>31 Agustus 2026</v>
      </c>
      <c r="U1538" s="46"/>
      <c r="V1538" s="46"/>
      <c r="W1538" s="42"/>
      <c r="X1538" s="42"/>
      <c r="Y1538" s="42"/>
      <c r="Z1538" s="42"/>
    </row>
    <row r="1539" ht="15.0" customHeight="1">
      <c r="A1539" s="36" t="s">
        <v>6601</v>
      </c>
      <c r="B1539" s="43"/>
      <c r="C1539" s="44"/>
      <c r="D1539" s="47"/>
      <c r="E1539" s="47"/>
      <c r="F1539" s="39" t="str">
        <f t="shared" si="2"/>
        <v>PETUGAS.1538/SPK/SE/PPL/3172/2026</v>
      </c>
      <c r="G1539" s="45"/>
      <c r="H1539" s="39" t="str">
        <f>VLOOKUP(G1539,'MITRA (REFERENSI)'!$A:$Z,16,FALSE)</f>
        <v>#N/A</v>
      </c>
      <c r="I1539" s="39" t="str">
        <f>VLOOKUP(G1539,'MITRA (REFERENSI)'!$A:$Z,25,FALSE)</f>
        <v>#N/A</v>
      </c>
      <c r="J1539" s="38" t="str">
        <f>VLOOKUP(G1539,'MITRA (REFERENSI)'!$A:$Z,26,FALSE)</f>
        <v>#N/A</v>
      </c>
      <c r="K1539" s="38" t="str">
        <f>VLOOKUP(G1539,'MITRA (REFERENSI)'!$A:$Z,15,FALSE)</f>
        <v>#N/A</v>
      </c>
      <c r="L1539" s="38" t="str">
        <f>VLOOKUP(G1539,'MITRA (REFERENSI)'!$A:$Z,15,FALSE)</f>
        <v>#N/A</v>
      </c>
      <c r="M1539" s="38" t="str">
        <f>IF(B1539=1,'KELAS (REFERENSI)'!M1539,IF(B1539=2,'KELAS (REFERENSI)'!M1554,IF(B1539=3,'KELAS (REFERENSI)'!M1569,IF(B1539=4,'KELAS (REFERENSI)'!M1584,""))))</f>
        <v/>
      </c>
      <c r="N1539" s="38" t="str">
        <f>IF(B1539=1,'KELAS (REFERENSI)'!N1539,IF(B1539=2,'KELAS (REFERENSI)'!N1554,IF(B1539=3,'KELAS (REFERENSI)'!N1569,IF(B1539=4,'KELAS (REFERENSI)'!N1584,""))))</f>
        <v/>
      </c>
      <c r="O1539" s="38" t="str">
        <f>IF(B1539=1,'KELAS (REFERENSI)'!O1539,IF(B1539=2,'KELAS (REFERENSI)'!O1554,IF(B1539=3,'KELAS (REFERENSI)'!O1569,IF(B1539=4,'KELAS (REFERENSI)'!O1584,""))))</f>
        <v/>
      </c>
      <c r="P1539" s="38" t="str">
        <f>IF(B1539=1,'KELAS (REFERENSI)'!P1539,IF(B1539=2,'KELAS (REFERENSI)'!P1554,IF(B1539=3,'KELAS (REFERENSI)'!P1569,IF(B1539=4,'KELAS (REFERENSI)'!P1584,""))))</f>
        <v/>
      </c>
      <c r="Q1539" s="38" t="str">
        <f t="shared" si="4"/>
        <v>BPS Kota Jakarta Timur</v>
      </c>
      <c r="R1539" s="38" t="str">
        <f t="shared" si="56"/>
        <v/>
      </c>
      <c r="S1539" s="38" t="str">
        <f t="shared" ref="S1539:T1539" si="1547">S1538</f>
        <v>15 Juni sampai dengan 31 Agustus 2026</v>
      </c>
      <c r="T1539" s="38" t="str">
        <f t="shared" si="1547"/>
        <v>31 Agustus 2026</v>
      </c>
      <c r="U1539" s="46"/>
      <c r="V1539" s="46"/>
      <c r="W1539" s="42"/>
      <c r="X1539" s="42"/>
      <c r="Y1539" s="42"/>
      <c r="Z1539" s="42"/>
    </row>
    <row r="1540" ht="15.0" customHeight="1">
      <c r="A1540" s="36" t="s">
        <v>6602</v>
      </c>
      <c r="B1540" s="43"/>
      <c r="C1540" s="44"/>
      <c r="D1540" s="47"/>
      <c r="E1540" s="47"/>
      <c r="F1540" s="39" t="str">
        <f t="shared" si="2"/>
        <v>PETUGAS.1539/SPK/SE/PPL/3172/2026</v>
      </c>
      <c r="G1540" s="45"/>
      <c r="H1540" s="39" t="str">
        <f>VLOOKUP(G1540,'MITRA (REFERENSI)'!$A:$Z,16,FALSE)</f>
        <v>#N/A</v>
      </c>
      <c r="I1540" s="39" t="str">
        <f>VLOOKUP(G1540,'MITRA (REFERENSI)'!$A:$Z,25,FALSE)</f>
        <v>#N/A</v>
      </c>
      <c r="J1540" s="38" t="str">
        <f>VLOOKUP(G1540,'MITRA (REFERENSI)'!$A:$Z,26,FALSE)</f>
        <v>#N/A</v>
      </c>
      <c r="K1540" s="38" t="str">
        <f>VLOOKUP(G1540,'MITRA (REFERENSI)'!$A:$Z,15,FALSE)</f>
        <v>#N/A</v>
      </c>
      <c r="L1540" s="38" t="str">
        <f>VLOOKUP(G1540,'MITRA (REFERENSI)'!$A:$Z,15,FALSE)</f>
        <v>#N/A</v>
      </c>
      <c r="M1540" s="38" t="str">
        <f>IF(B1540=1,'KELAS (REFERENSI)'!M1540,IF(B1540=2,'KELAS (REFERENSI)'!M1555,IF(B1540=3,'KELAS (REFERENSI)'!M1570,IF(B1540=4,'KELAS (REFERENSI)'!M1585,""))))</f>
        <v/>
      </c>
      <c r="N1540" s="38" t="str">
        <f>IF(B1540=1,'KELAS (REFERENSI)'!N1540,IF(B1540=2,'KELAS (REFERENSI)'!N1555,IF(B1540=3,'KELAS (REFERENSI)'!N1570,IF(B1540=4,'KELAS (REFERENSI)'!N1585,""))))</f>
        <v/>
      </c>
      <c r="O1540" s="38" t="str">
        <f>IF(B1540=1,'KELAS (REFERENSI)'!O1540,IF(B1540=2,'KELAS (REFERENSI)'!O1555,IF(B1540=3,'KELAS (REFERENSI)'!O1570,IF(B1540=4,'KELAS (REFERENSI)'!O1585,""))))</f>
        <v/>
      </c>
      <c r="P1540" s="38" t="str">
        <f>IF(B1540=1,'KELAS (REFERENSI)'!P1540,IF(B1540=2,'KELAS (REFERENSI)'!P1555,IF(B1540=3,'KELAS (REFERENSI)'!P1570,IF(B1540=4,'KELAS (REFERENSI)'!P1585,""))))</f>
        <v/>
      </c>
      <c r="Q1540" s="38" t="str">
        <f t="shared" si="4"/>
        <v>BPS Kota Jakarta Timur</v>
      </c>
      <c r="R1540" s="38" t="str">
        <f t="shared" si="56"/>
        <v/>
      </c>
      <c r="S1540" s="38" t="str">
        <f t="shared" ref="S1540:T1540" si="1548">S1539</f>
        <v>15 Juni sampai dengan 31 Agustus 2026</v>
      </c>
      <c r="T1540" s="38" t="str">
        <f t="shared" si="1548"/>
        <v>31 Agustus 2026</v>
      </c>
      <c r="U1540" s="46"/>
      <c r="V1540" s="46"/>
      <c r="W1540" s="42"/>
      <c r="X1540" s="42"/>
      <c r="Y1540" s="42"/>
      <c r="Z1540" s="42"/>
    </row>
    <row r="1541" ht="15.0" customHeight="1">
      <c r="A1541" s="36" t="s">
        <v>6603</v>
      </c>
      <c r="B1541" s="43"/>
      <c r="C1541" s="44"/>
      <c r="D1541" s="47"/>
      <c r="E1541" s="47"/>
      <c r="F1541" s="39" t="str">
        <f t="shared" si="2"/>
        <v>PETUGAS.1540/SPK/SE/PPL/3172/2026</v>
      </c>
      <c r="G1541" s="45"/>
      <c r="H1541" s="39" t="str">
        <f>VLOOKUP(G1541,'MITRA (REFERENSI)'!$A:$Z,16,FALSE)</f>
        <v>#N/A</v>
      </c>
      <c r="I1541" s="39" t="str">
        <f>VLOOKUP(G1541,'MITRA (REFERENSI)'!$A:$Z,25,FALSE)</f>
        <v>#N/A</v>
      </c>
      <c r="J1541" s="38" t="str">
        <f>VLOOKUP(G1541,'MITRA (REFERENSI)'!$A:$Z,26,FALSE)</f>
        <v>#N/A</v>
      </c>
      <c r="K1541" s="38" t="str">
        <f>VLOOKUP(G1541,'MITRA (REFERENSI)'!$A:$Z,15,FALSE)</f>
        <v>#N/A</v>
      </c>
      <c r="L1541" s="38" t="str">
        <f>VLOOKUP(G1541,'MITRA (REFERENSI)'!$A:$Z,15,FALSE)</f>
        <v>#N/A</v>
      </c>
      <c r="M1541" s="38" t="str">
        <f>IF(B1541=1,'KELAS (REFERENSI)'!M1541,IF(B1541=2,'KELAS (REFERENSI)'!M1556,IF(B1541=3,'KELAS (REFERENSI)'!M1571,IF(B1541=4,'KELAS (REFERENSI)'!M1586,""))))</f>
        <v/>
      </c>
      <c r="N1541" s="38" t="str">
        <f>IF(B1541=1,'KELAS (REFERENSI)'!N1541,IF(B1541=2,'KELAS (REFERENSI)'!N1556,IF(B1541=3,'KELAS (REFERENSI)'!N1571,IF(B1541=4,'KELAS (REFERENSI)'!N1586,""))))</f>
        <v/>
      </c>
      <c r="O1541" s="38" t="str">
        <f>IF(B1541=1,'KELAS (REFERENSI)'!O1541,IF(B1541=2,'KELAS (REFERENSI)'!O1556,IF(B1541=3,'KELAS (REFERENSI)'!O1571,IF(B1541=4,'KELAS (REFERENSI)'!O1586,""))))</f>
        <v/>
      </c>
      <c r="P1541" s="38" t="str">
        <f>IF(B1541=1,'KELAS (REFERENSI)'!P1541,IF(B1541=2,'KELAS (REFERENSI)'!P1556,IF(B1541=3,'KELAS (REFERENSI)'!P1571,IF(B1541=4,'KELAS (REFERENSI)'!P1586,""))))</f>
        <v/>
      </c>
      <c r="Q1541" s="38" t="str">
        <f t="shared" si="4"/>
        <v>BPS Kota Jakarta Timur</v>
      </c>
      <c r="R1541" s="38" t="str">
        <f t="shared" si="56"/>
        <v/>
      </c>
      <c r="S1541" s="38" t="str">
        <f t="shared" ref="S1541:T1541" si="1549">S1540</f>
        <v>15 Juni sampai dengan 31 Agustus 2026</v>
      </c>
      <c r="T1541" s="38" t="str">
        <f t="shared" si="1549"/>
        <v>31 Agustus 2026</v>
      </c>
      <c r="U1541" s="46"/>
      <c r="V1541" s="46"/>
      <c r="W1541" s="42"/>
      <c r="X1541" s="42"/>
      <c r="Y1541" s="42"/>
      <c r="Z1541" s="42"/>
    </row>
    <row r="1542" ht="15.0" customHeight="1">
      <c r="A1542" s="36" t="s">
        <v>6604</v>
      </c>
      <c r="B1542" s="43"/>
      <c r="C1542" s="44"/>
      <c r="D1542" s="47"/>
      <c r="E1542" s="47"/>
      <c r="F1542" s="39" t="str">
        <f t="shared" si="2"/>
        <v>PETUGAS.1541/SPK/SE/PPL/3172/2026</v>
      </c>
      <c r="G1542" s="45"/>
      <c r="H1542" s="39" t="str">
        <f>VLOOKUP(G1542,'MITRA (REFERENSI)'!$A:$Z,16,FALSE)</f>
        <v>#N/A</v>
      </c>
      <c r="I1542" s="39" t="str">
        <f>VLOOKUP(G1542,'MITRA (REFERENSI)'!$A:$Z,25,FALSE)</f>
        <v>#N/A</v>
      </c>
      <c r="J1542" s="38" t="str">
        <f>VLOOKUP(G1542,'MITRA (REFERENSI)'!$A:$Z,26,FALSE)</f>
        <v>#N/A</v>
      </c>
      <c r="K1542" s="38" t="str">
        <f>VLOOKUP(G1542,'MITRA (REFERENSI)'!$A:$Z,15,FALSE)</f>
        <v>#N/A</v>
      </c>
      <c r="L1542" s="38" t="str">
        <f>VLOOKUP(G1542,'MITRA (REFERENSI)'!$A:$Z,15,FALSE)</f>
        <v>#N/A</v>
      </c>
      <c r="M1542" s="38" t="str">
        <f>IF(B1542=1,'KELAS (REFERENSI)'!M1542,IF(B1542=2,'KELAS (REFERENSI)'!M1557,IF(B1542=3,'KELAS (REFERENSI)'!M1572,IF(B1542=4,'KELAS (REFERENSI)'!M1587,""))))</f>
        <v/>
      </c>
      <c r="N1542" s="38" t="str">
        <f>IF(B1542=1,'KELAS (REFERENSI)'!N1542,IF(B1542=2,'KELAS (REFERENSI)'!N1557,IF(B1542=3,'KELAS (REFERENSI)'!N1572,IF(B1542=4,'KELAS (REFERENSI)'!N1587,""))))</f>
        <v/>
      </c>
      <c r="O1542" s="38" t="str">
        <f>IF(B1542=1,'KELAS (REFERENSI)'!O1542,IF(B1542=2,'KELAS (REFERENSI)'!O1557,IF(B1542=3,'KELAS (REFERENSI)'!O1572,IF(B1542=4,'KELAS (REFERENSI)'!O1587,""))))</f>
        <v/>
      </c>
      <c r="P1542" s="38" t="str">
        <f>IF(B1542=1,'KELAS (REFERENSI)'!P1542,IF(B1542=2,'KELAS (REFERENSI)'!P1557,IF(B1542=3,'KELAS (REFERENSI)'!P1572,IF(B1542=4,'KELAS (REFERENSI)'!P1587,""))))</f>
        <v/>
      </c>
      <c r="Q1542" s="38" t="str">
        <f t="shared" si="4"/>
        <v>BPS Kota Jakarta Timur</v>
      </c>
      <c r="R1542" s="38" t="str">
        <f t="shared" si="56"/>
        <v/>
      </c>
      <c r="S1542" s="38" t="str">
        <f t="shared" ref="S1542:T1542" si="1550">S1541</f>
        <v>15 Juni sampai dengan 31 Agustus 2026</v>
      </c>
      <c r="T1542" s="38" t="str">
        <f t="shared" si="1550"/>
        <v>31 Agustus 2026</v>
      </c>
      <c r="U1542" s="46"/>
      <c r="V1542" s="46"/>
      <c r="W1542" s="42"/>
      <c r="X1542" s="42"/>
      <c r="Y1542" s="42"/>
      <c r="Z1542" s="42"/>
    </row>
    <row r="1543" ht="15.0" customHeight="1">
      <c r="A1543" s="36" t="s">
        <v>6605</v>
      </c>
      <c r="B1543" s="43"/>
      <c r="C1543" s="44"/>
      <c r="D1543" s="47"/>
      <c r="E1543" s="47"/>
      <c r="F1543" s="39" t="str">
        <f t="shared" si="2"/>
        <v>PETUGAS.1542/SPK/SE/PPL/3172/2026</v>
      </c>
      <c r="G1543" s="45"/>
      <c r="H1543" s="39" t="str">
        <f>VLOOKUP(G1543,'MITRA (REFERENSI)'!$A:$Z,16,FALSE)</f>
        <v>#N/A</v>
      </c>
      <c r="I1543" s="39" t="str">
        <f>VLOOKUP(G1543,'MITRA (REFERENSI)'!$A:$Z,25,FALSE)</f>
        <v>#N/A</v>
      </c>
      <c r="J1543" s="38" t="str">
        <f>VLOOKUP(G1543,'MITRA (REFERENSI)'!$A:$Z,26,FALSE)</f>
        <v>#N/A</v>
      </c>
      <c r="K1543" s="38" t="str">
        <f>VLOOKUP(G1543,'MITRA (REFERENSI)'!$A:$Z,15,FALSE)</f>
        <v>#N/A</v>
      </c>
      <c r="L1543" s="38" t="str">
        <f>VLOOKUP(G1543,'MITRA (REFERENSI)'!$A:$Z,15,FALSE)</f>
        <v>#N/A</v>
      </c>
      <c r="M1543" s="38" t="str">
        <f>IF(B1543=1,'KELAS (REFERENSI)'!M1543,IF(B1543=2,'KELAS (REFERENSI)'!M1558,IF(B1543=3,'KELAS (REFERENSI)'!M1573,IF(B1543=4,'KELAS (REFERENSI)'!M1588,""))))</f>
        <v/>
      </c>
      <c r="N1543" s="38" t="str">
        <f>IF(B1543=1,'KELAS (REFERENSI)'!N1543,IF(B1543=2,'KELAS (REFERENSI)'!N1558,IF(B1543=3,'KELAS (REFERENSI)'!N1573,IF(B1543=4,'KELAS (REFERENSI)'!N1588,""))))</f>
        <v/>
      </c>
      <c r="O1543" s="38" t="str">
        <f>IF(B1543=1,'KELAS (REFERENSI)'!O1543,IF(B1543=2,'KELAS (REFERENSI)'!O1558,IF(B1543=3,'KELAS (REFERENSI)'!O1573,IF(B1543=4,'KELAS (REFERENSI)'!O1588,""))))</f>
        <v/>
      </c>
      <c r="P1543" s="38" t="str">
        <f>IF(B1543=1,'KELAS (REFERENSI)'!P1543,IF(B1543=2,'KELAS (REFERENSI)'!P1558,IF(B1543=3,'KELAS (REFERENSI)'!P1573,IF(B1543=4,'KELAS (REFERENSI)'!P1588,""))))</f>
        <v/>
      </c>
      <c r="Q1543" s="38" t="str">
        <f t="shared" si="4"/>
        <v>BPS Kota Jakarta Timur</v>
      </c>
      <c r="R1543" s="38" t="str">
        <f t="shared" si="56"/>
        <v/>
      </c>
      <c r="S1543" s="38" t="str">
        <f t="shared" ref="S1543:T1543" si="1551">S1542</f>
        <v>15 Juni sampai dengan 31 Agustus 2026</v>
      </c>
      <c r="T1543" s="38" t="str">
        <f t="shared" si="1551"/>
        <v>31 Agustus 2026</v>
      </c>
      <c r="U1543" s="46"/>
      <c r="V1543" s="46"/>
      <c r="W1543" s="42"/>
      <c r="X1543" s="42"/>
      <c r="Y1543" s="42"/>
      <c r="Z1543" s="42"/>
    </row>
    <row r="1544" ht="15.0" customHeight="1">
      <c r="A1544" s="36" t="s">
        <v>6606</v>
      </c>
      <c r="B1544" s="43"/>
      <c r="C1544" s="44"/>
      <c r="D1544" s="47"/>
      <c r="E1544" s="47"/>
      <c r="F1544" s="39" t="str">
        <f t="shared" si="2"/>
        <v>PETUGAS.1543/SPK/SE/PPL/3172/2026</v>
      </c>
      <c r="G1544" s="45"/>
      <c r="H1544" s="39" t="str">
        <f>VLOOKUP(G1544,'MITRA (REFERENSI)'!$A:$Z,16,FALSE)</f>
        <v>#N/A</v>
      </c>
      <c r="I1544" s="39" t="str">
        <f>VLOOKUP(G1544,'MITRA (REFERENSI)'!$A:$Z,25,FALSE)</f>
        <v>#N/A</v>
      </c>
      <c r="J1544" s="38" t="str">
        <f>VLOOKUP(G1544,'MITRA (REFERENSI)'!$A:$Z,26,FALSE)</f>
        <v>#N/A</v>
      </c>
      <c r="K1544" s="38" t="str">
        <f>VLOOKUP(G1544,'MITRA (REFERENSI)'!$A:$Z,15,FALSE)</f>
        <v>#N/A</v>
      </c>
      <c r="L1544" s="38" t="str">
        <f>VLOOKUP(G1544,'MITRA (REFERENSI)'!$A:$Z,15,FALSE)</f>
        <v>#N/A</v>
      </c>
      <c r="M1544" s="38" t="str">
        <f>IF(B1544=1,'KELAS (REFERENSI)'!M1544,IF(B1544=2,'KELAS (REFERENSI)'!M1559,IF(B1544=3,'KELAS (REFERENSI)'!M1574,IF(B1544=4,'KELAS (REFERENSI)'!M1589,""))))</f>
        <v/>
      </c>
      <c r="N1544" s="38" t="str">
        <f>IF(B1544=1,'KELAS (REFERENSI)'!N1544,IF(B1544=2,'KELAS (REFERENSI)'!N1559,IF(B1544=3,'KELAS (REFERENSI)'!N1574,IF(B1544=4,'KELAS (REFERENSI)'!N1589,""))))</f>
        <v/>
      </c>
      <c r="O1544" s="38" t="str">
        <f>IF(B1544=1,'KELAS (REFERENSI)'!O1544,IF(B1544=2,'KELAS (REFERENSI)'!O1559,IF(B1544=3,'KELAS (REFERENSI)'!O1574,IF(B1544=4,'KELAS (REFERENSI)'!O1589,""))))</f>
        <v/>
      </c>
      <c r="P1544" s="38" t="str">
        <f>IF(B1544=1,'KELAS (REFERENSI)'!P1544,IF(B1544=2,'KELAS (REFERENSI)'!P1559,IF(B1544=3,'KELAS (REFERENSI)'!P1574,IF(B1544=4,'KELAS (REFERENSI)'!P1589,""))))</f>
        <v/>
      </c>
      <c r="Q1544" s="38" t="str">
        <f t="shared" si="4"/>
        <v>BPS Kota Jakarta Timur</v>
      </c>
      <c r="R1544" s="38" t="str">
        <f t="shared" si="56"/>
        <v/>
      </c>
      <c r="S1544" s="38" t="str">
        <f t="shared" ref="S1544:T1544" si="1552">S1543</f>
        <v>15 Juni sampai dengan 31 Agustus 2026</v>
      </c>
      <c r="T1544" s="38" t="str">
        <f t="shared" si="1552"/>
        <v>31 Agustus 2026</v>
      </c>
      <c r="U1544" s="46"/>
      <c r="V1544" s="46"/>
      <c r="W1544" s="42"/>
      <c r="X1544" s="42"/>
      <c r="Y1544" s="42"/>
      <c r="Z1544" s="42"/>
    </row>
    <row r="1545" ht="15.0" customHeight="1">
      <c r="A1545" s="36" t="s">
        <v>6607</v>
      </c>
      <c r="B1545" s="43"/>
      <c r="C1545" s="44"/>
      <c r="D1545" s="47"/>
      <c r="E1545" s="47"/>
      <c r="F1545" s="39" t="str">
        <f t="shared" si="2"/>
        <v>PETUGAS.1544/SPK/SE/PPL/3172/2026</v>
      </c>
      <c r="G1545" s="45"/>
      <c r="H1545" s="39" t="str">
        <f>VLOOKUP(G1545,'MITRA (REFERENSI)'!$A:$Z,16,FALSE)</f>
        <v>#N/A</v>
      </c>
      <c r="I1545" s="39" t="str">
        <f>VLOOKUP(G1545,'MITRA (REFERENSI)'!$A:$Z,25,FALSE)</f>
        <v>#N/A</v>
      </c>
      <c r="J1545" s="38" t="str">
        <f>VLOOKUP(G1545,'MITRA (REFERENSI)'!$A:$Z,26,FALSE)</f>
        <v>#N/A</v>
      </c>
      <c r="K1545" s="38" t="str">
        <f>VLOOKUP(G1545,'MITRA (REFERENSI)'!$A:$Z,15,FALSE)</f>
        <v>#N/A</v>
      </c>
      <c r="L1545" s="38" t="str">
        <f>VLOOKUP(G1545,'MITRA (REFERENSI)'!$A:$Z,15,FALSE)</f>
        <v>#N/A</v>
      </c>
      <c r="M1545" s="38" t="str">
        <f>IF(B1545=1,'KELAS (REFERENSI)'!M1545,IF(B1545=2,'KELAS (REFERENSI)'!M1560,IF(B1545=3,'KELAS (REFERENSI)'!M1575,IF(B1545=4,'KELAS (REFERENSI)'!M1590,""))))</f>
        <v/>
      </c>
      <c r="N1545" s="38" t="str">
        <f>IF(B1545=1,'KELAS (REFERENSI)'!N1545,IF(B1545=2,'KELAS (REFERENSI)'!N1560,IF(B1545=3,'KELAS (REFERENSI)'!N1575,IF(B1545=4,'KELAS (REFERENSI)'!N1590,""))))</f>
        <v/>
      </c>
      <c r="O1545" s="38" t="str">
        <f>IF(B1545=1,'KELAS (REFERENSI)'!O1545,IF(B1545=2,'KELAS (REFERENSI)'!O1560,IF(B1545=3,'KELAS (REFERENSI)'!O1575,IF(B1545=4,'KELAS (REFERENSI)'!O1590,""))))</f>
        <v/>
      </c>
      <c r="P1545" s="38" t="str">
        <f>IF(B1545=1,'KELAS (REFERENSI)'!P1545,IF(B1545=2,'KELAS (REFERENSI)'!P1560,IF(B1545=3,'KELAS (REFERENSI)'!P1575,IF(B1545=4,'KELAS (REFERENSI)'!P1590,""))))</f>
        <v/>
      </c>
      <c r="Q1545" s="38" t="str">
        <f t="shared" si="4"/>
        <v>BPS Kota Jakarta Timur</v>
      </c>
      <c r="R1545" s="38" t="str">
        <f t="shared" si="56"/>
        <v/>
      </c>
      <c r="S1545" s="38" t="str">
        <f t="shared" ref="S1545:T1545" si="1553">S1544</f>
        <v>15 Juni sampai dengan 31 Agustus 2026</v>
      </c>
      <c r="T1545" s="38" t="str">
        <f t="shared" si="1553"/>
        <v>31 Agustus 2026</v>
      </c>
      <c r="U1545" s="46"/>
      <c r="V1545" s="46"/>
      <c r="W1545" s="42"/>
      <c r="X1545" s="42"/>
      <c r="Y1545" s="42"/>
      <c r="Z1545" s="42"/>
    </row>
    <row r="1546" ht="15.0" customHeight="1">
      <c r="A1546" s="36" t="s">
        <v>6608</v>
      </c>
      <c r="B1546" s="43"/>
      <c r="C1546" s="44"/>
      <c r="D1546" s="47"/>
      <c r="E1546" s="47"/>
      <c r="F1546" s="39" t="str">
        <f t="shared" si="2"/>
        <v>PETUGAS.1545/SPK/SE/PPL/3172/2026</v>
      </c>
      <c r="G1546" s="45"/>
      <c r="H1546" s="39" t="str">
        <f>VLOOKUP(G1546,'MITRA (REFERENSI)'!$A:$Z,16,FALSE)</f>
        <v>#N/A</v>
      </c>
      <c r="I1546" s="39" t="str">
        <f>VLOOKUP(G1546,'MITRA (REFERENSI)'!$A:$Z,25,FALSE)</f>
        <v>#N/A</v>
      </c>
      <c r="J1546" s="38" t="str">
        <f>VLOOKUP(G1546,'MITRA (REFERENSI)'!$A:$Z,26,FALSE)</f>
        <v>#N/A</v>
      </c>
      <c r="K1546" s="38" t="str">
        <f>VLOOKUP(G1546,'MITRA (REFERENSI)'!$A:$Z,15,FALSE)</f>
        <v>#N/A</v>
      </c>
      <c r="L1546" s="38" t="str">
        <f>VLOOKUP(G1546,'MITRA (REFERENSI)'!$A:$Z,15,FALSE)</f>
        <v>#N/A</v>
      </c>
      <c r="M1546" s="38" t="str">
        <f>IF(B1546=1,'KELAS (REFERENSI)'!M1546,IF(B1546=2,'KELAS (REFERENSI)'!M1561,IF(B1546=3,'KELAS (REFERENSI)'!M1576,IF(B1546=4,'KELAS (REFERENSI)'!M1591,""))))</f>
        <v/>
      </c>
      <c r="N1546" s="38" t="str">
        <f>IF(B1546=1,'KELAS (REFERENSI)'!N1546,IF(B1546=2,'KELAS (REFERENSI)'!N1561,IF(B1546=3,'KELAS (REFERENSI)'!N1576,IF(B1546=4,'KELAS (REFERENSI)'!N1591,""))))</f>
        <v/>
      </c>
      <c r="O1546" s="38" t="str">
        <f>IF(B1546=1,'KELAS (REFERENSI)'!O1546,IF(B1546=2,'KELAS (REFERENSI)'!O1561,IF(B1546=3,'KELAS (REFERENSI)'!O1576,IF(B1546=4,'KELAS (REFERENSI)'!O1591,""))))</f>
        <v/>
      </c>
      <c r="P1546" s="38" t="str">
        <f>IF(B1546=1,'KELAS (REFERENSI)'!P1546,IF(B1546=2,'KELAS (REFERENSI)'!P1561,IF(B1546=3,'KELAS (REFERENSI)'!P1576,IF(B1546=4,'KELAS (REFERENSI)'!P1591,""))))</f>
        <v/>
      </c>
      <c r="Q1546" s="38" t="str">
        <f t="shared" si="4"/>
        <v>BPS Kota Jakarta Timur</v>
      </c>
      <c r="R1546" s="38" t="str">
        <f t="shared" si="56"/>
        <v/>
      </c>
      <c r="S1546" s="38" t="str">
        <f t="shared" ref="S1546:T1546" si="1554">S1545</f>
        <v>15 Juni sampai dengan 31 Agustus 2026</v>
      </c>
      <c r="T1546" s="38" t="str">
        <f t="shared" si="1554"/>
        <v>31 Agustus 2026</v>
      </c>
      <c r="U1546" s="46"/>
      <c r="V1546" s="46"/>
      <c r="W1546" s="42"/>
      <c r="X1546" s="42"/>
      <c r="Y1546" s="42"/>
      <c r="Z1546" s="42"/>
    </row>
    <row r="1547" ht="15.0" customHeight="1">
      <c r="A1547" s="36" t="s">
        <v>6609</v>
      </c>
      <c r="B1547" s="43"/>
      <c r="C1547" s="44"/>
      <c r="D1547" s="47"/>
      <c r="E1547" s="47"/>
      <c r="F1547" s="39" t="str">
        <f t="shared" si="2"/>
        <v>PETUGAS.1546/SPK/SE/PPL/3172/2026</v>
      </c>
      <c r="G1547" s="45"/>
      <c r="H1547" s="39" t="str">
        <f>VLOOKUP(G1547,'MITRA (REFERENSI)'!$A:$Z,16,FALSE)</f>
        <v>#N/A</v>
      </c>
      <c r="I1547" s="39" t="str">
        <f>VLOOKUP(G1547,'MITRA (REFERENSI)'!$A:$Z,25,FALSE)</f>
        <v>#N/A</v>
      </c>
      <c r="J1547" s="38" t="str">
        <f>VLOOKUP(G1547,'MITRA (REFERENSI)'!$A:$Z,26,FALSE)</f>
        <v>#N/A</v>
      </c>
      <c r="K1547" s="38" t="str">
        <f>VLOOKUP(G1547,'MITRA (REFERENSI)'!$A:$Z,15,FALSE)</f>
        <v>#N/A</v>
      </c>
      <c r="L1547" s="38" t="str">
        <f>VLOOKUP(G1547,'MITRA (REFERENSI)'!$A:$Z,15,FALSE)</f>
        <v>#N/A</v>
      </c>
      <c r="M1547" s="38" t="str">
        <f>IF(B1547=1,'KELAS (REFERENSI)'!M1547,IF(B1547=2,'KELAS (REFERENSI)'!M1562,IF(B1547=3,'KELAS (REFERENSI)'!M1577,IF(B1547=4,'KELAS (REFERENSI)'!M1592,""))))</f>
        <v/>
      </c>
      <c r="N1547" s="38" t="str">
        <f>IF(B1547=1,'KELAS (REFERENSI)'!N1547,IF(B1547=2,'KELAS (REFERENSI)'!N1562,IF(B1547=3,'KELAS (REFERENSI)'!N1577,IF(B1547=4,'KELAS (REFERENSI)'!N1592,""))))</f>
        <v/>
      </c>
      <c r="O1547" s="38" t="str">
        <f>IF(B1547=1,'KELAS (REFERENSI)'!O1547,IF(B1547=2,'KELAS (REFERENSI)'!O1562,IF(B1547=3,'KELAS (REFERENSI)'!O1577,IF(B1547=4,'KELAS (REFERENSI)'!O1592,""))))</f>
        <v/>
      </c>
      <c r="P1547" s="38" t="str">
        <f>IF(B1547=1,'KELAS (REFERENSI)'!P1547,IF(B1547=2,'KELAS (REFERENSI)'!P1562,IF(B1547=3,'KELAS (REFERENSI)'!P1577,IF(B1547=4,'KELAS (REFERENSI)'!P1592,""))))</f>
        <v/>
      </c>
      <c r="Q1547" s="38" t="str">
        <f t="shared" si="4"/>
        <v>BPS Kota Jakarta Timur</v>
      </c>
      <c r="R1547" s="38" t="str">
        <f t="shared" si="56"/>
        <v/>
      </c>
      <c r="S1547" s="38" t="str">
        <f t="shared" ref="S1547:T1547" si="1555">S1546</f>
        <v>15 Juni sampai dengan 31 Agustus 2026</v>
      </c>
      <c r="T1547" s="38" t="str">
        <f t="shared" si="1555"/>
        <v>31 Agustus 2026</v>
      </c>
      <c r="U1547" s="46"/>
      <c r="V1547" s="46"/>
      <c r="W1547" s="42"/>
      <c r="X1547" s="42"/>
      <c r="Y1547" s="42"/>
      <c r="Z1547" s="42"/>
    </row>
    <row r="1548" ht="15.0" customHeight="1">
      <c r="A1548" s="36" t="s">
        <v>6610</v>
      </c>
      <c r="B1548" s="43"/>
      <c r="C1548" s="44"/>
      <c r="D1548" s="47"/>
      <c r="E1548" s="47"/>
      <c r="F1548" s="39" t="str">
        <f t="shared" si="2"/>
        <v>PETUGAS.1547/SPK/SE/PPL/3172/2026</v>
      </c>
      <c r="G1548" s="45"/>
      <c r="H1548" s="39" t="str">
        <f>VLOOKUP(G1548,'MITRA (REFERENSI)'!$A:$Z,16,FALSE)</f>
        <v>#N/A</v>
      </c>
      <c r="I1548" s="39" t="str">
        <f>VLOOKUP(G1548,'MITRA (REFERENSI)'!$A:$Z,25,FALSE)</f>
        <v>#N/A</v>
      </c>
      <c r="J1548" s="38" t="str">
        <f>VLOOKUP(G1548,'MITRA (REFERENSI)'!$A:$Z,26,FALSE)</f>
        <v>#N/A</v>
      </c>
      <c r="K1548" s="38" t="str">
        <f>VLOOKUP(G1548,'MITRA (REFERENSI)'!$A:$Z,15,FALSE)</f>
        <v>#N/A</v>
      </c>
      <c r="L1548" s="38" t="str">
        <f>VLOOKUP(G1548,'MITRA (REFERENSI)'!$A:$Z,15,FALSE)</f>
        <v>#N/A</v>
      </c>
      <c r="M1548" s="38" t="str">
        <f>IF(B1548=1,'KELAS (REFERENSI)'!M1548,IF(B1548=2,'KELAS (REFERENSI)'!M1563,IF(B1548=3,'KELAS (REFERENSI)'!M1578,IF(B1548=4,'KELAS (REFERENSI)'!M1593,""))))</f>
        <v/>
      </c>
      <c r="N1548" s="38" t="str">
        <f>IF(B1548=1,'KELAS (REFERENSI)'!N1548,IF(B1548=2,'KELAS (REFERENSI)'!N1563,IF(B1548=3,'KELAS (REFERENSI)'!N1578,IF(B1548=4,'KELAS (REFERENSI)'!N1593,""))))</f>
        <v/>
      </c>
      <c r="O1548" s="38" t="str">
        <f>IF(B1548=1,'KELAS (REFERENSI)'!O1548,IF(B1548=2,'KELAS (REFERENSI)'!O1563,IF(B1548=3,'KELAS (REFERENSI)'!O1578,IF(B1548=4,'KELAS (REFERENSI)'!O1593,""))))</f>
        <v/>
      </c>
      <c r="P1548" s="38" t="str">
        <f>IF(B1548=1,'KELAS (REFERENSI)'!P1548,IF(B1548=2,'KELAS (REFERENSI)'!P1563,IF(B1548=3,'KELAS (REFERENSI)'!P1578,IF(B1548=4,'KELAS (REFERENSI)'!P1593,""))))</f>
        <v/>
      </c>
      <c r="Q1548" s="38" t="str">
        <f t="shared" si="4"/>
        <v>BPS Kota Jakarta Timur</v>
      </c>
      <c r="R1548" s="38" t="str">
        <f t="shared" si="56"/>
        <v/>
      </c>
      <c r="S1548" s="38" t="str">
        <f t="shared" ref="S1548:T1548" si="1556">S1547</f>
        <v>15 Juni sampai dengan 31 Agustus 2026</v>
      </c>
      <c r="T1548" s="38" t="str">
        <f t="shared" si="1556"/>
        <v>31 Agustus 2026</v>
      </c>
      <c r="U1548" s="46"/>
      <c r="V1548" s="46"/>
      <c r="W1548" s="42"/>
      <c r="X1548" s="42"/>
      <c r="Y1548" s="42"/>
      <c r="Z1548" s="42"/>
    </row>
    <row r="1549" ht="15.0" customHeight="1">
      <c r="A1549" s="36" t="s">
        <v>6611</v>
      </c>
      <c r="B1549" s="43"/>
      <c r="C1549" s="44"/>
      <c r="D1549" s="47"/>
      <c r="E1549" s="47"/>
      <c r="F1549" s="39" t="str">
        <f t="shared" si="2"/>
        <v>PETUGAS.1548/SPK/SE/PPL/3172/2026</v>
      </c>
      <c r="G1549" s="45"/>
      <c r="H1549" s="39" t="str">
        <f>VLOOKUP(G1549,'MITRA (REFERENSI)'!$A:$Z,16,FALSE)</f>
        <v>#N/A</v>
      </c>
      <c r="I1549" s="39" t="str">
        <f>VLOOKUP(G1549,'MITRA (REFERENSI)'!$A:$Z,25,FALSE)</f>
        <v>#N/A</v>
      </c>
      <c r="J1549" s="38" t="str">
        <f>VLOOKUP(G1549,'MITRA (REFERENSI)'!$A:$Z,26,FALSE)</f>
        <v>#N/A</v>
      </c>
      <c r="K1549" s="38" t="str">
        <f>VLOOKUP(G1549,'MITRA (REFERENSI)'!$A:$Z,15,FALSE)</f>
        <v>#N/A</v>
      </c>
      <c r="L1549" s="38" t="str">
        <f>VLOOKUP(G1549,'MITRA (REFERENSI)'!$A:$Z,15,FALSE)</f>
        <v>#N/A</v>
      </c>
      <c r="M1549" s="38" t="str">
        <f>IF(B1549=1,'KELAS (REFERENSI)'!M1549,IF(B1549=2,'KELAS (REFERENSI)'!M1564,IF(B1549=3,'KELAS (REFERENSI)'!M1579,IF(B1549=4,'KELAS (REFERENSI)'!M1594,""))))</f>
        <v/>
      </c>
      <c r="N1549" s="38" t="str">
        <f>IF(B1549=1,'KELAS (REFERENSI)'!N1549,IF(B1549=2,'KELAS (REFERENSI)'!N1564,IF(B1549=3,'KELAS (REFERENSI)'!N1579,IF(B1549=4,'KELAS (REFERENSI)'!N1594,""))))</f>
        <v/>
      </c>
      <c r="O1549" s="38" t="str">
        <f>IF(B1549=1,'KELAS (REFERENSI)'!O1549,IF(B1549=2,'KELAS (REFERENSI)'!O1564,IF(B1549=3,'KELAS (REFERENSI)'!O1579,IF(B1549=4,'KELAS (REFERENSI)'!O1594,""))))</f>
        <v/>
      </c>
      <c r="P1549" s="38" t="str">
        <f>IF(B1549=1,'KELAS (REFERENSI)'!P1549,IF(B1549=2,'KELAS (REFERENSI)'!P1564,IF(B1549=3,'KELAS (REFERENSI)'!P1579,IF(B1549=4,'KELAS (REFERENSI)'!P1594,""))))</f>
        <v/>
      </c>
      <c r="Q1549" s="38" t="str">
        <f t="shared" si="4"/>
        <v>BPS Kota Jakarta Timur</v>
      </c>
      <c r="R1549" s="38" t="str">
        <f t="shared" si="56"/>
        <v/>
      </c>
      <c r="S1549" s="38" t="str">
        <f t="shared" ref="S1549:T1549" si="1557">S1548</f>
        <v>15 Juni sampai dengan 31 Agustus 2026</v>
      </c>
      <c r="T1549" s="38" t="str">
        <f t="shared" si="1557"/>
        <v>31 Agustus 2026</v>
      </c>
      <c r="U1549" s="46"/>
      <c r="V1549" s="46"/>
      <c r="W1549" s="42"/>
      <c r="X1549" s="42"/>
      <c r="Y1549" s="42"/>
      <c r="Z1549" s="42"/>
    </row>
    <row r="1550" ht="15.0" customHeight="1">
      <c r="A1550" s="36" t="s">
        <v>6612</v>
      </c>
      <c r="B1550" s="43"/>
      <c r="C1550" s="44"/>
      <c r="D1550" s="47"/>
      <c r="E1550" s="47"/>
      <c r="F1550" s="39" t="str">
        <f t="shared" si="2"/>
        <v>PETUGAS.1549/SPK/SE/PPL/3172/2026</v>
      </c>
      <c r="G1550" s="45"/>
      <c r="H1550" s="39" t="str">
        <f>VLOOKUP(G1550,'MITRA (REFERENSI)'!$A:$Z,16,FALSE)</f>
        <v>#N/A</v>
      </c>
      <c r="I1550" s="39" t="str">
        <f>VLOOKUP(G1550,'MITRA (REFERENSI)'!$A:$Z,25,FALSE)</f>
        <v>#N/A</v>
      </c>
      <c r="J1550" s="38" t="str">
        <f>VLOOKUP(G1550,'MITRA (REFERENSI)'!$A:$Z,26,FALSE)</f>
        <v>#N/A</v>
      </c>
      <c r="K1550" s="38" t="str">
        <f>VLOOKUP(G1550,'MITRA (REFERENSI)'!$A:$Z,15,FALSE)</f>
        <v>#N/A</v>
      </c>
      <c r="L1550" s="38" t="str">
        <f>VLOOKUP(G1550,'MITRA (REFERENSI)'!$A:$Z,15,FALSE)</f>
        <v>#N/A</v>
      </c>
      <c r="M1550" s="38" t="str">
        <f>IF(B1550=1,'KELAS (REFERENSI)'!M1550,IF(B1550=2,'KELAS (REFERENSI)'!M1565,IF(B1550=3,'KELAS (REFERENSI)'!M1580,IF(B1550=4,'KELAS (REFERENSI)'!M1595,""))))</f>
        <v/>
      </c>
      <c r="N1550" s="38" t="str">
        <f>IF(B1550=1,'KELAS (REFERENSI)'!N1550,IF(B1550=2,'KELAS (REFERENSI)'!N1565,IF(B1550=3,'KELAS (REFERENSI)'!N1580,IF(B1550=4,'KELAS (REFERENSI)'!N1595,""))))</f>
        <v/>
      </c>
      <c r="O1550" s="38" t="str">
        <f>IF(B1550=1,'KELAS (REFERENSI)'!O1550,IF(B1550=2,'KELAS (REFERENSI)'!O1565,IF(B1550=3,'KELAS (REFERENSI)'!O1580,IF(B1550=4,'KELAS (REFERENSI)'!O1595,""))))</f>
        <v/>
      </c>
      <c r="P1550" s="38" t="str">
        <f>IF(B1550=1,'KELAS (REFERENSI)'!P1550,IF(B1550=2,'KELAS (REFERENSI)'!P1565,IF(B1550=3,'KELAS (REFERENSI)'!P1580,IF(B1550=4,'KELAS (REFERENSI)'!P1595,""))))</f>
        <v/>
      </c>
      <c r="Q1550" s="38" t="str">
        <f t="shared" si="4"/>
        <v>BPS Kota Jakarta Timur</v>
      </c>
      <c r="R1550" s="38" t="str">
        <f t="shared" si="56"/>
        <v/>
      </c>
      <c r="S1550" s="38" t="str">
        <f t="shared" ref="S1550:T1550" si="1558">S1549</f>
        <v>15 Juni sampai dengan 31 Agustus 2026</v>
      </c>
      <c r="T1550" s="38" t="str">
        <f t="shared" si="1558"/>
        <v>31 Agustus 2026</v>
      </c>
      <c r="U1550" s="46"/>
      <c r="V1550" s="46"/>
      <c r="W1550" s="42"/>
      <c r="X1550" s="42"/>
      <c r="Y1550" s="42"/>
      <c r="Z1550" s="42"/>
    </row>
    <row r="1551" ht="15.0" customHeight="1">
      <c r="A1551" s="36" t="s">
        <v>6613</v>
      </c>
      <c r="B1551" s="43"/>
      <c r="C1551" s="44"/>
      <c r="D1551" s="47"/>
      <c r="E1551" s="47"/>
      <c r="F1551" s="39" t="str">
        <f t="shared" si="2"/>
        <v>PETUGAS.1550/SPK/SE/PPL/3172/2026</v>
      </c>
      <c r="G1551" s="45"/>
      <c r="H1551" s="39" t="str">
        <f>VLOOKUP(G1551,'MITRA (REFERENSI)'!$A:$Z,16,FALSE)</f>
        <v>#N/A</v>
      </c>
      <c r="I1551" s="39" t="str">
        <f>VLOOKUP(G1551,'MITRA (REFERENSI)'!$A:$Z,25,FALSE)</f>
        <v>#N/A</v>
      </c>
      <c r="J1551" s="38" t="str">
        <f>VLOOKUP(G1551,'MITRA (REFERENSI)'!$A:$Z,26,FALSE)</f>
        <v>#N/A</v>
      </c>
      <c r="K1551" s="38" t="str">
        <f>VLOOKUP(G1551,'MITRA (REFERENSI)'!$A:$Z,15,FALSE)</f>
        <v>#N/A</v>
      </c>
      <c r="L1551" s="38" t="str">
        <f>VLOOKUP(G1551,'MITRA (REFERENSI)'!$A:$Z,15,FALSE)</f>
        <v>#N/A</v>
      </c>
      <c r="M1551" s="38" t="str">
        <f>IF(B1551=1,'KELAS (REFERENSI)'!M1551,IF(B1551=2,'KELAS (REFERENSI)'!M1566,IF(B1551=3,'KELAS (REFERENSI)'!M1581,IF(B1551=4,'KELAS (REFERENSI)'!M1596,""))))</f>
        <v/>
      </c>
      <c r="N1551" s="38" t="str">
        <f>IF(B1551=1,'KELAS (REFERENSI)'!N1551,IF(B1551=2,'KELAS (REFERENSI)'!N1566,IF(B1551=3,'KELAS (REFERENSI)'!N1581,IF(B1551=4,'KELAS (REFERENSI)'!N1596,""))))</f>
        <v/>
      </c>
      <c r="O1551" s="38" t="str">
        <f>IF(B1551=1,'KELAS (REFERENSI)'!O1551,IF(B1551=2,'KELAS (REFERENSI)'!O1566,IF(B1551=3,'KELAS (REFERENSI)'!O1581,IF(B1551=4,'KELAS (REFERENSI)'!O1596,""))))</f>
        <v/>
      </c>
      <c r="P1551" s="38" t="str">
        <f>IF(B1551=1,'KELAS (REFERENSI)'!P1551,IF(B1551=2,'KELAS (REFERENSI)'!P1566,IF(B1551=3,'KELAS (REFERENSI)'!P1581,IF(B1551=4,'KELAS (REFERENSI)'!P1596,""))))</f>
        <v/>
      </c>
      <c r="Q1551" s="38" t="str">
        <f t="shared" si="4"/>
        <v>BPS Kota Jakarta Timur</v>
      </c>
      <c r="R1551" s="38" t="str">
        <f t="shared" si="56"/>
        <v/>
      </c>
      <c r="S1551" s="38" t="str">
        <f t="shared" ref="S1551:T1551" si="1559">S1550</f>
        <v>15 Juni sampai dengan 31 Agustus 2026</v>
      </c>
      <c r="T1551" s="38" t="str">
        <f t="shared" si="1559"/>
        <v>31 Agustus 2026</v>
      </c>
      <c r="U1551" s="46"/>
      <c r="V1551" s="46"/>
      <c r="W1551" s="42"/>
      <c r="X1551" s="42"/>
      <c r="Y1551" s="42"/>
      <c r="Z1551" s="42"/>
    </row>
    <row r="1552" ht="15.0" customHeight="1">
      <c r="A1552" s="36" t="s">
        <v>6614</v>
      </c>
      <c r="B1552" s="43"/>
      <c r="C1552" s="44"/>
      <c r="D1552" s="47"/>
      <c r="E1552" s="47"/>
      <c r="F1552" s="39" t="str">
        <f t="shared" si="2"/>
        <v>PETUGAS.1551/SPK/SE/PPL/3172/2026</v>
      </c>
      <c r="G1552" s="45"/>
      <c r="H1552" s="39" t="str">
        <f>VLOOKUP(G1552,'MITRA (REFERENSI)'!$A:$Z,16,FALSE)</f>
        <v>#N/A</v>
      </c>
      <c r="I1552" s="39" t="str">
        <f>VLOOKUP(G1552,'MITRA (REFERENSI)'!$A:$Z,25,FALSE)</f>
        <v>#N/A</v>
      </c>
      <c r="J1552" s="38" t="str">
        <f>VLOOKUP(G1552,'MITRA (REFERENSI)'!$A:$Z,26,FALSE)</f>
        <v>#N/A</v>
      </c>
      <c r="K1552" s="38" t="str">
        <f>VLOOKUP(G1552,'MITRA (REFERENSI)'!$A:$Z,15,FALSE)</f>
        <v>#N/A</v>
      </c>
      <c r="L1552" s="38" t="str">
        <f>VLOOKUP(G1552,'MITRA (REFERENSI)'!$A:$Z,15,FALSE)</f>
        <v>#N/A</v>
      </c>
      <c r="M1552" s="38" t="str">
        <f>IF(B1552=1,'KELAS (REFERENSI)'!M1552,IF(B1552=2,'KELAS (REFERENSI)'!M1567,IF(B1552=3,'KELAS (REFERENSI)'!M1582,IF(B1552=4,'KELAS (REFERENSI)'!M1597,""))))</f>
        <v/>
      </c>
      <c r="N1552" s="38" t="str">
        <f>IF(B1552=1,'KELAS (REFERENSI)'!N1552,IF(B1552=2,'KELAS (REFERENSI)'!N1567,IF(B1552=3,'KELAS (REFERENSI)'!N1582,IF(B1552=4,'KELAS (REFERENSI)'!N1597,""))))</f>
        <v/>
      </c>
      <c r="O1552" s="38" t="str">
        <f>IF(B1552=1,'KELAS (REFERENSI)'!O1552,IF(B1552=2,'KELAS (REFERENSI)'!O1567,IF(B1552=3,'KELAS (REFERENSI)'!O1582,IF(B1552=4,'KELAS (REFERENSI)'!O1597,""))))</f>
        <v/>
      </c>
      <c r="P1552" s="38" t="str">
        <f>IF(B1552=1,'KELAS (REFERENSI)'!P1552,IF(B1552=2,'KELAS (REFERENSI)'!P1567,IF(B1552=3,'KELAS (REFERENSI)'!P1582,IF(B1552=4,'KELAS (REFERENSI)'!P1597,""))))</f>
        <v/>
      </c>
      <c r="Q1552" s="38" t="str">
        <f t="shared" si="4"/>
        <v>BPS Kota Jakarta Timur</v>
      </c>
      <c r="R1552" s="38" t="str">
        <f t="shared" si="56"/>
        <v/>
      </c>
      <c r="S1552" s="38" t="str">
        <f t="shared" ref="S1552:T1552" si="1560">S1551</f>
        <v>15 Juni sampai dengan 31 Agustus 2026</v>
      </c>
      <c r="T1552" s="38" t="str">
        <f t="shared" si="1560"/>
        <v>31 Agustus 2026</v>
      </c>
      <c r="U1552" s="46"/>
      <c r="V1552" s="46"/>
      <c r="W1552" s="42"/>
      <c r="X1552" s="42"/>
      <c r="Y1552" s="42"/>
      <c r="Z1552" s="42"/>
    </row>
    <row r="1553" ht="15.0" customHeight="1">
      <c r="A1553" s="36" t="s">
        <v>6615</v>
      </c>
      <c r="B1553" s="43"/>
      <c r="C1553" s="44"/>
      <c r="D1553" s="47"/>
      <c r="E1553" s="47"/>
      <c r="F1553" s="39" t="str">
        <f t="shared" si="2"/>
        <v>PETUGAS.1552/SPK/SE/PPL/3172/2026</v>
      </c>
      <c r="G1553" s="45"/>
      <c r="H1553" s="39" t="str">
        <f>VLOOKUP(G1553,'MITRA (REFERENSI)'!$A:$Z,16,FALSE)</f>
        <v>#N/A</v>
      </c>
      <c r="I1553" s="39" t="str">
        <f>VLOOKUP(G1553,'MITRA (REFERENSI)'!$A:$Z,25,FALSE)</f>
        <v>#N/A</v>
      </c>
      <c r="J1553" s="38" t="str">
        <f>VLOOKUP(G1553,'MITRA (REFERENSI)'!$A:$Z,26,FALSE)</f>
        <v>#N/A</v>
      </c>
      <c r="K1553" s="38" t="str">
        <f>VLOOKUP(G1553,'MITRA (REFERENSI)'!$A:$Z,15,FALSE)</f>
        <v>#N/A</v>
      </c>
      <c r="L1553" s="38" t="str">
        <f>VLOOKUP(G1553,'MITRA (REFERENSI)'!$A:$Z,15,FALSE)</f>
        <v>#N/A</v>
      </c>
      <c r="M1553" s="38" t="str">
        <f>IF(B1553=1,'KELAS (REFERENSI)'!M1553,IF(B1553=2,'KELAS (REFERENSI)'!M1568,IF(B1553=3,'KELAS (REFERENSI)'!M1583,IF(B1553=4,'KELAS (REFERENSI)'!M1598,""))))</f>
        <v/>
      </c>
      <c r="N1553" s="38" t="str">
        <f>IF(B1553=1,'KELAS (REFERENSI)'!N1553,IF(B1553=2,'KELAS (REFERENSI)'!N1568,IF(B1553=3,'KELAS (REFERENSI)'!N1583,IF(B1553=4,'KELAS (REFERENSI)'!N1598,""))))</f>
        <v/>
      </c>
      <c r="O1553" s="38" t="str">
        <f>IF(B1553=1,'KELAS (REFERENSI)'!O1553,IF(B1553=2,'KELAS (REFERENSI)'!O1568,IF(B1553=3,'KELAS (REFERENSI)'!O1583,IF(B1553=4,'KELAS (REFERENSI)'!O1598,""))))</f>
        <v/>
      </c>
      <c r="P1553" s="38" t="str">
        <f>IF(B1553=1,'KELAS (REFERENSI)'!P1553,IF(B1553=2,'KELAS (REFERENSI)'!P1568,IF(B1553=3,'KELAS (REFERENSI)'!P1583,IF(B1553=4,'KELAS (REFERENSI)'!P1598,""))))</f>
        <v/>
      </c>
      <c r="Q1553" s="38" t="str">
        <f t="shared" si="4"/>
        <v>BPS Kota Jakarta Timur</v>
      </c>
      <c r="R1553" s="38" t="str">
        <f t="shared" si="56"/>
        <v/>
      </c>
      <c r="S1553" s="38" t="str">
        <f t="shared" ref="S1553:T1553" si="1561">S1552</f>
        <v>15 Juni sampai dengan 31 Agustus 2026</v>
      </c>
      <c r="T1553" s="38" t="str">
        <f t="shared" si="1561"/>
        <v>31 Agustus 2026</v>
      </c>
      <c r="U1553" s="46"/>
      <c r="V1553" s="46"/>
      <c r="W1553" s="42"/>
      <c r="X1553" s="42"/>
      <c r="Y1553" s="42"/>
      <c r="Z1553" s="42"/>
    </row>
    <row r="1554" ht="15.0" customHeight="1">
      <c r="A1554" s="36" t="s">
        <v>6616</v>
      </c>
      <c r="B1554" s="43"/>
      <c r="C1554" s="44"/>
      <c r="D1554" s="47"/>
      <c r="E1554" s="47"/>
      <c r="F1554" s="39" t="str">
        <f t="shared" si="2"/>
        <v>PETUGAS.1553/SPK/SE/PPL/3172/2026</v>
      </c>
      <c r="G1554" s="45"/>
      <c r="H1554" s="39" t="str">
        <f>VLOOKUP(G1554,'MITRA (REFERENSI)'!$A:$Z,16,FALSE)</f>
        <v>#N/A</v>
      </c>
      <c r="I1554" s="39" t="str">
        <f>VLOOKUP(G1554,'MITRA (REFERENSI)'!$A:$Z,25,FALSE)</f>
        <v>#N/A</v>
      </c>
      <c r="J1554" s="38" t="str">
        <f>VLOOKUP(G1554,'MITRA (REFERENSI)'!$A:$Z,26,FALSE)</f>
        <v>#N/A</v>
      </c>
      <c r="K1554" s="38" t="str">
        <f>VLOOKUP(G1554,'MITRA (REFERENSI)'!$A:$Z,15,FALSE)</f>
        <v>#N/A</v>
      </c>
      <c r="L1554" s="38" t="str">
        <f>VLOOKUP(G1554,'MITRA (REFERENSI)'!$A:$Z,15,FALSE)</f>
        <v>#N/A</v>
      </c>
      <c r="M1554" s="38" t="str">
        <f>IF(B1554=1,'KELAS (REFERENSI)'!M1554,IF(B1554=2,'KELAS (REFERENSI)'!M1569,IF(B1554=3,'KELAS (REFERENSI)'!M1584,IF(B1554=4,'KELAS (REFERENSI)'!M1599,""))))</f>
        <v/>
      </c>
      <c r="N1554" s="38" t="str">
        <f>IF(B1554=1,'KELAS (REFERENSI)'!N1554,IF(B1554=2,'KELAS (REFERENSI)'!N1569,IF(B1554=3,'KELAS (REFERENSI)'!N1584,IF(B1554=4,'KELAS (REFERENSI)'!N1599,""))))</f>
        <v/>
      </c>
      <c r="O1554" s="38" t="str">
        <f>IF(B1554=1,'KELAS (REFERENSI)'!O1554,IF(B1554=2,'KELAS (REFERENSI)'!O1569,IF(B1554=3,'KELAS (REFERENSI)'!O1584,IF(B1554=4,'KELAS (REFERENSI)'!O1599,""))))</f>
        <v/>
      </c>
      <c r="P1554" s="38" t="str">
        <f>IF(B1554=1,'KELAS (REFERENSI)'!P1554,IF(B1554=2,'KELAS (REFERENSI)'!P1569,IF(B1554=3,'KELAS (REFERENSI)'!P1584,IF(B1554=4,'KELAS (REFERENSI)'!P1599,""))))</f>
        <v/>
      </c>
      <c r="Q1554" s="38" t="str">
        <f t="shared" si="4"/>
        <v>BPS Kota Jakarta Timur</v>
      </c>
      <c r="R1554" s="38" t="str">
        <f t="shared" si="56"/>
        <v/>
      </c>
      <c r="S1554" s="38" t="str">
        <f t="shared" ref="S1554:T1554" si="1562">S1553</f>
        <v>15 Juni sampai dengan 31 Agustus 2026</v>
      </c>
      <c r="T1554" s="38" t="str">
        <f t="shared" si="1562"/>
        <v>31 Agustus 2026</v>
      </c>
      <c r="U1554" s="46"/>
      <c r="V1554" s="46"/>
      <c r="W1554" s="42"/>
      <c r="X1554" s="42"/>
      <c r="Y1554" s="42"/>
      <c r="Z1554" s="42"/>
    </row>
    <row r="1555" ht="15.0" customHeight="1">
      <c r="A1555" s="36" t="s">
        <v>6617</v>
      </c>
      <c r="B1555" s="43"/>
      <c r="C1555" s="44"/>
      <c r="D1555" s="47"/>
      <c r="E1555" s="47"/>
      <c r="F1555" s="39" t="str">
        <f t="shared" si="2"/>
        <v>PETUGAS.1554/SPK/SE/PPL/3172/2026</v>
      </c>
      <c r="G1555" s="45"/>
      <c r="H1555" s="39" t="str">
        <f>VLOOKUP(G1555,'MITRA (REFERENSI)'!$A:$Z,16,FALSE)</f>
        <v>#N/A</v>
      </c>
      <c r="I1555" s="39" t="str">
        <f>VLOOKUP(G1555,'MITRA (REFERENSI)'!$A:$Z,25,FALSE)</f>
        <v>#N/A</v>
      </c>
      <c r="J1555" s="38" t="str">
        <f>VLOOKUP(G1555,'MITRA (REFERENSI)'!$A:$Z,26,FALSE)</f>
        <v>#N/A</v>
      </c>
      <c r="K1555" s="38" t="str">
        <f>VLOOKUP(G1555,'MITRA (REFERENSI)'!$A:$Z,15,FALSE)</f>
        <v>#N/A</v>
      </c>
      <c r="L1555" s="38" t="str">
        <f>VLOOKUP(G1555,'MITRA (REFERENSI)'!$A:$Z,15,FALSE)</f>
        <v>#N/A</v>
      </c>
      <c r="M1555" s="38" t="str">
        <f>IF(B1555=1,'KELAS (REFERENSI)'!M1555,IF(B1555=2,'KELAS (REFERENSI)'!M1570,IF(B1555=3,'KELAS (REFERENSI)'!M1585,IF(B1555=4,'KELAS (REFERENSI)'!M1600,""))))</f>
        <v/>
      </c>
      <c r="N1555" s="38" t="str">
        <f>IF(B1555=1,'KELAS (REFERENSI)'!N1555,IF(B1555=2,'KELAS (REFERENSI)'!N1570,IF(B1555=3,'KELAS (REFERENSI)'!N1585,IF(B1555=4,'KELAS (REFERENSI)'!N1600,""))))</f>
        <v/>
      </c>
      <c r="O1555" s="38" t="str">
        <f>IF(B1555=1,'KELAS (REFERENSI)'!O1555,IF(B1555=2,'KELAS (REFERENSI)'!O1570,IF(B1555=3,'KELAS (REFERENSI)'!O1585,IF(B1555=4,'KELAS (REFERENSI)'!O1600,""))))</f>
        <v/>
      </c>
      <c r="P1555" s="38" t="str">
        <f>IF(B1555=1,'KELAS (REFERENSI)'!P1555,IF(B1555=2,'KELAS (REFERENSI)'!P1570,IF(B1555=3,'KELAS (REFERENSI)'!P1585,IF(B1555=4,'KELAS (REFERENSI)'!P1600,""))))</f>
        <v/>
      </c>
      <c r="Q1555" s="38" t="str">
        <f t="shared" si="4"/>
        <v>BPS Kota Jakarta Timur</v>
      </c>
      <c r="R1555" s="38" t="str">
        <f t="shared" si="56"/>
        <v/>
      </c>
      <c r="S1555" s="38" t="str">
        <f t="shared" ref="S1555:T1555" si="1563">S1554</f>
        <v>15 Juni sampai dengan 31 Agustus 2026</v>
      </c>
      <c r="T1555" s="38" t="str">
        <f t="shared" si="1563"/>
        <v>31 Agustus 2026</v>
      </c>
      <c r="U1555" s="46"/>
      <c r="V1555" s="46"/>
      <c r="W1555" s="42"/>
      <c r="X1555" s="42"/>
      <c r="Y1555" s="42"/>
      <c r="Z1555" s="42"/>
    </row>
    <row r="1556" ht="15.0" customHeight="1">
      <c r="A1556" s="36" t="s">
        <v>6618</v>
      </c>
      <c r="B1556" s="43"/>
      <c r="C1556" s="44"/>
      <c r="D1556" s="47"/>
      <c r="E1556" s="47"/>
      <c r="F1556" s="39" t="str">
        <f t="shared" si="2"/>
        <v>PETUGAS.1555/SPK/SE/PPL/3172/2026</v>
      </c>
      <c r="G1556" s="45"/>
      <c r="H1556" s="39" t="str">
        <f>VLOOKUP(G1556,'MITRA (REFERENSI)'!$A:$Z,16,FALSE)</f>
        <v>#N/A</v>
      </c>
      <c r="I1556" s="39" t="str">
        <f>VLOOKUP(G1556,'MITRA (REFERENSI)'!$A:$Z,25,FALSE)</f>
        <v>#N/A</v>
      </c>
      <c r="J1556" s="38" t="str">
        <f>VLOOKUP(G1556,'MITRA (REFERENSI)'!$A:$Z,26,FALSE)</f>
        <v>#N/A</v>
      </c>
      <c r="K1556" s="38" t="str">
        <f>VLOOKUP(G1556,'MITRA (REFERENSI)'!$A:$Z,15,FALSE)</f>
        <v>#N/A</v>
      </c>
      <c r="L1556" s="38" t="str">
        <f>VLOOKUP(G1556,'MITRA (REFERENSI)'!$A:$Z,15,FALSE)</f>
        <v>#N/A</v>
      </c>
      <c r="M1556" s="38" t="str">
        <f>IF(B1556=1,'KELAS (REFERENSI)'!M1556,IF(B1556=2,'KELAS (REFERENSI)'!M1571,IF(B1556=3,'KELAS (REFERENSI)'!M1586,IF(B1556=4,'KELAS (REFERENSI)'!M1601,""))))</f>
        <v/>
      </c>
      <c r="N1556" s="38" t="str">
        <f>IF(B1556=1,'KELAS (REFERENSI)'!N1556,IF(B1556=2,'KELAS (REFERENSI)'!N1571,IF(B1556=3,'KELAS (REFERENSI)'!N1586,IF(B1556=4,'KELAS (REFERENSI)'!N1601,""))))</f>
        <v/>
      </c>
      <c r="O1556" s="38" t="str">
        <f>IF(B1556=1,'KELAS (REFERENSI)'!O1556,IF(B1556=2,'KELAS (REFERENSI)'!O1571,IF(B1556=3,'KELAS (REFERENSI)'!O1586,IF(B1556=4,'KELAS (REFERENSI)'!O1601,""))))</f>
        <v/>
      </c>
      <c r="P1556" s="38" t="str">
        <f>IF(B1556=1,'KELAS (REFERENSI)'!P1556,IF(B1556=2,'KELAS (REFERENSI)'!P1571,IF(B1556=3,'KELAS (REFERENSI)'!P1586,IF(B1556=4,'KELAS (REFERENSI)'!P1601,""))))</f>
        <v/>
      </c>
      <c r="Q1556" s="38" t="str">
        <f t="shared" si="4"/>
        <v>BPS Kota Jakarta Timur</v>
      </c>
      <c r="R1556" s="38" t="str">
        <f t="shared" si="56"/>
        <v/>
      </c>
      <c r="S1556" s="38" t="str">
        <f t="shared" ref="S1556:T1556" si="1564">S1555</f>
        <v>15 Juni sampai dengan 31 Agustus 2026</v>
      </c>
      <c r="T1556" s="38" t="str">
        <f t="shared" si="1564"/>
        <v>31 Agustus 2026</v>
      </c>
      <c r="U1556" s="46"/>
      <c r="V1556" s="46"/>
      <c r="W1556" s="42"/>
      <c r="X1556" s="42"/>
      <c r="Y1556" s="42"/>
      <c r="Z1556" s="42"/>
    </row>
    <row r="1557" ht="15.0" customHeight="1">
      <c r="A1557" s="36" t="s">
        <v>6619</v>
      </c>
      <c r="B1557" s="43"/>
      <c r="C1557" s="44"/>
      <c r="D1557" s="47"/>
      <c r="E1557" s="47"/>
      <c r="F1557" s="39" t="str">
        <f t="shared" si="2"/>
        <v>PETUGAS.1556/SPK/SE/PPL/3172/2026</v>
      </c>
      <c r="G1557" s="45"/>
      <c r="H1557" s="39" t="str">
        <f>VLOOKUP(G1557,'MITRA (REFERENSI)'!$A:$Z,16,FALSE)</f>
        <v>#N/A</v>
      </c>
      <c r="I1557" s="39" t="str">
        <f>VLOOKUP(G1557,'MITRA (REFERENSI)'!$A:$Z,25,FALSE)</f>
        <v>#N/A</v>
      </c>
      <c r="J1557" s="38" t="str">
        <f>VLOOKUP(G1557,'MITRA (REFERENSI)'!$A:$Z,26,FALSE)</f>
        <v>#N/A</v>
      </c>
      <c r="K1557" s="38" t="str">
        <f>VLOOKUP(G1557,'MITRA (REFERENSI)'!$A:$Z,15,FALSE)</f>
        <v>#N/A</v>
      </c>
      <c r="L1557" s="38" t="str">
        <f>VLOOKUP(G1557,'MITRA (REFERENSI)'!$A:$Z,15,FALSE)</f>
        <v>#N/A</v>
      </c>
      <c r="M1557" s="38" t="str">
        <f>IF(B1557=1,'KELAS (REFERENSI)'!M1557,IF(B1557=2,'KELAS (REFERENSI)'!M1572,IF(B1557=3,'KELAS (REFERENSI)'!M1587,IF(B1557=4,'KELAS (REFERENSI)'!M1602,""))))</f>
        <v/>
      </c>
      <c r="N1557" s="38" t="str">
        <f>IF(B1557=1,'KELAS (REFERENSI)'!N1557,IF(B1557=2,'KELAS (REFERENSI)'!N1572,IF(B1557=3,'KELAS (REFERENSI)'!N1587,IF(B1557=4,'KELAS (REFERENSI)'!N1602,""))))</f>
        <v/>
      </c>
      <c r="O1557" s="38" t="str">
        <f>IF(B1557=1,'KELAS (REFERENSI)'!O1557,IF(B1557=2,'KELAS (REFERENSI)'!O1572,IF(B1557=3,'KELAS (REFERENSI)'!O1587,IF(B1557=4,'KELAS (REFERENSI)'!O1602,""))))</f>
        <v/>
      </c>
      <c r="P1557" s="38" t="str">
        <f>IF(B1557=1,'KELAS (REFERENSI)'!P1557,IF(B1557=2,'KELAS (REFERENSI)'!P1572,IF(B1557=3,'KELAS (REFERENSI)'!P1587,IF(B1557=4,'KELAS (REFERENSI)'!P1602,""))))</f>
        <v/>
      </c>
      <c r="Q1557" s="38" t="str">
        <f t="shared" si="4"/>
        <v>BPS Kota Jakarta Timur</v>
      </c>
      <c r="R1557" s="38" t="str">
        <f t="shared" si="56"/>
        <v/>
      </c>
      <c r="S1557" s="38" t="str">
        <f t="shared" ref="S1557:T1557" si="1565">S1556</f>
        <v>15 Juni sampai dengan 31 Agustus 2026</v>
      </c>
      <c r="T1557" s="38" t="str">
        <f t="shared" si="1565"/>
        <v>31 Agustus 2026</v>
      </c>
      <c r="U1557" s="46"/>
      <c r="V1557" s="46"/>
      <c r="W1557" s="42"/>
      <c r="X1557" s="42"/>
      <c r="Y1557" s="42"/>
      <c r="Z1557" s="42"/>
    </row>
    <row r="1558" ht="15.0" customHeight="1">
      <c r="A1558" s="36" t="s">
        <v>6620</v>
      </c>
      <c r="B1558" s="43"/>
      <c r="C1558" s="44"/>
      <c r="D1558" s="47"/>
      <c r="E1558" s="47"/>
      <c r="F1558" s="39" t="str">
        <f t="shared" si="2"/>
        <v>PETUGAS.1557/SPK/SE/PPL/3172/2026</v>
      </c>
      <c r="G1558" s="45"/>
      <c r="H1558" s="39" t="str">
        <f>VLOOKUP(G1558,'MITRA (REFERENSI)'!$A:$Z,16,FALSE)</f>
        <v>#N/A</v>
      </c>
      <c r="I1558" s="39" t="str">
        <f>VLOOKUP(G1558,'MITRA (REFERENSI)'!$A:$Z,25,FALSE)</f>
        <v>#N/A</v>
      </c>
      <c r="J1558" s="38" t="str">
        <f>VLOOKUP(G1558,'MITRA (REFERENSI)'!$A:$Z,26,FALSE)</f>
        <v>#N/A</v>
      </c>
      <c r="K1558" s="38" t="str">
        <f>VLOOKUP(G1558,'MITRA (REFERENSI)'!$A:$Z,15,FALSE)</f>
        <v>#N/A</v>
      </c>
      <c r="L1558" s="38" t="str">
        <f>VLOOKUP(G1558,'MITRA (REFERENSI)'!$A:$Z,15,FALSE)</f>
        <v>#N/A</v>
      </c>
      <c r="M1558" s="38" t="str">
        <f>IF(B1558=1,'KELAS (REFERENSI)'!M1558,IF(B1558=2,'KELAS (REFERENSI)'!M1573,IF(B1558=3,'KELAS (REFERENSI)'!M1588,IF(B1558=4,'KELAS (REFERENSI)'!M1603,""))))</f>
        <v/>
      </c>
      <c r="N1558" s="38" t="str">
        <f>IF(B1558=1,'KELAS (REFERENSI)'!N1558,IF(B1558=2,'KELAS (REFERENSI)'!N1573,IF(B1558=3,'KELAS (REFERENSI)'!N1588,IF(B1558=4,'KELAS (REFERENSI)'!N1603,""))))</f>
        <v/>
      </c>
      <c r="O1558" s="38" t="str">
        <f>IF(B1558=1,'KELAS (REFERENSI)'!O1558,IF(B1558=2,'KELAS (REFERENSI)'!O1573,IF(B1558=3,'KELAS (REFERENSI)'!O1588,IF(B1558=4,'KELAS (REFERENSI)'!O1603,""))))</f>
        <v/>
      </c>
      <c r="P1558" s="38" t="str">
        <f>IF(B1558=1,'KELAS (REFERENSI)'!P1558,IF(B1558=2,'KELAS (REFERENSI)'!P1573,IF(B1558=3,'KELAS (REFERENSI)'!P1588,IF(B1558=4,'KELAS (REFERENSI)'!P1603,""))))</f>
        <v/>
      </c>
      <c r="Q1558" s="38" t="str">
        <f t="shared" si="4"/>
        <v>BPS Kota Jakarta Timur</v>
      </c>
      <c r="R1558" s="38" t="str">
        <f t="shared" si="56"/>
        <v/>
      </c>
      <c r="S1558" s="38" t="str">
        <f t="shared" ref="S1558:T1558" si="1566">S1557</f>
        <v>15 Juni sampai dengan 31 Agustus 2026</v>
      </c>
      <c r="T1558" s="38" t="str">
        <f t="shared" si="1566"/>
        <v>31 Agustus 2026</v>
      </c>
      <c r="U1558" s="46"/>
      <c r="V1558" s="46"/>
      <c r="W1558" s="42"/>
      <c r="X1558" s="42"/>
      <c r="Y1558" s="42"/>
      <c r="Z1558" s="42"/>
    </row>
    <row r="1559" ht="15.0" customHeight="1">
      <c r="A1559" s="36" t="s">
        <v>6621</v>
      </c>
      <c r="B1559" s="43"/>
      <c r="C1559" s="44"/>
      <c r="D1559" s="47"/>
      <c r="E1559" s="47"/>
      <c r="F1559" s="39" t="str">
        <f t="shared" si="2"/>
        <v>PETUGAS.1558/SPK/SE/PPL/3172/2026</v>
      </c>
      <c r="G1559" s="45"/>
      <c r="H1559" s="39" t="str">
        <f>VLOOKUP(G1559,'MITRA (REFERENSI)'!$A:$Z,16,FALSE)</f>
        <v>#N/A</v>
      </c>
      <c r="I1559" s="39" t="str">
        <f>VLOOKUP(G1559,'MITRA (REFERENSI)'!$A:$Z,25,FALSE)</f>
        <v>#N/A</v>
      </c>
      <c r="J1559" s="38" t="str">
        <f>VLOOKUP(G1559,'MITRA (REFERENSI)'!$A:$Z,26,FALSE)</f>
        <v>#N/A</v>
      </c>
      <c r="K1559" s="38" t="str">
        <f>VLOOKUP(G1559,'MITRA (REFERENSI)'!$A:$Z,15,FALSE)</f>
        <v>#N/A</v>
      </c>
      <c r="L1559" s="38" t="str">
        <f>VLOOKUP(G1559,'MITRA (REFERENSI)'!$A:$Z,15,FALSE)</f>
        <v>#N/A</v>
      </c>
      <c r="M1559" s="38" t="str">
        <f>IF(B1559=1,'KELAS (REFERENSI)'!M1559,IF(B1559=2,'KELAS (REFERENSI)'!M1574,IF(B1559=3,'KELAS (REFERENSI)'!M1589,IF(B1559=4,'KELAS (REFERENSI)'!M1604,""))))</f>
        <v/>
      </c>
      <c r="N1559" s="38" t="str">
        <f>IF(B1559=1,'KELAS (REFERENSI)'!N1559,IF(B1559=2,'KELAS (REFERENSI)'!N1574,IF(B1559=3,'KELAS (REFERENSI)'!N1589,IF(B1559=4,'KELAS (REFERENSI)'!N1604,""))))</f>
        <v/>
      </c>
      <c r="O1559" s="38" t="str">
        <f>IF(B1559=1,'KELAS (REFERENSI)'!O1559,IF(B1559=2,'KELAS (REFERENSI)'!O1574,IF(B1559=3,'KELAS (REFERENSI)'!O1589,IF(B1559=4,'KELAS (REFERENSI)'!O1604,""))))</f>
        <v/>
      </c>
      <c r="P1559" s="38" t="str">
        <f>IF(B1559=1,'KELAS (REFERENSI)'!P1559,IF(B1559=2,'KELAS (REFERENSI)'!P1574,IF(B1559=3,'KELAS (REFERENSI)'!P1589,IF(B1559=4,'KELAS (REFERENSI)'!P1604,""))))</f>
        <v/>
      </c>
      <c r="Q1559" s="38" t="str">
        <f t="shared" si="4"/>
        <v>BPS Kota Jakarta Timur</v>
      </c>
      <c r="R1559" s="38" t="str">
        <f t="shared" si="56"/>
        <v/>
      </c>
      <c r="S1559" s="38" t="str">
        <f t="shared" ref="S1559:T1559" si="1567">S1558</f>
        <v>15 Juni sampai dengan 31 Agustus 2026</v>
      </c>
      <c r="T1559" s="38" t="str">
        <f t="shared" si="1567"/>
        <v>31 Agustus 2026</v>
      </c>
      <c r="U1559" s="46"/>
      <c r="V1559" s="46"/>
      <c r="W1559" s="42"/>
      <c r="X1559" s="42"/>
      <c r="Y1559" s="42"/>
      <c r="Z1559" s="42"/>
    </row>
    <row r="1560" ht="15.0" customHeight="1">
      <c r="A1560" s="36" t="s">
        <v>6622</v>
      </c>
      <c r="B1560" s="43"/>
      <c r="C1560" s="44"/>
      <c r="D1560" s="47"/>
      <c r="E1560" s="47"/>
      <c r="F1560" s="39" t="str">
        <f t="shared" si="2"/>
        <v>PETUGAS.1559/SPK/SE/PPL/3172/2026</v>
      </c>
      <c r="G1560" s="45"/>
      <c r="H1560" s="39" t="str">
        <f>VLOOKUP(G1560,'MITRA (REFERENSI)'!$A:$Z,16,FALSE)</f>
        <v>#N/A</v>
      </c>
      <c r="I1560" s="39" t="str">
        <f>VLOOKUP(G1560,'MITRA (REFERENSI)'!$A:$Z,25,FALSE)</f>
        <v>#N/A</v>
      </c>
      <c r="J1560" s="38" t="str">
        <f>VLOOKUP(G1560,'MITRA (REFERENSI)'!$A:$Z,26,FALSE)</f>
        <v>#N/A</v>
      </c>
      <c r="K1560" s="38" t="str">
        <f>VLOOKUP(G1560,'MITRA (REFERENSI)'!$A:$Z,15,FALSE)</f>
        <v>#N/A</v>
      </c>
      <c r="L1560" s="38" t="str">
        <f>VLOOKUP(G1560,'MITRA (REFERENSI)'!$A:$Z,15,FALSE)</f>
        <v>#N/A</v>
      </c>
      <c r="M1560" s="38" t="str">
        <f>IF(B1560=1,'KELAS (REFERENSI)'!M1560,IF(B1560=2,'KELAS (REFERENSI)'!M1575,IF(B1560=3,'KELAS (REFERENSI)'!M1590,IF(B1560=4,'KELAS (REFERENSI)'!M1605,""))))</f>
        <v/>
      </c>
      <c r="N1560" s="38" t="str">
        <f>IF(B1560=1,'KELAS (REFERENSI)'!N1560,IF(B1560=2,'KELAS (REFERENSI)'!N1575,IF(B1560=3,'KELAS (REFERENSI)'!N1590,IF(B1560=4,'KELAS (REFERENSI)'!N1605,""))))</f>
        <v/>
      </c>
      <c r="O1560" s="38" t="str">
        <f>IF(B1560=1,'KELAS (REFERENSI)'!O1560,IF(B1560=2,'KELAS (REFERENSI)'!O1575,IF(B1560=3,'KELAS (REFERENSI)'!O1590,IF(B1560=4,'KELAS (REFERENSI)'!O1605,""))))</f>
        <v/>
      </c>
      <c r="P1560" s="38" t="str">
        <f>IF(B1560=1,'KELAS (REFERENSI)'!P1560,IF(B1560=2,'KELAS (REFERENSI)'!P1575,IF(B1560=3,'KELAS (REFERENSI)'!P1590,IF(B1560=4,'KELAS (REFERENSI)'!P1605,""))))</f>
        <v/>
      </c>
      <c r="Q1560" s="38" t="str">
        <f t="shared" si="4"/>
        <v>BPS Kota Jakarta Timur</v>
      </c>
      <c r="R1560" s="38" t="str">
        <f t="shared" si="56"/>
        <v/>
      </c>
      <c r="S1560" s="38" t="str">
        <f t="shared" ref="S1560:T1560" si="1568">S1559</f>
        <v>15 Juni sampai dengan 31 Agustus 2026</v>
      </c>
      <c r="T1560" s="38" t="str">
        <f t="shared" si="1568"/>
        <v>31 Agustus 2026</v>
      </c>
      <c r="U1560" s="46"/>
      <c r="V1560" s="46"/>
      <c r="W1560" s="42"/>
      <c r="X1560" s="42"/>
      <c r="Y1560" s="42"/>
      <c r="Z1560" s="42"/>
    </row>
    <row r="1561" ht="15.0" customHeight="1">
      <c r="A1561" s="36" t="s">
        <v>6623</v>
      </c>
      <c r="B1561" s="43"/>
      <c r="C1561" s="44"/>
      <c r="D1561" s="47"/>
      <c r="E1561" s="47"/>
      <c r="F1561" s="39" t="str">
        <f t="shared" si="2"/>
        <v>PETUGAS.1560/SPK/SE/PPL/3172/2026</v>
      </c>
      <c r="G1561" s="45"/>
      <c r="H1561" s="39" t="str">
        <f>VLOOKUP(G1561,'MITRA (REFERENSI)'!$A:$Z,16,FALSE)</f>
        <v>#N/A</v>
      </c>
      <c r="I1561" s="39" t="str">
        <f>VLOOKUP(G1561,'MITRA (REFERENSI)'!$A:$Z,25,FALSE)</f>
        <v>#N/A</v>
      </c>
      <c r="J1561" s="38" t="str">
        <f>VLOOKUP(G1561,'MITRA (REFERENSI)'!$A:$Z,26,FALSE)</f>
        <v>#N/A</v>
      </c>
      <c r="K1561" s="38" t="str">
        <f>VLOOKUP(G1561,'MITRA (REFERENSI)'!$A:$Z,15,FALSE)</f>
        <v>#N/A</v>
      </c>
      <c r="L1561" s="38" t="str">
        <f>VLOOKUP(G1561,'MITRA (REFERENSI)'!$A:$Z,15,FALSE)</f>
        <v>#N/A</v>
      </c>
      <c r="M1561" s="38" t="str">
        <f>IF(B1561=1,'KELAS (REFERENSI)'!M1561,IF(B1561=2,'KELAS (REFERENSI)'!M1576,IF(B1561=3,'KELAS (REFERENSI)'!M1591,IF(B1561=4,'KELAS (REFERENSI)'!M1606,""))))</f>
        <v/>
      </c>
      <c r="N1561" s="38" t="str">
        <f>IF(B1561=1,'KELAS (REFERENSI)'!N1561,IF(B1561=2,'KELAS (REFERENSI)'!N1576,IF(B1561=3,'KELAS (REFERENSI)'!N1591,IF(B1561=4,'KELAS (REFERENSI)'!N1606,""))))</f>
        <v/>
      </c>
      <c r="O1561" s="38" t="str">
        <f>IF(B1561=1,'KELAS (REFERENSI)'!O1561,IF(B1561=2,'KELAS (REFERENSI)'!O1576,IF(B1561=3,'KELAS (REFERENSI)'!O1591,IF(B1561=4,'KELAS (REFERENSI)'!O1606,""))))</f>
        <v/>
      </c>
      <c r="P1561" s="38" t="str">
        <f>IF(B1561=1,'KELAS (REFERENSI)'!P1561,IF(B1561=2,'KELAS (REFERENSI)'!P1576,IF(B1561=3,'KELAS (REFERENSI)'!P1591,IF(B1561=4,'KELAS (REFERENSI)'!P1606,""))))</f>
        <v/>
      </c>
      <c r="Q1561" s="38" t="str">
        <f t="shared" si="4"/>
        <v>BPS Kota Jakarta Timur</v>
      </c>
      <c r="R1561" s="38" t="str">
        <f t="shared" si="56"/>
        <v/>
      </c>
      <c r="S1561" s="38" t="str">
        <f t="shared" ref="S1561:T1561" si="1569">S1560</f>
        <v>15 Juni sampai dengan 31 Agustus 2026</v>
      </c>
      <c r="T1561" s="38" t="str">
        <f t="shared" si="1569"/>
        <v>31 Agustus 2026</v>
      </c>
      <c r="U1561" s="46"/>
      <c r="V1561" s="46"/>
      <c r="W1561" s="42"/>
      <c r="X1561" s="42"/>
      <c r="Y1561" s="42"/>
      <c r="Z1561" s="42"/>
    </row>
    <row r="1562" ht="15.0" customHeight="1">
      <c r="A1562" s="36" t="s">
        <v>6624</v>
      </c>
      <c r="B1562" s="43"/>
      <c r="C1562" s="44"/>
      <c r="D1562" s="47"/>
      <c r="E1562" s="47"/>
      <c r="F1562" s="39" t="str">
        <f t="shared" si="2"/>
        <v>PETUGAS.1561/SPK/SE/PPL/3172/2026</v>
      </c>
      <c r="G1562" s="45"/>
      <c r="H1562" s="39" t="str">
        <f>VLOOKUP(G1562,'MITRA (REFERENSI)'!$A:$Z,16,FALSE)</f>
        <v>#N/A</v>
      </c>
      <c r="I1562" s="39" t="str">
        <f>VLOOKUP(G1562,'MITRA (REFERENSI)'!$A:$Z,25,FALSE)</f>
        <v>#N/A</v>
      </c>
      <c r="J1562" s="38" t="str">
        <f>VLOOKUP(G1562,'MITRA (REFERENSI)'!$A:$Z,26,FALSE)</f>
        <v>#N/A</v>
      </c>
      <c r="K1562" s="38" t="str">
        <f>VLOOKUP(G1562,'MITRA (REFERENSI)'!$A:$Z,15,FALSE)</f>
        <v>#N/A</v>
      </c>
      <c r="L1562" s="38" t="str">
        <f>VLOOKUP(G1562,'MITRA (REFERENSI)'!$A:$Z,15,FALSE)</f>
        <v>#N/A</v>
      </c>
      <c r="M1562" s="38" t="str">
        <f>IF(B1562=1,'KELAS (REFERENSI)'!M1562,IF(B1562=2,'KELAS (REFERENSI)'!M1577,IF(B1562=3,'KELAS (REFERENSI)'!M1592,IF(B1562=4,'KELAS (REFERENSI)'!M1607,""))))</f>
        <v/>
      </c>
      <c r="N1562" s="38" t="str">
        <f>IF(B1562=1,'KELAS (REFERENSI)'!N1562,IF(B1562=2,'KELAS (REFERENSI)'!N1577,IF(B1562=3,'KELAS (REFERENSI)'!N1592,IF(B1562=4,'KELAS (REFERENSI)'!N1607,""))))</f>
        <v/>
      </c>
      <c r="O1562" s="38" t="str">
        <f>IF(B1562=1,'KELAS (REFERENSI)'!O1562,IF(B1562=2,'KELAS (REFERENSI)'!O1577,IF(B1562=3,'KELAS (REFERENSI)'!O1592,IF(B1562=4,'KELAS (REFERENSI)'!O1607,""))))</f>
        <v/>
      </c>
      <c r="P1562" s="38" t="str">
        <f>IF(B1562=1,'KELAS (REFERENSI)'!P1562,IF(B1562=2,'KELAS (REFERENSI)'!P1577,IF(B1562=3,'KELAS (REFERENSI)'!P1592,IF(B1562=4,'KELAS (REFERENSI)'!P1607,""))))</f>
        <v/>
      </c>
      <c r="Q1562" s="38" t="str">
        <f t="shared" si="4"/>
        <v>BPS Kota Jakarta Timur</v>
      </c>
      <c r="R1562" s="38" t="str">
        <f t="shared" si="56"/>
        <v/>
      </c>
      <c r="S1562" s="38" t="str">
        <f t="shared" ref="S1562:T1562" si="1570">S1561</f>
        <v>15 Juni sampai dengan 31 Agustus 2026</v>
      </c>
      <c r="T1562" s="38" t="str">
        <f t="shared" si="1570"/>
        <v>31 Agustus 2026</v>
      </c>
      <c r="U1562" s="46"/>
      <c r="V1562" s="46"/>
      <c r="W1562" s="42"/>
      <c r="X1562" s="42"/>
      <c r="Y1562" s="42"/>
      <c r="Z1562" s="42"/>
    </row>
    <row r="1563" ht="15.0" customHeight="1">
      <c r="A1563" s="36" t="s">
        <v>6625</v>
      </c>
      <c r="B1563" s="43"/>
      <c r="C1563" s="44"/>
      <c r="D1563" s="47"/>
      <c r="E1563" s="47"/>
      <c r="F1563" s="39" t="str">
        <f t="shared" si="2"/>
        <v>PETUGAS.1562/SPK/SE/PPL/3172/2026</v>
      </c>
      <c r="G1563" s="45"/>
      <c r="H1563" s="39" t="str">
        <f>VLOOKUP(G1563,'MITRA (REFERENSI)'!$A:$Z,16,FALSE)</f>
        <v>#N/A</v>
      </c>
      <c r="I1563" s="39" t="str">
        <f>VLOOKUP(G1563,'MITRA (REFERENSI)'!$A:$Z,25,FALSE)</f>
        <v>#N/A</v>
      </c>
      <c r="J1563" s="38" t="str">
        <f>VLOOKUP(G1563,'MITRA (REFERENSI)'!$A:$Z,26,FALSE)</f>
        <v>#N/A</v>
      </c>
      <c r="K1563" s="38" t="str">
        <f>VLOOKUP(G1563,'MITRA (REFERENSI)'!$A:$Z,15,FALSE)</f>
        <v>#N/A</v>
      </c>
      <c r="L1563" s="38" t="str">
        <f>VLOOKUP(G1563,'MITRA (REFERENSI)'!$A:$Z,15,FALSE)</f>
        <v>#N/A</v>
      </c>
      <c r="M1563" s="38" t="str">
        <f>IF(B1563=1,'KELAS (REFERENSI)'!M1563,IF(B1563=2,'KELAS (REFERENSI)'!M1578,IF(B1563=3,'KELAS (REFERENSI)'!M1593,IF(B1563=4,'KELAS (REFERENSI)'!M1608,""))))</f>
        <v/>
      </c>
      <c r="N1563" s="38" t="str">
        <f>IF(B1563=1,'KELAS (REFERENSI)'!N1563,IF(B1563=2,'KELAS (REFERENSI)'!N1578,IF(B1563=3,'KELAS (REFERENSI)'!N1593,IF(B1563=4,'KELAS (REFERENSI)'!N1608,""))))</f>
        <v/>
      </c>
      <c r="O1563" s="38" t="str">
        <f>IF(B1563=1,'KELAS (REFERENSI)'!O1563,IF(B1563=2,'KELAS (REFERENSI)'!O1578,IF(B1563=3,'KELAS (REFERENSI)'!O1593,IF(B1563=4,'KELAS (REFERENSI)'!O1608,""))))</f>
        <v/>
      </c>
      <c r="P1563" s="38" t="str">
        <f>IF(B1563=1,'KELAS (REFERENSI)'!P1563,IF(B1563=2,'KELAS (REFERENSI)'!P1578,IF(B1563=3,'KELAS (REFERENSI)'!P1593,IF(B1563=4,'KELAS (REFERENSI)'!P1608,""))))</f>
        <v/>
      </c>
      <c r="Q1563" s="38" t="str">
        <f t="shared" si="4"/>
        <v>BPS Kota Jakarta Timur</v>
      </c>
      <c r="R1563" s="38" t="str">
        <f t="shared" si="56"/>
        <v/>
      </c>
      <c r="S1563" s="38" t="str">
        <f t="shared" ref="S1563:T1563" si="1571">S1562</f>
        <v>15 Juni sampai dengan 31 Agustus 2026</v>
      </c>
      <c r="T1563" s="38" t="str">
        <f t="shared" si="1571"/>
        <v>31 Agustus 2026</v>
      </c>
      <c r="U1563" s="46"/>
      <c r="V1563" s="46"/>
      <c r="W1563" s="42"/>
      <c r="X1563" s="42"/>
      <c r="Y1563" s="42"/>
      <c r="Z1563" s="42"/>
    </row>
    <row r="1564" ht="15.0" customHeight="1">
      <c r="A1564" s="36" t="s">
        <v>6626</v>
      </c>
      <c r="B1564" s="43"/>
      <c r="C1564" s="44"/>
      <c r="D1564" s="47"/>
      <c r="E1564" s="47"/>
      <c r="F1564" s="39" t="str">
        <f t="shared" si="2"/>
        <v>PETUGAS.1563/SPK/SE/PPL/3172/2026</v>
      </c>
      <c r="G1564" s="45"/>
      <c r="H1564" s="39" t="str">
        <f>VLOOKUP(G1564,'MITRA (REFERENSI)'!$A:$Z,16,FALSE)</f>
        <v>#N/A</v>
      </c>
      <c r="I1564" s="39" t="str">
        <f>VLOOKUP(G1564,'MITRA (REFERENSI)'!$A:$Z,25,FALSE)</f>
        <v>#N/A</v>
      </c>
      <c r="J1564" s="38" t="str">
        <f>VLOOKUP(G1564,'MITRA (REFERENSI)'!$A:$Z,26,FALSE)</f>
        <v>#N/A</v>
      </c>
      <c r="K1564" s="38" t="str">
        <f>VLOOKUP(G1564,'MITRA (REFERENSI)'!$A:$Z,15,FALSE)</f>
        <v>#N/A</v>
      </c>
      <c r="L1564" s="38" t="str">
        <f>VLOOKUP(G1564,'MITRA (REFERENSI)'!$A:$Z,15,FALSE)</f>
        <v>#N/A</v>
      </c>
      <c r="M1564" s="38" t="str">
        <f>IF(B1564=1,'KELAS (REFERENSI)'!M1564,IF(B1564=2,'KELAS (REFERENSI)'!M1579,IF(B1564=3,'KELAS (REFERENSI)'!M1594,IF(B1564=4,'KELAS (REFERENSI)'!M1609,""))))</f>
        <v/>
      </c>
      <c r="N1564" s="38" t="str">
        <f>IF(B1564=1,'KELAS (REFERENSI)'!N1564,IF(B1564=2,'KELAS (REFERENSI)'!N1579,IF(B1564=3,'KELAS (REFERENSI)'!N1594,IF(B1564=4,'KELAS (REFERENSI)'!N1609,""))))</f>
        <v/>
      </c>
      <c r="O1564" s="38" t="str">
        <f>IF(B1564=1,'KELAS (REFERENSI)'!O1564,IF(B1564=2,'KELAS (REFERENSI)'!O1579,IF(B1564=3,'KELAS (REFERENSI)'!O1594,IF(B1564=4,'KELAS (REFERENSI)'!O1609,""))))</f>
        <v/>
      </c>
      <c r="P1564" s="38" t="str">
        <f>IF(B1564=1,'KELAS (REFERENSI)'!P1564,IF(B1564=2,'KELAS (REFERENSI)'!P1579,IF(B1564=3,'KELAS (REFERENSI)'!P1594,IF(B1564=4,'KELAS (REFERENSI)'!P1609,""))))</f>
        <v/>
      </c>
      <c r="Q1564" s="38" t="str">
        <f t="shared" si="4"/>
        <v>BPS Kota Jakarta Timur</v>
      </c>
      <c r="R1564" s="38" t="str">
        <f t="shared" si="56"/>
        <v/>
      </c>
      <c r="S1564" s="38" t="str">
        <f t="shared" ref="S1564:T1564" si="1572">S1563</f>
        <v>15 Juni sampai dengan 31 Agustus 2026</v>
      </c>
      <c r="T1564" s="38" t="str">
        <f t="shared" si="1572"/>
        <v>31 Agustus 2026</v>
      </c>
      <c r="U1564" s="46"/>
      <c r="V1564" s="46"/>
      <c r="W1564" s="42"/>
      <c r="X1564" s="42"/>
      <c r="Y1564" s="42"/>
      <c r="Z1564" s="42"/>
    </row>
    <row r="1565" ht="15.0" customHeight="1">
      <c r="A1565" s="36" t="s">
        <v>6627</v>
      </c>
      <c r="B1565" s="43"/>
      <c r="C1565" s="44"/>
      <c r="D1565" s="47"/>
      <c r="E1565" s="47"/>
      <c r="F1565" s="39" t="str">
        <f t="shared" si="2"/>
        <v>PETUGAS.1564/SPK/SE/PPL/3172/2026</v>
      </c>
      <c r="G1565" s="45"/>
      <c r="H1565" s="39" t="str">
        <f>VLOOKUP(G1565,'MITRA (REFERENSI)'!$A:$Z,16,FALSE)</f>
        <v>#N/A</v>
      </c>
      <c r="I1565" s="39" t="str">
        <f>VLOOKUP(G1565,'MITRA (REFERENSI)'!$A:$Z,25,FALSE)</f>
        <v>#N/A</v>
      </c>
      <c r="J1565" s="38" t="str">
        <f>VLOOKUP(G1565,'MITRA (REFERENSI)'!$A:$Z,26,FALSE)</f>
        <v>#N/A</v>
      </c>
      <c r="K1565" s="38" t="str">
        <f>VLOOKUP(G1565,'MITRA (REFERENSI)'!$A:$Z,15,FALSE)</f>
        <v>#N/A</v>
      </c>
      <c r="L1565" s="38" t="str">
        <f>VLOOKUP(G1565,'MITRA (REFERENSI)'!$A:$Z,15,FALSE)</f>
        <v>#N/A</v>
      </c>
      <c r="M1565" s="38" t="str">
        <f>IF(B1565=1,'KELAS (REFERENSI)'!M1565,IF(B1565=2,'KELAS (REFERENSI)'!M1580,IF(B1565=3,'KELAS (REFERENSI)'!M1595,IF(B1565=4,'KELAS (REFERENSI)'!M1610,""))))</f>
        <v/>
      </c>
      <c r="N1565" s="38" t="str">
        <f>IF(B1565=1,'KELAS (REFERENSI)'!N1565,IF(B1565=2,'KELAS (REFERENSI)'!N1580,IF(B1565=3,'KELAS (REFERENSI)'!N1595,IF(B1565=4,'KELAS (REFERENSI)'!N1610,""))))</f>
        <v/>
      </c>
      <c r="O1565" s="38" t="str">
        <f>IF(B1565=1,'KELAS (REFERENSI)'!O1565,IF(B1565=2,'KELAS (REFERENSI)'!O1580,IF(B1565=3,'KELAS (REFERENSI)'!O1595,IF(B1565=4,'KELAS (REFERENSI)'!O1610,""))))</f>
        <v/>
      </c>
      <c r="P1565" s="38" t="str">
        <f>IF(B1565=1,'KELAS (REFERENSI)'!P1565,IF(B1565=2,'KELAS (REFERENSI)'!P1580,IF(B1565=3,'KELAS (REFERENSI)'!P1595,IF(B1565=4,'KELAS (REFERENSI)'!P1610,""))))</f>
        <v/>
      </c>
      <c r="Q1565" s="38" t="str">
        <f t="shared" si="4"/>
        <v>BPS Kota Jakarta Timur</v>
      </c>
      <c r="R1565" s="38" t="str">
        <f t="shared" si="56"/>
        <v/>
      </c>
      <c r="S1565" s="38" t="str">
        <f t="shared" ref="S1565:T1565" si="1573">S1564</f>
        <v>15 Juni sampai dengan 31 Agustus 2026</v>
      </c>
      <c r="T1565" s="38" t="str">
        <f t="shared" si="1573"/>
        <v>31 Agustus 2026</v>
      </c>
      <c r="U1565" s="46"/>
      <c r="V1565" s="46"/>
      <c r="W1565" s="42"/>
      <c r="X1565" s="42"/>
      <c r="Y1565" s="42"/>
      <c r="Z1565" s="42"/>
    </row>
    <row r="1566" ht="15.0" customHeight="1">
      <c r="A1566" s="36" t="s">
        <v>6628</v>
      </c>
      <c r="B1566" s="43"/>
      <c r="C1566" s="44"/>
      <c r="D1566" s="47"/>
      <c r="E1566" s="47"/>
      <c r="F1566" s="39" t="str">
        <f t="shared" si="2"/>
        <v>PETUGAS.1565/SPK/SE/PPL/3172/2026</v>
      </c>
      <c r="G1566" s="45"/>
      <c r="H1566" s="39" t="str">
        <f>VLOOKUP(G1566,'MITRA (REFERENSI)'!$A:$Z,16,FALSE)</f>
        <v>#N/A</v>
      </c>
      <c r="I1566" s="39" t="str">
        <f>VLOOKUP(G1566,'MITRA (REFERENSI)'!$A:$Z,25,FALSE)</f>
        <v>#N/A</v>
      </c>
      <c r="J1566" s="38" t="str">
        <f>VLOOKUP(G1566,'MITRA (REFERENSI)'!$A:$Z,26,FALSE)</f>
        <v>#N/A</v>
      </c>
      <c r="K1566" s="38" t="str">
        <f>VLOOKUP(G1566,'MITRA (REFERENSI)'!$A:$Z,15,FALSE)</f>
        <v>#N/A</v>
      </c>
      <c r="L1566" s="38" t="str">
        <f>VLOOKUP(G1566,'MITRA (REFERENSI)'!$A:$Z,15,FALSE)</f>
        <v>#N/A</v>
      </c>
      <c r="M1566" s="38" t="str">
        <f>IF(B1566=1,'KELAS (REFERENSI)'!M1566,IF(B1566=2,'KELAS (REFERENSI)'!M1581,IF(B1566=3,'KELAS (REFERENSI)'!M1596,IF(B1566=4,'KELAS (REFERENSI)'!M1611,""))))</f>
        <v/>
      </c>
      <c r="N1566" s="38" t="str">
        <f>IF(B1566=1,'KELAS (REFERENSI)'!N1566,IF(B1566=2,'KELAS (REFERENSI)'!N1581,IF(B1566=3,'KELAS (REFERENSI)'!N1596,IF(B1566=4,'KELAS (REFERENSI)'!N1611,""))))</f>
        <v/>
      </c>
      <c r="O1566" s="38" t="str">
        <f>IF(B1566=1,'KELAS (REFERENSI)'!O1566,IF(B1566=2,'KELAS (REFERENSI)'!O1581,IF(B1566=3,'KELAS (REFERENSI)'!O1596,IF(B1566=4,'KELAS (REFERENSI)'!O1611,""))))</f>
        <v/>
      </c>
      <c r="P1566" s="38" t="str">
        <f>IF(B1566=1,'KELAS (REFERENSI)'!P1566,IF(B1566=2,'KELAS (REFERENSI)'!P1581,IF(B1566=3,'KELAS (REFERENSI)'!P1596,IF(B1566=4,'KELAS (REFERENSI)'!P1611,""))))</f>
        <v/>
      </c>
      <c r="Q1566" s="38" t="str">
        <f t="shared" si="4"/>
        <v>BPS Kota Jakarta Timur</v>
      </c>
      <c r="R1566" s="38" t="str">
        <f t="shared" si="56"/>
        <v/>
      </c>
      <c r="S1566" s="38" t="str">
        <f t="shared" ref="S1566:T1566" si="1574">S1565</f>
        <v>15 Juni sampai dengan 31 Agustus 2026</v>
      </c>
      <c r="T1566" s="38" t="str">
        <f t="shared" si="1574"/>
        <v>31 Agustus 2026</v>
      </c>
      <c r="U1566" s="46"/>
      <c r="V1566" s="46"/>
      <c r="W1566" s="42"/>
      <c r="X1566" s="42"/>
      <c r="Y1566" s="42"/>
      <c r="Z1566" s="42"/>
    </row>
    <row r="1567" ht="15.0" customHeight="1">
      <c r="A1567" s="36" t="s">
        <v>6629</v>
      </c>
      <c r="B1567" s="43"/>
      <c r="C1567" s="44"/>
      <c r="D1567" s="47"/>
      <c r="E1567" s="47"/>
      <c r="F1567" s="39" t="str">
        <f t="shared" si="2"/>
        <v>PETUGAS.1566/SPK/SE/PPL/3172/2026</v>
      </c>
      <c r="G1567" s="45"/>
      <c r="H1567" s="39" t="str">
        <f>VLOOKUP(G1567,'MITRA (REFERENSI)'!$A:$Z,16,FALSE)</f>
        <v>#N/A</v>
      </c>
      <c r="I1567" s="39" t="str">
        <f>VLOOKUP(G1567,'MITRA (REFERENSI)'!$A:$Z,25,FALSE)</f>
        <v>#N/A</v>
      </c>
      <c r="J1567" s="38" t="str">
        <f>VLOOKUP(G1567,'MITRA (REFERENSI)'!$A:$Z,26,FALSE)</f>
        <v>#N/A</v>
      </c>
      <c r="K1567" s="38" t="str">
        <f>VLOOKUP(G1567,'MITRA (REFERENSI)'!$A:$Z,15,FALSE)</f>
        <v>#N/A</v>
      </c>
      <c r="L1567" s="38" t="str">
        <f>VLOOKUP(G1567,'MITRA (REFERENSI)'!$A:$Z,15,FALSE)</f>
        <v>#N/A</v>
      </c>
      <c r="M1567" s="38" t="str">
        <f>IF(B1567=1,'KELAS (REFERENSI)'!M1567,IF(B1567=2,'KELAS (REFERENSI)'!M1582,IF(B1567=3,'KELAS (REFERENSI)'!M1597,IF(B1567=4,'KELAS (REFERENSI)'!M1612,""))))</f>
        <v/>
      </c>
      <c r="N1567" s="38" t="str">
        <f>IF(B1567=1,'KELAS (REFERENSI)'!N1567,IF(B1567=2,'KELAS (REFERENSI)'!N1582,IF(B1567=3,'KELAS (REFERENSI)'!N1597,IF(B1567=4,'KELAS (REFERENSI)'!N1612,""))))</f>
        <v/>
      </c>
      <c r="O1567" s="38" t="str">
        <f>IF(B1567=1,'KELAS (REFERENSI)'!O1567,IF(B1567=2,'KELAS (REFERENSI)'!O1582,IF(B1567=3,'KELAS (REFERENSI)'!O1597,IF(B1567=4,'KELAS (REFERENSI)'!O1612,""))))</f>
        <v/>
      </c>
      <c r="P1567" s="38" t="str">
        <f>IF(B1567=1,'KELAS (REFERENSI)'!P1567,IF(B1567=2,'KELAS (REFERENSI)'!P1582,IF(B1567=3,'KELAS (REFERENSI)'!P1597,IF(B1567=4,'KELAS (REFERENSI)'!P1612,""))))</f>
        <v/>
      </c>
      <c r="Q1567" s="38" t="str">
        <f t="shared" si="4"/>
        <v>BPS Kota Jakarta Timur</v>
      </c>
      <c r="R1567" s="38" t="str">
        <f t="shared" si="56"/>
        <v/>
      </c>
      <c r="S1567" s="38" t="str">
        <f t="shared" ref="S1567:T1567" si="1575">S1566</f>
        <v>15 Juni sampai dengan 31 Agustus 2026</v>
      </c>
      <c r="T1567" s="38" t="str">
        <f t="shared" si="1575"/>
        <v>31 Agustus 2026</v>
      </c>
      <c r="U1567" s="46"/>
      <c r="V1567" s="46"/>
      <c r="W1567" s="42"/>
      <c r="X1567" s="42"/>
      <c r="Y1567" s="42"/>
      <c r="Z1567" s="42"/>
    </row>
    <row r="1568" ht="15.0" customHeight="1">
      <c r="A1568" s="36" t="s">
        <v>6630</v>
      </c>
      <c r="B1568" s="43"/>
      <c r="C1568" s="44"/>
      <c r="D1568" s="47"/>
      <c r="E1568" s="47"/>
      <c r="F1568" s="39" t="str">
        <f t="shared" si="2"/>
        <v>PETUGAS.1567/SPK/SE/PPL/3172/2026</v>
      </c>
      <c r="G1568" s="45"/>
      <c r="H1568" s="39" t="str">
        <f>VLOOKUP(G1568,'MITRA (REFERENSI)'!$A:$Z,16,FALSE)</f>
        <v>#N/A</v>
      </c>
      <c r="I1568" s="39" t="str">
        <f>VLOOKUP(G1568,'MITRA (REFERENSI)'!$A:$Z,25,FALSE)</f>
        <v>#N/A</v>
      </c>
      <c r="J1568" s="38" t="str">
        <f>VLOOKUP(G1568,'MITRA (REFERENSI)'!$A:$Z,26,FALSE)</f>
        <v>#N/A</v>
      </c>
      <c r="K1568" s="38" t="str">
        <f>VLOOKUP(G1568,'MITRA (REFERENSI)'!$A:$Z,15,FALSE)</f>
        <v>#N/A</v>
      </c>
      <c r="L1568" s="38" t="str">
        <f>VLOOKUP(G1568,'MITRA (REFERENSI)'!$A:$Z,15,FALSE)</f>
        <v>#N/A</v>
      </c>
      <c r="M1568" s="38" t="str">
        <f>IF(B1568=1,'KELAS (REFERENSI)'!M1568,IF(B1568=2,'KELAS (REFERENSI)'!M1583,IF(B1568=3,'KELAS (REFERENSI)'!M1598,IF(B1568=4,'KELAS (REFERENSI)'!M1613,""))))</f>
        <v/>
      </c>
      <c r="N1568" s="38" t="str">
        <f>IF(B1568=1,'KELAS (REFERENSI)'!N1568,IF(B1568=2,'KELAS (REFERENSI)'!N1583,IF(B1568=3,'KELAS (REFERENSI)'!N1598,IF(B1568=4,'KELAS (REFERENSI)'!N1613,""))))</f>
        <v/>
      </c>
      <c r="O1568" s="38" t="str">
        <f>IF(B1568=1,'KELAS (REFERENSI)'!O1568,IF(B1568=2,'KELAS (REFERENSI)'!O1583,IF(B1568=3,'KELAS (REFERENSI)'!O1598,IF(B1568=4,'KELAS (REFERENSI)'!O1613,""))))</f>
        <v/>
      </c>
      <c r="P1568" s="38" t="str">
        <f>IF(B1568=1,'KELAS (REFERENSI)'!P1568,IF(B1568=2,'KELAS (REFERENSI)'!P1583,IF(B1568=3,'KELAS (REFERENSI)'!P1598,IF(B1568=4,'KELAS (REFERENSI)'!P1613,""))))</f>
        <v/>
      </c>
      <c r="Q1568" s="38" t="str">
        <f t="shared" si="4"/>
        <v>BPS Kota Jakarta Timur</v>
      </c>
      <c r="R1568" s="38" t="str">
        <f t="shared" si="56"/>
        <v/>
      </c>
      <c r="S1568" s="38" t="str">
        <f t="shared" ref="S1568:T1568" si="1576">S1567</f>
        <v>15 Juni sampai dengan 31 Agustus 2026</v>
      </c>
      <c r="T1568" s="38" t="str">
        <f t="shared" si="1576"/>
        <v>31 Agustus 2026</v>
      </c>
      <c r="U1568" s="46"/>
      <c r="V1568" s="46"/>
      <c r="W1568" s="42"/>
      <c r="X1568" s="42"/>
      <c r="Y1568" s="42"/>
      <c r="Z1568" s="42"/>
    </row>
    <row r="1569" ht="15.0" customHeight="1">
      <c r="A1569" s="36" t="s">
        <v>6631</v>
      </c>
      <c r="B1569" s="43"/>
      <c r="C1569" s="44"/>
      <c r="D1569" s="47"/>
      <c r="E1569" s="47"/>
      <c r="F1569" s="39" t="str">
        <f t="shared" si="2"/>
        <v>PETUGAS.1568/SPK/SE/PPL/3172/2026</v>
      </c>
      <c r="G1569" s="45"/>
      <c r="H1569" s="39" t="str">
        <f>VLOOKUP(G1569,'MITRA (REFERENSI)'!$A:$Z,16,FALSE)</f>
        <v>#N/A</v>
      </c>
      <c r="I1569" s="39" t="str">
        <f>VLOOKUP(G1569,'MITRA (REFERENSI)'!$A:$Z,25,FALSE)</f>
        <v>#N/A</v>
      </c>
      <c r="J1569" s="38" t="str">
        <f>VLOOKUP(G1569,'MITRA (REFERENSI)'!$A:$Z,26,FALSE)</f>
        <v>#N/A</v>
      </c>
      <c r="K1569" s="38" t="str">
        <f>VLOOKUP(G1569,'MITRA (REFERENSI)'!$A:$Z,15,FALSE)</f>
        <v>#N/A</v>
      </c>
      <c r="L1569" s="38" t="str">
        <f>VLOOKUP(G1569,'MITRA (REFERENSI)'!$A:$Z,15,FALSE)</f>
        <v>#N/A</v>
      </c>
      <c r="M1569" s="38" t="str">
        <f>IF(B1569=1,'KELAS (REFERENSI)'!M1569,IF(B1569=2,'KELAS (REFERENSI)'!M1584,IF(B1569=3,'KELAS (REFERENSI)'!M1599,IF(B1569=4,'KELAS (REFERENSI)'!M1614,""))))</f>
        <v/>
      </c>
      <c r="N1569" s="38" t="str">
        <f>IF(B1569=1,'KELAS (REFERENSI)'!N1569,IF(B1569=2,'KELAS (REFERENSI)'!N1584,IF(B1569=3,'KELAS (REFERENSI)'!N1599,IF(B1569=4,'KELAS (REFERENSI)'!N1614,""))))</f>
        <v/>
      </c>
      <c r="O1569" s="38" t="str">
        <f>IF(B1569=1,'KELAS (REFERENSI)'!O1569,IF(B1569=2,'KELAS (REFERENSI)'!O1584,IF(B1569=3,'KELAS (REFERENSI)'!O1599,IF(B1569=4,'KELAS (REFERENSI)'!O1614,""))))</f>
        <v/>
      </c>
      <c r="P1569" s="38" t="str">
        <f>IF(B1569=1,'KELAS (REFERENSI)'!P1569,IF(B1569=2,'KELAS (REFERENSI)'!P1584,IF(B1569=3,'KELAS (REFERENSI)'!P1599,IF(B1569=4,'KELAS (REFERENSI)'!P1614,""))))</f>
        <v/>
      </c>
      <c r="Q1569" s="38" t="str">
        <f t="shared" si="4"/>
        <v>BPS Kota Jakarta Timur</v>
      </c>
      <c r="R1569" s="38" t="str">
        <f t="shared" si="56"/>
        <v/>
      </c>
      <c r="S1569" s="38" t="str">
        <f t="shared" ref="S1569:T1569" si="1577">S1568</f>
        <v>15 Juni sampai dengan 31 Agustus 2026</v>
      </c>
      <c r="T1569" s="38" t="str">
        <f t="shared" si="1577"/>
        <v>31 Agustus 2026</v>
      </c>
      <c r="U1569" s="46"/>
      <c r="V1569" s="46"/>
      <c r="W1569" s="42"/>
      <c r="X1569" s="42"/>
      <c r="Y1569" s="42"/>
      <c r="Z1569" s="42"/>
    </row>
    <row r="1570" ht="15.0" customHeight="1">
      <c r="A1570" s="36" t="s">
        <v>6632</v>
      </c>
      <c r="B1570" s="43"/>
      <c r="C1570" s="44"/>
      <c r="D1570" s="47"/>
      <c r="E1570" s="47"/>
      <c r="F1570" s="39" t="str">
        <f t="shared" si="2"/>
        <v>PETUGAS.1569/SPK/SE/PPL/3172/2026</v>
      </c>
      <c r="G1570" s="45"/>
      <c r="H1570" s="39" t="str">
        <f>VLOOKUP(G1570,'MITRA (REFERENSI)'!$A:$Z,16,FALSE)</f>
        <v>#N/A</v>
      </c>
      <c r="I1570" s="39" t="str">
        <f>VLOOKUP(G1570,'MITRA (REFERENSI)'!$A:$Z,25,FALSE)</f>
        <v>#N/A</v>
      </c>
      <c r="J1570" s="38" t="str">
        <f>VLOOKUP(G1570,'MITRA (REFERENSI)'!$A:$Z,26,FALSE)</f>
        <v>#N/A</v>
      </c>
      <c r="K1570" s="38" t="str">
        <f>VLOOKUP(G1570,'MITRA (REFERENSI)'!$A:$Z,15,FALSE)</f>
        <v>#N/A</v>
      </c>
      <c r="L1570" s="38" t="str">
        <f>VLOOKUP(G1570,'MITRA (REFERENSI)'!$A:$Z,15,FALSE)</f>
        <v>#N/A</v>
      </c>
      <c r="M1570" s="38" t="str">
        <f>IF(B1570=1,'KELAS (REFERENSI)'!M1570,IF(B1570=2,'KELAS (REFERENSI)'!M1585,IF(B1570=3,'KELAS (REFERENSI)'!M1600,IF(B1570=4,'KELAS (REFERENSI)'!M1615,""))))</f>
        <v/>
      </c>
      <c r="N1570" s="38" t="str">
        <f>IF(B1570=1,'KELAS (REFERENSI)'!N1570,IF(B1570=2,'KELAS (REFERENSI)'!N1585,IF(B1570=3,'KELAS (REFERENSI)'!N1600,IF(B1570=4,'KELAS (REFERENSI)'!N1615,""))))</f>
        <v/>
      </c>
      <c r="O1570" s="38" t="str">
        <f>IF(B1570=1,'KELAS (REFERENSI)'!O1570,IF(B1570=2,'KELAS (REFERENSI)'!O1585,IF(B1570=3,'KELAS (REFERENSI)'!O1600,IF(B1570=4,'KELAS (REFERENSI)'!O1615,""))))</f>
        <v/>
      </c>
      <c r="P1570" s="38" t="str">
        <f>IF(B1570=1,'KELAS (REFERENSI)'!P1570,IF(B1570=2,'KELAS (REFERENSI)'!P1585,IF(B1570=3,'KELAS (REFERENSI)'!P1600,IF(B1570=4,'KELAS (REFERENSI)'!P1615,""))))</f>
        <v/>
      </c>
      <c r="Q1570" s="38" t="str">
        <f t="shared" si="4"/>
        <v>BPS Kota Jakarta Timur</v>
      </c>
      <c r="R1570" s="38" t="str">
        <f t="shared" si="56"/>
        <v/>
      </c>
      <c r="S1570" s="38" t="str">
        <f t="shared" ref="S1570:T1570" si="1578">S1569</f>
        <v>15 Juni sampai dengan 31 Agustus 2026</v>
      </c>
      <c r="T1570" s="38" t="str">
        <f t="shared" si="1578"/>
        <v>31 Agustus 2026</v>
      </c>
      <c r="U1570" s="46"/>
      <c r="V1570" s="46"/>
      <c r="W1570" s="42"/>
      <c r="X1570" s="42"/>
      <c r="Y1570" s="42"/>
      <c r="Z1570" s="42"/>
    </row>
    <row r="1571" ht="15.0" customHeight="1">
      <c r="A1571" s="36" t="s">
        <v>6633</v>
      </c>
      <c r="B1571" s="43"/>
      <c r="C1571" s="44"/>
      <c r="D1571" s="47"/>
      <c r="E1571" s="47"/>
      <c r="F1571" s="39" t="str">
        <f t="shared" si="2"/>
        <v>PETUGAS.1570/SPK/SE/PPL/3172/2026</v>
      </c>
      <c r="G1571" s="45"/>
      <c r="H1571" s="39" t="str">
        <f>VLOOKUP(G1571,'MITRA (REFERENSI)'!$A:$Z,16,FALSE)</f>
        <v>#N/A</v>
      </c>
      <c r="I1571" s="39" t="str">
        <f>VLOOKUP(G1571,'MITRA (REFERENSI)'!$A:$Z,25,FALSE)</f>
        <v>#N/A</v>
      </c>
      <c r="J1571" s="38" t="str">
        <f>VLOOKUP(G1571,'MITRA (REFERENSI)'!$A:$Z,26,FALSE)</f>
        <v>#N/A</v>
      </c>
      <c r="K1571" s="38" t="str">
        <f>VLOOKUP(G1571,'MITRA (REFERENSI)'!$A:$Z,15,FALSE)</f>
        <v>#N/A</v>
      </c>
      <c r="L1571" s="38" t="str">
        <f>VLOOKUP(G1571,'MITRA (REFERENSI)'!$A:$Z,15,FALSE)</f>
        <v>#N/A</v>
      </c>
      <c r="M1571" s="38" t="str">
        <f>IF(B1571=1,'KELAS (REFERENSI)'!M1571,IF(B1571=2,'KELAS (REFERENSI)'!M1586,IF(B1571=3,'KELAS (REFERENSI)'!M1601,IF(B1571=4,'KELAS (REFERENSI)'!M1616,""))))</f>
        <v/>
      </c>
      <c r="N1571" s="38" t="str">
        <f>IF(B1571=1,'KELAS (REFERENSI)'!N1571,IF(B1571=2,'KELAS (REFERENSI)'!N1586,IF(B1571=3,'KELAS (REFERENSI)'!N1601,IF(B1571=4,'KELAS (REFERENSI)'!N1616,""))))</f>
        <v/>
      </c>
      <c r="O1571" s="38" t="str">
        <f>IF(B1571=1,'KELAS (REFERENSI)'!O1571,IF(B1571=2,'KELAS (REFERENSI)'!O1586,IF(B1571=3,'KELAS (REFERENSI)'!O1601,IF(B1571=4,'KELAS (REFERENSI)'!O1616,""))))</f>
        <v/>
      </c>
      <c r="P1571" s="38" t="str">
        <f>IF(B1571=1,'KELAS (REFERENSI)'!P1571,IF(B1571=2,'KELAS (REFERENSI)'!P1586,IF(B1571=3,'KELAS (REFERENSI)'!P1601,IF(B1571=4,'KELAS (REFERENSI)'!P1616,""))))</f>
        <v/>
      </c>
      <c r="Q1571" s="38" t="str">
        <f t="shared" si="4"/>
        <v>BPS Kota Jakarta Timur</v>
      </c>
      <c r="R1571" s="38" t="str">
        <f t="shared" si="56"/>
        <v/>
      </c>
      <c r="S1571" s="38" t="str">
        <f t="shared" ref="S1571:T1571" si="1579">S1570</f>
        <v>15 Juni sampai dengan 31 Agustus 2026</v>
      </c>
      <c r="T1571" s="38" t="str">
        <f t="shared" si="1579"/>
        <v>31 Agustus 2026</v>
      </c>
      <c r="U1571" s="46"/>
      <c r="V1571" s="46"/>
      <c r="W1571" s="42"/>
      <c r="X1571" s="42"/>
      <c r="Y1571" s="42"/>
      <c r="Z1571" s="42"/>
    </row>
    <row r="1572" ht="15.0" customHeight="1">
      <c r="A1572" s="36" t="s">
        <v>6634</v>
      </c>
      <c r="B1572" s="43"/>
      <c r="C1572" s="44"/>
      <c r="D1572" s="47"/>
      <c r="E1572" s="47"/>
      <c r="F1572" s="39" t="str">
        <f t="shared" si="2"/>
        <v>PETUGAS.1571/SPK/SE/PPL/3172/2026</v>
      </c>
      <c r="G1572" s="45"/>
      <c r="H1572" s="39" t="str">
        <f>VLOOKUP(G1572,'MITRA (REFERENSI)'!$A:$Z,16,FALSE)</f>
        <v>#N/A</v>
      </c>
      <c r="I1572" s="39" t="str">
        <f>VLOOKUP(G1572,'MITRA (REFERENSI)'!$A:$Z,25,FALSE)</f>
        <v>#N/A</v>
      </c>
      <c r="J1572" s="38" t="str">
        <f>VLOOKUP(G1572,'MITRA (REFERENSI)'!$A:$Z,26,FALSE)</f>
        <v>#N/A</v>
      </c>
      <c r="K1572" s="38" t="str">
        <f>VLOOKUP(G1572,'MITRA (REFERENSI)'!$A:$Z,15,FALSE)</f>
        <v>#N/A</v>
      </c>
      <c r="L1572" s="38" t="str">
        <f>VLOOKUP(G1572,'MITRA (REFERENSI)'!$A:$Z,15,FALSE)</f>
        <v>#N/A</v>
      </c>
      <c r="M1572" s="38" t="str">
        <f>IF(B1572=1,'KELAS (REFERENSI)'!M1572,IF(B1572=2,'KELAS (REFERENSI)'!M1587,IF(B1572=3,'KELAS (REFERENSI)'!M1602,IF(B1572=4,'KELAS (REFERENSI)'!M1617,""))))</f>
        <v/>
      </c>
      <c r="N1572" s="38" t="str">
        <f>IF(B1572=1,'KELAS (REFERENSI)'!N1572,IF(B1572=2,'KELAS (REFERENSI)'!N1587,IF(B1572=3,'KELAS (REFERENSI)'!N1602,IF(B1572=4,'KELAS (REFERENSI)'!N1617,""))))</f>
        <v/>
      </c>
      <c r="O1572" s="38" t="str">
        <f>IF(B1572=1,'KELAS (REFERENSI)'!O1572,IF(B1572=2,'KELAS (REFERENSI)'!O1587,IF(B1572=3,'KELAS (REFERENSI)'!O1602,IF(B1572=4,'KELAS (REFERENSI)'!O1617,""))))</f>
        <v/>
      </c>
      <c r="P1572" s="38" t="str">
        <f>IF(B1572=1,'KELAS (REFERENSI)'!P1572,IF(B1572=2,'KELAS (REFERENSI)'!P1587,IF(B1572=3,'KELAS (REFERENSI)'!P1602,IF(B1572=4,'KELAS (REFERENSI)'!P1617,""))))</f>
        <v/>
      </c>
      <c r="Q1572" s="38" t="str">
        <f t="shared" si="4"/>
        <v>BPS Kota Jakarta Timur</v>
      </c>
      <c r="R1572" s="38" t="str">
        <f t="shared" si="56"/>
        <v/>
      </c>
      <c r="S1572" s="38" t="str">
        <f t="shared" ref="S1572:T1572" si="1580">S1571</f>
        <v>15 Juni sampai dengan 31 Agustus 2026</v>
      </c>
      <c r="T1572" s="38" t="str">
        <f t="shared" si="1580"/>
        <v>31 Agustus 2026</v>
      </c>
      <c r="U1572" s="46"/>
      <c r="V1572" s="46"/>
      <c r="W1572" s="42"/>
      <c r="X1572" s="42"/>
      <c r="Y1572" s="42"/>
      <c r="Z1572" s="42"/>
    </row>
    <row r="1573" ht="15.0" customHeight="1">
      <c r="A1573" s="36" t="s">
        <v>6635</v>
      </c>
      <c r="B1573" s="43"/>
      <c r="C1573" s="44"/>
      <c r="D1573" s="47"/>
      <c r="E1573" s="47"/>
      <c r="F1573" s="39" t="str">
        <f t="shared" si="2"/>
        <v>PETUGAS.1572/SPK/SE/PPL/3172/2026</v>
      </c>
      <c r="G1573" s="45"/>
      <c r="H1573" s="39" t="str">
        <f>VLOOKUP(G1573,'MITRA (REFERENSI)'!$A:$Z,16,FALSE)</f>
        <v>#N/A</v>
      </c>
      <c r="I1573" s="39" t="str">
        <f>VLOOKUP(G1573,'MITRA (REFERENSI)'!$A:$Z,25,FALSE)</f>
        <v>#N/A</v>
      </c>
      <c r="J1573" s="38" t="str">
        <f>VLOOKUP(G1573,'MITRA (REFERENSI)'!$A:$Z,26,FALSE)</f>
        <v>#N/A</v>
      </c>
      <c r="K1573" s="38" t="str">
        <f>VLOOKUP(G1573,'MITRA (REFERENSI)'!$A:$Z,15,FALSE)</f>
        <v>#N/A</v>
      </c>
      <c r="L1573" s="38" t="str">
        <f>VLOOKUP(G1573,'MITRA (REFERENSI)'!$A:$Z,15,FALSE)</f>
        <v>#N/A</v>
      </c>
      <c r="M1573" s="38" t="str">
        <f>IF(B1573=1,'KELAS (REFERENSI)'!M1573,IF(B1573=2,'KELAS (REFERENSI)'!M1588,IF(B1573=3,'KELAS (REFERENSI)'!M1603,IF(B1573=4,'KELAS (REFERENSI)'!M1618,""))))</f>
        <v/>
      </c>
      <c r="N1573" s="38" t="str">
        <f>IF(B1573=1,'KELAS (REFERENSI)'!N1573,IF(B1573=2,'KELAS (REFERENSI)'!N1588,IF(B1573=3,'KELAS (REFERENSI)'!N1603,IF(B1573=4,'KELAS (REFERENSI)'!N1618,""))))</f>
        <v/>
      </c>
      <c r="O1573" s="38" t="str">
        <f>IF(B1573=1,'KELAS (REFERENSI)'!O1573,IF(B1573=2,'KELAS (REFERENSI)'!O1588,IF(B1573=3,'KELAS (REFERENSI)'!O1603,IF(B1573=4,'KELAS (REFERENSI)'!O1618,""))))</f>
        <v/>
      </c>
      <c r="P1573" s="38" t="str">
        <f>IF(B1573=1,'KELAS (REFERENSI)'!P1573,IF(B1573=2,'KELAS (REFERENSI)'!P1588,IF(B1573=3,'KELAS (REFERENSI)'!P1603,IF(B1573=4,'KELAS (REFERENSI)'!P1618,""))))</f>
        <v/>
      </c>
      <c r="Q1573" s="38" t="str">
        <f t="shared" si="4"/>
        <v>BPS Kota Jakarta Timur</v>
      </c>
      <c r="R1573" s="38" t="str">
        <f t="shared" si="56"/>
        <v/>
      </c>
      <c r="S1573" s="38" t="str">
        <f t="shared" ref="S1573:T1573" si="1581">S1572</f>
        <v>15 Juni sampai dengan 31 Agustus 2026</v>
      </c>
      <c r="T1573" s="38" t="str">
        <f t="shared" si="1581"/>
        <v>31 Agustus 2026</v>
      </c>
      <c r="U1573" s="46"/>
      <c r="V1573" s="46"/>
      <c r="W1573" s="42"/>
      <c r="X1573" s="42"/>
      <c r="Y1573" s="42"/>
      <c r="Z1573" s="42"/>
    </row>
    <row r="1574" ht="15.0" customHeight="1">
      <c r="A1574" s="36" t="s">
        <v>6636</v>
      </c>
      <c r="B1574" s="43"/>
      <c r="C1574" s="44"/>
      <c r="D1574" s="47"/>
      <c r="E1574" s="47"/>
      <c r="F1574" s="39" t="str">
        <f t="shared" si="2"/>
        <v>PETUGAS.1573/SPK/SE/PPL/3172/2026</v>
      </c>
      <c r="G1574" s="45"/>
      <c r="H1574" s="39" t="str">
        <f>VLOOKUP(G1574,'MITRA (REFERENSI)'!$A:$Z,16,FALSE)</f>
        <v>#N/A</v>
      </c>
      <c r="I1574" s="39" t="str">
        <f>VLOOKUP(G1574,'MITRA (REFERENSI)'!$A:$Z,25,FALSE)</f>
        <v>#N/A</v>
      </c>
      <c r="J1574" s="38" t="str">
        <f>VLOOKUP(G1574,'MITRA (REFERENSI)'!$A:$Z,26,FALSE)</f>
        <v>#N/A</v>
      </c>
      <c r="K1574" s="38" t="str">
        <f>VLOOKUP(G1574,'MITRA (REFERENSI)'!$A:$Z,15,FALSE)</f>
        <v>#N/A</v>
      </c>
      <c r="L1574" s="38" t="str">
        <f>VLOOKUP(G1574,'MITRA (REFERENSI)'!$A:$Z,15,FALSE)</f>
        <v>#N/A</v>
      </c>
      <c r="M1574" s="38" t="str">
        <f>IF(B1574=1,'KELAS (REFERENSI)'!M1574,IF(B1574=2,'KELAS (REFERENSI)'!M1589,IF(B1574=3,'KELAS (REFERENSI)'!M1604,IF(B1574=4,'KELAS (REFERENSI)'!M1619,""))))</f>
        <v/>
      </c>
      <c r="N1574" s="38" t="str">
        <f>IF(B1574=1,'KELAS (REFERENSI)'!N1574,IF(B1574=2,'KELAS (REFERENSI)'!N1589,IF(B1574=3,'KELAS (REFERENSI)'!N1604,IF(B1574=4,'KELAS (REFERENSI)'!N1619,""))))</f>
        <v/>
      </c>
      <c r="O1574" s="38" t="str">
        <f>IF(B1574=1,'KELAS (REFERENSI)'!O1574,IF(B1574=2,'KELAS (REFERENSI)'!O1589,IF(B1574=3,'KELAS (REFERENSI)'!O1604,IF(B1574=4,'KELAS (REFERENSI)'!O1619,""))))</f>
        <v/>
      </c>
      <c r="P1574" s="38" t="str">
        <f>IF(B1574=1,'KELAS (REFERENSI)'!P1574,IF(B1574=2,'KELAS (REFERENSI)'!P1589,IF(B1574=3,'KELAS (REFERENSI)'!P1604,IF(B1574=4,'KELAS (REFERENSI)'!P1619,""))))</f>
        <v/>
      </c>
      <c r="Q1574" s="38" t="str">
        <f t="shared" si="4"/>
        <v>BPS Kota Jakarta Timur</v>
      </c>
      <c r="R1574" s="38" t="str">
        <f t="shared" si="56"/>
        <v/>
      </c>
      <c r="S1574" s="38" t="str">
        <f t="shared" ref="S1574:T1574" si="1582">S1573</f>
        <v>15 Juni sampai dengan 31 Agustus 2026</v>
      </c>
      <c r="T1574" s="38" t="str">
        <f t="shared" si="1582"/>
        <v>31 Agustus 2026</v>
      </c>
      <c r="U1574" s="46"/>
      <c r="V1574" s="46"/>
      <c r="W1574" s="42"/>
      <c r="X1574" s="42"/>
      <c r="Y1574" s="42"/>
      <c r="Z1574" s="42"/>
    </row>
    <row r="1575" ht="15.0" customHeight="1">
      <c r="A1575" s="36" t="s">
        <v>6637</v>
      </c>
      <c r="B1575" s="43"/>
      <c r="C1575" s="44"/>
      <c r="D1575" s="47"/>
      <c r="E1575" s="47"/>
      <c r="F1575" s="39" t="str">
        <f t="shared" si="2"/>
        <v>PETUGAS.1574/SPK/SE/PPL/3172/2026</v>
      </c>
      <c r="G1575" s="45"/>
      <c r="H1575" s="39" t="str">
        <f>VLOOKUP(G1575,'MITRA (REFERENSI)'!$A:$Z,16,FALSE)</f>
        <v>#N/A</v>
      </c>
      <c r="I1575" s="39" t="str">
        <f>VLOOKUP(G1575,'MITRA (REFERENSI)'!$A:$Z,25,FALSE)</f>
        <v>#N/A</v>
      </c>
      <c r="J1575" s="38" t="str">
        <f>VLOOKUP(G1575,'MITRA (REFERENSI)'!$A:$Z,26,FALSE)</f>
        <v>#N/A</v>
      </c>
      <c r="K1575" s="38" t="str">
        <f>VLOOKUP(G1575,'MITRA (REFERENSI)'!$A:$Z,15,FALSE)</f>
        <v>#N/A</v>
      </c>
      <c r="L1575" s="38" t="str">
        <f>VLOOKUP(G1575,'MITRA (REFERENSI)'!$A:$Z,15,FALSE)</f>
        <v>#N/A</v>
      </c>
      <c r="M1575" s="38" t="str">
        <f>IF(B1575=1,'KELAS (REFERENSI)'!M1575,IF(B1575=2,'KELAS (REFERENSI)'!M1590,IF(B1575=3,'KELAS (REFERENSI)'!M1605,IF(B1575=4,'KELAS (REFERENSI)'!M1620,""))))</f>
        <v/>
      </c>
      <c r="N1575" s="38" t="str">
        <f>IF(B1575=1,'KELAS (REFERENSI)'!N1575,IF(B1575=2,'KELAS (REFERENSI)'!N1590,IF(B1575=3,'KELAS (REFERENSI)'!N1605,IF(B1575=4,'KELAS (REFERENSI)'!N1620,""))))</f>
        <v/>
      </c>
      <c r="O1575" s="38" t="str">
        <f>IF(B1575=1,'KELAS (REFERENSI)'!O1575,IF(B1575=2,'KELAS (REFERENSI)'!O1590,IF(B1575=3,'KELAS (REFERENSI)'!O1605,IF(B1575=4,'KELAS (REFERENSI)'!O1620,""))))</f>
        <v/>
      </c>
      <c r="P1575" s="38" t="str">
        <f>IF(B1575=1,'KELAS (REFERENSI)'!P1575,IF(B1575=2,'KELAS (REFERENSI)'!P1590,IF(B1575=3,'KELAS (REFERENSI)'!P1605,IF(B1575=4,'KELAS (REFERENSI)'!P1620,""))))</f>
        <v/>
      </c>
      <c r="Q1575" s="38" t="str">
        <f t="shared" si="4"/>
        <v>BPS Kota Jakarta Timur</v>
      </c>
      <c r="R1575" s="38" t="str">
        <f t="shared" si="56"/>
        <v/>
      </c>
      <c r="S1575" s="38" t="str">
        <f t="shared" ref="S1575:T1575" si="1583">S1574</f>
        <v>15 Juni sampai dengan 31 Agustus 2026</v>
      </c>
      <c r="T1575" s="38" t="str">
        <f t="shared" si="1583"/>
        <v>31 Agustus 2026</v>
      </c>
      <c r="U1575" s="46"/>
      <c r="V1575" s="46"/>
      <c r="W1575" s="42"/>
      <c r="X1575" s="42"/>
      <c r="Y1575" s="42"/>
      <c r="Z1575" s="42"/>
    </row>
    <row r="1576" ht="15.0" customHeight="1">
      <c r="A1576" s="36" t="s">
        <v>6638</v>
      </c>
      <c r="B1576" s="43"/>
      <c r="C1576" s="44"/>
      <c r="D1576" s="47"/>
      <c r="E1576" s="47"/>
      <c r="F1576" s="39" t="str">
        <f t="shared" si="2"/>
        <v>PETUGAS.1575/SPK/SE/PPL/3172/2026</v>
      </c>
      <c r="G1576" s="45"/>
      <c r="H1576" s="39" t="str">
        <f>VLOOKUP(G1576,'MITRA (REFERENSI)'!$A:$Z,16,FALSE)</f>
        <v>#N/A</v>
      </c>
      <c r="I1576" s="39" t="str">
        <f>VLOOKUP(G1576,'MITRA (REFERENSI)'!$A:$Z,25,FALSE)</f>
        <v>#N/A</v>
      </c>
      <c r="J1576" s="38" t="str">
        <f>VLOOKUP(G1576,'MITRA (REFERENSI)'!$A:$Z,26,FALSE)</f>
        <v>#N/A</v>
      </c>
      <c r="K1576" s="38" t="str">
        <f>VLOOKUP(G1576,'MITRA (REFERENSI)'!$A:$Z,15,FALSE)</f>
        <v>#N/A</v>
      </c>
      <c r="L1576" s="38" t="str">
        <f>VLOOKUP(G1576,'MITRA (REFERENSI)'!$A:$Z,15,FALSE)</f>
        <v>#N/A</v>
      </c>
      <c r="M1576" s="38" t="str">
        <f>IF(B1576=1,'KELAS (REFERENSI)'!M1576,IF(B1576=2,'KELAS (REFERENSI)'!M1591,IF(B1576=3,'KELAS (REFERENSI)'!M1606,IF(B1576=4,'KELAS (REFERENSI)'!M1621,""))))</f>
        <v/>
      </c>
      <c r="N1576" s="38" t="str">
        <f>IF(B1576=1,'KELAS (REFERENSI)'!N1576,IF(B1576=2,'KELAS (REFERENSI)'!N1591,IF(B1576=3,'KELAS (REFERENSI)'!N1606,IF(B1576=4,'KELAS (REFERENSI)'!N1621,""))))</f>
        <v/>
      </c>
      <c r="O1576" s="38" t="str">
        <f>IF(B1576=1,'KELAS (REFERENSI)'!O1576,IF(B1576=2,'KELAS (REFERENSI)'!O1591,IF(B1576=3,'KELAS (REFERENSI)'!O1606,IF(B1576=4,'KELAS (REFERENSI)'!O1621,""))))</f>
        <v/>
      </c>
      <c r="P1576" s="38" t="str">
        <f>IF(B1576=1,'KELAS (REFERENSI)'!P1576,IF(B1576=2,'KELAS (REFERENSI)'!P1591,IF(B1576=3,'KELAS (REFERENSI)'!P1606,IF(B1576=4,'KELAS (REFERENSI)'!P1621,""))))</f>
        <v/>
      </c>
      <c r="Q1576" s="38" t="str">
        <f t="shared" si="4"/>
        <v>BPS Kota Jakarta Timur</v>
      </c>
      <c r="R1576" s="38" t="str">
        <f t="shared" si="56"/>
        <v/>
      </c>
      <c r="S1576" s="38" t="str">
        <f t="shared" ref="S1576:T1576" si="1584">S1575</f>
        <v>15 Juni sampai dengan 31 Agustus 2026</v>
      </c>
      <c r="T1576" s="38" t="str">
        <f t="shared" si="1584"/>
        <v>31 Agustus 2026</v>
      </c>
      <c r="U1576" s="46"/>
      <c r="V1576" s="46"/>
      <c r="W1576" s="42"/>
      <c r="X1576" s="42"/>
      <c r="Y1576" s="42"/>
      <c r="Z1576" s="42"/>
    </row>
    <row r="1577" ht="15.0" customHeight="1">
      <c r="A1577" s="36" t="s">
        <v>6639</v>
      </c>
      <c r="B1577" s="43"/>
      <c r="C1577" s="44"/>
      <c r="D1577" s="47"/>
      <c r="E1577" s="47"/>
      <c r="F1577" s="39" t="str">
        <f t="shared" si="2"/>
        <v>PETUGAS.1576/SPK/SE/PPL/3172/2026</v>
      </c>
      <c r="G1577" s="45"/>
      <c r="H1577" s="39" t="str">
        <f>VLOOKUP(G1577,'MITRA (REFERENSI)'!$A:$Z,16,FALSE)</f>
        <v>#N/A</v>
      </c>
      <c r="I1577" s="39" t="str">
        <f>VLOOKUP(G1577,'MITRA (REFERENSI)'!$A:$Z,25,FALSE)</f>
        <v>#N/A</v>
      </c>
      <c r="J1577" s="38" t="str">
        <f>VLOOKUP(G1577,'MITRA (REFERENSI)'!$A:$Z,26,FALSE)</f>
        <v>#N/A</v>
      </c>
      <c r="K1577" s="38" t="str">
        <f>VLOOKUP(G1577,'MITRA (REFERENSI)'!$A:$Z,15,FALSE)</f>
        <v>#N/A</v>
      </c>
      <c r="L1577" s="38" t="str">
        <f>VLOOKUP(G1577,'MITRA (REFERENSI)'!$A:$Z,15,FALSE)</f>
        <v>#N/A</v>
      </c>
      <c r="M1577" s="38" t="str">
        <f>IF(B1577=1,'KELAS (REFERENSI)'!M1577,IF(B1577=2,'KELAS (REFERENSI)'!M1592,IF(B1577=3,'KELAS (REFERENSI)'!M1607,IF(B1577=4,'KELAS (REFERENSI)'!M1622,""))))</f>
        <v/>
      </c>
      <c r="N1577" s="38" t="str">
        <f>IF(B1577=1,'KELAS (REFERENSI)'!N1577,IF(B1577=2,'KELAS (REFERENSI)'!N1592,IF(B1577=3,'KELAS (REFERENSI)'!N1607,IF(B1577=4,'KELAS (REFERENSI)'!N1622,""))))</f>
        <v/>
      </c>
      <c r="O1577" s="38" t="str">
        <f>IF(B1577=1,'KELAS (REFERENSI)'!O1577,IF(B1577=2,'KELAS (REFERENSI)'!O1592,IF(B1577=3,'KELAS (REFERENSI)'!O1607,IF(B1577=4,'KELAS (REFERENSI)'!O1622,""))))</f>
        <v/>
      </c>
      <c r="P1577" s="38" t="str">
        <f>IF(B1577=1,'KELAS (REFERENSI)'!P1577,IF(B1577=2,'KELAS (REFERENSI)'!P1592,IF(B1577=3,'KELAS (REFERENSI)'!P1607,IF(B1577=4,'KELAS (REFERENSI)'!P1622,""))))</f>
        <v/>
      </c>
      <c r="Q1577" s="38" t="str">
        <f t="shared" si="4"/>
        <v>BPS Kota Jakarta Timur</v>
      </c>
      <c r="R1577" s="38" t="str">
        <f t="shared" si="56"/>
        <v/>
      </c>
      <c r="S1577" s="38" t="str">
        <f t="shared" ref="S1577:T1577" si="1585">S1576</f>
        <v>15 Juni sampai dengan 31 Agustus 2026</v>
      </c>
      <c r="T1577" s="38" t="str">
        <f t="shared" si="1585"/>
        <v>31 Agustus 2026</v>
      </c>
      <c r="U1577" s="46"/>
      <c r="V1577" s="46"/>
      <c r="W1577" s="42"/>
      <c r="X1577" s="42"/>
      <c r="Y1577" s="42"/>
      <c r="Z1577" s="42"/>
    </row>
    <row r="1578" ht="15.0" customHeight="1">
      <c r="A1578" s="36" t="s">
        <v>6640</v>
      </c>
      <c r="B1578" s="43"/>
      <c r="C1578" s="44"/>
      <c r="D1578" s="47"/>
      <c r="E1578" s="47"/>
      <c r="F1578" s="39" t="str">
        <f t="shared" si="2"/>
        <v>PETUGAS.1577/SPK/SE/PPL/3172/2026</v>
      </c>
      <c r="G1578" s="45"/>
      <c r="H1578" s="39" t="str">
        <f>VLOOKUP(G1578,'MITRA (REFERENSI)'!$A:$Z,16,FALSE)</f>
        <v>#N/A</v>
      </c>
      <c r="I1578" s="39" t="str">
        <f>VLOOKUP(G1578,'MITRA (REFERENSI)'!$A:$Z,25,FALSE)</f>
        <v>#N/A</v>
      </c>
      <c r="J1578" s="38" t="str">
        <f>VLOOKUP(G1578,'MITRA (REFERENSI)'!$A:$Z,26,FALSE)</f>
        <v>#N/A</v>
      </c>
      <c r="K1578" s="38" t="str">
        <f>VLOOKUP(G1578,'MITRA (REFERENSI)'!$A:$Z,15,FALSE)</f>
        <v>#N/A</v>
      </c>
      <c r="L1578" s="38" t="str">
        <f>VLOOKUP(G1578,'MITRA (REFERENSI)'!$A:$Z,15,FALSE)</f>
        <v>#N/A</v>
      </c>
      <c r="M1578" s="38" t="str">
        <f>IF(B1578=1,'KELAS (REFERENSI)'!M1578,IF(B1578=2,'KELAS (REFERENSI)'!M1593,IF(B1578=3,'KELAS (REFERENSI)'!M1608,IF(B1578=4,'KELAS (REFERENSI)'!M1623,""))))</f>
        <v/>
      </c>
      <c r="N1578" s="38" t="str">
        <f>IF(B1578=1,'KELAS (REFERENSI)'!N1578,IF(B1578=2,'KELAS (REFERENSI)'!N1593,IF(B1578=3,'KELAS (REFERENSI)'!N1608,IF(B1578=4,'KELAS (REFERENSI)'!N1623,""))))</f>
        <v/>
      </c>
      <c r="O1578" s="38" t="str">
        <f>IF(B1578=1,'KELAS (REFERENSI)'!O1578,IF(B1578=2,'KELAS (REFERENSI)'!O1593,IF(B1578=3,'KELAS (REFERENSI)'!O1608,IF(B1578=4,'KELAS (REFERENSI)'!O1623,""))))</f>
        <v/>
      </c>
      <c r="P1578" s="38" t="str">
        <f>IF(B1578=1,'KELAS (REFERENSI)'!P1578,IF(B1578=2,'KELAS (REFERENSI)'!P1593,IF(B1578=3,'KELAS (REFERENSI)'!P1608,IF(B1578=4,'KELAS (REFERENSI)'!P1623,""))))</f>
        <v/>
      </c>
      <c r="Q1578" s="38" t="str">
        <f t="shared" si="4"/>
        <v>BPS Kota Jakarta Timur</v>
      </c>
      <c r="R1578" s="38" t="str">
        <f t="shared" si="56"/>
        <v/>
      </c>
      <c r="S1578" s="38" t="str">
        <f t="shared" ref="S1578:T1578" si="1586">S1577</f>
        <v>15 Juni sampai dengan 31 Agustus 2026</v>
      </c>
      <c r="T1578" s="38" t="str">
        <f t="shared" si="1586"/>
        <v>31 Agustus 2026</v>
      </c>
      <c r="U1578" s="46"/>
      <c r="V1578" s="46"/>
      <c r="W1578" s="42"/>
      <c r="X1578" s="42"/>
      <c r="Y1578" s="42"/>
      <c r="Z1578" s="42"/>
    </row>
    <row r="1579" ht="15.0" customHeight="1">
      <c r="A1579" s="36" t="s">
        <v>6641</v>
      </c>
      <c r="B1579" s="43"/>
      <c r="C1579" s="44"/>
      <c r="D1579" s="47"/>
      <c r="E1579" s="47"/>
      <c r="F1579" s="39" t="str">
        <f t="shared" si="2"/>
        <v>PETUGAS.1578/SPK/SE/PPL/3172/2026</v>
      </c>
      <c r="G1579" s="45"/>
      <c r="H1579" s="39" t="str">
        <f>VLOOKUP(G1579,'MITRA (REFERENSI)'!$A:$Z,16,FALSE)</f>
        <v>#N/A</v>
      </c>
      <c r="I1579" s="39" t="str">
        <f>VLOOKUP(G1579,'MITRA (REFERENSI)'!$A:$Z,25,FALSE)</f>
        <v>#N/A</v>
      </c>
      <c r="J1579" s="38" t="str">
        <f>VLOOKUP(G1579,'MITRA (REFERENSI)'!$A:$Z,26,FALSE)</f>
        <v>#N/A</v>
      </c>
      <c r="K1579" s="38" t="str">
        <f>VLOOKUP(G1579,'MITRA (REFERENSI)'!$A:$Z,15,FALSE)</f>
        <v>#N/A</v>
      </c>
      <c r="L1579" s="38" t="str">
        <f>VLOOKUP(G1579,'MITRA (REFERENSI)'!$A:$Z,15,FALSE)</f>
        <v>#N/A</v>
      </c>
      <c r="M1579" s="38" t="str">
        <f>IF(B1579=1,'KELAS (REFERENSI)'!M1579,IF(B1579=2,'KELAS (REFERENSI)'!M1594,IF(B1579=3,'KELAS (REFERENSI)'!M1609,IF(B1579=4,'KELAS (REFERENSI)'!M1624,""))))</f>
        <v/>
      </c>
      <c r="N1579" s="38" t="str">
        <f>IF(B1579=1,'KELAS (REFERENSI)'!N1579,IF(B1579=2,'KELAS (REFERENSI)'!N1594,IF(B1579=3,'KELAS (REFERENSI)'!N1609,IF(B1579=4,'KELAS (REFERENSI)'!N1624,""))))</f>
        <v/>
      </c>
      <c r="O1579" s="38" t="str">
        <f>IF(B1579=1,'KELAS (REFERENSI)'!O1579,IF(B1579=2,'KELAS (REFERENSI)'!O1594,IF(B1579=3,'KELAS (REFERENSI)'!O1609,IF(B1579=4,'KELAS (REFERENSI)'!O1624,""))))</f>
        <v/>
      </c>
      <c r="P1579" s="38" t="str">
        <f>IF(B1579=1,'KELAS (REFERENSI)'!P1579,IF(B1579=2,'KELAS (REFERENSI)'!P1594,IF(B1579=3,'KELAS (REFERENSI)'!P1609,IF(B1579=4,'KELAS (REFERENSI)'!P1624,""))))</f>
        <v/>
      </c>
      <c r="Q1579" s="38" t="str">
        <f t="shared" si="4"/>
        <v>BPS Kota Jakarta Timur</v>
      </c>
      <c r="R1579" s="38" t="str">
        <f t="shared" si="56"/>
        <v/>
      </c>
      <c r="S1579" s="38" t="str">
        <f t="shared" ref="S1579:T1579" si="1587">S1578</f>
        <v>15 Juni sampai dengan 31 Agustus 2026</v>
      </c>
      <c r="T1579" s="38" t="str">
        <f t="shared" si="1587"/>
        <v>31 Agustus 2026</v>
      </c>
      <c r="U1579" s="46"/>
      <c r="V1579" s="46"/>
      <c r="W1579" s="42"/>
      <c r="X1579" s="42"/>
      <c r="Y1579" s="42"/>
      <c r="Z1579" s="42"/>
    </row>
    <row r="1580" ht="15.0" customHeight="1">
      <c r="A1580" s="36" t="s">
        <v>6642</v>
      </c>
      <c r="B1580" s="43"/>
      <c r="C1580" s="44"/>
      <c r="D1580" s="47"/>
      <c r="E1580" s="47"/>
      <c r="F1580" s="39" t="str">
        <f t="shared" si="2"/>
        <v>PETUGAS.1579/SPK/SE/PPL/3172/2026</v>
      </c>
      <c r="G1580" s="45"/>
      <c r="H1580" s="39" t="str">
        <f>VLOOKUP(G1580,'MITRA (REFERENSI)'!$A:$Z,16,FALSE)</f>
        <v>#N/A</v>
      </c>
      <c r="I1580" s="39" t="str">
        <f>VLOOKUP(G1580,'MITRA (REFERENSI)'!$A:$Z,25,FALSE)</f>
        <v>#N/A</v>
      </c>
      <c r="J1580" s="38" t="str">
        <f>VLOOKUP(G1580,'MITRA (REFERENSI)'!$A:$Z,26,FALSE)</f>
        <v>#N/A</v>
      </c>
      <c r="K1580" s="38" t="str">
        <f>VLOOKUP(G1580,'MITRA (REFERENSI)'!$A:$Z,15,FALSE)</f>
        <v>#N/A</v>
      </c>
      <c r="L1580" s="38" t="str">
        <f>VLOOKUP(G1580,'MITRA (REFERENSI)'!$A:$Z,15,FALSE)</f>
        <v>#N/A</v>
      </c>
      <c r="M1580" s="38" t="str">
        <f>IF(B1580=1,'KELAS (REFERENSI)'!M1580,IF(B1580=2,'KELAS (REFERENSI)'!M1595,IF(B1580=3,'KELAS (REFERENSI)'!M1610,IF(B1580=4,'KELAS (REFERENSI)'!M1625,""))))</f>
        <v/>
      </c>
      <c r="N1580" s="38" t="str">
        <f>IF(B1580=1,'KELAS (REFERENSI)'!N1580,IF(B1580=2,'KELAS (REFERENSI)'!N1595,IF(B1580=3,'KELAS (REFERENSI)'!N1610,IF(B1580=4,'KELAS (REFERENSI)'!N1625,""))))</f>
        <v/>
      </c>
      <c r="O1580" s="38" t="str">
        <f>IF(B1580=1,'KELAS (REFERENSI)'!O1580,IF(B1580=2,'KELAS (REFERENSI)'!O1595,IF(B1580=3,'KELAS (REFERENSI)'!O1610,IF(B1580=4,'KELAS (REFERENSI)'!O1625,""))))</f>
        <v/>
      </c>
      <c r="P1580" s="38" t="str">
        <f>IF(B1580=1,'KELAS (REFERENSI)'!P1580,IF(B1580=2,'KELAS (REFERENSI)'!P1595,IF(B1580=3,'KELAS (REFERENSI)'!P1610,IF(B1580=4,'KELAS (REFERENSI)'!P1625,""))))</f>
        <v/>
      </c>
      <c r="Q1580" s="38" t="str">
        <f t="shared" si="4"/>
        <v>BPS Kota Jakarta Timur</v>
      </c>
      <c r="R1580" s="38" t="str">
        <f t="shared" si="56"/>
        <v/>
      </c>
      <c r="S1580" s="38" t="str">
        <f t="shared" ref="S1580:T1580" si="1588">S1579</f>
        <v>15 Juni sampai dengan 31 Agustus 2026</v>
      </c>
      <c r="T1580" s="38" t="str">
        <f t="shared" si="1588"/>
        <v>31 Agustus 2026</v>
      </c>
      <c r="U1580" s="46"/>
      <c r="V1580" s="46"/>
      <c r="W1580" s="42"/>
      <c r="X1580" s="42"/>
      <c r="Y1580" s="42"/>
      <c r="Z1580" s="42"/>
    </row>
    <row r="1581" ht="15.0" customHeight="1">
      <c r="A1581" s="36" t="s">
        <v>6643</v>
      </c>
      <c r="B1581" s="43"/>
      <c r="C1581" s="44"/>
      <c r="D1581" s="47"/>
      <c r="E1581" s="47"/>
      <c r="F1581" s="39" t="str">
        <f t="shared" si="2"/>
        <v>PETUGAS.1580/SPK/SE/PPL/3172/2026</v>
      </c>
      <c r="G1581" s="45"/>
      <c r="H1581" s="39" t="str">
        <f>VLOOKUP(G1581,'MITRA (REFERENSI)'!$A:$Z,16,FALSE)</f>
        <v>#N/A</v>
      </c>
      <c r="I1581" s="39" t="str">
        <f>VLOOKUP(G1581,'MITRA (REFERENSI)'!$A:$Z,25,FALSE)</f>
        <v>#N/A</v>
      </c>
      <c r="J1581" s="38" t="str">
        <f>VLOOKUP(G1581,'MITRA (REFERENSI)'!$A:$Z,26,FALSE)</f>
        <v>#N/A</v>
      </c>
      <c r="K1581" s="38" t="str">
        <f>VLOOKUP(G1581,'MITRA (REFERENSI)'!$A:$Z,15,FALSE)</f>
        <v>#N/A</v>
      </c>
      <c r="L1581" s="38" t="str">
        <f>VLOOKUP(G1581,'MITRA (REFERENSI)'!$A:$Z,15,FALSE)</f>
        <v>#N/A</v>
      </c>
      <c r="M1581" s="38" t="str">
        <f>IF(B1581=1,'KELAS (REFERENSI)'!M1581,IF(B1581=2,'KELAS (REFERENSI)'!M1596,IF(B1581=3,'KELAS (REFERENSI)'!M1611,IF(B1581=4,'KELAS (REFERENSI)'!M1626,""))))</f>
        <v/>
      </c>
      <c r="N1581" s="38" t="str">
        <f>IF(B1581=1,'KELAS (REFERENSI)'!N1581,IF(B1581=2,'KELAS (REFERENSI)'!N1596,IF(B1581=3,'KELAS (REFERENSI)'!N1611,IF(B1581=4,'KELAS (REFERENSI)'!N1626,""))))</f>
        <v/>
      </c>
      <c r="O1581" s="38" t="str">
        <f>IF(B1581=1,'KELAS (REFERENSI)'!O1581,IF(B1581=2,'KELAS (REFERENSI)'!O1596,IF(B1581=3,'KELAS (REFERENSI)'!O1611,IF(B1581=4,'KELAS (REFERENSI)'!O1626,""))))</f>
        <v/>
      </c>
      <c r="P1581" s="38" t="str">
        <f>IF(B1581=1,'KELAS (REFERENSI)'!P1581,IF(B1581=2,'KELAS (REFERENSI)'!P1596,IF(B1581=3,'KELAS (REFERENSI)'!P1611,IF(B1581=4,'KELAS (REFERENSI)'!P1626,""))))</f>
        <v/>
      </c>
      <c r="Q1581" s="38" t="str">
        <f t="shared" si="4"/>
        <v>BPS Kota Jakarta Timur</v>
      </c>
      <c r="R1581" s="38" t="str">
        <f t="shared" si="56"/>
        <v/>
      </c>
      <c r="S1581" s="38" t="str">
        <f t="shared" ref="S1581:T1581" si="1589">S1580</f>
        <v>15 Juni sampai dengan 31 Agustus 2026</v>
      </c>
      <c r="T1581" s="38" t="str">
        <f t="shared" si="1589"/>
        <v>31 Agustus 2026</v>
      </c>
      <c r="U1581" s="46"/>
      <c r="V1581" s="46"/>
      <c r="W1581" s="42"/>
      <c r="X1581" s="42"/>
      <c r="Y1581" s="42"/>
      <c r="Z1581" s="42"/>
    </row>
    <row r="1582" ht="15.0" customHeight="1">
      <c r="A1582" s="36" t="s">
        <v>6644</v>
      </c>
      <c r="B1582" s="43"/>
      <c r="C1582" s="44"/>
      <c r="D1582" s="47"/>
      <c r="E1582" s="47"/>
      <c r="F1582" s="39" t="str">
        <f t="shared" si="2"/>
        <v>PETUGAS.1581/SPK/SE/PPL/3172/2026</v>
      </c>
      <c r="G1582" s="45"/>
      <c r="H1582" s="39" t="str">
        <f>VLOOKUP(G1582,'MITRA (REFERENSI)'!$A:$Z,16,FALSE)</f>
        <v>#N/A</v>
      </c>
      <c r="I1582" s="39" t="str">
        <f>VLOOKUP(G1582,'MITRA (REFERENSI)'!$A:$Z,25,FALSE)</f>
        <v>#N/A</v>
      </c>
      <c r="J1582" s="38" t="str">
        <f>VLOOKUP(G1582,'MITRA (REFERENSI)'!$A:$Z,26,FALSE)</f>
        <v>#N/A</v>
      </c>
      <c r="K1582" s="38" t="str">
        <f>VLOOKUP(G1582,'MITRA (REFERENSI)'!$A:$Z,15,FALSE)</f>
        <v>#N/A</v>
      </c>
      <c r="L1582" s="38" t="str">
        <f>VLOOKUP(G1582,'MITRA (REFERENSI)'!$A:$Z,15,FALSE)</f>
        <v>#N/A</v>
      </c>
      <c r="M1582" s="38" t="str">
        <f>IF(B1582=1,'KELAS (REFERENSI)'!M1582,IF(B1582=2,'KELAS (REFERENSI)'!M1597,IF(B1582=3,'KELAS (REFERENSI)'!M1612,IF(B1582=4,'KELAS (REFERENSI)'!M1627,""))))</f>
        <v/>
      </c>
      <c r="N1582" s="38" t="str">
        <f>IF(B1582=1,'KELAS (REFERENSI)'!N1582,IF(B1582=2,'KELAS (REFERENSI)'!N1597,IF(B1582=3,'KELAS (REFERENSI)'!N1612,IF(B1582=4,'KELAS (REFERENSI)'!N1627,""))))</f>
        <v/>
      </c>
      <c r="O1582" s="38" t="str">
        <f>IF(B1582=1,'KELAS (REFERENSI)'!O1582,IF(B1582=2,'KELAS (REFERENSI)'!O1597,IF(B1582=3,'KELAS (REFERENSI)'!O1612,IF(B1582=4,'KELAS (REFERENSI)'!O1627,""))))</f>
        <v/>
      </c>
      <c r="P1582" s="38" t="str">
        <f>IF(B1582=1,'KELAS (REFERENSI)'!P1582,IF(B1582=2,'KELAS (REFERENSI)'!P1597,IF(B1582=3,'KELAS (REFERENSI)'!P1612,IF(B1582=4,'KELAS (REFERENSI)'!P1627,""))))</f>
        <v/>
      </c>
      <c r="Q1582" s="38" t="str">
        <f t="shared" si="4"/>
        <v>BPS Kota Jakarta Timur</v>
      </c>
      <c r="R1582" s="38" t="str">
        <f t="shared" si="56"/>
        <v/>
      </c>
      <c r="S1582" s="38" t="str">
        <f t="shared" ref="S1582:T1582" si="1590">S1581</f>
        <v>15 Juni sampai dengan 31 Agustus 2026</v>
      </c>
      <c r="T1582" s="38" t="str">
        <f t="shared" si="1590"/>
        <v>31 Agustus 2026</v>
      </c>
      <c r="U1582" s="46"/>
      <c r="V1582" s="46"/>
      <c r="W1582" s="42"/>
      <c r="X1582" s="42"/>
      <c r="Y1582" s="42"/>
      <c r="Z1582" s="42"/>
    </row>
    <row r="1583" ht="15.0" customHeight="1">
      <c r="A1583" s="36" t="s">
        <v>6645</v>
      </c>
      <c r="B1583" s="43"/>
      <c r="C1583" s="44"/>
      <c r="D1583" s="47"/>
      <c r="E1583" s="47"/>
      <c r="F1583" s="39" t="str">
        <f t="shared" si="2"/>
        <v>PETUGAS.1582/SPK/SE/PPL/3172/2026</v>
      </c>
      <c r="G1583" s="45"/>
      <c r="H1583" s="39" t="str">
        <f>VLOOKUP(G1583,'MITRA (REFERENSI)'!$A:$Z,16,FALSE)</f>
        <v>#N/A</v>
      </c>
      <c r="I1583" s="39" t="str">
        <f>VLOOKUP(G1583,'MITRA (REFERENSI)'!$A:$Z,25,FALSE)</f>
        <v>#N/A</v>
      </c>
      <c r="J1583" s="38" t="str">
        <f>VLOOKUP(G1583,'MITRA (REFERENSI)'!$A:$Z,26,FALSE)</f>
        <v>#N/A</v>
      </c>
      <c r="K1583" s="38" t="str">
        <f>VLOOKUP(G1583,'MITRA (REFERENSI)'!$A:$Z,15,FALSE)</f>
        <v>#N/A</v>
      </c>
      <c r="L1583" s="38" t="str">
        <f>VLOOKUP(G1583,'MITRA (REFERENSI)'!$A:$Z,15,FALSE)</f>
        <v>#N/A</v>
      </c>
      <c r="M1583" s="38" t="str">
        <f>IF(B1583=1,'KELAS (REFERENSI)'!M1583,IF(B1583=2,'KELAS (REFERENSI)'!M1598,IF(B1583=3,'KELAS (REFERENSI)'!M1613,IF(B1583=4,'KELAS (REFERENSI)'!M1628,""))))</f>
        <v/>
      </c>
      <c r="N1583" s="38" t="str">
        <f>IF(B1583=1,'KELAS (REFERENSI)'!N1583,IF(B1583=2,'KELAS (REFERENSI)'!N1598,IF(B1583=3,'KELAS (REFERENSI)'!N1613,IF(B1583=4,'KELAS (REFERENSI)'!N1628,""))))</f>
        <v/>
      </c>
      <c r="O1583" s="38" t="str">
        <f>IF(B1583=1,'KELAS (REFERENSI)'!O1583,IF(B1583=2,'KELAS (REFERENSI)'!O1598,IF(B1583=3,'KELAS (REFERENSI)'!O1613,IF(B1583=4,'KELAS (REFERENSI)'!O1628,""))))</f>
        <v/>
      </c>
      <c r="P1583" s="38" t="str">
        <f>IF(B1583=1,'KELAS (REFERENSI)'!P1583,IF(B1583=2,'KELAS (REFERENSI)'!P1598,IF(B1583=3,'KELAS (REFERENSI)'!P1613,IF(B1583=4,'KELAS (REFERENSI)'!P1628,""))))</f>
        <v/>
      </c>
      <c r="Q1583" s="38" t="str">
        <f t="shared" si="4"/>
        <v>BPS Kota Jakarta Timur</v>
      </c>
      <c r="R1583" s="38" t="str">
        <f t="shared" si="56"/>
        <v/>
      </c>
      <c r="S1583" s="38" t="str">
        <f t="shared" ref="S1583:T1583" si="1591">S1582</f>
        <v>15 Juni sampai dengan 31 Agustus 2026</v>
      </c>
      <c r="T1583" s="38" t="str">
        <f t="shared" si="1591"/>
        <v>31 Agustus 2026</v>
      </c>
      <c r="U1583" s="46"/>
      <c r="V1583" s="46"/>
      <c r="W1583" s="42"/>
      <c r="X1583" s="42"/>
      <c r="Y1583" s="42"/>
      <c r="Z1583" s="42"/>
    </row>
    <row r="1584" ht="15.0" customHeight="1">
      <c r="A1584" s="36" t="s">
        <v>6646</v>
      </c>
      <c r="B1584" s="43"/>
      <c r="C1584" s="44"/>
      <c r="D1584" s="47"/>
      <c r="E1584" s="47"/>
      <c r="F1584" s="39" t="str">
        <f t="shared" si="2"/>
        <v>PETUGAS.1583/SPK/SE/PPL/3172/2026</v>
      </c>
      <c r="G1584" s="45"/>
      <c r="H1584" s="39" t="str">
        <f>VLOOKUP(G1584,'MITRA (REFERENSI)'!$A:$Z,16,FALSE)</f>
        <v>#N/A</v>
      </c>
      <c r="I1584" s="39" t="str">
        <f>VLOOKUP(G1584,'MITRA (REFERENSI)'!$A:$Z,25,FALSE)</f>
        <v>#N/A</v>
      </c>
      <c r="J1584" s="38" t="str">
        <f>VLOOKUP(G1584,'MITRA (REFERENSI)'!$A:$Z,26,FALSE)</f>
        <v>#N/A</v>
      </c>
      <c r="K1584" s="38" t="str">
        <f>VLOOKUP(G1584,'MITRA (REFERENSI)'!$A:$Z,15,FALSE)</f>
        <v>#N/A</v>
      </c>
      <c r="L1584" s="38" t="str">
        <f>VLOOKUP(G1584,'MITRA (REFERENSI)'!$A:$Z,15,FALSE)</f>
        <v>#N/A</v>
      </c>
      <c r="M1584" s="38" t="str">
        <f>IF(B1584=1,'KELAS (REFERENSI)'!M1584,IF(B1584=2,'KELAS (REFERENSI)'!M1599,IF(B1584=3,'KELAS (REFERENSI)'!M1614,IF(B1584=4,'KELAS (REFERENSI)'!M1629,""))))</f>
        <v/>
      </c>
      <c r="N1584" s="38" t="str">
        <f>IF(B1584=1,'KELAS (REFERENSI)'!N1584,IF(B1584=2,'KELAS (REFERENSI)'!N1599,IF(B1584=3,'KELAS (REFERENSI)'!N1614,IF(B1584=4,'KELAS (REFERENSI)'!N1629,""))))</f>
        <v/>
      </c>
      <c r="O1584" s="38" t="str">
        <f>IF(B1584=1,'KELAS (REFERENSI)'!O1584,IF(B1584=2,'KELAS (REFERENSI)'!O1599,IF(B1584=3,'KELAS (REFERENSI)'!O1614,IF(B1584=4,'KELAS (REFERENSI)'!O1629,""))))</f>
        <v/>
      </c>
      <c r="P1584" s="38" t="str">
        <f>IF(B1584=1,'KELAS (REFERENSI)'!P1584,IF(B1584=2,'KELAS (REFERENSI)'!P1599,IF(B1584=3,'KELAS (REFERENSI)'!P1614,IF(B1584=4,'KELAS (REFERENSI)'!P1629,""))))</f>
        <v/>
      </c>
      <c r="Q1584" s="38" t="str">
        <f t="shared" si="4"/>
        <v>BPS Kota Jakarta Timur</v>
      </c>
      <c r="R1584" s="38" t="str">
        <f t="shared" si="56"/>
        <v/>
      </c>
      <c r="S1584" s="38" t="str">
        <f t="shared" ref="S1584:T1584" si="1592">S1583</f>
        <v>15 Juni sampai dengan 31 Agustus 2026</v>
      </c>
      <c r="T1584" s="38" t="str">
        <f t="shared" si="1592"/>
        <v>31 Agustus 2026</v>
      </c>
      <c r="U1584" s="46"/>
      <c r="V1584" s="46"/>
      <c r="W1584" s="42"/>
      <c r="X1584" s="42"/>
      <c r="Y1584" s="42"/>
      <c r="Z1584" s="42"/>
    </row>
    <row r="1585" ht="15.0" customHeight="1">
      <c r="A1585" s="36" t="s">
        <v>6647</v>
      </c>
      <c r="B1585" s="43"/>
      <c r="C1585" s="44"/>
      <c r="D1585" s="47"/>
      <c r="E1585" s="47"/>
      <c r="F1585" s="39" t="str">
        <f t="shared" si="2"/>
        <v>PETUGAS.1584/SPK/SE/PPL/3172/2026</v>
      </c>
      <c r="G1585" s="45"/>
      <c r="H1585" s="39" t="str">
        <f>VLOOKUP(G1585,'MITRA (REFERENSI)'!$A:$Z,16,FALSE)</f>
        <v>#N/A</v>
      </c>
      <c r="I1585" s="39" t="str">
        <f>VLOOKUP(G1585,'MITRA (REFERENSI)'!$A:$Z,25,FALSE)</f>
        <v>#N/A</v>
      </c>
      <c r="J1585" s="38" t="str">
        <f>VLOOKUP(G1585,'MITRA (REFERENSI)'!$A:$Z,26,FALSE)</f>
        <v>#N/A</v>
      </c>
      <c r="K1585" s="38" t="str">
        <f>VLOOKUP(G1585,'MITRA (REFERENSI)'!$A:$Z,15,FALSE)</f>
        <v>#N/A</v>
      </c>
      <c r="L1585" s="38" t="str">
        <f>VLOOKUP(G1585,'MITRA (REFERENSI)'!$A:$Z,15,FALSE)</f>
        <v>#N/A</v>
      </c>
      <c r="M1585" s="38" t="str">
        <f>IF(B1585=1,'KELAS (REFERENSI)'!M1585,IF(B1585=2,'KELAS (REFERENSI)'!M1600,IF(B1585=3,'KELAS (REFERENSI)'!M1615,IF(B1585=4,'KELAS (REFERENSI)'!M1630,""))))</f>
        <v/>
      </c>
      <c r="N1585" s="38" t="str">
        <f>IF(B1585=1,'KELAS (REFERENSI)'!N1585,IF(B1585=2,'KELAS (REFERENSI)'!N1600,IF(B1585=3,'KELAS (REFERENSI)'!N1615,IF(B1585=4,'KELAS (REFERENSI)'!N1630,""))))</f>
        <v/>
      </c>
      <c r="O1585" s="38" t="str">
        <f>IF(B1585=1,'KELAS (REFERENSI)'!O1585,IF(B1585=2,'KELAS (REFERENSI)'!O1600,IF(B1585=3,'KELAS (REFERENSI)'!O1615,IF(B1585=4,'KELAS (REFERENSI)'!O1630,""))))</f>
        <v/>
      </c>
      <c r="P1585" s="38" t="str">
        <f>IF(B1585=1,'KELAS (REFERENSI)'!P1585,IF(B1585=2,'KELAS (REFERENSI)'!P1600,IF(B1585=3,'KELAS (REFERENSI)'!P1615,IF(B1585=4,'KELAS (REFERENSI)'!P1630,""))))</f>
        <v/>
      </c>
      <c r="Q1585" s="38" t="str">
        <f t="shared" si="4"/>
        <v>BPS Kota Jakarta Timur</v>
      </c>
      <c r="R1585" s="38" t="str">
        <f t="shared" si="56"/>
        <v/>
      </c>
      <c r="S1585" s="38" t="str">
        <f t="shared" ref="S1585:T1585" si="1593">S1584</f>
        <v>15 Juni sampai dengan 31 Agustus 2026</v>
      </c>
      <c r="T1585" s="38" t="str">
        <f t="shared" si="1593"/>
        <v>31 Agustus 2026</v>
      </c>
      <c r="U1585" s="46"/>
      <c r="V1585" s="46"/>
      <c r="W1585" s="42"/>
      <c r="X1585" s="42"/>
      <c r="Y1585" s="42"/>
      <c r="Z1585" s="42"/>
    </row>
    <row r="1586" ht="15.0" customHeight="1">
      <c r="A1586" s="36" t="s">
        <v>6648</v>
      </c>
      <c r="B1586" s="43"/>
      <c r="C1586" s="44"/>
      <c r="D1586" s="47"/>
      <c r="E1586" s="47"/>
      <c r="F1586" s="39" t="str">
        <f t="shared" si="2"/>
        <v>PETUGAS.1585/SPK/SE/PPL/3172/2026</v>
      </c>
      <c r="G1586" s="45"/>
      <c r="H1586" s="39" t="str">
        <f>VLOOKUP(G1586,'MITRA (REFERENSI)'!$A:$Z,16,FALSE)</f>
        <v>#N/A</v>
      </c>
      <c r="I1586" s="39" t="str">
        <f>VLOOKUP(G1586,'MITRA (REFERENSI)'!$A:$Z,25,FALSE)</f>
        <v>#N/A</v>
      </c>
      <c r="J1586" s="38" t="str">
        <f>VLOOKUP(G1586,'MITRA (REFERENSI)'!$A:$Z,26,FALSE)</f>
        <v>#N/A</v>
      </c>
      <c r="K1586" s="38" t="str">
        <f>VLOOKUP(G1586,'MITRA (REFERENSI)'!$A:$Z,15,FALSE)</f>
        <v>#N/A</v>
      </c>
      <c r="L1586" s="38" t="str">
        <f>VLOOKUP(G1586,'MITRA (REFERENSI)'!$A:$Z,15,FALSE)</f>
        <v>#N/A</v>
      </c>
      <c r="M1586" s="38" t="str">
        <f>IF(B1586=1,'KELAS (REFERENSI)'!M1586,IF(B1586=2,'KELAS (REFERENSI)'!M1601,IF(B1586=3,'KELAS (REFERENSI)'!M1616,IF(B1586=4,'KELAS (REFERENSI)'!M1631,""))))</f>
        <v/>
      </c>
      <c r="N1586" s="38" t="str">
        <f>IF(B1586=1,'KELAS (REFERENSI)'!N1586,IF(B1586=2,'KELAS (REFERENSI)'!N1601,IF(B1586=3,'KELAS (REFERENSI)'!N1616,IF(B1586=4,'KELAS (REFERENSI)'!N1631,""))))</f>
        <v/>
      </c>
      <c r="O1586" s="38" t="str">
        <f>IF(B1586=1,'KELAS (REFERENSI)'!O1586,IF(B1586=2,'KELAS (REFERENSI)'!O1601,IF(B1586=3,'KELAS (REFERENSI)'!O1616,IF(B1586=4,'KELAS (REFERENSI)'!O1631,""))))</f>
        <v/>
      </c>
      <c r="P1586" s="38" t="str">
        <f>IF(B1586=1,'KELAS (REFERENSI)'!P1586,IF(B1586=2,'KELAS (REFERENSI)'!P1601,IF(B1586=3,'KELAS (REFERENSI)'!P1616,IF(B1586=4,'KELAS (REFERENSI)'!P1631,""))))</f>
        <v/>
      </c>
      <c r="Q1586" s="38" t="str">
        <f t="shared" si="4"/>
        <v>BPS Kota Jakarta Timur</v>
      </c>
      <c r="R1586" s="38" t="str">
        <f t="shared" si="56"/>
        <v/>
      </c>
      <c r="S1586" s="38" t="str">
        <f t="shared" ref="S1586:T1586" si="1594">S1585</f>
        <v>15 Juni sampai dengan 31 Agustus 2026</v>
      </c>
      <c r="T1586" s="38" t="str">
        <f t="shared" si="1594"/>
        <v>31 Agustus 2026</v>
      </c>
      <c r="U1586" s="46"/>
      <c r="V1586" s="46"/>
      <c r="W1586" s="42"/>
      <c r="X1586" s="42"/>
      <c r="Y1586" s="42"/>
      <c r="Z1586" s="42"/>
    </row>
    <row r="1587" ht="15.0" customHeight="1">
      <c r="A1587" s="36" t="s">
        <v>6649</v>
      </c>
      <c r="B1587" s="43"/>
      <c r="C1587" s="44"/>
      <c r="D1587" s="47"/>
      <c r="E1587" s="47"/>
      <c r="F1587" s="39" t="str">
        <f t="shared" si="2"/>
        <v>PETUGAS.1586/SPK/SE/PPL/3172/2026</v>
      </c>
      <c r="G1587" s="45"/>
      <c r="H1587" s="39" t="str">
        <f>VLOOKUP(G1587,'MITRA (REFERENSI)'!$A:$Z,16,FALSE)</f>
        <v>#N/A</v>
      </c>
      <c r="I1587" s="39" t="str">
        <f>VLOOKUP(G1587,'MITRA (REFERENSI)'!$A:$Z,25,FALSE)</f>
        <v>#N/A</v>
      </c>
      <c r="J1587" s="38" t="str">
        <f>VLOOKUP(G1587,'MITRA (REFERENSI)'!$A:$Z,26,FALSE)</f>
        <v>#N/A</v>
      </c>
      <c r="K1587" s="38" t="str">
        <f>VLOOKUP(G1587,'MITRA (REFERENSI)'!$A:$Z,15,FALSE)</f>
        <v>#N/A</v>
      </c>
      <c r="L1587" s="38" t="str">
        <f>VLOOKUP(G1587,'MITRA (REFERENSI)'!$A:$Z,15,FALSE)</f>
        <v>#N/A</v>
      </c>
      <c r="M1587" s="38" t="str">
        <f>IF(B1587=1,'KELAS (REFERENSI)'!M1587,IF(B1587=2,'KELAS (REFERENSI)'!M1602,IF(B1587=3,'KELAS (REFERENSI)'!M1617,IF(B1587=4,'KELAS (REFERENSI)'!M1632,""))))</f>
        <v/>
      </c>
      <c r="N1587" s="38" t="str">
        <f>IF(B1587=1,'KELAS (REFERENSI)'!N1587,IF(B1587=2,'KELAS (REFERENSI)'!N1602,IF(B1587=3,'KELAS (REFERENSI)'!N1617,IF(B1587=4,'KELAS (REFERENSI)'!N1632,""))))</f>
        <v/>
      </c>
      <c r="O1587" s="38" t="str">
        <f>IF(B1587=1,'KELAS (REFERENSI)'!O1587,IF(B1587=2,'KELAS (REFERENSI)'!O1602,IF(B1587=3,'KELAS (REFERENSI)'!O1617,IF(B1587=4,'KELAS (REFERENSI)'!O1632,""))))</f>
        <v/>
      </c>
      <c r="P1587" s="38" t="str">
        <f>IF(B1587=1,'KELAS (REFERENSI)'!P1587,IF(B1587=2,'KELAS (REFERENSI)'!P1602,IF(B1587=3,'KELAS (REFERENSI)'!P1617,IF(B1587=4,'KELAS (REFERENSI)'!P1632,""))))</f>
        <v/>
      </c>
      <c r="Q1587" s="38" t="str">
        <f t="shared" si="4"/>
        <v>BPS Kota Jakarta Timur</v>
      </c>
      <c r="R1587" s="38" t="str">
        <f t="shared" si="56"/>
        <v/>
      </c>
      <c r="S1587" s="38" t="str">
        <f t="shared" ref="S1587:T1587" si="1595">S1586</f>
        <v>15 Juni sampai dengan 31 Agustus 2026</v>
      </c>
      <c r="T1587" s="38" t="str">
        <f t="shared" si="1595"/>
        <v>31 Agustus 2026</v>
      </c>
      <c r="U1587" s="46"/>
      <c r="V1587" s="46"/>
      <c r="W1587" s="42"/>
      <c r="X1587" s="42"/>
      <c r="Y1587" s="42"/>
      <c r="Z1587" s="42"/>
    </row>
    <row r="1588" ht="15.0" customHeight="1">
      <c r="A1588" s="36" t="s">
        <v>6650</v>
      </c>
      <c r="B1588" s="43"/>
      <c r="C1588" s="44"/>
      <c r="D1588" s="47"/>
      <c r="E1588" s="47"/>
      <c r="F1588" s="39" t="str">
        <f t="shared" si="2"/>
        <v>PETUGAS.1587/SPK/SE/PPL/3172/2026</v>
      </c>
      <c r="G1588" s="45"/>
      <c r="H1588" s="39" t="str">
        <f>VLOOKUP(G1588,'MITRA (REFERENSI)'!$A:$Z,16,FALSE)</f>
        <v>#N/A</v>
      </c>
      <c r="I1588" s="39" t="str">
        <f>VLOOKUP(G1588,'MITRA (REFERENSI)'!$A:$Z,25,FALSE)</f>
        <v>#N/A</v>
      </c>
      <c r="J1588" s="38" t="str">
        <f>VLOOKUP(G1588,'MITRA (REFERENSI)'!$A:$Z,26,FALSE)</f>
        <v>#N/A</v>
      </c>
      <c r="K1588" s="38" t="str">
        <f>VLOOKUP(G1588,'MITRA (REFERENSI)'!$A:$Z,15,FALSE)</f>
        <v>#N/A</v>
      </c>
      <c r="L1588" s="38" t="str">
        <f>VLOOKUP(G1588,'MITRA (REFERENSI)'!$A:$Z,15,FALSE)</f>
        <v>#N/A</v>
      </c>
      <c r="M1588" s="38" t="str">
        <f>IF(B1588=1,'KELAS (REFERENSI)'!M1588,IF(B1588=2,'KELAS (REFERENSI)'!M1603,IF(B1588=3,'KELAS (REFERENSI)'!M1618,IF(B1588=4,'KELAS (REFERENSI)'!M1633,""))))</f>
        <v/>
      </c>
      <c r="N1588" s="38" t="str">
        <f>IF(B1588=1,'KELAS (REFERENSI)'!N1588,IF(B1588=2,'KELAS (REFERENSI)'!N1603,IF(B1588=3,'KELAS (REFERENSI)'!N1618,IF(B1588=4,'KELAS (REFERENSI)'!N1633,""))))</f>
        <v/>
      </c>
      <c r="O1588" s="38" t="str">
        <f>IF(B1588=1,'KELAS (REFERENSI)'!O1588,IF(B1588=2,'KELAS (REFERENSI)'!O1603,IF(B1588=3,'KELAS (REFERENSI)'!O1618,IF(B1588=4,'KELAS (REFERENSI)'!O1633,""))))</f>
        <v/>
      </c>
      <c r="P1588" s="38" t="str">
        <f>IF(B1588=1,'KELAS (REFERENSI)'!P1588,IF(B1588=2,'KELAS (REFERENSI)'!P1603,IF(B1588=3,'KELAS (REFERENSI)'!P1618,IF(B1588=4,'KELAS (REFERENSI)'!P1633,""))))</f>
        <v/>
      </c>
      <c r="Q1588" s="38" t="str">
        <f t="shared" si="4"/>
        <v>BPS Kota Jakarta Timur</v>
      </c>
      <c r="R1588" s="38" t="str">
        <f t="shared" si="56"/>
        <v/>
      </c>
      <c r="S1588" s="38" t="str">
        <f t="shared" ref="S1588:T1588" si="1596">S1587</f>
        <v>15 Juni sampai dengan 31 Agustus 2026</v>
      </c>
      <c r="T1588" s="38" t="str">
        <f t="shared" si="1596"/>
        <v>31 Agustus 2026</v>
      </c>
      <c r="U1588" s="46"/>
      <c r="V1588" s="46"/>
      <c r="W1588" s="42"/>
      <c r="X1588" s="42"/>
      <c r="Y1588" s="42"/>
      <c r="Z1588" s="42"/>
    </row>
    <row r="1589" ht="15.0" customHeight="1">
      <c r="A1589" s="36" t="s">
        <v>6651</v>
      </c>
      <c r="B1589" s="43"/>
      <c r="C1589" s="44"/>
      <c r="D1589" s="47"/>
      <c r="E1589" s="47"/>
      <c r="F1589" s="39" t="str">
        <f t="shared" si="2"/>
        <v>PETUGAS.1588/SPK/SE/PPL/3172/2026</v>
      </c>
      <c r="G1589" s="45"/>
      <c r="H1589" s="39" t="str">
        <f>VLOOKUP(G1589,'MITRA (REFERENSI)'!$A:$Z,16,FALSE)</f>
        <v>#N/A</v>
      </c>
      <c r="I1589" s="39" t="str">
        <f>VLOOKUP(G1589,'MITRA (REFERENSI)'!$A:$Z,25,FALSE)</f>
        <v>#N/A</v>
      </c>
      <c r="J1589" s="38" t="str">
        <f>VLOOKUP(G1589,'MITRA (REFERENSI)'!$A:$Z,26,FALSE)</f>
        <v>#N/A</v>
      </c>
      <c r="K1589" s="38" t="str">
        <f>VLOOKUP(G1589,'MITRA (REFERENSI)'!$A:$Z,15,FALSE)</f>
        <v>#N/A</v>
      </c>
      <c r="L1589" s="38" t="str">
        <f>VLOOKUP(G1589,'MITRA (REFERENSI)'!$A:$Z,15,FALSE)</f>
        <v>#N/A</v>
      </c>
      <c r="M1589" s="38" t="str">
        <f>IF(B1589=1,'KELAS (REFERENSI)'!M1589,IF(B1589=2,'KELAS (REFERENSI)'!M1604,IF(B1589=3,'KELAS (REFERENSI)'!M1619,IF(B1589=4,'KELAS (REFERENSI)'!M1634,""))))</f>
        <v/>
      </c>
      <c r="N1589" s="38" t="str">
        <f>IF(B1589=1,'KELAS (REFERENSI)'!N1589,IF(B1589=2,'KELAS (REFERENSI)'!N1604,IF(B1589=3,'KELAS (REFERENSI)'!N1619,IF(B1589=4,'KELAS (REFERENSI)'!N1634,""))))</f>
        <v/>
      </c>
      <c r="O1589" s="38" t="str">
        <f>IF(B1589=1,'KELAS (REFERENSI)'!O1589,IF(B1589=2,'KELAS (REFERENSI)'!O1604,IF(B1589=3,'KELAS (REFERENSI)'!O1619,IF(B1589=4,'KELAS (REFERENSI)'!O1634,""))))</f>
        <v/>
      </c>
      <c r="P1589" s="38" t="str">
        <f>IF(B1589=1,'KELAS (REFERENSI)'!P1589,IF(B1589=2,'KELAS (REFERENSI)'!P1604,IF(B1589=3,'KELAS (REFERENSI)'!P1619,IF(B1589=4,'KELAS (REFERENSI)'!P1634,""))))</f>
        <v/>
      </c>
      <c r="Q1589" s="38" t="str">
        <f t="shared" si="4"/>
        <v>BPS Kota Jakarta Timur</v>
      </c>
      <c r="R1589" s="38" t="str">
        <f t="shared" si="56"/>
        <v/>
      </c>
      <c r="S1589" s="38" t="str">
        <f t="shared" ref="S1589:T1589" si="1597">S1588</f>
        <v>15 Juni sampai dengan 31 Agustus 2026</v>
      </c>
      <c r="T1589" s="38" t="str">
        <f t="shared" si="1597"/>
        <v>31 Agustus 2026</v>
      </c>
      <c r="U1589" s="46"/>
      <c r="V1589" s="46"/>
      <c r="W1589" s="42"/>
      <c r="X1589" s="42"/>
      <c r="Y1589" s="42"/>
      <c r="Z1589" s="42"/>
    </row>
    <row r="1590" ht="15.0" customHeight="1">
      <c r="A1590" s="36" t="s">
        <v>6652</v>
      </c>
      <c r="B1590" s="43"/>
      <c r="C1590" s="44"/>
      <c r="D1590" s="47"/>
      <c r="E1590" s="47"/>
      <c r="F1590" s="39" t="str">
        <f t="shared" si="2"/>
        <v>PETUGAS.1589/SPK/SE/PPL/3172/2026</v>
      </c>
      <c r="G1590" s="45"/>
      <c r="H1590" s="39" t="str">
        <f>VLOOKUP(G1590,'MITRA (REFERENSI)'!$A:$Z,16,FALSE)</f>
        <v>#N/A</v>
      </c>
      <c r="I1590" s="39" t="str">
        <f>VLOOKUP(G1590,'MITRA (REFERENSI)'!$A:$Z,25,FALSE)</f>
        <v>#N/A</v>
      </c>
      <c r="J1590" s="38" t="str">
        <f>VLOOKUP(G1590,'MITRA (REFERENSI)'!$A:$Z,26,FALSE)</f>
        <v>#N/A</v>
      </c>
      <c r="K1590" s="38" t="str">
        <f>VLOOKUP(G1590,'MITRA (REFERENSI)'!$A:$Z,15,FALSE)</f>
        <v>#N/A</v>
      </c>
      <c r="L1590" s="38" t="str">
        <f>VLOOKUP(G1590,'MITRA (REFERENSI)'!$A:$Z,15,FALSE)</f>
        <v>#N/A</v>
      </c>
      <c r="M1590" s="38" t="str">
        <f>IF(B1590=1,'KELAS (REFERENSI)'!M1590,IF(B1590=2,'KELAS (REFERENSI)'!M1605,IF(B1590=3,'KELAS (REFERENSI)'!M1620,IF(B1590=4,'KELAS (REFERENSI)'!M1635,""))))</f>
        <v/>
      </c>
      <c r="N1590" s="38" t="str">
        <f>IF(B1590=1,'KELAS (REFERENSI)'!N1590,IF(B1590=2,'KELAS (REFERENSI)'!N1605,IF(B1590=3,'KELAS (REFERENSI)'!N1620,IF(B1590=4,'KELAS (REFERENSI)'!N1635,""))))</f>
        <v/>
      </c>
      <c r="O1590" s="38" t="str">
        <f>IF(B1590=1,'KELAS (REFERENSI)'!O1590,IF(B1590=2,'KELAS (REFERENSI)'!O1605,IF(B1590=3,'KELAS (REFERENSI)'!O1620,IF(B1590=4,'KELAS (REFERENSI)'!O1635,""))))</f>
        <v/>
      </c>
      <c r="P1590" s="38" t="str">
        <f>IF(B1590=1,'KELAS (REFERENSI)'!P1590,IF(B1590=2,'KELAS (REFERENSI)'!P1605,IF(B1590=3,'KELAS (REFERENSI)'!P1620,IF(B1590=4,'KELAS (REFERENSI)'!P1635,""))))</f>
        <v/>
      </c>
      <c r="Q1590" s="38" t="str">
        <f t="shared" si="4"/>
        <v>BPS Kota Jakarta Timur</v>
      </c>
      <c r="R1590" s="38" t="str">
        <f t="shared" si="56"/>
        <v/>
      </c>
      <c r="S1590" s="38" t="str">
        <f t="shared" ref="S1590:T1590" si="1598">S1589</f>
        <v>15 Juni sampai dengan 31 Agustus 2026</v>
      </c>
      <c r="T1590" s="38" t="str">
        <f t="shared" si="1598"/>
        <v>31 Agustus 2026</v>
      </c>
      <c r="U1590" s="46"/>
      <c r="V1590" s="46"/>
      <c r="W1590" s="42"/>
      <c r="X1590" s="42"/>
      <c r="Y1590" s="42"/>
      <c r="Z1590" s="42"/>
    </row>
    <row r="1591" ht="15.0" customHeight="1">
      <c r="A1591" s="36" t="s">
        <v>6653</v>
      </c>
      <c r="B1591" s="43"/>
      <c r="C1591" s="44"/>
      <c r="D1591" s="47"/>
      <c r="E1591" s="47"/>
      <c r="F1591" s="39" t="str">
        <f t="shared" si="2"/>
        <v>PETUGAS.1590/SPK/SE/PPL/3172/2026</v>
      </c>
      <c r="G1591" s="45"/>
      <c r="H1591" s="39" t="str">
        <f>VLOOKUP(G1591,'MITRA (REFERENSI)'!$A:$Z,16,FALSE)</f>
        <v>#N/A</v>
      </c>
      <c r="I1591" s="39" t="str">
        <f>VLOOKUP(G1591,'MITRA (REFERENSI)'!$A:$Z,25,FALSE)</f>
        <v>#N/A</v>
      </c>
      <c r="J1591" s="38" t="str">
        <f>VLOOKUP(G1591,'MITRA (REFERENSI)'!$A:$Z,26,FALSE)</f>
        <v>#N/A</v>
      </c>
      <c r="K1591" s="38" t="str">
        <f>VLOOKUP(G1591,'MITRA (REFERENSI)'!$A:$Z,15,FALSE)</f>
        <v>#N/A</v>
      </c>
      <c r="L1591" s="38" t="str">
        <f>VLOOKUP(G1591,'MITRA (REFERENSI)'!$A:$Z,15,FALSE)</f>
        <v>#N/A</v>
      </c>
      <c r="M1591" s="38" t="str">
        <f>IF(B1591=1,'KELAS (REFERENSI)'!M1591,IF(B1591=2,'KELAS (REFERENSI)'!M1606,IF(B1591=3,'KELAS (REFERENSI)'!M1621,IF(B1591=4,'KELAS (REFERENSI)'!M1636,""))))</f>
        <v/>
      </c>
      <c r="N1591" s="38" t="str">
        <f>IF(B1591=1,'KELAS (REFERENSI)'!N1591,IF(B1591=2,'KELAS (REFERENSI)'!N1606,IF(B1591=3,'KELAS (REFERENSI)'!N1621,IF(B1591=4,'KELAS (REFERENSI)'!N1636,""))))</f>
        <v/>
      </c>
      <c r="O1591" s="38" t="str">
        <f>IF(B1591=1,'KELAS (REFERENSI)'!O1591,IF(B1591=2,'KELAS (REFERENSI)'!O1606,IF(B1591=3,'KELAS (REFERENSI)'!O1621,IF(B1591=4,'KELAS (REFERENSI)'!O1636,""))))</f>
        <v/>
      </c>
      <c r="P1591" s="38" t="str">
        <f>IF(B1591=1,'KELAS (REFERENSI)'!P1591,IF(B1591=2,'KELAS (REFERENSI)'!P1606,IF(B1591=3,'KELAS (REFERENSI)'!P1621,IF(B1591=4,'KELAS (REFERENSI)'!P1636,""))))</f>
        <v/>
      </c>
      <c r="Q1591" s="38" t="str">
        <f t="shared" si="4"/>
        <v>BPS Kota Jakarta Timur</v>
      </c>
      <c r="R1591" s="38" t="str">
        <f t="shared" si="56"/>
        <v/>
      </c>
      <c r="S1591" s="38" t="str">
        <f t="shared" ref="S1591:T1591" si="1599">S1590</f>
        <v>15 Juni sampai dengan 31 Agustus 2026</v>
      </c>
      <c r="T1591" s="38" t="str">
        <f t="shared" si="1599"/>
        <v>31 Agustus 2026</v>
      </c>
      <c r="U1591" s="46"/>
      <c r="V1591" s="46"/>
      <c r="W1591" s="42"/>
      <c r="X1591" s="42"/>
      <c r="Y1591" s="42"/>
      <c r="Z1591" s="42"/>
    </row>
    <row r="1592" ht="15.0" customHeight="1">
      <c r="A1592" s="36" t="s">
        <v>6654</v>
      </c>
      <c r="B1592" s="43"/>
      <c r="C1592" s="44"/>
      <c r="D1592" s="47"/>
      <c r="E1592" s="47"/>
      <c r="F1592" s="39" t="str">
        <f t="shared" si="2"/>
        <v>PETUGAS.1591/SPK/SE/PPL/3172/2026</v>
      </c>
      <c r="G1592" s="45"/>
      <c r="H1592" s="39" t="str">
        <f>VLOOKUP(G1592,'MITRA (REFERENSI)'!$A:$Z,16,FALSE)</f>
        <v>#N/A</v>
      </c>
      <c r="I1592" s="39" t="str">
        <f>VLOOKUP(G1592,'MITRA (REFERENSI)'!$A:$Z,25,FALSE)</f>
        <v>#N/A</v>
      </c>
      <c r="J1592" s="38" t="str">
        <f>VLOOKUP(G1592,'MITRA (REFERENSI)'!$A:$Z,26,FALSE)</f>
        <v>#N/A</v>
      </c>
      <c r="K1592" s="38" t="str">
        <f>VLOOKUP(G1592,'MITRA (REFERENSI)'!$A:$Z,15,FALSE)</f>
        <v>#N/A</v>
      </c>
      <c r="L1592" s="38" t="str">
        <f>VLOOKUP(G1592,'MITRA (REFERENSI)'!$A:$Z,15,FALSE)</f>
        <v>#N/A</v>
      </c>
      <c r="M1592" s="38" t="str">
        <f>IF(B1592=1,'KELAS (REFERENSI)'!M1592,IF(B1592=2,'KELAS (REFERENSI)'!M1607,IF(B1592=3,'KELAS (REFERENSI)'!M1622,IF(B1592=4,'KELAS (REFERENSI)'!M1637,""))))</f>
        <v/>
      </c>
      <c r="N1592" s="38" t="str">
        <f>IF(B1592=1,'KELAS (REFERENSI)'!N1592,IF(B1592=2,'KELAS (REFERENSI)'!N1607,IF(B1592=3,'KELAS (REFERENSI)'!N1622,IF(B1592=4,'KELAS (REFERENSI)'!N1637,""))))</f>
        <v/>
      </c>
      <c r="O1592" s="38" t="str">
        <f>IF(B1592=1,'KELAS (REFERENSI)'!O1592,IF(B1592=2,'KELAS (REFERENSI)'!O1607,IF(B1592=3,'KELAS (REFERENSI)'!O1622,IF(B1592=4,'KELAS (REFERENSI)'!O1637,""))))</f>
        <v/>
      </c>
      <c r="P1592" s="38" t="str">
        <f>IF(B1592=1,'KELAS (REFERENSI)'!P1592,IF(B1592=2,'KELAS (REFERENSI)'!P1607,IF(B1592=3,'KELAS (REFERENSI)'!P1622,IF(B1592=4,'KELAS (REFERENSI)'!P1637,""))))</f>
        <v/>
      </c>
      <c r="Q1592" s="38" t="str">
        <f t="shared" si="4"/>
        <v>BPS Kota Jakarta Timur</v>
      </c>
      <c r="R1592" s="38" t="str">
        <f t="shared" si="56"/>
        <v/>
      </c>
      <c r="S1592" s="38" t="str">
        <f t="shared" ref="S1592:T1592" si="1600">S1591</f>
        <v>15 Juni sampai dengan 31 Agustus 2026</v>
      </c>
      <c r="T1592" s="38" t="str">
        <f t="shared" si="1600"/>
        <v>31 Agustus 2026</v>
      </c>
      <c r="U1592" s="46"/>
      <c r="V1592" s="46"/>
      <c r="W1592" s="42"/>
      <c r="X1592" s="42"/>
      <c r="Y1592" s="42"/>
      <c r="Z1592" s="42"/>
    </row>
    <row r="1593" ht="15.0" customHeight="1">
      <c r="A1593" s="36" t="s">
        <v>6655</v>
      </c>
      <c r="B1593" s="43"/>
      <c r="C1593" s="44"/>
      <c r="D1593" s="47"/>
      <c r="E1593" s="47"/>
      <c r="F1593" s="39" t="str">
        <f t="shared" si="2"/>
        <v>PETUGAS.1592/SPK/SE/PPL/3172/2026</v>
      </c>
      <c r="G1593" s="45"/>
      <c r="H1593" s="39" t="str">
        <f>VLOOKUP(G1593,'MITRA (REFERENSI)'!$A:$Z,16,FALSE)</f>
        <v>#N/A</v>
      </c>
      <c r="I1593" s="39" t="str">
        <f>VLOOKUP(G1593,'MITRA (REFERENSI)'!$A:$Z,25,FALSE)</f>
        <v>#N/A</v>
      </c>
      <c r="J1593" s="38" t="str">
        <f>VLOOKUP(G1593,'MITRA (REFERENSI)'!$A:$Z,26,FALSE)</f>
        <v>#N/A</v>
      </c>
      <c r="K1593" s="38" t="str">
        <f>VLOOKUP(G1593,'MITRA (REFERENSI)'!$A:$Z,15,FALSE)</f>
        <v>#N/A</v>
      </c>
      <c r="L1593" s="38" t="str">
        <f>VLOOKUP(G1593,'MITRA (REFERENSI)'!$A:$Z,15,FALSE)</f>
        <v>#N/A</v>
      </c>
      <c r="M1593" s="38" t="str">
        <f>IF(B1593=1,'KELAS (REFERENSI)'!M1593,IF(B1593=2,'KELAS (REFERENSI)'!M1608,IF(B1593=3,'KELAS (REFERENSI)'!M1623,IF(B1593=4,'KELAS (REFERENSI)'!M1638,""))))</f>
        <v/>
      </c>
      <c r="N1593" s="38" t="str">
        <f>IF(B1593=1,'KELAS (REFERENSI)'!N1593,IF(B1593=2,'KELAS (REFERENSI)'!N1608,IF(B1593=3,'KELAS (REFERENSI)'!N1623,IF(B1593=4,'KELAS (REFERENSI)'!N1638,""))))</f>
        <v/>
      </c>
      <c r="O1593" s="38" t="str">
        <f>IF(B1593=1,'KELAS (REFERENSI)'!O1593,IF(B1593=2,'KELAS (REFERENSI)'!O1608,IF(B1593=3,'KELAS (REFERENSI)'!O1623,IF(B1593=4,'KELAS (REFERENSI)'!O1638,""))))</f>
        <v/>
      </c>
      <c r="P1593" s="38" t="str">
        <f>IF(B1593=1,'KELAS (REFERENSI)'!P1593,IF(B1593=2,'KELAS (REFERENSI)'!P1608,IF(B1593=3,'KELAS (REFERENSI)'!P1623,IF(B1593=4,'KELAS (REFERENSI)'!P1638,""))))</f>
        <v/>
      </c>
      <c r="Q1593" s="38" t="str">
        <f t="shared" si="4"/>
        <v>BPS Kota Jakarta Timur</v>
      </c>
      <c r="R1593" s="38" t="str">
        <f t="shared" si="56"/>
        <v/>
      </c>
      <c r="S1593" s="38" t="str">
        <f t="shared" ref="S1593:T1593" si="1601">S1592</f>
        <v>15 Juni sampai dengan 31 Agustus 2026</v>
      </c>
      <c r="T1593" s="38" t="str">
        <f t="shared" si="1601"/>
        <v>31 Agustus 2026</v>
      </c>
      <c r="U1593" s="46"/>
      <c r="V1593" s="46"/>
      <c r="W1593" s="42"/>
      <c r="X1593" s="42"/>
      <c r="Y1593" s="42"/>
      <c r="Z1593" s="42"/>
    </row>
    <row r="1594" ht="15.0" customHeight="1">
      <c r="A1594" s="36" t="s">
        <v>6656</v>
      </c>
      <c r="B1594" s="43"/>
      <c r="C1594" s="44"/>
      <c r="D1594" s="47"/>
      <c r="E1594" s="47"/>
      <c r="F1594" s="39" t="str">
        <f t="shared" si="2"/>
        <v>PETUGAS.1593/SPK/SE/PPL/3172/2026</v>
      </c>
      <c r="G1594" s="45"/>
      <c r="H1594" s="39" t="str">
        <f>VLOOKUP(G1594,'MITRA (REFERENSI)'!$A:$Z,16,FALSE)</f>
        <v>#N/A</v>
      </c>
      <c r="I1594" s="39" t="str">
        <f>VLOOKUP(G1594,'MITRA (REFERENSI)'!$A:$Z,25,FALSE)</f>
        <v>#N/A</v>
      </c>
      <c r="J1594" s="38" t="str">
        <f>VLOOKUP(G1594,'MITRA (REFERENSI)'!$A:$Z,26,FALSE)</f>
        <v>#N/A</v>
      </c>
      <c r="K1594" s="38" t="str">
        <f>VLOOKUP(G1594,'MITRA (REFERENSI)'!$A:$Z,15,FALSE)</f>
        <v>#N/A</v>
      </c>
      <c r="L1594" s="38" t="str">
        <f>VLOOKUP(G1594,'MITRA (REFERENSI)'!$A:$Z,15,FALSE)</f>
        <v>#N/A</v>
      </c>
      <c r="M1594" s="38" t="str">
        <f>IF(B1594=1,'KELAS (REFERENSI)'!M1594,IF(B1594=2,'KELAS (REFERENSI)'!M1609,IF(B1594=3,'KELAS (REFERENSI)'!M1624,IF(B1594=4,'KELAS (REFERENSI)'!M1639,""))))</f>
        <v/>
      </c>
      <c r="N1594" s="38" t="str">
        <f>IF(B1594=1,'KELAS (REFERENSI)'!N1594,IF(B1594=2,'KELAS (REFERENSI)'!N1609,IF(B1594=3,'KELAS (REFERENSI)'!N1624,IF(B1594=4,'KELAS (REFERENSI)'!N1639,""))))</f>
        <v/>
      </c>
      <c r="O1594" s="38" t="str">
        <f>IF(B1594=1,'KELAS (REFERENSI)'!O1594,IF(B1594=2,'KELAS (REFERENSI)'!O1609,IF(B1594=3,'KELAS (REFERENSI)'!O1624,IF(B1594=4,'KELAS (REFERENSI)'!O1639,""))))</f>
        <v/>
      </c>
      <c r="P1594" s="38" t="str">
        <f>IF(B1594=1,'KELAS (REFERENSI)'!P1594,IF(B1594=2,'KELAS (REFERENSI)'!P1609,IF(B1594=3,'KELAS (REFERENSI)'!P1624,IF(B1594=4,'KELAS (REFERENSI)'!P1639,""))))</f>
        <v/>
      </c>
      <c r="Q1594" s="38" t="str">
        <f t="shared" si="4"/>
        <v>BPS Kota Jakarta Timur</v>
      </c>
      <c r="R1594" s="38" t="str">
        <f t="shared" si="56"/>
        <v/>
      </c>
      <c r="S1594" s="38" t="str">
        <f t="shared" ref="S1594:T1594" si="1602">S1593</f>
        <v>15 Juni sampai dengan 31 Agustus 2026</v>
      </c>
      <c r="T1594" s="38" t="str">
        <f t="shared" si="1602"/>
        <v>31 Agustus 2026</v>
      </c>
      <c r="U1594" s="46"/>
      <c r="V1594" s="46"/>
      <c r="W1594" s="42"/>
      <c r="X1594" s="42"/>
      <c r="Y1594" s="42"/>
      <c r="Z1594" s="42"/>
    </row>
    <row r="1595" ht="15.0" customHeight="1">
      <c r="A1595" s="36" t="s">
        <v>6657</v>
      </c>
      <c r="B1595" s="43"/>
      <c r="C1595" s="44"/>
      <c r="D1595" s="47"/>
      <c r="E1595" s="47"/>
      <c r="F1595" s="39" t="str">
        <f t="shared" si="2"/>
        <v>PETUGAS.1594/SPK/SE/PPL/3172/2026</v>
      </c>
      <c r="G1595" s="45"/>
      <c r="H1595" s="39" t="str">
        <f>VLOOKUP(G1595,'MITRA (REFERENSI)'!$A:$Z,16,FALSE)</f>
        <v>#N/A</v>
      </c>
      <c r="I1595" s="39" t="str">
        <f>VLOOKUP(G1595,'MITRA (REFERENSI)'!$A:$Z,25,FALSE)</f>
        <v>#N/A</v>
      </c>
      <c r="J1595" s="38" t="str">
        <f>VLOOKUP(G1595,'MITRA (REFERENSI)'!$A:$Z,26,FALSE)</f>
        <v>#N/A</v>
      </c>
      <c r="K1595" s="38" t="str">
        <f>VLOOKUP(G1595,'MITRA (REFERENSI)'!$A:$Z,15,FALSE)</f>
        <v>#N/A</v>
      </c>
      <c r="L1595" s="38" t="str">
        <f>VLOOKUP(G1595,'MITRA (REFERENSI)'!$A:$Z,15,FALSE)</f>
        <v>#N/A</v>
      </c>
      <c r="M1595" s="38" t="str">
        <f>IF(B1595=1,'KELAS (REFERENSI)'!M1595,IF(B1595=2,'KELAS (REFERENSI)'!M1610,IF(B1595=3,'KELAS (REFERENSI)'!M1625,IF(B1595=4,'KELAS (REFERENSI)'!M1640,""))))</f>
        <v/>
      </c>
      <c r="N1595" s="38" t="str">
        <f>IF(B1595=1,'KELAS (REFERENSI)'!N1595,IF(B1595=2,'KELAS (REFERENSI)'!N1610,IF(B1595=3,'KELAS (REFERENSI)'!N1625,IF(B1595=4,'KELAS (REFERENSI)'!N1640,""))))</f>
        <v/>
      </c>
      <c r="O1595" s="38" t="str">
        <f>IF(B1595=1,'KELAS (REFERENSI)'!O1595,IF(B1595=2,'KELAS (REFERENSI)'!O1610,IF(B1595=3,'KELAS (REFERENSI)'!O1625,IF(B1595=4,'KELAS (REFERENSI)'!O1640,""))))</f>
        <v/>
      </c>
      <c r="P1595" s="38" t="str">
        <f>IF(B1595=1,'KELAS (REFERENSI)'!P1595,IF(B1595=2,'KELAS (REFERENSI)'!P1610,IF(B1595=3,'KELAS (REFERENSI)'!P1625,IF(B1595=4,'KELAS (REFERENSI)'!P1640,""))))</f>
        <v/>
      </c>
      <c r="Q1595" s="38" t="str">
        <f t="shared" si="4"/>
        <v>BPS Kota Jakarta Timur</v>
      </c>
      <c r="R1595" s="38" t="str">
        <f t="shared" si="56"/>
        <v/>
      </c>
      <c r="S1595" s="38" t="str">
        <f t="shared" ref="S1595:T1595" si="1603">S1594</f>
        <v>15 Juni sampai dengan 31 Agustus 2026</v>
      </c>
      <c r="T1595" s="38" t="str">
        <f t="shared" si="1603"/>
        <v>31 Agustus 2026</v>
      </c>
      <c r="U1595" s="46"/>
      <c r="V1595" s="46"/>
      <c r="W1595" s="42"/>
      <c r="X1595" s="42"/>
      <c r="Y1595" s="42"/>
      <c r="Z1595" s="42"/>
    </row>
    <row r="1596" ht="15.0" customHeight="1">
      <c r="A1596" s="36" t="s">
        <v>6658</v>
      </c>
      <c r="B1596" s="43"/>
      <c r="C1596" s="44"/>
      <c r="D1596" s="47"/>
      <c r="E1596" s="47"/>
      <c r="F1596" s="39" t="str">
        <f t="shared" si="2"/>
        <v>PETUGAS.1595/SPK/SE/PPL/3172/2026</v>
      </c>
      <c r="G1596" s="45"/>
      <c r="H1596" s="39" t="str">
        <f>VLOOKUP(G1596,'MITRA (REFERENSI)'!$A:$Z,16,FALSE)</f>
        <v>#N/A</v>
      </c>
      <c r="I1596" s="39" t="str">
        <f>VLOOKUP(G1596,'MITRA (REFERENSI)'!$A:$Z,25,FALSE)</f>
        <v>#N/A</v>
      </c>
      <c r="J1596" s="38" t="str">
        <f>VLOOKUP(G1596,'MITRA (REFERENSI)'!$A:$Z,26,FALSE)</f>
        <v>#N/A</v>
      </c>
      <c r="K1596" s="38" t="str">
        <f>VLOOKUP(G1596,'MITRA (REFERENSI)'!$A:$Z,15,FALSE)</f>
        <v>#N/A</v>
      </c>
      <c r="L1596" s="38" t="str">
        <f>VLOOKUP(G1596,'MITRA (REFERENSI)'!$A:$Z,15,FALSE)</f>
        <v>#N/A</v>
      </c>
      <c r="M1596" s="38" t="str">
        <f>IF(B1596=1,'KELAS (REFERENSI)'!M1596,IF(B1596=2,'KELAS (REFERENSI)'!M1611,IF(B1596=3,'KELAS (REFERENSI)'!M1626,IF(B1596=4,'KELAS (REFERENSI)'!M1641,""))))</f>
        <v/>
      </c>
      <c r="N1596" s="38" t="str">
        <f>IF(B1596=1,'KELAS (REFERENSI)'!N1596,IF(B1596=2,'KELAS (REFERENSI)'!N1611,IF(B1596=3,'KELAS (REFERENSI)'!N1626,IF(B1596=4,'KELAS (REFERENSI)'!N1641,""))))</f>
        <v/>
      </c>
      <c r="O1596" s="38" t="str">
        <f>IF(B1596=1,'KELAS (REFERENSI)'!O1596,IF(B1596=2,'KELAS (REFERENSI)'!O1611,IF(B1596=3,'KELAS (REFERENSI)'!O1626,IF(B1596=4,'KELAS (REFERENSI)'!O1641,""))))</f>
        <v/>
      </c>
      <c r="P1596" s="38" t="str">
        <f>IF(B1596=1,'KELAS (REFERENSI)'!P1596,IF(B1596=2,'KELAS (REFERENSI)'!P1611,IF(B1596=3,'KELAS (REFERENSI)'!P1626,IF(B1596=4,'KELAS (REFERENSI)'!P1641,""))))</f>
        <v/>
      </c>
      <c r="Q1596" s="38" t="str">
        <f t="shared" si="4"/>
        <v>BPS Kota Jakarta Timur</v>
      </c>
      <c r="R1596" s="38" t="str">
        <f t="shared" si="56"/>
        <v/>
      </c>
      <c r="S1596" s="38" t="str">
        <f t="shared" ref="S1596:T1596" si="1604">S1595</f>
        <v>15 Juni sampai dengan 31 Agustus 2026</v>
      </c>
      <c r="T1596" s="38" t="str">
        <f t="shared" si="1604"/>
        <v>31 Agustus 2026</v>
      </c>
      <c r="U1596" s="46"/>
      <c r="V1596" s="46"/>
      <c r="W1596" s="42"/>
      <c r="X1596" s="42"/>
      <c r="Y1596" s="42"/>
      <c r="Z1596" s="42"/>
    </row>
    <row r="1597" ht="15.0" customHeight="1">
      <c r="A1597" s="36" t="s">
        <v>6659</v>
      </c>
      <c r="B1597" s="43"/>
      <c r="C1597" s="44"/>
      <c r="D1597" s="47"/>
      <c r="E1597" s="47"/>
      <c r="F1597" s="39" t="str">
        <f t="shared" si="2"/>
        <v>PETUGAS.1596/SPK/SE/PPL/3172/2026</v>
      </c>
      <c r="G1597" s="45"/>
      <c r="H1597" s="39" t="str">
        <f>VLOOKUP(G1597,'MITRA (REFERENSI)'!$A:$Z,16,FALSE)</f>
        <v>#N/A</v>
      </c>
      <c r="I1597" s="39" t="str">
        <f>VLOOKUP(G1597,'MITRA (REFERENSI)'!$A:$Z,25,FALSE)</f>
        <v>#N/A</v>
      </c>
      <c r="J1597" s="38" t="str">
        <f>VLOOKUP(G1597,'MITRA (REFERENSI)'!$A:$Z,26,FALSE)</f>
        <v>#N/A</v>
      </c>
      <c r="K1597" s="38" t="str">
        <f>VLOOKUP(G1597,'MITRA (REFERENSI)'!$A:$Z,15,FALSE)</f>
        <v>#N/A</v>
      </c>
      <c r="L1597" s="38" t="str">
        <f>VLOOKUP(G1597,'MITRA (REFERENSI)'!$A:$Z,15,FALSE)</f>
        <v>#N/A</v>
      </c>
      <c r="M1597" s="38" t="str">
        <f>IF(B1597=1,'KELAS (REFERENSI)'!M1597,IF(B1597=2,'KELAS (REFERENSI)'!M1612,IF(B1597=3,'KELAS (REFERENSI)'!M1627,IF(B1597=4,'KELAS (REFERENSI)'!M1642,""))))</f>
        <v/>
      </c>
      <c r="N1597" s="38" t="str">
        <f>IF(B1597=1,'KELAS (REFERENSI)'!N1597,IF(B1597=2,'KELAS (REFERENSI)'!N1612,IF(B1597=3,'KELAS (REFERENSI)'!N1627,IF(B1597=4,'KELAS (REFERENSI)'!N1642,""))))</f>
        <v/>
      </c>
      <c r="O1597" s="38" t="str">
        <f>IF(B1597=1,'KELAS (REFERENSI)'!O1597,IF(B1597=2,'KELAS (REFERENSI)'!O1612,IF(B1597=3,'KELAS (REFERENSI)'!O1627,IF(B1597=4,'KELAS (REFERENSI)'!O1642,""))))</f>
        <v/>
      </c>
      <c r="P1597" s="38" t="str">
        <f>IF(B1597=1,'KELAS (REFERENSI)'!P1597,IF(B1597=2,'KELAS (REFERENSI)'!P1612,IF(B1597=3,'KELAS (REFERENSI)'!P1627,IF(B1597=4,'KELAS (REFERENSI)'!P1642,""))))</f>
        <v/>
      </c>
      <c r="Q1597" s="38" t="str">
        <f t="shared" si="4"/>
        <v>BPS Kota Jakarta Timur</v>
      </c>
      <c r="R1597" s="38" t="str">
        <f t="shared" si="56"/>
        <v/>
      </c>
      <c r="S1597" s="38" t="str">
        <f t="shared" ref="S1597:T1597" si="1605">S1596</f>
        <v>15 Juni sampai dengan 31 Agustus 2026</v>
      </c>
      <c r="T1597" s="38" t="str">
        <f t="shared" si="1605"/>
        <v>31 Agustus 2026</v>
      </c>
      <c r="U1597" s="46"/>
      <c r="V1597" s="46"/>
      <c r="W1597" s="42"/>
      <c r="X1597" s="42"/>
      <c r="Y1597" s="42"/>
      <c r="Z1597" s="42"/>
    </row>
    <row r="1598" ht="15.0" customHeight="1">
      <c r="A1598" s="36" t="s">
        <v>6660</v>
      </c>
      <c r="B1598" s="43"/>
      <c r="C1598" s="44"/>
      <c r="D1598" s="47"/>
      <c r="E1598" s="47"/>
      <c r="F1598" s="39" t="str">
        <f t="shared" si="2"/>
        <v>PETUGAS.1597/SPK/SE/PPL/3172/2026</v>
      </c>
      <c r="G1598" s="45"/>
      <c r="H1598" s="39" t="str">
        <f>VLOOKUP(G1598,'MITRA (REFERENSI)'!$A:$Z,16,FALSE)</f>
        <v>#N/A</v>
      </c>
      <c r="I1598" s="39" t="str">
        <f>VLOOKUP(G1598,'MITRA (REFERENSI)'!$A:$Z,25,FALSE)</f>
        <v>#N/A</v>
      </c>
      <c r="J1598" s="38" t="str">
        <f>VLOOKUP(G1598,'MITRA (REFERENSI)'!$A:$Z,26,FALSE)</f>
        <v>#N/A</v>
      </c>
      <c r="K1598" s="38" t="str">
        <f>VLOOKUP(G1598,'MITRA (REFERENSI)'!$A:$Z,15,FALSE)</f>
        <v>#N/A</v>
      </c>
      <c r="L1598" s="38" t="str">
        <f>VLOOKUP(G1598,'MITRA (REFERENSI)'!$A:$Z,15,FALSE)</f>
        <v>#N/A</v>
      </c>
      <c r="M1598" s="38" t="str">
        <f>IF(B1598=1,'KELAS (REFERENSI)'!M1598,IF(B1598=2,'KELAS (REFERENSI)'!M1613,IF(B1598=3,'KELAS (REFERENSI)'!M1628,IF(B1598=4,'KELAS (REFERENSI)'!M1643,""))))</f>
        <v/>
      </c>
      <c r="N1598" s="38" t="str">
        <f>IF(B1598=1,'KELAS (REFERENSI)'!N1598,IF(B1598=2,'KELAS (REFERENSI)'!N1613,IF(B1598=3,'KELAS (REFERENSI)'!N1628,IF(B1598=4,'KELAS (REFERENSI)'!N1643,""))))</f>
        <v/>
      </c>
      <c r="O1598" s="38" t="str">
        <f>IF(B1598=1,'KELAS (REFERENSI)'!O1598,IF(B1598=2,'KELAS (REFERENSI)'!O1613,IF(B1598=3,'KELAS (REFERENSI)'!O1628,IF(B1598=4,'KELAS (REFERENSI)'!O1643,""))))</f>
        <v/>
      </c>
      <c r="P1598" s="38" t="str">
        <f>IF(B1598=1,'KELAS (REFERENSI)'!P1598,IF(B1598=2,'KELAS (REFERENSI)'!P1613,IF(B1598=3,'KELAS (REFERENSI)'!P1628,IF(B1598=4,'KELAS (REFERENSI)'!P1643,""))))</f>
        <v/>
      </c>
      <c r="Q1598" s="38" t="str">
        <f t="shared" si="4"/>
        <v>BPS Kota Jakarta Timur</v>
      </c>
      <c r="R1598" s="38" t="str">
        <f t="shared" si="56"/>
        <v/>
      </c>
      <c r="S1598" s="38" t="str">
        <f t="shared" ref="S1598:T1598" si="1606">S1597</f>
        <v>15 Juni sampai dengan 31 Agustus 2026</v>
      </c>
      <c r="T1598" s="38" t="str">
        <f t="shared" si="1606"/>
        <v>31 Agustus 2026</v>
      </c>
      <c r="U1598" s="46"/>
      <c r="V1598" s="46"/>
      <c r="W1598" s="42"/>
      <c r="X1598" s="42"/>
      <c r="Y1598" s="42"/>
      <c r="Z1598" s="42"/>
    </row>
    <row r="1599" ht="15.0" customHeight="1">
      <c r="A1599" s="36" t="s">
        <v>6661</v>
      </c>
      <c r="B1599" s="43"/>
      <c r="C1599" s="44"/>
      <c r="D1599" s="47"/>
      <c r="E1599" s="47"/>
      <c r="F1599" s="39" t="str">
        <f t="shared" si="2"/>
        <v>PETUGAS.1598/SPK/SE/PPL/3172/2026</v>
      </c>
      <c r="G1599" s="45"/>
      <c r="H1599" s="39" t="str">
        <f>VLOOKUP(G1599,'MITRA (REFERENSI)'!$A:$Z,16,FALSE)</f>
        <v>#N/A</v>
      </c>
      <c r="I1599" s="39" t="str">
        <f>VLOOKUP(G1599,'MITRA (REFERENSI)'!$A:$Z,25,FALSE)</f>
        <v>#N/A</v>
      </c>
      <c r="J1599" s="38" t="str">
        <f>VLOOKUP(G1599,'MITRA (REFERENSI)'!$A:$Z,26,FALSE)</f>
        <v>#N/A</v>
      </c>
      <c r="K1599" s="38" t="str">
        <f>VLOOKUP(G1599,'MITRA (REFERENSI)'!$A:$Z,15,FALSE)</f>
        <v>#N/A</v>
      </c>
      <c r="L1599" s="38" t="str">
        <f>VLOOKUP(G1599,'MITRA (REFERENSI)'!$A:$Z,15,FALSE)</f>
        <v>#N/A</v>
      </c>
      <c r="M1599" s="38" t="str">
        <f>IF(B1599=1,'KELAS (REFERENSI)'!M1599,IF(B1599=2,'KELAS (REFERENSI)'!M1614,IF(B1599=3,'KELAS (REFERENSI)'!M1629,IF(B1599=4,'KELAS (REFERENSI)'!M1644,""))))</f>
        <v/>
      </c>
      <c r="N1599" s="38" t="str">
        <f>IF(B1599=1,'KELAS (REFERENSI)'!N1599,IF(B1599=2,'KELAS (REFERENSI)'!N1614,IF(B1599=3,'KELAS (REFERENSI)'!N1629,IF(B1599=4,'KELAS (REFERENSI)'!N1644,""))))</f>
        <v/>
      </c>
      <c r="O1599" s="38" t="str">
        <f>IF(B1599=1,'KELAS (REFERENSI)'!O1599,IF(B1599=2,'KELAS (REFERENSI)'!O1614,IF(B1599=3,'KELAS (REFERENSI)'!O1629,IF(B1599=4,'KELAS (REFERENSI)'!O1644,""))))</f>
        <v/>
      </c>
      <c r="P1599" s="38" t="str">
        <f>IF(B1599=1,'KELAS (REFERENSI)'!P1599,IF(B1599=2,'KELAS (REFERENSI)'!P1614,IF(B1599=3,'KELAS (REFERENSI)'!P1629,IF(B1599=4,'KELAS (REFERENSI)'!P1644,""))))</f>
        <v/>
      </c>
      <c r="Q1599" s="38" t="str">
        <f t="shared" si="4"/>
        <v>BPS Kota Jakarta Timur</v>
      </c>
      <c r="R1599" s="38" t="str">
        <f t="shared" si="56"/>
        <v/>
      </c>
      <c r="S1599" s="38" t="str">
        <f t="shared" ref="S1599:T1599" si="1607">S1598</f>
        <v>15 Juni sampai dengan 31 Agustus 2026</v>
      </c>
      <c r="T1599" s="38" t="str">
        <f t="shared" si="1607"/>
        <v>31 Agustus 2026</v>
      </c>
      <c r="U1599" s="46"/>
      <c r="V1599" s="46"/>
      <c r="W1599" s="42"/>
      <c r="X1599" s="42"/>
      <c r="Y1599" s="42"/>
      <c r="Z1599" s="42"/>
    </row>
    <row r="1600" ht="15.0" customHeight="1">
      <c r="A1600" s="36" t="s">
        <v>6662</v>
      </c>
      <c r="B1600" s="43"/>
      <c r="C1600" s="44"/>
      <c r="D1600" s="47"/>
      <c r="E1600" s="47"/>
      <c r="F1600" s="39" t="str">
        <f t="shared" si="2"/>
        <v>PETUGAS.1599/SPK/SE/PPL/3172/2026</v>
      </c>
      <c r="G1600" s="45"/>
      <c r="H1600" s="39" t="str">
        <f>VLOOKUP(G1600,'MITRA (REFERENSI)'!$A:$Z,16,FALSE)</f>
        <v>#N/A</v>
      </c>
      <c r="I1600" s="39" t="str">
        <f>VLOOKUP(G1600,'MITRA (REFERENSI)'!$A:$Z,25,FALSE)</f>
        <v>#N/A</v>
      </c>
      <c r="J1600" s="38" t="str">
        <f>VLOOKUP(G1600,'MITRA (REFERENSI)'!$A:$Z,26,FALSE)</f>
        <v>#N/A</v>
      </c>
      <c r="K1600" s="38" t="str">
        <f>VLOOKUP(G1600,'MITRA (REFERENSI)'!$A:$Z,15,FALSE)</f>
        <v>#N/A</v>
      </c>
      <c r="L1600" s="38" t="str">
        <f>VLOOKUP(G1600,'MITRA (REFERENSI)'!$A:$Z,15,FALSE)</f>
        <v>#N/A</v>
      </c>
      <c r="M1600" s="38" t="str">
        <f>IF(B1600=1,'KELAS (REFERENSI)'!M1600,IF(B1600=2,'KELAS (REFERENSI)'!M1615,IF(B1600=3,'KELAS (REFERENSI)'!M1630,IF(B1600=4,'KELAS (REFERENSI)'!M1645,""))))</f>
        <v/>
      </c>
      <c r="N1600" s="38" t="str">
        <f>IF(B1600=1,'KELAS (REFERENSI)'!N1600,IF(B1600=2,'KELAS (REFERENSI)'!N1615,IF(B1600=3,'KELAS (REFERENSI)'!N1630,IF(B1600=4,'KELAS (REFERENSI)'!N1645,""))))</f>
        <v/>
      </c>
      <c r="O1600" s="38" t="str">
        <f>IF(B1600=1,'KELAS (REFERENSI)'!O1600,IF(B1600=2,'KELAS (REFERENSI)'!O1615,IF(B1600=3,'KELAS (REFERENSI)'!O1630,IF(B1600=4,'KELAS (REFERENSI)'!O1645,""))))</f>
        <v/>
      </c>
      <c r="P1600" s="38" t="str">
        <f>IF(B1600=1,'KELAS (REFERENSI)'!P1600,IF(B1600=2,'KELAS (REFERENSI)'!P1615,IF(B1600=3,'KELAS (REFERENSI)'!P1630,IF(B1600=4,'KELAS (REFERENSI)'!P1645,""))))</f>
        <v/>
      </c>
      <c r="Q1600" s="38" t="str">
        <f t="shared" si="4"/>
        <v>BPS Kota Jakarta Timur</v>
      </c>
      <c r="R1600" s="38" t="str">
        <f t="shared" si="56"/>
        <v/>
      </c>
      <c r="S1600" s="38" t="str">
        <f t="shared" ref="S1600:T1600" si="1608">S1599</f>
        <v>15 Juni sampai dengan 31 Agustus 2026</v>
      </c>
      <c r="T1600" s="38" t="str">
        <f t="shared" si="1608"/>
        <v>31 Agustus 2026</v>
      </c>
      <c r="U1600" s="46"/>
      <c r="V1600" s="46"/>
      <c r="W1600" s="42"/>
      <c r="X1600" s="42"/>
      <c r="Y1600" s="42"/>
      <c r="Z1600" s="42"/>
    </row>
    <row r="1601" ht="15.0" customHeight="1">
      <c r="A1601" s="36" t="s">
        <v>6663</v>
      </c>
      <c r="B1601" s="43"/>
      <c r="C1601" s="44"/>
      <c r="D1601" s="47"/>
      <c r="E1601" s="47"/>
      <c r="F1601" s="39" t="str">
        <f t="shared" si="2"/>
        <v>PETUGAS.1600/SPK/SE/PPL/3172/2026</v>
      </c>
      <c r="G1601" s="45"/>
      <c r="H1601" s="39" t="str">
        <f>VLOOKUP(G1601,'MITRA (REFERENSI)'!$A:$Z,16,FALSE)</f>
        <v>#N/A</v>
      </c>
      <c r="I1601" s="39" t="str">
        <f>VLOOKUP(G1601,'MITRA (REFERENSI)'!$A:$Z,25,FALSE)</f>
        <v>#N/A</v>
      </c>
      <c r="J1601" s="38" t="str">
        <f>VLOOKUP(G1601,'MITRA (REFERENSI)'!$A:$Z,26,FALSE)</f>
        <v>#N/A</v>
      </c>
      <c r="K1601" s="38" t="str">
        <f>VLOOKUP(G1601,'MITRA (REFERENSI)'!$A:$Z,15,FALSE)</f>
        <v>#N/A</v>
      </c>
      <c r="L1601" s="38" t="str">
        <f>VLOOKUP(G1601,'MITRA (REFERENSI)'!$A:$Z,15,FALSE)</f>
        <v>#N/A</v>
      </c>
      <c r="M1601" s="38" t="str">
        <f>IF(B1601=1,'KELAS (REFERENSI)'!M1601,IF(B1601=2,'KELAS (REFERENSI)'!M1616,IF(B1601=3,'KELAS (REFERENSI)'!M1631,IF(B1601=4,'KELAS (REFERENSI)'!M1646,""))))</f>
        <v/>
      </c>
      <c r="N1601" s="38" t="str">
        <f>IF(B1601=1,'KELAS (REFERENSI)'!N1601,IF(B1601=2,'KELAS (REFERENSI)'!N1616,IF(B1601=3,'KELAS (REFERENSI)'!N1631,IF(B1601=4,'KELAS (REFERENSI)'!N1646,""))))</f>
        <v/>
      </c>
      <c r="O1601" s="38" t="str">
        <f>IF(B1601=1,'KELAS (REFERENSI)'!O1601,IF(B1601=2,'KELAS (REFERENSI)'!O1616,IF(B1601=3,'KELAS (REFERENSI)'!O1631,IF(B1601=4,'KELAS (REFERENSI)'!O1646,""))))</f>
        <v/>
      </c>
      <c r="P1601" s="38" t="str">
        <f>IF(B1601=1,'KELAS (REFERENSI)'!P1601,IF(B1601=2,'KELAS (REFERENSI)'!P1616,IF(B1601=3,'KELAS (REFERENSI)'!P1631,IF(B1601=4,'KELAS (REFERENSI)'!P1646,""))))</f>
        <v/>
      </c>
      <c r="Q1601" s="38" t="str">
        <f t="shared" si="4"/>
        <v>BPS Kota Jakarta Timur</v>
      </c>
      <c r="R1601" s="38" t="str">
        <f t="shared" si="56"/>
        <v/>
      </c>
      <c r="S1601" s="38" t="str">
        <f t="shared" ref="S1601:T1601" si="1609">S1600</f>
        <v>15 Juni sampai dengan 31 Agustus 2026</v>
      </c>
      <c r="T1601" s="38" t="str">
        <f t="shared" si="1609"/>
        <v>31 Agustus 2026</v>
      </c>
      <c r="U1601" s="46"/>
      <c r="V1601" s="46"/>
      <c r="W1601" s="42"/>
      <c r="X1601" s="42"/>
      <c r="Y1601" s="42"/>
      <c r="Z1601" s="42"/>
    </row>
    <row r="1602" ht="15.0" customHeight="1">
      <c r="A1602" s="36" t="s">
        <v>6664</v>
      </c>
      <c r="B1602" s="43"/>
      <c r="C1602" s="44"/>
      <c r="D1602" s="47"/>
      <c r="E1602" s="47"/>
      <c r="F1602" s="39" t="str">
        <f t="shared" si="2"/>
        <v>PETUGAS.1601/SPK/SE/PPL/3172/2026</v>
      </c>
      <c r="G1602" s="45"/>
      <c r="H1602" s="39" t="str">
        <f>VLOOKUP(G1602,'MITRA (REFERENSI)'!$A:$Z,16,FALSE)</f>
        <v>#N/A</v>
      </c>
      <c r="I1602" s="39" t="str">
        <f>VLOOKUP(G1602,'MITRA (REFERENSI)'!$A:$Z,25,FALSE)</f>
        <v>#N/A</v>
      </c>
      <c r="J1602" s="38" t="str">
        <f>VLOOKUP(G1602,'MITRA (REFERENSI)'!$A:$Z,26,FALSE)</f>
        <v>#N/A</v>
      </c>
      <c r="K1602" s="38" t="str">
        <f>VLOOKUP(G1602,'MITRA (REFERENSI)'!$A:$Z,15,FALSE)</f>
        <v>#N/A</v>
      </c>
      <c r="L1602" s="38" t="str">
        <f>VLOOKUP(G1602,'MITRA (REFERENSI)'!$A:$Z,15,FALSE)</f>
        <v>#N/A</v>
      </c>
      <c r="M1602" s="38" t="str">
        <f>IF(B1602=1,'KELAS (REFERENSI)'!M1602,IF(B1602=2,'KELAS (REFERENSI)'!M1617,IF(B1602=3,'KELAS (REFERENSI)'!M1632,IF(B1602=4,'KELAS (REFERENSI)'!M1647,""))))</f>
        <v/>
      </c>
      <c r="N1602" s="38" t="str">
        <f>IF(B1602=1,'KELAS (REFERENSI)'!N1602,IF(B1602=2,'KELAS (REFERENSI)'!N1617,IF(B1602=3,'KELAS (REFERENSI)'!N1632,IF(B1602=4,'KELAS (REFERENSI)'!N1647,""))))</f>
        <v/>
      </c>
      <c r="O1602" s="38" t="str">
        <f>IF(B1602=1,'KELAS (REFERENSI)'!O1602,IF(B1602=2,'KELAS (REFERENSI)'!O1617,IF(B1602=3,'KELAS (REFERENSI)'!O1632,IF(B1602=4,'KELAS (REFERENSI)'!O1647,""))))</f>
        <v/>
      </c>
      <c r="P1602" s="38" t="str">
        <f>IF(B1602=1,'KELAS (REFERENSI)'!P1602,IF(B1602=2,'KELAS (REFERENSI)'!P1617,IF(B1602=3,'KELAS (REFERENSI)'!P1632,IF(B1602=4,'KELAS (REFERENSI)'!P1647,""))))</f>
        <v/>
      </c>
      <c r="Q1602" s="38" t="str">
        <f t="shared" si="4"/>
        <v>BPS Kota Jakarta Timur</v>
      </c>
      <c r="R1602" s="38" t="str">
        <f t="shared" si="56"/>
        <v/>
      </c>
      <c r="S1602" s="38" t="str">
        <f t="shared" ref="S1602:T1602" si="1610">S1601</f>
        <v>15 Juni sampai dengan 31 Agustus 2026</v>
      </c>
      <c r="T1602" s="38" t="str">
        <f t="shared" si="1610"/>
        <v>31 Agustus 2026</v>
      </c>
      <c r="U1602" s="46"/>
      <c r="V1602" s="46"/>
      <c r="W1602" s="42"/>
      <c r="X1602" s="42"/>
      <c r="Y1602" s="42"/>
      <c r="Z1602" s="42"/>
    </row>
    <row r="1603" ht="15.0" customHeight="1">
      <c r="A1603" s="36" t="s">
        <v>6665</v>
      </c>
      <c r="B1603" s="43"/>
      <c r="C1603" s="44"/>
      <c r="D1603" s="47"/>
      <c r="E1603" s="47"/>
      <c r="F1603" s="39" t="str">
        <f t="shared" si="2"/>
        <v>PETUGAS.1602/SPK/SE/PPL/3172/2026</v>
      </c>
      <c r="G1603" s="45"/>
      <c r="H1603" s="39" t="str">
        <f>VLOOKUP(G1603,'MITRA (REFERENSI)'!$A:$Z,16,FALSE)</f>
        <v>#N/A</v>
      </c>
      <c r="I1603" s="39" t="str">
        <f>VLOOKUP(G1603,'MITRA (REFERENSI)'!$A:$Z,25,FALSE)</f>
        <v>#N/A</v>
      </c>
      <c r="J1603" s="38" t="str">
        <f>VLOOKUP(G1603,'MITRA (REFERENSI)'!$A:$Z,26,FALSE)</f>
        <v>#N/A</v>
      </c>
      <c r="K1603" s="38" t="str">
        <f>VLOOKUP(G1603,'MITRA (REFERENSI)'!$A:$Z,15,FALSE)</f>
        <v>#N/A</v>
      </c>
      <c r="L1603" s="38" t="str">
        <f>VLOOKUP(G1603,'MITRA (REFERENSI)'!$A:$Z,15,FALSE)</f>
        <v>#N/A</v>
      </c>
      <c r="M1603" s="38" t="str">
        <f>IF(B1603=1,'KELAS (REFERENSI)'!M1603,IF(B1603=2,'KELAS (REFERENSI)'!M1618,IF(B1603=3,'KELAS (REFERENSI)'!M1633,IF(B1603=4,'KELAS (REFERENSI)'!M1648,""))))</f>
        <v/>
      </c>
      <c r="N1603" s="38" t="str">
        <f>IF(B1603=1,'KELAS (REFERENSI)'!N1603,IF(B1603=2,'KELAS (REFERENSI)'!N1618,IF(B1603=3,'KELAS (REFERENSI)'!N1633,IF(B1603=4,'KELAS (REFERENSI)'!N1648,""))))</f>
        <v/>
      </c>
      <c r="O1603" s="38" t="str">
        <f>IF(B1603=1,'KELAS (REFERENSI)'!O1603,IF(B1603=2,'KELAS (REFERENSI)'!O1618,IF(B1603=3,'KELAS (REFERENSI)'!O1633,IF(B1603=4,'KELAS (REFERENSI)'!O1648,""))))</f>
        <v/>
      </c>
      <c r="P1603" s="38" t="str">
        <f>IF(B1603=1,'KELAS (REFERENSI)'!P1603,IF(B1603=2,'KELAS (REFERENSI)'!P1618,IF(B1603=3,'KELAS (REFERENSI)'!P1633,IF(B1603=4,'KELAS (REFERENSI)'!P1648,""))))</f>
        <v/>
      </c>
      <c r="Q1603" s="38" t="str">
        <f t="shared" si="4"/>
        <v>BPS Kota Jakarta Timur</v>
      </c>
      <c r="R1603" s="38" t="str">
        <f t="shared" si="56"/>
        <v/>
      </c>
      <c r="S1603" s="38" t="str">
        <f t="shared" ref="S1603:T1603" si="1611">S1602</f>
        <v>15 Juni sampai dengan 31 Agustus 2026</v>
      </c>
      <c r="T1603" s="38" t="str">
        <f t="shared" si="1611"/>
        <v>31 Agustus 2026</v>
      </c>
      <c r="U1603" s="46"/>
      <c r="V1603" s="46"/>
      <c r="W1603" s="42"/>
      <c r="X1603" s="42"/>
      <c r="Y1603" s="42"/>
      <c r="Z1603" s="42"/>
    </row>
    <row r="1604" ht="15.0" customHeight="1">
      <c r="A1604" s="36" t="s">
        <v>6666</v>
      </c>
      <c r="B1604" s="43"/>
      <c r="C1604" s="44"/>
      <c r="D1604" s="47"/>
      <c r="E1604" s="47"/>
      <c r="F1604" s="39" t="str">
        <f t="shared" si="2"/>
        <v>PETUGAS.1603/SPK/SE/PPL/3172/2026</v>
      </c>
      <c r="G1604" s="45"/>
      <c r="H1604" s="39" t="str">
        <f>VLOOKUP(G1604,'MITRA (REFERENSI)'!$A:$Z,16,FALSE)</f>
        <v>#N/A</v>
      </c>
      <c r="I1604" s="39" t="str">
        <f>VLOOKUP(G1604,'MITRA (REFERENSI)'!$A:$Z,25,FALSE)</f>
        <v>#N/A</v>
      </c>
      <c r="J1604" s="38" t="str">
        <f>VLOOKUP(G1604,'MITRA (REFERENSI)'!$A:$Z,26,FALSE)</f>
        <v>#N/A</v>
      </c>
      <c r="K1604" s="38" t="str">
        <f>VLOOKUP(G1604,'MITRA (REFERENSI)'!$A:$Z,15,FALSE)</f>
        <v>#N/A</v>
      </c>
      <c r="L1604" s="38" t="str">
        <f>VLOOKUP(G1604,'MITRA (REFERENSI)'!$A:$Z,15,FALSE)</f>
        <v>#N/A</v>
      </c>
      <c r="M1604" s="38" t="str">
        <f>IF(B1604=1,'KELAS (REFERENSI)'!M1604,IF(B1604=2,'KELAS (REFERENSI)'!M1619,IF(B1604=3,'KELAS (REFERENSI)'!M1634,IF(B1604=4,'KELAS (REFERENSI)'!M1649,""))))</f>
        <v/>
      </c>
      <c r="N1604" s="38" t="str">
        <f>IF(B1604=1,'KELAS (REFERENSI)'!N1604,IF(B1604=2,'KELAS (REFERENSI)'!N1619,IF(B1604=3,'KELAS (REFERENSI)'!N1634,IF(B1604=4,'KELAS (REFERENSI)'!N1649,""))))</f>
        <v/>
      </c>
      <c r="O1604" s="38" t="str">
        <f>IF(B1604=1,'KELAS (REFERENSI)'!O1604,IF(B1604=2,'KELAS (REFERENSI)'!O1619,IF(B1604=3,'KELAS (REFERENSI)'!O1634,IF(B1604=4,'KELAS (REFERENSI)'!O1649,""))))</f>
        <v/>
      </c>
      <c r="P1604" s="38" t="str">
        <f>IF(B1604=1,'KELAS (REFERENSI)'!P1604,IF(B1604=2,'KELAS (REFERENSI)'!P1619,IF(B1604=3,'KELAS (REFERENSI)'!P1634,IF(B1604=4,'KELAS (REFERENSI)'!P1649,""))))</f>
        <v/>
      </c>
      <c r="Q1604" s="38" t="str">
        <f t="shared" si="4"/>
        <v>BPS Kota Jakarta Timur</v>
      </c>
      <c r="R1604" s="38" t="str">
        <f t="shared" si="56"/>
        <v/>
      </c>
      <c r="S1604" s="38" t="str">
        <f t="shared" ref="S1604:T1604" si="1612">S1603</f>
        <v>15 Juni sampai dengan 31 Agustus 2026</v>
      </c>
      <c r="T1604" s="38" t="str">
        <f t="shared" si="1612"/>
        <v>31 Agustus 2026</v>
      </c>
      <c r="U1604" s="46"/>
      <c r="V1604" s="46"/>
      <c r="W1604" s="42"/>
      <c r="X1604" s="42"/>
      <c r="Y1604" s="42"/>
      <c r="Z1604" s="42"/>
    </row>
    <row r="1605" ht="15.0" customHeight="1">
      <c r="A1605" s="36" t="s">
        <v>6667</v>
      </c>
      <c r="B1605" s="43"/>
      <c r="C1605" s="44"/>
      <c r="D1605" s="47"/>
      <c r="E1605" s="47"/>
      <c r="F1605" s="39" t="str">
        <f t="shared" si="2"/>
        <v>PETUGAS.1604/SPK/SE/PPL/3172/2026</v>
      </c>
      <c r="G1605" s="45"/>
      <c r="H1605" s="39" t="str">
        <f>VLOOKUP(G1605,'MITRA (REFERENSI)'!$A:$Z,16,FALSE)</f>
        <v>#N/A</v>
      </c>
      <c r="I1605" s="39" t="str">
        <f>VLOOKUP(G1605,'MITRA (REFERENSI)'!$A:$Z,25,FALSE)</f>
        <v>#N/A</v>
      </c>
      <c r="J1605" s="38" t="str">
        <f>VLOOKUP(G1605,'MITRA (REFERENSI)'!$A:$Z,26,FALSE)</f>
        <v>#N/A</v>
      </c>
      <c r="K1605" s="38" t="str">
        <f>VLOOKUP(G1605,'MITRA (REFERENSI)'!$A:$Z,15,FALSE)</f>
        <v>#N/A</v>
      </c>
      <c r="L1605" s="38" t="str">
        <f>VLOOKUP(G1605,'MITRA (REFERENSI)'!$A:$Z,15,FALSE)</f>
        <v>#N/A</v>
      </c>
      <c r="M1605" s="38" t="str">
        <f>IF(B1605=1,'KELAS (REFERENSI)'!M1605,IF(B1605=2,'KELAS (REFERENSI)'!M1620,IF(B1605=3,'KELAS (REFERENSI)'!M1635,IF(B1605=4,'KELAS (REFERENSI)'!M1650,""))))</f>
        <v/>
      </c>
      <c r="N1605" s="38" t="str">
        <f>IF(B1605=1,'KELAS (REFERENSI)'!N1605,IF(B1605=2,'KELAS (REFERENSI)'!N1620,IF(B1605=3,'KELAS (REFERENSI)'!N1635,IF(B1605=4,'KELAS (REFERENSI)'!N1650,""))))</f>
        <v/>
      </c>
      <c r="O1605" s="38" t="str">
        <f>IF(B1605=1,'KELAS (REFERENSI)'!O1605,IF(B1605=2,'KELAS (REFERENSI)'!O1620,IF(B1605=3,'KELAS (REFERENSI)'!O1635,IF(B1605=4,'KELAS (REFERENSI)'!O1650,""))))</f>
        <v/>
      </c>
      <c r="P1605" s="38" t="str">
        <f>IF(B1605=1,'KELAS (REFERENSI)'!P1605,IF(B1605=2,'KELAS (REFERENSI)'!P1620,IF(B1605=3,'KELAS (REFERENSI)'!P1635,IF(B1605=4,'KELAS (REFERENSI)'!P1650,""))))</f>
        <v/>
      </c>
      <c r="Q1605" s="38" t="str">
        <f t="shared" si="4"/>
        <v>BPS Kota Jakarta Timur</v>
      </c>
      <c r="R1605" s="38" t="str">
        <f t="shared" si="56"/>
        <v/>
      </c>
      <c r="S1605" s="38" t="str">
        <f t="shared" ref="S1605:T1605" si="1613">S1604</f>
        <v>15 Juni sampai dengan 31 Agustus 2026</v>
      </c>
      <c r="T1605" s="38" t="str">
        <f t="shared" si="1613"/>
        <v>31 Agustus 2026</v>
      </c>
      <c r="U1605" s="46"/>
      <c r="V1605" s="46"/>
      <c r="W1605" s="42"/>
      <c r="X1605" s="42"/>
      <c r="Y1605" s="42"/>
      <c r="Z1605" s="42"/>
    </row>
    <row r="1606" ht="15.0" customHeight="1">
      <c r="A1606" s="36" t="s">
        <v>6668</v>
      </c>
      <c r="B1606" s="43"/>
      <c r="C1606" s="44"/>
      <c r="D1606" s="47"/>
      <c r="E1606" s="47"/>
      <c r="F1606" s="39" t="str">
        <f t="shared" si="2"/>
        <v>PETUGAS.1605/SPK/SE/PPL/3172/2026</v>
      </c>
      <c r="G1606" s="45"/>
      <c r="H1606" s="39" t="str">
        <f>VLOOKUP(G1606,'MITRA (REFERENSI)'!$A:$Z,16,FALSE)</f>
        <v>#N/A</v>
      </c>
      <c r="I1606" s="39" t="str">
        <f>VLOOKUP(G1606,'MITRA (REFERENSI)'!$A:$Z,25,FALSE)</f>
        <v>#N/A</v>
      </c>
      <c r="J1606" s="38" t="str">
        <f>VLOOKUP(G1606,'MITRA (REFERENSI)'!$A:$Z,26,FALSE)</f>
        <v>#N/A</v>
      </c>
      <c r="K1606" s="38" t="str">
        <f>VLOOKUP(G1606,'MITRA (REFERENSI)'!$A:$Z,15,FALSE)</f>
        <v>#N/A</v>
      </c>
      <c r="L1606" s="38" t="str">
        <f>VLOOKUP(G1606,'MITRA (REFERENSI)'!$A:$Z,15,FALSE)</f>
        <v>#N/A</v>
      </c>
      <c r="M1606" s="38" t="str">
        <f>IF(B1606=1,'KELAS (REFERENSI)'!M1606,IF(B1606=2,'KELAS (REFERENSI)'!M1621,IF(B1606=3,'KELAS (REFERENSI)'!M1636,IF(B1606=4,'KELAS (REFERENSI)'!M1651,""))))</f>
        <v/>
      </c>
      <c r="N1606" s="38" t="str">
        <f>IF(B1606=1,'KELAS (REFERENSI)'!N1606,IF(B1606=2,'KELAS (REFERENSI)'!N1621,IF(B1606=3,'KELAS (REFERENSI)'!N1636,IF(B1606=4,'KELAS (REFERENSI)'!N1651,""))))</f>
        <v/>
      </c>
      <c r="O1606" s="38" t="str">
        <f>IF(B1606=1,'KELAS (REFERENSI)'!O1606,IF(B1606=2,'KELAS (REFERENSI)'!O1621,IF(B1606=3,'KELAS (REFERENSI)'!O1636,IF(B1606=4,'KELAS (REFERENSI)'!O1651,""))))</f>
        <v/>
      </c>
      <c r="P1606" s="38" t="str">
        <f>IF(B1606=1,'KELAS (REFERENSI)'!P1606,IF(B1606=2,'KELAS (REFERENSI)'!P1621,IF(B1606=3,'KELAS (REFERENSI)'!P1636,IF(B1606=4,'KELAS (REFERENSI)'!P1651,""))))</f>
        <v/>
      </c>
      <c r="Q1606" s="38" t="str">
        <f t="shared" si="4"/>
        <v>BPS Kota Jakarta Timur</v>
      </c>
      <c r="R1606" s="38" t="str">
        <f t="shared" si="56"/>
        <v/>
      </c>
      <c r="S1606" s="38" t="str">
        <f t="shared" ref="S1606:T1606" si="1614">S1605</f>
        <v>15 Juni sampai dengan 31 Agustus 2026</v>
      </c>
      <c r="T1606" s="38" t="str">
        <f t="shared" si="1614"/>
        <v>31 Agustus 2026</v>
      </c>
      <c r="U1606" s="46"/>
      <c r="V1606" s="46"/>
      <c r="W1606" s="42"/>
      <c r="X1606" s="42"/>
      <c r="Y1606" s="42"/>
      <c r="Z1606" s="42"/>
    </row>
    <row r="1607" ht="15.0" customHeight="1">
      <c r="A1607" s="36" t="s">
        <v>6669</v>
      </c>
      <c r="B1607" s="43"/>
      <c r="C1607" s="44"/>
      <c r="D1607" s="47"/>
      <c r="E1607" s="47"/>
      <c r="F1607" s="39" t="str">
        <f t="shared" si="2"/>
        <v>PETUGAS.1606/SPK/SE/PPL/3172/2026</v>
      </c>
      <c r="G1607" s="45"/>
      <c r="H1607" s="39" t="str">
        <f>VLOOKUP(G1607,'MITRA (REFERENSI)'!$A:$Z,16,FALSE)</f>
        <v>#N/A</v>
      </c>
      <c r="I1607" s="39" t="str">
        <f>VLOOKUP(G1607,'MITRA (REFERENSI)'!$A:$Z,25,FALSE)</f>
        <v>#N/A</v>
      </c>
      <c r="J1607" s="38" t="str">
        <f>VLOOKUP(G1607,'MITRA (REFERENSI)'!$A:$Z,26,FALSE)</f>
        <v>#N/A</v>
      </c>
      <c r="K1607" s="38" t="str">
        <f>VLOOKUP(G1607,'MITRA (REFERENSI)'!$A:$Z,15,FALSE)</f>
        <v>#N/A</v>
      </c>
      <c r="L1607" s="38" t="str">
        <f>VLOOKUP(G1607,'MITRA (REFERENSI)'!$A:$Z,15,FALSE)</f>
        <v>#N/A</v>
      </c>
      <c r="M1607" s="38" t="str">
        <f>IF(B1607=1,'KELAS (REFERENSI)'!M1607,IF(B1607=2,'KELAS (REFERENSI)'!M1622,IF(B1607=3,'KELAS (REFERENSI)'!M1637,IF(B1607=4,'KELAS (REFERENSI)'!M1652,""))))</f>
        <v/>
      </c>
      <c r="N1607" s="38" t="str">
        <f>IF(B1607=1,'KELAS (REFERENSI)'!N1607,IF(B1607=2,'KELAS (REFERENSI)'!N1622,IF(B1607=3,'KELAS (REFERENSI)'!N1637,IF(B1607=4,'KELAS (REFERENSI)'!N1652,""))))</f>
        <v/>
      </c>
      <c r="O1607" s="38" t="str">
        <f>IF(B1607=1,'KELAS (REFERENSI)'!O1607,IF(B1607=2,'KELAS (REFERENSI)'!O1622,IF(B1607=3,'KELAS (REFERENSI)'!O1637,IF(B1607=4,'KELAS (REFERENSI)'!O1652,""))))</f>
        <v/>
      </c>
      <c r="P1607" s="38" t="str">
        <f>IF(B1607=1,'KELAS (REFERENSI)'!P1607,IF(B1607=2,'KELAS (REFERENSI)'!P1622,IF(B1607=3,'KELAS (REFERENSI)'!P1637,IF(B1607=4,'KELAS (REFERENSI)'!P1652,""))))</f>
        <v/>
      </c>
      <c r="Q1607" s="38" t="str">
        <f t="shared" si="4"/>
        <v>BPS Kota Jakarta Timur</v>
      </c>
      <c r="R1607" s="38" t="str">
        <f t="shared" si="56"/>
        <v/>
      </c>
      <c r="S1607" s="38" t="str">
        <f t="shared" ref="S1607:T1607" si="1615">S1606</f>
        <v>15 Juni sampai dengan 31 Agustus 2026</v>
      </c>
      <c r="T1607" s="38" t="str">
        <f t="shared" si="1615"/>
        <v>31 Agustus 2026</v>
      </c>
      <c r="U1607" s="46"/>
      <c r="V1607" s="46"/>
      <c r="W1607" s="42"/>
      <c r="X1607" s="42"/>
      <c r="Y1607" s="42"/>
      <c r="Z1607" s="42"/>
    </row>
    <row r="1608" ht="15.0" customHeight="1">
      <c r="A1608" s="36" t="s">
        <v>6670</v>
      </c>
      <c r="B1608" s="43"/>
      <c r="C1608" s="44"/>
      <c r="D1608" s="47"/>
      <c r="E1608" s="47"/>
      <c r="F1608" s="39" t="str">
        <f t="shared" si="2"/>
        <v>PETUGAS.1607/SPK/SE/PPL/3172/2026</v>
      </c>
      <c r="G1608" s="45"/>
      <c r="H1608" s="39" t="str">
        <f>VLOOKUP(G1608,'MITRA (REFERENSI)'!$A:$Z,16,FALSE)</f>
        <v>#N/A</v>
      </c>
      <c r="I1608" s="39" t="str">
        <f>VLOOKUP(G1608,'MITRA (REFERENSI)'!$A:$Z,25,FALSE)</f>
        <v>#N/A</v>
      </c>
      <c r="J1608" s="38" t="str">
        <f>VLOOKUP(G1608,'MITRA (REFERENSI)'!$A:$Z,26,FALSE)</f>
        <v>#N/A</v>
      </c>
      <c r="K1608" s="38" t="str">
        <f>VLOOKUP(G1608,'MITRA (REFERENSI)'!$A:$Z,15,FALSE)</f>
        <v>#N/A</v>
      </c>
      <c r="L1608" s="38" t="str">
        <f>VLOOKUP(G1608,'MITRA (REFERENSI)'!$A:$Z,15,FALSE)</f>
        <v>#N/A</v>
      </c>
      <c r="M1608" s="38" t="str">
        <f>IF(B1608=1,'KELAS (REFERENSI)'!M1608,IF(B1608=2,'KELAS (REFERENSI)'!M1623,IF(B1608=3,'KELAS (REFERENSI)'!M1638,IF(B1608=4,'KELAS (REFERENSI)'!M1653,""))))</f>
        <v/>
      </c>
      <c r="N1608" s="38" t="str">
        <f>IF(B1608=1,'KELAS (REFERENSI)'!N1608,IF(B1608=2,'KELAS (REFERENSI)'!N1623,IF(B1608=3,'KELAS (REFERENSI)'!N1638,IF(B1608=4,'KELAS (REFERENSI)'!N1653,""))))</f>
        <v/>
      </c>
      <c r="O1608" s="38" t="str">
        <f>IF(B1608=1,'KELAS (REFERENSI)'!O1608,IF(B1608=2,'KELAS (REFERENSI)'!O1623,IF(B1608=3,'KELAS (REFERENSI)'!O1638,IF(B1608=4,'KELAS (REFERENSI)'!O1653,""))))</f>
        <v/>
      </c>
      <c r="P1608" s="38" t="str">
        <f>IF(B1608=1,'KELAS (REFERENSI)'!P1608,IF(B1608=2,'KELAS (REFERENSI)'!P1623,IF(B1608=3,'KELAS (REFERENSI)'!P1638,IF(B1608=4,'KELAS (REFERENSI)'!P1653,""))))</f>
        <v/>
      </c>
      <c r="Q1608" s="38" t="str">
        <f t="shared" si="4"/>
        <v>BPS Kota Jakarta Timur</v>
      </c>
      <c r="R1608" s="38" t="str">
        <f t="shared" si="56"/>
        <v/>
      </c>
      <c r="S1608" s="38" t="str">
        <f t="shared" ref="S1608:T1608" si="1616">S1607</f>
        <v>15 Juni sampai dengan 31 Agustus 2026</v>
      </c>
      <c r="T1608" s="38" t="str">
        <f t="shared" si="1616"/>
        <v>31 Agustus 2026</v>
      </c>
      <c r="U1608" s="46"/>
      <c r="V1608" s="46"/>
      <c r="W1608" s="42"/>
      <c r="X1608" s="42"/>
      <c r="Y1608" s="42"/>
      <c r="Z1608" s="42"/>
    </row>
    <row r="1609" ht="15.0" customHeight="1">
      <c r="A1609" s="36" t="s">
        <v>6671</v>
      </c>
      <c r="B1609" s="43"/>
      <c r="C1609" s="44"/>
      <c r="D1609" s="47"/>
      <c r="E1609" s="47"/>
      <c r="F1609" s="39" t="str">
        <f t="shared" si="2"/>
        <v>PETUGAS.1608/SPK/SE/PPL/3172/2026</v>
      </c>
      <c r="G1609" s="45"/>
      <c r="H1609" s="39" t="str">
        <f>VLOOKUP(G1609,'MITRA (REFERENSI)'!$A:$Z,16,FALSE)</f>
        <v>#N/A</v>
      </c>
      <c r="I1609" s="39" t="str">
        <f>VLOOKUP(G1609,'MITRA (REFERENSI)'!$A:$Z,25,FALSE)</f>
        <v>#N/A</v>
      </c>
      <c r="J1609" s="38" t="str">
        <f>VLOOKUP(G1609,'MITRA (REFERENSI)'!$A:$Z,26,FALSE)</f>
        <v>#N/A</v>
      </c>
      <c r="K1609" s="38" t="str">
        <f>VLOOKUP(G1609,'MITRA (REFERENSI)'!$A:$Z,15,FALSE)</f>
        <v>#N/A</v>
      </c>
      <c r="L1609" s="38" t="str">
        <f>VLOOKUP(G1609,'MITRA (REFERENSI)'!$A:$Z,15,FALSE)</f>
        <v>#N/A</v>
      </c>
      <c r="M1609" s="38" t="str">
        <f>IF(B1609=1,'KELAS (REFERENSI)'!M1609,IF(B1609=2,'KELAS (REFERENSI)'!M1624,IF(B1609=3,'KELAS (REFERENSI)'!M1639,IF(B1609=4,'KELAS (REFERENSI)'!M1654,""))))</f>
        <v/>
      </c>
      <c r="N1609" s="38" t="str">
        <f>IF(B1609=1,'KELAS (REFERENSI)'!N1609,IF(B1609=2,'KELAS (REFERENSI)'!N1624,IF(B1609=3,'KELAS (REFERENSI)'!N1639,IF(B1609=4,'KELAS (REFERENSI)'!N1654,""))))</f>
        <v/>
      </c>
      <c r="O1609" s="38" t="str">
        <f>IF(B1609=1,'KELAS (REFERENSI)'!O1609,IF(B1609=2,'KELAS (REFERENSI)'!O1624,IF(B1609=3,'KELAS (REFERENSI)'!O1639,IF(B1609=4,'KELAS (REFERENSI)'!O1654,""))))</f>
        <v/>
      </c>
      <c r="P1609" s="38" t="str">
        <f>IF(B1609=1,'KELAS (REFERENSI)'!P1609,IF(B1609=2,'KELAS (REFERENSI)'!P1624,IF(B1609=3,'KELAS (REFERENSI)'!P1639,IF(B1609=4,'KELAS (REFERENSI)'!P1654,""))))</f>
        <v/>
      </c>
      <c r="Q1609" s="38" t="str">
        <f t="shared" si="4"/>
        <v>BPS Kota Jakarta Timur</v>
      </c>
      <c r="R1609" s="38" t="str">
        <f t="shared" si="56"/>
        <v/>
      </c>
      <c r="S1609" s="38" t="str">
        <f t="shared" ref="S1609:T1609" si="1617">S1608</f>
        <v>15 Juni sampai dengan 31 Agustus 2026</v>
      </c>
      <c r="T1609" s="38" t="str">
        <f t="shared" si="1617"/>
        <v>31 Agustus 2026</v>
      </c>
      <c r="U1609" s="46"/>
      <c r="V1609" s="46"/>
      <c r="W1609" s="42"/>
      <c r="X1609" s="42"/>
      <c r="Y1609" s="42"/>
      <c r="Z1609" s="42"/>
    </row>
    <row r="1610" ht="15.0" customHeight="1">
      <c r="A1610" s="36" t="s">
        <v>6672</v>
      </c>
      <c r="B1610" s="43"/>
      <c r="C1610" s="44"/>
      <c r="D1610" s="47"/>
      <c r="E1610" s="47"/>
      <c r="F1610" s="39" t="str">
        <f t="shared" si="2"/>
        <v>PETUGAS.1609/SPK/SE/PPL/3172/2026</v>
      </c>
      <c r="G1610" s="45"/>
      <c r="H1610" s="39" t="str">
        <f>VLOOKUP(G1610,'MITRA (REFERENSI)'!$A:$Z,16,FALSE)</f>
        <v>#N/A</v>
      </c>
      <c r="I1610" s="39" t="str">
        <f>VLOOKUP(G1610,'MITRA (REFERENSI)'!$A:$Z,25,FALSE)</f>
        <v>#N/A</v>
      </c>
      <c r="J1610" s="38" t="str">
        <f>VLOOKUP(G1610,'MITRA (REFERENSI)'!$A:$Z,26,FALSE)</f>
        <v>#N/A</v>
      </c>
      <c r="K1610" s="38" t="str">
        <f>VLOOKUP(G1610,'MITRA (REFERENSI)'!$A:$Z,15,FALSE)</f>
        <v>#N/A</v>
      </c>
      <c r="L1610" s="38" t="str">
        <f>VLOOKUP(G1610,'MITRA (REFERENSI)'!$A:$Z,15,FALSE)</f>
        <v>#N/A</v>
      </c>
      <c r="M1610" s="38" t="str">
        <f>IF(B1610=1,'KELAS (REFERENSI)'!M1610,IF(B1610=2,'KELAS (REFERENSI)'!M1625,IF(B1610=3,'KELAS (REFERENSI)'!M1640,IF(B1610=4,'KELAS (REFERENSI)'!M1655,""))))</f>
        <v/>
      </c>
      <c r="N1610" s="38" t="str">
        <f>IF(B1610=1,'KELAS (REFERENSI)'!N1610,IF(B1610=2,'KELAS (REFERENSI)'!N1625,IF(B1610=3,'KELAS (REFERENSI)'!N1640,IF(B1610=4,'KELAS (REFERENSI)'!N1655,""))))</f>
        <v/>
      </c>
      <c r="O1610" s="38" t="str">
        <f>IF(B1610=1,'KELAS (REFERENSI)'!O1610,IF(B1610=2,'KELAS (REFERENSI)'!O1625,IF(B1610=3,'KELAS (REFERENSI)'!O1640,IF(B1610=4,'KELAS (REFERENSI)'!O1655,""))))</f>
        <v/>
      </c>
      <c r="P1610" s="38" t="str">
        <f>IF(B1610=1,'KELAS (REFERENSI)'!P1610,IF(B1610=2,'KELAS (REFERENSI)'!P1625,IF(B1610=3,'KELAS (REFERENSI)'!P1640,IF(B1610=4,'KELAS (REFERENSI)'!P1655,""))))</f>
        <v/>
      </c>
      <c r="Q1610" s="38" t="str">
        <f t="shared" si="4"/>
        <v>BPS Kota Jakarta Timur</v>
      </c>
      <c r="R1610" s="38" t="str">
        <f t="shared" si="56"/>
        <v/>
      </c>
      <c r="S1610" s="38" t="str">
        <f t="shared" ref="S1610:T1610" si="1618">S1609</f>
        <v>15 Juni sampai dengan 31 Agustus 2026</v>
      </c>
      <c r="T1610" s="38" t="str">
        <f t="shared" si="1618"/>
        <v>31 Agustus 2026</v>
      </c>
      <c r="U1610" s="46"/>
      <c r="V1610" s="46"/>
      <c r="W1610" s="42"/>
      <c r="X1610" s="42"/>
      <c r="Y1610" s="42"/>
      <c r="Z1610" s="42"/>
    </row>
    <row r="1611" ht="15.0" customHeight="1">
      <c r="A1611" s="36" t="s">
        <v>6673</v>
      </c>
      <c r="B1611" s="43"/>
      <c r="C1611" s="44"/>
      <c r="D1611" s="47"/>
      <c r="E1611" s="47"/>
      <c r="F1611" s="39" t="str">
        <f t="shared" si="2"/>
        <v>PETUGAS.1610/SPK/SE/PPL/3172/2026</v>
      </c>
      <c r="G1611" s="45"/>
      <c r="H1611" s="39" t="str">
        <f>VLOOKUP(G1611,'MITRA (REFERENSI)'!$A:$Z,16,FALSE)</f>
        <v>#N/A</v>
      </c>
      <c r="I1611" s="39" t="str">
        <f>VLOOKUP(G1611,'MITRA (REFERENSI)'!$A:$Z,25,FALSE)</f>
        <v>#N/A</v>
      </c>
      <c r="J1611" s="38" t="str">
        <f>VLOOKUP(G1611,'MITRA (REFERENSI)'!$A:$Z,26,FALSE)</f>
        <v>#N/A</v>
      </c>
      <c r="K1611" s="38" t="str">
        <f>VLOOKUP(G1611,'MITRA (REFERENSI)'!$A:$Z,15,FALSE)</f>
        <v>#N/A</v>
      </c>
      <c r="L1611" s="38" t="str">
        <f>VLOOKUP(G1611,'MITRA (REFERENSI)'!$A:$Z,15,FALSE)</f>
        <v>#N/A</v>
      </c>
      <c r="M1611" s="38" t="str">
        <f>IF(B1611=1,'KELAS (REFERENSI)'!M1611,IF(B1611=2,'KELAS (REFERENSI)'!M1626,IF(B1611=3,'KELAS (REFERENSI)'!M1641,IF(B1611=4,'KELAS (REFERENSI)'!M1656,""))))</f>
        <v/>
      </c>
      <c r="N1611" s="38" t="str">
        <f>IF(B1611=1,'KELAS (REFERENSI)'!N1611,IF(B1611=2,'KELAS (REFERENSI)'!N1626,IF(B1611=3,'KELAS (REFERENSI)'!N1641,IF(B1611=4,'KELAS (REFERENSI)'!N1656,""))))</f>
        <v/>
      </c>
      <c r="O1611" s="38" t="str">
        <f>IF(B1611=1,'KELAS (REFERENSI)'!O1611,IF(B1611=2,'KELAS (REFERENSI)'!O1626,IF(B1611=3,'KELAS (REFERENSI)'!O1641,IF(B1611=4,'KELAS (REFERENSI)'!O1656,""))))</f>
        <v/>
      </c>
      <c r="P1611" s="38" t="str">
        <f>IF(B1611=1,'KELAS (REFERENSI)'!P1611,IF(B1611=2,'KELAS (REFERENSI)'!P1626,IF(B1611=3,'KELAS (REFERENSI)'!P1641,IF(B1611=4,'KELAS (REFERENSI)'!P1656,""))))</f>
        <v/>
      </c>
      <c r="Q1611" s="38" t="str">
        <f t="shared" si="4"/>
        <v>BPS Kota Jakarta Timur</v>
      </c>
      <c r="R1611" s="38" t="str">
        <f t="shared" si="56"/>
        <v/>
      </c>
      <c r="S1611" s="38" t="str">
        <f t="shared" ref="S1611:T1611" si="1619">S1610</f>
        <v>15 Juni sampai dengan 31 Agustus 2026</v>
      </c>
      <c r="T1611" s="38" t="str">
        <f t="shared" si="1619"/>
        <v>31 Agustus 2026</v>
      </c>
      <c r="U1611" s="46"/>
      <c r="V1611" s="46"/>
      <c r="W1611" s="42"/>
      <c r="X1611" s="42"/>
      <c r="Y1611" s="42"/>
      <c r="Z1611" s="42"/>
    </row>
    <row r="1612" ht="15.0" customHeight="1">
      <c r="A1612" s="36" t="s">
        <v>6674</v>
      </c>
      <c r="B1612" s="43"/>
      <c r="C1612" s="44"/>
      <c r="D1612" s="47"/>
      <c r="E1612" s="47"/>
      <c r="F1612" s="39" t="str">
        <f t="shared" si="2"/>
        <v>PETUGAS.1611/SPK/SE/PPL/3172/2026</v>
      </c>
      <c r="G1612" s="45"/>
      <c r="H1612" s="39" t="str">
        <f>VLOOKUP(G1612,'MITRA (REFERENSI)'!$A:$Z,16,FALSE)</f>
        <v>#N/A</v>
      </c>
      <c r="I1612" s="39" t="str">
        <f>VLOOKUP(G1612,'MITRA (REFERENSI)'!$A:$Z,25,FALSE)</f>
        <v>#N/A</v>
      </c>
      <c r="J1612" s="38" t="str">
        <f>VLOOKUP(G1612,'MITRA (REFERENSI)'!$A:$Z,26,FALSE)</f>
        <v>#N/A</v>
      </c>
      <c r="K1612" s="38" t="str">
        <f>VLOOKUP(G1612,'MITRA (REFERENSI)'!$A:$Z,15,FALSE)</f>
        <v>#N/A</v>
      </c>
      <c r="L1612" s="38" t="str">
        <f>VLOOKUP(G1612,'MITRA (REFERENSI)'!$A:$Z,15,FALSE)</f>
        <v>#N/A</v>
      </c>
      <c r="M1612" s="38" t="str">
        <f>IF(B1612=1,'KELAS (REFERENSI)'!M1612,IF(B1612=2,'KELAS (REFERENSI)'!M1627,IF(B1612=3,'KELAS (REFERENSI)'!M1642,IF(B1612=4,'KELAS (REFERENSI)'!M1657,""))))</f>
        <v/>
      </c>
      <c r="N1612" s="38" t="str">
        <f>IF(B1612=1,'KELAS (REFERENSI)'!N1612,IF(B1612=2,'KELAS (REFERENSI)'!N1627,IF(B1612=3,'KELAS (REFERENSI)'!N1642,IF(B1612=4,'KELAS (REFERENSI)'!N1657,""))))</f>
        <v/>
      </c>
      <c r="O1612" s="38" t="str">
        <f>IF(B1612=1,'KELAS (REFERENSI)'!O1612,IF(B1612=2,'KELAS (REFERENSI)'!O1627,IF(B1612=3,'KELAS (REFERENSI)'!O1642,IF(B1612=4,'KELAS (REFERENSI)'!O1657,""))))</f>
        <v/>
      </c>
      <c r="P1612" s="38" t="str">
        <f>IF(B1612=1,'KELAS (REFERENSI)'!P1612,IF(B1612=2,'KELAS (REFERENSI)'!P1627,IF(B1612=3,'KELAS (REFERENSI)'!P1642,IF(B1612=4,'KELAS (REFERENSI)'!P1657,""))))</f>
        <v/>
      </c>
      <c r="Q1612" s="38" t="str">
        <f t="shared" si="4"/>
        <v>BPS Kota Jakarta Timur</v>
      </c>
      <c r="R1612" s="38" t="str">
        <f t="shared" si="56"/>
        <v/>
      </c>
      <c r="S1612" s="38" t="str">
        <f t="shared" ref="S1612:T1612" si="1620">S1611</f>
        <v>15 Juni sampai dengan 31 Agustus 2026</v>
      </c>
      <c r="T1612" s="38" t="str">
        <f t="shared" si="1620"/>
        <v>31 Agustus 2026</v>
      </c>
      <c r="U1612" s="46"/>
      <c r="V1612" s="46"/>
      <c r="W1612" s="42"/>
      <c r="X1612" s="42"/>
      <c r="Y1612" s="42"/>
      <c r="Z1612" s="42"/>
    </row>
    <row r="1613" ht="15.0" customHeight="1">
      <c r="A1613" s="36" t="s">
        <v>6675</v>
      </c>
      <c r="B1613" s="43"/>
      <c r="C1613" s="44"/>
      <c r="D1613" s="47"/>
      <c r="E1613" s="47"/>
      <c r="F1613" s="39" t="str">
        <f t="shared" si="2"/>
        <v>PETUGAS.1612/SPK/SE/PPL/3172/2026</v>
      </c>
      <c r="G1613" s="45"/>
      <c r="H1613" s="39" t="str">
        <f>VLOOKUP(G1613,'MITRA (REFERENSI)'!$A:$Z,16,FALSE)</f>
        <v>#N/A</v>
      </c>
      <c r="I1613" s="39" t="str">
        <f>VLOOKUP(G1613,'MITRA (REFERENSI)'!$A:$Z,25,FALSE)</f>
        <v>#N/A</v>
      </c>
      <c r="J1613" s="38" t="str">
        <f>VLOOKUP(G1613,'MITRA (REFERENSI)'!$A:$Z,26,FALSE)</f>
        <v>#N/A</v>
      </c>
      <c r="K1613" s="38" t="str">
        <f>VLOOKUP(G1613,'MITRA (REFERENSI)'!$A:$Z,15,FALSE)</f>
        <v>#N/A</v>
      </c>
      <c r="L1613" s="38" t="str">
        <f>VLOOKUP(G1613,'MITRA (REFERENSI)'!$A:$Z,15,FALSE)</f>
        <v>#N/A</v>
      </c>
      <c r="M1613" s="38" t="str">
        <f>IF(B1613=1,'KELAS (REFERENSI)'!M1613,IF(B1613=2,'KELAS (REFERENSI)'!M1628,IF(B1613=3,'KELAS (REFERENSI)'!M1643,IF(B1613=4,'KELAS (REFERENSI)'!M1658,""))))</f>
        <v/>
      </c>
      <c r="N1613" s="38" t="str">
        <f>IF(B1613=1,'KELAS (REFERENSI)'!N1613,IF(B1613=2,'KELAS (REFERENSI)'!N1628,IF(B1613=3,'KELAS (REFERENSI)'!N1643,IF(B1613=4,'KELAS (REFERENSI)'!N1658,""))))</f>
        <v/>
      </c>
      <c r="O1613" s="38" t="str">
        <f>IF(B1613=1,'KELAS (REFERENSI)'!O1613,IF(B1613=2,'KELAS (REFERENSI)'!O1628,IF(B1613=3,'KELAS (REFERENSI)'!O1643,IF(B1613=4,'KELAS (REFERENSI)'!O1658,""))))</f>
        <v/>
      </c>
      <c r="P1613" s="38" t="str">
        <f>IF(B1613=1,'KELAS (REFERENSI)'!P1613,IF(B1613=2,'KELAS (REFERENSI)'!P1628,IF(B1613=3,'KELAS (REFERENSI)'!P1643,IF(B1613=4,'KELAS (REFERENSI)'!P1658,""))))</f>
        <v/>
      </c>
      <c r="Q1613" s="38" t="str">
        <f t="shared" si="4"/>
        <v>BPS Kota Jakarta Timur</v>
      </c>
      <c r="R1613" s="38" t="str">
        <f t="shared" si="56"/>
        <v/>
      </c>
      <c r="S1613" s="38" t="str">
        <f t="shared" ref="S1613:T1613" si="1621">S1612</f>
        <v>15 Juni sampai dengan 31 Agustus 2026</v>
      </c>
      <c r="T1613" s="38" t="str">
        <f t="shared" si="1621"/>
        <v>31 Agustus 2026</v>
      </c>
      <c r="U1613" s="46"/>
      <c r="V1613" s="46"/>
      <c r="W1613" s="42"/>
      <c r="X1613" s="42"/>
      <c r="Y1613" s="42"/>
      <c r="Z1613" s="42"/>
    </row>
    <row r="1614" ht="15.0" customHeight="1">
      <c r="A1614" s="36" t="s">
        <v>6676</v>
      </c>
      <c r="B1614" s="43"/>
      <c r="C1614" s="44"/>
      <c r="D1614" s="47"/>
      <c r="E1614" s="47"/>
      <c r="F1614" s="39" t="str">
        <f t="shared" si="2"/>
        <v>PETUGAS.1613/SPK/SE/PPL/3172/2026</v>
      </c>
      <c r="G1614" s="45"/>
      <c r="H1614" s="39" t="str">
        <f>VLOOKUP(G1614,'MITRA (REFERENSI)'!$A:$Z,16,FALSE)</f>
        <v>#N/A</v>
      </c>
      <c r="I1614" s="39" t="str">
        <f>VLOOKUP(G1614,'MITRA (REFERENSI)'!$A:$Z,25,FALSE)</f>
        <v>#N/A</v>
      </c>
      <c r="J1614" s="38" t="str">
        <f>VLOOKUP(G1614,'MITRA (REFERENSI)'!$A:$Z,26,FALSE)</f>
        <v>#N/A</v>
      </c>
      <c r="K1614" s="38" t="str">
        <f>VLOOKUP(G1614,'MITRA (REFERENSI)'!$A:$Z,15,FALSE)</f>
        <v>#N/A</v>
      </c>
      <c r="L1614" s="38" t="str">
        <f>VLOOKUP(G1614,'MITRA (REFERENSI)'!$A:$Z,15,FALSE)</f>
        <v>#N/A</v>
      </c>
      <c r="M1614" s="38" t="str">
        <f>IF(B1614=1,'KELAS (REFERENSI)'!M1614,IF(B1614=2,'KELAS (REFERENSI)'!M1629,IF(B1614=3,'KELAS (REFERENSI)'!M1644,IF(B1614=4,'KELAS (REFERENSI)'!M1659,""))))</f>
        <v/>
      </c>
      <c r="N1614" s="38" t="str">
        <f>IF(B1614=1,'KELAS (REFERENSI)'!N1614,IF(B1614=2,'KELAS (REFERENSI)'!N1629,IF(B1614=3,'KELAS (REFERENSI)'!N1644,IF(B1614=4,'KELAS (REFERENSI)'!N1659,""))))</f>
        <v/>
      </c>
      <c r="O1614" s="38" t="str">
        <f>IF(B1614=1,'KELAS (REFERENSI)'!O1614,IF(B1614=2,'KELAS (REFERENSI)'!O1629,IF(B1614=3,'KELAS (REFERENSI)'!O1644,IF(B1614=4,'KELAS (REFERENSI)'!O1659,""))))</f>
        <v/>
      </c>
      <c r="P1614" s="38" t="str">
        <f>IF(B1614=1,'KELAS (REFERENSI)'!P1614,IF(B1614=2,'KELAS (REFERENSI)'!P1629,IF(B1614=3,'KELAS (REFERENSI)'!P1644,IF(B1614=4,'KELAS (REFERENSI)'!P1659,""))))</f>
        <v/>
      </c>
      <c r="Q1614" s="38" t="str">
        <f t="shared" si="4"/>
        <v>BPS Kota Jakarta Timur</v>
      </c>
      <c r="R1614" s="38" t="str">
        <f t="shared" si="56"/>
        <v/>
      </c>
      <c r="S1614" s="38" t="str">
        <f t="shared" ref="S1614:T1614" si="1622">S1613</f>
        <v>15 Juni sampai dengan 31 Agustus 2026</v>
      </c>
      <c r="T1614" s="38" t="str">
        <f t="shared" si="1622"/>
        <v>31 Agustus 2026</v>
      </c>
      <c r="U1614" s="46"/>
      <c r="V1614" s="46"/>
      <c r="W1614" s="42"/>
      <c r="X1614" s="42"/>
      <c r="Y1614" s="42"/>
      <c r="Z1614" s="42"/>
    </row>
    <row r="1615" ht="15.0" customHeight="1">
      <c r="A1615" s="36" t="s">
        <v>6677</v>
      </c>
      <c r="B1615" s="43"/>
      <c r="C1615" s="44"/>
      <c r="D1615" s="47"/>
      <c r="E1615" s="47"/>
      <c r="F1615" s="39" t="str">
        <f t="shared" si="2"/>
        <v>PETUGAS.1614/SPK/SE/PPL/3172/2026</v>
      </c>
      <c r="G1615" s="45"/>
      <c r="H1615" s="39" t="str">
        <f>VLOOKUP(G1615,'MITRA (REFERENSI)'!$A:$Z,16,FALSE)</f>
        <v>#N/A</v>
      </c>
      <c r="I1615" s="39" t="str">
        <f>VLOOKUP(G1615,'MITRA (REFERENSI)'!$A:$Z,25,FALSE)</f>
        <v>#N/A</v>
      </c>
      <c r="J1615" s="38" t="str">
        <f>VLOOKUP(G1615,'MITRA (REFERENSI)'!$A:$Z,26,FALSE)</f>
        <v>#N/A</v>
      </c>
      <c r="K1615" s="38" t="str">
        <f>VLOOKUP(G1615,'MITRA (REFERENSI)'!$A:$Z,15,FALSE)</f>
        <v>#N/A</v>
      </c>
      <c r="L1615" s="38" t="str">
        <f>VLOOKUP(G1615,'MITRA (REFERENSI)'!$A:$Z,15,FALSE)</f>
        <v>#N/A</v>
      </c>
      <c r="M1615" s="38" t="str">
        <f>IF(B1615=1,'KELAS (REFERENSI)'!M1615,IF(B1615=2,'KELAS (REFERENSI)'!M1630,IF(B1615=3,'KELAS (REFERENSI)'!M1645,IF(B1615=4,'KELAS (REFERENSI)'!M1660,""))))</f>
        <v/>
      </c>
      <c r="N1615" s="38" t="str">
        <f>IF(B1615=1,'KELAS (REFERENSI)'!N1615,IF(B1615=2,'KELAS (REFERENSI)'!N1630,IF(B1615=3,'KELAS (REFERENSI)'!N1645,IF(B1615=4,'KELAS (REFERENSI)'!N1660,""))))</f>
        <v/>
      </c>
      <c r="O1615" s="38" t="str">
        <f>IF(B1615=1,'KELAS (REFERENSI)'!O1615,IF(B1615=2,'KELAS (REFERENSI)'!O1630,IF(B1615=3,'KELAS (REFERENSI)'!O1645,IF(B1615=4,'KELAS (REFERENSI)'!O1660,""))))</f>
        <v/>
      </c>
      <c r="P1615" s="38" t="str">
        <f>IF(B1615=1,'KELAS (REFERENSI)'!P1615,IF(B1615=2,'KELAS (REFERENSI)'!P1630,IF(B1615=3,'KELAS (REFERENSI)'!P1645,IF(B1615=4,'KELAS (REFERENSI)'!P1660,""))))</f>
        <v/>
      </c>
      <c r="Q1615" s="38" t="str">
        <f t="shared" si="4"/>
        <v>BPS Kota Jakarta Timur</v>
      </c>
      <c r="R1615" s="38" t="str">
        <f t="shared" si="56"/>
        <v/>
      </c>
      <c r="S1615" s="38" t="str">
        <f t="shared" ref="S1615:T1615" si="1623">S1614</f>
        <v>15 Juni sampai dengan 31 Agustus 2026</v>
      </c>
      <c r="T1615" s="38" t="str">
        <f t="shared" si="1623"/>
        <v>31 Agustus 2026</v>
      </c>
      <c r="U1615" s="46"/>
      <c r="V1615" s="46"/>
      <c r="W1615" s="42"/>
      <c r="X1615" s="42"/>
      <c r="Y1615" s="42"/>
      <c r="Z1615" s="42"/>
    </row>
    <row r="1616" ht="15.0" customHeight="1">
      <c r="A1616" s="36" t="s">
        <v>6678</v>
      </c>
      <c r="B1616" s="43"/>
      <c r="C1616" s="44"/>
      <c r="D1616" s="47"/>
      <c r="E1616" s="47"/>
      <c r="F1616" s="39" t="str">
        <f t="shared" si="2"/>
        <v>PETUGAS.1615/SPK/SE/PPL/3172/2026</v>
      </c>
      <c r="G1616" s="45"/>
      <c r="H1616" s="39" t="str">
        <f>VLOOKUP(G1616,'MITRA (REFERENSI)'!$A:$Z,16,FALSE)</f>
        <v>#N/A</v>
      </c>
      <c r="I1616" s="39" t="str">
        <f>VLOOKUP(G1616,'MITRA (REFERENSI)'!$A:$Z,25,FALSE)</f>
        <v>#N/A</v>
      </c>
      <c r="J1616" s="38" t="str">
        <f>VLOOKUP(G1616,'MITRA (REFERENSI)'!$A:$Z,26,FALSE)</f>
        <v>#N/A</v>
      </c>
      <c r="K1616" s="38" t="str">
        <f>VLOOKUP(G1616,'MITRA (REFERENSI)'!$A:$Z,15,FALSE)</f>
        <v>#N/A</v>
      </c>
      <c r="L1616" s="38" t="str">
        <f>VLOOKUP(G1616,'MITRA (REFERENSI)'!$A:$Z,15,FALSE)</f>
        <v>#N/A</v>
      </c>
      <c r="M1616" s="38" t="str">
        <f>IF(B1616=1,'KELAS (REFERENSI)'!M1616,IF(B1616=2,'KELAS (REFERENSI)'!M1631,IF(B1616=3,'KELAS (REFERENSI)'!M1646,IF(B1616=4,'KELAS (REFERENSI)'!M1661,""))))</f>
        <v/>
      </c>
      <c r="N1616" s="38" t="str">
        <f>IF(B1616=1,'KELAS (REFERENSI)'!N1616,IF(B1616=2,'KELAS (REFERENSI)'!N1631,IF(B1616=3,'KELAS (REFERENSI)'!N1646,IF(B1616=4,'KELAS (REFERENSI)'!N1661,""))))</f>
        <v/>
      </c>
      <c r="O1616" s="38" t="str">
        <f>IF(B1616=1,'KELAS (REFERENSI)'!O1616,IF(B1616=2,'KELAS (REFERENSI)'!O1631,IF(B1616=3,'KELAS (REFERENSI)'!O1646,IF(B1616=4,'KELAS (REFERENSI)'!O1661,""))))</f>
        <v/>
      </c>
      <c r="P1616" s="38" t="str">
        <f>IF(B1616=1,'KELAS (REFERENSI)'!P1616,IF(B1616=2,'KELAS (REFERENSI)'!P1631,IF(B1616=3,'KELAS (REFERENSI)'!P1646,IF(B1616=4,'KELAS (REFERENSI)'!P1661,""))))</f>
        <v/>
      </c>
      <c r="Q1616" s="38" t="str">
        <f t="shared" si="4"/>
        <v>BPS Kota Jakarta Timur</v>
      </c>
      <c r="R1616" s="38" t="str">
        <f t="shared" si="56"/>
        <v/>
      </c>
      <c r="S1616" s="38" t="str">
        <f t="shared" ref="S1616:T1616" si="1624">S1615</f>
        <v>15 Juni sampai dengan 31 Agustus 2026</v>
      </c>
      <c r="T1616" s="38" t="str">
        <f t="shared" si="1624"/>
        <v>31 Agustus 2026</v>
      </c>
      <c r="U1616" s="46"/>
      <c r="V1616" s="46"/>
      <c r="W1616" s="42"/>
      <c r="X1616" s="42"/>
      <c r="Y1616" s="42"/>
      <c r="Z1616" s="42"/>
    </row>
    <row r="1617" ht="15.0" customHeight="1">
      <c r="A1617" s="36" t="s">
        <v>6679</v>
      </c>
      <c r="B1617" s="43"/>
      <c r="C1617" s="44"/>
      <c r="D1617" s="47"/>
      <c r="E1617" s="47"/>
      <c r="F1617" s="39" t="str">
        <f t="shared" si="2"/>
        <v>PETUGAS.1616/SPK/SE/PPL/3172/2026</v>
      </c>
      <c r="G1617" s="45"/>
      <c r="H1617" s="39" t="str">
        <f>VLOOKUP(G1617,'MITRA (REFERENSI)'!$A:$Z,16,FALSE)</f>
        <v>#N/A</v>
      </c>
      <c r="I1617" s="39" t="str">
        <f>VLOOKUP(G1617,'MITRA (REFERENSI)'!$A:$Z,25,FALSE)</f>
        <v>#N/A</v>
      </c>
      <c r="J1617" s="38" t="str">
        <f>VLOOKUP(G1617,'MITRA (REFERENSI)'!$A:$Z,26,FALSE)</f>
        <v>#N/A</v>
      </c>
      <c r="K1617" s="38" t="str">
        <f>VLOOKUP(G1617,'MITRA (REFERENSI)'!$A:$Z,15,FALSE)</f>
        <v>#N/A</v>
      </c>
      <c r="L1617" s="38" t="str">
        <f>VLOOKUP(G1617,'MITRA (REFERENSI)'!$A:$Z,15,FALSE)</f>
        <v>#N/A</v>
      </c>
      <c r="M1617" s="38" t="str">
        <f>IF(B1617=1,'KELAS (REFERENSI)'!M1617,IF(B1617=2,'KELAS (REFERENSI)'!M1632,IF(B1617=3,'KELAS (REFERENSI)'!M1647,IF(B1617=4,'KELAS (REFERENSI)'!M1662,""))))</f>
        <v/>
      </c>
      <c r="N1617" s="38" t="str">
        <f>IF(B1617=1,'KELAS (REFERENSI)'!N1617,IF(B1617=2,'KELAS (REFERENSI)'!N1632,IF(B1617=3,'KELAS (REFERENSI)'!N1647,IF(B1617=4,'KELAS (REFERENSI)'!N1662,""))))</f>
        <v/>
      </c>
      <c r="O1617" s="38" t="str">
        <f>IF(B1617=1,'KELAS (REFERENSI)'!O1617,IF(B1617=2,'KELAS (REFERENSI)'!O1632,IF(B1617=3,'KELAS (REFERENSI)'!O1647,IF(B1617=4,'KELAS (REFERENSI)'!O1662,""))))</f>
        <v/>
      </c>
      <c r="P1617" s="38" t="str">
        <f>IF(B1617=1,'KELAS (REFERENSI)'!P1617,IF(B1617=2,'KELAS (REFERENSI)'!P1632,IF(B1617=3,'KELAS (REFERENSI)'!P1647,IF(B1617=4,'KELAS (REFERENSI)'!P1662,""))))</f>
        <v/>
      </c>
      <c r="Q1617" s="38" t="str">
        <f t="shared" si="4"/>
        <v>BPS Kota Jakarta Timur</v>
      </c>
      <c r="R1617" s="38" t="str">
        <f t="shared" si="56"/>
        <v/>
      </c>
      <c r="S1617" s="38" t="str">
        <f t="shared" ref="S1617:T1617" si="1625">S1616</f>
        <v>15 Juni sampai dengan 31 Agustus 2026</v>
      </c>
      <c r="T1617" s="38" t="str">
        <f t="shared" si="1625"/>
        <v>31 Agustus 2026</v>
      </c>
      <c r="U1617" s="46"/>
      <c r="V1617" s="46"/>
      <c r="W1617" s="42"/>
      <c r="X1617" s="42"/>
      <c r="Y1617" s="42"/>
      <c r="Z1617" s="42"/>
    </row>
    <row r="1618" ht="15.0" customHeight="1">
      <c r="A1618" s="36" t="s">
        <v>6680</v>
      </c>
      <c r="B1618" s="43"/>
      <c r="C1618" s="44"/>
      <c r="D1618" s="47"/>
      <c r="E1618" s="47"/>
      <c r="F1618" s="39" t="str">
        <f t="shared" si="2"/>
        <v>PETUGAS.1617/SPK/SE/PPL/3172/2026</v>
      </c>
      <c r="G1618" s="45"/>
      <c r="H1618" s="39" t="str">
        <f>VLOOKUP(G1618,'MITRA (REFERENSI)'!$A:$Z,16,FALSE)</f>
        <v>#N/A</v>
      </c>
      <c r="I1618" s="39" t="str">
        <f>VLOOKUP(G1618,'MITRA (REFERENSI)'!$A:$Z,25,FALSE)</f>
        <v>#N/A</v>
      </c>
      <c r="J1618" s="38" t="str">
        <f>VLOOKUP(G1618,'MITRA (REFERENSI)'!$A:$Z,26,FALSE)</f>
        <v>#N/A</v>
      </c>
      <c r="K1618" s="38" t="str">
        <f>VLOOKUP(G1618,'MITRA (REFERENSI)'!$A:$Z,15,FALSE)</f>
        <v>#N/A</v>
      </c>
      <c r="L1618" s="38" t="str">
        <f>VLOOKUP(G1618,'MITRA (REFERENSI)'!$A:$Z,15,FALSE)</f>
        <v>#N/A</v>
      </c>
      <c r="M1618" s="38" t="str">
        <f>IF(B1618=1,'KELAS (REFERENSI)'!M1618,IF(B1618=2,'KELAS (REFERENSI)'!M1633,IF(B1618=3,'KELAS (REFERENSI)'!M1648,IF(B1618=4,'KELAS (REFERENSI)'!M1663,""))))</f>
        <v/>
      </c>
      <c r="N1618" s="38" t="str">
        <f>IF(B1618=1,'KELAS (REFERENSI)'!N1618,IF(B1618=2,'KELAS (REFERENSI)'!N1633,IF(B1618=3,'KELAS (REFERENSI)'!N1648,IF(B1618=4,'KELAS (REFERENSI)'!N1663,""))))</f>
        <v/>
      </c>
      <c r="O1618" s="38" t="str">
        <f>IF(B1618=1,'KELAS (REFERENSI)'!O1618,IF(B1618=2,'KELAS (REFERENSI)'!O1633,IF(B1618=3,'KELAS (REFERENSI)'!O1648,IF(B1618=4,'KELAS (REFERENSI)'!O1663,""))))</f>
        <v/>
      </c>
      <c r="P1618" s="38" t="str">
        <f>IF(B1618=1,'KELAS (REFERENSI)'!P1618,IF(B1618=2,'KELAS (REFERENSI)'!P1633,IF(B1618=3,'KELAS (REFERENSI)'!P1648,IF(B1618=4,'KELAS (REFERENSI)'!P1663,""))))</f>
        <v/>
      </c>
      <c r="Q1618" s="38" t="str">
        <f t="shared" si="4"/>
        <v>BPS Kota Jakarta Timur</v>
      </c>
      <c r="R1618" s="38" t="str">
        <f t="shared" si="56"/>
        <v/>
      </c>
      <c r="S1618" s="38" t="str">
        <f t="shared" ref="S1618:T1618" si="1626">S1617</f>
        <v>15 Juni sampai dengan 31 Agustus 2026</v>
      </c>
      <c r="T1618" s="38" t="str">
        <f t="shared" si="1626"/>
        <v>31 Agustus 2026</v>
      </c>
      <c r="U1618" s="46"/>
      <c r="V1618" s="46"/>
      <c r="W1618" s="42"/>
      <c r="X1618" s="42"/>
      <c r="Y1618" s="42"/>
      <c r="Z1618" s="42"/>
    </row>
    <row r="1619" ht="15.0" customHeight="1">
      <c r="A1619" s="36" t="s">
        <v>6681</v>
      </c>
      <c r="B1619" s="43"/>
      <c r="C1619" s="44"/>
      <c r="D1619" s="47"/>
      <c r="E1619" s="47"/>
      <c r="F1619" s="39" t="str">
        <f t="shared" si="2"/>
        <v>PETUGAS.1618/SPK/SE/PPL/3172/2026</v>
      </c>
      <c r="G1619" s="45"/>
      <c r="H1619" s="39" t="str">
        <f>VLOOKUP(G1619,'MITRA (REFERENSI)'!$A:$Z,16,FALSE)</f>
        <v>#N/A</v>
      </c>
      <c r="I1619" s="39" t="str">
        <f>VLOOKUP(G1619,'MITRA (REFERENSI)'!$A:$Z,25,FALSE)</f>
        <v>#N/A</v>
      </c>
      <c r="J1619" s="38" t="str">
        <f>VLOOKUP(G1619,'MITRA (REFERENSI)'!$A:$Z,26,FALSE)</f>
        <v>#N/A</v>
      </c>
      <c r="K1619" s="38" t="str">
        <f>VLOOKUP(G1619,'MITRA (REFERENSI)'!$A:$Z,15,FALSE)</f>
        <v>#N/A</v>
      </c>
      <c r="L1619" s="38" t="str">
        <f>VLOOKUP(G1619,'MITRA (REFERENSI)'!$A:$Z,15,FALSE)</f>
        <v>#N/A</v>
      </c>
      <c r="M1619" s="38" t="str">
        <f>IF(B1619=1,'KELAS (REFERENSI)'!M1619,IF(B1619=2,'KELAS (REFERENSI)'!M1634,IF(B1619=3,'KELAS (REFERENSI)'!M1649,IF(B1619=4,'KELAS (REFERENSI)'!M1664,""))))</f>
        <v/>
      </c>
      <c r="N1619" s="38" t="str">
        <f>IF(B1619=1,'KELAS (REFERENSI)'!N1619,IF(B1619=2,'KELAS (REFERENSI)'!N1634,IF(B1619=3,'KELAS (REFERENSI)'!N1649,IF(B1619=4,'KELAS (REFERENSI)'!N1664,""))))</f>
        <v/>
      </c>
      <c r="O1619" s="38" t="str">
        <f>IF(B1619=1,'KELAS (REFERENSI)'!O1619,IF(B1619=2,'KELAS (REFERENSI)'!O1634,IF(B1619=3,'KELAS (REFERENSI)'!O1649,IF(B1619=4,'KELAS (REFERENSI)'!O1664,""))))</f>
        <v/>
      </c>
      <c r="P1619" s="38" t="str">
        <f>IF(B1619=1,'KELAS (REFERENSI)'!P1619,IF(B1619=2,'KELAS (REFERENSI)'!P1634,IF(B1619=3,'KELAS (REFERENSI)'!P1649,IF(B1619=4,'KELAS (REFERENSI)'!P1664,""))))</f>
        <v/>
      </c>
      <c r="Q1619" s="38" t="str">
        <f t="shared" si="4"/>
        <v>BPS Kota Jakarta Timur</v>
      </c>
      <c r="R1619" s="38" t="str">
        <f t="shared" si="56"/>
        <v/>
      </c>
      <c r="S1619" s="38" t="str">
        <f t="shared" ref="S1619:T1619" si="1627">S1618</f>
        <v>15 Juni sampai dengan 31 Agustus 2026</v>
      </c>
      <c r="T1619" s="38" t="str">
        <f t="shared" si="1627"/>
        <v>31 Agustus 2026</v>
      </c>
      <c r="U1619" s="46"/>
      <c r="V1619" s="46"/>
      <c r="W1619" s="42"/>
      <c r="X1619" s="42"/>
      <c r="Y1619" s="42"/>
      <c r="Z1619" s="42"/>
    </row>
    <row r="1620" ht="15.0" customHeight="1">
      <c r="A1620" s="36" t="s">
        <v>6682</v>
      </c>
      <c r="B1620" s="43"/>
      <c r="C1620" s="44"/>
      <c r="D1620" s="47"/>
      <c r="E1620" s="47"/>
      <c r="F1620" s="39" t="str">
        <f t="shared" si="2"/>
        <v>PETUGAS.1619/SPK/SE/PPL/3172/2026</v>
      </c>
      <c r="G1620" s="45"/>
      <c r="H1620" s="39" t="str">
        <f>VLOOKUP(G1620,'MITRA (REFERENSI)'!$A:$Z,16,FALSE)</f>
        <v>#N/A</v>
      </c>
      <c r="I1620" s="39" t="str">
        <f>VLOOKUP(G1620,'MITRA (REFERENSI)'!$A:$Z,25,FALSE)</f>
        <v>#N/A</v>
      </c>
      <c r="J1620" s="38" t="str">
        <f>VLOOKUP(G1620,'MITRA (REFERENSI)'!$A:$Z,26,FALSE)</f>
        <v>#N/A</v>
      </c>
      <c r="K1620" s="38" t="str">
        <f>VLOOKUP(G1620,'MITRA (REFERENSI)'!$A:$Z,15,FALSE)</f>
        <v>#N/A</v>
      </c>
      <c r="L1620" s="38" t="str">
        <f>VLOOKUP(G1620,'MITRA (REFERENSI)'!$A:$Z,15,FALSE)</f>
        <v>#N/A</v>
      </c>
      <c r="M1620" s="38" t="str">
        <f>IF(B1620=1,'KELAS (REFERENSI)'!M1620,IF(B1620=2,'KELAS (REFERENSI)'!M1635,IF(B1620=3,'KELAS (REFERENSI)'!M1650,IF(B1620=4,'KELAS (REFERENSI)'!M1665,""))))</f>
        <v/>
      </c>
      <c r="N1620" s="38" t="str">
        <f>IF(B1620=1,'KELAS (REFERENSI)'!N1620,IF(B1620=2,'KELAS (REFERENSI)'!N1635,IF(B1620=3,'KELAS (REFERENSI)'!N1650,IF(B1620=4,'KELAS (REFERENSI)'!N1665,""))))</f>
        <v/>
      </c>
      <c r="O1620" s="38" t="str">
        <f>IF(B1620=1,'KELAS (REFERENSI)'!O1620,IF(B1620=2,'KELAS (REFERENSI)'!O1635,IF(B1620=3,'KELAS (REFERENSI)'!O1650,IF(B1620=4,'KELAS (REFERENSI)'!O1665,""))))</f>
        <v/>
      </c>
      <c r="P1620" s="38" t="str">
        <f>IF(B1620=1,'KELAS (REFERENSI)'!P1620,IF(B1620=2,'KELAS (REFERENSI)'!P1635,IF(B1620=3,'KELAS (REFERENSI)'!P1650,IF(B1620=4,'KELAS (REFERENSI)'!P1665,""))))</f>
        <v/>
      </c>
      <c r="Q1620" s="38" t="str">
        <f t="shared" si="4"/>
        <v>BPS Kota Jakarta Timur</v>
      </c>
      <c r="R1620" s="38" t="str">
        <f t="shared" si="56"/>
        <v/>
      </c>
      <c r="S1620" s="38" t="str">
        <f t="shared" ref="S1620:T1620" si="1628">S1619</f>
        <v>15 Juni sampai dengan 31 Agustus 2026</v>
      </c>
      <c r="T1620" s="38" t="str">
        <f t="shared" si="1628"/>
        <v>31 Agustus 2026</v>
      </c>
      <c r="U1620" s="46"/>
      <c r="V1620" s="46"/>
      <c r="W1620" s="42"/>
      <c r="X1620" s="42"/>
      <c r="Y1620" s="42"/>
      <c r="Z1620" s="42"/>
    </row>
    <row r="1621" ht="15.0" customHeight="1">
      <c r="A1621" s="36" t="s">
        <v>6683</v>
      </c>
      <c r="B1621" s="43"/>
      <c r="C1621" s="44"/>
      <c r="D1621" s="47"/>
      <c r="E1621" s="47"/>
      <c r="F1621" s="39" t="str">
        <f t="shared" si="2"/>
        <v>PETUGAS.1620/SPK/SE/PPL/3172/2026</v>
      </c>
      <c r="G1621" s="45"/>
      <c r="H1621" s="39" t="str">
        <f>VLOOKUP(G1621,'MITRA (REFERENSI)'!$A:$Z,16,FALSE)</f>
        <v>#N/A</v>
      </c>
      <c r="I1621" s="39" t="str">
        <f>VLOOKUP(G1621,'MITRA (REFERENSI)'!$A:$Z,25,FALSE)</f>
        <v>#N/A</v>
      </c>
      <c r="J1621" s="38" t="str">
        <f>VLOOKUP(G1621,'MITRA (REFERENSI)'!$A:$Z,26,FALSE)</f>
        <v>#N/A</v>
      </c>
      <c r="K1621" s="38" t="str">
        <f>VLOOKUP(G1621,'MITRA (REFERENSI)'!$A:$Z,15,FALSE)</f>
        <v>#N/A</v>
      </c>
      <c r="L1621" s="38" t="str">
        <f>VLOOKUP(G1621,'MITRA (REFERENSI)'!$A:$Z,15,FALSE)</f>
        <v>#N/A</v>
      </c>
      <c r="M1621" s="38" t="str">
        <f>IF(B1621=1,'KELAS (REFERENSI)'!M1621,IF(B1621=2,'KELAS (REFERENSI)'!M1636,IF(B1621=3,'KELAS (REFERENSI)'!M1651,IF(B1621=4,'KELAS (REFERENSI)'!M1666,""))))</f>
        <v/>
      </c>
      <c r="N1621" s="38" t="str">
        <f>IF(B1621=1,'KELAS (REFERENSI)'!N1621,IF(B1621=2,'KELAS (REFERENSI)'!N1636,IF(B1621=3,'KELAS (REFERENSI)'!N1651,IF(B1621=4,'KELAS (REFERENSI)'!N1666,""))))</f>
        <v/>
      </c>
      <c r="O1621" s="38" t="str">
        <f>IF(B1621=1,'KELAS (REFERENSI)'!O1621,IF(B1621=2,'KELAS (REFERENSI)'!O1636,IF(B1621=3,'KELAS (REFERENSI)'!O1651,IF(B1621=4,'KELAS (REFERENSI)'!O1666,""))))</f>
        <v/>
      </c>
      <c r="P1621" s="38" t="str">
        <f>IF(B1621=1,'KELAS (REFERENSI)'!P1621,IF(B1621=2,'KELAS (REFERENSI)'!P1636,IF(B1621=3,'KELAS (REFERENSI)'!P1651,IF(B1621=4,'KELAS (REFERENSI)'!P1666,""))))</f>
        <v/>
      </c>
      <c r="Q1621" s="38" t="str">
        <f t="shared" si="4"/>
        <v>BPS Kota Jakarta Timur</v>
      </c>
      <c r="R1621" s="38" t="str">
        <f t="shared" si="56"/>
        <v/>
      </c>
      <c r="S1621" s="38" t="str">
        <f t="shared" ref="S1621:T1621" si="1629">S1620</f>
        <v>15 Juni sampai dengan 31 Agustus 2026</v>
      </c>
      <c r="T1621" s="38" t="str">
        <f t="shared" si="1629"/>
        <v>31 Agustus 2026</v>
      </c>
      <c r="U1621" s="46"/>
      <c r="V1621" s="46"/>
      <c r="W1621" s="42"/>
      <c r="X1621" s="42"/>
      <c r="Y1621" s="42"/>
      <c r="Z1621" s="42"/>
    </row>
    <row r="1622" ht="15.0" customHeight="1">
      <c r="A1622" s="36" t="s">
        <v>6684</v>
      </c>
      <c r="B1622" s="43"/>
      <c r="C1622" s="44"/>
      <c r="D1622" s="47"/>
      <c r="E1622" s="47"/>
      <c r="F1622" s="39" t="str">
        <f t="shared" si="2"/>
        <v>PETUGAS.1621/SPK/SE/PPL/3172/2026</v>
      </c>
      <c r="G1622" s="45"/>
      <c r="H1622" s="39" t="str">
        <f>VLOOKUP(G1622,'MITRA (REFERENSI)'!$A:$Z,16,FALSE)</f>
        <v>#N/A</v>
      </c>
      <c r="I1622" s="39" t="str">
        <f>VLOOKUP(G1622,'MITRA (REFERENSI)'!$A:$Z,25,FALSE)</f>
        <v>#N/A</v>
      </c>
      <c r="J1622" s="38" t="str">
        <f>VLOOKUP(G1622,'MITRA (REFERENSI)'!$A:$Z,26,FALSE)</f>
        <v>#N/A</v>
      </c>
      <c r="K1622" s="38" t="str">
        <f>VLOOKUP(G1622,'MITRA (REFERENSI)'!$A:$Z,15,FALSE)</f>
        <v>#N/A</v>
      </c>
      <c r="L1622" s="38" t="str">
        <f>VLOOKUP(G1622,'MITRA (REFERENSI)'!$A:$Z,15,FALSE)</f>
        <v>#N/A</v>
      </c>
      <c r="M1622" s="38" t="str">
        <f>IF(B1622=1,'KELAS (REFERENSI)'!M1622,IF(B1622=2,'KELAS (REFERENSI)'!M1637,IF(B1622=3,'KELAS (REFERENSI)'!M1652,IF(B1622=4,'KELAS (REFERENSI)'!M1667,""))))</f>
        <v/>
      </c>
      <c r="N1622" s="38" t="str">
        <f>IF(B1622=1,'KELAS (REFERENSI)'!N1622,IF(B1622=2,'KELAS (REFERENSI)'!N1637,IF(B1622=3,'KELAS (REFERENSI)'!N1652,IF(B1622=4,'KELAS (REFERENSI)'!N1667,""))))</f>
        <v/>
      </c>
      <c r="O1622" s="38" t="str">
        <f>IF(B1622=1,'KELAS (REFERENSI)'!O1622,IF(B1622=2,'KELAS (REFERENSI)'!O1637,IF(B1622=3,'KELAS (REFERENSI)'!O1652,IF(B1622=4,'KELAS (REFERENSI)'!O1667,""))))</f>
        <v/>
      </c>
      <c r="P1622" s="38" t="str">
        <f>IF(B1622=1,'KELAS (REFERENSI)'!P1622,IF(B1622=2,'KELAS (REFERENSI)'!P1637,IF(B1622=3,'KELAS (REFERENSI)'!P1652,IF(B1622=4,'KELAS (REFERENSI)'!P1667,""))))</f>
        <v/>
      </c>
      <c r="Q1622" s="38" t="str">
        <f t="shared" si="4"/>
        <v>BPS Kota Jakarta Timur</v>
      </c>
      <c r="R1622" s="38" t="str">
        <f t="shared" si="56"/>
        <v/>
      </c>
      <c r="S1622" s="38" t="str">
        <f t="shared" ref="S1622:T1622" si="1630">S1621</f>
        <v>15 Juni sampai dengan 31 Agustus 2026</v>
      </c>
      <c r="T1622" s="38" t="str">
        <f t="shared" si="1630"/>
        <v>31 Agustus 2026</v>
      </c>
      <c r="U1622" s="46"/>
      <c r="V1622" s="46"/>
      <c r="W1622" s="42"/>
      <c r="X1622" s="42"/>
      <c r="Y1622" s="42"/>
      <c r="Z1622" s="42"/>
    </row>
    <row r="1623" ht="15.0" customHeight="1">
      <c r="A1623" s="36" t="s">
        <v>6685</v>
      </c>
      <c r="B1623" s="43"/>
      <c r="C1623" s="44"/>
      <c r="D1623" s="47"/>
      <c r="E1623" s="47"/>
      <c r="F1623" s="39" t="str">
        <f t="shared" si="2"/>
        <v>PETUGAS.1622/SPK/SE/PPL/3172/2026</v>
      </c>
      <c r="G1623" s="45"/>
      <c r="H1623" s="39" t="str">
        <f>VLOOKUP(G1623,'MITRA (REFERENSI)'!$A:$Z,16,FALSE)</f>
        <v>#N/A</v>
      </c>
      <c r="I1623" s="39" t="str">
        <f>VLOOKUP(G1623,'MITRA (REFERENSI)'!$A:$Z,25,FALSE)</f>
        <v>#N/A</v>
      </c>
      <c r="J1623" s="38" t="str">
        <f>VLOOKUP(G1623,'MITRA (REFERENSI)'!$A:$Z,26,FALSE)</f>
        <v>#N/A</v>
      </c>
      <c r="K1623" s="38" t="str">
        <f>VLOOKUP(G1623,'MITRA (REFERENSI)'!$A:$Z,15,FALSE)</f>
        <v>#N/A</v>
      </c>
      <c r="L1623" s="38" t="str">
        <f>VLOOKUP(G1623,'MITRA (REFERENSI)'!$A:$Z,15,FALSE)</f>
        <v>#N/A</v>
      </c>
      <c r="M1623" s="38" t="str">
        <f>IF(B1623=1,'KELAS (REFERENSI)'!M1623,IF(B1623=2,'KELAS (REFERENSI)'!M1638,IF(B1623=3,'KELAS (REFERENSI)'!M1653,IF(B1623=4,'KELAS (REFERENSI)'!M1668,""))))</f>
        <v/>
      </c>
      <c r="N1623" s="38" t="str">
        <f>IF(B1623=1,'KELAS (REFERENSI)'!N1623,IF(B1623=2,'KELAS (REFERENSI)'!N1638,IF(B1623=3,'KELAS (REFERENSI)'!N1653,IF(B1623=4,'KELAS (REFERENSI)'!N1668,""))))</f>
        <v/>
      </c>
      <c r="O1623" s="38" t="str">
        <f>IF(B1623=1,'KELAS (REFERENSI)'!O1623,IF(B1623=2,'KELAS (REFERENSI)'!O1638,IF(B1623=3,'KELAS (REFERENSI)'!O1653,IF(B1623=4,'KELAS (REFERENSI)'!O1668,""))))</f>
        <v/>
      </c>
      <c r="P1623" s="38" t="str">
        <f>IF(B1623=1,'KELAS (REFERENSI)'!P1623,IF(B1623=2,'KELAS (REFERENSI)'!P1638,IF(B1623=3,'KELAS (REFERENSI)'!P1653,IF(B1623=4,'KELAS (REFERENSI)'!P1668,""))))</f>
        <v/>
      </c>
      <c r="Q1623" s="38" t="str">
        <f t="shared" si="4"/>
        <v>BPS Kota Jakarta Timur</v>
      </c>
      <c r="R1623" s="38" t="str">
        <f t="shared" si="56"/>
        <v/>
      </c>
      <c r="S1623" s="38" t="str">
        <f t="shared" ref="S1623:T1623" si="1631">S1622</f>
        <v>15 Juni sampai dengan 31 Agustus 2026</v>
      </c>
      <c r="T1623" s="38" t="str">
        <f t="shared" si="1631"/>
        <v>31 Agustus 2026</v>
      </c>
      <c r="U1623" s="46"/>
      <c r="V1623" s="46"/>
      <c r="W1623" s="42"/>
      <c r="X1623" s="42"/>
      <c r="Y1623" s="42"/>
      <c r="Z1623" s="42"/>
    </row>
    <row r="1624" ht="15.0" customHeight="1">
      <c r="A1624" s="36" t="s">
        <v>6686</v>
      </c>
      <c r="B1624" s="43"/>
      <c r="C1624" s="44"/>
      <c r="D1624" s="47"/>
      <c r="E1624" s="47"/>
      <c r="F1624" s="39" t="str">
        <f t="shared" si="2"/>
        <v>PETUGAS.1623/SPK/SE/PPL/3172/2026</v>
      </c>
      <c r="G1624" s="45"/>
      <c r="H1624" s="39" t="str">
        <f>VLOOKUP(G1624,'MITRA (REFERENSI)'!$A:$Z,16,FALSE)</f>
        <v>#N/A</v>
      </c>
      <c r="I1624" s="39" t="str">
        <f>VLOOKUP(G1624,'MITRA (REFERENSI)'!$A:$Z,25,FALSE)</f>
        <v>#N/A</v>
      </c>
      <c r="J1624" s="38" t="str">
        <f>VLOOKUP(G1624,'MITRA (REFERENSI)'!$A:$Z,26,FALSE)</f>
        <v>#N/A</v>
      </c>
      <c r="K1624" s="38" t="str">
        <f>VLOOKUP(G1624,'MITRA (REFERENSI)'!$A:$Z,15,FALSE)</f>
        <v>#N/A</v>
      </c>
      <c r="L1624" s="38" t="str">
        <f>VLOOKUP(G1624,'MITRA (REFERENSI)'!$A:$Z,15,FALSE)</f>
        <v>#N/A</v>
      </c>
      <c r="M1624" s="38" t="str">
        <f>IF(B1624=1,'KELAS (REFERENSI)'!M1624,IF(B1624=2,'KELAS (REFERENSI)'!M1639,IF(B1624=3,'KELAS (REFERENSI)'!M1654,IF(B1624=4,'KELAS (REFERENSI)'!M1669,""))))</f>
        <v/>
      </c>
      <c r="N1624" s="38" t="str">
        <f>IF(B1624=1,'KELAS (REFERENSI)'!N1624,IF(B1624=2,'KELAS (REFERENSI)'!N1639,IF(B1624=3,'KELAS (REFERENSI)'!N1654,IF(B1624=4,'KELAS (REFERENSI)'!N1669,""))))</f>
        <v/>
      </c>
      <c r="O1624" s="38" t="str">
        <f>IF(B1624=1,'KELAS (REFERENSI)'!O1624,IF(B1624=2,'KELAS (REFERENSI)'!O1639,IF(B1624=3,'KELAS (REFERENSI)'!O1654,IF(B1624=4,'KELAS (REFERENSI)'!O1669,""))))</f>
        <v/>
      </c>
      <c r="P1624" s="38" t="str">
        <f>IF(B1624=1,'KELAS (REFERENSI)'!P1624,IF(B1624=2,'KELAS (REFERENSI)'!P1639,IF(B1624=3,'KELAS (REFERENSI)'!P1654,IF(B1624=4,'KELAS (REFERENSI)'!P1669,""))))</f>
        <v/>
      </c>
      <c r="Q1624" s="38" t="str">
        <f t="shared" si="4"/>
        <v>BPS Kota Jakarta Timur</v>
      </c>
      <c r="R1624" s="38" t="str">
        <f t="shared" si="56"/>
        <v/>
      </c>
      <c r="S1624" s="38" t="str">
        <f t="shared" ref="S1624:T1624" si="1632">S1623</f>
        <v>15 Juni sampai dengan 31 Agustus 2026</v>
      </c>
      <c r="T1624" s="38" t="str">
        <f t="shared" si="1632"/>
        <v>31 Agustus 2026</v>
      </c>
      <c r="U1624" s="46"/>
      <c r="V1624" s="46"/>
      <c r="W1624" s="42"/>
      <c r="X1624" s="42"/>
      <c r="Y1624" s="42"/>
      <c r="Z1624" s="42"/>
    </row>
    <row r="1625" ht="15.0" customHeight="1">
      <c r="A1625" s="36" t="s">
        <v>6687</v>
      </c>
      <c r="B1625" s="43"/>
      <c r="C1625" s="44"/>
      <c r="D1625" s="47"/>
      <c r="E1625" s="47"/>
      <c r="F1625" s="39" t="str">
        <f t="shared" si="2"/>
        <v>PETUGAS.1624/SPK/SE/PPL/3172/2026</v>
      </c>
      <c r="G1625" s="45"/>
      <c r="H1625" s="39" t="str">
        <f>VLOOKUP(G1625,'MITRA (REFERENSI)'!$A:$Z,16,FALSE)</f>
        <v>#N/A</v>
      </c>
      <c r="I1625" s="39" t="str">
        <f>VLOOKUP(G1625,'MITRA (REFERENSI)'!$A:$Z,25,FALSE)</f>
        <v>#N/A</v>
      </c>
      <c r="J1625" s="38" t="str">
        <f>VLOOKUP(G1625,'MITRA (REFERENSI)'!$A:$Z,26,FALSE)</f>
        <v>#N/A</v>
      </c>
      <c r="K1625" s="38" t="str">
        <f>VLOOKUP(G1625,'MITRA (REFERENSI)'!$A:$Z,15,FALSE)</f>
        <v>#N/A</v>
      </c>
      <c r="L1625" s="38" t="str">
        <f>VLOOKUP(G1625,'MITRA (REFERENSI)'!$A:$Z,15,FALSE)</f>
        <v>#N/A</v>
      </c>
      <c r="M1625" s="38" t="str">
        <f>IF(B1625=1,'KELAS (REFERENSI)'!M1625,IF(B1625=2,'KELAS (REFERENSI)'!M1640,IF(B1625=3,'KELAS (REFERENSI)'!M1655,IF(B1625=4,'KELAS (REFERENSI)'!M1670,""))))</f>
        <v/>
      </c>
      <c r="N1625" s="38" t="str">
        <f>IF(B1625=1,'KELAS (REFERENSI)'!N1625,IF(B1625=2,'KELAS (REFERENSI)'!N1640,IF(B1625=3,'KELAS (REFERENSI)'!N1655,IF(B1625=4,'KELAS (REFERENSI)'!N1670,""))))</f>
        <v/>
      </c>
      <c r="O1625" s="38" t="str">
        <f>IF(B1625=1,'KELAS (REFERENSI)'!O1625,IF(B1625=2,'KELAS (REFERENSI)'!O1640,IF(B1625=3,'KELAS (REFERENSI)'!O1655,IF(B1625=4,'KELAS (REFERENSI)'!O1670,""))))</f>
        <v/>
      </c>
      <c r="P1625" s="38" t="str">
        <f>IF(B1625=1,'KELAS (REFERENSI)'!P1625,IF(B1625=2,'KELAS (REFERENSI)'!P1640,IF(B1625=3,'KELAS (REFERENSI)'!P1655,IF(B1625=4,'KELAS (REFERENSI)'!P1670,""))))</f>
        <v/>
      </c>
      <c r="Q1625" s="38" t="str">
        <f t="shared" si="4"/>
        <v>BPS Kota Jakarta Timur</v>
      </c>
      <c r="R1625" s="38" t="str">
        <f t="shared" si="56"/>
        <v/>
      </c>
      <c r="S1625" s="38" t="str">
        <f t="shared" ref="S1625:T1625" si="1633">S1624</f>
        <v>15 Juni sampai dengan 31 Agustus 2026</v>
      </c>
      <c r="T1625" s="38" t="str">
        <f t="shared" si="1633"/>
        <v>31 Agustus 2026</v>
      </c>
      <c r="U1625" s="46"/>
      <c r="V1625" s="46"/>
      <c r="W1625" s="42"/>
      <c r="X1625" s="42"/>
      <c r="Y1625" s="42"/>
      <c r="Z1625" s="42"/>
    </row>
    <row r="1626" ht="15.0" customHeight="1">
      <c r="A1626" s="36" t="s">
        <v>6688</v>
      </c>
      <c r="B1626" s="43"/>
      <c r="C1626" s="44"/>
      <c r="D1626" s="47"/>
      <c r="E1626" s="47"/>
      <c r="F1626" s="39" t="str">
        <f t="shared" si="2"/>
        <v>PETUGAS.1625/SPK/SE/PPL/3172/2026</v>
      </c>
      <c r="G1626" s="45"/>
      <c r="H1626" s="39" t="str">
        <f>VLOOKUP(G1626,'MITRA (REFERENSI)'!$A:$Z,16,FALSE)</f>
        <v>#N/A</v>
      </c>
      <c r="I1626" s="39" t="str">
        <f>VLOOKUP(G1626,'MITRA (REFERENSI)'!$A:$Z,25,FALSE)</f>
        <v>#N/A</v>
      </c>
      <c r="J1626" s="38" t="str">
        <f>VLOOKUP(G1626,'MITRA (REFERENSI)'!$A:$Z,26,FALSE)</f>
        <v>#N/A</v>
      </c>
      <c r="K1626" s="38" t="str">
        <f>VLOOKUP(G1626,'MITRA (REFERENSI)'!$A:$Z,15,FALSE)</f>
        <v>#N/A</v>
      </c>
      <c r="L1626" s="38" t="str">
        <f>VLOOKUP(G1626,'MITRA (REFERENSI)'!$A:$Z,15,FALSE)</f>
        <v>#N/A</v>
      </c>
      <c r="M1626" s="38" t="str">
        <f>IF(B1626=1,'KELAS (REFERENSI)'!M1626,IF(B1626=2,'KELAS (REFERENSI)'!M1641,IF(B1626=3,'KELAS (REFERENSI)'!M1656,IF(B1626=4,'KELAS (REFERENSI)'!M1671,""))))</f>
        <v/>
      </c>
      <c r="N1626" s="38" t="str">
        <f>IF(B1626=1,'KELAS (REFERENSI)'!N1626,IF(B1626=2,'KELAS (REFERENSI)'!N1641,IF(B1626=3,'KELAS (REFERENSI)'!N1656,IF(B1626=4,'KELAS (REFERENSI)'!N1671,""))))</f>
        <v/>
      </c>
      <c r="O1626" s="38" t="str">
        <f>IF(B1626=1,'KELAS (REFERENSI)'!O1626,IF(B1626=2,'KELAS (REFERENSI)'!O1641,IF(B1626=3,'KELAS (REFERENSI)'!O1656,IF(B1626=4,'KELAS (REFERENSI)'!O1671,""))))</f>
        <v/>
      </c>
      <c r="P1626" s="38" t="str">
        <f>IF(B1626=1,'KELAS (REFERENSI)'!P1626,IF(B1626=2,'KELAS (REFERENSI)'!P1641,IF(B1626=3,'KELAS (REFERENSI)'!P1656,IF(B1626=4,'KELAS (REFERENSI)'!P1671,""))))</f>
        <v/>
      </c>
      <c r="Q1626" s="38" t="str">
        <f t="shared" si="4"/>
        <v>BPS Kota Jakarta Timur</v>
      </c>
      <c r="R1626" s="38" t="str">
        <f t="shared" si="56"/>
        <v/>
      </c>
      <c r="S1626" s="38" t="str">
        <f t="shared" ref="S1626:T1626" si="1634">S1625</f>
        <v>15 Juni sampai dengan 31 Agustus 2026</v>
      </c>
      <c r="T1626" s="38" t="str">
        <f t="shared" si="1634"/>
        <v>31 Agustus 2026</v>
      </c>
      <c r="U1626" s="46"/>
      <c r="V1626" s="46"/>
      <c r="W1626" s="42"/>
      <c r="X1626" s="42"/>
      <c r="Y1626" s="42"/>
      <c r="Z1626" s="42"/>
    </row>
    <row r="1627" ht="15.0" customHeight="1">
      <c r="A1627" s="36" t="s">
        <v>6689</v>
      </c>
      <c r="B1627" s="43"/>
      <c r="C1627" s="44"/>
      <c r="D1627" s="47"/>
      <c r="E1627" s="47"/>
      <c r="F1627" s="39" t="str">
        <f t="shared" si="2"/>
        <v>PETUGAS.1626/SPK/SE/PPL/3172/2026</v>
      </c>
      <c r="G1627" s="45"/>
      <c r="H1627" s="39" t="str">
        <f>VLOOKUP(G1627,'MITRA (REFERENSI)'!$A:$Z,16,FALSE)</f>
        <v>#N/A</v>
      </c>
      <c r="I1627" s="39" t="str">
        <f>VLOOKUP(G1627,'MITRA (REFERENSI)'!$A:$Z,25,FALSE)</f>
        <v>#N/A</v>
      </c>
      <c r="J1627" s="38" t="str">
        <f>VLOOKUP(G1627,'MITRA (REFERENSI)'!$A:$Z,26,FALSE)</f>
        <v>#N/A</v>
      </c>
      <c r="K1627" s="38" t="str">
        <f>VLOOKUP(G1627,'MITRA (REFERENSI)'!$A:$Z,15,FALSE)</f>
        <v>#N/A</v>
      </c>
      <c r="L1627" s="38" t="str">
        <f>VLOOKUP(G1627,'MITRA (REFERENSI)'!$A:$Z,15,FALSE)</f>
        <v>#N/A</v>
      </c>
      <c r="M1627" s="38" t="str">
        <f>IF(B1627=1,'KELAS (REFERENSI)'!M1627,IF(B1627=2,'KELAS (REFERENSI)'!M1642,IF(B1627=3,'KELAS (REFERENSI)'!M1657,IF(B1627=4,'KELAS (REFERENSI)'!M1672,""))))</f>
        <v/>
      </c>
      <c r="N1627" s="38" t="str">
        <f>IF(B1627=1,'KELAS (REFERENSI)'!N1627,IF(B1627=2,'KELAS (REFERENSI)'!N1642,IF(B1627=3,'KELAS (REFERENSI)'!N1657,IF(B1627=4,'KELAS (REFERENSI)'!N1672,""))))</f>
        <v/>
      </c>
      <c r="O1627" s="38" t="str">
        <f>IF(B1627=1,'KELAS (REFERENSI)'!O1627,IF(B1627=2,'KELAS (REFERENSI)'!O1642,IF(B1627=3,'KELAS (REFERENSI)'!O1657,IF(B1627=4,'KELAS (REFERENSI)'!O1672,""))))</f>
        <v/>
      </c>
      <c r="P1627" s="38" t="str">
        <f>IF(B1627=1,'KELAS (REFERENSI)'!P1627,IF(B1627=2,'KELAS (REFERENSI)'!P1642,IF(B1627=3,'KELAS (REFERENSI)'!P1657,IF(B1627=4,'KELAS (REFERENSI)'!P1672,""))))</f>
        <v/>
      </c>
      <c r="Q1627" s="38" t="str">
        <f t="shared" si="4"/>
        <v>BPS Kota Jakarta Timur</v>
      </c>
      <c r="R1627" s="38" t="str">
        <f t="shared" si="56"/>
        <v/>
      </c>
      <c r="S1627" s="38" t="str">
        <f t="shared" ref="S1627:T1627" si="1635">S1626</f>
        <v>15 Juni sampai dengan 31 Agustus 2026</v>
      </c>
      <c r="T1627" s="38" t="str">
        <f t="shared" si="1635"/>
        <v>31 Agustus 2026</v>
      </c>
      <c r="U1627" s="46"/>
      <c r="V1627" s="46"/>
      <c r="W1627" s="42"/>
      <c r="X1627" s="42"/>
      <c r="Y1627" s="42"/>
      <c r="Z1627" s="42"/>
    </row>
    <row r="1628" ht="15.0" customHeight="1">
      <c r="A1628" s="36" t="s">
        <v>6690</v>
      </c>
      <c r="B1628" s="43"/>
      <c r="C1628" s="44"/>
      <c r="D1628" s="47"/>
      <c r="E1628" s="47"/>
      <c r="F1628" s="39" t="str">
        <f t="shared" si="2"/>
        <v>PETUGAS.1627/SPK/SE/PPL/3172/2026</v>
      </c>
      <c r="G1628" s="45"/>
      <c r="H1628" s="39" t="str">
        <f>VLOOKUP(G1628,'MITRA (REFERENSI)'!$A:$Z,16,FALSE)</f>
        <v>#N/A</v>
      </c>
      <c r="I1628" s="39" t="str">
        <f>VLOOKUP(G1628,'MITRA (REFERENSI)'!$A:$Z,25,FALSE)</f>
        <v>#N/A</v>
      </c>
      <c r="J1628" s="38" t="str">
        <f>VLOOKUP(G1628,'MITRA (REFERENSI)'!$A:$Z,26,FALSE)</f>
        <v>#N/A</v>
      </c>
      <c r="K1628" s="38" t="str">
        <f>VLOOKUP(G1628,'MITRA (REFERENSI)'!$A:$Z,15,FALSE)</f>
        <v>#N/A</v>
      </c>
      <c r="L1628" s="38" t="str">
        <f>VLOOKUP(G1628,'MITRA (REFERENSI)'!$A:$Z,15,FALSE)</f>
        <v>#N/A</v>
      </c>
      <c r="M1628" s="38" t="str">
        <f>IF(B1628=1,'KELAS (REFERENSI)'!M1628,IF(B1628=2,'KELAS (REFERENSI)'!M1643,IF(B1628=3,'KELAS (REFERENSI)'!M1658,IF(B1628=4,'KELAS (REFERENSI)'!M1673,""))))</f>
        <v/>
      </c>
      <c r="N1628" s="38" t="str">
        <f>IF(B1628=1,'KELAS (REFERENSI)'!N1628,IF(B1628=2,'KELAS (REFERENSI)'!N1643,IF(B1628=3,'KELAS (REFERENSI)'!N1658,IF(B1628=4,'KELAS (REFERENSI)'!N1673,""))))</f>
        <v/>
      </c>
      <c r="O1628" s="38" t="str">
        <f>IF(B1628=1,'KELAS (REFERENSI)'!O1628,IF(B1628=2,'KELAS (REFERENSI)'!O1643,IF(B1628=3,'KELAS (REFERENSI)'!O1658,IF(B1628=4,'KELAS (REFERENSI)'!O1673,""))))</f>
        <v/>
      </c>
      <c r="P1628" s="38" t="str">
        <f>IF(B1628=1,'KELAS (REFERENSI)'!P1628,IF(B1628=2,'KELAS (REFERENSI)'!P1643,IF(B1628=3,'KELAS (REFERENSI)'!P1658,IF(B1628=4,'KELAS (REFERENSI)'!P1673,""))))</f>
        <v/>
      </c>
      <c r="Q1628" s="38" t="str">
        <f t="shared" si="4"/>
        <v>BPS Kota Jakarta Timur</v>
      </c>
      <c r="R1628" s="38" t="str">
        <f t="shared" si="56"/>
        <v/>
      </c>
      <c r="S1628" s="38" t="str">
        <f t="shared" ref="S1628:T1628" si="1636">S1627</f>
        <v>15 Juni sampai dengan 31 Agustus 2026</v>
      </c>
      <c r="T1628" s="38" t="str">
        <f t="shared" si="1636"/>
        <v>31 Agustus 2026</v>
      </c>
      <c r="U1628" s="46"/>
      <c r="V1628" s="46"/>
      <c r="W1628" s="42"/>
      <c r="X1628" s="42"/>
      <c r="Y1628" s="42"/>
      <c r="Z1628" s="42"/>
    </row>
    <row r="1629" ht="15.0" customHeight="1">
      <c r="A1629" s="36" t="s">
        <v>6691</v>
      </c>
      <c r="B1629" s="43"/>
      <c r="C1629" s="44"/>
      <c r="D1629" s="47"/>
      <c r="E1629" s="47"/>
      <c r="F1629" s="39" t="str">
        <f t="shared" si="2"/>
        <v>PETUGAS.1628/SPK/SE/PPL/3172/2026</v>
      </c>
      <c r="G1629" s="45"/>
      <c r="H1629" s="39" t="str">
        <f>VLOOKUP(G1629,'MITRA (REFERENSI)'!$A:$Z,16,FALSE)</f>
        <v>#N/A</v>
      </c>
      <c r="I1629" s="39" t="str">
        <f>VLOOKUP(G1629,'MITRA (REFERENSI)'!$A:$Z,25,FALSE)</f>
        <v>#N/A</v>
      </c>
      <c r="J1629" s="38" t="str">
        <f>VLOOKUP(G1629,'MITRA (REFERENSI)'!$A:$Z,26,FALSE)</f>
        <v>#N/A</v>
      </c>
      <c r="K1629" s="38" t="str">
        <f>VLOOKUP(G1629,'MITRA (REFERENSI)'!$A:$Z,15,FALSE)</f>
        <v>#N/A</v>
      </c>
      <c r="L1629" s="38" t="str">
        <f>VLOOKUP(G1629,'MITRA (REFERENSI)'!$A:$Z,15,FALSE)</f>
        <v>#N/A</v>
      </c>
      <c r="M1629" s="38" t="str">
        <f>IF(B1629=1,'KELAS (REFERENSI)'!M1629,IF(B1629=2,'KELAS (REFERENSI)'!M1644,IF(B1629=3,'KELAS (REFERENSI)'!M1659,IF(B1629=4,'KELAS (REFERENSI)'!M1674,""))))</f>
        <v/>
      </c>
      <c r="N1629" s="38" t="str">
        <f>IF(B1629=1,'KELAS (REFERENSI)'!N1629,IF(B1629=2,'KELAS (REFERENSI)'!N1644,IF(B1629=3,'KELAS (REFERENSI)'!N1659,IF(B1629=4,'KELAS (REFERENSI)'!N1674,""))))</f>
        <v/>
      </c>
      <c r="O1629" s="38" t="str">
        <f>IF(B1629=1,'KELAS (REFERENSI)'!O1629,IF(B1629=2,'KELAS (REFERENSI)'!O1644,IF(B1629=3,'KELAS (REFERENSI)'!O1659,IF(B1629=4,'KELAS (REFERENSI)'!O1674,""))))</f>
        <v/>
      </c>
      <c r="P1629" s="38" t="str">
        <f>IF(B1629=1,'KELAS (REFERENSI)'!P1629,IF(B1629=2,'KELAS (REFERENSI)'!P1644,IF(B1629=3,'KELAS (REFERENSI)'!P1659,IF(B1629=4,'KELAS (REFERENSI)'!P1674,""))))</f>
        <v/>
      </c>
      <c r="Q1629" s="38" t="str">
        <f t="shared" si="4"/>
        <v>BPS Kota Jakarta Timur</v>
      </c>
      <c r="R1629" s="38" t="str">
        <f t="shared" si="56"/>
        <v/>
      </c>
      <c r="S1629" s="38" t="str">
        <f t="shared" ref="S1629:T1629" si="1637">S1628</f>
        <v>15 Juni sampai dengan 31 Agustus 2026</v>
      </c>
      <c r="T1629" s="38" t="str">
        <f t="shared" si="1637"/>
        <v>31 Agustus 2026</v>
      </c>
      <c r="U1629" s="46"/>
      <c r="V1629" s="46"/>
      <c r="W1629" s="42"/>
      <c r="X1629" s="42"/>
      <c r="Y1629" s="42"/>
      <c r="Z1629" s="42"/>
    </row>
    <row r="1630" ht="15.0" customHeight="1">
      <c r="A1630" s="36" t="s">
        <v>6692</v>
      </c>
      <c r="B1630" s="43"/>
      <c r="C1630" s="44"/>
      <c r="D1630" s="47"/>
      <c r="E1630" s="47"/>
      <c r="F1630" s="39" t="str">
        <f t="shared" si="2"/>
        <v>PETUGAS.1629/SPK/SE/PPL/3172/2026</v>
      </c>
      <c r="G1630" s="45"/>
      <c r="H1630" s="39" t="str">
        <f>VLOOKUP(G1630,'MITRA (REFERENSI)'!$A:$Z,16,FALSE)</f>
        <v>#N/A</v>
      </c>
      <c r="I1630" s="39" t="str">
        <f>VLOOKUP(G1630,'MITRA (REFERENSI)'!$A:$Z,25,FALSE)</f>
        <v>#N/A</v>
      </c>
      <c r="J1630" s="38" t="str">
        <f>VLOOKUP(G1630,'MITRA (REFERENSI)'!$A:$Z,26,FALSE)</f>
        <v>#N/A</v>
      </c>
      <c r="K1630" s="38" t="str">
        <f>VLOOKUP(G1630,'MITRA (REFERENSI)'!$A:$Z,15,FALSE)</f>
        <v>#N/A</v>
      </c>
      <c r="L1630" s="38" t="str">
        <f>VLOOKUP(G1630,'MITRA (REFERENSI)'!$A:$Z,15,FALSE)</f>
        <v>#N/A</v>
      </c>
      <c r="M1630" s="38" t="str">
        <f>IF(B1630=1,'KELAS (REFERENSI)'!M1630,IF(B1630=2,'KELAS (REFERENSI)'!M1645,IF(B1630=3,'KELAS (REFERENSI)'!M1660,IF(B1630=4,'KELAS (REFERENSI)'!M1675,""))))</f>
        <v/>
      </c>
      <c r="N1630" s="38" t="str">
        <f>IF(B1630=1,'KELAS (REFERENSI)'!N1630,IF(B1630=2,'KELAS (REFERENSI)'!N1645,IF(B1630=3,'KELAS (REFERENSI)'!N1660,IF(B1630=4,'KELAS (REFERENSI)'!N1675,""))))</f>
        <v/>
      </c>
      <c r="O1630" s="38" t="str">
        <f>IF(B1630=1,'KELAS (REFERENSI)'!O1630,IF(B1630=2,'KELAS (REFERENSI)'!O1645,IF(B1630=3,'KELAS (REFERENSI)'!O1660,IF(B1630=4,'KELAS (REFERENSI)'!O1675,""))))</f>
        <v/>
      </c>
      <c r="P1630" s="38" t="str">
        <f>IF(B1630=1,'KELAS (REFERENSI)'!P1630,IF(B1630=2,'KELAS (REFERENSI)'!P1645,IF(B1630=3,'KELAS (REFERENSI)'!P1660,IF(B1630=4,'KELAS (REFERENSI)'!P1675,""))))</f>
        <v/>
      </c>
      <c r="Q1630" s="38" t="str">
        <f t="shared" si="4"/>
        <v>BPS Kota Jakarta Timur</v>
      </c>
      <c r="R1630" s="38" t="str">
        <f t="shared" si="56"/>
        <v/>
      </c>
      <c r="S1630" s="38" t="str">
        <f t="shared" ref="S1630:T1630" si="1638">S1629</f>
        <v>15 Juni sampai dengan 31 Agustus 2026</v>
      </c>
      <c r="T1630" s="38" t="str">
        <f t="shared" si="1638"/>
        <v>31 Agustus 2026</v>
      </c>
      <c r="U1630" s="46"/>
      <c r="V1630" s="46"/>
      <c r="W1630" s="42"/>
      <c r="X1630" s="42"/>
      <c r="Y1630" s="42"/>
      <c r="Z1630" s="42"/>
    </row>
    <row r="1631" ht="15.0" customHeight="1">
      <c r="A1631" s="36" t="s">
        <v>6693</v>
      </c>
      <c r="B1631" s="43"/>
      <c r="C1631" s="44"/>
      <c r="D1631" s="47"/>
      <c r="E1631" s="47"/>
      <c r="F1631" s="39" t="str">
        <f t="shared" si="2"/>
        <v>PETUGAS.1630/SPK/SE/PPL/3172/2026</v>
      </c>
      <c r="G1631" s="45"/>
      <c r="H1631" s="39" t="str">
        <f>VLOOKUP(G1631,'MITRA (REFERENSI)'!$A:$Z,16,FALSE)</f>
        <v>#N/A</v>
      </c>
      <c r="I1631" s="39" t="str">
        <f>VLOOKUP(G1631,'MITRA (REFERENSI)'!$A:$Z,25,FALSE)</f>
        <v>#N/A</v>
      </c>
      <c r="J1631" s="38" t="str">
        <f>VLOOKUP(G1631,'MITRA (REFERENSI)'!$A:$Z,26,FALSE)</f>
        <v>#N/A</v>
      </c>
      <c r="K1631" s="38" t="str">
        <f>VLOOKUP(G1631,'MITRA (REFERENSI)'!$A:$Z,15,FALSE)</f>
        <v>#N/A</v>
      </c>
      <c r="L1631" s="38" t="str">
        <f>VLOOKUP(G1631,'MITRA (REFERENSI)'!$A:$Z,15,FALSE)</f>
        <v>#N/A</v>
      </c>
      <c r="M1631" s="38" t="str">
        <f>IF(B1631=1,'KELAS (REFERENSI)'!M1631,IF(B1631=2,'KELAS (REFERENSI)'!M1646,IF(B1631=3,'KELAS (REFERENSI)'!M1661,IF(B1631=4,'KELAS (REFERENSI)'!M1676,""))))</f>
        <v/>
      </c>
      <c r="N1631" s="38" t="str">
        <f>IF(B1631=1,'KELAS (REFERENSI)'!N1631,IF(B1631=2,'KELAS (REFERENSI)'!N1646,IF(B1631=3,'KELAS (REFERENSI)'!N1661,IF(B1631=4,'KELAS (REFERENSI)'!N1676,""))))</f>
        <v/>
      </c>
      <c r="O1631" s="38" t="str">
        <f>IF(B1631=1,'KELAS (REFERENSI)'!O1631,IF(B1631=2,'KELAS (REFERENSI)'!O1646,IF(B1631=3,'KELAS (REFERENSI)'!O1661,IF(B1631=4,'KELAS (REFERENSI)'!O1676,""))))</f>
        <v/>
      </c>
      <c r="P1631" s="38" t="str">
        <f>IF(B1631=1,'KELAS (REFERENSI)'!P1631,IF(B1631=2,'KELAS (REFERENSI)'!P1646,IF(B1631=3,'KELAS (REFERENSI)'!P1661,IF(B1631=4,'KELAS (REFERENSI)'!P1676,""))))</f>
        <v/>
      </c>
      <c r="Q1631" s="38" t="str">
        <f t="shared" si="4"/>
        <v>BPS Kota Jakarta Timur</v>
      </c>
      <c r="R1631" s="38" t="str">
        <f t="shared" si="56"/>
        <v/>
      </c>
      <c r="S1631" s="38" t="str">
        <f t="shared" ref="S1631:T1631" si="1639">S1630</f>
        <v>15 Juni sampai dengan 31 Agustus 2026</v>
      </c>
      <c r="T1631" s="38" t="str">
        <f t="shared" si="1639"/>
        <v>31 Agustus 2026</v>
      </c>
      <c r="U1631" s="46"/>
      <c r="V1631" s="46"/>
      <c r="W1631" s="42"/>
      <c r="X1631" s="42"/>
      <c r="Y1631" s="42"/>
      <c r="Z1631" s="42"/>
    </row>
    <row r="1632" ht="15.0" customHeight="1">
      <c r="A1632" s="36" t="s">
        <v>6694</v>
      </c>
      <c r="B1632" s="43"/>
      <c r="C1632" s="44"/>
      <c r="D1632" s="47"/>
      <c r="E1632" s="47"/>
      <c r="F1632" s="39" t="str">
        <f t="shared" si="2"/>
        <v>PETUGAS.1631/SPK/SE/PPL/3172/2026</v>
      </c>
      <c r="G1632" s="45"/>
      <c r="H1632" s="39" t="str">
        <f>VLOOKUP(G1632,'MITRA (REFERENSI)'!$A:$Z,16,FALSE)</f>
        <v>#N/A</v>
      </c>
      <c r="I1632" s="39" t="str">
        <f>VLOOKUP(G1632,'MITRA (REFERENSI)'!$A:$Z,25,FALSE)</f>
        <v>#N/A</v>
      </c>
      <c r="J1632" s="38" t="str">
        <f>VLOOKUP(G1632,'MITRA (REFERENSI)'!$A:$Z,26,FALSE)</f>
        <v>#N/A</v>
      </c>
      <c r="K1632" s="38" t="str">
        <f>VLOOKUP(G1632,'MITRA (REFERENSI)'!$A:$Z,15,FALSE)</f>
        <v>#N/A</v>
      </c>
      <c r="L1632" s="38" t="str">
        <f>VLOOKUP(G1632,'MITRA (REFERENSI)'!$A:$Z,15,FALSE)</f>
        <v>#N/A</v>
      </c>
      <c r="M1632" s="38" t="str">
        <f>IF(B1632=1,'KELAS (REFERENSI)'!M1632,IF(B1632=2,'KELAS (REFERENSI)'!M1647,IF(B1632=3,'KELAS (REFERENSI)'!M1662,IF(B1632=4,'KELAS (REFERENSI)'!M1677,""))))</f>
        <v/>
      </c>
      <c r="N1632" s="38" t="str">
        <f>IF(B1632=1,'KELAS (REFERENSI)'!N1632,IF(B1632=2,'KELAS (REFERENSI)'!N1647,IF(B1632=3,'KELAS (REFERENSI)'!N1662,IF(B1632=4,'KELAS (REFERENSI)'!N1677,""))))</f>
        <v/>
      </c>
      <c r="O1632" s="38" t="str">
        <f>IF(B1632=1,'KELAS (REFERENSI)'!O1632,IF(B1632=2,'KELAS (REFERENSI)'!O1647,IF(B1632=3,'KELAS (REFERENSI)'!O1662,IF(B1632=4,'KELAS (REFERENSI)'!O1677,""))))</f>
        <v/>
      </c>
      <c r="P1632" s="38" t="str">
        <f>IF(B1632=1,'KELAS (REFERENSI)'!P1632,IF(B1632=2,'KELAS (REFERENSI)'!P1647,IF(B1632=3,'KELAS (REFERENSI)'!P1662,IF(B1632=4,'KELAS (REFERENSI)'!P1677,""))))</f>
        <v/>
      </c>
      <c r="Q1632" s="38" t="str">
        <f t="shared" si="4"/>
        <v>BPS Kota Jakarta Timur</v>
      </c>
      <c r="R1632" s="38" t="str">
        <f t="shared" si="56"/>
        <v/>
      </c>
      <c r="S1632" s="38" t="str">
        <f t="shared" ref="S1632:T1632" si="1640">S1631</f>
        <v>15 Juni sampai dengan 31 Agustus 2026</v>
      </c>
      <c r="T1632" s="38" t="str">
        <f t="shared" si="1640"/>
        <v>31 Agustus 2026</v>
      </c>
      <c r="U1632" s="46"/>
      <c r="V1632" s="46"/>
      <c r="W1632" s="42"/>
      <c r="X1632" s="42"/>
      <c r="Y1632" s="42"/>
      <c r="Z1632" s="42"/>
    </row>
    <row r="1633" ht="15.0" customHeight="1">
      <c r="A1633" s="36" t="s">
        <v>6695</v>
      </c>
      <c r="B1633" s="43"/>
      <c r="C1633" s="44"/>
      <c r="D1633" s="47"/>
      <c r="E1633" s="47"/>
      <c r="F1633" s="39" t="str">
        <f t="shared" si="2"/>
        <v>PETUGAS.1632/SPK/SE/PPL/3172/2026</v>
      </c>
      <c r="G1633" s="45"/>
      <c r="H1633" s="39" t="str">
        <f>VLOOKUP(G1633,'MITRA (REFERENSI)'!$A:$Z,16,FALSE)</f>
        <v>#N/A</v>
      </c>
      <c r="I1633" s="39" t="str">
        <f>VLOOKUP(G1633,'MITRA (REFERENSI)'!$A:$Z,25,FALSE)</f>
        <v>#N/A</v>
      </c>
      <c r="J1633" s="38" t="str">
        <f>VLOOKUP(G1633,'MITRA (REFERENSI)'!$A:$Z,26,FALSE)</f>
        <v>#N/A</v>
      </c>
      <c r="K1633" s="38" t="str">
        <f>VLOOKUP(G1633,'MITRA (REFERENSI)'!$A:$Z,15,FALSE)</f>
        <v>#N/A</v>
      </c>
      <c r="L1633" s="38" t="str">
        <f>VLOOKUP(G1633,'MITRA (REFERENSI)'!$A:$Z,15,FALSE)</f>
        <v>#N/A</v>
      </c>
      <c r="M1633" s="38" t="str">
        <f>IF(B1633=1,'KELAS (REFERENSI)'!M1633,IF(B1633=2,'KELAS (REFERENSI)'!M1648,IF(B1633=3,'KELAS (REFERENSI)'!M1663,IF(B1633=4,'KELAS (REFERENSI)'!M1678,""))))</f>
        <v/>
      </c>
      <c r="N1633" s="38" t="str">
        <f>IF(B1633=1,'KELAS (REFERENSI)'!N1633,IF(B1633=2,'KELAS (REFERENSI)'!N1648,IF(B1633=3,'KELAS (REFERENSI)'!N1663,IF(B1633=4,'KELAS (REFERENSI)'!N1678,""))))</f>
        <v/>
      </c>
      <c r="O1633" s="38" t="str">
        <f>IF(B1633=1,'KELAS (REFERENSI)'!O1633,IF(B1633=2,'KELAS (REFERENSI)'!O1648,IF(B1633=3,'KELAS (REFERENSI)'!O1663,IF(B1633=4,'KELAS (REFERENSI)'!O1678,""))))</f>
        <v/>
      </c>
      <c r="P1633" s="38" t="str">
        <f>IF(B1633=1,'KELAS (REFERENSI)'!P1633,IF(B1633=2,'KELAS (REFERENSI)'!P1648,IF(B1633=3,'KELAS (REFERENSI)'!P1663,IF(B1633=4,'KELAS (REFERENSI)'!P1678,""))))</f>
        <v/>
      </c>
      <c r="Q1633" s="38" t="str">
        <f t="shared" si="4"/>
        <v>BPS Kota Jakarta Timur</v>
      </c>
      <c r="R1633" s="38" t="str">
        <f t="shared" si="56"/>
        <v/>
      </c>
      <c r="S1633" s="38" t="str">
        <f t="shared" ref="S1633:T1633" si="1641">S1632</f>
        <v>15 Juni sampai dengan 31 Agustus 2026</v>
      </c>
      <c r="T1633" s="38" t="str">
        <f t="shared" si="1641"/>
        <v>31 Agustus 2026</v>
      </c>
      <c r="U1633" s="46"/>
      <c r="V1633" s="46"/>
      <c r="W1633" s="42"/>
      <c r="X1633" s="42"/>
      <c r="Y1633" s="42"/>
      <c r="Z1633" s="42"/>
    </row>
    <row r="1634" ht="15.0" customHeight="1">
      <c r="A1634" s="36" t="s">
        <v>6696</v>
      </c>
      <c r="B1634" s="43"/>
      <c r="C1634" s="44"/>
      <c r="D1634" s="47"/>
      <c r="E1634" s="47"/>
      <c r="F1634" s="39" t="str">
        <f t="shared" si="2"/>
        <v>PETUGAS.1633/SPK/SE/PPL/3172/2026</v>
      </c>
      <c r="G1634" s="45"/>
      <c r="H1634" s="39" t="str">
        <f>VLOOKUP(G1634,'MITRA (REFERENSI)'!$A:$Z,16,FALSE)</f>
        <v>#N/A</v>
      </c>
      <c r="I1634" s="39" t="str">
        <f>VLOOKUP(G1634,'MITRA (REFERENSI)'!$A:$Z,25,FALSE)</f>
        <v>#N/A</v>
      </c>
      <c r="J1634" s="38" t="str">
        <f>VLOOKUP(G1634,'MITRA (REFERENSI)'!$A:$Z,26,FALSE)</f>
        <v>#N/A</v>
      </c>
      <c r="K1634" s="38" t="str">
        <f>VLOOKUP(G1634,'MITRA (REFERENSI)'!$A:$Z,15,FALSE)</f>
        <v>#N/A</v>
      </c>
      <c r="L1634" s="38" t="str">
        <f>VLOOKUP(G1634,'MITRA (REFERENSI)'!$A:$Z,15,FALSE)</f>
        <v>#N/A</v>
      </c>
      <c r="M1634" s="38" t="str">
        <f>IF(B1634=1,'KELAS (REFERENSI)'!M1634,IF(B1634=2,'KELAS (REFERENSI)'!M1649,IF(B1634=3,'KELAS (REFERENSI)'!M1664,IF(B1634=4,'KELAS (REFERENSI)'!M1679,""))))</f>
        <v/>
      </c>
      <c r="N1634" s="38" t="str">
        <f>IF(B1634=1,'KELAS (REFERENSI)'!N1634,IF(B1634=2,'KELAS (REFERENSI)'!N1649,IF(B1634=3,'KELAS (REFERENSI)'!N1664,IF(B1634=4,'KELAS (REFERENSI)'!N1679,""))))</f>
        <v/>
      </c>
      <c r="O1634" s="38" t="str">
        <f>IF(B1634=1,'KELAS (REFERENSI)'!O1634,IF(B1634=2,'KELAS (REFERENSI)'!O1649,IF(B1634=3,'KELAS (REFERENSI)'!O1664,IF(B1634=4,'KELAS (REFERENSI)'!O1679,""))))</f>
        <v/>
      </c>
      <c r="P1634" s="38" t="str">
        <f>IF(B1634=1,'KELAS (REFERENSI)'!P1634,IF(B1634=2,'KELAS (REFERENSI)'!P1649,IF(B1634=3,'KELAS (REFERENSI)'!P1664,IF(B1634=4,'KELAS (REFERENSI)'!P1679,""))))</f>
        <v/>
      </c>
      <c r="Q1634" s="38" t="str">
        <f t="shared" si="4"/>
        <v>BPS Kota Jakarta Timur</v>
      </c>
      <c r="R1634" s="38" t="str">
        <f t="shared" si="56"/>
        <v/>
      </c>
      <c r="S1634" s="38" t="str">
        <f t="shared" ref="S1634:T1634" si="1642">S1633</f>
        <v>15 Juni sampai dengan 31 Agustus 2026</v>
      </c>
      <c r="T1634" s="38" t="str">
        <f t="shared" si="1642"/>
        <v>31 Agustus 2026</v>
      </c>
      <c r="U1634" s="46"/>
      <c r="V1634" s="46"/>
      <c r="W1634" s="42"/>
      <c r="X1634" s="42"/>
      <c r="Y1634" s="42"/>
      <c r="Z1634" s="42"/>
    </row>
    <row r="1635" ht="15.0" customHeight="1">
      <c r="A1635" s="36" t="s">
        <v>6697</v>
      </c>
      <c r="B1635" s="43"/>
      <c r="C1635" s="44"/>
      <c r="D1635" s="47"/>
      <c r="E1635" s="47"/>
      <c r="F1635" s="39" t="str">
        <f t="shared" si="2"/>
        <v>PETUGAS.1634/SPK/SE/PPL/3172/2026</v>
      </c>
      <c r="G1635" s="45"/>
      <c r="H1635" s="39" t="str">
        <f>VLOOKUP(G1635,'MITRA (REFERENSI)'!$A:$Z,16,FALSE)</f>
        <v>#N/A</v>
      </c>
      <c r="I1635" s="39" t="str">
        <f>VLOOKUP(G1635,'MITRA (REFERENSI)'!$A:$Z,25,FALSE)</f>
        <v>#N/A</v>
      </c>
      <c r="J1635" s="38" t="str">
        <f>VLOOKUP(G1635,'MITRA (REFERENSI)'!$A:$Z,26,FALSE)</f>
        <v>#N/A</v>
      </c>
      <c r="K1635" s="38" t="str">
        <f>VLOOKUP(G1635,'MITRA (REFERENSI)'!$A:$Z,15,FALSE)</f>
        <v>#N/A</v>
      </c>
      <c r="L1635" s="38" t="str">
        <f>VLOOKUP(G1635,'MITRA (REFERENSI)'!$A:$Z,15,FALSE)</f>
        <v>#N/A</v>
      </c>
      <c r="M1635" s="38" t="str">
        <f>IF(B1635=1,'KELAS (REFERENSI)'!M1635,IF(B1635=2,'KELAS (REFERENSI)'!M1650,IF(B1635=3,'KELAS (REFERENSI)'!M1665,IF(B1635=4,'KELAS (REFERENSI)'!M1680,""))))</f>
        <v/>
      </c>
      <c r="N1635" s="38" t="str">
        <f>IF(B1635=1,'KELAS (REFERENSI)'!N1635,IF(B1635=2,'KELAS (REFERENSI)'!N1650,IF(B1635=3,'KELAS (REFERENSI)'!N1665,IF(B1635=4,'KELAS (REFERENSI)'!N1680,""))))</f>
        <v/>
      </c>
      <c r="O1635" s="38" t="str">
        <f>IF(B1635=1,'KELAS (REFERENSI)'!O1635,IF(B1635=2,'KELAS (REFERENSI)'!O1650,IF(B1635=3,'KELAS (REFERENSI)'!O1665,IF(B1635=4,'KELAS (REFERENSI)'!O1680,""))))</f>
        <v/>
      </c>
      <c r="P1635" s="38" t="str">
        <f>IF(B1635=1,'KELAS (REFERENSI)'!P1635,IF(B1635=2,'KELAS (REFERENSI)'!P1650,IF(B1635=3,'KELAS (REFERENSI)'!P1665,IF(B1635=4,'KELAS (REFERENSI)'!P1680,""))))</f>
        <v/>
      </c>
      <c r="Q1635" s="38" t="str">
        <f t="shared" si="4"/>
        <v>BPS Kota Jakarta Timur</v>
      </c>
      <c r="R1635" s="38" t="str">
        <f t="shared" si="56"/>
        <v/>
      </c>
      <c r="S1635" s="38" t="str">
        <f t="shared" ref="S1635:T1635" si="1643">S1634</f>
        <v>15 Juni sampai dengan 31 Agustus 2026</v>
      </c>
      <c r="T1635" s="38" t="str">
        <f t="shared" si="1643"/>
        <v>31 Agustus 2026</v>
      </c>
      <c r="U1635" s="46"/>
      <c r="V1635" s="46"/>
      <c r="W1635" s="42"/>
      <c r="X1635" s="42"/>
      <c r="Y1635" s="42"/>
      <c r="Z1635" s="42"/>
    </row>
    <row r="1636" ht="15.0" customHeight="1">
      <c r="A1636" s="36" t="s">
        <v>6698</v>
      </c>
      <c r="B1636" s="43"/>
      <c r="C1636" s="44"/>
      <c r="D1636" s="47"/>
      <c r="E1636" s="47"/>
      <c r="F1636" s="39" t="str">
        <f t="shared" si="2"/>
        <v>PETUGAS.1635/SPK/SE/PPL/3172/2026</v>
      </c>
      <c r="G1636" s="45"/>
      <c r="H1636" s="39" t="str">
        <f>VLOOKUP(G1636,'MITRA (REFERENSI)'!$A:$Z,16,FALSE)</f>
        <v>#N/A</v>
      </c>
      <c r="I1636" s="39" t="str">
        <f>VLOOKUP(G1636,'MITRA (REFERENSI)'!$A:$Z,25,FALSE)</f>
        <v>#N/A</v>
      </c>
      <c r="J1636" s="38" t="str">
        <f>VLOOKUP(G1636,'MITRA (REFERENSI)'!$A:$Z,26,FALSE)</f>
        <v>#N/A</v>
      </c>
      <c r="K1636" s="38" t="str">
        <f>VLOOKUP(G1636,'MITRA (REFERENSI)'!$A:$Z,15,FALSE)</f>
        <v>#N/A</v>
      </c>
      <c r="L1636" s="38" t="str">
        <f>VLOOKUP(G1636,'MITRA (REFERENSI)'!$A:$Z,15,FALSE)</f>
        <v>#N/A</v>
      </c>
      <c r="M1636" s="38" t="str">
        <f>IF(B1636=1,'KELAS (REFERENSI)'!M1636,IF(B1636=2,'KELAS (REFERENSI)'!M1651,IF(B1636=3,'KELAS (REFERENSI)'!M1666,IF(B1636=4,'KELAS (REFERENSI)'!M1681,""))))</f>
        <v/>
      </c>
      <c r="N1636" s="38" t="str">
        <f>IF(B1636=1,'KELAS (REFERENSI)'!N1636,IF(B1636=2,'KELAS (REFERENSI)'!N1651,IF(B1636=3,'KELAS (REFERENSI)'!N1666,IF(B1636=4,'KELAS (REFERENSI)'!N1681,""))))</f>
        <v/>
      </c>
      <c r="O1636" s="38" t="str">
        <f>IF(B1636=1,'KELAS (REFERENSI)'!O1636,IF(B1636=2,'KELAS (REFERENSI)'!O1651,IF(B1636=3,'KELAS (REFERENSI)'!O1666,IF(B1636=4,'KELAS (REFERENSI)'!O1681,""))))</f>
        <v/>
      </c>
      <c r="P1636" s="38" t="str">
        <f>IF(B1636=1,'KELAS (REFERENSI)'!P1636,IF(B1636=2,'KELAS (REFERENSI)'!P1651,IF(B1636=3,'KELAS (REFERENSI)'!P1666,IF(B1636=4,'KELAS (REFERENSI)'!P1681,""))))</f>
        <v/>
      </c>
      <c r="Q1636" s="38" t="str">
        <f t="shared" si="4"/>
        <v>BPS Kota Jakarta Timur</v>
      </c>
      <c r="R1636" s="38" t="str">
        <f t="shared" si="56"/>
        <v/>
      </c>
      <c r="S1636" s="38" t="str">
        <f t="shared" ref="S1636:T1636" si="1644">S1635</f>
        <v>15 Juni sampai dengan 31 Agustus 2026</v>
      </c>
      <c r="T1636" s="38" t="str">
        <f t="shared" si="1644"/>
        <v>31 Agustus 2026</v>
      </c>
      <c r="U1636" s="46"/>
      <c r="V1636" s="46"/>
      <c r="W1636" s="42"/>
      <c r="X1636" s="42"/>
      <c r="Y1636" s="42"/>
      <c r="Z1636" s="42"/>
    </row>
    <row r="1637" ht="15.0" customHeight="1">
      <c r="A1637" s="36" t="s">
        <v>6699</v>
      </c>
      <c r="B1637" s="43"/>
      <c r="C1637" s="44"/>
      <c r="D1637" s="47"/>
      <c r="E1637" s="47"/>
      <c r="F1637" s="39" t="str">
        <f t="shared" si="2"/>
        <v>PETUGAS.1636/SPK/SE/PPL/3172/2026</v>
      </c>
      <c r="G1637" s="45"/>
      <c r="H1637" s="39" t="str">
        <f>VLOOKUP(G1637,'MITRA (REFERENSI)'!$A:$Z,16,FALSE)</f>
        <v>#N/A</v>
      </c>
      <c r="I1637" s="39" t="str">
        <f>VLOOKUP(G1637,'MITRA (REFERENSI)'!$A:$Z,25,FALSE)</f>
        <v>#N/A</v>
      </c>
      <c r="J1637" s="38" t="str">
        <f>VLOOKUP(G1637,'MITRA (REFERENSI)'!$A:$Z,26,FALSE)</f>
        <v>#N/A</v>
      </c>
      <c r="K1637" s="38" t="str">
        <f>VLOOKUP(G1637,'MITRA (REFERENSI)'!$A:$Z,15,FALSE)</f>
        <v>#N/A</v>
      </c>
      <c r="L1637" s="38" t="str">
        <f>VLOOKUP(G1637,'MITRA (REFERENSI)'!$A:$Z,15,FALSE)</f>
        <v>#N/A</v>
      </c>
      <c r="M1637" s="38" t="str">
        <f>IF(B1637=1,'KELAS (REFERENSI)'!M1637,IF(B1637=2,'KELAS (REFERENSI)'!M1652,IF(B1637=3,'KELAS (REFERENSI)'!M1667,IF(B1637=4,'KELAS (REFERENSI)'!M1682,""))))</f>
        <v/>
      </c>
      <c r="N1637" s="38" t="str">
        <f>IF(B1637=1,'KELAS (REFERENSI)'!N1637,IF(B1637=2,'KELAS (REFERENSI)'!N1652,IF(B1637=3,'KELAS (REFERENSI)'!N1667,IF(B1637=4,'KELAS (REFERENSI)'!N1682,""))))</f>
        <v/>
      </c>
      <c r="O1637" s="38" t="str">
        <f>IF(B1637=1,'KELAS (REFERENSI)'!O1637,IF(B1637=2,'KELAS (REFERENSI)'!O1652,IF(B1637=3,'KELAS (REFERENSI)'!O1667,IF(B1637=4,'KELAS (REFERENSI)'!O1682,""))))</f>
        <v/>
      </c>
      <c r="P1637" s="38" t="str">
        <f>IF(B1637=1,'KELAS (REFERENSI)'!P1637,IF(B1637=2,'KELAS (REFERENSI)'!P1652,IF(B1637=3,'KELAS (REFERENSI)'!P1667,IF(B1637=4,'KELAS (REFERENSI)'!P1682,""))))</f>
        <v/>
      </c>
      <c r="Q1637" s="38" t="str">
        <f t="shared" si="4"/>
        <v>BPS Kota Jakarta Timur</v>
      </c>
      <c r="R1637" s="38" t="str">
        <f t="shared" si="56"/>
        <v/>
      </c>
      <c r="S1637" s="38" t="str">
        <f t="shared" ref="S1637:T1637" si="1645">S1636</f>
        <v>15 Juni sampai dengan 31 Agustus 2026</v>
      </c>
      <c r="T1637" s="38" t="str">
        <f t="shared" si="1645"/>
        <v>31 Agustus 2026</v>
      </c>
      <c r="U1637" s="46"/>
      <c r="V1637" s="46"/>
      <c r="W1637" s="42"/>
      <c r="X1637" s="42"/>
      <c r="Y1637" s="42"/>
      <c r="Z1637" s="42"/>
    </row>
    <row r="1638" ht="15.0" customHeight="1">
      <c r="A1638" s="36" t="s">
        <v>6700</v>
      </c>
      <c r="B1638" s="43"/>
      <c r="C1638" s="44"/>
      <c r="D1638" s="47"/>
      <c r="E1638" s="47"/>
      <c r="F1638" s="39" t="str">
        <f t="shared" si="2"/>
        <v>PETUGAS.1637/SPK/SE/PPL/3172/2026</v>
      </c>
      <c r="G1638" s="45"/>
      <c r="H1638" s="39" t="str">
        <f>VLOOKUP(G1638,'MITRA (REFERENSI)'!$A:$Z,16,FALSE)</f>
        <v>#N/A</v>
      </c>
      <c r="I1638" s="39" t="str">
        <f>VLOOKUP(G1638,'MITRA (REFERENSI)'!$A:$Z,25,FALSE)</f>
        <v>#N/A</v>
      </c>
      <c r="J1638" s="38" t="str">
        <f>VLOOKUP(G1638,'MITRA (REFERENSI)'!$A:$Z,26,FALSE)</f>
        <v>#N/A</v>
      </c>
      <c r="K1638" s="38" t="str">
        <f>VLOOKUP(G1638,'MITRA (REFERENSI)'!$A:$Z,15,FALSE)</f>
        <v>#N/A</v>
      </c>
      <c r="L1638" s="38" t="str">
        <f>VLOOKUP(G1638,'MITRA (REFERENSI)'!$A:$Z,15,FALSE)</f>
        <v>#N/A</v>
      </c>
      <c r="M1638" s="38" t="str">
        <f>IF(B1638=1,'KELAS (REFERENSI)'!M1638,IF(B1638=2,'KELAS (REFERENSI)'!M1653,IF(B1638=3,'KELAS (REFERENSI)'!M1668,IF(B1638=4,'KELAS (REFERENSI)'!M1683,""))))</f>
        <v/>
      </c>
      <c r="N1638" s="38" t="str">
        <f>IF(B1638=1,'KELAS (REFERENSI)'!N1638,IF(B1638=2,'KELAS (REFERENSI)'!N1653,IF(B1638=3,'KELAS (REFERENSI)'!N1668,IF(B1638=4,'KELAS (REFERENSI)'!N1683,""))))</f>
        <v/>
      </c>
      <c r="O1638" s="38" t="str">
        <f>IF(B1638=1,'KELAS (REFERENSI)'!O1638,IF(B1638=2,'KELAS (REFERENSI)'!O1653,IF(B1638=3,'KELAS (REFERENSI)'!O1668,IF(B1638=4,'KELAS (REFERENSI)'!O1683,""))))</f>
        <v/>
      </c>
      <c r="P1638" s="38" t="str">
        <f>IF(B1638=1,'KELAS (REFERENSI)'!P1638,IF(B1638=2,'KELAS (REFERENSI)'!P1653,IF(B1638=3,'KELAS (REFERENSI)'!P1668,IF(B1638=4,'KELAS (REFERENSI)'!P1683,""))))</f>
        <v/>
      </c>
      <c r="Q1638" s="38" t="str">
        <f t="shared" si="4"/>
        <v>BPS Kota Jakarta Timur</v>
      </c>
      <c r="R1638" s="38" t="str">
        <f t="shared" si="56"/>
        <v/>
      </c>
      <c r="S1638" s="38" t="str">
        <f t="shared" ref="S1638:T1638" si="1646">S1637</f>
        <v>15 Juni sampai dengan 31 Agustus 2026</v>
      </c>
      <c r="T1638" s="38" t="str">
        <f t="shared" si="1646"/>
        <v>31 Agustus 2026</v>
      </c>
      <c r="U1638" s="46"/>
      <c r="V1638" s="46"/>
      <c r="W1638" s="42"/>
      <c r="X1638" s="42"/>
      <c r="Y1638" s="42"/>
      <c r="Z1638" s="42"/>
    </row>
    <row r="1639" ht="15.0" customHeight="1">
      <c r="A1639" s="36" t="s">
        <v>6701</v>
      </c>
      <c r="B1639" s="43"/>
      <c r="C1639" s="44"/>
      <c r="D1639" s="47"/>
      <c r="E1639" s="47"/>
      <c r="F1639" s="39" t="str">
        <f t="shared" si="2"/>
        <v>PETUGAS.1638/SPK/SE/PPL/3172/2026</v>
      </c>
      <c r="G1639" s="45"/>
      <c r="H1639" s="39" t="str">
        <f>VLOOKUP(G1639,'MITRA (REFERENSI)'!$A:$Z,16,FALSE)</f>
        <v>#N/A</v>
      </c>
      <c r="I1639" s="39" t="str">
        <f>VLOOKUP(G1639,'MITRA (REFERENSI)'!$A:$Z,25,FALSE)</f>
        <v>#N/A</v>
      </c>
      <c r="J1639" s="38" t="str">
        <f>VLOOKUP(G1639,'MITRA (REFERENSI)'!$A:$Z,26,FALSE)</f>
        <v>#N/A</v>
      </c>
      <c r="K1639" s="38" t="str">
        <f>VLOOKUP(G1639,'MITRA (REFERENSI)'!$A:$Z,15,FALSE)</f>
        <v>#N/A</v>
      </c>
      <c r="L1639" s="38" t="str">
        <f>VLOOKUP(G1639,'MITRA (REFERENSI)'!$A:$Z,15,FALSE)</f>
        <v>#N/A</v>
      </c>
      <c r="M1639" s="38" t="str">
        <f>IF(B1639=1,'KELAS (REFERENSI)'!M1639,IF(B1639=2,'KELAS (REFERENSI)'!M1654,IF(B1639=3,'KELAS (REFERENSI)'!M1669,IF(B1639=4,'KELAS (REFERENSI)'!M1684,""))))</f>
        <v/>
      </c>
      <c r="N1639" s="38" t="str">
        <f>IF(B1639=1,'KELAS (REFERENSI)'!N1639,IF(B1639=2,'KELAS (REFERENSI)'!N1654,IF(B1639=3,'KELAS (REFERENSI)'!N1669,IF(B1639=4,'KELAS (REFERENSI)'!N1684,""))))</f>
        <v/>
      </c>
      <c r="O1639" s="38" t="str">
        <f>IF(B1639=1,'KELAS (REFERENSI)'!O1639,IF(B1639=2,'KELAS (REFERENSI)'!O1654,IF(B1639=3,'KELAS (REFERENSI)'!O1669,IF(B1639=4,'KELAS (REFERENSI)'!O1684,""))))</f>
        <v/>
      </c>
      <c r="P1639" s="38" t="str">
        <f>IF(B1639=1,'KELAS (REFERENSI)'!P1639,IF(B1639=2,'KELAS (REFERENSI)'!P1654,IF(B1639=3,'KELAS (REFERENSI)'!P1669,IF(B1639=4,'KELAS (REFERENSI)'!P1684,""))))</f>
        <v/>
      </c>
      <c r="Q1639" s="38" t="str">
        <f t="shared" si="4"/>
        <v>BPS Kota Jakarta Timur</v>
      </c>
      <c r="R1639" s="38" t="str">
        <f t="shared" si="56"/>
        <v/>
      </c>
      <c r="S1639" s="38" t="str">
        <f t="shared" ref="S1639:T1639" si="1647">S1638</f>
        <v>15 Juni sampai dengan 31 Agustus 2026</v>
      </c>
      <c r="T1639" s="38" t="str">
        <f t="shared" si="1647"/>
        <v>31 Agustus 2026</v>
      </c>
      <c r="U1639" s="46"/>
      <c r="V1639" s="46"/>
      <c r="W1639" s="42"/>
      <c r="X1639" s="42"/>
      <c r="Y1639" s="42"/>
      <c r="Z1639" s="42"/>
    </row>
    <row r="1640" ht="15.0" customHeight="1">
      <c r="A1640" s="36" t="s">
        <v>6702</v>
      </c>
      <c r="B1640" s="43"/>
      <c r="C1640" s="44"/>
      <c r="D1640" s="47"/>
      <c r="E1640" s="47"/>
      <c r="F1640" s="39" t="str">
        <f t="shared" si="2"/>
        <v>PETUGAS.1639/SPK/SE/PPL/3172/2026</v>
      </c>
      <c r="G1640" s="45"/>
      <c r="H1640" s="39" t="str">
        <f>VLOOKUP(G1640,'MITRA (REFERENSI)'!$A:$Z,16,FALSE)</f>
        <v>#N/A</v>
      </c>
      <c r="I1640" s="39" t="str">
        <f>VLOOKUP(G1640,'MITRA (REFERENSI)'!$A:$Z,25,FALSE)</f>
        <v>#N/A</v>
      </c>
      <c r="J1640" s="38" t="str">
        <f>VLOOKUP(G1640,'MITRA (REFERENSI)'!$A:$Z,26,FALSE)</f>
        <v>#N/A</v>
      </c>
      <c r="K1640" s="38" t="str">
        <f>VLOOKUP(G1640,'MITRA (REFERENSI)'!$A:$Z,15,FALSE)</f>
        <v>#N/A</v>
      </c>
      <c r="L1640" s="38" t="str">
        <f>VLOOKUP(G1640,'MITRA (REFERENSI)'!$A:$Z,15,FALSE)</f>
        <v>#N/A</v>
      </c>
      <c r="M1640" s="38" t="str">
        <f>IF(B1640=1,'KELAS (REFERENSI)'!M1640,IF(B1640=2,'KELAS (REFERENSI)'!M1655,IF(B1640=3,'KELAS (REFERENSI)'!M1670,IF(B1640=4,'KELAS (REFERENSI)'!M1685,""))))</f>
        <v/>
      </c>
      <c r="N1640" s="38" t="str">
        <f>IF(B1640=1,'KELAS (REFERENSI)'!N1640,IF(B1640=2,'KELAS (REFERENSI)'!N1655,IF(B1640=3,'KELAS (REFERENSI)'!N1670,IF(B1640=4,'KELAS (REFERENSI)'!N1685,""))))</f>
        <v/>
      </c>
      <c r="O1640" s="38" t="str">
        <f>IF(B1640=1,'KELAS (REFERENSI)'!O1640,IF(B1640=2,'KELAS (REFERENSI)'!O1655,IF(B1640=3,'KELAS (REFERENSI)'!O1670,IF(B1640=4,'KELAS (REFERENSI)'!O1685,""))))</f>
        <v/>
      </c>
      <c r="P1640" s="38" t="str">
        <f>IF(B1640=1,'KELAS (REFERENSI)'!P1640,IF(B1640=2,'KELAS (REFERENSI)'!P1655,IF(B1640=3,'KELAS (REFERENSI)'!P1670,IF(B1640=4,'KELAS (REFERENSI)'!P1685,""))))</f>
        <v/>
      </c>
      <c r="Q1640" s="38" t="str">
        <f t="shared" si="4"/>
        <v>BPS Kota Jakarta Timur</v>
      </c>
      <c r="R1640" s="38" t="str">
        <f t="shared" si="56"/>
        <v/>
      </c>
      <c r="S1640" s="38" t="str">
        <f t="shared" ref="S1640:T1640" si="1648">S1639</f>
        <v>15 Juni sampai dengan 31 Agustus 2026</v>
      </c>
      <c r="T1640" s="38" t="str">
        <f t="shared" si="1648"/>
        <v>31 Agustus 2026</v>
      </c>
      <c r="U1640" s="46"/>
      <c r="V1640" s="46"/>
      <c r="W1640" s="42"/>
      <c r="X1640" s="42"/>
      <c r="Y1640" s="42"/>
      <c r="Z1640" s="42"/>
    </row>
    <row r="1641" ht="15.0" customHeight="1">
      <c r="A1641" s="36" t="s">
        <v>6703</v>
      </c>
      <c r="B1641" s="43"/>
      <c r="C1641" s="44"/>
      <c r="D1641" s="47"/>
      <c r="E1641" s="47"/>
      <c r="F1641" s="39" t="str">
        <f t="shared" si="2"/>
        <v>PETUGAS.1640/SPK/SE/PPL/3172/2026</v>
      </c>
      <c r="G1641" s="45"/>
      <c r="H1641" s="39" t="str">
        <f>VLOOKUP(G1641,'MITRA (REFERENSI)'!$A:$Z,16,FALSE)</f>
        <v>#N/A</v>
      </c>
      <c r="I1641" s="39" t="str">
        <f>VLOOKUP(G1641,'MITRA (REFERENSI)'!$A:$Z,25,FALSE)</f>
        <v>#N/A</v>
      </c>
      <c r="J1641" s="38" t="str">
        <f>VLOOKUP(G1641,'MITRA (REFERENSI)'!$A:$Z,26,FALSE)</f>
        <v>#N/A</v>
      </c>
      <c r="K1641" s="38" t="str">
        <f>VLOOKUP(G1641,'MITRA (REFERENSI)'!$A:$Z,15,FALSE)</f>
        <v>#N/A</v>
      </c>
      <c r="L1641" s="38" t="str">
        <f>VLOOKUP(G1641,'MITRA (REFERENSI)'!$A:$Z,15,FALSE)</f>
        <v>#N/A</v>
      </c>
      <c r="M1641" s="38" t="str">
        <f>IF(B1641=1,'KELAS (REFERENSI)'!M1641,IF(B1641=2,'KELAS (REFERENSI)'!M1656,IF(B1641=3,'KELAS (REFERENSI)'!M1671,IF(B1641=4,'KELAS (REFERENSI)'!M1686,""))))</f>
        <v/>
      </c>
      <c r="N1641" s="38" t="str">
        <f>IF(B1641=1,'KELAS (REFERENSI)'!N1641,IF(B1641=2,'KELAS (REFERENSI)'!N1656,IF(B1641=3,'KELAS (REFERENSI)'!N1671,IF(B1641=4,'KELAS (REFERENSI)'!N1686,""))))</f>
        <v/>
      </c>
      <c r="O1641" s="38" t="str">
        <f>IF(B1641=1,'KELAS (REFERENSI)'!O1641,IF(B1641=2,'KELAS (REFERENSI)'!O1656,IF(B1641=3,'KELAS (REFERENSI)'!O1671,IF(B1641=4,'KELAS (REFERENSI)'!O1686,""))))</f>
        <v/>
      </c>
      <c r="P1641" s="38" t="str">
        <f>IF(B1641=1,'KELAS (REFERENSI)'!P1641,IF(B1641=2,'KELAS (REFERENSI)'!P1656,IF(B1641=3,'KELAS (REFERENSI)'!P1671,IF(B1641=4,'KELAS (REFERENSI)'!P1686,""))))</f>
        <v/>
      </c>
      <c r="Q1641" s="38" t="str">
        <f t="shared" si="4"/>
        <v>BPS Kota Jakarta Timur</v>
      </c>
      <c r="R1641" s="38" t="str">
        <f t="shared" si="56"/>
        <v/>
      </c>
      <c r="S1641" s="38" t="str">
        <f t="shared" ref="S1641:T1641" si="1649">S1640</f>
        <v>15 Juni sampai dengan 31 Agustus 2026</v>
      </c>
      <c r="T1641" s="38" t="str">
        <f t="shared" si="1649"/>
        <v>31 Agustus 2026</v>
      </c>
      <c r="U1641" s="46"/>
      <c r="V1641" s="46"/>
      <c r="W1641" s="42"/>
      <c r="X1641" s="42"/>
      <c r="Y1641" s="42"/>
      <c r="Z1641" s="42"/>
    </row>
    <row r="1642" ht="15.0" customHeight="1">
      <c r="A1642" s="36" t="s">
        <v>6704</v>
      </c>
      <c r="B1642" s="43"/>
      <c r="C1642" s="44"/>
      <c r="D1642" s="47"/>
      <c r="E1642" s="47"/>
      <c r="F1642" s="39" t="str">
        <f t="shared" si="2"/>
        <v>PETUGAS.1641/SPK/SE/PPL/3172/2026</v>
      </c>
      <c r="G1642" s="45"/>
      <c r="H1642" s="39" t="str">
        <f>VLOOKUP(G1642,'MITRA (REFERENSI)'!$A:$Z,16,FALSE)</f>
        <v>#N/A</v>
      </c>
      <c r="I1642" s="39" t="str">
        <f>VLOOKUP(G1642,'MITRA (REFERENSI)'!$A:$Z,25,FALSE)</f>
        <v>#N/A</v>
      </c>
      <c r="J1642" s="38" t="str">
        <f>VLOOKUP(G1642,'MITRA (REFERENSI)'!$A:$Z,26,FALSE)</f>
        <v>#N/A</v>
      </c>
      <c r="K1642" s="38" t="str">
        <f>VLOOKUP(G1642,'MITRA (REFERENSI)'!$A:$Z,15,FALSE)</f>
        <v>#N/A</v>
      </c>
      <c r="L1642" s="38" t="str">
        <f>VLOOKUP(G1642,'MITRA (REFERENSI)'!$A:$Z,15,FALSE)</f>
        <v>#N/A</v>
      </c>
      <c r="M1642" s="38" t="str">
        <f>IF(B1642=1,'KELAS (REFERENSI)'!M1642,IF(B1642=2,'KELAS (REFERENSI)'!M1657,IF(B1642=3,'KELAS (REFERENSI)'!M1672,IF(B1642=4,'KELAS (REFERENSI)'!M1687,""))))</f>
        <v/>
      </c>
      <c r="N1642" s="38" t="str">
        <f>IF(B1642=1,'KELAS (REFERENSI)'!N1642,IF(B1642=2,'KELAS (REFERENSI)'!N1657,IF(B1642=3,'KELAS (REFERENSI)'!N1672,IF(B1642=4,'KELAS (REFERENSI)'!N1687,""))))</f>
        <v/>
      </c>
      <c r="O1642" s="38" t="str">
        <f>IF(B1642=1,'KELAS (REFERENSI)'!O1642,IF(B1642=2,'KELAS (REFERENSI)'!O1657,IF(B1642=3,'KELAS (REFERENSI)'!O1672,IF(B1642=4,'KELAS (REFERENSI)'!O1687,""))))</f>
        <v/>
      </c>
      <c r="P1642" s="38" t="str">
        <f>IF(B1642=1,'KELAS (REFERENSI)'!P1642,IF(B1642=2,'KELAS (REFERENSI)'!P1657,IF(B1642=3,'KELAS (REFERENSI)'!P1672,IF(B1642=4,'KELAS (REFERENSI)'!P1687,""))))</f>
        <v/>
      </c>
      <c r="Q1642" s="38" t="str">
        <f t="shared" si="4"/>
        <v>BPS Kota Jakarta Timur</v>
      </c>
      <c r="R1642" s="38" t="str">
        <f t="shared" si="56"/>
        <v/>
      </c>
      <c r="S1642" s="38" t="str">
        <f t="shared" ref="S1642:T1642" si="1650">S1641</f>
        <v>15 Juni sampai dengan 31 Agustus 2026</v>
      </c>
      <c r="T1642" s="38" t="str">
        <f t="shared" si="1650"/>
        <v>31 Agustus 2026</v>
      </c>
      <c r="U1642" s="46"/>
      <c r="V1642" s="46"/>
      <c r="W1642" s="42"/>
      <c r="X1642" s="42"/>
      <c r="Y1642" s="42"/>
      <c r="Z1642" s="42"/>
    </row>
    <row r="1643" ht="15.0" customHeight="1">
      <c r="A1643" s="36" t="s">
        <v>6705</v>
      </c>
      <c r="B1643" s="43"/>
      <c r="C1643" s="44"/>
      <c r="D1643" s="47"/>
      <c r="E1643" s="47"/>
      <c r="F1643" s="39" t="str">
        <f t="shared" si="2"/>
        <v>PETUGAS.1642/SPK/SE/PPL/3172/2026</v>
      </c>
      <c r="G1643" s="45"/>
      <c r="H1643" s="39" t="str">
        <f>VLOOKUP(G1643,'MITRA (REFERENSI)'!$A:$Z,16,FALSE)</f>
        <v>#N/A</v>
      </c>
      <c r="I1643" s="39" t="str">
        <f>VLOOKUP(G1643,'MITRA (REFERENSI)'!$A:$Z,25,FALSE)</f>
        <v>#N/A</v>
      </c>
      <c r="J1643" s="38" t="str">
        <f>VLOOKUP(G1643,'MITRA (REFERENSI)'!$A:$Z,26,FALSE)</f>
        <v>#N/A</v>
      </c>
      <c r="K1643" s="38" t="str">
        <f>VLOOKUP(G1643,'MITRA (REFERENSI)'!$A:$Z,15,FALSE)</f>
        <v>#N/A</v>
      </c>
      <c r="L1643" s="38" t="str">
        <f>VLOOKUP(G1643,'MITRA (REFERENSI)'!$A:$Z,15,FALSE)</f>
        <v>#N/A</v>
      </c>
      <c r="M1643" s="38" t="str">
        <f>IF(B1643=1,'KELAS (REFERENSI)'!M1643,IF(B1643=2,'KELAS (REFERENSI)'!M1658,IF(B1643=3,'KELAS (REFERENSI)'!M1673,IF(B1643=4,'KELAS (REFERENSI)'!M1688,""))))</f>
        <v/>
      </c>
      <c r="N1643" s="38" t="str">
        <f>IF(B1643=1,'KELAS (REFERENSI)'!N1643,IF(B1643=2,'KELAS (REFERENSI)'!N1658,IF(B1643=3,'KELAS (REFERENSI)'!N1673,IF(B1643=4,'KELAS (REFERENSI)'!N1688,""))))</f>
        <v/>
      </c>
      <c r="O1643" s="38" t="str">
        <f>IF(B1643=1,'KELAS (REFERENSI)'!O1643,IF(B1643=2,'KELAS (REFERENSI)'!O1658,IF(B1643=3,'KELAS (REFERENSI)'!O1673,IF(B1643=4,'KELAS (REFERENSI)'!O1688,""))))</f>
        <v/>
      </c>
      <c r="P1643" s="38" t="str">
        <f>IF(B1643=1,'KELAS (REFERENSI)'!P1643,IF(B1643=2,'KELAS (REFERENSI)'!P1658,IF(B1643=3,'KELAS (REFERENSI)'!P1673,IF(B1643=4,'KELAS (REFERENSI)'!P1688,""))))</f>
        <v/>
      </c>
      <c r="Q1643" s="38" t="str">
        <f t="shared" si="4"/>
        <v>BPS Kota Jakarta Timur</v>
      </c>
      <c r="R1643" s="38" t="str">
        <f t="shared" si="56"/>
        <v/>
      </c>
      <c r="S1643" s="38" t="str">
        <f t="shared" ref="S1643:T1643" si="1651">S1642</f>
        <v>15 Juni sampai dengan 31 Agustus 2026</v>
      </c>
      <c r="T1643" s="38" t="str">
        <f t="shared" si="1651"/>
        <v>31 Agustus 2026</v>
      </c>
      <c r="U1643" s="46"/>
      <c r="V1643" s="46"/>
      <c r="W1643" s="42"/>
      <c r="X1643" s="42"/>
      <c r="Y1643" s="42"/>
      <c r="Z1643" s="42"/>
    </row>
    <row r="1644" ht="15.0" customHeight="1">
      <c r="A1644" s="36" t="s">
        <v>6706</v>
      </c>
      <c r="B1644" s="43"/>
      <c r="C1644" s="44"/>
      <c r="D1644" s="47"/>
      <c r="E1644" s="47"/>
      <c r="F1644" s="39" t="str">
        <f t="shared" si="2"/>
        <v>PETUGAS.1643/SPK/SE/PPL/3172/2026</v>
      </c>
      <c r="G1644" s="45"/>
      <c r="H1644" s="39" t="str">
        <f>VLOOKUP(G1644,'MITRA (REFERENSI)'!$A:$Z,16,FALSE)</f>
        <v>#N/A</v>
      </c>
      <c r="I1644" s="39" t="str">
        <f>VLOOKUP(G1644,'MITRA (REFERENSI)'!$A:$Z,25,FALSE)</f>
        <v>#N/A</v>
      </c>
      <c r="J1644" s="38" t="str">
        <f>VLOOKUP(G1644,'MITRA (REFERENSI)'!$A:$Z,26,FALSE)</f>
        <v>#N/A</v>
      </c>
      <c r="K1644" s="38" t="str">
        <f>VLOOKUP(G1644,'MITRA (REFERENSI)'!$A:$Z,15,FALSE)</f>
        <v>#N/A</v>
      </c>
      <c r="L1644" s="38" t="str">
        <f>VLOOKUP(G1644,'MITRA (REFERENSI)'!$A:$Z,15,FALSE)</f>
        <v>#N/A</v>
      </c>
      <c r="M1644" s="38" t="str">
        <f>IF(B1644=1,'KELAS (REFERENSI)'!M1644,IF(B1644=2,'KELAS (REFERENSI)'!M1659,IF(B1644=3,'KELAS (REFERENSI)'!M1674,IF(B1644=4,'KELAS (REFERENSI)'!M1689,""))))</f>
        <v/>
      </c>
      <c r="N1644" s="38" t="str">
        <f>IF(B1644=1,'KELAS (REFERENSI)'!N1644,IF(B1644=2,'KELAS (REFERENSI)'!N1659,IF(B1644=3,'KELAS (REFERENSI)'!N1674,IF(B1644=4,'KELAS (REFERENSI)'!N1689,""))))</f>
        <v/>
      </c>
      <c r="O1644" s="38" t="str">
        <f>IF(B1644=1,'KELAS (REFERENSI)'!O1644,IF(B1644=2,'KELAS (REFERENSI)'!O1659,IF(B1644=3,'KELAS (REFERENSI)'!O1674,IF(B1644=4,'KELAS (REFERENSI)'!O1689,""))))</f>
        <v/>
      </c>
      <c r="P1644" s="38" t="str">
        <f>IF(B1644=1,'KELAS (REFERENSI)'!P1644,IF(B1644=2,'KELAS (REFERENSI)'!P1659,IF(B1644=3,'KELAS (REFERENSI)'!P1674,IF(B1644=4,'KELAS (REFERENSI)'!P1689,""))))</f>
        <v/>
      </c>
      <c r="Q1644" s="38" t="str">
        <f t="shared" si="4"/>
        <v>BPS Kota Jakarta Timur</v>
      </c>
      <c r="R1644" s="38" t="str">
        <f t="shared" si="56"/>
        <v/>
      </c>
      <c r="S1644" s="38" t="str">
        <f t="shared" ref="S1644:T1644" si="1652">S1643</f>
        <v>15 Juni sampai dengan 31 Agustus 2026</v>
      </c>
      <c r="T1644" s="38" t="str">
        <f t="shared" si="1652"/>
        <v>31 Agustus 2026</v>
      </c>
      <c r="U1644" s="46"/>
      <c r="V1644" s="46"/>
      <c r="W1644" s="42"/>
      <c r="X1644" s="42"/>
      <c r="Y1644" s="42"/>
      <c r="Z1644" s="42"/>
    </row>
    <row r="1645" ht="15.0" customHeight="1">
      <c r="A1645" s="36" t="s">
        <v>6707</v>
      </c>
      <c r="B1645" s="43"/>
      <c r="C1645" s="44"/>
      <c r="D1645" s="47"/>
      <c r="E1645" s="47"/>
      <c r="F1645" s="39" t="str">
        <f t="shared" si="2"/>
        <v>PETUGAS.1644/SPK/SE/PPL/3172/2026</v>
      </c>
      <c r="G1645" s="45"/>
      <c r="H1645" s="39" t="str">
        <f>VLOOKUP(G1645,'MITRA (REFERENSI)'!$A:$Z,16,FALSE)</f>
        <v>#N/A</v>
      </c>
      <c r="I1645" s="39" t="str">
        <f>VLOOKUP(G1645,'MITRA (REFERENSI)'!$A:$Z,25,FALSE)</f>
        <v>#N/A</v>
      </c>
      <c r="J1645" s="38" t="str">
        <f>VLOOKUP(G1645,'MITRA (REFERENSI)'!$A:$Z,26,FALSE)</f>
        <v>#N/A</v>
      </c>
      <c r="K1645" s="38" t="str">
        <f>VLOOKUP(G1645,'MITRA (REFERENSI)'!$A:$Z,15,FALSE)</f>
        <v>#N/A</v>
      </c>
      <c r="L1645" s="38" t="str">
        <f>VLOOKUP(G1645,'MITRA (REFERENSI)'!$A:$Z,15,FALSE)</f>
        <v>#N/A</v>
      </c>
      <c r="M1645" s="38" t="str">
        <f>IF(B1645=1,'KELAS (REFERENSI)'!M1645,IF(B1645=2,'KELAS (REFERENSI)'!M1660,IF(B1645=3,'KELAS (REFERENSI)'!M1675,IF(B1645=4,'KELAS (REFERENSI)'!M1690,""))))</f>
        <v/>
      </c>
      <c r="N1645" s="38" t="str">
        <f>IF(B1645=1,'KELAS (REFERENSI)'!N1645,IF(B1645=2,'KELAS (REFERENSI)'!N1660,IF(B1645=3,'KELAS (REFERENSI)'!N1675,IF(B1645=4,'KELAS (REFERENSI)'!N1690,""))))</f>
        <v/>
      </c>
      <c r="O1645" s="38" t="str">
        <f>IF(B1645=1,'KELAS (REFERENSI)'!O1645,IF(B1645=2,'KELAS (REFERENSI)'!O1660,IF(B1645=3,'KELAS (REFERENSI)'!O1675,IF(B1645=4,'KELAS (REFERENSI)'!O1690,""))))</f>
        <v/>
      </c>
      <c r="P1645" s="38" t="str">
        <f>IF(B1645=1,'KELAS (REFERENSI)'!P1645,IF(B1645=2,'KELAS (REFERENSI)'!P1660,IF(B1645=3,'KELAS (REFERENSI)'!P1675,IF(B1645=4,'KELAS (REFERENSI)'!P1690,""))))</f>
        <v/>
      </c>
      <c r="Q1645" s="38" t="str">
        <f t="shared" si="4"/>
        <v>BPS Kota Jakarta Timur</v>
      </c>
      <c r="R1645" s="38" t="str">
        <f t="shared" si="56"/>
        <v/>
      </c>
      <c r="S1645" s="38" t="str">
        <f t="shared" ref="S1645:T1645" si="1653">S1644</f>
        <v>15 Juni sampai dengan 31 Agustus 2026</v>
      </c>
      <c r="T1645" s="38" t="str">
        <f t="shared" si="1653"/>
        <v>31 Agustus 2026</v>
      </c>
      <c r="U1645" s="46"/>
      <c r="V1645" s="46"/>
      <c r="W1645" s="42"/>
      <c r="X1645" s="42"/>
      <c r="Y1645" s="42"/>
      <c r="Z1645" s="42"/>
    </row>
    <row r="1646" ht="15.0" customHeight="1">
      <c r="A1646" s="36" t="s">
        <v>6708</v>
      </c>
      <c r="B1646" s="43"/>
      <c r="C1646" s="44"/>
      <c r="D1646" s="47"/>
      <c r="E1646" s="47"/>
      <c r="F1646" s="39" t="str">
        <f t="shared" si="2"/>
        <v>PETUGAS.1645/SPK/SE/PPL/3172/2026</v>
      </c>
      <c r="G1646" s="45"/>
      <c r="H1646" s="39" t="str">
        <f>VLOOKUP(G1646,'MITRA (REFERENSI)'!$A:$Z,16,FALSE)</f>
        <v>#N/A</v>
      </c>
      <c r="I1646" s="39" t="str">
        <f>VLOOKUP(G1646,'MITRA (REFERENSI)'!$A:$Z,25,FALSE)</f>
        <v>#N/A</v>
      </c>
      <c r="J1646" s="38" t="str">
        <f>VLOOKUP(G1646,'MITRA (REFERENSI)'!$A:$Z,26,FALSE)</f>
        <v>#N/A</v>
      </c>
      <c r="K1646" s="38" t="str">
        <f>VLOOKUP(G1646,'MITRA (REFERENSI)'!$A:$Z,15,FALSE)</f>
        <v>#N/A</v>
      </c>
      <c r="L1646" s="38" t="str">
        <f>VLOOKUP(G1646,'MITRA (REFERENSI)'!$A:$Z,15,FALSE)</f>
        <v>#N/A</v>
      </c>
      <c r="M1646" s="38" t="str">
        <f>IF(B1646=1,'KELAS (REFERENSI)'!M1646,IF(B1646=2,'KELAS (REFERENSI)'!M1661,IF(B1646=3,'KELAS (REFERENSI)'!M1676,IF(B1646=4,'KELAS (REFERENSI)'!M1691,""))))</f>
        <v/>
      </c>
      <c r="N1646" s="38" t="str">
        <f>IF(B1646=1,'KELAS (REFERENSI)'!N1646,IF(B1646=2,'KELAS (REFERENSI)'!N1661,IF(B1646=3,'KELAS (REFERENSI)'!N1676,IF(B1646=4,'KELAS (REFERENSI)'!N1691,""))))</f>
        <v/>
      </c>
      <c r="O1646" s="38" t="str">
        <f>IF(B1646=1,'KELAS (REFERENSI)'!O1646,IF(B1646=2,'KELAS (REFERENSI)'!O1661,IF(B1646=3,'KELAS (REFERENSI)'!O1676,IF(B1646=4,'KELAS (REFERENSI)'!O1691,""))))</f>
        <v/>
      </c>
      <c r="P1646" s="38" t="str">
        <f>IF(B1646=1,'KELAS (REFERENSI)'!P1646,IF(B1646=2,'KELAS (REFERENSI)'!P1661,IF(B1646=3,'KELAS (REFERENSI)'!P1676,IF(B1646=4,'KELAS (REFERENSI)'!P1691,""))))</f>
        <v/>
      </c>
      <c r="Q1646" s="38" t="str">
        <f t="shared" si="4"/>
        <v>BPS Kota Jakarta Timur</v>
      </c>
      <c r="R1646" s="38" t="str">
        <f t="shared" si="56"/>
        <v/>
      </c>
      <c r="S1646" s="38" t="str">
        <f t="shared" ref="S1646:T1646" si="1654">S1645</f>
        <v>15 Juni sampai dengan 31 Agustus 2026</v>
      </c>
      <c r="T1646" s="38" t="str">
        <f t="shared" si="1654"/>
        <v>31 Agustus 2026</v>
      </c>
      <c r="U1646" s="46"/>
      <c r="V1646" s="46"/>
      <c r="W1646" s="42"/>
      <c r="X1646" s="42"/>
      <c r="Y1646" s="42"/>
      <c r="Z1646" s="42"/>
    </row>
    <row r="1647" ht="15.0" customHeight="1">
      <c r="A1647" s="36" t="s">
        <v>6709</v>
      </c>
      <c r="B1647" s="43"/>
      <c r="C1647" s="44"/>
      <c r="D1647" s="47"/>
      <c r="E1647" s="47"/>
      <c r="F1647" s="39" t="str">
        <f t="shared" si="2"/>
        <v>PETUGAS.1646/SPK/SE/PPL/3172/2026</v>
      </c>
      <c r="G1647" s="45"/>
      <c r="H1647" s="39" t="str">
        <f>VLOOKUP(G1647,'MITRA (REFERENSI)'!$A:$Z,16,FALSE)</f>
        <v>#N/A</v>
      </c>
      <c r="I1647" s="39" t="str">
        <f>VLOOKUP(G1647,'MITRA (REFERENSI)'!$A:$Z,25,FALSE)</f>
        <v>#N/A</v>
      </c>
      <c r="J1647" s="38" t="str">
        <f>VLOOKUP(G1647,'MITRA (REFERENSI)'!$A:$Z,26,FALSE)</f>
        <v>#N/A</v>
      </c>
      <c r="K1647" s="38" t="str">
        <f>VLOOKUP(G1647,'MITRA (REFERENSI)'!$A:$Z,15,FALSE)</f>
        <v>#N/A</v>
      </c>
      <c r="L1647" s="38" t="str">
        <f>VLOOKUP(G1647,'MITRA (REFERENSI)'!$A:$Z,15,FALSE)</f>
        <v>#N/A</v>
      </c>
      <c r="M1647" s="38" t="str">
        <f>IF(B1647=1,'KELAS (REFERENSI)'!M1647,IF(B1647=2,'KELAS (REFERENSI)'!M1662,IF(B1647=3,'KELAS (REFERENSI)'!M1677,IF(B1647=4,'KELAS (REFERENSI)'!M1692,""))))</f>
        <v/>
      </c>
      <c r="N1647" s="38" t="str">
        <f>IF(B1647=1,'KELAS (REFERENSI)'!N1647,IF(B1647=2,'KELAS (REFERENSI)'!N1662,IF(B1647=3,'KELAS (REFERENSI)'!N1677,IF(B1647=4,'KELAS (REFERENSI)'!N1692,""))))</f>
        <v/>
      </c>
      <c r="O1647" s="38" t="str">
        <f>IF(B1647=1,'KELAS (REFERENSI)'!O1647,IF(B1647=2,'KELAS (REFERENSI)'!O1662,IF(B1647=3,'KELAS (REFERENSI)'!O1677,IF(B1647=4,'KELAS (REFERENSI)'!O1692,""))))</f>
        <v/>
      </c>
      <c r="P1647" s="38" t="str">
        <f>IF(B1647=1,'KELAS (REFERENSI)'!P1647,IF(B1647=2,'KELAS (REFERENSI)'!P1662,IF(B1647=3,'KELAS (REFERENSI)'!P1677,IF(B1647=4,'KELAS (REFERENSI)'!P1692,""))))</f>
        <v/>
      </c>
      <c r="Q1647" s="38" t="str">
        <f t="shared" si="4"/>
        <v>BPS Kota Jakarta Timur</v>
      </c>
      <c r="R1647" s="38" t="str">
        <f t="shared" si="56"/>
        <v/>
      </c>
      <c r="S1647" s="38" t="str">
        <f t="shared" ref="S1647:T1647" si="1655">S1646</f>
        <v>15 Juni sampai dengan 31 Agustus 2026</v>
      </c>
      <c r="T1647" s="38" t="str">
        <f t="shared" si="1655"/>
        <v>31 Agustus 2026</v>
      </c>
      <c r="U1647" s="46"/>
      <c r="V1647" s="46"/>
      <c r="W1647" s="42"/>
      <c r="X1647" s="42"/>
      <c r="Y1647" s="42"/>
      <c r="Z1647" s="42"/>
    </row>
    <row r="1648" ht="15.0" customHeight="1">
      <c r="A1648" s="36" t="s">
        <v>6710</v>
      </c>
      <c r="B1648" s="43"/>
      <c r="C1648" s="44"/>
      <c r="D1648" s="47"/>
      <c r="E1648" s="47"/>
      <c r="F1648" s="39" t="str">
        <f t="shared" si="2"/>
        <v>PETUGAS.1647/SPK/SE/PPL/3172/2026</v>
      </c>
      <c r="G1648" s="45"/>
      <c r="H1648" s="39" t="str">
        <f>VLOOKUP(G1648,'MITRA (REFERENSI)'!$A:$Z,16,FALSE)</f>
        <v>#N/A</v>
      </c>
      <c r="I1648" s="39" t="str">
        <f>VLOOKUP(G1648,'MITRA (REFERENSI)'!$A:$Z,25,FALSE)</f>
        <v>#N/A</v>
      </c>
      <c r="J1648" s="38" t="str">
        <f>VLOOKUP(G1648,'MITRA (REFERENSI)'!$A:$Z,26,FALSE)</f>
        <v>#N/A</v>
      </c>
      <c r="K1648" s="38" t="str">
        <f>VLOOKUP(G1648,'MITRA (REFERENSI)'!$A:$Z,15,FALSE)</f>
        <v>#N/A</v>
      </c>
      <c r="L1648" s="38" t="str">
        <f>VLOOKUP(G1648,'MITRA (REFERENSI)'!$A:$Z,15,FALSE)</f>
        <v>#N/A</v>
      </c>
      <c r="M1648" s="38" t="str">
        <f>IF(B1648=1,'KELAS (REFERENSI)'!M1648,IF(B1648=2,'KELAS (REFERENSI)'!M1663,IF(B1648=3,'KELAS (REFERENSI)'!M1678,IF(B1648=4,'KELAS (REFERENSI)'!M1693,""))))</f>
        <v/>
      </c>
      <c r="N1648" s="38" t="str">
        <f>IF(B1648=1,'KELAS (REFERENSI)'!N1648,IF(B1648=2,'KELAS (REFERENSI)'!N1663,IF(B1648=3,'KELAS (REFERENSI)'!N1678,IF(B1648=4,'KELAS (REFERENSI)'!N1693,""))))</f>
        <v/>
      </c>
      <c r="O1648" s="38" t="str">
        <f>IF(B1648=1,'KELAS (REFERENSI)'!O1648,IF(B1648=2,'KELAS (REFERENSI)'!O1663,IF(B1648=3,'KELAS (REFERENSI)'!O1678,IF(B1648=4,'KELAS (REFERENSI)'!O1693,""))))</f>
        <v/>
      </c>
      <c r="P1648" s="38" t="str">
        <f>IF(B1648=1,'KELAS (REFERENSI)'!P1648,IF(B1648=2,'KELAS (REFERENSI)'!P1663,IF(B1648=3,'KELAS (REFERENSI)'!P1678,IF(B1648=4,'KELAS (REFERENSI)'!P1693,""))))</f>
        <v/>
      </c>
      <c r="Q1648" s="38" t="str">
        <f t="shared" si="4"/>
        <v>BPS Kota Jakarta Timur</v>
      </c>
      <c r="R1648" s="38" t="str">
        <f t="shared" si="56"/>
        <v/>
      </c>
      <c r="S1648" s="38" t="str">
        <f t="shared" ref="S1648:T1648" si="1656">S1647</f>
        <v>15 Juni sampai dengan 31 Agustus 2026</v>
      </c>
      <c r="T1648" s="38" t="str">
        <f t="shared" si="1656"/>
        <v>31 Agustus 2026</v>
      </c>
      <c r="U1648" s="46"/>
      <c r="V1648" s="46"/>
      <c r="W1648" s="42"/>
      <c r="X1648" s="42"/>
      <c r="Y1648" s="42"/>
      <c r="Z1648" s="42"/>
    </row>
    <row r="1649" ht="15.0" customHeight="1">
      <c r="A1649" s="36" t="s">
        <v>6711</v>
      </c>
      <c r="B1649" s="43"/>
      <c r="C1649" s="44"/>
      <c r="D1649" s="47"/>
      <c r="E1649" s="47"/>
      <c r="F1649" s="39" t="str">
        <f t="shared" si="2"/>
        <v>PETUGAS.1648/SPK/SE/PPL/3172/2026</v>
      </c>
      <c r="G1649" s="45"/>
      <c r="H1649" s="39" t="str">
        <f>VLOOKUP(G1649,'MITRA (REFERENSI)'!$A:$Z,16,FALSE)</f>
        <v>#N/A</v>
      </c>
      <c r="I1649" s="39" t="str">
        <f>VLOOKUP(G1649,'MITRA (REFERENSI)'!$A:$Z,25,FALSE)</f>
        <v>#N/A</v>
      </c>
      <c r="J1649" s="38" t="str">
        <f>VLOOKUP(G1649,'MITRA (REFERENSI)'!$A:$Z,26,FALSE)</f>
        <v>#N/A</v>
      </c>
      <c r="K1649" s="38" t="str">
        <f>VLOOKUP(G1649,'MITRA (REFERENSI)'!$A:$Z,15,FALSE)</f>
        <v>#N/A</v>
      </c>
      <c r="L1649" s="38" t="str">
        <f>VLOOKUP(G1649,'MITRA (REFERENSI)'!$A:$Z,15,FALSE)</f>
        <v>#N/A</v>
      </c>
      <c r="M1649" s="38" t="str">
        <f>IF(B1649=1,'KELAS (REFERENSI)'!M1649,IF(B1649=2,'KELAS (REFERENSI)'!M1664,IF(B1649=3,'KELAS (REFERENSI)'!M1679,IF(B1649=4,'KELAS (REFERENSI)'!M1694,""))))</f>
        <v/>
      </c>
      <c r="N1649" s="38" t="str">
        <f>IF(B1649=1,'KELAS (REFERENSI)'!N1649,IF(B1649=2,'KELAS (REFERENSI)'!N1664,IF(B1649=3,'KELAS (REFERENSI)'!N1679,IF(B1649=4,'KELAS (REFERENSI)'!N1694,""))))</f>
        <v/>
      </c>
      <c r="O1649" s="38" t="str">
        <f>IF(B1649=1,'KELAS (REFERENSI)'!O1649,IF(B1649=2,'KELAS (REFERENSI)'!O1664,IF(B1649=3,'KELAS (REFERENSI)'!O1679,IF(B1649=4,'KELAS (REFERENSI)'!O1694,""))))</f>
        <v/>
      </c>
      <c r="P1649" s="38" t="str">
        <f>IF(B1649=1,'KELAS (REFERENSI)'!P1649,IF(B1649=2,'KELAS (REFERENSI)'!P1664,IF(B1649=3,'KELAS (REFERENSI)'!P1679,IF(B1649=4,'KELAS (REFERENSI)'!P1694,""))))</f>
        <v/>
      </c>
      <c r="Q1649" s="38" t="str">
        <f t="shared" si="4"/>
        <v>BPS Kota Jakarta Timur</v>
      </c>
      <c r="R1649" s="38" t="str">
        <f t="shared" si="56"/>
        <v/>
      </c>
      <c r="S1649" s="38" t="str">
        <f t="shared" ref="S1649:T1649" si="1657">S1648</f>
        <v>15 Juni sampai dengan 31 Agustus 2026</v>
      </c>
      <c r="T1649" s="38" t="str">
        <f t="shared" si="1657"/>
        <v>31 Agustus 2026</v>
      </c>
      <c r="U1649" s="46"/>
      <c r="V1649" s="46"/>
      <c r="W1649" s="42"/>
      <c r="X1649" s="42"/>
      <c r="Y1649" s="42"/>
      <c r="Z1649" s="42"/>
    </row>
    <row r="1650" ht="15.0" customHeight="1">
      <c r="A1650" s="36" t="s">
        <v>6712</v>
      </c>
      <c r="B1650" s="43"/>
      <c r="C1650" s="44"/>
      <c r="D1650" s="47"/>
      <c r="E1650" s="47"/>
      <c r="F1650" s="39" t="str">
        <f t="shared" si="2"/>
        <v>PETUGAS.1649/SPK/SE/PPL/3172/2026</v>
      </c>
      <c r="G1650" s="45"/>
      <c r="H1650" s="39" t="str">
        <f>VLOOKUP(G1650,'MITRA (REFERENSI)'!$A:$Z,16,FALSE)</f>
        <v>#N/A</v>
      </c>
      <c r="I1650" s="39" t="str">
        <f>VLOOKUP(G1650,'MITRA (REFERENSI)'!$A:$Z,25,FALSE)</f>
        <v>#N/A</v>
      </c>
      <c r="J1650" s="38" t="str">
        <f>VLOOKUP(G1650,'MITRA (REFERENSI)'!$A:$Z,26,FALSE)</f>
        <v>#N/A</v>
      </c>
      <c r="K1650" s="38" t="str">
        <f>VLOOKUP(G1650,'MITRA (REFERENSI)'!$A:$Z,15,FALSE)</f>
        <v>#N/A</v>
      </c>
      <c r="L1650" s="38" t="str">
        <f>VLOOKUP(G1650,'MITRA (REFERENSI)'!$A:$Z,15,FALSE)</f>
        <v>#N/A</v>
      </c>
      <c r="M1650" s="38" t="str">
        <f>IF(B1650=1,'KELAS (REFERENSI)'!M1650,IF(B1650=2,'KELAS (REFERENSI)'!M1665,IF(B1650=3,'KELAS (REFERENSI)'!M1680,IF(B1650=4,'KELAS (REFERENSI)'!M1695,""))))</f>
        <v/>
      </c>
      <c r="N1650" s="38" t="str">
        <f>IF(B1650=1,'KELAS (REFERENSI)'!N1650,IF(B1650=2,'KELAS (REFERENSI)'!N1665,IF(B1650=3,'KELAS (REFERENSI)'!N1680,IF(B1650=4,'KELAS (REFERENSI)'!N1695,""))))</f>
        <v/>
      </c>
      <c r="O1650" s="38" t="str">
        <f>IF(B1650=1,'KELAS (REFERENSI)'!O1650,IF(B1650=2,'KELAS (REFERENSI)'!O1665,IF(B1650=3,'KELAS (REFERENSI)'!O1680,IF(B1650=4,'KELAS (REFERENSI)'!O1695,""))))</f>
        <v/>
      </c>
      <c r="P1650" s="38" t="str">
        <f>IF(B1650=1,'KELAS (REFERENSI)'!P1650,IF(B1650=2,'KELAS (REFERENSI)'!P1665,IF(B1650=3,'KELAS (REFERENSI)'!P1680,IF(B1650=4,'KELAS (REFERENSI)'!P1695,""))))</f>
        <v/>
      </c>
      <c r="Q1650" s="38" t="str">
        <f t="shared" si="4"/>
        <v>BPS Kota Jakarta Timur</v>
      </c>
      <c r="R1650" s="38" t="str">
        <f t="shared" si="56"/>
        <v/>
      </c>
      <c r="S1650" s="38" t="str">
        <f t="shared" ref="S1650:T1650" si="1658">S1649</f>
        <v>15 Juni sampai dengan 31 Agustus 2026</v>
      </c>
      <c r="T1650" s="38" t="str">
        <f t="shared" si="1658"/>
        <v>31 Agustus 2026</v>
      </c>
      <c r="U1650" s="46"/>
      <c r="V1650" s="46"/>
      <c r="W1650" s="42"/>
      <c r="X1650" s="42"/>
      <c r="Y1650" s="42"/>
      <c r="Z1650" s="42"/>
    </row>
    <row r="1651" ht="15.0" customHeight="1">
      <c r="A1651" s="36" t="s">
        <v>6713</v>
      </c>
      <c r="B1651" s="43"/>
      <c r="C1651" s="44"/>
      <c r="D1651" s="47"/>
      <c r="E1651" s="47"/>
      <c r="F1651" s="39" t="str">
        <f t="shared" si="2"/>
        <v>PETUGAS.1650/SPK/SE/PPL/3172/2026</v>
      </c>
      <c r="G1651" s="45"/>
      <c r="H1651" s="39" t="str">
        <f>VLOOKUP(G1651,'MITRA (REFERENSI)'!$A:$Z,16,FALSE)</f>
        <v>#N/A</v>
      </c>
      <c r="I1651" s="39" t="str">
        <f>VLOOKUP(G1651,'MITRA (REFERENSI)'!$A:$Z,25,FALSE)</f>
        <v>#N/A</v>
      </c>
      <c r="J1651" s="38" t="str">
        <f>VLOOKUP(G1651,'MITRA (REFERENSI)'!$A:$Z,26,FALSE)</f>
        <v>#N/A</v>
      </c>
      <c r="K1651" s="38" t="str">
        <f>VLOOKUP(G1651,'MITRA (REFERENSI)'!$A:$Z,15,FALSE)</f>
        <v>#N/A</v>
      </c>
      <c r="L1651" s="38" t="str">
        <f>VLOOKUP(G1651,'MITRA (REFERENSI)'!$A:$Z,15,FALSE)</f>
        <v>#N/A</v>
      </c>
      <c r="M1651" s="38" t="str">
        <f>IF(B1651=1,'KELAS (REFERENSI)'!M1651,IF(B1651=2,'KELAS (REFERENSI)'!M1666,IF(B1651=3,'KELAS (REFERENSI)'!M1681,IF(B1651=4,'KELAS (REFERENSI)'!M1696,""))))</f>
        <v/>
      </c>
      <c r="N1651" s="38" t="str">
        <f>IF(B1651=1,'KELAS (REFERENSI)'!N1651,IF(B1651=2,'KELAS (REFERENSI)'!N1666,IF(B1651=3,'KELAS (REFERENSI)'!N1681,IF(B1651=4,'KELAS (REFERENSI)'!N1696,""))))</f>
        <v/>
      </c>
      <c r="O1651" s="38" t="str">
        <f>IF(B1651=1,'KELAS (REFERENSI)'!O1651,IF(B1651=2,'KELAS (REFERENSI)'!O1666,IF(B1651=3,'KELAS (REFERENSI)'!O1681,IF(B1651=4,'KELAS (REFERENSI)'!O1696,""))))</f>
        <v/>
      </c>
      <c r="P1651" s="38" t="str">
        <f>IF(B1651=1,'KELAS (REFERENSI)'!P1651,IF(B1651=2,'KELAS (REFERENSI)'!P1666,IF(B1651=3,'KELAS (REFERENSI)'!P1681,IF(B1651=4,'KELAS (REFERENSI)'!P1696,""))))</f>
        <v/>
      </c>
      <c r="Q1651" s="38" t="str">
        <f t="shared" si="4"/>
        <v>BPS Kota Jakarta Timur</v>
      </c>
      <c r="R1651" s="38" t="str">
        <f t="shared" si="56"/>
        <v/>
      </c>
      <c r="S1651" s="38" t="str">
        <f t="shared" ref="S1651:T1651" si="1659">S1650</f>
        <v>15 Juni sampai dengan 31 Agustus 2026</v>
      </c>
      <c r="T1651" s="38" t="str">
        <f t="shared" si="1659"/>
        <v>31 Agustus 2026</v>
      </c>
      <c r="U1651" s="46"/>
      <c r="V1651" s="46"/>
      <c r="W1651" s="42"/>
      <c r="X1651" s="42"/>
      <c r="Y1651" s="42"/>
      <c r="Z1651" s="42"/>
    </row>
    <row r="1652" ht="15.0" customHeight="1">
      <c r="A1652" s="36" t="s">
        <v>6714</v>
      </c>
      <c r="B1652" s="43"/>
      <c r="C1652" s="44"/>
      <c r="D1652" s="47"/>
      <c r="E1652" s="47"/>
      <c r="F1652" s="39" t="str">
        <f t="shared" si="2"/>
        <v>PETUGAS.1651/SPK/SE/PPL/3172/2026</v>
      </c>
      <c r="G1652" s="45"/>
      <c r="H1652" s="39" t="str">
        <f>VLOOKUP(G1652,'MITRA (REFERENSI)'!$A:$Z,16,FALSE)</f>
        <v>#N/A</v>
      </c>
      <c r="I1652" s="39" t="str">
        <f>VLOOKUP(G1652,'MITRA (REFERENSI)'!$A:$Z,25,FALSE)</f>
        <v>#N/A</v>
      </c>
      <c r="J1652" s="38" t="str">
        <f>VLOOKUP(G1652,'MITRA (REFERENSI)'!$A:$Z,26,FALSE)</f>
        <v>#N/A</v>
      </c>
      <c r="K1652" s="38" t="str">
        <f>VLOOKUP(G1652,'MITRA (REFERENSI)'!$A:$Z,15,FALSE)</f>
        <v>#N/A</v>
      </c>
      <c r="L1652" s="38" t="str">
        <f>VLOOKUP(G1652,'MITRA (REFERENSI)'!$A:$Z,15,FALSE)</f>
        <v>#N/A</v>
      </c>
      <c r="M1652" s="38" t="str">
        <f>IF(B1652=1,'KELAS (REFERENSI)'!M1652,IF(B1652=2,'KELAS (REFERENSI)'!M1667,IF(B1652=3,'KELAS (REFERENSI)'!M1682,IF(B1652=4,'KELAS (REFERENSI)'!M1697,""))))</f>
        <v/>
      </c>
      <c r="N1652" s="38" t="str">
        <f>IF(B1652=1,'KELAS (REFERENSI)'!N1652,IF(B1652=2,'KELAS (REFERENSI)'!N1667,IF(B1652=3,'KELAS (REFERENSI)'!N1682,IF(B1652=4,'KELAS (REFERENSI)'!N1697,""))))</f>
        <v/>
      </c>
      <c r="O1652" s="38" t="str">
        <f>IF(B1652=1,'KELAS (REFERENSI)'!O1652,IF(B1652=2,'KELAS (REFERENSI)'!O1667,IF(B1652=3,'KELAS (REFERENSI)'!O1682,IF(B1652=4,'KELAS (REFERENSI)'!O1697,""))))</f>
        <v/>
      </c>
      <c r="P1652" s="38" t="str">
        <f>IF(B1652=1,'KELAS (REFERENSI)'!P1652,IF(B1652=2,'KELAS (REFERENSI)'!P1667,IF(B1652=3,'KELAS (REFERENSI)'!P1682,IF(B1652=4,'KELAS (REFERENSI)'!P1697,""))))</f>
        <v/>
      </c>
      <c r="Q1652" s="38" t="str">
        <f t="shared" si="4"/>
        <v>BPS Kota Jakarta Timur</v>
      </c>
      <c r="R1652" s="38" t="str">
        <f t="shared" si="56"/>
        <v/>
      </c>
      <c r="S1652" s="38" t="str">
        <f t="shared" ref="S1652:T1652" si="1660">S1651</f>
        <v>15 Juni sampai dengan 31 Agustus 2026</v>
      </c>
      <c r="T1652" s="38" t="str">
        <f t="shared" si="1660"/>
        <v>31 Agustus 2026</v>
      </c>
      <c r="U1652" s="46"/>
      <c r="V1652" s="46"/>
      <c r="W1652" s="42"/>
      <c r="X1652" s="42"/>
      <c r="Y1652" s="42"/>
      <c r="Z1652" s="42"/>
    </row>
    <row r="1653" ht="15.0" customHeight="1">
      <c r="A1653" s="36" t="s">
        <v>6715</v>
      </c>
      <c r="B1653" s="43"/>
      <c r="C1653" s="44"/>
      <c r="D1653" s="47"/>
      <c r="E1653" s="47"/>
      <c r="F1653" s="39" t="str">
        <f t="shared" si="2"/>
        <v>PETUGAS.1652/SPK/SE/PPL/3172/2026</v>
      </c>
      <c r="G1653" s="45"/>
      <c r="H1653" s="39" t="str">
        <f>VLOOKUP(G1653,'MITRA (REFERENSI)'!$A:$Z,16,FALSE)</f>
        <v>#N/A</v>
      </c>
      <c r="I1653" s="39" t="str">
        <f>VLOOKUP(G1653,'MITRA (REFERENSI)'!$A:$Z,25,FALSE)</f>
        <v>#N/A</v>
      </c>
      <c r="J1653" s="38" t="str">
        <f>VLOOKUP(G1653,'MITRA (REFERENSI)'!$A:$Z,26,FALSE)</f>
        <v>#N/A</v>
      </c>
      <c r="K1653" s="38" t="str">
        <f>VLOOKUP(G1653,'MITRA (REFERENSI)'!$A:$Z,15,FALSE)</f>
        <v>#N/A</v>
      </c>
      <c r="L1653" s="38" t="str">
        <f>VLOOKUP(G1653,'MITRA (REFERENSI)'!$A:$Z,15,FALSE)</f>
        <v>#N/A</v>
      </c>
      <c r="M1653" s="38" t="str">
        <f>IF(B1653=1,'KELAS (REFERENSI)'!M1653,IF(B1653=2,'KELAS (REFERENSI)'!M1668,IF(B1653=3,'KELAS (REFERENSI)'!M1683,IF(B1653=4,'KELAS (REFERENSI)'!M1698,""))))</f>
        <v/>
      </c>
      <c r="N1653" s="38" t="str">
        <f>IF(B1653=1,'KELAS (REFERENSI)'!N1653,IF(B1653=2,'KELAS (REFERENSI)'!N1668,IF(B1653=3,'KELAS (REFERENSI)'!N1683,IF(B1653=4,'KELAS (REFERENSI)'!N1698,""))))</f>
        <v/>
      </c>
      <c r="O1653" s="38" t="str">
        <f>IF(B1653=1,'KELAS (REFERENSI)'!O1653,IF(B1653=2,'KELAS (REFERENSI)'!O1668,IF(B1653=3,'KELAS (REFERENSI)'!O1683,IF(B1653=4,'KELAS (REFERENSI)'!O1698,""))))</f>
        <v/>
      </c>
      <c r="P1653" s="38" t="str">
        <f>IF(B1653=1,'KELAS (REFERENSI)'!P1653,IF(B1653=2,'KELAS (REFERENSI)'!P1668,IF(B1653=3,'KELAS (REFERENSI)'!P1683,IF(B1653=4,'KELAS (REFERENSI)'!P1698,""))))</f>
        <v/>
      </c>
      <c r="Q1653" s="38" t="str">
        <f t="shared" si="4"/>
        <v>BPS Kota Jakarta Timur</v>
      </c>
      <c r="R1653" s="38" t="str">
        <f t="shared" si="56"/>
        <v/>
      </c>
      <c r="S1653" s="38" t="str">
        <f t="shared" ref="S1653:T1653" si="1661">S1652</f>
        <v>15 Juni sampai dengan 31 Agustus 2026</v>
      </c>
      <c r="T1653" s="38" t="str">
        <f t="shared" si="1661"/>
        <v>31 Agustus 2026</v>
      </c>
      <c r="U1653" s="46"/>
      <c r="V1653" s="46"/>
      <c r="W1653" s="42"/>
      <c r="X1653" s="42"/>
      <c r="Y1653" s="42"/>
      <c r="Z1653" s="42"/>
    </row>
    <row r="1654" ht="15.0" customHeight="1">
      <c r="A1654" s="36" t="s">
        <v>6716</v>
      </c>
      <c r="B1654" s="43"/>
      <c r="C1654" s="44"/>
      <c r="D1654" s="47"/>
      <c r="E1654" s="47"/>
      <c r="F1654" s="39" t="str">
        <f t="shared" si="2"/>
        <v>PETUGAS.1653/SPK/SE/PPL/3172/2026</v>
      </c>
      <c r="G1654" s="45"/>
      <c r="H1654" s="39" t="str">
        <f>VLOOKUP(G1654,'MITRA (REFERENSI)'!$A:$Z,16,FALSE)</f>
        <v>#N/A</v>
      </c>
      <c r="I1654" s="39" t="str">
        <f>VLOOKUP(G1654,'MITRA (REFERENSI)'!$A:$Z,25,FALSE)</f>
        <v>#N/A</v>
      </c>
      <c r="J1654" s="38" t="str">
        <f>VLOOKUP(G1654,'MITRA (REFERENSI)'!$A:$Z,26,FALSE)</f>
        <v>#N/A</v>
      </c>
      <c r="K1654" s="38" t="str">
        <f>VLOOKUP(G1654,'MITRA (REFERENSI)'!$A:$Z,15,FALSE)</f>
        <v>#N/A</v>
      </c>
      <c r="L1654" s="38" t="str">
        <f>VLOOKUP(G1654,'MITRA (REFERENSI)'!$A:$Z,15,FALSE)</f>
        <v>#N/A</v>
      </c>
      <c r="M1654" s="38" t="str">
        <f>IF(B1654=1,'KELAS (REFERENSI)'!M1654,IF(B1654=2,'KELAS (REFERENSI)'!M1669,IF(B1654=3,'KELAS (REFERENSI)'!M1684,IF(B1654=4,'KELAS (REFERENSI)'!M1699,""))))</f>
        <v/>
      </c>
      <c r="N1654" s="38" t="str">
        <f>IF(B1654=1,'KELAS (REFERENSI)'!N1654,IF(B1654=2,'KELAS (REFERENSI)'!N1669,IF(B1654=3,'KELAS (REFERENSI)'!N1684,IF(B1654=4,'KELAS (REFERENSI)'!N1699,""))))</f>
        <v/>
      </c>
      <c r="O1654" s="38" t="str">
        <f>IF(B1654=1,'KELAS (REFERENSI)'!O1654,IF(B1654=2,'KELAS (REFERENSI)'!O1669,IF(B1654=3,'KELAS (REFERENSI)'!O1684,IF(B1654=4,'KELAS (REFERENSI)'!O1699,""))))</f>
        <v/>
      </c>
      <c r="P1654" s="38" t="str">
        <f>IF(B1654=1,'KELAS (REFERENSI)'!P1654,IF(B1654=2,'KELAS (REFERENSI)'!P1669,IF(B1654=3,'KELAS (REFERENSI)'!P1684,IF(B1654=4,'KELAS (REFERENSI)'!P1699,""))))</f>
        <v/>
      </c>
      <c r="Q1654" s="38" t="str">
        <f t="shared" si="4"/>
        <v>BPS Kota Jakarta Timur</v>
      </c>
      <c r="R1654" s="38" t="str">
        <f t="shared" si="56"/>
        <v/>
      </c>
      <c r="S1654" s="38" t="str">
        <f t="shared" ref="S1654:T1654" si="1662">S1653</f>
        <v>15 Juni sampai dengan 31 Agustus 2026</v>
      </c>
      <c r="T1654" s="38" t="str">
        <f t="shared" si="1662"/>
        <v>31 Agustus 2026</v>
      </c>
      <c r="U1654" s="46"/>
      <c r="V1654" s="46"/>
      <c r="W1654" s="42"/>
      <c r="X1654" s="42"/>
      <c r="Y1654" s="42"/>
      <c r="Z1654" s="42"/>
    </row>
    <row r="1655" ht="15.0" customHeight="1">
      <c r="A1655" s="36" t="s">
        <v>6717</v>
      </c>
      <c r="B1655" s="43"/>
      <c r="C1655" s="44"/>
      <c r="D1655" s="47"/>
      <c r="E1655" s="47"/>
      <c r="F1655" s="39" t="str">
        <f t="shared" si="2"/>
        <v>PETUGAS.1654/SPK/SE/PPL/3172/2026</v>
      </c>
      <c r="G1655" s="45"/>
      <c r="H1655" s="39" t="str">
        <f>VLOOKUP(G1655,'MITRA (REFERENSI)'!$A:$Z,16,FALSE)</f>
        <v>#N/A</v>
      </c>
      <c r="I1655" s="39" t="str">
        <f>VLOOKUP(G1655,'MITRA (REFERENSI)'!$A:$Z,25,FALSE)</f>
        <v>#N/A</v>
      </c>
      <c r="J1655" s="38" t="str">
        <f>VLOOKUP(G1655,'MITRA (REFERENSI)'!$A:$Z,26,FALSE)</f>
        <v>#N/A</v>
      </c>
      <c r="K1655" s="38" t="str">
        <f>VLOOKUP(G1655,'MITRA (REFERENSI)'!$A:$Z,15,FALSE)</f>
        <v>#N/A</v>
      </c>
      <c r="L1655" s="38" t="str">
        <f>VLOOKUP(G1655,'MITRA (REFERENSI)'!$A:$Z,15,FALSE)</f>
        <v>#N/A</v>
      </c>
      <c r="M1655" s="38" t="str">
        <f>IF(B1655=1,'KELAS (REFERENSI)'!M1655,IF(B1655=2,'KELAS (REFERENSI)'!M1670,IF(B1655=3,'KELAS (REFERENSI)'!M1685,IF(B1655=4,'KELAS (REFERENSI)'!M1700,""))))</f>
        <v/>
      </c>
      <c r="N1655" s="38" t="str">
        <f>IF(B1655=1,'KELAS (REFERENSI)'!N1655,IF(B1655=2,'KELAS (REFERENSI)'!N1670,IF(B1655=3,'KELAS (REFERENSI)'!N1685,IF(B1655=4,'KELAS (REFERENSI)'!N1700,""))))</f>
        <v/>
      </c>
      <c r="O1655" s="38" t="str">
        <f>IF(B1655=1,'KELAS (REFERENSI)'!O1655,IF(B1655=2,'KELAS (REFERENSI)'!O1670,IF(B1655=3,'KELAS (REFERENSI)'!O1685,IF(B1655=4,'KELAS (REFERENSI)'!O1700,""))))</f>
        <v/>
      </c>
      <c r="P1655" s="38" t="str">
        <f>IF(B1655=1,'KELAS (REFERENSI)'!P1655,IF(B1655=2,'KELAS (REFERENSI)'!P1670,IF(B1655=3,'KELAS (REFERENSI)'!P1685,IF(B1655=4,'KELAS (REFERENSI)'!P1700,""))))</f>
        <v/>
      </c>
      <c r="Q1655" s="38" t="str">
        <f t="shared" si="4"/>
        <v>BPS Kota Jakarta Timur</v>
      </c>
      <c r="R1655" s="38" t="str">
        <f t="shared" si="56"/>
        <v/>
      </c>
      <c r="S1655" s="38" t="str">
        <f t="shared" ref="S1655:T1655" si="1663">S1654</f>
        <v>15 Juni sampai dengan 31 Agustus 2026</v>
      </c>
      <c r="T1655" s="38" t="str">
        <f t="shared" si="1663"/>
        <v>31 Agustus 2026</v>
      </c>
      <c r="U1655" s="46"/>
      <c r="V1655" s="46"/>
      <c r="W1655" s="42"/>
      <c r="X1655" s="42"/>
      <c r="Y1655" s="42"/>
      <c r="Z1655" s="42"/>
    </row>
    <row r="1656" ht="15.0" customHeight="1">
      <c r="A1656" s="36" t="s">
        <v>6718</v>
      </c>
      <c r="B1656" s="43"/>
      <c r="C1656" s="44"/>
      <c r="D1656" s="47"/>
      <c r="E1656" s="47"/>
      <c r="F1656" s="39" t="str">
        <f t="shared" si="2"/>
        <v>PETUGAS.1655/SPK/SE/PPL/3172/2026</v>
      </c>
      <c r="G1656" s="45"/>
      <c r="H1656" s="39" t="str">
        <f>VLOOKUP(G1656,'MITRA (REFERENSI)'!$A:$Z,16,FALSE)</f>
        <v>#N/A</v>
      </c>
      <c r="I1656" s="39" t="str">
        <f>VLOOKUP(G1656,'MITRA (REFERENSI)'!$A:$Z,25,FALSE)</f>
        <v>#N/A</v>
      </c>
      <c r="J1656" s="38" t="str">
        <f>VLOOKUP(G1656,'MITRA (REFERENSI)'!$A:$Z,26,FALSE)</f>
        <v>#N/A</v>
      </c>
      <c r="K1656" s="38" t="str">
        <f>VLOOKUP(G1656,'MITRA (REFERENSI)'!$A:$Z,15,FALSE)</f>
        <v>#N/A</v>
      </c>
      <c r="L1656" s="38" t="str">
        <f>VLOOKUP(G1656,'MITRA (REFERENSI)'!$A:$Z,15,FALSE)</f>
        <v>#N/A</v>
      </c>
      <c r="M1656" s="38" t="str">
        <f>IF(B1656=1,'KELAS (REFERENSI)'!M1656,IF(B1656=2,'KELAS (REFERENSI)'!M1671,IF(B1656=3,'KELAS (REFERENSI)'!M1686,IF(B1656=4,'KELAS (REFERENSI)'!M1701,""))))</f>
        <v/>
      </c>
      <c r="N1656" s="38" t="str">
        <f>IF(B1656=1,'KELAS (REFERENSI)'!N1656,IF(B1656=2,'KELAS (REFERENSI)'!N1671,IF(B1656=3,'KELAS (REFERENSI)'!N1686,IF(B1656=4,'KELAS (REFERENSI)'!N1701,""))))</f>
        <v/>
      </c>
      <c r="O1656" s="38" t="str">
        <f>IF(B1656=1,'KELAS (REFERENSI)'!O1656,IF(B1656=2,'KELAS (REFERENSI)'!O1671,IF(B1656=3,'KELAS (REFERENSI)'!O1686,IF(B1656=4,'KELAS (REFERENSI)'!O1701,""))))</f>
        <v/>
      </c>
      <c r="P1656" s="38" t="str">
        <f>IF(B1656=1,'KELAS (REFERENSI)'!P1656,IF(B1656=2,'KELAS (REFERENSI)'!P1671,IF(B1656=3,'KELAS (REFERENSI)'!P1686,IF(B1656=4,'KELAS (REFERENSI)'!P1701,""))))</f>
        <v/>
      </c>
      <c r="Q1656" s="38" t="str">
        <f t="shared" si="4"/>
        <v>BPS Kota Jakarta Timur</v>
      </c>
      <c r="R1656" s="38" t="str">
        <f t="shared" si="56"/>
        <v/>
      </c>
      <c r="S1656" s="38" t="str">
        <f t="shared" ref="S1656:T1656" si="1664">S1655</f>
        <v>15 Juni sampai dengan 31 Agustus 2026</v>
      </c>
      <c r="T1656" s="38" t="str">
        <f t="shared" si="1664"/>
        <v>31 Agustus 2026</v>
      </c>
      <c r="U1656" s="46"/>
      <c r="V1656" s="46"/>
      <c r="W1656" s="42"/>
      <c r="X1656" s="42"/>
      <c r="Y1656" s="42"/>
      <c r="Z1656" s="42"/>
    </row>
    <row r="1657" ht="15.0" customHeight="1">
      <c r="A1657" s="36" t="s">
        <v>6719</v>
      </c>
      <c r="B1657" s="43"/>
      <c r="C1657" s="44"/>
      <c r="D1657" s="47"/>
      <c r="E1657" s="47"/>
      <c r="F1657" s="39" t="str">
        <f t="shared" si="2"/>
        <v>PETUGAS.1656/SPK/SE/PPL/3172/2026</v>
      </c>
      <c r="G1657" s="45"/>
      <c r="H1657" s="39" t="str">
        <f>VLOOKUP(G1657,'MITRA (REFERENSI)'!$A:$Z,16,FALSE)</f>
        <v>#N/A</v>
      </c>
      <c r="I1657" s="39" t="str">
        <f>VLOOKUP(G1657,'MITRA (REFERENSI)'!$A:$Z,25,FALSE)</f>
        <v>#N/A</v>
      </c>
      <c r="J1657" s="38" t="str">
        <f>VLOOKUP(G1657,'MITRA (REFERENSI)'!$A:$Z,26,FALSE)</f>
        <v>#N/A</v>
      </c>
      <c r="K1657" s="38" t="str">
        <f>VLOOKUP(G1657,'MITRA (REFERENSI)'!$A:$Z,15,FALSE)</f>
        <v>#N/A</v>
      </c>
      <c r="L1657" s="38" t="str">
        <f>VLOOKUP(G1657,'MITRA (REFERENSI)'!$A:$Z,15,FALSE)</f>
        <v>#N/A</v>
      </c>
      <c r="M1657" s="38" t="str">
        <f>IF(B1657=1,'KELAS (REFERENSI)'!M1657,IF(B1657=2,'KELAS (REFERENSI)'!M1672,IF(B1657=3,'KELAS (REFERENSI)'!M1687,IF(B1657=4,'KELAS (REFERENSI)'!M1702,""))))</f>
        <v/>
      </c>
      <c r="N1657" s="38" t="str">
        <f>IF(B1657=1,'KELAS (REFERENSI)'!N1657,IF(B1657=2,'KELAS (REFERENSI)'!N1672,IF(B1657=3,'KELAS (REFERENSI)'!N1687,IF(B1657=4,'KELAS (REFERENSI)'!N1702,""))))</f>
        <v/>
      </c>
      <c r="O1657" s="38" t="str">
        <f>IF(B1657=1,'KELAS (REFERENSI)'!O1657,IF(B1657=2,'KELAS (REFERENSI)'!O1672,IF(B1657=3,'KELAS (REFERENSI)'!O1687,IF(B1657=4,'KELAS (REFERENSI)'!O1702,""))))</f>
        <v/>
      </c>
      <c r="P1657" s="38" t="str">
        <f>IF(B1657=1,'KELAS (REFERENSI)'!P1657,IF(B1657=2,'KELAS (REFERENSI)'!P1672,IF(B1657=3,'KELAS (REFERENSI)'!P1687,IF(B1657=4,'KELAS (REFERENSI)'!P1702,""))))</f>
        <v/>
      </c>
      <c r="Q1657" s="38" t="str">
        <f t="shared" si="4"/>
        <v>BPS Kota Jakarta Timur</v>
      </c>
      <c r="R1657" s="38" t="str">
        <f t="shared" si="56"/>
        <v/>
      </c>
      <c r="S1657" s="38" t="str">
        <f t="shared" ref="S1657:T1657" si="1665">S1656</f>
        <v>15 Juni sampai dengan 31 Agustus 2026</v>
      </c>
      <c r="T1657" s="38" t="str">
        <f t="shared" si="1665"/>
        <v>31 Agustus 2026</v>
      </c>
      <c r="U1657" s="46"/>
      <c r="V1657" s="46"/>
      <c r="W1657" s="42"/>
      <c r="X1657" s="42"/>
      <c r="Y1657" s="42"/>
      <c r="Z1657" s="42"/>
    </row>
    <row r="1658" ht="15.0" customHeight="1">
      <c r="A1658" s="36" t="s">
        <v>6720</v>
      </c>
      <c r="B1658" s="43"/>
      <c r="C1658" s="44"/>
      <c r="D1658" s="47"/>
      <c r="E1658" s="47"/>
      <c r="F1658" s="39" t="str">
        <f t="shared" si="2"/>
        <v>PETUGAS.1657/SPK/SE/PPL/3172/2026</v>
      </c>
      <c r="G1658" s="45"/>
      <c r="H1658" s="39" t="str">
        <f>VLOOKUP(G1658,'MITRA (REFERENSI)'!$A:$Z,16,FALSE)</f>
        <v>#N/A</v>
      </c>
      <c r="I1658" s="39" t="str">
        <f>VLOOKUP(G1658,'MITRA (REFERENSI)'!$A:$Z,25,FALSE)</f>
        <v>#N/A</v>
      </c>
      <c r="J1658" s="38" t="str">
        <f>VLOOKUP(G1658,'MITRA (REFERENSI)'!$A:$Z,26,FALSE)</f>
        <v>#N/A</v>
      </c>
      <c r="K1658" s="38" t="str">
        <f>VLOOKUP(G1658,'MITRA (REFERENSI)'!$A:$Z,15,FALSE)</f>
        <v>#N/A</v>
      </c>
      <c r="L1658" s="38" t="str">
        <f>VLOOKUP(G1658,'MITRA (REFERENSI)'!$A:$Z,15,FALSE)</f>
        <v>#N/A</v>
      </c>
      <c r="M1658" s="38" t="str">
        <f>IF(B1658=1,'KELAS (REFERENSI)'!M1658,IF(B1658=2,'KELAS (REFERENSI)'!M1673,IF(B1658=3,'KELAS (REFERENSI)'!M1688,IF(B1658=4,'KELAS (REFERENSI)'!M1703,""))))</f>
        <v/>
      </c>
      <c r="N1658" s="38" t="str">
        <f>IF(B1658=1,'KELAS (REFERENSI)'!N1658,IF(B1658=2,'KELAS (REFERENSI)'!N1673,IF(B1658=3,'KELAS (REFERENSI)'!N1688,IF(B1658=4,'KELAS (REFERENSI)'!N1703,""))))</f>
        <v/>
      </c>
      <c r="O1658" s="38" t="str">
        <f>IF(B1658=1,'KELAS (REFERENSI)'!O1658,IF(B1658=2,'KELAS (REFERENSI)'!O1673,IF(B1658=3,'KELAS (REFERENSI)'!O1688,IF(B1658=4,'KELAS (REFERENSI)'!O1703,""))))</f>
        <v/>
      </c>
      <c r="P1658" s="38" t="str">
        <f>IF(B1658=1,'KELAS (REFERENSI)'!P1658,IF(B1658=2,'KELAS (REFERENSI)'!P1673,IF(B1658=3,'KELAS (REFERENSI)'!P1688,IF(B1658=4,'KELAS (REFERENSI)'!P1703,""))))</f>
        <v/>
      </c>
      <c r="Q1658" s="38" t="str">
        <f t="shared" si="4"/>
        <v>BPS Kota Jakarta Timur</v>
      </c>
      <c r="R1658" s="38" t="str">
        <f t="shared" si="56"/>
        <v/>
      </c>
      <c r="S1658" s="38" t="str">
        <f t="shared" ref="S1658:T1658" si="1666">S1657</f>
        <v>15 Juni sampai dengan 31 Agustus 2026</v>
      </c>
      <c r="T1658" s="38" t="str">
        <f t="shared" si="1666"/>
        <v>31 Agustus 2026</v>
      </c>
      <c r="U1658" s="46"/>
      <c r="V1658" s="46"/>
      <c r="W1658" s="42"/>
      <c r="X1658" s="42"/>
      <c r="Y1658" s="42"/>
      <c r="Z1658" s="42"/>
    </row>
    <row r="1659" ht="15.0" customHeight="1">
      <c r="A1659" s="36" t="s">
        <v>6721</v>
      </c>
      <c r="B1659" s="43"/>
      <c r="C1659" s="44"/>
      <c r="D1659" s="47"/>
      <c r="E1659" s="47"/>
      <c r="F1659" s="39" t="str">
        <f t="shared" si="2"/>
        <v>PETUGAS.1658/SPK/SE/PPL/3172/2026</v>
      </c>
      <c r="G1659" s="45"/>
      <c r="H1659" s="39" t="str">
        <f>VLOOKUP(G1659,'MITRA (REFERENSI)'!$A:$Z,16,FALSE)</f>
        <v>#N/A</v>
      </c>
      <c r="I1659" s="39" t="str">
        <f>VLOOKUP(G1659,'MITRA (REFERENSI)'!$A:$Z,25,FALSE)</f>
        <v>#N/A</v>
      </c>
      <c r="J1659" s="38" t="str">
        <f>VLOOKUP(G1659,'MITRA (REFERENSI)'!$A:$Z,26,FALSE)</f>
        <v>#N/A</v>
      </c>
      <c r="K1659" s="38" t="str">
        <f>VLOOKUP(G1659,'MITRA (REFERENSI)'!$A:$Z,15,FALSE)</f>
        <v>#N/A</v>
      </c>
      <c r="L1659" s="38" t="str">
        <f>VLOOKUP(G1659,'MITRA (REFERENSI)'!$A:$Z,15,FALSE)</f>
        <v>#N/A</v>
      </c>
      <c r="M1659" s="38" t="str">
        <f>IF(B1659=1,'KELAS (REFERENSI)'!M1659,IF(B1659=2,'KELAS (REFERENSI)'!M1674,IF(B1659=3,'KELAS (REFERENSI)'!M1689,IF(B1659=4,'KELAS (REFERENSI)'!M1704,""))))</f>
        <v/>
      </c>
      <c r="N1659" s="38" t="str">
        <f>IF(B1659=1,'KELAS (REFERENSI)'!N1659,IF(B1659=2,'KELAS (REFERENSI)'!N1674,IF(B1659=3,'KELAS (REFERENSI)'!N1689,IF(B1659=4,'KELAS (REFERENSI)'!N1704,""))))</f>
        <v/>
      </c>
      <c r="O1659" s="38" t="str">
        <f>IF(B1659=1,'KELAS (REFERENSI)'!O1659,IF(B1659=2,'KELAS (REFERENSI)'!O1674,IF(B1659=3,'KELAS (REFERENSI)'!O1689,IF(B1659=4,'KELAS (REFERENSI)'!O1704,""))))</f>
        <v/>
      </c>
      <c r="P1659" s="38" t="str">
        <f>IF(B1659=1,'KELAS (REFERENSI)'!P1659,IF(B1659=2,'KELAS (REFERENSI)'!P1674,IF(B1659=3,'KELAS (REFERENSI)'!P1689,IF(B1659=4,'KELAS (REFERENSI)'!P1704,""))))</f>
        <v/>
      </c>
      <c r="Q1659" s="38" t="str">
        <f t="shared" si="4"/>
        <v>BPS Kota Jakarta Timur</v>
      </c>
      <c r="R1659" s="38" t="str">
        <f t="shared" si="56"/>
        <v/>
      </c>
      <c r="S1659" s="38" t="str">
        <f t="shared" ref="S1659:T1659" si="1667">S1658</f>
        <v>15 Juni sampai dengan 31 Agustus 2026</v>
      </c>
      <c r="T1659" s="38" t="str">
        <f t="shared" si="1667"/>
        <v>31 Agustus 2026</v>
      </c>
      <c r="U1659" s="46"/>
      <c r="V1659" s="46"/>
      <c r="W1659" s="42"/>
      <c r="X1659" s="42"/>
      <c r="Y1659" s="42"/>
      <c r="Z1659" s="42"/>
    </row>
    <row r="1660" ht="15.0" customHeight="1">
      <c r="A1660" s="36" t="s">
        <v>6722</v>
      </c>
      <c r="B1660" s="43"/>
      <c r="C1660" s="44"/>
      <c r="D1660" s="47"/>
      <c r="E1660" s="47"/>
      <c r="F1660" s="39" t="str">
        <f t="shared" si="2"/>
        <v>PETUGAS.1659/SPK/SE/PPL/3172/2026</v>
      </c>
      <c r="G1660" s="45"/>
      <c r="H1660" s="39" t="str">
        <f>VLOOKUP(G1660,'MITRA (REFERENSI)'!$A:$Z,16,FALSE)</f>
        <v>#N/A</v>
      </c>
      <c r="I1660" s="39" t="str">
        <f>VLOOKUP(G1660,'MITRA (REFERENSI)'!$A:$Z,25,FALSE)</f>
        <v>#N/A</v>
      </c>
      <c r="J1660" s="38" t="str">
        <f>VLOOKUP(G1660,'MITRA (REFERENSI)'!$A:$Z,26,FALSE)</f>
        <v>#N/A</v>
      </c>
      <c r="K1660" s="38" t="str">
        <f>VLOOKUP(G1660,'MITRA (REFERENSI)'!$A:$Z,15,FALSE)</f>
        <v>#N/A</v>
      </c>
      <c r="L1660" s="38" t="str">
        <f>VLOOKUP(G1660,'MITRA (REFERENSI)'!$A:$Z,15,FALSE)</f>
        <v>#N/A</v>
      </c>
      <c r="M1660" s="38" t="str">
        <f>IF(B1660=1,'KELAS (REFERENSI)'!M1660,IF(B1660=2,'KELAS (REFERENSI)'!M1675,IF(B1660=3,'KELAS (REFERENSI)'!M1690,IF(B1660=4,'KELAS (REFERENSI)'!M1705,""))))</f>
        <v/>
      </c>
      <c r="N1660" s="38" t="str">
        <f>IF(B1660=1,'KELAS (REFERENSI)'!N1660,IF(B1660=2,'KELAS (REFERENSI)'!N1675,IF(B1660=3,'KELAS (REFERENSI)'!N1690,IF(B1660=4,'KELAS (REFERENSI)'!N1705,""))))</f>
        <v/>
      </c>
      <c r="O1660" s="38" t="str">
        <f>IF(B1660=1,'KELAS (REFERENSI)'!O1660,IF(B1660=2,'KELAS (REFERENSI)'!O1675,IF(B1660=3,'KELAS (REFERENSI)'!O1690,IF(B1660=4,'KELAS (REFERENSI)'!O1705,""))))</f>
        <v/>
      </c>
      <c r="P1660" s="38" t="str">
        <f>IF(B1660=1,'KELAS (REFERENSI)'!P1660,IF(B1660=2,'KELAS (REFERENSI)'!P1675,IF(B1660=3,'KELAS (REFERENSI)'!P1690,IF(B1660=4,'KELAS (REFERENSI)'!P1705,""))))</f>
        <v/>
      </c>
      <c r="Q1660" s="38" t="str">
        <f t="shared" si="4"/>
        <v>BPS Kota Jakarta Timur</v>
      </c>
      <c r="R1660" s="38" t="str">
        <f t="shared" si="56"/>
        <v/>
      </c>
      <c r="S1660" s="38" t="str">
        <f t="shared" ref="S1660:T1660" si="1668">S1659</f>
        <v>15 Juni sampai dengan 31 Agustus 2026</v>
      </c>
      <c r="T1660" s="38" t="str">
        <f t="shared" si="1668"/>
        <v>31 Agustus 2026</v>
      </c>
      <c r="U1660" s="46"/>
      <c r="V1660" s="46"/>
      <c r="W1660" s="42"/>
      <c r="X1660" s="42"/>
      <c r="Y1660" s="42"/>
      <c r="Z1660" s="42"/>
    </row>
    <row r="1661" ht="15.0" customHeight="1">
      <c r="A1661" s="36" t="s">
        <v>6723</v>
      </c>
      <c r="B1661" s="43"/>
      <c r="C1661" s="44"/>
      <c r="D1661" s="47"/>
      <c r="E1661" s="47"/>
      <c r="F1661" s="39" t="str">
        <f t="shared" si="2"/>
        <v>PETUGAS.1660/SPK/SE/PPL/3172/2026</v>
      </c>
      <c r="G1661" s="45"/>
      <c r="H1661" s="39" t="str">
        <f>VLOOKUP(G1661,'MITRA (REFERENSI)'!$A:$Z,16,FALSE)</f>
        <v>#N/A</v>
      </c>
      <c r="I1661" s="39" t="str">
        <f>VLOOKUP(G1661,'MITRA (REFERENSI)'!$A:$Z,25,FALSE)</f>
        <v>#N/A</v>
      </c>
      <c r="J1661" s="38" t="str">
        <f>VLOOKUP(G1661,'MITRA (REFERENSI)'!$A:$Z,26,FALSE)</f>
        <v>#N/A</v>
      </c>
      <c r="K1661" s="38" t="str">
        <f>VLOOKUP(G1661,'MITRA (REFERENSI)'!$A:$Z,15,FALSE)</f>
        <v>#N/A</v>
      </c>
      <c r="L1661" s="38" t="str">
        <f>VLOOKUP(G1661,'MITRA (REFERENSI)'!$A:$Z,15,FALSE)</f>
        <v>#N/A</v>
      </c>
      <c r="M1661" s="38" t="str">
        <f>IF(B1661=1,'KELAS (REFERENSI)'!M1661,IF(B1661=2,'KELAS (REFERENSI)'!M1676,IF(B1661=3,'KELAS (REFERENSI)'!M1691,IF(B1661=4,'KELAS (REFERENSI)'!M1706,""))))</f>
        <v/>
      </c>
      <c r="N1661" s="38" t="str">
        <f>IF(B1661=1,'KELAS (REFERENSI)'!N1661,IF(B1661=2,'KELAS (REFERENSI)'!N1676,IF(B1661=3,'KELAS (REFERENSI)'!N1691,IF(B1661=4,'KELAS (REFERENSI)'!N1706,""))))</f>
        <v/>
      </c>
      <c r="O1661" s="38" t="str">
        <f>IF(B1661=1,'KELAS (REFERENSI)'!O1661,IF(B1661=2,'KELAS (REFERENSI)'!O1676,IF(B1661=3,'KELAS (REFERENSI)'!O1691,IF(B1661=4,'KELAS (REFERENSI)'!O1706,""))))</f>
        <v/>
      </c>
      <c r="P1661" s="38" t="str">
        <f>IF(B1661=1,'KELAS (REFERENSI)'!P1661,IF(B1661=2,'KELAS (REFERENSI)'!P1676,IF(B1661=3,'KELAS (REFERENSI)'!P1691,IF(B1661=4,'KELAS (REFERENSI)'!P1706,""))))</f>
        <v/>
      </c>
      <c r="Q1661" s="38" t="str">
        <f t="shared" si="4"/>
        <v>BPS Kota Jakarta Timur</v>
      </c>
      <c r="R1661" s="38" t="str">
        <f t="shared" si="56"/>
        <v/>
      </c>
      <c r="S1661" s="38" t="str">
        <f t="shared" ref="S1661:T1661" si="1669">S1660</f>
        <v>15 Juni sampai dengan 31 Agustus 2026</v>
      </c>
      <c r="T1661" s="38" t="str">
        <f t="shared" si="1669"/>
        <v>31 Agustus 2026</v>
      </c>
      <c r="U1661" s="46"/>
      <c r="V1661" s="46"/>
      <c r="W1661" s="42"/>
      <c r="X1661" s="42"/>
      <c r="Y1661" s="42"/>
      <c r="Z1661" s="42"/>
    </row>
    <row r="1662" ht="15.0" customHeight="1">
      <c r="A1662" s="36" t="s">
        <v>6724</v>
      </c>
      <c r="B1662" s="43"/>
      <c r="C1662" s="44"/>
      <c r="D1662" s="47"/>
      <c r="E1662" s="47"/>
      <c r="F1662" s="39" t="str">
        <f t="shared" si="2"/>
        <v>PETUGAS.1661/SPK/SE/PPL/3172/2026</v>
      </c>
      <c r="G1662" s="45"/>
      <c r="H1662" s="39" t="str">
        <f>VLOOKUP(G1662,'MITRA (REFERENSI)'!$A:$Z,16,FALSE)</f>
        <v>#N/A</v>
      </c>
      <c r="I1662" s="39" t="str">
        <f>VLOOKUP(G1662,'MITRA (REFERENSI)'!$A:$Z,25,FALSE)</f>
        <v>#N/A</v>
      </c>
      <c r="J1662" s="38" t="str">
        <f>VLOOKUP(G1662,'MITRA (REFERENSI)'!$A:$Z,26,FALSE)</f>
        <v>#N/A</v>
      </c>
      <c r="K1662" s="38" t="str">
        <f>VLOOKUP(G1662,'MITRA (REFERENSI)'!$A:$Z,15,FALSE)</f>
        <v>#N/A</v>
      </c>
      <c r="L1662" s="38" t="str">
        <f>VLOOKUP(G1662,'MITRA (REFERENSI)'!$A:$Z,15,FALSE)</f>
        <v>#N/A</v>
      </c>
      <c r="M1662" s="38" t="str">
        <f>IF(B1662=1,'KELAS (REFERENSI)'!M1662,IF(B1662=2,'KELAS (REFERENSI)'!M1677,IF(B1662=3,'KELAS (REFERENSI)'!M1692,IF(B1662=4,'KELAS (REFERENSI)'!M1707,""))))</f>
        <v/>
      </c>
      <c r="N1662" s="38" t="str">
        <f>IF(B1662=1,'KELAS (REFERENSI)'!N1662,IF(B1662=2,'KELAS (REFERENSI)'!N1677,IF(B1662=3,'KELAS (REFERENSI)'!N1692,IF(B1662=4,'KELAS (REFERENSI)'!N1707,""))))</f>
        <v/>
      </c>
      <c r="O1662" s="38" t="str">
        <f>IF(B1662=1,'KELAS (REFERENSI)'!O1662,IF(B1662=2,'KELAS (REFERENSI)'!O1677,IF(B1662=3,'KELAS (REFERENSI)'!O1692,IF(B1662=4,'KELAS (REFERENSI)'!O1707,""))))</f>
        <v/>
      </c>
      <c r="P1662" s="38" t="str">
        <f>IF(B1662=1,'KELAS (REFERENSI)'!P1662,IF(B1662=2,'KELAS (REFERENSI)'!P1677,IF(B1662=3,'KELAS (REFERENSI)'!P1692,IF(B1662=4,'KELAS (REFERENSI)'!P1707,""))))</f>
        <v/>
      </c>
      <c r="Q1662" s="38" t="str">
        <f t="shared" si="4"/>
        <v>BPS Kota Jakarta Timur</v>
      </c>
      <c r="R1662" s="38" t="str">
        <f t="shared" si="56"/>
        <v/>
      </c>
      <c r="S1662" s="38" t="str">
        <f t="shared" ref="S1662:T1662" si="1670">S1661</f>
        <v>15 Juni sampai dengan 31 Agustus 2026</v>
      </c>
      <c r="T1662" s="38" t="str">
        <f t="shared" si="1670"/>
        <v>31 Agustus 2026</v>
      </c>
      <c r="U1662" s="46"/>
      <c r="V1662" s="46"/>
      <c r="W1662" s="42"/>
      <c r="X1662" s="42"/>
      <c r="Y1662" s="42"/>
      <c r="Z1662" s="42"/>
    </row>
    <row r="1663" ht="15.0" customHeight="1">
      <c r="A1663" s="36" t="s">
        <v>6725</v>
      </c>
      <c r="B1663" s="43"/>
      <c r="C1663" s="44"/>
      <c r="D1663" s="47"/>
      <c r="E1663" s="47"/>
      <c r="F1663" s="39" t="str">
        <f t="shared" si="2"/>
        <v>PETUGAS.1662/SPK/SE/PPL/3172/2026</v>
      </c>
      <c r="G1663" s="45"/>
      <c r="H1663" s="39" t="str">
        <f>VLOOKUP(G1663,'MITRA (REFERENSI)'!$A:$Z,16,FALSE)</f>
        <v>#N/A</v>
      </c>
      <c r="I1663" s="39" t="str">
        <f>VLOOKUP(G1663,'MITRA (REFERENSI)'!$A:$Z,25,FALSE)</f>
        <v>#N/A</v>
      </c>
      <c r="J1663" s="38" t="str">
        <f>VLOOKUP(G1663,'MITRA (REFERENSI)'!$A:$Z,26,FALSE)</f>
        <v>#N/A</v>
      </c>
      <c r="K1663" s="38" t="str">
        <f>VLOOKUP(G1663,'MITRA (REFERENSI)'!$A:$Z,15,FALSE)</f>
        <v>#N/A</v>
      </c>
      <c r="L1663" s="38" t="str">
        <f>VLOOKUP(G1663,'MITRA (REFERENSI)'!$A:$Z,15,FALSE)</f>
        <v>#N/A</v>
      </c>
      <c r="M1663" s="38" t="str">
        <f>IF(B1663=1,'KELAS (REFERENSI)'!M1663,IF(B1663=2,'KELAS (REFERENSI)'!M1678,IF(B1663=3,'KELAS (REFERENSI)'!M1693,IF(B1663=4,'KELAS (REFERENSI)'!M1708,""))))</f>
        <v/>
      </c>
      <c r="N1663" s="38" t="str">
        <f>IF(B1663=1,'KELAS (REFERENSI)'!N1663,IF(B1663=2,'KELAS (REFERENSI)'!N1678,IF(B1663=3,'KELAS (REFERENSI)'!N1693,IF(B1663=4,'KELAS (REFERENSI)'!N1708,""))))</f>
        <v/>
      </c>
      <c r="O1663" s="38" t="str">
        <f>IF(B1663=1,'KELAS (REFERENSI)'!O1663,IF(B1663=2,'KELAS (REFERENSI)'!O1678,IF(B1663=3,'KELAS (REFERENSI)'!O1693,IF(B1663=4,'KELAS (REFERENSI)'!O1708,""))))</f>
        <v/>
      </c>
      <c r="P1663" s="38" t="str">
        <f>IF(B1663=1,'KELAS (REFERENSI)'!P1663,IF(B1663=2,'KELAS (REFERENSI)'!P1678,IF(B1663=3,'KELAS (REFERENSI)'!P1693,IF(B1663=4,'KELAS (REFERENSI)'!P1708,""))))</f>
        <v/>
      </c>
      <c r="Q1663" s="38" t="str">
        <f t="shared" si="4"/>
        <v>BPS Kota Jakarta Timur</v>
      </c>
      <c r="R1663" s="38" t="str">
        <f t="shared" si="56"/>
        <v/>
      </c>
      <c r="S1663" s="38" t="str">
        <f t="shared" ref="S1663:T1663" si="1671">S1662</f>
        <v>15 Juni sampai dengan 31 Agustus 2026</v>
      </c>
      <c r="T1663" s="38" t="str">
        <f t="shared" si="1671"/>
        <v>31 Agustus 2026</v>
      </c>
      <c r="U1663" s="46"/>
      <c r="V1663" s="46"/>
      <c r="W1663" s="42"/>
      <c r="X1663" s="42"/>
      <c r="Y1663" s="42"/>
      <c r="Z1663" s="42"/>
    </row>
    <row r="1664" ht="15.0" customHeight="1">
      <c r="A1664" s="36" t="s">
        <v>6726</v>
      </c>
      <c r="B1664" s="43"/>
      <c r="C1664" s="44"/>
      <c r="D1664" s="47"/>
      <c r="E1664" s="47"/>
      <c r="F1664" s="39" t="str">
        <f t="shared" si="2"/>
        <v>PETUGAS.1663/SPK/SE/PPL/3172/2026</v>
      </c>
      <c r="G1664" s="45"/>
      <c r="H1664" s="39" t="str">
        <f>VLOOKUP(G1664,'MITRA (REFERENSI)'!$A:$Z,16,FALSE)</f>
        <v>#N/A</v>
      </c>
      <c r="I1664" s="39" t="str">
        <f>VLOOKUP(G1664,'MITRA (REFERENSI)'!$A:$Z,25,FALSE)</f>
        <v>#N/A</v>
      </c>
      <c r="J1664" s="38" t="str">
        <f>VLOOKUP(G1664,'MITRA (REFERENSI)'!$A:$Z,26,FALSE)</f>
        <v>#N/A</v>
      </c>
      <c r="K1664" s="38" t="str">
        <f>VLOOKUP(G1664,'MITRA (REFERENSI)'!$A:$Z,15,FALSE)</f>
        <v>#N/A</v>
      </c>
      <c r="L1664" s="38" t="str">
        <f>VLOOKUP(G1664,'MITRA (REFERENSI)'!$A:$Z,15,FALSE)</f>
        <v>#N/A</v>
      </c>
      <c r="M1664" s="38" t="str">
        <f>IF(B1664=1,'KELAS (REFERENSI)'!M1664,IF(B1664=2,'KELAS (REFERENSI)'!M1679,IF(B1664=3,'KELAS (REFERENSI)'!M1694,IF(B1664=4,'KELAS (REFERENSI)'!M1709,""))))</f>
        <v/>
      </c>
      <c r="N1664" s="38" t="str">
        <f>IF(B1664=1,'KELAS (REFERENSI)'!N1664,IF(B1664=2,'KELAS (REFERENSI)'!N1679,IF(B1664=3,'KELAS (REFERENSI)'!N1694,IF(B1664=4,'KELAS (REFERENSI)'!N1709,""))))</f>
        <v/>
      </c>
      <c r="O1664" s="38" t="str">
        <f>IF(B1664=1,'KELAS (REFERENSI)'!O1664,IF(B1664=2,'KELAS (REFERENSI)'!O1679,IF(B1664=3,'KELAS (REFERENSI)'!O1694,IF(B1664=4,'KELAS (REFERENSI)'!O1709,""))))</f>
        <v/>
      </c>
      <c r="P1664" s="38" t="str">
        <f>IF(B1664=1,'KELAS (REFERENSI)'!P1664,IF(B1664=2,'KELAS (REFERENSI)'!P1679,IF(B1664=3,'KELAS (REFERENSI)'!P1694,IF(B1664=4,'KELAS (REFERENSI)'!P1709,""))))</f>
        <v/>
      </c>
      <c r="Q1664" s="38" t="str">
        <f t="shared" si="4"/>
        <v>BPS Kota Jakarta Timur</v>
      </c>
      <c r="R1664" s="38" t="str">
        <f t="shared" si="56"/>
        <v/>
      </c>
      <c r="S1664" s="38" t="str">
        <f t="shared" ref="S1664:T1664" si="1672">S1663</f>
        <v>15 Juni sampai dengan 31 Agustus 2026</v>
      </c>
      <c r="T1664" s="38" t="str">
        <f t="shared" si="1672"/>
        <v>31 Agustus 2026</v>
      </c>
      <c r="U1664" s="46"/>
      <c r="V1664" s="46"/>
      <c r="W1664" s="42"/>
      <c r="X1664" s="42"/>
      <c r="Y1664" s="42"/>
      <c r="Z1664" s="42"/>
    </row>
    <row r="1665" ht="15.0" customHeight="1">
      <c r="A1665" s="36" t="s">
        <v>6727</v>
      </c>
      <c r="B1665" s="43"/>
      <c r="C1665" s="44"/>
      <c r="D1665" s="47"/>
      <c r="E1665" s="47"/>
      <c r="F1665" s="39" t="str">
        <f t="shared" si="2"/>
        <v>PETUGAS.1664/SPK/SE/PPL/3172/2026</v>
      </c>
      <c r="G1665" s="45"/>
      <c r="H1665" s="39" t="str">
        <f>VLOOKUP(G1665,'MITRA (REFERENSI)'!$A:$Z,16,FALSE)</f>
        <v>#N/A</v>
      </c>
      <c r="I1665" s="39" t="str">
        <f>VLOOKUP(G1665,'MITRA (REFERENSI)'!$A:$Z,25,FALSE)</f>
        <v>#N/A</v>
      </c>
      <c r="J1665" s="38" t="str">
        <f>VLOOKUP(G1665,'MITRA (REFERENSI)'!$A:$Z,26,FALSE)</f>
        <v>#N/A</v>
      </c>
      <c r="K1665" s="38" t="str">
        <f>VLOOKUP(G1665,'MITRA (REFERENSI)'!$A:$Z,15,FALSE)</f>
        <v>#N/A</v>
      </c>
      <c r="L1665" s="38" t="str">
        <f>VLOOKUP(G1665,'MITRA (REFERENSI)'!$A:$Z,15,FALSE)</f>
        <v>#N/A</v>
      </c>
      <c r="M1665" s="38" t="str">
        <f>IF(B1665=1,'KELAS (REFERENSI)'!M1665,IF(B1665=2,'KELAS (REFERENSI)'!M1680,IF(B1665=3,'KELAS (REFERENSI)'!M1695,IF(B1665=4,'KELAS (REFERENSI)'!M1710,""))))</f>
        <v/>
      </c>
      <c r="N1665" s="38" t="str">
        <f>IF(B1665=1,'KELAS (REFERENSI)'!N1665,IF(B1665=2,'KELAS (REFERENSI)'!N1680,IF(B1665=3,'KELAS (REFERENSI)'!N1695,IF(B1665=4,'KELAS (REFERENSI)'!N1710,""))))</f>
        <v/>
      </c>
      <c r="O1665" s="38" t="str">
        <f>IF(B1665=1,'KELAS (REFERENSI)'!O1665,IF(B1665=2,'KELAS (REFERENSI)'!O1680,IF(B1665=3,'KELAS (REFERENSI)'!O1695,IF(B1665=4,'KELAS (REFERENSI)'!O1710,""))))</f>
        <v/>
      </c>
      <c r="P1665" s="38" t="str">
        <f>IF(B1665=1,'KELAS (REFERENSI)'!P1665,IF(B1665=2,'KELAS (REFERENSI)'!P1680,IF(B1665=3,'KELAS (REFERENSI)'!P1695,IF(B1665=4,'KELAS (REFERENSI)'!P1710,""))))</f>
        <v/>
      </c>
      <c r="Q1665" s="38" t="str">
        <f t="shared" si="4"/>
        <v>BPS Kota Jakarta Timur</v>
      </c>
      <c r="R1665" s="38" t="str">
        <f t="shared" si="56"/>
        <v/>
      </c>
      <c r="S1665" s="38" t="str">
        <f t="shared" ref="S1665:T1665" si="1673">S1664</f>
        <v>15 Juni sampai dengan 31 Agustus 2026</v>
      </c>
      <c r="T1665" s="38" t="str">
        <f t="shared" si="1673"/>
        <v>31 Agustus 2026</v>
      </c>
      <c r="U1665" s="46"/>
      <c r="V1665" s="46"/>
      <c r="W1665" s="42"/>
      <c r="X1665" s="42"/>
      <c r="Y1665" s="42"/>
      <c r="Z1665" s="42"/>
    </row>
    <row r="1666" ht="15.0" customHeight="1">
      <c r="A1666" s="36" t="s">
        <v>6728</v>
      </c>
      <c r="B1666" s="43"/>
      <c r="C1666" s="44"/>
      <c r="D1666" s="47"/>
      <c r="E1666" s="47"/>
      <c r="F1666" s="39" t="str">
        <f t="shared" si="2"/>
        <v>PETUGAS.1665/SPK/SE/PPL/3172/2026</v>
      </c>
      <c r="G1666" s="45"/>
      <c r="H1666" s="39" t="str">
        <f>VLOOKUP(G1666,'MITRA (REFERENSI)'!$A:$Z,16,FALSE)</f>
        <v>#N/A</v>
      </c>
      <c r="I1666" s="39" t="str">
        <f>VLOOKUP(G1666,'MITRA (REFERENSI)'!$A:$Z,25,FALSE)</f>
        <v>#N/A</v>
      </c>
      <c r="J1666" s="38" t="str">
        <f>VLOOKUP(G1666,'MITRA (REFERENSI)'!$A:$Z,26,FALSE)</f>
        <v>#N/A</v>
      </c>
      <c r="K1666" s="38" t="str">
        <f>VLOOKUP(G1666,'MITRA (REFERENSI)'!$A:$Z,15,FALSE)</f>
        <v>#N/A</v>
      </c>
      <c r="L1666" s="38" t="str">
        <f>VLOOKUP(G1666,'MITRA (REFERENSI)'!$A:$Z,15,FALSE)</f>
        <v>#N/A</v>
      </c>
      <c r="M1666" s="38" t="str">
        <f>IF(B1666=1,'KELAS (REFERENSI)'!M1666,IF(B1666=2,'KELAS (REFERENSI)'!M1681,IF(B1666=3,'KELAS (REFERENSI)'!M1696,IF(B1666=4,'KELAS (REFERENSI)'!M1711,""))))</f>
        <v/>
      </c>
      <c r="N1666" s="38" t="str">
        <f>IF(B1666=1,'KELAS (REFERENSI)'!N1666,IF(B1666=2,'KELAS (REFERENSI)'!N1681,IF(B1666=3,'KELAS (REFERENSI)'!N1696,IF(B1666=4,'KELAS (REFERENSI)'!N1711,""))))</f>
        <v/>
      </c>
      <c r="O1666" s="38" t="str">
        <f>IF(B1666=1,'KELAS (REFERENSI)'!O1666,IF(B1666=2,'KELAS (REFERENSI)'!O1681,IF(B1666=3,'KELAS (REFERENSI)'!O1696,IF(B1666=4,'KELAS (REFERENSI)'!O1711,""))))</f>
        <v/>
      </c>
      <c r="P1666" s="38" t="str">
        <f>IF(B1666=1,'KELAS (REFERENSI)'!P1666,IF(B1666=2,'KELAS (REFERENSI)'!P1681,IF(B1666=3,'KELAS (REFERENSI)'!P1696,IF(B1666=4,'KELAS (REFERENSI)'!P1711,""))))</f>
        <v/>
      </c>
      <c r="Q1666" s="38" t="str">
        <f t="shared" si="4"/>
        <v>BPS Kota Jakarta Timur</v>
      </c>
      <c r="R1666" s="38" t="str">
        <f t="shared" si="56"/>
        <v/>
      </c>
      <c r="S1666" s="38" t="str">
        <f t="shared" ref="S1666:T1666" si="1674">S1665</f>
        <v>15 Juni sampai dengan 31 Agustus 2026</v>
      </c>
      <c r="T1666" s="38" t="str">
        <f t="shared" si="1674"/>
        <v>31 Agustus 2026</v>
      </c>
      <c r="U1666" s="46"/>
      <c r="V1666" s="46"/>
      <c r="W1666" s="42"/>
      <c r="X1666" s="42"/>
      <c r="Y1666" s="42"/>
      <c r="Z1666" s="42"/>
    </row>
    <row r="1667" ht="15.0" customHeight="1">
      <c r="A1667" s="36" t="s">
        <v>6729</v>
      </c>
      <c r="B1667" s="43"/>
      <c r="C1667" s="44"/>
      <c r="D1667" s="47"/>
      <c r="E1667" s="47"/>
      <c r="F1667" s="39" t="str">
        <f t="shared" si="2"/>
        <v>PETUGAS.1666/SPK/SE/PPL/3172/2026</v>
      </c>
      <c r="G1667" s="45"/>
      <c r="H1667" s="39" t="str">
        <f>VLOOKUP(G1667,'MITRA (REFERENSI)'!$A:$Z,16,FALSE)</f>
        <v>#N/A</v>
      </c>
      <c r="I1667" s="39" t="str">
        <f>VLOOKUP(G1667,'MITRA (REFERENSI)'!$A:$Z,25,FALSE)</f>
        <v>#N/A</v>
      </c>
      <c r="J1667" s="38" t="str">
        <f>VLOOKUP(G1667,'MITRA (REFERENSI)'!$A:$Z,26,FALSE)</f>
        <v>#N/A</v>
      </c>
      <c r="K1667" s="38" t="str">
        <f>VLOOKUP(G1667,'MITRA (REFERENSI)'!$A:$Z,15,FALSE)</f>
        <v>#N/A</v>
      </c>
      <c r="L1667" s="38" t="str">
        <f>VLOOKUP(G1667,'MITRA (REFERENSI)'!$A:$Z,15,FALSE)</f>
        <v>#N/A</v>
      </c>
      <c r="M1667" s="38" t="str">
        <f>IF(B1667=1,'KELAS (REFERENSI)'!M1667,IF(B1667=2,'KELAS (REFERENSI)'!M1682,IF(B1667=3,'KELAS (REFERENSI)'!M1697,IF(B1667=4,'KELAS (REFERENSI)'!M1712,""))))</f>
        <v/>
      </c>
      <c r="N1667" s="38" t="str">
        <f>IF(B1667=1,'KELAS (REFERENSI)'!N1667,IF(B1667=2,'KELAS (REFERENSI)'!N1682,IF(B1667=3,'KELAS (REFERENSI)'!N1697,IF(B1667=4,'KELAS (REFERENSI)'!N1712,""))))</f>
        <v/>
      </c>
      <c r="O1667" s="38" t="str">
        <f>IF(B1667=1,'KELAS (REFERENSI)'!O1667,IF(B1667=2,'KELAS (REFERENSI)'!O1682,IF(B1667=3,'KELAS (REFERENSI)'!O1697,IF(B1667=4,'KELAS (REFERENSI)'!O1712,""))))</f>
        <v/>
      </c>
      <c r="P1667" s="38" t="str">
        <f>IF(B1667=1,'KELAS (REFERENSI)'!P1667,IF(B1667=2,'KELAS (REFERENSI)'!P1682,IF(B1667=3,'KELAS (REFERENSI)'!P1697,IF(B1667=4,'KELAS (REFERENSI)'!P1712,""))))</f>
        <v/>
      </c>
      <c r="Q1667" s="38" t="str">
        <f t="shared" si="4"/>
        <v>BPS Kota Jakarta Timur</v>
      </c>
      <c r="R1667" s="38" t="str">
        <f t="shared" si="56"/>
        <v/>
      </c>
      <c r="S1667" s="38" t="str">
        <f t="shared" ref="S1667:T1667" si="1675">S1666</f>
        <v>15 Juni sampai dengan 31 Agustus 2026</v>
      </c>
      <c r="T1667" s="38" t="str">
        <f t="shared" si="1675"/>
        <v>31 Agustus 2026</v>
      </c>
      <c r="U1667" s="46"/>
      <c r="V1667" s="46"/>
      <c r="W1667" s="42"/>
      <c r="X1667" s="42"/>
      <c r="Y1667" s="42"/>
      <c r="Z1667" s="42"/>
    </row>
    <row r="1668" ht="15.0" customHeight="1">
      <c r="A1668" s="36" t="s">
        <v>6730</v>
      </c>
      <c r="B1668" s="43"/>
      <c r="C1668" s="44"/>
      <c r="D1668" s="47"/>
      <c r="E1668" s="47"/>
      <c r="F1668" s="39" t="str">
        <f t="shared" si="2"/>
        <v>PETUGAS.1667/SPK/SE/PPL/3172/2026</v>
      </c>
      <c r="G1668" s="45"/>
      <c r="H1668" s="39" t="str">
        <f>VLOOKUP(G1668,'MITRA (REFERENSI)'!$A:$Z,16,FALSE)</f>
        <v>#N/A</v>
      </c>
      <c r="I1668" s="39" t="str">
        <f>VLOOKUP(G1668,'MITRA (REFERENSI)'!$A:$Z,25,FALSE)</f>
        <v>#N/A</v>
      </c>
      <c r="J1668" s="38" t="str">
        <f>VLOOKUP(G1668,'MITRA (REFERENSI)'!$A:$Z,26,FALSE)</f>
        <v>#N/A</v>
      </c>
      <c r="K1668" s="38" t="str">
        <f>VLOOKUP(G1668,'MITRA (REFERENSI)'!$A:$Z,15,FALSE)</f>
        <v>#N/A</v>
      </c>
      <c r="L1668" s="38" t="str">
        <f>VLOOKUP(G1668,'MITRA (REFERENSI)'!$A:$Z,15,FALSE)</f>
        <v>#N/A</v>
      </c>
      <c r="M1668" s="38" t="str">
        <f>IF(B1668=1,'KELAS (REFERENSI)'!M1668,IF(B1668=2,'KELAS (REFERENSI)'!M1683,IF(B1668=3,'KELAS (REFERENSI)'!M1698,IF(B1668=4,'KELAS (REFERENSI)'!M1713,""))))</f>
        <v/>
      </c>
      <c r="N1668" s="38" t="str">
        <f>IF(B1668=1,'KELAS (REFERENSI)'!N1668,IF(B1668=2,'KELAS (REFERENSI)'!N1683,IF(B1668=3,'KELAS (REFERENSI)'!N1698,IF(B1668=4,'KELAS (REFERENSI)'!N1713,""))))</f>
        <v/>
      </c>
      <c r="O1668" s="38" t="str">
        <f>IF(B1668=1,'KELAS (REFERENSI)'!O1668,IF(B1668=2,'KELAS (REFERENSI)'!O1683,IF(B1668=3,'KELAS (REFERENSI)'!O1698,IF(B1668=4,'KELAS (REFERENSI)'!O1713,""))))</f>
        <v/>
      </c>
      <c r="P1668" s="38" t="str">
        <f>IF(B1668=1,'KELAS (REFERENSI)'!P1668,IF(B1668=2,'KELAS (REFERENSI)'!P1683,IF(B1668=3,'KELAS (REFERENSI)'!P1698,IF(B1668=4,'KELAS (REFERENSI)'!P1713,""))))</f>
        <v/>
      </c>
      <c r="Q1668" s="38" t="str">
        <f t="shared" si="4"/>
        <v>BPS Kota Jakarta Timur</v>
      </c>
      <c r="R1668" s="38" t="str">
        <f t="shared" si="56"/>
        <v/>
      </c>
      <c r="S1668" s="38" t="str">
        <f t="shared" ref="S1668:T1668" si="1676">S1667</f>
        <v>15 Juni sampai dengan 31 Agustus 2026</v>
      </c>
      <c r="T1668" s="38" t="str">
        <f t="shared" si="1676"/>
        <v>31 Agustus 2026</v>
      </c>
      <c r="U1668" s="46"/>
      <c r="V1668" s="46"/>
      <c r="W1668" s="42"/>
      <c r="X1668" s="42"/>
      <c r="Y1668" s="42"/>
      <c r="Z1668" s="42"/>
    </row>
    <row r="1669" ht="15.0" customHeight="1">
      <c r="A1669" s="36" t="s">
        <v>6731</v>
      </c>
      <c r="B1669" s="43"/>
      <c r="C1669" s="44"/>
      <c r="D1669" s="47"/>
      <c r="E1669" s="47"/>
      <c r="F1669" s="39" t="str">
        <f t="shared" si="2"/>
        <v>PETUGAS.1668/SPK/SE/PPL/3172/2026</v>
      </c>
      <c r="G1669" s="45"/>
      <c r="H1669" s="39" t="str">
        <f>VLOOKUP(G1669,'MITRA (REFERENSI)'!$A:$Z,16,FALSE)</f>
        <v>#N/A</v>
      </c>
      <c r="I1669" s="39" t="str">
        <f>VLOOKUP(G1669,'MITRA (REFERENSI)'!$A:$Z,25,FALSE)</f>
        <v>#N/A</v>
      </c>
      <c r="J1669" s="38" t="str">
        <f>VLOOKUP(G1669,'MITRA (REFERENSI)'!$A:$Z,26,FALSE)</f>
        <v>#N/A</v>
      </c>
      <c r="K1669" s="38" t="str">
        <f>VLOOKUP(G1669,'MITRA (REFERENSI)'!$A:$Z,15,FALSE)</f>
        <v>#N/A</v>
      </c>
      <c r="L1669" s="38" t="str">
        <f>VLOOKUP(G1669,'MITRA (REFERENSI)'!$A:$Z,15,FALSE)</f>
        <v>#N/A</v>
      </c>
      <c r="M1669" s="38" t="str">
        <f>IF(B1669=1,'KELAS (REFERENSI)'!M1669,IF(B1669=2,'KELAS (REFERENSI)'!M1684,IF(B1669=3,'KELAS (REFERENSI)'!M1699,IF(B1669=4,'KELAS (REFERENSI)'!M1714,""))))</f>
        <v/>
      </c>
      <c r="N1669" s="38" t="str">
        <f>IF(B1669=1,'KELAS (REFERENSI)'!N1669,IF(B1669=2,'KELAS (REFERENSI)'!N1684,IF(B1669=3,'KELAS (REFERENSI)'!N1699,IF(B1669=4,'KELAS (REFERENSI)'!N1714,""))))</f>
        <v/>
      </c>
      <c r="O1669" s="38" t="str">
        <f>IF(B1669=1,'KELAS (REFERENSI)'!O1669,IF(B1669=2,'KELAS (REFERENSI)'!O1684,IF(B1669=3,'KELAS (REFERENSI)'!O1699,IF(B1669=4,'KELAS (REFERENSI)'!O1714,""))))</f>
        <v/>
      </c>
      <c r="P1669" s="38" t="str">
        <f>IF(B1669=1,'KELAS (REFERENSI)'!P1669,IF(B1669=2,'KELAS (REFERENSI)'!P1684,IF(B1669=3,'KELAS (REFERENSI)'!P1699,IF(B1669=4,'KELAS (REFERENSI)'!P1714,""))))</f>
        <v/>
      </c>
      <c r="Q1669" s="38" t="str">
        <f t="shared" si="4"/>
        <v>BPS Kota Jakarta Timur</v>
      </c>
      <c r="R1669" s="38" t="str">
        <f t="shared" si="56"/>
        <v/>
      </c>
      <c r="S1669" s="38" t="str">
        <f t="shared" ref="S1669:T1669" si="1677">S1668</f>
        <v>15 Juni sampai dengan 31 Agustus 2026</v>
      </c>
      <c r="T1669" s="38" t="str">
        <f t="shared" si="1677"/>
        <v>31 Agustus 2026</v>
      </c>
      <c r="U1669" s="46"/>
      <c r="V1669" s="46"/>
      <c r="W1669" s="42"/>
      <c r="X1669" s="42"/>
      <c r="Y1669" s="42"/>
      <c r="Z1669" s="42"/>
    </row>
    <row r="1670" ht="15.0" customHeight="1">
      <c r="A1670" s="36" t="s">
        <v>6732</v>
      </c>
      <c r="B1670" s="43"/>
      <c r="C1670" s="44"/>
      <c r="D1670" s="47"/>
      <c r="E1670" s="47"/>
      <c r="F1670" s="39" t="str">
        <f t="shared" si="2"/>
        <v>PETUGAS.1669/SPK/SE/PPL/3172/2026</v>
      </c>
      <c r="G1670" s="45"/>
      <c r="H1670" s="39" t="str">
        <f>VLOOKUP(G1670,'MITRA (REFERENSI)'!$A:$Z,16,FALSE)</f>
        <v>#N/A</v>
      </c>
      <c r="I1670" s="39" t="str">
        <f>VLOOKUP(G1670,'MITRA (REFERENSI)'!$A:$Z,25,FALSE)</f>
        <v>#N/A</v>
      </c>
      <c r="J1670" s="38" t="str">
        <f>VLOOKUP(G1670,'MITRA (REFERENSI)'!$A:$Z,26,FALSE)</f>
        <v>#N/A</v>
      </c>
      <c r="K1670" s="38" t="str">
        <f>VLOOKUP(G1670,'MITRA (REFERENSI)'!$A:$Z,15,FALSE)</f>
        <v>#N/A</v>
      </c>
      <c r="L1670" s="38" t="str">
        <f>VLOOKUP(G1670,'MITRA (REFERENSI)'!$A:$Z,15,FALSE)</f>
        <v>#N/A</v>
      </c>
      <c r="M1670" s="38" t="str">
        <f>IF(B1670=1,'KELAS (REFERENSI)'!M1670,IF(B1670=2,'KELAS (REFERENSI)'!M1685,IF(B1670=3,'KELAS (REFERENSI)'!M1700,IF(B1670=4,'KELAS (REFERENSI)'!M1715,""))))</f>
        <v/>
      </c>
      <c r="N1670" s="38" t="str">
        <f>IF(B1670=1,'KELAS (REFERENSI)'!N1670,IF(B1670=2,'KELAS (REFERENSI)'!N1685,IF(B1670=3,'KELAS (REFERENSI)'!N1700,IF(B1670=4,'KELAS (REFERENSI)'!N1715,""))))</f>
        <v/>
      </c>
      <c r="O1670" s="38" t="str">
        <f>IF(B1670=1,'KELAS (REFERENSI)'!O1670,IF(B1670=2,'KELAS (REFERENSI)'!O1685,IF(B1670=3,'KELAS (REFERENSI)'!O1700,IF(B1670=4,'KELAS (REFERENSI)'!O1715,""))))</f>
        <v/>
      </c>
      <c r="P1670" s="38" t="str">
        <f>IF(B1670=1,'KELAS (REFERENSI)'!P1670,IF(B1670=2,'KELAS (REFERENSI)'!P1685,IF(B1670=3,'KELAS (REFERENSI)'!P1700,IF(B1670=4,'KELAS (REFERENSI)'!P1715,""))))</f>
        <v/>
      </c>
      <c r="Q1670" s="38" t="str">
        <f t="shared" si="4"/>
        <v>BPS Kota Jakarta Timur</v>
      </c>
      <c r="R1670" s="38" t="str">
        <f t="shared" si="56"/>
        <v/>
      </c>
      <c r="S1670" s="38" t="str">
        <f t="shared" ref="S1670:T1670" si="1678">S1669</f>
        <v>15 Juni sampai dengan 31 Agustus 2026</v>
      </c>
      <c r="T1670" s="38" t="str">
        <f t="shared" si="1678"/>
        <v>31 Agustus 2026</v>
      </c>
      <c r="U1670" s="46"/>
      <c r="V1670" s="46"/>
      <c r="W1670" s="42"/>
      <c r="X1670" s="42"/>
      <c r="Y1670" s="42"/>
      <c r="Z1670" s="42"/>
    </row>
    <row r="1671" ht="15.0" customHeight="1">
      <c r="A1671" s="36" t="s">
        <v>6733</v>
      </c>
      <c r="B1671" s="43"/>
      <c r="C1671" s="44"/>
      <c r="D1671" s="47"/>
      <c r="E1671" s="47"/>
      <c r="F1671" s="39" t="str">
        <f t="shared" si="2"/>
        <v>PETUGAS.1670/SPK/SE/PPL/3172/2026</v>
      </c>
      <c r="G1671" s="45"/>
      <c r="H1671" s="39" t="str">
        <f>VLOOKUP(G1671,'MITRA (REFERENSI)'!$A:$Z,16,FALSE)</f>
        <v>#N/A</v>
      </c>
      <c r="I1671" s="39" t="str">
        <f>VLOOKUP(G1671,'MITRA (REFERENSI)'!$A:$Z,25,FALSE)</f>
        <v>#N/A</v>
      </c>
      <c r="J1671" s="38" t="str">
        <f>VLOOKUP(G1671,'MITRA (REFERENSI)'!$A:$Z,26,FALSE)</f>
        <v>#N/A</v>
      </c>
      <c r="K1671" s="38" t="str">
        <f>VLOOKUP(G1671,'MITRA (REFERENSI)'!$A:$Z,15,FALSE)</f>
        <v>#N/A</v>
      </c>
      <c r="L1671" s="38" t="str">
        <f>VLOOKUP(G1671,'MITRA (REFERENSI)'!$A:$Z,15,FALSE)</f>
        <v>#N/A</v>
      </c>
      <c r="M1671" s="38" t="str">
        <f>IF(B1671=1,'KELAS (REFERENSI)'!M1671,IF(B1671=2,'KELAS (REFERENSI)'!M1686,IF(B1671=3,'KELAS (REFERENSI)'!M1701,IF(B1671=4,'KELAS (REFERENSI)'!M1716,""))))</f>
        <v/>
      </c>
      <c r="N1671" s="38" t="str">
        <f>IF(B1671=1,'KELAS (REFERENSI)'!N1671,IF(B1671=2,'KELAS (REFERENSI)'!N1686,IF(B1671=3,'KELAS (REFERENSI)'!N1701,IF(B1671=4,'KELAS (REFERENSI)'!N1716,""))))</f>
        <v/>
      </c>
      <c r="O1671" s="38" t="str">
        <f>IF(B1671=1,'KELAS (REFERENSI)'!O1671,IF(B1671=2,'KELAS (REFERENSI)'!O1686,IF(B1671=3,'KELAS (REFERENSI)'!O1701,IF(B1671=4,'KELAS (REFERENSI)'!O1716,""))))</f>
        <v/>
      </c>
      <c r="P1671" s="38" t="str">
        <f>IF(B1671=1,'KELAS (REFERENSI)'!P1671,IF(B1671=2,'KELAS (REFERENSI)'!P1686,IF(B1671=3,'KELAS (REFERENSI)'!P1701,IF(B1671=4,'KELAS (REFERENSI)'!P1716,""))))</f>
        <v/>
      </c>
      <c r="Q1671" s="38" t="str">
        <f t="shared" si="4"/>
        <v>BPS Kota Jakarta Timur</v>
      </c>
      <c r="R1671" s="38" t="str">
        <f t="shared" si="56"/>
        <v/>
      </c>
      <c r="S1671" s="38" t="str">
        <f t="shared" ref="S1671:T1671" si="1679">S1670</f>
        <v>15 Juni sampai dengan 31 Agustus 2026</v>
      </c>
      <c r="T1671" s="38" t="str">
        <f t="shared" si="1679"/>
        <v>31 Agustus 2026</v>
      </c>
      <c r="U1671" s="46"/>
      <c r="V1671" s="46"/>
      <c r="W1671" s="42"/>
      <c r="X1671" s="42"/>
      <c r="Y1671" s="42"/>
      <c r="Z1671" s="42"/>
    </row>
    <row r="1672" ht="15.0" customHeight="1">
      <c r="A1672" s="36" t="s">
        <v>6734</v>
      </c>
      <c r="B1672" s="43"/>
      <c r="C1672" s="44"/>
      <c r="D1672" s="47"/>
      <c r="E1672" s="47"/>
      <c r="F1672" s="39" t="str">
        <f t="shared" si="2"/>
        <v>PETUGAS.1671/SPK/SE/PPL/3172/2026</v>
      </c>
      <c r="G1672" s="45"/>
      <c r="H1672" s="39" t="str">
        <f>VLOOKUP(G1672,'MITRA (REFERENSI)'!$A:$Z,16,FALSE)</f>
        <v>#N/A</v>
      </c>
      <c r="I1672" s="39" t="str">
        <f>VLOOKUP(G1672,'MITRA (REFERENSI)'!$A:$Z,25,FALSE)</f>
        <v>#N/A</v>
      </c>
      <c r="J1672" s="38" t="str">
        <f>VLOOKUP(G1672,'MITRA (REFERENSI)'!$A:$Z,26,FALSE)</f>
        <v>#N/A</v>
      </c>
      <c r="K1672" s="38" t="str">
        <f>VLOOKUP(G1672,'MITRA (REFERENSI)'!$A:$Z,15,FALSE)</f>
        <v>#N/A</v>
      </c>
      <c r="L1672" s="38" t="str">
        <f>VLOOKUP(G1672,'MITRA (REFERENSI)'!$A:$Z,15,FALSE)</f>
        <v>#N/A</v>
      </c>
      <c r="M1672" s="38" t="str">
        <f>IF(B1672=1,'KELAS (REFERENSI)'!M1672,IF(B1672=2,'KELAS (REFERENSI)'!M1687,IF(B1672=3,'KELAS (REFERENSI)'!M1702,IF(B1672=4,'KELAS (REFERENSI)'!M1717,""))))</f>
        <v/>
      </c>
      <c r="N1672" s="38" t="str">
        <f>IF(B1672=1,'KELAS (REFERENSI)'!N1672,IF(B1672=2,'KELAS (REFERENSI)'!N1687,IF(B1672=3,'KELAS (REFERENSI)'!N1702,IF(B1672=4,'KELAS (REFERENSI)'!N1717,""))))</f>
        <v/>
      </c>
      <c r="O1672" s="38" t="str">
        <f>IF(B1672=1,'KELAS (REFERENSI)'!O1672,IF(B1672=2,'KELAS (REFERENSI)'!O1687,IF(B1672=3,'KELAS (REFERENSI)'!O1702,IF(B1672=4,'KELAS (REFERENSI)'!O1717,""))))</f>
        <v/>
      </c>
      <c r="P1672" s="38" t="str">
        <f>IF(B1672=1,'KELAS (REFERENSI)'!P1672,IF(B1672=2,'KELAS (REFERENSI)'!P1687,IF(B1672=3,'KELAS (REFERENSI)'!P1702,IF(B1672=4,'KELAS (REFERENSI)'!P1717,""))))</f>
        <v/>
      </c>
      <c r="Q1672" s="38" t="str">
        <f t="shared" si="4"/>
        <v>BPS Kota Jakarta Timur</v>
      </c>
      <c r="R1672" s="38" t="str">
        <f t="shared" si="56"/>
        <v/>
      </c>
      <c r="S1672" s="38" t="str">
        <f t="shared" ref="S1672:T1672" si="1680">S1671</f>
        <v>15 Juni sampai dengan 31 Agustus 2026</v>
      </c>
      <c r="T1672" s="38" t="str">
        <f t="shared" si="1680"/>
        <v>31 Agustus 2026</v>
      </c>
      <c r="U1672" s="46"/>
      <c r="V1672" s="46"/>
      <c r="W1672" s="42"/>
      <c r="X1672" s="42"/>
      <c r="Y1672" s="42"/>
      <c r="Z1672" s="42"/>
    </row>
    <row r="1673" ht="15.0" customHeight="1">
      <c r="A1673" s="36" t="s">
        <v>6735</v>
      </c>
      <c r="B1673" s="43"/>
      <c r="C1673" s="44"/>
      <c r="D1673" s="47"/>
      <c r="E1673" s="47"/>
      <c r="F1673" s="39" t="str">
        <f t="shared" si="2"/>
        <v>PETUGAS.1672/SPK/SE/PPL/3172/2026</v>
      </c>
      <c r="G1673" s="45"/>
      <c r="H1673" s="39" t="str">
        <f>VLOOKUP(G1673,'MITRA (REFERENSI)'!$A:$Z,16,FALSE)</f>
        <v>#N/A</v>
      </c>
      <c r="I1673" s="39" t="str">
        <f>VLOOKUP(G1673,'MITRA (REFERENSI)'!$A:$Z,25,FALSE)</f>
        <v>#N/A</v>
      </c>
      <c r="J1673" s="38" t="str">
        <f>VLOOKUP(G1673,'MITRA (REFERENSI)'!$A:$Z,26,FALSE)</f>
        <v>#N/A</v>
      </c>
      <c r="K1673" s="38" t="str">
        <f>VLOOKUP(G1673,'MITRA (REFERENSI)'!$A:$Z,15,FALSE)</f>
        <v>#N/A</v>
      </c>
      <c r="L1673" s="38" t="str">
        <f>VLOOKUP(G1673,'MITRA (REFERENSI)'!$A:$Z,15,FALSE)</f>
        <v>#N/A</v>
      </c>
      <c r="M1673" s="38" t="str">
        <f>IF(B1673=1,'KELAS (REFERENSI)'!M1673,IF(B1673=2,'KELAS (REFERENSI)'!M1688,IF(B1673=3,'KELAS (REFERENSI)'!M1703,IF(B1673=4,'KELAS (REFERENSI)'!M1718,""))))</f>
        <v/>
      </c>
      <c r="N1673" s="38" t="str">
        <f>IF(B1673=1,'KELAS (REFERENSI)'!N1673,IF(B1673=2,'KELAS (REFERENSI)'!N1688,IF(B1673=3,'KELAS (REFERENSI)'!N1703,IF(B1673=4,'KELAS (REFERENSI)'!N1718,""))))</f>
        <v/>
      </c>
      <c r="O1673" s="38" t="str">
        <f>IF(B1673=1,'KELAS (REFERENSI)'!O1673,IF(B1673=2,'KELAS (REFERENSI)'!O1688,IF(B1673=3,'KELAS (REFERENSI)'!O1703,IF(B1673=4,'KELAS (REFERENSI)'!O1718,""))))</f>
        <v/>
      </c>
      <c r="P1673" s="38" t="str">
        <f>IF(B1673=1,'KELAS (REFERENSI)'!P1673,IF(B1673=2,'KELAS (REFERENSI)'!P1688,IF(B1673=3,'KELAS (REFERENSI)'!P1703,IF(B1673=4,'KELAS (REFERENSI)'!P1718,""))))</f>
        <v/>
      </c>
      <c r="Q1673" s="38" t="str">
        <f t="shared" si="4"/>
        <v>BPS Kota Jakarta Timur</v>
      </c>
      <c r="R1673" s="38" t="str">
        <f t="shared" si="56"/>
        <v/>
      </c>
      <c r="S1673" s="38" t="str">
        <f t="shared" ref="S1673:T1673" si="1681">S1672</f>
        <v>15 Juni sampai dengan 31 Agustus 2026</v>
      </c>
      <c r="T1673" s="38" t="str">
        <f t="shared" si="1681"/>
        <v>31 Agustus 2026</v>
      </c>
      <c r="U1673" s="46"/>
      <c r="V1673" s="46"/>
      <c r="W1673" s="42"/>
      <c r="X1673" s="42"/>
      <c r="Y1673" s="42"/>
      <c r="Z1673" s="42"/>
    </row>
    <row r="1674" ht="15.0" customHeight="1">
      <c r="A1674" s="36" t="s">
        <v>6736</v>
      </c>
      <c r="B1674" s="43"/>
      <c r="C1674" s="44"/>
      <c r="D1674" s="47"/>
      <c r="E1674" s="47"/>
      <c r="F1674" s="39" t="str">
        <f t="shared" si="2"/>
        <v>PETUGAS.1673/SPK/SE/PPL/3172/2026</v>
      </c>
      <c r="G1674" s="45"/>
      <c r="H1674" s="39" t="str">
        <f>VLOOKUP(G1674,'MITRA (REFERENSI)'!$A:$Z,16,FALSE)</f>
        <v>#N/A</v>
      </c>
      <c r="I1674" s="39" t="str">
        <f>VLOOKUP(G1674,'MITRA (REFERENSI)'!$A:$Z,25,FALSE)</f>
        <v>#N/A</v>
      </c>
      <c r="J1674" s="38" t="str">
        <f>VLOOKUP(G1674,'MITRA (REFERENSI)'!$A:$Z,26,FALSE)</f>
        <v>#N/A</v>
      </c>
      <c r="K1674" s="38" t="str">
        <f>VLOOKUP(G1674,'MITRA (REFERENSI)'!$A:$Z,15,FALSE)</f>
        <v>#N/A</v>
      </c>
      <c r="L1674" s="38" t="str">
        <f>VLOOKUP(G1674,'MITRA (REFERENSI)'!$A:$Z,15,FALSE)</f>
        <v>#N/A</v>
      </c>
      <c r="M1674" s="38" t="str">
        <f>IF(B1674=1,'KELAS (REFERENSI)'!M1674,IF(B1674=2,'KELAS (REFERENSI)'!M1689,IF(B1674=3,'KELAS (REFERENSI)'!M1704,IF(B1674=4,'KELAS (REFERENSI)'!M1719,""))))</f>
        <v/>
      </c>
      <c r="N1674" s="38" t="str">
        <f>IF(B1674=1,'KELAS (REFERENSI)'!N1674,IF(B1674=2,'KELAS (REFERENSI)'!N1689,IF(B1674=3,'KELAS (REFERENSI)'!N1704,IF(B1674=4,'KELAS (REFERENSI)'!N1719,""))))</f>
        <v/>
      </c>
      <c r="O1674" s="38" t="str">
        <f>IF(B1674=1,'KELAS (REFERENSI)'!O1674,IF(B1674=2,'KELAS (REFERENSI)'!O1689,IF(B1674=3,'KELAS (REFERENSI)'!O1704,IF(B1674=4,'KELAS (REFERENSI)'!O1719,""))))</f>
        <v/>
      </c>
      <c r="P1674" s="38" t="str">
        <f>IF(B1674=1,'KELAS (REFERENSI)'!P1674,IF(B1674=2,'KELAS (REFERENSI)'!P1689,IF(B1674=3,'KELAS (REFERENSI)'!P1704,IF(B1674=4,'KELAS (REFERENSI)'!P1719,""))))</f>
        <v/>
      </c>
      <c r="Q1674" s="38" t="str">
        <f t="shared" si="4"/>
        <v>BPS Kota Jakarta Timur</v>
      </c>
      <c r="R1674" s="38" t="str">
        <f t="shared" si="56"/>
        <v/>
      </c>
      <c r="S1674" s="38" t="str">
        <f t="shared" ref="S1674:T1674" si="1682">S1673</f>
        <v>15 Juni sampai dengan 31 Agustus 2026</v>
      </c>
      <c r="T1674" s="38" t="str">
        <f t="shared" si="1682"/>
        <v>31 Agustus 2026</v>
      </c>
      <c r="U1674" s="46"/>
      <c r="V1674" s="46"/>
      <c r="W1674" s="42"/>
      <c r="X1674" s="42"/>
      <c r="Y1674" s="42"/>
      <c r="Z1674" s="42"/>
    </row>
    <row r="1675" ht="15.0" customHeight="1">
      <c r="A1675" s="36" t="s">
        <v>6737</v>
      </c>
      <c r="B1675" s="43"/>
      <c r="C1675" s="44"/>
      <c r="D1675" s="47"/>
      <c r="E1675" s="47"/>
      <c r="F1675" s="39" t="str">
        <f t="shared" si="2"/>
        <v>PETUGAS.1674/SPK/SE/PPL/3172/2026</v>
      </c>
      <c r="G1675" s="45"/>
      <c r="H1675" s="39" t="str">
        <f>VLOOKUP(G1675,'MITRA (REFERENSI)'!$A:$Z,16,FALSE)</f>
        <v>#N/A</v>
      </c>
      <c r="I1675" s="39" t="str">
        <f>VLOOKUP(G1675,'MITRA (REFERENSI)'!$A:$Z,25,FALSE)</f>
        <v>#N/A</v>
      </c>
      <c r="J1675" s="38" t="str">
        <f>VLOOKUP(G1675,'MITRA (REFERENSI)'!$A:$Z,26,FALSE)</f>
        <v>#N/A</v>
      </c>
      <c r="K1675" s="38" t="str">
        <f>VLOOKUP(G1675,'MITRA (REFERENSI)'!$A:$Z,15,FALSE)</f>
        <v>#N/A</v>
      </c>
      <c r="L1675" s="38" t="str">
        <f>VLOOKUP(G1675,'MITRA (REFERENSI)'!$A:$Z,15,FALSE)</f>
        <v>#N/A</v>
      </c>
      <c r="M1675" s="38" t="str">
        <f>IF(B1675=1,'KELAS (REFERENSI)'!M1675,IF(B1675=2,'KELAS (REFERENSI)'!M1690,IF(B1675=3,'KELAS (REFERENSI)'!M1705,IF(B1675=4,'KELAS (REFERENSI)'!M1720,""))))</f>
        <v/>
      </c>
      <c r="N1675" s="38" t="str">
        <f>IF(B1675=1,'KELAS (REFERENSI)'!N1675,IF(B1675=2,'KELAS (REFERENSI)'!N1690,IF(B1675=3,'KELAS (REFERENSI)'!N1705,IF(B1675=4,'KELAS (REFERENSI)'!N1720,""))))</f>
        <v/>
      </c>
      <c r="O1675" s="38" t="str">
        <f>IF(B1675=1,'KELAS (REFERENSI)'!O1675,IF(B1675=2,'KELAS (REFERENSI)'!O1690,IF(B1675=3,'KELAS (REFERENSI)'!O1705,IF(B1675=4,'KELAS (REFERENSI)'!O1720,""))))</f>
        <v/>
      </c>
      <c r="P1675" s="38" t="str">
        <f>IF(B1675=1,'KELAS (REFERENSI)'!P1675,IF(B1675=2,'KELAS (REFERENSI)'!P1690,IF(B1675=3,'KELAS (REFERENSI)'!P1705,IF(B1675=4,'KELAS (REFERENSI)'!P1720,""))))</f>
        <v/>
      </c>
      <c r="Q1675" s="38" t="str">
        <f t="shared" si="4"/>
        <v>BPS Kota Jakarta Timur</v>
      </c>
      <c r="R1675" s="38" t="str">
        <f t="shared" si="56"/>
        <v/>
      </c>
      <c r="S1675" s="38" t="str">
        <f t="shared" ref="S1675:T1675" si="1683">S1674</f>
        <v>15 Juni sampai dengan 31 Agustus 2026</v>
      </c>
      <c r="T1675" s="38" t="str">
        <f t="shared" si="1683"/>
        <v>31 Agustus 2026</v>
      </c>
      <c r="U1675" s="46"/>
      <c r="V1675" s="46"/>
      <c r="W1675" s="42"/>
      <c r="X1675" s="42"/>
      <c r="Y1675" s="42"/>
      <c r="Z1675" s="42"/>
    </row>
    <row r="1676" ht="15.0" customHeight="1">
      <c r="A1676" s="36" t="s">
        <v>6738</v>
      </c>
      <c r="B1676" s="43"/>
      <c r="C1676" s="44"/>
      <c r="D1676" s="47"/>
      <c r="E1676" s="47"/>
      <c r="F1676" s="39" t="str">
        <f t="shared" si="2"/>
        <v>PETUGAS.1675/SPK/SE/PPL/3172/2026</v>
      </c>
      <c r="G1676" s="45"/>
      <c r="H1676" s="39" t="str">
        <f>VLOOKUP(G1676,'MITRA (REFERENSI)'!$A:$Z,16,FALSE)</f>
        <v>#N/A</v>
      </c>
      <c r="I1676" s="39" t="str">
        <f>VLOOKUP(G1676,'MITRA (REFERENSI)'!$A:$Z,25,FALSE)</f>
        <v>#N/A</v>
      </c>
      <c r="J1676" s="38" t="str">
        <f>VLOOKUP(G1676,'MITRA (REFERENSI)'!$A:$Z,26,FALSE)</f>
        <v>#N/A</v>
      </c>
      <c r="K1676" s="38" t="str">
        <f>VLOOKUP(G1676,'MITRA (REFERENSI)'!$A:$Z,15,FALSE)</f>
        <v>#N/A</v>
      </c>
      <c r="L1676" s="38" t="str">
        <f>VLOOKUP(G1676,'MITRA (REFERENSI)'!$A:$Z,15,FALSE)</f>
        <v>#N/A</v>
      </c>
      <c r="M1676" s="38" t="str">
        <f>IF(B1676=1,'KELAS (REFERENSI)'!M1676,IF(B1676=2,'KELAS (REFERENSI)'!M1691,IF(B1676=3,'KELAS (REFERENSI)'!M1706,IF(B1676=4,'KELAS (REFERENSI)'!M1721,""))))</f>
        <v/>
      </c>
      <c r="N1676" s="38" t="str">
        <f>IF(B1676=1,'KELAS (REFERENSI)'!N1676,IF(B1676=2,'KELAS (REFERENSI)'!N1691,IF(B1676=3,'KELAS (REFERENSI)'!N1706,IF(B1676=4,'KELAS (REFERENSI)'!N1721,""))))</f>
        <v/>
      </c>
      <c r="O1676" s="38" t="str">
        <f>IF(B1676=1,'KELAS (REFERENSI)'!O1676,IF(B1676=2,'KELAS (REFERENSI)'!O1691,IF(B1676=3,'KELAS (REFERENSI)'!O1706,IF(B1676=4,'KELAS (REFERENSI)'!O1721,""))))</f>
        <v/>
      </c>
      <c r="P1676" s="38" t="str">
        <f>IF(B1676=1,'KELAS (REFERENSI)'!P1676,IF(B1676=2,'KELAS (REFERENSI)'!P1691,IF(B1676=3,'KELAS (REFERENSI)'!P1706,IF(B1676=4,'KELAS (REFERENSI)'!P1721,""))))</f>
        <v/>
      </c>
      <c r="Q1676" s="38" t="str">
        <f t="shared" si="4"/>
        <v>BPS Kota Jakarta Timur</v>
      </c>
      <c r="R1676" s="38" t="str">
        <f t="shared" si="56"/>
        <v/>
      </c>
      <c r="S1676" s="38" t="str">
        <f t="shared" ref="S1676:T1676" si="1684">S1675</f>
        <v>15 Juni sampai dengan 31 Agustus 2026</v>
      </c>
      <c r="T1676" s="38" t="str">
        <f t="shared" si="1684"/>
        <v>31 Agustus 2026</v>
      </c>
      <c r="U1676" s="46"/>
      <c r="V1676" s="46"/>
      <c r="W1676" s="42"/>
      <c r="X1676" s="42"/>
      <c r="Y1676" s="42"/>
      <c r="Z1676" s="42"/>
    </row>
    <row r="1677" ht="15.0" customHeight="1">
      <c r="A1677" s="36" t="s">
        <v>6739</v>
      </c>
      <c r="B1677" s="43"/>
      <c r="C1677" s="44"/>
      <c r="D1677" s="47"/>
      <c r="E1677" s="47"/>
      <c r="F1677" s="39" t="str">
        <f t="shared" si="2"/>
        <v>PETUGAS.1676/SPK/SE/PPL/3172/2026</v>
      </c>
      <c r="G1677" s="45"/>
      <c r="H1677" s="39" t="str">
        <f>VLOOKUP(G1677,'MITRA (REFERENSI)'!$A:$Z,16,FALSE)</f>
        <v>#N/A</v>
      </c>
      <c r="I1677" s="39" t="str">
        <f>VLOOKUP(G1677,'MITRA (REFERENSI)'!$A:$Z,25,FALSE)</f>
        <v>#N/A</v>
      </c>
      <c r="J1677" s="38" t="str">
        <f>VLOOKUP(G1677,'MITRA (REFERENSI)'!$A:$Z,26,FALSE)</f>
        <v>#N/A</v>
      </c>
      <c r="K1677" s="38" t="str">
        <f>VLOOKUP(G1677,'MITRA (REFERENSI)'!$A:$Z,15,FALSE)</f>
        <v>#N/A</v>
      </c>
      <c r="L1677" s="38" t="str">
        <f>VLOOKUP(G1677,'MITRA (REFERENSI)'!$A:$Z,15,FALSE)</f>
        <v>#N/A</v>
      </c>
      <c r="M1677" s="38" t="str">
        <f>IF(B1677=1,'KELAS (REFERENSI)'!M1677,IF(B1677=2,'KELAS (REFERENSI)'!M1692,IF(B1677=3,'KELAS (REFERENSI)'!M1707,IF(B1677=4,'KELAS (REFERENSI)'!M1722,""))))</f>
        <v/>
      </c>
      <c r="N1677" s="38" t="str">
        <f>IF(B1677=1,'KELAS (REFERENSI)'!N1677,IF(B1677=2,'KELAS (REFERENSI)'!N1692,IF(B1677=3,'KELAS (REFERENSI)'!N1707,IF(B1677=4,'KELAS (REFERENSI)'!N1722,""))))</f>
        <v/>
      </c>
      <c r="O1677" s="38" t="str">
        <f>IF(B1677=1,'KELAS (REFERENSI)'!O1677,IF(B1677=2,'KELAS (REFERENSI)'!O1692,IF(B1677=3,'KELAS (REFERENSI)'!O1707,IF(B1677=4,'KELAS (REFERENSI)'!O1722,""))))</f>
        <v/>
      </c>
      <c r="P1677" s="38" t="str">
        <f>IF(B1677=1,'KELAS (REFERENSI)'!P1677,IF(B1677=2,'KELAS (REFERENSI)'!P1692,IF(B1677=3,'KELAS (REFERENSI)'!P1707,IF(B1677=4,'KELAS (REFERENSI)'!P1722,""))))</f>
        <v/>
      </c>
      <c r="Q1677" s="38" t="str">
        <f t="shared" si="4"/>
        <v>BPS Kota Jakarta Timur</v>
      </c>
      <c r="R1677" s="38" t="str">
        <f t="shared" si="56"/>
        <v/>
      </c>
      <c r="S1677" s="38" t="str">
        <f t="shared" ref="S1677:T1677" si="1685">S1676</f>
        <v>15 Juni sampai dengan 31 Agustus 2026</v>
      </c>
      <c r="T1677" s="38" t="str">
        <f t="shared" si="1685"/>
        <v>31 Agustus 2026</v>
      </c>
      <c r="U1677" s="46"/>
      <c r="V1677" s="46"/>
      <c r="W1677" s="42"/>
      <c r="X1677" s="42"/>
      <c r="Y1677" s="42"/>
      <c r="Z1677" s="42"/>
    </row>
    <row r="1678" ht="15.0" customHeight="1">
      <c r="A1678" s="36" t="s">
        <v>6740</v>
      </c>
      <c r="B1678" s="43"/>
      <c r="C1678" s="44"/>
      <c r="D1678" s="47"/>
      <c r="E1678" s="47"/>
      <c r="F1678" s="39" t="str">
        <f t="shared" si="2"/>
        <v>PETUGAS.1677/SPK/SE/PPL/3172/2026</v>
      </c>
      <c r="G1678" s="45"/>
      <c r="H1678" s="39" t="str">
        <f>VLOOKUP(G1678,'MITRA (REFERENSI)'!$A:$Z,16,FALSE)</f>
        <v>#N/A</v>
      </c>
      <c r="I1678" s="39" t="str">
        <f>VLOOKUP(G1678,'MITRA (REFERENSI)'!$A:$Z,25,FALSE)</f>
        <v>#N/A</v>
      </c>
      <c r="J1678" s="38" t="str">
        <f>VLOOKUP(G1678,'MITRA (REFERENSI)'!$A:$Z,26,FALSE)</f>
        <v>#N/A</v>
      </c>
      <c r="K1678" s="38" t="str">
        <f>VLOOKUP(G1678,'MITRA (REFERENSI)'!$A:$Z,15,FALSE)</f>
        <v>#N/A</v>
      </c>
      <c r="L1678" s="38" t="str">
        <f>VLOOKUP(G1678,'MITRA (REFERENSI)'!$A:$Z,15,FALSE)</f>
        <v>#N/A</v>
      </c>
      <c r="M1678" s="38" t="str">
        <f>IF(B1678=1,'KELAS (REFERENSI)'!M1678,IF(B1678=2,'KELAS (REFERENSI)'!M1693,IF(B1678=3,'KELAS (REFERENSI)'!M1708,IF(B1678=4,'KELAS (REFERENSI)'!M1723,""))))</f>
        <v/>
      </c>
      <c r="N1678" s="38" t="str">
        <f>IF(B1678=1,'KELAS (REFERENSI)'!N1678,IF(B1678=2,'KELAS (REFERENSI)'!N1693,IF(B1678=3,'KELAS (REFERENSI)'!N1708,IF(B1678=4,'KELAS (REFERENSI)'!N1723,""))))</f>
        <v/>
      </c>
      <c r="O1678" s="38" t="str">
        <f>IF(B1678=1,'KELAS (REFERENSI)'!O1678,IF(B1678=2,'KELAS (REFERENSI)'!O1693,IF(B1678=3,'KELAS (REFERENSI)'!O1708,IF(B1678=4,'KELAS (REFERENSI)'!O1723,""))))</f>
        <v/>
      </c>
      <c r="P1678" s="38" t="str">
        <f>IF(B1678=1,'KELAS (REFERENSI)'!P1678,IF(B1678=2,'KELAS (REFERENSI)'!P1693,IF(B1678=3,'KELAS (REFERENSI)'!P1708,IF(B1678=4,'KELAS (REFERENSI)'!P1723,""))))</f>
        <v/>
      </c>
      <c r="Q1678" s="38" t="str">
        <f t="shared" si="4"/>
        <v>BPS Kota Jakarta Timur</v>
      </c>
      <c r="R1678" s="38" t="str">
        <f t="shared" si="56"/>
        <v/>
      </c>
      <c r="S1678" s="38" t="str">
        <f t="shared" ref="S1678:T1678" si="1686">S1677</f>
        <v>15 Juni sampai dengan 31 Agustus 2026</v>
      </c>
      <c r="T1678" s="38" t="str">
        <f t="shared" si="1686"/>
        <v>31 Agustus 2026</v>
      </c>
      <c r="U1678" s="46"/>
      <c r="V1678" s="46"/>
      <c r="W1678" s="42"/>
      <c r="X1678" s="42"/>
      <c r="Y1678" s="42"/>
      <c r="Z1678" s="42"/>
    </row>
    <row r="1679" ht="15.0" customHeight="1">
      <c r="A1679" s="36" t="s">
        <v>6741</v>
      </c>
      <c r="B1679" s="43"/>
      <c r="C1679" s="44"/>
      <c r="D1679" s="47"/>
      <c r="E1679" s="47"/>
      <c r="F1679" s="39" t="str">
        <f t="shared" si="2"/>
        <v>PETUGAS.1678/SPK/SE/PPL/3172/2026</v>
      </c>
      <c r="G1679" s="45"/>
      <c r="H1679" s="39" t="str">
        <f>VLOOKUP(G1679,'MITRA (REFERENSI)'!$A:$Z,16,FALSE)</f>
        <v>#N/A</v>
      </c>
      <c r="I1679" s="39" t="str">
        <f>VLOOKUP(G1679,'MITRA (REFERENSI)'!$A:$Z,25,FALSE)</f>
        <v>#N/A</v>
      </c>
      <c r="J1679" s="38" t="str">
        <f>VLOOKUP(G1679,'MITRA (REFERENSI)'!$A:$Z,26,FALSE)</f>
        <v>#N/A</v>
      </c>
      <c r="K1679" s="38" t="str">
        <f>VLOOKUP(G1679,'MITRA (REFERENSI)'!$A:$Z,15,FALSE)</f>
        <v>#N/A</v>
      </c>
      <c r="L1679" s="38" t="str">
        <f>VLOOKUP(G1679,'MITRA (REFERENSI)'!$A:$Z,15,FALSE)</f>
        <v>#N/A</v>
      </c>
      <c r="M1679" s="38" t="str">
        <f>IF(B1679=1,'KELAS (REFERENSI)'!M1679,IF(B1679=2,'KELAS (REFERENSI)'!M1694,IF(B1679=3,'KELAS (REFERENSI)'!M1709,IF(B1679=4,'KELAS (REFERENSI)'!M1724,""))))</f>
        <v/>
      </c>
      <c r="N1679" s="38" t="str">
        <f>IF(B1679=1,'KELAS (REFERENSI)'!N1679,IF(B1679=2,'KELAS (REFERENSI)'!N1694,IF(B1679=3,'KELAS (REFERENSI)'!N1709,IF(B1679=4,'KELAS (REFERENSI)'!N1724,""))))</f>
        <v/>
      </c>
      <c r="O1679" s="38" t="str">
        <f>IF(B1679=1,'KELAS (REFERENSI)'!O1679,IF(B1679=2,'KELAS (REFERENSI)'!O1694,IF(B1679=3,'KELAS (REFERENSI)'!O1709,IF(B1679=4,'KELAS (REFERENSI)'!O1724,""))))</f>
        <v/>
      </c>
      <c r="P1679" s="38" t="str">
        <f>IF(B1679=1,'KELAS (REFERENSI)'!P1679,IF(B1679=2,'KELAS (REFERENSI)'!P1694,IF(B1679=3,'KELAS (REFERENSI)'!P1709,IF(B1679=4,'KELAS (REFERENSI)'!P1724,""))))</f>
        <v/>
      </c>
      <c r="Q1679" s="38" t="str">
        <f t="shared" si="4"/>
        <v>BPS Kota Jakarta Timur</v>
      </c>
      <c r="R1679" s="38" t="str">
        <f t="shared" si="56"/>
        <v/>
      </c>
      <c r="S1679" s="38" t="str">
        <f t="shared" ref="S1679:T1679" si="1687">S1678</f>
        <v>15 Juni sampai dengan 31 Agustus 2026</v>
      </c>
      <c r="T1679" s="38" t="str">
        <f t="shared" si="1687"/>
        <v>31 Agustus 2026</v>
      </c>
      <c r="U1679" s="46"/>
      <c r="V1679" s="46"/>
      <c r="W1679" s="42"/>
      <c r="X1679" s="42"/>
      <c r="Y1679" s="42"/>
      <c r="Z1679" s="42"/>
    </row>
    <row r="1680" ht="15.0" customHeight="1">
      <c r="A1680" s="36" t="s">
        <v>6742</v>
      </c>
      <c r="B1680" s="43"/>
      <c r="C1680" s="44"/>
      <c r="D1680" s="47"/>
      <c r="E1680" s="47"/>
      <c r="F1680" s="39" t="str">
        <f t="shared" si="2"/>
        <v>PETUGAS.1679/SPK/SE/PPL/3172/2026</v>
      </c>
      <c r="G1680" s="45"/>
      <c r="H1680" s="39" t="str">
        <f>VLOOKUP(G1680,'MITRA (REFERENSI)'!$A:$Z,16,FALSE)</f>
        <v>#N/A</v>
      </c>
      <c r="I1680" s="39" t="str">
        <f>VLOOKUP(G1680,'MITRA (REFERENSI)'!$A:$Z,25,FALSE)</f>
        <v>#N/A</v>
      </c>
      <c r="J1680" s="38" t="str">
        <f>VLOOKUP(G1680,'MITRA (REFERENSI)'!$A:$Z,26,FALSE)</f>
        <v>#N/A</v>
      </c>
      <c r="K1680" s="38" t="str">
        <f>VLOOKUP(G1680,'MITRA (REFERENSI)'!$A:$Z,15,FALSE)</f>
        <v>#N/A</v>
      </c>
      <c r="L1680" s="38" t="str">
        <f>VLOOKUP(G1680,'MITRA (REFERENSI)'!$A:$Z,15,FALSE)</f>
        <v>#N/A</v>
      </c>
      <c r="M1680" s="38" t="str">
        <f>IF(B1680=1,'KELAS (REFERENSI)'!M1680,IF(B1680=2,'KELAS (REFERENSI)'!M1695,IF(B1680=3,'KELAS (REFERENSI)'!M1710,IF(B1680=4,'KELAS (REFERENSI)'!M1725,""))))</f>
        <v/>
      </c>
      <c r="N1680" s="38" t="str">
        <f>IF(B1680=1,'KELAS (REFERENSI)'!N1680,IF(B1680=2,'KELAS (REFERENSI)'!N1695,IF(B1680=3,'KELAS (REFERENSI)'!N1710,IF(B1680=4,'KELAS (REFERENSI)'!N1725,""))))</f>
        <v/>
      </c>
      <c r="O1680" s="38" t="str">
        <f>IF(B1680=1,'KELAS (REFERENSI)'!O1680,IF(B1680=2,'KELAS (REFERENSI)'!O1695,IF(B1680=3,'KELAS (REFERENSI)'!O1710,IF(B1680=4,'KELAS (REFERENSI)'!O1725,""))))</f>
        <v/>
      </c>
      <c r="P1680" s="38" t="str">
        <f>IF(B1680=1,'KELAS (REFERENSI)'!P1680,IF(B1680=2,'KELAS (REFERENSI)'!P1695,IF(B1680=3,'KELAS (REFERENSI)'!P1710,IF(B1680=4,'KELAS (REFERENSI)'!P1725,""))))</f>
        <v/>
      </c>
      <c r="Q1680" s="38" t="str">
        <f t="shared" si="4"/>
        <v>BPS Kota Jakarta Timur</v>
      </c>
      <c r="R1680" s="38" t="str">
        <f t="shared" si="56"/>
        <v/>
      </c>
      <c r="S1680" s="38" t="str">
        <f t="shared" ref="S1680:T1680" si="1688">S1679</f>
        <v>15 Juni sampai dengan 31 Agustus 2026</v>
      </c>
      <c r="T1680" s="38" t="str">
        <f t="shared" si="1688"/>
        <v>31 Agustus 2026</v>
      </c>
      <c r="U1680" s="46"/>
      <c r="V1680" s="46"/>
      <c r="W1680" s="42"/>
      <c r="X1680" s="42"/>
      <c r="Y1680" s="42"/>
      <c r="Z1680" s="42"/>
    </row>
    <row r="1681" ht="15.0" customHeight="1">
      <c r="A1681" s="36" t="s">
        <v>6743</v>
      </c>
      <c r="B1681" s="43"/>
      <c r="C1681" s="44"/>
      <c r="D1681" s="47"/>
      <c r="E1681" s="47"/>
      <c r="F1681" s="39" t="str">
        <f t="shared" si="2"/>
        <v>PETUGAS.1680/SPK/SE/PPL/3172/2026</v>
      </c>
      <c r="G1681" s="45"/>
      <c r="H1681" s="39" t="str">
        <f>VLOOKUP(G1681,'MITRA (REFERENSI)'!$A:$Z,16,FALSE)</f>
        <v>#N/A</v>
      </c>
      <c r="I1681" s="39" t="str">
        <f>VLOOKUP(G1681,'MITRA (REFERENSI)'!$A:$Z,25,FALSE)</f>
        <v>#N/A</v>
      </c>
      <c r="J1681" s="38" t="str">
        <f>VLOOKUP(G1681,'MITRA (REFERENSI)'!$A:$Z,26,FALSE)</f>
        <v>#N/A</v>
      </c>
      <c r="K1681" s="38" t="str">
        <f>VLOOKUP(G1681,'MITRA (REFERENSI)'!$A:$Z,15,FALSE)</f>
        <v>#N/A</v>
      </c>
      <c r="L1681" s="38" t="str">
        <f>VLOOKUP(G1681,'MITRA (REFERENSI)'!$A:$Z,15,FALSE)</f>
        <v>#N/A</v>
      </c>
      <c r="M1681" s="38" t="str">
        <f>IF(B1681=1,'KELAS (REFERENSI)'!M1681,IF(B1681=2,'KELAS (REFERENSI)'!M1696,IF(B1681=3,'KELAS (REFERENSI)'!M1711,IF(B1681=4,'KELAS (REFERENSI)'!M1726,""))))</f>
        <v/>
      </c>
      <c r="N1681" s="38" t="str">
        <f>IF(B1681=1,'KELAS (REFERENSI)'!N1681,IF(B1681=2,'KELAS (REFERENSI)'!N1696,IF(B1681=3,'KELAS (REFERENSI)'!N1711,IF(B1681=4,'KELAS (REFERENSI)'!N1726,""))))</f>
        <v/>
      </c>
      <c r="O1681" s="38" t="str">
        <f>IF(B1681=1,'KELAS (REFERENSI)'!O1681,IF(B1681=2,'KELAS (REFERENSI)'!O1696,IF(B1681=3,'KELAS (REFERENSI)'!O1711,IF(B1681=4,'KELAS (REFERENSI)'!O1726,""))))</f>
        <v/>
      </c>
      <c r="P1681" s="38" t="str">
        <f>IF(B1681=1,'KELAS (REFERENSI)'!P1681,IF(B1681=2,'KELAS (REFERENSI)'!P1696,IF(B1681=3,'KELAS (REFERENSI)'!P1711,IF(B1681=4,'KELAS (REFERENSI)'!P1726,""))))</f>
        <v/>
      </c>
      <c r="Q1681" s="38" t="str">
        <f t="shared" si="4"/>
        <v>BPS Kota Jakarta Timur</v>
      </c>
      <c r="R1681" s="38" t="str">
        <f t="shared" si="56"/>
        <v/>
      </c>
      <c r="S1681" s="38" t="str">
        <f t="shared" ref="S1681:T1681" si="1689">S1680</f>
        <v>15 Juni sampai dengan 31 Agustus 2026</v>
      </c>
      <c r="T1681" s="38" t="str">
        <f t="shared" si="1689"/>
        <v>31 Agustus 2026</v>
      </c>
      <c r="U1681" s="46"/>
      <c r="V1681" s="46"/>
      <c r="W1681" s="42"/>
      <c r="X1681" s="42"/>
      <c r="Y1681" s="42"/>
      <c r="Z1681" s="42"/>
    </row>
    <row r="1682" ht="15.0" customHeight="1">
      <c r="A1682" s="36" t="s">
        <v>6744</v>
      </c>
      <c r="B1682" s="43"/>
      <c r="C1682" s="44"/>
      <c r="D1682" s="47"/>
      <c r="E1682" s="47"/>
      <c r="F1682" s="39" t="str">
        <f t="shared" si="2"/>
        <v>PETUGAS.1681/SPK/SE/PPL/3172/2026</v>
      </c>
      <c r="G1682" s="45"/>
      <c r="H1682" s="39" t="str">
        <f>VLOOKUP(G1682,'MITRA (REFERENSI)'!$A:$Z,16,FALSE)</f>
        <v>#N/A</v>
      </c>
      <c r="I1682" s="39" t="str">
        <f>VLOOKUP(G1682,'MITRA (REFERENSI)'!$A:$Z,25,FALSE)</f>
        <v>#N/A</v>
      </c>
      <c r="J1682" s="38" t="str">
        <f>VLOOKUP(G1682,'MITRA (REFERENSI)'!$A:$Z,26,FALSE)</f>
        <v>#N/A</v>
      </c>
      <c r="K1682" s="38" t="str">
        <f>VLOOKUP(G1682,'MITRA (REFERENSI)'!$A:$Z,15,FALSE)</f>
        <v>#N/A</v>
      </c>
      <c r="L1682" s="38" t="str">
        <f>VLOOKUP(G1682,'MITRA (REFERENSI)'!$A:$Z,15,FALSE)</f>
        <v>#N/A</v>
      </c>
      <c r="M1682" s="38" t="str">
        <f>IF(B1682=1,'KELAS (REFERENSI)'!M1682,IF(B1682=2,'KELAS (REFERENSI)'!M1697,IF(B1682=3,'KELAS (REFERENSI)'!M1712,IF(B1682=4,'KELAS (REFERENSI)'!M1727,""))))</f>
        <v/>
      </c>
      <c r="N1682" s="38" t="str">
        <f>IF(B1682=1,'KELAS (REFERENSI)'!N1682,IF(B1682=2,'KELAS (REFERENSI)'!N1697,IF(B1682=3,'KELAS (REFERENSI)'!N1712,IF(B1682=4,'KELAS (REFERENSI)'!N1727,""))))</f>
        <v/>
      </c>
      <c r="O1682" s="38" t="str">
        <f>IF(B1682=1,'KELAS (REFERENSI)'!O1682,IF(B1682=2,'KELAS (REFERENSI)'!O1697,IF(B1682=3,'KELAS (REFERENSI)'!O1712,IF(B1682=4,'KELAS (REFERENSI)'!O1727,""))))</f>
        <v/>
      </c>
      <c r="P1682" s="38" t="str">
        <f>IF(B1682=1,'KELAS (REFERENSI)'!P1682,IF(B1682=2,'KELAS (REFERENSI)'!P1697,IF(B1682=3,'KELAS (REFERENSI)'!P1712,IF(B1682=4,'KELAS (REFERENSI)'!P1727,""))))</f>
        <v/>
      </c>
      <c r="Q1682" s="38" t="str">
        <f t="shared" si="4"/>
        <v>BPS Kota Jakarta Timur</v>
      </c>
      <c r="R1682" s="38" t="str">
        <f t="shared" si="56"/>
        <v/>
      </c>
      <c r="S1682" s="38" t="str">
        <f t="shared" ref="S1682:T1682" si="1690">S1681</f>
        <v>15 Juni sampai dengan 31 Agustus 2026</v>
      </c>
      <c r="T1682" s="38" t="str">
        <f t="shared" si="1690"/>
        <v>31 Agustus 2026</v>
      </c>
      <c r="U1682" s="46"/>
      <c r="V1682" s="46"/>
      <c r="W1682" s="42"/>
      <c r="X1682" s="42"/>
      <c r="Y1682" s="42"/>
      <c r="Z1682" s="42"/>
    </row>
    <row r="1683" ht="15.0" customHeight="1">
      <c r="A1683" s="36" t="s">
        <v>6745</v>
      </c>
      <c r="B1683" s="43"/>
      <c r="C1683" s="44"/>
      <c r="D1683" s="47"/>
      <c r="E1683" s="47"/>
      <c r="F1683" s="39" t="str">
        <f t="shared" si="2"/>
        <v>PETUGAS.1682/SPK/SE/PPL/3172/2026</v>
      </c>
      <c r="G1683" s="45"/>
      <c r="H1683" s="39" t="str">
        <f>VLOOKUP(G1683,'MITRA (REFERENSI)'!$A:$Z,16,FALSE)</f>
        <v>#N/A</v>
      </c>
      <c r="I1683" s="39" t="str">
        <f>VLOOKUP(G1683,'MITRA (REFERENSI)'!$A:$Z,25,FALSE)</f>
        <v>#N/A</v>
      </c>
      <c r="J1683" s="38" t="str">
        <f>VLOOKUP(G1683,'MITRA (REFERENSI)'!$A:$Z,26,FALSE)</f>
        <v>#N/A</v>
      </c>
      <c r="K1683" s="38" t="str">
        <f>VLOOKUP(G1683,'MITRA (REFERENSI)'!$A:$Z,15,FALSE)</f>
        <v>#N/A</v>
      </c>
      <c r="L1683" s="38" t="str">
        <f>VLOOKUP(G1683,'MITRA (REFERENSI)'!$A:$Z,15,FALSE)</f>
        <v>#N/A</v>
      </c>
      <c r="M1683" s="38" t="str">
        <f>IF(B1683=1,'KELAS (REFERENSI)'!M1683,IF(B1683=2,'KELAS (REFERENSI)'!M1698,IF(B1683=3,'KELAS (REFERENSI)'!M1713,IF(B1683=4,'KELAS (REFERENSI)'!M1728,""))))</f>
        <v/>
      </c>
      <c r="N1683" s="38" t="str">
        <f>IF(B1683=1,'KELAS (REFERENSI)'!N1683,IF(B1683=2,'KELAS (REFERENSI)'!N1698,IF(B1683=3,'KELAS (REFERENSI)'!N1713,IF(B1683=4,'KELAS (REFERENSI)'!N1728,""))))</f>
        <v/>
      </c>
      <c r="O1683" s="38" t="str">
        <f>IF(B1683=1,'KELAS (REFERENSI)'!O1683,IF(B1683=2,'KELAS (REFERENSI)'!O1698,IF(B1683=3,'KELAS (REFERENSI)'!O1713,IF(B1683=4,'KELAS (REFERENSI)'!O1728,""))))</f>
        <v/>
      </c>
      <c r="P1683" s="38" t="str">
        <f>IF(B1683=1,'KELAS (REFERENSI)'!P1683,IF(B1683=2,'KELAS (REFERENSI)'!P1698,IF(B1683=3,'KELAS (REFERENSI)'!P1713,IF(B1683=4,'KELAS (REFERENSI)'!P1728,""))))</f>
        <v/>
      </c>
      <c r="Q1683" s="38" t="str">
        <f t="shared" si="4"/>
        <v>BPS Kota Jakarta Timur</v>
      </c>
      <c r="R1683" s="38" t="str">
        <f t="shared" si="56"/>
        <v/>
      </c>
      <c r="S1683" s="38" t="str">
        <f t="shared" ref="S1683:T1683" si="1691">S1682</f>
        <v>15 Juni sampai dengan 31 Agustus 2026</v>
      </c>
      <c r="T1683" s="38" t="str">
        <f t="shared" si="1691"/>
        <v>31 Agustus 2026</v>
      </c>
      <c r="U1683" s="46"/>
      <c r="V1683" s="46"/>
      <c r="W1683" s="42"/>
      <c r="X1683" s="42"/>
      <c r="Y1683" s="42"/>
      <c r="Z1683" s="42"/>
    </row>
    <row r="1684" ht="15.0" customHeight="1">
      <c r="A1684" s="36" t="s">
        <v>6746</v>
      </c>
      <c r="B1684" s="43"/>
      <c r="C1684" s="44"/>
      <c r="D1684" s="47"/>
      <c r="E1684" s="47"/>
      <c r="F1684" s="39" t="str">
        <f t="shared" si="2"/>
        <v>PETUGAS.1683/SPK/SE/PPL/3172/2026</v>
      </c>
      <c r="G1684" s="45"/>
      <c r="H1684" s="39" t="str">
        <f>VLOOKUP(G1684,'MITRA (REFERENSI)'!$A:$Z,16,FALSE)</f>
        <v>#N/A</v>
      </c>
      <c r="I1684" s="39" t="str">
        <f>VLOOKUP(G1684,'MITRA (REFERENSI)'!$A:$Z,25,FALSE)</f>
        <v>#N/A</v>
      </c>
      <c r="J1684" s="38" t="str">
        <f>VLOOKUP(G1684,'MITRA (REFERENSI)'!$A:$Z,26,FALSE)</f>
        <v>#N/A</v>
      </c>
      <c r="K1684" s="38" t="str">
        <f>VLOOKUP(G1684,'MITRA (REFERENSI)'!$A:$Z,15,FALSE)</f>
        <v>#N/A</v>
      </c>
      <c r="L1684" s="38" t="str">
        <f>VLOOKUP(G1684,'MITRA (REFERENSI)'!$A:$Z,15,FALSE)</f>
        <v>#N/A</v>
      </c>
      <c r="M1684" s="38" t="str">
        <f>IF(B1684=1,'KELAS (REFERENSI)'!M1684,IF(B1684=2,'KELAS (REFERENSI)'!M1699,IF(B1684=3,'KELAS (REFERENSI)'!M1714,IF(B1684=4,'KELAS (REFERENSI)'!M1729,""))))</f>
        <v/>
      </c>
      <c r="N1684" s="38" t="str">
        <f>IF(B1684=1,'KELAS (REFERENSI)'!N1684,IF(B1684=2,'KELAS (REFERENSI)'!N1699,IF(B1684=3,'KELAS (REFERENSI)'!N1714,IF(B1684=4,'KELAS (REFERENSI)'!N1729,""))))</f>
        <v/>
      </c>
      <c r="O1684" s="38" t="str">
        <f>IF(B1684=1,'KELAS (REFERENSI)'!O1684,IF(B1684=2,'KELAS (REFERENSI)'!O1699,IF(B1684=3,'KELAS (REFERENSI)'!O1714,IF(B1684=4,'KELAS (REFERENSI)'!O1729,""))))</f>
        <v/>
      </c>
      <c r="P1684" s="38" t="str">
        <f>IF(B1684=1,'KELAS (REFERENSI)'!P1684,IF(B1684=2,'KELAS (REFERENSI)'!P1699,IF(B1684=3,'KELAS (REFERENSI)'!P1714,IF(B1684=4,'KELAS (REFERENSI)'!P1729,""))))</f>
        <v/>
      </c>
      <c r="Q1684" s="38" t="str">
        <f t="shared" si="4"/>
        <v>BPS Kota Jakarta Timur</v>
      </c>
      <c r="R1684" s="38" t="str">
        <f t="shared" si="56"/>
        <v/>
      </c>
      <c r="S1684" s="38" t="str">
        <f t="shared" ref="S1684:T1684" si="1692">S1683</f>
        <v>15 Juni sampai dengan 31 Agustus 2026</v>
      </c>
      <c r="T1684" s="38" t="str">
        <f t="shared" si="1692"/>
        <v>31 Agustus 2026</v>
      </c>
      <c r="U1684" s="46"/>
      <c r="V1684" s="46"/>
      <c r="W1684" s="42"/>
      <c r="X1684" s="42"/>
      <c r="Y1684" s="42"/>
      <c r="Z1684" s="42"/>
    </row>
    <row r="1685" ht="15.0" customHeight="1">
      <c r="A1685" s="36" t="s">
        <v>6747</v>
      </c>
      <c r="B1685" s="43"/>
      <c r="C1685" s="44"/>
      <c r="D1685" s="47"/>
      <c r="E1685" s="47"/>
      <c r="F1685" s="39" t="str">
        <f t="shared" si="2"/>
        <v>PETUGAS.1684/SPK/SE/PPL/3172/2026</v>
      </c>
      <c r="G1685" s="45"/>
      <c r="H1685" s="39" t="str">
        <f>VLOOKUP(G1685,'MITRA (REFERENSI)'!$A:$Z,16,FALSE)</f>
        <v>#N/A</v>
      </c>
      <c r="I1685" s="39" t="str">
        <f>VLOOKUP(G1685,'MITRA (REFERENSI)'!$A:$Z,25,FALSE)</f>
        <v>#N/A</v>
      </c>
      <c r="J1685" s="38" t="str">
        <f>VLOOKUP(G1685,'MITRA (REFERENSI)'!$A:$Z,26,FALSE)</f>
        <v>#N/A</v>
      </c>
      <c r="K1685" s="38" t="str">
        <f>VLOOKUP(G1685,'MITRA (REFERENSI)'!$A:$Z,15,FALSE)</f>
        <v>#N/A</v>
      </c>
      <c r="L1685" s="38" t="str">
        <f>VLOOKUP(G1685,'MITRA (REFERENSI)'!$A:$Z,15,FALSE)</f>
        <v>#N/A</v>
      </c>
      <c r="M1685" s="38" t="str">
        <f>IF(B1685=1,'KELAS (REFERENSI)'!M1685,IF(B1685=2,'KELAS (REFERENSI)'!M1700,IF(B1685=3,'KELAS (REFERENSI)'!M1715,IF(B1685=4,'KELAS (REFERENSI)'!M1730,""))))</f>
        <v/>
      </c>
      <c r="N1685" s="38" t="str">
        <f>IF(B1685=1,'KELAS (REFERENSI)'!N1685,IF(B1685=2,'KELAS (REFERENSI)'!N1700,IF(B1685=3,'KELAS (REFERENSI)'!N1715,IF(B1685=4,'KELAS (REFERENSI)'!N1730,""))))</f>
        <v/>
      </c>
      <c r="O1685" s="38" t="str">
        <f>IF(B1685=1,'KELAS (REFERENSI)'!O1685,IF(B1685=2,'KELAS (REFERENSI)'!O1700,IF(B1685=3,'KELAS (REFERENSI)'!O1715,IF(B1685=4,'KELAS (REFERENSI)'!O1730,""))))</f>
        <v/>
      </c>
      <c r="P1685" s="38" t="str">
        <f>IF(B1685=1,'KELAS (REFERENSI)'!P1685,IF(B1685=2,'KELAS (REFERENSI)'!P1700,IF(B1685=3,'KELAS (REFERENSI)'!P1715,IF(B1685=4,'KELAS (REFERENSI)'!P1730,""))))</f>
        <v/>
      </c>
      <c r="Q1685" s="38" t="str">
        <f t="shared" si="4"/>
        <v>BPS Kota Jakarta Timur</v>
      </c>
      <c r="R1685" s="38" t="str">
        <f t="shared" si="56"/>
        <v/>
      </c>
      <c r="S1685" s="38" t="str">
        <f t="shared" ref="S1685:T1685" si="1693">S1684</f>
        <v>15 Juni sampai dengan 31 Agustus 2026</v>
      </c>
      <c r="T1685" s="38" t="str">
        <f t="shared" si="1693"/>
        <v>31 Agustus 2026</v>
      </c>
      <c r="U1685" s="46"/>
      <c r="V1685" s="46"/>
      <c r="W1685" s="42"/>
      <c r="X1685" s="42"/>
      <c r="Y1685" s="42"/>
      <c r="Z1685" s="42"/>
    </row>
    <row r="1686" ht="15.0" customHeight="1">
      <c r="A1686" s="36" t="s">
        <v>6748</v>
      </c>
      <c r="B1686" s="43"/>
      <c r="C1686" s="44"/>
      <c r="D1686" s="47"/>
      <c r="E1686" s="47"/>
      <c r="F1686" s="39" t="str">
        <f t="shared" si="2"/>
        <v>PETUGAS.1685/SPK/SE/PPL/3172/2026</v>
      </c>
      <c r="G1686" s="45"/>
      <c r="H1686" s="39" t="str">
        <f>VLOOKUP(G1686,'MITRA (REFERENSI)'!$A:$Z,16,FALSE)</f>
        <v>#N/A</v>
      </c>
      <c r="I1686" s="39" t="str">
        <f>VLOOKUP(G1686,'MITRA (REFERENSI)'!$A:$Z,25,FALSE)</f>
        <v>#N/A</v>
      </c>
      <c r="J1686" s="38" t="str">
        <f>VLOOKUP(G1686,'MITRA (REFERENSI)'!$A:$Z,26,FALSE)</f>
        <v>#N/A</v>
      </c>
      <c r="K1686" s="38" t="str">
        <f>VLOOKUP(G1686,'MITRA (REFERENSI)'!$A:$Z,15,FALSE)</f>
        <v>#N/A</v>
      </c>
      <c r="L1686" s="38" t="str">
        <f>VLOOKUP(G1686,'MITRA (REFERENSI)'!$A:$Z,15,FALSE)</f>
        <v>#N/A</v>
      </c>
      <c r="M1686" s="38" t="str">
        <f>IF(B1686=1,'KELAS (REFERENSI)'!M1686,IF(B1686=2,'KELAS (REFERENSI)'!M1701,IF(B1686=3,'KELAS (REFERENSI)'!M1716,IF(B1686=4,'KELAS (REFERENSI)'!M1731,""))))</f>
        <v/>
      </c>
      <c r="N1686" s="38" t="str">
        <f>IF(B1686=1,'KELAS (REFERENSI)'!N1686,IF(B1686=2,'KELAS (REFERENSI)'!N1701,IF(B1686=3,'KELAS (REFERENSI)'!N1716,IF(B1686=4,'KELAS (REFERENSI)'!N1731,""))))</f>
        <v/>
      </c>
      <c r="O1686" s="38" t="str">
        <f>IF(B1686=1,'KELAS (REFERENSI)'!O1686,IF(B1686=2,'KELAS (REFERENSI)'!O1701,IF(B1686=3,'KELAS (REFERENSI)'!O1716,IF(B1686=4,'KELAS (REFERENSI)'!O1731,""))))</f>
        <v/>
      </c>
      <c r="P1686" s="38" t="str">
        <f>IF(B1686=1,'KELAS (REFERENSI)'!P1686,IF(B1686=2,'KELAS (REFERENSI)'!P1701,IF(B1686=3,'KELAS (REFERENSI)'!P1716,IF(B1686=4,'KELAS (REFERENSI)'!P1731,""))))</f>
        <v/>
      </c>
      <c r="Q1686" s="38" t="str">
        <f t="shared" si="4"/>
        <v>BPS Kota Jakarta Timur</v>
      </c>
      <c r="R1686" s="38" t="str">
        <f t="shared" si="56"/>
        <v/>
      </c>
      <c r="S1686" s="38" t="str">
        <f t="shared" ref="S1686:T1686" si="1694">S1685</f>
        <v>15 Juni sampai dengan 31 Agustus 2026</v>
      </c>
      <c r="T1686" s="38" t="str">
        <f t="shared" si="1694"/>
        <v>31 Agustus 2026</v>
      </c>
      <c r="U1686" s="46"/>
      <c r="V1686" s="46"/>
      <c r="W1686" s="42"/>
      <c r="X1686" s="42"/>
      <c r="Y1686" s="42"/>
      <c r="Z1686" s="42"/>
    </row>
    <row r="1687" ht="15.0" customHeight="1">
      <c r="A1687" s="36" t="s">
        <v>6749</v>
      </c>
      <c r="B1687" s="43"/>
      <c r="C1687" s="44"/>
      <c r="D1687" s="47"/>
      <c r="E1687" s="47"/>
      <c r="F1687" s="39" t="str">
        <f t="shared" si="2"/>
        <v>PETUGAS.1686/SPK/SE/PPL/3172/2026</v>
      </c>
      <c r="G1687" s="45"/>
      <c r="H1687" s="39" t="str">
        <f>VLOOKUP(G1687,'MITRA (REFERENSI)'!$A:$Z,16,FALSE)</f>
        <v>#N/A</v>
      </c>
      <c r="I1687" s="39" t="str">
        <f>VLOOKUP(G1687,'MITRA (REFERENSI)'!$A:$Z,25,FALSE)</f>
        <v>#N/A</v>
      </c>
      <c r="J1687" s="38" t="str">
        <f>VLOOKUP(G1687,'MITRA (REFERENSI)'!$A:$Z,26,FALSE)</f>
        <v>#N/A</v>
      </c>
      <c r="K1687" s="38" t="str">
        <f>VLOOKUP(G1687,'MITRA (REFERENSI)'!$A:$Z,15,FALSE)</f>
        <v>#N/A</v>
      </c>
      <c r="L1687" s="38" t="str">
        <f>VLOOKUP(G1687,'MITRA (REFERENSI)'!$A:$Z,15,FALSE)</f>
        <v>#N/A</v>
      </c>
      <c r="M1687" s="38" t="str">
        <f>IF(B1687=1,'KELAS (REFERENSI)'!M1687,IF(B1687=2,'KELAS (REFERENSI)'!M1702,IF(B1687=3,'KELAS (REFERENSI)'!M1717,IF(B1687=4,'KELAS (REFERENSI)'!M1732,""))))</f>
        <v/>
      </c>
      <c r="N1687" s="38" t="str">
        <f>IF(B1687=1,'KELAS (REFERENSI)'!N1687,IF(B1687=2,'KELAS (REFERENSI)'!N1702,IF(B1687=3,'KELAS (REFERENSI)'!N1717,IF(B1687=4,'KELAS (REFERENSI)'!N1732,""))))</f>
        <v/>
      </c>
      <c r="O1687" s="38" t="str">
        <f>IF(B1687=1,'KELAS (REFERENSI)'!O1687,IF(B1687=2,'KELAS (REFERENSI)'!O1702,IF(B1687=3,'KELAS (REFERENSI)'!O1717,IF(B1687=4,'KELAS (REFERENSI)'!O1732,""))))</f>
        <v/>
      </c>
      <c r="P1687" s="38" t="str">
        <f>IF(B1687=1,'KELAS (REFERENSI)'!P1687,IF(B1687=2,'KELAS (REFERENSI)'!P1702,IF(B1687=3,'KELAS (REFERENSI)'!P1717,IF(B1687=4,'KELAS (REFERENSI)'!P1732,""))))</f>
        <v/>
      </c>
      <c r="Q1687" s="38" t="str">
        <f t="shared" si="4"/>
        <v>BPS Kota Jakarta Timur</v>
      </c>
      <c r="R1687" s="38" t="str">
        <f t="shared" si="56"/>
        <v/>
      </c>
      <c r="S1687" s="38" t="str">
        <f t="shared" ref="S1687:T1687" si="1695">S1686</f>
        <v>15 Juni sampai dengan 31 Agustus 2026</v>
      </c>
      <c r="T1687" s="38" t="str">
        <f t="shared" si="1695"/>
        <v>31 Agustus 2026</v>
      </c>
      <c r="U1687" s="46"/>
      <c r="V1687" s="46"/>
      <c r="W1687" s="42"/>
      <c r="X1687" s="42"/>
      <c r="Y1687" s="42"/>
      <c r="Z1687" s="42"/>
    </row>
    <row r="1688" ht="15.0" customHeight="1">
      <c r="A1688" s="36" t="s">
        <v>6750</v>
      </c>
      <c r="B1688" s="43"/>
      <c r="C1688" s="44"/>
      <c r="D1688" s="47"/>
      <c r="E1688" s="47"/>
      <c r="F1688" s="39" t="str">
        <f t="shared" si="2"/>
        <v>PETUGAS.1687/SPK/SE/PPL/3172/2026</v>
      </c>
      <c r="G1688" s="45"/>
      <c r="H1688" s="39" t="str">
        <f>VLOOKUP(G1688,'MITRA (REFERENSI)'!$A:$Z,16,FALSE)</f>
        <v>#N/A</v>
      </c>
      <c r="I1688" s="39" t="str">
        <f>VLOOKUP(G1688,'MITRA (REFERENSI)'!$A:$Z,25,FALSE)</f>
        <v>#N/A</v>
      </c>
      <c r="J1688" s="38" t="str">
        <f>VLOOKUP(G1688,'MITRA (REFERENSI)'!$A:$Z,26,FALSE)</f>
        <v>#N/A</v>
      </c>
      <c r="K1688" s="38" t="str">
        <f>VLOOKUP(G1688,'MITRA (REFERENSI)'!$A:$Z,15,FALSE)</f>
        <v>#N/A</v>
      </c>
      <c r="L1688" s="38" t="str">
        <f>VLOOKUP(G1688,'MITRA (REFERENSI)'!$A:$Z,15,FALSE)</f>
        <v>#N/A</v>
      </c>
      <c r="M1688" s="38" t="str">
        <f>IF(B1688=1,'KELAS (REFERENSI)'!M1688,IF(B1688=2,'KELAS (REFERENSI)'!M1703,IF(B1688=3,'KELAS (REFERENSI)'!M1718,IF(B1688=4,'KELAS (REFERENSI)'!M1733,""))))</f>
        <v/>
      </c>
      <c r="N1688" s="38" t="str">
        <f>IF(B1688=1,'KELAS (REFERENSI)'!N1688,IF(B1688=2,'KELAS (REFERENSI)'!N1703,IF(B1688=3,'KELAS (REFERENSI)'!N1718,IF(B1688=4,'KELAS (REFERENSI)'!N1733,""))))</f>
        <v/>
      </c>
      <c r="O1688" s="38" t="str">
        <f>IF(B1688=1,'KELAS (REFERENSI)'!O1688,IF(B1688=2,'KELAS (REFERENSI)'!O1703,IF(B1688=3,'KELAS (REFERENSI)'!O1718,IF(B1688=4,'KELAS (REFERENSI)'!O1733,""))))</f>
        <v/>
      </c>
      <c r="P1688" s="38" t="str">
        <f>IF(B1688=1,'KELAS (REFERENSI)'!P1688,IF(B1688=2,'KELAS (REFERENSI)'!P1703,IF(B1688=3,'KELAS (REFERENSI)'!P1718,IF(B1688=4,'KELAS (REFERENSI)'!P1733,""))))</f>
        <v/>
      </c>
      <c r="Q1688" s="38" t="str">
        <f t="shared" si="4"/>
        <v>BPS Kota Jakarta Timur</v>
      </c>
      <c r="R1688" s="38" t="str">
        <f t="shared" si="56"/>
        <v/>
      </c>
      <c r="S1688" s="38" t="str">
        <f t="shared" ref="S1688:T1688" si="1696">S1687</f>
        <v>15 Juni sampai dengan 31 Agustus 2026</v>
      </c>
      <c r="T1688" s="38" t="str">
        <f t="shared" si="1696"/>
        <v>31 Agustus 2026</v>
      </c>
      <c r="U1688" s="46"/>
      <c r="V1688" s="46"/>
      <c r="W1688" s="42"/>
      <c r="X1688" s="42"/>
      <c r="Y1688" s="42"/>
      <c r="Z1688" s="42"/>
    </row>
    <row r="1689" ht="15.0" customHeight="1">
      <c r="A1689" s="36" t="s">
        <v>6751</v>
      </c>
      <c r="B1689" s="43"/>
      <c r="C1689" s="44"/>
      <c r="D1689" s="47"/>
      <c r="E1689" s="47"/>
      <c r="F1689" s="39" t="str">
        <f t="shared" si="2"/>
        <v>PETUGAS.1688/SPK/SE/PPL/3172/2026</v>
      </c>
      <c r="G1689" s="45"/>
      <c r="H1689" s="39" t="str">
        <f>VLOOKUP(G1689,'MITRA (REFERENSI)'!$A:$Z,16,FALSE)</f>
        <v>#N/A</v>
      </c>
      <c r="I1689" s="39" t="str">
        <f>VLOOKUP(G1689,'MITRA (REFERENSI)'!$A:$Z,25,FALSE)</f>
        <v>#N/A</v>
      </c>
      <c r="J1689" s="38" t="str">
        <f>VLOOKUP(G1689,'MITRA (REFERENSI)'!$A:$Z,26,FALSE)</f>
        <v>#N/A</v>
      </c>
      <c r="K1689" s="38" t="str">
        <f>VLOOKUP(G1689,'MITRA (REFERENSI)'!$A:$Z,15,FALSE)</f>
        <v>#N/A</v>
      </c>
      <c r="L1689" s="38" t="str">
        <f>VLOOKUP(G1689,'MITRA (REFERENSI)'!$A:$Z,15,FALSE)</f>
        <v>#N/A</v>
      </c>
      <c r="M1689" s="38" t="str">
        <f>IF(B1689=1,'KELAS (REFERENSI)'!M1689,IF(B1689=2,'KELAS (REFERENSI)'!M1704,IF(B1689=3,'KELAS (REFERENSI)'!M1719,IF(B1689=4,'KELAS (REFERENSI)'!M1734,""))))</f>
        <v/>
      </c>
      <c r="N1689" s="38" t="str">
        <f>IF(B1689=1,'KELAS (REFERENSI)'!N1689,IF(B1689=2,'KELAS (REFERENSI)'!N1704,IF(B1689=3,'KELAS (REFERENSI)'!N1719,IF(B1689=4,'KELAS (REFERENSI)'!N1734,""))))</f>
        <v/>
      </c>
      <c r="O1689" s="38" t="str">
        <f>IF(B1689=1,'KELAS (REFERENSI)'!O1689,IF(B1689=2,'KELAS (REFERENSI)'!O1704,IF(B1689=3,'KELAS (REFERENSI)'!O1719,IF(B1689=4,'KELAS (REFERENSI)'!O1734,""))))</f>
        <v/>
      </c>
      <c r="P1689" s="38" t="str">
        <f>IF(B1689=1,'KELAS (REFERENSI)'!P1689,IF(B1689=2,'KELAS (REFERENSI)'!P1704,IF(B1689=3,'KELAS (REFERENSI)'!P1719,IF(B1689=4,'KELAS (REFERENSI)'!P1734,""))))</f>
        <v/>
      </c>
      <c r="Q1689" s="38" t="str">
        <f t="shared" si="4"/>
        <v>BPS Kota Jakarta Timur</v>
      </c>
      <c r="R1689" s="38" t="str">
        <f t="shared" si="56"/>
        <v/>
      </c>
      <c r="S1689" s="38" t="str">
        <f t="shared" ref="S1689:T1689" si="1697">S1688</f>
        <v>15 Juni sampai dengan 31 Agustus 2026</v>
      </c>
      <c r="T1689" s="38" t="str">
        <f t="shared" si="1697"/>
        <v>31 Agustus 2026</v>
      </c>
      <c r="U1689" s="46"/>
      <c r="V1689" s="46"/>
      <c r="W1689" s="42"/>
      <c r="X1689" s="42"/>
      <c r="Y1689" s="42"/>
      <c r="Z1689" s="42"/>
    </row>
    <row r="1690" ht="15.0" customHeight="1">
      <c r="A1690" s="36" t="s">
        <v>6752</v>
      </c>
      <c r="B1690" s="43"/>
      <c r="C1690" s="44"/>
      <c r="D1690" s="47"/>
      <c r="E1690" s="47"/>
      <c r="F1690" s="39" t="str">
        <f t="shared" si="2"/>
        <v>PETUGAS.1689/SPK/SE/PPL/3172/2026</v>
      </c>
      <c r="G1690" s="45"/>
      <c r="H1690" s="39" t="str">
        <f>VLOOKUP(G1690,'MITRA (REFERENSI)'!$A:$Z,16,FALSE)</f>
        <v>#N/A</v>
      </c>
      <c r="I1690" s="39" t="str">
        <f>VLOOKUP(G1690,'MITRA (REFERENSI)'!$A:$Z,25,FALSE)</f>
        <v>#N/A</v>
      </c>
      <c r="J1690" s="38" t="str">
        <f>VLOOKUP(G1690,'MITRA (REFERENSI)'!$A:$Z,26,FALSE)</f>
        <v>#N/A</v>
      </c>
      <c r="K1690" s="38" t="str">
        <f>VLOOKUP(G1690,'MITRA (REFERENSI)'!$A:$Z,15,FALSE)</f>
        <v>#N/A</v>
      </c>
      <c r="L1690" s="38" t="str">
        <f>VLOOKUP(G1690,'MITRA (REFERENSI)'!$A:$Z,15,FALSE)</f>
        <v>#N/A</v>
      </c>
      <c r="M1690" s="38" t="str">
        <f>IF(B1690=1,'KELAS (REFERENSI)'!M1690,IF(B1690=2,'KELAS (REFERENSI)'!M1705,IF(B1690=3,'KELAS (REFERENSI)'!M1720,IF(B1690=4,'KELAS (REFERENSI)'!M1735,""))))</f>
        <v/>
      </c>
      <c r="N1690" s="38" t="str">
        <f>IF(B1690=1,'KELAS (REFERENSI)'!N1690,IF(B1690=2,'KELAS (REFERENSI)'!N1705,IF(B1690=3,'KELAS (REFERENSI)'!N1720,IF(B1690=4,'KELAS (REFERENSI)'!N1735,""))))</f>
        <v/>
      </c>
      <c r="O1690" s="38" t="str">
        <f>IF(B1690=1,'KELAS (REFERENSI)'!O1690,IF(B1690=2,'KELAS (REFERENSI)'!O1705,IF(B1690=3,'KELAS (REFERENSI)'!O1720,IF(B1690=4,'KELAS (REFERENSI)'!O1735,""))))</f>
        <v/>
      </c>
      <c r="P1690" s="38" t="str">
        <f>IF(B1690=1,'KELAS (REFERENSI)'!P1690,IF(B1690=2,'KELAS (REFERENSI)'!P1705,IF(B1690=3,'KELAS (REFERENSI)'!P1720,IF(B1690=4,'KELAS (REFERENSI)'!P1735,""))))</f>
        <v/>
      </c>
      <c r="Q1690" s="38" t="str">
        <f t="shared" si="4"/>
        <v>BPS Kota Jakarta Timur</v>
      </c>
      <c r="R1690" s="38" t="str">
        <f t="shared" si="56"/>
        <v/>
      </c>
      <c r="S1690" s="38" t="str">
        <f t="shared" ref="S1690:T1690" si="1698">S1689</f>
        <v>15 Juni sampai dengan 31 Agustus 2026</v>
      </c>
      <c r="T1690" s="38" t="str">
        <f t="shared" si="1698"/>
        <v>31 Agustus 2026</v>
      </c>
      <c r="U1690" s="46"/>
      <c r="V1690" s="46"/>
      <c r="W1690" s="42"/>
      <c r="X1690" s="42"/>
      <c r="Y1690" s="42"/>
      <c r="Z1690" s="42"/>
    </row>
    <row r="1691" ht="15.0" customHeight="1">
      <c r="A1691" s="36" t="s">
        <v>6753</v>
      </c>
      <c r="B1691" s="43"/>
      <c r="C1691" s="44"/>
      <c r="D1691" s="47"/>
      <c r="E1691" s="47"/>
      <c r="F1691" s="39" t="str">
        <f t="shared" si="2"/>
        <v>PETUGAS.1690/SPK/SE/PPL/3172/2026</v>
      </c>
      <c r="G1691" s="45"/>
      <c r="H1691" s="39" t="str">
        <f>VLOOKUP(G1691,'MITRA (REFERENSI)'!$A:$Z,16,FALSE)</f>
        <v>#N/A</v>
      </c>
      <c r="I1691" s="39" t="str">
        <f>VLOOKUP(G1691,'MITRA (REFERENSI)'!$A:$Z,25,FALSE)</f>
        <v>#N/A</v>
      </c>
      <c r="J1691" s="38" t="str">
        <f>VLOOKUP(G1691,'MITRA (REFERENSI)'!$A:$Z,26,FALSE)</f>
        <v>#N/A</v>
      </c>
      <c r="K1691" s="38" t="str">
        <f>VLOOKUP(G1691,'MITRA (REFERENSI)'!$A:$Z,15,FALSE)</f>
        <v>#N/A</v>
      </c>
      <c r="L1691" s="38" t="str">
        <f>VLOOKUP(G1691,'MITRA (REFERENSI)'!$A:$Z,15,FALSE)</f>
        <v>#N/A</v>
      </c>
      <c r="M1691" s="38" t="str">
        <f>IF(B1691=1,'KELAS (REFERENSI)'!M1691,IF(B1691=2,'KELAS (REFERENSI)'!M1706,IF(B1691=3,'KELAS (REFERENSI)'!M1721,IF(B1691=4,'KELAS (REFERENSI)'!M1736,""))))</f>
        <v/>
      </c>
      <c r="N1691" s="38" t="str">
        <f>IF(B1691=1,'KELAS (REFERENSI)'!N1691,IF(B1691=2,'KELAS (REFERENSI)'!N1706,IF(B1691=3,'KELAS (REFERENSI)'!N1721,IF(B1691=4,'KELAS (REFERENSI)'!N1736,""))))</f>
        <v/>
      </c>
      <c r="O1691" s="38" t="str">
        <f>IF(B1691=1,'KELAS (REFERENSI)'!O1691,IF(B1691=2,'KELAS (REFERENSI)'!O1706,IF(B1691=3,'KELAS (REFERENSI)'!O1721,IF(B1691=4,'KELAS (REFERENSI)'!O1736,""))))</f>
        <v/>
      </c>
      <c r="P1691" s="38" t="str">
        <f>IF(B1691=1,'KELAS (REFERENSI)'!P1691,IF(B1691=2,'KELAS (REFERENSI)'!P1706,IF(B1691=3,'KELAS (REFERENSI)'!P1721,IF(B1691=4,'KELAS (REFERENSI)'!P1736,""))))</f>
        <v/>
      </c>
      <c r="Q1691" s="38" t="str">
        <f t="shared" si="4"/>
        <v>BPS Kota Jakarta Timur</v>
      </c>
      <c r="R1691" s="38" t="str">
        <f t="shared" si="56"/>
        <v/>
      </c>
      <c r="S1691" s="38" t="str">
        <f t="shared" ref="S1691:T1691" si="1699">S1690</f>
        <v>15 Juni sampai dengan 31 Agustus 2026</v>
      </c>
      <c r="T1691" s="38" t="str">
        <f t="shared" si="1699"/>
        <v>31 Agustus 2026</v>
      </c>
      <c r="U1691" s="46"/>
      <c r="V1691" s="46"/>
      <c r="W1691" s="42"/>
      <c r="X1691" s="42"/>
      <c r="Y1691" s="42"/>
      <c r="Z1691" s="42"/>
    </row>
    <row r="1692" ht="15.0" customHeight="1">
      <c r="A1692" s="36" t="s">
        <v>6754</v>
      </c>
      <c r="B1692" s="43"/>
      <c r="C1692" s="44"/>
      <c r="D1692" s="47"/>
      <c r="E1692" s="47"/>
      <c r="F1692" s="39" t="str">
        <f t="shared" si="2"/>
        <v>PETUGAS.1691/SPK/SE/PPL/3172/2026</v>
      </c>
      <c r="G1692" s="45"/>
      <c r="H1692" s="39" t="str">
        <f>VLOOKUP(G1692,'MITRA (REFERENSI)'!$A:$Z,16,FALSE)</f>
        <v>#N/A</v>
      </c>
      <c r="I1692" s="39" t="str">
        <f>VLOOKUP(G1692,'MITRA (REFERENSI)'!$A:$Z,25,FALSE)</f>
        <v>#N/A</v>
      </c>
      <c r="J1692" s="38" t="str">
        <f>VLOOKUP(G1692,'MITRA (REFERENSI)'!$A:$Z,26,FALSE)</f>
        <v>#N/A</v>
      </c>
      <c r="K1692" s="38" t="str">
        <f>VLOOKUP(G1692,'MITRA (REFERENSI)'!$A:$Z,15,FALSE)</f>
        <v>#N/A</v>
      </c>
      <c r="L1692" s="38" t="str">
        <f>VLOOKUP(G1692,'MITRA (REFERENSI)'!$A:$Z,15,FALSE)</f>
        <v>#N/A</v>
      </c>
      <c r="M1692" s="38" t="str">
        <f>IF(B1692=1,'KELAS (REFERENSI)'!M1692,IF(B1692=2,'KELAS (REFERENSI)'!M1707,IF(B1692=3,'KELAS (REFERENSI)'!M1722,IF(B1692=4,'KELAS (REFERENSI)'!M1737,""))))</f>
        <v/>
      </c>
      <c r="N1692" s="38" t="str">
        <f>IF(B1692=1,'KELAS (REFERENSI)'!N1692,IF(B1692=2,'KELAS (REFERENSI)'!N1707,IF(B1692=3,'KELAS (REFERENSI)'!N1722,IF(B1692=4,'KELAS (REFERENSI)'!N1737,""))))</f>
        <v/>
      </c>
      <c r="O1692" s="38" t="str">
        <f>IF(B1692=1,'KELAS (REFERENSI)'!O1692,IF(B1692=2,'KELAS (REFERENSI)'!O1707,IF(B1692=3,'KELAS (REFERENSI)'!O1722,IF(B1692=4,'KELAS (REFERENSI)'!O1737,""))))</f>
        <v/>
      </c>
      <c r="P1692" s="38" t="str">
        <f>IF(B1692=1,'KELAS (REFERENSI)'!P1692,IF(B1692=2,'KELAS (REFERENSI)'!P1707,IF(B1692=3,'KELAS (REFERENSI)'!P1722,IF(B1692=4,'KELAS (REFERENSI)'!P1737,""))))</f>
        <v/>
      </c>
      <c r="Q1692" s="38" t="str">
        <f t="shared" si="4"/>
        <v>BPS Kota Jakarta Timur</v>
      </c>
      <c r="R1692" s="38" t="str">
        <f t="shared" si="56"/>
        <v/>
      </c>
      <c r="S1692" s="38" t="str">
        <f t="shared" ref="S1692:T1692" si="1700">S1691</f>
        <v>15 Juni sampai dengan 31 Agustus 2026</v>
      </c>
      <c r="T1692" s="38" t="str">
        <f t="shared" si="1700"/>
        <v>31 Agustus 2026</v>
      </c>
      <c r="U1692" s="46"/>
      <c r="V1692" s="46"/>
      <c r="W1692" s="42"/>
      <c r="X1692" s="42"/>
      <c r="Y1692" s="42"/>
      <c r="Z1692" s="42"/>
    </row>
    <row r="1693" ht="15.0" customHeight="1">
      <c r="A1693" s="36" t="s">
        <v>6755</v>
      </c>
      <c r="B1693" s="43"/>
      <c r="C1693" s="44"/>
      <c r="D1693" s="47"/>
      <c r="E1693" s="47"/>
      <c r="F1693" s="39" t="str">
        <f t="shared" si="2"/>
        <v>PETUGAS.1692/SPK/SE/PPL/3172/2026</v>
      </c>
      <c r="G1693" s="45"/>
      <c r="H1693" s="39" t="str">
        <f>VLOOKUP(G1693,'MITRA (REFERENSI)'!$A:$Z,16,FALSE)</f>
        <v>#N/A</v>
      </c>
      <c r="I1693" s="39" t="str">
        <f>VLOOKUP(G1693,'MITRA (REFERENSI)'!$A:$Z,25,FALSE)</f>
        <v>#N/A</v>
      </c>
      <c r="J1693" s="38" t="str">
        <f>VLOOKUP(G1693,'MITRA (REFERENSI)'!$A:$Z,26,FALSE)</f>
        <v>#N/A</v>
      </c>
      <c r="K1693" s="38" t="str">
        <f>VLOOKUP(G1693,'MITRA (REFERENSI)'!$A:$Z,15,FALSE)</f>
        <v>#N/A</v>
      </c>
      <c r="L1693" s="38" t="str">
        <f>VLOOKUP(G1693,'MITRA (REFERENSI)'!$A:$Z,15,FALSE)</f>
        <v>#N/A</v>
      </c>
      <c r="M1693" s="38" t="str">
        <f>IF(B1693=1,'KELAS (REFERENSI)'!M1693,IF(B1693=2,'KELAS (REFERENSI)'!M1708,IF(B1693=3,'KELAS (REFERENSI)'!M1723,IF(B1693=4,'KELAS (REFERENSI)'!M1738,""))))</f>
        <v/>
      </c>
      <c r="N1693" s="38" t="str">
        <f>IF(B1693=1,'KELAS (REFERENSI)'!N1693,IF(B1693=2,'KELAS (REFERENSI)'!N1708,IF(B1693=3,'KELAS (REFERENSI)'!N1723,IF(B1693=4,'KELAS (REFERENSI)'!N1738,""))))</f>
        <v/>
      </c>
      <c r="O1693" s="38" t="str">
        <f>IF(B1693=1,'KELAS (REFERENSI)'!O1693,IF(B1693=2,'KELAS (REFERENSI)'!O1708,IF(B1693=3,'KELAS (REFERENSI)'!O1723,IF(B1693=4,'KELAS (REFERENSI)'!O1738,""))))</f>
        <v/>
      </c>
      <c r="P1693" s="38" t="str">
        <f>IF(B1693=1,'KELAS (REFERENSI)'!P1693,IF(B1693=2,'KELAS (REFERENSI)'!P1708,IF(B1693=3,'KELAS (REFERENSI)'!P1723,IF(B1693=4,'KELAS (REFERENSI)'!P1738,""))))</f>
        <v/>
      </c>
      <c r="Q1693" s="38" t="str">
        <f t="shared" si="4"/>
        <v>BPS Kota Jakarta Timur</v>
      </c>
      <c r="R1693" s="38" t="str">
        <f t="shared" si="56"/>
        <v/>
      </c>
      <c r="S1693" s="38" t="str">
        <f t="shared" ref="S1693:T1693" si="1701">S1692</f>
        <v>15 Juni sampai dengan 31 Agustus 2026</v>
      </c>
      <c r="T1693" s="38" t="str">
        <f t="shared" si="1701"/>
        <v>31 Agustus 2026</v>
      </c>
      <c r="U1693" s="46"/>
      <c r="V1693" s="46"/>
      <c r="W1693" s="42"/>
      <c r="X1693" s="42"/>
      <c r="Y1693" s="42"/>
      <c r="Z1693" s="42"/>
    </row>
    <row r="1694" ht="15.0" customHeight="1">
      <c r="A1694" s="36" t="s">
        <v>6756</v>
      </c>
      <c r="B1694" s="43"/>
      <c r="C1694" s="44"/>
      <c r="D1694" s="47"/>
      <c r="E1694" s="47"/>
      <c r="F1694" s="39" t="str">
        <f t="shared" si="2"/>
        <v>PETUGAS.1693/SPK/SE/PPL/3172/2026</v>
      </c>
      <c r="G1694" s="45"/>
      <c r="H1694" s="39" t="str">
        <f>VLOOKUP(G1694,'MITRA (REFERENSI)'!$A:$Z,16,FALSE)</f>
        <v>#N/A</v>
      </c>
      <c r="I1694" s="39" t="str">
        <f>VLOOKUP(G1694,'MITRA (REFERENSI)'!$A:$Z,25,FALSE)</f>
        <v>#N/A</v>
      </c>
      <c r="J1694" s="38" t="str">
        <f>VLOOKUP(G1694,'MITRA (REFERENSI)'!$A:$Z,26,FALSE)</f>
        <v>#N/A</v>
      </c>
      <c r="K1694" s="38" t="str">
        <f>VLOOKUP(G1694,'MITRA (REFERENSI)'!$A:$Z,15,FALSE)</f>
        <v>#N/A</v>
      </c>
      <c r="L1694" s="38" t="str">
        <f>VLOOKUP(G1694,'MITRA (REFERENSI)'!$A:$Z,15,FALSE)</f>
        <v>#N/A</v>
      </c>
      <c r="M1694" s="38" t="str">
        <f>IF(B1694=1,'KELAS (REFERENSI)'!M1694,IF(B1694=2,'KELAS (REFERENSI)'!M1709,IF(B1694=3,'KELAS (REFERENSI)'!M1724,IF(B1694=4,'KELAS (REFERENSI)'!M1739,""))))</f>
        <v/>
      </c>
      <c r="N1694" s="38" t="str">
        <f>IF(B1694=1,'KELAS (REFERENSI)'!N1694,IF(B1694=2,'KELAS (REFERENSI)'!N1709,IF(B1694=3,'KELAS (REFERENSI)'!N1724,IF(B1694=4,'KELAS (REFERENSI)'!N1739,""))))</f>
        <v/>
      </c>
      <c r="O1694" s="38" t="str">
        <f>IF(B1694=1,'KELAS (REFERENSI)'!O1694,IF(B1694=2,'KELAS (REFERENSI)'!O1709,IF(B1694=3,'KELAS (REFERENSI)'!O1724,IF(B1694=4,'KELAS (REFERENSI)'!O1739,""))))</f>
        <v/>
      </c>
      <c r="P1694" s="38" t="str">
        <f>IF(B1694=1,'KELAS (REFERENSI)'!P1694,IF(B1694=2,'KELAS (REFERENSI)'!P1709,IF(B1694=3,'KELAS (REFERENSI)'!P1724,IF(B1694=4,'KELAS (REFERENSI)'!P1739,""))))</f>
        <v/>
      </c>
      <c r="Q1694" s="38" t="str">
        <f t="shared" si="4"/>
        <v>BPS Kota Jakarta Timur</v>
      </c>
      <c r="R1694" s="38" t="str">
        <f t="shared" si="56"/>
        <v/>
      </c>
      <c r="S1694" s="38" t="str">
        <f t="shared" ref="S1694:T1694" si="1702">S1693</f>
        <v>15 Juni sampai dengan 31 Agustus 2026</v>
      </c>
      <c r="T1694" s="38" t="str">
        <f t="shared" si="1702"/>
        <v>31 Agustus 2026</v>
      </c>
      <c r="U1694" s="46"/>
      <c r="V1694" s="46"/>
      <c r="W1694" s="42"/>
      <c r="X1694" s="42"/>
      <c r="Y1694" s="42"/>
      <c r="Z1694" s="42"/>
    </row>
    <row r="1695" ht="15.0" customHeight="1">
      <c r="A1695" s="36" t="s">
        <v>6757</v>
      </c>
      <c r="B1695" s="43"/>
      <c r="C1695" s="44"/>
      <c r="D1695" s="47"/>
      <c r="E1695" s="47"/>
      <c r="F1695" s="39" t="str">
        <f t="shared" si="2"/>
        <v>PETUGAS.1694/SPK/SE/PPL/3172/2026</v>
      </c>
      <c r="G1695" s="45"/>
      <c r="H1695" s="39" t="str">
        <f>VLOOKUP(G1695,'MITRA (REFERENSI)'!$A:$Z,16,FALSE)</f>
        <v>#N/A</v>
      </c>
      <c r="I1695" s="39" t="str">
        <f>VLOOKUP(G1695,'MITRA (REFERENSI)'!$A:$Z,25,FALSE)</f>
        <v>#N/A</v>
      </c>
      <c r="J1695" s="38" t="str">
        <f>VLOOKUP(G1695,'MITRA (REFERENSI)'!$A:$Z,26,FALSE)</f>
        <v>#N/A</v>
      </c>
      <c r="K1695" s="38" t="str">
        <f>VLOOKUP(G1695,'MITRA (REFERENSI)'!$A:$Z,15,FALSE)</f>
        <v>#N/A</v>
      </c>
      <c r="L1695" s="38" t="str">
        <f>VLOOKUP(G1695,'MITRA (REFERENSI)'!$A:$Z,15,FALSE)</f>
        <v>#N/A</v>
      </c>
      <c r="M1695" s="38" t="str">
        <f>IF(B1695=1,'KELAS (REFERENSI)'!M1695,IF(B1695=2,'KELAS (REFERENSI)'!M1710,IF(B1695=3,'KELAS (REFERENSI)'!M1725,IF(B1695=4,'KELAS (REFERENSI)'!M1740,""))))</f>
        <v/>
      </c>
      <c r="N1695" s="38" t="str">
        <f>IF(B1695=1,'KELAS (REFERENSI)'!N1695,IF(B1695=2,'KELAS (REFERENSI)'!N1710,IF(B1695=3,'KELAS (REFERENSI)'!N1725,IF(B1695=4,'KELAS (REFERENSI)'!N1740,""))))</f>
        <v/>
      </c>
      <c r="O1695" s="38" t="str">
        <f>IF(B1695=1,'KELAS (REFERENSI)'!O1695,IF(B1695=2,'KELAS (REFERENSI)'!O1710,IF(B1695=3,'KELAS (REFERENSI)'!O1725,IF(B1695=4,'KELAS (REFERENSI)'!O1740,""))))</f>
        <v/>
      </c>
      <c r="P1695" s="38" t="str">
        <f>IF(B1695=1,'KELAS (REFERENSI)'!P1695,IF(B1695=2,'KELAS (REFERENSI)'!P1710,IF(B1695=3,'KELAS (REFERENSI)'!P1725,IF(B1695=4,'KELAS (REFERENSI)'!P1740,""))))</f>
        <v/>
      </c>
      <c r="Q1695" s="38" t="str">
        <f t="shared" si="4"/>
        <v>BPS Kota Jakarta Timur</v>
      </c>
      <c r="R1695" s="38" t="str">
        <f t="shared" si="56"/>
        <v/>
      </c>
      <c r="S1695" s="38" t="str">
        <f t="shared" ref="S1695:T1695" si="1703">S1694</f>
        <v>15 Juni sampai dengan 31 Agustus 2026</v>
      </c>
      <c r="T1695" s="38" t="str">
        <f t="shared" si="1703"/>
        <v>31 Agustus 2026</v>
      </c>
      <c r="U1695" s="46"/>
      <c r="V1695" s="46"/>
      <c r="W1695" s="42"/>
      <c r="X1695" s="42"/>
      <c r="Y1695" s="42"/>
      <c r="Z1695" s="42"/>
    </row>
    <row r="1696" ht="15.0" customHeight="1">
      <c r="A1696" s="36" t="s">
        <v>6758</v>
      </c>
      <c r="B1696" s="43"/>
      <c r="C1696" s="44"/>
      <c r="D1696" s="47"/>
      <c r="E1696" s="47"/>
      <c r="F1696" s="39" t="str">
        <f t="shared" si="2"/>
        <v>PETUGAS.1695/SPK/SE/PPL/3172/2026</v>
      </c>
      <c r="G1696" s="45"/>
      <c r="H1696" s="39" t="str">
        <f>VLOOKUP(G1696,'MITRA (REFERENSI)'!$A:$Z,16,FALSE)</f>
        <v>#N/A</v>
      </c>
      <c r="I1696" s="39" t="str">
        <f>VLOOKUP(G1696,'MITRA (REFERENSI)'!$A:$Z,25,FALSE)</f>
        <v>#N/A</v>
      </c>
      <c r="J1696" s="38" t="str">
        <f>VLOOKUP(G1696,'MITRA (REFERENSI)'!$A:$Z,26,FALSE)</f>
        <v>#N/A</v>
      </c>
      <c r="K1696" s="38" t="str">
        <f>VLOOKUP(G1696,'MITRA (REFERENSI)'!$A:$Z,15,FALSE)</f>
        <v>#N/A</v>
      </c>
      <c r="L1696" s="38" t="str">
        <f>VLOOKUP(G1696,'MITRA (REFERENSI)'!$A:$Z,15,FALSE)</f>
        <v>#N/A</v>
      </c>
      <c r="M1696" s="38" t="str">
        <f>IF(B1696=1,'KELAS (REFERENSI)'!M1696,IF(B1696=2,'KELAS (REFERENSI)'!M1711,IF(B1696=3,'KELAS (REFERENSI)'!M1726,IF(B1696=4,'KELAS (REFERENSI)'!M1741,""))))</f>
        <v/>
      </c>
      <c r="N1696" s="38" t="str">
        <f>IF(B1696=1,'KELAS (REFERENSI)'!N1696,IF(B1696=2,'KELAS (REFERENSI)'!N1711,IF(B1696=3,'KELAS (REFERENSI)'!N1726,IF(B1696=4,'KELAS (REFERENSI)'!N1741,""))))</f>
        <v/>
      </c>
      <c r="O1696" s="38" t="str">
        <f>IF(B1696=1,'KELAS (REFERENSI)'!O1696,IF(B1696=2,'KELAS (REFERENSI)'!O1711,IF(B1696=3,'KELAS (REFERENSI)'!O1726,IF(B1696=4,'KELAS (REFERENSI)'!O1741,""))))</f>
        <v/>
      </c>
      <c r="P1696" s="38" t="str">
        <f>IF(B1696=1,'KELAS (REFERENSI)'!P1696,IF(B1696=2,'KELAS (REFERENSI)'!P1711,IF(B1696=3,'KELAS (REFERENSI)'!P1726,IF(B1696=4,'KELAS (REFERENSI)'!P1741,""))))</f>
        <v/>
      </c>
      <c r="Q1696" s="38" t="str">
        <f t="shared" si="4"/>
        <v>BPS Kota Jakarta Timur</v>
      </c>
      <c r="R1696" s="38" t="str">
        <f t="shared" si="56"/>
        <v/>
      </c>
      <c r="S1696" s="38" t="str">
        <f t="shared" ref="S1696:T1696" si="1704">S1695</f>
        <v>15 Juni sampai dengan 31 Agustus 2026</v>
      </c>
      <c r="T1696" s="38" t="str">
        <f t="shared" si="1704"/>
        <v>31 Agustus 2026</v>
      </c>
      <c r="U1696" s="46"/>
      <c r="V1696" s="46"/>
      <c r="W1696" s="42"/>
      <c r="X1696" s="42"/>
      <c r="Y1696" s="42"/>
      <c r="Z1696" s="42"/>
    </row>
    <row r="1697" ht="15.0" customHeight="1">
      <c r="A1697" s="36" t="s">
        <v>6759</v>
      </c>
      <c r="B1697" s="43"/>
      <c r="C1697" s="44"/>
      <c r="D1697" s="47"/>
      <c r="E1697" s="47"/>
      <c r="F1697" s="39" t="str">
        <f t="shared" si="2"/>
        <v>PETUGAS.1696/SPK/SE/PPL/3172/2026</v>
      </c>
      <c r="G1697" s="45"/>
      <c r="H1697" s="39" t="str">
        <f>VLOOKUP(G1697,'MITRA (REFERENSI)'!$A:$Z,16,FALSE)</f>
        <v>#N/A</v>
      </c>
      <c r="I1697" s="39" t="str">
        <f>VLOOKUP(G1697,'MITRA (REFERENSI)'!$A:$Z,25,FALSE)</f>
        <v>#N/A</v>
      </c>
      <c r="J1697" s="38" t="str">
        <f>VLOOKUP(G1697,'MITRA (REFERENSI)'!$A:$Z,26,FALSE)</f>
        <v>#N/A</v>
      </c>
      <c r="K1697" s="38" t="str">
        <f>VLOOKUP(G1697,'MITRA (REFERENSI)'!$A:$Z,15,FALSE)</f>
        <v>#N/A</v>
      </c>
      <c r="L1697" s="38" t="str">
        <f>VLOOKUP(G1697,'MITRA (REFERENSI)'!$A:$Z,15,FALSE)</f>
        <v>#N/A</v>
      </c>
      <c r="M1697" s="38" t="str">
        <f>IF(B1697=1,'KELAS (REFERENSI)'!M1697,IF(B1697=2,'KELAS (REFERENSI)'!M1712,IF(B1697=3,'KELAS (REFERENSI)'!M1727,IF(B1697=4,'KELAS (REFERENSI)'!M1742,""))))</f>
        <v/>
      </c>
      <c r="N1697" s="38" t="str">
        <f>IF(B1697=1,'KELAS (REFERENSI)'!N1697,IF(B1697=2,'KELAS (REFERENSI)'!N1712,IF(B1697=3,'KELAS (REFERENSI)'!N1727,IF(B1697=4,'KELAS (REFERENSI)'!N1742,""))))</f>
        <v/>
      </c>
      <c r="O1697" s="38" t="str">
        <f>IF(B1697=1,'KELAS (REFERENSI)'!O1697,IF(B1697=2,'KELAS (REFERENSI)'!O1712,IF(B1697=3,'KELAS (REFERENSI)'!O1727,IF(B1697=4,'KELAS (REFERENSI)'!O1742,""))))</f>
        <v/>
      </c>
      <c r="P1697" s="38" t="str">
        <f>IF(B1697=1,'KELAS (REFERENSI)'!P1697,IF(B1697=2,'KELAS (REFERENSI)'!P1712,IF(B1697=3,'KELAS (REFERENSI)'!P1727,IF(B1697=4,'KELAS (REFERENSI)'!P1742,""))))</f>
        <v/>
      </c>
      <c r="Q1697" s="38" t="str">
        <f t="shared" si="4"/>
        <v>BPS Kota Jakarta Timur</v>
      </c>
      <c r="R1697" s="38" t="str">
        <f t="shared" si="56"/>
        <v/>
      </c>
      <c r="S1697" s="38" t="str">
        <f t="shared" ref="S1697:T1697" si="1705">S1696</f>
        <v>15 Juni sampai dengan 31 Agustus 2026</v>
      </c>
      <c r="T1697" s="38" t="str">
        <f t="shared" si="1705"/>
        <v>31 Agustus 2026</v>
      </c>
      <c r="U1697" s="46"/>
      <c r="V1697" s="46"/>
      <c r="W1697" s="42"/>
      <c r="X1697" s="42"/>
      <c r="Y1697" s="42"/>
      <c r="Z1697" s="42"/>
    </row>
    <row r="1698" ht="15.0" customHeight="1">
      <c r="A1698" s="36" t="s">
        <v>6760</v>
      </c>
      <c r="B1698" s="43"/>
      <c r="C1698" s="44"/>
      <c r="D1698" s="47"/>
      <c r="E1698" s="47"/>
      <c r="F1698" s="39" t="str">
        <f t="shared" si="2"/>
        <v>PETUGAS.1697/SPK/SE/PPL/3172/2026</v>
      </c>
      <c r="G1698" s="45"/>
      <c r="H1698" s="39" t="str">
        <f>VLOOKUP(G1698,'MITRA (REFERENSI)'!$A:$Z,16,FALSE)</f>
        <v>#N/A</v>
      </c>
      <c r="I1698" s="39" t="str">
        <f>VLOOKUP(G1698,'MITRA (REFERENSI)'!$A:$Z,25,FALSE)</f>
        <v>#N/A</v>
      </c>
      <c r="J1698" s="38" t="str">
        <f>VLOOKUP(G1698,'MITRA (REFERENSI)'!$A:$Z,26,FALSE)</f>
        <v>#N/A</v>
      </c>
      <c r="K1698" s="38" t="str">
        <f>VLOOKUP(G1698,'MITRA (REFERENSI)'!$A:$Z,15,FALSE)</f>
        <v>#N/A</v>
      </c>
      <c r="L1698" s="38" t="str">
        <f>VLOOKUP(G1698,'MITRA (REFERENSI)'!$A:$Z,15,FALSE)</f>
        <v>#N/A</v>
      </c>
      <c r="M1698" s="38" t="str">
        <f>IF(B1698=1,'KELAS (REFERENSI)'!M1698,IF(B1698=2,'KELAS (REFERENSI)'!M1713,IF(B1698=3,'KELAS (REFERENSI)'!M1728,IF(B1698=4,'KELAS (REFERENSI)'!M1743,""))))</f>
        <v/>
      </c>
      <c r="N1698" s="38" t="str">
        <f>IF(B1698=1,'KELAS (REFERENSI)'!N1698,IF(B1698=2,'KELAS (REFERENSI)'!N1713,IF(B1698=3,'KELAS (REFERENSI)'!N1728,IF(B1698=4,'KELAS (REFERENSI)'!N1743,""))))</f>
        <v/>
      </c>
      <c r="O1698" s="38" t="str">
        <f>IF(B1698=1,'KELAS (REFERENSI)'!O1698,IF(B1698=2,'KELAS (REFERENSI)'!O1713,IF(B1698=3,'KELAS (REFERENSI)'!O1728,IF(B1698=4,'KELAS (REFERENSI)'!O1743,""))))</f>
        <v/>
      </c>
      <c r="P1698" s="38" t="str">
        <f>IF(B1698=1,'KELAS (REFERENSI)'!P1698,IF(B1698=2,'KELAS (REFERENSI)'!P1713,IF(B1698=3,'KELAS (REFERENSI)'!P1728,IF(B1698=4,'KELAS (REFERENSI)'!P1743,""))))</f>
        <v/>
      </c>
      <c r="Q1698" s="38" t="str">
        <f t="shared" si="4"/>
        <v>BPS Kota Jakarta Timur</v>
      </c>
      <c r="R1698" s="38" t="str">
        <f t="shared" si="56"/>
        <v/>
      </c>
      <c r="S1698" s="38" t="str">
        <f t="shared" ref="S1698:T1698" si="1706">S1697</f>
        <v>15 Juni sampai dengan 31 Agustus 2026</v>
      </c>
      <c r="T1698" s="38" t="str">
        <f t="shared" si="1706"/>
        <v>31 Agustus 2026</v>
      </c>
      <c r="U1698" s="46"/>
      <c r="V1698" s="46"/>
      <c r="W1698" s="42"/>
      <c r="X1698" s="42"/>
      <c r="Y1698" s="42"/>
      <c r="Z1698" s="42"/>
    </row>
    <row r="1699" ht="15.0" customHeight="1">
      <c r="A1699" s="36" t="s">
        <v>6761</v>
      </c>
      <c r="B1699" s="43"/>
      <c r="C1699" s="44"/>
      <c r="D1699" s="47"/>
      <c r="E1699" s="47"/>
      <c r="F1699" s="39" t="str">
        <f t="shared" si="2"/>
        <v>PETUGAS.1698/SPK/SE/PPL/3172/2026</v>
      </c>
      <c r="G1699" s="45"/>
      <c r="H1699" s="39" t="str">
        <f>VLOOKUP(G1699,'MITRA (REFERENSI)'!$A:$Z,16,FALSE)</f>
        <v>#N/A</v>
      </c>
      <c r="I1699" s="39" t="str">
        <f>VLOOKUP(G1699,'MITRA (REFERENSI)'!$A:$Z,25,FALSE)</f>
        <v>#N/A</v>
      </c>
      <c r="J1699" s="38" t="str">
        <f>VLOOKUP(G1699,'MITRA (REFERENSI)'!$A:$Z,26,FALSE)</f>
        <v>#N/A</v>
      </c>
      <c r="K1699" s="38" t="str">
        <f>VLOOKUP(G1699,'MITRA (REFERENSI)'!$A:$Z,15,FALSE)</f>
        <v>#N/A</v>
      </c>
      <c r="L1699" s="38" t="str">
        <f>VLOOKUP(G1699,'MITRA (REFERENSI)'!$A:$Z,15,FALSE)</f>
        <v>#N/A</v>
      </c>
      <c r="M1699" s="38" t="str">
        <f>IF(B1699=1,'KELAS (REFERENSI)'!M1699,IF(B1699=2,'KELAS (REFERENSI)'!M1714,IF(B1699=3,'KELAS (REFERENSI)'!M1729,IF(B1699=4,'KELAS (REFERENSI)'!M1744,""))))</f>
        <v/>
      </c>
      <c r="N1699" s="38" t="str">
        <f>IF(B1699=1,'KELAS (REFERENSI)'!N1699,IF(B1699=2,'KELAS (REFERENSI)'!N1714,IF(B1699=3,'KELAS (REFERENSI)'!N1729,IF(B1699=4,'KELAS (REFERENSI)'!N1744,""))))</f>
        <v/>
      </c>
      <c r="O1699" s="38" t="str">
        <f>IF(B1699=1,'KELAS (REFERENSI)'!O1699,IF(B1699=2,'KELAS (REFERENSI)'!O1714,IF(B1699=3,'KELAS (REFERENSI)'!O1729,IF(B1699=4,'KELAS (REFERENSI)'!O1744,""))))</f>
        <v/>
      </c>
      <c r="P1699" s="38" t="str">
        <f>IF(B1699=1,'KELAS (REFERENSI)'!P1699,IF(B1699=2,'KELAS (REFERENSI)'!P1714,IF(B1699=3,'KELAS (REFERENSI)'!P1729,IF(B1699=4,'KELAS (REFERENSI)'!P1744,""))))</f>
        <v/>
      </c>
      <c r="Q1699" s="38" t="str">
        <f t="shared" si="4"/>
        <v>BPS Kota Jakarta Timur</v>
      </c>
      <c r="R1699" s="38" t="str">
        <f t="shared" si="56"/>
        <v/>
      </c>
      <c r="S1699" s="38" t="str">
        <f t="shared" ref="S1699:T1699" si="1707">S1698</f>
        <v>15 Juni sampai dengan 31 Agustus 2026</v>
      </c>
      <c r="T1699" s="38" t="str">
        <f t="shared" si="1707"/>
        <v>31 Agustus 2026</v>
      </c>
      <c r="U1699" s="46"/>
      <c r="V1699" s="46"/>
      <c r="W1699" s="42"/>
      <c r="X1699" s="42"/>
      <c r="Y1699" s="42"/>
      <c r="Z1699" s="42"/>
    </row>
    <row r="1700" ht="15.0" customHeight="1">
      <c r="A1700" s="36" t="s">
        <v>6762</v>
      </c>
      <c r="B1700" s="43"/>
      <c r="C1700" s="44"/>
      <c r="D1700" s="47"/>
      <c r="E1700" s="47"/>
      <c r="F1700" s="39" t="str">
        <f t="shared" si="2"/>
        <v>PETUGAS.1699/SPK/SE/PPL/3172/2026</v>
      </c>
      <c r="G1700" s="45"/>
      <c r="H1700" s="39" t="str">
        <f>VLOOKUP(G1700,'MITRA (REFERENSI)'!$A:$Z,16,FALSE)</f>
        <v>#N/A</v>
      </c>
      <c r="I1700" s="39" t="str">
        <f>VLOOKUP(G1700,'MITRA (REFERENSI)'!$A:$Z,25,FALSE)</f>
        <v>#N/A</v>
      </c>
      <c r="J1700" s="38" t="str">
        <f>VLOOKUP(G1700,'MITRA (REFERENSI)'!$A:$Z,26,FALSE)</f>
        <v>#N/A</v>
      </c>
      <c r="K1700" s="38" t="str">
        <f>VLOOKUP(G1700,'MITRA (REFERENSI)'!$A:$Z,15,FALSE)</f>
        <v>#N/A</v>
      </c>
      <c r="L1700" s="38" t="str">
        <f>VLOOKUP(G1700,'MITRA (REFERENSI)'!$A:$Z,15,FALSE)</f>
        <v>#N/A</v>
      </c>
      <c r="M1700" s="38" t="str">
        <f>IF(B1700=1,'KELAS (REFERENSI)'!M1700,IF(B1700=2,'KELAS (REFERENSI)'!M1715,IF(B1700=3,'KELAS (REFERENSI)'!M1730,IF(B1700=4,'KELAS (REFERENSI)'!M1745,""))))</f>
        <v/>
      </c>
      <c r="N1700" s="38" t="str">
        <f>IF(B1700=1,'KELAS (REFERENSI)'!N1700,IF(B1700=2,'KELAS (REFERENSI)'!N1715,IF(B1700=3,'KELAS (REFERENSI)'!N1730,IF(B1700=4,'KELAS (REFERENSI)'!N1745,""))))</f>
        <v/>
      </c>
      <c r="O1700" s="38" t="str">
        <f>IF(B1700=1,'KELAS (REFERENSI)'!O1700,IF(B1700=2,'KELAS (REFERENSI)'!O1715,IF(B1700=3,'KELAS (REFERENSI)'!O1730,IF(B1700=4,'KELAS (REFERENSI)'!O1745,""))))</f>
        <v/>
      </c>
      <c r="P1700" s="38" t="str">
        <f>IF(B1700=1,'KELAS (REFERENSI)'!P1700,IF(B1700=2,'KELAS (REFERENSI)'!P1715,IF(B1700=3,'KELAS (REFERENSI)'!P1730,IF(B1700=4,'KELAS (REFERENSI)'!P1745,""))))</f>
        <v/>
      </c>
      <c r="Q1700" s="38" t="str">
        <f t="shared" si="4"/>
        <v>BPS Kota Jakarta Timur</v>
      </c>
      <c r="R1700" s="38" t="str">
        <f t="shared" si="56"/>
        <v/>
      </c>
      <c r="S1700" s="38" t="str">
        <f t="shared" ref="S1700:T1700" si="1708">S1699</f>
        <v>15 Juni sampai dengan 31 Agustus 2026</v>
      </c>
      <c r="T1700" s="38" t="str">
        <f t="shared" si="1708"/>
        <v>31 Agustus 2026</v>
      </c>
      <c r="U1700" s="46"/>
      <c r="V1700" s="46"/>
      <c r="W1700" s="42"/>
      <c r="X1700" s="42"/>
      <c r="Y1700" s="42"/>
      <c r="Z1700" s="42"/>
    </row>
    <row r="1701" ht="15.0" customHeight="1">
      <c r="A1701" s="36" t="s">
        <v>6763</v>
      </c>
      <c r="B1701" s="43"/>
      <c r="C1701" s="44"/>
      <c r="D1701" s="47"/>
      <c r="E1701" s="47"/>
      <c r="F1701" s="39" t="str">
        <f t="shared" si="2"/>
        <v>PETUGAS.1700/SPK/SE/PPL/3172/2026</v>
      </c>
      <c r="G1701" s="45"/>
      <c r="H1701" s="39" t="str">
        <f>VLOOKUP(G1701,'MITRA (REFERENSI)'!$A:$Z,16,FALSE)</f>
        <v>#N/A</v>
      </c>
      <c r="I1701" s="39" t="str">
        <f>VLOOKUP(G1701,'MITRA (REFERENSI)'!$A:$Z,25,FALSE)</f>
        <v>#N/A</v>
      </c>
      <c r="J1701" s="38" t="str">
        <f>VLOOKUP(G1701,'MITRA (REFERENSI)'!$A:$Z,26,FALSE)</f>
        <v>#N/A</v>
      </c>
      <c r="K1701" s="38" t="str">
        <f>VLOOKUP(G1701,'MITRA (REFERENSI)'!$A:$Z,15,FALSE)</f>
        <v>#N/A</v>
      </c>
      <c r="L1701" s="38" t="str">
        <f>VLOOKUP(G1701,'MITRA (REFERENSI)'!$A:$Z,15,FALSE)</f>
        <v>#N/A</v>
      </c>
      <c r="M1701" s="38" t="str">
        <f>IF(B1701=1,'KELAS (REFERENSI)'!M1701,IF(B1701=2,'KELAS (REFERENSI)'!M1716,IF(B1701=3,'KELAS (REFERENSI)'!M1731,IF(B1701=4,'KELAS (REFERENSI)'!M1746,""))))</f>
        <v/>
      </c>
      <c r="N1701" s="38" t="str">
        <f>IF(B1701=1,'KELAS (REFERENSI)'!N1701,IF(B1701=2,'KELAS (REFERENSI)'!N1716,IF(B1701=3,'KELAS (REFERENSI)'!N1731,IF(B1701=4,'KELAS (REFERENSI)'!N1746,""))))</f>
        <v/>
      </c>
      <c r="O1701" s="38" t="str">
        <f>IF(B1701=1,'KELAS (REFERENSI)'!O1701,IF(B1701=2,'KELAS (REFERENSI)'!O1716,IF(B1701=3,'KELAS (REFERENSI)'!O1731,IF(B1701=4,'KELAS (REFERENSI)'!O1746,""))))</f>
        <v/>
      </c>
      <c r="P1701" s="38" t="str">
        <f>IF(B1701=1,'KELAS (REFERENSI)'!P1701,IF(B1701=2,'KELAS (REFERENSI)'!P1716,IF(B1701=3,'KELAS (REFERENSI)'!P1731,IF(B1701=4,'KELAS (REFERENSI)'!P1746,""))))</f>
        <v/>
      </c>
      <c r="Q1701" s="38" t="str">
        <f t="shared" si="4"/>
        <v>BPS Kota Jakarta Timur</v>
      </c>
      <c r="R1701" s="38" t="str">
        <f t="shared" si="56"/>
        <v/>
      </c>
      <c r="S1701" s="38" t="str">
        <f t="shared" ref="S1701:T1701" si="1709">S1700</f>
        <v>15 Juni sampai dengan 31 Agustus 2026</v>
      </c>
      <c r="T1701" s="38" t="str">
        <f t="shared" si="1709"/>
        <v>31 Agustus 2026</v>
      </c>
      <c r="U1701" s="46"/>
      <c r="V1701" s="46"/>
      <c r="W1701" s="42"/>
      <c r="X1701" s="42"/>
      <c r="Y1701" s="42"/>
      <c r="Z1701" s="42"/>
    </row>
    <row r="1702" ht="15.0" customHeight="1">
      <c r="A1702" s="36" t="s">
        <v>6764</v>
      </c>
      <c r="B1702" s="43"/>
      <c r="C1702" s="44"/>
      <c r="D1702" s="47"/>
      <c r="E1702" s="47"/>
      <c r="F1702" s="39" t="str">
        <f t="shared" si="2"/>
        <v>PETUGAS.1701/SPK/SE/PPL/3172/2026</v>
      </c>
      <c r="G1702" s="45"/>
      <c r="H1702" s="39" t="str">
        <f>VLOOKUP(G1702,'MITRA (REFERENSI)'!$A:$Z,16,FALSE)</f>
        <v>#N/A</v>
      </c>
      <c r="I1702" s="39" t="str">
        <f>VLOOKUP(G1702,'MITRA (REFERENSI)'!$A:$Z,25,FALSE)</f>
        <v>#N/A</v>
      </c>
      <c r="J1702" s="38" t="str">
        <f>VLOOKUP(G1702,'MITRA (REFERENSI)'!$A:$Z,26,FALSE)</f>
        <v>#N/A</v>
      </c>
      <c r="K1702" s="38" t="str">
        <f>VLOOKUP(G1702,'MITRA (REFERENSI)'!$A:$Z,15,FALSE)</f>
        <v>#N/A</v>
      </c>
      <c r="L1702" s="38" t="str">
        <f>VLOOKUP(G1702,'MITRA (REFERENSI)'!$A:$Z,15,FALSE)</f>
        <v>#N/A</v>
      </c>
      <c r="M1702" s="38" t="str">
        <f>IF(B1702=1,'KELAS (REFERENSI)'!M1702,IF(B1702=2,'KELAS (REFERENSI)'!M1717,IF(B1702=3,'KELAS (REFERENSI)'!M1732,IF(B1702=4,'KELAS (REFERENSI)'!M1747,""))))</f>
        <v/>
      </c>
      <c r="N1702" s="38" t="str">
        <f>IF(B1702=1,'KELAS (REFERENSI)'!N1702,IF(B1702=2,'KELAS (REFERENSI)'!N1717,IF(B1702=3,'KELAS (REFERENSI)'!N1732,IF(B1702=4,'KELAS (REFERENSI)'!N1747,""))))</f>
        <v/>
      </c>
      <c r="O1702" s="38" t="str">
        <f>IF(B1702=1,'KELAS (REFERENSI)'!O1702,IF(B1702=2,'KELAS (REFERENSI)'!O1717,IF(B1702=3,'KELAS (REFERENSI)'!O1732,IF(B1702=4,'KELAS (REFERENSI)'!O1747,""))))</f>
        <v/>
      </c>
      <c r="P1702" s="38" t="str">
        <f>IF(B1702=1,'KELAS (REFERENSI)'!P1702,IF(B1702=2,'KELAS (REFERENSI)'!P1717,IF(B1702=3,'KELAS (REFERENSI)'!P1732,IF(B1702=4,'KELAS (REFERENSI)'!P1747,""))))</f>
        <v/>
      </c>
      <c r="Q1702" s="38" t="str">
        <f t="shared" si="4"/>
        <v>BPS Kota Jakarta Timur</v>
      </c>
      <c r="R1702" s="38" t="str">
        <f t="shared" si="56"/>
        <v/>
      </c>
      <c r="S1702" s="38" t="str">
        <f t="shared" ref="S1702:T1702" si="1710">S1701</f>
        <v>15 Juni sampai dengan 31 Agustus 2026</v>
      </c>
      <c r="T1702" s="38" t="str">
        <f t="shared" si="1710"/>
        <v>31 Agustus 2026</v>
      </c>
      <c r="U1702" s="46"/>
      <c r="V1702" s="46"/>
      <c r="W1702" s="42"/>
      <c r="X1702" s="42"/>
      <c r="Y1702" s="42"/>
      <c r="Z1702" s="42"/>
    </row>
    <row r="1703" ht="15.0" customHeight="1">
      <c r="A1703" s="36" t="s">
        <v>6765</v>
      </c>
      <c r="B1703" s="43"/>
      <c r="C1703" s="44"/>
      <c r="D1703" s="47"/>
      <c r="E1703" s="47"/>
      <c r="F1703" s="39" t="str">
        <f t="shared" si="2"/>
        <v>PETUGAS.1702/SPK/SE/PPL/3172/2026</v>
      </c>
      <c r="G1703" s="45"/>
      <c r="H1703" s="39" t="str">
        <f>VLOOKUP(G1703,'MITRA (REFERENSI)'!$A:$Z,16,FALSE)</f>
        <v>#N/A</v>
      </c>
      <c r="I1703" s="39" t="str">
        <f>VLOOKUP(G1703,'MITRA (REFERENSI)'!$A:$Z,25,FALSE)</f>
        <v>#N/A</v>
      </c>
      <c r="J1703" s="38" t="str">
        <f>VLOOKUP(G1703,'MITRA (REFERENSI)'!$A:$Z,26,FALSE)</f>
        <v>#N/A</v>
      </c>
      <c r="K1703" s="38" t="str">
        <f>VLOOKUP(G1703,'MITRA (REFERENSI)'!$A:$Z,15,FALSE)</f>
        <v>#N/A</v>
      </c>
      <c r="L1703" s="38" t="str">
        <f>VLOOKUP(G1703,'MITRA (REFERENSI)'!$A:$Z,15,FALSE)</f>
        <v>#N/A</v>
      </c>
      <c r="M1703" s="38" t="str">
        <f>IF(B1703=1,'KELAS (REFERENSI)'!M1703,IF(B1703=2,'KELAS (REFERENSI)'!M1718,IF(B1703=3,'KELAS (REFERENSI)'!M1733,IF(B1703=4,'KELAS (REFERENSI)'!M1748,""))))</f>
        <v/>
      </c>
      <c r="N1703" s="38" t="str">
        <f>IF(B1703=1,'KELAS (REFERENSI)'!N1703,IF(B1703=2,'KELAS (REFERENSI)'!N1718,IF(B1703=3,'KELAS (REFERENSI)'!N1733,IF(B1703=4,'KELAS (REFERENSI)'!N1748,""))))</f>
        <v/>
      </c>
      <c r="O1703" s="38" t="str">
        <f>IF(B1703=1,'KELAS (REFERENSI)'!O1703,IF(B1703=2,'KELAS (REFERENSI)'!O1718,IF(B1703=3,'KELAS (REFERENSI)'!O1733,IF(B1703=4,'KELAS (REFERENSI)'!O1748,""))))</f>
        <v/>
      </c>
      <c r="P1703" s="38" t="str">
        <f>IF(B1703=1,'KELAS (REFERENSI)'!P1703,IF(B1703=2,'KELAS (REFERENSI)'!P1718,IF(B1703=3,'KELAS (REFERENSI)'!P1733,IF(B1703=4,'KELAS (REFERENSI)'!P1748,""))))</f>
        <v/>
      </c>
      <c r="Q1703" s="38" t="str">
        <f t="shared" si="4"/>
        <v>BPS Kota Jakarta Timur</v>
      </c>
      <c r="R1703" s="38" t="str">
        <f t="shared" si="56"/>
        <v/>
      </c>
      <c r="S1703" s="38" t="str">
        <f t="shared" ref="S1703:T1703" si="1711">S1702</f>
        <v>15 Juni sampai dengan 31 Agustus 2026</v>
      </c>
      <c r="T1703" s="38" t="str">
        <f t="shared" si="1711"/>
        <v>31 Agustus 2026</v>
      </c>
      <c r="U1703" s="46"/>
      <c r="V1703" s="46"/>
      <c r="W1703" s="42"/>
      <c r="X1703" s="42"/>
      <c r="Y1703" s="42"/>
      <c r="Z1703" s="42"/>
    </row>
    <row r="1704" ht="15.0" customHeight="1">
      <c r="A1704" s="36" t="s">
        <v>6766</v>
      </c>
      <c r="B1704" s="43"/>
      <c r="C1704" s="44"/>
      <c r="D1704" s="47"/>
      <c r="E1704" s="47"/>
      <c r="F1704" s="39" t="str">
        <f t="shared" si="2"/>
        <v>PETUGAS.1703/SPK/SE/PPL/3172/2026</v>
      </c>
      <c r="G1704" s="45"/>
      <c r="H1704" s="39" t="str">
        <f>VLOOKUP(G1704,'MITRA (REFERENSI)'!$A:$Z,16,FALSE)</f>
        <v>#N/A</v>
      </c>
      <c r="I1704" s="39" t="str">
        <f>VLOOKUP(G1704,'MITRA (REFERENSI)'!$A:$Z,25,FALSE)</f>
        <v>#N/A</v>
      </c>
      <c r="J1704" s="38" t="str">
        <f>VLOOKUP(G1704,'MITRA (REFERENSI)'!$A:$Z,26,FALSE)</f>
        <v>#N/A</v>
      </c>
      <c r="K1704" s="38" t="str">
        <f>VLOOKUP(G1704,'MITRA (REFERENSI)'!$A:$Z,15,FALSE)</f>
        <v>#N/A</v>
      </c>
      <c r="L1704" s="38" t="str">
        <f>VLOOKUP(G1704,'MITRA (REFERENSI)'!$A:$Z,15,FALSE)</f>
        <v>#N/A</v>
      </c>
      <c r="M1704" s="38" t="str">
        <f>IF(B1704=1,'KELAS (REFERENSI)'!M1704,IF(B1704=2,'KELAS (REFERENSI)'!M1719,IF(B1704=3,'KELAS (REFERENSI)'!M1734,IF(B1704=4,'KELAS (REFERENSI)'!M1749,""))))</f>
        <v/>
      </c>
      <c r="N1704" s="38" t="str">
        <f>IF(B1704=1,'KELAS (REFERENSI)'!N1704,IF(B1704=2,'KELAS (REFERENSI)'!N1719,IF(B1704=3,'KELAS (REFERENSI)'!N1734,IF(B1704=4,'KELAS (REFERENSI)'!N1749,""))))</f>
        <v/>
      </c>
      <c r="O1704" s="38" t="str">
        <f>IF(B1704=1,'KELAS (REFERENSI)'!O1704,IF(B1704=2,'KELAS (REFERENSI)'!O1719,IF(B1704=3,'KELAS (REFERENSI)'!O1734,IF(B1704=4,'KELAS (REFERENSI)'!O1749,""))))</f>
        <v/>
      </c>
      <c r="P1704" s="38" t="str">
        <f>IF(B1704=1,'KELAS (REFERENSI)'!P1704,IF(B1704=2,'KELAS (REFERENSI)'!P1719,IF(B1704=3,'KELAS (REFERENSI)'!P1734,IF(B1704=4,'KELAS (REFERENSI)'!P1749,""))))</f>
        <v/>
      </c>
      <c r="Q1704" s="38" t="str">
        <f t="shared" si="4"/>
        <v>BPS Kota Jakarta Timur</v>
      </c>
      <c r="R1704" s="38" t="str">
        <f t="shared" si="56"/>
        <v/>
      </c>
      <c r="S1704" s="38" t="str">
        <f t="shared" ref="S1704:T1704" si="1712">S1703</f>
        <v>15 Juni sampai dengan 31 Agustus 2026</v>
      </c>
      <c r="T1704" s="38" t="str">
        <f t="shared" si="1712"/>
        <v>31 Agustus 2026</v>
      </c>
      <c r="U1704" s="46"/>
      <c r="V1704" s="46"/>
      <c r="W1704" s="42"/>
      <c r="X1704" s="42"/>
      <c r="Y1704" s="42"/>
      <c r="Z1704" s="42"/>
    </row>
    <row r="1705" ht="15.0" customHeight="1">
      <c r="A1705" s="36" t="s">
        <v>6767</v>
      </c>
      <c r="B1705" s="43"/>
      <c r="C1705" s="44"/>
      <c r="D1705" s="47"/>
      <c r="E1705" s="47"/>
      <c r="F1705" s="39" t="str">
        <f t="shared" si="2"/>
        <v>PETUGAS.1704/SPK/SE/PPL/3172/2026</v>
      </c>
      <c r="G1705" s="45"/>
      <c r="H1705" s="39" t="str">
        <f>VLOOKUP(G1705,'MITRA (REFERENSI)'!$A:$Z,16,FALSE)</f>
        <v>#N/A</v>
      </c>
      <c r="I1705" s="39" t="str">
        <f>VLOOKUP(G1705,'MITRA (REFERENSI)'!$A:$Z,25,FALSE)</f>
        <v>#N/A</v>
      </c>
      <c r="J1705" s="38" t="str">
        <f>VLOOKUP(G1705,'MITRA (REFERENSI)'!$A:$Z,26,FALSE)</f>
        <v>#N/A</v>
      </c>
      <c r="K1705" s="38" t="str">
        <f>VLOOKUP(G1705,'MITRA (REFERENSI)'!$A:$Z,15,FALSE)</f>
        <v>#N/A</v>
      </c>
      <c r="L1705" s="38" t="str">
        <f>VLOOKUP(G1705,'MITRA (REFERENSI)'!$A:$Z,15,FALSE)</f>
        <v>#N/A</v>
      </c>
      <c r="M1705" s="38" t="str">
        <f>IF(B1705=1,'KELAS (REFERENSI)'!M1705,IF(B1705=2,'KELAS (REFERENSI)'!M1720,IF(B1705=3,'KELAS (REFERENSI)'!M1735,IF(B1705=4,'KELAS (REFERENSI)'!M1750,""))))</f>
        <v/>
      </c>
      <c r="N1705" s="38" t="str">
        <f>IF(B1705=1,'KELAS (REFERENSI)'!N1705,IF(B1705=2,'KELAS (REFERENSI)'!N1720,IF(B1705=3,'KELAS (REFERENSI)'!N1735,IF(B1705=4,'KELAS (REFERENSI)'!N1750,""))))</f>
        <v/>
      </c>
      <c r="O1705" s="38" t="str">
        <f>IF(B1705=1,'KELAS (REFERENSI)'!O1705,IF(B1705=2,'KELAS (REFERENSI)'!O1720,IF(B1705=3,'KELAS (REFERENSI)'!O1735,IF(B1705=4,'KELAS (REFERENSI)'!O1750,""))))</f>
        <v/>
      </c>
      <c r="P1705" s="38" t="str">
        <f>IF(B1705=1,'KELAS (REFERENSI)'!P1705,IF(B1705=2,'KELAS (REFERENSI)'!P1720,IF(B1705=3,'KELAS (REFERENSI)'!P1735,IF(B1705=4,'KELAS (REFERENSI)'!P1750,""))))</f>
        <v/>
      </c>
      <c r="Q1705" s="38" t="str">
        <f t="shared" si="4"/>
        <v>BPS Kota Jakarta Timur</v>
      </c>
      <c r="R1705" s="38" t="str">
        <f t="shared" si="56"/>
        <v/>
      </c>
      <c r="S1705" s="38" t="str">
        <f t="shared" ref="S1705:T1705" si="1713">S1704</f>
        <v>15 Juni sampai dengan 31 Agustus 2026</v>
      </c>
      <c r="T1705" s="38" t="str">
        <f t="shared" si="1713"/>
        <v>31 Agustus 2026</v>
      </c>
      <c r="U1705" s="46"/>
      <c r="V1705" s="46"/>
      <c r="W1705" s="42"/>
      <c r="X1705" s="42"/>
      <c r="Y1705" s="42"/>
      <c r="Z1705" s="42"/>
    </row>
    <row r="1706" ht="15.0" customHeight="1">
      <c r="A1706" s="36" t="s">
        <v>6768</v>
      </c>
      <c r="B1706" s="43"/>
      <c r="C1706" s="44"/>
      <c r="D1706" s="47"/>
      <c r="E1706" s="47"/>
      <c r="F1706" s="39" t="str">
        <f t="shared" si="2"/>
        <v>PETUGAS.1705/SPK/SE/PPL/3172/2026</v>
      </c>
      <c r="G1706" s="45"/>
      <c r="H1706" s="39" t="str">
        <f>VLOOKUP(G1706,'MITRA (REFERENSI)'!$A:$Z,16,FALSE)</f>
        <v>#N/A</v>
      </c>
      <c r="I1706" s="39" t="str">
        <f>VLOOKUP(G1706,'MITRA (REFERENSI)'!$A:$Z,25,FALSE)</f>
        <v>#N/A</v>
      </c>
      <c r="J1706" s="38" t="str">
        <f>VLOOKUP(G1706,'MITRA (REFERENSI)'!$A:$Z,26,FALSE)</f>
        <v>#N/A</v>
      </c>
      <c r="K1706" s="38" t="str">
        <f>VLOOKUP(G1706,'MITRA (REFERENSI)'!$A:$Z,15,FALSE)</f>
        <v>#N/A</v>
      </c>
      <c r="L1706" s="38" t="str">
        <f>VLOOKUP(G1706,'MITRA (REFERENSI)'!$A:$Z,15,FALSE)</f>
        <v>#N/A</v>
      </c>
      <c r="M1706" s="38" t="str">
        <f>IF(B1706=1,'KELAS (REFERENSI)'!M1706,IF(B1706=2,'KELAS (REFERENSI)'!M1721,IF(B1706=3,'KELAS (REFERENSI)'!M1736,IF(B1706=4,'KELAS (REFERENSI)'!M1751,""))))</f>
        <v/>
      </c>
      <c r="N1706" s="38" t="str">
        <f>IF(B1706=1,'KELAS (REFERENSI)'!N1706,IF(B1706=2,'KELAS (REFERENSI)'!N1721,IF(B1706=3,'KELAS (REFERENSI)'!N1736,IF(B1706=4,'KELAS (REFERENSI)'!N1751,""))))</f>
        <v/>
      </c>
      <c r="O1706" s="38" t="str">
        <f>IF(B1706=1,'KELAS (REFERENSI)'!O1706,IF(B1706=2,'KELAS (REFERENSI)'!O1721,IF(B1706=3,'KELAS (REFERENSI)'!O1736,IF(B1706=4,'KELAS (REFERENSI)'!O1751,""))))</f>
        <v/>
      </c>
      <c r="P1706" s="38" t="str">
        <f>IF(B1706=1,'KELAS (REFERENSI)'!P1706,IF(B1706=2,'KELAS (REFERENSI)'!P1721,IF(B1706=3,'KELAS (REFERENSI)'!P1736,IF(B1706=4,'KELAS (REFERENSI)'!P1751,""))))</f>
        <v/>
      </c>
      <c r="Q1706" s="38" t="str">
        <f t="shared" si="4"/>
        <v>BPS Kota Jakarta Timur</v>
      </c>
      <c r="R1706" s="38" t="str">
        <f t="shared" si="56"/>
        <v/>
      </c>
      <c r="S1706" s="38" t="str">
        <f t="shared" ref="S1706:T1706" si="1714">S1705</f>
        <v>15 Juni sampai dengan 31 Agustus 2026</v>
      </c>
      <c r="T1706" s="38" t="str">
        <f t="shared" si="1714"/>
        <v>31 Agustus 2026</v>
      </c>
      <c r="U1706" s="46"/>
      <c r="V1706" s="46"/>
      <c r="W1706" s="42"/>
      <c r="X1706" s="42"/>
      <c r="Y1706" s="42"/>
      <c r="Z1706" s="42"/>
    </row>
    <row r="1707" ht="15.0" customHeight="1">
      <c r="A1707" s="36" t="s">
        <v>6769</v>
      </c>
      <c r="B1707" s="43"/>
      <c r="C1707" s="44"/>
      <c r="D1707" s="47"/>
      <c r="E1707" s="47"/>
      <c r="F1707" s="39" t="str">
        <f t="shared" si="2"/>
        <v>PETUGAS.1706/SPK/SE/PPL/3172/2026</v>
      </c>
      <c r="G1707" s="45"/>
      <c r="H1707" s="39" t="str">
        <f>VLOOKUP(G1707,'MITRA (REFERENSI)'!$A:$Z,16,FALSE)</f>
        <v>#N/A</v>
      </c>
      <c r="I1707" s="39" t="str">
        <f>VLOOKUP(G1707,'MITRA (REFERENSI)'!$A:$Z,25,FALSE)</f>
        <v>#N/A</v>
      </c>
      <c r="J1707" s="38" t="str">
        <f>VLOOKUP(G1707,'MITRA (REFERENSI)'!$A:$Z,26,FALSE)</f>
        <v>#N/A</v>
      </c>
      <c r="K1707" s="38" t="str">
        <f>VLOOKUP(G1707,'MITRA (REFERENSI)'!$A:$Z,15,FALSE)</f>
        <v>#N/A</v>
      </c>
      <c r="L1707" s="38" t="str">
        <f>VLOOKUP(G1707,'MITRA (REFERENSI)'!$A:$Z,15,FALSE)</f>
        <v>#N/A</v>
      </c>
      <c r="M1707" s="38" t="str">
        <f>IF(B1707=1,'KELAS (REFERENSI)'!M1707,IF(B1707=2,'KELAS (REFERENSI)'!M1722,IF(B1707=3,'KELAS (REFERENSI)'!M1737,IF(B1707=4,'KELAS (REFERENSI)'!M1752,""))))</f>
        <v/>
      </c>
      <c r="N1707" s="38" t="str">
        <f>IF(B1707=1,'KELAS (REFERENSI)'!N1707,IF(B1707=2,'KELAS (REFERENSI)'!N1722,IF(B1707=3,'KELAS (REFERENSI)'!N1737,IF(B1707=4,'KELAS (REFERENSI)'!N1752,""))))</f>
        <v/>
      </c>
      <c r="O1707" s="38" t="str">
        <f>IF(B1707=1,'KELAS (REFERENSI)'!O1707,IF(B1707=2,'KELAS (REFERENSI)'!O1722,IF(B1707=3,'KELAS (REFERENSI)'!O1737,IF(B1707=4,'KELAS (REFERENSI)'!O1752,""))))</f>
        <v/>
      </c>
      <c r="P1707" s="38" t="str">
        <f>IF(B1707=1,'KELAS (REFERENSI)'!P1707,IF(B1707=2,'KELAS (REFERENSI)'!P1722,IF(B1707=3,'KELAS (REFERENSI)'!P1737,IF(B1707=4,'KELAS (REFERENSI)'!P1752,""))))</f>
        <v/>
      </c>
      <c r="Q1707" s="38" t="str">
        <f t="shared" si="4"/>
        <v>BPS Kota Jakarta Timur</v>
      </c>
      <c r="R1707" s="38" t="str">
        <f t="shared" si="56"/>
        <v/>
      </c>
      <c r="S1707" s="38" t="str">
        <f t="shared" ref="S1707:T1707" si="1715">S1706</f>
        <v>15 Juni sampai dengan 31 Agustus 2026</v>
      </c>
      <c r="T1707" s="38" t="str">
        <f t="shared" si="1715"/>
        <v>31 Agustus 2026</v>
      </c>
      <c r="U1707" s="46"/>
      <c r="V1707" s="46"/>
      <c r="W1707" s="42"/>
      <c r="X1707" s="42"/>
      <c r="Y1707" s="42"/>
      <c r="Z1707" s="42"/>
    </row>
    <row r="1708" ht="15.0" customHeight="1">
      <c r="A1708" s="36" t="s">
        <v>6770</v>
      </c>
      <c r="B1708" s="43"/>
      <c r="C1708" s="44"/>
      <c r="D1708" s="47"/>
      <c r="E1708" s="47"/>
      <c r="F1708" s="39" t="str">
        <f t="shared" si="2"/>
        <v>PETUGAS.1707/SPK/SE/PPL/3172/2026</v>
      </c>
      <c r="G1708" s="45"/>
      <c r="H1708" s="39" t="str">
        <f>VLOOKUP(G1708,'MITRA (REFERENSI)'!$A:$Z,16,FALSE)</f>
        <v>#N/A</v>
      </c>
      <c r="I1708" s="39" t="str">
        <f>VLOOKUP(G1708,'MITRA (REFERENSI)'!$A:$Z,25,FALSE)</f>
        <v>#N/A</v>
      </c>
      <c r="J1708" s="38" t="str">
        <f>VLOOKUP(G1708,'MITRA (REFERENSI)'!$A:$Z,26,FALSE)</f>
        <v>#N/A</v>
      </c>
      <c r="K1708" s="38" t="str">
        <f>VLOOKUP(G1708,'MITRA (REFERENSI)'!$A:$Z,15,FALSE)</f>
        <v>#N/A</v>
      </c>
      <c r="L1708" s="38" t="str">
        <f>VLOOKUP(G1708,'MITRA (REFERENSI)'!$A:$Z,15,FALSE)</f>
        <v>#N/A</v>
      </c>
      <c r="M1708" s="38" t="str">
        <f>IF(B1708=1,'KELAS (REFERENSI)'!M1708,IF(B1708=2,'KELAS (REFERENSI)'!M1723,IF(B1708=3,'KELAS (REFERENSI)'!M1738,IF(B1708=4,'KELAS (REFERENSI)'!M1753,""))))</f>
        <v/>
      </c>
      <c r="N1708" s="38" t="str">
        <f>IF(B1708=1,'KELAS (REFERENSI)'!N1708,IF(B1708=2,'KELAS (REFERENSI)'!N1723,IF(B1708=3,'KELAS (REFERENSI)'!N1738,IF(B1708=4,'KELAS (REFERENSI)'!N1753,""))))</f>
        <v/>
      </c>
      <c r="O1708" s="38" t="str">
        <f>IF(B1708=1,'KELAS (REFERENSI)'!O1708,IF(B1708=2,'KELAS (REFERENSI)'!O1723,IF(B1708=3,'KELAS (REFERENSI)'!O1738,IF(B1708=4,'KELAS (REFERENSI)'!O1753,""))))</f>
        <v/>
      </c>
      <c r="P1708" s="38" t="str">
        <f>IF(B1708=1,'KELAS (REFERENSI)'!P1708,IF(B1708=2,'KELAS (REFERENSI)'!P1723,IF(B1708=3,'KELAS (REFERENSI)'!P1738,IF(B1708=4,'KELAS (REFERENSI)'!P1753,""))))</f>
        <v/>
      </c>
      <c r="Q1708" s="38" t="str">
        <f t="shared" si="4"/>
        <v>BPS Kota Jakarta Timur</v>
      </c>
      <c r="R1708" s="38" t="str">
        <f t="shared" si="56"/>
        <v/>
      </c>
      <c r="S1708" s="38" t="str">
        <f t="shared" ref="S1708:T1708" si="1716">S1707</f>
        <v>15 Juni sampai dengan 31 Agustus 2026</v>
      </c>
      <c r="T1708" s="38" t="str">
        <f t="shared" si="1716"/>
        <v>31 Agustus 2026</v>
      </c>
      <c r="U1708" s="46"/>
      <c r="V1708" s="46"/>
      <c r="W1708" s="42"/>
      <c r="X1708" s="42"/>
      <c r="Y1708" s="42"/>
      <c r="Z1708" s="42"/>
    </row>
    <row r="1709" ht="15.0" customHeight="1">
      <c r="A1709" s="36" t="s">
        <v>6771</v>
      </c>
      <c r="B1709" s="43"/>
      <c r="C1709" s="44"/>
      <c r="D1709" s="47"/>
      <c r="E1709" s="47"/>
      <c r="F1709" s="39" t="str">
        <f t="shared" si="2"/>
        <v>PETUGAS.1708/SPK/SE/PPL/3172/2026</v>
      </c>
      <c r="G1709" s="45"/>
      <c r="H1709" s="39" t="str">
        <f>VLOOKUP(G1709,'MITRA (REFERENSI)'!$A:$Z,16,FALSE)</f>
        <v>#N/A</v>
      </c>
      <c r="I1709" s="39" t="str">
        <f>VLOOKUP(G1709,'MITRA (REFERENSI)'!$A:$Z,25,FALSE)</f>
        <v>#N/A</v>
      </c>
      <c r="J1709" s="38" t="str">
        <f>VLOOKUP(G1709,'MITRA (REFERENSI)'!$A:$Z,26,FALSE)</f>
        <v>#N/A</v>
      </c>
      <c r="K1709" s="38" t="str">
        <f>VLOOKUP(G1709,'MITRA (REFERENSI)'!$A:$Z,15,FALSE)</f>
        <v>#N/A</v>
      </c>
      <c r="L1709" s="38" t="str">
        <f>VLOOKUP(G1709,'MITRA (REFERENSI)'!$A:$Z,15,FALSE)</f>
        <v>#N/A</v>
      </c>
      <c r="M1709" s="38" t="str">
        <f>IF(B1709=1,'KELAS (REFERENSI)'!M1709,IF(B1709=2,'KELAS (REFERENSI)'!M1724,IF(B1709=3,'KELAS (REFERENSI)'!M1739,IF(B1709=4,'KELAS (REFERENSI)'!M1754,""))))</f>
        <v/>
      </c>
      <c r="N1709" s="38" t="str">
        <f>IF(B1709=1,'KELAS (REFERENSI)'!N1709,IF(B1709=2,'KELAS (REFERENSI)'!N1724,IF(B1709=3,'KELAS (REFERENSI)'!N1739,IF(B1709=4,'KELAS (REFERENSI)'!N1754,""))))</f>
        <v/>
      </c>
      <c r="O1709" s="38" t="str">
        <f>IF(B1709=1,'KELAS (REFERENSI)'!O1709,IF(B1709=2,'KELAS (REFERENSI)'!O1724,IF(B1709=3,'KELAS (REFERENSI)'!O1739,IF(B1709=4,'KELAS (REFERENSI)'!O1754,""))))</f>
        <v/>
      </c>
      <c r="P1709" s="38" t="str">
        <f>IF(B1709=1,'KELAS (REFERENSI)'!P1709,IF(B1709=2,'KELAS (REFERENSI)'!P1724,IF(B1709=3,'KELAS (REFERENSI)'!P1739,IF(B1709=4,'KELAS (REFERENSI)'!P1754,""))))</f>
        <v/>
      </c>
      <c r="Q1709" s="38" t="str">
        <f t="shared" si="4"/>
        <v>BPS Kota Jakarta Timur</v>
      </c>
      <c r="R1709" s="38" t="str">
        <f t="shared" si="56"/>
        <v/>
      </c>
      <c r="S1709" s="38" t="str">
        <f t="shared" ref="S1709:T1709" si="1717">S1708</f>
        <v>15 Juni sampai dengan 31 Agustus 2026</v>
      </c>
      <c r="T1709" s="38" t="str">
        <f t="shared" si="1717"/>
        <v>31 Agustus 2026</v>
      </c>
      <c r="U1709" s="46"/>
      <c r="V1709" s="46"/>
      <c r="W1709" s="42"/>
      <c r="X1709" s="42"/>
      <c r="Y1709" s="42"/>
      <c r="Z1709" s="42"/>
    </row>
    <row r="1710" ht="15.0" customHeight="1">
      <c r="A1710" s="36" t="s">
        <v>6772</v>
      </c>
      <c r="B1710" s="43"/>
      <c r="C1710" s="44"/>
      <c r="D1710" s="47"/>
      <c r="E1710" s="47"/>
      <c r="F1710" s="39" t="str">
        <f t="shared" si="2"/>
        <v>PETUGAS.1709/SPK/SE/PPL/3172/2026</v>
      </c>
      <c r="G1710" s="45"/>
      <c r="H1710" s="39" t="str">
        <f>VLOOKUP(G1710,'MITRA (REFERENSI)'!$A:$Z,16,FALSE)</f>
        <v>#N/A</v>
      </c>
      <c r="I1710" s="39" t="str">
        <f>VLOOKUP(G1710,'MITRA (REFERENSI)'!$A:$Z,25,FALSE)</f>
        <v>#N/A</v>
      </c>
      <c r="J1710" s="38" t="str">
        <f>VLOOKUP(G1710,'MITRA (REFERENSI)'!$A:$Z,26,FALSE)</f>
        <v>#N/A</v>
      </c>
      <c r="K1710" s="38" t="str">
        <f>VLOOKUP(G1710,'MITRA (REFERENSI)'!$A:$Z,15,FALSE)</f>
        <v>#N/A</v>
      </c>
      <c r="L1710" s="38" t="str">
        <f>VLOOKUP(G1710,'MITRA (REFERENSI)'!$A:$Z,15,FALSE)</f>
        <v>#N/A</v>
      </c>
      <c r="M1710" s="38" t="str">
        <f>IF(B1710=1,'KELAS (REFERENSI)'!M1710,IF(B1710=2,'KELAS (REFERENSI)'!M1725,IF(B1710=3,'KELAS (REFERENSI)'!M1740,IF(B1710=4,'KELAS (REFERENSI)'!M1755,""))))</f>
        <v/>
      </c>
      <c r="N1710" s="38" t="str">
        <f>IF(B1710=1,'KELAS (REFERENSI)'!N1710,IF(B1710=2,'KELAS (REFERENSI)'!N1725,IF(B1710=3,'KELAS (REFERENSI)'!N1740,IF(B1710=4,'KELAS (REFERENSI)'!N1755,""))))</f>
        <v/>
      </c>
      <c r="O1710" s="38" t="str">
        <f>IF(B1710=1,'KELAS (REFERENSI)'!O1710,IF(B1710=2,'KELAS (REFERENSI)'!O1725,IF(B1710=3,'KELAS (REFERENSI)'!O1740,IF(B1710=4,'KELAS (REFERENSI)'!O1755,""))))</f>
        <v/>
      </c>
      <c r="P1710" s="38" t="str">
        <f>IF(B1710=1,'KELAS (REFERENSI)'!P1710,IF(B1710=2,'KELAS (REFERENSI)'!P1725,IF(B1710=3,'KELAS (REFERENSI)'!P1740,IF(B1710=4,'KELAS (REFERENSI)'!P1755,""))))</f>
        <v/>
      </c>
      <c r="Q1710" s="38" t="str">
        <f t="shared" si="4"/>
        <v>BPS Kota Jakarta Timur</v>
      </c>
      <c r="R1710" s="38" t="str">
        <f t="shared" si="56"/>
        <v/>
      </c>
      <c r="S1710" s="38" t="str">
        <f t="shared" ref="S1710:T1710" si="1718">S1709</f>
        <v>15 Juni sampai dengan 31 Agustus 2026</v>
      </c>
      <c r="T1710" s="38" t="str">
        <f t="shared" si="1718"/>
        <v>31 Agustus 2026</v>
      </c>
      <c r="U1710" s="46"/>
      <c r="V1710" s="46"/>
      <c r="W1710" s="42"/>
      <c r="X1710" s="42"/>
      <c r="Y1710" s="42"/>
      <c r="Z1710" s="42"/>
    </row>
    <row r="1711" ht="15.0" customHeight="1">
      <c r="A1711" s="36" t="s">
        <v>6773</v>
      </c>
      <c r="B1711" s="43"/>
      <c r="C1711" s="44"/>
      <c r="D1711" s="47"/>
      <c r="E1711" s="47"/>
      <c r="F1711" s="39" t="str">
        <f t="shared" si="2"/>
        <v>PETUGAS.1710/SPK/SE/PPL/3172/2026</v>
      </c>
      <c r="G1711" s="45"/>
      <c r="H1711" s="39" t="str">
        <f>VLOOKUP(G1711,'MITRA (REFERENSI)'!$A:$Z,16,FALSE)</f>
        <v>#N/A</v>
      </c>
      <c r="I1711" s="39" t="str">
        <f>VLOOKUP(G1711,'MITRA (REFERENSI)'!$A:$Z,25,FALSE)</f>
        <v>#N/A</v>
      </c>
      <c r="J1711" s="38" t="str">
        <f>VLOOKUP(G1711,'MITRA (REFERENSI)'!$A:$Z,26,FALSE)</f>
        <v>#N/A</v>
      </c>
      <c r="K1711" s="38" t="str">
        <f>VLOOKUP(G1711,'MITRA (REFERENSI)'!$A:$Z,15,FALSE)</f>
        <v>#N/A</v>
      </c>
      <c r="L1711" s="38" t="str">
        <f>VLOOKUP(G1711,'MITRA (REFERENSI)'!$A:$Z,15,FALSE)</f>
        <v>#N/A</v>
      </c>
      <c r="M1711" s="38" t="str">
        <f>IF(B1711=1,'KELAS (REFERENSI)'!M1711,IF(B1711=2,'KELAS (REFERENSI)'!M1726,IF(B1711=3,'KELAS (REFERENSI)'!M1741,IF(B1711=4,'KELAS (REFERENSI)'!M1756,""))))</f>
        <v/>
      </c>
      <c r="N1711" s="38" t="str">
        <f>IF(B1711=1,'KELAS (REFERENSI)'!N1711,IF(B1711=2,'KELAS (REFERENSI)'!N1726,IF(B1711=3,'KELAS (REFERENSI)'!N1741,IF(B1711=4,'KELAS (REFERENSI)'!N1756,""))))</f>
        <v/>
      </c>
      <c r="O1711" s="38" t="str">
        <f>IF(B1711=1,'KELAS (REFERENSI)'!O1711,IF(B1711=2,'KELAS (REFERENSI)'!O1726,IF(B1711=3,'KELAS (REFERENSI)'!O1741,IF(B1711=4,'KELAS (REFERENSI)'!O1756,""))))</f>
        <v/>
      </c>
      <c r="P1711" s="38" t="str">
        <f>IF(B1711=1,'KELAS (REFERENSI)'!P1711,IF(B1711=2,'KELAS (REFERENSI)'!P1726,IF(B1711=3,'KELAS (REFERENSI)'!P1741,IF(B1711=4,'KELAS (REFERENSI)'!P1756,""))))</f>
        <v/>
      </c>
      <c r="Q1711" s="38" t="str">
        <f t="shared" si="4"/>
        <v>BPS Kota Jakarta Timur</v>
      </c>
      <c r="R1711" s="38" t="str">
        <f t="shared" si="56"/>
        <v/>
      </c>
      <c r="S1711" s="38" t="str">
        <f t="shared" ref="S1711:T1711" si="1719">S1710</f>
        <v>15 Juni sampai dengan 31 Agustus 2026</v>
      </c>
      <c r="T1711" s="38" t="str">
        <f t="shared" si="1719"/>
        <v>31 Agustus 2026</v>
      </c>
      <c r="U1711" s="46"/>
      <c r="V1711" s="46"/>
      <c r="W1711" s="42"/>
      <c r="X1711" s="42"/>
      <c r="Y1711" s="42"/>
      <c r="Z1711" s="42"/>
    </row>
    <row r="1712" ht="15.0" customHeight="1">
      <c r="A1712" s="36" t="s">
        <v>6774</v>
      </c>
      <c r="B1712" s="43"/>
      <c r="C1712" s="44"/>
      <c r="D1712" s="47"/>
      <c r="E1712" s="47"/>
      <c r="F1712" s="39" t="str">
        <f t="shared" si="2"/>
        <v>PETUGAS.1711/SPK/SE/PPL/3172/2026</v>
      </c>
      <c r="G1712" s="45"/>
      <c r="H1712" s="39" t="str">
        <f>VLOOKUP(G1712,'MITRA (REFERENSI)'!$A:$Z,16,FALSE)</f>
        <v>#N/A</v>
      </c>
      <c r="I1712" s="39" t="str">
        <f>VLOOKUP(G1712,'MITRA (REFERENSI)'!$A:$Z,25,FALSE)</f>
        <v>#N/A</v>
      </c>
      <c r="J1712" s="38" t="str">
        <f>VLOOKUP(G1712,'MITRA (REFERENSI)'!$A:$Z,26,FALSE)</f>
        <v>#N/A</v>
      </c>
      <c r="K1712" s="38" t="str">
        <f>VLOOKUP(G1712,'MITRA (REFERENSI)'!$A:$Z,15,FALSE)</f>
        <v>#N/A</v>
      </c>
      <c r="L1712" s="38" t="str">
        <f>VLOOKUP(G1712,'MITRA (REFERENSI)'!$A:$Z,15,FALSE)</f>
        <v>#N/A</v>
      </c>
      <c r="M1712" s="38" t="str">
        <f>IF(B1712=1,'KELAS (REFERENSI)'!M1712,IF(B1712=2,'KELAS (REFERENSI)'!M1727,IF(B1712=3,'KELAS (REFERENSI)'!M1742,IF(B1712=4,'KELAS (REFERENSI)'!M1757,""))))</f>
        <v/>
      </c>
      <c r="N1712" s="38" t="str">
        <f>IF(B1712=1,'KELAS (REFERENSI)'!N1712,IF(B1712=2,'KELAS (REFERENSI)'!N1727,IF(B1712=3,'KELAS (REFERENSI)'!N1742,IF(B1712=4,'KELAS (REFERENSI)'!N1757,""))))</f>
        <v/>
      </c>
      <c r="O1712" s="38" t="str">
        <f>IF(B1712=1,'KELAS (REFERENSI)'!O1712,IF(B1712=2,'KELAS (REFERENSI)'!O1727,IF(B1712=3,'KELAS (REFERENSI)'!O1742,IF(B1712=4,'KELAS (REFERENSI)'!O1757,""))))</f>
        <v/>
      </c>
      <c r="P1712" s="38" t="str">
        <f>IF(B1712=1,'KELAS (REFERENSI)'!P1712,IF(B1712=2,'KELAS (REFERENSI)'!P1727,IF(B1712=3,'KELAS (REFERENSI)'!P1742,IF(B1712=4,'KELAS (REFERENSI)'!P1757,""))))</f>
        <v/>
      </c>
      <c r="Q1712" s="38" t="str">
        <f t="shared" si="4"/>
        <v>BPS Kota Jakarta Timur</v>
      </c>
      <c r="R1712" s="38" t="str">
        <f t="shared" si="56"/>
        <v/>
      </c>
      <c r="S1712" s="38" t="str">
        <f t="shared" ref="S1712:T1712" si="1720">S1711</f>
        <v>15 Juni sampai dengan 31 Agustus 2026</v>
      </c>
      <c r="T1712" s="38" t="str">
        <f t="shared" si="1720"/>
        <v>31 Agustus 2026</v>
      </c>
      <c r="U1712" s="46"/>
      <c r="V1712" s="46"/>
      <c r="W1712" s="42"/>
      <c r="X1712" s="42"/>
      <c r="Y1712" s="42"/>
      <c r="Z1712" s="42"/>
    </row>
    <row r="1713" ht="15.0" customHeight="1">
      <c r="A1713" s="36" t="s">
        <v>6775</v>
      </c>
      <c r="B1713" s="43"/>
      <c r="C1713" s="44"/>
      <c r="D1713" s="47"/>
      <c r="E1713" s="47"/>
      <c r="F1713" s="39" t="str">
        <f t="shared" si="2"/>
        <v>PETUGAS.1712/SPK/SE/PPL/3172/2026</v>
      </c>
      <c r="G1713" s="45"/>
      <c r="H1713" s="39" t="str">
        <f>VLOOKUP(G1713,'MITRA (REFERENSI)'!$A:$Z,16,FALSE)</f>
        <v>#N/A</v>
      </c>
      <c r="I1713" s="39" t="str">
        <f>VLOOKUP(G1713,'MITRA (REFERENSI)'!$A:$Z,25,FALSE)</f>
        <v>#N/A</v>
      </c>
      <c r="J1713" s="38" t="str">
        <f>VLOOKUP(G1713,'MITRA (REFERENSI)'!$A:$Z,26,FALSE)</f>
        <v>#N/A</v>
      </c>
      <c r="K1713" s="38" t="str">
        <f>VLOOKUP(G1713,'MITRA (REFERENSI)'!$A:$Z,15,FALSE)</f>
        <v>#N/A</v>
      </c>
      <c r="L1713" s="38" t="str">
        <f>VLOOKUP(G1713,'MITRA (REFERENSI)'!$A:$Z,15,FALSE)</f>
        <v>#N/A</v>
      </c>
      <c r="M1713" s="38" t="str">
        <f>IF(B1713=1,'KELAS (REFERENSI)'!M1713,IF(B1713=2,'KELAS (REFERENSI)'!M1728,IF(B1713=3,'KELAS (REFERENSI)'!M1743,IF(B1713=4,'KELAS (REFERENSI)'!M1758,""))))</f>
        <v/>
      </c>
      <c r="N1713" s="38" t="str">
        <f>IF(B1713=1,'KELAS (REFERENSI)'!N1713,IF(B1713=2,'KELAS (REFERENSI)'!N1728,IF(B1713=3,'KELAS (REFERENSI)'!N1743,IF(B1713=4,'KELAS (REFERENSI)'!N1758,""))))</f>
        <v/>
      </c>
      <c r="O1713" s="38" t="str">
        <f>IF(B1713=1,'KELAS (REFERENSI)'!O1713,IF(B1713=2,'KELAS (REFERENSI)'!O1728,IF(B1713=3,'KELAS (REFERENSI)'!O1743,IF(B1713=4,'KELAS (REFERENSI)'!O1758,""))))</f>
        <v/>
      </c>
      <c r="P1713" s="38" t="str">
        <f>IF(B1713=1,'KELAS (REFERENSI)'!P1713,IF(B1713=2,'KELAS (REFERENSI)'!P1728,IF(B1713=3,'KELAS (REFERENSI)'!P1743,IF(B1713=4,'KELAS (REFERENSI)'!P1758,""))))</f>
        <v/>
      </c>
      <c r="Q1713" s="38" t="str">
        <f t="shared" si="4"/>
        <v>BPS Kota Jakarta Timur</v>
      </c>
      <c r="R1713" s="38" t="str">
        <f t="shared" si="56"/>
        <v/>
      </c>
      <c r="S1713" s="38" t="str">
        <f t="shared" ref="S1713:T1713" si="1721">S1712</f>
        <v>15 Juni sampai dengan 31 Agustus 2026</v>
      </c>
      <c r="T1713" s="38" t="str">
        <f t="shared" si="1721"/>
        <v>31 Agustus 2026</v>
      </c>
      <c r="U1713" s="46"/>
      <c r="V1713" s="46"/>
      <c r="W1713" s="42"/>
      <c r="X1713" s="42"/>
      <c r="Y1713" s="42"/>
      <c r="Z1713" s="42"/>
    </row>
    <row r="1714" ht="15.0" customHeight="1">
      <c r="A1714" s="36" t="s">
        <v>6776</v>
      </c>
      <c r="B1714" s="43"/>
      <c r="C1714" s="44"/>
      <c r="D1714" s="47"/>
      <c r="E1714" s="47"/>
      <c r="F1714" s="39" t="str">
        <f t="shared" si="2"/>
        <v>PETUGAS.1713/SPK/SE/PPL/3172/2026</v>
      </c>
      <c r="G1714" s="45"/>
      <c r="H1714" s="39" t="str">
        <f>VLOOKUP(G1714,'MITRA (REFERENSI)'!$A:$Z,16,FALSE)</f>
        <v>#N/A</v>
      </c>
      <c r="I1714" s="39" t="str">
        <f>VLOOKUP(G1714,'MITRA (REFERENSI)'!$A:$Z,25,FALSE)</f>
        <v>#N/A</v>
      </c>
      <c r="J1714" s="38" t="str">
        <f>VLOOKUP(G1714,'MITRA (REFERENSI)'!$A:$Z,26,FALSE)</f>
        <v>#N/A</v>
      </c>
      <c r="K1714" s="38" t="str">
        <f>VLOOKUP(G1714,'MITRA (REFERENSI)'!$A:$Z,15,FALSE)</f>
        <v>#N/A</v>
      </c>
      <c r="L1714" s="38" t="str">
        <f>VLOOKUP(G1714,'MITRA (REFERENSI)'!$A:$Z,15,FALSE)</f>
        <v>#N/A</v>
      </c>
      <c r="M1714" s="38" t="str">
        <f>IF(B1714=1,'KELAS (REFERENSI)'!M1714,IF(B1714=2,'KELAS (REFERENSI)'!M1729,IF(B1714=3,'KELAS (REFERENSI)'!M1744,IF(B1714=4,'KELAS (REFERENSI)'!M1759,""))))</f>
        <v/>
      </c>
      <c r="N1714" s="38" t="str">
        <f>IF(B1714=1,'KELAS (REFERENSI)'!N1714,IF(B1714=2,'KELAS (REFERENSI)'!N1729,IF(B1714=3,'KELAS (REFERENSI)'!N1744,IF(B1714=4,'KELAS (REFERENSI)'!N1759,""))))</f>
        <v/>
      </c>
      <c r="O1714" s="38" t="str">
        <f>IF(B1714=1,'KELAS (REFERENSI)'!O1714,IF(B1714=2,'KELAS (REFERENSI)'!O1729,IF(B1714=3,'KELAS (REFERENSI)'!O1744,IF(B1714=4,'KELAS (REFERENSI)'!O1759,""))))</f>
        <v/>
      </c>
      <c r="P1714" s="38" t="str">
        <f>IF(B1714=1,'KELAS (REFERENSI)'!P1714,IF(B1714=2,'KELAS (REFERENSI)'!P1729,IF(B1714=3,'KELAS (REFERENSI)'!P1744,IF(B1714=4,'KELAS (REFERENSI)'!P1759,""))))</f>
        <v/>
      </c>
      <c r="Q1714" s="38" t="str">
        <f t="shared" si="4"/>
        <v>BPS Kota Jakarta Timur</v>
      </c>
      <c r="R1714" s="38" t="str">
        <f t="shared" si="56"/>
        <v/>
      </c>
      <c r="S1714" s="38" t="str">
        <f t="shared" ref="S1714:T1714" si="1722">S1713</f>
        <v>15 Juni sampai dengan 31 Agustus 2026</v>
      </c>
      <c r="T1714" s="38" t="str">
        <f t="shared" si="1722"/>
        <v>31 Agustus 2026</v>
      </c>
      <c r="U1714" s="46"/>
      <c r="V1714" s="46"/>
      <c r="W1714" s="42"/>
      <c r="X1714" s="42"/>
      <c r="Y1714" s="42"/>
      <c r="Z1714" s="42"/>
    </row>
    <row r="1715" ht="15.0" customHeight="1">
      <c r="A1715" s="36" t="s">
        <v>6777</v>
      </c>
      <c r="B1715" s="43"/>
      <c r="C1715" s="44"/>
      <c r="D1715" s="47"/>
      <c r="E1715" s="47"/>
      <c r="F1715" s="39" t="str">
        <f t="shared" si="2"/>
        <v>PETUGAS.1714/SPK/SE/PPL/3172/2026</v>
      </c>
      <c r="G1715" s="45"/>
      <c r="H1715" s="39" t="str">
        <f>VLOOKUP(G1715,'MITRA (REFERENSI)'!$A:$Z,16,FALSE)</f>
        <v>#N/A</v>
      </c>
      <c r="I1715" s="39" t="str">
        <f>VLOOKUP(G1715,'MITRA (REFERENSI)'!$A:$Z,25,FALSE)</f>
        <v>#N/A</v>
      </c>
      <c r="J1715" s="38" t="str">
        <f>VLOOKUP(G1715,'MITRA (REFERENSI)'!$A:$Z,26,FALSE)</f>
        <v>#N/A</v>
      </c>
      <c r="K1715" s="38" t="str">
        <f>VLOOKUP(G1715,'MITRA (REFERENSI)'!$A:$Z,15,FALSE)</f>
        <v>#N/A</v>
      </c>
      <c r="L1715" s="38" t="str">
        <f>VLOOKUP(G1715,'MITRA (REFERENSI)'!$A:$Z,15,FALSE)</f>
        <v>#N/A</v>
      </c>
      <c r="M1715" s="38" t="str">
        <f>IF(B1715=1,'KELAS (REFERENSI)'!M1715,IF(B1715=2,'KELAS (REFERENSI)'!M1730,IF(B1715=3,'KELAS (REFERENSI)'!M1745,IF(B1715=4,'KELAS (REFERENSI)'!M1760,""))))</f>
        <v/>
      </c>
      <c r="N1715" s="38" t="str">
        <f>IF(B1715=1,'KELAS (REFERENSI)'!N1715,IF(B1715=2,'KELAS (REFERENSI)'!N1730,IF(B1715=3,'KELAS (REFERENSI)'!N1745,IF(B1715=4,'KELAS (REFERENSI)'!N1760,""))))</f>
        <v/>
      </c>
      <c r="O1715" s="38" t="str">
        <f>IF(B1715=1,'KELAS (REFERENSI)'!O1715,IF(B1715=2,'KELAS (REFERENSI)'!O1730,IF(B1715=3,'KELAS (REFERENSI)'!O1745,IF(B1715=4,'KELAS (REFERENSI)'!O1760,""))))</f>
        <v/>
      </c>
      <c r="P1715" s="38" t="str">
        <f>IF(B1715=1,'KELAS (REFERENSI)'!P1715,IF(B1715=2,'KELAS (REFERENSI)'!P1730,IF(B1715=3,'KELAS (REFERENSI)'!P1745,IF(B1715=4,'KELAS (REFERENSI)'!P1760,""))))</f>
        <v/>
      </c>
      <c r="Q1715" s="38" t="str">
        <f t="shared" si="4"/>
        <v>BPS Kota Jakarta Timur</v>
      </c>
      <c r="R1715" s="38" t="str">
        <f t="shared" si="56"/>
        <v/>
      </c>
      <c r="S1715" s="38" t="str">
        <f t="shared" ref="S1715:T1715" si="1723">S1714</f>
        <v>15 Juni sampai dengan 31 Agustus 2026</v>
      </c>
      <c r="T1715" s="38" t="str">
        <f t="shared" si="1723"/>
        <v>31 Agustus 2026</v>
      </c>
      <c r="U1715" s="46"/>
      <c r="V1715" s="46"/>
      <c r="W1715" s="42"/>
      <c r="X1715" s="42"/>
      <c r="Y1715" s="42"/>
      <c r="Z1715" s="42"/>
    </row>
    <row r="1716" ht="15.0" customHeight="1">
      <c r="A1716" s="36" t="s">
        <v>6778</v>
      </c>
      <c r="B1716" s="43"/>
      <c r="C1716" s="44"/>
      <c r="D1716" s="47"/>
      <c r="E1716" s="47"/>
      <c r="F1716" s="39" t="str">
        <f t="shared" si="2"/>
        <v>PETUGAS.1715/SPK/SE/PPL/3172/2026</v>
      </c>
      <c r="G1716" s="45"/>
      <c r="H1716" s="39" t="str">
        <f>VLOOKUP(G1716,'MITRA (REFERENSI)'!$A:$Z,16,FALSE)</f>
        <v>#N/A</v>
      </c>
      <c r="I1716" s="39" t="str">
        <f>VLOOKUP(G1716,'MITRA (REFERENSI)'!$A:$Z,25,FALSE)</f>
        <v>#N/A</v>
      </c>
      <c r="J1716" s="38" t="str">
        <f>VLOOKUP(G1716,'MITRA (REFERENSI)'!$A:$Z,26,FALSE)</f>
        <v>#N/A</v>
      </c>
      <c r="K1716" s="38" t="str">
        <f>VLOOKUP(G1716,'MITRA (REFERENSI)'!$A:$Z,15,FALSE)</f>
        <v>#N/A</v>
      </c>
      <c r="L1716" s="38" t="str">
        <f>VLOOKUP(G1716,'MITRA (REFERENSI)'!$A:$Z,15,FALSE)</f>
        <v>#N/A</v>
      </c>
      <c r="M1716" s="38" t="str">
        <f>IF(B1716=1,'KELAS (REFERENSI)'!M1716,IF(B1716=2,'KELAS (REFERENSI)'!M1731,IF(B1716=3,'KELAS (REFERENSI)'!M1746,IF(B1716=4,'KELAS (REFERENSI)'!M1761,""))))</f>
        <v/>
      </c>
      <c r="N1716" s="38" t="str">
        <f>IF(B1716=1,'KELAS (REFERENSI)'!N1716,IF(B1716=2,'KELAS (REFERENSI)'!N1731,IF(B1716=3,'KELAS (REFERENSI)'!N1746,IF(B1716=4,'KELAS (REFERENSI)'!N1761,""))))</f>
        <v/>
      </c>
      <c r="O1716" s="38" t="str">
        <f>IF(B1716=1,'KELAS (REFERENSI)'!O1716,IF(B1716=2,'KELAS (REFERENSI)'!O1731,IF(B1716=3,'KELAS (REFERENSI)'!O1746,IF(B1716=4,'KELAS (REFERENSI)'!O1761,""))))</f>
        <v/>
      </c>
      <c r="P1716" s="38" t="str">
        <f>IF(B1716=1,'KELAS (REFERENSI)'!P1716,IF(B1716=2,'KELAS (REFERENSI)'!P1731,IF(B1716=3,'KELAS (REFERENSI)'!P1746,IF(B1716=4,'KELAS (REFERENSI)'!P1761,""))))</f>
        <v/>
      </c>
      <c r="Q1716" s="38" t="str">
        <f t="shared" si="4"/>
        <v>BPS Kota Jakarta Timur</v>
      </c>
      <c r="R1716" s="38" t="str">
        <f t="shared" si="56"/>
        <v/>
      </c>
      <c r="S1716" s="38" t="str">
        <f t="shared" ref="S1716:T1716" si="1724">S1715</f>
        <v>15 Juni sampai dengan 31 Agustus 2026</v>
      </c>
      <c r="T1716" s="38" t="str">
        <f t="shared" si="1724"/>
        <v>31 Agustus 2026</v>
      </c>
      <c r="U1716" s="46"/>
      <c r="V1716" s="46"/>
      <c r="W1716" s="42"/>
      <c r="X1716" s="42"/>
      <c r="Y1716" s="42"/>
      <c r="Z1716" s="42"/>
    </row>
    <row r="1717" ht="15.0" customHeight="1">
      <c r="A1717" s="36" t="s">
        <v>6779</v>
      </c>
      <c r="B1717" s="43"/>
      <c r="C1717" s="44"/>
      <c r="D1717" s="47"/>
      <c r="E1717" s="47"/>
      <c r="F1717" s="39" t="str">
        <f t="shared" si="2"/>
        <v>PETUGAS.1716/SPK/SE/PPL/3172/2026</v>
      </c>
      <c r="G1717" s="45"/>
      <c r="H1717" s="39" t="str">
        <f>VLOOKUP(G1717,'MITRA (REFERENSI)'!$A:$Z,16,FALSE)</f>
        <v>#N/A</v>
      </c>
      <c r="I1717" s="39" t="str">
        <f>VLOOKUP(G1717,'MITRA (REFERENSI)'!$A:$Z,25,FALSE)</f>
        <v>#N/A</v>
      </c>
      <c r="J1717" s="38" t="str">
        <f>VLOOKUP(G1717,'MITRA (REFERENSI)'!$A:$Z,26,FALSE)</f>
        <v>#N/A</v>
      </c>
      <c r="K1717" s="38" t="str">
        <f>VLOOKUP(G1717,'MITRA (REFERENSI)'!$A:$Z,15,FALSE)</f>
        <v>#N/A</v>
      </c>
      <c r="L1717" s="38" t="str">
        <f>VLOOKUP(G1717,'MITRA (REFERENSI)'!$A:$Z,15,FALSE)</f>
        <v>#N/A</v>
      </c>
      <c r="M1717" s="38" t="str">
        <f>IF(B1717=1,'KELAS (REFERENSI)'!M1717,IF(B1717=2,'KELAS (REFERENSI)'!M1732,IF(B1717=3,'KELAS (REFERENSI)'!M1747,IF(B1717=4,'KELAS (REFERENSI)'!M1762,""))))</f>
        <v/>
      </c>
      <c r="N1717" s="38" t="str">
        <f>IF(B1717=1,'KELAS (REFERENSI)'!N1717,IF(B1717=2,'KELAS (REFERENSI)'!N1732,IF(B1717=3,'KELAS (REFERENSI)'!N1747,IF(B1717=4,'KELAS (REFERENSI)'!N1762,""))))</f>
        <v/>
      </c>
      <c r="O1717" s="38" t="str">
        <f>IF(B1717=1,'KELAS (REFERENSI)'!O1717,IF(B1717=2,'KELAS (REFERENSI)'!O1732,IF(B1717=3,'KELAS (REFERENSI)'!O1747,IF(B1717=4,'KELAS (REFERENSI)'!O1762,""))))</f>
        <v/>
      </c>
      <c r="P1717" s="38" t="str">
        <f>IF(B1717=1,'KELAS (REFERENSI)'!P1717,IF(B1717=2,'KELAS (REFERENSI)'!P1732,IF(B1717=3,'KELAS (REFERENSI)'!P1747,IF(B1717=4,'KELAS (REFERENSI)'!P1762,""))))</f>
        <v/>
      </c>
      <c r="Q1717" s="38" t="str">
        <f t="shared" si="4"/>
        <v>BPS Kota Jakarta Timur</v>
      </c>
      <c r="R1717" s="38" t="str">
        <f t="shared" si="56"/>
        <v/>
      </c>
      <c r="S1717" s="38" t="str">
        <f t="shared" ref="S1717:T1717" si="1725">S1716</f>
        <v>15 Juni sampai dengan 31 Agustus 2026</v>
      </c>
      <c r="T1717" s="38" t="str">
        <f t="shared" si="1725"/>
        <v>31 Agustus 2026</v>
      </c>
      <c r="U1717" s="46"/>
      <c r="V1717" s="46"/>
      <c r="W1717" s="42"/>
      <c r="X1717" s="42"/>
      <c r="Y1717" s="42"/>
      <c r="Z1717" s="42"/>
    </row>
    <row r="1718" ht="15.0" customHeight="1">
      <c r="A1718" s="36" t="s">
        <v>6780</v>
      </c>
      <c r="B1718" s="43"/>
      <c r="C1718" s="44"/>
      <c r="D1718" s="47"/>
      <c r="E1718" s="47"/>
      <c r="F1718" s="39" t="str">
        <f t="shared" si="2"/>
        <v>PETUGAS.1717/SPK/SE/PPL/3172/2026</v>
      </c>
      <c r="G1718" s="45"/>
      <c r="H1718" s="39" t="str">
        <f>VLOOKUP(G1718,'MITRA (REFERENSI)'!$A:$Z,16,FALSE)</f>
        <v>#N/A</v>
      </c>
      <c r="I1718" s="39" t="str">
        <f>VLOOKUP(G1718,'MITRA (REFERENSI)'!$A:$Z,25,FALSE)</f>
        <v>#N/A</v>
      </c>
      <c r="J1718" s="38" t="str">
        <f>VLOOKUP(G1718,'MITRA (REFERENSI)'!$A:$Z,26,FALSE)</f>
        <v>#N/A</v>
      </c>
      <c r="K1718" s="38" t="str">
        <f>VLOOKUP(G1718,'MITRA (REFERENSI)'!$A:$Z,15,FALSE)</f>
        <v>#N/A</v>
      </c>
      <c r="L1718" s="38" t="str">
        <f>VLOOKUP(G1718,'MITRA (REFERENSI)'!$A:$Z,15,FALSE)</f>
        <v>#N/A</v>
      </c>
      <c r="M1718" s="38" t="str">
        <f>IF(B1718=1,'KELAS (REFERENSI)'!M1718,IF(B1718=2,'KELAS (REFERENSI)'!M1733,IF(B1718=3,'KELAS (REFERENSI)'!M1748,IF(B1718=4,'KELAS (REFERENSI)'!M1763,""))))</f>
        <v/>
      </c>
      <c r="N1718" s="38" t="str">
        <f>IF(B1718=1,'KELAS (REFERENSI)'!N1718,IF(B1718=2,'KELAS (REFERENSI)'!N1733,IF(B1718=3,'KELAS (REFERENSI)'!N1748,IF(B1718=4,'KELAS (REFERENSI)'!N1763,""))))</f>
        <v/>
      </c>
      <c r="O1718" s="38" t="str">
        <f>IF(B1718=1,'KELAS (REFERENSI)'!O1718,IF(B1718=2,'KELAS (REFERENSI)'!O1733,IF(B1718=3,'KELAS (REFERENSI)'!O1748,IF(B1718=4,'KELAS (REFERENSI)'!O1763,""))))</f>
        <v/>
      </c>
      <c r="P1718" s="38" t="str">
        <f>IF(B1718=1,'KELAS (REFERENSI)'!P1718,IF(B1718=2,'KELAS (REFERENSI)'!P1733,IF(B1718=3,'KELAS (REFERENSI)'!P1748,IF(B1718=4,'KELAS (REFERENSI)'!P1763,""))))</f>
        <v/>
      </c>
      <c r="Q1718" s="38" t="str">
        <f t="shared" si="4"/>
        <v>BPS Kota Jakarta Timur</v>
      </c>
      <c r="R1718" s="38" t="str">
        <f t="shared" si="56"/>
        <v/>
      </c>
      <c r="S1718" s="38" t="str">
        <f t="shared" ref="S1718:T1718" si="1726">S1717</f>
        <v>15 Juni sampai dengan 31 Agustus 2026</v>
      </c>
      <c r="T1718" s="38" t="str">
        <f t="shared" si="1726"/>
        <v>31 Agustus 2026</v>
      </c>
      <c r="U1718" s="46"/>
      <c r="V1718" s="46"/>
      <c r="W1718" s="42"/>
      <c r="X1718" s="42"/>
      <c r="Y1718" s="42"/>
      <c r="Z1718" s="42"/>
    </row>
    <row r="1719" ht="15.0" customHeight="1">
      <c r="A1719" s="36" t="s">
        <v>6781</v>
      </c>
      <c r="B1719" s="43"/>
      <c r="C1719" s="44"/>
      <c r="D1719" s="47"/>
      <c r="E1719" s="47"/>
      <c r="F1719" s="39" t="str">
        <f t="shared" si="2"/>
        <v>PETUGAS.1718/SPK/SE/PPL/3172/2026</v>
      </c>
      <c r="G1719" s="45"/>
      <c r="H1719" s="39" t="str">
        <f>VLOOKUP(G1719,'MITRA (REFERENSI)'!$A:$Z,16,FALSE)</f>
        <v>#N/A</v>
      </c>
      <c r="I1719" s="39" t="str">
        <f>VLOOKUP(G1719,'MITRA (REFERENSI)'!$A:$Z,25,FALSE)</f>
        <v>#N/A</v>
      </c>
      <c r="J1719" s="38" t="str">
        <f>VLOOKUP(G1719,'MITRA (REFERENSI)'!$A:$Z,26,FALSE)</f>
        <v>#N/A</v>
      </c>
      <c r="K1719" s="38" t="str">
        <f>VLOOKUP(G1719,'MITRA (REFERENSI)'!$A:$Z,15,FALSE)</f>
        <v>#N/A</v>
      </c>
      <c r="L1719" s="38" t="str">
        <f>VLOOKUP(G1719,'MITRA (REFERENSI)'!$A:$Z,15,FALSE)</f>
        <v>#N/A</v>
      </c>
      <c r="M1719" s="38" t="str">
        <f>IF(B1719=1,'KELAS (REFERENSI)'!M1719,IF(B1719=2,'KELAS (REFERENSI)'!M1734,IF(B1719=3,'KELAS (REFERENSI)'!M1749,IF(B1719=4,'KELAS (REFERENSI)'!M1764,""))))</f>
        <v/>
      </c>
      <c r="N1719" s="38" t="str">
        <f>IF(B1719=1,'KELAS (REFERENSI)'!N1719,IF(B1719=2,'KELAS (REFERENSI)'!N1734,IF(B1719=3,'KELAS (REFERENSI)'!N1749,IF(B1719=4,'KELAS (REFERENSI)'!N1764,""))))</f>
        <v/>
      </c>
      <c r="O1719" s="38" t="str">
        <f>IF(B1719=1,'KELAS (REFERENSI)'!O1719,IF(B1719=2,'KELAS (REFERENSI)'!O1734,IF(B1719=3,'KELAS (REFERENSI)'!O1749,IF(B1719=4,'KELAS (REFERENSI)'!O1764,""))))</f>
        <v/>
      </c>
      <c r="P1719" s="38" t="str">
        <f>IF(B1719=1,'KELAS (REFERENSI)'!P1719,IF(B1719=2,'KELAS (REFERENSI)'!P1734,IF(B1719=3,'KELAS (REFERENSI)'!P1749,IF(B1719=4,'KELAS (REFERENSI)'!P1764,""))))</f>
        <v/>
      </c>
      <c r="Q1719" s="38" t="str">
        <f t="shared" si="4"/>
        <v>BPS Kota Jakarta Timur</v>
      </c>
      <c r="R1719" s="38" t="str">
        <f t="shared" si="56"/>
        <v/>
      </c>
      <c r="S1719" s="38" t="str">
        <f t="shared" ref="S1719:T1719" si="1727">S1718</f>
        <v>15 Juni sampai dengan 31 Agustus 2026</v>
      </c>
      <c r="T1719" s="38" t="str">
        <f t="shared" si="1727"/>
        <v>31 Agustus 2026</v>
      </c>
      <c r="U1719" s="46"/>
      <c r="V1719" s="46"/>
      <c r="W1719" s="42"/>
      <c r="X1719" s="42"/>
      <c r="Y1719" s="42"/>
      <c r="Z1719" s="42"/>
    </row>
    <row r="1720" ht="15.0" customHeight="1">
      <c r="A1720" s="36" t="s">
        <v>6782</v>
      </c>
      <c r="B1720" s="43"/>
      <c r="C1720" s="44"/>
      <c r="D1720" s="47"/>
      <c r="E1720" s="47"/>
      <c r="F1720" s="39" t="str">
        <f t="shared" si="2"/>
        <v>PETUGAS.1719/SPK/SE/PPL/3172/2026</v>
      </c>
      <c r="G1720" s="45"/>
      <c r="H1720" s="39" t="str">
        <f>VLOOKUP(G1720,'MITRA (REFERENSI)'!$A:$Z,16,FALSE)</f>
        <v>#N/A</v>
      </c>
      <c r="I1720" s="39" t="str">
        <f>VLOOKUP(G1720,'MITRA (REFERENSI)'!$A:$Z,25,FALSE)</f>
        <v>#N/A</v>
      </c>
      <c r="J1720" s="38" t="str">
        <f>VLOOKUP(G1720,'MITRA (REFERENSI)'!$A:$Z,26,FALSE)</f>
        <v>#N/A</v>
      </c>
      <c r="K1720" s="38" t="str">
        <f>VLOOKUP(G1720,'MITRA (REFERENSI)'!$A:$Z,15,FALSE)</f>
        <v>#N/A</v>
      </c>
      <c r="L1720" s="38" t="str">
        <f>VLOOKUP(G1720,'MITRA (REFERENSI)'!$A:$Z,15,FALSE)</f>
        <v>#N/A</v>
      </c>
      <c r="M1720" s="38" t="str">
        <f>IF(B1720=1,'KELAS (REFERENSI)'!M1720,IF(B1720=2,'KELAS (REFERENSI)'!M1735,IF(B1720=3,'KELAS (REFERENSI)'!M1750,IF(B1720=4,'KELAS (REFERENSI)'!M1765,""))))</f>
        <v/>
      </c>
      <c r="N1720" s="38" t="str">
        <f>IF(B1720=1,'KELAS (REFERENSI)'!N1720,IF(B1720=2,'KELAS (REFERENSI)'!N1735,IF(B1720=3,'KELAS (REFERENSI)'!N1750,IF(B1720=4,'KELAS (REFERENSI)'!N1765,""))))</f>
        <v/>
      </c>
      <c r="O1720" s="38" t="str">
        <f>IF(B1720=1,'KELAS (REFERENSI)'!O1720,IF(B1720=2,'KELAS (REFERENSI)'!O1735,IF(B1720=3,'KELAS (REFERENSI)'!O1750,IF(B1720=4,'KELAS (REFERENSI)'!O1765,""))))</f>
        <v/>
      </c>
      <c r="P1720" s="38" t="str">
        <f>IF(B1720=1,'KELAS (REFERENSI)'!P1720,IF(B1720=2,'KELAS (REFERENSI)'!P1735,IF(B1720=3,'KELAS (REFERENSI)'!P1750,IF(B1720=4,'KELAS (REFERENSI)'!P1765,""))))</f>
        <v/>
      </c>
      <c r="Q1720" s="38" t="str">
        <f t="shared" si="4"/>
        <v>BPS Kota Jakarta Timur</v>
      </c>
      <c r="R1720" s="38" t="str">
        <f t="shared" si="56"/>
        <v/>
      </c>
      <c r="S1720" s="38" t="str">
        <f t="shared" ref="S1720:T1720" si="1728">S1719</f>
        <v>15 Juni sampai dengan 31 Agustus 2026</v>
      </c>
      <c r="T1720" s="38" t="str">
        <f t="shared" si="1728"/>
        <v>31 Agustus 2026</v>
      </c>
      <c r="U1720" s="46"/>
      <c r="V1720" s="46"/>
      <c r="W1720" s="42"/>
      <c r="X1720" s="42"/>
      <c r="Y1720" s="42"/>
      <c r="Z1720" s="42"/>
    </row>
    <row r="1721" ht="15.0" customHeight="1">
      <c r="A1721" s="36" t="s">
        <v>6783</v>
      </c>
      <c r="B1721" s="43"/>
      <c r="C1721" s="44"/>
      <c r="D1721" s="47"/>
      <c r="E1721" s="47"/>
      <c r="F1721" s="39" t="str">
        <f t="shared" si="2"/>
        <v>PETUGAS.1720/SPK/SE/PPL/3172/2026</v>
      </c>
      <c r="G1721" s="45"/>
      <c r="H1721" s="39" t="str">
        <f>VLOOKUP(G1721,'MITRA (REFERENSI)'!$A:$Z,16,FALSE)</f>
        <v>#N/A</v>
      </c>
      <c r="I1721" s="39" t="str">
        <f>VLOOKUP(G1721,'MITRA (REFERENSI)'!$A:$Z,25,FALSE)</f>
        <v>#N/A</v>
      </c>
      <c r="J1721" s="38" t="str">
        <f>VLOOKUP(G1721,'MITRA (REFERENSI)'!$A:$Z,26,FALSE)</f>
        <v>#N/A</v>
      </c>
      <c r="K1721" s="38" t="str">
        <f>VLOOKUP(G1721,'MITRA (REFERENSI)'!$A:$Z,15,FALSE)</f>
        <v>#N/A</v>
      </c>
      <c r="L1721" s="38" t="str">
        <f>VLOOKUP(G1721,'MITRA (REFERENSI)'!$A:$Z,15,FALSE)</f>
        <v>#N/A</v>
      </c>
      <c r="M1721" s="38" t="str">
        <f>IF(B1721=1,'KELAS (REFERENSI)'!M1721,IF(B1721=2,'KELAS (REFERENSI)'!M1736,IF(B1721=3,'KELAS (REFERENSI)'!M1751,IF(B1721=4,'KELAS (REFERENSI)'!M1766,""))))</f>
        <v/>
      </c>
      <c r="N1721" s="38" t="str">
        <f>IF(B1721=1,'KELAS (REFERENSI)'!N1721,IF(B1721=2,'KELAS (REFERENSI)'!N1736,IF(B1721=3,'KELAS (REFERENSI)'!N1751,IF(B1721=4,'KELAS (REFERENSI)'!N1766,""))))</f>
        <v/>
      </c>
      <c r="O1721" s="38" t="str">
        <f>IF(B1721=1,'KELAS (REFERENSI)'!O1721,IF(B1721=2,'KELAS (REFERENSI)'!O1736,IF(B1721=3,'KELAS (REFERENSI)'!O1751,IF(B1721=4,'KELAS (REFERENSI)'!O1766,""))))</f>
        <v/>
      </c>
      <c r="P1721" s="38" t="str">
        <f>IF(B1721=1,'KELAS (REFERENSI)'!P1721,IF(B1721=2,'KELAS (REFERENSI)'!P1736,IF(B1721=3,'KELAS (REFERENSI)'!P1751,IF(B1721=4,'KELAS (REFERENSI)'!P1766,""))))</f>
        <v/>
      </c>
      <c r="Q1721" s="38" t="str">
        <f t="shared" si="4"/>
        <v>BPS Kota Jakarta Timur</v>
      </c>
      <c r="R1721" s="38" t="str">
        <f t="shared" si="56"/>
        <v/>
      </c>
      <c r="S1721" s="38" t="str">
        <f t="shared" ref="S1721:T1721" si="1729">S1720</f>
        <v>15 Juni sampai dengan 31 Agustus 2026</v>
      </c>
      <c r="T1721" s="38" t="str">
        <f t="shared" si="1729"/>
        <v>31 Agustus 2026</v>
      </c>
      <c r="U1721" s="46"/>
      <c r="V1721" s="46"/>
      <c r="W1721" s="42"/>
      <c r="X1721" s="42"/>
      <c r="Y1721" s="42"/>
      <c r="Z1721" s="42"/>
    </row>
    <row r="1722" ht="15.0" customHeight="1">
      <c r="A1722" s="36" t="s">
        <v>6784</v>
      </c>
      <c r="B1722" s="43"/>
      <c r="C1722" s="44"/>
      <c r="D1722" s="47"/>
      <c r="E1722" s="47"/>
      <c r="F1722" s="39" t="str">
        <f t="shared" si="2"/>
        <v>PETUGAS.1721/SPK/SE/PPL/3172/2026</v>
      </c>
      <c r="G1722" s="45"/>
      <c r="H1722" s="39" t="str">
        <f>VLOOKUP(G1722,'MITRA (REFERENSI)'!$A:$Z,16,FALSE)</f>
        <v>#N/A</v>
      </c>
      <c r="I1722" s="39" t="str">
        <f>VLOOKUP(G1722,'MITRA (REFERENSI)'!$A:$Z,25,FALSE)</f>
        <v>#N/A</v>
      </c>
      <c r="J1722" s="38" t="str">
        <f>VLOOKUP(G1722,'MITRA (REFERENSI)'!$A:$Z,26,FALSE)</f>
        <v>#N/A</v>
      </c>
      <c r="K1722" s="38" t="str">
        <f>VLOOKUP(G1722,'MITRA (REFERENSI)'!$A:$Z,15,FALSE)</f>
        <v>#N/A</v>
      </c>
      <c r="L1722" s="38" t="str">
        <f>VLOOKUP(G1722,'MITRA (REFERENSI)'!$A:$Z,15,FALSE)</f>
        <v>#N/A</v>
      </c>
      <c r="M1722" s="38" t="str">
        <f>IF(B1722=1,'KELAS (REFERENSI)'!M1722,IF(B1722=2,'KELAS (REFERENSI)'!M1737,IF(B1722=3,'KELAS (REFERENSI)'!M1752,IF(B1722=4,'KELAS (REFERENSI)'!M1767,""))))</f>
        <v/>
      </c>
      <c r="N1722" s="38" t="str">
        <f>IF(B1722=1,'KELAS (REFERENSI)'!N1722,IF(B1722=2,'KELAS (REFERENSI)'!N1737,IF(B1722=3,'KELAS (REFERENSI)'!N1752,IF(B1722=4,'KELAS (REFERENSI)'!N1767,""))))</f>
        <v/>
      </c>
      <c r="O1722" s="38" t="str">
        <f>IF(B1722=1,'KELAS (REFERENSI)'!O1722,IF(B1722=2,'KELAS (REFERENSI)'!O1737,IF(B1722=3,'KELAS (REFERENSI)'!O1752,IF(B1722=4,'KELAS (REFERENSI)'!O1767,""))))</f>
        <v/>
      </c>
      <c r="P1722" s="38" t="str">
        <f>IF(B1722=1,'KELAS (REFERENSI)'!P1722,IF(B1722=2,'KELAS (REFERENSI)'!P1737,IF(B1722=3,'KELAS (REFERENSI)'!P1752,IF(B1722=4,'KELAS (REFERENSI)'!P1767,""))))</f>
        <v/>
      </c>
      <c r="Q1722" s="38" t="str">
        <f t="shared" si="4"/>
        <v>BPS Kota Jakarta Timur</v>
      </c>
      <c r="R1722" s="38" t="str">
        <f t="shared" si="56"/>
        <v/>
      </c>
      <c r="S1722" s="38" t="str">
        <f t="shared" ref="S1722:T1722" si="1730">S1721</f>
        <v>15 Juni sampai dengan 31 Agustus 2026</v>
      </c>
      <c r="T1722" s="38" t="str">
        <f t="shared" si="1730"/>
        <v>31 Agustus 2026</v>
      </c>
      <c r="U1722" s="46"/>
      <c r="V1722" s="46"/>
      <c r="W1722" s="42"/>
      <c r="X1722" s="42"/>
      <c r="Y1722" s="42"/>
      <c r="Z1722" s="42"/>
    </row>
    <row r="1723" ht="15.0" customHeight="1">
      <c r="A1723" s="36" t="s">
        <v>6785</v>
      </c>
      <c r="B1723" s="43"/>
      <c r="C1723" s="44"/>
      <c r="D1723" s="47"/>
      <c r="E1723" s="47"/>
      <c r="F1723" s="39" t="str">
        <f t="shared" si="2"/>
        <v>PETUGAS.1722/SPK/SE/PPL/3172/2026</v>
      </c>
      <c r="G1723" s="45"/>
      <c r="H1723" s="39" t="str">
        <f>VLOOKUP(G1723,'MITRA (REFERENSI)'!$A:$Z,16,FALSE)</f>
        <v>#N/A</v>
      </c>
      <c r="I1723" s="39" t="str">
        <f>VLOOKUP(G1723,'MITRA (REFERENSI)'!$A:$Z,25,FALSE)</f>
        <v>#N/A</v>
      </c>
      <c r="J1723" s="38" t="str">
        <f>VLOOKUP(G1723,'MITRA (REFERENSI)'!$A:$Z,26,FALSE)</f>
        <v>#N/A</v>
      </c>
      <c r="K1723" s="38" t="str">
        <f>VLOOKUP(G1723,'MITRA (REFERENSI)'!$A:$Z,15,FALSE)</f>
        <v>#N/A</v>
      </c>
      <c r="L1723" s="38" t="str">
        <f>VLOOKUP(G1723,'MITRA (REFERENSI)'!$A:$Z,15,FALSE)</f>
        <v>#N/A</v>
      </c>
      <c r="M1723" s="38" t="str">
        <f>IF(B1723=1,'KELAS (REFERENSI)'!M1723,IF(B1723=2,'KELAS (REFERENSI)'!M1738,IF(B1723=3,'KELAS (REFERENSI)'!M1753,IF(B1723=4,'KELAS (REFERENSI)'!M1768,""))))</f>
        <v/>
      </c>
      <c r="N1723" s="38" t="str">
        <f>IF(B1723=1,'KELAS (REFERENSI)'!N1723,IF(B1723=2,'KELAS (REFERENSI)'!N1738,IF(B1723=3,'KELAS (REFERENSI)'!N1753,IF(B1723=4,'KELAS (REFERENSI)'!N1768,""))))</f>
        <v/>
      </c>
      <c r="O1723" s="38" t="str">
        <f>IF(B1723=1,'KELAS (REFERENSI)'!O1723,IF(B1723=2,'KELAS (REFERENSI)'!O1738,IF(B1723=3,'KELAS (REFERENSI)'!O1753,IF(B1723=4,'KELAS (REFERENSI)'!O1768,""))))</f>
        <v/>
      </c>
      <c r="P1723" s="38" t="str">
        <f>IF(B1723=1,'KELAS (REFERENSI)'!P1723,IF(B1723=2,'KELAS (REFERENSI)'!P1738,IF(B1723=3,'KELAS (REFERENSI)'!P1753,IF(B1723=4,'KELAS (REFERENSI)'!P1768,""))))</f>
        <v/>
      </c>
      <c r="Q1723" s="38" t="str">
        <f t="shared" si="4"/>
        <v>BPS Kota Jakarta Timur</v>
      </c>
      <c r="R1723" s="38" t="str">
        <f t="shared" si="56"/>
        <v/>
      </c>
      <c r="S1723" s="38" t="str">
        <f t="shared" ref="S1723:T1723" si="1731">S1722</f>
        <v>15 Juni sampai dengan 31 Agustus 2026</v>
      </c>
      <c r="T1723" s="38" t="str">
        <f t="shared" si="1731"/>
        <v>31 Agustus 2026</v>
      </c>
      <c r="U1723" s="46"/>
      <c r="V1723" s="46"/>
      <c r="W1723" s="42"/>
      <c r="X1723" s="42"/>
      <c r="Y1723" s="42"/>
      <c r="Z1723" s="42"/>
    </row>
    <row r="1724" ht="15.0" customHeight="1">
      <c r="A1724" s="36" t="s">
        <v>6786</v>
      </c>
      <c r="B1724" s="43"/>
      <c r="C1724" s="44"/>
      <c r="D1724" s="47"/>
      <c r="E1724" s="47"/>
      <c r="F1724" s="39" t="str">
        <f t="shared" si="2"/>
        <v>PETUGAS.1723/SPK/SE/PPL/3172/2026</v>
      </c>
      <c r="G1724" s="45"/>
      <c r="H1724" s="39" t="str">
        <f>VLOOKUP(G1724,'MITRA (REFERENSI)'!$A:$Z,16,FALSE)</f>
        <v>#N/A</v>
      </c>
      <c r="I1724" s="39" t="str">
        <f>VLOOKUP(G1724,'MITRA (REFERENSI)'!$A:$Z,25,FALSE)</f>
        <v>#N/A</v>
      </c>
      <c r="J1724" s="38" t="str">
        <f>VLOOKUP(G1724,'MITRA (REFERENSI)'!$A:$Z,26,FALSE)</f>
        <v>#N/A</v>
      </c>
      <c r="K1724" s="38" t="str">
        <f>VLOOKUP(G1724,'MITRA (REFERENSI)'!$A:$Z,15,FALSE)</f>
        <v>#N/A</v>
      </c>
      <c r="L1724" s="38" t="str">
        <f>VLOOKUP(G1724,'MITRA (REFERENSI)'!$A:$Z,15,FALSE)</f>
        <v>#N/A</v>
      </c>
      <c r="M1724" s="38" t="str">
        <f>IF(B1724=1,'KELAS (REFERENSI)'!M1724,IF(B1724=2,'KELAS (REFERENSI)'!M1739,IF(B1724=3,'KELAS (REFERENSI)'!M1754,IF(B1724=4,'KELAS (REFERENSI)'!M1769,""))))</f>
        <v/>
      </c>
      <c r="N1724" s="38" t="str">
        <f>IF(B1724=1,'KELAS (REFERENSI)'!N1724,IF(B1724=2,'KELAS (REFERENSI)'!N1739,IF(B1724=3,'KELAS (REFERENSI)'!N1754,IF(B1724=4,'KELAS (REFERENSI)'!N1769,""))))</f>
        <v/>
      </c>
      <c r="O1724" s="38" t="str">
        <f>IF(B1724=1,'KELAS (REFERENSI)'!O1724,IF(B1724=2,'KELAS (REFERENSI)'!O1739,IF(B1724=3,'KELAS (REFERENSI)'!O1754,IF(B1724=4,'KELAS (REFERENSI)'!O1769,""))))</f>
        <v/>
      </c>
      <c r="P1724" s="38" t="str">
        <f>IF(B1724=1,'KELAS (REFERENSI)'!P1724,IF(B1724=2,'KELAS (REFERENSI)'!P1739,IF(B1724=3,'KELAS (REFERENSI)'!P1754,IF(B1724=4,'KELAS (REFERENSI)'!P1769,""))))</f>
        <v/>
      </c>
      <c r="Q1724" s="38" t="str">
        <f t="shared" si="4"/>
        <v>BPS Kota Jakarta Timur</v>
      </c>
      <c r="R1724" s="38" t="str">
        <f t="shared" si="56"/>
        <v/>
      </c>
      <c r="S1724" s="38" t="str">
        <f t="shared" ref="S1724:T1724" si="1732">S1723</f>
        <v>15 Juni sampai dengan 31 Agustus 2026</v>
      </c>
      <c r="T1724" s="38" t="str">
        <f t="shared" si="1732"/>
        <v>31 Agustus 2026</v>
      </c>
      <c r="U1724" s="46"/>
      <c r="V1724" s="46"/>
      <c r="W1724" s="42"/>
      <c r="X1724" s="42"/>
      <c r="Y1724" s="42"/>
      <c r="Z1724" s="42"/>
    </row>
    <row r="1725" ht="15.0" customHeight="1">
      <c r="A1725" s="36" t="s">
        <v>6787</v>
      </c>
      <c r="B1725" s="43"/>
      <c r="C1725" s="44"/>
      <c r="D1725" s="47"/>
      <c r="E1725" s="47"/>
      <c r="F1725" s="39" t="str">
        <f t="shared" si="2"/>
        <v>PETUGAS.1724/SPK/SE/PPL/3172/2026</v>
      </c>
      <c r="G1725" s="45"/>
      <c r="H1725" s="39" t="str">
        <f>VLOOKUP(G1725,'MITRA (REFERENSI)'!$A:$Z,16,FALSE)</f>
        <v>#N/A</v>
      </c>
      <c r="I1725" s="39" t="str">
        <f>VLOOKUP(G1725,'MITRA (REFERENSI)'!$A:$Z,25,FALSE)</f>
        <v>#N/A</v>
      </c>
      <c r="J1725" s="38" t="str">
        <f>VLOOKUP(G1725,'MITRA (REFERENSI)'!$A:$Z,26,FALSE)</f>
        <v>#N/A</v>
      </c>
      <c r="K1725" s="38" t="str">
        <f>VLOOKUP(G1725,'MITRA (REFERENSI)'!$A:$Z,15,FALSE)</f>
        <v>#N/A</v>
      </c>
      <c r="L1725" s="38" t="str">
        <f>VLOOKUP(G1725,'MITRA (REFERENSI)'!$A:$Z,15,FALSE)</f>
        <v>#N/A</v>
      </c>
      <c r="M1725" s="38" t="str">
        <f>IF(B1725=1,'KELAS (REFERENSI)'!M1725,IF(B1725=2,'KELAS (REFERENSI)'!M1740,IF(B1725=3,'KELAS (REFERENSI)'!M1755,IF(B1725=4,'KELAS (REFERENSI)'!M1770,""))))</f>
        <v/>
      </c>
      <c r="N1725" s="38" t="str">
        <f>IF(B1725=1,'KELAS (REFERENSI)'!N1725,IF(B1725=2,'KELAS (REFERENSI)'!N1740,IF(B1725=3,'KELAS (REFERENSI)'!N1755,IF(B1725=4,'KELAS (REFERENSI)'!N1770,""))))</f>
        <v/>
      </c>
      <c r="O1725" s="38" t="str">
        <f>IF(B1725=1,'KELAS (REFERENSI)'!O1725,IF(B1725=2,'KELAS (REFERENSI)'!O1740,IF(B1725=3,'KELAS (REFERENSI)'!O1755,IF(B1725=4,'KELAS (REFERENSI)'!O1770,""))))</f>
        <v/>
      </c>
      <c r="P1725" s="38" t="str">
        <f>IF(B1725=1,'KELAS (REFERENSI)'!P1725,IF(B1725=2,'KELAS (REFERENSI)'!P1740,IF(B1725=3,'KELAS (REFERENSI)'!P1755,IF(B1725=4,'KELAS (REFERENSI)'!P1770,""))))</f>
        <v/>
      </c>
      <c r="Q1725" s="38" t="str">
        <f t="shared" si="4"/>
        <v>BPS Kota Jakarta Timur</v>
      </c>
      <c r="R1725" s="38" t="str">
        <f t="shared" si="56"/>
        <v/>
      </c>
      <c r="S1725" s="38" t="str">
        <f t="shared" ref="S1725:T1725" si="1733">S1724</f>
        <v>15 Juni sampai dengan 31 Agustus 2026</v>
      </c>
      <c r="T1725" s="38" t="str">
        <f t="shared" si="1733"/>
        <v>31 Agustus 2026</v>
      </c>
      <c r="U1725" s="46"/>
      <c r="V1725" s="46"/>
      <c r="W1725" s="42"/>
      <c r="X1725" s="42"/>
      <c r="Y1725" s="42"/>
      <c r="Z1725" s="42"/>
    </row>
    <row r="1726" ht="15.0" customHeight="1">
      <c r="A1726" s="36" t="s">
        <v>6788</v>
      </c>
      <c r="B1726" s="43"/>
      <c r="C1726" s="44"/>
      <c r="D1726" s="47"/>
      <c r="E1726" s="47"/>
      <c r="F1726" s="39" t="str">
        <f t="shared" si="2"/>
        <v>PETUGAS.1725/SPK/SE/PPL/3172/2026</v>
      </c>
      <c r="G1726" s="45"/>
      <c r="H1726" s="39" t="str">
        <f>VLOOKUP(G1726,'MITRA (REFERENSI)'!$A:$Z,16,FALSE)</f>
        <v>#N/A</v>
      </c>
      <c r="I1726" s="39" t="str">
        <f>VLOOKUP(G1726,'MITRA (REFERENSI)'!$A:$Z,25,FALSE)</f>
        <v>#N/A</v>
      </c>
      <c r="J1726" s="38" t="str">
        <f>VLOOKUP(G1726,'MITRA (REFERENSI)'!$A:$Z,26,FALSE)</f>
        <v>#N/A</v>
      </c>
      <c r="K1726" s="38" t="str">
        <f>VLOOKUP(G1726,'MITRA (REFERENSI)'!$A:$Z,15,FALSE)</f>
        <v>#N/A</v>
      </c>
      <c r="L1726" s="38" t="str">
        <f>VLOOKUP(G1726,'MITRA (REFERENSI)'!$A:$Z,15,FALSE)</f>
        <v>#N/A</v>
      </c>
      <c r="M1726" s="38" t="str">
        <f>IF(B1726=1,'KELAS (REFERENSI)'!M1726,IF(B1726=2,'KELAS (REFERENSI)'!M1741,IF(B1726=3,'KELAS (REFERENSI)'!M1756,IF(B1726=4,'KELAS (REFERENSI)'!M1771,""))))</f>
        <v/>
      </c>
      <c r="N1726" s="38" t="str">
        <f>IF(B1726=1,'KELAS (REFERENSI)'!N1726,IF(B1726=2,'KELAS (REFERENSI)'!N1741,IF(B1726=3,'KELAS (REFERENSI)'!N1756,IF(B1726=4,'KELAS (REFERENSI)'!N1771,""))))</f>
        <v/>
      </c>
      <c r="O1726" s="38" t="str">
        <f>IF(B1726=1,'KELAS (REFERENSI)'!O1726,IF(B1726=2,'KELAS (REFERENSI)'!O1741,IF(B1726=3,'KELAS (REFERENSI)'!O1756,IF(B1726=4,'KELAS (REFERENSI)'!O1771,""))))</f>
        <v/>
      </c>
      <c r="P1726" s="38" t="str">
        <f>IF(B1726=1,'KELAS (REFERENSI)'!P1726,IF(B1726=2,'KELAS (REFERENSI)'!P1741,IF(B1726=3,'KELAS (REFERENSI)'!P1756,IF(B1726=4,'KELAS (REFERENSI)'!P1771,""))))</f>
        <v/>
      </c>
      <c r="Q1726" s="38" t="str">
        <f t="shared" si="4"/>
        <v>BPS Kota Jakarta Timur</v>
      </c>
      <c r="R1726" s="38" t="str">
        <f t="shared" si="56"/>
        <v/>
      </c>
      <c r="S1726" s="38" t="str">
        <f t="shared" ref="S1726:T1726" si="1734">S1725</f>
        <v>15 Juni sampai dengan 31 Agustus 2026</v>
      </c>
      <c r="T1726" s="38" t="str">
        <f t="shared" si="1734"/>
        <v>31 Agustus 2026</v>
      </c>
      <c r="U1726" s="46"/>
      <c r="V1726" s="46"/>
      <c r="W1726" s="42"/>
      <c r="X1726" s="42"/>
      <c r="Y1726" s="42"/>
      <c r="Z1726" s="42"/>
    </row>
    <row r="1727" ht="15.0" customHeight="1">
      <c r="A1727" s="36" t="s">
        <v>6789</v>
      </c>
      <c r="B1727" s="43"/>
      <c r="C1727" s="44"/>
      <c r="D1727" s="47"/>
      <c r="E1727" s="47"/>
      <c r="F1727" s="39" t="str">
        <f t="shared" si="2"/>
        <v>PETUGAS.1726/SPK/SE/PPL/3172/2026</v>
      </c>
      <c r="G1727" s="45"/>
      <c r="H1727" s="39" t="str">
        <f>VLOOKUP(G1727,'MITRA (REFERENSI)'!$A:$Z,16,FALSE)</f>
        <v>#N/A</v>
      </c>
      <c r="I1727" s="39" t="str">
        <f>VLOOKUP(G1727,'MITRA (REFERENSI)'!$A:$Z,25,FALSE)</f>
        <v>#N/A</v>
      </c>
      <c r="J1727" s="38" t="str">
        <f>VLOOKUP(G1727,'MITRA (REFERENSI)'!$A:$Z,26,FALSE)</f>
        <v>#N/A</v>
      </c>
      <c r="K1727" s="38" t="str">
        <f>VLOOKUP(G1727,'MITRA (REFERENSI)'!$A:$Z,15,FALSE)</f>
        <v>#N/A</v>
      </c>
      <c r="L1727" s="38" t="str">
        <f>VLOOKUP(G1727,'MITRA (REFERENSI)'!$A:$Z,15,FALSE)</f>
        <v>#N/A</v>
      </c>
      <c r="M1727" s="38" t="str">
        <f>IF(B1727=1,'KELAS (REFERENSI)'!M1727,IF(B1727=2,'KELAS (REFERENSI)'!M1742,IF(B1727=3,'KELAS (REFERENSI)'!M1757,IF(B1727=4,'KELAS (REFERENSI)'!M1772,""))))</f>
        <v/>
      </c>
      <c r="N1727" s="38" t="str">
        <f>IF(B1727=1,'KELAS (REFERENSI)'!N1727,IF(B1727=2,'KELAS (REFERENSI)'!N1742,IF(B1727=3,'KELAS (REFERENSI)'!N1757,IF(B1727=4,'KELAS (REFERENSI)'!N1772,""))))</f>
        <v/>
      </c>
      <c r="O1727" s="38" t="str">
        <f>IF(B1727=1,'KELAS (REFERENSI)'!O1727,IF(B1727=2,'KELAS (REFERENSI)'!O1742,IF(B1727=3,'KELAS (REFERENSI)'!O1757,IF(B1727=4,'KELAS (REFERENSI)'!O1772,""))))</f>
        <v/>
      </c>
      <c r="P1727" s="38" t="str">
        <f>IF(B1727=1,'KELAS (REFERENSI)'!P1727,IF(B1727=2,'KELAS (REFERENSI)'!P1742,IF(B1727=3,'KELAS (REFERENSI)'!P1757,IF(B1727=4,'KELAS (REFERENSI)'!P1772,""))))</f>
        <v/>
      </c>
      <c r="Q1727" s="38" t="str">
        <f t="shared" si="4"/>
        <v>BPS Kota Jakarta Timur</v>
      </c>
      <c r="R1727" s="38" t="str">
        <f t="shared" si="56"/>
        <v/>
      </c>
      <c r="S1727" s="38" t="str">
        <f t="shared" ref="S1727:T1727" si="1735">S1726</f>
        <v>15 Juni sampai dengan 31 Agustus 2026</v>
      </c>
      <c r="T1727" s="38" t="str">
        <f t="shared" si="1735"/>
        <v>31 Agustus 2026</v>
      </c>
      <c r="U1727" s="46"/>
      <c r="V1727" s="46"/>
      <c r="W1727" s="42"/>
      <c r="X1727" s="42"/>
      <c r="Y1727" s="42"/>
      <c r="Z1727" s="42"/>
    </row>
    <row r="1728" ht="15.0" customHeight="1">
      <c r="A1728" s="36" t="s">
        <v>6790</v>
      </c>
      <c r="B1728" s="43"/>
      <c r="C1728" s="44"/>
      <c r="D1728" s="47"/>
      <c r="E1728" s="47"/>
      <c r="F1728" s="39" t="str">
        <f t="shared" si="2"/>
        <v>PETUGAS.1727/SPK/SE/PPL/3172/2026</v>
      </c>
      <c r="G1728" s="45"/>
      <c r="H1728" s="39" t="str">
        <f>VLOOKUP(G1728,'MITRA (REFERENSI)'!$A:$Z,16,FALSE)</f>
        <v>#N/A</v>
      </c>
      <c r="I1728" s="39" t="str">
        <f>VLOOKUP(G1728,'MITRA (REFERENSI)'!$A:$Z,25,FALSE)</f>
        <v>#N/A</v>
      </c>
      <c r="J1728" s="38" t="str">
        <f>VLOOKUP(G1728,'MITRA (REFERENSI)'!$A:$Z,26,FALSE)</f>
        <v>#N/A</v>
      </c>
      <c r="K1728" s="38" t="str">
        <f>VLOOKUP(G1728,'MITRA (REFERENSI)'!$A:$Z,15,FALSE)</f>
        <v>#N/A</v>
      </c>
      <c r="L1728" s="38" t="str">
        <f>VLOOKUP(G1728,'MITRA (REFERENSI)'!$A:$Z,15,FALSE)</f>
        <v>#N/A</v>
      </c>
      <c r="M1728" s="38" t="str">
        <f>IF(B1728=1,'KELAS (REFERENSI)'!M1728,IF(B1728=2,'KELAS (REFERENSI)'!M1743,IF(B1728=3,'KELAS (REFERENSI)'!M1758,IF(B1728=4,'KELAS (REFERENSI)'!M1773,""))))</f>
        <v/>
      </c>
      <c r="N1728" s="38" t="str">
        <f>IF(B1728=1,'KELAS (REFERENSI)'!N1728,IF(B1728=2,'KELAS (REFERENSI)'!N1743,IF(B1728=3,'KELAS (REFERENSI)'!N1758,IF(B1728=4,'KELAS (REFERENSI)'!N1773,""))))</f>
        <v/>
      </c>
      <c r="O1728" s="38" t="str">
        <f>IF(B1728=1,'KELAS (REFERENSI)'!O1728,IF(B1728=2,'KELAS (REFERENSI)'!O1743,IF(B1728=3,'KELAS (REFERENSI)'!O1758,IF(B1728=4,'KELAS (REFERENSI)'!O1773,""))))</f>
        <v/>
      </c>
      <c r="P1728" s="38" t="str">
        <f>IF(B1728=1,'KELAS (REFERENSI)'!P1728,IF(B1728=2,'KELAS (REFERENSI)'!P1743,IF(B1728=3,'KELAS (REFERENSI)'!P1758,IF(B1728=4,'KELAS (REFERENSI)'!P1773,""))))</f>
        <v/>
      </c>
      <c r="Q1728" s="38" t="str">
        <f t="shared" si="4"/>
        <v>BPS Kota Jakarta Timur</v>
      </c>
      <c r="R1728" s="38" t="str">
        <f t="shared" si="56"/>
        <v/>
      </c>
      <c r="S1728" s="38" t="str">
        <f t="shared" ref="S1728:T1728" si="1736">S1727</f>
        <v>15 Juni sampai dengan 31 Agustus 2026</v>
      </c>
      <c r="T1728" s="38" t="str">
        <f t="shared" si="1736"/>
        <v>31 Agustus 2026</v>
      </c>
      <c r="U1728" s="46"/>
      <c r="V1728" s="46"/>
      <c r="W1728" s="42"/>
      <c r="X1728" s="42"/>
      <c r="Y1728" s="42"/>
      <c r="Z1728" s="42"/>
    </row>
    <row r="1729" ht="15.0" customHeight="1">
      <c r="A1729" s="36" t="s">
        <v>6791</v>
      </c>
      <c r="B1729" s="43"/>
      <c r="C1729" s="44"/>
      <c r="D1729" s="47"/>
      <c r="E1729" s="47"/>
      <c r="F1729" s="39" t="str">
        <f t="shared" si="2"/>
        <v>PETUGAS.1728/SPK/SE/PPL/3172/2026</v>
      </c>
      <c r="G1729" s="45"/>
      <c r="H1729" s="39" t="str">
        <f>VLOOKUP(G1729,'MITRA (REFERENSI)'!$A:$Z,16,FALSE)</f>
        <v>#N/A</v>
      </c>
      <c r="I1729" s="39" t="str">
        <f>VLOOKUP(G1729,'MITRA (REFERENSI)'!$A:$Z,25,FALSE)</f>
        <v>#N/A</v>
      </c>
      <c r="J1729" s="38" t="str">
        <f>VLOOKUP(G1729,'MITRA (REFERENSI)'!$A:$Z,26,FALSE)</f>
        <v>#N/A</v>
      </c>
      <c r="K1729" s="38" t="str">
        <f>VLOOKUP(G1729,'MITRA (REFERENSI)'!$A:$Z,15,FALSE)</f>
        <v>#N/A</v>
      </c>
      <c r="L1729" s="38" t="str">
        <f>VLOOKUP(G1729,'MITRA (REFERENSI)'!$A:$Z,15,FALSE)</f>
        <v>#N/A</v>
      </c>
      <c r="M1729" s="38" t="str">
        <f>IF(B1729=1,'KELAS (REFERENSI)'!M1729,IF(B1729=2,'KELAS (REFERENSI)'!M1744,IF(B1729=3,'KELAS (REFERENSI)'!M1759,IF(B1729=4,'KELAS (REFERENSI)'!M1774,""))))</f>
        <v/>
      </c>
      <c r="N1729" s="38" t="str">
        <f>IF(B1729=1,'KELAS (REFERENSI)'!N1729,IF(B1729=2,'KELAS (REFERENSI)'!N1744,IF(B1729=3,'KELAS (REFERENSI)'!N1759,IF(B1729=4,'KELAS (REFERENSI)'!N1774,""))))</f>
        <v/>
      </c>
      <c r="O1729" s="38" t="str">
        <f>IF(B1729=1,'KELAS (REFERENSI)'!O1729,IF(B1729=2,'KELAS (REFERENSI)'!O1744,IF(B1729=3,'KELAS (REFERENSI)'!O1759,IF(B1729=4,'KELAS (REFERENSI)'!O1774,""))))</f>
        <v/>
      </c>
      <c r="P1729" s="38" t="str">
        <f>IF(B1729=1,'KELAS (REFERENSI)'!P1729,IF(B1729=2,'KELAS (REFERENSI)'!P1744,IF(B1729=3,'KELAS (REFERENSI)'!P1759,IF(B1729=4,'KELAS (REFERENSI)'!P1774,""))))</f>
        <v/>
      </c>
      <c r="Q1729" s="38" t="str">
        <f t="shared" si="4"/>
        <v>BPS Kota Jakarta Timur</v>
      </c>
      <c r="R1729" s="38" t="str">
        <f t="shared" si="56"/>
        <v/>
      </c>
      <c r="S1729" s="38" t="str">
        <f t="shared" ref="S1729:T1729" si="1737">S1728</f>
        <v>15 Juni sampai dengan 31 Agustus 2026</v>
      </c>
      <c r="T1729" s="38" t="str">
        <f t="shared" si="1737"/>
        <v>31 Agustus 2026</v>
      </c>
      <c r="U1729" s="46"/>
      <c r="V1729" s="46"/>
      <c r="W1729" s="42"/>
      <c r="X1729" s="42"/>
      <c r="Y1729" s="42"/>
      <c r="Z1729" s="42"/>
    </row>
    <row r="1730" ht="15.0" customHeight="1">
      <c r="A1730" s="36" t="s">
        <v>6792</v>
      </c>
      <c r="B1730" s="43"/>
      <c r="C1730" s="44"/>
      <c r="D1730" s="47"/>
      <c r="E1730" s="47"/>
      <c r="F1730" s="39" t="str">
        <f t="shared" si="2"/>
        <v>PETUGAS.1729/SPK/SE/PPL/3172/2026</v>
      </c>
      <c r="G1730" s="45"/>
      <c r="H1730" s="39" t="str">
        <f>VLOOKUP(G1730,'MITRA (REFERENSI)'!$A:$Z,16,FALSE)</f>
        <v>#N/A</v>
      </c>
      <c r="I1730" s="39" t="str">
        <f>VLOOKUP(G1730,'MITRA (REFERENSI)'!$A:$Z,25,FALSE)</f>
        <v>#N/A</v>
      </c>
      <c r="J1730" s="38" t="str">
        <f>VLOOKUP(G1730,'MITRA (REFERENSI)'!$A:$Z,26,FALSE)</f>
        <v>#N/A</v>
      </c>
      <c r="K1730" s="38" t="str">
        <f>VLOOKUP(G1730,'MITRA (REFERENSI)'!$A:$Z,15,FALSE)</f>
        <v>#N/A</v>
      </c>
      <c r="L1730" s="38" t="str">
        <f>VLOOKUP(G1730,'MITRA (REFERENSI)'!$A:$Z,15,FALSE)</f>
        <v>#N/A</v>
      </c>
      <c r="M1730" s="38" t="str">
        <f>IF(B1730=1,'KELAS (REFERENSI)'!M1730,IF(B1730=2,'KELAS (REFERENSI)'!M1745,IF(B1730=3,'KELAS (REFERENSI)'!M1760,IF(B1730=4,'KELAS (REFERENSI)'!M1775,""))))</f>
        <v/>
      </c>
      <c r="N1730" s="38" t="str">
        <f>IF(B1730=1,'KELAS (REFERENSI)'!N1730,IF(B1730=2,'KELAS (REFERENSI)'!N1745,IF(B1730=3,'KELAS (REFERENSI)'!N1760,IF(B1730=4,'KELAS (REFERENSI)'!N1775,""))))</f>
        <v/>
      </c>
      <c r="O1730" s="38" t="str">
        <f>IF(B1730=1,'KELAS (REFERENSI)'!O1730,IF(B1730=2,'KELAS (REFERENSI)'!O1745,IF(B1730=3,'KELAS (REFERENSI)'!O1760,IF(B1730=4,'KELAS (REFERENSI)'!O1775,""))))</f>
        <v/>
      </c>
      <c r="P1730" s="38" t="str">
        <f>IF(B1730=1,'KELAS (REFERENSI)'!P1730,IF(B1730=2,'KELAS (REFERENSI)'!P1745,IF(B1730=3,'KELAS (REFERENSI)'!P1760,IF(B1730=4,'KELAS (REFERENSI)'!P1775,""))))</f>
        <v/>
      </c>
      <c r="Q1730" s="38" t="str">
        <f t="shared" si="4"/>
        <v>BPS Kota Jakarta Timur</v>
      </c>
      <c r="R1730" s="38" t="str">
        <f t="shared" si="56"/>
        <v/>
      </c>
      <c r="S1730" s="38" t="str">
        <f t="shared" ref="S1730:T1730" si="1738">S1729</f>
        <v>15 Juni sampai dengan 31 Agustus 2026</v>
      </c>
      <c r="T1730" s="38" t="str">
        <f t="shared" si="1738"/>
        <v>31 Agustus 2026</v>
      </c>
      <c r="U1730" s="46"/>
      <c r="V1730" s="46"/>
      <c r="W1730" s="42"/>
      <c r="X1730" s="42"/>
      <c r="Y1730" s="42"/>
      <c r="Z1730" s="42"/>
    </row>
    <row r="1731" ht="15.0" customHeight="1">
      <c r="A1731" s="36" t="s">
        <v>6793</v>
      </c>
      <c r="B1731" s="43"/>
      <c r="C1731" s="44"/>
      <c r="D1731" s="47"/>
      <c r="E1731" s="47"/>
      <c r="F1731" s="39" t="str">
        <f t="shared" si="2"/>
        <v>PETUGAS.1730/SPK/SE/PPL/3172/2026</v>
      </c>
      <c r="G1731" s="45"/>
      <c r="H1731" s="39" t="str">
        <f>VLOOKUP(G1731,'MITRA (REFERENSI)'!$A:$Z,16,FALSE)</f>
        <v>#N/A</v>
      </c>
      <c r="I1731" s="39" t="str">
        <f>VLOOKUP(G1731,'MITRA (REFERENSI)'!$A:$Z,25,FALSE)</f>
        <v>#N/A</v>
      </c>
      <c r="J1731" s="38" t="str">
        <f>VLOOKUP(G1731,'MITRA (REFERENSI)'!$A:$Z,26,FALSE)</f>
        <v>#N/A</v>
      </c>
      <c r="K1731" s="38" t="str">
        <f>VLOOKUP(G1731,'MITRA (REFERENSI)'!$A:$Z,15,FALSE)</f>
        <v>#N/A</v>
      </c>
      <c r="L1731" s="38" t="str">
        <f>VLOOKUP(G1731,'MITRA (REFERENSI)'!$A:$Z,15,FALSE)</f>
        <v>#N/A</v>
      </c>
      <c r="M1731" s="38" t="str">
        <f>IF(B1731=1,'KELAS (REFERENSI)'!M1731,IF(B1731=2,'KELAS (REFERENSI)'!M1746,IF(B1731=3,'KELAS (REFERENSI)'!M1761,IF(B1731=4,'KELAS (REFERENSI)'!M1776,""))))</f>
        <v/>
      </c>
      <c r="N1731" s="38" t="str">
        <f>IF(B1731=1,'KELAS (REFERENSI)'!N1731,IF(B1731=2,'KELAS (REFERENSI)'!N1746,IF(B1731=3,'KELAS (REFERENSI)'!N1761,IF(B1731=4,'KELAS (REFERENSI)'!N1776,""))))</f>
        <v/>
      </c>
      <c r="O1731" s="38" t="str">
        <f>IF(B1731=1,'KELAS (REFERENSI)'!O1731,IF(B1731=2,'KELAS (REFERENSI)'!O1746,IF(B1731=3,'KELAS (REFERENSI)'!O1761,IF(B1731=4,'KELAS (REFERENSI)'!O1776,""))))</f>
        <v/>
      </c>
      <c r="P1731" s="38" t="str">
        <f>IF(B1731=1,'KELAS (REFERENSI)'!P1731,IF(B1731=2,'KELAS (REFERENSI)'!P1746,IF(B1731=3,'KELAS (REFERENSI)'!P1761,IF(B1731=4,'KELAS (REFERENSI)'!P1776,""))))</f>
        <v/>
      </c>
      <c r="Q1731" s="38" t="str">
        <f t="shared" si="4"/>
        <v>BPS Kota Jakarta Timur</v>
      </c>
      <c r="R1731" s="38" t="str">
        <f t="shared" si="56"/>
        <v/>
      </c>
      <c r="S1731" s="38" t="str">
        <f t="shared" ref="S1731:T1731" si="1739">S1730</f>
        <v>15 Juni sampai dengan 31 Agustus 2026</v>
      </c>
      <c r="T1731" s="38" t="str">
        <f t="shared" si="1739"/>
        <v>31 Agustus 2026</v>
      </c>
      <c r="U1731" s="46"/>
      <c r="V1731" s="46"/>
      <c r="W1731" s="42"/>
      <c r="X1731" s="42"/>
      <c r="Y1731" s="42"/>
      <c r="Z1731" s="42"/>
    </row>
    <row r="1732" ht="15.0" customHeight="1">
      <c r="A1732" s="36" t="s">
        <v>6794</v>
      </c>
      <c r="B1732" s="43"/>
      <c r="C1732" s="44"/>
      <c r="D1732" s="47"/>
      <c r="E1732" s="47"/>
      <c r="F1732" s="39" t="str">
        <f t="shared" si="2"/>
        <v>PETUGAS.1731/SPK/SE/PPL/3172/2026</v>
      </c>
      <c r="G1732" s="45"/>
      <c r="H1732" s="39" t="str">
        <f>VLOOKUP(G1732,'MITRA (REFERENSI)'!$A:$Z,16,FALSE)</f>
        <v>#N/A</v>
      </c>
      <c r="I1732" s="39" t="str">
        <f>VLOOKUP(G1732,'MITRA (REFERENSI)'!$A:$Z,25,FALSE)</f>
        <v>#N/A</v>
      </c>
      <c r="J1732" s="38" t="str">
        <f>VLOOKUP(G1732,'MITRA (REFERENSI)'!$A:$Z,26,FALSE)</f>
        <v>#N/A</v>
      </c>
      <c r="K1732" s="38" t="str">
        <f>VLOOKUP(G1732,'MITRA (REFERENSI)'!$A:$Z,15,FALSE)</f>
        <v>#N/A</v>
      </c>
      <c r="L1732" s="38" t="str">
        <f>VLOOKUP(G1732,'MITRA (REFERENSI)'!$A:$Z,15,FALSE)</f>
        <v>#N/A</v>
      </c>
      <c r="M1732" s="38" t="str">
        <f>IF(B1732=1,'KELAS (REFERENSI)'!M1732,IF(B1732=2,'KELAS (REFERENSI)'!M1747,IF(B1732=3,'KELAS (REFERENSI)'!M1762,IF(B1732=4,'KELAS (REFERENSI)'!M1777,""))))</f>
        <v/>
      </c>
      <c r="N1732" s="38" t="str">
        <f>IF(B1732=1,'KELAS (REFERENSI)'!N1732,IF(B1732=2,'KELAS (REFERENSI)'!N1747,IF(B1732=3,'KELAS (REFERENSI)'!N1762,IF(B1732=4,'KELAS (REFERENSI)'!N1777,""))))</f>
        <v/>
      </c>
      <c r="O1732" s="38" t="str">
        <f>IF(B1732=1,'KELAS (REFERENSI)'!O1732,IF(B1732=2,'KELAS (REFERENSI)'!O1747,IF(B1732=3,'KELAS (REFERENSI)'!O1762,IF(B1732=4,'KELAS (REFERENSI)'!O1777,""))))</f>
        <v/>
      </c>
      <c r="P1732" s="38" t="str">
        <f>IF(B1732=1,'KELAS (REFERENSI)'!P1732,IF(B1732=2,'KELAS (REFERENSI)'!P1747,IF(B1732=3,'KELAS (REFERENSI)'!P1762,IF(B1732=4,'KELAS (REFERENSI)'!P1777,""))))</f>
        <v/>
      </c>
      <c r="Q1732" s="38" t="str">
        <f t="shared" si="4"/>
        <v>BPS Kota Jakarta Timur</v>
      </c>
      <c r="R1732" s="38" t="str">
        <f t="shared" si="56"/>
        <v/>
      </c>
      <c r="S1732" s="38" t="str">
        <f t="shared" ref="S1732:T1732" si="1740">S1731</f>
        <v>15 Juni sampai dengan 31 Agustus 2026</v>
      </c>
      <c r="T1732" s="38" t="str">
        <f t="shared" si="1740"/>
        <v>31 Agustus 2026</v>
      </c>
      <c r="U1732" s="46"/>
      <c r="V1732" s="46"/>
      <c r="W1732" s="42"/>
      <c r="X1732" s="42"/>
      <c r="Y1732" s="42"/>
      <c r="Z1732" s="42"/>
    </row>
    <row r="1733" ht="15.0" customHeight="1">
      <c r="A1733" s="36" t="s">
        <v>6795</v>
      </c>
      <c r="B1733" s="43"/>
      <c r="C1733" s="44"/>
      <c r="D1733" s="47"/>
      <c r="E1733" s="47"/>
      <c r="F1733" s="39" t="str">
        <f t="shared" si="2"/>
        <v>PETUGAS.1732/SPK/SE/PPL/3172/2026</v>
      </c>
      <c r="G1733" s="45"/>
      <c r="H1733" s="39" t="str">
        <f>VLOOKUP(G1733,'MITRA (REFERENSI)'!$A:$Z,16,FALSE)</f>
        <v>#N/A</v>
      </c>
      <c r="I1733" s="39" t="str">
        <f>VLOOKUP(G1733,'MITRA (REFERENSI)'!$A:$Z,25,FALSE)</f>
        <v>#N/A</v>
      </c>
      <c r="J1733" s="38" t="str">
        <f>VLOOKUP(G1733,'MITRA (REFERENSI)'!$A:$Z,26,FALSE)</f>
        <v>#N/A</v>
      </c>
      <c r="K1733" s="38" t="str">
        <f>VLOOKUP(G1733,'MITRA (REFERENSI)'!$A:$Z,15,FALSE)</f>
        <v>#N/A</v>
      </c>
      <c r="L1733" s="38" t="str">
        <f>VLOOKUP(G1733,'MITRA (REFERENSI)'!$A:$Z,15,FALSE)</f>
        <v>#N/A</v>
      </c>
      <c r="M1733" s="38" t="str">
        <f>IF(B1733=1,'KELAS (REFERENSI)'!M1733,IF(B1733=2,'KELAS (REFERENSI)'!M1748,IF(B1733=3,'KELAS (REFERENSI)'!M1763,IF(B1733=4,'KELAS (REFERENSI)'!M1778,""))))</f>
        <v/>
      </c>
      <c r="N1733" s="38" t="str">
        <f>IF(B1733=1,'KELAS (REFERENSI)'!N1733,IF(B1733=2,'KELAS (REFERENSI)'!N1748,IF(B1733=3,'KELAS (REFERENSI)'!N1763,IF(B1733=4,'KELAS (REFERENSI)'!N1778,""))))</f>
        <v/>
      </c>
      <c r="O1733" s="38" t="str">
        <f>IF(B1733=1,'KELAS (REFERENSI)'!O1733,IF(B1733=2,'KELAS (REFERENSI)'!O1748,IF(B1733=3,'KELAS (REFERENSI)'!O1763,IF(B1733=4,'KELAS (REFERENSI)'!O1778,""))))</f>
        <v/>
      </c>
      <c r="P1733" s="38" t="str">
        <f>IF(B1733=1,'KELAS (REFERENSI)'!P1733,IF(B1733=2,'KELAS (REFERENSI)'!P1748,IF(B1733=3,'KELAS (REFERENSI)'!P1763,IF(B1733=4,'KELAS (REFERENSI)'!P1778,""))))</f>
        <v/>
      </c>
      <c r="Q1733" s="38" t="str">
        <f t="shared" si="4"/>
        <v>BPS Kota Jakarta Timur</v>
      </c>
      <c r="R1733" s="38" t="str">
        <f t="shared" si="56"/>
        <v/>
      </c>
      <c r="S1733" s="38" t="str">
        <f t="shared" ref="S1733:T1733" si="1741">S1732</f>
        <v>15 Juni sampai dengan 31 Agustus 2026</v>
      </c>
      <c r="T1733" s="38" t="str">
        <f t="shared" si="1741"/>
        <v>31 Agustus 2026</v>
      </c>
      <c r="U1733" s="46"/>
      <c r="V1733" s="46"/>
      <c r="W1733" s="42"/>
      <c r="X1733" s="42"/>
      <c r="Y1733" s="42"/>
      <c r="Z1733" s="42"/>
    </row>
    <row r="1734" ht="15.0" customHeight="1">
      <c r="A1734" s="36" t="s">
        <v>6796</v>
      </c>
      <c r="B1734" s="43"/>
      <c r="C1734" s="44"/>
      <c r="D1734" s="47"/>
      <c r="E1734" s="47"/>
      <c r="F1734" s="39" t="str">
        <f t="shared" si="2"/>
        <v>PETUGAS.1733/SPK/SE/PPL/3172/2026</v>
      </c>
      <c r="G1734" s="45"/>
      <c r="H1734" s="39" t="str">
        <f>VLOOKUP(G1734,'MITRA (REFERENSI)'!$A:$Z,16,FALSE)</f>
        <v>#N/A</v>
      </c>
      <c r="I1734" s="39" t="str">
        <f>VLOOKUP(G1734,'MITRA (REFERENSI)'!$A:$Z,25,FALSE)</f>
        <v>#N/A</v>
      </c>
      <c r="J1734" s="38" t="str">
        <f>VLOOKUP(G1734,'MITRA (REFERENSI)'!$A:$Z,26,FALSE)</f>
        <v>#N/A</v>
      </c>
      <c r="K1734" s="38" t="str">
        <f>VLOOKUP(G1734,'MITRA (REFERENSI)'!$A:$Z,15,FALSE)</f>
        <v>#N/A</v>
      </c>
      <c r="L1734" s="38" t="str">
        <f>VLOOKUP(G1734,'MITRA (REFERENSI)'!$A:$Z,15,FALSE)</f>
        <v>#N/A</v>
      </c>
      <c r="M1734" s="38" t="str">
        <f>IF(B1734=1,'KELAS (REFERENSI)'!M1734,IF(B1734=2,'KELAS (REFERENSI)'!M1749,IF(B1734=3,'KELAS (REFERENSI)'!M1764,IF(B1734=4,'KELAS (REFERENSI)'!M1779,""))))</f>
        <v/>
      </c>
      <c r="N1734" s="38" t="str">
        <f>IF(B1734=1,'KELAS (REFERENSI)'!N1734,IF(B1734=2,'KELAS (REFERENSI)'!N1749,IF(B1734=3,'KELAS (REFERENSI)'!N1764,IF(B1734=4,'KELAS (REFERENSI)'!N1779,""))))</f>
        <v/>
      </c>
      <c r="O1734" s="38" t="str">
        <f>IF(B1734=1,'KELAS (REFERENSI)'!O1734,IF(B1734=2,'KELAS (REFERENSI)'!O1749,IF(B1734=3,'KELAS (REFERENSI)'!O1764,IF(B1734=4,'KELAS (REFERENSI)'!O1779,""))))</f>
        <v/>
      </c>
      <c r="P1734" s="38" t="str">
        <f>IF(B1734=1,'KELAS (REFERENSI)'!P1734,IF(B1734=2,'KELAS (REFERENSI)'!P1749,IF(B1734=3,'KELAS (REFERENSI)'!P1764,IF(B1734=4,'KELAS (REFERENSI)'!P1779,""))))</f>
        <v/>
      </c>
      <c r="Q1734" s="38" t="str">
        <f t="shared" si="4"/>
        <v>BPS Kota Jakarta Timur</v>
      </c>
      <c r="R1734" s="38" t="str">
        <f t="shared" si="56"/>
        <v/>
      </c>
      <c r="S1734" s="38" t="str">
        <f t="shared" ref="S1734:T1734" si="1742">S1733</f>
        <v>15 Juni sampai dengan 31 Agustus 2026</v>
      </c>
      <c r="T1734" s="38" t="str">
        <f t="shared" si="1742"/>
        <v>31 Agustus 2026</v>
      </c>
      <c r="U1734" s="46"/>
      <c r="V1734" s="46"/>
      <c r="W1734" s="42"/>
      <c r="X1734" s="42"/>
      <c r="Y1734" s="42"/>
      <c r="Z1734" s="42"/>
    </row>
    <row r="1735" ht="15.0" customHeight="1">
      <c r="A1735" s="36" t="s">
        <v>6797</v>
      </c>
      <c r="B1735" s="43"/>
      <c r="C1735" s="44"/>
      <c r="D1735" s="47"/>
      <c r="E1735" s="47"/>
      <c r="F1735" s="39" t="str">
        <f t="shared" si="2"/>
        <v>PETUGAS.1734/SPK/SE/PPL/3172/2026</v>
      </c>
      <c r="G1735" s="45"/>
      <c r="H1735" s="39" t="str">
        <f>VLOOKUP(G1735,'MITRA (REFERENSI)'!$A:$Z,16,FALSE)</f>
        <v>#N/A</v>
      </c>
      <c r="I1735" s="39" t="str">
        <f>VLOOKUP(G1735,'MITRA (REFERENSI)'!$A:$Z,25,FALSE)</f>
        <v>#N/A</v>
      </c>
      <c r="J1735" s="38" t="str">
        <f>VLOOKUP(G1735,'MITRA (REFERENSI)'!$A:$Z,26,FALSE)</f>
        <v>#N/A</v>
      </c>
      <c r="K1735" s="38" t="str">
        <f>VLOOKUP(G1735,'MITRA (REFERENSI)'!$A:$Z,15,FALSE)</f>
        <v>#N/A</v>
      </c>
      <c r="L1735" s="38" t="str">
        <f>VLOOKUP(G1735,'MITRA (REFERENSI)'!$A:$Z,15,FALSE)</f>
        <v>#N/A</v>
      </c>
      <c r="M1735" s="38" t="str">
        <f>IF(B1735=1,'KELAS (REFERENSI)'!M1735,IF(B1735=2,'KELAS (REFERENSI)'!M1750,IF(B1735=3,'KELAS (REFERENSI)'!M1765,IF(B1735=4,'KELAS (REFERENSI)'!M1780,""))))</f>
        <v/>
      </c>
      <c r="N1735" s="38" t="str">
        <f>IF(B1735=1,'KELAS (REFERENSI)'!N1735,IF(B1735=2,'KELAS (REFERENSI)'!N1750,IF(B1735=3,'KELAS (REFERENSI)'!N1765,IF(B1735=4,'KELAS (REFERENSI)'!N1780,""))))</f>
        <v/>
      </c>
      <c r="O1735" s="38" t="str">
        <f>IF(B1735=1,'KELAS (REFERENSI)'!O1735,IF(B1735=2,'KELAS (REFERENSI)'!O1750,IF(B1735=3,'KELAS (REFERENSI)'!O1765,IF(B1735=4,'KELAS (REFERENSI)'!O1780,""))))</f>
        <v/>
      </c>
      <c r="P1735" s="38" t="str">
        <f>IF(B1735=1,'KELAS (REFERENSI)'!P1735,IF(B1735=2,'KELAS (REFERENSI)'!P1750,IF(B1735=3,'KELAS (REFERENSI)'!P1765,IF(B1735=4,'KELAS (REFERENSI)'!P1780,""))))</f>
        <v/>
      </c>
      <c r="Q1735" s="38" t="str">
        <f t="shared" si="4"/>
        <v>BPS Kota Jakarta Timur</v>
      </c>
      <c r="R1735" s="38" t="str">
        <f t="shared" si="56"/>
        <v/>
      </c>
      <c r="S1735" s="38" t="str">
        <f t="shared" ref="S1735:T1735" si="1743">S1734</f>
        <v>15 Juni sampai dengan 31 Agustus 2026</v>
      </c>
      <c r="T1735" s="38" t="str">
        <f t="shared" si="1743"/>
        <v>31 Agustus 2026</v>
      </c>
      <c r="U1735" s="46"/>
      <c r="V1735" s="46"/>
      <c r="W1735" s="42"/>
      <c r="X1735" s="42"/>
      <c r="Y1735" s="42"/>
      <c r="Z1735" s="42"/>
    </row>
    <row r="1736" ht="15.0" customHeight="1">
      <c r="A1736" s="36" t="s">
        <v>6798</v>
      </c>
      <c r="B1736" s="43"/>
      <c r="C1736" s="44"/>
      <c r="D1736" s="47"/>
      <c r="E1736" s="47"/>
      <c r="F1736" s="39" t="str">
        <f t="shared" si="2"/>
        <v>PETUGAS.1735/SPK/SE/PPL/3172/2026</v>
      </c>
      <c r="G1736" s="45"/>
      <c r="H1736" s="39" t="str">
        <f>VLOOKUP(G1736,'MITRA (REFERENSI)'!$A:$Z,16,FALSE)</f>
        <v>#N/A</v>
      </c>
      <c r="I1736" s="39" t="str">
        <f>VLOOKUP(G1736,'MITRA (REFERENSI)'!$A:$Z,25,FALSE)</f>
        <v>#N/A</v>
      </c>
      <c r="J1736" s="38" t="str">
        <f>VLOOKUP(G1736,'MITRA (REFERENSI)'!$A:$Z,26,FALSE)</f>
        <v>#N/A</v>
      </c>
      <c r="K1736" s="38" t="str">
        <f>VLOOKUP(G1736,'MITRA (REFERENSI)'!$A:$Z,15,FALSE)</f>
        <v>#N/A</v>
      </c>
      <c r="L1736" s="38" t="str">
        <f>VLOOKUP(G1736,'MITRA (REFERENSI)'!$A:$Z,15,FALSE)</f>
        <v>#N/A</v>
      </c>
      <c r="M1736" s="38" t="str">
        <f>IF(B1736=1,'KELAS (REFERENSI)'!M1736,IF(B1736=2,'KELAS (REFERENSI)'!M1751,IF(B1736=3,'KELAS (REFERENSI)'!M1766,IF(B1736=4,'KELAS (REFERENSI)'!M1781,""))))</f>
        <v/>
      </c>
      <c r="N1736" s="38" t="str">
        <f>IF(B1736=1,'KELAS (REFERENSI)'!N1736,IF(B1736=2,'KELAS (REFERENSI)'!N1751,IF(B1736=3,'KELAS (REFERENSI)'!N1766,IF(B1736=4,'KELAS (REFERENSI)'!N1781,""))))</f>
        <v/>
      </c>
      <c r="O1736" s="38" t="str">
        <f>IF(B1736=1,'KELAS (REFERENSI)'!O1736,IF(B1736=2,'KELAS (REFERENSI)'!O1751,IF(B1736=3,'KELAS (REFERENSI)'!O1766,IF(B1736=4,'KELAS (REFERENSI)'!O1781,""))))</f>
        <v/>
      </c>
      <c r="P1736" s="38" t="str">
        <f>IF(B1736=1,'KELAS (REFERENSI)'!P1736,IF(B1736=2,'KELAS (REFERENSI)'!P1751,IF(B1736=3,'KELAS (REFERENSI)'!P1766,IF(B1736=4,'KELAS (REFERENSI)'!P1781,""))))</f>
        <v/>
      </c>
      <c r="Q1736" s="38" t="str">
        <f t="shared" si="4"/>
        <v>BPS Kota Jakarta Timur</v>
      </c>
      <c r="R1736" s="38" t="str">
        <f t="shared" si="56"/>
        <v/>
      </c>
      <c r="S1736" s="38" t="str">
        <f t="shared" ref="S1736:T1736" si="1744">S1735</f>
        <v>15 Juni sampai dengan 31 Agustus 2026</v>
      </c>
      <c r="T1736" s="38" t="str">
        <f t="shared" si="1744"/>
        <v>31 Agustus 2026</v>
      </c>
      <c r="U1736" s="46"/>
      <c r="V1736" s="46"/>
      <c r="W1736" s="42"/>
      <c r="X1736" s="42"/>
      <c r="Y1736" s="42"/>
      <c r="Z1736" s="42"/>
    </row>
    <row r="1737" ht="15.0" customHeight="1">
      <c r="A1737" s="36" t="s">
        <v>6799</v>
      </c>
      <c r="B1737" s="43"/>
      <c r="C1737" s="44"/>
      <c r="D1737" s="47"/>
      <c r="E1737" s="47"/>
      <c r="F1737" s="39" t="str">
        <f t="shared" si="2"/>
        <v>PETUGAS.1736/SPK/SE/PPL/3172/2026</v>
      </c>
      <c r="G1737" s="45"/>
      <c r="H1737" s="39" t="str">
        <f>VLOOKUP(G1737,'MITRA (REFERENSI)'!$A:$Z,16,FALSE)</f>
        <v>#N/A</v>
      </c>
      <c r="I1737" s="39" t="str">
        <f>VLOOKUP(G1737,'MITRA (REFERENSI)'!$A:$Z,25,FALSE)</f>
        <v>#N/A</v>
      </c>
      <c r="J1737" s="38" t="str">
        <f>VLOOKUP(G1737,'MITRA (REFERENSI)'!$A:$Z,26,FALSE)</f>
        <v>#N/A</v>
      </c>
      <c r="K1737" s="38" t="str">
        <f>VLOOKUP(G1737,'MITRA (REFERENSI)'!$A:$Z,15,FALSE)</f>
        <v>#N/A</v>
      </c>
      <c r="L1737" s="38" t="str">
        <f>VLOOKUP(G1737,'MITRA (REFERENSI)'!$A:$Z,15,FALSE)</f>
        <v>#N/A</v>
      </c>
      <c r="M1737" s="38" t="str">
        <f>IF(B1737=1,'KELAS (REFERENSI)'!M1737,IF(B1737=2,'KELAS (REFERENSI)'!M1752,IF(B1737=3,'KELAS (REFERENSI)'!M1767,IF(B1737=4,'KELAS (REFERENSI)'!M1782,""))))</f>
        <v/>
      </c>
      <c r="N1737" s="38" t="str">
        <f>IF(B1737=1,'KELAS (REFERENSI)'!N1737,IF(B1737=2,'KELAS (REFERENSI)'!N1752,IF(B1737=3,'KELAS (REFERENSI)'!N1767,IF(B1737=4,'KELAS (REFERENSI)'!N1782,""))))</f>
        <v/>
      </c>
      <c r="O1737" s="38" t="str">
        <f>IF(B1737=1,'KELAS (REFERENSI)'!O1737,IF(B1737=2,'KELAS (REFERENSI)'!O1752,IF(B1737=3,'KELAS (REFERENSI)'!O1767,IF(B1737=4,'KELAS (REFERENSI)'!O1782,""))))</f>
        <v/>
      </c>
      <c r="P1737" s="38" t="str">
        <f>IF(B1737=1,'KELAS (REFERENSI)'!P1737,IF(B1737=2,'KELAS (REFERENSI)'!P1752,IF(B1737=3,'KELAS (REFERENSI)'!P1767,IF(B1737=4,'KELAS (REFERENSI)'!P1782,""))))</f>
        <v/>
      </c>
      <c r="Q1737" s="38" t="str">
        <f t="shared" si="4"/>
        <v>BPS Kota Jakarta Timur</v>
      </c>
      <c r="R1737" s="38" t="str">
        <f t="shared" si="56"/>
        <v/>
      </c>
      <c r="S1737" s="38" t="str">
        <f t="shared" ref="S1737:T1737" si="1745">S1736</f>
        <v>15 Juni sampai dengan 31 Agustus 2026</v>
      </c>
      <c r="T1737" s="38" t="str">
        <f t="shared" si="1745"/>
        <v>31 Agustus 2026</v>
      </c>
      <c r="U1737" s="46"/>
      <c r="V1737" s="46"/>
      <c r="W1737" s="42"/>
      <c r="X1737" s="42"/>
      <c r="Y1737" s="42"/>
      <c r="Z1737" s="42"/>
    </row>
    <row r="1738" ht="15.0" customHeight="1">
      <c r="A1738" s="36" t="s">
        <v>6800</v>
      </c>
      <c r="B1738" s="43"/>
      <c r="C1738" s="44"/>
      <c r="D1738" s="47"/>
      <c r="E1738" s="47"/>
      <c r="F1738" s="39" t="str">
        <f t="shared" si="2"/>
        <v>PETUGAS.1737/SPK/SE/PPL/3172/2026</v>
      </c>
      <c r="G1738" s="45"/>
      <c r="H1738" s="39" t="str">
        <f>VLOOKUP(G1738,'MITRA (REFERENSI)'!$A:$Z,16,FALSE)</f>
        <v>#N/A</v>
      </c>
      <c r="I1738" s="39" t="str">
        <f>VLOOKUP(G1738,'MITRA (REFERENSI)'!$A:$Z,25,FALSE)</f>
        <v>#N/A</v>
      </c>
      <c r="J1738" s="38" t="str">
        <f>VLOOKUP(G1738,'MITRA (REFERENSI)'!$A:$Z,26,FALSE)</f>
        <v>#N/A</v>
      </c>
      <c r="K1738" s="38" t="str">
        <f>VLOOKUP(G1738,'MITRA (REFERENSI)'!$A:$Z,15,FALSE)</f>
        <v>#N/A</v>
      </c>
      <c r="L1738" s="38" t="str">
        <f>VLOOKUP(G1738,'MITRA (REFERENSI)'!$A:$Z,15,FALSE)</f>
        <v>#N/A</v>
      </c>
      <c r="M1738" s="38" t="str">
        <f>IF(B1738=1,'KELAS (REFERENSI)'!M1738,IF(B1738=2,'KELAS (REFERENSI)'!M1753,IF(B1738=3,'KELAS (REFERENSI)'!M1768,IF(B1738=4,'KELAS (REFERENSI)'!M1783,""))))</f>
        <v/>
      </c>
      <c r="N1738" s="38" t="str">
        <f>IF(B1738=1,'KELAS (REFERENSI)'!N1738,IF(B1738=2,'KELAS (REFERENSI)'!N1753,IF(B1738=3,'KELAS (REFERENSI)'!N1768,IF(B1738=4,'KELAS (REFERENSI)'!N1783,""))))</f>
        <v/>
      </c>
      <c r="O1738" s="38" t="str">
        <f>IF(B1738=1,'KELAS (REFERENSI)'!O1738,IF(B1738=2,'KELAS (REFERENSI)'!O1753,IF(B1738=3,'KELAS (REFERENSI)'!O1768,IF(B1738=4,'KELAS (REFERENSI)'!O1783,""))))</f>
        <v/>
      </c>
      <c r="P1738" s="38" t="str">
        <f>IF(B1738=1,'KELAS (REFERENSI)'!P1738,IF(B1738=2,'KELAS (REFERENSI)'!P1753,IF(B1738=3,'KELAS (REFERENSI)'!P1768,IF(B1738=4,'KELAS (REFERENSI)'!P1783,""))))</f>
        <v/>
      </c>
      <c r="Q1738" s="38" t="str">
        <f t="shared" si="4"/>
        <v>BPS Kota Jakarta Timur</v>
      </c>
      <c r="R1738" s="38" t="str">
        <f t="shared" si="56"/>
        <v/>
      </c>
      <c r="S1738" s="38" t="str">
        <f t="shared" ref="S1738:T1738" si="1746">S1737</f>
        <v>15 Juni sampai dengan 31 Agustus 2026</v>
      </c>
      <c r="T1738" s="38" t="str">
        <f t="shared" si="1746"/>
        <v>31 Agustus 2026</v>
      </c>
      <c r="U1738" s="46"/>
      <c r="V1738" s="46"/>
      <c r="W1738" s="42"/>
      <c r="X1738" s="42"/>
      <c r="Y1738" s="42"/>
      <c r="Z1738" s="42"/>
    </row>
    <row r="1739" ht="15.0" customHeight="1">
      <c r="A1739" s="36" t="s">
        <v>6801</v>
      </c>
      <c r="B1739" s="43"/>
      <c r="C1739" s="44"/>
      <c r="D1739" s="47"/>
      <c r="E1739" s="47"/>
      <c r="F1739" s="39" t="str">
        <f t="shared" si="2"/>
        <v>PETUGAS.1738/SPK/SE/PPL/3172/2026</v>
      </c>
      <c r="G1739" s="45"/>
      <c r="H1739" s="39" t="str">
        <f>VLOOKUP(G1739,'MITRA (REFERENSI)'!$A:$Z,16,FALSE)</f>
        <v>#N/A</v>
      </c>
      <c r="I1739" s="39" t="str">
        <f>VLOOKUP(G1739,'MITRA (REFERENSI)'!$A:$Z,25,FALSE)</f>
        <v>#N/A</v>
      </c>
      <c r="J1739" s="38" t="str">
        <f>VLOOKUP(G1739,'MITRA (REFERENSI)'!$A:$Z,26,FALSE)</f>
        <v>#N/A</v>
      </c>
      <c r="K1739" s="38" t="str">
        <f>VLOOKUP(G1739,'MITRA (REFERENSI)'!$A:$Z,15,FALSE)</f>
        <v>#N/A</v>
      </c>
      <c r="L1739" s="38" t="str">
        <f>VLOOKUP(G1739,'MITRA (REFERENSI)'!$A:$Z,15,FALSE)</f>
        <v>#N/A</v>
      </c>
      <c r="M1739" s="38" t="str">
        <f>IF(B1739=1,'KELAS (REFERENSI)'!M1739,IF(B1739=2,'KELAS (REFERENSI)'!M1754,IF(B1739=3,'KELAS (REFERENSI)'!M1769,IF(B1739=4,'KELAS (REFERENSI)'!M1784,""))))</f>
        <v/>
      </c>
      <c r="N1739" s="38" t="str">
        <f>IF(B1739=1,'KELAS (REFERENSI)'!N1739,IF(B1739=2,'KELAS (REFERENSI)'!N1754,IF(B1739=3,'KELAS (REFERENSI)'!N1769,IF(B1739=4,'KELAS (REFERENSI)'!N1784,""))))</f>
        <v/>
      </c>
      <c r="O1739" s="38" t="str">
        <f>IF(B1739=1,'KELAS (REFERENSI)'!O1739,IF(B1739=2,'KELAS (REFERENSI)'!O1754,IF(B1739=3,'KELAS (REFERENSI)'!O1769,IF(B1739=4,'KELAS (REFERENSI)'!O1784,""))))</f>
        <v/>
      </c>
      <c r="P1739" s="38" t="str">
        <f>IF(B1739=1,'KELAS (REFERENSI)'!P1739,IF(B1739=2,'KELAS (REFERENSI)'!P1754,IF(B1739=3,'KELAS (REFERENSI)'!P1769,IF(B1739=4,'KELAS (REFERENSI)'!P1784,""))))</f>
        <v/>
      </c>
      <c r="Q1739" s="38" t="str">
        <f t="shared" si="4"/>
        <v>BPS Kota Jakarta Timur</v>
      </c>
      <c r="R1739" s="38" t="str">
        <f t="shared" si="56"/>
        <v/>
      </c>
      <c r="S1739" s="38" t="str">
        <f t="shared" ref="S1739:T1739" si="1747">S1738</f>
        <v>15 Juni sampai dengan 31 Agustus 2026</v>
      </c>
      <c r="T1739" s="38" t="str">
        <f t="shared" si="1747"/>
        <v>31 Agustus 2026</v>
      </c>
      <c r="U1739" s="46"/>
      <c r="V1739" s="46"/>
      <c r="W1739" s="42"/>
      <c r="X1739" s="42"/>
      <c r="Y1739" s="42"/>
      <c r="Z1739" s="42"/>
    </row>
    <row r="1740" ht="15.0" customHeight="1">
      <c r="A1740" s="36" t="s">
        <v>6802</v>
      </c>
      <c r="B1740" s="43"/>
      <c r="C1740" s="44"/>
      <c r="D1740" s="47"/>
      <c r="E1740" s="47"/>
      <c r="F1740" s="39" t="str">
        <f t="shared" si="2"/>
        <v>PETUGAS.1739/SPK/SE/PPL/3172/2026</v>
      </c>
      <c r="G1740" s="45"/>
      <c r="H1740" s="39" t="str">
        <f>VLOOKUP(G1740,'MITRA (REFERENSI)'!$A:$Z,16,FALSE)</f>
        <v>#N/A</v>
      </c>
      <c r="I1740" s="39" t="str">
        <f>VLOOKUP(G1740,'MITRA (REFERENSI)'!$A:$Z,25,FALSE)</f>
        <v>#N/A</v>
      </c>
      <c r="J1740" s="38" t="str">
        <f>VLOOKUP(G1740,'MITRA (REFERENSI)'!$A:$Z,26,FALSE)</f>
        <v>#N/A</v>
      </c>
      <c r="K1740" s="38" t="str">
        <f>VLOOKUP(G1740,'MITRA (REFERENSI)'!$A:$Z,15,FALSE)</f>
        <v>#N/A</v>
      </c>
      <c r="L1740" s="38" t="str">
        <f>VLOOKUP(G1740,'MITRA (REFERENSI)'!$A:$Z,15,FALSE)</f>
        <v>#N/A</v>
      </c>
      <c r="M1740" s="38" t="str">
        <f>IF(B1740=1,'KELAS (REFERENSI)'!M1740,IF(B1740=2,'KELAS (REFERENSI)'!M1755,IF(B1740=3,'KELAS (REFERENSI)'!M1770,IF(B1740=4,'KELAS (REFERENSI)'!M1785,""))))</f>
        <v/>
      </c>
      <c r="N1740" s="38" t="str">
        <f>IF(B1740=1,'KELAS (REFERENSI)'!N1740,IF(B1740=2,'KELAS (REFERENSI)'!N1755,IF(B1740=3,'KELAS (REFERENSI)'!N1770,IF(B1740=4,'KELAS (REFERENSI)'!N1785,""))))</f>
        <v/>
      </c>
      <c r="O1740" s="38" t="str">
        <f>IF(B1740=1,'KELAS (REFERENSI)'!O1740,IF(B1740=2,'KELAS (REFERENSI)'!O1755,IF(B1740=3,'KELAS (REFERENSI)'!O1770,IF(B1740=4,'KELAS (REFERENSI)'!O1785,""))))</f>
        <v/>
      </c>
      <c r="P1740" s="38" t="str">
        <f>IF(B1740=1,'KELAS (REFERENSI)'!P1740,IF(B1740=2,'KELAS (REFERENSI)'!P1755,IF(B1740=3,'KELAS (REFERENSI)'!P1770,IF(B1740=4,'KELAS (REFERENSI)'!P1785,""))))</f>
        <v/>
      </c>
      <c r="Q1740" s="38" t="str">
        <f t="shared" si="4"/>
        <v>BPS Kota Jakarta Timur</v>
      </c>
      <c r="R1740" s="38" t="str">
        <f t="shared" si="56"/>
        <v/>
      </c>
      <c r="S1740" s="38" t="str">
        <f t="shared" ref="S1740:T1740" si="1748">S1739</f>
        <v>15 Juni sampai dengan 31 Agustus 2026</v>
      </c>
      <c r="T1740" s="38" t="str">
        <f t="shared" si="1748"/>
        <v>31 Agustus 2026</v>
      </c>
      <c r="U1740" s="46"/>
      <c r="V1740" s="46"/>
      <c r="W1740" s="42"/>
      <c r="X1740" s="42"/>
      <c r="Y1740" s="42"/>
      <c r="Z1740" s="42"/>
    </row>
    <row r="1741" ht="15.0" customHeight="1">
      <c r="A1741" s="36" t="s">
        <v>6803</v>
      </c>
      <c r="B1741" s="43"/>
      <c r="C1741" s="44"/>
      <c r="D1741" s="47"/>
      <c r="E1741" s="47"/>
      <c r="F1741" s="39" t="str">
        <f t="shared" si="2"/>
        <v>PETUGAS.1740/SPK/SE/PPL/3172/2026</v>
      </c>
      <c r="G1741" s="45"/>
      <c r="H1741" s="39" t="str">
        <f>VLOOKUP(G1741,'MITRA (REFERENSI)'!$A:$Z,16,FALSE)</f>
        <v>#N/A</v>
      </c>
      <c r="I1741" s="39" t="str">
        <f>VLOOKUP(G1741,'MITRA (REFERENSI)'!$A:$Z,25,FALSE)</f>
        <v>#N/A</v>
      </c>
      <c r="J1741" s="38" t="str">
        <f>VLOOKUP(G1741,'MITRA (REFERENSI)'!$A:$Z,26,FALSE)</f>
        <v>#N/A</v>
      </c>
      <c r="K1741" s="38" t="str">
        <f>VLOOKUP(G1741,'MITRA (REFERENSI)'!$A:$Z,15,FALSE)</f>
        <v>#N/A</v>
      </c>
      <c r="L1741" s="38" t="str">
        <f>VLOOKUP(G1741,'MITRA (REFERENSI)'!$A:$Z,15,FALSE)</f>
        <v>#N/A</v>
      </c>
      <c r="M1741" s="38" t="str">
        <f>IF(B1741=1,'KELAS (REFERENSI)'!M1741,IF(B1741=2,'KELAS (REFERENSI)'!M1756,IF(B1741=3,'KELAS (REFERENSI)'!M1771,IF(B1741=4,'KELAS (REFERENSI)'!M1786,""))))</f>
        <v/>
      </c>
      <c r="N1741" s="38" t="str">
        <f>IF(B1741=1,'KELAS (REFERENSI)'!N1741,IF(B1741=2,'KELAS (REFERENSI)'!N1756,IF(B1741=3,'KELAS (REFERENSI)'!N1771,IF(B1741=4,'KELAS (REFERENSI)'!N1786,""))))</f>
        <v/>
      </c>
      <c r="O1741" s="38" t="str">
        <f>IF(B1741=1,'KELAS (REFERENSI)'!O1741,IF(B1741=2,'KELAS (REFERENSI)'!O1756,IF(B1741=3,'KELAS (REFERENSI)'!O1771,IF(B1741=4,'KELAS (REFERENSI)'!O1786,""))))</f>
        <v/>
      </c>
      <c r="P1741" s="38" t="str">
        <f>IF(B1741=1,'KELAS (REFERENSI)'!P1741,IF(B1741=2,'KELAS (REFERENSI)'!P1756,IF(B1741=3,'KELAS (REFERENSI)'!P1771,IF(B1741=4,'KELAS (REFERENSI)'!P1786,""))))</f>
        <v/>
      </c>
      <c r="Q1741" s="38" t="str">
        <f t="shared" si="4"/>
        <v>BPS Kota Jakarta Timur</v>
      </c>
      <c r="R1741" s="38" t="str">
        <f t="shared" si="56"/>
        <v/>
      </c>
      <c r="S1741" s="38" t="str">
        <f t="shared" ref="S1741:T1741" si="1749">S1740</f>
        <v>15 Juni sampai dengan 31 Agustus 2026</v>
      </c>
      <c r="T1741" s="38" t="str">
        <f t="shared" si="1749"/>
        <v>31 Agustus 2026</v>
      </c>
      <c r="U1741" s="46"/>
      <c r="V1741" s="46"/>
      <c r="W1741" s="42"/>
      <c r="X1741" s="42"/>
      <c r="Y1741" s="42"/>
      <c r="Z1741" s="42"/>
    </row>
    <row r="1742" ht="15.0" customHeight="1">
      <c r="A1742" s="36" t="s">
        <v>6804</v>
      </c>
      <c r="B1742" s="43"/>
      <c r="C1742" s="44"/>
      <c r="D1742" s="47"/>
      <c r="E1742" s="47"/>
      <c r="F1742" s="39" t="str">
        <f t="shared" si="2"/>
        <v>PETUGAS.1741/SPK/SE/PPL/3172/2026</v>
      </c>
      <c r="G1742" s="45"/>
      <c r="H1742" s="39" t="str">
        <f>VLOOKUP(G1742,'MITRA (REFERENSI)'!$A:$Z,16,FALSE)</f>
        <v>#N/A</v>
      </c>
      <c r="I1742" s="39" t="str">
        <f>VLOOKUP(G1742,'MITRA (REFERENSI)'!$A:$Z,25,FALSE)</f>
        <v>#N/A</v>
      </c>
      <c r="J1742" s="38" t="str">
        <f>VLOOKUP(G1742,'MITRA (REFERENSI)'!$A:$Z,26,FALSE)</f>
        <v>#N/A</v>
      </c>
      <c r="K1742" s="38" t="str">
        <f>VLOOKUP(G1742,'MITRA (REFERENSI)'!$A:$Z,15,FALSE)</f>
        <v>#N/A</v>
      </c>
      <c r="L1742" s="38" t="str">
        <f>VLOOKUP(G1742,'MITRA (REFERENSI)'!$A:$Z,15,FALSE)</f>
        <v>#N/A</v>
      </c>
      <c r="M1742" s="38" t="str">
        <f>IF(B1742=1,'KELAS (REFERENSI)'!M1742,IF(B1742=2,'KELAS (REFERENSI)'!M1757,IF(B1742=3,'KELAS (REFERENSI)'!M1772,IF(B1742=4,'KELAS (REFERENSI)'!M1787,""))))</f>
        <v/>
      </c>
      <c r="N1742" s="38" t="str">
        <f>IF(B1742=1,'KELAS (REFERENSI)'!N1742,IF(B1742=2,'KELAS (REFERENSI)'!N1757,IF(B1742=3,'KELAS (REFERENSI)'!N1772,IF(B1742=4,'KELAS (REFERENSI)'!N1787,""))))</f>
        <v/>
      </c>
      <c r="O1742" s="38" t="str">
        <f>IF(B1742=1,'KELAS (REFERENSI)'!O1742,IF(B1742=2,'KELAS (REFERENSI)'!O1757,IF(B1742=3,'KELAS (REFERENSI)'!O1772,IF(B1742=4,'KELAS (REFERENSI)'!O1787,""))))</f>
        <v/>
      </c>
      <c r="P1742" s="38" t="str">
        <f>IF(B1742=1,'KELAS (REFERENSI)'!P1742,IF(B1742=2,'KELAS (REFERENSI)'!P1757,IF(B1742=3,'KELAS (REFERENSI)'!P1772,IF(B1742=4,'KELAS (REFERENSI)'!P1787,""))))</f>
        <v/>
      </c>
      <c r="Q1742" s="38" t="str">
        <f t="shared" si="4"/>
        <v>BPS Kota Jakarta Timur</v>
      </c>
      <c r="R1742" s="38" t="str">
        <f t="shared" si="56"/>
        <v/>
      </c>
      <c r="S1742" s="38" t="str">
        <f t="shared" ref="S1742:T1742" si="1750">S1741</f>
        <v>15 Juni sampai dengan 31 Agustus 2026</v>
      </c>
      <c r="T1742" s="38" t="str">
        <f t="shared" si="1750"/>
        <v>31 Agustus 2026</v>
      </c>
      <c r="U1742" s="46"/>
      <c r="V1742" s="46"/>
      <c r="W1742" s="42"/>
      <c r="X1742" s="42"/>
      <c r="Y1742" s="42"/>
      <c r="Z1742" s="42"/>
    </row>
    <row r="1743" ht="15.0" customHeight="1">
      <c r="A1743" s="36" t="s">
        <v>6805</v>
      </c>
      <c r="B1743" s="43"/>
      <c r="C1743" s="44"/>
      <c r="D1743" s="47"/>
      <c r="E1743" s="47"/>
      <c r="F1743" s="39" t="str">
        <f t="shared" si="2"/>
        <v>PETUGAS.1742/SPK/SE/PPL/3172/2026</v>
      </c>
      <c r="G1743" s="45"/>
      <c r="H1743" s="39" t="str">
        <f>VLOOKUP(G1743,'MITRA (REFERENSI)'!$A:$Z,16,FALSE)</f>
        <v>#N/A</v>
      </c>
      <c r="I1743" s="39" t="str">
        <f>VLOOKUP(G1743,'MITRA (REFERENSI)'!$A:$Z,25,FALSE)</f>
        <v>#N/A</v>
      </c>
      <c r="J1743" s="38" t="str">
        <f>VLOOKUP(G1743,'MITRA (REFERENSI)'!$A:$Z,26,FALSE)</f>
        <v>#N/A</v>
      </c>
      <c r="K1743" s="38" t="str">
        <f>VLOOKUP(G1743,'MITRA (REFERENSI)'!$A:$Z,15,FALSE)</f>
        <v>#N/A</v>
      </c>
      <c r="L1743" s="38" t="str">
        <f>VLOOKUP(G1743,'MITRA (REFERENSI)'!$A:$Z,15,FALSE)</f>
        <v>#N/A</v>
      </c>
      <c r="M1743" s="38" t="str">
        <f>IF(B1743=1,'KELAS (REFERENSI)'!M1743,IF(B1743=2,'KELAS (REFERENSI)'!M1758,IF(B1743=3,'KELAS (REFERENSI)'!M1773,IF(B1743=4,'KELAS (REFERENSI)'!M1788,""))))</f>
        <v/>
      </c>
      <c r="N1743" s="38" t="str">
        <f>IF(B1743=1,'KELAS (REFERENSI)'!N1743,IF(B1743=2,'KELAS (REFERENSI)'!N1758,IF(B1743=3,'KELAS (REFERENSI)'!N1773,IF(B1743=4,'KELAS (REFERENSI)'!N1788,""))))</f>
        <v/>
      </c>
      <c r="O1743" s="38" t="str">
        <f>IF(B1743=1,'KELAS (REFERENSI)'!O1743,IF(B1743=2,'KELAS (REFERENSI)'!O1758,IF(B1743=3,'KELAS (REFERENSI)'!O1773,IF(B1743=4,'KELAS (REFERENSI)'!O1788,""))))</f>
        <v/>
      </c>
      <c r="P1743" s="38" t="str">
        <f>IF(B1743=1,'KELAS (REFERENSI)'!P1743,IF(B1743=2,'KELAS (REFERENSI)'!P1758,IF(B1743=3,'KELAS (REFERENSI)'!P1773,IF(B1743=4,'KELAS (REFERENSI)'!P1788,""))))</f>
        <v/>
      </c>
      <c r="Q1743" s="38" t="str">
        <f t="shared" si="4"/>
        <v>BPS Kota Jakarta Timur</v>
      </c>
      <c r="R1743" s="38" t="str">
        <f t="shared" si="56"/>
        <v/>
      </c>
      <c r="S1743" s="38" t="str">
        <f t="shared" ref="S1743:T1743" si="1751">S1742</f>
        <v>15 Juni sampai dengan 31 Agustus 2026</v>
      </c>
      <c r="T1743" s="38" t="str">
        <f t="shared" si="1751"/>
        <v>31 Agustus 2026</v>
      </c>
      <c r="U1743" s="46"/>
      <c r="V1743" s="46"/>
      <c r="W1743" s="42"/>
      <c r="X1743" s="42"/>
      <c r="Y1743" s="42"/>
      <c r="Z1743" s="42"/>
    </row>
    <row r="1744" ht="15.0" customHeight="1">
      <c r="A1744" s="36" t="s">
        <v>6806</v>
      </c>
      <c r="B1744" s="43"/>
      <c r="C1744" s="44"/>
      <c r="D1744" s="47"/>
      <c r="E1744" s="47"/>
      <c r="F1744" s="39" t="str">
        <f t="shared" si="2"/>
        <v>PETUGAS.1743/SPK/SE/PPL/3172/2026</v>
      </c>
      <c r="G1744" s="45"/>
      <c r="H1744" s="39" t="str">
        <f>VLOOKUP(G1744,'MITRA (REFERENSI)'!$A:$Z,16,FALSE)</f>
        <v>#N/A</v>
      </c>
      <c r="I1744" s="39" t="str">
        <f>VLOOKUP(G1744,'MITRA (REFERENSI)'!$A:$Z,25,FALSE)</f>
        <v>#N/A</v>
      </c>
      <c r="J1744" s="38" t="str">
        <f>VLOOKUP(G1744,'MITRA (REFERENSI)'!$A:$Z,26,FALSE)</f>
        <v>#N/A</v>
      </c>
      <c r="K1744" s="38" t="str">
        <f>VLOOKUP(G1744,'MITRA (REFERENSI)'!$A:$Z,15,FALSE)</f>
        <v>#N/A</v>
      </c>
      <c r="L1744" s="38" t="str">
        <f>VLOOKUP(G1744,'MITRA (REFERENSI)'!$A:$Z,15,FALSE)</f>
        <v>#N/A</v>
      </c>
      <c r="M1744" s="38" t="str">
        <f>IF(B1744=1,'KELAS (REFERENSI)'!M1744,IF(B1744=2,'KELAS (REFERENSI)'!M1759,IF(B1744=3,'KELAS (REFERENSI)'!M1774,IF(B1744=4,'KELAS (REFERENSI)'!M1789,""))))</f>
        <v/>
      </c>
      <c r="N1744" s="38" t="str">
        <f>IF(B1744=1,'KELAS (REFERENSI)'!N1744,IF(B1744=2,'KELAS (REFERENSI)'!N1759,IF(B1744=3,'KELAS (REFERENSI)'!N1774,IF(B1744=4,'KELAS (REFERENSI)'!N1789,""))))</f>
        <v/>
      </c>
      <c r="O1744" s="38" t="str">
        <f>IF(B1744=1,'KELAS (REFERENSI)'!O1744,IF(B1744=2,'KELAS (REFERENSI)'!O1759,IF(B1744=3,'KELAS (REFERENSI)'!O1774,IF(B1744=4,'KELAS (REFERENSI)'!O1789,""))))</f>
        <v/>
      </c>
      <c r="P1744" s="38" t="str">
        <f>IF(B1744=1,'KELAS (REFERENSI)'!P1744,IF(B1744=2,'KELAS (REFERENSI)'!P1759,IF(B1744=3,'KELAS (REFERENSI)'!P1774,IF(B1744=4,'KELAS (REFERENSI)'!P1789,""))))</f>
        <v/>
      </c>
      <c r="Q1744" s="38" t="str">
        <f t="shared" si="4"/>
        <v>BPS Kota Jakarta Timur</v>
      </c>
      <c r="R1744" s="38" t="str">
        <f t="shared" si="56"/>
        <v/>
      </c>
      <c r="S1744" s="38" t="str">
        <f t="shared" ref="S1744:T1744" si="1752">S1743</f>
        <v>15 Juni sampai dengan 31 Agustus 2026</v>
      </c>
      <c r="T1744" s="38" t="str">
        <f t="shared" si="1752"/>
        <v>31 Agustus 2026</v>
      </c>
      <c r="U1744" s="46"/>
      <c r="V1744" s="46"/>
      <c r="W1744" s="42"/>
      <c r="X1744" s="42"/>
      <c r="Y1744" s="42"/>
      <c r="Z1744" s="42"/>
    </row>
    <row r="1745" ht="15.0" customHeight="1">
      <c r="A1745" s="36" t="s">
        <v>6807</v>
      </c>
      <c r="B1745" s="43"/>
      <c r="C1745" s="44"/>
      <c r="D1745" s="47"/>
      <c r="E1745" s="47"/>
      <c r="F1745" s="39" t="str">
        <f t="shared" si="2"/>
        <v>PETUGAS.1744/SPK/SE/PPL/3172/2026</v>
      </c>
      <c r="G1745" s="45"/>
      <c r="H1745" s="39" t="str">
        <f>VLOOKUP(G1745,'MITRA (REFERENSI)'!$A:$Z,16,FALSE)</f>
        <v>#N/A</v>
      </c>
      <c r="I1745" s="39" t="str">
        <f>VLOOKUP(G1745,'MITRA (REFERENSI)'!$A:$Z,25,FALSE)</f>
        <v>#N/A</v>
      </c>
      <c r="J1745" s="38" t="str">
        <f>VLOOKUP(G1745,'MITRA (REFERENSI)'!$A:$Z,26,FALSE)</f>
        <v>#N/A</v>
      </c>
      <c r="K1745" s="38" t="str">
        <f>VLOOKUP(G1745,'MITRA (REFERENSI)'!$A:$Z,15,FALSE)</f>
        <v>#N/A</v>
      </c>
      <c r="L1745" s="38" t="str">
        <f>VLOOKUP(G1745,'MITRA (REFERENSI)'!$A:$Z,15,FALSE)</f>
        <v>#N/A</v>
      </c>
      <c r="M1745" s="38" t="str">
        <f>IF(B1745=1,'KELAS (REFERENSI)'!M1745,IF(B1745=2,'KELAS (REFERENSI)'!M1760,IF(B1745=3,'KELAS (REFERENSI)'!M1775,IF(B1745=4,'KELAS (REFERENSI)'!M1790,""))))</f>
        <v/>
      </c>
      <c r="N1745" s="38" t="str">
        <f>IF(B1745=1,'KELAS (REFERENSI)'!N1745,IF(B1745=2,'KELAS (REFERENSI)'!N1760,IF(B1745=3,'KELAS (REFERENSI)'!N1775,IF(B1745=4,'KELAS (REFERENSI)'!N1790,""))))</f>
        <v/>
      </c>
      <c r="O1745" s="38" t="str">
        <f>IF(B1745=1,'KELAS (REFERENSI)'!O1745,IF(B1745=2,'KELAS (REFERENSI)'!O1760,IF(B1745=3,'KELAS (REFERENSI)'!O1775,IF(B1745=4,'KELAS (REFERENSI)'!O1790,""))))</f>
        <v/>
      </c>
      <c r="P1745" s="38" t="str">
        <f>IF(B1745=1,'KELAS (REFERENSI)'!P1745,IF(B1745=2,'KELAS (REFERENSI)'!P1760,IF(B1745=3,'KELAS (REFERENSI)'!P1775,IF(B1745=4,'KELAS (REFERENSI)'!P1790,""))))</f>
        <v/>
      </c>
      <c r="Q1745" s="38" t="str">
        <f t="shared" si="4"/>
        <v>BPS Kota Jakarta Timur</v>
      </c>
      <c r="R1745" s="38" t="str">
        <f t="shared" si="56"/>
        <v/>
      </c>
      <c r="S1745" s="38" t="str">
        <f t="shared" ref="S1745:T1745" si="1753">S1744</f>
        <v>15 Juni sampai dengan 31 Agustus 2026</v>
      </c>
      <c r="T1745" s="38" t="str">
        <f t="shared" si="1753"/>
        <v>31 Agustus 2026</v>
      </c>
      <c r="U1745" s="46"/>
      <c r="V1745" s="46"/>
      <c r="W1745" s="42"/>
      <c r="X1745" s="42"/>
      <c r="Y1745" s="42"/>
      <c r="Z1745" s="42"/>
    </row>
    <row r="1746" ht="15.0" customHeight="1">
      <c r="A1746" s="36" t="s">
        <v>6808</v>
      </c>
      <c r="B1746" s="43"/>
      <c r="C1746" s="44"/>
      <c r="D1746" s="47"/>
      <c r="E1746" s="47"/>
      <c r="F1746" s="39" t="str">
        <f t="shared" si="2"/>
        <v>PETUGAS.1745/SPK/SE/PPL/3172/2026</v>
      </c>
      <c r="G1746" s="45"/>
      <c r="H1746" s="39" t="str">
        <f>VLOOKUP(G1746,'MITRA (REFERENSI)'!$A:$Z,16,FALSE)</f>
        <v>#N/A</v>
      </c>
      <c r="I1746" s="39" t="str">
        <f>VLOOKUP(G1746,'MITRA (REFERENSI)'!$A:$Z,25,FALSE)</f>
        <v>#N/A</v>
      </c>
      <c r="J1746" s="38" t="str">
        <f>VLOOKUP(G1746,'MITRA (REFERENSI)'!$A:$Z,26,FALSE)</f>
        <v>#N/A</v>
      </c>
      <c r="K1746" s="38" t="str">
        <f>VLOOKUP(G1746,'MITRA (REFERENSI)'!$A:$Z,15,FALSE)</f>
        <v>#N/A</v>
      </c>
      <c r="L1746" s="38" t="str">
        <f>VLOOKUP(G1746,'MITRA (REFERENSI)'!$A:$Z,15,FALSE)</f>
        <v>#N/A</v>
      </c>
      <c r="M1746" s="38" t="str">
        <f>IF(B1746=1,'KELAS (REFERENSI)'!M1746,IF(B1746=2,'KELAS (REFERENSI)'!M1761,IF(B1746=3,'KELAS (REFERENSI)'!M1776,IF(B1746=4,'KELAS (REFERENSI)'!M1791,""))))</f>
        <v/>
      </c>
      <c r="N1746" s="38" t="str">
        <f>IF(B1746=1,'KELAS (REFERENSI)'!N1746,IF(B1746=2,'KELAS (REFERENSI)'!N1761,IF(B1746=3,'KELAS (REFERENSI)'!N1776,IF(B1746=4,'KELAS (REFERENSI)'!N1791,""))))</f>
        <v/>
      </c>
      <c r="O1746" s="38" t="str">
        <f>IF(B1746=1,'KELAS (REFERENSI)'!O1746,IF(B1746=2,'KELAS (REFERENSI)'!O1761,IF(B1746=3,'KELAS (REFERENSI)'!O1776,IF(B1746=4,'KELAS (REFERENSI)'!O1791,""))))</f>
        <v/>
      </c>
      <c r="P1746" s="38" t="str">
        <f>IF(B1746=1,'KELAS (REFERENSI)'!P1746,IF(B1746=2,'KELAS (REFERENSI)'!P1761,IF(B1746=3,'KELAS (REFERENSI)'!P1776,IF(B1746=4,'KELAS (REFERENSI)'!P1791,""))))</f>
        <v/>
      </c>
      <c r="Q1746" s="38" t="str">
        <f t="shared" si="4"/>
        <v>BPS Kota Jakarta Timur</v>
      </c>
      <c r="R1746" s="38" t="str">
        <f t="shared" si="56"/>
        <v/>
      </c>
      <c r="S1746" s="38" t="str">
        <f t="shared" ref="S1746:T1746" si="1754">S1745</f>
        <v>15 Juni sampai dengan 31 Agustus 2026</v>
      </c>
      <c r="T1746" s="38" t="str">
        <f t="shared" si="1754"/>
        <v>31 Agustus 2026</v>
      </c>
      <c r="U1746" s="46"/>
      <c r="V1746" s="46"/>
      <c r="W1746" s="42"/>
      <c r="X1746" s="42"/>
      <c r="Y1746" s="42"/>
      <c r="Z1746" s="42"/>
    </row>
    <row r="1747" ht="15.0" customHeight="1">
      <c r="A1747" s="36" t="s">
        <v>6809</v>
      </c>
      <c r="B1747" s="43"/>
      <c r="C1747" s="44"/>
      <c r="D1747" s="47"/>
      <c r="E1747" s="47"/>
      <c r="F1747" s="39" t="str">
        <f t="shared" si="2"/>
        <v>PETUGAS.1746/SPK/SE/PPL/3172/2026</v>
      </c>
      <c r="G1747" s="45"/>
      <c r="H1747" s="39" t="str">
        <f>VLOOKUP(G1747,'MITRA (REFERENSI)'!$A:$Z,16,FALSE)</f>
        <v>#N/A</v>
      </c>
      <c r="I1747" s="39" t="str">
        <f>VLOOKUP(G1747,'MITRA (REFERENSI)'!$A:$Z,25,FALSE)</f>
        <v>#N/A</v>
      </c>
      <c r="J1747" s="38" t="str">
        <f>VLOOKUP(G1747,'MITRA (REFERENSI)'!$A:$Z,26,FALSE)</f>
        <v>#N/A</v>
      </c>
      <c r="K1747" s="38" t="str">
        <f>VLOOKUP(G1747,'MITRA (REFERENSI)'!$A:$Z,15,FALSE)</f>
        <v>#N/A</v>
      </c>
      <c r="L1747" s="38" t="str">
        <f>VLOOKUP(G1747,'MITRA (REFERENSI)'!$A:$Z,15,FALSE)</f>
        <v>#N/A</v>
      </c>
      <c r="M1747" s="38" t="str">
        <f>IF(B1747=1,'KELAS (REFERENSI)'!M1747,IF(B1747=2,'KELAS (REFERENSI)'!M1762,IF(B1747=3,'KELAS (REFERENSI)'!M1777,IF(B1747=4,'KELAS (REFERENSI)'!M1792,""))))</f>
        <v/>
      </c>
      <c r="N1747" s="38" t="str">
        <f>IF(B1747=1,'KELAS (REFERENSI)'!N1747,IF(B1747=2,'KELAS (REFERENSI)'!N1762,IF(B1747=3,'KELAS (REFERENSI)'!N1777,IF(B1747=4,'KELAS (REFERENSI)'!N1792,""))))</f>
        <v/>
      </c>
      <c r="O1747" s="38" t="str">
        <f>IF(B1747=1,'KELAS (REFERENSI)'!O1747,IF(B1747=2,'KELAS (REFERENSI)'!O1762,IF(B1747=3,'KELAS (REFERENSI)'!O1777,IF(B1747=4,'KELAS (REFERENSI)'!O1792,""))))</f>
        <v/>
      </c>
      <c r="P1747" s="38" t="str">
        <f>IF(B1747=1,'KELAS (REFERENSI)'!P1747,IF(B1747=2,'KELAS (REFERENSI)'!P1762,IF(B1747=3,'KELAS (REFERENSI)'!P1777,IF(B1747=4,'KELAS (REFERENSI)'!P1792,""))))</f>
        <v/>
      </c>
      <c r="Q1747" s="38" t="str">
        <f t="shared" si="4"/>
        <v>BPS Kota Jakarta Timur</v>
      </c>
      <c r="R1747" s="38" t="str">
        <f t="shared" si="56"/>
        <v/>
      </c>
      <c r="S1747" s="38" t="str">
        <f t="shared" ref="S1747:T1747" si="1755">S1746</f>
        <v>15 Juni sampai dengan 31 Agustus 2026</v>
      </c>
      <c r="T1747" s="38" t="str">
        <f t="shared" si="1755"/>
        <v>31 Agustus 2026</v>
      </c>
      <c r="U1747" s="46"/>
      <c r="V1747" s="46"/>
      <c r="W1747" s="42"/>
      <c r="X1747" s="42"/>
      <c r="Y1747" s="42"/>
      <c r="Z1747" s="42"/>
    </row>
    <row r="1748" ht="15.0" customHeight="1">
      <c r="A1748" s="36" t="s">
        <v>6810</v>
      </c>
      <c r="B1748" s="43"/>
      <c r="C1748" s="44"/>
      <c r="D1748" s="47"/>
      <c r="E1748" s="47"/>
      <c r="F1748" s="39" t="str">
        <f t="shared" si="2"/>
        <v>PETUGAS.1747/SPK/SE/PPL/3172/2026</v>
      </c>
      <c r="G1748" s="45"/>
      <c r="H1748" s="39" t="str">
        <f>VLOOKUP(G1748,'MITRA (REFERENSI)'!$A:$Z,16,FALSE)</f>
        <v>#N/A</v>
      </c>
      <c r="I1748" s="39" t="str">
        <f>VLOOKUP(G1748,'MITRA (REFERENSI)'!$A:$Z,25,FALSE)</f>
        <v>#N/A</v>
      </c>
      <c r="J1748" s="38" t="str">
        <f>VLOOKUP(G1748,'MITRA (REFERENSI)'!$A:$Z,26,FALSE)</f>
        <v>#N/A</v>
      </c>
      <c r="K1748" s="38" t="str">
        <f>VLOOKUP(G1748,'MITRA (REFERENSI)'!$A:$Z,15,FALSE)</f>
        <v>#N/A</v>
      </c>
      <c r="L1748" s="38" t="str">
        <f>VLOOKUP(G1748,'MITRA (REFERENSI)'!$A:$Z,15,FALSE)</f>
        <v>#N/A</v>
      </c>
      <c r="M1748" s="38" t="str">
        <f>IF(B1748=1,'KELAS (REFERENSI)'!M1748,IF(B1748=2,'KELAS (REFERENSI)'!M1763,IF(B1748=3,'KELAS (REFERENSI)'!M1778,IF(B1748=4,'KELAS (REFERENSI)'!M1793,""))))</f>
        <v/>
      </c>
      <c r="N1748" s="38" t="str">
        <f>IF(B1748=1,'KELAS (REFERENSI)'!N1748,IF(B1748=2,'KELAS (REFERENSI)'!N1763,IF(B1748=3,'KELAS (REFERENSI)'!N1778,IF(B1748=4,'KELAS (REFERENSI)'!N1793,""))))</f>
        <v/>
      </c>
      <c r="O1748" s="38" t="str">
        <f>IF(B1748=1,'KELAS (REFERENSI)'!O1748,IF(B1748=2,'KELAS (REFERENSI)'!O1763,IF(B1748=3,'KELAS (REFERENSI)'!O1778,IF(B1748=4,'KELAS (REFERENSI)'!O1793,""))))</f>
        <v/>
      </c>
      <c r="P1748" s="38" t="str">
        <f>IF(B1748=1,'KELAS (REFERENSI)'!P1748,IF(B1748=2,'KELAS (REFERENSI)'!P1763,IF(B1748=3,'KELAS (REFERENSI)'!P1778,IF(B1748=4,'KELAS (REFERENSI)'!P1793,""))))</f>
        <v/>
      </c>
      <c r="Q1748" s="38" t="str">
        <f t="shared" si="4"/>
        <v>BPS Kota Jakarta Timur</v>
      </c>
      <c r="R1748" s="38" t="str">
        <f t="shared" si="56"/>
        <v/>
      </c>
      <c r="S1748" s="38" t="str">
        <f t="shared" ref="S1748:T1748" si="1756">S1747</f>
        <v>15 Juni sampai dengan 31 Agustus 2026</v>
      </c>
      <c r="T1748" s="38" t="str">
        <f t="shared" si="1756"/>
        <v>31 Agustus 2026</v>
      </c>
      <c r="U1748" s="46"/>
      <c r="V1748" s="46"/>
      <c r="W1748" s="42"/>
      <c r="X1748" s="42"/>
      <c r="Y1748" s="42"/>
      <c r="Z1748" s="42"/>
    </row>
    <row r="1749" ht="15.0" customHeight="1">
      <c r="A1749" s="36" t="s">
        <v>6811</v>
      </c>
      <c r="B1749" s="43"/>
      <c r="C1749" s="44"/>
      <c r="D1749" s="47"/>
      <c r="E1749" s="47"/>
      <c r="F1749" s="39" t="str">
        <f t="shared" si="2"/>
        <v>PETUGAS.1748/SPK/SE/PPL/3172/2026</v>
      </c>
      <c r="G1749" s="45"/>
      <c r="H1749" s="39" t="str">
        <f>VLOOKUP(G1749,'MITRA (REFERENSI)'!$A:$Z,16,FALSE)</f>
        <v>#N/A</v>
      </c>
      <c r="I1749" s="39" t="str">
        <f>VLOOKUP(G1749,'MITRA (REFERENSI)'!$A:$Z,25,FALSE)</f>
        <v>#N/A</v>
      </c>
      <c r="J1749" s="38" t="str">
        <f>VLOOKUP(G1749,'MITRA (REFERENSI)'!$A:$Z,26,FALSE)</f>
        <v>#N/A</v>
      </c>
      <c r="K1749" s="38" t="str">
        <f>VLOOKUP(G1749,'MITRA (REFERENSI)'!$A:$Z,15,FALSE)</f>
        <v>#N/A</v>
      </c>
      <c r="L1749" s="38" t="str">
        <f>VLOOKUP(G1749,'MITRA (REFERENSI)'!$A:$Z,15,FALSE)</f>
        <v>#N/A</v>
      </c>
      <c r="M1749" s="38" t="str">
        <f>IF(B1749=1,'KELAS (REFERENSI)'!M1749,IF(B1749=2,'KELAS (REFERENSI)'!M1764,IF(B1749=3,'KELAS (REFERENSI)'!M1779,IF(B1749=4,'KELAS (REFERENSI)'!M1794,""))))</f>
        <v/>
      </c>
      <c r="N1749" s="38" t="str">
        <f>IF(B1749=1,'KELAS (REFERENSI)'!N1749,IF(B1749=2,'KELAS (REFERENSI)'!N1764,IF(B1749=3,'KELAS (REFERENSI)'!N1779,IF(B1749=4,'KELAS (REFERENSI)'!N1794,""))))</f>
        <v/>
      </c>
      <c r="O1749" s="38" t="str">
        <f>IF(B1749=1,'KELAS (REFERENSI)'!O1749,IF(B1749=2,'KELAS (REFERENSI)'!O1764,IF(B1749=3,'KELAS (REFERENSI)'!O1779,IF(B1749=4,'KELAS (REFERENSI)'!O1794,""))))</f>
        <v/>
      </c>
      <c r="P1749" s="38" t="str">
        <f>IF(B1749=1,'KELAS (REFERENSI)'!P1749,IF(B1749=2,'KELAS (REFERENSI)'!P1764,IF(B1749=3,'KELAS (REFERENSI)'!P1779,IF(B1749=4,'KELAS (REFERENSI)'!P1794,""))))</f>
        <v/>
      </c>
      <c r="Q1749" s="38" t="str">
        <f t="shared" si="4"/>
        <v>BPS Kota Jakarta Timur</v>
      </c>
      <c r="R1749" s="38" t="str">
        <f t="shared" si="56"/>
        <v/>
      </c>
      <c r="S1749" s="38" t="str">
        <f t="shared" ref="S1749:T1749" si="1757">S1748</f>
        <v>15 Juni sampai dengan 31 Agustus 2026</v>
      </c>
      <c r="T1749" s="38" t="str">
        <f t="shared" si="1757"/>
        <v>31 Agustus 2026</v>
      </c>
      <c r="U1749" s="46"/>
      <c r="V1749" s="46"/>
      <c r="W1749" s="42"/>
      <c r="X1749" s="42"/>
      <c r="Y1749" s="42"/>
      <c r="Z1749" s="42"/>
    </row>
    <row r="1750" ht="15.0" customHeight="1">
      <c r="A1750" s="36" t="s">
        <v>6812</v>
      </c>
      <c r="B1750" s="43"/>
      <c r="C1750" s="44"/>
      <c r="D1750" s="47"/>
      <c r="E1750" s="47"/>
      <c r="F1750" s="39" t="str">
        <f t="shared" si="2"/>
        <v>PETUGAS.1749/SPK/SE/PPL/3172/2026</v>
      </c>
      <c r="G1750" s="45"/>
      <c r="H1750" s="39" t="str">
        <f>VLOOKUP(G1750,'MITRA (REFERENSI)'!$A:$Z,16,FALSE)</f>
        <v>#N/A</v>
      </c>
      <c r="I1750" s="39" t="str">
        <f>VLOOKUP(G1750,'MITRA (REFERENSI)'!$A:$Z,25,FALSE)</f>
        <v>#N/A</v>
      </c>
      <c r="J1750" s="38" t="str">
        <f>VLOOKUP(G1750,'MITRA (REFERENSI)'!$A:$Z,26,FALSE)</f>
        <v>#N/A</v>
      </c>
      <c r="K1750" s="38" t="str">
        <f>VLOOKUP(G1750,'MITRA (REFERENSI)'!$A:$Z,15,FALSE)</f>
        <v>#N/A</v>
      </c>
      <c r="L1750" s="38" t="str">
        <f>VLOOKUP(G1750,'MITRA (REFERENSI)'!$A:$Z,15,FALSE)</f>
        <v>#N/A</v>
      </c>
      <c r="M1750" s="38" t="str">
        <f>IF(B1750=1,'KELAS (REFERENSI)'!M1750,IF(B1750=2,'KELAS (REFERENSI)'!M1765,IF(B1750=3,'KELAS (REFERENSI)'!M1780,IF(B1750=4,'KELAS (REFERENSI)'!M1795,""))))</f>
        <v/>
      </c>
      <c r="N1750" s="38" t="str">
        <f>IF(B1750=1,'KELAS (REFERENSI)'!N1750,IF(B1750=2,'KELAS (REFERENSI)'!N1765,IF(B1750=3,'KELAS (REFERENSI)'!N1780,IF(B1750=4,'KELAS (REFERENSI)'!N1795,""))))</f>
        <v/>
      </c>
      <c r="O1750" s="38" t="str">
        <f>IF(B1750=1,'KELAS (REFERENSI)'!O1750,IF(B1750=2,'KELAS (REFERENSI)'!O1765,IF(B1750=3,'KELAS (REFERENSI)'!O1780,IF(B1750=4,'KELAS (REFERENSI)'!O1795,""))))</f>
        <v/>
      </c>
      <c r="P1750" s="38" t="str">
        <f>IF(B1750=1,'KELAS (REFERENSI)'!P1750,IF(B1750=2,'KELAS (REFERENSI)'!P1765,IF(B1750=3,'KELAS (REFERENSI)'!P1780,IF(B1750=4,'KELAS (REFERENSI)'!P1795,""))))</f>
        <v/>
      </c>
      <c r="Q1750" s="38" t="str">
        <f t="shared" si="4"/>
        <v>BPS Kota Jakarta Timur</v>
      </c>
      <c r="R1750" s="38" t="str">
        <f t="shared" si="56"/>
        <v/>
      </c>
      <c r="S1750" s="38" t="str">
        <f t="shared" ref="S1750:T1750" si="1758">S1749</f>
        <v>15 Juni sampai dengan 31 Agustus 2026</v>
      </c>
      <c r="T1750" s="38" t="str">
        <f t="shared" si="1758"/>
        <v>31 Agustus 2026</v>
      </c>
      <c r="U1750" s="46"/>
      <c r="V1750" s="46"/>
      <c r="W1750" s="42"/>
      <c r="X1750" s="42"/>
      <c r="Y1750" s="42"/>
      <c r="Z1750" s="42"/>
    </row>
    <row r="1751" ht="15.0" customHeight="1">
      <c r="A1751" s="36" t="s">
        <v>6813</v>
      </c>
      <c r="B1751" s="43"/>
      <c r="C1751" s="44"/>
      <c r="D1751" s="47"/>
      <c r="E1751" s="47"/>
      <c r="F1751" s="39" t="str">
        <f t="shared" si="2"/>
        <v>PETUGAS.1750/SPK/SE/PPL/3172/2026</v>
      </c>
      <c r="G1751" s="45"/>
      <c r="H1751" s="39" t="str">
        <f>VLOOKUP(G1751,'MITRA (REFERENSI)'!$A:$Z,16,FALSE)</f>
        <v>#N/A</v>
      </c>
      <c r="I1751" s="39" t="str">
        <f>VLOOKUP(G1751,'MITRA (REFERENSI)'!$A:$Z,25,FALSE)</f>
        <v>#N/A</v>
      </c>
      <c r="J1751" s="38" t="str">
        <f>VLOOKUP(G1751,'MITRA (REFERENSI)'!$A:$Z,26,FALSE)</f>
        <v>#N/A</v>
      </c>
      <c r="K1751" s="38" t="str">
        <f>VLOOKUP(G1751,'MITRA (REFERENSI)'!$A:$Z,15,FALSE)</f>
        <v>#N/A</v>
      </c>
      <c r="L1751" s="38" t="str">
        <f>VLOOKUP(G1751,'MITRA (REFERENSI)'!$A:$Z,15,FALSE)</f>
        <v>#N/A</v>
      </c>
      <c r="M1751" s="38" t="str">
        <f>IF(B1751=1,'KELAS (REFERENSI)'!M1751,IF(B1751=2,'KELAS (REFERENSI)'!M1766,IF(B1751=3,'KELAS (REFERENSI)'!M1781,IF(B1751=4,'KELAS (REFERENSI)'!M1796,""))))</f>
        <v/>
      </c>
      <c r="N1751" s="38" t="str">
        <f>IF(B1751=1,'KELAS (REFERENSI)'!N1751,IF(B1751=2,'KELAS (REFERENSI)'!N1766,IF(B1751=3,'KELAS (REFERENSI)'!N1781,IF(B1751=4,'KELAS (REFERENSI)'!N1796,""))))</f>
        <v/>
      </c>
      <c r="O1751" s="38" t="str">
        <f>IF(B1751=1,'KELAS (REFERENSI)'!O1751,IF(B1751=2,'KELAS (REFERENSI)'!O1766,IF(B1751=3,'KELAS (REFERENSI)'!O1781,IF(B1751=4,'KELAS (REFERENSI)'!O1796,""))))</f>
        <v/>
      </c>
      <c r="P1751" s="38" t="str">
        <f>IF(B1751=1,'KELAS (REFERENSI)'!P1751,IF(B1751=2,'KELAS (REFERENSI)'!P1766,IF(B1751=3,'KELAS (REFERENSI)'!P1781,IF(B1751=4,'KELAS (REFERENSI)'!P1796,""))))</f>
        <v/>
      </c>
      <c r="Q1751" s="38" t="str">
        <f t="shared" si="4"/>
        <v>BPS Kota Jakarta Timur</v>
      </c>
      <c r="R1751" s="38" t="str">
        <f t="shared" si="56"/>
        <v/>
      </c>
      <c r="S1751" s="38" t="str">
        <f t="shared" ref="S1751:T1751" si="1759">S1750</f>
        <v>15 Juni sampai dengan 31 Agustus 2026</v>
      </c>
      <c r="T1751" s="38" t="str">
        <f t="shared" si="1759"/>
        <v>31 Agustus 2026</v>
      </c>
      <c r="U1751" s="46"/>
      <c r="V1751" s="46"/>
      <c r="W1751" s="42"/>
      <c r="X1751" s="42"/>
      <c r="Y1751" s="42"/>
      <c r="Z1751" s="42"/>
    </row>
    <row r="1752" ht="15.0" customHeight="1">
      <c r="A1752" s="36" t="s">
        <v>6814</v>
      </c>
      <c r="B1752" s="43"/>
      <c r="C1752" s="44"/>
      <c r="D1752" s="47"/>
      <c r="E1752" s="47"/>
      <c r="F1752" s="39" t="str">
        <f t="shared" si="2"/>
        <v>PETUGAS.1751/SPK/SE/PPL/3172/2026</v>
      </c>
      <c r="G1752" s="45"/>
      <c r="H1752" s="39" t="str">
        <f>VLOOKUP(G1752,'MITRA (REFERENSI)'!$A:$Z,16,FALSE)</f>
        <v>#N/A</v>
      </c>
      <c r="I1752" s="39" t="str">
        <f>VLOOKUP(G1752,'MITRA (REFERENSI)'!$A:$Z,25,FALSE)</f>
        <v>#N/A</v>
      </c>
      <c r="J1752" s="38" t="str">
        <f>VLOOKUP(G1752,'MITRA (REFERENSI)'!$A:$Z,26,FALSE)</f>
        <v>#N/A</v>
      </c>
      <c r="K1752" s="38" t="str">
        <f>VLOOKUP(G1752,'MITRA (REFERENSI)'!$A:$Z,15,FALSE)</f>
        <v>#N/A</v>
      </c>
      <c r="L1752" s="38" t="str">
        <f>VLOOKUP(G1752,'MITRA (REFERENSI)'!$A:$Z,15,FALSE)</f>
        <v>#N/A</v>
      </c>
      <c r="M1752" s="38" t="str">
        <f>IF(B1752=1,'KELAS (REFERENSI)'!M1752,IF(B1752=2,'KELAS (REFERENSI)'!M1767,IF(B1752=3,'KELAS (REFERENSI)'!M1782,IF(B1752=4,'KELAS (REFERENSI)'!M1797,""))))</f>
        <v/>
      </c>
      <c r="N1752" s="38" t="str">
        <f>IF(B1752=1,'KELAS (REFERENSI)'!N1752,IF(B1752=2,'KELAS (REFERENSI)'!N1767,IF(B1752=3,'KELAS (REFERENSI)'!N1782,IF(B1752=4,'KELAS (REFERENSI)'!N1797,""))))</f>
        <v/>
      </c>
      <c r="O1752" s="38" t="str">
        <f>IF(B1752=1,'KELAS (REFERENSI)'!O1752,IF(B1752=2,'KELAS (REFERENSI)'!O1767,IF(B1752=3,'KELAS (REFERENSI)'!O1782,IF(B1752=4,'KELAS (REFERENSI)'!O1797,""))))</f>
        <v/>
      </c>
      <c r="P1752" s="38" t="str">
        <f>IF(B1752=1,'KELAS (REFERENSI)'!P1752,IF(B1752=2,'KELAS (REFERENSI)'!P1767,IF(B1752=3,'KELAS (REFERENSI)'!P1782,IF(B1752=4,'KELAS (REFERENSI)'!P1797,""))))</f>
        <v/>
      </c>
      <c r="Q1752" s="38" t="str">
        <f t="shared" si="4"/>
        <v>BPS Kota Jakarta Timur</v>
      </c>
      <c r="R1752" s="38" t="str">
        <f t="shared" si="56"/>
        <v/>
      </c>
      <c r="S1752" s="38" t="str">
        <f t="shared" ref="S1752:T1752" si="1760">S1751</f>
        <v>15 Juni sampai dengan 31 Agustus 2026</v>
      </c>
      <c r="T1752" s="38" t="str">
        <f t="shared" si="1760"/>
        <v>31 Agustus 2026</v>
      </c>
      <c r="U1752" s="46"/>
      <c r="V1752" s="46"/>
      <c r="W1752" s="42"/>
      <c r="X1752" s="42"/>
      <c r="Y1752" s="42"/>
      <c r="Z1752" s="42"/>
    </row>
    <row r="1753" ht="15.0" customHeight="1">
      <c r="A1753" s="36" t="s">
        <v>6815</v>
      </c>
      <c r="B1753" s="43"/>
      <c r="C1753" s="44"/>
      <c r="D1753" s="47"/>
      <c r="E1753" s="47"/>
      <c r="F1753" s="39" t="str">
        <f t="shared" si="2"/>
        <v>PETUGAS.1752/SPK/SE/PPL/3172/2026</v>
      </c>
      <c r="G1753" s="45"/>
      <c r="H1753" s="39" t="str">
        <f>VLOOKUP(G1753,'MITRA (REFERENSI)'!$A:$Z,16,FALSE)</f>
        <v>#N/A</v>
      </c>
      <c r="I1753" s="39" t="str">
        <f>VLOOKUP(G1753,'MITRA (REFERENSI)'!$A:$Z,25,FALSE)</f>
        <v>#N/A</v>
      </c>
      <c r="J1753" s="38" t="str">
        <f>VLOOKUP(G1753,'MITRA (REFERENSI)'!$A:$Z,26,FALSE)</f>
        <v>#N/A</v>
      </c>
      <c r="K1753" s="38" t="str">
        <f>VLOOKUP(G1753,'MITRA (REFERENSI)'!$A:$Z,15,FALSE)</f>
        <v>#N/A</v>
      </c>
      <c r="L1753" s="38" t="str">
        <f>VLOOKUP(G1753,'MITRA (REFERENSI)'!$A:$Z,15,FALSE)</f>
        <v>#N/A</v>
      </c>
      <c r="M1753" s="38" t="str">
        <f>IF(B1753=1,'KELAS (REFERENSI)'!M1753,IF(B1753=2,'KELAS (REFERENSI)'!M1768,IF(B1753=3,'KELAS (REFERENSI)'!M1783,IF(B1753=4,'KELAS (REFERENSI)'!M1798,""))))</f>
        <v/>
      </c>
      <c r="N1753" s="38" t="str">
        <f>IF(B1753=1,'KELAS (REFERENSI)'!N1753,IF(B1753=2,'KELAS (REFERENSI)'!N1768,IF(B1753=3,'KELAS (REFERENSI)'!N1783,IF(B1753=4,'KELAS (REFERENSI)'!N1798,""))))</f>
        <v/>
      </c>
      <c r="O1753" s="38" t="str">
        <f>IF(B1753=1,'KELAS (REFERENSI)'!O1753,IF(B1753=2,'KELAS (REFERENSI)'!O1768,IF(B1753=3,'KELAS (REFERENSI)'!O1783,IF(B1753=4,'KELAS (REFERENSI)'!O1798,""))))</f>
        <v/>
      </c>
      <c r="P1753" s="38" t="str">
        <f>IF(B1753=1,'KELAS (REFERENSI)'!P1753,IF(B1753=2,'KELAS (REFERENSI)'!P1768,IF(B1753=3,'KELAS (REFERENSI)'!P1783,IF(B1753=4,'KELAS (REFERENSI)'!P1798,""))))</f>
        <v/>
      </c>
      <c r="Q1753" s="38" t="str">
        <f t="shared" si="4"/>
        <v>BPS Kota Jakarta Timur</v>
      </c>
      <c r="R1753" s="38" t="str">
        <f t="shared" si="56"/>
        <v/>
      </c>
      <c r="S1753" s="38" t="str">
        <f t="shared" ref="S1753:T1753" si="1761">S1752</f>
        <v>15 Juni sampai dengan 31 Agustus 2026</v>
      </c>
      <c r="T1753" s="38" t="str">
        <f t="shared" si="1761"/>
        <v>31 Agustus 2026</v>
      </c>
      <c r="U1753" s="46"/>
      <c r="V1753" s="46"/>
      <c r="W1753" s="42"/>
      <c r="X1753" s="42"/>
      <c r="Y1753" s="42"/>
      <c r="Z1753" s="42"/>
    </row>
    <row r="1754" ht="15.0" customHeight="1">
      <c r="A1754" s="36" t="s">
        <v>6816</v>
      </c>
      <c r="B1754" s="43"/>
      <c r="C1754" s="44"/>
      <c r="D1754" s="47"/>
      <c r="E1754" s="47"/>
      <c r="F1754" s="39" t="str">
        <f t="shared" si="2"/>
        <v>PETUGAS.1753/SPK/SE/PPL/3172/2026</v>
      </c>
      <c r="G1754" s="45"/>
      <c r="H1754" s="39" t="str">
        <f>VLOOKUP(G1754,'MITRA (REFERENSI)'!$A:$Z,16,FALSE)</f>
        <v>#N/A</v>
      </c>
      <c r="I1754" s="39" t="str">
        <f>VLOOKUP(G1754,'MITRA (REFERENSI)'!$A:$Z,25,FALSE)</f>
        <v>#N/A</v>
      </c>
      <c r="J1754" s="38" t="str">
        <f>VLOOKUP(G1754,'MITRA (REFERENSI)'!$A:$Z,26,FALSE)</f>
        <v>#N/A</v>
      </c>
      <c r="K1754" s="38" t="str">
        <f>VLOOKUP(G1754,'MITRA (REFERENSI)'!$A:$Z,15,FALSE)</f>
        <v>#N/A</v>
      </c>
      <c r="L1754" s="38" t="str">
        <f>VLOOKUP(G1754,'MITRA (REFERENSI)'!$A:$Z,15,FALSE)</f>
        <v>#N/A</v>
      </c>
      <c r="M1754" s="38" t="str">
        <f>IF(B1754=1,'KELAS (REFERENSI)'!M1754,IF(B1754=2,'KELAS (REFERENSI)'!M1769,IF(B1754=3,'KELAS (REFERENSI)'!M1784,IF(B1754=4,'KELAS (REFERENSI)'!M1799,""))))</f>
        <v/>
      </c>
      <c r="N1754" s="38" t="str">
        <f>IF(B1754=1,'KELAS (REFERENSI)'!N1754,IF(B1754=2,'KELAS (REFERENSI)'!N1769,IF(B1754=3,'KELAS (REFERENSI)'!N1784,IF(B1754=4,'KELAS (REFERENSI)'!N1799,""))))</f>
        <v/>
      </c>
      <c r="O1754" s="38" t="str">
        <f>IF(B1754=1,'KELAS (REFERENSI)'!O1754,IF(B1754=2,'KELAS (REFERENSI)'!O1769,IF(B1754=3,'KELAS (REFERENSI)'!O1784,IF(B1754=4,'KELAS (REFERENSI)'!O1799,""))))</f>
        <v/>
      </c>
      <c r="P1754" s="38" t="str">
        <f>IF(B1754=1,'KELAS (REFERENSI)'!P1754,IF(B1754=2,'KELAS (REFERENSI)'!P1769,IF(B1754=3,'KELAS (REFERENSI)'!P1784,IF(B1754=4,'KELAS (REFERENSI)'!P1799,""))))</f>
        <v/>
      </c>
      <c r="Q1754" s="38" t="str">
        <f t="shared" si="4"/>
        <v>BPS Kota Jakarta Timur</v>
      </c>
      <c r="R1754" s="38" t="str">
        <f t="shared" si="56"/>
        <v/>
      </c>
      <c r="S1754" s="38" t="str">
        <f t="shared" ref="S1754:T1754" si="1762">S1753</f>
        <v>15 Juni sampai dengan 31 Agustus 2026</v>
      </c>
      <c r="T1754" s="38" t="str">
        <f t="shared" si="1762"/>
        <v>31 Agustus 2026</v>
      </c>
      <c r="U1754" s="46"/>
      <c r="V1754" s="46"/>
      <c r="W1754" s="42"/>
      <c r="X1754" s="42"/>
      <c r="Y1754" s="42"/>
      <c r="Z1754" s="42"/>
    </row>
    <row r="1755" ht="15.0" customHeight="1">
      <c r="A1755" s="36" t="s">
        <v>6817</v>
      </c>
      <c r="B1755" s="43"/>
      <c r="C1755" s="44"/>
      <c r="D1755" s="47"/>
      <c r="E1755" s="47"/>
      <c r="F1755" s="39" t="str">
        <f t="shared" si="2"/>
        <v>PETUGAS.1754/SPK/SE/PPL/3172/2026</v>
      </c>
      <c r="G1755" s="45"/>
      <c r="H1755" s="39" t="str">
        <f>VLOOKUP(G1755,'MITRA (REFERENSI)'!$A:$Z,16,FALSE)</f>
        <v>#N/A</v>
      </c>
      <c r="I1755" s="39" t="str">
        <f>VLOOKUP(G1755,'MITRA (REFERENSI)'!$A:$Z,25,FALSE)</f>
        <v>#N/A</v>
      </c>
      <c r="J1755" s="38" t="str">
        <f>VLOOKUP(G1755,'MITRA (REFERENSI)'!$A:$Z,26,FALSE)</f>
        <v>#N/A</v>
      </c>
      <c r="K1755" s="38" t="str">
        <f>VLOOKUP(G1755,'MITRA (REFERENSI)'!$A:$Z,15,FALSE)</f>
        <v>#N/A</v>
      </c>
      <c r="L1755" s="38" t="str">
        <f>VLOOKUP(G1755,'MITRA (REFERENSI)'!$A:$Z,15,FALSE)</f>
        <v>#N/A</v>
      </c>
      <c r="M1755" s="38" t="str">
        <f>IF(B1755=1,'KELAS (REFERENSI)'!M1755,IF(B1755=2,'KELAS (REFERENSI)'!M1770,IF(B1755=3,'KELAS (REFERENSI)'!M1785,IF(B1755=4,'KELAS (REFERENSI)'!M1800,""))))</f>
        <v/>
      </c>
      <c r="N1755" s="38" t="str">
        <f>IF(B1755=1,'KELAS (REFERENSI)'!N1755,IF(B1755=2,'KELAS (REFERENSI)'!N1770,IF(B1755=3,'KELAS (REFERENSI)'!N1785,IF(B1755=4,'KELAS (REFERENSI)'!N1800,""))))</f>
        <v/>
      </c>
      <c r="O1755" s="38" t="str">
        <f>IF(B1755=1,'KELAS (REFERENSI)'!O1755,IF(B1755=2,'KELAS (REFERENSI)'!O1770,IF(B1755=3,'KELAS (REFERENSI)'!O1785,IF(B1755=4,'KELAS (REFERENSI)'!O1800,""))))</f>
        <v/>
      </c>
      <c r="P1755" s="38" t="str">
        <f>IF(B1755=1,'KELAS (REFERENSI)'!P1755,IF(B1755=2,'KELAS (REFERENSI)'!P1770,IF(B1755=3,'KELAS (REFERENSI)'!P1785,IF(B1755=4,'KELAS (REFERENSI)'!P1800,""))))</f>
        <v/>
      </c>
      <c r="Q1755" s="38" t="str">
        <f t="shared" si="4"/>
        <v>BPS Kota Jakarta Timur</v>
      </c>
      <c r="R1755" s="38" t="str">
        <f t="shared" si="56"/>
        <v/>
      </c>
      <c r="S1755" s="38" t="str">
        <f t="shared" ref="S1755:T1755" si="1763">S1754</f>
        <v>15 Juni sampai dengan 31 Agustus 2026</v>
      </c>
      <c r="T1755" s="38" t="str">
        <f t="shared" si="1763"/>
        <v>31 Agustus 2026</v>
      </c>
      <c r="U1755" s="46"/>
      <c r="V1755" s="46"/>
      <c r="W1755" s="42"/>
      <c r="X1755" s="42"/>
      <c r="Y1755" s="42"/>
      <c r="Z1755" s="42"/>
    </row>
    <row r="1756" ht="15.0" customHeight="1">
      <c r="A1756" s="36" t="s">
        <v>6818</v>
      </c>
      <c r="B1756" s="43"/>
      <c r="C1756" s="44"/>
      <c r="D1756" s="47"/>
      <c r="E1756" s="47"/>
      <c r="F1756" s="39" t="str">
        <f t="shared" si="2"/>
        <v>PETUGAS.1755/SPK/SE/PPL/3172/2026</v>
      </c>
      <c r="G1756" s="45"/>
      <c r="H1756" s="39" t="str">
        <f>VLOOKUP(G1756,'MITRA (REFERENSI)'!$A:$Z,16,FALSE)</f>
        <v>#N/A</v>
      </c>
      <c r="I1756" s="39" t="str">
        <f>VLOOKUP(G1756,'MITRA (REFERENSI)'!$A:$Z,25,FALSE)</f>
        <v>#N/A</v>
      </c>
      <c r="J1756" s="38" t="str">
        <f>VLOOKUP(G1756,'MITRA (REFERENSI)'!$A:$Z,26,FALSE)</f>
        <v>#N/A</v>
      </c>
      <c r="K1756" s="38" t="str">
        <f>VLOOKUP(G1756,'MITRA (REFERENSI)'!$A:$Z,15,FALSE)</f>
        <v>#N/A</v>
      </c>
      <c r="L1756" s="38" t="str">
        <f>VLOOKUP(G1756,'MITRA (REFERENSI)'!$A:$Z,15,FALSE)</f>
        <v>#N/A</v>
      </c>
      <c r="M1756" s="38" t="str">
        <f>IF(B1756=1,'KELAS (REFERENSI)'!M1756,IF(B1756=2,'KELAS (REFERENSI)'!M1771,IF(B1756=3,'KELAS (REFERENSI)'!M1786,IF(B1756=4,'KELAS (REFERENSI)'!M1801,""))))</f>
        <v/>
      </c>
      <c r="N1756" s="38" t="str">
        <f>IF(B1756=1,'KELAS (REFERENSI)'!N1756,IF(B1756=2,'KELAS (REFERENSI)'!N1771,IF(B1756=3,'KELAS (REFERENSI)'!N1786,IF(B1756=4,'KELAS (REFERENSI)'!N1801,""))))</f>
        <v/>
      </c>
      <c r="O1756" s="38" t="str">
        <f>IF(B1756=1,'KELAS (REFERENSI)'!O1756,IF(B1756=2,'KELAS (REFERENSI)'!O1771,IF(B1756=3,'KELAS (REFERENSI)'!O1786,IF(B1756=4,'KELAS (REFERENSI)'!O1801,""))))</f>
        <v/>
      </c>
      <c r="P1756" s="38" t="str">
        <f>IF(B1756=1,'KELAS (REFERENSI)'!P1756,IF(B1756=2,'KELAS (REFERENSI)'!P1771,IF(B1756=3,'KELAS (REFERENSI)'!P1786,IF(B1756=4,'KELAS (REFERENSI)'!P1801,""))))</f>
        <v/>
      </c>
      <c r="Q1756" s="38" t="str">
        <f t="shared" si="4"/>
        <v>BPS Kota Jakarta Timur</v>
      </c>
      <c r="R1756" s="38" t="str">
        <f t="shared" si="56"/>
        <v/>
      </c>
      <c r="S1756" s="38" t="str">
        <f t="shared" ref="S1756:T1756" si="1764">S1755</f>
        <v>15 Juni sampai dengan 31 Agustus 2026</v>
      </c>
      <c r="T1756" s="38" t="str">
        <f t="shared" si="1764"/>
        <v>31 Agustus 2026</v>
      </c>
      <c r="U1756" s="46"/>
      <c r="V1756" s="46"/>
      <c r="W1756" s="42"/>
      <c r="X1756" s="42"/>
      <c r="Y1756" s="42"/>
      <c r="Z1756" s="42"/>
    </row>
    <row r="1757" ht="15.0" customHeight="1">
      <c r="A1757" s="36" t="s">
        <v>6819</v>
      </c>
      <c r="B1757" s="43"/>
      <c r="C1757" s="44"/>
      <c r="D1757" s="47"/>
      <c r="E1757" s="47"/>
      <c r="F1757" s="39" t="str">
        <f t="shared" si="2"/>
        <v>PETUGAS.1756/SPK/SE/PPL/3172/2026</v>
      </c>
      <c r="G1757" s="45"/>
      <c r="H1757" s="39" t="str">
        <f>VLOOKUP(G1757,'MITRA (REFERENSI)'!$A:$Z,16,FALSE)</f>
        <v>#N/A</v>
      </c>
      <c r="I1757" s="39" t="str">
        <f>VLOOKUP(G1757,'MITRA (REFERENSI)'!$A:$Z,25,FALSE)</f>
        <v>#N/A</v>
      </c>
      <c r="J1757" s="38" t="str">
        <f>VLOOKUP(G1757,'MITRA (REFERENSI)'!$A:$Z,26,FALSE)</f>
        <v>#N/A</v>
      </c>
      <c r="K1757" s="38" t="str">
        <f>VLOOKUP(G1757,'MITRA (REFERENSI)'!$A:$Z,15,FALSE)</f>
        <v>#N/A</v>
      </c>
      <c r="L1757" s="38" t="str">
        <f>VLOOKUP(G1757,'MITRA (REFERENSI)'!$A:$Z,15,FALSE)</f>
        <v>#N/A</v>
      </c>
      <c r="M1757" s="38" t="str">
        <f>IF(B1757=1,'KELAS (REFERENSI)'!M1757,IF(B1757=2,'KELAS (REFERENSI)'!M1772,IF(B1757=3,'KELAS (REFERENSI)'!M1787,IF(B1757=4,'KELAS (REFERENSI)'!M1802,""))))</f>
        <v/>
      </c>
      <c r="N1757" s="38" t="str">
        <f>IF(B1757=1,'KELAS (REFERENSI)'!N1757,IF(B1757=2,'KELAS (REFERENSI)'!N1772,IF(B1757=3,'KELAS (REFERENSI)'!N1787,IF(B1757=4,'KELAS (REFERENSI)'!N1802,""))))</f>
        <v/>
      </c>
      <c r="O1757" s="38" t="str">
        <f>IF(B1757=1,'KELAS (REFERENSI)'!O1757,IF(B1757=2,'KELAS (REFERENSI)'!O1772,IF(B1757=3,'KELAS (REFERENSI)'!O1787,IF(B1757=4,'KELAS (REFERENSI)'!O1802,""))))</f>
        <v/>
      </c>
      <c r="P1757" s="38" t="str">
        <f>IF(B1757=1,'KELAS (REFERENSI)'!P1757,IF(B1757=2,'KELAS (REFERENSI)'!P1772,IF(B1757=3,'KELAS (REFERENSI)'!P1787,IF(B1757=4,'KELAS (REFERENSI)'!P1802,""))))</f>
        <v/>
      </c>
      <c r="Q1757" s="38" t="str">
        <f t="shared" si="4"/>
        <v>BPS Kota Jakarta Timur</v>
      </c>
      <c r="R1757" s="38" t="str">
        <f t="shared" si="56"/>
        <v/>
      </c>
      <c r="S1757" s="38" t="str">
        <f t="shared" ref="S1757:T1757" si="1765">S1756</f>
        <v>15 Juni sampai dengan 31 Agustus 2026</v>
      </c>
      <c r="T1757" s="38" t="str">
        <f t="shared" si="1765"/>
        <v>31 Agustus 2026</v>
      </c>
      <c r="U1757" s="46"/>
      <c r="V1757" s="46"/>
      <c r="W1757" s="42"/>
      <c r="X1757" s="42"/>
      <c r="Y1757" s="42"/>
      <c r="Z1757" s="42"/>
    </row>
    <row r="1758" ht="15.0" customHeight="1">
      <c r="A1758" s="36" t="s">
        <v>6820</v>
      </c>
      <c r="B1758" s="43"/>
      <c r="C1758" s="44"/>
      <c r="D1758" s="47"/>
      <c r="E1758" s="47"/>
      <c r="F1758" s="39" t="str">
        <f t="shared" si="2"/>
        <v>PETUGAS.1757/SPK/SE/PPL/3172/2026</v>
      </c>
      <c r="G1758" s="45"/>
      <c r="H1758" s="39" t="str">
        <f>VLOOKUP(G1758,'MITRA (REFERENSI)'!$A:$Z,16,FALSE)</f>
        <v>#N/A</v>
      </c>
      <c r="I1758" s="39" t="str">
        <f>VLOOKUP(G1758,'MITRA (REFERENSI)'!$A:$Z,25,FALSE)</f>
        <v>#N/A</v>
      </c>
      <c r="J1758" s="38" t="str">
        <f>VLOOKUP(G1758,'MITRA (REFERENSI)'!$A:$Z,26,FALSE)</f>
        <v>#N/A</v>
      </c>
      <c r="K1758" s="38" t="str">
        <f>VLOOKUP(G1758,'MITRA (REFERENSI)'!$A:$Z,15,FALSE)</f>
        <v>#N/A</v>
      </c>
      <c r="L1758" s="38" t="str">
        <f>VLOOKUP(G1758,'MITRA (REFERENSI)'!$A:$Z,15,FALSE)</f>
        <v>#N/A</v>
      </c>
      <c r="M1758" s="38" t="str">
        <f>IF(B1758=1,'KELAS (REFERENSI)'!M1758,IF(B1758=2,'KELAS (REFERENSI)'!M1773,IF(B1758=3,'KELAS (REFERENSI)'!M1788,IF(B1758=4,'KELAS (REFERENSI)'!M1803,""))))</f>
        <v/>
      </c>
      <c r="N1758" s="38" t="str">
        <f>IF(B1758=1,'KELAS (REFERENSI)'!N1758,IF(B1758=2,'KELAS (REFERENSI)'!N1773,IF(B1758=3,'KELAS (REFERENSI)'!N1788,IF(B1758=4,'KELAS (REFERENSI)'!N1803,""))))</f>
        <v/>
      </c>
      <c r="O1758" s="38" t="str">
        <f>IF(B1758=1,'KELAS (REFERENSI)'!O1758,IF(B1758=2,'KELAS (REFERENSI)'!O1773,IF(B1758=3,'KELAS (REFERENSI)'!O1788,IF(B1758=4,'KELAS (REFERENSI)'!O1803,""))))</f>
        <v/>
      </c>
      <c r="P1758" s="38" t="str">
        <f>IF(B1758=1,'KELAS (REFERENSI)'!P1758,IF(B1758=2,'KELAS (REFERENSI)'!P1773,IF(B1758=3,'KELAS (REFERENSI)'!P1788,IF(B1758=4,'KELAS (REFERENSI)'!P1803,""))))</f>
        <v/>
      </c>
      <c r="Q1758" s="38" t="str">
        <f t="shared" si="4"/>
        <v>BPS Kota Jakarta Timur</v>
      </c>
      <c r="R1758" s="38" t="str">
        <f t="shared" si="56"/>
        <v/>
      </c>
      <c r="S1758" s="38" t="str">
        <f t="shared" ref="S1758:T1758" si="1766">S1757</f>
        <v>15 Juni sampai dengan 31 Agustus 2026</v>
      </c>
      <c r="T1758" s="38" t="str">
        <f t="shared" si="1766"/>
        <v>31 Agustus 2026</v>
      </c>
      <c r="U1758" s="46"/>
      <c r="V1758" s="46"/>
      <c r="W1758" s="42"/>
      <c r="X1758" s="42"/>
      <c r="Y1758" s="42"/>
      <c r="Z1758" s="42"/>
    </row>
    <row r="1759" ht="15.0" customHeight="1">
      <c r="A1759" s="36" t="s">
        <v>6821</v>
      </c>
      <c r="B1759" s="43"/>
      <c r="C1759" s="44"/>
      <c r="D1759" s="47"/>
      <c r="E1759" s="47"/>
      <c r="F1759" s="39" t="str">
        <f t="shared" si="2"/>
        <v>PETUGAS.1758/SPK/SE/PPL/3172/2026</v>
      </c>
      <c r="G1759" s="45"/>
      <c r="H1759" s="39" t="str">
        <f>VLOOKUP(G1759,'MITRA (REFERENSI)'!$A:$Z,16,FALSE)</f>
        <v>#N/A</v>
      </c>
      <c r="I1759" s="39" t="str">
        <f>VLOOKUP(G1759,'MITRA (REFERENSI)'!$A:$Z,25,FALSE)</f>
        <v>#N/A</v>
      </c>
      <c r="J1759" s="38" t="str">
        <f>VLOOKUP(G1759,'MITRA (REFERENSI)'!$A:$Z,26,FALSE)</f>
        <v>#N/A</v>
      </c>
      <c r="K1759" s="38" t="str">
        <f>VLOOKUP(G1759,'MITRA (REFERENSI)'!$A:$Z,15,FALSE)</f>
        <v>#N/A</v>
      </c>
      <c r="L1759" s="38" t="str">
        <f>VLOOKUP(G1759,'MITRA (REFERENSI)'!$A:$Z,15,FALSE)</f>
        <v>#N/A</v>
      </c>
      <c r="M1759" s="38" t="str">
        <f>IF(B1759=1,'KELAS (REFERENSI)'!M1759,IF(B1759=2,'KELAS (REFERENSI)'!M1774,IF(B1759=3,'KELAS (REFERENSI)'!M1789,IF(B1759=4,'KELAS (REFERENSI)'!M1804,""))))</f>
        <v/>
      </c>
      <c r="N1759" s="38" t="str">
        <f>IF(B1759=1,'KELAS (REFERENSI)'!N1759,IF(B1759=2,'KELAS (REFERENSI)'!N1774,IF(B1759=3,'KELAS (REFERENSI)'!N1789,IF(B1759=4,'KELAS (REFERENSI)'!N1804,""))))</f>
        <v/>
      </c>
      <c r="O1759" s="38" t="str">
        <f>IF(B1759=1,'KELAS (REFERENSI)'!O1759,IF(B1759=2,'KELAS (REFERENSI)'!O1774,IF(B1759=3,'KELAS (REFERENSI)'!O1789,IF(B1759=4,'KELAS (REFERENSI)'!O1804,""))))</f>
        <v/>
      </c>
      <c r="P1759" s="38" t="str">
        <f>IF(B1759=1,'KELAS (REFERENSI)'!P1759,IF(B1759=2,'KELAS (REFERENSI)'!P1774,IF(B1759=3,'KELAS (REFERENSI)'!P1789,IF(B1759=4,'KELAS (REFERENSI)'!P1804,""))))</f>
        <v/>
      </c>
      <c r="Q1759" s="38" t="str">
        <f t="shared" si="4"/>
        <v>BPS Kota Jakarta Timur</v>
      </c>
      <c r="R1759" s="38" t="str">
        <f t="shared" si="56"/>
        <v/>
      </c>
      <c r="S1759" s="38" t="str">
        <f t="shared" ref="S1759:T1759" si="1767">S1758</f>
        <v>15 Juni sampai dengan 31 Agustus 2026</v>
      </c>
      <c r="T1759" s="38" t="str">
        <f t="shared" si="1767"/>
        <v>31 Agustus 2026</v>
      </c>
      <c r="U1759" s="46"/>
      <c r="V1759" s="46"/>
      <c r="W1759" s="42"/>
      <c r="X1759" s="42"/>
      <c r="Y1759" s="42"/>
      <c r="Z1759" s="42"/>
    </row>
    <row r="1760" ht="15.0" customHeight="1">
      <c r="A1760" s="36" t="s">
        <v>6822</v>
      </c>
      <c r="B1760" s="43"/>
      <c r="C1760" s="44"/>
      <c r="D1760" s="47"/>
      <c r="E1760" s="47"/>
      <c r="F1760" s="39" t="str">
        <f t="shared" si="2"/>
        <v>PETUGAS.1759/SPK/SE/PPL/3172/2026</v>
      </c>
      <c r="G1760" s="45"/>
      <c r="H1760" s="39" t="str">
        <f>VLOOKUP(G1760,'MITRA (REFERENSI)'!$A:$Z,16,FALSE)</f>
        <v>#N/A</v>
      </c>
      <c r="I1760" s="39" t="str">
        <f>VLOOKUP(G1760,'MITRA (REFERENSI)'!$A:$Z,25,FALSE)</f>
        <v>#N/A</v>
      </c>
      <c r="J1760" s="38" t="str">
        <f>VLOOKUP(G1760,'MITRA (REFERENSI)'!$A:$Z,26,FALSE)</f>
        <v>#N/A</v>
      </c>
      <c r="K1760" s="38" t="str">
        <f>VLOOKUP(G1760,'MITRA (REFERENSI)'!$A:$Z,15,FALSE)</f>
        <v>#N/A</v>
      </c>
      <c r="L1760" s="38" t="str">
        <f>VLOOKUP(G1760,'MITRA (REFERENSI)'!$A:$Z,15,FALSE)</f>
        <v>#N/A</v>
      </c>
      <c r="M1760" s="38" t="str">
        <f>IF(B1760=1,'KELAS (REFERENSI)'!M1760,IF(B1760=2,'KELAS (REFERENSI)'!M1775,IF(B1760=3,'KELAS (REFERENSI)'!M1790,IF(B1760=4,'KELAS (REFERENSI)'!M1805,""))))</f>
        <v/>
      </c>
      <c r="N1760" s="38" t="str">
        <f>IF(B1760=1,'KELAS (REFERENSI)'!N1760,IF(B1760=2,'KELAS (REFERENSI)'!N1775,IF(B1760=3,'KELAS (REFERENSI)'!N1790,IF(B1760=4,'KELAS (REFERENSI)'!N1805,""))))</f>
        <v/>
      </c>
      <c r="O1760" s="38" t="str">
        <f>IF(B1760=1,'KELAS (REFERENSI)'!O1760,IF(B1760=2,'KELAS (REFERENSI)'!O1775,IF(B1760=3,'KELAS (REFERENSI)'!O1790,IF(B1760=4,'KELAS (REFERENSI)'!O1805,""))))</f>
        <v/>
      </c>
      <c r="P1760" s="38" t="str">
        <f>IF(B1760=1,'KELAS (REFERENSI)'!P1760,IF(B1760=2,'KELAS (REFERENSI)'!P1775,IF(B1760=3,'KELAS (REFERENSI)'!P1790,IF(B1760=4,'KELAS (REFERENSI)'!P1805,""))))</f>
        <v/>
      </c>
      <c r="Q1760" s="38" t="str">
        <f t="shared" si="4"/>
        <v>BPS Kota Jakarta Timur</v>
      </c>
      <c r="R1760" s="38" t="str">
        <f t="shared" si="56"/>
        <v/>
      </c>
      <c r="S1760" s="38" t="str">
        <f t="shared" ref="S1760:T1760" si="1768">S1759</f>
        <v>15 Juni sampai dengan 31 Agustus 2026</v>
      </c>
      <c r="T1760" s="38" t="str">
        <f t="shared" si="1768"/>
        <v>31 Agustus 2026</v>
      </c>
      <c r="U1760" s="46"/>
      <c r="V1760" s="46"/>
      <c r="W1760" s="42"/>
      <c r="X1760" s="42"/>
      <c r="Y1760" s="42"/>
      <c r="Z1760" s="42"/>
    </row>
    <row r="1761" ht="15.0" customHeight="1">
      <c r="A1761" s="36" t="s">
        <v>6823</v>
      </c>
      <c r="B1761" s="43"/>
      <c r="C1761" s="44"/>
      <c r="D1761" s="47"/>
      <c r="E1761" s="47"/>
      <c r="F1761" s="39" t="str">
        <f t="shared" si="2"/>
        <v>PETUGAS.1760/SPK/SE/PPL/3172/2026</v>
      </c>
      <c r="G1761" s="45"/>
      <c r="H1761" s="39" t="str">
        <f>VLOOKUP(G1761,'MITRA (REFERENSI)'!$A:$Z,16,FALSE)</f>
        <v>#N/A</v>
      </c>
      <c r="I1761" s="39" t="str">
        <f>VLOOKUP(G1761,'MITRA (REFERENSI)'!$A:$Z,25,FALSE)</f>
        <v>#N/A</v>
      </c>
      <c r="J1761" s="38" t="str">
        <f>VLOOKUP(G1761,'MITRA (REFERENSI)'!$A:$Z,26,FALSE)</f>
        <v>#N/A</v>
      </c>
      <c r="K1761" s="38" t="str">
        <f>VLOOKUP(G1761,'MITRA (REFERENSI)'!$A:$Z,15,FALSE)</f>
        <v>#N/A</v>
      </c>
      <c r="L1761" s="38" t="str">
        <f>VLOOKUP(G1761,'MITRA (REFERENSI)'!$A:$Z,15,FALSE)</f>
        <v>#N/A</v>
      </c>
      <c r="M1761" s="38" t="str">
        <f>IF(B1761=1,'KELAS (REFERENSI)'!M1761,IF(B1761=2,'KELAS (REFERENSI)'!M1776,IF(B1761=3,'KELAS (REFERENSI)'!M1791,IF(B1761=4,'KELAS (REFERENSI)'!M1806,""))))</f>
        <v/>
      </c>
      <c r="N1761" s="38" t="str">
        <f>IF(B1761=1,'KELAS (REFERENSI)'!N1761,IF(B1761=2,'KELAS (REFERENSI)'!N1776,IF(B1761=3,'KELAS (REFERENSI)'!N1791,IF(B1761=4,'KELAS (REFERENSI)'!N1806,""))))</f>
        <v/>
      </c>
      <c r="O1761" s="38" t="str">
        <f>IF(B1761=1,'KELAS (REFERENSI)'!O1761,IF(B1761=2,'KELAS (REFERENSI)'!O1776,IF(B1761=3,'KELAS (REFERENSI)'!O1791,IF(B1761=4,'KELAS (REFERENSI)'!O1806,""))))</f>
        <v/>
      </c>
      <c r="P1761" s="38" t="str">
        <f>IF(B1761=1,'KELAS (REFERENSI)'!P1761,IF(B1761=2,'KELAS (REFERENSI)'!P1776,IF(B1761=3,'KELAS (REFERENSI)'!P1791,IF(B1761=4,'KELAS (REFERENSI)'!P1806,""))))</f>
        <v/>
      </c>
      <c r="Q1761" s="38" t="str">
        <f t="shared" si="4"/>
        <v>BPS Kota Jakarta Timur</v>
      </c>
      <c r="R1761" s="38" t="str">
        <f t="shared" si="56"/>
        <v/>
      </c>
      <c r="S1761" s="38" t="str">
        <f t="shared" ref="S1761:T1761" si="1769">S1760</f>
        <v>15 Juni sampai dengan 31 Agustus 2026</v>
      </c>
      <c r="T1761" s="38" t="str">
        <f t="shared" si="1769"/>
        <v>31 Agustus 2026</v>
      </c>
      <c r="U1761" s="46"/>
      <c r="V1761" s="46"/>
      <c r="W1761" s="42"/>
      <c r="X1761" s="42"/>
      <c r="Y1761" s="42"/>
      <c r="Z1761" s="42"/>
    </row>
    <row r="1762" ht="15.0" customHeight="1">
      <c r="A1762" s="36" t="s">
        <v>6824</v>
      </c>
      <c r="B1762" s="43"/>
      <c r="C1762" s="44"/>
      <c r="D1762" s="47"/>
      <c r="E1762" s="47"/>
      <c r="F1762" s="39" t="str">
        <f t="shared" si="2"/>
        <v>PETUGAS.1761/SPK/SE/PPL/3172/2026</v>
      </c>
      <c r="G1762" s="45"/>
      <c r="H1762" s="39" t="str">
        <f>VLOOKUP(G1762,'MITRA (REFERENSI)'!$A:$Z,16,FALSE)</f>
        <v>#N/A</v>
      </c>
      <c r="I1762" s="39" t="str">
        <f>VLOOKUP(G1762,'MITRA (REFERENSI)'!$A:$Z,25,FALSE)</f>
        <v>#N/A</v>
      </c>
      <c r="J1762" s="38" t="str">
        <f>VLOOKUP(G1762,'MITRA (REFERENSI)'!$A:$Z,26,FALSE)</f>
        <v>#N/A</v>
      </c>
      <c r="K1762" s="38" t="str">
        <f>VLOOKUP(G1762,'MITRA (REFERENSI)'!$A:$Z,15,FALSE)</f>
        <v>#N/A</v>
      </c>
      <c r="L1762" s="38" t="str">
        <f>VLOOKUP(G1762,'MITRA (REFERENSI)'!$A:$Z,15,FALSE)</f>
        <v>#N/A</v>
      </c>
      <c r="M1762" s="38" t="str">
        <f>IF(B1762=1,'KELAS (REFERENSI)'!M1762,IF(B1762=2,'KELAS (REFERENSI)'!M1777,IF(B1762=3,'KELAS (REFERENSI)'!M1792,IF(B1762=4,'KELAS (REFERENSI)'!M1807,""))))</f>
        <v/>
      </c>
      <c r="N1762" s="38" t="str">
        <f>IF(B1762=1,'KELAS (REFERENSI)'!N1762,IF(B1762=2,'KELAS (REFERENSI)'!N1777,IF(B1762=3,'KELAS (REFERENSI)'!N1792,IF(B1762=4,'KELAS (REFERENSI)'!N1807,""))))</f>
        <v/>
      </c>
      <c r="O1762" s="38" t="str">
        <f>IF(B1762=1,'KELAS (REFERENSI)'!O1762,IF(B1762=2,'KELAS (REFERENSI)'!O1777,IF(B1762=3,'KELAS (REFERENSI)'!O1792,IF(B1762=4,'KELAS (REFERENSI)'!O1807,""))))</f>
        <v/>
      </c>
      <c r="P1762" s="38" t="str">
        <f>IF(B1762=1,'KELAS (REFERENSI)'!P1762,IF(B1762=2,'KELAS (REFERENSI)'!P1777,IF(B1762=3,'KELAS (REFERENSI)'!P1792,IF(B1762=4,'KELAS (REFERENSI)'!P1807,""))))</f>
        <v/>
      </c>
      <c r="Q1762" s="38" t="str">
        <f t="shared" si="4"/>
        <v>BPS Kota Jakarta Timur</v>
      </c>
      <c r="R1762" s="38" t="str">
        <f t="shared" si="56"/>
        <v/>
      </c>
      <c r="S1762" s="38" t="str">
        <f t="shared" ref="S1762:T1762" si="1770">S1761</f>
        <v>15 Juni sampai dengan 31 Agustus 2026</v>
      </c>
      <c r="T1762" s="38" t="str">
        <f t="shared" si="1770"/>
        <v>31 Agustus 2026</v>
      </c>
      <c r="U1762" s="46"/>
      <c r="V1762" s="46"/>
      <c r="W1762" s="42"/>
      <c r="X1762" s="42"/>
      <c r="Y1762" s="42"/>
      <c r="Z1762" s="42"/>
    </row>
    <row r="1763" ht="15.0" customHeight="1">
      <c r="A1763" s="36" t="s">
        <v>6825</v>
      </c>
      <c r="B1763" s="43"/>
      <c r="C1763" s="44"/>
      <c r="D1763" s="47"/>
      <c r="E1763" s="47"/>
      <c r="F1763" s="39" t="str">
        <f t="shared" si="2"/>
        <v>PETUGAS.1762/SPK/SE/PPL/3172/2026</v>
      </c>
      <c r="G1763" s="45"/>
      <c r="H1763" s="39" t="str">
        <f>VLOOKUP(G1763,'MITRA (REFERENSI)'!$A:$Z,16,FALSE)</f>
        <v>#N/A</v>
      </c>
      <c r="I1763" s="39" t="str">
        <f>VLOOKUP(G1763,'MITRA (REFERENSI)'!$A:$Z,25,FALSE)</f>
        <v>#N/A</v>
      </c>
      <c r="J1763" s="38" t="str">
        <f>VLOOKUP(G1763,'MITRA (REFERENSI)'!$A:$Z,26,FALSE)</f>
        <v>#N/A</v>
      </c>
      <c r="K1763" s="38" t="str">
        <f>VLOOKUP(G1763,'MITRA (REFERENSI)'!$A:$Z,15,FALSE)</f>
        <v>#N/A</v>
      </c>
      <c r="L1763" s="38" t="str">
        <f>VLOOKUP(G1763,'MITRA (REFERENSI)'!$A:$Z,15,FALSE)</f>
        <v>#N/A</v>
      </c>
      <c r="M1763" s="38" t="str">
        <f>IF(B1763=1,'KELAS (REFERENSI)'!M1763,IF(B1763=2,'KELAS (REFERENSI)'!M1778,IF(B1763=3,'KELAS (REFERENSI)'!M1793,IF(B1763=4,'KELAS (REFERENSI)'!M1808,""))))</f>
        <v/>
      </c>
      <c r="N1763" s="38" t="str">
        <f>IF(B1763=1,'KELAS (REFERENSI)'!N1763,IF(B1763=2,'KELAS (REFERENSI)'!N1778,IF(B1763=3,'KELAS (REFERENSI)'!N1793,IF(B1763=4,'KELAS (REFERENSI)'!N1808,""))))</f>
        <v/>
      </c>
      <c r="O1763" s="38" t="str">
        <f>IF(B1763=1,'KELAS (REFERENSI)'!O1763,IF(B1763=2,'KELAS (REFERENSI)'!O1778,IF(B1763=3,'KELAS (REFERENSI)'!O1793,IF(B1763=4,'KELAS (REFERENSI)'!O1808,""))))</f>
        <v/>
      </c>
      <c r="P1763" s="38" t="str">
        <f>IF(B1763=1,'KELAS (REFERENSI)'!P1763,IF(B1763=2,'KELAS (REFERENSI)'!P1778,IF(B1763=3,'KELAS (REFERENSI)'!P1793,IF(B1763=4,'KELAS (REFERENSI)'!P1808,""))))</f>
        <v/>
      </c>
      <c r="Q1763" s="38" t="str">
        <f t="shared" si="4"/>
        <v>BPS Kota Jakarta Timur</v>
      </c>
      <c r="R1763" s="38" t="str">
        <f t="shared" si="56"/>
        <v/>
      </c>
      <c r="S1763" s="38" t="str">
        <f t="shared" ref="S1763:T1763" si="1771">S1762</f>
        <v>15 Juni sampai dengan 31 Agustus 2026</v>
      </c>
      <c r="T1763" s="38" t="str">
        <f t="shared" si="1771"/>
        <v>31 Agustus 2026</v>
      </c>
      <c r="U1763" s="46"/>
      <c r="V1763" s="46"/>
      <c r="W1763" s="42"/>
      <c r="X1763" s="42"/>
      <c r="Y1763" s="42"/>
      <c r="Z1763" s="42"/>
    </row>
    <row r="1764" ht="15.0" customHeight="1">
      <c r="A1764" s="36" t="s">
        <v>6826</v>
      </c>
      <c r="B1764" s="43"/>
      <c r="C1764" s="44"/>
      <c r="D1764" s="47"/>
      <c r="E1764" s="47"/>
      <c r="F1764" s="39" t="str">
        <f t="shared" si="2"/>
        <v>PETUGAS.1763/SPK/SE/PPL/3172/2026</v>
      </c>
      <c r="G1764" s="45"/>
      <c r="H1764" s="39" t="str">
        <f>VLOOKUP(G1764,'MITRA (REFERENSI)'!$A:$Z,16,FALSE)</f>
        <v>#N/A</v>
      </c>
      <c r="I1764" s="39" t="str">
        <f>VLOOKUP(G1764,'MITRA (REFERENSI)'!$A:$Z,25,FALSE)</f>
        <v>#N/A</v>
      </c>
      <c r="J1764" s="38" t="str">
        <f>VLOOKUP(G1764,'MITRA (REFERENSI)'!$A:$Z,26,FALSE)</f>
        <v>#N/A</v>
      </c>
      <c r="K1764" s="38" t="str">
        <f>VLOOKUP(G1764,'MITRA (REFERENSI)'!$A:$Z,15,FALSE)</f>
        <v>#N/A</v>
      </c>
      <c r="L1764" s="38" t="str">
        <f>VLOOKUP(G1764,'MITRA (REFERENSI)'!$A:$Z,15,FALSE)</f>
        <v>#N/A</v>
      </c>
      <c r="M1764" s="38" t="str">
        <f>IF(B1764=1,'KELAS (REFERENSI)'!M1764,IF(B1764=2,'KELAS (REFERENSI)'!M1779,IF(B1764=3,'KELAS (REFERENSI)'!M1794,IF(B1764=4,'KELAS (REFERENSI)'!M1809,""))))</f>
        <v/>
      </c>
      <c r="N1764" s="38" t="str">
        <f>IF(B1764=1,'KELAS (REFERENSI)'!N1764,IF(B1764=2,'KELAS (REFERENSI)'!N1779,IF(B1764=3,'KELAS (REFERENSI)'!N1794,IF(B1764=4,'KELAS (REFERENSI)'!N1809,""))))</f>
        <v/>
      </c>
      <c r="O1764" s="38" t="str">
        <f>IF(B1764=1,'KELAS (REFERENSI)'!O1764,IF(B1764=2,'KELAS (REFERENSI)'!O1779,IF(B1764=3,'KELAS (REFERENSI)'!O1794,IF(B1764=4,'KELAS (REFERENSI)'!O1809,""))))</f>
        <v/>
      </c>
      <c r="P1764" s="38" t="str">
        <f>IF(B1764=1,'KELAS (REFERENSI)'!P1764,IF(B1764=2,'KELAS (REFERENSI)'!P1779,IF(B1764=3,'KELAS (REFERENSI)'!P1794,IF(B1764=4,'KELAS (REFERENSI)'!P1809,""))))</f>
        <v/>
      </c>
      <c r="Q1764" s="38" t="str">
        <f t="shared" si="4"/>
        <v>BPS Kota Jakarta Timur</v>
      </c>
      <c r="R1764" s="38" t="str">
        <f t="shared" si="56"/>
        <v/>
      </c>
      <c r="S1764" s="38" t="str">
        <f t="shared" ref="S1764:T1764" si="1772">S1763</f>
        <v>15 Juni sampai dengan 31 Agustus 2026</v>
      </c>
      <c r="T1764" s="38" t="str">
        <f t="shared" si="1772"/>
        <v>31 Agustus 2026</v>
      </c>
      <c r="U1764" s="46"/>
      <c r="V1764" s="46"/>
      <c r="W1764" s="42"/>
      <c r="X1764" s="42"/>
      <c r="Y1764" s="42"/>
      <c r="Z1764" s="42"/>
    </row>
    <row r="1765" ht="15.0" customHeight="1">
      <c r="A1765" s="36" t="s">
        <v>6827</v>
      </c>
      <c r="B1765" s="43"/>
      <c r="C1765" s="44"/>
      <c r="D1765" s="47"/>
      <c r="E1765" s="47"/>
      <c r="F1765" s="39" t="str">
        <f t="shared" si="2"/>
        <v>PETUGAS.1764/SPK/SE/PPL/3172/2026</v>
      </c>
      <c r="G1765" s="45"/>
      <c r="H1765" s="39" t="str">
        <f>VLOOKUP(G1765,'MITRA (REFERENSI)'!$A:$Z,16,FALSE)</f>
        <v>#N/A</v>
      </c>
      <c r="I1765" s="39" t="str">
        <f>VLOOKUP(G1765,'MITRA (REFERENSI)'!$A:$Z,25,FALSE)</f>
        <v>#N/A</v>
      </c>
      <c r="J1765" s="38" t="str">
        <f>VLOOKUP(G1765,'MITRA (REFERENSI)'!$A:$Z,26,FALSE)</f>
        <v>#N/A</v>
      </c>
      <c r="K1765" s="38" t="str">
        <f>VLOOKUP(G1765,'MITRA (REFERENSI)'!$A:$Z,15,FALSE)</f>
        <v>#N/A</v>
      </c>
      <c r="L1765" s="38" t="str">
        <f>VLOOKUP(G1765,'MITRA (REFERENSI)'!$A:$Z,15,FALSE)</f>
        <v>#N/A</v>
      </c>
      <c r="M1765" s="38" t="str">
        <f>IF(B1765=1,'KELAS (REFERENSI)'!M1765,IF(B1765=2,'KELAS (REFERENSI)'!M1780,IF(B1765=3,'KELAS (REFERENSI)'!M1795,IF(B1765=4,'KELAS (REFERENSI)'!M1810,""))))</f>
        <v/>
      </c>
      <c r="N1765" s="38" t="str">
        <f>IF(B1765=1,'KELAS (REFERENSI)'!N1765,IF(B1765=2,'KELAS (REFERENSI)'!N1780,IF(B1765=3,'KELAS (REFERENSI)'!N1795,IF(B1765=4,'KELAS (REFERENSI)'!N1810,""))))</f>
        <v/>
      </c>
      <c r="O1765" s="38" t="str">
        <f>IF(B1765=1,'KELAS (REFERENSI)'!O1765,IF(B1765=2,'KELAS (REFERENSI)'!O1780,IF(B1765=3,'KELAS (REFERENSI)'!O1795,IF(B1765=4,'KELAS (REFERENSI)'!O1810,""))))</f>
        <v/>
      </c>
      <c r="P1765" s="38" t="str">
        <f>IF(B1765=1,'KELAS (REFERENSI)'!P1765,IF(B1765=2,'KELAS (REFERENSI)'!P1780,IF(B1765=3,'KELAS (REFERENSI)'!P1795,IF(B1765=4,'KELAS (REFERENSI)'!P1810,""))))</f>
        <v/>
      </c>
      <c r="Q1765" s="38" t="str">
        <f t="shared" si="4"/>
        <v>BPS Kota Jakarta Timur</v>
      </c>
      <c r="R1765" s="38" t="str">
        <f t="shared" si="56"/>
        <v/>
      </c>
      <c r="S1765" s="38" t="str">
        <f t="shared" ref="S1765:T1765" si="1773">S1764</f>
        <v>15 Juni sampai dengan 31 Agustus 2026</v>
      </c>
      <c r="T1765" s="38" t="str">
        <f t="shared" si="1773"/>
        <v>31 Agustus 2026</v>
      </c>
      <c r="U1765" s="46"/>
      <c r="V1765" s="46"/>
      <c r="W1765" s="42"/>
      <c r="X1765" s="42"/>
      <c r="Y1765" s="42"/>
      <c r="Z1765" s="42"/>
    </row>
    <row r="1766" ht="15.0" customHeight="1">
      <c r="A1766" s="36" t="s">
        <v>6828</v>
      </c>
      <c r="B1766" s="43"/>
      <c r="C1766" s="44"/>
      <c r="D1766" s="47"/>
      <c r="E1766" s="47"/>
      <c r="F1766" s="39" t="str">
        <f t="shared" si="2"/>
        <v>PETUGAS.1765/SPK/SE/PPL/3172/2026</v>
      </c>
      <c r="G1766" s="45"/>
      <c r="H1766" s="39" t="str">
        <f>VLOOKUP(G1766,'MITRA (REFERENSI)'!$A:$Z,16,FALSE)</f>
        <v>#N/A</v>
      </c>
      <c r="I1766" s="39" t="str">
        <f>VLOOKUP(G1766,'MITRA (REFERENSI)'!$A:$Z,25,FALSE)</f>
        <v>#N/A</v>
      </c>
      <c r="J1766" s="38" t="str">
        <f>VLOOKUP(G1766,'MITRA (REFERENSI)'!$A:$Z,26,FALSE)</f>
        <v>#N/A</v>
      </c>
      <c r="K1766" s="38" t="str">
        <f>VLOOKUP(G1766,'MITRA (REFERENSI)'!$A:$Z,15,FALSE)</f>
        <v>#N/A</v>
      </c>
      <c r="L1766" s="38" t="str">
        <f>VLOOKUP(G1766,'MITRA (REFERENSI)'!$A:$Z,15,FALSE)</f>
        <v>#N/A</v>
      </c>
      <c r="M1766" s="38" t="str">
        <f>IF(B1766=1,'KELAS (REFERENSI)'!M1766,IF(B1766=2,'KELAS (REFERENSI)'!M1781,IF(B1766=3,'KELAS (REFERENSI)'!M1796,IF(B1766=4,'KELAS (REFERENSI)'!M1811,""))))</f>
        <v/>
      </c>
      <c r="N1766" s="38" t="str">
        <f>IF(B1766=1,'KELAS (REFERENSI)'!N1766,IF(B1766=2,'KELAS (REFERENSI)'!N1781,IF(B1766=3,'KELAS (REFERENSI)'!N1796,IF(B1766=4,'KELAS (REFERENSI)'!N1811,""))))</f>
        <v/>
      </c>
      <c r="O1766" s="38" t="str">
        <f>IF(B1766=1,'KELAS (REFERENSI)'!O1766,IF(B1766=2,'KELAS (REFERENSI)'!O1781,IF(B1766=3,'KELAS (REFERENSI)'!O1796,IF(B1766=4,'KELAS (REFERENSI)'!O1811,""))))</f>
        <v/>
      </c>
      <c r="P1766" s="38" t="str">
        <f>IF(B1766=1,'KELAS (REFERENSI)'!P1766,IF(B1766=2,'KELAS (REFERENSI)'!P1781,IF(B1766=3,'KELAS (REFERENSI)'!P1796,IF(B1766=4,'KELAS (REFERENSI)'!P1811,""))))</f>
        <v/>
      </c>
      <c r="Q1766" s="38" t="str">
        <f t="shared" si="4"/>
        <v>BPS Kota Jakarta Timur</v>
      </c>
      <c r="R1766" s="38" t="str">
        <f t="shared" si="56"/>
        <v/>
      </c>
      <c r="S1766" s="38" t="str">
        <f t="shared" ref="S1766:T1766" si="1774">S1765</f>
        <v>15 Juni sampai dengan 31 Agustus 2026</v>
      </c>
      <c r="T1766" s="38" t="str">
        <f t="shared" si="1774"/>
        <v>31 Agustus 2026</v>
      </c>
      <c r="U1766" s="46"/>
      <c r="V1766" s="46"/>
      <c r="W1766" s="42"/>
      <c r="X1766" s="42"/>
      <c r="Y1766" s="42"/>
      <c r="Z1766" s="42"/>
    </row>
    <row r="1767" ht="15.0" customHeight="1">
      <c r="A1767" s="36" t="s">
        <v>6829</v>
      </c>
      <c r="B1767" s="43"/>
      <c r="C1767" s="44"/>
      <c r="D1767" s="47"/>
      <c r="E1767" s="47"/>
      <c r="F1767" s="39" t="str">
        <f t="shared" si="2"/>
        <v>PETUGAS.1766/SPK/SE/PPL/3172/2026</v>
      </c>
      <c r="G1767" s="45"/>
      <c r="H1767" s="39" t="str">
        <f>VLOOKUP(G1767,'MITRA (REFERENSI)'!$A:$Z,16,FALSE)</f>
        <v>#N/A</v>
      </c>
      <c r="I1767" s="39" t="str">
        <f>VLOOKUP(G1767,'MITRA (REFERENSI)'!$A:$Z,25,FALSE)</f>
        <v>#N/A</v>
      </c>
      <c r="J1767" s="38" t="str">
        <f>VLOOKUP(G1767,'MITRA (REFERENSI)'!$A:$Z,26,FALSE)</f>
        <v>#N/A</v>
      </c>
      <c r="K1767" s="38" t="str">
        <f>VLOOKUP(G1767,'MITRA (REFERENSI)'!$A:$Z,15,FALSE)</f>
        <v>#N/A</v>
      </c>
      <c r="L1767" s="38" t="str">
        <f>VLOOKUP(G1767,'MITRA (REFERENSI)'!$A:$Z,15,FALSE)</f>
        <v>#N/A</v>
      </c>
      <c r="M1767" s="38" t="str">
        <f>IF(B1767=1,'KELAS (REFERENSI)'!M1767,IF(B1767=2,'KELAS (REFERENSI)'!M1782,IF(B1767=3,'KELAS (REFERENSI)'!M1797,IF(B1767=4,'KELAS (REFERENSI)'!M1812,""))))</f>
        <v/>
      </c>
      <c r="N1767" s="38" t="str">
        <f>IF(B1767=1,'KELAS (REFERENSI)'!N1767,IF(B1767=2,'KELAS (REFERENSI)'!N1782,IF(B1767=3,'KELAS (REFERENSI)'!N1797,IF(B1767=4,'KELAS (REFERENSI)'!N1812,""))))</f>
        <v/>
      </c>
      <c r="O1767" s="38" t="str">
        <f>IF(B1767=1,'KELAS (REFERENSI)'!O1767,IF(B1767=2,'KELAS (REFERENSI)'!O1782,IF(B1767=3,'KELAS (REFERENSI)'!O1797,IF(B1767=4,'KELAS (REFERENSI)'!O1812,""))))</f>
        <v/>
      </c>
      <c r="P1767" s="38" t="str">
        <f>IF(B1767=1,'KELAS (REFERENSI)'!P1767,IF(B1767=2,'KELAS (REFERENSI)'!P1782,IF(B1767=3,'KELAS (REFERENSI)'!P1797,IF(B1767=4,'KELAS (REFERENSI)'!P1812,""))))</f>
        <v/>
      </c>
      <c r="Q1767" s="38" t="str">
        <f t="shared" si="4"/>
        <v>BPS Kota Jakarta Timur</v>
      </c>
      <c r="R1767" s="38" t="str">
        <f t="shared" si="56"/>
        <v/>
      </c>
      <c r="S1767" s="38" t="str">
        <f t="shared" ref="S1767:T1767" si="1775">S1766</f>
        <v>15 Juni sampai dengan 31 Agustus 2026</v>
      </c>
      <c r="T1767" s="38" t="str">
        <f t="shared" si="1775"/>
        <v>31 Agustus 2026</v>
      </c>
      <c r="U1767" s="46"/>
      <c r="V1767" s="46"/>
      <c r="W1767" s="42"/>
      <c r="X1767" s="42"/>
      <c r="Y1767" s="42"/>
      <c r="Z1767" s="42"/>
    </row>
    <row r="1768" ht="15.0" customHeight="1">
      <c r="A1768" s="36" t="s">
        <v>6830</v>
      </c>
      <c r="B1768" s="43"/>
      <c r="C1768" s="44"/>
      <c r="D1768" s="47"/>
      <c r="E1768" s="47"/>
      <c r="F1768" s="39" t="str">
        <f t="shared" si="2"/>
        <v>PETUGAS.1767/SPK/SE/PPL/3172/2026</v>
      </c>
      <c r="G1768" s="45"/>
      <c r="H1768" s="39" t="str">
        <f>VLOOKUP(G1768,'MITRA (REFERENSI)'!$A:$Z,16,FALSE)</f>
        <v>#N/A</v>
      </c>
      <c r="I1768" s="39" t="str">
        <f>VLOOKUP(G1768,'MITRA (REFERENSI)'!$A:$Z,25,FALSE)</f>
        <v>#N/A</v>
      </c>
      <c r="J1768" s="38" t="str">
        <f>VLOOKUP(G1768,'MITRA (REFERENSI)'!$A:$Z,26,FALSE)</f>
        <v>#N/A</v>
      </c>
      <c r="K1768" s="38" t="str">
        <f>VLOOKUP(G1768,'MITRA (REFERENSI)'!$A:$Z,15,FALSE)</f>
        <v>#N/A</v>
      </c>
      <c r="L1768" s="38" t="str">
        <f>VLOOKUP(G1768,'MITRA (REFERENSI)'!$A:$Z,15,FALSE)</f>
        <v>#N/A</v>
      </c>
      <c r="M1768" s="38" t="str">
        <f>IF(B1768=1,'KELAS (REFERENSI)'!M1768,IF(B1768=2,'KELAS (REFERENSI)'!M1783,IF(B1768=3,'KELAS (REFERENSI)'!M1798,IF(B1768=4,'KELAS (REFERENSI)'!M1813,""))))</f>
        <v/>
      </c>
      <c r="N1768" s="38" t="str">
        <f>IF(B1768=1,'KELAS (REFERENSI)'!N1768,IF(B1768=2,'KELAS (REFERENSI)'!N1783,IF(B1768=3,'KELAS (REFERENSI)'!N1798,IF(B1768=4,'KELAS (REFERENSI)'!N1813,""))))</f>
        <v/>
      </c>
      <c r="O1768" s="38" t="str">
        <f>IF(B1768=1,'KELAS (REFERENSI)'!O1768,IF(B1768=2,'KELAS (REFERENSI)'!O1783,IF(B1768=3,'KELAS (REFERENSI)'!O1798,IF(B1768=4,'KELAS (REFERENSI)'!O1813,""))))</f>
        <v/>
      </c>
      <c r="P1768" s="38" t="str">
        <f>IF(B1768=1,'KELAS (REFERENSI)'!P1768,IF(B1768=2,'KELAS (REFERENSI)'!P1783,IF(B1768=3,'KELAS (REFERENSI)'!P1798,IF(B1768=4,'KELAS (REFERENSI)'!P1813,""))))</f>
        <v/>
      </c>
      <c r="Q1768" s="38" t="str">
        <f t="shared" si="4"/>
        <v>BPS Kota Jakarta Timur</v>
      </c>
      <c r="R1768" s="38" t="str">
        <f t="shared" si="56"/>
        <v/>
      </c>
      <c r="S1768" s="38" t="str">
        <f t="shared" ref="S1768:T1768" si="1776">S1767</f>
        <v>15 Juni sampai dengan 31 Agustus 2026</v>
      </c>
      <c r="T1768" s="38" t="str">
        <f t="shared" si="1776"/>
        <v>31 Agustus 2026</v>
      </c>
      <c r="U1768" s="46"/>
      <c r="V1768" s="46"/>
      <c r="W1768" s="42"/>
      <c r="X1768" s="42"/>
      <c r="Y1768" s="42"/>
      <c r="Z1768" s="42"/>
    </row>
    <row r="1769" ht="15.0" customHeight="1">
      <c r="A1769" s="36" t="s">
        <v>6831</v>
      </c>
      <c r="B1769" s="43"/>
      <c r="C1769" s="44"/>
      <c r="D1769" s="47"/>
      <c r="E1769" s="47"/>
      <c r="F1769" s="39" t="str">
        <f t="shared" si="2"/>
        <v>PETUGAS.1768/SPK/SE/PPL/3172/2026</v>
      </c>
      <c r="G1769" s="45"/>
      <c r="H1769" s="39" t="str">
        <f>VLOOKUP(G1769,'MITRA (REFERENSI)'!$A:$Z,16,FALSE)</f>
        <v>#N/A</v>
      </c>
      <c r="I1769" s="39" t="str">
        <f>VLOOKUP(G1769,'MITRA (REFERENSI)'!$A:$Z,25,FALSE)</f>
        <v>#N/A</v>
      </c>
      <c r="J1769" s="38" t="str">
        <f>VLOOKUP(G1769,'MITRA (REFERENSI)'!$A:$Z,26,FALSE)</f>
        <v>#N/A</v>
      </c>
      <c r="K1769" s="38" t="str">
        <f>VLOOKUP(G1769,'MITRA (REFERENSI)'!$A:$Z,15,FALSE)</f>
        <v>#N/A</v>
      </c>
      <c r="L1769" s="38" t="str">
        <f>VLOOKUP(G1769,'MITRA (REFERENSI)'!$A:$Z,15,FALSE)</f>
        <v>#N/A</v>
      </c>
      <c r="M1769" s="38" t="str">
        <f>IF(B1769=1,'KELAS (REFERENSI)'!M1769,IF(B1769=2,'KELAS (REFERENSI)'!M1784,IF(B1769=3,'KELAS (REFERENSI)'!M1799,IF(B1769=4,'KELAS (REFERENSI)'!M1814,""))))</f>
        <v/>
      </c>
      <c r="N1769" s="38" t="str">
        <f>IF(B1769=1,'KELAS (REFERENSI)'!N1769,IF(B1769=2,'KELAS (REFERENSI)'!N1784,IF(B1769=3,'KELAS (REFERENSI)'!N1799,IF(B1769=4,'KELAS (REFERENSI)'!N1814,""))))</f>
        <v/>
      </c>
      <c r="O1769" s="38" t="str">
        <f>IF(B1769=1,'KELAS (REFERENSI)'!O1769,IF(B1769=2,'KELAS (REFERENSI)'!O1784,IF(B1769=3,'KELAS (REFERENSI)'!O1799,IF(B1769=4,'KELAS (REFERENSI)'!O1814,""))))</f>
        <v/>
      </c>
      <c r="P1769" s="38" t="str">
        <f>IF(B1769=1,'KELAS (REFERENSI)'!P1769,IF(B1769=2,'KELAS (REFERENSI)'!P1784,IF(B1769=3,'KELAS (REFERENSI)'!P1799,IF(B1769=4,'KELAS (REFERENSI)'!P1814,""))))</f>
        <v/>
      </c>
      <c r="Q1769" s="38" t="str">
        <f t="shared" si="4"/>
        <v>BPS Kota Jakarta Timur</v>
      </c>
      <c r="R1769" s="38" t="str">
        <f t="shared" si="56"/>
        <v/>
      </c>
      <c r="S1769" s="38" t="str">
        <f t="shared" ref="S1769:T1769" si="1777">S1768</f>
        <v>15 Juni sampai dengan 31 Agustus 2026</v>
      </c>
      <c r="T1769" s="38" t="str">
        <f t="shared" si="1777"/>
        <v>31 Agustus 2026</v>
      </c>
      <c r="U1769" s="46"/>
      <c r="V1769" s="46"/>
      <c r="W1769" s="42"/>
      <c r="X1769" s="42"/>
      <c r="Y1769" s="42"/>
      <c r="Z1769" s="42"/>
    </row>
    <row r="1770" ht="15.0" customHeight="1">
      <c r="A1770" s="36" t="s">
        <v>6832</v>
      </c>
      <c r="B1770" s="43"/>
      <c r="C1770" s="44"/>
      <c r="D1770" s="47"/>
      <c r="E1770" s="47"/>
      <c r="F1770" s="39" t="str">
        <f t="shared" si="2"/>
        <v>PETUGAS.1769/SPK/SE/PPL/3172/2026</v>
      </c>
      <c r="G1770" s="45"/>
      <c r="H1770" s="39" t="str">
        <f>VLOOKUP(G1770,'MITRA (REFERENSI)'!$A:$Z,16,FALSE)</f>
        <v>#N/A</v>
      </c>
      <c r="I1770" s="39" t="str">
        <f>VLOOKUP(G1770,'MITRA (REFERENSI)'!$A:$Z,25,FALSE)</f>
        <v>#N/A</v>
      </c>
      <c r="J1770" s="38" t="str">
        <f>VLOOKUP(G1770,'MITRA (REFERENSI)'!$A:$Z,26,FALSE)</f>
        <v>#N/A</v>
      </c>
      <c r="K1770" s="38" t="str">
        <f>VLOOKUP(G1770,'MITRA (REFERENSI)'!$A:$Z,15,FALSE)</f>
        <v>#N/A</v>
      </c>
      <c r="L1770" s="38" t="str">
        <f>VLOOKUP(G1770,'MITRA (REFERENSI)'!$A:$Z,15,FALSE)</f>
        <v>#N/A</v>
      </c>
      <c r="M1770" s="38" t="str">
        <f>IF(B1770=1,'KELAS (REFERENSI)'!M1770,IF(B1770=2,'KELAS (REFERENSI)'!M1785,IF(B1770=3,'KELAS (REFERENSI)'!M1800,IF(B1770=4,'KELAS (REFERENSI)'!M1815,""))))</f>
        <v/>
      </c>
      <c r="N1770" s="38" t="str">
        <f>IF(B1770=1,'KELAS (REFERENSI)'!N1770,IF(B1770=2,'KELAS (REFERENSI)'!N1785,IF(B1770=3,'KELAS (REFERENSI)'!N1800,IF(B1770=4,'KELAS (REFERENSI)'!N1815,""))))</f>
        <v/>
      </c>
      <c r="O1770" s="38" t="str">
        <f>IF(B1770=1,'KELAS (REFERENSI)'!O1770,IF(B1770=2,'KELAS (REFERENSI)'!O1785,IF(B1770=3,'KELAS (REFERENSI)'!O1800,IF(B1770=4,'KELAS (REFERENSI)'!O1815,""))))</f>
        <v/>
      </c>
      <c r="P1770" s="38" t="str">
        <f>IF(B1770=1,'KELAS (REFERENSI)'!P1770,IF(B1770=2,'KELAS (REFERENSI)'!P1785,IF(B1770=3,'KELAS (REFERENSI)'!P1800,IF(B1770=4,'KELAS (REFERENSI)'!P1815,""))))</f>
        <v/>
      </c>
      <c r="Q1770" s="38" t="str">
        <f t="shared" si="4"/>
        <v>BPS Kota Jakarta Timur</v>
      </c>
      <c r="R1770" s="38" t="str">
        <f t="shared" si="56"/>
        <v/>
      </c>
      <c r="S1770" s="38" t="str">
        <f t="shared" ref="S1770:T1770" si="1778">S1769</f>
        <v>15 Juni sampai dengan 31 Agustus 2026</v>
      </c>
      <c r="T1770" s="38" t="str">
        <f t="shared" si="1778"/>
        <v>31 Agustus 2026</v>
      </c>
      <c r="U1770" s="46"/>
      <c r="V1770" s="46"/>
      <c r="W1770" s="42"/>
      <c r="X1770" s="42"/>
      <c r="Y1770" s="42"/>
      <c r="Z1770" s="42"/>
    </row>
    <row r="1771" ht="15.0" customHeight="1">
      <c r="A1771" s="36" t="s">
        <v>6833</v>
      </c>
      <c r="B1771" s="43"/>
      <c r="C1771" s="44"/>
      <c r="D1771" s="47"/>
      <c r="E1771" s="47"/>
      <c r="F1771" s="39" t="str">
        <f t="shared" si="2"/>
        <v>PETUGAS.1770/SPK/SE/PPL/3172/2026</v>
      </c>
      <c r="G1771" s="45"/>
      <c r="H1771" s="39" t="str">
        <f>VLOOKUP(G1771,'MITRA (REFERENSI)'!$A:$Z,16,FALSE)</f>
        <v>#N/A</v>
      </c>
      <c r="I1771" s="39" t="str">
        <f>VLOOKUP(G1771,'MITRA (REFERENSI)'!$A:$Z,25,FALSE)</f>
        <v>#N/A</v>
      </c>
      <c r="J1771" s="38" t="str">
        <f>VLOOKUP(G1771,'MITRA (REFERENSI)'!$A:$Z,26,FALSE)</f>
        <v>#N/A</v>
      </c>
      <c r="K1771" s="38" t="str">
        <f>VLOOKUP(G1771,'MITRA (REFERENSI)'!$A:$Z,15,FALSE)</f>
        <v>#N/A</v>
      </c>
      <c r="L1771" s="38" t="str">
        <f>VLOOKUP(G1771,'MITRA (REFERENSI)'!$A:$Z,15,FALSE)</f>
        <v>#N/A</v>
      </c>
      <c r="M1771" s="38" t="str">
        <f>IF(B1771=1,'KELAS (REFERENSI)'!M1771,IF(B1771=2,'KELAS (REFERENSI)'!M1786,IF(B1771=3,'KELAS (REFERENSI)'!M1801,IF(B1771=4,'KELAS (REFERENSI)'!M1816,""))))</f>
        <v/>
      </c>
      <c r="N1771" s="38" t="str">
        <f>IF(B1771=1,'KELAS (REFERENSI)'!N1771,IF(B1771=2,'KELAS (REFERENSI)'!N1786,IF(B1771=3,'KELAS (REFERENSI)'!N1801,IF(B1771=4,'KELAS (REFERENSI)'!N1816,""))))</f>
        <v/>
      </c>
      <c r="O1771" s="38" t="str">
        <f>IF(B1771=1,'KELAS (REFERENSI)'!O1771,IF(B1771=2,'KELAS (REFERENSI)'!O1786,IF(B1771=3,'KELAS (REFERENSI)'!O1801,IF(B1771=4,'KELAS (REFERENSI)'!O1816,""))))</f>
        <v/>
      </c>
      <c r="P1771" s="38" t="str">
        <f>IF(B1771=1,'KELAS (REFERENSI)'!P1771,IF(B1771=2,'KELAS (REFERENSI)'!P1786,IF(B1771=3,'KELAS (REFERENSI)'!P1801,IF(B1771=4,'KELAS (REFERENSI)'!P1816,""))))</f>
        <v/>
      </c>
      <c r="Q1771" s="38" t="str">
        <f t="shared" si="4"/>
        <v>BPS Kota Jakarta Timur</v>
      </c>
      <c r="R1771" s="38" t="str">
        <f t="shared" si="56"/>
        <v/>
      </c>
      <c r="S1771" s="38" t="str">
        <f t="shared" ref="S1771:T1771" si="1779">S1770</f>
        <v>15 Juni sampai dengan 31 Agustus 2026</v>
      </c>
      <c r="T1771" s="38" t="str">
        <f t="shared" si="1779"/>
        <v>31 Agustus 2026</v>
      </c>
      <c r="U1771" s="46"/>
      <c r="V1771" s="46"/>
      <c r="W1771" s="42"/>
      <c r="X1771" s="42"/>
      <c r="Y1771" s="42"/>
      <c r="Z1771" s="42"/>
    </row>
    <row r="1772" ht="15.0" customHeight="1">
      <c r="A1772" s="36" t="s">
        <v>6834</v>
      </c>
      <c r="B1772" s="43"/>
      <c r="C1772" s="44"/>
      <c r="D1772" s="47"/>
      <c r="E1772" s="47"/>
      <c r="F1772" s="39" t="str">
        <f t="shared" si="2"/>
        <v>PETUGAS.1771/SPK/SE/PPL/3172/2026</v>
      </c>
      <c r="G1772" s="45"/>
      <c r="H1772" s="39" t="str">
        <f>VLOOKUP(G1772,'MITRA (REFERENSI)'!$A:$Z,16,FALSE)</f>
        <v>#N/A</v>
      </c>
      <c r="I1772" s="39" t="str">
        <f>VLOOKUP(G1772,'MITRA (REFERENSI)'!$A:$Z,25,FALSE)</f>
        <v>#N/A</v>
      </c>
      <c r="J1772" s="38" t="str">
        <f>VLOOKUP(G1772,'MITRA (REFERENSI)'!$A:$Z,26,FALSE)</f>
        <v>#N/A</v>
      </c>
      <c r="K1772" s="38" t="str">
        <f>VLOOKUP(G1772,'MITRA (REFERENSI)'!$A:$Z,15,FALSE)</f>
        <v>#N/A</v>
      </c>
      <c r="L1772" s="38" t="str">
        <f>VLOOKUP(G1772,'MITRA (REFERENSI)'!$A:$Z,15,FALSE)</f>
        <v>#N/A</v>
      </c>
      <c r="M1772" s="38" t="str">
        <f>IF(B1772=1,'KELAS (REFERENSI)'!M1772,IF(B1772=2,'KELAS (REFERENSI)'!M1787,IF(B1772=3,'KELAS (REFERENSI)'!M1802,IF(B1772=4,'KELAS (REFERENSI)'!M1817,""))))</f>
        <v/>
      </c>
      <c r="N1772" s="38" t="str">
        <f>IF(B1772=1,'KELAS (REFERENSI)'!N1772,IF(B1772=2,'KELAS (REFERENSI)'!N1787,IF(B1772=3,'KELAS (REFERENSI)'!N1802,IF(B1772=4,'KELAS (REFERENSI)'!N1817,""))))</f>
        <v/>
      </c>
      <c r="O1772" s="38" t="str">
        <f>IF(B1772=1,'KELAS (REFERENSI)'!O1772,IF(B1772=2,'KELAS (REFERENSI)'!O1787,IF(B1772=3,'KELAS (REFERENSI)'!O1802,IF(B1772=4,'KELAS (REFERENSI)'!O1817,""))))</f>
        <v/>
      </c>
      <c r="P1772" s="38" t="str">
        <f>IF(B1772=1,'KELAS (REFERENSI)'!P1772,IF(B1772=2,'KELAS (REFERENSI)'!P1787,IF(B1772=3,'KELAS (REFERENSI)'!P1802,IF(B1772=4,'KELAS (REFERENSI)'!P1817,""))))</f>
        <v/>
      </c>
      <c r="Q1772" s="38" t="str">
        <f t="shared" si="4"/>
        <v>BPS Kota Jakarta Timur</v>
      </c>
      <c r="R1772" s="38" t="str">
        <f t="shared" si="56"/>
        <v/>
      </c>
      <c r="S1772" s="38" t="str">
        <f t="shared" ref="S1772:T1772" si="1780">S1771</f>
        <v>15 Juni sampai dengan 31 Agustus 2026</v>
      </c>
      <c r="T1772" s="38" t="str">
        <f t="shared" si="1780"/>
        <v>31 Agustus 2026</v>
      </c>
      <c r="U1772" s="46"/>
      <c r="V1772" s="46"/>
      <c r="W1772" s="42"/>
      <c r="X1772" s="42"/>
      <c r="Y1772" s="42"/>
      <c r="Z1772" s="42"/>
    </row>
    <row r="1773" ht="15.0" customHeight="1">
      <c r="A1773" s="36" t="s">
        <v>6835</v>
      </c>
      <c r="B1773" s="43"/>
      <c r="C1773" s="44"/>
      <c r="D1773" s="47"/>
      <c r="E1773" s="47"/>
      <c r="F1773" s="39" t="str">
        <f t="shared" si="2"/>
        <v>PETUGAS.1772/SPK/SE/PPL/3172/2026</v>
      </c>
      <c r="G1773" s="45"/>
      <c r="H1773" s="39" t="str">
        <f>VLOOKUP(G1773,'MITRA (REFERENSI)'!$A:$Z,16,FALSE)</f>
        <v>#N/A</v>
      </c>
      <c r="I1773" s="39" t="str">
        <f>VLOOKUP(G1773,'MITRA (REFERENSI)'!$A:$Z,25,FALSE)</f>
        <v>#N/A</v>
      </c>
      <c r="J1773" s="38" t="str">
        <f>VLOOKUP(G1773,'MITRA (REFERENSI)'!$A:$Z,26,FALSE)</f>
        <v>#N/A</v>
      </c>
      <c r="K1773" s="38" t="str">
        <f>VLOOKUP(G1773,'MITRA (REFERENSI)'!$A:$Z,15,FALSE)</f>
        <v>#N/A</v>
      </c>
      <c r="L1773" s="38" t="str">
        <f>VLOOKUP(G1773,'MITRA (REFERENSI)'!$A:$Z,15,FALSE)</f>
        <v>#N/A</v>
      </c>
      <c r="M1773" s="38" t="str">
        <f>IF(B1773=1,'KELAS (REFERENSI)'!M1773,IF(B1773=2,'KELAS (REFERENSI)'!M1788,IF(B1773=3,'KELAS (REFERENSI)'!M1803,IF(B1773=4,'KELAS (REFERENSI)'!M1818,""))))</f>
        <v/>
      </c>
      <c r="N1773" s="38" t="str">
        <f>IF(B1773=1,'KELAS (REFERENSI)'!N1773,IF(B1773=2,'KELAS (REFERENSI)'!N1788,IF(B1773=3,'KELAS (REFERENSI)'!N1803,IF(B1773=4,'KELAS (REFERENSI)'!N1818,""))))</f>
        <v/>
      </c>
      <c r="O1773" s="38" t="str">
        <f>IF(B1773=1,'KELAS (REFERENSI)'!O1773,IF(B1773=2,'KELAS (REFERENSI)'!O1788,IF(B1773=3,'KELAS (REFERENSI)'!O1803,IF(B1773=4,'KELAS (REFERENSI)'!O1818,""))))</f>
        <v/>
      </c>
      <c r="P1773" s="38" t="str">
        <f>IF(B1773=1,'KELAS (REFERENSI)'!P1773,IF(B1773=2,'KELAS (REFERENSI)'!P1788,IF(B1773=3,'KELAS (REFERENSI)'!P1803,IF(B1773=4,'KELAS (REFERENSI)'!P1818,""))))</f>
        <v/>
      </c>
      <c r="Q1773" s="38" t="str">
        <f t="shared" si="4"/>
        <v>BPS Kota Jakarta Timur</v>
      </c>
      <c r="R1773" s="38" t="str">
        <f t="shared" si="56"/>
        <v/>
      </c>
      <c r="S1773" s="38" t="str">
        <f t="shared" ref="S1773:T1773" si="1781">S1772</f>
        <v>15 Juni sampai dengan 31 Agustus 2026</v>
      </c>
      <c r="T1773" s="38" t="str">
        <f t="shared" si="1781"/>
        <v>31 Agustus 2026</v>
      </c>
      <c r="U1773" s="46"/>
      <c r="V1773" s="46"/>
      <c r="W1773" s="42"/>
      <c r="X1773" s="42"/>
      <c r="Y1773" s="42"/>
      <c r="Z1773" s="42"/>
    </row>
    <row r="1774" ht="15.0" customHeight="1">
      <c r="A1774" s="36" t="s">
        <v>6836</v>
      </c>
      <c r="B1774" s="43"/>
      <c r="C1774" s="44"/>
      <c r="D1774" s="47"/>
      <c r="E1774" s="47"/>
      <c r="F1774" s="39" t="str">
        <f t="shared" si="2"/>
        <v>PETUGAS.1773/SPK/SE/PPL/3172/2026</v>
      </c>
      <c r="G1774" s="45"/>
      <c r="H1774" s="39" t="str">
        <f>VLOOKUP(G1774,'MITRA (REFERENSI)'!$A:$Z,16,FALSE)</f>
        <v>#N/A</v>
      </c>
      <c r="I1774" s="39" t="str">
        <f>VLOOKUP(G1774,'MITRA (REFERENSI)'!$A:$Z,25,FALSE)</f>
        <v>#N/A</v>
      </c>
      <c r="J1774" s="38" t="str">
        <f>VLOOKUP(G1774,'MITRA (REFERENSI)'!$A:$Z,26,FALSE)</f>
        <v>#N/A</v>
      </c>
      <c r="K1774" s="38" t="str">
        <f>VLOOKUP(G1774,'MITRA (REFERENSI)'!$A:$Z,15,FALSE)</f>
        <v>#N/A</v>
      </c>
      <c r="L1774" s="38" t="str">
        <f>VLOOKUP(G1774,'MITRA (REFERENSI)'!$A:$Z,15,FALSE)</f>
        <v>#N/A</v>
      </c>
      <c r="M1774" s="38" t="str">
        <f>IF(B1774=1,'KELAS (REFERENSI)'!M1774,IF(B1774=2,'KELAS (REFERENSI)'!M1789,IF(B1774=3,'KELAS (REFERENSI)'!M1804,IF(B1774=4,'KELAS (REFERENSI)'!M1819,""))))</f>
        <v/>
      </c>
      <c r="N1774" s="38" t="str">
        <f>IF(B1774=1,'KELAS (REFERENSI)'!N1774,IF(B1774=2,'KELAS (REFERENSI)'!N1789,IF(B1774=3,'KELAS (REFERENSI)'!N1804,IF(B1774=4,'KELAS (REFERENSI)'!N1819,""))))</f>
        <v/>
      </c>
      <c r="O1774" s="38" t="str">
        <f>IF(B1774=1,'KELAS (REFERENSI)'!O1774,IF(B1774=2,'KELAS (REFERENSI)'!O1789,IF(B1774=3,'KELAS (REFERENSI)'!O1804,IF(B1774=4,'KELAS (REFERENSI)'!O1819,""))))</f>
        <v/>
      </c>
      <c r="P1774" s="38" t="str">
        <f>IF(B1774=1,'KELAS (REFERENSI)'!P1774,IF(B1774=2,'KELAS (REFERENSI)'!P1789,IF(B1774=3,'KELAS (REFERENSI)'!P1804,IF(B1774=4,'KELAS (REFERENSI)'!P1819,""))))</f>
        <v/>
      </c>
      <c r="Q1774" s="38" t="str">
        <f t="shared" si="4"/>
        <v>BPS Kota Jakarta Timur</v>
      </c>
      <c r="R1774" s="38" t="str">
        <f t="shared" si="56"/>
        <v/>
      </c>
      <c r="S1774" s="38" t="str">
        <f t="shared" ref="S1774:T1774" si="1782">S1773</f>
        <v>15 Juni sampai dengan 31 Agustus 2026</v>
      </c>
      <c r="T1774" s="38" t="str">
        <f t="shared" si="1782"/>
        <v>31 Agustus 2026</v>
      </c>
      <c r="U1774" s="46"/>
      <c r="V1774" s="46"/>
      <c r="W1774" s="42"/>
      <c r="X1774" s="42"/>
      <c r="Y1774" s="42"/>
      <c r="Z1774" s="42"/>
    </row>
    <row r="1775" ht="15.0" customHeight="1">
      <c r="A1775" s="36" t="s">
        <v>6837</v>
      </c>
      <c r="B1775" s="43"/>
      <c r="C1775" s="44"/>
      <c r="D1775" s="47"/>
      <c r="E1775" s="47"/>
      <c r="F1775" s="39" t="str">
        <f t="shared" si="2"/>
        <v>PETUGAS.1774/SPK/SE/PPL/3172/2026</v>
      </c>
      <c r="G1775" s="45"/>
      <c r="H1775" s="39" t="str">
        <f>VLOOKUP(G1775,'MITRA (REFERENSI)'!$A:$Z,16,FALSE)</f>
        <v>#N/A</v>
      </c>
      <c r="I1775" s="39" t="str">
        <f>VLOOKUP(G1775,'MITRA (REFERENSI)'!$A:$Z,25,FALSE)</f>
        <v>#N/A</v>
      </c>
      <c r="J1775" s="38" t="str">
        <f>VLOOKUP(G1775,'MITRA (REFERENSI)'!$A:$Z,26,FALSE)</f>
        <v>#N/A</v>
      </c>
      <c r="K1775" s="38" t="str">
        <f>VLOOKUP(G1775,'MITRA (REFERENSI)'!$A:$Z,15,FALSE)</f>
        <v>#N/A</v>
      </c>
      <c r="L1775" s="38" t="str">
        <f>VLOOKUP(G1775,'MITRA (REFERENSI)'!$A:$Z,15,FALSE)</f>
        <v>#N/A</v>
      </c>
      <c r="M1775" s="38" t="str">
        <f>IF(B1775=1,'KELAS (REFERENSI)'!M1775,IF(B1775=2,'KELAS (REFERENSI)'!M1790,IF(B1775=3,'KELAS (REFERENSI)'!M1805,IF(B1775=4,'KELAS (REFERENSI)'!M1820,""))))</f>
        <v/>
      </c>
      <c r="N1775" s="38" t="str">
        <f>IF(B1775=1,'KELAS (REFERENSI)'!N1775,IF(B1775=2,'KELAS (REFERENSI)'!N1790,IF(B1775=3,'KELAS (REFERENSI)'!N1805,IF(B1775=4,'KELAS (REFERENSI)'!N1820,""))))</f>
        <v/>
      </c>
      <c r="O1775" s="38" t="str">
        <f>IF(B1775=1,'KELAS (REFERENSI)'!O1775,IF(B1775=2,'KELAS (REFERENSI)'!O1790,IF(B1775=3,'KELAS (REFERENSI)'!O1805,IF(B1775=4,'KELAS (REFERENSI)'!O1820,""))))</f>
        <v/>
      </c>
      <c r="P1775" s="38" t="str">
        <f>IF(B1775=1,'KELAS (REFERENSI)'!P1775,IF(B1775=2,'KELAS (REFERENSI)'!P1790,IF(B1775=3,'KELAS (REFERENSI)'!P1805,IF(B1775=4,'KELAS (REFERENSI)'!P1820,""))))</f>
        <v/>
      </c>
      <c r="Q1775" s="38" t="str">
        <f t="shared" si="4"/>
        <v>BPS Kota Jakarta Timur</v>
      </c>
      <c r="R1775" s="38" t="str">
        <f t="shared" si="56"/>
        <v/>
      </c>
      <c r="S1775" s="38" t="str">
        <f t="shared" ref="S1775:T1775" si="1783">S1774</f>
        <v>15 Juni sampai dengan 31 Agustus 2026</v>
      </c>
      <c r="T1775" s="38" t="str">
        <f t="shared" si="1783"/>
        <v>31 Agustus 2026</v>
      </c>
      <c r="U1775" s="46"/>
      <c r="V1775" s="46"/>
      <c r="W1775" s="42"/>
      <c r="X1775" s="42"/>
      <c r="Y1775" s="42"/>
      <c r="Z1775" s="42"/>
    </row>
    <row r="1776" ht="15.0" customHeight="1">
      <c r="A1776" s="36" t="s">
        <v>6838</v>
      </c>
      <c r="B1776" s="43"/>
      <c r="C1776" s="44"/>
      <c r="D1776" s="47"/>
      <c r="E1776" s="47"/>
      <c r="F1776" s="39" t="str">
        <f t="shared" si="2"/>
        <v>PETUGAS.1775/SPK/SE/PPL/3172/2026</v>
      </c>
      <c r="G1776" s="45"/>
      <c r="H1776" s="39" t="str">
        <f>VLOOKUP(G1776,'MITRA (REFERENSI)'!$A:$Z,16,FALSE)</f>
        <v>#N/A</v>
      </c>
      <c r="I1776" s="39" t="str">
        <f>VLOOKUP(G1776,'MITRA (REFERENSI)'!$A:$Z,25,FALSE)</f>
        <v>#N/A</v>
      </c>
      <c r="J1776" s="38" t="str">
        <f>VLOOKUP(G1776,'MITRA (REFERENSI)'!$A:$Z,26,FALSE)</f>
        <v>#N/A</v>
      </c>
      <c r="K1776" s="38" t="str">
        <f>VLOOKUP(G1776,'MITRA (REFERENSI)'!$A:$Z,15,FALSE)</f>
        <v>#N/A</v>
      </c>
      <c r="L1776" s="38" t="str">
        <f>VLOOKUP(G1776,'MITRA (REFERENSI)'!$A:$Z,15,FALSE)</f>
        <v>#N/A</v>
      </c>
      <c r="M1776" s="38" t="str">
        <f>IF(B1776=1,'KELAS (REFERENSI)'!M1776,IF(B1776=2,'KELAS (REFERENSI)'!M1791,IF(B1776=3,'KELAS (REFERENSI)'!M1806,IF(B1776=4,'KELAS (REFERENSI)'!M1821,""))))</f>
        <v/>
      </c>
      <c r="N1776" s="38" t="str">
        <f>IF(B1776=1,'KELAS (REFERENSI)'!N1776,IF(B1776=2,'KELAS (REFERENSI)'!N1791,IF(B1776=3,'KELAS (REFERENSI)'!N1806,IF(B1776=4,'KELAS (REFERENSI)'!N1821,""))))</f>
        <v/>
      </c>
      <c r="O1776" s="38" t="str">
        <f>IF(B1776=1,'KELAS (REFERENSI)'!O1776,IF(B1776=2,'KELAS (REFERENSI)'!O1791,IF(B1776=3,'KELAS (REFERENSI)'!O1806,IF(B1776=4,'KELAS (REFERENSI)'!O1821,""))))</f>
        <v/>
      </c>
      <c r="P1776" s="38" t="str">
        <f>IF(B1776=1,'KELAS (REFERENSI)'!P1776,IF(B1776=2,'KELAS (REFERENSI)'!P1791,IF(B1776=3,'KELAS (REFERENSI)'!P1806,IF(B1776=4,'KELAS (REFERENSI)'!P1821,""))))</f>
        <v/>
      </c>
      <c r="Q1776" s="38" t="str">
        <f t="shared" si="4"/>
        <v>BPS Kota Jakarta Timur</v>
      </c>
      <c r="R1776" s="38" t="str">
        <f t="shared" si="56"/>
        <v/>
      </c>
      <c r="S1776" s="38" t="str">
        <f t="shared" ref="S1776:T1776" si="1784">S1775</f>
        <v>15 Juni sampai dengan 31 Agustus 2026</v>
      </c>
      <c r="T1776" s="38" t="str">
        <f t="shared" si="1784"/>
        <v>31 Agustus 2026</v>
      </c>
      <c r="U1776" s="46"/>
      <c r="V1776" s="46"/>
      <c r="W1776" s="42"/>
      <c r="X1776" s="42"/>
      <c r="Y1776" s="42"/>
      <c r="Z1776" s="42"/>
    </row>
    <row r="1777" ht="15.0" customHeight="1">
      <c r="A1777" s="36" t="s">
        <v>6839</v>
      </c>
      <c r="B1777" s="43"/>
      <c r="C1777" s="44"/>
      <c r="D1777" s="47"/>
      <c r="E1777" s="47"/>
      <c r="F1777" s="39" t="str">
        <f t="shared" si="2"/>
        <v>PETUGAS.1776/SPK/SE/PPL/3172/2026</v>
      </c>
      <c r="G1777" s="45"/>
      <c r="H1777" s="39" t="str">
        <f>VLOOKUP(G1777,'MITRA (REFERENSI)'!$A:$Z,16,FALSE)</f>
        <v>#N/A</v>
      </c>
      <c r="I1777" s="39" t="str">
        <f>VLOOKUP(G1777,'MITRA (REFERENSI)'!$A:$Z,25,FALSE)</f>
        <v>#N/A</v>
      </c>
      <c r="J1777" s="38" t="str">
        <f>VLOOKUP(G1777,'MITRA (REFERENSI)'!$A:$Z,26,FALSE)</f>
        <v>#N/A</v>
      </c>
      <c r="K1777" s="38" t="str">
        <f>VLOOKUP(G1777,'MITRA (REFERENSI)'!$A:$Z,15,FALSE)</f>
        <v>#N/A</v>
      </c>
      <c r="L1777" s="38" t="str">
        <f>VLOOKUP(G1777,'MITRA (REFERENSI)'!$A:$Z,15,FALSE)</f>
        <v>#N/A</v>
      </c>
      <c r="M1777" s="38" t="str">
        <f>IF(B1777=1,'KELAS (REFERENSI)'!M1777,IF(B1777=2,'KELAS (REFERENSI)'!M1792,IF(B1777=3,'KELAS (REFERENSI)'!M1807,IF(B1777=4,'KELAS (REFERENSI)'!M1822,""))))</f>
        <v/>
      </c>
      <c r="N1777" s="38" t="str">
        <f>IF(B1777=1,'KELAS (REFERENSI)'!N1777,IF(B1777=2,'KELAS (REFERENSI)'!N1792,IF(B1777=3,'KELAS (REFERENSI)'!N1807,IF(B1777=4,'KELAS (REFERENSI)'!N1822,""))))</f>
        <v/>
      </c>
      <c r="O1777" s="38" t="str">
        <f>IF(B1777=1,'KELAS (REFERENSI)'!O1777,IF(B1777=2,'KELAS (REFERENSI)'!O1792,IF(B1777=3,'KELAS (REFERENSI)'!O1807,IF(B1777=4,'KELAS (REFERENSI)'!O1822,""))))</f>
        <v/>
      </c>
      <c r="P1777" s="38" t="str">
        <f>IF(B1777=1,'KELAS (REFERENSI)'!P1777,IF(B1777=2,'KELAS (REFERENSI)'!P1792,IF(B1777=3,'KELAS (REFERENSI)'!P1807,IF(B1777=4,'KELAS (REFERENSI)'!P1822,""))))</f>
        <v/>
      </c>
      <c r="Q1777" s="38" t="str">
        <f t="shared" si="4"/>
        <v>BPS Kota Jakarta Timur</v>
      </c>
      <c r="R1777" s="38" t="str">
        <f t="shared" si="56"/>
        <v/>
      </c>
      <c r="S1777" s="38" t="str">
        <f t="shared" ref="S1777:T1777" si="1785">S1776</f>
        <v>15 Juni sampai dengan 31 Agustus 2026</v>
      </c>
      <c r="T1777" s="38" t="str">
        <f t="shared" si="1785"/>
        <v>31 Agustus 2026</v>
      </c>
      <c r="U1777" s="46"/>
      <c r="V1777" s="46"/>
      <c r="W1777" s="42"/>
      <c r="X1777" s="42"/>
      <c r="Y1777" s="42"/>
      <c r="Z1777" s="42"/>
    </row>
    <row r="1778" ht="15.0" customHeight="1">
      <c r="A1778" s="36" t="s">
        <v>6840</v>
      </c>
      <c r="B1778" s="43"/>
      <c r="C1778" s="44"/>
      <c r="D1778" s="47"/>
      <c r="E1778" s="47"/>
      <c r="F1778" s="39" t="str">
        <f t="shared" si="2"/>
        <v>PETUGAS.1777/SPK/SE/PPL/3172/2026</v>
      </c>
      <c r="G1778" s="45"/>
      <c r="H1778" s="39" t="str">
        <f>VLOOKUP(G1778,'MITRA (REFERENSI)'!$A:$Z,16,FALSE)</f>
        <v>#N/A</v>
      </c>
      <c r="I1778" s="39" t="str">
        <f>VLOOKUP(G1778,'MITRA (REFERENSI)'!$A:$Z,25,FALSE)</f>
        <v>#N/A</v>
      </c>
      <c r="J1778" s="38" t="str">
        <f>VLOOKUP(G1778,'MITRA (REFERENSI)'!$A:$Z,26,FALSE)</f>
        <v>#N/A</v>
      </c>
      <c r="K1778" s="38" t="str">
        <f>VLOOKUP(G1778,'MITRA (REFERENSI)'!$A:$Z,15,FALSE)</f>
        <v>#N/A</v>
      </c>
      <c r="L1778" s="38" t="str">
        <f>VLOOKUP(G1778,'MITRA (REFERENSI)'!$A:$Z,15,FALSE)</f>
        <v>#N/A</v>
      </c>
      <c r="M1778" s="38" t="str">
        <f>IF(B1778=1,'KELAS (REFERENSI)'!M1778,IF(B1778=2,'KELAS (REFERENSI)'!M1793,IF(B1778=3,'KELAS (REFERENSI)'!M1808,IF(B1778=4,'KELAS (REFERENSI)'!M1823,""))))</f>
        <v/>
      </c>
      <c r="N1778" s="38" t="str">
        <f>IF(B1778=1,'KELAS (REFERENSI)'!N1778,IF(B1778=2,'KELAS (REFERENSI)'!N1793,IF(B1778=3,'KELAS (REFERENSI)'!N1808,IF(B1778=4,'KELAS (REFERENSI)'!N1823,""))))</f>
        <v/>
      </c>
      <c r="O1778" s="38" t="str">
        <f>IF(B1778=1,'KELAS (REFERENSI)'!O1778,IF(B1778=2,'KELAS (REFERENSI)'!O1793,IF(B1778=3,'KELAS (REFERENSI)'!O1808,IF(B1778=4,'KELAS (REFERENSI)'!O1823,""))))</f>
        <v/>
      </c>
      <c r="P1778" s="38" t="str">
        <f>IF(B1778=1,'KELAS (REFERENSI)'!P1778,IF(B1778=2,'KELAS (REFERENSI)'!P1793,IF(B1778=3,'KELAS (REFERENSI)'!P1808,IF(B1778=4,'KELAS (REFERENSI)'!P1823,""))))</f>
        <v/>
      </c>
      <c r="Q1778" s="38" t="str">
        <f t="shared" si="4"/>
        <v>BPS Kota Jakarta Timur</v>
      </c>
      <c r="R1778" s="38" t="str">
        <f t="shared" si="56"/>
        <v/>
      </c>
      <c r="S1778" s="38" t="str">
        <f t="shared" ref="S1778:T1778" si="1786">S1777</f>
        <v>15 Juni sampai dengan 31 Agustus 2026</v>
      </c>
      <c r="T1778" s="38" t="str">
        <f t="shared" si="1786"/>
        <v>31 Agustus 2026</v>
      </c>
      <c r="U1778" s="46"/>
      <c r="V1778" s="46"/>
      <c r="W1778" s="42"/>
      <c r="X1778" s="42"/>
      <c r="Y1778" s="42"/>
      <c r="Z1778" s="42"/>
    </row>
    <row r="1779" ht="15.0" customHeight="1">
      <c r="A1779" s="36" t="s">
        <v>6841</v>
      </c>
      <c r="B1779" s="43"/>
      <c r="C1779" s="44"/>
      <c r="D1779" s="47"/>
      <c r="E1779" s="47"/>
      <c r="F1779" s="39" t="str">
        <f t="shared" si="2"/>
        <v>PETUGAS.1778/SPK/SE/PPL/3172/2026</v>
      </c>
      <c r="G1779" s="45"/>
      <c r="H1779" s="39" t="str">
        <f>VLOOKUP(G1779,'MITRA (REFERENSI)'!$A:$Z,16,FALSE)</f>
        <v>#N/A</v>
      </c>
      <c r="I1779" s="39" t="str">
        <f>VLOOKUP(G1779,'MITRA (REFERENSI)'!$A:$Z,25,FALSE)</f>
        <v>#N/A</v>
      </c>
      <c r="J1779" s="38" t="str">
        <f>VLOOKUP(G1779,'MITRA (REFERENSI)'!$A:$Z,26,FALSE)</f>
        <v>#N/A</v>
      </c>
      <c r="K1779" s="38" t="str">
        <f>VLOOKUP(G1779,'MITRA (REFERENSI)'!$A:$Z,15,FALSE)</f>
        <v>#N/A</v>
      </c>
      <c r="L1779" s="38" t="str">
        <f>VLOOKUP(G1779,'MITRA (REFERENSI)'!$A:$Z,15,FALSE)</f>
        <v>#N/A</v>
      </c>
      <c r="M1779" s="38" t="str">
        <f>IF(B1779=1,'KELAS (REFERENSI)'!M1779,IF(B1779=2,'KELAS (REFERENSI)'!M1794,IF(B1779=3,'KELAS (REFERENSI)'!M1809,IF(B1779=4,'KELAS (REFERENSI)'!M1824,""))))</f>
        <v/>
      </c>
      <c r="N1779" s="38" t="str">
        <f>IF(B1779=1,'KELAS (REFERENSI)'!N1779,IF(B1779=2,'KELAS (REFERENSI)'!N1794,IF(B1779=3,'KELAS (REFERENSI)'!N1809,IF(B1779=4,'KELAS (REFERENSI)'!N1824,""))))</f>
        <v/>
      </c>
      <c r="O1779" s="38" t="str">
        <f>IF(B1779=1,'KELAS (REFERENSI)'!O1779,IF(B1779=2,'KELAS (REFERENSI)'!O1794,IF(B1779=3,'KELAS (REFERENSI)'!O1809,IF(B1779=4,'KELAS (REFERENSI)'!O1824,""))))</f>
        <v/>
      </c>
      <c r="P1779" s="38" t="str">
        <f>IF(B1779=1,'KELAS (REFERENSI)'!P1779,IF(B1779=2,'KELAS (REFERENSI)'!P1794,IF(B1779=3,'KELAS (REFERENSI)'!P1809,IF(B1779=4,'KELAS (REFERENSI)'!P1824,""))))</f>
        <v/>
      </c>
      <c r="Q1779" s="38" t="str">
        <f t="shared" si="4"/>
        <v>BPS Kota Jakarta Timur</v>
      </c>
      <c r="R1779" s="38" t="str">
        <f t="shared" si="56"/>
        <v/>
      </c>
      <c r="S1779" s="38" t="str">
        <f t="shared" ref="S1779:T1779" si="1787">S1778</f>
        <v>15 Juni sampai dengan 31 Agustus 2026</v>
      </c>
      <c r="T1779" s="38" t="str">
        <f t="shared" si="1787"/>
        <v>31 Agustus 2026</v>
      </c>
      <c r="U1779" s="46"/>
      <c r="V1779" s="46"/>
      <c r="W1779" s="42"/>
      <c r="X1779" s="42"/>
      <c r="Y1779" s="42"/>
      <c r="Z1779" s="42"/>
    </row>
    <row r="1780" ht="15.0" customHeight="1">
      <c r="A1780" s="36" t="s">
        <v>6842</v>
      </c>
      <c r="B1780" s="43"/>
      <c r="C1780" s="44"/>
      <c r="D1780" s="47"/>
      <c r="E1780" s="47"/>
      <c r="F1780" s="39" t="str">
        <f t="shared" si="2"/>
        <v>PETUGAS.1779/SPK/SE/PPL/3172/2026</v>
      </c>
      <c r="G1780" s="45"/>
      <c r="H1780" s="39" t="str">
        <f>VLOOKUP(G1780,'MITRA (REFERENSI)'!$A:$Z,16,FALSE)</f>
        <v>#N/A</v>
      </c>
      <c r="I1780" s="39" t="str">
        <f>VLOOKUP(G1780,'MITRA (REFERENSI)'!$A:$Z,25,FALSE)</f>
        <v>#N/A</v>
      </c>
      <c r="J1780" s="38" t="str">
        <f>VLOOKUP(G1780,'MITRA (REFERENSI)'!$A:$Z,26,FALSE)</f>
        <v>#N/A</v>
      </c>
      <c r="K1780" s="38" t="str">
        <f>VLOOKUP(G1780,'MITRA (REFERENSI)'!$A:$Z,15,FALSE)</f>
        <v>#N/A</v>
      </c>
      <c r="L1780" s="38" t="str">
        <f>VLOOKUP(G1780,'MITRA (REFERENSI)'!$A:$Z,15,FALSE)</f>
        <v>#N/A</v>
      </c>
      <c r="M1780" s="38" t="str">
        <f>IF(B1780=1,'KELAS (REFERENSI)'!M1780,IF(B1780=2,'KELAS (REFERENSI)'!M1795,IF(B1780=3,'KELAS (REFERENSI)'!M1810,IF(B1780=4,'KELAS (REFERENSI)'!M1825,""))))</f>
        <v/>
      </c>
      <c r="N1780" s="38" t="str">
        <f>IF(B1780=1,'KELAS (REFERENSI)'!N1780,IF(B1780=2,'KELAS (REFERENSI)'!N1795,IF(B1780=3,'KELAS (REFERENSI)'!N1810,IF(B1780=4,'KELAS (REFERENSI)'!N1825,""))))</f>
        <v/>
      </c>
      <c r="O1780" s="38" t="str">
        <f>IF(B1780=1,'KELAS (REFERENSI)'!O1780,IF(B1780=2,'KELAS (REFERENSI)'!O1795,IF(B1780=3,'KELAS (REFERENSI)'!O1810,IF(B1780=4,'KELAS (REFERENSI)'!O1825,""))))</f>
        <v/>
      </c>
      <c r="P1780" s="38" t="str">
        <f>IF(B1780=1,'KELAS (REFERENSI)'!P1780,IF(B1780=2,'KELAS (REFERENSI)'!P1795,IF(B1780=3,'KELAS (REFERENSI)'!P1810,IF(B1780=4,'KELAS (REFERENSI)'!P1825,""))))</f>
        <v/>
      </c>
      <c r="Q1780" s="38" t="str">
        <f t="shared" si="4"/>
        <v>BPS Kota Jakarta Timur</v>
      </c>
      <c r="R1780" s="38" t="str">
        <f t="shared" si="56"/>
        <v/>
      </c>
      <c r="S1780" s="38" t="str">
        <f t="shared" ref="S1780:T1780" si="1788">S1779</f>
        <v>15 Juni sampai dengan 31 Agustus 2026</v>
      </c>
      <c r="T1780" s="38" t="str">
        <f t="shared" si="1788"/>
        <v>31 Agustus 2026</v>
      </c>
      <c r="U1780" s="46"/>
      <c r="V1780" s="46"/>
      <c r="W1780" s="42"/>
      <c r="X1780" s="42"/>
      <c r="Y1780" s="42"/>
      <c r="Z1780" s="42"/>
    </row>
    <row r="1781" ht="15.0" customHeight="1">
      <c r="A1781" s="36" t="s">
        <v>6843</v>
      </c>
      <c r="B1781" s="43"/>
      <c r="C1781" s="44"/>
      <c r="D1781" s="47"/>
      <c r="E1781" s="47"/>
      <c r="F1781" s="39" t="str">
        <f t="shared" si="2"/>
        <v>PETUGAS.1780/SPK/SE/PPL/3172/2026</v>
      </c>
      <c r="G1781" s="45"/>
      <c r="H1781" s="39" t="str">
        <f>VLOOKUP(G1781,'MITRA (REFERENSI)'!$A:$Z,16,FALSE)</f>
        <v>#N/A</v>
      </c>
      <c r="I1781" s="39" t="str">
        <f>VLOOKUP(G1781,'MITRA (REFERENSI)'!$A:$Z,25,FALSE)</f>
        <v>#N/A</v>
      </c>
      <c r="J1781" s="38" t="str">
        <f>VLOOKUP(G1781,'MITRA (REFERENSI)'!$A:$Z,26,FALSE)</f>
        <v>#N/A</v>
      </c>
      <c r="K1781" s="38" t="str">
        <f>VLOOKUP(G1781,'MITRA (REFERENSI)'!$A:$Z,15,FALSE)</f>
        <v>#N/A</v>
      </c>
      <c r="L1781" s="38" t="str">
        <f>VLOOKUP(G1781,'MITRA (REFERENSI)'!$A:$Z,15,FALSE)</f>
        <v>#N/A</v>
      </c>
      <c r="M1781" s="38" t="str">
        <f>IF(B1781=1,'KELAS (REFERENSI)'!M1781,IF(B1781=2,'KELAS (REFERENSI)'!M1796,IF(B1781=3,'KELAS (REFERENSI)'!M1811,IF(B1781=4,'KELAS (REFERENSI)'!M1826,""))))</f>
        <v/>
      </c>
      <c r="N1781" s="38" t="str">
        <f>IF(B1781=1,'KELAS (REFERENSI)'!N1781,IF(B1781=2,'KELAS (REFERENSI)'!N1796,IF(B1781=3,'KELAS (REFERENSI)'!N1811,IF(B1781=4,'KELAS (REFERENSI)'!N1826,""))))</f>
        <v/>
      </c>
      <c r="O1781" s="38" t="str">
        <f>IF(B1781=1,'KELAS (REFERENSI)'!O1781,IF(B1781=2,'KELAS (REFERENSI)'!O1796,IF(B1781=3,'KELAS (REFERENSI)'!O1811,IF(B1781=4,'KELAS (REFERENSI)'!O1826,""))))</f>
        <v/>
      </c>
      <c r="P1781" s="38" t="str">
        <f>IF(B1781=1,'KELAS (REFERENSI)'!P1781,IF(B1781=2,'KELAS (REFERENSI)'!P1796,IF(B1781=3,'KELAS (REFERENSI)'!P1811,IF(B1781=4,'KELAS (REFERENSI)'!P1826,""))))</f>
        <v/>
      </c>
      <c r="Q1781" s="38" t="str">
        <f t="shared" si="4"/>
        <v>BPS Kota Jakarta Timur</v>
      </c>
      <c r="R1781" s="38" t="str">
        <f t="shared" si="56"/>
        <v/>
      </c>
      <c r="S1781" s="38" t="str">
        <f t="shared" ref="S1781:T1781" si="1789">S1780</f>
        <v>15 Juni sampai dengan 31 Agustus 2026</v>
      </c>
      <c r="T1781" s="38" t="str">
        <f t="shared" si="1789"/>
        <v>31 Agustus 2026</v>
      </c>
      <c r="U1781" s="46"/>
      <c r="V1781" s="46"/>
      <c r="W1781" s="42"/>
      <c r="X1781" s="42"/>
      <c r="Y1781" s="42"/>
      <c r="Z1781" s="42"/>
    </row>
    <row r="1782" ht="15.0" customHeight="1">
      <c r="A1782" s="36" t="s">
        <v>6844</v>
      </c>
      <c r="B1782" s="43"/>
      <c r="C1782" s="44"/>
      <c r="D1782" s="47"/>
      <c r="E1782" s="47"/>
      <c r="F1782" s="39" t="str">
        <f t="shared" si="2"/>
        <v>PETUGAS.1781/SPK/SE/PPL/3172/2026</v>
      </c>
      <c r="G1782" s="45"/>
      <c r="H1782" s="39" t="str">
        <f>VLOOKUP(G1782,'MITRA (REFERENSI)'!$A:$Z,16,FALSE)</f>
        <v>#N/A</v>
      </c>
      <c r="I1782" s="39" t="str">
        <f>VLOOKUP(G1782,'MITRA (REFERENSI)'!$A:$Z,25,FALSE)</f>
        <v>#N/A</v>
      </c>
      <c r="J1782" s="38" t="str">
        <f>VLOOKUP(G1782,'MITRA (REFERENSI)'!$A:$Z,26,FALSE)</f>
        <v>#N/A</v>
      </c>
      <c r="K1782" s="38" t="str">
        <f>VLOOKUP(G1782,'MITRA (REFERENSI)'!$A:$Z,15,FALSE)</f>
        <v>#N/A</v>
      </c>
      <c r="L1782" s="38" t="str">
        <f>VLOOKUP(G1782,'MITRA (REFERENSI)'!$A:$Z,15,FALSE)</f>
        <v>#N/A</v>
      </c>
      <c r="M1782" s="38" t="str">
        <f>IF(B1782=1,'KELAS (REFERENSI)'!M1782,IF(B1782=2,'KELAS (REFERENSI)'!M1797,IF(B1782=3,'KELAS (REFERENSI)'!M1812,IF(B1782=4,'KELAS (REFERENSI)'!M1827,""))))</f>
        <v/>
      </c>
      <c r="N1782" s="38" t="str">
        <f>IF(B1782=1,'KELAS (REFERENSI)'!N1782,IF(B1782=2,'KELAS (REFERENSI)'!N1797,IF(B1782=3,'KELAS (REFERENSI)'!N1812,IF(B1782=4,'KELAS (REFERENSI)'!N1827,""))))</f>
        <v/>
      </c>
      <c r="O1782" s="38" t="str">
        <f>IF(B1782=1,'KELAS (REFERENSI)'!O1782,IF(B1782=2,'KELAS (REFERENSI)'!O1797,IF(B1782=3,'KELAS (REFERENSI)'!O1812,IF(B1782=4,'KELAS (REFERENSI)'!O1827,""))))</f>
        <v/>
      </c>
      <c r="P1782" s="38" t="str">
        <f>IF(B1782=1,'KELAS (REFERENSI)'!P1782,IF(B1782=2,'KELAS (REFERENSI)'!P1797,IF(B1782=3,'KELAS (REFERENSI)'!P1812,IF(B1782=4,'KELAS (REFERENSI)'!P1827,""))))</f>
        <v/>
      </c>
      <c r="Q1782" s="38" t="str">
        <f t="shared" si="4"/>
        <v>BPS Kota Jakarta Timur</v>
      </c>
      <c r="R1782" s="38" t="str">
        <f t="shared" si="56"/>
        <v/>
      </c>
      <c r="S1782" s="38" t="str">
        <f t="shared" ref="S1782:T1782" si="1790">S1781</f>
        <v>15 Juni sampai dengan 31 Agustus 2026</v>
      </c>
      <c r="T1782" s="38" t="str">
        <f t="shared" si="1790"/>
        <v>31 Agustus 2026</v>
      </c>
      <c r="U1782" s="46"/>
      <c r="V1782" s="46"/>
      <c r="W1782" s="42"/>
      <c r="X1782" s="42"/>
      <c r="Y1782" s="42"/>
      <c r="Z1782" s="42"/>
    </row>
    <row r="1783" ht="15.0" customHeight="1">
      <c r="A1783" s="36" t="s">
        <v>6845</v>
      </c>
      <c r="B1783" s="43"/>
      <c r="C1783" s="44"/>
      <c r="D1783" s="47"/>
      <c r="E1783" s="47"/>
      <c r="F1783" s="39" t="str">
        <f t="shared" si="2"/>
        <v>PETUGAS.1782/SPK/SE/PPL/3172/2026</v>
      </c>
      <c r="G1783" s="45"/>
      <c r="H1783" s="39" t="str">
        <f>VLOOKUP(G1783,'MITRA (REFERENSI)'!$A:$Z,16,FALSE)</f>
        <v>#N/A</v>
      </c>
      <c r="I1783" s="39" t="str">
        <f>VLOOKUP(G1783,'MITRA (REFERENSI)'!$A:$Z,25,FALSE)</f>
        <v>#N/A</v>
      </c>
      <c r="J1783" s="38" t="str">
        <f>VLOOKUP(G1783,'MITRA (REFERENSI)'!$A:$Z,26,FALSE)</f>
        <v>#N/A</v>
      </c>
      <c r="K1783" s="38" t="str">
        <f>VLOOKUP(G1783,'MITRA (REFERENSI)'!$A:$Z,15,FALSE)</f>
        <v>#N/A</v>
      </c>
      <c r="L1783" s="38" t="str">
        <f>VLOOKUP(G1783,'MITRA (REFERENSI)'!$A:$Z,15,FALSE)</f>
        <v>#N/A</v>
      </c>
      <c r="M1783" s="38" t="str">
        <f>IF(B1783=1,'KELAS (REFERENSI)'!M1783,IF(B1783=2,'KELAS (REFERENSI)'!M1798,IF(B1783=3,'KELAS (REFERENSI)'!M1813,IF(B1783=4,'KELAS (REFERENSI)'!M1828,""))))</f>
        <v/>
      </c>
      <c r="N1783" s="38" t="str">
        <f>IF(B1783=1,'KELAS (REFERENSI)'!N1783,IF(B1783=2,'KELAS (REFERENSI)'!N1798,IF(B1783=3,'KELAS (REFERENSI)'!N1813,IF(B1783=4,'KELAS (REFERENSI)'!N1828,""))))</f>
        <v/>
      </c>
      <c r="O1783" s="38" t="str">
        <f>IF(B1783=1,'KELAS (REFERENSI)'!O1783,IF(B1783=2,'KELAS (REFERENSI)'!O1798,IF(B1783=3,'KELAS (REFERENSI)'!O1813,IF(B1783=4,'KELAS (REFERENSI)'!O1828,""))))</f>
        <v/>
      </c>
      <c r="P1783" s="38" t="str">
        <f>IF(B1783=1,'KELAS (REFERENSI)'!P1783,IF(B1783=2,'KELAS (REFERENSI)'!P1798,IF(B1783=3,'KELAS (REFERENSI)'!P1813,IF(B1783=4,'KELAS (REFERENSI)'!P1828,""))))</f>
        <v/>
      </c>
      <c r="Q1783" s="38" t="str">
        <f t="shared" si="4"/>
        <v>BPS Kota Jakarta Timur</v>
      </c>
      <c r="R1783" s="38" t="str">
        <f t="shared" si="56"/>
        <v/>
      </c>
      <c r="S1783" s="38" t="str">
        <f t="shared" ref="S1783:T1783" si="1791">S1782</f>
        <v>15 Juni sampai dengan 31 Agustus 2026</v>
      </c>
      <c r="T1783" s="38" t="str">
        <f t="shared" si="1791"/>
        <v>31 Agustus 2026</v>
      </c>
      <c r="U1783" s="46"/>
      <c r="V1783" s="46"/>
      <c r="W1783" s="42"/>
      <c r="X1783" s="42"/>
      <c r="Y1783" s="42"/>
      <c r="Z1783" s="42"/>
    </row>
    <row r="1784" ht="15.0" customHeight="1">
      <c r="A1784" s="36" t="s">
        <v>6846</v>
      </c>
      <c r="B1784" s="43"/>
      <c r="C1784" s="44"/>
      <c r="D1784" s="47"/>
      <c r="E1784" s="47"/>
      <c r="F1784" s="39" t="str">
        <f t="shared" si="2"/>
        <v>PETUGAS.1783/SPK/SE/PPL/3172/2026</v>
      </c>
      <c r="G1784" s="45"/>
      <c r="H1784" s="39" t="str">
        <f>VLOOKUP(G1784,'MITRA (REFERENSI)'!$A:$Z,16,FALSE)</f>
        <v>#N/A</v>
      </c>
      <c r="I1784" s="39" t="str">
        <f>VLOOKUP(G1784,'MITRA (REFERENSI)'!$A:$Z,25,FALSE)</f>
        <v>#N/A</v>
      </c>
      <c r="J1784" s="38" t="str">
        <f>VLOOKUP(G1784,'MITRA (REFERENSI)'!$A:$Z,26,FALSE)</f>
        <v>#N/A</v>
      </c>
      <c r="K1784" s="38" t="str">
        <f>VLOOKUP(G1784,'MITRA (REFERENSI)'!$A:$Z,15,FALSE)</f>
        <v>#N/A</v>
      </c>
      <c r="L1784" s="38" t="str">
        <f>VLOOKUP(G1784,'MITRA (REFERENSI)'!$A:$Z,15,FALSE)</f>
        <v>#N/A</v>
      </c>
      <c r="M1784" s="38" t="str">
        <f>IF(B1784=1,'KELAS (REFERENSI)'!M1784,IF(B1784=2,'KELAS (REFERENSI)'!M1799,IF(B1784=3,'KELAS (REFERENSI)'!M1814,IF(B1784=4,'KELAS (REFERENSI)'!M1829,""))))</f>
        <v/>
      </c>
      <c r="N1784" s="38" t="str">
        <f>IF(B1784=1,'KELAS (REFERENSI)'!N1784,IF(B1784=2,'KELAS (REFERENSI)'!N1799,IF(B1784=3,'KELAS (REFERENSI)'!N1814,IF(B1784=4,'KELAS (REFERENSI)'!N1829,""))))</f>
        <v/>
      </c>
      <c r="O1784" s="38" t="str">
        <f>IF(B1784=1,'KELAS (REFERENSI)'!O1784,IF(B1784=2,'KELAS (REFERENSI)'!O1799,IF(B1784=3,'KELAS (REFERENSI)'!O1814,IF(B1784=4,'KELAS (REFERENSI)'!O1829,""))))</f>
        <v/>
      </c>
      <c r="P1784" s="38" t="str">
        <f>IF(B1784=1,'KELAS (REFERENSI)'!P1784,IF(B1784=2,'KELAS (REFERENSI)'!P1799,IF(B1784=3,'KELAS (REFERENSI)'!P1814,IF(B1784=4,'KELAS (REFERENSI)'!P1829,""))))</f>
        <v/>
      </c>
      <c r="Q1784" s="38" t="str">
        <f t="shared" si="4"/>
        <v>BPS Kota Jakarta Timur</v>
      </c>
      <c r="R1784" s="38" t="str">
        <f t="shared" si="56"/>
        <v/>
      </c>
      <c r="S1784" s="38" t="str">
        <f t="shared" ref="S1784:T1784" si="1792">S1783</f>
        <v>15 Juni sampai dengan 31 Agustus 2026</v>
      </c>
      <c r="T1784" s="38" t="str">
        <f t="shared" si="1792"/>
        <v>31 Agustus 2026</v>
      </c>
      <c r="U1784" s="46"/>
      <c r="V1784" s="46"/>
      <c r="W1784" s="42"/>
      <c r="X1784" s="42"/>
      <c r="Y1784" s="42"/>
      <c r="Z1784" s="42"/>
    </row>
    <row r="1785" ht="15.0" customHeight="1">
      <c r="A1785" s="36" t="s">
        <v>6847</v>
      </c>
      <c r="B1785" s="43"/>
      <c r="C1785" s="44"/>
      <c r="D1785" s="47"/>
      <c r="E1785" s="47"/>
      <c r="F1785" s="39" t="str">
        <f t="shared" si="2"/>
        <v>PETUGAS.1784/SPK/SE/PPL/3172/2026</v>
      </c>
      <c r="G1785" s="45"/>
      <c r="H1785" s="39" t="str">
        <f>VLOOKUP(G1785,'MITRA (REFERENSI)'!$A:$Z,16,FALSE)</f>
        <v>#N/A</v>
      </c>
      <c r="I1785" s="39" t="str">
        <f>VLOOKUP(G1785,'MITRA (REFERENSI)'!$A:$Z,25,FALSE)</f>
        <v>#N/A</v>
      </c>
      <c r="J1785" s="38" t="str">
        <f>VLOOKUP(G1785,'MITRA (REFERENSI)'!$A:$Z,26,FALSE)</f>
        <v>#N/A</v>
      </c>
      <c r="K1785" s="38" t="str">
        <f>VLOOKUP(G1785,'MITRA (REFERENSI)'!$A:$Z,15,FALSE)</f>
        <v>#N/A</v>
      </c>
      <c r="L1785" s="38" t="str">
        <f>VLOOKUP(G1785,'MITRA (REFERENSI)'!$A:$Z,15,FALSE)</f>
        <v>#N/A</v>
      </c>
      <c r="M1785" s="38" t="str">
        <f>IF(B1785=1,'KELAS (REFERENSI)'!M1785,IF(B1785=2,'KELAS (REFERENSI)'!M1800,IF(B1785=3,'KELAS (REFERENSI)'!M1815,IF(B1785=4,'KELAS (REFERENSI)'!M1830,""))))</f>
        <v/>
      </c>
      <c r="N1785" s="38" t="str">
        <f>IF(B1785=1,'KELAS (REFERENSI)'!N1785,IF(B1785=2,'KELAS (REFERENSI)'!N1800,IF(B1785=3,'KELAS (REFERENSI)'!N1815,IF(B1785=4,'KELAS (REFERENSI)'!N1830,""))))</f>
        <v/>
      </c>
      <c r="O1785" s="38" t="str">
        <f>IF(B1785=1,'KELAS (REFERENSI)'!O1785,IF(B1785=2,'KELAS (REFERENSI)'!O1800,IF(B1785=3,'KELAS (REFERENSI)'!O1815,IF(B1785=4,'KELAS (REFERENSI)'!O1830,""))))</f>
        <v/>
      </c>
      <c r="P1785" s="38" t="str">
        <f>IF(B1785=1,'KELAS (REFERENSI)'!P1785,IF(B1785=2,'KELAS (REFERENSI)'!P1800,IF(B1785=3,'KELAS (REFERENSI)'!P1815,IF(B1785=4,'KELAS (REFERENSI)'!P1830,""))))</f>
        <v/>
      </c>
      <c r="Q1785" s="38" t="str">
        <f t="shared" si="4"/>
        <v>BPS Kota Jakarta Timur</v>
      </c>
      <c r="R1785" s="38" t="str">
        <f t="shared" si="56"/>
        <v/>
      </c>
      <c r="S1785" s="38" t="str">
        <f t="shared" ref="S1785:T1785" si="1793">S1784</f>
        <v>15 Juni sampai dengan 31 Agustus 2026</v>
      </c>
      <c r="T1785" s="38" t="str">
        <f t="shared" si="1793"/>
        <v>31 Agustus 2026</v>
      </c>
      <c r="U1785" s="46"/>
      <c r="V1785" s="46"/>
      <c r="W1785" s="42"/>
      <c r="X1785" s="42"/>
      <c r="Y1785" s="42"/>
      <c r="Z1785" s="42"/>
    </row>
    <row r="1786" ht="15.0" customHeight="1">
      <c r="A1786" s="36" t="s">
        <v>6848</v>
      </c>
      <c r="B1786" s="43"/>
      <c r="C1786" s="44"/>
      <c r="D1786" s="47"/>
      <c r="E1786" s="47"/>
      <c r="F1786" s="39" t="str">
        <f t="shared" si="2"/>
        <v>PETUGAS.1785/SPK/SE/PPL/3172/2026</v>
      </c>
      <c r="G1786" s="45"/>
      <c r="H1786" s="39" t="str">
        <f>VLOOKUP(G1786,'MITRA (REFERENSI)'!$A:$Z,16,FALSE)</f>
        <v>#N/A</v>
      </c>
      <c r="I1786" s="39" t="str">
        <f>VLOOKUP(G1786,'MITRA (REFERENSI)'!$A:$Z,25,FALSE)</f>
        <v>#N/A</v>
      </c>
      <c r="J1786" s="38" t="str">
        <f>VLOOKUP(G1786,'MITRA (REFERENSI)'!$A:$Z,26,FALSE)</f>
        <v>#N/A</v>
      </c>
      <c r="K1786" s="38" t="str">
        <f>VLOOKUP(G1786,'MITRA (REFERENSI)'!$A:$Z,15,FALSE)</f>
        <v>#N/A</v>
      </c>
      <c r="L1786" s="38" t="str">
        <f>VLOOKUP(G1786,'MITRA (REFERENSI)'!$A:$Z,15,FALSE)</f>
        <v>#N/A</v>
      </c>
      <c r="M1786" s="38" t="str">
        <f>IF(B1786=1,'KELAS (REFERENSI)'!M1786,IF(B1786=2,'KELAS (REFERENSI)'!M1801,IF(B1786=3,'KELAS (REFERENSI)'!M1816,IF(B1786=4,'KELAS (REFERENSI)'!M1831,""))))</f>
        <v/>
      </c>
      <c r="N1786" s="38" t="str">
        <f>IF(B1786=1,'KELAS (REFERENSI)'!N1786,IF(B1786=2,'KELAS (REFERENSI)'!N1801,IF(B1786=3,'KELAS (REFERENSI)'!N1816,IF(B1786=4,'KELAS (REFERENSI)'!N1831,""))))</f>
        <v/>
      </c>
      <c r="O1786" s="38" t="str">
        <f>IF(B1786=1,'KELAS (REFERENSI)'!O1786,IF(B1786=2,'KELAS (REFERENSI)'!O1801,IF(B1786=3,'KELAS (REFERENSI)'!O1816,IF(B1786=4,'KELAS (REFERENSI)'!O1831,""))))</f>
        <v/>
      </c>
      <c r="P1786" s="38" t="str">
        <f>IF(B1786=1,'KELAS (REFERENSI)'!P1786,IF(B1786=2,'KELAS (REFERENSI)'!P1801,IF(B1786=3,'KELAS (REFERENSI)'!P1816,IF(B1786=4,'KELAS (REFERENSI)'!P1831,""))))</f>
        <v/>
      </c>
      <c r="Q1786" s="38" t="str">
        <f t="shared" si="4"/>
        <v>BPS Kota Jakarta Timur</v>
      </c>
      <c r="R1786" s="38" t="str">
        <f t="shared" si="56"/>
        <v/>
      </c>
      <c r="S1786" s="38" t="str">
        <f t="shared" ref="S1786:T1786" si="1794">S1785</f>
        <v>15 Juni sampai dengan 31 Agustus 2026</v>
      </c>
      <c r="T1786" s="38" t="str">
        <f t="shared" si="1794"/>
        <v>31 Agustus 2026</v>
      </c>
      <c r="U1786" s="46"/>
      <c r="V1786" s="46"/>
      <c r="W1786" s="42"/>
      <c r="X1786" s="42"/>
      <c r="Y1786" s="42"/>
      <c r="Z1786" s="42"/>
    </row>
    <row r="1787" ht="15.0" customHeight="1">
      <c r="A1787" s="36" t="s">
        <v>6849</v>
      </c>
      <c r="B1787" s="43"/>
      <c r="C1787" s="44"/>
      <c r="D1787" s="47"/>
      <c r="E1787" s="47"/>
      <c r="F1787" s="39" t="str">
        <f t="shared" si="2"/>
        <v>PETUGAS.1786/SPK/SE/PPL/3172/2026</v>
      </c>
      <c r="G1787" s="45"/>
      <c r="H1787" s="39" t="str">
        <f>VLOOKUP(G1787,'MITRA (REFERENSI)'!$A:$Z,16,FALSE)</f>
        <v>#N/A</v>
      </c>
      <c r="I1787" s="39" t="str">
        <f>VLOOKUP(G1787,'MITRA (REFERENSI)'!$A:$Z,25,FALSE)</f>
        <v>#N/A</v>
      </c>
      <c r="J1787" s="38" t="str">
        <f>VLOOKUP(G1787,'MITRA (REFERENSI)'!$A:$Z,26,FALSE)</f>
        <v>#N/A</v>
      </c>
      <c r="K1787" s="38" t="str">
        <f>VLOOKUP(G1787,'MITRA (REFERENSI)'!$A:$Z,15,FALSE)</f>
        <v>#N/A</v>
      </c>
      <c r="L1787" s="38" t="str">
        <f>VLOOKUP(G1787,'MITRA (REFERENSI)'!$A:$Z,15,FALSE)</f>
        <v>#N/A</v>
      </c>
      <c r="M1787" s="38" t="str">
        <f>IF(B1787=1,'KELAS (REFERENSI)'!M1787,IF(B1787=2,'KELAS (REFERENSI)'!M1802,IF(B1787=3,'KELAS (REFERENSI)'!M1817,IF(B1787=4,'KELAS (REFERENSI)'!M1832,""))))</f>
        <v/>
      </c>
      <c r="N1787" s="38" t="str">
        <f>IF(B1787=1,'KELAS (REFERENSI)'!N1787,IF(B1787=2,'KELAS (REFERENSI)'!N1802,IF(B1787=3,'KELAS (REFERENSI)'!N1817,IF(B1787=4,'KELAS (REFERENSI)'!N1832,""))))</f>
        <v/>
      </c>
      <c r="O1787" s="38" t="str">
        <f>IF(B1787=1,'KELAS (REFERENSI)'!O1787,IF(B1787=2,'KELAS (REFERENSI)'!O1802,IF(B1787=3,'KELAS (REFERENSI)'!O1817,IF(B1787=4,'KELAS (REFERENSI)'!O1832,""))))</f>
        <v/>
      </c>
      <c r="P1787" s="38" t="str">
        <f>IF(B1787=1,'KELAS (REFERENSI)'!P1787,IF(B1787=2,'KELAS (REFERENSI)'!P1802,IF(B1787=3,'KELAS (REFERENSI)'!P1817,IF(B1787=4,'KELAS (REFERENSI)'!P1832,""))))</f>
        <v/>
      </c>
      <c r="Q1787" s="38" t="str">
        <f t="shared" si="4"/>
        <v>BPS Kota Jakarta Timur</v>
      </c>
      <c r="R1787" s="38" t="str">
        <f t="shared" si="56"/>
        <v/>
      </c>
      <c r="S1787" s="38" t="str">
        <f t="shared" ref="S1787:T1787" si="1795">S1786</f>
        <v>15 Juni sampai dengan 31 Agustus 2026</v>
      </c>
      <c r="T1787" s="38" t="str">
        <f t="shared" si="1795"/>
        <v>31 Agustus 2026</v>
      </c>
      <c r="U1787" s="46"/>
      <c r="V1787" s="46"/>
      <c r="W1787" s="42"/>
      <c r="X1787" s="42"/>
      <c r="Y1787" s="42"/>
      <c r="Z1787" s="42"/>
    </row>
    <row r="1788" ht="15.0" customHeight="1">
      <c r="A1788" s="36" t="s">
        <v>6850</v>
      </c>
      <c r="B1788" s="43"/>
      <c r="C1788" s="44"/>
      <c r="D1788" s="47"/>
      <c r="E1788" s="47"/>
      <c r="F1788" s="39" t="str">
        <f t="shared" si="2"/>
        <v>PETUGAS.1787/SPK/SE/PPL/3172/2026</v>
      </c>
      <c r="G1788" s="45"/>
      <c r="H1788" s="39" t="str">
        <f>VLOOKUP(G1788,'MITRA (REFERENSI)'!$A:$Z,16,FALSE)</f>
        <v>#N/A</v>
      </c>
      <c r="I1788" s="39" t="str">
        <f>VLOOKUP(G1788,'MITRA (REFERENSI)'!$A:$Z,25,FALSE)</f>
        <v>#N/A</v>
      </c>
      <c r="J1788" s="38" t="str">
        <f>VLOOKUP(G1788,'MITRA (REFERENSI)'!$A:$Z,26,FALSE)</f>
        <v>#N/A</v>
      </c>
      <c r="K1788" s="38" t="str">
        <f>VLOOKUP(G1788,'MITRA (REFERENSI)'!$A:$Z,15,FALSE)</f>
        <v>#N/A</v>
      </c>
      <c r="L1788" s="38" t="str">
        <f>VLOOKUP(G1788,'MITRA (REFERENSI)'!$A:$Z,15,FALSE)</f>
        <v>#N/A</v>
      </c>
      <c r="M1788" s="38" t="str">
        <f>IF(B1788=1,'KELAS (REFERENSI)'!M1788,IF(B1788=2,'KELAS (REFERENSI)'!M1803,IF(B1788=3,'KELAS (REFERENSI)'!M1818,IF(B1788=4,'KELAS (REFERENSI)'!M1833,""))))</f>
        <v/>
      </c>
      <c r="N1788" s="38" t="str">
        <f>IF(B1788=1,'KELAS (REFERENSI)'!N1788,IF(B1788=2,'KELAS (REFERENSI)'!N1803,IF(B1788=3,'KELAS (REFERENSI)'!N1818,IF(B1788=4,'KELAS (REFERENSI)'!N1833,""))))</f>
        <v/>
      </c>
      <c r="O1788" s="38" t="str">
        <f>IF(B1788=1,'KELAS (REFERENSI)'!O1788,IF(B1788=2,'KELAS (REFERENSI)'!O1803,IF(B1788=3,'KELAS (REFERENSI)'!O1818,IF(B1788=4,'KELAS (REFERENSI)'!O1833,""))))</f>
        <v/>
      </c>
      <c r="P1788" s="38" t="str">
        <f>IF(B1788=1,'KELAS (REFERENSI)'!P1788,IF(B1788=2,'KELAS (REFERENSI)'!P1803,IF(B1788=3,'KELAS (REFERENSI)'!P1818,IF(B1788=4,'KELAS (REFERENSI)'!P1833,""))))</f>
        <v/>
      </c>
      <c r="Q1788" s="38" t="str">
        <f t="shared" si="4"/>
        <v>BPS Kota Jakarta Timur</v>
      </c>
      <c r="R1788" s="38" t="str">
        <f t="shared" si="56"/>
        <v/>
      </c>
      <c r="S1788" s="38" t="str">
        <f t="shared" ref="S1788:T1788" si="1796">S1787</f>
        <v>15 Juni sampai dengan 31 Agustus 2026</v>
      </c>
      <c r="T1788" s="38" t="str">
        <f t="shared" si="1796"/>
        <v>31 Agustus 2026</v>
      </c>
      <c r="U1788" s="46"/>
      <c r="V1788" s="46"/>
      <c r="W1788" s="42"/>
      <c r="X1788" s="42"/>
      <c r="Y1788" s="42"/>
      <c r="Z1788" s="42"/>
    </row>
    <row r="1789" ht="15.0" customHeight="1">
      <c r="A1789" s="36" t="s">
        <v>6851</v>
      </c>
      <c r="B1789" s="43"/>
      <c r="C1789" s="44"/>
      <c r="D1789" s="47"/>
      <c r="E1789" s="47"/>
      <c r="F1789" s="39" t="str">
        <f t="shared" si="2"/>
        <v>PETUGAS.1788/SPK/SE/PPL/3172/2026</v>
      </c>
      <c r="G1789" s="45"/>
      <c r="H1789" s="39" t="str">
        <f>VLOOKUP(G1789,'MITRA (REFERENSI)'!$A:$Z,16,FALSE)</f>
        <v>#N/A</v>
      </c>
      <c r="I1789" s="39" t="str">
        <f>VLOOKUP(G1789,'MITRA (REFERENSI)'!$A:$Z,25,FALSE)</f>
        <v>#N/A</v>
      </c>
      <c r="J1789" s="38" t="str">
        <f>VLOOKUP(G1789,'MITRA (REFERENSI)'!$A:$Z,26,FALSE)</f>
        <v>#N/A</v>
      </c>
      <c r="K1789" s="38" t="str">
        <f>VLOOKUP(G1789,'MITRA (REFERENSI)'!$A:$Z,15,FALSE)</f>
        <v>#N/A</v>
      </c>
      <c r="L1789" s="38" t="str">
        <f>VLOOKUP(G1789,'MITRA (REFERENSI)'!$A:$Z,15,FALSE)</f>
        <v>#N/A</v>
      </c>
      <c r="M1789" s="38" t="str">
        <f>IF(B1789=1,'KELAS (REFERENSI)'!M1789,IF(B1789=2,'KELAS (REFERENSI)'!M1804,IF(B1789=3,'KELAS (REFERENSI)'!M1819,IF(B1789=4,'KELAS (REFERENSI)'!M1834,""))))</f>
        <v/>
      </c>
      <c r="N1789" s="38" t="str">
        <f>IF(B1789=1,'KELAS (REFERENSI)'!N1789,IF(B1789=2,'KELAS (REFERENSI)'!N1804,IF(B1789=3,'KELAS (REFERENSI)'!N1819,IF(B1789=4,'KELAS (REFERENSI)'!N1834,""))))</f>
        <v/>
      </c>
      <c r="O1789" s="38" t="str">
        <f>IF(B1789=1,'KELAS (REFERENSI)'!O1789,IF(B1789=2,'KELAS (REFERENSI)'!O1804,IF(B1789=3,'KELAS (REFERENSI)'!O1819,IF(B1789=4,'KELAS (REFERENSI)'!O1834,""))))</f>
        <v/>
      </c>
      <c r="P1789" s="38" t="str">
        <f>IF(B1789=1,'KELAS (REFERENSI)'!P1789,IF(B1789=2,'KELAS (REFERENSI)'!P1804,IF(B1789=3,'KELAS (REFERENSI)'!P1819,IF(B1789=4,'KELAS (REFERENSI)'!P1834,""))))</f>
        <v/>
      </c>
      <c r="Q1789" s="38" t="str">
        <f t="shared" si="4"/>
        <v>BPS Kota Jakarta Timur</v>
      </c>
      <c r="R1789" s="38" t="str">
        <f t="shared" si="56"/>
        <v/>
      </c>
      <c r="S1789" s="38" t="str">
        <f t="shared" ref="S1789:T1789" si="1797">S1788</f>
        <v>15 Juni sampai dengan 31 Agustus 2026</v>
      </c>
      <c r="T1789" s="38" t="str">
        <f t="shared" si="1797"/>
        <v>31 Agustus 2026</v>
      </c>
      <c r="U1789" s="46"/>
      <c r="V1789" s="46"/>
      <c r="W1789" s="42"/>
      <c r="X1789" s="42"/>
      <c r="Y1789" s="42"/>
      <c r="Z1789" s="42"/>
    </row>
    <row r="1790" ht="15.0" customHeight="1">
      <c r="A1790" s="36" t="s">
        <v>6852</v>
      </c>
      <c r="B1790" s="43"/>
      <c r="C1790" s="44"/>
      <c r="D1790" s="47"/>
      <c r="E1790" s="47"/>
      <c r="F1790" s="39" t="str">
        <f t="shared" si="2"/>
        <v>PETUGAS.1789/SPK/SE/PPL/3172/2026</v>
      </c>
      <c r="G1790" s="45"/>
      <c r="H1790" s="39" t="str">
        <f>VLOOKUP(G1790,'MITRA (REFERENSI)'!$A:$Z,16,FALSE)</f>
        <v>#N/A</v>
      </c>
      <c r="I1790" s="39" t="str">
        <f>VLOOKUP(G1790,'MITRA (REFERENSI)'!$A:$Z,25,FALSE)</f>
        <v>#N/A</v>
      </c>
      <c r="J1790" s="38" t="str">
        <f>VLOOKUP(G1790,'MITRA (REFERENSI)'!$A:$Z,26,FALSE)</f>
        <v>#N/A</v>
      </c>
      <c r="K1790" s="38" t="str">
        <f>VLOOKUP(G1790,'MITRA (REFERENSI)'!$A:$Z,15,FALSE)</f>
        <v>#N/A</v>
      </c>
      <c r="L1790" s="38" t="str">
        <f>VLOOKUP(G1790,'MITRA (REFERENSI)'!$A:$Z,15,FALSE)</f>
        <v>#N/A</v>
      </c>
      <c r="M1790" s="38" t="str">
        <f>IF(B1790=1,'KELAS (REFERENSI)'!M1790,IF(B1790=2,'KELAS (REFERENSI)'!M1805,IF(B1790=3,'KELAS (REFERENSI)'!M1820,IF(B1790=4,'KELAS (REFERENSI)'!M1835,""))))</f>
        <v/>
      </c>
      <c r="N1790" s="38" t="str">
        <f>IF(B1790=1,'KELAS (REFERENSI)'!N1790,IF(B1790=2,'KELAS (REFERENSI)'!N1805,IF(B1790=3,'KELAS (REFERENSI)'!N1820,IF(B1790=4,'KELAS (REFERENSI)'!N1835,""))))</f>
        <v/>
      </c>
      <c r="O1790" s="38" t="str">
        <f>IF(B1790=1,'KELAS (REFERENSI)'!O1790,IF(B1790=2,'KELAS (REFERENSI)'!O1805,IF(B1790=3,'KELAS (REFERENSI)'!O1820,IF(B1790=4,'KELAS (REFERENSI)'!O1835,""))))</f>
        <v/>
      </c>
      <c r="P1790" s="38" t="str">
        <f>IF(B1790=1,'KELAS (REFERENSI)'!P1790,IF(B1790=2,'KELAS (REFERENSI)'!P1805,IF(B1790=3,'KELAS (REFERENSI)'!P1820,IF(B1790=4,'KELAS (REFERENSI)'!P1835,""))))</f>
        <v/>
      </c>
      <c r="Q1790" s="38" t="str">
        <f t="shared" si="4"/>
        <v>BPS Kota Jakarta Timur</v>
      </c>
      <c r="R1790" s="38" t="str">
        <f t="shared" si="56"/>
        <v/>
      </c>
      <c r="S1790" s="38" t="str">
        <f t="shared" ref="S1790:T1790" si="1798">S1789</f>
        <v>15 Juni sampai dengan 31 Agustus 2026</v>
      </c>
      <c r="T1790" s="38" t="str">
        <f t="shared" si="1798"/>
        <v>31 Agustus 2026</v>
      </c>
      <c r="U1790" s="46"/>
      <c r="V1790" s="46"/>
      <c r="W1790" s="42"/>
      <c r="X1790" s="42"/>
      <c r="Y1790" s="42"/>
      <c r="Z1790" s="42"/>
    </row>
    <row r="1791" ht="15.0" customHeight="1">
      <c r="A1791" s="36" t="s">
        <v>6853</v>
      </c>
      <c r="B1791" s="43"/>
      <c r="C1791" s="44"/>
      <c r="D1791" s="47"/>
      <c r="E1791" s="47"/>
      <c r="F1791" s="39" t="str">
        <f t="shared" si="2"/>
        <v>PETUGAS.1790/SPK/SE/PPL/3172/2026</v>
      </c>
      <c r="G1791" s="45"/>
      <c r="H1791" s="39" t="str">
        <f>VLOOKUP(G1791,'MITRA (REFERENSI)'!$A:$Z,16,FALSE)</f>
        <v>#N/A</v>
      </c>
      <c r="I1791" s="39" t="str">
        <f>VLOOKUP(G1791,'MITRA (REFERENSI)'!$A:$Z,25,FALSE)</f>
        <v>#N/A</v>
      </c>
      <c r="J1791" s="38" t="str">
        <f>VLOOKUP(G1791,'MITRA (REFERENSI)'!$A:$Z,26,FALSE)</f>
        <v>#N/A</v>
      </c>
      <c r="K1791" s="38" t="str">
        <f>VLOOKUP(G1791,'MITRA (REFERENSI)'!$A:$Z,15,FALSE)</f>
        <v>#N/A</v>
      </c>
      <c r="L1791" s="38" t="str">
        <f>VLOOKUP(G1791,'MITRA (REFERENSI)'!$A:$Z,15,FALSE)</f>
        <v>#N/A</v>
      </c>
      <c r="M1791" s="38" t="str">
        <f>IF(B1791=1,'KELAS (REFERENSI)'!M1791,IF(B1791=2,'KELAS (REFERENSI)'!M1806,IF(B1791=3,'KELAS (REFERENSI)'!M1821,IF(B1791=4,'KELAS (REFERENSI)'!M1836,""))))</f>
        <v/>
      </c>
      <c r="N1791" s="38" t="str">
        <f>IF(B1791=1,'KELAS (REFERENSI)'!N1791,IF(B1791=2,'KELAS (REFERENSI)'!N1806,IF(B1791=3,'KELAS (REFERENSI)'!N1821,IF(B1791=4,'KELAS (REFERENSI)'!N1836,""))))</f>
        <v/>
      </c>
      <c r="O1791" s="38" t="str">
        <f>IF(B1791=1,'KELAS (REFERENSI)'!O1791,IF(B1791=2,'KELAS (REFERENSI)'!O1806,IF(B1791=3,'KELAS (REFERENSI)'!O1821,IF(B1791=4,'KELAS (REFERENSI)'!O1836,""))))</f>
        <v/>
      </c>
      <c r="P1791" s="38" t="str">
        <f>IF(B1791=1,'KELAS (REFERENSI)'!P1791,IF(B1791=2,'KELAS (REFERENSI)'!P1806,IF(B1791=3,'KELAS (REFERENSI)'!P1821,IF(B1791=4,'KELAS (REFERENSI)'!P1836,""))))</f>
        <v/>
      </c>
      <c r="Q1791" s="38" t="str">
        <f t="shared" si="4"/>
        <v>BPS Kota Jakarta Timur</v>
      </c>
      <c r="R1791" s="38" t="str">
        <f t="shared" si="56"/>
        <v/>
      </c>
      <c r="S1791" s="38" t="str">
        <f t="shared" ref="S1791:T1791" si="1799">S1790</f>
        <v>15 Juni sampai dengan 31 Agustus 2026</v>
      </c>
      <c r="T1791" s="38" t="str">
        <f t="shared" si="1799"/>
        <v>31 Agustus 2026</v>
      </c>
      <c r="U1791" s="46"/>
      <c r="V1791" s="46"/>
      <c r="W1791" s="42"/>
      <c r="X1791" s="42"/>
      <c r="Y1791" s="42"/>
      <c r="Z1791" s="42"/>
    </row>
    <row r="1792" ht="15.0" customHeight="1">
      <c r="A1792" s="36" t="s">
        <v>6854</v>
      </c>
      <c r="B1792" s="43"/>
      <c r="C1792" s="44"/>
      <c r="D1792" s="47"/>
      <c r="E1792" s="47"/>
      <c r="F1792" s="39" t="str">
        <f t="shared" si="2"/>
        <v>PETUGAS.1791/SPK/SE/PPL/3172/2026</v>
      </c>
      <c r="G1792" s="45"/>
      <c r="H1792" s="39" t="str">
        <f>VLOOKUP(G1792,'MITRA (REFERENSI)'!$A:$Z,16,FALSE)</f>
        <v>#N/A</v>
      </c>
      <c r="I1792" s="39" t="str">
        <f>VLOOKUP(G1792,'MITRA (REFERENSI)'!$A:$Z,25,FALSE)</f>
        <v>#N/A</v>
      </c>
      <c r="J1792" s="38" t="str">
        <f>VLOOKUP(G1792,'MITRA (REFERENSI)'!$A:$Z,26,FALSE)</f>
        <v>#N/A</v>
      </c>
      <c r="K1792" s="38" t="str">
        <f>VLOOKUP(G1792,'MITRA (REFERENSI)'!$A:$Z,15,FALSE)</f>
        <v>#N/A</v>
      </c>
      <c r="L1792" s="38" t="str">
        <f>VLOOKUP(G1792,'MITRA (REFERENSI)'!$A:$Z,15,FALSE)</f>
        <v>#N/A</v>
      </c>
      <c r="M1792" s="38" t="str">
        <f>IF(B1792=1,'KELAS (REFERENSI)'!M1792,IF(B1792=2,'KELAS (REFERENSI)'!M1807,IF(B1792=3,'KELAS (REFERENSI)'!M1822,IF(B1792=4,'KELAS (REFERENSI)'!M1837,""))))</f>
        <v/>
      </c>
      <c r="N1792" s="38" t="str">
        <f>IF(B1792=1,'KELAS (REFERENSI)'!N1792,IF(B1792=2,'KELAS (REFERENSI)'!N1807,IF(B1792=3,'KELAS (REFERENSI)'!N1822,IF(B1792=4,'KELAS (REFERENSI)'!N1837,""))))</f>
        <v/>
      </c>
      <c r="O1792" s="38" t="str">
        <f>IF(B1792=1,'KELAS (REFERENSI)'!O1792,IF(B1792=2,'KELAS (REFERENSI)'!O1807,IF(B1792=3,'KELAS (REFERENSI)'!O1822,IF(B1792=4,'KELAS (REFERENSI)'!O1837,""))))</f>
        <v/>
      </c>
      <c r="P1792" s="38" t="str">
        <f>IF(B1792=1,'KELAS (REFERENSI)'!P1792,IF(B1792=2,'KELAS (REFERENSI)'!P1807,IF(B1792=3,'KELAS (REFERENSI)'!P1822,IF(B1792=4,'KELAS (REFERENSI)'!P1837,""))))</f>
        <v/>
      </c>
      <c r="Q1792" s="38" t="str">
        <f t="shared" si="4"/>
        <v>BPS Kota Jakarta Timur</v>
      </c>
      <c r="R1792" s="38" t="str">
        <f t="shared" si="56"/>
        <v/>
      </c>
      <c r="S1792" s="38" t="str">
        <f t="shared" ref="S1792:T1792" si="1800">S1791</f>
        <v>15 Juni sampai dengan 31 Agustus 2026</v>
      </c>
      <c r="T1792" s="38" t="str">
        <f t="shared" si="1800"/>
        <v>31 Agustus 2026</v>
      </c>
      <c r="U1792" s="46"/>
      <c r="V1792" s="46"/>
      <c r="W1792" s="42"/>
      <c r="X1792" s="42"/>
      <c r="Y1792" s="42"/>
      <c r="Z1792" s="42"/>
    </row>
    <row r="1793" ht="15.0" customHeight="1">
      <c r="A1793" s="36" t="s">
        <v>6855</v>
      </c>
      <c r="B1793" s="43"/>
      <c r="C1793" s="44"/>
      <c r="D1793" s="47"/>
      <c r="E1793" s="47"/>
      <c r="F1793" s="39" t="str">
        <f t="shared" si="2"/>
        <v>PETUGAS.1792/SPK/SE/PPL/3172/2026</v>
      </c>
      <c r="G1793" s="45"/>
      <c r="H1793" s="39" t="str">
        <f>VLOOKUP(G1793,'MITRA (REFERENSI)'!$A:$Z,16,FALSE)</f>
        <v>#N/A</v>
      </c>
      <c r="I1793" s="39" t="str">
        <f>VLOOKUP(G1793,'MITRA (REFERENSI)'!$A:$Z,25,FALSE)</f>
        <v>#N/A</v>
      </c>
      <c r="J1793" s="38" t="str">
        <f>VLOOKUP(G1793,'MITRA (REFERENSI)'!$A:$Z,26,FALSE)</f>
        <v>#N/A</v>
      </c>
      <c r="K1793" s="38" t="str">
        <f>VLOOKUP(G1793,'MITRA (REFERENSI)'!$A:$Z,15,FALSE)</f>
        <v>#N/A</v>
      </c>
      <c r="L1793" s="38" t="str">
        <f>VLOOKUP(G1793,'MITRA (REFERENSI)'!$A:$Z,15,FALSE)</f>
        <v>#N/A</v>
      </c>
      <c r="M1793" s="38" t="str">
        <f>IF(B1793=1,'KELAS (REFERENSI)'!M1793,IF(B1793=2,'KELAS (REFERENSI)'!M1808,IF(B1793=3,'KELAS (REFERENSI)'!M1823,IF(B1793=4,'KELAS (REFERENSI)'!M1838,""))))</f>
        <v/>
      </c>
      <c r="N1793" s="38" t="str">
        <f>IF(B1793=1,'KELAS (REFERENSI)'!N1793,IF(B1793=2,'KELAS (REFERENSI)'!N1808,IF(B1793=3,'KELAS (REFERENSI)'!N1823,IF(B1793=4,'KELAS (REFERENSI)'!N1838,""))))</f>
        <v/>
      </c>
      <c r="O1793" s="38" t="str">
        <f>IF(B1793=1,'KELAS (REFERENSI)'!O1793,IF(B1793=2,'KELAS (REFERENSI)'!O1808,IF(B1793=3,'KELAS (REFERENSI)'!O1823,IF(B1793=4,'KELAS (REFERENSI)'!O1838,""))))</f>
        <v/>
      </c>
      <c r="P1793" s="38" t="str">
        <f>IF(B1793=1,'KELAS (REFERENSI)'!P1793,IF(B1793=2,'KELAS (REFERENSI)'!P1808,IF(B1793=3,'KELAS (REFERENSI)'!P1823,IF(B1793=4,'KELAS (REFERENSI)'!P1838,""))))</f>
        <v/>
      </c>
      <c r="Q1793" s="38" t="str">
        <f t="shared" si="4"/>
        <v>BPS Kota Jakarta Timur</v>
      </c>
      <c r="R1793" s="38" t="str">
        <f t="shared" si="56"/>
        <v/>
      </c>
      <c r="S1793" s="38" t="str">
        <f t="shared" ref="S1793:T1793" si="1801">S1792</f>
        <v>15 Juni sampai dengan 31 Agustus 2026</v>
      </c>
      <c r="T1793" s="38" t="str">
        <f t="shared" si="1801"/>
        <v>31 Agustus 2026</v>
      </c>
      <c r="U1793" s="46"/>
      <c r="V1793" s="46"/>
      <c r="W1793" s="42"/>
      <c r="X1793" s="42"/>
      <c r="Y1793" s="42"/>
      <c r="Z1793" s="42"/>
    </row>
    <row r="1794" ht="15.0" customHeight="1">
      <c r="A1794" s="36" t="s">
        <v>6856</v>
      </c>
      <c r="B1794" s="43"/>
      <c r="C1794" s="44"/>
      <c r="D1794" s="47"/>
      <c r="E1794" s="47"/>
      <c r="F1794" s="39" t="str">
        <f t="shared" si="2"/>
        <v>PETUGAS.1793/SPK/SE/PPL/3172/2026</v>
      </c>
      <c r="G1794" s="45"/>
      <c r="H1794" s="39" t="str">
        <f>VLOOKUP(G1794,'MITRA (REFERENSI)'!$A:$Z,16,FALSE)</f>
        <v>#N/A</v>
      </c>
      <c r="I1794" s="39" t="str">
        <f>VLOOKUP(G1794,'MITRA (REFERENSI)'!$A:$Z,25,FALSE)</f>
        <v>#N/A</v>
      </c>
      <c r="J1794" s="38" t="str">
        <f>VLOOKUP(G1794,'MITRA (REFERENSI)'!$A:$Z,26,FALSE)</f>
        <v>#N/A</v>
      </c>
      <c r="K1794" s="38" t="str">
        <f>VLOOKUP(G1794,'MITRA (REFERENSI)'!$A:$Z,15,FALSE)</f>
        <v>#N/A</v>
      </c>
      <c r="L1794" s="38" t="str">
        <f>VLOOKUP(G1794,'MITRA (REFERENSI)'!$A:$Z,15,FALSE)</f>
        <v>#N/A</v>
      </c>
      <c r="M1794" s="38" t="str">
        <f>IF(B1794=1,'KELAS (REFERENSI)'!M1794,IF(B1794=2,'KELAS (REFERENSI)'!M1809,IF(B1794=3,'KELAS (REFERENSI)'!M1824,IF(B1794=4,'KELAS (REFERENSI)'!M1839,""))))</f>
        <v/>
      </c>
      <c r="N1794" s="38" t="str">
        <f>IF(B1794=1,'KELAS (REFERENSI)'!N1794,IF(B1794=2,'KELAS (REFERENSI)'!N1809,IF(B1794=3,'KELAS (REFERENSI)'!N1824,IF(B1794=4,'KELAS (REFERENSI)'!N1839,""))))</f>
        <v/>
      </c>
      <c r="O1794" s="38" t="str">
        <f>IF(B1794=1,'KELAS (REFERENSI)'!O1794,IF(B1794=2,'KELAS (REFERENSI)'!O1809,IF(B1794=3,'KELAS (REFERENSI)'!O1824,IF(B1794=4,'KELAS (REFERENSI)'!O1839,""))))</f>
        <v/>
      </c>
      <c r="P1794" s="38" t="str">
        <f>IF(B1794=1,'KELAS (REFERENSI)'!P1794,IF(B1794=2,'KELAS (REFERENSI)'!P1809,IF(B1794=3,'KELAS (REFERENSI)'!P1824,IF(B1794=4,'KELAS (REFERENSI)'!P1839,""))))</f>
        <v/>
      </c>
      <c r="Q1794" s="38" t="str">
        <f t="shared" si="4"/>
        <v>BPS Kota Jakarta Timur</v>
      </c>
      <c r="R1794" s="38" t="str">
        <f t="shared" si="56"/>
        <v/>
      </c>
      <c r="S1794" s="38" t="str">
        <f t="shared" ref="S1794:T1794" si="1802">S1793</f>
        <v>15 Juni sampai dengan 31 Agustus 2026</v>
      </c>
      <c r="T1794" s="38" t="str">
        <f t="shared" si="1802"/>
        <v>31 Agustus 2026</v>
      </c>
      <c r="U1794" s="46"/>
      <c r="V1794" s="46"/>
      <c r="W1794" s="42"/>
      <c r="X1794" s="42"/>
      <c r="Y1794" s="42"/>
      <c r="Z1794" s="42"/>
    </row>
    <row r="1795" ht="15.0" customHeight="1">
      <c r="A1795" s="36" t="s">
        <v>6857</v>
      </c>
      <c r="B1795" s="43"/>
      <c r="C1795" s="44"/>
      <c r="D1795" s="47"/>
      <c r="E1795" s="47"/>
      <c r="F1795" s="39" t="str">
        <f t="shared" si="2"/>
        <v>PETUGAS.1794/SPK/SE/PPL/3172/2026</v>
      </c>
      <c r="G1795" s="45"/>
      <c r="H1795" s="39" t="str">
        <f>VLOOKUP(G1795,'MITRA (REFERENSI)'!$A:$Z,16,FALSE)</f>
        <v>#N/A</v>
      </c>
      <c r="I1795" s="39" t="str">
        <f>VLOOKUP(G1795,'MITRA (REFERENSI)'!$A:$Z,25,FALSE)</f>
        <v>#N/A</v>
      </c>
      <c r="J1795" s="38" t="str">
        <f>VLOOKUP(G1795,'MITRA (REFERENSI)'!$A:$Z,26,FALSE)</f>
        <v>#N/A</v>
      </c>
      <c r="K1795" s="38" t="str">
        <f>VLOOKUP(G1795,'MITRA (REFERENSI)'!$A:$Z,15,FALSE)</f>
        <v>#N/A</v>
      </c>
      <c r="L1795" s="38" t="str">
        <f>VLOOKUP(G1795,'MITRA (REFERENSI)'!$A:$Z,15,FALSE)</f>
        <v>#N/A</v>
      </c>
      <c r="M1795" s="38" t="str">
        <f>IF(B1795=1,'KELAS (REFERENSI)'!M1795,IF(B1795=2,'KELAS (REFERENSI)'!M1810,IF(B1795=3,'KELAS (REFERENSI)'!M1825,IF(B1795=4,'KELAS (REFERENSI)'!M1840,""))))</f>
        <v/>
      </c>
      <c r="N1795" s="38" t="str">
        <f>IF(B1795=1,'KELAS (REFERENSI)'!N1795,IF(B1795=2,'KELAS (REFERENSI)'!N1810,IF(B1795=3,'KELAS (REFERENSI)'!N1825,IF(B1795=4,'KELAS (REFERENSI)'!N1840,""))))</f>
        <v/>
      </c>
      <c r="O1795" s="38" t="str">
        <f>IF(B1795=1,'KELAS (REFERENSI)'!O1795,IF(B1795=2,'KELAS (REFERENSI)'!O1810,IF(B1795=3,'KELAS (REFERENSI)'!O1825,IF(B1795=4,'KELAS (REFERENSI)'!O1840,""))))</f>
        <v/>
      </c>
      <c r="P1795" s="38" t="str">
        <f>IF(B1795=1,'KELAS (REFERENSI)'!P1795,IF(B1795=2,'KELAS (REFERENSI)'!P1810,IF(B1795=3,'KELAS (REFERENSI)'!P1825,IF(B1795=4,'KELAS (REFERENSI)'!P1840,""))))</f>
        <v/>
      </c>
      <c r="Q1795" s="38" t="str">
        <f t="shared" si="4"/>
        <v>BPS Kota Jakarta Timur</v>
      </c>
      <c r="R1795" s="38" t="str">
        <f t="shared" si="56"/>
        <v/>
      </c>
      <c r="S1795" s="38" t="str">
        <f t="shared" ref="S1795:T1795" si="1803">S1794</f>
        <v>15 Juni sampai dengan 31 Agustus 2026</v>
      </c>
      <c r="T1795" s="38" t="str">
        <f t="shared" si="1803"/>
        <v>31 Agustus 2026</v>
      </c>
      <c r="U1795" s="46"/>
      <c r="V1795" s="46"/>
      <c r="W1795" s="42"/>
      <c r="X1795" s="42"/>
      <c r="Y1795" s="42"/>
      <c r="Z1795" s="42"/>
    </row>
    <row r="1796" ht="15.0" customHeight="1">
      <c r="A1796" s="36" t="s">
        <v>6858</v>
      </c>
      <c r="B1796" s="43"/>
      <c r="C1796" s="44"/>
      <c r="D1796" s="47"/>
      <c r="E1796" s="47"/>
      <c r="F1796" s="39" t="str">
        <f t="shared" si="2"/>
        <v>PETUGAS.1795/SPK/SE/PPL/3172/2026</v>
      </c>
      <c r="G1796" s="45"/>
      <c r="H1796" s="39" t="str">
        <f>VLOOKUP(G1796,'MITRA (REFERENSI)'!$A:$Z,16,FALSE)</f>
        <v>#N/A</v>
      </c>
      <c r="I1796" s="39" t="str">
        <f>VLOOKUP(G1796,'MITRA (REFERENSI)'!$A:$Z,25,FALSE)</f>
        <v>#N/A</v>
      </c>
      <c r="J1796" s="38" t="str">
        <f>VLOOKUP(G1796,'MITRA (REFERENSI)'!$A:$Z,26,FALSE)</f>
        <v>#N/A</v>
      </c>
      <c r="K1796" s="38" t="str">
        <f>VLOOKUP(G1796,'MITRA (REFERENSI)'!$A:$Z,15,FALSE)</f>
        <v>#N/A</v>
      </c>
      <c r="L1796" s="38" t="str">
        <f>VLOOKUP(G1796,'MITRA (REFERENSI)'!$A:$Z,15,FALSE)</f>
        <v>#N/A</v>
      </c>
      <c r="M1796" s="38" t="str">
        <f>IF(B1796=1,'KELAS (REFERENSI)'!M1796,IF(B1796=2,'KELAS (REFERENSI)'!M1811,IF(B1796=3,'KELAS (REFERENSI)'!M1826,IF(B1796=4,'KELAS (REFERENSI)'!M1841,""))))</f>
        <v/>
      </c>
      <c r="N1796" s="38" t="str">
        <f>IF(B1796=1,'KELAS (REFERENSI)'!N1796,IF(B1796=2,'KELAS (REFERENSI)'!N1811,IF(B1796=3,'KELAS (REFERENSI)'!N1826,IF(B1796=4,'KELAS (REFERENSI)'!N1841,""))))</f>
        <v/>
      </c>
      <c r="O1796" s="38" t="str">
        <f>IF(B1796=1,'KELAS (REFERENSI)'!O1796,IF(B1796=2,'KELAS (REFERENSI)'!O1811,IF(B1796=3,'KELAS (REFERENSI)'!O1826,IF(B1796=4,'KELAS (REFERENSI)'!O1841,""))))</f>
        <v/>
      </c>
      <c r="P1796" s="38" t="str">
        <f>IF(B1796=1,'KELAS (REFERENSI)'!P1796,IF(B1796=2,'KELAS (REFERENSI)'!P1811,IF(B1796=3,'KELAS (REFERENSI)'!P1826,IF(B1796=4,'KELAS (REFERENSI)'!P1841,""))))</f>
        <v/>
      </c>
      <c r="Q1796" s="38" t="str">
        <f t="shared" si="4"/>
        <v>BPS Kota Jakarta Timur</v>
      </c>
      <c r="R1796" s="38" t="str">
        <f t="shared" si="56"/>
        <v/>
      </c>
      <c r="S1796" s="38" t="str">
        <f t="shared" ref="S1796:T1796" si="1804">S1795</f>
        <v>15 Juni sampai dengan 31 Agustus 2026</v>
      </c>
      <c r="T1796" s="38" t="str">
        <f t="shared" si="1804"/>
        <v>31 Agustus 2026</v>
      </c>
      <c r="U1796" s="46"/>
      <c r="V1796" s="46"/>
      <c r="W1796" s="42"/>
      <c r="X1796" s="42"/>
      <c r="Y1796" s="42"/>
      <c r="Z1796" s="42"/>
    </row>
    <row r="1797" ht="15.0" customHeight="1">
      <c r="A1797" s="36" t="s">
        <v>6859</v>
      </c>
      <c r="B1797" s="43"/>
      <c r="C1797" s="44"/>
      <c r="D1797" s="47"/>
      <c r="E1797" s="47"/>
      <c r="F1797" s="39" t="str">
        <f t="shared" si="2"/>
        <v>PETUGAS.1796/SPK/SE/PPL/3172/2026</v>
      </c>
      <c r="G1797" s="45"/>
      <c r="H1797" s="39" t="str">
        <f>VLOOKUP(G1797,'MITRA (REFERENSI)'!$A:$Z,16,FALSE)</f>
        <v>#N/A</v>
      </c>
      <c r="I1797" s="39" t="str">
        <f>VLOOKUP(G1797,'MITRA (REFERENSI)'!$A:$Z,25,FALSE)</f>
        <v>#N/A</v>
      </c>
      <c r="J1797" s="38" t="str">
        <f>VLOOKUP(G1797,'MITRA (REFERENSI)'!$A:$Z,26,FALSE)</f>
        <v>#N/A</v>
      </c>
      <c r="K1797" s="38" t="str">
        <f>VLOOKUP(G1797,'MITRA (REFERENSI)'!$A:$Z,15,FALSE)</f>
        <v>#N/A</v>
      </c>
      <c r="L1797" s="38" t="str">
        <f>VLOOKUP(G1797,'MITRA (REFERENSI)'!$A:$Z,15,FALSE)</f>
        <v>#N/A</v>
      </c>
      <c r="M1797" s="38" t="str">
        <f>IF(B1797=1,'KELAS (REFERENSI)'!M1797,IF(B1797=2,'KELAS (REFERENSI)'!M1812,IF(B1797=3,'KELAS (REFERENSI)'!M1827,IF(B1797=4,'KELAS (REFERENSI)'!M1842,""))))</f>
        <v/>
      </c>
      <c r="N1797" s="38" t="str">
        <f>IF(B1797=1,'KELAS (REFERENSI)'!N1797,IF(B1797=2,'KELAS (REFERENSI)'!N1812,IF(B1797=3,'KELAS (REFERENSI)'!N1827,IF(B1797=4,'KELAS (REFERENSI)'!N1842,""))))</f>
        <v/>
      </c>
      <c r="O1797" s="38" t="str">
        <f>IF(B1797=1,'KELAS (REFERENSI)'!O1797,IF(B1797=2,'KELAS (REFERENSI)'!O1812,IF(B1797=3,'KELAS (REFERENSI)'!O1827,IF(B1797=4,'KELAS (REFERENSI)'!O1842,""))))</f>
        <v/>
      </c>
      <c r="P1797" s="38" t="str">
        <f>IF(B1797=1,'KELAS (REFERENSI)'!P1797,IF(B1797=2,'KELAS (REFERENSI)'!P1812,IF(B1797=3,'KELAS (REFERENSI)'!P1827,IF(B1797=4,'KELAS (REFERENSI)'!P1842,""))))</f>
        <v/>
      </c>
      <c r="Q1797" s="38" t="str">
        <f t="shared" si="4"/>
        <v>BPS Kota Jakarta Timur</v>
      </c>
      <c r="R1797" s="38" t="str">
        <f t="shared" si="56"/>
        <v/>
      </c>
      <c r="S1797" s="38" t="str">
        <f t="shared" ref="S1797:T1797" si="1805">S1796</f>
        <v>15 Juni sampai dengan 31 Agustus 2026</v>
      </c>
      <c r="T1797" s="38" t="str">
        <f t="shared" si="1805"/>
        <v>31 Agustus 2026</v>
      </c>
      <c r="U1797" s="46"/>
      <c r="V1797" s="46"/>
      <c r="W1797" s="42"/>
      <c r="X1797" s="42"/>
      <c r="Y1797" s="42"/>
      <c r="Z1797" s="42"/>
    </row>
    <row r="1798" ht="15.0" customHeight="1">
      <c r="A1798" s="36" t="s">
        <v>6860</v>
      </c>
      <c r="B1798" s="43"/>
      <c r="C1798" s="44"/>
      <c r="D1798" s="47"/>
      <c r="E1798" s="47"/>
      <c r="F1798" s="39" t="str">
        <f t="shared" si="2"/>
        <v>PETUGAS.1797/SPK/SE/PPL/3172/2026</v>
      </c>
      <c r="G1798" s="45"/>
      <c r="H1798" s="39" t="str">
        <f>VLOOKUP(G1798,'MITRA (REFERENSI)'!$A:$Z,16,FALSE)</f>
        <v>#N/A</v>
      </c>
      <c r="I1798" s="39" t="str">
        <f>VLOOKUP(G1798,'MITRA (REFERENSI)'!$A:$Z,25,FALSE)</f>
        <v>#N/A</v>
      </c>
      <c r="J1798" s="38" t="str">
        <f>VLOOKUP(G1798,'MITRA (REFERENSI)'!$A:$Z,26,FALSE)</f>
        <v>#N/A</v>
      </c>
      <c r="K1798" s="38" t="str">
        <f>VLOOKUP(G1798,'MITRA (REFERENSI)'!$A:$Z,15,FALSE)</f>
        <v>#N/A</v>
      </c>
      <c r="L1798" s="38" t="str">
        <f>VLOOKUP(G1798,'MITRA (REFERENSI)'!$A:$Z,15,FALSE)</f>
        <v>#N/A</v>
      </c>
      <c r="M1798" s="38" t="str">
        <f>IF(B1798=1,'KELAS (REFERENSI)'!M1798,IF(B1798=2,'KELAS (REFERENSI)'!M1813,IF(B1798=3,'KELAS (REFERENSI)'!M1828,IF(B1798=4,'KELAS (REFERENSI)'!M1843,""))))</f>
        <v/>
      </c>
      <c r="N1798" s="38" t="str">
        <f>IF(B1798=1,'KELAS (REFERENSI)'!N1798,IF(B1798=2,'KELAS (REFERENSI)'!N1813,IF(B1798=3,'KELAS (REFERENSI)'!N1828,IF(B1798=4,'KELAS (REFERENSI)'!N1843,""))))</f>
        <v/>
      </c>
      <c r="O1798" s="38" t="str">
        <f>IF(B1798=1,'KELAS (REFERENSI)'!O1798,IF(B1798=2,'KELAS (REFERENSI)'!O1813,IF(B1798=3,'KELAS (REFERENSI)'!O1828,IF(B1798=4,'KELAS (REFERENSI)'!O1843,""))))</f>
        <v/>
      </c>
      <c r="P1798" s="38" t="str">
        <f>IF(B1798=1,'KELAS (REFERENSI)'!P1798,IF(B1798=2,'KELAS (REFERENSI)'!P1813,IF(B1798=3,'KELAS (REFERENSI)'!P1828,IF(B1798=4,'KELAS (REFERENSI)'!P1843,""))))</f>
        <v/>
      </c>
      <c r="Q1798" s="38" t="str">
        <f t="shared" si="4"/>
        <v>BPS Kota Jakarta Timur</v>
      </c>
      <c r="R1798" s="38" t="str">
        <f t="shared" si="56"/>
        <v/>
      </c>
      <c r="S1798" s="38" t="str">
        <f t="shared" ref="S1798:T1798" si="1806">S1797</f>
        <v>15 Juni sampai dengan 31 Agustus 2026</v>
      </c>
      <c r="T1798" s="38" t="str">
        <f t="shared" si="1806"/>
        <v>31 Agustus 2026</v>
      </c>
      <c r="U1798" s="46"/>
      <c r="V1798" s="46"/>
      <c r="W1798" s="42"/>
      <c r="X1798" s="42"/>
      <c r="Y1798" s="42"/>
      <c r="Z1798" s="42"/>
    </row>
    <row r="1799" ht="15.0" customHeight="1">
      <c r="A1799" s="36" t="s">
        <v>6861</v>
      </c>
      <c r="B1799" s="43"/>
      <c r="C1799" s="44"/>
      <c r="D1799" s="47"/>
      <c r="E1799" s="47"/>
      <c r="F1799" s="39" t="str">
        <f t="shared" si="2"/>
        <v>PETUGAS.1798/SPK/SE/PPL/3172/2026</v>
      </c>
      <c r="G1799" s="45"/>
      <c r="H1799" s="39" t="str">
        <f>VLOOKUP(G1799,'MITRA (REFERENSI)'!$A:$Z,16,FALSE)</f>
        <v>#N/A</v>
      </c>
      <c r="I1799" s="39" t="str">
        <f>VLOOKUP(G1799,'MITRA (REFERENSI)'!$A:$Z,25,FALSE)</f>
        <v>#N/A</v>
      </c>
      <c r="J1799" s="38" t="str">
        <f>VLOOKUP(G1799,'MITRA (REFERENSI)'!$A:$Z,26,FALSE)</f>
        <v>#N/A</v>
      </c>
      <c r="K1799" s="38" t="str">
        <f>VLOOKUP(G1799,'MITRA (REFERENSI)'!$A:$Z,15,FALSE)</f>
        <v>#N/A</v>
      </c>
      <c r="L1799" s="38" t="str">
        <f>VLOOKUP(G1799,'MITRA (REFERENSI)'!$A:$Z,15,FALSE)</f>
        <v>#N/A</v>
      </c>
      <c r="M1799" s="38" t="str">
        <f>IF(B1799=1,'KELAS (REFERENSI)'!M1799,IF(B1799=2,'KELAS (REFERENSI)'!M1814,IF(B1799=3,'KELAS (REFERENSI)'!M1829,IF(B1799=4,'KELAS (REFERENSI)'!M1844,""))))</f>
        <v/>
      </c>
      <c r="N1799" s="38" t="str">
        <f>IF(B1799=1,'KELAS (REFERENSI)'!N1799,IF(B1799=2,'KELAS (REFERENSI)'!N1814,IF(B1799=3,'KELAS (REFERENSI)'!N1829,IF(B1799=4,'KELAS (REFERENSI)'!N1844,""))))</f>
        <v/>
      </c>
      <c r="O1799" s="38" t="str">
        <f>IF(B1799=1,'KELAS (REFERENSI)'!O1799,IF(B1799=2,'KELAS (REFERENSI)'!O1814,IF(B1799=3,'KELAS (REFERENSI)'!O1829,IF(B1799=4,'KELAS (REFERENSI)'!O1844,""))))</f>
        <v/>
      </c>
      <c r="P1799" s="38" t="str">
        <f>IF(B1799=1,'KELAS (REFERENSI)'!P1799,IF(B1799=2,'KELAS (REFERENSI)'!P1814,IF(B1799=3,'KELAS (REFERENSI)'!P1829,IF(B1799=4,'KELAS (REFERENSI)'!P1844,""))))</f>
        <v/>
      </c>
      <c r="Q1799" s="38" t="str">
        <f t="shared" si="4"/>
        <v>BPS Kota Jakarta Timur</v>
      </c>
      <c r="R1799" s="38" t="str">
        <f t="shared" si="56"/>
        <v/>
      </c>
      <c r="S1799" s="38" t="str">
        <f t="shared" ref="S1799:T1799" si="1807">S1798</f>
        <v>15 Juni sampai dengan 31 Agustus 2026</v>
      </c>
      <c r="T1799" s="38" t="str">
        <f t="shared" si="1807"/>
        <v>31 Agustus 2026</v>
      </c>
      <c r="U1799" s="46"/>
      <c r="V1799" s="46"/>
      <c r="W1799" s="42"/>
      <c r="X1799" s="42"/>
      <c r="Y1799" s="42"/>
      <c r="Z1799" s="42"/>
    </row>
    <row r="1800" ht="15.0" customHeight="1">
      <c r="A1800" s="36" t="s">
        <v>6862</v>
      </c>
      <c r="B1800" s="43"/>
      <c r="C1800" s="44"/>
      <c r="D1800" s="47"/>
      <c r="E1800" s="47"/>
      <c r="F1800" s="39" t="str">
        <f t="shared" si="2"/>
        <v>PETUGAS.1799/SPK/SE/PPL/3172/2026</v>
      </c>
      <c r="G1800" s="45"/>
      <c r="H1800" s="39" t="str">
        <f>VLOOKUP(G1800,'MITRA (REFERENSI)'!$A:$Z,16,FALSE)</f>
        <v>#N/A</v>
      </c>
      <c r="I1800" s="39" t="str">
        <f>VLOOKUP(G1800,'MITRA (REFERENSI)'!$A:$Z,25,FALSE)</f>
        <v>#N/A</v>
      </c>
      <c r="J1800" s="38" t="str">
        <f>VLOOKUP(G1800,'MITRA (REFERENSI)'!$A:$Z,26,FALSE)</f>
        <v>#N/A</v>
      </c>
      <c r="K1800" s="38" t="str">
        <f>VLOOKUP(G1800,'MITRA (REFERENSI)'!$A:$Z,15,FALSE)</f>
        <v>#N/A</v>
      </c>
      <c r="L1800" s="38" t="str">
        <f>VLOOKUP(G1800,'MITRA (REFERENSI)'!$A:$Z,15,FALSE)</f>
        <v>#N/A</v>
      </c>
      <c r="M1800" s="38" t="str">
        <f>IF(B1800=1,'KELAS (REFERENSI)'!M1800,IF(B1800=2,'KELAS (REFERENSI)'!M1815,IF(B1800=3,'KELAS (REFERENSI)'!M1830,IF(B1800=4,'KELAS (REFERENSI)'!M1845,""))))</f>
        <v/>
      </c>
      <c r="N1800" s="38" t="str">
        <f>IF(B1800=1,'KELAS (REFERENSI)'!N1800,IF(B1800=2,'KELAS (REFERENSI)'!N1815,IF(B1800=3,'KELAS (REFERENSI)'!N1830,IF(B1800=4,'KELAS (REFERENSI)'!N1845,""))))</f>
        <v/>
      </c>
      <c r="O1800" s="38" t="str">
        <f>IF(B1800=1,'KELAS (REFERENSI)'!O1800,IF(B1800=2,'KELAS (REFERENSI)'!O1815,IF(B1800=3,'KELAS (REFERENSI)'!O1830,IF(B1800=4,'KELAS (REFERENSI)'!O1845,""))))</f>
        <v/>
      </c>
      <c r="P1800" s="38" t="str">
        <f>IF(B1800=1,'KELAS (REFERENSI)'!P1800,IF(B1800=2,'KELAS (REFERENSI)'!P1815,IF(B1800=3,'KELAS (REFERENSI)'!P1830,IF(B1800=4,'KELAS (REFERENSI)'!P1845,""))))</f>
        <v/>
      </c>
      <c r="Q1800" s="38" t="str">
        <f t="shared" si="4"/>
        <v>BPS Kota Jakarta Timur</v>
      </c>
      <c r="R1800" s="38" t="str">
        <f t="shared" si="56"/>
        <v/>
      </c>
      <c r="S1800" s="38" t="str">
        <f t="shared" ref="S1800:T1800" si="1808">S1799</f>
        <v>15 Juni sampai dengan 31 Agustus 2026</v>
      </c>
      <c r="T1800" s="38" t="str">
        <f t="shared" si="1808"/>
        <v>31 Agustus 2026</v>
      </c>
      <c r="U1800" s="46"/>
      <c r="V1800" s="46"/>
      <c r="W1800" s="42"/>
      <c r="X1800" s="42"/>
      <c r="Y1800" s="42"/>
      <c r="Z1800" s="42"/>
    </row>
    <row r="1801" ht="15.0" customHeight="1">
      <c r="A1801" s="36" t="s">
        <v>6863</v>
      </c>
      <c r="B1801" s="43"/>
      <c r="C1801" s="44"/>
      <c r="D1801" s="47"/>
      <c r="E1801" s="47"/>
      <c r="F1801" s="39" t="str">
        <f t="shared" si="2"/>
        <v>PETUGAS.1800/SPK/SE/PPL/3172/2026</v>
      </c>
      <c r="G1801" s="45"/>
      <c r="H1801" s="39" t="str">
        <f>VLOOKUP(G1801,'MITRA (REFERENSI)'!$A:$Z,16,FALSE)</f>
        <v>#N/A</v>
      </c>
      <c r="I1801" s="39" t="str">
        <f>VLOOKUP(G1801,'MITRA (REFERENSI)'!$A:$Z,25,FALSE)</f>
        <v>#N/A</v>
      </c>
      <c r="J1801" s="38" t="str">
        <f>VLOOKUP(G1801,'MITRA (REFERENSI)'!$A:$Z,26,FALSE)</f>
        <v>#N/A</v>
      </c>
      <c r="K1801" s="38" t="str">
        <f>VLOOKUP(G1801,'MITRA (REFERENSI)'!$A:$Z,15,FALSE)</f>
        <v>#N/A</v>
      </c>
      <c r="L1801" s="38" t="str">
        <f>VLOOKUP(G1801,'MITRA (REFERENSI)'!$A:$Z,15,FALSE)</f>
        <v>#N/A</v>
      </c>
      <c r="M1801" s="38" t="str">
        <f>IF(B1801=1,'KELAS (REFERENSI)'!M1801,IF(B1801=2,'KELAS (REFERENSI)'!M1816,IF(B1801=3,'KELAS (REFERENSI)'!M1831,IF(B1801=4,'KELAS (REFERENSI)'!M1846,""))))</f>
        <v/>
      </c>
      <c r="N1801" s="38" t="str">
        <f>IF(B1801=1,'KELAS (REFERENSI)'!N1801,IF(B1801=2,'KELAS (REFERENSI)'!N1816,IF(B1801=3,'KELAS (REFERENSI)'!N1831,IF(B1801=4,'KELAS (REFERENSI)'!N1846,""))))</f>
        <v/>
      </c>
      <c r="O1801" s="38" t="str">
        <f>IF(B1801=1,'KELAS (REFERENSI)'!O1801,IF(B1801=2,'KELAS (REFERENSI)'!O1816,IF(B1801=3,'KELAS (REFERENSI)'!O1831,IF(B1801=4,'KELAS (REFERENSI)'!O1846,""))))</f>
        <v/>
      </c>
      <c r="P1801" s="38" t="str">
        <f>IF(B1801=1,'KELAS (REFERENSI)'!P1801,IF(B1801=2,'KELAS (REFERENSI)'!P1816,IF(B1801=3,'KELAS (REFERENSI)'!P1831,IF(B1801=4,'KELAS (REFERENSI)'!P1846,""))))</f>
        <v/>
      </c>
      <c r="Q1801" s="38" t="str">
        <f t="shared" si="4"/>
        <v>BPS Kota Jakarta Timur</v>
      </c>
      <c r="R1801" s="38" t="str">
        <f t="shared" si="56"/>
        <v/>
      </c>
      <c r="S1801" s="38" t="str">
        <f t="shared" ref="S1801:T1801" si="1809">S1800</f>
        <v>15 Juni sampai dengan 31 Agustus 2026</v>
      </c>
      <c r="T1801" s="38" t="str">
        <f t="shared" si="1809"/>
        <v>31 Agustus 2026</v>
      </c>
      <c r="U1801" s="46"/>
      <c r="V1801" s="46"/>
      <c r="W1801" s="42"/>
      <c r="X1801" s="42"/>
      <c r="Y1801" s="42"/>
      <c r="Z1801" s="42"/>
    </row>
    <row r="1802" ht="15.0" customHeight="1">
      <c r="A1802" s="36" t="s">
        <v>6864</v>
      </c>
      <c r="B1802" s="43"/>
      <c r="C1802" s="44"/>
      <c r="D1802" s="47"/>
      <c r="E1802" s="47"/>
      <c r="F1802" s="39" t="str">
        <f t="shared" si="2"/>
        <v>PETUGAS.1801/SPK/SE/PPL/3172/2026</v>
      </c>
      <c r="G1802" s="45"/>
      <c r="H1802" s="39" t="str">
        <f>VLOOKUP(G1802,'MITRA (REFERENSI)'!$A:$Z,16,FALSE)</f>
        <v>#N/A</v>
      </c>
      <c r="I1802" s="39" t="str">
        <f>VLOOKUP(G1802,'MITRA (REFERENSI)'!$A:$Z,25,FALSE)</f>
        <v>#N/A</v>
      </c>
      <c r="J1802" s="38" t="str">
        <f>VLOOKUP(G1802,'MITRA (REFERENSI)'!$A:$Z,26,FALSE)</f>
        <v>#N/A</v>
      </c>
      <c r="K1802" s="38" t="str">
        <f>VLOOKUP(G1802,'MITRA (REFERENSI)'!$A:$Z,15,FALSE)</f>
        <v>#N/A</v>
      </c>
      <c r="L1802" s="38" t="str">
        <f>VLOOKUP(G1802,'MITRA (REFERENSI)'!$A:$Z,15,FALSE)</f>
        <v>#N/A</v>
      </c>
      <c r="M1802" s="38" t="str">
        <f>IF(B1802=1,'KELAS (REFERENSI)'!M1802,IF(B1802=2,'KELAS (REFERENSI)'!M1817,IF(B1802=3,'KELAS (REFERENSI)'!M1832,IF(B1802=4,'KELAS (REFERENSI)'!M1847,""))))</f>
        <v/>
      </c>
      <c r="N1802" s="38" t="str">
        <f>IF(B1802=1,'KELAS (REFERENSI)'!N1802,IF(B1802=2,'KELAS (REFERENSI)'!N1817,IF(B1802=3,'KELAS (REFERENSI)'!N1832,IF(B1802=4,'KELAS (REFERENSI)'!N1847,""))))</f>
        <v/>
      </c>
      <c r="O1802" s="38" t="str">
        <f>IF(B1802=1,'KELAS (REFERENSI)'!O1802,IF(B1802=2,'KELAS (REFERENSI)'!O1817,IF(B1802=3,'KELAS (REFERENSI)'!O1832,IF(B1802=4,'KELAS (REFERENSI)'!O1847,""))))</f>
        <v/>
      </c>
      <c r="P1802" s="38" t="str">
        <f>IF(B1802=1,'KELAS (REFERENSI)'!P1802,IF(B1802=2,'KELAS (REFERENSI)'!P1817,IF(B1802=3,'KELAS (REFERENSI)'!P1832,IF(B1802=4,'KELAS (REFERENSI)'!P1847,""))))</f>
        <v/>
      </c>
      <c r="Q1802" s="38" t="str">
        <f t="shared" si="4"/>
        <v>BPS Kota Jakarta Timur</v>
      </c>
      <c r="R1802" s="38" t="str">
        <f t="shared" si="56"/>
        <v/>
      </c>
      <c r="S1802" s="38" t="str">
        <f t="shared" ref="S1802:T1802" si="1810">S1801</f>
        <v>15 Juni sampai dengan 31 Agustus 2026</v>
      </c>
      <c r="T1802" s="38" t="str">
        <f t="shared" si="1810"/>
        <v>31 Agustus 2026</v>
      </c>
      <c r="U1802" s="46"/>
      <c r="V1802" s="46"/>
      <c r="W1802" s="42"/>
      <c r="X1802" s="42"/>
      <c r="Y1802" s="42"/>
      <c r="Z1802" s="42"/>
    </row>
    <row r="1803" ht="15.0" customHeight="1">
      <c r="A1803" s="36" t="s">
        <v>6865</v>
      </c>
      <c r="B1803" s="43"/>
      <c r="C1803" s="44"/>
      <c r="D1803" s="47"/>
      <c r="E1803" s="47"/>
      <c r="F1803" s="39" t="str">
        <f t="shared" si="2"/>
        <v>PETUGAS.1802/SPK/SE/PPL/3172/2026</v>
      </c>
      <c r="G1803" s="45"/>
      <c r="H1803" s="39" t="str">
        <f>VLOOKUP(G1803,'MITRA (REFERENSI)'!$A:$Z,16,FALSE)</f>
        <v>#N/A</v>
      </c>
      <c r="I1803" s="39" t="str">
        <f>VLOOKUP(G1803,'MITRA (REFERENSI)'!$A:$Z,25,FALSE)</f>
        <v>#N/A</v>
      </c>
      <c r="J1803" s="38" t="str">
        <f>VLOOKUP(G1803,'MITRA (REFERENSI)'!$A:$Z,26,FALSE)</f>
        <v>#N/A</v>
      </c>
      <c r="K1803" s="38" t="str">
        <f>VLOOKUP(G1803,'MITRA (REFERENSI)'!$A:$Z,15,FALSE)</f>
        <v>#N/A</v>
      </c>
      <c r="L1803" s="38" t="str">
        <f>VLOOKUP(G1803,'MITRA (REFERENSI)'!$A:$Z,15,FALSE)</f>
        <v>#N/A</v>
      </c>
      <c r="M1803" s="38" t="str">
        <f>IF(B1803=1,'KELAS (REFERENSI)'!M1803,IF(B1803=2,'KELAS (REFERENSI)'!M1818,IF(B1803=3,'KELAS (REFERENSI)'!M1833,IF(B1803=4,'KELAS (REFERENSI)'!M1848,""))))</f>
        <v/>
      </c>
      <c r="N1803" s="38" t="str">
        <f>IF(B1803=1,'KELAS (REFERENSI)'!N1803,IF(B1803=2,'KELAS (REFERENSI)'!N1818,IF(B1803=3,'KELAS (REFERENSI)'!N1833,IF(B1803=4,'KELAS (REFERENSI)'!N1848,""))))</f>
        <v/>
      </c>
      <c r="O1803" s="38" t="str">
        <f>IF(B1803=1,'KELAS (REFERENSI)'!O1803,IF(B1803=2,'KELAS (REFERENSI)'!O1818,IF(B1803=3,'KELAS (REFERENSI)'!O1833,IF(B1803=4,'KELAS (REFERENSI)'!O1848,""))))</f>
        <v/>
      </c>
      <c r="P1803" s="38" t="str">
        <f>IF(B1803=1,'KELAS (REFERENSI)'!P1803,IF(B1803=2,'KELAS (REFERENSI)'!P1818,IF(B1803=3,'KELAS (REFERENSI)'!P1833,IF(B1803=4,'KELAS (REFERENSI)'!P1848,""))))</f>
        <v/>
      </c>
      <c r="Q1803" s="38" t="str">
        <f t="shared" si="4"/>
        <v>BPS Kota Jakarta Timur</v>
      </c>
      <c r="R1803" s="38" t="str">
        <f t="shared" si="56"/>
        <v/>
      </c>
      <c r="S1803" s="38" t="str">
        <f t="shared" ref="S1803:T1803" si="1811">S1802</f>
        <v>15 Juni sampai dengan 31 Agustus 2026</v>
      </c>
      <c r="T1803" s="38" t="str">
        <f t="shared" si="1811"/>
        <v>31 Agustus 2026</v>
      </c>
      <c r="U1803" s="46"/>
      <c r="V1803" s="46"/>
      <c r="W1803" s="42"/>
      <c r="X1803" s="42"/>
      <c r="Y1803" s="42"/>
      <c r="Z1803" s="42"/>
    </row>
    <row r="1804" ht="15.0" customHeight="1">
      <c r="A1804" s="36" t="s">
        <v>6866</v>
      </c>
      <c r="B1804" s="43"/>
      <c r="C1804" s="44"/>
      <c r="D1804" s="47"/>
      <c r="E1804" s="47"/>
      <c r="F1804" s="39" t="str">
        <f t="shared" si="2"/>
        <v>PETUGAS.1803/SPK/SE/PPL/3172/2026</v>
      </c>
      <c r="G1804" s="45"/>
      <c r="H1804" s="39" t="str">
        <f>VLOOKUP(G1804,'MITRA (REFERENSI)'!$A:$Z,16,FALSE)</f>
        <v>#N/A</v>
      </c>
      <c r="I1804" s="39" t="str">
        <f>VLOOKUP(G1804,'MITRA (REFERENSI)'!$A:$Z,25,FALSE)</f>
        <v>#N/A</v>
      </c>
      <c r="J1804" s="38" t="str">
        <f>VLOOKUP(G1804,'MITRA (REFERENSI)'!$A:$Z,26,FALSE)</f>
        <v>#N/A</v>
      </c>
      <c r="K1804" s="38" t="str">
        <f>VLOOKUP(G1804,'MITRA (REFERENSI)'!$A:$Z,15,FALSE)</f>
        <v>#N/A</v>
      </c>
      <c r="L1804" s="38" t="str">
        <f>VLOOKUP(G1804,'MITRA (REFERENSI)'!$A:$Z,15,FALSE)</f>
        <v>#N/A</v>
      </c>
      <c r="M1804" s="38" t="str">
        <f>IF(B1804=1,'KELAS (REFERENSI)'!M1804,IF(B1804=2,'KELAS (REFERENSI)'!M1819,IF(B1804=3,'KELAS (REFERENSI)'!M1834,IF(B1804=4,'KELAS (REFERENSI)'!M1849,""))))</f>
        <v/>
      </c>
      <c r="N1804" s="38" t="str">
        <f>IF(B1804=1,'KELAS (REFERENSI)'!N1804,IF(B1804=2,'KELAS (REFERENSI)'!N1819,IF(B1804=3,'KELAS (REFERENSI)'!N1834,IF(B1804=4,'KELAS (REFERENSI)'!N1849,""))))</f>
        <v/>
      </c>
      <c r="O1804" s="38" t="str">
        <f>IF(B1804=1,'KELAS (REFERENSI)'!O1804,IF(B1804=2,'KELAS (REFERENSI)'!O1819,IF(B1804=3,'KELAS (REFERENSI)'!O1834,IF(B1804=4,'KELAS (REFERENSI)'!O1849,""))))</f>
        <v/>
      </c>
      <c r="P1804" s="38" t="str">
        <f>IF(B1804=1,'KELAS (REFERENSI)'!P1804,IF(B1804=2,'KELAS (REFERENSI)'!P1819,IF(B1804=3,'KELAS (REFERENSI)'!P1834,IF(B1804=4,'KELAS (REFERENSI)'!P1849,""))))</f>
        <v/>
      </c>
      <c r="Q1804" s="38" t="str">
        <f t="shared" si="4"/>
        <v>BPS Kota Jakarta Timur</v>
      </c>
      <c r="R1804" s="38" t="str">
        <f t="shared" si="56"/>
        <v/>
      </c>
      <c r="S1804" s="38" t="str">
        <f t="shared" ref="S1804:T1804" si="1812">S1803</f>
        <v>15 Juni sampai dengan 31 Agustus 2026</v>
      </c>
      <c r="T1804" s="38" t="str">
        <f t="shared" si="1812"/>
        <v>31 Agustus 2026</v>
      </c>
      <c r="U1804" s="46"/>
      <c r="V1804" s="46"/>
      <c r="W1804" s="42"/>
      <c r="X1804" s="42"/>
      <c r="Y1804" s="42"/>
      <c r="Z1804" s="42"/>
    </row>
    <row r="1805" ht="15.0" customHeight="1">
      <c r="A1805" s="36" t="s">
        <v>6867</v>
      </c>
      <c r="B1805" s="43"/>
      <c r="C1805" s="44"/>
      <c r="D1805" s="47"/>
      <c r="E1805" s="47"/>
      <c r="F1805" s="39" t="str">
        <f t="shared" si="2"/>
        <v>PETUGAS.1804/SPK/SE/PPL/3172/2026</v>
      </c>
      <c r="G1805" s="45"/>
      <c r="H1805" s="39" t="str">
        <f>VLOOKUP(G1805,'MITRA (REFERENSI)'!$A:$Z,16,FALSE)</f>
        <v>#N/A</v>
      </c>
      <c r="I1805" s="39" t="str">
        <f>VLOOKUP(G1805,'MITRA (REFERENSI)'!$A:$Z,25,FALSE)</f>
        <v>#N/A</v>
      </c>
      <c r="J1805" s="38" t="str">
        <f>VLOOKUP(G1805,'MITRA (REFERENSI)'!$A:$Z,26,FALSE)</f>
        <v>#N/A</v>
      </c>
      <c r="K1805" s="38" t="str">
        <f>VLOOKUP(G1805,'MITRA (REFERENSI)'!$A:$Z,15,FALSE)</f>
        <v>#N/A</v>
      </c>
      <c r="L1805" s="38" t="str">
        <f>VLOOKUP(G1805,'MITRA (REFERENSI)'!$A:$Z,15,FALSE)</f>
        <v>#N/A</v>
      </c>
      <c r="M1805" s="38" t="str">
        <f>IF(B1805=1,'KELAS (REFERENSI)'!M1805,IF(B1805=2,'KELAS (REFERENSI)'!M1820,IF(B1805=3,'KELAS (REFERENSI)'!M1835,IF(B1805=4,'KELAS (REFERENSI)'!M1850,""))))</f>
        <v/>
      </c>
      <c r="N1805" s="38" t="str">
        <f>IF(B1805=1,'KELAS (REFERENSI)'!N1805,IF(B1805=2,'KELAS (REFERENSI)'!N1820,IF(B1805=3,'KELAS (REFERENSI)'!N1835,IF(B1805=4,'KELAS (REFERENSI)'!N1850,""))))</f>
        <v/>
      </c>
      <c r="O1805" s="38" t="str">
        <f>IF(B1805=1,'KELAS (REFERENSI)'!O1805,IF(B1805=2,'KELAS (REFERENSI)'!O1820,IF(B1805=3,'KELAS (REFERENSI)'!O1835,IF(B1805=4,'KELAS (REFERENSI)'!O1850,""))))</f>
        <v/>
      </c>
      <c r="P1805" s="38" t="str">
        <f>IF(B1805=1,'KELAS (REFERENSI)'!P1805,IF(B1805=2,'KELAS (REFERENSI)'!P1820,IF(B1805=3,'KELAS (REFERENSI)'!P1835,IF(B1805=4,'KELAS (REFERENSI)'!P1850,""))))</f>
        <v/>
      </c>
      <c r="Q1805" s="38" t="str">
        <f t="shared" si="4"/>
        <v>BPS Kota Jakarta Timur</v>
      </c>
      <c r="R1805" s="38" t="str">
        <f t="shared" si="56"/>
        <v/>
      </c>
      <c r="S1805" s="38" t="str">
        <f t="shared" ref="S1805:T1805" si="1813">S1804</f>
        <v>15 Juni sampai dengan 31 Agustus 2026</v>
      </c>
      <c r="T1805" s="38" t="str">
        <f t="shared" si="1813"/>
        <v>31 Agustus 2026</v>
      </c>
      <c r="U1805" s="46"/>
      <c r="V1805" s="46"/>
      <c r="W1805" s="42"/>
      <c r="X1805" s="42"/>
      <c r="Y1805" s="42"/>
      <c r="Z1805" s="42"/>
    </row>
    <row r="1806" ht="15.0" customHeight="1">
      <c r="A1806" s="36" t="s">
        <v>6868</v>
      </c>
      <c r="B1806" s="43"/>
      <c r="C1806" s="44"/>
      <c r="D1806" s="47"/>
      <c r="E1806" s="47"/>
      <c r="F1806" s="39" t="str">
        <f t="shared" si="2"/>
        <v>PETUGAS.1805/SPK/SE/PPL/3172/2026</v>
      </c>
      <c r="G1806" s="45"/>
      <c r="H1806" s="39" t="str">
        <f>VLOOKUP(G1806,'MITRA (REFERENSI)'!$A:$Z,16,FALSE)</f>
        <v>#N/A</v>
      </c>
      <c r="I1806" s="39" t="str">
        <f>VLOOKUP(G1806,'MITRA (REFERENSI)'!$A:$Z,25,FALSE)</f>
        <v>#N/A</v>
      </c>
      <c r="J1806" s="38" t="str">
        <f>VLOOKUP(G1806,'MITRA (REFERENSI)'!$A:$Z,26,FALSE)</f>
        <v>#N/A</v>
      </c>
      <c r="K1806" s="38" t="str">
        <f>VLOOKUP(G1806,'MITRA (REFERENSI)'!$A:$Z,15,FALSE)</f>
        <v>#N/A</v>
      </c>
      <c r="L1806" s="38" t="str">
        <f>VLOOKUP(G1806,'MITRA (REFERENSI)'!$A:$Z,15,FALSE)</f>
        <v>#N/A</v>
      </c>
      <c r="M1806" s="38" t="str">
        <f>IF(B1806=1,'KELAS (REFERENSI)'!M1806,IF(B1806=2,'KELAS (REFERENSI)'!M1821,IF(B1806=3,'KELAS (REFERENSI)'!M1836,IF(B1806=4,'KELAS (REFERENSI)'!M1851,""))))</f>
        <v/>
      </c>
      <c r="N1806" s="38" t="str">
        <f>IF(B1806=1,'KELAS (REFERENSI)'!N1806,IF(B1806=2,'KELAS (REFERENSI)'!N1821,IF(B1806=3,'KELAS (REFERENSI)'!N1836,IF(B1806=4,'KELAS (REFERENSI)'!N1851,""))))</f>
        <v/>
      </c>
      <c r="O1806" s="38" t="str">
        <f>IF(B1806=1,'KELAS (REFERENSI)'!O1806,IF(B1806=2,'KELAS (REFERENSI)'!O1821,IF(B1806=3,'KELAS (REFERENSI)'!O1836,IF(B1806=4,'KELAS (REFERENSI)'!O1851,""))))</f>
        <v/>
      </c>
      <c r="P1806" s="38" t="str">
        <f>IF(B1806=1,'KELAS (REFERENSI)'!P1806,IF(B1806=2,'KELAS (REFERENSI)'!P1821,IF(B1806=3,'KELAS (REFERENSI)'!P1836,IF(B1806=4,'KELAS (REFERENSI)'!P1851,""))))</f>
        <v/>
      </c>
      <c r="Q1806" s="38" t="str">
        <f t="shared" si="4"/>
        <v>BPS Kota Jakarta Timur</v>
      </c>
      <c r="R1806" s="38" t="str">
        <f t="shared" si="56"/>
        <v/>
      </c>
      <c r="S1806" s="38" t="str">
        <f t="shared" ref="S1806:T1806" si="1814">S1805</f>
        <v>15 Juni sampai dengan 31 Agustus 2026</v>
      </c>
      <c r="T1806" s="38" t="str">
        <f t="shared" si="1814"/>
        <v>31 Agustus 2026</v>
      </c>
      <c r="U1806" s="46"/>
      <c r="V1806" s="46"/>
      <c r="W1806" s="42"/>
      <c r="X1806" s="42"/>
      <c r="Y1806" s="42"/>
      <c r="Z1806" s="42"/>
    </row>
    <row r="1807" ht="15.0" customHeight="1">
      <c r="A1807" s="36" t="s">
        <v>6869</v>
      </c>
      <c r="B1807" s="43"/>
      <c r="C1807" s="44"/>
      <c r="D1807" s="47"/>
      <c r="E1807" s="47"/>
      <c r="F1807" s="39" t="str">
        <f t="shared" si="2"/>
        <v>PETUGAS.1806/SPK/SE/PPL/3172/2026</v>
      </c>
      <c r="G1807" s="45"/>
      <c r="H1807" s="39" t="str">
        <f>VLOOKUP(G1807,'MITRA (REFERENSI)'!$A:$Z,16,FALSE)</f>
        <v>#N/A</v>
      </c>
      <c r="I1807" s="39" t="str">
        <f>VLOOKUP(G1807,'MITRA (REFERENSI)'!$A:$Z,25,FALSE)</f>
        <v>#N/A</v>
      </c>
      <c r="J1807" s="38" t="str">
        <f>VLOOKUP(G1807,'MITRA (REFERENSI)'!$A:$Z,26,FALSE)</f>
        <v>#N/A</v>
      </c>
      <c r="K1807" s="38" t="str">
        <f>VLOOKUP(G1807,'MITRA (REFERENSI)'!$A:$Z,15,FALSE)</f>
        <v>#N/A</v>
      </c>
      <c r="L1807" s="38" t="str">
        <f>VLOOKUP(G1807,'MITRA (REFERENSI)'!$A:$Z,15,FALSE)</f>
        <v>#N/A</v>
      </c>
      <c r="M1807" s="38" t="str">
        <f>IF(B1807=1,'KELAS (REFERENSI)'!M1807,IF(B1807=2,'KELAS (REFERENSI)'!M1822,IF(B1807=3,'KELAS (REFERENSI)'!M1837,IF(B1807=4,'KELAS (REFERENSI)'!M1852,""))))</f>
        <v/>
      </c>
      <c r="N1807" s="38" t="str">
        <f>IF(B1807=1,'KELAS (REFERENSI)'!N1807,IF(B1807=2,'KELAS (REFERENSI)'!N1822,IF(B1807=3,'KELAS (REFERENSI)'!N1837,IF(B1807=4,'KELAS (REFERENSI)'!N1852,""))))</f>
        <v/>
      </c>
      <c r="O1807" s="38" t="str">
        <f>IF(B1807=1,'KELAS (REFERENSI)'!O1807,IF(B1807=2,'KELAS (REFERENSI)'!O1822,IF(B1807=3,'KELAS (REFERENSI)'!O1837,IF(B1807=4,'KELAS (REFERENSI)'!O1852,""))))</f>
        <v/>
      </c>
      <c r="P1807" s="38" t="str">
        <f>IF(B1807=1,'KELAS (REFERENSI)'!P1807,IF(B1807=2,'KELAS (REFERENSI)'!P1822,IF(B1807=3,'KELAS (REFERENSI)'!P1837,IF(B1807=4,'KELAS (REFERENSI)'!P1852,""))))</f>
        <v/>
      </c>
      <c r="Q1807" s="38" t="str">
        <f t="shared" si="4"/>
        <v>BPS Kota Jakarta Timur</v>
      </c>
      <c r="R1807" s="38" t="str">
        <f t="shared" si="56"/>
        <v/>
      </c>
      <c r="S1807" s="38" t="str">
        <f t="shared" ref="S1807:T1807" si="1815">S1806</f>
        <v>15 Juni sampai dengan 31 Agustus 2026</v>
      </c>
      <c r="T1807" s="38" t="str">
        <f t="shared" si="1815"/>
        <v>31 Agustus 2026</v>
      </c>
      <c r="U1807" s="46"/>
      <c r="V1807" s="46"/>
      <c r="W1807" s="42"/>
      <c r="X1807" s="42"/>
      <c r="Y1807" s="42"/>
      <c r="Z1807" s="42"/>
    </row>
    <row r="1808" ht="15.0" customHeight="1">
      <c r="A1808" s="36" t="s">
        <v>6870</v>
      </c>
      <c r="B1808" s="43"/>
      <c r="C1808" s="44"/>
      <c r="D1808" s="47"/>
      <c r="E1808" s="47"/>
      <c r="F1808" s="39" t="str">
        <f t="shared" si="2"/>
        <v>PETUGAS.1807/SPK/SE/PPL/3172/2026</v>
      </c>
      <c r="G1808" s="45"/>
      <c r="H1808" s="39" t="str">
        <f>VLOOKUP(G1808,'MITRA (REFERENSI)'!$A:$Z,16,FALSE)</f>
        <v>#N/A</v>
      </c>
      <c r="I1808" s="39" t="str">
        <f>VLOOKUP(G1808,'MITRA (REFERENSI)'!$A:$Z,25,FALSE)</f>
        <v>#N/A</v>
      </c>
      <c r="J1808" s="38" t="str">
        <f>VLOOKUP(G1808,'MITRA (REFERENSI)'!$A:$Z,26,FALSE)</f>
        <v>#N/A</v>
      </c>
      <c r="K1808" s="38" t="str">
        <f>VLOOKUP(G1808,'MITRA (REFERENSI)'!$A:$Z,15,FALSE)</f>
        <v>#N/A</v>
      </c>
      <c r="L1808" s="38" t="str">
        <f>VLOOKUP(G1808,'MITRA (REFERENSI)'!$A:$Z,15,FALSE)</f>
        <v>#N/A</v>
      </c>
      <c r="M1808" s="38" t="str">
        <f>IF(B1808=1,'KELAS (REFERENSI)'!M1808,IF(B1808=2,'KELAS (REFERENSI)'!M1823,IF(B1808=3,'KELAS (REFERENSI)'!M1838,IF(B1808=4,'KELAS (REFERENSI)'!M1853,""))))</f>
        <v/>
      </c>
      <c r="N1808" s="38" t="str">
        <f>IF(B1808=1,'KELAS (REFERENSI)'!N1808,IF(B1808=2,'KELAS (REFERENSI)'!N1823,IF(B1808=3,'KELAS (REFERENSI)'!N1838,IF(B1808=4,'KELAS (REFERENSI)'!N1853,""))))</f>
        <v/>
      </c>
      <c r="O1808" s="38" t="str">
        <f>IF(B1808=1,'KELAS (REFERENSI)'!O1808,IF(B1808=2,'KELAS (REFERENSI)'!O1823,IF(B1808=3,'KELAS (REFERENSI)'!O1838,IF(B1808=4,'KELAS (REFERENSI)'!O1853,""))))</f>
        <v/>
      </c>
      <c r="P1808" s="38" t="str">
        <f>IF(B1808=1,'KELAS (REFERENSI)'!P1808,IF(B1808=2,'KELAS (REFERENSI)'!P1823,IF(B1808=3,'KELAS (REFERENSI)'!P1838,IF(B1808=4,'KELAS (REFERENSI)'!P1853,""))))</f>
        <v/>
      </c>
      <c r="Q1808" s="38" t="str">
        <f t="shared" si="4"/>
        <v>BPS Kota Jakarta Timur</v>
      </c>
      <c r="R1808" s="38" t="str">
        <f t="shared" si="56"/>
        <v/>
      </c>
      <c r="S1808" s="38" t="str">
        <f t="shared" ref="S1808:T1808" si="1816">S1807</f>
        <v>15 Juni sampai dengan 31 Agustus 2026</v>
      </c>
      <c r="T1808" s="38" t="str">
        <f t="shared" si="1816"/>
        <v>31 Agustus 2026</v>
      </c>
      <c r="U1808" s="46"/>
      <c r="V1808" s="46"/>
      <c r="W1808" s="42"/>
      <c r="X1808" s="42"/>
      <c r="Y1808" s="42"/>
      <c r="Z1808" s="42"/>
    </row>
    <row r="1809" ht="15.0" customHeight="1">
      <c r="A1809" s="36" t="s">
        <v>6871</v>
      </c>
      <c r="B1809" s="43"/>
      <c r="C1809" s="44"/>
      <c r="D1809" s="47"/>
      <c r="E1809" s="47"/>
      <c r="F1809" s="39" t="str">
        <f t="shared" si="2"/>
        <v>PETUGAS.1808/SPK/SE/PPL/3172/2026</v>
      </c>
      <c r="G1809" s="45"/>
      <c r="H1809" s="39" t="str">
        <f>VLOOKUP(G1809,'MITRA (REFERENSI)'!$A:$Z,16,FALSE)</f>
        <v>#N/A</v>
      </c>
      <c r="I1809" s="39" t="str">
        <f>VLOOKUP(G1809,'MITRA (REFERENSI)'!$A:$Z,25,FALSE)</f>
        <v>#N/A</v>
      </c>
      <c r="J1809" s="38" t="str">
        <f>VLOOKUP(G1809,'MITRA (REFERENSI)'!$A:$Z,26,FALSE)</f>
        <v>#N/A</v>
      </c>
      <c r="K1809" s="38" t="str">
        <f>VLOOKUP(G1809,'MITRA (REFERENSI)'!$A:$Z,15,FALSE)</f>
        <v>#N/A</v>
      </c>
      <c r="L1809" s="38" t="str">
        <f>VLOOKUP(G1809,'MITRA (REFERENSI)'!$A:$Z,15,FALSE)</f>
        <v>#N/A</v>
      </c>
      <c r="M1809" s="38" t="str">
        <f>IF(B1809=1,'KELAS (REFERENSI)'!M1809,IF(B1809=2,'KELAS (REFERENSI)'!M1824,IF(B1809=3,'KELAS (REFERENSI)'!M1839,IF(B1809=4,'KELAS (REFERENSI)'!M1854,""))))</f>
        <v/>
      </c>
      <c r="N1809" s="38" t="str">
        <f>IF(B1809=1,'KELAS (REFERENSI)'!N1809,IF(B1809=2,'KELAS (REFERENSI)'!N1824,IF(B1809=3,'KELAS (REFERENSI)'!N1839,IF(B1809=4,'KELAS (REFERENSI)'!N1854,""))))</f>
        <v/>
      </c>
      <c r="O1809" s="38" t="str">
        <f>IF(B1809=1,'KELAS (REFERENSI)'!O1809,IF(B1809=2,'KELAS (REFERENSI)'!O1824,IF(B1809=3,'KELAS (REFERENSI)'!O1839,IF(B1809=4,'KELAS (REFERENSI)'!O1854,""))))</f>
        <v/>
      </c>
      <c r="P1809" s="38" t="str">
        <f>IF(B1809=1,'KELAS (REFERENSI)'!P1809,IF(B1809=2,'KELAS (REFERENSI)'!P1824,IF(B1809=3,'KELAS (REFERENSI)'!P1839,IF(B1809=4,'KELAS (REFERENSI)'!P1854,""))))</f>
        <v/>
      </c>
      <c r="Q1809" s="38" t="str">
        <f t="shared" si="4"/>
        <v>BPS Kota Jakarta Timur</v>
      </c>
      <c r="R1809" s="38" t="str">
        <f t="shared" si="56"/>
        <v/>
      </c>
      <c r="S1809" s="38" t="str">
        <f t="shared" ref="S1809:T1809" si="1817">S1808</f>
        <v>15 Juni sampai dengan 31 Agustus 2026</v>
      </c>
      <c r="T1809" s="38" t="str">
        <f t="shared" si="1817"/>
        <v>31 Agustus 2026</v>
      </c>
      <c r="U1809" s="46"/>
      <c r="V1809" s="46"/>
      <c r="W1809" s="42"/>
      <c r="X1809" s="42"/>
      <c r="Y1809" s="42"/>
      <c r="Z1809" s="42"/>
    </row>
    <row r="1810" ht="15.0" customHeight="1">
      <c r="A1810" s="36" t="s">
        <v>6872</v>
      </c>
      <c r="B1810" s="43"/>
      <c r="C1810" s="44"/>
      <c r="D1810" s="47"/>
      <c r="E1810" s="47"/>
      <c r="F1810" s="39" t="str">
        <f t="shared" si="2"/>
        <v>PETUGAS.1809/SPK/SE/PPL/3172/2026</v>
      </c>
      <c r="G1810" s="45"/>
      <c r="H1810" s="39" t="str">
        <f>VLOOKUP(G1810,'MITRA (REFERENSI)'!$A:$Z,16,FALSE)</f>
        <v>#N/A</v>
      </c>
      <c r="I1810" s="39" t="str">
        <f>VLOOKUP(G1810,'MITRA (REFERENSI)'!$A:$Z,25,FALSE)</f>
        <v>#N/A</v>
      </c>
      <c r="J1810" s="38" t="str">
        <f>VLOOKUP(G1810,'MITRA (REFERENSI)'!$A:$Z,26,FALSE)</f>
        <v>#N/A</v>
      </c>
      <c r="K1810" s="38" t="str">
        <f>VLOOKUP(G1810,'MITRA (REFERENSI)'!$A:$Z,15,FALSE)</f>
        <v>#N/A</v>
      </c>
      <c r="L1810" s="38" t="str">
        <f>VLOOKUP(G1810,'MITRA (REFERENSI)'!$A:$Z,15,FALSE)</f>
        <v>#N/A</v>
      </c>
      <c r="M1810" s="38" t="str">
        <f>IF(B1810=1,'KELAS (REFERENSI)'!M1810,IF(B1810=2,'KELAS (REFERENSI)'!M1825,IF(B1810=3,'KELAS (REFERENSI)'!M1840,IF(B1810=4,'KELAS (REFERENSI)'!M1855,""))))</f>
        <v/>
      </c>
      <c r="N1810" s="38" t="str">
        <f>IF(B1810=1,'KELAS (REFERENSI)'!N1810,IF(B1810=2,'KELAS (REFERENSI)'!N1825,IF(B1810=3,'KELAS (REFERENSI)'!N1840,IF(B1810=4,'KELAS (REFERENSI)'!N1855,""))))</f>
        <v/>
      </c>
      <c r="O1810" s="38" t="str">
        <f>IF(B1810=1,'KELAS (REFERENSI)'!O1810,IF(B1810=2,'KELAS (REFERENSI)'!O1825,IF(B1810=3,'KELAS (REFERENSI)'!O1840,IF(B1810=4,'KELAS (REFERENSI)'!O1855,""))))</f>
        <v/>
      </c>
      <c r="P1810" s="38" t="str">
        <f>IF(B1810=1,'KELAS (REFERENSI)'!P1810,IF(B1810=2,'KELAS (REFERENSI)'!P1825,IF(B1810=3,'KELAS (REFERENSI)'!P1840,IF(B1810=4,'KELAS (REFERENSI)'!P1855,""))))</f>
        <v/>
      </c>
      <c r="Q1810" s="38" t="str">
        <f t="shared" si="4"/>
        <v>BPS Kota Jakarta Timur</v>
      </c>
      <c r="R1810" s="38" t="str">
        <f t="shared" si="56"/>
        <v/>
      </c>
      <c r="S1810" s="38" t="str">
        <f t="shared" ref="S1810:T1810" si="1818">S1809</f>
        <v>15 Juni sampai dengan 31 Agustus 2026</v>
      </c>
      <c r="T1810" s="38" t="str">
        <f t="shared" si="1818"/>
        <v>31 Agustus 2026</v>
      </c>
      <c r="U1810" s="46"/>
      <c r="V1810" s="46"/>
      <c r="W1810" s="42"/>
      <c r="X1810" s="42"/>
      <c r="Y1810" s="42"/>
      <c r="Z1810" s="42"/>
    </row>
    <row r="1811" ht="15.0" customHeight="1">
      <c r="A1811" s="36" t="s">
        <v>6873</v>
      </c>
      <c r="B1811" s="43"/>
      <c r="C1811" s="44"/>
      <c r="D1811" s="47"/>
      <c r="E1811" s="47"/>
      <c r="F1811" s="39" t="str">
        <f t="shared" si="2"/>
        <v>PETUGAS.1810/SPK/SE/PPL/3172/2026</v>
      </c>
      <c r="G1811" s="45"/>
      <c r="H1811" s="39" t="str">
        <f>VLOOKUP(G1811,'MITRA (REFERENSI)'!$A:$Z,16,FALSE)</f>
        <v>#N/A</v>
      </c>
      <c r="I1811" s="39" t="str">
        <f>VLOOKUP(G1811,'MITRA (REFERENSI)'!$A:$Z,25,FALSE)</f>
        <v>#N/A</v>
      </c>
      <c r="J1811" s="38" t="str">
        <f>VLOOKUP(G1811,'MITRA (REFERENSI)'!$A:$Z,26,FALSE)</f>
        <v>#N/A</v>
      </c>
      <c r="K1811" s="38" t="str">
        <f>VLOOKUP(G1811,'MITRA (REFERENSI)'!$A:$Z,15,FALSE)</f>
        <v>#N/A</v>
      </c>
      <c r="L1811" s="38" t="str">
        <f>VLOOKUP(G1811,'MITRA (REFERENSI)'!$A:$Z,15,FALSE)</f>
        <v>#N/A</v>
      </c>
      <c r="M1811" s="38" t="str">
        <f>IF(B1811=1,'KELAS (REFERENSI)'!M1811,IF(B1811=2,'KELAS (REFERENSI)'!M1826,IF(B1811=3,'KELAS (REFERENSI)'!M1841,IF(B1811=4,'KELAS (REFERENSI)'!M1856,""))))</f>
        <v/>
      </c>
      <c r="N1811" s="38" t="str">
        <f>IF(B1811=1,'KELAS (REFERENSI)'!N1811,IF(B1811=2,'KELAS (REFERENSI)'!N1826,IF(B1811=3,'KELAS (REFERENSI)'!N1841,IF(B1811=4,'KELAS (REFERENSI)'!N1856,""))))</f>
        <v/>
      </c>
      <c r="O1811" s="38" t="str">
        <f>IF(B1811=1,'KELAS (REFERENSI)'!O1811,IF(B1811=2,'KELAS (REFERENSI)'!O1826,IF(B1811=3,'KELAS (REFERENSI)'!O1841,IF(B1811=4,'KELAS (REFERENSI)'!O1856,""))))</f>
        <v/>
      </c>
      <c r="P1811" s="38" t="str">
        <f>IF(B1811=1,'KELAS (REFERENSI)'!P1811,IF(B1811=2,'KELAS (REFERENSI)'!P1826,IF(B1811=3,'KELAS (REFERENSI)'!P1841,IF(B1811=4,'KELAS (REFERENSI)'!P1856,""))))</f>
        <v/>
      </c>
      <c r="Q1811" s="38" t="str">
        <f t="shared" si="4"/>
        <v>BPS Kota Jakarta Timur</v>
      </c>
      <c r="R1811" s="38" t="str">
        <f t="shared" si="56"/>
        <v/>
      </c>
      <c r="S1811" s="38" t="str">
        <f t="shared" ref="S1811:T1811" si="1819">S1810</f>
        <v>15 Juni sampai dengan 31 Agustus 2026</v>
      </c>
      <c r="T1811" s="38" t="str">
        <f t="shared" si="1819"/>
        <v>31 Agustus 2026</v>
      </c>
      <c r="U1811" s="46"/>
      <c r="V1811" s="46"/>
      <c r="W1811" s="42"/>
      <c r="X1811" s="42"/>
      <c r="Y1811" s="42"/>
      <c r="Z1811" s="42"/>
    </row>
    <row r="1812" ht="15.0" customHeight="1">
      <c r="A1812" s="36" t="s">
        <v>6874</v>
      </c>
      <c r="B1812" s="43"/>
      <c r="C1812" s="44"/>
      <c r="D1812" s="47"/>
      <c r="E1812" s="47"/>
      <c r="F1812" s="39" t="str">
        <f t="shared" si="2"/>
        <v>PETUGAS.1811/SPK/SE/PPL/3172/2026</v>
      </c>
      <c r="G1812" s="45"/>
      <c r="H1812" s="39" t="str">
        <f>VLOOKUP(G1812,'MITRA (REFERENSI)'!$A:$Z,16,FALSE)</f>
        <v>#N/A</v>
      </c>
      <c r="I1812" s="39" t="str">
        <f>VLOOKUP(G1812,'MITRA (REFERENSI)'!$A:$Z,25,FALSE)</f>
        <v>#N/A</v>
      </c>
      <c r="J1812" s="38" t="str">
        <f>VLOOKUP(G1812,'MITRA (REFERENSI)'!$A:$Z,26,FALSE)</f>
        <v>#N/A</v>
      </c>
      <c r="K1812" s="38" t="str">
        <f>VLOOKUP(G1812,'MITRA (REFERENSI)'!$A:$Z,15,FALSE)</f>
        <v>#N/A</v>
      </c>
      <c r="L1812" s="38" t="str">
        <f>VLOOKUP(G1812,'MITRA (REFERENSI)'!$A:$Z,15,FALSE)</f>
        <v>#N/A</v>
      </c>
      <c r="M1812" s="38" t="str">
        <f>IF(B1812=1,'KELAS (REFERENSI)'!M1812,IF(B1812=2,'KELAS (REFERENSI)'!M1827,IF(B1812=3,'KELAS (REFERENSI)'!M1842,IF(B1812=4,'KELAS (REFERENSI)'!M1857,""))))</f>
        <v/>
      </c>
      <c r="N1812" s="38" t="str">
        <f>IF(B1812=1,'KELAS (REFERENSI)'!N1812,IF(B1812=2,'KELAS (REFERENSI)'!N1827,IF(B1812=3,'KELAS (REFERENSI)'!N1842,IF(B1812=4,'KELAS (REFERENSI)'!N1857,""))))</f>
        <v/>
      </c>
      <c r="O1812" s="38" t="str">
        <f>IF(B1812=1,'KELAS (REFERENSI)'!O1812,IF(B1812=2,'KELAS (REFERENSI)'!O1827,IF(B1812=3,'KELAS (REFERENSI)'!O1842,IF(B1812=4,'KELAS (REFERENSI)'!O1857,""))))</f>
        <v/>
      </c>
      <c r="P1812" s="38" t="str">
        <f>IF(B1812=1,'KELAS (REFERENSI)'!P1812,IF(B1812=2,'KELAS (REFERENSI)'!P1827,IF(B1812=3,'KELAS (REFERENSI)'!P1842,IF(B1812=4,'KELAS (REFERENSI)'!P1857,""))))</f>
        <v/>
      </c>
      <c r="Q1812" s="38" t="str">
        <f t="shared" si="4"/>
        <v>BPS Kota Jakarta Timur</v>
      </c>
      <c r="R1812" s="38" t="str">
        <f t="shared" si="56"/>
        <v/>
      </c>
      <c r="S1812" s="38" t="str">
        <f t="shared" ref="S1812:T1812" si="1820">S1811</f>
        <v>15 Juni sampai dengan 31 Agustus 2026</v>
      </c>
      <c r="T1812" s="38" t="str">
        <f t="shared" si="1820"/>
        <v>31 Agustus 2026</v>
      </c>
      <c r="U1812" s="46"/>
      <c r="V1812" s="46"/>
      <c r="W1812" s="42"/>
      <c r="X1812" s="42"/>
      <c r="Y1812" s="42"/>
      <c r="Z1812" s="42"/>
    </row>
    <row r="1813" ht="15.0" customHeight="1">
      <c r="A1813" s="36" t="s">
        <v>6875</v>
      </c>
      <c r="B1813" s="43"/>
      <c r="C1813" s="44"/>
      <c r="D1813" s="47"/>
      <c r="E1813" s="47"/>
      <c r="F1813" s="39" t="str">
        <f t="shared" si="2"/>
        <v>PETUGAS.1812/SPK/SE/PPL/3172/2026</v>
      </c>
      <c r="G1813" s="45"/>
      <c r="H1813" s="39" t="str">
        <f>VLOOKUP(G1813,'MITRA (REFERENSI)'!$A:$Z,16,FALSE)</f>
        <v>#N/A</v>
      </c>
      <c r="I1813" s="39" t="str">
        <f>VLOOKUP(G1813,'MITRA (REFERENSI)'!$A:$Z,25,FALSE)</f>
        <v>#N/A</v>
      </c>
      <c r="J1813" s="38" t="str">
        <f>VLOOKUP(G1813,'MITRA (REFERENSI)'!$A:$Z,26,FALSE)</f>
        <v>#N/A</v>
      </c>
      <c r="K1813" s="38" t="str">
        <f>VLOOKUP(G1813,'MITRA (REFERENSI)'!$A:$Z,15,FALSE)</f>
        <v>#N/A</v>
      </c>
      <c r="L1813" s="38" t="str">
        <f>VLOOKUP(G1813,'MITRA (REFERENSI)'!$A:$Z,15,FALSE)</f>
        <v>#N/A</v>
      </c>
      <c r="M1813" s="38" t="str">
        <f>IF(B1813=1,'KELAS (REFERENSI)'!M1813,IF(B1813=2,'KELAS (REFERENSI)'!M1828,IF(B1813=3,'KELAS (REFERENSI)'!M1843,IF(B1813=4,'KELAS (REFERENSI)'!M1858,""))))</f>
        <v/>
      </c>
      <c r="N1813" s="38" t="str">
        <f>IF(B1813=1,'KELAS (REFERENSI)'!N1813,IF(B1813=2,'KELAS (REFERENSI)'!N1828,IF(B1813=3,'KELAS (REFERENSI)'!N1843,IF(B1813=4,'KELAS (REFERENSI)'!N1858,""))))</f>
        <v/>
      </c>
      <c r="O1813" s="38" t="str">
        <f>IF(B1813=1,'KELAS (REFERENSI)'!O1813,IF(B1813=2,'KELAS (REFERENSI)'!O1828,IF(B1813=3,'KELAS (REFERENSI)'!O1843,IF(B1813=4,'KELAS (REFERENSI)'!O1858,""))))</f>
        <v/>
      </c>
      <c r="P1813" s="38" t="str">
        <f>IF(B1813=1,'KELAS (REFERENSI)'!P1813,IF(B1813=2,'KELAS (REFERENSI)'!P1828,IF(B1813=3,'KELAS (REFERENSI)'!P1843,IF(B1813=4,'KELAS (REFERENSI)'!P1858,""))))</f>
        <v/>
      </c>
      <c r="Q1813" s="38" t="str">
        <f t="shared" si="4"/>
        <v>BPS Kota Jakarta Timur</v>
      </c>
      <c r="R1813" s="38" t="str">
        <f t="shared" si="56"/>
        <v/>
      </c>
      <c r="S1813" s="38" t="str">
        <f t="shared" ref="S1813:T1813" si="1821">S1812</f>
        <v>15 Juni sampai dengan 31 Agustus 2026</v>
      </c>
      <c r="T1813" s="38" t="str">
        <f t="shared" si="1821"/>
        <v>31 Agustus 2026</v>
      </c>
      <c r="U1813" s="46"/>
      <c r="V1813" s="46"/>
      <c r="W1813" s="42"/>
      <c r="X1813" s="42"/>
      <c r="Y1813" s="42"/>
      <c r="Z1813" s="42"/>
    </row>
    <row r="1814" ht="15.0" customHeight="1">
      <c r="A1814" s="36" t="s">
        <v>6876</v>
      </c>
      <c r="B1814" s="43"/>
      <c r="C1814" s="44"/>
      <c r="D1814" s="47"/>
      <c r="E1814" s="47"/>
      <c r="F1814" s="39" t="str">
        <f t="shared" si="2"/>
        <v>PETUGAS.1813/SPK/SE/PPL/3172/2026</v>
      </c>
      <c r="G1814" s="45"/>
      <c r="H1814" s="39" t="str">
        <f>VLOOKUP(G1814,'MITRA (REFERENSI)'!$A:$Z,16,FALSE)</f>
        <v>#N/A</v>
      </c>
      <c r="I1814" s="39" t="str">
        <f>VLOOKUP(G1814,'MITRA (REFERENSI)'!$A:$Z,25,FALSE)</f>
        <v>#N/A</v>
      </c>
      <c r="J1814" s="38" t="str">
        <f>VLOOKUP(G1814,'MITRA (REFERENSI)'!$A:$Z,26,FALSE)</f>
        <v>#N/A</v>
      </c>
      <c r="K1814" s="38" t="str">
        <f>VLOOKUP(G1814,'MITRA (REFERENSI)'!$A:$Z,15,FALSE)</f>
        <v>#N/A</v>
      </c>
      <c r="L1814" s="38" t="str">
        <f>VLOOKUP(G1814,'MITRA (REFERENSI)'!$A:$Z,15,FALSE)</f>
        <v>#N/A</v>
      </c>
      <c r="M1814" s="38" t="str">
        <f>IF(B1814=1,'KELAS (REFERENSI)'!M1814,IF(B1814=2,'KELAS (REFERENSI)'!M1829,IF(B1814=3,'KELAS (REFERENSI)'!M1844,IF(B1814=4,'KELAS (REFERENSI)'!M1859,""))))</f>
        <v/>
      </c>
      <c r="N1814" s="38" t="str">
        <f>IF(B1814=1,'KELAS (REFERENSI)'!N1814,IF(B1814=2,'KELAS (REFERENSI)'!N1829,IF(B1814=3,'KELAS (REFERENSI)'!N1844,IF(B1814=4,'KELAS (REFERENSI)'!N1859,""))))</f>
        <v/>
      </c>
      <c r="O1814" s="38" t="str">
        <f>IF(B1814=1,'KELAS (REFERENSI)'!O1814,IF(B1814=2,'KELAS (REFERENSI)'!O1829,IF(B1814=3,'KELAS (REFERENSI)'!O1844,IF(B1814=4,'KELAS (REFERENSI)'!O1859,""))))</f>
        <v/>
      </c>
      <c r="P1814" s="38" t="str">
        <f>IF(B1814=1,'KELAS (REFERENSI)'!P1814,IF(B1814=2,'KELAS (REFERENSI)'!P1829,IF(B1814=3,'KELAS (REFERENSI)'!P1844,IF(B1814=4,'KELAS (REFERENSI)'!P1859,""))))</f>
        <v/>
      </c>
      <c r="Q1814" s="38" t="str">
        <f t="shared" si="4"/>
        <v>BPS Kota Jakarta Timur</v>
      </c>
      <c r="R1814" s="38" t="str">
        <f t="shared" si="56"/>
        <v/>
      </c>
      <c r="S1814" s="38" t="str">
        <f t="shared" ref="S1814:T1814" si="1822">S1813</f>
        <v>15 Juni sampai dengan 31 Agustus 2026</v>
      </c>
      <c r="T1814" s="38" t="str">
        <f t="shared" si="1822"/>
        <v>31 Agustus 2026</v>
      </c>
      <c r="U1814" s="46"/>
      <c r="V1814" s="46"/>
      <c r="W1814" s="42"/>
      <c r="X1814" s="42"/>
      <c r="Y1814" s="42"/>
      <c r="Z1814" s="42"/>
    </row>
    <row r="1815" ht="15.0" customHeight="1">
      <c r="A1815" s="36" t="s">
        <v>6877</v>
      </c>
      <c r="B1815" s="43"/>
      <c r="C1815" s="44"/>
      <c r="D1815" s="47"/>
      <c r="E1815" s="47"/>
      <c r="F1815" s="39" t="str">
        <f t="shared" si="2"/>
        <v>PETUGAS.1814/SPK/SE/PPL/3172/2026</v>
      </c>
      <c r="G1815" s="45"/>
      <c r="H1815" s="39" t="str">
        <f>VLOOKUP(G1815,'MITRA (REFERENSI)'!$A:$Z,16,FALSE)</f>
        <v>#N/A</v>
      </c>
      <c r="I1815" s="39" t="str">
        <f>VLOOKUP(G1815,'MITRA (REFERENSI)'!$A:$Z,25,FALSE)</f>
        <v>#N/A</v>
      </c>
      <c r="J1815" s="38" t="str">
        <f>VLOOKUP(G1815,'MITRA (REFERENSI)'!$A:$Z,26,FALSE)</f>
        <v>#N/A</v>
      </c>
      <c r="K1815" s="38" t="str">
        <f>VLOOKUP(G1815,'MITRA (REFERENSI)'!$A:$Z,15,FALSE)</f>
        <v>#N/A</v>
      </c>
      <c r="L1815" s="38" t="str">
        <f>VLOOKUP(G1815,'MITRA (REFERENSI)'!$A:$Z,15,FALSE)</f>
        <v>#N/A</v>
      </c>
      <c r="M1815" s="38" t="str">
        <f>IF(B1815=1,'KELAS (REFERENSI)'!M1815,IF(B1815=2,'KELAS (REFERENSI)'!M1830,IF(B1815=3,'KELAS (REFERENSI)'!M1845,IF(B1815=4,'KELAS (REFERENSI)'!M1860,""))))</f>
        <v/>
      </c>
      <c r="N1815" s="38" t="str">
        <f>IF(B1815=1,'KELAS (REFERENSI)'!N1815,IF(B1815=2,'KELAS (REFERENSI)'!N1830,IF(B1815=3,'KELAS (REFERENSI)'!N1845,IF(B1815=4,'KELAS (REFERENSI)'!N1860,""))))</f>
        <v/>
      </c>
      <c r="O1815" s="38" t="str">
        <f>IF(B1815=1,'KELAS (REFERENSI)'!O1815,IF(B1815=2,'KELAS (REFERENSI)'!O1830,IF(B1815=3,'KELAS (REFERENSI)'!O1845,IF(B1815=4,'KELAS (REFERENSI)'!O1860,""))))</f>
        <v/>
      </c>
      <c r="P1815" s="38" t="str">
        <f>IF(B1815=1,'KELAS (REFERENSI)'!P1815,IF(B1815=2,'KELAS (REFERENSI)'!P1830,IF(B1815=3,'KELAS (REFERENSI)'!P1845,IF(B1815=4,'KELAS (REFERENSI)'!P1860,""))))</f>
        <v/>
      </c>
      <c r="Q1815" s="38" t="str">
        <f t="shared" si="4"/>
        <v>BPS Kota Jakarta Timur</v>
      </c>
      <c r="R1815" s="38" t="str">
        <f t="shared" si="56"/>
        <v/>
      </c>
      <c r="S1815" s="38" t="str">
        <f t="shared" ref="S1815:T1815" si="1823">S1814</f>
        <v>15 Juni sampai dengan 31 Agustus 2026</v>
      </c>
      <c r="T1815" s="38" t="str">
        <f t="shared" si="1823"/>
        <v>31 Agustus 2026</v>
      </c>
      <c r="U1815" s="46"/>
      <c r="V1815" s="46"/>
      <c r="W1815" s="42"/>
      <c r="X1815" s="42"/>
      <c r="Y1815" s="42"/>
      <c r="Z1815" s="42"/>
    </row>
    <row r="1816" ht="15.0" customHeight="1">
      <c r="A1816" s="36" t="s">
        <v>6878</v>
      </c>
      <c r="B1816" s="43"/>
      <c r="C1816" s="44"/>
      <c r="D1816" s="47"/>
      <c r="E1816" s="47"/>
      <c r="F1816" s="39" t="str">
        <f t="shared" si="2"/>
        <v>PETUGAS.1815/SPK/SE/PPL/3172/2026</v>
      </c>
      <c r="G1816" s="45"/>
      <c r="H1816" s="39" t="str">
        <f>VLOOKUP(G1816,'MITRA (REFERENSI)'!$A:$Z,16,FALSE)</f>
        <v>#N/A</v>
      </c>
      <c r="I1816" s="39" t="str">
        <f>VLOOKUP(G1816,'MITRA (REFERENSI)'!$A:$Z,25,FALSE)</f>
        <v>#N/A</v>
      </c>
      <c r="J1816" s="38" t="str">
        <f>VLOOKUP(G1816,'MITRA (REFERENSI)'!$A:$Z,26,FALSE)</f>
        <v>#N/A</v>
      </c>
      <c r="K1816" s="38" t="str">
        <f>VLOOKUP(G1816,'MITRA (REFERENSI)'!$A:$Z,15,FALSE)</f>
        <v>#N/A</v>
      </c>
      <c r="L1816" s="38" t="str">
        <f>VLOOKUP(G1816,'MITRA (REFERENSI)'!$A:$Z,15,FALSE)</f>
        <v>#N/A</v>
      </c>
      <c r="M1816" s="38" t="str">
        <f>IF(B1816=1,'KELAS (REFERENSI)'!M1816,IF(B1816=2,'KELAS (REFERENSI)'!M1831,IF(B1816=3,'KELAS (REFERENSI)'!M1846,IF(B1816=4,'KELAS (REFERENSI)'!M1861,""))))</f>
        <v/>
      </c>
      <c r="N1816" s="38" t="str">
        <f>IF(B1816=1,'KELAS (REFERENSI)'!N1816,IF(B1816=2,'KELAS (REFERENSI)'!N1831,IF(B1816=3,'KELAS (REFERENSI)'!N1846,IF(B1816=4,'KELAS (REFERENSI)'!N1861,""))))</f>
        <v/>
      </c>
      <c r="O1816" s="38" t="str">
        <f>IF(B1816=1,'KELAS (REFERENSI)'!O1816,IF(B1816=2,'KELAS (REFERENSI)'!O1831,IF(B1816=3,'KELAS (REFERENSI)'!O1846,IF(B1816=4,'KELAS (REFERENSI)'!O1861,""))))</f>
        <v/>
      </c>
      <c r="P1816" s="38" t="str">
        <f>IF(B1816=1,'KELAS (REFERENSI)'!P1816,IF(B1816=2,'KELAS (REFERENSI)'!P1831,IF(B1816=3,'KELAS (REFERENSI)'!P1846,IF(B1816=4,'KELAS (REFERENSI)'!P1861,""))))</f>
        <v/>
      </c>
      <c r="Q1816" s="38" t="str">
        <f t="shared" si="4"/>
        <v>BPS Kota Jakarta Timur</v>
      </c>
      <c r="R1816" s="38" t="str">
        <f t="shared" si="56"/>
        <v/>
      </c>
      <c r="S1816" s="38" t="str">
        <f t="shared" ref="S1816:T1816" si="1824">S1815</f>
        <v>15 Juni sampai dengan 31 Agustus 2026</v>
      </c>
      <c r="T1816" s="38" t="str">
        <f t="shared" si="1824"/>
        <v>31 Agustus 2026</v>
      </c>
      <c r="U1816" s="46"/>
      <c r="V1816" s="46"/>
      <c r="W1816" s="42"/>
      <c r="X1816" s="42"/>
      <c r="Y1816" s="42"/>
      <c r="Z1816" s="42"/>
    </row>
    <row r="1817" ht="15.0" customHeight="1">
      <c r="A1817" s="36" t="s">
        <v>6879</v>
      </c>
      <c r="B1817" s="43"/>
      <c r="C1817" s="44"/>
      <c r="D1817" s="47"/>
      <c r="E1817" s="47"/>
      <c r="F1817" s="39" t="str">
        <f t="shared" si="2"/>
        <v>PETUGAS.1816/SPK/SE/PPL/3172/2026</v>
      </c>
      <c r="G1817" s="45"/>
      <c r="H1817" s="39" t="str">
        <f>VLOOKUP(G1817,'MITRA (REFERENSI)'!$A:$Z,16,FALSE)</f>
        <v>#N/A</v>
      </c>
      <c r="I1817" s="39" t="str">
        <f>VLOOKUP(G1817,'MITRA (REFERENSI)'!$A:$Z,25,FALSE)</f>
        <v>#N/A</v>
      </c>
      <c r="J1817" s="38" t="str">
        <f>VLOOKUP(G1817,'MITRA (REFERENSI)'!$A:$Z,26,FALSE)</f>
        <v>#N/A</v>
      </c>
      <c r="K1817" s="38" t="str">
        <f>VLOOKUP(G1817,'MITRA (REFERENSI)'!$A:$Z,15,FALSE)</f>
        <v>#N/A</v>
      </c>
      <c r="L1817" s="38" t="str">
        <f>VLOOKUP(G1817,'MITRA (REFERENSI)'!$A:$Z,15,FALSE)</f>
        <v>#N/A</v>
      </c>
      <c r="M1817" s="38" t="str">
        <f>IF(B1817=1,'KELAS (REFERENSI)'!M1817,IF(B1817=2,'KELAS (REFERENSI)'!M1832,IF(B1817=3,'KELAS (REFERENSI)'!M1847,IF(B1817=4,'KELAS (REFERENSI)'!M1862,""))))</f>
        <v/>
      </c>
      <c r="N1817" s="38" t="str">
        <f>IF(B1817=1,'KELAS (REFERENSI)'!N1817,IF(B1817=2,'KELAS (REFERENSI)'!N1832,IF(B1817=3,'KELAS (REFERENSI)'!N1847,IF(B1817=4,'KELAS (REFERENSI)'!N1862,""))))</f>
        <v/>
      </c>
      <c r="O1817" s="38" t="str">
        <f>IF(B1817=1,'KELAS (REFERENSI)'!O1817,IF(B1817=2,'KELAS (REFERENSI)'!O1832,IF(B1817=3,'KELAS (REFERENSI)'!O1847,IF(B1817=4,'KELAS (REFERENSI)'!O1862,""))))</f>
        <v/>
      </c>
      <c r="P1817" s="38" t="str">
        <f>IF(B1817=1,'KELAS (REFERENSI)'!P1817,IF(B1817=2,'KELAS (REFERENSI)'!P1832,IF(B1817=3,'KELAS (REFERENSI)'!P1847,IF(B1817=4,'KELAS (REFERENSI)'!P1862,""))))</f>
        <v/>
      </c>
      <c r="Q1817" s="38" t="str">
        <f t="shared" si="4"/>
        <v>BPS Kota Jakarta Timur</v>
      </c>
      <c r="R1817" s="38" t="str">
        <f t="shared" si="56"/>
        <v/>
      </c>
      <c r="S1817" s="38" t="str">
        <f t="shared" ref="S1817:T1817" si="1825">S1816</f>
        <v>15 Juni sampai dengan 31 Agustus 2026</v>
      </c>
      <c r="T1817" s="38" t="str">
        <f t="shared" si="1825"/>
        <v>31 Agustus 2026</v>
      </c>
      <c r="U1817" s="46"/>
      <c r="V1817" s="46"/>
      <c r="W1817" s="42"/>
      <c r="X1817" s="42"/>
      <c r="Y1817" s="42"/>
      <c r="Z1817" s="42"/>
    </row>
    <row r="1818" ht="15.0" customHeight="1">
      <c r="A1818" s="36" t="s">
        <v>6880</v>
      </c>
      <c r="B1818" s="43"/>
      <c r="C1818" s="44"/>
      <c r="D1818" s="47"/>
      <c r="E1818" s="47"/>
      <c r="F1818" s="39" t="str">
        <f t="shared" si="2"/>
        <v>PETUGAS.1817/SPK/SE/PPL/3172/2026</v>
      </c>
      <c r="G1818" s="45"/>
      <c r="H1818" s="39" t="str">
        <f>VLOOKUP(G1818,'MITRA (REFERENSI)'!$A:$Z,16,FALSE)</f>
        <v>#N/A</v>
      </c>
      <c r="I1818" s="39" t="str">
        <f>VLOOKUP(G1818,'MITRA (REFERENSI)'!$A:$Z,25,FALSE)</f>
        <v>#N/A</v>
      </c>
      <c r="J1818" s="38" t="str">
        <f>VLOOKUP(G1818,'MITRA (REFERENSI)'!$A:$Z,26,FALSE)</f>
        <v>#N/A</v>
      </c>
      <c r="K1818" s="38" t="str">
        <f>VLOOKUP(G1818,'MITRA (REFERENSI)'!$A:$Z,15,FALSE)</f>
        <v>#N/A</v>
      </c>
      <c r="L1818" s="38" t="str">
        <f>VLOOKUP(G1818,'MITRA (REFERENSI)'!$A:$Z,15,FALSE)</f>
        <v>#N/A</v>
      </c>
      <c r="M1818" s="38" t="str">
        <f>IF(B1818=1,'KELAS (REFERENSI)'!M1818,IF(B1818=2,'KELAS (REFERENSI)'!M1833,IF(B1818=3,'KELAS (REFERENSI)'!M1848,IF(B1818=4,'KELAS (REFERENSI)'!M1863,""))))</f>
        <v/>
      </c>
      <c r="N1818" s="38" t="str">
        <f>IF(B1818=1,'KELAS (REFERENSI)'!N1818,IF(B1818=2,'KELAS (REFERENSI)'!N1833,IF(B1818=3,'KELAS (REFERENSI)'!N1848,IF(B1818=4,'KELAS (REFERENSI)'!N1863,""))))</f>
        <v/>
      </c>
      <c r="O1818" s="38" t="str">
        <f>IF(B1818=1,'KELAS (REFERENSI)'!O1818,IF(B1818=2,'KELAS (REFERENSI)'!O1833,IF(B1818=3,'KELAS (REFERENSI)'!O1848,IF(B1818=4,'KELAS (REFERENSI)'!O1863,""))))</f>
        <v/>
      </c>
      <c r="P1818" s="38" t="str">
        <f>IF(B1818=1,'KELAS (REFERENSI)'!P1818,IF(B1818=2,'KELAS (REFERENSI)'!P1833,IF(B1818=3,'KELAS (REFERENSI)'!P1848,IF(B1818=4,'KELAS (REFERENSI)'!P1863,""))))</f>
        <v/>
      </c>
      <c r="Q1818" s="38" t="str">
        <f t="shared" si="4"/>
        <v>BPS Kota Jakarta Timur</v>
      </c>
      <c r="R1818" s="38" t="str">
        <f t="shared" si="56"/>
        <v/>
      </c>
      <c r="S1818" s="38" t="str">
        <f t="shared" ref="S1818:T1818" si="1826">S1817</f>
        <v>15 Juni sampai dengan 31 Agustus 2026</v>
      </c>
      <c r="T1818" s="38" t="str">
        <f t="shared" si="1826"/>
        <v>31 Agustus 2026</v>
      </c>
      <c r="U1818" s="46"/>
      <c r="V1818" s="46"/>
      <c r="W1818" s="42"/>
      <c r="X1818" s="42"/>
      <c r="Y1818" s="42"/>
      <c r="Z1818" s="42"/>
    </row>
    <row r="1819" ht="15.0" customHeight="1">
      <c r="A1819" s="36" t="s">
        <v>6881</v>
      </c>
      <c r="B1819" s="43"/>
      <c r="C1819" s="44"/>
      <c r="D1819" s="47"/>
      <c r="E1819" s="47"/>
      <c r="F1819" s="39" t="str">
        <f t="shared" si="2"/>
        <v>PETUGAS.1818/SPK/SE/PPL/3172/2026</v>
      </c>
      <c r="G1819" s="45"/>
      <c r="H1819" s="39" t="str">
        <f>VLOOKUP(G1819,'MITRA (REFERENSI)'!$A:$Z,16,FALSE)</f>
        <v>#N/A</v>
      </c>
      <c r="I1819" s="39" t="str">
        <f>VLOOKUP(G1819,'MITRA (REFERENSI)'!$A:$Z,25,FALSE)</f>
        <v>#N/A</v>
      </c>
      <c r="J1819" s="38" t="str">
        <f>VLOOKUP(G1819,'MITRA (REFERENSI)'!$A:$Z,26,FALSE)</f>
        <v>#N/A</v>
      </c>
      <c r="K1819" s="38" t="str">
        <f>VLOOKUP(G1819,'MITRA (REFERENSI)'!$A:$Z,15,FALSE)</f>
        <v>#N/A</v>
      </c>
      <c r="L1819" s="38" t="str">
        <f>VLOOKUP(G1819,'MITRA (REFERENSI)'!$A:$Z,15,FALSE)</f>
        <v>#N/A</v>
      </c>
      <c r="M1819" s="38" t="str">
        <f>IF(B1819=1,'KELAS (REFERENSI)'!M1819,IF(B1819=2,'KELAS (REFERENSI)'!M1834,IF(B1819=3,'KELAS (REFERENSI)'!M1849,IF(B1819=4,'KELAS (REFERENSI)'!M1864,""))))</f>
        <v/>
      </c>
      <c r="N1819" s="38" t="str">
        <f>IF(B1819=1,'KELAS (REFERENSI)'!N1819,IF(B1819=2,'KELAS (REFERENSI)'!N1834,IF(B1819=3,'KELAS (REFERENSI)'!N1849,IF(B1819=4,'KELAS (REFERENSI)'!N1864,""))))</f>
        <v/>
      </c>
      <c r="O1819" s="38" t="str">
        <f>IF(B1819=1,'KELAS (REFERENSI)'!O1819,IF(B1819=2,'KELAS (REFERENSI)'!O1834,IF(B1819=3,'KELAS (REFERENSI)'!O1849,IF(B1819=4,'KELAS (REFERENSI)'!O1864,""))))</f>
        <v/>
      </c>
      <c r="P1819" s="38" t="str">
        <f>IF(B1819=1,'KELAS (REFERENSI)'!P1819,IF(B1819=2,'KELAS (REFERENSI)'!P1834,IF(B1819=3,'KELAS (REFERENSI)'!P1849,IF(B1819=4,'KELAS (REFERENSI)'!P1864,""))))</f>
        <v/>
      </c>
      <c r="Q1819" s="38" t="str">
        <f t="shared" si="4"/>
        <v>BPS Kota Jakarta Timur</v>
      </c>
      <c r="R1819" s="38" t="str">
        <f t="shared" si="56"/>
        <v/>
      </c>
      <c r="S1819" s="38" t="str">
        <f t="shared" ref="S1819:T1819" si="1827">S1818</f>
        <v>15 Juni sampai dengan 31 Agustus 2026</v>
      </c>
      <c r="T1819" s="38" t="str">
        <f t="shared" si="1827"/>
        <v>31 Agustus 2026</v>
      </c>
      <c r="U1819" s="46"/>
      <c r="V1819" s="46"/>
      <c r="W1819" s="42"/>
      <c r="X1819" s="42"/>
      <c r="Y1819" s="42"/>
      <c r="Z1819" s="42"/>
    </row>
    <row r="1820" ht="15.0" customHeight="1">
      <c r="A1820" s="36" t="s">
        <v>6882</v>
      </c>
      <c r="B1820" s="43"/>
      <c r="C1820" s="44"/>
      <c r="D1820" s="47"/>
      <c r="E1820" s="47"/>
      <c r="F1820" s="39" t="str">
        <f t="shared" si="2"/>
        <v>PETUGAS.1819/SPK/SE/PPL/3172/2026</v>
      </c>
      <c r="G1820" s="45"/>
      <c r="H1820" s="39" t="str">
        <f>VLOOKUP(G1820,'MITRA (REFERENSI)'!$A:$Z,16,FALSE)</f>
        <v>#N/A</v>
      </c>
      <c r="I1820" s="39" t="str">
        <f>VLOOKUP(G1820,'MITRA (REFERENSI)'!$A:$Z,25,FALSE)</f>
        <v>#N/A</v>
      </c>
      <c r="J1820" s="38" t="str">
        <f>VLOOKUP(G1820,'MITRA (REFERENSI)'!$A:$Z,26,FALSE)</f>
        <v>#N/A</v>
      </c>
      <c r="K1820" s="38" t="str">
        <f>VLOOKUP(G1820,'MITRA (REFERENSI)'!$A:$Z,15,FALSE)</f>
        <v>#N/A</v>
      </c>
      <c r="L1820" s="38" t="str">
        <f>VLOOKUP(G1820,'MITRA (REFERENSI)'!$A:$Z,15,FALSE)</f>
        <v>#N/A</v>
      </c>
      <c r="M1820" s="38" t="str">
        <f>IF(B1820=1,'KELAS (REFERENSI)'!M1820,IF(B1820=2,'KELAS (REFERENSI)'!M1835,IF(B1820=3,'KELAS (REFERENSI)'!M1850,IF(B1820=4,'KELAS (REFERENSI)'!M1865,""))))</f>
        <v/>
      </c>
      <c r="N1820" s="38" t="str">
        <f>IF(B1820=1,'KELAS (REFERENSI)'!N1820,IF(B1820=2,'KELAS (REFERENSI)'!N1835,IF(B1820=3,'KELAS (REFERENSI)'!N1850,IF(B1820=4,'KELAS (REFERENSI)'!N1865,""))))</f>
        <v/>
      </c>
      <c r="O1820" s="38" t="str">
        <f>IF(B1820=1,'KELAS (REFERENSI)'!O1820,IF(B1820=2,'KELAS (REFERENSI)'!O1835,IF(B1820=3,'KELAS (REFERENSI)'!O1850,IF(B1820=4,'KELAS (REFERENSI)'!O1865,""))))</f>
        <v/>
      </c>
      <c r="P1820" s="38" t="str">
        <f>IF(B1820=1,'KELAS (REFERENSI)'!P1820,IF(B1820=2,'KELAS (REFERENSI)'!P1835,IF(B1820=3,'KELAS (REFERENSI)'!P1850,IF(B1820=4,'KELAS (REFERENSI)'!P1865,""))))</f>
        <v/>
      </c>
      <c r="Q1820" s="38" t="str">
        <f t="shared" si="4"/>
        <v>BPS Kota Jakarta Timur</v>
      </c>
      <c r="R1820" s="38" t="str">
        <f t="shared" si="56"/>
        <v/>
      </c>
      <c r="S1820" s="38" t="str">
        <f t="shared" ref="S1820:T1820" si="1828">S1819</f>
        <v>15 Juni sampai dengan 31 Agustus 2026</v>
      </c>
      <c r="T1820" s="38" t="str">
        <f t="shared" si="1828"/>
        <v>31 Agustus 2026</v>
      </c>
      <c r="U1820" s="46"/>
      <c r="V1820" s="46"/>
      <c r="W1820" s="42"/>
      <c r="X1820" s="42"/>
      <c r="Y1820" s="42"/>
      <c r="Z1820" s="42"/>
    </row>
    <row r="1821" ht="15.0" customHeight="1">
      <c r="A1821" s="36" t="s">
        <v>6883</v>
      </c>
      <c r="B1821" s="43"/>
      <c r="C1821" s="44"/>
      <c r="D1821" s="47"/>
      <c r="E1821" s="47"/>
      <c r="F1821" s="39" t="str">
        <f t="shared" si="2"/>
        <v>PETUGAS.1820/SPK/SE/PPL/3172/2026</v>
      </c>
      <c r="G1821" s="45"/>
      <c r="H1821" s="39" t="str">
        <f>VLOOKUP(G1821,'MITRA (REFERENSI)'!$A:$Z,16,FALSE)</f>
        <v>#N/A</v>
      </c>
      <c r="I1821" s="39" t="str">
        <f>VLOOKUP(G1821,'MITRA (REFERENSI)'!$A:$Z,25,FALSE)</f>
        <v>#N/A</v>
      </c>
      <c r="J1821" s="38" t="str">
        <f>VLOOKUP(G1821,'MITRA (REFERENSI)'!$A:$Z,26,FALSE)</f>
        <v>#N/A</v>
      </c>
      <c r="K1821" s="38" t="str">
        <f>VLOOKUP(G1821,'MITRA (REFERENSI)'!$A:$Z,15,FALSE)</f>
        <v>#N/A</v>
      </c>
      <c r="L1821" s="38" t="str">
        <f>VLOOKUP(G1821,'MITRA (REFERENSI)'!$A:$Z,15,FALSE)</f>
        <v>#N/A</v>
      </c>
      <c r="M1821" s="38" t="str">
        <f>IF(B1821=1,'KELAS (REFERENSI)'!M1821,IF(B1821=2,'KELAS (REFERENSI)'!M1836,IF(B1821=3,'KELAS (REFERENSI)'!M1851,IF(B1821=4,'KELAS (REFERENSI)'!M1866,""))))</f>
        <v/>
      </c>
      <c r="N1821" s="38" t="str">
        <f>IF(B1821=1,'KELAS (REFERENSI)'!N1821,IF(B1821=2,'KELAS (REFERENSI)'!N1836,IF(B1821=3,'KELAS (REFERENSI)'!N1851,IF(B1821=4,'KELAS (REFERENSI)'!N1866,""))))</f>
        <v/>
      </c>
      <c r="O1821" s="38" t="str">
        <f>IF(B1821=1,'KELAS (REFERENSI)'!O1821,IF(B1821=2,'KELAS (REFERENSI)'!O1836,IF(B1821=3,'KELAS (REFERENSI)'!O1851,IF(B1821=4,'KELAS (REFERENSI)'!O1866,""))))</f>
        <v/>
      </c>
      <c r="P1821" s="38" t="str">
        <f>IF(B1821=1,'KELAS (REFERENSI)'!P1821,IF(B1821=2,'KELAS (REFERENSI)'!P1836,IF(B1821=3,'KELAS (REFERENSI)'!P1851,IF(B1821=4,'KELAS (REFERENSI)'!P1866,""))))</f>
        <v/>
      </c>
      <c r="Q1821" s="38" t="str">
        <f t="shared" si="4"/>
        <v>BPS Kota Jakarta Timur</v>
      </c>
      <c r="R1821" s="38" t="str">
        <f t="shared" si="56"/>
        <v/>
      </c>
      <c r="S1821" s="38" t="str">
        <f t="shared" ref="S1821:T1821" si="1829">S1820</f>
        <v>15 Juni sampai dengan 31 Agustus 2026</v>
      </c>
      <c r="T1821" s="38" t="str">
        <f t="shared" si="1829"/>
        <v>31 Agustus 2026</v>
      </c>
      <c r="U1821" s="46"/>
      <c r="V1821" s="46"/>
      <c r="W1821" s="42"/>
      <c r="X1821" s="42"/>
      <c r="Y1821" s="42"/>
      <c r="Z1821" s="42"/>
    </row>
    <row r="1822" ht="15.0" customHeight="1">
      <c r="A1822" s="36" t="s">
        <v>6884</v>
      </c>
      <c r="B1822" s="43"/>
      <c r="C1822" s="44"/>
      <c r="D1822" s="47"/>
      <c r="E1822" s="47"/>
      <c r="F1822" s="39" t="str">
        <f t="shared" si="2"/>
        <v>PETUGAS.1821/SPK/SE/PPL/3172/2026</v>
      </c>
      <c r="G1822" s="45"/>
      <c r="H1822" s="39" t="str">
        <f>VLOOKUP(G1822,'MITRA (REFERENSI)'!$A:$Z,16,FALSE)</f>
        <v>#N/A</v>
      </c>
      <c r="I1822" s="39" t="str">
        <f>VLOOKUP(G1822,'MITRA (REFERENSI)'!$A:$Z,25,FALSE)</f>
        <v>#N/A</v>
      </c>
      <c r="J1822" s="38" t="str">
        <f>VLOOKUP(G1822,'MITRA (REFERENSI)'!$A:$Z,26,FALSE)</f>
        <v>#N/A</v>
      </c>
      <c r="K1822" s="38" t="str">
        <f>VLOOKUP(G1822,'MITRA (REFERENSI)'!$A:$Z,15,FALSE)</f>
        <v>#N/A</v>
      </c>
      <c r="L1822" s="38" t="str">
        <f>VLOOKUP(G1822,'MITRA (REFERENSI)'!$A:$Z,15,FALSE)</f>
        <v>#N/A</v>
      </c>
      <c r="M1822" s="38" t="str">
        <f>IF(B1822=1,'KELAS (REFERENSI)'!M1822,IF(B1822=2,'KELAS (REFERENSI)'!M1837,IF(B1822=3,'KELAS (REFERENSI)'!M1852,IF(B1822=4,'KELAS (REFERENSI)'!M1867,""))))</f>
        <v/>
      </c>
      <c r="N1822" s="38" t="str">
        <f>IF(B1822=1,'KELAS (REFERENSI)'!N1822,IF(B1822=2,'KELAS (REFERENSI)'!N1837,IF(B1822=3,'KELAS (REFERENSI)'!N1852,IF(B1822=4,'KELAS (REFERENSI)'!N1867,""))))</f>
        <v/>
      </c>
      <c r="O1822" s="38" t="str">
        <f>IF(B1822=1,'KELAS (REFERENSI)'!O1822,IF(B1822=2,'KELAS (REFERENSI)'!O1837,IF(B1822=3,'KELAS (REFERENSI)'!O1852,IF(B1822=4,'KELAS (REFERENSI)'!O1867,""))))</f>
        <v/>
      </c>
      <c r="P1822" s="38" t="str">
        <f>IF(B1822=1,'KELAS (REFERENSI)'!P1822,IF(B1822=2,'KELAS (REFERENSI)'!P1837,IF(B1822=3,'KELAS (REFERENSI)'!P1852,IF(B1822=4,'KELAS (REFERENSI)'!P1867,""))))</f>
        <v/>
      </c>
      <c r="Q1822" s="38" t="str">
        <f t="shared" si="4"/>
        <v>BPS Kota Jakarta Timur</v>
      </c>
      <c r="R1822" s="38" t="str">
        <f t="shared" si="56"/>
        <v/>
      </c>
      <c r="S1822" s="38" t="str">
        <f t="shared" ref="S1822:T1822" si="1830">S1821</f>
        <v>15 Juni sampai dengan 31 Agustus 2026</v>
      </c>
      <c r="T1822" s="38" t="str">
        <f t="shared" si="1830"/>
        <v>31 Agustus 2026</v>
      </c>
      <c r="U1822" s="46"/>
      <c r="V1822" s="46"/>
      <c r="W1822" s="42"/>
      <c r="X1822" s="42"/>
      <c r="Y1822" s="42"/>
      <c r="Z1822" s="42"/>
    </row>
    <row r="1823" ht="15.0" customHeight="1">
      <c r="A1823" s="36" t="s">
        <v>6885</v>
      </c>
      <c r="B1823" s="43"/>
      <c r="C1823" s="44"/>
      <c r="D1823" s="47"/>
      <c r="E1823" s="47"/>
      <c r="F1823" s="39" t="str">
        <f t="shared" si="2"/>
        <v>PETUGAS.1822/SPK/SE/PPL/3172/2026</v>
      </c>
      <c r="G1823" s="45"/>
      <c r="H1823" s="39" t="str">
        <f>VLOOKUP(G1823,'MITRA (REFERENSI)'!$A:$Z,16,FALSE)</f>
        <v>#N/A</v>
      </c>
      <c r="I1823" s="39" t="str">
        <f>VLOOKUP(G1823,'MITRA (REFERENSI)'!$A:$Z,25,FALSE)</f>
        <v>#N/A</v>
      </c>
      <c r="J1823" s="38" t="str">
        <f>VLOOKUP(G1823,'MITRA (REFERENSI)'!$A:$Z,26,FALSE)</f>
        <v>#N/A</v>
      </c>
      <c r="K1823" s="38" t="str">
        <f>VLOOKUP(G1823,'MITRA (REFERENSI)'!$A:$Z,15,FALSE)</f>
        <v>#N/A</v>
      </c>
      <c r="L1823" s="38" t="str">
        <f>VLOOKUP(G1823,'MITRA (REFERENSI)'!$A:$Z,15,FALSE)</f>
        <v>#N/A</v>
      </c>
      <c r="M1823" s="38" t="str">
        <f>IF(B1823=1,'KELAS (REFERENSI)'!M1823,IF(B1823=2,'KELAS (REFERENSI)'!M1838,IF(B1823=3,'KELAS (REFERENSI)'!M1853,IF(B1823=4,'KELAS (REFERENSI)'!M1868,""))))</f>
        <v/>
      </c>
      <c r="N1823" s="38" t="str">
        <f>IF(B1823=1,'KELAS (REFERENSI)'!N1823,IF(B1823=2,'KELAS (REFERENSI)'!N1838,IF(B1823=3,'KELAS (REFERENSI)'!N1853,IF(B1823=4,'KELAS (REFERENSI)'!N1868,""))))</f>
        <v/>
      </c>
      <c r="O1823" s="38" t="str">
        <f>IF(B1823=1,'KELAS (REFERENSI)'!O1823,IF(B1823=2,'KELAS (REFERENSI)'!O1838,IF(B1823=3,'KELAS (REFERENSI)'!O1853,IF(B1823=4,'KELAS (REFERENSI)'!O1868,""))))</f>
        <v/>
      </c>
      <c r="P1823" s="38" t="str">
        <f>IF(B1823=1,'KELAS (REFERENSI)'!P1823,IF(B1823=2,'KELAS (REFERENSI)'!P1838,IF(B1823=3,'KELAS (REFERENSI)'!P1853,IF(B1823=4,'KELAS (REFERENSI)'!P1868,""))))</f>
        <v/>
      </c>
      <c r="Q1823" s="38" t="str">
        <f t="shared" si="4"/>
        <v>BPS Kota Jakarta Timur</v>
      </c>
      <c r="R1823" s="38" t="str">
        <f t="shared" si="56"/>
        <v/>
      </c>
      <c r="S1823" s="38" t="str">
        <f t="shared" ref="S1823:T1823" si="1831">S1822</f>
        <v>15 Juni sampai dengan 31 Agustus 2026</v>
      </c>
      <c r="T1823" s="38" t="str">
        <f t="shared" si="1831"/>
        <v>31 Agustus 2026</v>
      </c>
      <c r="U1823" s="46"/>
      <c r="V1823" s="46"/>
      <c r="W1823" s="42"/>
      <c r="X1823" s="42"/>
      <c r="Y1823" s="42"/>
      <c r="Z1823" s="42"/>
    </row>
    <row r="1824" ht="15.0" customHeight="1">
      <c r="A1824" s="36" t="s">
        <v>6886</v>
      </c>
      <c r="B1824" s="43"/>
      <c r="C1824" s="44"/>
      <c r="D1824" s="47"/>
      <c r="E1824" s="47"/>
      <c r="F1824" s="39" t="str">
        <f t="shared" si="2"/>
        <v>PETUGAS.1823/SPK/SE/PPL/3172/2026</v>
      </c>
      <c r="G1824" s="45"/>
      <c r="H1824" s="39" t="str">
        <f>VLOOKUP(G1824,'MITRA (REFERENSI)'!$A:$Z,16,FALSE)</f>
        <v>#N/A</v>
      </c>
      <c r="I1824" s="39" t="str">
        <f>VLOOKUP(G1824,'MITRA (REFERENSI)'!$A:$Z,25,FALSE)</f>
        <v>#N/A</v>
      </c>
      <c r="J1824" s="38" t="str">
        <f>VLOOKUP(G1824,'MITRA (REFERENSI)'!$A:$Z,26,FALSE)</f>
        <v>#N/A</v>
      </c>
      <c r="K1824" s="38" t="str">
        <f>VLOOKUP(G1824,'MITRA (REFERENSI)'!$A:$Z,15,FALSE)</f>
        <v>#N/A</v>
      </c>
      <c r="L1824" s="38" t="str">
        <f>VLOOKUP(G1824,'MITRA (REFERENSI)'!$A:$Z,15,FALSE)</f>
        <v>#N/A</v>
      </c>
      <c r="M1824" s="38" t="str">
        <f>IF(B1824=1,'KELAS (REFERENSI)'!M1824,IF(B1824=2,'KELAS (REFERENSI)'!M1839,IF(B1824=3,'KELAS (REFERENSI)'!M1854,IF(B1824=4,'KELAS (REFERENSI)'!M1869,""))))</f>
        <v/>
      </c>
      <c r="N1824" s="38" t="str">
        <f>IF(B1824=1,'KELAS (REFERENSI)'!N1824,IF(B1824=2,'KELAS (REFERENSI)'!N1839,IF(B1824=3,'KELAS (REFERENSI)'!N1854,IF(B1824=4,'KELAS (REFERENSI)'!N1869,""))))</f>
        <v/>
      </c>
      <c r="O1824" s="38" t="str">
        <f>IF(B1824=1,'KELAS (REFERENSI)'!O1824,IF(B1824=2,'KELAS (REFERENSI)'!O1839,IF(B1824=3,'KELAS (REFERENSI)'!O1854,IF(B1824=4,'KELAS (REFERENSI)'!O1869,""))))</f>
        <v/>
      </c>
      <c r="P1824" s="38" t="str">
        <f>IF(B1824=1,'KELAS (REFERENSI)'!P1824,IF(B1824=2,'KELAS (REFERENSI)'!P1839,IF(B1824=3,'KELAS (REFERENSI)'!P1854,IF(B1824=4,'KELAS (REFERENSI)'!P1869,""))))</f>
        <v/>
      </c>
      <c r="Q1824" s="38" t="str">
        <f t="shared" si="4"/>
        <v>BPS Kota Jakarta Timur</v>
      </c>
      <c r="R1824" s="38" t="str">
        <f t="shared" si="56"/>
        <v/>
      </c>
      <c r="S1824" s="38" t="str">
        <f t="shared" ref="S1824:T1824" si="1832">S1823</f>
        <v>15 Juni sampai dengan 31 Agustus 2026</v>
      </c>
      <c r="T1824" s="38" t="str">
        <f t="shared" si="1832"/>
        <v>31 Agustus 2026</v>
      </c>
      <c r="U1824" s="46"/>
      <c r="V1824" s="46"/>
      <c r="W1824" s="42"/>
      <c r="X1824" s="42"/>
      <c r="Y1824" s="42"/>
      <c r="Z1824" s="42"/>
    </row>
    <row r="1825" ht="15.0" customHeight="1">
      <c r="A1825" s="36" t="s">
        <v>6887</v>
      </c>
      <c r="B1825" s="43"/>
      <c r="C1825" s="44"/>
      <c r="D1825" s="47"/>
      <c r="E1825" s="47"/>
      <c r="F1825" s="39" t="str">
        <f t="shared" si="2"/>
        <v>PETUGAS.1824/SPK/SE/PPL/3172/2026</v>
      </c>
      <c r="G1825" s="45"/>
      <c r="H1825" s="39" t="str">
        <f>VLOOKUP(G1825,'MITRA (REFERENSI)'!$A:$Z,16,FALSE)</f>
        <v>#N/A</v>
      </c>
      <c r="I1825" s="39" t="str">
        <f>VLOOKUP(G1825,'MITRA (REFERENSI)'!$A:$Z,25,FALSE)</f>
        <v>#N/A</v>
      </c>
      <c r="J1825" s="38" t="str">
        <f>VLOOKUP(G1825,'MITRA (REFERENSI)'!$A:$Z,26,FALSE)</f>
        <v>#N/A</v>
      </c>
      <c r="K1825" s="38" t="str">
        <f>VLOOKUP(G1825,'MITRA (REFERENSI)'!$A:$Z,15,FALSE)</f>
        <v>#N/A</v>
      </c>
      <c r="L1825" s="38" t="str">
        <f>VLOOKUP(G1825,'MITRA (REFERENSI)'!$A:$Z,15,FALSE)</f>
        <v>#N/A</v>
      </c>
      <c r="M1825" s="38" t="str">
        <f>IF(B1825=1,'KELAS (REFERENSI)'!M1825,IF(B1825=2,'KELAS (REFERENSI)'!M1840,IF(B1825=3,'KELAS (REFERENSI)'!M1855,IF(B1825=4,'KELAS (REFERENSI)'!M1870,""))))</f>
        <v/>
      </c>
      <c r="N1825" s="38" t="str">
        <f>IF(B1825=1,'KELAS (REFERENSI)'!N1825,IF(B1825=2,'KELAS (REFERENSI)'!N1840,IF(B1825=3,'KELAS (REFERENSI)'!N1855,IF(B1825=4,'KELAS (REFERENSI)'!N1870,""))))</f>
        <v/>
      </c>
      <c r="O1825" s="38" t="str">
        <f>IF(B1825=1,'KELAS (REFERENSI)'!O1825,IF(B1825=2,'KELAS (REFERENSI)'!O1840,IF(B1825=3,'KELAS (REFERENSI)'!O1855,IF(B1825=4,'KELAS (REFERENSI)'!O1870,""))))</f>
        <v/>
      </c>
      <c r="P1825" s="38" t="str">
        <f>IF(B1825=1,'KELAS (REFERENSI)'!P1825,IF(B1825=2,'KELAS (REFERENSI)'!P1840,IF(B1825=3,'KELAS (REFERENSI)'!P1855,IF(B1825=4,'KELAS (REFERENSI)'!P1870,""))))</f>
        <v/>
      </c>
      <c r="Q1825" s="38" t="str">
        <f t="shared" si="4"/>
        <v>BPS Kota Jakarta Timur</v>
      </c>
      <c r="R1825" s="38" t="str">
        <f t="shared" si="56"/>
        <v/>
      </c>
      <c r="S1825" s="38" t="str">
        <f t="shared" ref="S1825:T1825" si="1833">S1824</f>
        <v>15 Juni sampai dengan 31 Agustus 2026</v>
      </c>
      <c r="T1825" s="38" t="str">
        <f t="shared" si="1833"/>
        <v>31 Agustus 2026</v>
      </c>
      <c r="U1825" s="46"/>
      <c r="V1825" s="46"/>
      <c r="W1825" s="42"/>
      <c r="X1825" s="42"/>
      <c r="Y1825" s="42"/>
      <c r="Z1825" s="42"/>
    </row>
    <row r="1826" ht="15.0" customHeight="1">
      <c r="A1826" s="36" t="s">
        <v>6888</v>
      </c>
      <c r="B1826" s="43"/>
      <c r="C1826" s="44"/>
      <c r="D1826" s="47"/>
      <c r="E1826" s="47"/>
      <c r="F1826" s="39" t="str">
        <f t="shared" si="2"/>
        <v>PETUGAS.1825/SPK/SE/PPL/3172/2026</v>
      </c>
      <c r="G1826" s="45"/>
      <c r="H1826" s="39" t="str">
        <f>VLOOKUP(G1826,'MITRA (REFERENSI)'!$A:$Z,16,FALSE)</f>
        <v>#N/A</v>
      </c>
      <c r="I1826" s="39" t="str">
        <f>VLOOKUP(G1826,'MITRA (REFERENSI)'!$A:$Z,25,FALSE)</f>
        <v>#N/A</v>
      </c>
      <c r="J1826" s="38" t="str">
        <f>VLOOKUP(G1826,'MITRA (REFERENSI)'!$A:$Z,26,FALSE)</f>
        <v>#N/A</v>
      </c>
      <c r="K1826" s="38" t="str">
        <f>VLOOKUP(G1826,'MITRA (REFERENSI)'!$A:$Z,15,FALSE)</f>
        <v>#N/A</v>
      </c>
      <c r="L1826" s="38" t="str">
        <f>VLOOKUP(G1826,'MITRA (REFERENSI)'!$A:$Z,15,FALSE)</f>
        <v>#N/A</v>
      </c>
      <c r="M1826" s="38" t="str">
        <f>IF(B1826=1,'KELAS (REFERENSI)'!M1826,IF(B1826=2,'KELAS (REFERENSI)'!M1841,IF(B1826=3,'KELAS (REFERENSI)'!M1856,IF(B1826=4,'KELAS (REFERENSI)'!M1871,""))))</f>
        <v/>
      </c>
      <c r="N1826" s="38" t="str">
        <f>IF(B1826=1,'KELAS (REFERENSI)'!N1826,IF(B1826=2,'KELAS (REFERENSI)'!N1841,IF(B1826=3,'KELAS (REFERENSI)'!N1856,IF(B1826=4,'KELAS (REFERENSI)'!N1871,""))))</f>
        <v/>
      </c>
      <c r="O1826" s="38" t="str">
        <f>IF(B1826=1,'KELAS (REFERENSI)'!O1826,IF(B1826=2,'KELAS (REFERENSI)'!O1841,IF(B1826=3,'KELAS (REFERENSI)'!O1856,IF(B1826=4,'KELAS (REFERENSI)'!O1871,""))))</f>
        <v/>
      </c>
      <c r="P1826" s="38" t="str">
        <f>IF(B1826=1,'KELAS (REFERENSI)'!P1826,IF(B1826=2,'KELAS (REFERENSI)'!P1841,IF(B1826=3,'KELAS (REFERENSI)'!P1856,IF(B1826=4,'KELAS (REFERENSI)'!P1871,""))))</f>
        <v/>
      </c>
      <c r="Q1826" s="38" t="str">
        <f t="shared" si="4"/>
        <v>BPS Kota Jakarta Timur</v>
      </c>
      <c r="R1826" s="38" t="str">
        <f t="shared" si="56"/>
        <v/>
      </c>
      <c r="S1826" s="38" t="str">
        <f t="shared" ref="S1826:T1826" si="1834">S1825</f>
        <v>15 Juni sampai dengan 31 Agustus 2026</v>
      </c>
      <c r="T1826" s="38" t="str">
        <f t="shared" si="1834"/>
        <v>31 Agustus 2026</v>
      </c>
      <c r="U1826" s="46"/>
      <c r="V1826" s="46"/>
      <c r="W1826" s="42"/>
      <c r="X1826" s="42"/>
      <c r="Y1826" s="42"/>
      <c r="Z1826" s="42"/>
    </row>
    <row r="1827" ht="15.0" customHeight="1">
      <c r="A1827" s="36" t="s">
        <v>6889</v>
      </c>
      <c r="B1827" s="43"/>
      <c r="C1827" s="44"/>
      <c r="D1827" s="47"/>
      <c r="E1827" s="47"/>
      <c r="F1827" s="39" t="str">
        <f t="shared" si="2"/>
        <v>PETUGAS.1826/SPK/SE/PPL/3172/2026</v>
      </c>
      <c r="G1827" s="45"/>
      <c r="H1827" s="39" t="str">
        <f>VLOOKUP(G1827,'MITRA (REFERENSI)'!$A:$Z,16,FALSE)</f>
        <v>#N/A</v>
      </c>
      <c r="I1827" s="39" t="str">
        <f>VLOOKUP(G1827,'MITRA (REFERENSI)'!$A:$Z,25,FALSE)</f>
        <v>#N/A</v>
      </c>
      <c r="J1827" s="38" t="str">
        <f>VLOOKUP(G1827,'MITRA (REFERENSI)'!$A:$Z,26,FALSE)</f>
        <v>#N/A</v>
      </c>
      <c r="K1827" s="38" t="str">
        <f>VLOOKUP(G1827,'MITRA (REFERENSI)'!$A:$Z,15,FALSE)</f>
        <v>#N/A</v>
      </c>
      <c r="L1827" s="38" t="str">
        <f>VLOOKUP(G1827,'MITRA (REFERENSI)'!$A:$Z,15,FALSE)</f>
        <v>#N/A</v>
      </c>
      <c r="M1827" s="38" t="str">
        <f>IF(B1827=1,'KELAS (REFERENSI)'!M1827,IF(B1827=2,'KELAS (REFERENSI)'!M1842,IF(B1827=3,'KELAS (REFERENSI)'!M1857,IF(B1827=4,'KELAS (REFERENSI)'!M1872,""))))</f>
        <v/>
      </c>
      <c r="N1827" s="38" t="str">
        <f>IF(B1827=1,'KELAS (REFERENSI)'!N1827,IF(B1827=2,'KELAS (REFERENSI)'!N1842,IF(B1827=3,'KELAS (REFERENSI)'!N1857,IF(B1827=4,'KELAS (REFERENSI)'!N1872,""))))</f>
        <v/>
      </c>
      <c r="O1827" s="38" t="str">
        <f>IF(B1827=1,'KELAS (REFERENSI)'!O1827,IF(B1827=2,'KELAS (REFERENSI)'!O1842,IF(B1827=3,'KELAS (REFERENSI)'!O1857,IF(B1827=4,'KELAS (REFERENSI)'!O1872,""))))</f>
        <v/>
      </c>
      <c r="P1827" s="38" t="str">
        <f>IF(B1827=1,'KELAS (REFERENSI)'!P1827,IF(B1827=2,'KELAS (REFERENSI)'!P1842,IF(B1827=3,'KELAS (REFERENSI)'!P1857,IF(B1827=4,'KELAS (REFERENSI)'!P1872,""))))</f>
        <v/>
      </c>
      <c r="Q1827" s="38" t="str">
        <f t="shared" si="4"/>
        <v>BPS Kota Jakarta Timur</v>
      </c>
      <c r="R1827" s="38" t="str">
        <f t="shared" si="56"/>
        <v/>
      </c>
      <c r="S1827" s="38" t="str">
        <f t="shared" ref="S1827:T1827" si="1835">S1826</f>
        <v>15 Juni sampai dengan 31 Agustus 2026</v>
      </c>
      <c r="T1827" s="38" t="str">
        <f t="shared" si="1835"/>
        <v>31 Agustus 2026</v>
      </c>
      <c r="U1827" s="46"/>
      <c r="V1827" s="46"/>
      <c r="W1827" s="42"/>
      <c r="X1827" s="42"/>
      <c r="Y1827" s="42"/>
      <c r="Z1827" s="42"/>
    </row>
    <row r="1828" ht="15.0" customHeight="1">
      <c r="A1828" s="36" t="s">
        <v>6890</v>
      </c>
      <c r="B1828" s="43"/>
      <c r="C1828" s="44"/>
      <c r="D1828" s="47"/>
      <c r="E1828" s="47"/>
      <c r="F1828" s="39" t="str">
        <f t="shared" si="2"/>
        <v>PETUGAS.1827/SPK/SE/PPL/3172/2026</v>
      </c>
      <c r="G1828" s="45"/>
      <c r="H1828" s="39" t="str">
        <f>VLOOKUP(G1828,'MITRA (REFERENSI)'!$A:$Z,16,FALSE)</f>
        <v>#N/A</v>
      </c>
      <c r="I1828" s="39" t="str">
        <f>VLOOKUP(G1828,'MITRA (REFERENSI)'!$A:$Z,25,FALSE)</f>
        <v>#N/A</v>
      </c>
      <c r="J1828" s="38" t="str">
        <f>VLOOKUP(G1828,'MITRA (REFERENSI)'!$A:$Z,26,FALSE)</f>
        <v>#N/A</v>
      </c>
      <c r="K1828" s="38" t="str">
        <f>VLOOKUP(G1828,'MITRA (REFERENSI)'!$A:$Z,15,FALSE)</f>
        <v>#N/A</v>
      </c>
      <c r="L1828" s="38" t="str">
        <f>VLOOKUP(G1828,'MITRA (REFERENSI)'!$A:$Z,15,FALSE)</f>
        <v>#N/A</v>
      </c>
      <c r="M1828" s="38" t="str">
        <f>IF(B1828=1,'KELAS (REFERENSI)'!M1828,IF(B1828=2,'KELAS (REFERENSI)'!M1843,IF(B1828=3,'KELAS (REFERENSI)'!M1858,IF(B1828=4,'KELAS (REFERENSI)'!M1873,""))))</f>
        <v/>
      </c>
      <c r="N1828" s="38" t="str">
        <f>IF(B1828=1,'KELAS (REFERENSI)'!N1828,IF(B1828=2,'KELAS (REFERENSI)'!N1843,IF(B1828=3,'KELAS (REFERENSI)'!N1858,IF(B1828=4,'KELAS (REFERENSI)'!N1873,""))))</f>
        <v/>
      </c>
      <c r="O1828" s="38" t="str">
        <f>IF(B1828=1,'KELAS (REFERENSI)'!O1828,IF(B1828=2,'KELAS (REFERENSI)'!O1843,IF(B1828=3,'KELAS (REFERENSI)'!O1858,IF(B1828=4,'KELAS (REFERENSI)'!O1873,""))))</f>
        <v/>
      </c>
      <c r="P1828" s="38" t="str">
        <f>IF(B1828=1,'KELAS (REFERENSI)'!P1828,IF(B1828=2,'KELAS (REFERENSI)'!P1843,IF(B1828=3,'KELAS (REFERENSI)'!P1858,IF(B1828=4,'KELAS (REFERENSI)'!P1873,""))))</f>
        <v/>
      </c>
      <c r="Q1828" s="38" t="str">
        <f t="shared" si="4"/>
        <v>BPS Kota Jakarta Timur</v>
      </c>
      <c r="R1828" s="38" t="str">
        <f t="shared" si="56"/>
        <v/>
      </c>
      <c r="S1828" s="38" t="str">
        <f t="shared" ref="S1828:T1828" si="1836">S1827</f>
        <v>15 Juni sampai dengan 31 Agustus 2026</v>
      </c>
      <c r="T1828" s="38" t="str">
        <f t="shared" si="1836"/>
        <v>31 Agustus 2026</v>
      </c>
      <c r="U1828" s="46"/>
      <c r="V1828" s="46"/>
      <c r="W1828" s="42"/>
      <c r="X1828" s="42"/>
      <c r="Y1828" s="42"/>
      <c r="Z1828" s="42"/>
    </row>
    <row r="1829" ht="15.0" customHeight="1">
      <c r="A1829" s="36" t="s">
        <v>6891</v>
      </c>
      <c r="B1829" s="43"/>
      <c r="C1829" s="44"/>
      <c r="D1829" s="47"/>
      <c r="E1829" s="47"/>
      <c r="F1829" s="39" t="str">
        <f t="shared" si="2"/>
        <v>PETUGAS.1828/SPK/SE/PPL/3172/2026</v>
      </c>
      <c r="G1829" s="45"/>
      <c r="H1829" s="39" t="str">
        <f>VLOOKUP(G1829,'MITRA (REFERENSI)'!$A:$Z,16,FALSE)</f>
        <v>#N/A</v>
      </c>
      <c r="I1829" s="39" t="str">
        <f>VLOOKUP(G1829,'MITRA (REFERENSI)'!$A:$Z,25,FALSE)</f>
        <v>#N/A</v>
      </c>
      <c r="J1829" s="38" t="str">
        <f>VLOOKUP(G1829,'MITRA (REFERENSI)'!$A:$Z,26,FALSE)</f>
        <v>#N/A</v>
      </c>
      <c r="K1829" s="38" t="str">
        <f>VLOOKUP(G1829,'MITRA (REFERENSI)'!$A:$Z,15,FALSE)</f>
        <v>#N/A</v>
      </c>
      <c r="L1829" s="38" t="str">
        <f>VLOOKUP(G1829,'MITRA (REFERENSI)'!$A:$Z,15,FALSE)</f>
        <v>#N/A</v>
      </c>
      <c r="M1829" s="38" t="str">
        <f>IF(B1829=1,'KELAS (REFERENSI)'!M1829,IF(B1829=2,'KELAS (REFERENSI)'!M1844,IF(B1829=3,'KELAS (REFERENSI)'!M1859,IF(B1829=4,'KELAS (REFERENSI)'!M1874,""))))</f>
        <v/>
      </c>
      <c r="N1829" s="38" t="str">
        <f>IF(B1829=1,'KELAS (REFERENSI)'!N1829,IF(B1829=2,'KELAS (REFERENSI)'!N1844,IF(B1829=3,'KELAS (REFERENSI)'!N1859,IF(B1829=4,'KELAS (REFERENSI)'!N1874,""))))</f>
        <v/>
      </c>
      <c r="O1829" s="38" t="str">
        <f>IF(B1829=1,'KELAS (REFERENSI)'!O1829,IF(B1829=2,'KELAS (REFERENSI)'!O1844,IF(B1829=3,'KELAS (REFERENSI)'!O1859,IF(B1829=4,'KELAS (REFERENSI)'!O1874,""))))</f>
        <v/>
      </c>
      <c r="P1829" s="38" t="str">
        <f>IF(B1829=1,'KELAS (REFERENSI)'!P1829,IF(B1829=2,'KELAS (REFERENSI)'!P1844,IF(B1829=3,'KELAS (REFERENSI)'!P1859,IF(B1829=4,'KELAS (REFERENSI)'!P1874,""))))</f>
        <v/>
      </c>
      <c r="Q1829" s="38" t="str">
        <f t="shared" si="4"/>
        <v>BPS Kota Jakarta Timur</v>
      </c>
      <c r="R1829" s="38" t="str">
        <f t="shared" si="56"/>
        <v/>
      </c>
      <c r="S1829" s="38" t="str">
        <f t="shared" ref="S1829:T1829" si="1837">S1828</f>
        <v>15 Juni sampai dengan 31 Agustus 2026</v>
      </c>
      <c r="T1829" s="38" t="str">
        <f t="shared" si="1837"/>
        <v>31 Agustus 2026</v>
      </c>
      <c r="U1829" s="46"/>
      <c r="V1829" s="46"/>
      <c r="W1829" s="42"/>
      <c r="X1829" s="42"/>
      <c r="Y1829" s="42"/>
      <c r="Z1829" s="42"/>
    </row>
    <row r="1830" ht="15.0" customHeight="1">
      <c r="A1830" s="36" t="s">
        <v>6892</v>
      </c>
      <c r="B1830" s="43"/>
      <c r="C1830" s="44"/>
      <c r="D1830" s="47"/>
      <c r="E1830" s="47"/>
      <c r="F1830" s="39" t="str">
        <f t="shared" si="2"/>
        <v>PETUGAS.1829/SPK/SE/PPL/3172/2026</v>
      </c>
      <c r="G1830" s="45"/>
      <c r="H1830" s="39" t="str">
        <f>VLOOKUP(G1830,'MITRA (REFERENSI)'!$A:$Z,16,FALSE)</f>
        <v>#N/A</v>
      </c>
      <c r="I1830" s="39" t="str">
        <f>VLOOKUP(G1830,'MITRA (REFERENSI)'!$A:$Z,25,FALSE)</f>
        <v>#N/A</v>
      </c>
      <c r="J1830" s="38" t="str">
        <f>VLOOKUP(G1830,'MITRA (REFERENSI)'!$A:$Z,26,FALSE)</f>
        <v>#N/A</v>
      </c>
      <c r="K1830" s="38" t="str">
        <f>VLOOKUP(G1830,'MITRA (REFERENSI)'!$A:$Z,15,FALSE)</f>
        <v>#N/A</v>
      </c>
      <c r="L1830" s="38" t="str">
        <f>VLOOKUP(G1830,'MITRA (REFERENSI)'!$A:$Z,15,FALSE)</f>
        <v>#N/A</v>
      </c>
      <c r="M1830" s="38" t="str">
        <f>IF(B1830=1,'KELAS (REFERENSI)'!M1830,IF(B1830=2,'KELAS (REFERENSI)'!M1845,IF(B1830=3,'KELAS (REFERENSI)'!M1860,IF(B1830=4,'KELAS (REFERENSI)'!M1875,""))))</f>
        <v/>
      </c>
      <c r="N1830" s="38" t="str">
        <f>IF(B1830=1,'KELAS (REFERENSI)'!N1830,IF(B1830=2,'KELAS (REFERENSI)'!N1845,IF(B1830=3,'KELAS (REFERENSI)'!N1860,IF(B1830=4,'KELAS (REFERENSI)'!N1875,""))))</f>
        <v/>
      </c>
      <c r="O1830" s="38" t="str">
        <f>IF(B1830=1,'KELAS (REFERENSI)'!O1830,IF(B1830=2,'KELAS (REFERENSI)'!O1845,IF(B1830=3,'KELAS (REFERENSI)'!O1860,IF(B1830=4,'KELAS (REFERENSI)'!O1875,""))))</f>
        <v/>
      </c>
      <c r="P1830" s="38" t="str">
        <f>IF(B1830=1,'KELAS (REFERENSI)'!P1830,IF(B1830=2,'KELAS (REFERENSI)'!P1845,IF(B1830=3,'KELAS (REFERENSI)'!P1860,IF(B1830=4,'KELAS (REFERENSI)'!P1875,""))))</f>
        <v/>
      </c>
      <c r="Q1830" s="38" t="str">
        <f t="shared" si="4"/>
        <v>BPS Kota Jakarta Timur</v>
      </c>
      <c r="R1830" s="38" t="str">
        <f t="shared" si="56"/>
        <v/>
      </c>
      <c r="S1830" s="38" t="str">
        <f t="shared" ref="S1830:T1830" si="1838">S1829</f>
        <v>15 Juni sampai dengan 31 Agustus 2026</v>
      </c>
      <c r="T1830" s="38" t="str">
        <f t="shared" si="1838"/>
        <v>31 Agustus 2026</v>
      </c>
      <c r="U1830" s="46"/>
      <c r="V1830" s="46"/>
      <c r="W1830" s="42"/>
      <c r="X1830" s="42"/>
      <c r="Y1830" s="42"/>
      <c r="Z1830" s="42"/>
    </row>
    <row r="1831" ht="15.0" customHeight="1">
      <c r="A1831" s="36" t="s">
        <v>6893</v>
      </c>
      <c r="B1831" s="43"/>
      <c r="C1831" s="44"/>
      <c r="D1831" s="47"/>
      <c r="E1831" s="47"/>
      <c r="F1831" s="39" t="str">
        <f t="shared" si="2"/>
        <v>PETUGAS.1830/SPK/SE/PPL/3172/2026</v>
      </c>
      <c r="G1831" s="45"/>
      <c r="H1831" s="39" t="str">
        <f>VLOOKUP(G1831,'MITRA (REFERENSI)'!$A:$Z,16,FALSE)</f>
        <v>#N/A</v>
      </c>
      <c r="I1831" s="39" t="str">
        <f>VLOOKUP(G1831,'MITRA (REFERENSI)'!$A:$Z,25,FALSE)</f>
        <v>#N/A</v>
      </c>
      <c r="J1831" s="38" t="str">
        <f>VLOOKUP(G1831,'MITRA (REFERENSI)'!$A:$Z,26,FALSE)</f>
        <v>#N/A</v>
      </c>
      <c r="K1831" s="38" t="str">
        <f>VLOOKUP(G1831,'MITRA (REFERENSI)'!$A:$Z,15,FALSE)</f>
        <v>#N/A</v>
      </c>
      <c r="L1831" s="38" t="str">
        <f>VLOOKUP(G1831,'MITRA (REFERENSI)'!$A:$Z,15,FALSE)</f>
        <v>#N/A</v>
      </c>
      <c r="M1831" s="38" t="str">
        <f>IF(B1831=1,'KELAS (REFERENSI)'!M1831,IF(B1831=2,'KELAS (REFERENSI)'!M1846,IF(B1831=3,'KELAS (REFERENSI)'!M1861,IF(B1831=4,'KELAS (REFERENSI)'!M1876,""))))</f>
        <v/>
      </c>
      <c r="N1831" s="38" t="str">
        <f>IF(B1831=1,'KELAS (REFERENSI)'!N1831,IF(B1831=2,'KELAS (REFERENSI)'!N1846,IF(B1831=3,'KELAS (REFERENSI)'!N1861,IF(B1831=4,'KELAS (REFERENSI)'!N1876,""))))</f>
        <v/>
      </c>
      <c r="O1831" s="38" t="str">
        <f>IF(B1831=1,'KELAS (REFERENSI)'!O1831,IF(B1831=2,'KELAS (REFERENSI)'!O1846,IF(B1831=3,'KELAS (REFERENSI)'!O1861,IF(B1831=4,'KELAS (REFERENSI)'!O1876,""))))</f>
        <v/>
      </c>
      <c r="P1831" s="38" t="str">
        <f>IF(B1831=1,'KELAS (REFERENSI)'!P1831,IF(B1831=2,'KELAS (REFERENSI)'!P1846,IF(B1831=3,'KELAS (REFERENSI)'!P1861,IF(B1831=4,'KELAS (REFERENSI)'!P1876,""))))</f>
        <v/>
      </c>
      <c r="Q1831" s="38" t="str">
        <f t="shared" si="4"/>
        <v>BPS Kota Jakarta Timur</v>
      </c>
      <c r="R1831" s="38" t="str">
        <f t="shared" si="56"/>
        <v/>
      </c>
      <c r="S1831" s="38" t="str">
        <f t="shared" ref="S1831:T1831" si="1839">S1830</f>
        <v>15 Juni sampai dengan 31 Agustus 2026</v>
      </c>
      <c r="T1831" s="38" t="str">
        <f t="shared" si="1839"/>
        <v>31 Agustus 2026</v>
      </c>
      <c r="U1831" s="46"/>
      <c r="V1831" s="46"/>
      <c r="W1831" s="42"/>
      <c r="X1831" s="42"/>
      <c r="Y1831" s="42"/>
      <c r="Z1831" s="42"/>
    </row>
    <row r="1832" ht="15.0" customHeight="1">
      <c r="A1832" s="36" t="s">
        <v>6894</v>
      </c>
      <c r="B1832" s="43"/>
      <c r="C1832" s="44"/>
      <c r="D1832" s="47"/>
      <c r="E1832" s="47"/>
      <c r="F1832" s="39" t="str">
        <f t="shared" si="2"/>
        <v>PETUGAS.1831/SPK/SE/PPL/3172/2026</v>
      </c>
      <c r="G1832" s="45"/>
      <c r="H1832" s="39" t="str">
        <f>VLOOKUP(G1832,'MITRA (REFERENSI)'!$A:$Z,16,FALSE)</f>
        <v>#N/A</v>
      </c>
      <c r="I1832" s="39" t="str">
        <f>VLOOKUP(G1832,'MITRA (REFERENSI)'!$A:$Z,25,FALSE)</f>
        <v>#N/A</v>
      </c>
      <c r="J1832" s="38" t="str">
        <f>VLOOKUP(G1832,'MITRA (REFERENSI)'!$A:$Z,26,FALSE)</f>
        <v>#N/A</v>
      </c>
      <c r="K1832" s="38" t="str">
        <f>VLOOKUP(G1832,'MITRA (REFERENSI)'!$A:$Z,15,FALSE)</f>
        <v>#N/A</v>
      </c>
      <c r="L1832" s="38" t="str">
        <f>VLOOKUP(G1832,'MITRA (REFERENSI)'!$A:$Z,15,FALSE)</f>
        <v>#N/A</v>
      </c>
      <c r="M1832" s="38" t="str">
        <f>IF(B1832=1,'KELAS (REFERENSI)'!M1832,IF(B1832=2,'KELAS (REFERENSI)'!M1847,IF(B1832=3,'KELAS (REFERENSI)'!M1862,IF(B1832=4,'KELAS (REFERENSI)'!M1877,""))))</f>
        <v/>
      </c>
      <c r="N1832" s="38" t="str">
        <f>IF(B1832=1,'KELAS (REFERENSI)'!N1832,IF(B1832=2,'KELAS (REFERENSI)'!N1847,IF(B1832=3,'KELAS (REFERENSI)'!N1862,IF(B1832=4,'KELAS (REFERENSI)'!N1877,""))))</f>
        <v/>
      </c>
      <c r="O1832" s="38" t="str">
        <f>IF(B1832=1,'KELAS (REFERENSI)'!O1832,IF(B1832=2,'KELAS (REFERENSI)'!O1847,IF(B1832=3,'KELAS (REFERENSI)'!O1862,IF(B1832=4,'KELAS (REFERENSI)'!O1877,""))))</f>
        <v/>
      </c>
      <c r="P1832" s="38" t="str">
        <f>IF(B1832=1,'KELAS (REFERENSI)'!P1832,IF(B1832=2,'KELAS (REFERENSI)'!P1847,IF(B1832=3,'KELAS (REFERENSI)'!P1862,IF(B1832=4,'KELAS (REFERENSI)'!P1877,""))))</f>
        <v/>
      </c>
      <c r="Q1832" s="38" t="str">
        <f t="shared" si="4"/>
        <v>BPS Kota Jakarta Timur</v>
      </c>
      <c r="R1832" s="38" t="str">
        <f t="shared" si="56"/>
        <v/>
      </c>
      <c r="S1832" s="38" t="str">
        <f t="shared" ref="S1832:T1832" si="1840">S1831</f>
        <v>15 Juni sampai dengan 31 Agustus 2026</v>
      </c>
      <c r="T1832" s="38" t="str">
        <f t="shared" si="1840"/>
        <v>31 Agustus 2026</v>
      </c>
      <c r="U1832" s="46"/>
      <c r="V1832" s="46"/>
      <c r="W1832" s="42"/>
      <c r="X1832" s="42"/>
      <c r="Y1832" s="42"/>
      <c r="Z1832" s="42"/>
    </row>
    <row r="1833" ht="15.0" customHeight="1">
      <c r="A1833" s="36" t="s">
        <v>6895</v>
      </c>
      <c r="B1833" s="43"/>
      <c r="C1833" s="44"/>
      <c r="D1833" s="47"/>
      <c r="E1833" s="47"/>
      <c r="F1833" s="39" t="str">
        <f t="shared" si="2"/>
        <v>PETUGAS.1832/SPK/SE/PPL/3172/2026</v>
      </c>
      <c r="G1833" s="45"/>
      <c r="H1833" s="39" t="str">
        <f>VLOOKUP(G1833,'MITRA (REFERENSI)'!$A:$Z,16,FALSE)</f>
        <v>#N/A</v>
      </c>
      <c r="I1833" s="39" t="str">
        <f>VLOOKUP(G1833,'MITRA (REFERENSI)'!$A:$Z,25,FALSE)</f>
        <v>#N/A</v>
      </c>
      <c r="J1833" s="38" t="str">
        <f>VLOOKUP(G1833,'MITRA (REFERENSI)'!$A:$Z,26,FALSE)</f>
        <v>#N/A</v>
      </c>
      <c r="K1833" s="38" t="str">
        <f>VLOOKUP(G1833,'MITRA (REFERENSI)'!$A:$Z,15,FALSE)</f>
        <v>#N/A</v>
      </c>
      <c r="L1833" s="38" t="str">
        <f>VLOOKUP(G1833,'MITRA (REFERENSI)'!$A:$Z,15,FALSE)</f>
        <v>#N/A</v>
      </c>
      <c r="M1833" s="38" t="str">
        <f>IF(B1833=1,'KELAS (REFERENSI)'!M1833,IF(B1833=2,'KELAS (REFERENSI)'!M1848,IF(B1833=3,'KELAS (REFERENSI)'!M1863,IF(B1833=4,'KELAS (REFERENSI)'!M1878,""))))</f>
        <v/>
      </c>
      <c r="N1833" s="38" t="str">
        <f>IF(B1833=1,'KELAS (REFERENSI)'!N1833,IF(B1833=2,'KELAS (REFERENSI)'!N1848,IF(B1833=3,'KELAS (REFERENSI)'!N1863,IF(B1833=4,'KELAS (REFERENSI)'!N1878,""))))</f>
        <v/>
      </c>
      <c r="O1833" s="38" t="str">
        <f>IF(B1833=1,'KELAS (REFERENSI)'!O1833,IF(B1833=2,'KELAS (REFERENSI)'!O1848,IF(B1833=3,'KELAS (REFERENSI)'!O1863,IF(B1833=4,'KELAS (REFERENSI)'!O1878,""))))</f>
        <v/>
      </c>
      <c r="P1833" s="38" t="str">
        <f>IF(B1833=1,'KELAS (REFERENSI)'!P1833,IF(B1833=2,'KELAS (REFERENSI)'!P1848,IF(B1833=3,'KELAS (REFERENSI)'!P1863,IF(B1833=4,'KELAS (REFERENSI)'!P1878,""))))</f>
        <v/>
      </c>
      <c r="Q1833" s="38" t="str">
        <f t="shared" si="4"/>
        <v>BPS Kota Jakarta Timur</v>
      </c>
      <c r="R1833" s="38" t="str">
        <f t="shared" si="56"/>
        <v/>
      </c>
      <c r="S1833" s="38" t="str">
        <f t="shared" ref="S1833:T1833" si="1841">S1832</f>
        <v>15 Juni sampai dengan 31 Agustus 2026</v>
      </c>
      <c r="T1833" s="38" t="str">
        <f t="shared" si="1841"/>
        <v>31 Agustus 2026</v>
      </c>
      <c r="U1833" s="46"/>
      <c r="V1833" s="46"/>
      <c r="W1833" s="42"/>
      <c r="X1833" s="42"/>
      <c r="Y1833" s="42"/>
      <c r="Z1833" s="42"/>
    </row>
    <row r="1834" ht="15.0" customHeight="1">
      <c r="A1834" s="36" t="s">
        <v>6896</v>
      </c>
      <c r="B1834" s="43"/>
      <c r="C1834" s="44"/>
      <c r="D1834" s="47"/>
      <c r="E1834" s="47"/>
      <c r="F1834" s="39" t="str">
        <f t="shared" si="2"/>
        <v>PETUGAS.1833/SPK/SE/PPL/3172/2026</v>
      </c>
      <c r="G1834" s="45"/>
      <c r="H1834" s="39" t="str">
        <f>VLOOKUP(G1834,'MITRA (REFERENSI)'!$A:$Z,16,FALSE)</f>
        <v>#N/A</v>
      </c>
      <c r="I1834" s="39" t="str">
        <f>VLOOKUP(G1834,'MITRA (REFERENSI)'!$A:$Z,25,FALSE)</f>
        <v>#N/A</v>
      </c>
      <c r="J1834" s="38" t="str">
        <f>VLOOKUP(G1834,'MITRA (REFERENSI)'!$A:$Z,26,FALSE)</f>
        <v>#N/A</v>
      </c>
      <c r="K1834" s="38" t="str">
        <f>VLOOKUP(G1834,'MITRA (REFERENSI)'!$A:$Z,15,FALSE)</f>
        <v>#N/A</v>
      </c>
      <c r="L1834" s="38" t="str">
        <f>VLOOKUP(G1834,'MITRA (REFERENSI)'!$A:$Z,15,FALSE)</f>
        <v>#N/A</v>
      </c>
      <c r="M1834" s="38" t="str">
        <f>IF(B1834=1,'KELAS (REFERENSI)'!M1834,IF(B1834=2,'KELAS (REFERENSI)'!M1849,IF(B1834=3,'KELAS (REFERENSI)'!M1864,IF(B1834=4,'KELAS (REFERENSI)'!M1879,""))))</f>
        <v/>
      </c>
      <c r="N1834" s="38" t="str">
        <f>IF(B1834=1,'KELAS (REFERENSI)'!N1834,IF(B1834=2,'KELAS (REFERENSI)'!N1849,IF(B1834=3,'KELAS (REFERENSI)'!N1864,IF(B1834=4,'KELAS (REFERENSI)'!N1879,""))))</f>
        <v/>
      </c>
      <c r="O1834" s="38" t="str">
        <f>IF(B1834=1,'KELAS (REFERENSI)'!O1834,IF(B1834=2,'KELAS (REFERENSI)'!O1849,IF(B1834=3,'KELAS (REFERENSI)'!O1864,IF(B1834=4,'KELAS (REFERENSI)'!O1879,""))))</f>
        <v/>
      </c>
      <c r="P1834" s="38" t="str">
        <f>IF(B1834=1,'KELAS (REFERENSI)'!P1834,IF(B1834=2,'KELAS (REFERENSI)'!P1849,IF(B1834=3,'KELAS (REFERENSI)'!P1864,IF(B1834=4,'KELAS (REFERENSI)'!P1879,""))))</f>
        <v/>
      </c>
      <c r="Q1834" s="38" t="str">
        <f t="shared" si="4"/>
        <v>BPS Kota Jakarta Timur</v>
      </c>
      <c r="R1834" s="38" t="str">
        <f t="shared" si="56"/>
        <v/>
      </c>
      <c r="S1834" s="38" t="str">
        <f t="shared" ref="S1834:T1834" si="1842">S1833</f>
        <v>15 Juni sampai dengan 31 Agustus 2026</v>
      </c>
      <c r="T1834" s="38" t="str">
        <f t="shared" si="1842"/>
        <v>31 Agustus 2026</v>
      </c>
      <c r="U1834" s="46"/>
      <c r="V1834" s="46"/>
      <c r="W1834" s="42"/>
      <c r="X1834" s="42"/>
      <c r="Y1834" s="42"/>
      <c r="Z1834" s="42"/>
    </row>
    <row r="1835" ht="15.0" customHeight="1">
      <c r="A1835" s="36" t="s">
        <v>6897</v>
      </c>
      <c r="B1835" s="43"/>
      <c r="C1835" s="44"/>
      <c r="D1835" s="47"/>
      <c r="E1835" s="47"/>
      <c r="F1835" s="39" t="str">
        <f t="shared" si="2"/>
        <v>PETUGAS.1834/SPK/SE/PPL/3172/2026</v>
      </c>
      <c r="G1835" s="45"/>
      <c r="H1835" s="39" t="str">
        <f>VLOOKUP(G1835,'MITRA (REFERENSI)'!$A:$Z,16,FALSE)</f>
        <v>#N/A</v>
      </c>
      <c r="I1835" s="39" t="str">
        <f>VLOOKUP(G1835,'MITRA (REFERENSI)'!$A:$Z,25,FALSE)</f>
        <v>#N/A</v>
      </c>
      <c r="J1835" s="38" t="str">
        <f>VLOOKUP(G1835,'MITRA (REFERENSI)'!$A:$Z,26,FALSE)</f>
        <v>#N/A</v>
      </c>
      <c r="K1835" s="38" t="str">
        <f>VLOOKUP(G1835,'MITRA (REFERENSI)'!$A:$Z,15,FALSE)</f>
        <v>#N/A</v>
      </c>
      <c r="L1835" s="38" t="str">
        <f>VLOOKUP(G1835,'MITRA (REFERENSI)'!$A:$Z,15,FALSE)</f>
        <v>#N/A</v>
      </c>
      <c r="M1835" s="38" t="str">
        <f>IF(B1835=1,'KELAS (REFERENSI)'!M1835,IF(B1835=2,'KELAS (REFERENSI)'!M1850,IF(B1835=3,'KELAS (REFERENSI)'!M1865,IF(B1835=4,'KELAS (REFERENSI)'!M1880,""))))</f>
        <v/>
      </c>
      <c r="N1835" s="38" t="str">
        <f>IF(B1835=1,'KELAS (REFERENSI)'!N1835,IF(B1835=2,'KELAS (REFERENSI)'!N1850,IF(B1835=3,'KELAS (REFERENSI)'!N1865,IF(B1835=4,'KELAS (REFERENSI)'!N1880,""))))</f>
        <v/>
      </c>
      <c r="O1835" s="38" t="str">
        <f>IF(B1835=1,'KELAS (REFERENSI)'!O1835,IF(B1835=2,'KELAS (REFERENSI)'!O1850,IF(B1835=3,'KELAS (REFERENSI)'!O1865,IF(B1835=4,'KELAS (REFERENSI)'!O1880,""))))</f>
        <v/>
      </c>
      <c r="P1835" s="38" t="str">
        <f>IF(B1835=1,'KELAS (REFERENSI)'!P1835,IF(B1835=2,'KELAS (REFERENSI)'!P1850,IF(B1835=3,'KELAS (REFERENSI)'!P1865,IF(B1835=4,'KELAS (REFERENSI)'!P1880,""))))</f>
        <v/>
      </c>
      <c r="Q1835" s="38" t="str">
        <f t="shared" si="4"/>
        <v>BPS Kota Jakarta Timur</v>
      </c>
      <c r="R1835" s="38" t="str">
        <f t="shared" si="56"/>
        <v/>
      </c>
      <c r="S1835" s="38" t="str">
        <f t="shared" ref="S1835:T1835" si="1843">S1834</f>
        <v>15 Juni sampai dengan 31 Agustus 2026</v>
      </c>
      <c r="T1835" s="38" t="str">
        <f t="shared" si="1843"/>
        <v>31 Agustus 2026</v>
      </c>
      <c r="U1835" s="46"/>
      <c r="V1835" s="46"/>
      <c r="W1835" s="42"/>
      <c r="X1835" s="42"/>
      <c r="Y1835" s="42"/>
      <c r="Z1835" s="42"/>
    </row>
    <row r="1836" ht="15.0" customHeight="1">
      <c r="A1836" s="36" t="s">
        <v>6898</v>
      </c>
      <c r="B1836" s="43"/>
      <c r="C1836" s="44"/>
      <c r="D1836" s="47"/>
      <c r="E1836" s="47"/>
      <c r="F1836" s="39" t="str">
        <f t="shared" si="2"/>
        <v>PETUGAS.1835/SPK/SE/PPL/3172/2026</v>
      </c>
      <c r="G1836" s="45"/>
      <c r="H1836" s="39" t="str">
        <f>VLOOKUP(G1836,'MITRA (REFERENSI)'!$A:$Z,16,FALSE)</f>
        <v>#N/A</v>
      </c>
      <c r="I1836" s="39" t="str">
        <f>VLOOKUP(G1836,'MITRA (REFERENSI)'!$A:$Z,25,FALSE)</f>
        <v>#N/A</v>
      </c>
      <c r="J1836" s="38" t="str">
        <f>VLOOKUP(G1836,'MITRA (REFERENSI)'!$A:$Z,26,FALSE)</f>
        <v>#N/A</v>
      </c>
      <c r="K1836" s="38" t="str">
        <f>VLOOKUP(G1836,'MITRA (REFERENSI)'!$A:$Z,15,FALSE)</f>
        <v>#N/A</v>
      </c>
      <c r="L1836" s="38" t="str">
        <f>VLOOKUP(G1836,'MITRA (REFERENSI)'!$A:$Z,15,FALSE)</f>
        <v>#N/A</v>
      </c>
      <c r="M1836" s="38" t="str">
        <f>IF(B1836=1,'KELAS (REFERENSI)'!M1836,IF(B1836=2,'KELAS (REFERENSI)'!M1851,IF(B1836=3,'KELAS (REFERENSI)'!M1866,IF(B1836=4,'KELAS (REFERENSI)'!M1881,""))))</f>
        <v/>
      </c>
      <c r="N1836" s="38" t="str">
        <f>IF(B1836=1,'KELAS (REFERENSI)'!N1836,IF(B1836=2,'KELAS (REFERENSI)'!N1851,IF(B1836=3,'KELAS (REFERENSI)'!N1866,IF(B1836=4,'KELAS (REFERENSI)'!N1881,""))))</f>
        <v/>
      </c>
      <c r="O1836" s="38" t="str">
        <f>IF(B1836=1,'KELAS (REFERENSI)'!O1836,IF(B1836=2,'KELAS (REFERENSI)'!O1851,IF(B1836=3,'KELAS (REFERENSI)'!O1866,IF(B1836=4,'KELAS (REFERENSI)'!O1881,""))))</f>
        <v/>
      </c>
      <c r="P1836" s="38" t="str">
        <f>IF(B1836=1,'KELAS (REFERENSI)'!P1836,IF(B1836=2,'KELAS (REFERENSI)'!P1851,IF(B1836=3,'KELAS (REFERENSI)'!P1866,IF(B1836=4,'KELAS (REFERENSI)'!P1881,""))))</f>
        <v/>
      </c>
      <c r="Q1836" s="38" t="str">
        <f t="shared" si="4"/>
        <v>BPS Kota Jakarta Timur</v>
      </c>
      <c r="R1836" s="38" t="str">
        <f t="shared" si="56"/>
        <v/>
      </c>
      <c r="S1836" s="38" t="str">
        <f t="shared" ref="S1836:T1836" si="1844">S1835</f>
        <v>15 Juni sampai dengan 31 Agustus 2026</v>
      </c>
      <c r="T1836" s="38" t="str">
        <f t="shared" si="1844"/>
        <v>31 Agustus 2026</v>
      </c>
      <c r="U1836" s="46"/>
      <c r="V1836" s="46"/>
      <c r="W1836" s="42"/>
      <c r="X1836" s="42"/>
      <c r="Y1836" s="42"/>
      <c r="Z1836" s="42"/>
    </row>
    <row r="1837" ht="15.0" customHeight="1">
      <c r="A1837" s="36" t="s">
        <v>6899</v>
      </c>
      <c r="B1837" s="43"/>
      <c r="C1837" s="44"/>
      <c r="D1837" s="47"/>
      <c r="E1837" s="47"/>
      <c r="F1837" s="39" t="str">
        <f t="shared" si="2"/>
        <v>PETUGAS.1836/SPK/SE/PPL/3172/2026</v>
      </c>
      <c r="G1837" s="45"/>
      <c r="H1837" s="39" t="str">
        <f>VLOOKUP(G1837,'MITRA (REFERENSI)'!$A:$Z,16,FALSE)</f>
        <v>#N/A</v>
      </c>
      <c r="I1837" s="39" t="str">
        <f>VLOOKUP(G1837,'MITRA (REFERENSI)'!$A:$Z,25,FALSE)</f>
        <v>#N/A</v>
      </c>
      <c r="J1837" s="38" t="str">
        <f>VLOOKUP(G1837,'MITRA (REFERENSI)'!$A:$Z,26,FALSE)</f>
        <v>#N/A</v>
      </c>
      <c r="K1837" s="38" t="str">
        <f>VLOOKUP(G1837,'MITRA (REFERENSI)'!$A:$Z,15,FALSE)</f>
        <v>#N/A</v>
      </c>
      <c r="L1837" s="38" t="str">
        <f>VLOOKUP(G1837,'MITRA (REFERENSI)'!$A:$Z,15,FALSE)</f>
        <v>#N/A</v>
      </c>
      <c r="M1837" s="38" t="str">
        <f>IF(B1837=1,'KELAS (REFERENSI)'!M1837,IF(B1837=2,'KELAS (REFERENSI)'!M1852,IF(B1837=3,'KELAS (REFERENSI)'!M1867,IF(B1837=4,'KELAS (REFERENSI)'!M1882,""))))</f>
        <v/>
      </c>
      <c r="N1837" s="38" t="str">
        <f>IF(B1837=1,'KELAS (REFERENSI)'!N1837,IF(B1837=2,'KELAS (REFERENSI)'!N1852,IF(B1837=3,'KELAS (REFERENSI)'!N1867,IF(B1837=4,'KELAS (REFERENSI)'!N1882,""))))</f>
        <v/>
      </c>
      <c r="O1837" s="38" t="str">
        <f>IF(B1837=1,'KELAS (REFERENSI)'!O1837,IF(B1837=2,'KELAS (REFERENSI)'!O1852,IF(B1837=3,'KELAS (REFERENSI)'!O1867,IF(B1837=4,'KELAS (REFERENSI)'!O1882,""))))</f>
        <v/>
      </c>
      <c r="P1837" s="38" t="str">
        <f>IF(B1837=1,'KELAS (REFERENSI)'!P1837,IF(B1837=2,'KELAS (REFERENSI)'!P1852,IF(B1837=3,'KELAS (REFERENSI)'!P1867,IF(B1837=4,'KELAS (REFERENSI)'!P1882,""))))</f>
        <v/>
      </c>
      <c r="Q1837" s="38" t="str">
        <f t="shared" si="4"/>
        <v>BPS Kota Jakarta Timur</v>
      </c>
      <c r="R1837" s="38" t="str">
        <f t="shared" si="56"/>
        <v/>
      </c>
      <c r="S1837" s="38" t="str">
        <f t="shared" ref="S1837:T1837" si="1845">S1836</f>
        <v>15 Juni sampai dengan 31 Agustus 2026</v>
      </c>
      <c r="T1837" s="38" t="str">
        <f t="shared" si="1845"/>
        <v>31 Agustus 2026</v>
      </c>
      <c r="U1837" s="46"/>
      <c r="V1837" s="46"/>
      <c r="W1837" s="42"/>
      <c r="X1837" s="42"/>
      <c r="Y1837" s="42"/>
      <c r="Z1837" s="42"/>
    </row>
    <row r="1838" ht="15.0" customHeight="1">
      <c r="A1838" s="36" t="s">
        <v>6900</v>
      </c>
      <c r="B1838" s="43"/>
      <c r="C1838" s="44"/>
      <c r="D1838" s="47"/>
      <c r="E1838" s="47"/>
      <c r="F1838" s="39" t="str">
        <f t="shared" si="2"/>
        <v>PETUGAS.1837/SPK/SE/PPL/3172/2026</v>
      </c>
      <c r="G1838" s="45"/>
      <c r="H1838" s="39" t="str">
        <f>VLOOKUP(G1838,'MITRA (REFERENSI)'!$A:$Z,16,FALSE)</f>
        <v>#N/A</v>
      </c>
      <c r="I1838" s="39" t="str">
        <f>VLOOKUP(G1838,'MITRA (REFERENSI)'!$A:$Z,25,FALSE)</f>
        <v>#N/A</v>
      </c>
      <c r="J1838" s="38" t="str">
        <f>VLOOKUP(G1838,'MITRA (REFERENSI)'!$A:$Z,26,FALSE)</f>
        <v>#N/A</v>
      </c>
      <c r="K1838" s="38" t="str">
        <f>VLOOKUP(G1838,'MITRA (REFERENSI)'!$A:$Z,15,FALSE)</f>
        <v>#N/A</v>
      </c>
      <c r="L1838" s="38" t="str">
        <f>VLOOKUP(G1838,'MITRA (REFERENSI)'!$A:$Z,15,FALSE)</f>
        <v>#N/A</v>
      </c>
      <c r="M1838" s="38" t="str">
        <f>IF(B1838=1,'KELAS (REFERENSI)'!M1838,IF(B1838=2,'KELAS (REFERENSI)'!M1853,IF(B1838=3,'KELAS (REFERENSI)'!M1868,IF(B1838=4,'KELAS (REFERENSI)'!M1883,""))))</f>
        <v/>
      </c>
      <c r="N1838" s="38" t="str">
        <f>IF(B1838=1,'KELAS (REFERENSI)'!N1838,IF(B1838=2,'KELAS (REFERENSI)'!N1853,IF(B1838=3,'KELAS (REFERENSI)'!N1868,IF(B1838=4,'KELAS (REFERENSI)'!N1883,""))))</f>
        <v/>
      </c>
      <c r="O1838" s="38" t="str">
        <f>IF(B1838=1,'KELAS (REFERENSI)'!O1838,IF(B1838=2,'KELAS (REFERENSI)'!O1853,IF(B1838=3,'KELAS (REFERENSI)'!O1868,IF(B1838=4,'KELAS (REFERENSI)'!O1883,""))))</f>
        <v/>
      </c>
      <c r="P1838" s="38" t="str">
        <f>IF(B1838=1,'KELAS (REFERENSI)'!P1838,IF(B1838=2,'KELAS (REFERENSI)'!P1853,IF(B1838=3,'KELAS (REFERENSI)'!P1868,IF(B1838=4,'KELAS (REFERENSI)'!P1883,""))))</f>
        <v/>
      </c>
      <c r="Q1838" s="38" t="str">
        <f t="shared" si="4"/>
        <v>BPS Kota Jakarta Timur</v>
      </c>
      <c r="R1838" s="38" t="str">
        <f t="shared" si="56"/>
        <v/>
      </c>
      <c r="S1838" s="38" t="str">
        <f t="shared" ref="S1838:T1838" si="1846">S1837</f>
        <v>15 Juni sampai dengan 31 Agustus 2026</v>
      </c>
      <c r="T1838" s="38" t="str">
        <f t="shared" si="1846"/>
        <v>31 Agustus 2026</v>
      </c>
      <c r="U1838" s="46"/>
      <c r="V1838" s="46"/>
      <c r="W1838" s="42"/>
      <c r="X1838" s="42"/>
      <c r="Y1838" s="42"/>
      <c r="Z1838" s="42"/>
    </row>
    <row r="1839" ht="15.0" customHeight="1">
      <c r="A1839" s="36" t="s">
        <v>6901</v>
      </c>
      <c r="B1839" s="43"/>
      <c r="C1839" s="44"/>
      <c r="D1839" s="47"/>
      <c r="E1839" s="47"/>
      <c r="F1839" s="39" t="str">
        <f t="shared" si="2"/>
        <v>PETUGAS.1838/SPK/SE/PPL/3172/2026</v>
      </c>
      <c r="G1839" s="45"/>
      <c r="H1839" s="39" t="str">
        <f>VLOOKUP(G1839,'MITRA (REFERENSI)'!$A:$Z,16,FALSE)</f>
        <v>#N/A</v>
      </c>
      <c r="I1839" s="39" t="str">
        <f>VLOOKUP(G1839,'MITRA (REFERENSI)'!$A:$Z,25,FALSE)</f>
        <v>#N/A</v>
      </c>
      <c r="J1839" s="38" t="str">
        <f>VLOOKUP(G1839,'MITRA (REFERENSI)'!$A:$Z,26,FALSE)</f>
        <v>#N/A</v>
      </c>
      <c r="K1839" s="38" t="str">
        <f>VLOOKUP(G1839,'MITRA (REFERENSI)'!$A:$Z,15,FALSE)</f>
        <v>#N/A</v>
      </c>
      <c r="L1839" s="38" t="str">
        <f>VLOOKUP(G1839,'MITRA (REFERENSI)'!$A:$Z,15,FALSE)</f>
        <v>#N/A</v>
      </c>
      <c r="M1839" s="38" t="str">
        <f>IF(B1839=1,'KELAS (REFERENSI)'!M1839,IF(B1839=2,'KELAS (REFERENSI)'!M1854,IF(B1839=3,'KELAS (REFERENSI)'!M1869,IF(B1839=4,'KELAS (REFERENSI)'!M1884,""))))</f>
        <v/>
      </c>
      <c r="N1839" s="38" t="str">
        <f>IF(B1839=1,'KELAS (REFERENSI)'!N1839,IF(B1839=2,'KELAS (REFERENSI)'!N1854,IF(B1839=3,'KELAS (REFERENSI)'!N1869,IF(B1839=4,'KELAS (REFERENSI)'!N1884,""))))</f>
        <v/>
      </c>
      <c r="O1839" s="38" t="str">
        <f>IF(B1839=1,'KELAS (REFERENSI)'!O1839,IF(B1839=2,'KELAS (REFERENSI)'!O1854,IF(B1839=3,'KELAS (REFERENSI)'!O1869,IF(B1839=4,'KELAS (REFERENSI)'!O1884,""))))</f>
        <v/>
      </c>
      <c r="P1839" s="38" t="str">
        <f>IF(B1839=1,'KELAS (REFERENSI)'!P1839,IF(B1839=2,'KELAS (REFERENSI)'!P1854,IF(B1839=3,'KELAS (REFERENSI)'!P1869,IF(B1839=4,'KELAS (REFERENSI)'!P1884,""))))</f>
        <v/>
      </c>
      <c r="Q1839" s="38" t="str">
        <f t="shared" si="4"/>
        <v>BPS Kota Jakarta Timur</v>
      </c>
      <c r="R1839" s="38" t="str">
        <f t="shared" si="56"/>
        <v/>
      </c>
      <c r="S1839" s="38" t="str">
        <f t="shared" ref="S1839:T1839" si="1847">S1838</f>
        <v>15 Juni sampai dengan 31 Agustus 2026</v>
      </c>
      <c r="T1839" s="38" t="str">
        <f t="shared" si="1847"/>
        <v>31 Agustus 2026</v>
      </c>
      <c r="U1839" s="46"/>
      <c r="V1839" s="46"/>
      <c r="W1839" s="42"/>
      <c r="X1839" s="42"/>
      <c r="Y1839" s="42"/>
      <c r="Z1839" s="42"/>
    </row>
    <row r="1840" ht="15.0" customHeight="1">
      <c r="A1840" s="36" t="s">
        <v>6902</v>
      </c>
      <c r="B1840" s="43"/>
      <c r="C1840" s="44"/>
      <c r="D1840" s="47"/>
      <c r="E1840" s="47"/>
      <c r="F1840" s="39" t="str">
        <f t="shared" si="2"/>
        <v>PETUGAS.1839/SPK/SE/PPL/3172/2026</v>
      </c>
      <c r="G1840" s="45"/>
      <c r="H1840" s="39" t="str">
        <f>VLOOKUP(G1840,'MITRA (REFERENSI)'!$A:$Z,16,FALSE)</f>
        <v>#N/A</v>
      </c>
      <c r="I1840" s="39" t="str">
        <f>VLOOKUP(G1840,'MITRA (REFERENSI)'!$A:$Z,25,FALSE)</f>
        <v>#N/A</v>
      </c>
      <c r="J1840" s="38" t="str">
        <f>VLOOKUP(G1840,'MITRA (REFERENSI)'!$A:$Z,26,FALSE)</f>
        <v>#N/A</v>
      </c>
      <c r="K1840" s="38" t="str">
        <f>VLOOKUP(G1840,'MITRA (REFERENSI)'!$A:$Z,15,FALSE)</f>
        <v>#N/A</v>
      </c>
      <c r="L1840" s="38" t="str">
        <f>VLOOKUP(G1840,'MITRA (REFERENSI)'!$A:$Z,15,FALSE)</f>
        <v>#N/A</v>
      </c>
      <c r="M1840" s="38" t="str">
        <f>IF(B1840=1,'KELAS (REFERENSI)'!M1840,IF(B1840=2,'KELAS (REFERENSI)'!M1855,IF(B1840=3,'KELAS (REFERENSI)'!M1870,IF(B1840=4,'KELAS (REFERENSI)'!M1885,""))))</f>
        <v/>
      </c>
      <c r="N1840" s="38" t="str">
        <f>IF(B1840=1,'KELAS (REFERENSI)'!N1840,IF(B1840=2,'KELAS (REFERENSI)'!N1855,IF(B1840=3,'KELAS (REFERENSI)'!N1870,IF(B1840=4,'KELAS (REFERENSI)'!N1885,""))))</f>
        <v/>
      </c>
      <c r="O1840" s="38" t="str">
        <f>IF(B1840=1,'KELAS (REFERENSI)'!O1840,IF(B1840=2,'KELAS (REFERENSI)'!O1855,IF(B1840=3,'KELAS (REFERENSI)'!O1870,IF(B1840=4,'KELAS (REFERENSI)'!O1885,""))))</f>
        <v/>
      </c>
      <c r="P1840" s="38" t="str">
        <f>IF(B1840=1,'KELAS (REFERENSI)'!P1840,IF(B1840=2,'KELAS (REFERENSI)'!P1855,IF(B1840=3,'KELAS (REFERENSI)'!P1870,IF(B1840=4,'KELAS (REFERENSI)'!P1885,""))))</f>
        <v/>
      </c>
      <c r="Q1840" s="38" t="str">
        <f t="shared" si="4"/>
        <v>BPS Kota Jakarta Timur</v>
      </c>
      <c r="R1840" s="38" t="str">
        <f t="shared" si="56"/>
        <v/>
      </c>
      <c r="S1840" s="38" t="str">
        <f t="shared" ref="S1840:T1840" si="1848">S1839</f>
        <v>15 Juni sampai dengan 31 Agustus 2026</v>
      </c>
      <c r="T1840" s="38" t="str">
        <f t="shared" si="1848"/>
        <v>31 Agustus 2026</v>
      </c>
      <c r="U1840" s="46"/>
      <c r="V1840" s="46"/>
      <c r="W1840" s="42"/>
      <c r="X1840" s="42"/>
      <c r="Y1840" s="42"/>
      <c r="Z1840" s="42"/>
    </row>
    <row r="1841" ht="15.0" customHeight="1">
      <c r="A1841" s="36" t="s">
        <v>6903</v>
      </c>
      <c r="B1841" s="43"/>
      <c r="C1841" s="44"/>
      <c r="D1841" s="47"/>
      <c r="E1841" s="47"/>
      <c r="F1841" s="39" t="str">
        <f t="shared" si="2"/>
        <v>PETUGAS.1840/SPK/SE/PPL/3172/2026</v>
      </c>
      <c r="G1841" s="45"/>
      <c r="H1841" s="39" t="str">
        <f>VLOOKUP(G1841,'MITRA (REFERENSI)'!$A:$Z,16,FALSE)</f>
        <v>#N/A</v>
      </c>
      <c r="I1841" s="39" t="str">
        <f>VLOOKUP(G1841,'MITRA (REFERENSI)'!$A:$Z,25,FALSE)</f>
        <v>#N/A</v>
      </c>
      <c r="J1841" s="38" t="str">
        <f>VLOOKUP(G1841,'MITRA (REFERENSI)'!$A:$Z,26,FALSE)</f>
        <v>#N/A</v>
      </c>
      <c r="K1841" s="38" t="str">
        <f>VLOOKUP(G1841,'MITRA (REFERENSI)'!$A:$Z,15,FALSE)</f>
        <v>#N/A</v>
      </c>
      <c r="L1841" s="38" t="str">
        <f>VLOOKUP(G1841,'MITRA (REFERENSI)'!$A:$Z,15,FALSE)</f>
        <v>#N/A</v>
      </c>
      <c r="M1841" s="38" t="str">
        <f>IF(B1841=1,'KELAS (REFERENSI)'!M1841,IF(B1841=2,'KELAS (REFERENSI)'!M1856,IF(B1841=3,'KELAS (REFERENSI)'!M1871,IF(B1841=4,'KELAS (REFERENSI)'!M1886,""))))</f>
        <v/>
      </c>
      <c r="N1841" s="38" t="str">
        <f>IF(B1841=1,'KELAS (REFERENSI)'!N1841,IF(B1841=2,'KELAS (REFERENSI)'!N1856,IF(B1841=3,'KELAS (REFERENSI)'!N1871,IF(B1841=4,'KELAS (REFERENSI)'!N1886,""))))</f>
        <v/>
      </c>
      <c r="O1841" s="38" t="str">
        <f>IF(B1841=1,'KELAS (REFERENSI)'!O1841,IF(B1841=2,'KELAS (REFERENSI)'!O1856,IF(B1841=3,'KELAS (REFERENSI)'!O1871,IF(B1841=4,'KELAS (REFERENSI)'!O1886,""))))</f>
        <v/>
      </c>
      <c r="P1841" s="38" t="str">
        <f>IF(B1841=1,'KELAS (REFERENSI)'!P1841,IF(B1841=2,'KELAS (REFERENSI)'!P1856,IF(B1841=3,'KELAS (REFERENSI)'!P1871,IF(B1841=4,'KELAS (REFERENSI)'!P1886,""))))</f>
        <v/>
      </c>
      <c r="Q1841" s="38" t="str">
        <f t="shared" si="4"/>
        <v>BPS Kota Jakarta Timur</v>
      </c>
      <c r="R1841" s="38" t="str">
        <f t="shared" si="56"/>
        <v/>
      </c>
      <c r="S1841" s="38" t="str">
        <f t="shared" ref="S1841:T1841" si="1849">S1840</f>
        <v>15 Juni sampai dengan 31 Agustus 2026</v>
      </c>
      <c r="T1841" s="38" t="str">
        <f t="shared" si="1849"/>
        <v>31 Agustus 2026</v>
      </c>
      <c r="U1841" s="46"/>
      <c r="V1841" s="46"/>
      <c r="W1841" s="42"/>
      <c r="X1841" s="42"/>
      <c r="Y1841" s="42"/>
      <c r="Z1841" s="42"/>
    </row>
    <row r="1842" ht="15.0" customHeight="1">
      <c r="A1842" s="36" t="s">
        <v>6904</v>
      </c>
      <c r="B1842" s="43"/>
      <c r="C1842" s="44"/>
      <c r="D1842" s="47"/>
      <c r="E1842" s="47"/>
      <c r="F1842" s="39" t="str">
        <f t="shared" si="2"/>
        <v>PETUGAS.1841/SPK/SE/PPL/3172/2026</v>
      </c>
      <c r="G1842" s="45"/>
      <c r="H1842" s="39" t="str">
        <f>VLOOKUP(G1842,'MITRA (REFERENSI)'!$A:$Z,16,FALSE)</f>
        <v>#N/A</v>
      </c>
      <c r="I1842" s="39" t="str">
        <f>VLOOKUP(G1842,'MITRA (REFERENSI)'!$A:$Z,25,FALSE)</f>
        <v>#N/A</v>
      </c>
      <c r="J1842" s="38" t="str">
        <f>VLOOKUP(G1842,'MITRA (REFERENSI)'!$A:$Z,26,FALSE)</f>
        <v>#N/A</v>
      </c>
      <c r="K1842" s="38" t="str">
        <f>VLOOKUP(G1842,'MITRA (REFERENSI)'!$A:$Z,15,FALSE)</f>
        <v>#N/A</v>
      </c>
      <c r="L1842" s="38" t="str">
        <f>VLOOKUP(G1842,'MITRA (REFERENSI)'!$A:$Z,15,FALSE)</f>
        <v>#N/A</v>
      </c>
      <c r="M1842" s="38" t="str">
        <f>IF(B1842=1,'KELAS (REFERENSI)'!M1842,IF(B1842=2,'KELAS (REFERENSI)'!M1857,IF(B1842=3,'KELAS (REFERENSI)'!M1872,IF(B1842=4,'KELAS (REFERENSI)'!M1887,""))))</f>
        <v/>
      </c>
      <c r="N1842" s="38" t="str">
        <f>IF(B1842=1,'KELAS (REFERENSI)'!N1842,IF(B1842=2,'KELAS (REFERENSI)'!N1857,IF(B1842=3,'KELAS (REFERENSI)'!N1872,IF(B1842=4,'KELAS (REFERENSI)'!N1887,""))))</f>
        <v/>
      </c>
      <c r="O1842" s="38" t="str">
        <f>IF(B1842=1,'KELAS (REFERENSI)'!O1842,IF(B1842=2,'KELAS (REFERENSI)'!O1857,IF(B1842=3,'KELAS (REFERENSI)'!O1872,IF(B1842=4,'KELAS (REFERENSI)'!O1887,""))))</f>
        <v/>
      </c>
      <c r="P1842" s="38" t="str">
        <f>IF(B1842=1,'KELAS (REFERENSI)'!P1842,IF(B1842=2,'KELAS (REFERENSI)'!P1857,IF(B1842=3,'KELAS (REFERENSI)'!P1872,IF(B1842=4,'KELAS (REFERENSI)'!P1887,""))))</f>
        <v/>
      </c>
      <c r="Q1842" s="38" t="str">
        <f t="shared" si="4"/>
        <v>BPS Kota Jakarta Timur</v>
      </c>
      <c r="R1842" s="38" t="str">
        <f t="shared" si="56"/>
        <v/>
      </c>
      <c r="S1842" s="38" t="str">
        <f t="shared" ref="S1842:T1842" si="1850">S1841</f>
        <v>15 Juni sampai dengan 31 Agustus 2026</v>
      </c>
      <c r="T1842" s="38" t="str">
        <f t="shared" si="1850"/>
        <v>31 Agustus 2026</v>
      </c>
      <c r="U1842" s="46"/>
      <c r="V1842" s="46"/>
      <c r="W1842" s="42"/>
      <c r="X1842" s="42"/>
      <c r="Y1842" s="42"/>
      <c r="Z1842" s="42"/>
    </row>
    <row r="1843" ht="15.0" customHeight="1">
      <c r="A1843" s="36" t="s">
        <v>6905</v>
      </c>
      <c r="B1843" s="43"/>
      <c r="C1843" s="44"/>
      <c r="D1843" s="47"/>
      <c r="E1843" s="47"/>
      <c r="F1843" s="39" t="str">
        <f t="shared" si="2"/>
        <v>PETUGAS.1842/SPK/SE/PPL/3172/2026</v>
      </c>
      <c r="G1843" s="45"/>
      <c r="H1843" s="39" t="str">
        <f>VLOOKUP(G1843,'MITRA (REFERENSI)'!$A:$Z,16,FALSE)</f>
        <v>#N/A</v>
      </c>
      <c r="I1843" s="39" t="str">
        <f>VLOOKUP(G1843,'MITRA (REFERENSI)'!$A:$Z,25,FALSE)</f>
        <v>#N/A</v>
      </c>
      <c r="J1843" s="38" t="str">
        <f>VLOOKUP(G1843,'MITRA (REFERENSI)'!$A:$Z,26,FALSE)</f>
        <v>#N/A</v>
      </c>
      <c r="K1843" s="38" t="str">
        <f>VLOOKUP(G1843,'MITRA (REFERENSI)'!$A:$Z,15,FALSE)</f>
        <v>#N/A</v>
      </c>
      <c r="L1843" s="38" t="str">
        <f>VLOOKUP(G1843,'MITRA (REFERENSI)'!$A:$Z,15,FALSE)</f>
        <v>#N/A</v>
      </c>
      <c r="M1843" s="38" t="str">
        <f>IF(B1843=1,'KELAS (REFERENSI)'!M1843,IF(B1843=2,'KELAS (REFERENSI)'!M1858,IF(B1843=3,'KELAS (REFERENSI)'!M1873,IF(B1843=4,'KELAS (REFERENSI)'!M1888,""))))</f>
        <v/>
      </c>
      <c r="N1843" s="38" t="str">
        <f>IF(B1843=1,'KELAS (REFERENSI)'!N1843,IF(B1843=2,'KELAS (REFERENSI)'!N1858,IF(B1843=3,'KELAS (REFERENSI)'!N1873,IF(B1843=4,'KELAS (REFERENSI)'!N1888,""))))</f>
        <v/>
      </c>
      <c r="O1843" s="38" t="str">
        <f>IF(B1843=1,'KELAS (REFERENSI)'!O1843,IF(B1843=2,'KELAS (REFERENSI)'!O1858,IF(B1843=3,'KELAS (REFERENSI)'!O1873,IF(B1843=4,'KELAS (REFERENSI)'!O1888,""))))</f>
        <v/>
      </c>
      <c r="P1843" s="38" t="str">
        <f>IF(B1843=1,'KELAS (REFERENSI)'!P1843,IF(B1843=2,'KELAS (REFERENSI)'!P1858,IF(B1843=3,'KELAS (REFERENSI)'!P1873,IF(B1843=4,'KELAS (REFERENSI)'!P1888,""))))</f>
        <v/>
      </c>
      <c r="Q1843" s="38" t="str">
        <f t="shared" si="4"/>
        <v>BPS Kota Jakarta Timur</v>
      </c>
      <c r="R1843" s="38" t="str">
        <f t="shared" si="56"/>
        <v/>
      </c>
      <c r="S1843" s="38" t="str">
        <f t="shared" ref="S1843:T1843" si="1851">S1842</f>
        <v>15 Juni sampai dengan 31 Agustus 2026</v>
      </c>
      <c r="T1843" s="38" t="str">
        <f t="shared" si="1851"/>
        <v>31 Agustus 2026</v>
      </c>
      <c r="U1843" s="46"/>
      <c r="V1843" s="46"/>
      <c r="W1843" s="42"/>
      <c r="X1843" s="42"/>
      <c r="Y1843" s="42"/>
      <c r="Z1843" s="42"/>
    </row>
    <row r="1844" ht="15.0" customHeight="1">
      <c r="A1844" s="36" t="s">
        <v>6906</v>
      </c>
      <c r="B1844" s="43"/>
      <c r="C1844" s="44"/>
      <c r="D1844" s="47"/>
      <c r="E1844" s="47"/>
      <c r="F1844" s="39" t="str">
        <f t="shared" si="2"/>
        <v>PETUGAS.1843/SPK/SE/PPL/3172/2026</v>
      </c>
      <c r="G1844" s="45"/>
      <c r="H1844" s="39" t="str">
        <f>VLOOKUP(G1844,'MITRA (REFERENSI)'!$A:$Z,16,FALSE)</f>
        <v>#N/A</v>
      </c>
      <c r="I1844" s="39" t="str">
        <f>VLOOKUP(G1844,'MITRA (REFERENSI)'!$A:$Z,25,FALSE)</f>
        <v>#N/A</v>
      </c>
      <c r="J1844" s="38" t="str">
        <f>VLOOKUP(G1844,'MITRA (REFERENSI)'!$A:$Z,26,FALSE)</f>
        <v>#N/A</v>
      </c>
      <c r="K1844" s="38" t="str">
        <f>VLOOKUP(G1844,'MITRA (REFERENSI)'!$A:$Z,15,FALSE)</f>
        <v>#N/A</v>
      </c>
      <c r="L1844" s="38" t="str">
        <f>VLOOKUP(G1844,'MITRA (REFERENSI)'!$A:$Z,15,FALSE)</f>
        <v>#N/A</v>
      </c>
      <c r="M1844" s="38" t="str">
        <f>IF(B1844=1,'KELAS (REFERENSI)'!M1844,IF(B1844=2,'KELAS (REFERENSI)'!M1859,IF(B1844=3,'KELAS (REFERENSI)'!M1874,IF(B1844=4,'KELAS (REFERENSI)'!M1889,""))))</f>
        <v/>
      </c>
      <c r="N1844" s="38" t="str">
        <f>IF(B1844=1,'KELAS (REFERENSI)'!N1844,IF(B1844=2,'KELAS (REFERENSI)'!N1859,IF(B1844=3,'KELAS (REFERENSI)'!N1874,IF(B1844=4,'KELAS (REFERENSI)'!N1889,""))))</f>
        <v/>
      </c>
      <c r="O1844" s="38" t="str">
        <f>IF(B1844=1,'KELAS (REFERENSI)'!O1844,IF(B1844=2,'KELAS (REFERENSI)'!O1859,IF(B1844=3,'KELAS (REFERENSI)'!O1874,IF(B1844=4,'KELAS (REFERENSI)'!O1889,""))))</f>
        <v/>
      </c>
      <c r="P1844" s="38" t="str">
        <f>IF(B1844=1,'KELAS (REFERENSI)'!P1844,IF(B1844=2,'KELAS (REFERENSI)'!P1859,IF(B1844=3,'KELAS (REFERENSI)'!P1874,IF(B1844=4,'KELAS (REFERENSI)'!P1889,""))))</f>
        <v/>
      </c>
      <c r="Q1844" s="38" t="str">
        <f t="shared" si="4"/>
        <v>BPS Kota Jakarta Timur</v>
      </c>
      <c r="R1844" s="38" t="str">
        <f t="shared" si="56"/>
        <v/>
      </c>
      <c r="S1844" s="38" t="str">
        <f t="shared" ref="S1844:T1844" si="1852">S1843</f>
        <v>15 Juni sampai dengan 31 Agustus 2026</v>
      </c>
      <c r="T1844" s="38" t="str">
        <f t="shared" si="1852"/>
        <v>31 Agustus 2026</v>
      </c>
      <c r="U1844" s="46"/>
      <c r="V1844" s="46"/>
      <c r="W1844" s="42"/>
      <c r="X1844" s="42"/>
      <c r="Y1844" s="42"/>
      <c r="Z1844" s="42"/>
    </row>
    <row r="1845" ht="15.0" customHeight="1">
      <c r="A1845" s="36" t="s">
        <v>6907</v>
      </c>
      <c r="B1845" s="43"/>
      <c r="C1845" s="44"/>
      <c r="D1845" s="47"/>
      <c r="E1845" s="47"/>
      <c r="F1845" s="39" t="str">
        <f t="shared" si="2"/>
        <v>PETUGAS.1844/SPK/SE/PPL/3172/2026</v>
      </c>
      <c r="G1845" s="45"/>
      <c r="H1845" s="39" t="str">
        <f>VLOOKUP(G1845,'MITRA (REFERENSI)'!$A:$Z,16,FALSE)</f>
        <v>#N/A</v>
      </c>
      <c r="I1845" s="39" t="str">
        <f>VLOOKUP(G1845,'MITRA (REFERENSI)'!$A:$Z,25,FALSE)</f>
        <v>#N/A</v>
      </c>
      <c r="J1845" s="38" t="str">
        <f>VLOOKUP(G1845,'MITRA (REFERENSI)'!$A:$Z,26,FALSE)</f>
        <v>#N/A</v>
      </c>
      <c r="K1845" s="38" t="str">
        <f>VLOOKUP(G1845,'MITRA (REFERENSI)'!$A:$Z,15,FALSE)</f>
        <v>#N/A</v>
      </c>
      <c r="L1845" s="38" t="str">
        <f>VLOOKUP(G1845,'MITRA (REFERENSI)'!$A:$Z,15,FALSE)</f>
        <v>#N/A</v>
      </c>
      <c r="M1845" s="38" t="str">
        <f>IF(B1845=1,'KELAS (REFERENSI)'!M1845,IF(B1845=2,'KELAS (REFERENSI)'!M1860,IF(B1845=3,'KELAS (REFERENSI)'!M1875,IF(B1845=4,'KELAS (REFERENSI)'!M1890,""))))</f>
        <v/>
      </c>
      <c r="N1845" s="38" t="str">
        <f>IF(B1845=1,'KELAS (REFERENSI)'!N1845,IF(B1845=2,'KELAS (REFERENSI)'!N1860,IF(B1845=3,'KELAS (REFERENSI)'!N1875,IF(B1845=4,'KELAS (REFERENSI)'!N1890,""))))</f>
        <v/>
      </c>
      <c r="O1845" s="38" t="str">
        <f>IF(B1845=1,'KELAS (REFERENSI)'!O1845,IF(B1845=2,'KELAS (REFERENSI)'!O1860,IF(B1845=3,'KELAS (REFERENSI)'!O1875,IF(B1845=4,'KELAS (REFERENSI)'!O1890,""))))</f>
        <v/>
      </c>
      <c r="P1845" s="38" t="str">
        <f>IF(B1845=1,'KELAS (REFERENSI)'!P1845,IF(B1845=2,'KELAS (REFERENSI)'!P1860,IF(B1845=3,'KELAS (REFERENSI)'!P1875,IF(B1845=4,'KELAS (REFERENSI)'!P1890,""))))</f>
        <v/>
      </c>
      <c r="Q1845" s="38" t="str">
        <f t="shared" si="4"/>
        <v>BPS Kota Jakarta Timur</v>
      </c>
      <c r="R1845" s="38" t="str">
        <f t="shared" si="56"/>
        <v/>
      </c>
      <c r="S1845" s="38" t="str">
        <f t="shared" ref="S1845:T1845" si="1853">S1844</f>
        <v>15 Juni sampai dengan 31 Agustus 2026</v>
      </c>
      <c r="T1845" s="38" t="str">
        <f t="shared" si="1853"/>
        <v>31 Agustus 2026</v>
      </c>
      <c r="U1845" s="46"/>
      <c r="V1845" s="46"/>
      <c r="W1845" s="42"/>
      <c r="X1845" s="42"/>
      <c r="Y1845" s="42"/>
      <c r="Z1845" s="42"/>
    </row>
    <row r="1846" ht="15.0" customHeight="1">
      <c r="A1846" s="36" t="s">
        <v>6908</v>
      </c>
      <c r="B1846" s="43"/>
      <c r="C1846" s="44"/>
      <c r="D1846" s="47"/>
      <c r="E1846" s="47"/>
      <c r="F1846" s="39" t="str">
        <f t="shared" si="2"/>
        <v>PETUGAS.1845/SPK/SE/PPL/3172/2026</v>
      </c>
      <c r="G1846" s="45"/>
      <c r="H1846" s="39" t="str">
        <f>VLOOKUP(G1846,'MITRA (REFERENSI)'!$A:$Z,16,FALSE)</f>
        <v>#N/A</v>
      </c>
      <c r="I1846" s="39" t="str">
        <f>VLOOKUP(G1846,'MITRA (REFERENSI)'!$A:$Z,25,FALSE)</f>
        <v>#N/A</v>
      </c>
      <c r="J1846" s="38" t="str">
        <f>VLOOKUP(G1846,'MITRA (REFERENSI)'!$A:$Z,26,FALSE)</f>
        <v>#N/A</v>
      </c>
      <c r="K1846" s="38" t="str">
        <f>VLOOKUP(G1846,'MITRA (REFERENSI)'!$A:$Z,15,FALSE)</f>
        <v>#N/A</v>
      </c>
      <c r="L1846" s="38" t="str">
        <f>VLOOKUP(G1846,'MITRA (REFERENSI)'!$A:$Z,15,FALSE)</f>
        <v>#N/A</v>
      </c>
      <c r="M1846" s="38" t="str">
        <f>IF(B1846=1,'KELAS (REFERENSI)'!M1846,IF(B1846=2,'KELAS (REFERENSI)'!M1861,IF(B1846=3,'KELAS (REFERENSI)'!M1876,IF(B1846=4,'KELAS (REFERENSI)'!M1891,""))))</f>
        <v/>
      </c>
      <c r="N1846" s="38" t="str">
        <f>IF(B1846=1,'KELAS (REFERENSI)'!N1846,IF(B1846=2,'KELAS (REFERENSI)'!N1861,IF(B1846=3,'KELAS (REFERENSI)'!N1876,IF(B1846=4,'KELAS (REFERENSI)'!N1891,""))))</f>
        <v/>
      </c>
      <c r="O1846" s="38" t="str">
        <f>IF(B1846=1,'KELAS (REFERENSI)'!O1846,IF(B1846=2,'KELAS (REFERENSI)'!O1861,IF(B1846=3,'KELAS (REFERENSI)'!O1876,IF(B1846=4,'KELAS (REFERENSI)'!O1891,""))))</f>
        <v/>
      </c>
      <c r="P1846" s="38" t="str">
        <f>IF(B1846=1,'KELAS (REFERENSI)'!P1846,IF(B1846=2,'KELAS (REFERENSI)'!P1861,IF(B1846=3,'KELAS (REFERENSI)'!P1876,IF(B1846=4,'KELAS (REFERENSI)'!P1891,""))))</f>
        <v/>
      </c>
      <c r="Q1846" s="38" t="str">
        <f t="shared" si="4"/>
        <v>BPS Kota Jakarta Timur</v>
      </c>
      <c r="R1846" s="38" t="str">
        <f t="shared" si="56"/>
        <v/>
      </c>
      <c r="S1846" s="38" t="str">
        <f t="shared" ref="S1846:T1846" si="1854">S1845</f>
        <v>15 Juni sampai dengan 31 Agustus 2026</v>
      </c>
      <c r="T1846" s="38" t="str">
        <f t="shared" si="1854"/>
        <v>31 Agustus 2026</v>
      </c>
      <c r="U1846" s="46"/>
      <c r="V1846" s="46"/>
      <c r="W1846" s="42"/>
      <c r="X1846" s="42"/>
      <c r="Y1846" s="42"/>
      <c r="Z1846" s="42"/>
    </row>
    <row r="1847" ht="15.0" customHeight="1">
      <c r="A1847" s="36" t="s">
        <v>6909</v>
      </c>
      <c r="B1847" s="43"/>
      <c r="C1847" s="44"/>
      <c r="D1847" s="47"/>
      <c r="E1847" s="47"/>
      <c r="F1847" s="39" t="str">
        <f t="shared" si="2"/>
        <v>PETUGAS.1846/SPK/SE/PPL/3172/2026</v>
      </c>
      <c r="G1847" s="45"/>
      <c r="H1847" s="39" t="str">
        <f>VLOOKUP(G1847,'MITRA (REFERENSI)'!$A:$Z,16,FALSE)</f>
        <v>#N/A</v>
      </c>
      <c r="I1847" s="39" t="str">
        <f>VLOOKUP(G1847,'MITRA (REFERENSI)'!$A:$Z,25,FALSE)</f>
        <v>#N/A</v>
      </c>
      <c r="J1847" s="38" t="str">
        <f>VLOOKUP(G1847,'MITRA (REFERENSI)'!$A:$Z,26,FALSE)</f>
        <v>#N/A</v>
      </c>
      <c r="K1847" s="38" t="str">
        <f>VLOOKUP(G1847,'MITRA (REFERENSI)'!$A:$Z,15,FALSE)</f>
        <v>#N/A</v>
      </c>
      <c r="L1847" s="38" t="str">
        <f>VLOOKUP(G1847,'MITRA (REFERENSI)'!$A:$Z,15,FALSE)</f>
        <v>#N/A</v>
      </c>
      <c r="M1847" s="38" t="str">
        <f>IF(B1847=1,'KELAS (REFERENSI)'!M1847,IF(B1847=2,'KELAS (REFERENSI)'!M1862,IF(B1847=3,'KELAS (REFERENSI)'!M1877,IF(B1847=4,'KELAS (REFERENSI)'!M1892,""))))</f>
        <v/>
      </c>
      <c r="N1847" s="38" t="str">
        <f>IF(B1847=1,'KELAS (REFERENSI)'!N1847,IF(B1847=2,'KELAS (REFERENSI)'!N1862,IF(B1847=3,'KELAS (REFERENSI)'!N1877,IF(B1847=4,'KELAS (REFERENSI)'!N1892,""))))</f>
        <v/>
      </c>
      <c r="O1847" s="38" t="str">
        <f>IF(B1847=1,'KELAS (REFERENSI)'!O1847,IF(B1847=2,'KELAS (REFERENSI)'!O1862,IF(B1847=3,'KELAS (REFERENSI)'!O1877,IF(B1847=4,'KELAS (REFERENSI)'!O1892,""))))</f>
        <v/>
      </c>
      <c r="P1847" s="38" t="str">
        <f>IF(B1847=1,'KELAS (REFERENSI)'!P1847,IF(B1847=2,'KELAS (REFERENSI)'!P1862,IF(B1847=3,'KELAS (REFERENSI)'!P1877,IF(B1847=4,'KELAS (REFERENSI)'!P1892,""))))</f>
        <v/>
      </c>
      <c r="Q1847" s="38" t="str">
        <f t="shared" si="4"/>
        <v>BPS Kota Jakarta Timur</v>
      </c>
      <c r="R1847" s="38" t="str">
        <f t="shared" si="56"/>
        <v/>
      </c>
      <c r="S1847" s="38" t="str">
        <f t="shared" ref="S1847:T1847" si="1855">S1846</f>
        <v>15 Juni sampai dengan 31 Agustus 2026</v>
      </c>
      <c r="T1847" s="38" t="str">
        <f t="shared" si="1855"/>
        <v>31 Agustus 2026</v>
      </c>
      <c r="U1847" s="46"/>
      <c r="V1847" s="46"/>
      <c r="W1847" s="42"/>
      <c r="X1847" s="42"/>
      <c r="Y1847" s="42"/>
      <c r="Z1847" s="42"/>
    </row>
    <row r="1848" ht="15.0" customHeight="1">
      <c r="A1848" s="36" t="s">
        <v>6910</v>
      </c>
      <c r="B1848" s="43"/>
      <c r="C1848" s="44"/>
      <c r="D1848" s="47"/>
      <c r="E1848" s="47"/>
      <c r="F1848" s="39" t="str">
        <f t="shared" si="2"/>
        <v>PETUGAS.1847/SPK/SE/PPL/3172/2026</v>
      </c>
      <c r="G1848" s="45"/>
      <c r="H1848" s="39" t="str">
        <f>VLOOKUP(G1848,'MITRA (REFERENSI)'!$A:$Z,16,FALSE)</f>
        <v>#N/A</v>
      </c>
      <c r="I1848" s="39" t="str">
        <f>VLOOKUP(G1848,'MITRA (REFERENSI)'!$A:$Z,25,FALSE)</f>
        <v>#N/A</v>
      </c>
      <c r="J1848" s="38" t="str">
        <f>VLOOKUP(G1848,'MITRA (REFERENSI)'!$A:$Z,26,FALSE)</f>
        <v>#N/A</v>
      </c>
      <c r="K1848" s="38" t="str">
        <f>VLOOKUP(G1848,'MITRA (REFERENSI)'!$A:$Z,15,FALSE)</f>
        <v>#N/A</v>
      </c>
      <c r="L1848" s="38" t="str">
        <f>VLOOKUP(G1848,'MITRA (REFERENSI)'!$A:$Z,15,FALSE)</f>
        <v>#N/A</v>
      </c>
      <c r="M1848" s="38" t="str">
        <f>IF(B1848=1,'KELAS (REFERENSI)'!M1848,IF(B1848=2,'KELAS (REFERENSI)'!M1863,IF(B1848=3,'KELAS (REFERENSI)'!M1878,IF(B1848=4,'KELAS (REFERENSI)'!M1893,""))))</f>
        <v/>
      </c>
      <c r="N1848" s="38" t="str">
        <f>IF(B1848=1,'KELAS (REFERENSI)'!N1848,IF(B1848=2,'KELAS (REFERENSI)'!N1863,IF(B1848=3,'KELAS (REFERENSI)'!N1878,IF(B1848=4,'KELAS (REFERENSI)'!N1893,""))))</f>
        <v/>
      </c>
      <c r="O1848" s="38" t="str">
        <f>IF(B1848=1,'KELAS (REFERENSI)'!O1848,IF(B1848=2,'KELAS (REFERENSI)'!O1863,IF(B1848=3,'KELAS (REFERENSI)'!O1878,IF(B1848=4,'KELAS (REFERENSI)'!O1893,""))))</f>
        <v/>
      </c>
      <c r="P1848" s="38" t="str">
        <f>IF(B1848=1,'KELAS (REFERENSI)'!P1848,IF(B1848=2,'KELAS (REFERENSI)'!P1863,IF(B1848=3,'KELAS (REFERENSI)'!P1878,IF(B1848=4,'KELAS (REFERENSI)'!P1893,""))))</f>
        <v/>
      </c>
      <c r="Q1848" s="38" t="str">
        <f t="shared" si="4"/>
        <v>BPS Kota Jakarta Timur</v>
      </c>
      <c r="R1848" s="38" t="str">
        <f t="shared" si="56"/>
        <v/>
      </c>
      <c r="S1848" s="38" t="str">
        <f t="shared" ref="S1848:T1848" si="1856">S1847</f>
        <v>15 Juni sampai dengan 31 Agustus 2026</v>
      </c>
      <c r="T1848" s="38" t="str">
        <f t="shared" si="1856"/>
        <v>31 Agustus 2026</v>
      </c>
      <c r="U1848" s="46"/>
      <c r="V1848" s="46"/>
      <c r="W1848" s="42"/>
      <c r="X1848" s="42"/>
      <c r="Y1848" s="42"/>
      <c r="Z1848" s="42"/>
    </row>
    <row r="1849" ht="15.0" customHeight="1">
      <c r="A1849" s="36" t="s">
        <v>6911</v>
      </c>
      <c r="B1849" s="43"/>
      <c r="C1849" s="44"/>
      <c r="D1849" s="47"/>
      <c r="E1849" s="47"/>
      <c r="F1849" s="39" t="str">
        <f t="shared" si="2"/>
        <v>PETUGAS.1848/SPK/SE/PPL/3172/2026</v>
      </c>
      <c r="G1849" s="45"/>
      <c r="H1849" s="39" t="str">
        <f>VLOOKUP(G1849,'MITRA (REFERENSI)'!$A:$Z,16,FALSE)</f>
        <v>#N/A</v>
      </c>
      <c r="I1849" s="39" t="str">
        <f>VLOOKUP(G1849,'MITRA (REFERENSI)'!$A:$Z,25,FALSE)</f>
        <v>#N/A</v>
      </c>
      <c r="J1849" s="38" t="str">
        <f>VLOOKUP(G1849,'MITRA (REFERENSI)'!$A:$Z,26,FALSE)</f>
        <v>#N/A</v>
      </c>
      <c r="K1849" s="38" t="str">
        <f>VLOOKUP(G1849,'MITRA (REFERENSI)'!$A:$Z,15,FALSE)</f>
        <v>#N/A</v>
      </c>
      <c r="L1849" s="38" t="str">
        <f>VLOOKUP(G1849,'MITRA (REFERENSI)'!$A:$Z,15,FALSE)</f>
        <v>#N/A</v>
      </c>
      <c r="M1849" s="38" t="str">
        <f>IF(B1849=1,'KELAS (REFERENSI)'!M1849,IF(B1849=2,'KELAS (REFERENSI)'!M1864,IF(B1849=3,'KELAS (REFERENSI)'!M1879,IF(B1849=4,'KELAS (REFERENSI)'!M1894,""))))</f>
        <v/>
      </c>
      <c r="N1849" s="38" t="str">
        <f>IF(B1849=1,'KELAS (REFERENSI)'!N1849,IF(B1849=2,'KELAS (REFERENSI)'!N1864,IF(B1849=3,'KELAS (REFERENSI)'!N1879,IF(B1849=4,'KELAS (REFERENSI)'!N1894,""))))</f>
        <v/>
      </c>
      <c r="O1849" s="38" t="str">
        <f>IF(B1849=1,'KELAS (REFERENSI)'!O1849,IF(B1849=2,'KELAS (REFERENSI)'!O1864,IF(B1849=3,'KELAS (REFERENSI)'!O1879,IF(B1849=4,'KELAS (REFERENSI)'!O1894,""))))</f>
        <v/>
      </c>
      <c r="P1849" s="38" t="str">
        <f>IF(B1849=1,'KELAS (REFERENSI)'!P1849,IF(B1849=2,'KELAS (REFERENSI)'!P1864,IF(B1849=3,'KELAS (REFERENSI)'!P1879,IF(B1849=4,'KELAS (REFERENSI)'!P1894,""))))</f>
        <v/>
      </c>
      <c r="Q1849" s="38" t="str">
        <f t="shared" si="4"/>
        <v>BPS Kota Jakarta Timur</v>
      </c>
      <c r="R1849" s="38" t="str">
        <f t="shared" si="56"/>
        <v/>
      </c>
      <c r="S1849" s="38" t="str">
        <f t="shared" ref="S1849:T1849" si="1857">S1848</f>
        <v>15 Juni sampai dengan 31 Agustus 2026</v>
      </c>
      <c r="T1849" s="38" t="str">
        <f t="shared" si="1857"/>
        <v>31 Agustus 2026</v>
      </c>
      <c r="U1849" s="46"/>
      <c r="V1849" s="46"/>
      <c r="W1849" s="42"/>
      <c r="X1849" s="42"/>
      <c r="Y1849" s="42"/>
      <c r="Z1849" s="42"/>
    </row>
    <row r="1850" ht="15.0" customHeight="1">
      <c r="A1850" s="36" t="s">
        <v>6912</v>
      </c>
      <c r="B1850" s="43"/>
      <c r="C1850" s="44"/>
      <c r="D1850" s="47"/>
      <c r="E1850" s="47"/>
      <c r="F1850" s="39" t="str">
        <f t="shared" si="2"/>
        <v>PETUGAS.1849/SPK/SE/PPL/3172/2026</v>
      </c>
      <c r="G1850" s="45"/>
      <c r="H1850" s="39" t="str">
        <f>VLOOKUP(G1850,'MITRA (REFERENSI)'!$A:$Z,16,FALSE)</f>
        <v>#N/A</v>
      </c>
      <c r="I1850" s="39" t="str">
        <f>VLOOKUP(G1850,'MITRA (REFERENSI)'!$A:$Z,25,FALSE)</f>
        <v>#N/A</v>
      </c>
      <c r="J1850" s="38" t="str">
        <f>VLOOKUP(G1850,'MITRA (REFERENSI)'!$A:$Z,26,FALSE)</f>
        <v>#N/A</v>
      </c>
      <c r="K1850" s="38" t="str">
        <f>VLOOKUP(G1850,'MITRA (REFERENSI)'!$A:$Z,15,FALSE)</f>
        <v>#N/A</v>
      </c>
      <c r="L1850" s="38" t="str">
        <f>VLOOKUP(G1850,'MITRA (REFERENSI)'!$A:$Z,15,FALSE)</f>
        <v>#N/A</v>
      </c>
      <c r="M1850" s="38" t="str">
        <f>IF(B1850=1,'KELAS (REFERENSI)'!M1850,IF(B1850=2,'KELAS (REFERENSI)'!M1865,IF(B1850=3,'KELAS (REFERENSI)'!M1880,IF(B1850=4,'KELAS (REFERENSI)'!M1895,""))))</f>
        <v/>
      </c>
      <c r="N1850" s="38" t="str">
        <f>IF(B1850=1,'KELAS (REFERENSI)'!N1850,IF(B1850=2,'KELAS (REFERENSI)'!N1865,IF(B1850=3,'KELAS (REFERENSI)'!N1880,IF(B1850=4,'KELAS (REFERENSI)'!N1895,""))))</f>
        <v/>
      </c>
      <c r="O1850" s="38" t="str">
        <f>IF(B1850=1,'KELAS (REFERENSI)'!O1850,IF(B1850=2,'KELAS (REFERENSI)'!O1865,IF(B1850=3,'KELAS (REFERENSI)'!O1880,IF(B1850=4,'KELAS (REFERENSI)'!O1895,""))))</f>
        <v/>
      </c>
      <c r="P1850" s="38" t="str">
        <f>IF(B1850=1,'KELAS (REFERENSI)'!P1850,IF(B1850=2,'KELAS (REFERENSI)'!P1865,IF(B1850=3,'KELAS (REFERENSI)'!P1880,IF(B1850=4,'KELAS (REFERENSI)'!P1895,""))))</f>
        <v/>
      </c>
      <c r="Q1850" s="38" t="str">
        <f t="shared" si="4"/>
        <v>BPS Kota Jakarta Timur</v>
      </c>
      <c r="R1850" s="38" t="str">
        <f t="shared" si="56"/>
        <v/>
      </c>
      <c r="S1850" s="38" t="str">
        <f t="shared" ref="S1850:T1850" si="1858">S1849</f>
        <v>15 Juni sampai dengan 31 Agustus 2026</v>
      </c>
      <c r="T1850" s="38" t="str">
        <f t="shared" si="1858"/>
        <v>31 Agustus 2026</v>
      </c>
      <c r="U1850" s="46"/>
      <c r="V1850" s="46"/>
      <c r="W1850" s="42"/>
      <c r="X1850" s="42"/>
      <c r="Y1850" s="42"/>
      <c r="Z1850" s="42"/>
    </row>
    <row r="1851" ht="15.0" customHeight="1">
      <c r="A1851" s="36" t="s">
        <v>6913</v>
      </c>
      <c r="B1851" s="43"/>
      <c r="C1851" s="44"/>
      <c r="D1851" s="47"/>
      <c r="E1851" s="47"/>
      <c r="F1851" s="39" t="str">
        <f t="shared" si="2"/>
        <v>PETUGAS.1850/SPK/SE/PPL/3172/2026</v>
      </c>
      <c r="G1851" s="45"/>
      <c r="H1851" s="39" t="str">
        <f>VLOOKUP(G1851,'MITRA (REFERENSI)'!$A:$Z,16,FALSE)</f>
        <v>#N/A</v>
      </c>
      <c r="I1851" s="39" t="str">
        <f>VLOOKUP(G1851,'MITRA (REFERENSI)'!$A:$Z,25,FALSE)</f>
        <v>#N/A</v>
      </c>
      <c r="J1851" s="38" t="str">
        <f>VLOOKUP(G1851,'MITRA (REFERENSI)'!$A:$Z,26,FALSE)</f>
        <v>#N/A</v>
      </c>
      <c r="K1851" s="38" t="str">
        <f>VLOOKUP(G1851,'MITRA (REFERENSI)'!$A:$Z,15,FALSE)</f>
        <v>#N/A</v>
      </c>
      <c r="L1851" s="38" t="str">
        <f>VLOOKUP(G1851,'MITRA (REFERENSI)'!$A:$Z,15,FALSE)</f>
        <v>#N/A</v>
      </c>
      <c r="M1851" s="38" t="str">
        <f>IF(B1851=1,'KELAS (REFERENSI)'!M1851,IF(B1851=2,'KELAS (REFERENSI)'!M1866,IF(B1851=3,'KELAS (REFERENSI)'!M1881,IF(B1851=4,'KELAS (REFERENSI)'!M1896,""))))</f>
        <v/>
      </c>
      <c r="N1851" s="38" t="str">
        <f>IF(B1851=1,'KELAS (REFERENSI)'!N1851,IF(B1851=2,'KELAS (REFERENSI)'!N1866,IF(B1851=3,'KELAS (REFERENSI)'!N1881,IF(B1851=4,'KELAS (REFERENSI)'!N1896,""))))</f>
        <v/>
      </c>
      <c r="O1851" s="38" t="str">
        <f>IF(B1851=1,'KELAS (REFERENSI)'!O1851,IF(B1851=2,'KELAS (REFERENSI)'!O1866,IF(B1851=3,'KELAS (REFERENSI)'!O1881,IF(B1851=4,'KELAS (REFERENSI)'!O1896,""))))</f>
        <v/>
      </c>
      <c r="P1851" s="38" t="str">
        <f>IF(B1851=1,'KELAS (REFERENSI)'!P1851,IF(B1851=2,'KELAS (REFERENSI)'!P1866,IF(B1851=3,'KELAS (REFERENSI)'!P1881,IF(B1851=4,'KELAS (REFERENSI)'!P1896,""))))</f>
        <v/>
      </c>
      <c r="Q1851" s="38" t="str">
        <f t="shared" si="4"/>
        <v>BPS Kota Jakarta Timur</v>
      </c>
      <c r="R1851" s="38" t="str">
        <f t="shared" si="56"/>
        <v/>
      </c>
      <c r="S1851" s="38" t="str">
        <f t="shared" ref="S1851:T1851" si="1859">S1850</f>
        <v>15 Juni sampai dengan 31 Agustus 2026</v>
      </c>
      <c r="T1851" s="38" t="str">
        <f t="shared" si="1859"/>
        <v>31 Agustus 2026</v>
      </c>
      <c r="U1851" s="46"/>
      <c r="V1851" s="46"/>
      <c r="W1851" s="42"/>
      <c r="X1851" s="42"/>
      <c r="Y1851" s="42"/>
      <c r="Z1851" s="42"/>
    </row>
    <row r="1852" ht="15.0" customHeight="1">
      <c r="A1852" s="36" t="s">
        <v>6914</v>
      </c>
      <c r="B1852" s="43"/>
      <c r="C1852" s="44"/>
      <c r="D1852" s="47"/>
      <c r="E1852" s="47"/>
      <c r="F1852" s="39" t="str">
        <f t="shared" si="2"/>
        <v>PETUGAS.1851/SPK/SE/PPL/3172/2026</v>
      </c>
      <c r="G1852" s="45"/>
      <c r="H1852" s="39" t="str">
        <f>VLOOKUP(G1852,'MITRA (REFERENSI)'!$A:$Z,16,FALSE)</f>
        <v>#N/A</v>
      </c>
      <c r="I1852" s="39" t="str">
        <f>VLOOKUP(G1852,'MITRA (REFERENSI)'!$A:$Z,25,FALSE)</f>
        <v>#N/A</v>
      </c>
      <c r="J1852" s="38" t="str">
        <f>VLOOKUP(G1852,'MITRA (REFERENSI)'!$A:$Z,26,FALSE)</f>
        <v>#N/A</v>
      </c>
      <c r="K1852" s="38" t="str">
        <f>VLOOKUP(G1852,'MITRA (REFERENSI)'!$A:$Z,15,FALSE)</f>
        <v>#N/A</v>
      </c>
      <c r="L1852" s="38" t="str">
        <f>VLOOKUP(G1852,'MITRA (REFERENSI)'!$A:$Z,15,FALSE)</f>
        <v>#N/A</v>
      </c>
      <c r="M1852" s="38" t="str">
        <f>IF(B1852=1,'KELAS (REFERENSI)'!M1852,IF(B1852=2,'KELAS (REFERENSI)'!M1867,IF(B1852=3,'KELAS (REFERENSI)'!M1882,IF(B1852=4,'KELAS (REFERENSI)'!M1897,""))))</f>
        <v/>
      </c>
      <c r="N1852" s="38" t="str">
        <f>IF(B1852=1,'KELAS (REFERENSI)'!N1852,IF(B1852=2,'KELAS (REFERENSI)'!N1867,IF(B1852=3,'KELAS (REFERENSI)'!N1882,IF(B1852=4,'KELAS (REFERENSI)'!N1897,""))))</f>
        <v/>
      </c>
      <c r="O1852" s="38" t="str">
        <f>IF(B1852=1,'KELAS (REFERENSI)'!O1852,IF(B1852=2,'KELAS (REFERENSI)'!O1867,IF(B1852=3,'KELAS (REFERENSI)'!O1882,IF(B1852=4,'KELAS (REFERENSI)'!O1897,""))))</f>
        <v/>
      </c>
      <c r="P1852" s="38" t="str">
        <f>IF(B1852=1,'KELAS (REFERENSI)'!P1852,IF(B1852=2,'KELAS (REFERENSI)'!P1867,IF(B1852=3,'KELAS (REFERENSI)'!P1882,IF(B1852=4,'KELAS (REFERENSI)'!P1897,""))))</f>
        <v/>
      </c>
      <c r="Q1852" s="38" t="str">
        <f t="shared" si="4"/>
        <v>BPS Kota Jakarta Timur</v>
      </c>
      <c r="R1852" s="38" t="str">
        <f t="shared" si="56"/>
        <v/>
      </c>
      <c r="S1852" s="38" t="str">
        <f t="shared" ref="S1852:T1852" si="1860">S1851</f>
        <v>15 Juni sampai dengan 31 Agustus 2026</v>
      </c>
      <c r="T1852" s="38" t="str">
        <f t="shared" si="1860"/>
        <v>31 Agustus 2026</v>
      </c>
      <c r="U1852" s="46"/>
      <c r="V1852" s="46"/>
      <c r="W1852" s="42"/>
      <c r="X1852" s="42"/>
      <c r="Y1852" s="42"/>
      <c r="Z1852" s="42"/>
    </row>
    <row r="1853" ht="15.0" customHeight="1">
      <c r="A1853" s="36" t="s">
        <v>6915</v>
      </c>
      <c r="B1853" s="43"/>
      <c r="C1853" s="44"/>
      <c r="D1853" s="47"/>
      <c r="E1853" s="47"/>
      <c r="F1853" s="39" t="str">
        <f t="shared" si="2"/>
        <v>PETUGAS.1852/SPK/SE/PPL/3172/2026</v>
      </c>
      <c r="G1853" s="45"/>
      <c r="H1853" s="39" t="str">
        <f>VLOOKUP(G1853,'MITRA (REFERENSI)'!$A:$Z,16,FALSE)</f>
        <v>#N/A</v>
      </c>
      <c r="I1853" s="39" t="str">
        <f>VLOOKUP(G1853,'MITRA (REFERENSI)'!$A:$Z,25,FALSE)</f>
        <v>#N/A</v>
      </c>
      <c r="J1853" s="38" t="str">
        <f>VLOOKUP(G1853,'MITRA (REFERENSI)'!$A:$Z,26,FALSE)</f>
        <v>#N/A</v>
      </c>
      <c r="K1853" s="38" t="str">
        <f>VLOOKUP(G1853,'MITRA (REFERENSI)'!$A:$Z,15,FALSE)</f>
        <v>#N/A</v>
      </c>
      <c r="L1853" s="38" t="str">
        <f>VLOOKUP(G1853,'MITRA (REFERENSI)'!$A:$Z,15,FALSE)</f>
        <v>#N/A</v>
      </c>
      <c r="M1853" s="38" t="str">
        <f>IF(B1853=1,'KELAS (REFERENSI)'!M1853,IF(B1853=2,'KELAS (REFERENSI)'!M1868,IF(B1853=3,'KELAS (REFERENSI)'!M1883,IF(B1853=4,'KELAS (REFERENSI)'!M1898,""))))</f>
        <v/>
      </c>
      <c r="N1853" s="38" t="str">
        <f>IF(B1853=1,'KELAS (REFERENSI)'!N1853,IF(B1853=2,'KELAS (REFERENSI)'!N1868,IF(B1853=3,'KELAS (REFERENSI)'!N1883,IF(B1853=4,'KELAS (REFERENSI)'!N1898,""))))</f>
        <v/>
      </c>
      <c r="O1853" s="38" t="str">
        <f>IF(B1853=1,'KELAS (REFERENSI)'!O1853,IF(B1853=2,'KELAS (REFERENSI)'!O1868,IF(B1853=3,'KELAS (REFERENSI)'!O1883,IF(B1853=4,'KELAS (REFERENSI)'!O1898,""))))</f>
        <v/>
      </c>
      <c r="P1853" s="38" t="str">
        <f>IF(B1853=1,'KELAS (REFERENSI)'!P1853,IF(B1853=2,'KELAS (REFERENSI)'!P1868,IF(B1853=3,'KELAS (REFERENSI)'!P1883,IF(B1853=4,'KELAS (REFERENSI)'!P1898,""))))</f>
        <v/>
      </c>
      <c r="Q1853" s="38" t="str">
        <f t="shared" si="4"/>
        <v>BPS Kota Jakarta Timur</v>
      </c>
      <c r="R1853" s="38" t="str">
        <f t="shared" si="56"/>
        <v/>
      </c>
      <c r="S1853" s="38" t="str">
        <f t="shared" ref="S1853:T1853" si="1861">S1852</f>
        <v>15 Juni sampai dengan 31 Agustus 2026</v>
      </c>
      <c r="T1853" s="38" t="str">
        <f t="shared" si="1861"/>
        <v>31 Agustus 2026</v>
      </c>
      <c r="U1853" s="46"/>
      <c r="V1853" s="46"/>
      <c r="W1853" s="42"/>
      <c r="X1853" s="42"/>
      <c r="Y1853" s="42"/>
      <c r="Z1853" s="42"/>
    </row>
    <row r="1854" ht="15.0" customHeight="1">
      <c r="A1854" s="36" t="s">
        <v>6916</v>
      </c>
      <c r="B1854" s="43"/>
      <c r="C1854" s="44"/>
      <c r="D1854" s="47"/>
      <c r="E1854" s="47"/>
      <c r="F1854" s="39" t="str">
        <f t="shared" si="2"/>
        <v>PETUGAS.1853/SPK/SE/PPL/3172/2026</v>
      </c>
      <c r="G1854" s="45"/>
      <c r="H1854" s="39" t="str">
        <f>VLOOKUP(G1854,'MITRA (REFERENSI)'!$A:$Z,16,FALSE)</f>
        <v>#N/A</v>
      </c>
      <c r="I1854" s="39" t="str">
        <f>VLOOKUP(G1854,'MITRA (REFERENSI)'!$A:$Z,25,FALSE)</f>
        <v>#N/A</v>
      </c>
      <c r="J1854" s="38" t="str">
        <f>VLOOKUP(G1854,'MITRA (REFERENSI)'!$A:$Z,26,FALSE)</f>
        <v>#N/A</v>
      </c>
      <c r="K1854" s="38" t="str">
        <f>VLOOKUP(G1854,'MITRA (REFERENSI)'!$A:$Z,15,FALSE)</f>
        <v>#N/A</v>
      </c>
      <c r="L1854" s="38" t="str">
        <f>VLOOKUP(G1854,'MITRA (REFERENSI)'!$A:$Z,15,FALSE)</f>
        <v>#N/A</v>
      </c>
      <c r="M1854" s="38" t="str">
        <f>IF(B1854=1,'KELAS (REFERENSI)'!M1854,IF(B1854=2,'KELAS (REFERENSI)'!M1869,IF(B1854=3,'KELAS (REFERENSI)'!M1884,IF(B1854=4,'KELAS (REFERENSI)'!M1899,""))))</f>
        <v/>
      </c>
      <c r="N1854" s="38" t="str">
        <f>IF(B1854=1,'KELAS (REFERENSI)'!N1854,IF(B1854=2,'KELAS (REFERENSI)'!N1869,IF(B1854=3,'KELAS (REFERENSI)'!N1884,IF(B1854=4,'KELAS (REFERENSI)'!N1899,""))))</f>
        <v/>
      </c>
      <c r="O1854" s="38" t="str">
        <f>IF(B1854=1,'KELAS (REFERENSI)'!O1854,IF(B1854=2,'KELAS (REFERENSI)'!O1869,IF(B1854=3,'KELAS (REFERENSI)'!O1884,IF(B1854=4,'KELAS (REFERENSI)'!O1899,""))))</f>
        <v/>
      </c>
      <c r="P1854" s="38" t="str">
        <f>IF(B1854=1,'KELAS (REFERENSI)'!P1854,IF(B1854=2,'KELAS (REFERENSI)'!P1869,IF(B1854=3,'KELAS (REFERENSI)'!P1884,IF(B1854=4,'KELAS (REFERENSI)'!P1899,""))))</f>
        <v/>
      </c>
      <c r="Q1854" s="38" t="str">
        <f t="shared" si="4"/>
        <v>BPS Kota Jakarta Timur</v>
      </c>
      <c r="R1854" s="38" t="str">
        <f t="shared" si="56"/>
        <v/>
      </c>
      <c r="S1854" s="38" t="str">
        <f t="shared" ref="S1854:T1854" si="1862">S1853</f>
        <v>15 Juni sampai dengan 31 Agustus 2026</v>
      </c>
      <c r="T1854" s="38" t="str">
        <f t="shared" si="1862"/>
        <v>31 Agustus 2026</v>
      </c>
      <c r="U1854" s="46"/>
      <c r="V1854" s="46"/>
      <c r="W1854" s="42"/>
      <c r="X1854" s="42"/>
      <c r="Y1854" s="42"/>
      <c r="Z1854" s="42"/>
    </row>
    <row r="1855" ht="15.0" customHeight="1">
      <c r="A1855" s="36" t="s">
        <v>6917</v>
      </c>
      <c r="B1855" s="43"/>
      <c r="C1855" s="44"/>
      <c r="D1855" s="47"/>
      <c r="E1855" s="47"/>
      <c r="F1855" s="39" t="str">
        <f t="shared" si="2"/>
        <v>PETUGAS.1854/SPK/SE/PPL/3172/2026</v>
      </c>
      <c r="G1855" s="45"/>
      <c r="H1855" s="39" t="str">
        <f>VLOOKUP(G1855,'MITRA (REFERENSI)'!$A:$Z,16,FALSE)</f>
        <v>#N/A</v>
      </c>
      <c r="I1855" s="39" t="str">
        <f>VLOOKUP(G1855,'MITRA (REFERENSI)'!$A:$Z,25,FALSE)</f>
        <v>#N/A</v>
      </c>
      <c r="J1855" s="38" t="str">
        <f>VLOOKUP(G1855,'MITRA (REFERENSI)'!$A:$Z,26,FALSE)</f>
        <v>#N/A</v>
      </c>
      <c r="K1855" s="38" t="str">
        <f>VLOOKUP(G1855,'MITRA (REFERENSI)'!$A:$Z,15,FALSE)</f>
        <v>#N/A</v>
      </c>
      <c r="L1855" s="38" t="str">
        <f>VLOOKUP(G1855,'MITRA (REFERENSI)'!$A:$Z,15,FALSE)</f>
        <v>#N/A</v>
      </c>
      <c r="M1855" s="38" t="str">
        <f>IF(B1855=1,'KELAS (REFERENSI)'!M1855,IF(B1855=2,'KELAS (REFERENSI)'!M1870,IF(B1855=3,'KELAS (REFERENSI)'!M1885,IF(B1855=4,'KELAS (REFERENSI)'!M1900,""))))</f>
        <v/>
      </c>
      <c r="N1855" s="38" t="str">
        <f>IF(B1855=1,'KELAS (REFERENSI)'!N1855,IF(B1855=2,'KELAS (REFERENSI)'!N1870,IF(B1855=3,'KELAS (REFERENSI)'!N1885,IF(B1855=4,'KELAS (REFERENSI)'!N1900,""))))</f>
        <v/>
      </c>
      <c r="O1855" s="38" t="str">
        <f>IF(B1855=1,'KELAS (REFERENSI)'!O1855,IF(B1855=2,'KELAS (REFERENSI)'!O1870,IF(B1855=3,'KELAS (REFERENSI)'!O1885,IF(B1855=4,'KELAS (REFERENSI)'!O1900,""))))</f>
        <v/>
      </c>
      <c r="P1855" s="38" t="str">
        <f>IF(B1855=1,'KELAS (REFERENSI)'!P1855,IF(B1855=2,'KELAS (REFERENSI)'!P1870,IF(B1855=3,'KELAS (REFERENSI)'!P1885,IF(B1855=4,'KELAS (REFERENSI)'!P1900,""))))</f>
        <v/>
      </c>
      <c r="Q1855" s="38" t="str">
        <f t="shared" si="4"/>
        <v>BPS Kota Jakarta Timur</v>
      </c>
      <c r="R1855" s="38" t="str">
        <f t="shared" si="56"/>
        <v/>
      </c>
      <c r="S1855" s="38" t="str">
        <f t="shared" ref="S1855:T1855" si="1863">S1854</f>
        <v>15 Juni sampai dengan 31 Agustus 2026</v>
      </c>
      <c r="T1855" s="38" t="str">
        <f t="shared" si="1863"/>
        <v>31 Agustus 2026</v>
      </c>
      <c r="U1855" s="46"/>
      <c r="V1855" s="46"/>
      <c r="W1855" s="42"/>
      <c r="X1855" s="42"/>
      <c r="Y1855" s="42"/>
      <c r="Z1855" s="42"/>
    </row>
    <row r="1856" ht="15.0" customHeight="1">
      <c r="A1856" s="36" t="s">
        <v>6918</v>
      </c>
      <c r="B1856" s="43"/>
      <c r="C1856" s="44"/>
      <c r="D1856" s="47"/>
      <c r="E1856" s="47"/>
      <c r="F1856" s="39" t="str">
        <f t="shared" si="2"/>
        <v>PETUGAS.1855/SPK/SE/PPL/3172/2026</v>
      </c>
      <c r="G1856" s="45"/>
      <c r="H1856" s="39" t="str">
        <f>VLOOKUP(G1856,'MITRA (REFERENSI)'!$A:$Z,16,FALSE)</f>
        <v>#N/A</v>
      </c>
      <c r="I1856" s="39" t="str">
        <f>VLOOKUP(G1856,'MITRA (REFERENSI)'!$A:$Z,25,FALSE)</f>
        <v>#N/A</v>
      </c>
      <c r="J1856" s="38" t="str">
        <f>VLOOKUP(G1856,'MITRA (REFERENSI)'!$A:$Z,26,FALSE)</f>
        <v>#N/A</v>
      </c>
      <c r="K1856" s="38" t="str">
        <f>VLOOKUP(G1856,'MITRA (REFERENSI)'!$A:$Z,15,FALSE)</f>
        <v>#N/A</v>
      </c>
      <c r="L1856" s="38" t="str">
        <f>VLOOKUP(G1856,'MITRA (REFERENSI)'!$A:$Z,15,FALSE)</f>
        <v>#N/A</v>
      </c>
      <c r="M1856" s="38" t="str">
        <f>IF(B1856=1,'KELAS (REFERENSI)'!M1856,IF(B1856=2,'KELAS (REFERENSI)'!M1871,IF(B1856=3,'KELAS (REFERENSI)'!M1886,IF(B1856=4,'KELAS (REFERENSI)'!M1901,""))))</f>
        <v/>
      </c>
      <c r="N1856" s="38" t="str">
        <f>IF(B1856=1,'KELAS (REFERENSI)'!N1856,IF(B1856=2,'KELAS (REFERENSI)'!N1871,IF(B1856=3,'KELAS (REFERENSI)'!N1886,IF(B1856=4,'KELAS (REFERENSI)'!N1901,""))))</f>
        <v/>
      </c>
      <c r="O1856" s="38" t="str">
        <f>IF(B1856=1,'KELAS (REFERENSI)'!O1856,IF(B1856=2,'KELAS (REFERENSI)'!O1871,IF(B1856=3,'KELAS (REFERENSI)'!O1886,IF(B1856=4,'KELAS (REFERENSI)'!O1901,""))))</f>
        <v/>
      </c>
      <c r="P1856" s="38" t="str">
        <f>IF(B1856=1,'KELAS (REFERENSI)'!P1856,IF(B1856=2,'KELAS (REFERENSI)'!P1871,IF(B1856=3,'KELAS (REFERENSI)'!P1886,IF(B1856=4,'KELAS (REFERENSI)'!P1901,""))))</f>
        <v/>
      </c>
      <c r="Q1856" s="38" t="str">
        <f t="shared" si="4"/>
        <v>BPS Kota Jakarta Timur</v>
      </c>
      <c r="R1856" s="38" t="str">
        <f t="shared" si="56"/>
        <v/>
      </c>
      <c r="S1856" s="38" t="str">
        <f t="shared" ref="S1856:T1856" si="1864">S1855</f>
        <v>15 Juni sampai dengan 31 Agustus 2026</v>
      </c>
      <c r="T1856" s="38" t="str">
        <f t="shared" si="1864"/>
        <v>31 Agustus 2026</v>
      </c>
      <c r="U1856" s="46"/>
      <c r="V1856" s="46"/>
      <c r="W1856" s="42"/>
      <c r="X1856" s="42"/>
      <c r="Y1856" s="42"/>
      <c r="Z1856" s="42"/>
    </row>
    <row r="1857" ht="15.0" customHeight="1">
      <c r="A1857" s="36" t="s">
        <v>6919</v>
      </c>
      <c r="B1857" s="43"/>
      <c r="C1857" s="44"/>
      <c r="D1857" s="47"/>
      <c r="E1857" s="47"/>
      <c r="F1857" s="39" t="str">
        <f t="shared" si="2"/>
        <v>PETUGAS.1856/SPK/SE/PPL/3172/2026</v>
      </c>
      <c r="G1857" s="45"/>
      <c r="H1857" s="39" t="str">
        <f>VLOOKUP(G1857,'MITRA (REFERENSI)'!$A:$Z,16,FALSE)</f>
        <v>#N/A</v>
      </c>
      <c r="I1857" s="39" t="str">
        <f>VLOOKUP(G1857,'MITRA (REFERENSI)'!$A:$Z,25,FALSE)</f>
        <v>#N/A</v>
      </c>
      <c r="J1857" s="38" t="str">
        <f>VLOOKUP(G1857,'MITRA (REFERENSI)'!$A:$Z,26,FALSE)</f>
        <v>#N/A</v>
      </c>
      <c r="K1857" s="38" t="str">
        <f>VLOOKUP(G1857,'MITRA (REFERENSI)'!$A:$Z,15,FALSE)</f>
        <v>#N/A</v>
      </c>
      <c r="L1857" s="38" t="str">
        <f>VLOOKUP(G1857,'MITRA (REFERENSI)'!$A:$Z,15,FALSE)</f>
        <v>#N/A</v>
      </c>
      <c r="M1857" s="38" t="str">
        <f>IF(B1857=1,'KELAS (REFERENSI)'!M1857,IF(B1857=2,'KELAS (REFERENSI)'!M1872,IF(B1857=3,'KELAS (REFERENSI)'!M1887,IF(B1857=4,'KELAS (REFERENSI)'!M1902,""))))</f>
        <v/>
      </c>
      <c r="N1857" s="38" t="str">
        <f>IF(B1857=1,'KELAS (REFERENSI)'!N1857,IF(B1857=2,'KELAS (REFERENSI)'!N1872,IF(B1857=3,'KELAS (REFERENSI)'!N1887,IF(B1857=4,'KELAS (REFERENSI)'!N1902,""))))</f>
        <v/>
      </c>
      <c r="O1857" s="38" t="str">
        <f>IF(B1857=1,'KELAS (REFERENSI)'!O1857,IF(B1857=2,'KELAS (REFERENSI)'!O1872,IF(B1857=3,'KELAS (REFERENSI)'!O1887,IF(B1857=4,'KELAS (REFERENSI)'!O1902,""))))</f>
        <v/>
      </c>
      <c r="P1857" s="38" t="str">
        <f>IF(B1857=1,'KELAS (REFERENSI)'!P1857,IF(B1857=2,'KELAS (REFERENSI)'!P1872,IF(B1857=3,'KELAS (REFERENSI)'!P1887,IF(B1857=4,'KELAS (REFERENSI)'!P1902,""))))</f>
        <v/>
      </c>
      <c r="Q1857" s="38" t="str">
        <f t="shared" si="4"/>
        <v>BPS Kota Jakarta Timur</v>
      </c>
      <c r="R1857" s="38" t="str">
        <f t="shared" si="56"/>
        <v/>
      </c>
      <c r="S1857" s="38" t="str">
        <f t="shared" ref="S1857:T1857" si="1865">S1856</f>
        <v>15 Juni sampai dengan 31 Agustus 2026</v>
      </c>
      <c r="T1857" s="38" t="str">
        <f t="shared" si="1865"/>
        <v>31 Agustus 2026</v>
      </c>
      <c r="U1857" s="46"/>
      <c r="V1857" s="46"/>
      <c r="W1857" s="42"/>
      <c r="X1857" s="42"/>
      <c r="Y1857" s="42"/>
      <c r="Z1857" s="42"/>
    </row>
    <row r="1858" ht="15.0" customHeight="1">
      <c r="A1858" s="36" t="s">
        <v>6920</v>
      </c>
      <c r="B1858" s="43"/>
      <c r="C1858" s="44"/>
      <c r="D1858" s="47"/>
      <c r="E1858" s="47"/>
      <c r="F1858" s="39" t="str">
        <f t="shared" si="2"/>
        <v>PETUGAS.1857/SPK/SE/PPL/3172/2026</v>
      </c>
      <c r="G1858" s="45"/>
      <c r="H1858" s="39" t="str">
        <f>VLOOKUP(G1858,'MITRA (REFERENSI)'!$A:$Z,16,FALSE)</f>
        <v>#N/A</v>
      </c>
      <c r="I1858" s="39" t="str">
        <f>VLOOKUP(G1858,'MITRA (REFERENSI)'!$A:$Z,25,FALSE)</f>
        <v>#N/A</v>
      </c>
      <c r="J1858" s="38" t="str">
        <f>VLOOKUP(G1858,'MITRA (REFERENSI)'!$A:$Z,26,FALSE)</f>
        <v>#N/A</v>
      </c>
      <c r="K1858" s="38" t="str">
        <f>VLOOKUP(G1858,'MITRA (REFERENSI)'!$A:$Z,15,FALSE)</f>
        <v>#N/A</v>
      </c>
      <c r="L1858" s="38" t="str">
        <f>VLOOKUP(G1858,'MITRA (REFERENSI)'!$A:$Z,15,FALSE)</f>
        <v>#N/A</v>
      </c>
      <c r="M1858" s="38" t="str">
        <f>IF(B1858=1,'KELAS (REFERENSI)'!M1858,IF(B1858=2,'KELAS (REFERENSI)'!M1873,IF(B1858=3,'KELAS (REFERENSI)'!M1888,IF(B1858=4,'KELAS (REFERENSI)'!M1903,""))))</f>
        <v/>
      </c>
      <c r="N1858" s="38" t="str">
        <f>IF(B1858=1,'KELAS (REFERENSI)'!N1858,IF(B1858=2,'KELAS (REFERENSI)'!N1873,IF(B1858=3,'KELAS (REFERENSI)'!N1888,IF(B1858=4,'KELAS (REFERENSI)'!N1903,""))))</f>
        <v/>
      </c>
      <c r="O1858" s="38" t="str">
        <f>IF(B1858=1,'KELAS (REFERENSI)'!O1858,IF(B1858=2,'KELAS (REFERENSI)'!O1873,IF(B1858=3,'KELAS (REFERENSI)'!O1888,IF(B1858=4,'KELAS (REFERENSI)'!O1903,""))))</f>
        <v/>
      </c>
      <c r="P1858" s="38" t="str">
        <f>IF(B1858=1,'KELAS (REFERENSI)'!P1858,IF(B1858=2,'KELAS (REFERENSI)'!P1873,IF(B1858=3,'KELAS (REFERENSI)'!P1888,IF(B1858=4,'KELAS (REFERENSI)'!P1903,""))))</f>
        <v/>
      </c>
      <c r="Q1858" s="38" t="str">
        <f t="shared" si="4"/>
        <v>BPS Kota Jakarta Timur</v>
      </c>
      <c r="R1858" s="38" t="str">
        <f t="shared" si="56"/>
        <v/>
      </c>
      <c r="S1858" s="38" t="str">
        <f t="shared" ref="S1858:T1858" si="1866">S1857</f>
        <v>15 Juni sampai dengan 31 Agustus 2026</v>
      </c>
      <c r="T1858" s="38" t="str">
        <f t="shared" si="1866"/>
        <v>31 Agustus 2026</v>
      </c>
      <c r="U1858" s="46"/>
      <c r="V1858" s="46"/>
      <c r="W1858" s="42"/>
      <c r="X1858" s="42"/>
      <c r="Y1858" s="42"/>
      <c r="Z1858" s="42"/>
    </row>
    <row r="1859" ht="15.0" customHeight="1">
      <c r="A1859" s="36" t="s">
        <v>6921</v>
      </c>
      <c r="B1859" s="43"/>
      <c r="C1859" s="44"/>
      <c r="D1859" s="47"/>
      <c r="E1859" s="47"/>
      <c r="F1859" s="39" t="str">
        <f t="shared" si="2"/>
        <v>PETUGAS.1858/SPK/SE/PPL/3172/2026</v>
      </c>
      <c r="G1859" s="45"/>
      <c r="H1859" s="39" t="str">
        <f>VLOOKUP(G1859,'MITRA (REFERENSI)'!$A:$Z,16,FALSE)</f>
        <v>#N/A</v>
      </c>
      <c r="I1859" s="39" t="str">
        <f>VLOOKUP(G1859,'MITRA (REFERENSI)'!$A:$Z,25,FALSE)</f>
        <v>#N/A</v>
      </c>
      <c r="J1859" s="38" t="str">
        <f>VLOOKUP(G1859,'MITRA (REFERENSI)'!$A:$Z,26,FALSE)</f>
        <v>#N/A</v>
      </c>
      <c r="K1859" s="38" t="str">
        <f>VLOOKUP(G1859,'MITRA (REFERENSI)'!$A:$Z,15,FALSE)</f>
        <v>#N/A</v>
      </c>
      <c r="L1859" s="38" t="str">
        <f>VLOOKUP(G1859,'MITRA (REFERENSI)'!$A:$Z,15,FALSE)</f>
        <v>#N/A</v>
      </c>
      <c r="M1859" s="38" t="str">
        <f>IF(B1859=1,'KELAS (REFERENSI)'!M1859,IF(B1859=2,'KELAS (REFERENSI)'!M1874,IF(B1859=3,'KELAS (REFERENSI)'!M1889,IF(B1859=4,'KELAS (REFERENSI)'!M1904,""))))</f>
        <v/>
      </c>
      <c r="N1859" s="38" t="str">
        <f>IF(B1859=1,'KELAS (REFERENSI)'!N1859,IF(B1859=2,'KELAS (REFERENSI)'!N1874,IF(B1859=3,'KELAS (REFERENSI)'!N1889,IF(B1859=4,'KELAS (REFERENSI)'!N1904,""))))</f>
        <v/>
      </c>
      <c r="O1859" s="38" t="str">
        <f>IF(B1859=1,'KELAS (REFERENSI)'!O1859,IF(B1859=2,'KELAS (REFERENSI)'!O1874,IF(B1859=3,'KELAS (REFERENSI)'!O1889,IF(B1859=4,'KELAS (REFERENSI)'!O1904,""))))</f>
        <v/>
      </c>
      <c r="P1859" s="38" t="str">
        <f>IF(B1859=1,'KELAS (REFERENSI)'!P1859,IF(B1859=2,'KELAS (REFERENSI)'!P1874,IF(B1859=3,'KELAS (REFERENSI)'!P1889,IF(B1859=4,'KELAS (REFERENSI)'!P1904,""))))</f>
        <v/>
      </c>
      <c r="Q1859" s="38" t="str">
        <f t="shared" si="4"/>
        <v>BPS Kota Jakarta Timur</v>
      </c>
      <c r="R1859" s="38" t="str">
        <f t="shared" si="56"/>
        <v/>
      </c>
      <c r="S1859" s="38" t="str">
        <f t="shared" ref="S1859:T1859" si="1867">S1858</f>
        <v>15 Juni sampai dengan 31 Agustus 2026</v>
      </c>
      <c r="T1859" s="38" t="str">
        <f t="shared" si="1867"/>
        <v>31 Agustus 2026</v>
      </c>
      <c r="U1859" s="46"/>
      <c r="V1859" s="46"/>
      <c r="W1859" s="42"/>
      <c r="X1859" s="42"/>
      <c r="Y1859" s="42"/>
      <c r="Z1859" s="42"/>
    </row>
    <row r="1860" ht="15.0" customHeight="1">
      <c r="A1860" s="36" t="s">
        <v>6922</v>
      </c>
      <c r="B1860" s="43"/>
      <c r="C1860" s="44"/>
      <c r="D1860" s="47"/>
      <c r="E1860" s="47"/>
      <c r="F1860" s="39" t="str">
        <f t="shared" si="2"/>
        <v>PETUGAS.1859/SPK/SE/PPL/3172/2026</v>
      </c>
      <c r="G1860" s="45"/>
      <c r="H1860" s="39" t="str">
        <f>VLOOKUP(G1860,'MITRA (REFERENSI)'!$A:$Z,16,FALSE)</f>
        <v>#N/A</v>
      </c>
      <c r="I1860" s="39" t="str">
        <f>VLOOKUP(G1860,'MITRA (REFERENSI)'!$A:$Z,25,FALSE)</f>
        <v>#N/A</v>
      </c>
      <c r="J1860" s="38" t="str">
        <f>VLOOKUP(G1860,'MITRA (REFERENSI)'!$A:$Z,26,FALSE)</f>
        <v>#N/A</v>
      </c>
      <c r="K1860" s="38" t="str">
        <f>VLOOKUP(G1860,'MITRA (REFERENSI)'!$A:$Z,15,FALSE)</f>
        <v>#N/A</v>
      </c>
      <c r="L1860" s="38" t="str">
        <f>VLOOKUP(G1860,'MITRA (REFERENSI)'!$A:$Z,15,FALSE)</f>
        <v>#N/A</v>
      </c>
      <c r="M1860" s="38" t="str">
        <f>IF(B1860=1,'KELAS (REFERENSI)'!M1860,IF(B1860=2,'KELAS (REFERENSI)'!M1875,IF(B1860=3,'KELAS (REFERENSI)'!M1890,IF(B1860=4,'KELAS (REFERENSI)'!M1905,""))))</f>
        <v/>
      </c>
      <c r="N1860" s="38" t="str">
        <f>IF(B1860=1,'KELAS (REFERENSI)'!N1860,IF(B1860=2,'KELAS (REFERENSI)'!N1875,IF(B1860=3,'KELAS (REFERENSI)'!N1890,IF(B1860=4,'KELAS (REFERENSI)'!N1905,""))))</f>
        <v/>
      </c>
      <c r="O1860" s="38" t="str">
        <f>IF(B1860=1,'KELAS (REFERENSI)'!O1860,IF(B1860=2,'KELAS (REFERENSI)'!O1875,IF(B1860=3,'KELAS (REFERENSI)'!O1890,IF(B1860=4,'KELAS (REFERENSI)'!O1905,""))))</f>
        <v/>
      </c>
      <c r="P1860" s="38" t="str">
        <f>IF(B1860=1,'KELAS (REFERENSI)'!P1860,IF(B1860=2,'KELAS (REFERENSI)'!P1875,IF(B1860=3,'KELAS (REFERENSI)'!P1890,IF(B1860=4,'KELAS (REFERENSI)'!P1905,""))))</f>
        <v/>
      </c>
      <c r="Q1860" s="38" t="str">
        <f t="shared" si="4"/>
        <v>BPS Kota Jakarta Timur</v>
      </c>
      <c r="R1860" s="38" t="str">
        <f t="shared" si="56"/>
        <v/>
      </c>
      <c r="S1860" s="38" t="str">
        <f t="shared" ref="S1860:T1860" si="1868">S1859</f>
        <v>15 Juni sampai dengan 31 Agustus 2026</v>
      </c>
      <c r="T1860" s="38" t="str">
        <f t="shared" si="1868"/>
        <v>31 Agustus 2026</v>
      </c>
      <c r="U1860" s="46"/>
      <c r="V1860" s="46"/>
      <c r="W1860" s="42"/>
      <c r="X1860" s="42"/>
      <c r="Y1860" s="42"/>
      <c r="Z1860" s="42"/>
    </row>
    <row r="1861" ht="15.0" customHeight="1">
      <c r="A1861" s="36" t="s">
        <v>6923</v>
      </c>
      <c r="B1861" s="43"/>
      <c r="C1861" s="44"/>
      <c r="D1861" s="47"/>
      <c r="E1861" s="47"/>
      <c r="F1861" s="39" t="str">
        <f t="shared" si="2"/>
        <v>PETUGAS.1860/SPK/SE/PPL/3172/2026</v>
      </c>
      <c r="G1861" s="45"/>
      <c r="H1861" s="39" t="str">
        <f>VLOOKUP(G1861,'MITRA (REFERENSI)'!$A:$Z,16,FALSE)</f>
        <v>#N/A</v>
      </c>
      <c r="I1861" s="39" t="str">
        <f>VLOOKUP(G1861,'MITRA (REFERENSI)'!$A:$Z,25,FALSE)</f>
        <v>#N/A</v>
      </c>
      <c r="J1861" s="38" t="str">
        <f>VLOOKUP(G1861,'MITRA (REFERENSI)'!$A:$Z,26,FALSE)</f>
        <v>#N/A</v>
      </c>
      <c r="K1861" s="38" t="str">
        <f>VLOOKUP(G1861,'MITRA (REFERENSI)'!$A:$Z,15,FALSE)</f>
        <v>#N/A</v>
      </c>
      <c r="L1861" s="38" t="str">
        <f>VLOOKUP(G1861,'MITRA (REFERENSI)'!$A:$Z,15,FALSE)</f>
        <v>#N/A</v>
      </c>
      <c r="M1861" s="38" t="str">
        <f>IF(B1861=1,'KELAS (REFERENSI)'!M1861,IF(B1861=2,'KELAS (REFERENSI)'!M1876,IF(B1861=3,'KELAS (REFERENSI)'!M1891,IF(B1861=4,'KELAS (REFERENSI)'!M1906,""))))</f>
        <v/>
      </c>
      <c r="N1861" s="38" t="str">
        <f>IF(B1861=1,'KELAS (REFERENSI)'!N1861,IF(B1861=2,'KELAS (REFERENSI)'!N1876,IF(B1861=3,'KELAS (REFERENSI)'!N1891,IF(B1861=4,'KELAS (REFERENSI)'!N1906,""))))</f>
        <v/>
      </c>
      <c r="O1861" s="38" t="str">
        <f>IF(B1861=1,'KELAS (REFERENSI)'!O1861,IF(B1861=2,'KELAS (REFERENSI)'!O1876,IF(B1861=3,'KELAS (REFERENSI)'!O1891,IF(B1861=4,'KELAS (REFERENSI)'!O1906,""))))</f>
        <v/>
      </c>
      <c r="P1861" s="38" t="str">
        <f>IF(B1861=1,'KELAS (REFERENSI)'!P1861,IF(B1861=2,'KELAS (REFERENSI)'!P1876,IF(B1861=3,'KELAS (REFERENSI)'!P1891,IF(B1861=4,'KELAS (REFERENSI)'!P1906,""))))</f>
        <v/>
      </c>
      <c r="Q1861" s="38" t="str">
        <f t="shared" si="4"/>
        <v>BPS Kota Jakarta Timur</v>
      </c>
      <c r="R1861" s="38" t="str">
        <f t="shared" si="56"/>
        <v/>
      </c>
      <c r="S1861" s="38" t="str">
        <f t="shared" ref="S1861:T1861" si="1869">S1860</f>
        <v>15 Juni sampai dengan 31 Agustus 2026</v>
      </c>
      <c r="T1861" s="38" t="str">
        <f t="shared" si="1869"/>
        <v>31 Agustus 2026</v>
      </c>
      <c r="U1861" s="46"/>
      <c r="V1861" s="46"/>
      <c r="W1861" s="42"/>
      <c r="X1861" s="42"/>
      <c r="Y1861" s="42"/>
      <c r="Z1861" s="42"/>
    </row>
    <row r="1862" ht="15.0" customHeight="1">
      <c r="A1862" s="36" t="s">
        <v>6924</v>
      </c>
      <c r="B1862" s="43"/>
      <c r="C1862" s="44"/>
      <c r="D1862" s="47"/>
      <c r="E1862" s="47"/>
      <c r="F1862" s="39" t="str">
        <f t="shared" si="2"/>
        <v>PETUGAS.1861/SPK/SE/PPL/3172/2026</v>
      </c>
      <c r="G1862" s="45"/>
      <c r="H1862" s="39" t="str">
        <f>VLOOKUP(G1862,'MITRA (REFERENSI)'!$A:$Z,16,FALSE)</f>
        <v>#N/A</v>
      </c>
      <c r="I1862" s="39" t="str">
        <f>VLOOKUP(G1862,'MITRA (REFERENSI)'!$A:$Z,25,FALSE)</f>
        <v>#N/A</v>
      </c>
      <c r="J1862" s="38" t="str">
        <f>VLOOKUP(G1862,'MITRA (REFERENSI)'!$A:$Z,26,FALSE)</f>
        <v>#N/A</v>
      </c>
      <c r="K1862" s="38" t="str">
        <f>VLOOKUP(G1862,'MITRA (REFERENSI)'!$A:$Z,15,FALSE)</f>
        <v>#N/A</v>
      </c>
      <c r="L1862" s="38" t="str">
        <f>VLOOKUP(G1862,'MITRA (REFERENSI)'!$A:$Z,15,FALSE)</f>
        <v>#N/A</v>
      </c>
      <c r="M1862" s="38" t="str">
        <f>IF(B1862=1,'KELAS (REFERENSI)'!M1862,IF(B1862=2,'KELAS (REFERENSI)'!M1877,IF(B1862=3,'KELAS (REFERENSI)'!M1892,IF(B1862=4,'KELAS (REFERENSI)'!M1907,""))))</f>
        <v/>
      </c>
      <c r="N1862" s="38" t="str">
        <f>IF(B1862=1,'KELAS (REFERENSI)'!N1862,IF(B1862=2,'KELAS (REFERENSI)'!N1877,IF(B1862=3,'KELAS (REFERENSI)'!N1892,IF(B1862=4,'KELAS (REFERENSI)'!N1907,""))))</f>
        <v/>
      </c>
      <c r="O1862" s="38" t="str">
        <f>IF(B1862=1,'KELAS (REFERENSI)'!O1862,IF(B1862=2,'KELAS (REFERENSI)'!O1877,IF(B1862=3,'KELAS (REFERENSI)'!O1892,IF(B1862=4,'KELAS (REFERENSI)'!O1907,""))))</f>
        <v/>
      </c>
      <c r="P1862" s="38" t="str">
        <f>IF(B1862=1,'KELAS (REFERENSI)'!P1862,IF(B1862=2,'KELAS (REFERENSI)'!P1877,IF(B1862=3,'KELAS (REFERENSI)'!P1892,IF(B1862=4,'KELAS (REFERENSI)'!P1907,""))))</f>
        <v/>
      </c>
      <c r="Q1862" s="38" t="str">
        <f t="shared" si="4"/>
        <v>BPS Kota Jakarta Timur</v>
      </c>
      <c r="R1862" s="38" t="str">
        <f t="shared" si="56"/>
        <v/>
      </c>
      <c r="S1862" s="38" t="str">
        <f t="shared" ref="S1862:T1862" si="1870">S1861</f>
        <v>15 Juni sampai dengan 31 Agustus 2026</v>
      </c>
      <c r="T1862" s="38" t="str">
        <f t="shared" si="1870"/>
        <v>31 Agustus 2026</v>
      </c>
      <c r="U1862" s="46"/>
      <c r="V1862" s="46"/>
      <c r="W1862" s="42"/>
      <c r="X1862" s="42"/>
      <c r="Y1862" s="42"/>
      <c r="Z1862" s="42"/>
    </row>
    <row r="1863" ht="15.0" customHeight="1">
      <c r="A1863" s="36" t="s">
        <v>6925</v>
      </c>
      <c r="B1863" s="43"/>
      <c r="C1863" s="44"/>
      <c r="D1863" s="47"/>
      <c r="E1863" s="47"/>
      <c r="F1863" s="39" t="str">
        <f t="shared" si="2"/>
        <v>PETUGAS.1862/SPK/SE/PPL/3172/2026</v>
      </c>
      <c r="G1863" s="45"/>
      <c r="H1863" s="39" t="str">
        <f>VLOOKUP(G1863,'MITRA (REFERENSI)'!$A:$Z,16,FALSE)</f>
        <v>#N/A</v>
      </c>
      <c r="I1863" s="39" t="str">
        <f>VLOOKUP(G1863,'MITRA (REFERENSI)'!$A:$Z,25,FALSE)</f>
        <v>#N/A</v>
      </c>
      <c r="J1863" s="38" t="str">
        <f>VLOOKUP(G1863,'MITRA (REFERENSI)'!$A:$Z,26,FALSE)</f>
        <v>#N/A</v>
      </c>
      <c r="K1863" s="38" t="str">
        <f>VLOOKUP(G1863,'MITRA (REFERENSI)'!$A:$Z,15,FALSE)</f>
        <v>#N/A</v>
      </c>
      <c r="L1863" s="38" t="str">
        <f>VLOOKUP(G1863,'MITRA (REFERENSI)'!$A:$Z,15,FALSE)</f>
        <v>#N/A</v>
      </c>
      <c r="M1863" s="38" t="str">
        <f>IF(B1863=1,'KELAS (REFERENSI)'!M1863,IF(B1863=2,'KELAS (REFERENSI)'!M1878,IF(B1863=3,'KELAS (REFERENSI)'!M1893,IF(B1863=4,'KELAS (REFERENSI)'!M1908,""))))</f>
        <v/>
      </c>
      <c r="N1863" s="38" t="str">
        <f>IF(B1863=1,'KELAS (REFERENSI)'!N1863,IF(B1863=2,'KELAS (REFERENSI)'!N1878,IF(B1863=3,'KELAS (REFERENSI)'!N1893,IF(B1863=4,'KELAS (REFERENSI)'!N1908,""))))</f>
        <v/>
      </c>
      <c r="O1863" s="38" t="str">
        <f>IF(B1863=1,'KELAS (REFERENSI)'!O1863,IF(B1863=2,'KELAS (REFERENSI)'!O1878,IF(B1863=3,'KELAS (REFERENSI)'!O1893,IF(B1863=4,'KELAS (REFERENSI)'!O1908,""))))</f>
        <v/>
      </c>
      <c r="P1863" s="38" t="str">
        <f>IF(B1863=1,'KELAS (REFERENSI)'!P1863,IF(B1863=2,'KELAS (REFERENSI)'!P1878,IF(B1863=3,'KELAS (REFERENSI)'!P1893,IF(B1863=4,'KELAS (REFERENSI)'!P1908,""))))</f>
        <v/>
      </c>
      <c r="Q1863" s="38" t="str">
        <f t="shared" si="4"/>
        <v>BPS Kota Jakarta Timur</v>
      </c>
      <c r="R1863" s="38" t="str">
        <f t="shared" si="56"/>
        <v/>
      </c>
      <c r="S1863" s="38" t="str">
        <f t="shared" ref="S1863:T1863" si="1871">S1862</f>
        <v>15 Juni sampai dengan 31 Agustus 2026</v>
      </c>
      <c r="T1863" s="38" t="str">
        <f t="shared" si="1871"/>
        <v>31 Agustus 2026</v>
      </c>
      <c r="U1863" s="46"/>
      <c r="V1863" s="46"/>
      <c r="W1863" s="42"/>
      <c r="X1863" s="42"/>
      <c r="Y1863" s="42"/>
      <c r="Z1863" s="42"/>
    </row>
    <row r="1864" ht="15.0" customHeight="1">
      <c r="A1864" s="36" t="s">
        <v>6926</v>
      </c>
      <c r="B1864" s="43"/>
      <c r="C1864" s="44"/>
      <c r="D1864" s="47"/>
      <c r="E1864" s="47"/>
      <c r="F1864" s="39" t="str">
        <f t="shared" si="2"/>
        <v>PETUGAS.1863/SPK/SE/PPL/3172/2026</v>
      </c>
      <c r="G1864" s="45"/>
      <c r="H1864" s="39" t="str">
        <f>VLOOKUP(G1864,'MITRA (REFERENSI)'!$A:$Z,16,FALSE)</f>
        <v>#N/A</v>
      </c>
      <c r="I1864" s="39" t="str">
        <f>VLOOKUP(G1864,'MITRA (REFERENSI)'!$A:$Z,25,FALSE)</f>
        <v>#N/A</v>
      </c>
      <c r="J1864" s="38" t="str">
        <f>VLOOKUP(G1864,'MITRA (REFERENSI)'!$A:$Z,26,FALSE)</f>
        <v>#N/A</v>
      </c>
      <c r="K1864" s="38" t="str">
        <f>VLOOKUP(G1864,'MITRA (REFERENSI)'!$A:$Z,15,FALSE)</f>
        <v>#N/A</v>
      </c>
      <c r="L1864" s="38" t="str">
        <f>VLOOKUP(G1864,'MITRA (REFERENSI)'!$A:$Z,15,FALSE)</f>
        <v>#N/A</v>
      </c>
      <c r="M1864" s="38" t="str">
        <f>IF(B1864=1,'KELAS (REFERENSI)'!M1864,IF(B1864=2,'KELAS (REFERENSI)'!M1879,IF(B1864=3,'KELAS (REFERENSI)'!M1894,IF(B1864=4,'KELAS (REFERENSI)'!M1909,""))))</f>
        <v/>
      </c>
      <c r="N1864" s="38" t="str">
        <f>IF(B1864=1,'KELAS (REFERENSI)'!N1864,IF(B1864=2,'KELAS (REFERENSI)'!N1879,IF(B1864=3,'KELAS (REFERENSI)'!N1894,IF(B1864=4,'KELAS (REFERENSI)'!N1909,""))))</f>
        <v/>
      </c>
      <c r="O1864" s="38" t="str">
        <f>IF(B1864=1,'KELAS (REFERENSI)'!O1864,IF(B1864=2,'KELAS (REFERENSI)'!O1879,IF(B1864=3,'KELAS (REFERENSI)'!O1894,IF(B1864=4,'KELAS (REFERENSI)'!O1909,""))))</f>
        <v/>
      </c>
      <c r="P1864" s="38" t="str">
        <f>IF(B1864=1,'KELAS (REFERENSI)'!P1864,IF(B1864=2,'KELAS (REFERENSI)'!P1879,IF(B1864=3,'KELAS (REFERENSI)'!P1894,IF(B1864=4,'KELAS (REFERENSI)'!P1909,""))))</f>
        <v/>
      </c>
      <c r="Q1864" s="38" t="str">
        <f t="shared" si="4"/>
        <v>BPS Kota Jakarta Timur</v>
      </c>
      <c r="R1864" s="38" t="str">
        <f t="shared" si="56"/>
        <v/>
      </c>
      <c r="S1864" s="38" t="str">
        <f t="shared" ref="S1864:T1864" si="1872">S1863</f>
        <v>15 Juni sampai dengan 31 Agustus 2026</v>
      </c>
      <c r="T1864" s="38" t="str">
        <f t="shared" si="1872"/>
        <v>31 Agustus 2026</v>
      </c>
      <c r="U1864" s="46"/>
      <c r="V1864" s="46"/>
      <c r="W1864" s="42"/>
      <c r="X1864" s="42"/>
      <c r="Y1864" s="42"/>
      <c r="Z1864" s="42"/>
    </row>
    <row r="1865" ht="15.0" customHeight="1">
      <c r="A1865" s="36" t="s">
        <v>6927</v>
      </c>
      <c r="B1865" s="43"/>
      <c r="C1865" s="44"/>
      <c r="D1865" s="47"/>
      <c r="E1865" s="47"/>
      <c r="F1865" s="39" t="str">
        <f t="shared" si="2"/>
        <v>PETUGAS.1864/SPK/SE/PPL/3172/2026</v>
      </c>
      <c r="G1865" s="45"/>
      <c r="H1865" s="39" t="str">
        <f>VLOOKUP(G1865,'MITRA (REFERENSI)'!$A:$Z,16,FALSE)</f>
        <v>#N/A</v>
      </c>
      <c r="I1865" s="39" t="str">
        <f>VLOOKUP(G1865,'MITRA (REFERENSI)'!$A:$Z,25,FALSE)</f>
        <v>#N/A</v>
      </c>
      <c r="J1865" s="38" t="str">
        <f>VLOOKUP(G1865,'MITRA (REFERENSI)'!$A:$Z,26,FALSE)</f>
        <v>#N/A</v>
      </c>
      <c r="K1865" s="38" t="str">
        <f>VLOOKUP(G1865,'MITRA (REFERENSI)'!$A:$Z,15,FALSE)</f>
        <v>#N/A</v>
      </c>
      <c r="L1865" s="38" t="str">
        <f>VLOOKUP(G1865,'MITRA (REFERENSI)'!$A:$Z,15,FALSE)</f>
        <v>#N/A</v>
      </c>
      <c r="M1865" s="38" t="str">
        <f>IF(B1865=1,'KELAS (REFERENSI)'!M1865,IF(B1865=2,'KELAS (REFERENSI)'!M1880,IF(B1865=3,'KELAS (REFERENSI)'!M1895,IF(B1865=4,'KELAS (REFERENSI)'!M1910,""))))</f>
        <v/>
      </c>
      <c r="N1865" s="38" t="str">
        <f>IF(B1865=1,'KELAS (REFERENSI)'!N1865,IF(B1865=2,'KELAS (REFERENSI)'!N1880,IF(B1865=3,'KELAS (REFERENSI)'!N1895,IF(B1865=4,'KELAS (REFERENSI)'!N1910,""))))</f>
        <v/>
      </c>
      <c r="O1865" s="38" t="str">
        <f>IF(B1865=1,'KELAS (REFERENSI)'!O1865,IF(B1865=2,'KELAS (REFERENSI)'!O1880,IF(B1865=3,'KELAS (REFERENSI)'!O1895,IF(B1865=4,'KELAS (REFERENSI)'!O1910,""))))</f>
        <v/>
      </c>
      <c r="P1865" s="38" t="str">
        <f>IF(B1865=1,'KELAS (REFERENSI)'!P1865,IF(B1865=2,'KELAS (REFERENSI)'!P1880,IF(B1865=3,'KELAS (REFERENSI)'!P1895,IF(B1865=4,'KELAS (REFERENSI)'!P1910,""))))</f>
        <v/>
      </c>
      <c r="Q1865" s="38" t="str">
        <f t="shared" si="4"/>
        <v>BPS Kota Jakarta Timur</v>
      </c>
      <c r="R1865" s="38" t="str">
        <f t="shared" si="56"/>
        <v/>
      </c>
      <c r="S1865" s="38" t="str">
        <f t="shared" ref="S1865:T1865" si="1873">S1864</f>
        <v>15 Juni sampai dengan 31 Agustus 2026</v>
      </c>
      <c r="T1865" s="38" t="str">
        <f t="shared" si="1873"/>
        <v>31 Agustus 2026</v>
      </c>
      <c r="U1865" s="46"/>
      <c r="V1865" s="46"/>
      <c r="W1865" s="42"/>
      <c r="X1865" s="42"/>
      <c r="Y1865" s="42"/>
      <c r="Z1865" s="42"/>
    </row>
    <row r="1866" ht="15.0" customHeight="1">
      <c r="A1866" s="36" t="s">
        <v>6928</v>
      </c>
      <c r="B1866" s="43"/>
      <c r="C1866" s="44"/>
      <c r="D1866" s="47"/>
      <c r="E1866" s="47"/>
      <c r="F1866" s="39" t="str">
        <f t="shared" si="2"/>
        <v>PETUGAS.1865/SPK/SE/PPL/3172/2026</v>
      </c>
      <c r="G1866" s="45"/>
      <c r="H1866" s="39" t="str">
        <f>VLOOKUP(G1866,'MITRA (REFERENSI)'!$A:$Z,16,FALSE)</f>
        <v>#N/A</v>
      </c>
      <c r="I1866" s="39" t="str">
        <f>VLOOKUP(G1866,'MITRA (REFERENSI)'!$A:$Z,25,FALSE)</f>
        <v>#N/A</v>
      </c>
      <c r="J1866" s="38" t="str">
        <f>VLOOKUP(G1866,'MITRA (REFERENSI)'!$A:$Z,26,FALSE)</f>
        <v>#N/A</v>
      </c>
      <c r="K1866" s="38" t="str">
        <f>VLOOKUP(G1866,'MITRA (REFERENSI)'!$A:$Z,15,FALSE)</f>
        <v>#N/A</v>
      </c>
      <c r="L1866" s="38" t="str">
        <f>VLOOKUP(G1866,'MITRA (REFERENSI)'!$A:$Z,15,FALSE)</f>
        <v>#N/A</v>
      </c>
      <c r="M1866" s="38" t="str">
        <f>IF(B1866=1,'KELAS (REFERENSI)'!M1866,IF(B1866=2,'KELAS (REFERENSI)'!M1881,IF(B1866=3,'KELAS (REFERENSI)'!M1896,IF(B1866=4,'KELAS (REFERENSI)'!M1911,""))))</f>
        <v/>
      </c>
      <c r="N1866" s="38" t="str">
        <f>IF(B1866=1,'KELAS (REFERENSI)'!N1866,IF(B1866=2,'KELAS (REFERENSI)'!N1881,IF(B1866=3,'KELAS (REFERENSI)'!N1896,IF(B1866=4,'KELAS (REFERENSI)'!N1911,""))))</f>
        <v/>
      </c>
      <c r="O1866" s="38" t="str">
        <f>IF(B1866=1,'KELAS (REFERENSI)'!O1866,IF(B1866=2,'KELAS (REFERENSI)'!O1881,IF(B1866=3,'KELAS (REFERENSI)'!O1896,IF(B1866=4,'KELAS (REFERENSI)'!O1911,""))))</f>
        <v/>
      </c>
      <c r="P1866" s="38" t="str">
        <f>IF(B1866=1,'KELAS (REFERENSI)'!P1866,IF(B1866=2,'KELAS (REFERENSI)'!P1881,IF(B1866=3,'KELAS (REFERENSI)'!P1896,IF(B1866=4,'KELAS (REFERENSI)'!P1911,""))))</f>
        <v/>
      </c>
      <c r="Q1866" s="38" t="str">
        <f t="shared" si="4"/>
        <v>BPS Kota Jakarta Timur</v>
      </c>
      <c r="R1866" s="38" t="str">
        <f t="shared" si="56"/>
        <v/>
      </c>
      <c r="S1866" s="38" t="str">
        <f t="shared" ref="S1866:T1866" si="1874">S1865</f>
        <v>15 Juni sampai dengan 31 Agustus 2026</v>
      </c>
      <c r="T1866" s="38" t="str">
        <f t="shared" si="1874"/>
        <v>31 Agustus 2026</v>
      </c>
      <c r="U1866" s="46"/>
      <c r="V1866" s="46"/>
      <c r="W1866" s="42"/>
      <c r="X1866" s="42"/>
      <c r="Y1866" s="42"/>
      <c r="Z1866" s="42"/>
    </row>
    <row r="1867" ht="15.0" customHeight="1">
      <c r="A1867" s="36" t="s">
        <v>6929</v>
      </c>
      <c r="B1867" s="43"/>
      <c r="C1867" s="44"/>
      <c r="D1867" s="47"/>
      <c r="E1867" s="47"/>
      <c r="F1867" s="39" t="str">
        <f t="shared" si="2"/>
        <v>PETUGAS.1866/SPK/SE/PPL/3172/2026</v>
      </c>
      <c r="G1867" s="45"/>
      <c r="H1867" s="39" t="str">
        <f>VLOOKUP(G1867,'MITRA (REFERENSI)'!$A:$Z,16,FALSE)</f>
        <v>#N/A</v>
      </c>
      <c r="I1867" s="39" t="str">
        <f>VLOOKUP(G1867,'MITRA (REFERENSI)'!$A:$Z,25,FALSE)</f>
        <v>#N/A</v>
      </c>
      <c r="J1867" s="38" t="str">
        <f>VLOOKUP(G1867,'MITRA (REFERENSI)'!$A:$Z,26,FALSE)</f>
        <v>#N/A</v>
      </c>
      <c r="K1867" s="38" t="str">
        <f>VLOOKUP(G1867,'MITRA (REFERENSI)'!$A:$Z,15,FALSE)</f>
        <v>#N/A</v>
      </c>
      <c r="L1867" s="38" t="str">
        <f>VLOOKUP(G1867,'MITRA (REFERENSI)'!$A:$Z,15,FALSE)</f>
        <v>#N/A</v>
      </c>
      <c r="M1867" s="38" t="str">
        <f>IF(B1867=1,'KELAS (REFERENSI)'!M1867,IF(B1867=2,'KELAS (REFERENSI)'!M1882,IF(B1867=3,'KELAS (REFERENSI)'!M1897,IF(B1867=4,'KELAS (REFERENSI)'!M1912,""))))</f>
        <v/>
      </c>
      <c r="N1867" s="38" t="str">
        <f>IF(B1867=1,'KELAS (REFERENSI)'!N1867,IF(B1867=2,'KELAS (REFERENSI)'!N1882,IF(B1867=3,'KELAS (REFERENSI)'!N1897,IF(B1867=4,'KELAS (REFERENSI)'!N1912,""))))</f>
        <v/>
      </c>
      <c r="O1867" s="38" t="str">
        <f>IF(B1867=1,'KELAS (REFERENSI)'!O1867,IF(B1867=2,'KELAS (REFERENSI)'!O1882,IF(B1867=3,'KELAS (REFERENSI)'!O1897,IF(B1867=4,'KELAS (REFERENSI)'!O1912,""))))</f>
        <v/>
      </c>
      <c r="P1867" s="38" t="str">
        <f>IF(B1867=1,'KELAS (REFERENSI)'!P1867,IF(B1867=2,'KELAS (REFERENSI)'!P1882,IF(B1867=3,'KELAS (REFERENSI)'!P1897,IF(B1867=4,'KELAS (REFERENSI)'!P1912,""))))</f>
        <v/>
      </c>
      <c r="Q1867" s="38" t="str">
        <f t="shared" si="4"/>
        <v>BPS Kota Jakarta Timur</v>
      </c>
      <c r="R1867" s="38" t="str">
        <f t="shared" si="56"/>
        <v/>
      </c>
      <c r="S1867" s="38" t="str">
        <f t="shared" ref="S1867:T1867" si="1875">S1866</f>
        <v>15 Juni sampai dengan 31 Agustus 2026</v>
      </c>
      <c r="T1867" s="38" t="str">
        <f t="shared" si="1875"/>
        <v>31 Agustus 2026</v>
      </c>
      <c r="U1867" s="46"/>
      <c r="V1867" s="46"/>
      <c r="W1867" s="42"/>
      <c r="X1867" s="42"/>
      <c r="Y1867" s="42"/>
      <c r="Z1867" s="42"/>
    </row>
    <row r="1868" ht="15.0" customHeight="1">
      <c r="A1868" s="36" t="s">
        <v>6930</v>
      </c>
      <c r="B1868" s="43"/>
      <c r="C1868" s="44"/>
      <c r="D1868" s="47"/>
      <c r="E1868" s="47"/>
      <c r="F1868" s="39" t="str">
        <f t="shared" si="2"/>
        <v>PETUGAS.1867/SPK/SE/PPL/3172/2026</v>
      </c>
      <c r="G1868" s="45"/>
      <c r="H1868" s="39" t="str">
        <f>VLOOKUP(G1868,'MITRA (REFERENSI)'!$A:$Z,16,FALSE)</f>
        <v>#N/A</v>
      </c>
      <c r="I1868" s="39" t="str">
        <f>VLOOKUP(G1868,'MITRA (REFERENSI)'!$A:$Z,25,FALSE)</f>
        <v>#N/A</v>
      </c>
      <c r="J1868" s="38" t="str">
        <f>VLOOKUP(G1868,'MITRA (REFERENSI)'!$A:$Z,26,FALSE)</f>
        <v>#N/A</v>
      </c>
      <c r="K1868" s="38" t="str">
        <f>VLOOKUP(G1868,'MITRA (REFERENSI)'!$A:$Z,15,FALSE)</f>
        <v>#N/A</v>
      </c>
      <c r="L1868" s="38" t="str">
        <f>VLOOKUP(G1868,'MITRA (REFERENSI)'!$A:$Z,15,FALSE)</f>
        <v>#N/A</v>
      </c>
      <c r="M1868" s="38" t="str">
        <f>IF(B1868=1,'KELAS (REFERENSI)'!M1868,IF(B1868=2,'KELAS (REFERENSI)'!M1883,IF(B1868=3,'KELAS (REFERENSI)'!M1898,IF(B1868=4,'KELAS (REFERENSI)'!M1913,""))))</f>
        <v/>
      </c>
      <c r="N1868" s="38" t="str">
        <f>IF(B1868=1,'KELAS (REFERENSI)'!N1868,IF(B1868=2,'KELAS (REFERENSI)'!N1883,IF(B1868=3,'KELAS (REFERENSI)'!N1898,IF(B1868=4,'KELAS (REFERENSI)'!N1913,""))))</f>
        <v/>
      </c>
      <c r="O1868" s="38" t="str">
        <f>IF(B1868=1,'KELAS (REFERENSI)'!O1868,IF(B1868=2,'KELAS (REFERENSI)'!O1883,IF(B1868=3,'KELAS (REFERENSI)'!O1898,IF(B1868=4,'KELAS (REFERENSI)'!O1913,""))))</f>
        <v/>
      </c>
      <c r="P1868" s="38" t="str">
        <f>IF(B1868=1,'KELAS (REFERENSI)'!P1868,IF(B1868=2,'KELAS (REFERENSI)'!P1883,IF(B1868=3,'KELAS (REFERENSI)'!P1898,IF(B1868=4,'KELAS (REFERENSI)'!P1913,""))))</f>
        <v/>
      </c>
      <c r="Q1868" s="38" t="str">
        <f t="shared" si="4"/>
        <v>BPS Kota Jakarta Timur</v>
      </c>
      <c r="R1868" s="38" t="str">
        <f t="shared" si="56"/>
        <v/>
      </c>
      <c r="S1868" s="38" t="str">
        <f t="shared" ref="S1868:T1868" si="1876">S1867</f>
        <v>15 Juni sampai dengan 31 Agustus 2026</v>
      </c>
      <c r="T1868" s="38" t="str">
        <f t="shared" si="1876"/>
        <v>31 Agustus 2026</v>
      </c>
      <c r="U1868" s="46"/>
      <c r="V1868" s="46"/>
      <c r="W1868" s="42"/>
      <c r="X1868" s="42"/>
      <c r="Y1868" s="42"/>
      <c r="Z1868" s="42"/>
    </row>
    <row r="1869" ht="15.0" customHeight="1">
      <c r="A1869" s="36" t="s">
        <v>6931</v>
      </c>
      <c r="B1869" s="43"/>
      <c r="C1869" s="44"/>
      <c r="D1869" s="47"/>
      <c r="E1869" s="47"/>
      <c r="F1869" s="39" t="str">
        <f t="shared" si="2"/>
        <v>PETUGAS.1868/SPK/SE/PPL/3172/2026</v>
      </c>
      <c r="G1869" s="45"/>
      <c r="H1869" s="39" t="str">
        <f>VLOOKUP(G1869,'MITRA (REFERENSI)'!$A:$Z,16,FALSE)</f>
        <v>#N/A</v>
      </c>
      <c r="I1869" s="39" t="str">
        <f>VLOOKUP(G1869,'MITRA (REFERENSI)'!$A:$Z,25,FALSE)</f>
        <v>#N/A</v>
      </c>
      <c r="J1869" s="38" t="str">
        <f>VLOOKUP(G1869,'MITRA (REFERENSI)'!$A:$Z,26,FALSE)</f>
        <v>#N/A</v>
      </c>
      <c r="K1869" s="38" t="str">
        <f>VLOOKUP(G1869,'MITRA (REFERENSI)'!$A:$Z,15,FALSE)</f>
        <v>#N/A</v>
      </c>
      <c r="L1869" s="38" t="str">
        <f>VLOOKUP(G1869,'MITRA (REFERENSI)'!$A:$Z,15,FALSE)</f>
        <v>#N/A</v>
      </c>
      <c r="M1869" s="38" t="str">
        <f>IF(B1869=1,'KELAS (REFERENSI)'!M1869,IF(B1869=2,'KELAS (REFERENSI)'!M1884,IF(B1869=3,'KELAS (REFERENSI)'!M1899,IF(B1869=4,'KELAS (REFERENSI)'!M1914,""))))</f>
        <v/>
      </c>
      <c r="N1869" s="38" t="str">
        <f>IF(B1869=1,'KELAS (REFERENSI)'!N1869,IF(B1869=2,'KELAS (REFERENSI)'!N1884,IF(B1869=3,'KELAS (REFERENSI)'!N1899,IF(B1869=4,'KELAS (REFERENSI)'!N1914,""))))</f>
        <v/>
      </c>
      <c r="O1869" s="38" t="str">
        <f>IF(B1869=1,'KELAS (REFERENSI)'!O1869,IF(B1869=2,'KELAS (REFERENSI)'!O1884,IF(B1869=3,'KELAS (REFERENSI)'!O1899,IF(B1869=4,'KELAS (REFERENSI)'!O1914,""))))</f>
        <v/>
      </c>
      <c r="P1869" s="38" t="str">
        <f>IF(B1869=1,'KELAS (REFERENSI)'!P1869,IF(B1869=2,'KELAS (REFERENSI)'!P1884,IF(B1869=3,'KELAS (REFERENSI)'!P1899,IF(B1869=4,'KELAS (REFERENSI)'!P1914,""))))</f>
        <v/>
      </c>
      <c r="Q1869" s="38" t="str">
        <f t="shared" si="4"/>
        <v>BPS Kota Jakarta Timur</v>
      </c>
      <c r="R1869" s="38" t="str">
        <f t="shared" si="56"/>
        <v/>
      </c>
      <c r="S1869" s="38" t="str">
        <f t="shared" ref="S1869:T1869" si="1877">S1868</f>
        <v>15 Juni sampai dengan 31 Agustus 2026</v>
      </c>
      <c r="T1869" s="38" t="str">
        <f t="shared" si="1877"/>
        <v>31 Agustus 2026</v>
      </c>
      <c r="U1869" s="46"/>
      <c r="V1869" s="46"/>
      <c r="W1869" s="42"/>
      <c r="X1869" s="42"/>
      <c r="Y1869" s="42"/>
      <c r="Z1869" s="42"/>
    </row>
    <row r="1870" ht="15.0" customHeight="1">
      <c r="A1870" s="36" t="s">
        <v>6932</v>
      </c>
      <c r="B1870" s="43"/>
      <c r="C1870" s="44"/>
      <c r="D1870" s="47"/>
      <c r="E1870" s="47"/>
      <c r="F1870" s="39" t="str">
        <f t="shared" si="2"/>
        <v>PETUGAS.1869/SPK/SE/PPL/3172/2026</v>
      </c>
      <c r="G1870" s="45"/>
      <c r="H1870" s="39" t="str">
        <f>VLOOKUP(G1870,'MITRA (REFERENSI)'!$A:$Z,16,FALSE)</f>
        <v>#N/A</v>
      </c>
      <c r="I1870" s="39" t="str">
        <f>VLOOKUP(G1870,'MITRA (REFERENSI)'!$A:$Z,25,FALSE)</f>
        <v>#N/A</v>
      </c>
      <c r="J1870" s="38" t="str">
        <f>VLOOKUP(G1870,'MITRA (REFERENSI)'!$A:$Z,26,FALSE)</f>
        <v>#N/A</v>
      </c>
      <c r="K1870" s="38" t="str">
        <f>VLOOKUP(G1870,'MITRA (REFERENSI)'!$A:$Z,15,FALSE)</f>
        <v>#N/A</v>
      </c>
      <c r="L1870" s="38" t="str">
        <f>VLOOKUP(G1870,'MITRA (REFERENSI)'!$A:$Z,15,FALSE)</f>
        <v>#N/A</v>
      </c>
      <c r="M1870" s="38" t="str">
        <f>IF(B1870=1,'KELAS (REFERENSI)'!M1870,IF(B1870=2,'KELAS (REFERENSI)'!M1885,IF(B1870=3,'KELAS (REFERENSI)'!M1900,IF(B1870=4,'KELAS (REFERENSI)'!M1915,""))))</f>
        <v/>
      </c>
      <c r="N1870" s="38" t="str">
        <f>IF(B1870=1,'KELAS (REFERENSI)'!N1870,IF(B1870=2,'KELAS (REFERENSI)'!N1885,IF(B1870=3,'KELAS (REFERENSI)'!N1900,IF(B1870=4,'KELAS (REFERENSI)'!N1915,""))))</f>
        <v/>
      </c>
      <c r="O1870" s="38" t="str">
        <f>IF(B1870=1,'KELAS (REFERENSI)'!O1870,IF(B1870=2,'KELAS (REFERENSI)'!O1885,IF(B1870=3,'KELAS (REFERENSI)'!O1900,IF(B1870=4,'KELAS (REFERENSI)'!O1915,""))))</f>
        <v/>
      </c>
      <c r="P1870" s="38" t="str">
        <f>IF(B1870=1,'KELAS (REFERENSI)'!P1870,IF(B1870=2,'KELAS (REFERENSI)'!P1885,IF(B1870=3,'KELAS (REFERENSI)'!P1900,IF(B1870=4,'KELAS (REFERENSI)'!P1915,""))))</f>
        <v/>
      </c>
      <c r="Q1870" s="38" t="str">
        <f t="shared" si="4"/>
        <v>BPS Kota Jakarta Timur</v>
      </c>
      <c r="R1870" s="38" t="str">
        <f t="shared" si="56"/>
        <v/>
      </c>
      <c r="S1870" s="38" t="str">
        <f t="shared" ref="S1870:T1870" si="1878">S1869</f>
        <v>15 Juni sampai dengan 31 Agustus 2026</v>
      </c>
      <c r="T1870" s="38" t="str">
        <f t="shared" si="1878"/>
        <v>31 Agustus 2026</v>
      </c>
      <c r="U1870" s="46"/>
      <c r="V1870" s="46"/>
      <c r="W1870" s="42"/>
      <c r="X1870" s="42"/>
      <c r="Y1870" s="42"/>
      <c r="Z1870" s="42"/>
    </row>
    <row r="1871" ht="15.0" customHeight="1">
      <c r="A1871" s="36" t="s">
        <v>6933</v>
      </c>
      <c r="B1871" s="43"/>
      <c r="C1871" s="44"/>
      <c r="D1871" s="47"/>
      <c r="E1871" s="47"/>
      <c r="F1871" s="39" t="str">
        <f t="shared" si="2"/>
        <v>PETUGAS.1870/SPK/SE/PPL/3172/2026</v>
      </c>
      <c r="G1871" s="45"/>
      <c r="H1871" s="39" t="str">
        <f>VLOOKUP(G1871,'MITRA (REFERENSI)'!$A:$Z,16,FALSE)</f>
        <v>#N/A</v>
      </c>
      <c r="I1871" s="39" t="str">
        <f>VLOOKUP(G1871,'MITRA (REFERENSI)'!$A:$Z,25,FALSE)</f>
        <v>#N/A</v>
      </c>
      <c r="J1871" s="38" t="str">
        <f>VLOOKUP(G1871,'MITRA (REFERENSI)'!$A:$Z,26,FALSE)</f>
        <v>#N/A</v>
      </c>
      <c r="K1871" s="38" t="str">
        <f>VLOOKUP(G1871,'MITRA (REFERENSI)'!$A:$Z,15,FALSE)</f>
        <v>#N/A</v>
      </c>
      <c r="L1871" s="38" t="str">
        <f>VLOOKUP(G1871,'MITRA (REFERENSI)'!$A:$Z,15,FALSE)</f>
        <v>#N/A</v>
      </c>
      <c r="M1871" s="38" t="str">
        <f>IF(B1871=1,'KELAS (REFERENSI)'!M1871,IF(B1871=2,'KELAS (REFERENSI)'!M1886,IF(B1871=3,'KELAS (REFERENSI)'!M1901,IF(B1871=4,'KELAS (REFERENSI)'!M1916,""))))</f>
        <v/>
      </c>
      <c r="N1871" s="38" t="str">
        <f>IF(B1871=1,'KELAS (REFERENSI)'!N1871,IF(B1871=2,'KELAS (REFERENSI)'!N1886,IF(B1871=3,'KELAS (REFERENSI)'!N1901,IF(B1871=4,'KELAS (REFERENSI)'!N1916,""))))</f>
        <v/>
      </c>
      <c r="O1871" s="38" t="str">
        <f>IF(B1871=1,'KELAS (REFERENSI)'!O1871,IF(B1871=2,'KELAS (REFERENSI)'!O1886,IF(B1871=3,'KELAS (REFERENSI)'!O1901,IF(B1871=4,'KELAS (REFERENSI)'!O1916,""))))</f>
        <v/>
      </c>
      <c r="P1871" s="38" t="str">
        <f>IF(B1871=1,'KELAS (REFERENSI)'!P1871,IF(B1871=2,'KELAS (REFERENSI)'!P1886,IF(B1871=3,'KELAS (REFERENSI)'!P1901,IF(B1871=4,'KELAS (REFERENSI)'!P1916,""))))</f>
        <v/>
      </c>
      <c r="Q1871" s="38" t="str">
        <f t="shared" si="4"/>
        <v>BPS Kota Jakarta Timur</v>
      </c>
      <c r="R1871" s="38" t="str">
        <f t="shared" si="56"/>
        <v/>
      </c>
      <c r="S1871" s="38" t="str">
        <f t="shared" ref="S1871:T1871" si="1879">S1870</f>
        <v>15 Juni sampai dengan 31 Agustus 2026</v>
      </c>
      <c r="T1871" s="38" t="str">
        <f t="shared" si="1879"/>
        <v>31 Agustus 2026</v>
      </c>
      <c r="U1871" s="46"/>
      <c r="V1871" s="46"/>
      <c r="W1871" s="42"/>
      <c r="X1871" s="42"/>
      <c r="Y1871" s="42"/>
      <c r="Z1871" s="42"/>
    </row>
    <row r="1872" ht="15.0" customHeight="1">
      <c r="A1872" s="36" t="s">
        <v>6934</v>
      </c>
      <c r="B1872" s="43"/>
      <c r="C1872" s="44"/>
      <c r="D1872" s="47"/>
      <c r="E1872" s="47"/>
      <c r="F1872" s="39" t="str">
        <f t="shared" si="2"/>
        <v>PETUGAS.1871/SPK/SE/PPL/3172/2026</v>
      </c>
      <c r="G1872" s="45"/>
      <c r="H1872" s="39" t="str">
        <f>VLOOKUP(G1872,'MITRA (REFERENSI)'!$A:$Z,16,FALSE)</f>
        <v>#N/A</v>
      </c>
      <c r="I1872" s="39" t="str">
        <f>VLOOKUP(G1872,'MITRA (REFERENSI)'!$A:$Z,25,FALSE)</f>
        <v>#N/A</v>
      </c>
      <c r="J1872" s="38" t="str">
        <f>VLOOKUP(G1872,'MITRA (REFERENSI)'!$A:$Z,26,FALSE)</f>
        <v>#N/A</v>
      </c>
      <c r="K1872" s="38" t="str">
        <f>VLOOKUP(G1872,'MITRA (REFERENSI)'!$A:$Z,15,FALSE)</f>
        <v>#N/A</v>
      </c>
      <c r="L1872" s="38" t="str">
        <f>VLOOKUP(G1872,'MITRA (REFERENSI)'!$A:$Z,15,FALSE)</f>
        <v>#N/A</v>
      </c>
      <c r="M1872" s="38" t="str">
        <f>IF(B1872=1,'KELAS (REFERENSI)'!M1872,IF(B1872=2,'KELAS (REFERENSI)'!M1887,IF(B1872=3,'KELAS (REFERENSI)'!M1902,IF(B1872=4,'KELAS (REFERENSI)'!M1917,""))))</f>
        <v/>
      </c>
      <c r="N1872" s="38" t="str">
        <f>IF(B1872=1,'KELAS (REFERENSI)'!N1872,IF(B1872=2,'KELAS (REFERENSI)'!N1887,IF(B1872=3,'KELAS (REFERENSI)'!N1902,IF(B1872=4,'KELAS (REFERENSI)'!N1917,""))))</f>
        <v/>
      </c>
      <c r="O1872" s="38" t="str">
        <f>IF(B1872=1,'KELAS (REFERENSI)'!O1872,IF(B1872=2,'KELAS (REFERENSI)'!O1887,IF(B1872=3,'KELAS (REFERENSI)'!O1902,IF(B1872=4,'KELAS (REFERENSI)'!O1917,""))))</f>
        <v/>
      </c>
      <c r="P1872" s="38" t="str">
        <f>IF(B1872=1,'KELAS (REFERENSI)'!P1872,IF(B1872=2,'KELAS (REFERENSI)'!P1887,IF(B1872=3,'KELAS (REFERENSI)'!P1902,IF(B1872=4,'KELAS (REFERENSI)'!P1917,""))))</f>
        <v/>
      </c>
      <c r="Q1872" s="38" t="str">
        <f t="shared" si="4"/>
        <v>BPS Kota Jakarta Timur</v>
      </c>
      <c r="R1872" s="38" t="str">
        <f t="shared" si="56"/>
        <v/>
      </c>
      <c r="S1872" s="38" t="str">
        <f t="shared" ref="S1872:T1872" si="1880">S1871</f>
        <v>15 Juni sampai dengan 31 Agustus 2026</v>
      </c>
      <c r="T1872" s="38" t="str">
        <f t="shared" si="1880"/>
        <v>31 Agustus 2026</v>
      </c>
      <c r="U1872" s="46"/>
      <c r="V1872" s="46"/>
      <c r="W1872" s="42"/>
      <c r="X1872" s="42"/>
      <c r="Y1872" s="42"/>
      <c r="Z1872" s="42"/>
    </row>
    <row r="1873" ht="15.0" customHeight="1">
      <c r="A1873" s="36" t="s">
        <v>6935</v>
      </c>
      <c r="B1873" s="43"/>
      <c r="C1873" s="44"/>
      <c r="D1873" s="47"/>
      <c r="E1873" s="47"/>
      <c r="F1873" s="39" t="str">
        <f t="shared" si="2"/>
        <v>PETUGAS.1872/SPK/SE/PPL/3172/2026</v>
      </c>
      <c r="G1873" s="45"/>
      <c r="H1873" s="39" t="str">
        <f>VLOOKUP(G1873,'MITRA (REFERENSI)'!$A:$Z,16,FALSE)</f>
        <v>#N/A</v>
      </c>
      <c r="I1873" s="39" t="str">
        <f>VLOOKUP(G1873,'MITRA (REFERENSI)'!$A:$Z,25,FALSE)</f>
        <v>#N/A</v>
      </c>
      <c r="J1873" s="38" t="str">
        <f>VLOOKUP(G1873,'MITRA (REFERENSI)'!$A:$Z,26,FALSE)</f>
        <v>#N/A</v>
      </c>
      <c r="K1873" s="38" t="str">
        <f>VLOOKUP(G1873,'MITRA (REFERENSI)'!$A:$Z,15,FALSE)</f>
        <v>#N/A</v>
      </c>
      <c r="L1873" s="38" t="str">
        <f>VLOOKUP(G1873,'MITRA (REFERENSI)'!$A:$Z,15,FALSE)</f>
        <v>#N/A</v>
      </c>
      <c r="M1873" s="38" t="str">
        <f>IF(B1873=1,'KELAS (REFERENSI)'!M1873,IF(B1873=2,'KELAS (REFERENSI)'!M1888,IF(B1873=3,'KELAS (REFERENSI)'!M1903,IF(B1873=4,'KELAS (REFERENSI)'!M1918,""))))</f>
        <v/>
      </c>
      <c r="N1873" s="38" t="str">
        <f>IF(B1873=1,'KELAS (REFERENSI)'!N1873,IF(B1873=2,'KELAS (REFERENSI)'!N1888,IF(B1873=3,'KELAS (REFERENSI)'!N1903,IF(B1873=4,'KELAS (REFERENSI)'!N1918,""))))</f>
        <v/>
      </c>
      <c r="O1873" s="38" t="str">
        <f>IF(B1873=1,'KELAS (REFERENSI)'!O1873,IF(B1873=2,'KELAS (REFERENSI)'!O1888,IF(B1873=3,'KELAS (REFERENSI)'!O1903,IF(B1873=4,'KELAS (REFERENSI)'!O1918,""))))</f>
        <v/>
      </c>
      <c r="P1873" s="38" t="str">
        <f>IF(B1873=1,'KELAS (REFERENSI)'!P1873,IF(B1873=2,'KELAS (REFERENSI)'!P1888,IF(B1873=3,'KELAS (REFERENSI)'!P1903,IF(B1873=4,'KELAS (REFERENSI)'!P1918,""))))</f>
        <v/>
      </c>
      <c r="Q1873" s="38" t="str">
        <f t="shared" si="4"/>
        <v>BPS Kota Jakarta Timur</v>
      </c>
      <c r="R1873" s="38" t="str">
        <f t="shared" si="56"/>
        <v/>
      </c>
      <c r="S1873" s="38" t="str">
        <f t="shared" ref="S1873:T1873" si="1881">S1872</f>
        <v>15 Juni sampai dengan 31 Agustus 2026</v>
      </c>
      <c r="T1873" s="38" t="str">
        <f t="shared" si="1881"/>
        <v>31 Agustus 2026</v>
      </c>
      <c r="U1873" s="46"/>
      <c r="V1873" s="46"/>
      <c r="W1873" s="42"/>
      <c r="X1873" s="42"/>
      <c r="Y1873" s="42"/>
      <c r="Z1873" s="42"/>
    </row>
    <row r="1874" ht="15.0" customHeight="1">
      <c r="A1874" s="36" t="s">
        <v>6936</v>
      </c>
      <c r="B1874" s="43"/>
      <c r="C1874" s="44"/>
      <c r="D1874" s="47"/>
      <c r="E1874" s="47"/>
      <c r="F1874" s="39" t="str">
        <f t="shared" si="2"/>
        <v>PETUGAS.1873/SPK/SE/PPL/3172/2026</v>
      </c>
      <c r="G1874" s="45"/>
      <c r="H1874" s="39" t="str">
        <f>VLOOKUP(G1874,'MITRA (REFERENSI)'!$A:$Z,16,FALSE)</f>
        <v>#N/A</v>
      </c>
      <c r="I1874" s="39" t="str">
        <f>VLOOKUP(G1874,'MITRA (REFERENSI)'!$A:$Z,25,FALSE)</f>
        <v>#N/A</v>
      </c>
      <c r="J1874" s="38" t="str">
        <f>VLOOKUP(G1874,'MITRA (REFERENSI)'!$A:$Z,26,FALSE)</f>
        <v>#N/A</v>
      </c>
      <c r="K1874" s="38" t="str">
        <f>VLOOKUP(G1874,'MITRA (REFERENSI)'!$A:$Z,15,FALSE)</f>
        <v>#N/A</v>
      </c>
      <c r="L1874" s="38" t="str">
        <f>VLOOKUP(G1874,'MITRA (REFERENSI)'!$A:$Z,15,FALSE)</f>
        <v>#N/A</v>
      </c>
      <c r="M1874" s="38" t="str">
        <f>IF(B1874=1,'KELAS (REFERENSI)'!M1874,IF(B1874=2,'KELAS (REFERENSI)'!M1889,IF(B1874=3,'KELAS (REFERENSI)'!M1904,IF(B1874=4,'KELAS (REFERENSI)'!M1919,""))))</f>
        <v/>
      </c>
      <c r="N1874" s="38" t="str">
        <f>IF(B1874=1,'KELAS (REFERENSI)'!N1874,IF(B1874=2,'KELAS (REFERENSI)'!N1889,IF(B1874=3,'KELAS (REFERENSI)'!N1904,IF(B1874=4,'KELAS (REFERENSI)'!N1919,""))))</f>
        <v/>
      </c>
      <c r="O1874" s="38" t="str">
        <f>IF(B1874=1,'KELAS (REFERENSI)'!O1874,IF(B1874=2,'KELAS (REFERENSI)'!O1889,IF(B1874=3,'KELAS (REFERENSI)'!O1904,IF(B1874=4,'KELAS (REFERENSI)'!O1919,""))))</f>
        <v/>
      </c>
      <c r="P1874" s="38" t="str">
        <f>IF(B1874=1,'KELAS (REFERENSI)'!P1874,IF(B1874=2,'KELAS (REFERENSI)'!P1889,IF(B1874=3,'KELAS (REFERENSI)'!P1904,IF(B1874=4,'KELAS (REFERENSI)'!P1919,""))))</f>
        <v/>
      </c>
      <c r="Q1874" s="38" t="str">
        <f t="shared" si="4"/>
        <v>BPS Kota Jakarta Timur</v>
      </c>
      <c r="R1874" s="38" t="str">
        <f t="shared" si="56"/>
        <v/>
      </c>
      <c r="S1874" s="38" t="str">
        <f t="shared" ref="S1874:T1874" si="1882">S1873</f>
        <v>15 Juni sampai dengan 31 Agustus 2026</v>
      </c>
      <c r="T1874" s="38" t="str">
        <f t="shared" si="1882"/>
        <v>31 Agustus 2026</v>
      </c>
      <c r="U1874" s="46"/>
      <c r="V1874" s="46"/>
      <c r="W1874" s="42"/>
      <c r="X1874" s="42"/>
      <c r="Y1874" s="42"/>
      <c r="Z1874" s="42"/>
    </row>
    <row r="1875" ht="15.0" customHeight="1">
      <c r="A1875" s="36" t="s">
        <v>6937</v>
      </c>
      <c r="B1875" s="43"/>
      <c r="C1875" s="44"/>
      <c r="D1875" s="47"/>
      <c r="E1875" s="47"/>
      <c r="F1875" s="39" t="str">
        <f t="shared" si="2"/>
        <v>PETUGAS.1874/SPK/SE/PPL/3172/2026</v>
      </c>
      <c r="G1875" s="45"/>
      <c r="H1875" s="39" t="str">
        <f>VLOOKUP(G1875,'MITRA (REFERENSI)'!$A:$Z,16,FALSE)</f>
        <v>#N/A</v>
      </c>
      <c r="I1875" s="39" t="str">
        <f>VLOOKUP(G1875,'MITRA (REFERENSI)'!$A:$Z,25,FALSE)</f>
        <v>#N/A</v>
      </c>
      <c r="J1875" s="38" t="str">
        <f>VLOOKUP(G1875,'MITRA (REFERENSI)'!$A:$Z,26,FALSE)</f>
        <v>#N/A</v>
      </c>
      <c r="K1875" s="38" t="str">
        <f>VLOOKUP(G1875,'MITRA (REFERENSI)'!$A:$Z,15,FALSE)</f>
        <v>#N/A</v>
      </c>
      <c r="L1875" s="38" t="str">
        <f>VLOOKUP(G1875,'MITRA (REFERENSI)'!$A:$Z,15,FALSE)</f>
        <v>#N/A</v>
      </c>
      <c r="M1875" s="38" t="str">
        <f>IF(B1875=1,'KELAS (REFERENSI)'!M1875,IF(B1875=2,'KELAS (REFERENSI)'!M1890,IF(B1875=3,'KELAS (REFERENSI)'!M1905,IF(B1875=4,'KELAS (REFERENSI)'!M1920,""))))</f>
        <v/>
      </c>
      <c r="N1875" s="38" t="str">
        <f>IF(B1875=1,'KELAS (REFERENSI)'!N1875,IF(B1875=2,'KELAS (REFERENSI)'!N1890,IF(B1875=3,'KELAS (REFERENSI)'!N1905,IF(B1875=4,'KELAS (REFERENSI)'!N1920,""))))</f>
        <v/>
      </c>
      <c r="O1875" s="38" t="str">
        <f>IF(B1875=1,'KELAS (REFERENSI)'!O1875,IF(B1875=2,'KELAS (REFERENSI)'!O1890,IF(B1875=3,'KELAS (REFERENSI)'!O1905,IF(B1875=4,'KELAS (REFERENSI)'!O1920,""))))</f>
        <v/>
      </c>
      <c r="P1875" s="38" t="str">
        <f>IF(B1875=1,'KELAS (REFERENSI)'!P1875,IF(B1875=2,'KELAS (REFERENSI)'!P1890,IF(B1875=3,'KELAS (REFERENSI)'!P1905,IF(B1875=4,'KELAS (REFERENSI)'!P1920,""))))</f>
        <v/>
      </c>
      <c r="Q1875" s="38" t="str">
        <f t="shared" si="4"/>
        <v>BPS Kota Jakarta Timur</v>
      </c>
      <c r="R1875" s="38" t="str">
        <f t="shared" si="56"/>
        <v/>
      </c>
      <c r="S1875" s="38" t="str">
        <f t="shared" ref="S1875:T1875" si="1883">S1874</f>
        <v>15 Juni sampai dengan 31 Agustus 2026</v>
      </c>
      <c r="T1875" s="38" t="str">
        <f t="shared" si="1883"/>
        <v>31 Agustus 2026</v>
      </c>
      <c r="U1875" s="46"/>
      <c r="V1875" s="46"/>
      <c r="W1875" s="42"/>
      <c r="X1875" s="42"/>
      <c r="Y1875" s="42"/>
      <c r="Z1875" s="42"/>
    </row>
    <row r="1876" ht="15.0" customHeight="1">
      <c r="A1876" s="36" t="s">
        <v>6938</v>
      </c>
      <c r="B1876" s="43"/>
      <c r="C1876" s="44"/>
      <c r="D1876" s="47"/>
      <c r="E1876" s="47"/>
      <c r="F1876" s="39" t="str">
        <f t="shared" si="2"/>
        <v>PETUGAS.1875/SPK/SE/PPL/3172/2026</v>
      </c>
      <c r="G1876" s="45"/>
      <c r="H1876" s="39" t="str">
        <f>VLOOKUP(G1876,'MITRA (REFERENSI)'!$A:$Z,16,FALSE)</f>
        <v>#N/A</v>
      </c>
      <c r="I1876" s="39" t="str">
        <f>VLOOKUP(G1876,'MITRA (REFERENSI)'!$A:$Z,25,FALSE)</f>
        <v>#N/A</v>
      </c>
      <c r="J1876" s="38" t="str">
        <f>VLOOKUP(G1876,'MITRA (REFERENSI)'!$A:$Z,26,FALSE)</f>
        <v>#N/A</v>
      </c>
      <c r="K1876" s="38" t="str">
        <f>VLOOKUP(G1876,'MITRA (REFERENSI)'!$A:$Z,15,FALSE)</f>
        <v>#N/A</v>
      </c>
      <c r="L1876" s="38" t="str">
        <f>VLOOKUP(G1876,'MITRA (REFERENSI)'!$A:$Z,15,FALSE)</f>
        <v>#N/A</v>
      </c>
      <c r="M1876" s="38" t="str">
        <f>IF(B1876=1,'KELAS (REFERENSI)'!M1876,IF(B1876=2,'KELAS (REFERENSI)'!M1891,IF(B1876=3,'KELAS (REFERENSI)'!M1906,IF(B1876=4,'KELAS (REFERENSI)'!M1921,""))))</f>
        <v/>
      </c>
      <c r="N1876" s="38" t="str">
        <f>IF(B1876=1,'KELAS (REFERENSI)'!N1876,IF(B1876=2,'KELAS (REFERENSI)'!N1891,IF(B1876=3,'KELAS (REFERENSI)'!N1906,IF(B1876=4,'KELAS (REFERENSI)'!N1921,""))))</f>
        <v/>
      </c>
      <c r="O1876" s="38" t="str">
        <f>IF(B1876=1,'KELAS (REFERENSI)'!O1876,IF(B1876=2,'KELAS (REFERENSI)'!O1891,IF(B1876=3,'KELAS (REFERENSI)'!O1906,IF(B1876=4,'KELAS (REFERENSI)'!O1921,""))))</f>
        <v/>
      </c>
      <c r="P1876" s="38" t="str">
        <f>IF(B1876=1,'KELAS (REFERENSI)'!P1876,IF(B1876=2,'KELAS (REFERENSI)'!P1891,IF(B1876=3,'KELAS (REFERENSI)'!P1906,IF(B1876=4,'KELAS (REFERENSI)'!P1921,""))))</f>
        <v/>
      </c>
      <c r="Q1876" s="38" t="str">
        <f t="shared" si="4"/>
        <v>BPS Kota Jakarta Timur</v>
      </c>
      <c r="R1876" s="38" t="str">
        <f t="shared" si="56"/>
        <v/>
      </c>
      <c r="S1876" s="38" t="str">
        <f t="shared" ref="S1876:T1876" si="1884">S1875</f>
        <v>15 Juni sampai dengan 31 Agustus 2026</v>
      </c>
      <c r="T1876" s="38" t="str">
        <f t="shared" si="1884"/>
        <v>31 Agustus 2026</v>
      </c>
      <c r="U1876" s="46"/>
      <c r="V1876" s="46"/>
      <c r="W1876" s="42"/>
      <c r="X1876" s="42"/>
      <c r="Y1876" s="42"/>
      <c r="Z1876" s="42"/>
    </row>
    <row r="1877" ht="15.0" customHeight="1">
      <c r="A1877" s="36" t="s">
        <v>6939</v>
      </c>
      <c r="B1877" s="43"/>
      <c r="C1877" s="44"/>
      <c r="D1877" s="47"/>
      <c r="E1877" s="47"/>
      <c r="F1877" s="39" t="str">
        <f t="shared" si="2"/>
        <v>PETUGAS.1876/SPK/SE/PPL/3172/2026</v>
      </c>
      <c r="G1877" s="45"/>
      <c r="H1877" s="39" t="str">
        <f>VLOOKUP(G1877,'MITRA (REFERENSI)'!$A:$Z,16,FALSE)</f>
        <v>#N/A</v>
      </c>
      <c r="I1877" s="39" t="str">
        <f>VLOOKUP(G1877,'MITRA (REFERENSI)'!$A:$Z,25,FALSE)</f>
        <v>#N/A</v>
      </c>
      <c r="J1877" s="38" t="str">
        <f>VLOOKUP(G1877,'MITRA (REFERENSI)'!$A:$Z,26,FALSE)</f>
        <v>#N/A</v>
      </c>
      <c r="K1877" s="38" t="str">
        <f>VLOOKUP(G1877,'MITRA (REFERENSI)'!$A:$Z,15,FALSE)</f>
        <v>#N/A</v>
      </c>
      <c r="L1877" s="38" t="str">
        <f>VLOOKUP(G1877,'MITRA (REFERENSI)'!$A:$Z,15,FALSE)</f>
        <v>#N/A</v>
      </c>
      <c r="M1877" s="38" t="str">
        <f>IF(B1877=1,'KELAS (REFERENSI)'!M1877,IF(B1877=2,'KELAS (REFERENSI)'!M1892,IF(B1877=3,'KELAS (REFERENSI)'!M1907,IF(B1877=4,'KELAS (REFERENSI)'!M1922,""))))</f>
        <v/>
      </c>
      <c r="N1877" s="38" t="str">
        <f>IF(B1877=1,'KELAS (REFERENSI)'!N1877,IF(B1877=2,'KELAS (REFERENSI)'!N1892,IF(B1877=3,'KELAS (REFERENSI)'!N1907,IF(B1877=4,'KELAS (REFERENSI)'!N1922,""))))</f>
        <v/>
      </c>
      <c r="O1877" s="38" t="str">
        <f>IF(B1877=1,'KELAS (REFERENSI)'!O1877,IF(B1877=2,'KELAS (REFERENSI)'!O1892,IF(B1877=3,'KELAS (REFERENSI)'!O1907,IF(B1877=4,'KELAS (REFERENSI)'!O1922,""))))</f>
        <v/>
      </c>
      <c r="P1877" s="38" t="str">
        <f>IF(B1877=1,'KELAS (REFERENSI)'!P1877,IF(B1877=2,'KELAS (REFERENSI)'!P1892,IF(B1877=3,'KELAS (REFERENSI)'!P1907,IF(B1877=4,'KELAS (REFERENSI)'!P1922,""))))</f>
        <v/>
      </c>
      <c r="Q1877" s="38" t="str">
        <f t="shared" si="4"/>
        <v>BPS Kota Jakarta Timur</v>
      </c>
      <c r="R1877" s="38" t="str">
        <f t="shared" si="56"/>
        <v/>
      </c>
      <c r="S1877" s="38" t="str">
        <f t="shared" ref="S1877:T1877" si="1885">S1876</f>
        <v>15 Juni sampai dengan 31 Agustus 2026</v>
      </c>
      <c r="T1877" s="38" t="str">
        <f t="shared" si="1885"/>
        <v>31 Agustus 2026</v>
      </c>
      <c r="U1877" s="46"/>
      <c r="V1877" s="46"/>
      <c r="W1877" s="42"/>
      <c r="X1877" s="42"/>
      <c r="Y1877" s="42"/>
      <c r="Z1877" s="42"/>
    </row>
    <row r="1878" ht="15.0" customHeight="1">
      <c r="A1878" s="36" t="s">
        <v>6940</v>
      </c>
      <c r="B1878" s="43"/>
      <c r="C1878" s="44"/>
      <c r="D1878" s="47"/>
      <c r="E1878" s="47"/>
      <c r="F1878" s="39" t="str">
        <f t="shared" si="2"/>
        <v>PETUGAS.1877/SPK/SE/PPL/3172/2026</v>
      </c>
      <c r="G1878" s="45"/>
      <c r="H1878" s="39" t="str">
        <f>VLOOKUP(G1878,'MITRA (REFERENSI)'!$A:$Z,16,FALSE)</f>
        <v>#N/A</v>
      </c>
      <c r="I1878" s="39" t="str">
        <f>VLOOKUP(G1878,'MITRA (REFERENSI)'!$A:$Z,25,FALSE)</f>
        <v>#N/A</v>
      </c>
      <c r="J1878" s="38" t="str">
        <f>VLOOKUP(G1878,'MITRA (REFERENSI)'!$A:$Z,26,FALSE)</f>
        <v>#N/A</v>
      </c>
      <c r="K1878" s="38" t="str">
        <f>VLOOKUP(G1878,'MITRA (REFERENSI)'!$A:$Z,15,FALSE)</f>
        <v>#N/A</v>
      </c>
      <c r="L1878" s="38" t="str">
        <f>VLOOKUP(G1878,'MITRA (REFERENSI)'!$A:$Z,15,FALSE)</f>
        <v>#N/A</v>
      </c>
      <c r="M1878" s="38" t="str">
        <f>IF(B1878=1,'KELAS (REFERENSI)'!M1878,IF(B1878=2,'KELAS (REFERENSI)'!M1893,IF(B1878=3,'KELAS (REFERENSI)'!M1908,IF(B1878=4,'KELAS (REFERENSI)'!M1923,""))))</f>
        <v/>
      </c>
      <c r="N1878" s="38" t="str">
        <f>IF(B1878=1,'KELAS (REFERENSI)'!N1878,IF(B1878=2,'KELAS (REFERENSI)'!N1893,IF(B1878=3,'KELAS (REFERENSI)'!N1908,IF(B1878=4,'KELAS (REFERENSI)'!N1923,""))))</f>
        <v/>
      </c>
      <c r="O1878" s="38" t="str">
        <f>IF(B1878=1,'KELAS (REFERENSI)'!O1878,IF(B1878=2,'KELAS (REFERENSI)'!O1893,IF(B1878=3,'KELAS (REFERENSI)'!O1908,IF(B1878=4,'KELAS (REFERENSI)'!O1923,""))))</f>
        <v/>
      </c>
      <c r="P1878" s="38" t="str">
        <f>IF(B1878=1,'KELAS (REFERENSI)'!P1878,IF(B1878=2,'KELAS (REFERENSI)'!P1893,IF(B1878=3,'KELAS (REFERENSI)'!P1908,IF(B1878=4,'KELAS (REFERENSI)'!P1923,""))))</f>
        <v/>
      </c>
      <c r="Q1878" s="38" t="str">
        <f t="shared" si="4"/>
        <v>BPS Kota Jakarta Timur</v>
      </c>
      <c r="R1878" s="38" t="str">
        <f t="shared" si="56"/>
        <v/>
      </c>
      <c r="S1878" s="38" t="str">
        <f t="shared" ref="S1878:T1878" si="1886">S1877</f>
        <v>15 Juni sampai dengan 31 Agustus 2026</v>
      </c>
      <c r="T1878" s="38" t="str">
        <f t="shared" si="1886"/>
        <v>31 Agustus 2026</v>
      </c>
      <c r="U1878" s="46"/>
      <c r="V1878" s="46"/>
      <c r="W1878" s="42"/>
      <c r="X1878" s="42"/>
      <c r="Y1878" s="42"/>
      <c r="Z1878" s="42"/>
    </row>
    <row r="1879" ht="15.0" customHeight="1">
      <c r="A1879" s="36" t="s">
        <v>6941</v>
      </c>
      <c r="B1879" s="43"/>
      <c r="C1879" s="44"/>
      <c r="D1879" s="47"/>
      <c r="E1879" s="47"/>
      <c r="F1879" s="39" t="str">
        <f t="shared" si="2"/>
        <v>PETUGAS.1878/SPK/SE/PPL/3172/2026</v>
      </c>
      <c r="G1879" s="45"/>
      <c r="H1879" s="39" t="str">
        <f>VLOOKUP(G1879,'MITRA (REFERENSI)'!$A:$Z,16,FALSE)</f>
        <v>#N/A</v>
      </c>
      <c r="I1879" s="39" t="str">
        <f>VLOOKUP(G1879,'MITRA (REFERENSI)'!$A:$Z,25,FALSE)</f>
        <v>#N/A</v>
      </c>
      <c r="J1879" s="38" t="str">
        <f>VLOOKUP(G1879,'MITRA (REFERENSI)'!$A:$Z,26,FALSE)</f>
        <v>#N/A</v>
      </c>
      <c r="K1879" s="38" t="str">
        <f>VLOOKUP(G1879,'MITRA (REFERENSI)'!$A:$Z,15,FALSE)</f>
        <v>#N/A</v>
      </c>
      <c r="L1879" s="38" t="str">
        <f>VLOOKUP(G1879,'MITRA (REFERENSI)'!$A:$Z,15,FALSE)</f>
        <v>#N/A</v>
      </c>
      <c r="M1879" s="38" t="str">
        <f>IF(B1879=1,'KELAS (REFERENSI)'!M1879,IF(B1879=2,'KELAS (REFERENSI)'!M1894,IF(B1879=3,'KELAS (REFERENSI)'!M1909,IF(B1879=4,'KELAS (REFERENSI)'!M1924,""))))</f>
        <v/>
      </c>
      <c r="N1879" s="38" t="str">
        <f>IF(B1879=1,'KELAS (REFERENSI)'!N1879,IF(B1879=2,'KELAS (REFERENSI)'!N1894,IF(B1879=3,'KELAS (REFERENSI)'!N1909,IF(B1879=4,'KELAS (REFERENSI)'!N1924,""))))</f>
        <v/>
      </c>
      <c r="O1879" s="38" t="str">
        <f>IF(B1879=1,'KELAS (REFERENSI)'!O1879,IF(B1879=2,'KELAS (REFERENSI)'!O1894,IF(B1879=3,'KELAS (REFERENSI)'!O1909,IF(B1879=4,'KELAS (REFERENSI)'!O1924,""))))</f>
        <v/>
      </c>
      <c r="P1879" s="38" t="str">
        <f>IF(B1879=1,'KELAS (REFERENSI)'!P1879,IF(B1879=2,'KELAS (REFERENSI)'!P1894,IF(B1879=3,'KELAS (REFERENSI)'!P1909,IF(B1879=4,'KELAS (REFERENSI)'!P1924,""))))</f>
        <v/>
      </c>
      <c r="Q1879" s="38" t="str">
        <f t="shared" si="4"/>
        <v>BPS Kota Jakarta Timur</v>
      </c>
      <c r="R1879" s="38" t="str">
        <f t="shared" si="56"/>
        <v/>
      </c>
      <c r="S1879" s="38" t="str">
        <f t="shared" ref="S1879:T1879" si="1887">S1878</f>
        <v>15 Juni sampai dengan 31 Agustus 2026</v>
      </c>
      <c r="T1879" s="38" t="str">
        <f t="shared" si="1887"/>
        <v>31 Agustus 2026</v>
      </c>
      <c r="U1879" s="46"/>
      <c r="V1879" s="46"/>
      <c r="W1879" s="42"/>
      <c r="X1879" s="42"/>
      <c r="Y1879" s="42"/>
      <c r="Z1879" s="42"/>
    </row>
    <row r="1880" ht="15.0" customHeight="1">
      <c r="A1880" s="36" t="s">
        <v>6942</v>
      </c>
      <c r="B1880" s="43"/>
      <c r="C1880" s="44"/>
      <c r="D1880" s="47"/>
      <c r="E1880" s="47"/>
      <c r="F1880" s="39" t="str">
        <f t="shared" si="2"/>
        <v>PETUGAS.1879/SPK/SE/PPL/3172/2026</v>
      </c>
      <c r="G1880" s="45"/>
      <c r="H1880" s="39" t="str">
        <f>VLOOKUP(G1880,'MITRA (REFERENSI)'!$A:$Z,16,FALSE)</f>
        <v>#N/A</v>
      </c>
      <c r="I1880" s="39" t="str">
        <f>VLOOKUP(G1880,'MITRA (REFERENSI)'!$A:$Z,25,FALSE)</f>
        <v>#N/A</v>
      </c>
      <c r="J1880" s="38" t="str">
        <f>VLOOKUP(G1880,'MITRA (REFERENSI)'!$A:$Z,26,FALSE)</f>
        <v>#N/A</v>
      </c>
      <c r="K1880" s="38" t="str">
        <f>VLOOKUP(G1880,'MITRA (REFERENSI)'!$A:$Z,15,FALSE)</f>
        <v>#N/A</v>
      </c>
      <c r="L1880" s="38" t="str">
        <f>VLOOKUP(G1880,'MITRA (REFERENSI)'!$A:$Z,15,FALSE)</f>
        <v>#N/A</v>
      </c>
      <c r="M1880" s="38" t="str">
        <f>IF(B1880=1,'KELAS (REFERENSI)'!M1880,IF(B1880=2,'KELAS (REFERENSI)'!M1895,IF(B1880=3,'KELAS (REFERENSI)'!M1910,IF(B1880=4,'KELAS (REFERENSI)'!M1925,""))))</f>
        <v/>
      </c>
      <c r="N1880" s="38" t="str">
        <f>IF(B1880=1,'KELAS (REFERENSI)'!N1880,IF(B1880=2,'KELAS (REFERENSI)'!N1895,IF(B1880=3,'KELAS (REFERENSI)'!N1910,IF(B1880=4,'KELAS (REFERENSI)'!N1925,""))))</f>
        <v/>
      </c>
      <c r="O1880" s="38" t="str">
        <f>IF(B1880=1,'KELAS (REFERENSI)'!O1880,IF(B1880=2,'KELAS (REFERENSI)'!O1895,IF(B1880=3,'KELAS (REFERENSI)'!O1910,IF(B1880=4,'KELAS (REFERENSI)'!O1925,""))))</f>
        <v/>
      </c>
      <c r="P1880" s="38" t="str">
        <f>IF(B1880=1,'KELAS (REFERENSI)'!P1880,IF(B1880=2,'KELAS (REFERENSI)'!P1895,IF(B1880=3,'KELAS (REFERENSI)'!P1910,IF(B1880=4,'KELAS (REFERENSI)'!P1925,""))))</f>
        <v/>
      </c>
      <c r="Q1880" s="38" t="str">
        <f t="shared" si="4"/>
        <v>BPS Kota Jakarta Timur</v>
      </c>
      <c r="R1880" s="38" t="str">
        <f t="shared" si="56"/>
        <v/>
      </c>
      <c r="S1880" s="38" t="str">
        <f t="shared" ref="S1880:T1880" si="1888">S1879</f>
        <v>15 Juni sampai dengan 31 Agustus 2026</v>
      </c>
      <c r="T1880" s="38" t="str">
        <f t="shared" si="1888"/>
        <v>31 Agustus 2026</v>
      </c>
      <c r="U1880" s="46"/>
      <c r="V1880" s="46"/>
      <c r="W1880" s="42"/>
      <c r="X1880" s="42"/>
      <c r="Y1880" s="42"/>
      <c r="Z1880" s="42"/>
    </row>
    <row r="1881" ht="15.0" customHeight="1">
      <c r="A1881" s="36" t="s">
        <v>6943</v>
      </c>
      <c r="B1881" s="43"/>
      <c r="C1881" s="44"/>
      <c r="D1881" s="47"/>
      <c r="E1881" s="47"/>
      <c r="F1881" s="39" t="str">
        <f t="shared" si="2"/>
        <v>PETUGAS.1880/SPK/SE/PPL/3172/2026</v>
      </c>
      <c r="G1881" s="45"/>
      <c r="H1881" s="39" t="str">
        <f>VLOOKUP(G1881,'MITRA (REFERENSI)'!$A:$Z,16,FALSE)</f>
        <v>#N/A</v>
      </c>
      <c r="I1881" s="39" t="str">
        <f>VLOOKUP(G1881,'MITRA (REFERENSI)'!$A:$Z,25,FALSE)</f>
        <v>#N/A</v>
      </c>
      <c r="J1881" s="38" t="str">
        <f>VLOOKUP(G1881,'MITRA (REFERENSI)'!$A:$Z,26,FALSE)</f>
        <v>#N/A</v>
      </c>
      <c r="K1881" s="38" t="str">
        <f>VLOOKUP(G1881,'MITRA (REFERENSI)'!$A:$Z,15,FALSE)</f>
        <v>#N/A</v>
      </c>
      <c r="L1881" s="38" t="str">
        <f>VLOOKUP(G1881,'MITRA (REFERENSI)'!$A:$Z,15,FALSE)</f>
        <v>#N/A</v>
      </c>
      <c r="M1881" s="38" t="str">
        <f>IF(B1881=1,'KELAS (REFERENSI)'!M1881,IF(B1881=2,'KELAS (REFERENSI)'!M1896,IF(B1881=3,'KELAS (REFERENSI)'!M1911,IF(B1881=4,'KELAS (REFERENSI)'!M1926,""))))</f>
        <v/>
      </c>
      <c r="N1881" s="38" t="str">
        <f>IF(B1881=1,'KELAS (REFERENSI)'!N1881,IF(B1881=2,'KELAS (REFERENSI)'!N1896,IF(B1881=3,'KELAS (REFERENSI)'!N1911,IF(B1881=4,'KELAS (REFERENSI)'!N1926,""))))</f>
        <v/>
      </c>
      <c r="O1881" s="38" t="str">
        <f>IF(B1881=1,'KELAS (REFERENSI)'!O1881,IF(B1881=2,'KELAS (REFERENSI)'!O1896,IF(B1881=3,'KELAS (REFERENSI)'!O1911,IF(B1881=4,'KELAS (REFERENSI)'!O1926,""))))</f>
        <v/>
      </c>
      <c r="P1881" s="38" t="str">
        <f>IF(B1881=1,'KELAS (REFERENSI)'!P1881,IF(B1881=2,'KELAS (REFERENSI)'!P1896,IF(B1881=3,'KELAS (REFERENSI)'!P1911,IF(B1881=4,'KELAS (REFERENSI)'!P1926,""))))</f>
        <v/>
      </c>
      <c r="Q1881" s="38" t="str">
        <f t="shared" si="4"/>
        <v>BPS Kota Jakarta Timur</v>
      </c>
      <c r="R1881" s="38" t="str">
        <f t="shared" si="56"/>
        <v/>
      </c>
      <c r="S1881" s="38" t="str">
        <f t="shared" ref="S1881:T1881" si="1889">S1880</f>
        <v>15 Juni sampai dengan 31 Agustus 2026</v>
      </c>
      <c r="T1881" s="38" t="str">
        <f t="shared" si="1889"/>
        <v>31 Agustus 2026</v>
      </c>
      <c r="U1881" s="46"/>
      <c r="V1881" s="46"/>
      <c r="W1881" s="42"/>
      <c r="X1881" s="42"/>
      <c r="Y1881" s="42"/>
      <c r="Z1881" s="42"/>
    </row>
    <row r="1882" ht="15.0" customHeight="1">
      <c r="A1882" s="36" t="s">
        <v>6944</v>
      </c>
      <c r="B1882" s="43"/>
      <c r="C1882" s="44"/>
      <c r="D1882" s="47"/>
      <c r="E1882" s="47"/>
      <c r="F1882" s="39" t="str">
        <f t="shared" si="2"/>
        <v>PETUGAS.1881/SPK/SE/PPL/3172/2026</v>
      </c>
      <c r="G1882" s="45"/>
      <c r="H1882" s="39" t="str">
        <f>VLOOKUP(G1882,'MITRA (REFERENSI)'!$A:$Z,16,FALSE)</f>
        <v>#N/A</v>
      </c>
      <c r="I1882" s="39" t="str">
        <f>VLOOKUP(G1882,'MITRA (REFERENSI)'!$A:$Z,25,FALSE)</f>
        <v>#N/A</v>
      </c>
      <c r="J1882" s="38" t="str">
        <f>VLOOKUP(G1882,'MITRA (REFERENSI)'!$A:$Z,26,FALSE)</f>
        <v>#N/A</v>
      </c>
      <c r="K1882" s="38" t="str">
        <f>VLOOKUP(G1882,'MITRA (REFERENSI)'!$A:$Z,15,FALSE)</f>
        <v>#N/A</v>
      </c>
      <c r="L1882" s="38" t="str">
        <f>VLOOKUP(G1882,'MITRA (REFERENSI)'!$A:$Z,15,FALSE)</f>
        <v>#N/A</v>
      </c>
      <c r="M1882" s="38" t="str">
        <f>IF(B1882=1,'KELAS (REFERENSI)'!M1882,IF(B1882=2,'KELAS (REFERENSI)'!M1897,IF(B1882=3,'KELAS (REFERENSI)'!M1912,IF(B1882=4,'KELAS (REFERENSI)'!M1927,""))))</f>
        <v/>
      </c>
      <c r="N1882" s="38" t="str">
        <f>IF(B1882=1,'KELAS (REFERENSI)'!N1882,IF(B1882=2,'KELAS (REFERENSI)'!N1897,IF(B1882=3,'KELAS (REFERENSI)'!N1912,IF(B1882=4,'KELAS (REFERENSI)'!N1927,""))))</f>
        <v/>
      </c>
      <c r="O1882" s="38" t="str">
        <f>IF(B1882=1,'KELAS (REFERENSI)'!O1882,IF(B1882=2,'KELAS (REFERENSI)'!O1897,IF(B1882=3,'KELAS (REFERENSI)'!O1912,IF(B1882=4,'KELAS (REFERENSI)'!O1927,""))))</f>
        <v/>
      </c>
      <c r="P1882" s="38" t="str">
        <f>IF(B1882=1,'KELAS (REFERENSI)'!P1882,IF(B1882=2,'KELAS (REFERENSI)'!P1897,IF(B1882=3,'KELAS (REFERENSI)'!P1912,IF(B1882=4,'KELAS (REFERENSI)'!P1927,""))))</f>
        <v/>
      </c>
      <c r="Q1882" s="38" t="str">
        <f t="shared" si="4"/>
        <v>BPS Kota Jakarta Timur</v>
      </c>
      <c r="R1882" s="38" t="str">
        <f t="shared" si="56"/>
        <v/>
      </c>
      <c r="S1882" s="38" t="str">
        <f t="shared" ref="S1882:T1882" si="1890">S1881</f>
        <v>15 Juni sampai dengan 31 Agustus 2026</v>
      </c>
      <c r="T1882" s="38" t="str">
        <f t="shared" si="1890"/>
        <v>31 Agustus 2026</v>
      </c>
      <c r="U1882" s="46"/>
      <c r="V1882" s="46"/>
      <c r="W1882" s="42"/>
      <c r="X1882" s="42"/>
      <c r="Y1882" s="42"/>
      <c r="Z1882" s="42"/>
    </row>
    <row r="1883" ht="15.0" customHeight="1">
      <c r="A1883" s="36" t="s">
        <v>6945</v>
      </c>
      <c r="B1883" s="43"/>
      <c r="C1883" s="44"/>
      <c r="D1883" s="47"/>
      <c r="E1883" s="47"/>
      <c r="F1883" s="39" t="str">
        <f t="shared" si="2"/>
        <v>PETUGAS.1882/SPK/SE/PPL/3172/2026</v>
      </c>
      <c r="G1883" s="45"/>
      <c r="H1883" s="39" t="str">
        <f>VLOOKUP(G1883,'MITRA (REFERENSI)'!$A:$Z,16,FALSE)</f>
        <v>#N/A</v>
      </c>
      <c r="I1883" s="39" t="str">
        <f>VLOOKUP(G1883,'MITRA (REFERENSI)'!$A:$Z,25,FALSE)</f>
        <v>#N/A</v>
      </c>
      <c r="J1883" s="38" t="str">
        <f>VLOOKUP(G1883,'MITRA (REFERENSI)'!$A:$Z,26,FALSE)</f>
        <v>#N/A</v>
      </c>
      <c r="K1883" s="38" t="str">
        <f>VLOOKUP(G1883,'MITRA (REFERENSI)'!$A:$Z,15,FALSE)</f>
        <v>#N/A</v>
      </c>
      <c r="L1883" s="38" t="str">
        <f>VLOOKUP(G1883,'MITRA (REFERENSI)'!$A:$Z,15,FALSE)</f>
        <v>#N/A</v>
      </c>
      <c r="M1883" s="38" t="str">
        <f>IF(B1883=1,'KELAS (REFERENSI)'!M1883,IF(B1883=2,'KELAS (REFERENSI)'!M1898,IF(B1883=3,'KELAS (REFERENSI)'!M1913,IF(B1883=4,'KELAS (REFERENSI)'!M1928,""))))</f>
        <v/>
      </c>
      <c r="N1883" s="38" t="str">
        <f>IF(B1883=1,'KELAS (REFERENSI)'!N1883,IF(B1883=2,'KELAS (REFERENSI)'!N1898,IF(B1883=3,'KELAS (REFERENSI)'!N1913,IF(B1883=4,'KELAS (REFERENSI)'!N1928,""))))</f>
        <v/>
      </c>
      <c r="O1883" s="38" t="str">
        <f>IF(B1883=1,'KELAS (REFERENSI)'!O1883,IF(B1883=2,'KELAS (REFERENSI)'!O1898,IF(B1883=3,'KELAS (REFERENSI)'!O1913,IF(B1883=4,'KELAS (REFERENSI)'!O1928,""))))</f>
        <v/>
      </c>
      <c r="P1883" s="38" t="str">
        <f>IF(B1883=1,'KELAS (REFERENSI)'!P1883,IF(B1883=2,'KELAS (REFERENSI)'!P1898,IF(B1883=3,'KELAS (REFERENSI)'!P1913,IF(B1883=4,'KELAS (REFERENSI)'!P1928,""))))</f>
        <v/>
      </c>
      <c r="Q1883" s="38" t="str">
        <f t="shared" si="4"/>
        <v>BPS Kota Jakarta Timur</v>
      </c>
      <c r="R1883" s="38" t="str">
        <f t="shared" si="56"/>
        <v/>
      </c>
      <c r="S1883" s="38" t="str">
        <f t="shared" ref="S1883:T1883" si="1891">S1882</f>
        <v>15 Juni sampai dengan 31 Agustus 2026</v>
      </c>
      <c r="T1883" s="38" t="str">
        <f t="shared" si="1891"/>
        <v>31 Agustus 2026</v>
      </c>
      <c r="U1883" s="46"/>
      <c r="V1883" s="46"/>
      <c r="W1883" s="42"/>
      <c r="X1883" s="42"/>
      <c r="Y1883" s="42"/>
      <c r="Z1883" s="42"/>
    </row>
    <row r="1884" ht="15.0" customHeight="1">
      <c r="A1884" s="36" t="s">
        <v>6946</v>
      </c>
      <c r="B1884" s="43"/>
      <c r="C1884" s="44"/>
      <c r="D1884" s="47"/>
      <c r="E1884" s="47"/>
      <c r="F1884" s="39" t="str">
        <f t="shared" si="2"/>
        <v>PETUGAS.1883/SPK/SE/PPL/3172/2026</v>
      </c>
      <c r="G1884" s="45"/>
      <c r="H1884" s="39" t="str">
        <f>VLOOKUP(G1884,'MITRA (REFERENSI)'!$A:$Z,16,FALSE)</f>
        <v>#N/A</v>
      </c>
      <c r="I1884" s="39" t="str">
        <f>VLOOKUP(G1884,'MITRA (REFERENSI)'!$A:$Z,25,FALSE)</f>
        <v>#N/A</v>
      </c>
      <c r="J1884" s="38" t="str">
        <f>VLOOKUP(G1884,'MITRA (REFERENSI)'!$A:$Z,26,FALSE)</f>
        <v>#N/A</v>
      </c>
      <c r="K1884" s="38" t="str">
        <f>VLOOKUP(G1884,'MITRA (REFERENSI)'!$A:$Z,15,FALSE)</f>
        <v>#N/A</v>
      </c>
      <c r="L1884" s="38" t="str">
        <f>VLOOKUP(G1884,'MITRA (REFERENSI)'!$A:$Z,15,FALSE)</f>
        <v>#N/A</v>
      </c>
      <c r="M1884" s="38" t="str">
        <f>IF(B1884=1,'KELAS (REFERENSI)'!M1884,IF(B1884=2,'KELAS (REFERENSI)'!M1899,IF(B1884=3,'KELAS (REFERENSI)'!M1914,IF(B1884=4,'KELAS (REFERENSI)'!M1929,""))))</f>
        <v/>
      </c>
      <c r="N1884" s="38" t="str">
        <f>IF(B1884=1,'KELAS (REFERENSI)'!N1884,IF(B1884=2,'KELAS (REFERENSI)'!N1899,IF(B1884=3,'KELAS (REFERENSI)'!N1914,IF(B1884=4,'KELAS (REFERENSI)'!N1929,""))))</f>
        <v/>
      </c>
      <c r="O1884" s="38" t="str">
        <f>IF(B1884=1,'KELAS (REFERENSI)'!O1884,IF(B1884=2,'KELAS (REFERENSI)'!O1899,IF(B1884=3,'KELAS (REFERENSI)'!O1914,IF(B1884=4,'KELAS (REFERENSI)'!O1929,""))))</f>
        <v/>
      </c>
      <c r="P1884" s="38" t="str">
        <f>IF(B1884=1,'KELAS (REFERENSI)'!P1884,IF(B1884=2,'KELAS (REFERENSI)'!P1899,IF(B1884=3,'KELAS (REFERENSI)'!P1914,IF(B1884=4,'KELAS (REFERENSI)'!P1929,""))))</f>
        <v/>
      </c>
      <c r="Q1884" s="38" t="str">
        <f t="shared" si="4"/>
        <v>BPS Kota Jakarta Timur</v>
      </c>
      <c r="R1884" s="38" t="str">
        <f t="shared" si="56"/>
        <v/>
      </c>
      <c r="S1884" s="38" t="str">
        <f t="shared" ref="S1884:T1884" si="1892">S1883</f>
        <v>15 Juni sampai dengan 31 Agustus 2026</v>
      </c>
      <c r="T1884" s="38" t="str">
        <f t="shared" si="1892"/>
        <v>31 Agustus 2026</v>
      </c>
      <c r="U1884" s="46"/>
      <c r="V1884" s="46"/>
      <c r="W1884" s="42"/>
      <c r="X1884" s="42"/>
      <c r="Y1884" s="42"/>
      <c r="Z1884" s="42"/>
    </row>
    <row r="1885" ht="15.0" customHeight="1">
      <c r="A1885" s="36" t="s">
        <v>6947</v>
      </c>
      <c r="B1885" s="43"/>
      <c r="C1885" s="44"/>
      <c r="D1885" s="47"/>
      <c r="E1885" s="47"/>
      <c r="F1885" s="39" t="str">
        <f t="shared" si="2"/>
        <v>PETUGAS.1884/SPK/SE/PPL/3172/2026</v>
      </c>
      <c r="G1885" s="45"/>
      <c r="H1885" s="39" t="str">
        <f>VLOOKUP(G1885,'MITRA (REFERENSI)'!$A:$Z,16,FALSE)</f>
        <v>#N/A</v>
      </c>
      <c r="I1885" s="39" t="str">
        <f>VLOOKUP(G1885,'MITRA (REFERENSI)'!$A:$Z,25,FALSE)</f>
        <v>#N/A</v>
      </c>
      <c r="J1885" s="38" t="str">
        <f>VLOOKUP(G1885,'MITRA (REFERENSI)'!$A:$Z,26,FALSE)</f>
        <v>#N/A</v>
      </c>
      <c r="K1885" s="38" t="str">
        <f>VLOOKUP(G1885,'MITRA (REFERENSI)'!$A:$Z,15,FALSE)</f>
        <v>#N/A</v>
      </c>
      <c r="L1885" s="38" t="str">
        <f>VLOOKUP(G1885,'MITRA (REFERENSI)'!$A:$Z,15,FALSE)</f>
        <v>#N/A</v>
      </c>
      <c r="M1885" s="38" t="str">
        <f>IF(B1885=1,'KELAS (REFERENSI)'!M1885,IF(B1885=2,'KELAS (REFERENSI)'!M1900,IF(B1885=3,'KELAS (REFERENSI)'!M1915,IF(B1885=4,'KELAS (REFERENSI)'!M1930,""))))</f>
        <v/>
      </c>
      <c r="N1885" s="38" t="str">
        <f>IF(B1885=1,'KELAS (REFERENSI)'!N1885,IF(B1885=2,'KELAS (REFERENSI)'!N1900,IF(B1885=3,'KELAS (REFERENSI)'!N1915,IF(B1885=4,'KELAS (REFERENSI)'!N1930,""))))</f>
        <v/>
      </c>
      <c r="O1885" s="38" t="str">
        <f>IF(B1885=1,'KELAS (REFERENSI)'!O1885,IF(B1885=2,'KELAS (REFERENSI)'!O1900,IF(B1885=3,'KELAS (REFERENSI)'!O1915,IF(B1885=4,'KELAS (REFERENSI)'!O1930,""))))</f>
        <v/>
      </c>
      <c r="P1885" s="38" t="str">
        <f>IF(B1885=1,'KELAS (REFERENSI)'!P1885,IF(B1885=2,'KELAS (REFERENSI)'!P1900,IF(B1885=3,'KELAS (REFERENSI)'!P1915,IF(B1885=4,'KELAS (REFERENSI)'!P1930,""))))</f>
        <v/>
      </c>
      <c r="Q1885" s="38" t="str">
        <f t="shared" si="4"/>
        <v>BPS Kota Jakarta Timur</v>
      </c>
      <c r="R1885" s="38" t="str">
        <f t="shared" si="56"/>
        <v/>
      </c>
      <c r="S1885" s="38" t="str">
        <f t="shared" ref="S1885:T1885" si="1893">S1884</f>
        <v>15 Juni sampai dengan 31 Agustus 2026</v>
      </c>
      <c r="T1885" s="38" t="str">
        <f t="shared" si="1893"/>
        <v>31 Agustus 2026</v>
      </c>
      <c r="U1885" s="46"/>
      <c r="V1885" s="46"/>
      <c r="W1885" s="42"/>
      <c r="X1885" s="42"/>
      <c r="Y1885" s="42"/>
      <c r="Z1885" s="42"/>
    </row>
    <row r="1886" ht="15.0" customHeight="1">
      <c r="A1886" s="36" t="s">
        <v>6948</v>
      </c>
      <c r="B1886" s="43"/>
      <c r="C1886" s="44"/>
      <c r="D1886" s="47"/>
      <c r="E1886" s="47"/>
      <c r="F1886" s="39" t="str">
        <f t="shared" si="2"/>
        <v>PETUGAS.1885/SPK/SE/PPL/3172/2026</v>
      </c>
      <c r="G1886" s="45"/>
      <c r="H1886" s="39" t="str">
        <f>VLOOKUP(G1886,'MITRA (REFERENSI)'!$A:$Z,16,FALSE)</f>
        <v>#N/A</v>
      </c>
      <c r="I1886" s="39" t="str">
        <f>VLOOKUP(G1886,'MITRA (REFERENSI)'!$A:$Z,25,FALSE)</f>
        <v>#N/A</v>
      </c>
      <c r="J1886" s="38" t="str">
        <f>VLOOKUP(G1886,'MITRA (REFERENSI)'!$A:$Z,26,FALSE)</f>
        <v>#N/A</v>
      </c>
      <c r="K1886" s="38" t="str">
        <f>VLOOKUP(G1886,'MITRA (REFERENSI)'!$A:$Z,15,FALSE)</f>
        <v>#N/A</v>
      </c>
      <c r="L1886" s="38" t="str">
        <f>VLOOKUP(G1886,'MITRA (REFERENSI)'!$A:$Z,15,FALSE)</f>
        <v>#N/A</v>
      </c>
      <c r="M1886" s="38" t="str">
        <f>IF(B1886=1,'KELAS (REFERENSI)'!M1886,IF(B1886=2,'KELAS (REFERENSI)'!M1901,IF(B1886=3,'KELAS (REFERENSI)'!M1916,IF(B1886=4,'KELAS (REFERENSI)'!M1931,""))))</f>
        <v/>
      </c>
      <c r="N1886" s="38" t="str">
        <f>IF(B1886=1,'KELAS (REFERENSI)'!N1886,IF(B1886=2,'KELAS (REFERENSI)'!N1901,IF(B1886=3,'KELAS (REFERENSI)'!N1916,IF(B1886=4,'KELAS (REFERENSI)'!N1931,""))))</f>
        <v/>
      </c>
      <c r="O1886" s="38" t="str">
        <f>IF(B1886=1,'KELAS (REFERENSI)'!O1886,IF(B1886=2,'KELAS (REFERENSI)'!O1901,IF(B1886=3,'KELAS (REFERENSI)'!O1916,IF(B1886=4,'KELAS (REFERENSI)'!O1931,""))))</f>
        <v/>
      </c>
      <c r="P1886" s="38" t="str">
        <f>IF(B1886=1,'KELAS (REFERENSI)'!P1886,IF(B1886=2,'KELAS (REFERENSI)'!P1901,IF(B1886=3,'KELAS (REFERENSI)'!P1916,IF(B1886=4,'KELAS (REFERENSI)'!P1931,""))))</f>
        <v/>
      </c>
      <c r="Q1886" s="38" t="str">
        <f t="shared" si="4"/>
        <v>BPS Kota Jakarta Timur</v>
      </c>
      <c r="R1886" s="38" t="str">
        <f t="shared" si="56"/>
        <v/>
      </c>
      <c r="S1886" s="38" t="str">
        <f t="shared" ref="S1886:T1886" si="1894">S1885</f>
        <v>15 Juni sampai dengan 31 Agustus 2026</v>
      </c>
      <c r="T1886" s="38" t="str">
        <f t="shared" si="1894"/>
        <v>31 Agustus 2026</v>
      </c>
      <c r="U1886" s="46"/>
      <c r="V1886" s="46"/>
      <c r="W1886" s="42"/>
      <c r="X1886" s="42"/>
      <c r="Y1886" s="42"/>
      <c r="Z1886" s="42"/>
    </row>
    <row r="1887" ht="15.0" customHeight="1">
      <c r="A1887" s="36" t="s">
        <v>6949</v>
      </c>
      <c r="B1887" s="43"/>
      <c r="C1887" s="44"/>
      <c r="D1887" s="47"/>
      <c r="E1887" s="47"/>
      <c r="F1887" s="39" t="str">
        <f t="shared" si="2"/>
        <v>PETUGAS.1886/SPK/SE/PPL/3172/2026</v>
      </c>
      <c r="G1887" s="45"/>
      <c r="H1887" s="39" t="str">
        <f>VLOOKUP(G1887,'MITRA (REFERENSI)'!$A:$Z,16,FALSE)</f>
        <v>#N/A</v>
      </c>
      <c r="I1887" s="39" t="str">
        <f>VLOOKUP(G1887,'MITRA (REFERENSI)'!$A:$Z,25,FALSE)</f>
        <v>#N/A</v>
      </c>
      <c r="J1887" s="38" t="str">
        <f>VLOOKUP(G1887,'MITRA (REFERENSI)'!$A:$Z,26,FALSE)</f>
        <v>#N/A</v>
      </c>
      <c r="K1887" s="38" t="str">
        <f>VLOOKUP(G1887,'MITRA (REFERENSI)'!$A:$Z,15,FALSE)</f>
        <v>#N/A</v>
      </c>
      <c r="L1887" s="38" t="str">
        <f>VLOOKUP(G1887,'MITRA (REFERENSI)'!$A:$Z,15,FALSE)</f>
        <v>#N/A</v>
      </c>
      <c r="M1887" s="38" t="str">
        <f>IF(B1887=1,'KELAS (REFERENSI)'!M1887,IF(B1887=2,'KELAS (REFERENSI)'!M1902,IF(B1887=3,'KELAS (REFERENSI)'!M1917,IF(B1887=4,'KELAS (REFERENSI)'!M1932,""))))</f>
        <v/>
      </c>
      <c r="N1887" s="38" t="str">
        <f>IF(B1887=1,'KELAS (REFERENSI)'!N1887,IF(B1887=2,'KELAS (REFERENSI)'!N1902,IF(B1887=3,'KELAS (REFERENSI)'!N1917,IF(B1887=4,'KELAS (REFERENSI)'!N1932,""))))</f>
        <v/>
      </c>
      <c r="O1887" s="38" t="str">
        <f>IF(B1887=1,'KELAS (REFERENSI)'!O1887,IF(B1887=2,'KELAS (REFERENSI)'!O1902,IF(B1887=3,'KELAS (REFERENSI)'!O1917,IF(B1887=4,'KELAS (REFERENSI)'!O1932,""))))</f>
        <v/>
      </c>
      <c r="P1887" s="38" t="str">
        <f>IF(B1887=1,'KELAS (REFERENSI)'!P1887,IF(B1887=2,'KELAS (REFERENSI)'!P1902,IF(B1887=3,'KELAS (REFERENSI)'!P1917,IF(B1887=4,'KELAS (REFERENSI)'!P1932,""))))</f>
        <v/>
      </c>
      <c r="Q1887" s="38" t="str">
        <f t="shared" si="4"/>
        <v>BPS Kota Jakarta Timur</v>
      </c>
      <c r="R1887" s="38" t="str">
        <f t="shared" si="56"/>
        <v/>
      </c>
      <c r="S1887" s="38" t="str">
        <f t="shared" ref="S1887:T1887" si="1895">S1886</f>
        <v>15 Juni sampai dengan 31 Agustus 2026</v>
      </c>
      <c r="T1887" s="38" t="str">
        <f t="shared" si="1895"/>
        <v>31 Agustus 2026</v>
      </c>
      <c r="U1887" s="46"/>
      <c r="V1887" s="46"/>
      <c r="W1887" s="42"/>
      <c r="X1887" s="42"/>
      <c r="Y1887" s="42"/>
      <c r="Z1887" s="42"/>
    </row>
    <row r="1888" ht="15.0" customHeight="1">
      <c r="A1888" s="36" t="s">
        <v>6950</v>
      </c>
      <c r="B1888" s="43"/>
      <c r="C1888" s="44"/>
      <c r="D1888" s="47"/>
      <c r="E1888" s="47"/>
      <c r="F1888" s="39" t="str">
        <f t="shared" si="2"/>
        <v>PETUGAS.1887/SPK/SE/PPL/3172/2026</v>
      </c>
      <c r="G1888" s="45"/>
      <c r="H1888" s="39" t="str">
        <f>VLOOKUP(G1888,'MITRA (REFERENSI)'!$A:$Z,16,FALSE)</f>
        <v>#N/A</v>
      </c>
      <c r="I1888" s="39" t="str">
        <f>VLOOKUP(G1888,'MITRA (REFERENSI)'!$A:$Z,25,FALSE)</f>
        <v>#N/A</v>
      </c>
      <c r="J1888" s="38" t="str">
        <f>VLOOKUP(G1888,'MITRA (REFERENSI)'!$A:$Z,26,FALSE)</f>
        <v>#N/A</v>
      </c>
      <c r="K1888" s="38" t="str">
        <f>VLOOKUP(G1888,'MITRA (REFERENSI)'!$A:$Z,15,FALSE)</f>
        <v>#N/A</v>
      </c>
      <c r="L1888" s="38" t="str">
        <f>VLOOKUP(G1888,'MITRA (REFERENSI)'!$A:$Z,15,FALSE)</f>
        <v>#N/A</v>
      </c>
      <c r="M1888" s="38" t="str">
        <f>IF(B1888=1,'KELAS (REFERENSI)'!M1888,IF(B1888=2,'KELAS (REFERENSI)'!M1903,IF(B1888=3,'KELAS (REFERENSI)'!M1918,IF(B1888=4,'KELAS (REFERENSI)'!M1933,""))))</f>
        <v/>
      </c>
      <c r="N1888" s="38" t="str">
        <f>IF(B1888=1,'KELAS (REFERENSI)'!N1888,IF(B1888=2,'KELAS (REFERENSI)'!N1903,IF(B1888=3,'KELAS (REFERENSI)'!N1918,IF(B1888=4,'KELAS (REFERENSI)'!N1933,""))))</f>
        <v/>
      </c>
      <c r="O1888" s="38" t="str">
        <f>IF(B1888=1,'KELAS (REFERENSI)'!O1888,IF(B1888=2,'KELAS (REFERENSI)'!O1903,IF(B1888=3,'KELAS (REFERENSI)'!O1918,IF(B1888=4,'KELAS (REFERENSI)'!O1933,""))))</f>
        <v/>
      </c>
      <c r="P1888" s="38" t="str">
        <f>IF(B1888=1,'KELAS (REFERENSI)'!P1888,IF(B1888=2,'KELAS (REFERENSI)'!P1903,IF(B1888=3,'KELAS (REFERENSI)'!P1918,IF(B1888=4,'KELAS (REFERENSI)'!P1933,""))))</f>
        <v/>
      </c>
      <c r="Q1888" s="38" t="str">
        <f t="shared" si="4"/>
        <v>BPS Kota Jakarta Timur</v>
      </c>
      <c r="R1888" s="38" t="str">
        <f t="shared" si="56"/>
        <v/>
      </c>
      <c r="S1888" s="38" t="str">
        <f t="shared" ref="S1888:T1888" si="1896">S1887</f>
        <v>15 Juni sampai dengan 31 Agustus 2026</v>
      </c>
      <c r="T1888" s="38" t="str">
        <f t="shared" si="1896"/>
        <v>31 Agustus 2026</v>
      </c>
      <c r="U1888" s="46"/>
      <c r="V1888" s="46"/>
      <c r="W1888" s="42"/>
      <c r="X1888" s="42"/>
      <c r="Y1888" s="42"/>
      <c r="Z1888" s="42"/>
    </row>
    <row r="1889" ht="15.0" customHeight="1">
      <c r="A1889" s="36" t="s">
        <v>6951</v>
      </c>
      <c r="B1889" s="43"/>
      <c r="C1889" s="44"/>
      <c r="D1889" s="47"/>
      <c r="E1889" s="47"/>
      <c r="F1889" s="39" t="str">
        <f t="shared" si="2"/>
        <v>PETUGAS.1888/SPK/SE/PPL/3172/2026</v>
      </c>
      <c r="G1889" s="45"/>
      <c r="H1889" s="39" t="str">
        <f>VLOOKUP(G1889,'MITRA (REFERENSI)'!$A:$Z,16,FALSE)</f>
        <v>#N/A</v>
      </c>
      <c r="I1889" s="39" t="str">
        <f>VLOOKUP(G1889,'MITRA (REFERENSI)'!$A:$Z,25,FALSE)</f>
        <v>#N/A</v>
      </c>
      <c r="J1889" s="38" t="str">
        <f>VLOOKUP(G1889,'MITRA (REFERENSI)'!$A:$Z,26,FALSE)</f>
        <v>#N/A</v>
      </c>
      <c r="K1889" s="38" t="str">
        <f>VLOOKUP(G1889,'MITRA (REFERENSI)'!$A:$Z,15,FALSE)</f>
        <v>#N/A</v>
      </c>
      <c r="L1889" s="38" t="str">
        <f>VLOOKUP(G1889,'MITRA (REFERENSI)'!$A:$Z,15,FALSE)</f>
        <v>#N/A</v>
      </c>
      <c r="M1889" s="38" t="str">
        <f>IF(B1889=1,'KELAS (REFERENSI)'!M1889,IF(B1889=2,'KELAS (REFERENSI)'!M1904,IF(B1889=3,'KELAS (REFERENSI)'!M1919,IF(B1889=4,'KELAS (REFERENSI)'!M1934,""))))</f>
        <v/>
      </c>
      <c r="N1889" s="38" t="str">
        <f>IF(B1889=1,'KELAS (REFERENSI)'!N1889,IF(B1889=2,'KELAS (REFERENSI)'!N1904,IF(B1889=3,'KELAS (REFERENSI)'!N1919,IF(B1889=4,'KELAS (REFERENSI)'!N1934,""))))</f>
        <v/>
      </c>
      <c r="O1889" s="38" t="str">
        <f>IF(B1889=1,'KELAS (REFERENSI)'!O1889,IF(B1889=2,'KELAS (REFERENSI)'!O1904,IF(B1889=3,'KELAS (REFERENSI)'!O1919,IF(B1889=4,'KELAS (REFERENSI)'!O1934,""))))</f>
        <v/>
      </c>
      <c r="P1889" s="38" t="str">
        <f>IF(B1889=1,'KELAS (REFERENSI)'!P1889,IF(B1889=2,'KELAS (REFERENSI)'!P1904,IF(B1889=3,'KELAS (REFERENSI)'!P1919,IF(B1889=4,'KELAS (REFERENSI)'!P1934,""))))</f>
        <v/>
      </c>
      <c r="Q1889" s="38" t="str">
        <f t="shared" si="4"/>
        <v>BPS Kota Jakarta Timur</v>
      </c>
      <c r="R1889" s="38" t="str">
        <f t="shared" si="56"/>
        <v/>
      </c>
      <c r="S1889" s="38" t="str">
        <f t="shared" ref="S1889:T1889" si="1897">S1888</f>
        <v>15 Juni sampai dengan 31 Agustus 2026</v>
      </c>
      <c r="T1889" s="38" t="str">
        <f t="shared" si="1897"/>
        <v>31 Agustus 2026</v>
      </c>
      <c r="U1889" s="46"/>
      <c r="V1889" s="46"/>
      <c r="W1889" s="42"/>
      <c r="X1889" s="42"/>
      <c r="Y1889" s="42"/>
      <c r="Z1889" s="42"/>
    </row>
    <row r="1890" ht="15.0" customHeight="1">
      <c r="A1890" s="36" t="s">
        <v>6952</v>
      </c>
      <c r="B1890" s="43"/>
      <c r="C1890" s="44"/>
      <c r="D1890" s="47"/>
      <c r="E1890" s="47"/>
      <c r="F1890" s="39" t="str">
        <f t="shared" si="2"/>
        <v>PETUGAS.1889/SPK/SE/PPL/3172/2026</v>
      </c>
      <c r="G1890" s="45"/>
      <c r="H1890" s="39" t="str">
        <f>VLOOKUP(G1890,'MITRA (REFERENSI)'!$A:$Z,16,FALSE)</f>
        <v>#N/A</v>
      </c>
      <c r="I1890" s="39" t="str">
        <f>VLOOKUP(G1890,'MITRA (REFERENSI)'!$A:$Z,25,FALSE)</f>
        <v>#N/A</v>
      </c>
      <c r="J1890" s="38" t="str">
        <f>VLOOKUP(G1890,'MITRA (REFERENSI)'!$A:$Z,26,FALSE)</f>
        <v>#N/A</v>
      </c>
      <c r="K1890" s="38" t="str">
        <f>VLOOKUP(G1890,'MITRA (REFERENSI)'!$A:$Z,15,FALSE)</f>
        <v>#N/A</v>
      </c>
      <c r="L1890" s="38" t="str">
        <f>VLOOKUP(G1890,'MITRA (REFERENSI)'!$A:$Z,15,FALSE)</f>
        <v>#N/A</v>
      </c>
      <c r="M1890" s="38" t="str">
        <f>IF(B1890=1,'KELAS (REFERENSI)'!M1890,IF(B1890=2,'KELAS (REFERENSI)'!M1905,IF(B1890=3,'KELAS (REFERENSI)'!M1920,IF(B1890=4,'KELAS (REFERENSI)'!M1935,""))))</f>
        <v/>
      </c>
      <c r="N1890" s="38" t="str">
        <f>IF(B1890=1,'KELAS (REFERENSI)'!N1890,IF(B1890=2,'KELAS (REFERENSI)'!N1905,IF(B1890=3,'KELAS (REFERENSI)'!N1920,IF(B1890=4,'KELAS (REFERENSI)'!N1935,""))))</f>
        <v/>
      </c>
      <c r="O1890" s="38" t="str">
        <f>IF(B1890=1,'KELAS (REFERENSI)'!O1890,IF(B1890=2,'KELAS (REFERENSI)'!O1905,IF(B1890=3,'KELAS (REFERENSI)'!O1920,IF(B1890=4,'KELAS (REFERENSI)'!O1935,""))))</f>
        <v/>
      </c>
      <c r="P1890" s="38" t="str">
        <f>IF(B1890=1,'KELAS (REFERENSI)'!P1890,IF(B1890=2,'KELAS (REFERENSI)'!P1905,IF(B1890=3,'KELAS (REFERENSI)'!P1920,IF(B1890=4,'KELAS (REFERENSI)'!P1935,""))))</f>
        <v/>
      </c>
      <c r="Q1890" s="38" t="str">
        <f t="shared" si="4"/>
        <v>BPS Kota Jakarta Timur</v>
      </c>
      <c r="R1890" s="38" t="str">
        <f t="shared" si="56"/>
        <v/>
      </c>
      <c r="S1890" s="38" t="str">
        <f t="shared" ref="S1890:T1890" si="1898">S1889</f>
        <v>15 Juni sampai dengan 31 Agustus 2026</v>
      </c>
      <c r="T1890" s="38" t="str">
        <f t="shared" si="1898"/>
        <v>31 Agustus 2026</v>
      </c>
      <c r="U1890" s="46"/>
      <c r="V1890" s="46"/>
      <c r="W1890" s="42"/>
      <c r="X1890" s="42"/>
      <c r="Y1890" s="42"/>
      <c r="Z1890" s="42"/>
    </row>
    <row r="1891" ht="15.0" customHeight="1">
      <c r="A1891" s="36" t="s">
        <v>6953</v>
      </c>
      <c r="B1891" s="43"/>
      <c r="C1891" s="44"/>
      <c r="D1891" s="47"/>
      <c r="E1891" s="47"/>
      <c r="F1891" s="39" t="str">
        <f t="shared" si="2"/>
        <v>PETUGAS.1890/SPK/SE/PPL/3172/2026</v>
      </c>
      <c r="G1891" s="45"/>
      <c r="H1891" s="39" t="str">
        <f>VLOOKUP(G1891,'MITRA (REFERENSI)'!$A:$Z,16,FALSE)</f>
        <v>#N/A</v>
      </c>
      <c r="I1891" s="39" t="str">
        <f>VLOOKUP(G1891,'MITRA (REFERENSI)'!$A:$Z,25,FALSE)</f>
        <v>#N/A</v>
      </c>
      <c r="J1891" s="38" t="str">
        <f>VLOOKUP(G1891,'MITRA (REFERENSI)'!$A:$Z,26,FALSE)</f>
        <v>#N/A</v>
      </c>
      <c r="K1891" s="38" t="str">
        <f>VLOOKUP(G1891,'MITRA (REFERENSI)'!$A:$Z,15,FALSE)</f>
        <v>#N/A</v>
      </c>
      <c r="L1891" s="38" t="str">
        <f>VLOOKUP(G1891,'MITRA (REFERENSI)'!$A:$Z,15,FALSE)</f>
        <v>#N/A</v>
      </c>
      <c r="M1891" s="38" t="str">
        <f>IF(B1891=1,'KELAS (REFERENSI)'!M1891,IF(B1891=2,'KELAS (REFERENSI)'!M1906,IF(B1891=3,'KELAS (REFERENSI)'!M1921,IF(B1891=4,'KELAS (REFERENSI)'!M1936,""))))</f>
        <v/>
      </c>
      <c r="N1891" s="38" t="str">
        <f>IF(B1891=1,'KELAS (REFERENSI)'!N1891,IF(B1891=2,'KELAS (REFERENSI)'!N1906,IF(B1891=3,'KELAS (REFERENSI)'!N1921,IF(B1891=4,'KELAS (REFERENSI)'!N1936,""))))</f>
        <v/>
      </c>
      <c r="O1891" s="38" t="str">
        <f>IF(B1891=1,'KELAS (REFERENSI)'!O1891,IF(B1891=2,'KELAS (REFERENSI)'!O1906,IF(B1891=3,'KELAS (REFERENSI)'!O1921,IF(B1891=4,'KELAS (REFERENSI)'!O1936,""))))</f>
        <v/>
      </c>
      <c r="P1891" s="38" t="str">
        <f>IF(B1891=1,'KELAS (REFERENSI)'!P1891,IF(B1891=2,'KELAS (REFERENSI)'!P1906,IF(B1891=3,'KELAS (REFERENSI)'!P1921,IF(B1891=4,'KELAS (REFERENSI)'!P1936,""))))</f>
        <v/>
      </c>
      <c r="Q1891" s="38" t="str">
        <f t="shared" si="4"/>
        <v>BPS Kota Jakarta Timur</v>
      </c>
      <c r="R1891" s="38" t="str">
        <f t="shared" si="56"/>
        <v/>
      </c>
      <c r="S1891" s="38" t="str">
        <f t="shared" ref="S1891:T1891" si="1899">S1890</f>
        <v>15 Juni sampai dengan 31 Agustus 2026</v>
      </c>
      <c r="T1891" s="38" t="str">
        <f t="shared" si="1899"/>
        <v>31 Agustus 2026</v>
      </c>
      <c r="U1891" s="46"/>
      <c r="V1891" s="46"/>
      <c r="W1891" s="42"/>
      <c r="X1891" s="42"/>
      <c r="Y1891" s="42"/>
      <c r="Z1891" s="42"/>
    </row>
    <row r="1892" ht="15.0" customHeight="1">
      <c r="A1892" s="36" t="s">
        <v>6954</v>
      </c>
      <c r="B1892" s="43"/>
      <c r="C1892" s="44"/>
      <c r="D1892" s="47"/>
      <c r="E1892" s="47"/>
      <c r="F1892" s="39" t="str">
        <f t="shared" si="2"/>
        <v>PETUGAS.1891/SPK/SE/PPL/3172/2026</v>
      </c>
      <c r="G1892" s="45"/>
      <c r="H1892" s="39" t="str">
        <f>VLOOKUP(G1892,'MITRA (REFERENSI)'!$A:$Z,16,FALSE)</f>
        <v>#N/A</v>
      </c>
      <c r="I1892" s="39" t="str">
        <f>VLOOKUP(G1892,'MITRA (REFERENSI)'!$A:$Z,25,FALSE)</f>
        <v>#N/A</v>
      </c>
      <c r="J1892" s="38" t="str">
        <f>VLOOKUP(G1892,'MITRA (REFERENSI)'!$A:$Z,26,FALSE)</f>
        <v>#N/A</v>
      </c>
      <c r="K1892" s="38" t="str">
        <f>VLOOKUP(G1892,'MITRA (REFERENSI)'!$A:$Z,15,FALSE)</f>
        <v>#N/A</v>
      </c>
      <c r="L1892" s="38" t="str">
        <f>VLOOKUP(G1892,'MITRA (REFERENSI)'!$A:$Z,15,FALSE)</f>
        <v>#N/A</v>
      </c>
      <c r="M1892" s="38" t="str">
        <f>IF(B1892=1,'KELAS (REFERENSI)'!M1892,IF(B1892=2,'KELAS (REFERENSI)'!M1907,IF(B1892=3,'KELAS (REFERENSI)'!M1922,IF(B1892=4,'KELAS (REFERENSI)'!M1937,""))))</f>
        <v/>
      </c>
      <c r="N1892" s="38" t="str">
        <f>IF(B1892=1,'KELAS (REFERENSI)'!N1892,IF(B1892=2,'KELAS (REFERENSI)'!N1907,IF(B1892=3,'KELAS (REFERENSI)'!N1922,IF(B1892=4,'KELAS (REFERENSI)'!N1937,""))))</f>
        <v/>
      </c>
      <c r="O1892" s="38" t="str">
        <f>IF(B1892=1,'KELAS (REFERENSI)'!O1892,IF(B1892=2,'KELAS (REFERENSI)'!O1907,IF(B1892=3,'KELAS (REFERENSI)'!O1922,IF(B1892=4,'KELAS (REFERENSI)'!O1937,""))))</f>
        <v/>
      </c>
      <c r="P1892" s="38" t="str">
        <f>IF(B1892=1,'KELAS (REFERENSI)'!P1892,IF(B1892=2,'KELAS (REFERENSI)'!P1907,IF(B1892=3,'KELAS (REFERENSI)'!P1922,IF(B1892=4,'KELAS (REFERENSI)'!P1937,""))))</f>
        <v/>
      </c>
      <c r="Q1892" s="38" t="str">
        <f t="shared" si="4"/>
        <v>BPS Kota Jakarta Timur</v>
      </c>
      <c r="R1892" s="38" t="str">
        <f t="shared" si="56"/>
        <v/>
      </c>
      <c r="S1892" s="38" t="str">
        <f t="shared" ref="S1892:T1892" si="1900">S1891</f>
        <v>15 Juni sampai dengan 31 Agustus 2026</v>
      </c>
      <c r="T1892" s="38" t="str">
        <f t="shared" si="1900"/>
        <v>31 Agustus 2026</v>
      </c>
      <c r="U1892" s="46"/>
      <c r="V1892" s="46"/>
      <c r="W1892" s="42"/>
      <c r="X1892" s="42"/>
      <c r="Y1892" s="42"/>
      <c r="Z1892" s="42"/>
    </row>
    <row r="1893" ht="15.0" customHeight="1">
      <c r="A1893" s="36" t="s">
        <v>6955</v>
      </c>
      <c r="B1893" s="43"/>
      <c r="C1893" s="44"/>
      <c r="D1893" s="47"/>
      <c r="E1893" s="47"/>
      <c r="F1893" s="39" t="str">
        <f t="shared" si="2"/>
        <v>PETUGAS.1892/SPK/SE/PPL/3172/2026</v>
      </c>
      <c r="G1893" s="45"/>
      <c r="H1893" s="39" t="str">
        <f>VLOOKUP(G1893,'MITRA (REFERENSI)'!$A:$Z,16,FALSE)</f>
        <v>#N/A</v>
      </c>
      <c r="I1893" s="39" t="str">
        <f>VLOOKUP(G1893,'MITRA (REFERENSI)'!$A:$Z,25,FALSE)</f>
        <v>#N/A</v>
      </c>
      <c r="J1893" s="38" t="str">
        <f>VLOOKUP(G1893,'MITRA (REFERENSI)'!$A:$Z,26,FALSE)</f>
        <v>#N/A</v>
      </c>
      <c r="K1893" s="38" t="str">
        <f>VLOOKUP(G1893,'MITRA (REFERENSI)'!$A:$Z,15,FALSE)</f>
        <v>#N/A</v>
      </c>
      <c r="L1893" s="38" t="str">
        <f>VLOOKUP(G1893,'MITRA (REFERENSI)'!$A:$Z,15,FALSE)</f>
        <v>#N/A</v>
      </c>
      <c r="M1893" s="38" t="str">
        <f>IF(B1893=1,'KELAS (REFERENSI)'!M1893,IF(B1893=2,'KELAS (REFERENSI)'!M1908,IF(B1893=3,'KELAS (REFERENSI)'!M1923,IF(B1893=4,'KELAS (REFERENSI)'!M1938,""))))</f>
        <v/>
      </c>
      <c r="N1893" s="38" t="str">
        <f>IF(B1893=1,'KELAS (REFERENSI)'!N1893,IF(B1893=2,'KELAS (REFERENSI)'!N1908,IF(B1893=3,'KELAS (REFERENSI)'!N1923,IF(B1893=4,'KELAS (REFERENSI)'!N1938,""))))</f>
        <v/>
      </c>
      <c r="O1893" s="38" t="str">
        <f>IF(B1893=1,'KELAS (REFERENSI)'!O1893,IF(B1893=2,'KELAS (REFERENSI)'!O1908,IF(B1893=3,'KELAS (REFERENSI)'!O1923,IF(B1893=4,'KELAS (REFERENSI)'!O1938,""))))</f>
        <v/>
      </c>
      <c r="P1893" s="38" t="str">
        <f>IF(B1893=1,'KELAS (REFERENSI)'!P1893,IF(B1893=2,'KELAS (REFERENSI)'!P1908,IF(B1893=3,'KELAS (REFERENSI)'!P1923,IF(B1893=4,'KELAS (REFERENSI)'!P1938,""))))</f>
        <v/>
      </c>
      <c r="Q1893" s="38" t="str">
        <f t="shared" si="4"/>
        <v>BPS Kota Jakarta Timur</v>
      </c>
      <c r="R1893" s="38" t="str">
        <f t="shared" si="56"/>
        <v/>
      </c>
      <c r="S1893" s="38" t="str">
        <f t="shared" ref="S1893:T1893" si="1901">S1892</f>
        <v>15 Juni sampai dengan 31 Agustus 2026</v>
      </c>
      <c r="T1893" s="38" t="str">
        <f t="shared" si="1901"/>
        <v>31 Agustus 2026</v>
      </c>
      <c r="U1893" s="46"/>
      <c r="V1893" s="46"/>
      <c r="W1893" s="42"/>
      <c r="X1893" s="42"/>
      <c r="Y1893" s="42"/>
      <c r="Z1893" s="42"/>
    </row>
    <row r="1894" ht="15.0" customHeight="1">
      <c r="A1894" s="36" t="s">
        <v>6956</v>
      </c>
      <c r="B1894" s="43"/>
      <c r="C1894" s="44"/>
      <c r="D1894" s="47"/>
      <c r="E1894" s="47"/>
      <c r="F1894" s="39" t="str">
        <f t="shared" si="2"/>
        <v>PETUGAS.1893/SPK/SE/PPL/3172/2026</v>
      </c>
      <c r="G1894" s="45"/>
      <c r="H1894" s="39" t="str">
        <f>VLOOKUP(G1894,'MITRA (REFERENSI)'!$A:$Z,16,FALSE)</f>
        <v>#N/A</v>
      </c>
      <c r="I1894" s="39" t="str">
        <f>VLOOKUP(G1894,'MITRA (REFERENSI)'!$A:$Z,25,FALSE)</f>
        <v>#N/A</v>
      </c>
      <c r="J1894" s="38" t="str">
        <f>VLOOKUP(G1894,'MITRA (REFERENSI)'!$A:$Z,26,FALSE)</f>
        <v>#N/A</v>
      </c>
      <c r="K1894" s="38" t="str">
        <f>VLOOKUP(G1894,'MITRA (REFERENSI)'!$A:$Z,15,FALSE)</f>
        <v>#N/A</v>
      </c>
      <c r="L1894" s="38" t="str">
        <f>VLOOKUP(G1894,'MITRA (REFERENSI)'!$A:$Z,15,FALSE)</f>
        <v>#N/A</v>
      </c>
      <c r="M1894" s="38" t="str">
        <f>IF(B1894=1,'KELAS (REFERENSI)'!M1894,IF(B1894=2,'KELAS (REFERENSI)'!M1909,IF(B1894=3,'KELAS (REFERENSI)'!M1924,IF(B1894=4,'KELAS (REFERENSI)'!M1939,""))))</f>
        <v/>
      </c>
      <c r="N1894" s="38" t="str">
        <f>IF(B1894=1,'KELAS (REFERENSI)'!N1894,IF(B1894=2,'KELAS (REFERENSI)'!N1909,IF(B1894=3,'KELAS (REFERENSI)'!N1924,IF(B1894=4,'KELAS (REFERENSI)'!N1939,""))))</f>
        <v/>
      </c>
      <c r="O1894" s="38" t="str">
        <f>IF(B1894=1,'KELAS (REFERENSI)'!O1894,IF(B1894=2,'KELAS (REFERENSI)'!O1909,IF(B1894=3,'KELAS (REFERENSI)'!O1924,IF(B1894=4,'KELAS (REFERENSI)'!O1939,""))))</f>
        <v/>
      </c>
      <c r="P1894" s="38" t="str">
        <f>IF(B1894=1,'KELAS (REFERENSI)'!P1894,IF(B1894=2,'KELAS (REFERENSI)'!P1909,IF(B1894=3,'KELAS (REFERENSI)'!P1924,IF(B1894=4,'KELAS (REFERENSI)'!P1939,""))))</f>
        <v/>
      </c>
      <c r="Q1894" s="38" t="str">
        <f t="shared" si="4"/>
        <v>BPS Kota Jakarta Timur</v>
      </c>
      <c r="R1894" s="38" t="str">
        <f t="shared" si="56"/>
        <v/>
      </c>
      <c r="S1894" s="38" t="str">
        <f t="shared" ref="S1894:T1894" si="1902">S1893</f>
        <v>15 Juni sampai dengan 31 Agustus 2026</v>
      </c>
      <c r="T1894" s="38" t="str">
        <f t="shared" si="1902"/>
        <v>31 Agustus 2026</v>
      </c>
      <c r="U1894" s="46"/>
      <c r="V1894" s="46"/>
      <c r="W1894" s="42"/>
      <c r="X1894" s="42"/>
      <c r="Y1894" s="42"/>
      <c r="Z1894" s="42"/>
    </row>
    <row r="1895" ht="15.0" customHeight="1">
      <c r="A1895" s="36" t="s">
        <v>6957</v>
      </c>
      <c r="B1895" s="43"/>
      <c r="C1895" s="44"/>
      <c r="D1895" s="47"/>
      <c r="E1895" s="47"/>
      <c r="F1895" s="39" t="str">
        <f t="shared" si="2"/>
        <v>PETUGAS.1894/SPK/SE/PPL/3172/2026</v>
      </c>
      <c r="G1895" s="45"/>
      <c r="H1895" s="39" t="str">
        <f>VLOOKUP(G1895,'MITRA (REFERENSI)'!$A:$Z,16,FALSE)</f>
        <v>#N/A</v>
      </c>
      <c r="I1895" s="39" t="str">
        <f>VLOOKUP(G1895,'MITRA (REFERENSI)'!$A:$Z,25,FALSE)</f>
        <v>#N/A</v>
      </c>
      <c r="J1895" s="38" t="str">
        <f>VLOOKUP(G1895,'MITRA (REFERENSI)'!$A:$Z,26,FALSE)</f>
        <v>#N/A</v>
      </c>
      <c r="K1895" s="38" t="str">
        <f>VLOOKUP(G1895,'MITRA (REFERENSI)'!$A:$Z,15,FALSE)</f>
        <v>#N/A</v>
      </c>
      <c r="L1895" s="38" t="str">
        <f>VLOOKUP(G1895,'MITRA (REFERENSI)'!$A:$Z,15,FALSE)</f>
        <v>#N/A</v>
      </c>
      <c r="M1895" s="38" t="str">
        <f>IF(B1895=1,'KELAS (REFERENSI)'!M1895,IF(B1895=2,'KELAS (REFERENSI)'!M1910,IF(B1895=3,'KELAS (REFERENSI)'!M1925,IF(B1895=4,'KELAS (REFERENSI)'!M1940,""))))</f>
        <v/>
      </c>
      <c r="N1895" s="38" t="str">
        <f>IF(B1895=1,'KELAS (REFERENSI)'!N1895,IF(B1895=2,'KELAS (REFERENSI)'!N1910,IF(B1895=3,'KELAS (REFERENSI)'!N1925,IF(B1895=4,'KELAS (REFERENSI)'!N1940,""))))</f>
        <v/>
      </c>
      <c r="O1895" s="38" t="str">
        <f>IF(B1895=1,'KELAS (REFERENSI)'!O1895,IF(B1895=2,'KELAS (REFERENSI)'!O1910,IF(B1895=3,'KELAS (REFERENSI)'!O1925,IF(B1895=4,'KELAS (REFERENSI)'!O1940,""))))</f>
        <v/>
      </c>
      <c r="P1895" s="38" t="str">
        <f>IF(B1895=1,'KELAS (REFERENSI)'!P1895,IF(B1895=2,'KELAS (REFERENSI)'!P1910,IF(B1895=3,'KELAS (REFERENSI)'!P1925,IF(B1895=4,'KELAS (REFERENSI)'!P1940,""))))</f>
        <v/>
      </c>
      <c r="Q1895" s="38" t="str">
        <f t="shared" si="4"/>
        <v>BPS Kota Jakarta Timur</v>
      </c>
      <c r="R1895" s="38" t="str">
        <f t="shared" si="56"/>
        <v/>
      </c>
      <c r="S1895" s="38" t="str">
        <f t="shared" ref="S1895:T1895" si="1903">S1894</f>
        <v>15 Juni sampai dengan 31 Agustus 2026</v>
      </c>
      <c r="T1895" s="38" t="str">
        <f t="shared" si="1903"/>
        <v>31 Agustus 2026</v>
      </c>
      <c r="U1895" s="46"/>
      <c r="V1895" s="46"/>
      <c r="W1895" s="42"/>
      <c r="X1895" s="42"/>
      <c r="Y1895" s="42"/>
      <c r="Z1895" s="42"/>
    </row>
    <row r="1896" ht="15.0" customHeight="1">
      <c r="A1896" s="36" t="s">
        <v>6958</v>
      </c>
      <c r="B1896" s="43"/>
      <c r="C1896" s="44"/>
      <c r="D1896" s="47"/>
      <c r="E1896" s="47"/>
      <c r="F1896" s="39" t="str">
        <f t="shared" si="2"/>
        <v>PETUGAS.1895/SPK/SE/PPL/3172/2026</v>
      </c>
      <c r="G1896" s="45"/>
      <c r="H1896" s="39" t="str">
        <f>VLOOKUP(G1896,'MITRA (REFERENSI)'!$A:$Z,16,FALSE)</f>
        <v>#N/A</v>
      </c>
      <c r="I1896" s="39" t="str">
        <f>VLOOKUP(G1896,'MITRA (REFERENSI)'!$A:$Z,25,FALSE)</f>
        <v>#N/A</v>
      </c>
      <c r="J1896" s="38" t="str">
        <f>VLOOKUP(G1896,'MITRA (REFERENSI)'!$A:$Z,26,FALSE)</f>
        <v>#N/A</v>
      </c>
      <c r="K1896" s="38" t="str">
        <f>VLOOKUP(G1896,'MITRA (REFERENSI)'!$A:$Z,15,FALSE)</f>
        <v>#N/A</v>
      </c>
      <c r="L1896" s="38" t="str">
        <f>VLOOKUP(G1896,'MITRA (REFERENSI)'!$A:$Z,15,FALSE)</f>
        <v>#N/A</v>
      </c>
      <c r="M1896" s="38" t="str">
        <f>IF(B1896=1,'KELAS (REFERENSI)'!M1896,IF(B1896=2,'KELAS (REFERENSI)'!M1911,IF(B1896=3,'KELAS (REFERENSI)'!M1926,IF(B1896=4,'KELAS (REFERENSI)'!M1941,""))))</f>
        <v/>
      </c>
      <c r="N1896" s="38" t="str">
        <f>IF(B1896=1,'KELAS (REFERENSI)'!N1896,IF(B1896=2,'KELAS (REFERENSI)'!N1911,IF(B1896=3,'KELAS (REFERENSI)'!N1926,IF(B1896=4,'KELAS (REFERENSI)'!N1941,""))))</f>
        <v/>
      </c>
      <c r="O1896" s="38" t="str">
        <f>IF(B1896=1,'KELAS (REFERENSI)'!O1896,IF(B1896=2,'KELAS (REFERENSI)'!O1911,IF(B1896=3,'KELAS (REFERENSI)'!O1926,IF(B1896=4,'KELAS (REFERENSI)'!O1941,""))))</f>
        <v/>
      </c>
      <c r="P1896" s="38" t="str">
        <f>IF(B1896=1,'KELAS (REFERENSI)'!P1896,IF(B1896=2,'KELAS (REFERENSI)'!P1911,IF(B1896=3,'KELAS (REFERENSI)'!P1926,IF(B1896=4,'KELAS (REFERENSI)'!P1941,""))))</f>
        <v/>
      </c>
      <c r="Q1896" s="38" t="str">
        <f t="shared" si="4"/>
        <v>BPS Kota Jakarta Timur</v>
      </c>
      <c r="R1896" s="38" t="str">
        <f t="shared" si="56"/>
        <v/>
      </c>
      <c r="S1896" s="38" t="str">
        <f t="shared" ref="S1896:T1896" si="1904">S1895</f>
        <v>15 Juni sampai dengan 31 Agustus 2026</v>
      </c>
      <c r="T1896" s="38" t="str">
        <f t="shared" si="1904"/>
        <v>31 Agustus 2026</v>
      </c>
      <c r="U1896" s="46"/>
      <c r="V1896" s="46"/>
      <c r="W1896" s="42"/>
      <c r="X1896" s="42"/>
      <c r="Y1896" s="42"/>
      <c r="Z1896" s="42"/>
    </row>
    <row r="1897" ht="15.0" customHeight="1">
      <c r="A1897" s="36" t="s">
        <v>6959</v>
      </c>
      <c r="B1897" s="43"/>
      <c r="C1897" s="44"/>
      <c r="D1897" s="47"/>
      <c r="E1897" s="47"/>
      <c r="F1897" s="39" t="str">
        <f t="shared" si="2"/>
        <v>PETUGAS.1896/SPK/SE/PPL/3172/2026</v>
      </c>
      <c r="G1897" s="45"/>
      <c r="H1897" s="39" t="str">
        <f>VLOOKUP(G1897,'MITRA (REFERENSI)'!$A:$Z,16,FALSE)</f>
        <v>#N/A</v>
      </c>
      <c r="I1897" s="39" t="str">
        <f>VLOOKUP(G1897,'MITRA (REFERENSI)'!$A:$Z,25,FALSE)</f>
        <v>#N/A</v>
      </c>
      <c r="J1897" s="38" t="str">
        <f>VLOOKUP(G1897,'MITRA (REFERENSI)'!$A:$Z,26,FALSE)</f>
        <v>#N/A</v>
      </c>
      <c r="K1897" s="38" t="str">
        <f>VLOOKUP(G1897,'MITRA (REFERENSI)'!$A:$Z,15,FALSE)</f>
        <v>#N/A</v>
      </c>
      <c r="L1897" s="38" t="str">
        <f>VLOOKUP(G1897,'MITRA (REFERENSI)'!$A:$Z,15,FALSE)</f>
        <v>#N/A</v>
      </c>
      <c r="M1897" s="38" t="str">
        <f>IF(B1897=1,'KELAS (REFERENSI)'!M1897,IF(B1897=2,'KELAS (REFERENSI)'!M1912,IF(B1897=3,'KELAS (REFERENSI)'!M1927,IF(B1897=4,'KELAS (REFERENSI)'!M1942,""))))</f>
        <v/>
      </c>
      <c r="N1897" s="38" t="str">
        <f>IF(B1897=1,'KELAS (REFERENSI)'!N1897,IF(B1897=2,'KELAS (REFERENSI)'!N1912,IF(B1897=3,'KELAS (REFERENSI)'!N1927,IF(B1897=4,'KELAS (REFERENSI)'!N1942,""))))</f>
        <v/>
      </c>
      <c r="O1897" s="38" t="str">
        <f>IF(B1897=1,'KELAS (REFERENSI)'!O1897,IF(B1897=2,'KELAS (REFERENSI)'!O1912,IF(B1897=3,'KELAS (REFERENSI)'!O1927,IF(B1897=4,'KELAS (REFERENSI)'!O1942,""))))</f>
        <v/>
      </c>
      <c r="P1897" s="38" t="str">
        <f>IF(B1897=1,'KELAS (REFERENSI)'!P1897,IF(B1897=2,'KELAS (REFERENSI)'!P1912,IF(B1897=3,'KELAS (REFERENSI)'!P1927,IF(B1897=4,'KELAS (REFERENSI)'!P1942,""))))</f>
        <v/>
      </c>
      <c r="Q1897" s="38" t="str">
        <f t="shared" si="4"/>
        <v>BPS Kota Jakarta Timur</v>
      </c>
      <c r="R1897" s="38" t="str">
        <f t="shared" si="56"/>
        <v/>
      </c>
      <c r="S1897" s="38" t="str">
        <f t="shared" ref="S1897:T1897" si="1905">S1896</f>
        <v>15 Juni sampai dengan 31 Agustus 2026</v>
      </c>
      <c r="T1897" s="38" t="str">
        <f t="shared" si="1905"/>
        <v>31 Agustus 2026</v>
      </c>
      <c r="U1897" s="46"/>
      <c r="V1897" s="46"/>
      <c r="W1897" s="42"/>
      <c r="X1897" s="42"/>
      <c r="Y1897" s="42"/>
      <c r="Z1897" s="42"/>
    </row>
    <row r="1898" ht="15.0" customHeight="1">
      <c r="A1898" s="36" t="s">
        <v>6960</v>
      </c>
      <c r="B1898" s="43"/>
      <c r="C1898" s="44"/>
      <c r="D1898" s="47"/>
      <c r="E1898" s="47"/>
      <c r="F1898" s="39" t="str">
        <f t="shared" si="2"/>
        <v>PETUGAS.1897/SPK/SE/PPL/3172/2026</v>
      </c>
      <c r="G1898" s="45"/>
      <c r="H1898" s="39" t="str">
        <f>VLOOKUP(G1898,'MITRA (REFERENSI)'!$A:$Z,16,FALSE)</f>
        <v>#N/A</v>
      </c>
      <c r="I1898" s="39" t="str">
        <f>VLOOKUP(G1898,'MITRA (REFERENSI)'!$A:$Z,25,FALSE)</f>
        <v>#N/A</v>
      </c>
      <c r="J1898" s="38" t="str">
        <f>VLOOKUP(G1898,'MITRA (REFERENSI)'!$A:$Z,26,FALSE)</f>
        <v>#N/A</v>
      </c>
      <c r="K1898" s="38" t="str">
        <f>VLOOKUP(G1898,'MITRA (REFERENSI)'!$A:$Z,15,FALSE)</f>
        <v>#N/A</v>
      </c>
      <c r="L1898" s="38" t="str">
        <f>VLOOKUP(G1898,'MITRA (REFERENSI)'!$A:$Z,15,FALSE)</f>
        <v>#N/A</v>
      </c>
      <c r="M1898" s="38" t="str">
        <f>IF(B1898=1,'KELAS (REFERENSI)'!M1898,IF(B1898=2,'KELAS (REFERENSI)'!M1913,IF(B1898=3,'KELAS (REFERENSI)'!M1928,IF(B1898=4,'KELAS (REFERENSI)'!M1943,""))))</f>
        <v/>
      </c>
      <c r="N1898" s="38" t="str">
        <f>IF(B1898=1,'KELAS (REFERENSI)'!N1898,IF(B1898=2,'KELAS (REFERENSI)'!N1913,IF(B1898=3,'KELAS (REFERENSI)'!N1928,IF(B1898=4,'KELAS (REFERENSI)'!N1943,""))))</f>
        <v/>
      </c>
      <c r="O1898" s="38" t="str">
        <f>IF(B1898=1,'KELAS (REFERENSI)'!O1898,IF(B1898=2,'KELAS (REFERENSI)'!O1913,IF(B1898=3,'KELAS (REFERENSI)'!O1928,IF(B1898=4,'KELAS (REFERENSI)'!O1943,""))))</f>
        <v/>
      </c>
      <c r="P1898" s="38" t="str">
        <f>IF(B1898=1,'KELAS (REFERENSI)'!P1898,IF(B1898=2,'KELAS (REFERENSI)'!P1913,IF(B1898=3,'KELAS (REFERENSI)'!P1928,IF(B1898=4,'KELAS (REFERENSI)'!P1943,""))))</f>
        <v/>
      </c>
      <c r="Q1898" s="38" t="str">
        <f t="shared" si="4"/>
        <v>BPS Kota Jakarta Timur</v>
      </c>
      <c r="R1898" s="38" t="str">
        <f t="shared" si="56"/>
        <v/>
      </c>
      <c r="S1898" s="38" t="str">
        <f t="shared" ref="S1898:T1898" si="1906">S1897</f>
        <v>15 Juni sampai dengan 31 Agustus 2026</v>
      </c>
      <c r="T1898" s="38" t="str">
        <f t="shared" si="1906"/>
        <v>31 Agustus 2026</v>
      </c>
      <c r="U1898" s="46"/>
      <c r="V1898" s="46"/>
      <c r="W1898" s="42"/>
      <c r="X1898" s="42"/>
      <c r="Y1898" s="42"/>
      <c r="Z1898" s="42"/>
    </row>
    <row r="1899" ht="15.0" customHeight="1">
      <c r="A1899" s="36" t="s">
        <v>6961</v>
      </c>
      <c r="B1899" s="43"/>
      <c r="C1899" s="44"/>
      <c r="D1899" s="47"/>
      <c r="E1899" s="47"/>
      <c r="F1899" s="39" t="str">
        <f t="shared" si="2"/>
        <v>PETUGAS.1898/SPK/SE/PPL/3172/2026</v>
      </c>
      <c r="G1899" s="45"/>
      <c r="H1899" s="39" t="str">
        <f>VLOOKUP(G1899,'MITRA (REFERENSI)'!$A:$Z,16,FALSE)</f>
        <v>#N/A</v>
      </c>
      <c r="I1899" s="39" t="str">
        <f>VLOOKUP(G1899,'MITRA (REFERENSI)'!$A:$Z,25,FALSE)</f>
        <v>#N/A</v>
      </c>
      <c r="J1899" s="38" t="str">
        <f>VLOOKUP(G1899,'MITRA (REFERENSI)'!$A:$Z,26,FALSE)</f>
        <v>#N/A</v>
      </c>
      <c r="K1899" s="38" t="str">
        <f>VLOOKUP(G1899,'MITRA (REFERENSI)'!$A:$Z,15,FALSE)</f>
        <v>#N/A</v>
      </c>
      <c r="L1899" s="38" t="str">
        <f>VLOOKUP(G1899,'MITRA (REFERENSI)'!$A:$Z,15,FALSE)</f>
        <v>#N/A</v>
      </c>
      <c r="M1899" s="38" t="str">
        <f>IF(B1899=1,'KELAS (REFERENSI)'!M1899,IF(B1899=2,'KELAS (REFERENSI)'!M1914,IF(B1899=3,'KELAS (REFERENSI)'!M1929,IF(B1899=4,'KELAS (REFERENSI)'!M1944,""))))</f>
        <v/>
      </c>
      <c r="N1899" s="38" t="str">
        <f>IF(B1899=1,'KELAS (REFERENSI)'!N1899,IF(B1899=2,'KELAS (REFERENSI)'!N1914,IF(B1899=3,'KELAS (REFERENSI)'!N1929,IF(B1899=4,'KELAS (REFERENSI)'!N1944,""))))</f>
        <v/>
      </c>
      <c r="O1899" s="38" t="str">
        <f>IF(B1899=1,'KELAS (REFERENSI)'!O1899,IF(B1899=2,'KELAS (REFERENSI)'!O1914,IF(B1899=3,'KELAS (REFERENSI)'!O1929,IF(B1899=4,'KELAS (REFERENSI)'!O1944,""))))</f>
        <v/>
      </c>
      <c r="P1899" s="38" t="str">
        <f>IF(B1899=1,'KELAS (REFERENSI)'!P1899,IF(B1899=2,'KELAS (REFERENSI)'!P1914,IF(B1899=3,'KELAS (REFERENSI)'!P1929,IF(B1899=4,'KELAS (REFERENSI)'!P1944,""))))</f>
        <v/>
      </c>
      <c r="Q1899" s="38" t="str">
        <f t="shared" si="4"/>
        <v>BPS Kota Jakarta Timur</v>
      </c>
      <c r="R1899" s="38" t="str">
        <f t="shared" si="56"/>
        <v/>
      </c>
      <c r="S1899" s="38" t="str">
        <f t="shared" ref="S1899:T1899" si="1907">S1898</f>
        <v>15 Juni sampai dengan 31 Agustus 2026</v>
      </c>
      <c r="T1899" s="38" t="str">
        <f t="shared" si="1907"/>
        <v>31 Agustus 2026</v>
      </c>
      <c r="U1899" s="46"/>
      <c r="V1899" s="46"/>
      <c r="W1899" s="42"/>
      <c r="X1899" s="42"/>
      <c r="Y1899" s="42"/>
      <c r="Z1899" s="42"/>
    </row>
    <row r="1900" ht="15.0" customHeight="1">
      <c r="A1900" s="36" t="s">
        <v>6962</v>
      </c>
      <c r="B1900" s="43"/>
      <c r="C1900" s="44"/>
      <c r="D1900" s="47"/>
      <c r="E1900" s="47"/>
      <c r="F1900" s="39" t="str">
        <f t="shared" si="2"/>
        <v>PETUGAS.1899/SPK/SE/PPL/3172/2026</v>
      </c>
      <c r="G1900" s="45"/>
      <c r="H1900" s="39" t="str">
        <f>VLOOKUP(G1900,'MITRA (REFERENSI)'!$A:$Z,16,FALSE)</f>
        <v>#N/A</v>
      </c>
      <c r="I1900" s="39" t="str">
        <f>VLOOKUP(G1900,'MITRA (REFERENSI)'!$A:$Z,25,FALSE)</f>
        <v>#N/A</v>
      </c>
      <c r="J1900" s="38" t="str">
        <f>VLOOKUP(G1900,'MITRA (REFERENSI)'!$A:$Z,26,FALSE)</f>
        <v>#N/A</v>
      </c>
      <c r="K1900" s="38" t="str">
        <f>VLOOKUP(G1900,'MITRA (REFERENSI)'!$A:$Z,15,FALSE)</f>
        <v>#N/A</v>
      </c>
      <c r="L1900" s="38" t="str">
        <f>VLOOKUP(G1900,'MITRA (REFERENSI)'!$A:$Z,15,FALSE)</f>
        <v>#N/A</v>
      </c>
      <c r="M1900" s="38" t="str">
        <f>IF(B1900=1,'KELAS (REFERENSI)'!M1900,IF(B1900=2,'KELAS (REFERENSI)'!M1915,IF(B1900=3,'KELAS (REFERENSI)'!M1930,IF(B1900=4,'KELAS (REFERENSI)'!M1945,""))))</f>
        <v/>
      </c>
      <c r="N1900" s="38" t="str">
        <f>IF(B1900=1,'KELAS (REFERENSI)'!N1900,IF(B1900=2,'KELAS (REFERENSI)'!N1915,IF(B1900=3,'KELAS (REFERENSI)'!N1930,IF(B1900=4,'KELAS (REFERENSI)'!N1945,""))))</f>
        <v/>
      </c>
      <c r="O1900" s="38" t="str">
        <f>IF(B1900=1,'KELAS (REFERENSI)'!O1900,IF(B1900=2,'KELAS (REFERENSI)'!O1915,IF(B1900=3,'KELAS (REFERENSI)'!O1930,IF(B1900=4,'KELAS (REFERENSI)'!O1945,""))))</f>
        <v/>
      </c>
      <c r="P1900" s="38" t="str">
        <f>IF(B1900=1,'KELAS (REFERENSI)'!P1900,IF(B1900=2,'KELAS (REFERENSI)'!P1915,IF(B1900=3,'KELAS (REFERENSI)'!P1930,IF(B1900=4,'KELAS (REFERENSI)'!P1945,""))))</f>
        <v/>
      </c>
      <c r="Q1900" s="38" t="str">
        <f t="shared" si="4"/>
        <v>BPS Kota Jakarta Timur</v>
      </c>
      <c r="R1900" s="38" t="str">
        <f t="shared" si="56"/>
        <v/>
      </c>
      <c r="S1900" s="38" t="str">
        <f t="shared" ref="S1900:T1900" si="1908">S1899</f>
        <v>15 Juni sampai dengan 31 Agustus 2026</v>
      </c>
      <c r="T1900" s="38" t="str">
        <f t="shared" si="1908"/>
        <v>31 Agustus 2026</v>
      </c>
      <c r="U1900" s="46"/>
      <c r="V1900" s="46"/>
      <c r="W1900" s="42"/>
      <c r="X1900" s="42"/>
      <c r="Y1900" s="42"/>
      <c r="Z1900" s="42"/>
    </row>
    <row r="1901" ht="15.0" customHeight="1">
      <c r="A1901" s="36" t="s">
        <v>6963</v>
      </c>
      <c r="B1901" s="43"/>
      <c r="C1901" s="44"/>
      <c r="D1901" s="47"/>
      <c r="E1901" s="47"/>
      <c r="F1901" s="39" t="str">
        <f t="shared" si="2"/>
        <v>PETUGAS.1900/SPK/SE/PPL/3172/2026</v>
      </c>
      <c r="G1901" s="45"/>
      <c r="H1901" s="39" t="str">
        <f>VLOOKUP(G1901,'MITRA (REFERENSI)'!$A:$Z,16,FALSE)</f>
        <v>#N/A</v>
      </c>
      <c r="I1901" s="39" t="str">
        <f>VLOOKUP(G1901,'MITRA (REFERENSI)'!$A:$Z,25,FALSE)</f>
        <v>#N/A</v>
      </c>
      <c r="J1901" s="38" t="str">
        <f>VLOOKUP(G1901,'MITRA (REFERENSI)'!$A:$Z,26,FALSE)</f>
        <v>#N/A</v>
      </c>
      <c r="K1901" s="38" t="str">
        <f>VLOOKUP(G1901,'MITRA (REFERENSI)'!$A:$Z,15,FALSE)</f>
        <v>#N/A</v>
      </c>
      <c r="L1901" s="38" t="str">
        <f>VLOOKUP(G1901,'MITRA (REFERENSI)'!$A:$Z,15,FALSE)</f>
        <v>#N/A</v>
      </c>
      <c r="M1901" s="38" t="str">
        <f>IF(B1901=1,'KELAS (REFERENSI)'!M1901,IF(B1901=2,'KELAS (REFERENSI)'!M1916,IF(B1901=3,'KELAS (REFERENSI)'!M1931,IF(B1901=4,'KELAS (REFERENSI)'!M1946,""))))</f>
        <v/>
      </c>
      <c r="N1901" s="38" t="str">
        <f>IF(B1901=1,'KELAS (REFERENSI)'!N1901,IF(B1901=2,'KELAS (REFERENSI)'!N1916,IF(B1901=3,'KELAS (REFERENSI)'!N1931,IF(B1901=4,'KELAS (REFERENSI)'!N1946,""))))</f>
        <v/>
      </c>
      <c r="O1901" s="38" t="str">
        <f>IF(B1901=1,'KELAS (REFERENSI)'!O1901,IF(B1901=2,'KELAS (REFERENSI)'!O1916,IF(B1901=3,'KELAS (REFERENSI)'!O1931,IF(B1901=4,'KELAS (REFERENSI)'!O1946,""))))</f>
        <v/>
      </c>
      <c r="P1901" s="38" t="str">
        <f>IF(B1901=1,'KELAS (REFERENSI)'!P1901,IF(B1901=2,'KELAS (REFERENSI)'!P1916,IF(B1901=3,'KELAS (REFERENSI)'!P1931,IF(B1901=4,'KELAS (REFERENSI)'!P1946,""))))</f>
        <v/>
      </c>
      <c r="Q1901" s="38" t="str">
        <f t="shared" si="4"/>
        <v>BPS Kota Jakarta Timur</v>
      </c>
      <c r="R1901" s="38" t="str">
        <f t="shared" si="56"/>
        <v/>
      </c>
      <c r="S1901" s="38" t="str">
        <f t="shared" ref="S1901:T1901" si="1909">S1900</f>
        <v>15 Juni sampai dengan 31 Agustus 2026</v>
      </c>
      <c r="T1901" s="38" t="str">
        <f t="shared" si="1909"/>
        <v>31 Agustus 2026</v>
      </c>
      <c r="U1901" s="46"/>
      <c r="V1901" s="46"/>
      <c r="W1901" s="42"/>
      <c r="X1901" s="42"/>
      <c r="Y1901" s="42"/>
      <c r="Z1901" s="42"/>
    </row>
    <row r="1902" ht="15.0" customHeight="1">
      <c r="A1902" s="36" t="s">
        <v>6964</v>
      </c>
      <c r="B1902" s="43"/>
      <c r="C1902" s="44"/>
      <c r="D1902" s="47"/>
      <c r="E1902" s="47"/>
      <c r="F1902" s="39" t="str">
        <f t="shared" si="2"/>
        <v>PETUGAS.1901/SPK/SE/PPL/3172/2026</v>
      </c>
      <c r="G1902" s="45"/>
      <c r="H1902" s="39" t="str">
        <f>VLOOKUP(G1902,'MITRA (REFERENSI)'!$A:$Z,16,FALSE)</f>
        <v>#N/A</v>
      </c>
      <c r="I1902" s="39" t="str">
        <f>VLOOKUP(G1902,'MITRA (REFERENSI)'!$A:$Z,25,FALSE)</f>
        <v>#N/A</v>
      </c>
      <c r="J1902" s="38" t="str">
        <f>VLOOKUP(G1902,'MITRA (REFERENSI)'!$A:$Z,26,FALSE)</f>
        <v>#N/A</v>
      </c>
      <c r="K1902" s="38" t="str">
        <f>VLOOKUP(G1902,'MITRA (REFERENSI)'!$A:$Z,15,FALSE)</f>
        <v>#N/A</v>
      </c>
      <c r="L1902" s="38" t="str">
        <f>VLOOKUP(G1902,'MITRA (REFERENSI)'!$A:$Z,15,FALSE)</f>
        <v>#N/A</v>
      </c>
      <c r="M1902" s="38" t="str">
        <f>IF(B1902=1,'KELAS (REFERENSI)'!M1902,IF(B1902=2,'KELAS (REFERENSI)'!M1917,IF(B1902=3,'KELAS (REFERENSI)'!M1932,IF(B1902=4,'KELAS (REFERENSI)'!M1947,""))))</f>
        <v/>
      </c>
      <c r="N1902" s="38" t="str">
        <f>IF(B1902=1,'KELAS (REFERENSI)'!N1902,IF(B1902=2,'KELAS (REFERENSI)'!N1917,IF(B1902=3,'KELAS (REFERENSI)'!N1932,IF(B1902=4,'KELAS (REFERENSI)'!N1947,""))))</f>
        <v/>
      </c>
      <c r="O1902" s="38" t="str">
        <f>IF(B1902=1,'KELAS (REFERENSI)'!O1902,IF(B1902=2,'KELAS (REFERENSI)'!O1917,IF(B1902=3,'KELAS (REFERENSI)'!O1932,IF(B1902=4,'KELAS (REFERENSI)'!O1947,""))))</f>
        <v/>
      </c>
      <c r="P1902" s="38" t="str">
        <f>IF(B1902=1,'KELAS (REFERENSI)'!P1902,IF(B1902=2,'KELAS (REFERENSI)'!P1917,IF(B1902=3,'KELAS (REFERENSI)'!P1932,IF(B1902=4,'KELAS (REFERENSI)'!P1947,""))))</f>
        <v/>
      </c>
      <c r="Q1902" s="38" t="str">
        <f t="shared" si="4"/>
        <v>BPS Kota Jakarta Timur</v>
      </c>
      <c r="R1902" s="38" t="str">
        <f t="shared" si="56"/>
        <v/>
      </c>
      <c r="S1902" s="38" t="str">
        <f t="shared" ref="S1902:T1902" si="1910">S1901</f>
        <v>15 Juni sampai dengan 31 Agustus 2026</v>
      </c>
      <c r="T1902" s="38" t="str">
        <f t="shared" si="1910"/>
        <v>31 Agustus 2026</v>
      </c>
      <c r="U1902" s="46"/>
      <c r="V1902" s="46"/>
      <c r="W1902" s="42"/>
      <c r="X1902" s="42"/>
      <c r="Y1902" s="42"/>
      <c r="Z1902" s="42"/>
    </row>
    <row r="1903" ht="15.0" customHeight="1">
      <c r="A1903" s="36" t="s">
        <v>6965</v>
      </c>
      <c r="B1903" s="43"/>
      <c r="C1903" s="44"/>
      <c r="D1903" s="47"/>
      <c r="E1903" s="47"/>
      <c r="F1903" s="39" t="str">
        <f t="shared" si="2"/>
        <v>PETUGAS.1902/SPK/SE/PPL/3172/2026</v>
      </c>
      <c r="G1903" s="45"/>
      <c r="H1903" s="39" t="str">
        <f>VLOOKUP(G1903,'MITRA (REFERENSI)'!$A:$Z,16,FALSE)</f>
        <v>#N/A</v>
      </c>
      <c r="I1903" s="39" t="str">
        <f>VLOOKUP(G1903,'MITRA (REFERENSI)'!$A:$Z,25,FALSE)</f>
        <v>#N/A</v>
      </c>
      <c r="J1903" s="38" t="str">
        <f>VLOOKUP(G1903,'MITRA (REFERENSI)'!$A:$Z,26,FALSE)</f>
        <v>#N/A</v>
      </c>
      <c r="K1903" s="38" t="str">
        <f>VLOOKUP(G1903,'MITRA (REFERENSI)'!$A:$Z,15,FALSE)</f>
        <v>#N/A</v>
      </c>
      <c r="L1903" s="38" t="str">
        <f>VLOOKUP(G1903,'MITRA (REFERENSI)'!$A:$Z,15,FALSE)</f>
        <v>#N/A</v>
      </c>
      <c r="M1903" s="38" t="str">
        <f>IF(B1903=1,'KELAS (REFERENSI)'!M1903,IF(B1903=2,'KELAS (REFERENSI)'!M1918,IF(B1903=3,'KELAS (REFERENSI)'!M1933,IF(B1903=4,'KELAS (REFERENSI)'!M1948,""))))</f>
        <v/>
      </c>
      <c r="N1903" s="38" t="str">
        <f>IF(B1903=1,'KELAS (REFERENSI)'!N1903,IF(B1903=2,'KELAS (REFERENSI)'!N1918,IF(B1903=3,'KELAS (REFERENSI)'!N1933,IF(B1903=4,'KELAS (REFERENSI)'!N1948,""))))</f>
        <v/>
      </c>
      <c r="O1903" s="38" t="str">
        <f>IF(B1903=1,'KELAS (REFERENSI)'!O1903,IF(B1903=2,'KELAS (REFERENSI)'!O1918,IF(B1903=3,'KELAS (REFERENSI)'!O1933,IF(B1903=4,'KELAS (REFERENSI)'!O1948,""))))</f>
        <v/>
      </c>
      <c r="P1903" s="38" t="str">
        <f>IF(B1903=1,'KELAS (REFERENSI)'!P1903,IF(B1903=2,'KELAS (REFERENSI)'!P1918,IF(B1903=3,'KELAS (REFERENSI)'!P1933,IF(B1903=4,'KELAS (REFERENSI)'!P1948,""))))</f>
        <v/>
      </c>
      <c r="Q1903" s="38" t="str">
        <f t="shared" si="4"/>
        <v>BPS Kota Jakarta Timur</v>
      </c>
      <c r="R1903" s="38" t="str">
        <f t="shared" si="56"/>
        <v/>
      </c>
      <c r="S1903" s="38" t="str">
        <f t="shared" ref="S1903:T1903" si="1911">S1902</f>
        <v>15 Juni sampai dengan 31 Agustus 2026</v>
      </c>
      <c r="T1903" s="38" t="str">
        <f t="shared" si="1911"/>
        <v>31 Agustus 2026</v>
      </c>
      <c r="U1903" s="46"/>
      <c r="V1903" s="46"/>
      <c r="W1903" s="42"/>
      <c r="X1903" s="42"/>
      <c r="Y1903" s="42"/>
      <c r="Z1903" s="42"/>
    </row>
    <row r="1904" ht="15.0" customHeight="1">
      <c r="A1904" s="36" t="s">
        <v>6966</v>
      </c>
      <c r="B1904" s="43"/>
      <c r="C1904" s="44"/>
      <c r="D1904" s="47"/>
      <c r="E1904" s="47"/>
      <c r="F1904" s="39" t="str">
        <f t="shared" si="2"/>
        <v>PETUGAS.1903/SPK/SE/PPL/3172/2026</v>
      </c>
      <c r="G1904" s="45"/>
      <c r="H1904" s="39" t="str">
        <f>VLOOKUP(G1904,'MITRA (REFERENSI)'!$A:$Z,16,FALSE)</f>
        <v>#N/A</v>
      </c>
      <c r="I1904" s="39" t="str">
        <f>VLOOKUP(G1904,'MITRA (REFERENSI)'!$A:$Z,25,FALSE)</f>
        <v>#N/A</v>
      </c>
      <c r="J1904" s="38" t="str">
        <f>VLOOKUP(G1904,'MITRA (REFERENSI)'!$A:$Z,26,FALSE)</f>
        <v>#N/A</v>
      </c>
      <c r="K1904" s="38" t="str">
        <f>VLOOKUP(G1904,'MITRA (REFERENSI)'!$A:$Z,15,FALSE)</f>
        <v>#N/A</v>
      </c>
      <c r="L1904" s="38" t="str">
        <f>VLOOKUP(G1904,'MITRA (REFERENSI)'!$A:$Z,15,FALSE)</f>
        <v>#N/A</v>
      </c>
      <c r="M1904" s="38" t="str">
        <f>IF(B1904=1,'KELAS (REFERENSI)'!M1904,IF(B1904=2,'KELAS (REFERENSI)'!M1919,IF(B1904=3,'KELAS (REFERENSI)'!M1934,IF(B1904=4,'KELAS (REFERENSI)'!M1949,""))))</f>
        <v/>
      </c>
      <c r="N1904" s="38" t="str">
        <f>IF(B1904=1,'KELAS (REFERENSI)'!N1904,IF(B1904=2,'KELAS (REFERENSI)'!N1919,IF(B1904=3,'KELAS (REFERENSI)'!N1934,IF(B1904=4,'KELAS (REFERENSI)'!N1949,""))))</f>
        <v/>
      </c>
      <c r="O1904" s="38" t="str">
        <f>IF(B1904=1,'KELAS (REFERENSI)'!O1904,IF(B1904=2,'KELAS (REFERENSI)'!O1919,IF(B1904=3,'KELAS (REFERENSI)'!O1934,IF(B1904=4,'KELAS (REFERENSI)'!O1949,""))))</f>
        <v/>
      </c>
      <c r="P1904" s="38" t="str">
        <f>IF(B1904=1,'KELAS (REFERENSI)'!P1904,IF(B1904=2,'KELAS (REFERENSI)'!P1919,IF(B1904=3,'KELAS (REFERENSI)'!P1934,IF(B1904=4,'KELAS (REFERENSI)'!P1949,""))))</f>
        <v/>
      </c>
      <c r="Q1904" s="38" t="str">
        <f t="shared" si="4"/>
        <v>BPS Kota Jakarta Timur</v>
      </c>
      <c r="R1904" s="38" t="str">
        <f t="shared" si="56"/>
        <v/>
      </c>
      <c r="S1904" s="38" t="str">
        <f t="shared" ref="S1904:T1904" si="1912">S1903</f>
        <v>15 Juni sampai dengan 31 Agustus 2026</v>
      </c>
      <c r="T1904" s="38" t="str">
        <f t="shared" si="1912"/>
        <v>31 Agustus 2026</v>
      </c>
      <c r="U1904" s="46"/>
      <c r="V1904" s="46"/>
      <c r="W1904" s="42"/>
      <c r="X1904" s="42"/>
      <c r="Y1904" s="42"/>
      <c r="Z1904" s="42"/>
    </row>
    <row r="1905" ht="15.0" customHeight="1">
      <c r="A1905" s="36" t="s">
        <v>6967</v>
      </c>
      <c r="B1905" s="43"/>
      <c r="C1905" s="44"/>
      <c r="D1905" s="47"/>
      <c r="E1905" s="47"/>
      <c r="F1905" s="39" t="str">
        <f t="shared" si="2"/>
        <v>PETUGAS.1904/SPK/SE/PPL/3172/2026</v>
      </c>
      <c r="G1905" s="45"/>
      <c r="H1905" s="39" t="str">
        <f>VLOOKUP(G1905,'MITRA (REFERENSI)'!$A:$Z,16,FALSE)</f>
        <v>#N/A</v>
      </c>
      <c r="I1905" s="39" t="str">
        <f>VLOOKUP(G1905,'MITRA (REFERENSI)'!$A:$Z,25,FALSE)</f>
        <v>#N/A</v>
      </c>
      <c r="J1905" s="38" t="str">
        <f>VLOOKUP(G1905,'MITRA (REFERENSI)'!$A:$Z,26,FALSE)</f>
        <v>#N/A</v>
      </c>
      <c r="K1905" s="38" t="str">
        <f>VLOOKUP(G1905,'MITRA (REFERENSI)'!$A:$Z,15,FALSE)</f>
        <v>#N/A</v>
      </c>
      <c r="L1905" s="38" t="str">
        <f>VLOOKUP(G1905,'MITRA (REFERENSI)'!$A:$Z,15,FALSE)</f>
        <v>#N/A</v>
      </c>
      <c r="M1905" s="38" t="str">
        <f>IF(B1905=1,'KELAS (REFERENSI)'!M1905,IF(B1905=2,'KELAS (REFERENSI)'!M1920,IF(B1905=3,'KELAS (REFERENSI)'!M1935,IF(B1905=4,'KELAS (REFERENSI)'!M1950,""))))</f>
        <v/>
      </c>
      <c r="N1905" s="38" t="str">
        <f>IF(B1905=1,'KELAS (REFERENSI)'!N1905,IF(B1905=2,'KELAS (REFERENSI)'!N1920,IF(B1905=3,'KELAS (REFERENSI)'!N1935,IF(B1905=4,'KELAS (REFERENSI)'!N1950,""))))</f>
        <v/>
      </c>
      <c r="O1905" s="38" t="str">
        <f>IF(B1905=1,'KELAS (REFERENSI)'!O1905,IF(B1905=2,'KELAS (REFERENSI)'!O1920,IF(B1905=3,'KELAS (REFERENSI)'!O1935,IF(B1905=4,'KELAS (REFERENSI)'!O1950,""))))</f>
        <v/>
      </c>
      <c r="P1905" s="38" t="str">
        <f>IF(B1905=1,'KELAS (REFERENSI)'!P1905,IF(B1905=2,'KELAS (REFERENSI)'!P1920,IF(B1905=3,'KELAS (REFERENSI)'!P1935,IF(B1905=4,'KELAS (REFERENSI)'!P1950,""))))</f>
        <v/>
      </c>
      <c r="Q1905" s="38" t="str">
        <f t="shared" si="4"/>
        <v>BPS Kota Jakarta Timur</v>
      </c>
      <c r="R1905" s="38" t="str">
        <f t="shared" si="56"/>
        <v/>
      </c>
      <c r="S1905" s="38" t="str">
        <f t="shared" ref="S1905:T1905" si="1913">S1904</f>
        <v>15 Juni sampai dengan 31 Agustus 2026</v>
      </c>
      <c r="T1905" s="38" t="str">
        <f t="shared" si="1913"/>
        <v>31 Agustus 2026</v>
      </c>
      <c r="U1905" s="46"/>
      <c r="V1905" s="46"/>
      <c r="W1905" s="42"/>
      <c r="X1905" s="42"/>
      <c r="Y1905" s="42"/>
      <c r="Z1905" s="42"/>
    </row>
    <row r="1906" ht="15.0" customHeight="1">
      <c r="A1906" s="36" t="s">
        <v>6968</v>
      </c>
      <c r="B1906" s="43"/>
      <c r="C1906" s="44"/>
      <c r="D1906" s="47"/>
      <c r="E1906" s="47"/>
      <c r="F1906" s="39" t="str">
        <f t="shared" si="2"/>
        <v>PETUGAS.1905/SPK/SE/PPL/3172/2026</v>
      </c>
      <c r="G1906" s="45"/>
      <c r="H1906" s="39" t="str">
        <f>VLOOKUP(G1906,'MITRA (REFERENSI)'!$A:$Z,16,FALSE)</f>
        <v>#N/A</v>
      </c>
      <c r="I1906" s="39" t="str">
        <f>VLOOKUP(G1906,'MITRA (REFERENSI)'!$A:$Z,25,FALSE)</f>
        <v>#N/A</v>
      </c>
      <c r="J1906" s="38" t="str">
        <f>VLOOKUP(G1906,'MITRA (REFERENSI)'!$A:$Z,26,FALSE)</f>
        <v>#N/A</v>
      </c>
      <c r="K1906" s="38" t="str">
        <f>VLOOKUP(G1906,'MITRA (REFERENSI)'!$A:$Z,15,FALSE)</f>
        <v>#N/A</v>
      </c>
      <c r="L1906" s="38" t="str">
        <f>VLOOKUP(G1906,'MITRA (REFERENSI)'!$A:$Z,15,FALSE)</f>
        <v>#N/A</v>
      </c>
      <c r="M1906" s="38" t="str">
        <f>IF(B1906=1,'KELAS (REFERENSI)'!M1906,IF(B1906=2,'KELAS (REFERENSI)'!M1921,IF(B1906=3,'KELAS (REFERENSI)'!M1936,IF(B1906=4,'KELAS (REFERENSI)'!M1951,""))))</f>
        <v/>
      </c>
      <c r="N1906" s="38" t="str">
        <f>IF(B1906=1,'KELAS (REFERENSI)'!N1906,IF(B1906=2,'KELAS (REFERENSI)'!N1921,IF(B1906=3,'KELAS (REFERENSI)'!N1936,IF(B1906=4,'KELAS (REFERENSI)'!N1951,""))))</f>
        <v/>
      </c>
      <c r="O1906" s="38" t="str">
        <f>IF(B1906=1,'KELAS (REFERENSI)'!O1906,IF(B1906=2,'KELAS (REFERENSI)'!O1921,IF(B1906=3,'KELAS (REFERENSI)'!O1936,IF(B1906=4,'KELAS (REFERENSI)'!O1951,""))))</f>
        <v/>
      </c>
      <c r="P1906" s="38" t="str">
        <f>IF(B1906=1,'KELAS (REFERENSI)'!P1906,IF(B1906=2,'KELAS (REFERENSI)'!P1921,IF(B1906=3,'KELAS (REFERENSI)'!P1936,IF(B1906=4,'KELAS (REFERENSI)'!P1951,""))))</f>
        <v/>
      </c>
      <c r="Q1906" s="38" t="str">
        <f t="shared" si="4"/>
        <v>BPS Kota Jakarta Timur</v>
      </c>
      <c r="R1906" s="38" t="str">
        <f t="shared" si="56"/>
        <v/>
      </c>
      <c r="S1906" s="38" t="str">
        <f t="shared" ref="S1906:T1906" si="1914">S1905</f>
        <v>15 Juni sampai dengan 31 Agustus 2026</v>
      </c>
      <c r="T1906" s="38" t="str">
        <f t="shared" si="1914"/>
        <v>31 Agustus 2026</v>
      </c>
      <c r="U1906" s="46"/>
      <c r="V1906" s="46"/>
      <c r="W1906" s="42"/>
      <c r="X1906" s="42"/>
      <c r="Y1906" s="42"/>
      <c r="Z1906" s="42"/>
    </row>
    <row r="1907" ht="15.0" customHeight="1">
      <c r="A1907" s="36" t="s">
        <v>6969</v>
      </c>
      <c r="B1907" s="43"/>
      <c r="C1907" s="44"/>
      <c r="D1907" s="47"/>
      <c r="E1907" s="47"/>
      <c r="F1907" s="39" t="str">
        <f t="shared" si="2"/>
        <v>PETUGAS.1906/SPK/SE/PPL/3172/2026</v>
      </c>
      <c r="G1907" s="45"/>
      <c r="H1907" s="39" t="str">
        <f>VLOOKUP(G1907,'MITRA (REFERENSI)'!$A:$Z,16,FALSE)</f>
        <v>#N/A</v>
      </c>
      <c r="I1907" s="39" t="str">
        <f>VLOOKUP(G1907,'MITRA (REFERENSI)'!$A:$Z,25,FALSE)</f>
        <v>#N/A</v>
      </c>
      <c r="J1907" s="38" t="str">
        <f>VLOOKUP(G1907,'MITRA (REFERENSI)'!$A:$Z,26,FALSE)</f>
        <v>#N/A</v>
      </c>
      <c r="K1907" s="38" t="str">
        <f>VLOOKUP(G1907,'MITRA (REFERENSI)'!$A:$Z,15,FALSE)</f>
        <v>#N/A</v>
      </c>
      <c r="L1907" s="38" t="str">
        <f>VLOOKUP(G1907,'MITRA (REFERENSI)'!$A:$Z,15,FALSE)</f>
        <v>#N/A</v>
      </c>
      <c r="M1907" s="38" t="str">
        <f>IF(B1907=1,'KELAS (REFERENSI)'!M1907,IF(B1907=2,'KELAS (REFERENSI)'!M1922,IF(B1907=3,'KELAS (REFERENSI)'!M1937,IF(B1907=4,'KELAS (REFERENSI)'!M1952,""))))</f>
        <v/>
      </c>
      <c r="N1907" s="38" t="str">
        <f>IF(B1907=1,'KELAS (REFERENSI)'!N1907,IF(B1907=2,'KELAS (REFERENSI)'!N1922,IF(B1907=3,'KELAS (REFERENSI)'!N1937,IF(B1907=4,'KELAS (REFERENSI)'!N1952,""))))</f>
        <v/>
      </c>
      <c r="O1907" s="38" t="str">
        <f>IF(B1907=1,'KELAS (REFERENSI)'!O1907,IF(B1907=2,'KELAS (REFERENSI)'!O1922,IF(B1907=3,'KELAS (REFERENSI)'!O1937,IF(B1907=4,'KELAS (REFERENSI)'!O1952,""))))</f>
        <v/>
      </c>
      <c r="P1907" s="38" t="str">
        <f>IF(B1907=1,'KELAS (REFERENSI)'!P1907,IF(B1907=2,'KELAS (REFERENSI)'!P1922,IF(B1907=3,'KELAS (REFERENSI)'!P1937,IF(B1907=4,'KELAS (REFERENSI)'!P1952,""))))</f>
        <v/>
      </c>
      <c r="Q1907" s="38" t="str">
        <f t="shared" si="4"/>
        <v>BPS Kota Jakarta Timur</v>
      </c>
      <c r="R1907" s="38" t="str">
        <f t="shared" si="56"/>
        <v/>
      </c>
      <c r="S1907" s="38" t="str">
        <f t="shared" ref="S1907:T1907" si="1915">S1906</f>
        <v>15 Juni sampai dengan 31 Agustus 2026</v>
      </c>
      <c r="T1907" s="38" t="str">
        <f t="shared" si="1915"/>
        <v>31 Agustus 2026</v>
      </c>
      <c r="U1907" s="46"/>
      <c r="V1907" s="46"/>
      <c r="W1907" s="42"/>
      <c r="X1907" s="42"/>
      <c r="Y1907" s="42"/>
      <c r="Z1907" s="42"/>
    </row>
    <row r="1908" ht="15.0" customHeight="1">
      <c r="A1908" s="36" t="s">
        <v>6970</v>
      </c>
      <c r="B1908" s="43"/>
      <c r="C1908" s="44"/>
      <c r="D1908" s="47"/>
      <c r="E1908" s="47"/>
      <c r="F1908" s="39" t="str">
        <f t="shared" si="2"/>
        <v>PETUGAS.1907/SPK/SE/PPL/3172/2026</v>
      </c>
      <c r="G1908" s="45"/>
      <c r="H1908" s="39" t="str">
        <f>VLOOKUP(G1908,'MITRA (REFERENSI)'!$A:$Z,16,FALSE)</f>
        <v>#N/A</v>
      </c>
      <c r="I1908" s="39" t="str">
        <f>VLOOKUP(G1908,'MITRA (REFERENSI)'!$A:$Z,25,FALSE)</f>
        <v>#N/A</v>
      </c>
      <c r="J1908" s="38" t="str">
        <f>VLOOKUP(G1908,'MITRA (REFERENSI)'!$A:$Z,26,FALSE)</f>
        <v>#N/A</v>
      </c>
      <c r="K1908" s="38" t="str">
        <f>VLOOKUP(G1908,'MITRA (REFERENSI)'!$A:$Z,15,FALSE)</f>
        <v>#N/A</v>
      </c>
      <c r="L1908" s="38" t="str">
        <f>VLOOKUP(G1908,'MITRA (REFERENSI)'!$A:$Z,15,FALSE)</f>
        <v>#N/A</v>
      </c>
      <c r="M1908" s="38" t="str">
        <f>IF(B1908=1,'KELAS (REFERENSI)'!M1908,IF(B1908=2,'KELAS (REFERENSI)'!M1923,IF(B1908=3,'KELAS (REFERENSI)'!M1938,IF(B1908=4,'KELAS (REFERENSI)'!M1953,""))))</f>
        <v/>
      </c>
      <c r="N1908" s="38" t="str">
        <f>IF(B1908=1,'KELAS (REFERENSI)'!N1908,IF(B1908=2,'KELAS (REFERENSI)'!N1923,IF(B1908=3,'KELAS (REFERENSI)'!N1938,IF(B1908=4,'KELAS (REFERENSI)'!N1953,""))))</f>
        <v/>
      </c>
      <c r="O1908" s="38" t="str">
        <f>IF(B1908=1,'KELAS (REFERENSI)'!O1908,IF(B1908=2,'KELAS (REFERENSI)'!O1923,IF(B1908=3,'KELAS (REFERENSI)'!O1938,IF(B1908=4,'KELAS (REFERENSI)'!O1953,""))))</f>
        <v/>
      </c>
      <c r="P1908" s="38" t="str">
        <f>IF(B1908=1,'KELAS (REFERENSI)'!P1908,IF(B1908=2,'KELAS (REFERENSI)'!P1923,IF(B1908=3,'KELAS (REFERENSI)'!P1938,IF(B1908=4,'KELAS (REFERENSI)'!P1953,""))))</f>
        <v/>
      </c>
      <c r="Q1908" s="38" t="str">
        <f t="shared" si="4"/>
        <v>BPS Kota Jakarta Timur</v>
      </c>
      <c r="R1908" s="38" t="str">
        <f t="shared" si="56"/>
        <v/>
      </c>
      <c r="S1908" s="38" t="str">
        <f t="shared" ref="S1908:T1908" si="1916">S1907</f>
        <v>15 Juni sampai dengan 31 Agustus 2026</v>
      </c>
      <c r="T1908" s="38" t="str">
        <f t="shared" si="1916"/>
        <v>31 Agustus 2026</v>
      </c>
      <c r="U1908" s="46"/>
      <c r="V1908" s="46"/>
      <c r="W1908" s="42"/>
      <c r="X1908" s="42"/>
      <c r="Y1908" s="42"/>
      <c r="Z1908" s="42"/>
    </row>
    <row r="1909" ht="15.0" customHeight="1">
      <c r="A1909" s="36" t="s">
        <v>6971</v>
      </c>
      <c r="B1909" s="43"/>
      <c r="C1909" s="44"/>
      <c r="D1909" s="47"/>
      <c r="E1909" s="47"/>
      <c r="F1909" s="39" t="str">
        <f t="shared" si="2"/>
        <v>PETUGAS.1908/SPK/SE/PPL/3172/2026</v>
      </c>
      <c r="G1909" s="45"/>
      <c r="H1909" s="39" t="str">
        <f>VLOOKUP(G1909,'MITRA (REFERENSI)'!$A:$Z,16,FALSE)</f>
        <v>#N/A</v>
      </c>
      <c r="I1909" s="39" t="str">
        <f>VLOOKUP(G1909,'MITRA (REFERENSI)'!$A:$Z,25,FALSE)</f>
        <v>#N/A</v>
      </c>
      <c r="J1909" s="38" t="str">
        <f>VLOOKUP(G1909,'MITRA (REFERENSI)'!$A:$Z,26,FALSE)</f>
        <v>#N/A</v>
      </c>
      <c r="K1909" s="38" t="str">
        <f>VLOOKUP(G1909,'MITRA (REFERENSI)'!$A:$Z,15,FALSE)</f>
        <v>#N/A</v>
      </c>
      <c r="L1909" s="38" t="str">
        <f>VLOOKUP(G1909,'MITRA (REFERENSI)'!$A:$Z,15,FALSE)</f>
        <v>#N/A</v>
      </c>
      <c r="M1909" s="38" t="str">
        <f>IF(B1909=1,'KELAS (REFERENSI)'!M1909,IF(B1909=2,'KELAS (REFERENSI)'!M1924,IF(B1909=3,'KELAS (REFERENSI)'!M1939,IF(B1909=4,'KELAS (REFERENSI)'!M1954,""))))</f>
        <v/>
      </c>
      <c r="N1909" s="38" t="str">
        <f>IF(B1909=1,'KELAS (REFERENSI)'!N1909,IF(B1909=2,'KELAS (REFERENSI)'!N1924,IF(B1909=3,'KELAS (REFERENSI)'!N1939,IF(B1909=4,'KELAS (REFERENSI)'!N1954,""))))</f>
        <v/>
      </c>
      <c r="O1909" s="38" t="str">
        <f>IF(B1909=1,'KELAS (REFERENSI)'!O1909,IF(B1909=2,'KELAS (REFERENSI)'!O1924,IF(B1909=3,'KELAS (REFERENSI)'!O1939,IF(B1909=4,'KELAS (REFERENSI)'!O1954,""))))</f>
        <v/>
      </c>
      <c r="P1909" s="38" t="str">
        <f>IF(B1909=1,'KELAS (REFERENSI)'!P1909,IF(B1909=2,'KELAS (REFERENSI)'!P1924,IF(B1909=3,'KELAS (REFERENSI)'!P1939,IF(B1909=4,'KELAS (REFERENSI)'!P1954,""))))</f>
        <v/>
      </c>
      <c r="Q1909" s="38" t="str">
        <f t="shared" si="4"/>
        <v>BPS Kota Jakarta Timur</v>
      </c>
      <c r="R1909" s="38" t="str">
        <f t="shared" si="56"/>
        <v/>
      </c>
      <c r="S1909" s="38" t="str">
        <f t="shared" ref="S1909:T1909" si="1917">S1908</f>
        <v>15 Juni sampai dengan 31 Agustus 2026</v>
      </c>
      <c r="T1909" s="38" t="str">
        <f t="shared" si="1917"/>
        <v>31 Agustus 2026</v>
      </c>
      <c r="U1909" s="46"/>
      <c r="V1909" s="46"/>
      <c r="W1909" s="42"/>
      <c r="X1909" s="42"/>
      <c r="Y1909" s="42"/>
      <c r="Z1909" s="42"/>
    </row>
    <row r="1910" ht="15.0" customHeight="1">
      <c r="A1910" s="36" t="s">
        <v>6972</v>
      </c>
      <c r="B1910" s="43"/>
      <c r="C1910" s="44"/>
      <c r="D1910" s="47"/>
      <c r="E1910" s="47"/>
      <c r="F1910" s="39" t="str">
        <f t="shared" si="2"/>
        <v>PETUGAS.1909/SPK/SE/PPL/3172/2026</v>
      </c>
      <c r="G1910" s="45"/>
      <c r="H1910" s="39" t="str">
        <f>VLOOKUP(G1910,'MITRA (REFERENSI)'!$A:$Z,16,FALSE)</f>
        <v>#N/A</v>
      </c>
      <c r="I1910" s="39" t="str">
        <f>VLOOKUP(G1910,'MITRA (REFERENSI)'!$A:$Z,25,FALSE)</f>
        <v>#N/A</v>
      </c>
      <c r="J1910" s="38" t="str">
        <f>VLOOKUP(G1910,'MITRA (REFERENSI)'!$A:$Z,26,FALSE)</f>
        <v>#N/A</v>
      </c>
      <c r="K1910" s="38" t="str">
        <f>VLOOKUP(G1910,'MITRA (REFERENSI)'!$A:$Z,15,FALSE)</f>
        <v>#N/A</v>
      </c>
      <c r="L1910" s="38" t="str">
        <f>VLOOKUP(G1910,'MITRA (REFERENSI)'!$A:$Z,15,FALSE)</f>
        <v>#N/A</v>
      </c>
      <c r="M1910" s="38" t="str">
        <f>IF(B1910=1,'KELAS (REFERENSI)'!M1910,IF(B1910=2,'KELAS (REFERENSI)'!M1925,IF(B1910=3,'KELAS (REFERENSI)'!M1940,IF(B1910=4,'KELAS (REFERENSI)'!M1955,""))))</f>
        <v/>
      </c>
      <c r="N1910" s="38" t="str">
        <f>IF(B1910=1,'KELAS (REFERENSI)'!N1910,IF(B1910=2,'KELAS (REFERENSI)'!N1925,IF(B1910=3,'KELAS (REFERENSI)'!N1940,IF(B1910=4,'KELAS (REFERENSI)'!N1955,""))))</f>
        <v/>
      </c>
      <c r="O1910" s="38" t="str">
        <f>IF(B1910=1,'KELAS (REFERENSI)'!O1910,IF(B1910=2,'KELAS (REFERENSI)'!O1925,IF(B1910=3,'KELAS (REFERENSI)'!O1940,IF(B1910=4,'KELAS (REFERENSI)'!O1955,""))))</f>
        <v/>
      </c>
      <c r="P1910" s="38" t="str">
        <f>IF(B1910=1,'KELAS (REFERENSI)'!P1910,IF(B1910=2,'KELAS (REFERENSI)'!P1925,IF(B1910=3,'KELAS (REFERENSI)'!P1940,IF(B1910=4,'KELAS (REFERENSI)'!P1955,""))))</f>
        <v/>
      </c>
      <c r="Q1910" s="38" t="str">
        <f t="shared" si="4"/>
        <v>BPS Kota Jakarta Timur</v>
      </c>
      <c r="R1910" s="38" t="str">
        <f t="shared" si="56"/>
        <v/>
      </c>
      <c r="S1910" s="38" t="str">
        <f t="shared" ref="S1910:T1910" si="1918">S1909</f>
        <v>15 Juni sampai dengan 31 Agustus 2026</v>
      </c>
      <c r="T1910" s="38" t="str">
        <f t="shared" si="1918"/>
        <v>31 Agustus 2026</v>
      </c>
      <c r="U1910" s="46"/>
      <c r="V1910" s="46"/>
      <c r="W1910" s="42"/>
      <c r="X1910" s="42"/>
      <c r="Y1910" s="42"/>
      <c r="Z1910" s="42"/>
    </row>
    <row r="1911" ht="15.0" customHeight="1">
      <c r="A1911" s="36" t="s">
        <v>6973</v>
      </c>
      <c r="B1911" s="43"/>
      <c r="C1911" s="44"/>
      <c r="D1911" s="47"/>
      <c r="E1911" s="47"/>
      <c r="F1911" s="39" t="str">
        <f t="shared" si="2"/>
        <v>PETUGAS.1910/SPK/SE/PPL/3172/2026</v>
      </c>
      <c r="G1911" s="45"/>
      <c r="H1911" s="39" t="str">
        <f>VLOOKUP(G1911,'MITRA (REFERENSI)'!$A:$Z,16,FALSE)</f>
        <v>#N/A</v>
      </c>
      <c r="I1911" s="39" t="str">
        <f>VLOOKUP(G1911,'MITRA (REFERENSI)'!$A:$Z,25,FALSE)</f>
        <v>#N/A</v>
      </c>
      <c r="J1911" s="38" t="str">
        <f>VLOOKUP(G1911,'MITRA (REFERENSI)'!$A:$Z,26,FALSE)</f>
        <v>#N/A</v>
      </c>
      <c r="K1911" s="38" t="str">
        <f>VLOOKUP(G1911,'MITRA (REFERENSI)'!$A:$Z,15,FALSE)</f>
        <v>#N/A</v>
      </c>
      <c r="L1911" s="38" t="str">
        <f>VLOOKUP(G1911,'MITRA (REFERENSI)'!$A:$Z,15,FALSE)</f>
        <v>#N/A</v>
      </c>
      <c r="M1911" s="38" t="str">
        <f>IF(B1911=1,'KELAS (REFERENSI)'!M1911,IF(B1911=2,'KELAS (REFERENSI)'!M1926,IF(B1911=3,'KELAS (REFERENSI)'!M1941,IF(B1911=4,'KELAS (REFERENSI)'!M1956,""))))</f>
        <v/>
      </c>
      <c r="N1911" s="38" t="str">
        <f>IF(B1911=1,'KELAS (REFERENSI)'!N1911,IF(B1911=2,'KELAS (REFERENSI)'!N1926,IF(B1911=3,'KELAS (REFERENSI)'!N1941,IF(B1911=4,'KELAS (REFERENSI)'!N1956,""))))</f>
        <v/>
      </c>
      <c r="O1911" s="38" t="str">
        <f>IF(B1911=1,'KELAS (REFERENSI)'!O1911,IF(B1911=2,'KELAS (REFERENSI)'!O1926,IF(B1911=3,'KELAS (REFERENSI)'!O1941,IF(B1911=4,'KELAS (REFERENSI)'!O1956,""))))</f>
        <v/>
      </c>
      <c r="P1911" s="38" t="str">
        <f>IF(B1911=1,'KELAS (REFERENSI)'!P1911,IF(B1911=2,'KELAS (REFERENSI)'!P1926,IF(B1911=3,'KELAS (REFERENSI)'!P1941,IF(B1911=4,'KELAS (REFERENSI)'!P1956,""))))</f>
        <v/>
      </c>
      <c r="Q1911" s="38" t="str">
        <f t="shared" si="4"/>
        <v>BPS Kota Jakarta Timur</v>
      </c>
      <c r="R1911" s="38" t="str">
        <f t="shared" si="56"/>
        <v/>
      </c>
      <c r="S1911" s="38" t="str">
        <f t="shared" ref="S1911:T1911" si="1919">S1910</f>
        <v>15 Juni sampai dengan 31 Agustus 2026</v>
      </c>
      <c r="T1911" s="38" t="str">
        <f t="shared" si="1919"/>
        <v>31 Agustus 2026</v>
      </c>
      <c r="U1911" s="46"/>
      <c r="V1911" s="46"/>
      <c r="W1911" s="42"/>
      <c r="X1911" s="42"/>
      <c r="Y1911" s="42"/>
      <c r="Z1911" s="42"/>
    </row>
    <row r="1912" ht="15.0" customHeight="1">
      <c r="A1912" s="36" t="s">
        <v>6974</v>
      </c>
      <c r="B1912" s="43"/>
      <c r="C1912" s="44"/>
      <c r="D1912" s="47"/>
      <c r="E1912" s="47"/>
      <c r="F1912" s="39" t="str">
        <f t="shared" si="2"/>
        <v>PETUGAS.1911/SPK/SE/PPL/3172/2026</v>
      </c>
      <c r="G1912" s="45"/>
      <c r="H1912" s="39" t="str">
        <f>VLOOKUP(G1912,'MITRA (REFERENSI)'!$A:$Z,16,FALSE)</f>
        <v>#N/A</v>
      </c>
      <c r="I1912" s="39" t="str">
        <f>VLOOKUP(G1912,'MITRA (REFERENSI)'!$A:$Z,25,FALSE)</f>
        <v>#N/A</v>
      </c>
      <c r="J1912" s="38" t="str">
        <f>VLOOKUP(G1912,'MITRA (REFERENSI)'!$A:$Z,26,FALSE)</f>
        <v>#N/A</v>
      </c>
      <c r="K1912" s="38" t="str">
        <f>VLOOKUP(G1912,'MITRA (REFERENSI)'!$A:$Z,15,FALSE)</f>
        <v>#N/A</v>
      </c>
      <c r="L1912" s="38" t="str">
        <f>VLOOKUP(G1912,'MITRA (REFERENSI)'!$A:$Z,15,FALSE)</f>
        <v>#N/A</v>
      </c>
      <c r="M1912" s="38" t="str">
        <f>IF(B1912=1,'KELAS (REFERENSI)'!M1912,IF(B1912=2,'KELAS (REFERENSI)'!M1927,IF(B1912=3,'KELAS (REFERENSI)'!M1942,IF(B1912=4,'KELAS (REFERENSI)'!M1957,""))))</f>
        <v/>
      </c>
      <c r="N1912" s="38" t="str">
        <f>IF(B1912=1,'KELAS (REFERENSI)'!N1912,IF(B1912=2,'KELAS (REFERENSI)'!N1927,IF(B1912=3,'KELAS (REFERENSI)'!N1942,IF(B1912=4,'KELAS (REFERENSI)'!N1957,""))))</f>
        <v/>
      </c>
      <c r="O1912" s="38" t="str">
        <f>IF(B1912=1,'KELAS (REFERENSI)'!O1912,IF(B1912=2,'KELAS (REFERENSI)'!O1927,IF(B1912=3,'KELAS (REFERENSI)'!O1942,IF(B1912=4,'KELAS (REFERENSI)'!O1957,""))))</f>
        <v/>
      </c>
      <c r="P1912" s="38" t="str">
        <f>IF(B1912=1,'KELAS (REFERENSI)'!P1912,IF(B1912=2,'KELAS (REFERENSI)'!P1927,IF(B1912=3,'KELAS (REFERENSI)'!P1942,IF(B1912=4,'KELAS (REFERENSI)'!P1957,""))))</f>
        <v/>
      </c>
      <c r="Q1912" s="38" t="str">
        <f t="shared" si="4"/>
        <v>BPS Kota Jakarta Timur</v>
      </c>
      <c r="R1912" s="38" t="str">
        <f t="shared" si="56"/>
        <v/>
      </c>
      <c r="S1912" s="38" t="str">
        <f t="shared" ref="S1912:T1912" si="1920">S1911</f>
        <v>15 Juni sampai dengan 31 Agustus 2026</v>
      </c>
      <c r="T1912" s="38" t="str">
        <f t="shared" si="1920"/>
        <v>31 Agustus 2026</v>
      </c>
      <c r="U1912" s="46"/>
      <c r="V1912" s="46"/>
      <c r="W1912" s="42"/>
      <c r="X1912" s="42"/>
      <c r="Y1912" s="42"/>
      <c r="Z1912" s="42"/>
    </row>
    <row r="1913" ht="15.0" customHeight="1">
      <c r="A1913" s="36" t="s">
        <v>6975</v>
      </c>
      <c r="B1913" s="43"/>
      <c r="C1913" s="44"/>
      <c r="D1913" s="47"/>
      <c r="E1913" s="47"/>
      <c r="F1913" s="39" t="str">
        <f t="shared" si="2"/>
        <v>PETUGAS.1912/SPK/SE/PPL/3172/2026</v>
      </c>
      <c r="G1913" s="45"/>
      <c r="H1913" s="39" t="str">
        <f>VLOOKUP(G1913,'MITRA (REFERENSI)'!$A:$Z,16,FALSE)</f>
        <v>#N/A</v>
      </c>
      <c r="I1913" s="39" t="str">
        <f>VLOOKUP(G1913,'MITRA (REFERENSI)'!$A:$Z,25,FALSE)</f>
        <v>#N/A</v>
      </c>
      <c r="J1913" s="38" t="str">
        <f>VLOOKUP(G1913,'MITRA (REFERENSI)'!$A:$Z,26,FALSE)</f>
        <v>#N/A</v>
      </c>
      <c r="K1913" s="38" t="str">
        <f>VLOOKUP(G1913,'MITRA (REFERENSI)'!$A:$Z,15,FALSE)</f>
        <v>#N/A</v>
      </c>
      <c r="L1913" s="38" t="str">
        <f>VLOOKUP(G1913,'MITRA (REFERENSI)'!$A:$Z,15,FALSE)</f>
        <v>#N/A</v>
      </c>
      <c r="M1913" s="38" t="str">
        <f>IF(B1913=1,'KELAS (REFERENSI)'!M1913,IF(B1913=2,'KELAS (REFERENSI)'!M1928,IF(B1913=3,'KELAS (REFERENSI)'!M1943,IF(B1913=4,'KELAS (REFERENSI)'!M1958,""))))</f>
        <v/>
      </c>
      <c r="N1913" s="38" t="str">
        <f>IF(B1913=1,'KELAS (REFERENSI)'!N1913,IF(B1913=2,'KELAS (REFERENSI)'!N1928,IF(B1913=3,'KELAS (REFERENSI)'!N1943,IF(B1913=4,'KELAS (REFERENSI)'!N1958,""))))</f>
        <v/>
      </c>
      <c r="O1913" s="38" t="str">
        <f>IF(B1913=1,'KELAS (REFERENSI)'!O1913,IF(B1913=2,'KELAS (REFERENSI)'!O1928,IF(B1913=3,'KELAS (REFERENSI)'!O1943,IF(B1913=4,'KELAS (REFERENSI)'!O1958,""))))</f>
        <v/>
      </c>
      <c r="P1913" s="38" t="str">
        <f>IF(B1913=1,'KELAS (REFERENSI)'!P1913,IF(B1913=2,'KELAS (REFERENSI)'!P1928,IF(B1913=3,'KELAS (REFERENSI)'!P1943,IF(B1913=4,'KELAS (REFERENSI)'!P1958,""))))</f>
        <v/>
      </c>
      <c r="Q1913" s="38" t="str">
        <f t="shared" si="4"/>
        <v>BPS Kota Jakarta Timur</v>
      </c>
      <c r="R1913" s="38" t="str">
        <f t="shared" si="56"/>
        <v/>
      </c>
      <c r="S1913" s="38" t="str">
        <f t="shared" ref="S1913:T1913" si="1921">S1912</f>
        <v>15 Juni sampai dengan 31 Agustus 2026</v>
      </c>
      <c r="T1913" s="38" t="str">
        <f t="shared" si="1921"/>
        <v>31 Agustus 2026</v>
      </c>
      <c r="U1913" s="46"/>
      <c r="V1913" s="46"/>
      <c r="W1913" s="42"/>
      <c r="X1913" s="42"/>
      <c r="Y1913" s="42"/>
      <c r="Z1913" s="42"/>
    </row>
    <row r="1914" ht="15.0" customHeight="1">
      <c r="A1914" s="36" t="s">
        <v>6976</v>
      </c>
      <c r="B1914" s="43"/>
      <c r="C1914" s="44"/>
      <c r="D1914" s="47"/>
      <c r="E1914" s="47"/>
      <c r="F1914" s="39" t="str">
        <f t="shared" si="2"/>
        <v>PETUGAS.1913/SPK/SE/PPL/3172/2026</v>
      </c>
      <c r="G1914" s="45"/>
      <c r="H1914" s="39" t="str">
        <f>VLOOKUP(G1914,'MITRA (REFERENSI)'!$A:$Z,16,FALSE)</f>
        <v>#N/A</v>
      </c>
      <c r="I1914" s="39" t="str">
        <f>VLOOKUP(G1914,'MITRA (REFERENSI)'!$A:$Z,25,FALSE)</f>
        <v>#N/A</v>
      </c>
      <c r="J1914" s="38" t="str">
        <f>VLOOKUP(G1914,'MITRA (REFERENSI)'!$A:$Z,26,FALSE)</f>
        <v>#N/A</v>
      </c>
      <c r="K1914" s="38" t="str">
        <f>VLOOKUP(G1914,'MITRA (REFERENSI)'!$A:$Z,15,FALSE)</f>
        <v>#N/A</v>
      </c>
      <c r="L1914" s="38" t="str">
        <f>VLOOKUP(G1914,'MITRA (REFERENSI)'!$A:$Z,15,FALSE)</f>
        <v>#N/A</v>
      </c>
      <c r="M1914" s="38" t="str">
        <f>IF(B1914=1,'KELAS (REFERENSI)'!M1914,IF(B1914=2,'KELAS (REFERENSI)'!M1929,IF(B1914=3,'KELAS (REFERENSI)'!M1944,IF(B1914=4,'KELAS (REFERENSI)'!M1959,""))))</f>
        <v/>
      </c>
      <c r="N1914" s="38" t="str">
        <f>IF(B1914=1,'KELAS (REFERENSI)'!N1914,IF(B1914=2,'KELAS (REFERENSI)'!N1929,IF(B1914=3,'KELAS (REFERENSI)'!N1944,IF(B1914=4,'KELAS (REFERENSI)'!N1959,""))))</f>
        <v/>
      </c>
      <c r="O1914" s="38" t="str">
        <f>IF(B1914=1,'KELAS (REFERENSI)'!O1914,IF(B1914=2,'KELAS (REFERENSI)'!O1929,IF(B1914=3,'KELAS (REFERENSI)'!O1944,IF(B1914=4,'KELAS (REFERENSI)'!O1959,""))))</f>
        <v/>
      </c>
      <c r="P1914" s="38" t="str">
        <f>IF(B1914=1,'KELAS (REFERENSI)'!P1914,IF(B1914=2,'KELAS (REFERENSI)'!P1929,IF(B1914=3,'KELAS (REFERENSI)'!P1944,IF(B1914=4,'KELAS (REFERENSI)'!P1959,""))))</f>
        <v/>
      </c>
      <c r="Q1914" s="38" t="str">
        <f t="shared" si="4"/>
        <v>BPS Kota Jakarta Timur</v>
      </c>
      <c r="R1914" s="38" t="str">
        <f t="shared" si="56"/>
        <v/>
      </c>
      <c r="S1914" s="38" t="str">
        <f t="shared" ref="S1914:T1914" si="1922">S1913</f>
        <v>15 Juni sampai dengan 31 Agustus 2026</v>
      </c>
      <c r="T1914" s="38" t="str">
        <f t="shared" si="1922"/>
        <v>31 Agustus 2026</v>
      </c>
      <c r="U1914" s="46"/>
      <c r="V1914" s="46"/>
      <c r="W1914" s="42"/>
      <c r="X1914" s="42"/>
      <c r="Y1914" s="42"/>
      <c r="Z1914" s="42"/>
    </row>
    <row r="1915" ht="15.0" customHeight="1">
      <c r="A1915" s="36" t="s">
        <v>6977</v>
      </c>
      <c r="B1915" s="43"/>
      <c r="C1915" s="44"/>
      <c r="D1915" s="47"/>
      <c r="E1915" s="47"/>
      <c r="F1915" s="39" t="str">
        <f t="shared" si="2"/>
        <v>PETUGAS.1914/SPK/SE/PPL/3172/2026</v>
      </c>
      <c r="G1915" s="45"/>
      <c r="H1915" s="39" t="str">
        <f>VLOOKUP(G1915,'MITRA (REFERENSI)'!$A:$Z,16,FALSE)</f>
        <v>#N/A</v>
      </c>
      <c r="I1915" s="39" t="str">
        <f>VLOOKUP(G1915,'MITRA (REFERENSI)'!$A:$Z,25,FALSE)</f>
        <v>#N/A</v>
      </c>
      <c r="J1915" s="38" t="str">
        <f>VLOOKUP(G1915,'MITRA (REFERENSI)'!$A:$Z,26,FALSE)</f>
        <v>#N/A</v>
      </c>
      <c r="K1915" s="38" t="str">
        <f>VLOOKUP(G1915,'MITRA (REFERENSI)'!$A:$Z,15,FALSE)</f>
        <v>#N/A</v>
      </c>
      <c r="L1915" s="38" t="str">
        <f>VLOOKUP(G1915,'MITRA (REFERENSI)'!$A:$Z,15,FALSE)</f>
        <v>#N/A</v>
      </c>
      <c r="M1915" s="38" t="str">
        <f>IF(B1915=1,'KELAS (REFERENSI)'!M1915,IF(B1915=2,'KELAS (REFERENSI)'!M1930,IF(B1915=3,'KELAS (REFERENSI)'!M1945,IF(B1915=4,'KELAS (REFERENSI)'!M1960,""))))</f>
        <v/>
      </c>
      <c r="N1915" s="38" t="str">
        <f>IF(B1915=1,'KELAS (REFERENSI)'!N1915,IF(B1915=2,'KELAS (REFERENSI)'!N1930,IF(B1915=3,'KELAS (REFERENSI)'!N1945,IF(B1915=4,'KELAS (REFERENSI)'!N1960,""))))</f>
        <v/>
      </c>
      <c r="O1915" s="38" t="str">
        <f>IF(B1915=1,'KELAS (REFERENSI)'!O1915,IF(B1915=2,'KELAS (REFERENSI)'!O1930,IF(B1915=3,'KELAS (REFERENSI)'!O1945,IF(B1915=4,'KELAS (REFERENSI)'!O1960,""))))</f>
        <v/>
      </c>
      <c r="P1915" s="38" t="str">
        <f>IF(B1915=1,'KELAS (REFERENSI)'!P1915,IF(B1915=2,'KELAS (REFERENSI)'!P1930,IF(B1915=3,'KELAS (REFERENSI)'!P1945,IF(B1915=4,'KELAS (REFERENSI)'!P1960,""))))</f>
        <v/>
      </c>
      <c r="Q1915" s="38" t="str">
        <f t="shared" si="4"/>
        <v>BPS Kota Jakarta Timur</v>
      </c>
      <c r="R1915" s="38" t="str">
        <f t="shared" si="56"/>
        <v/>
      </c>
      <c r="S1915" s="38" t="str">
        <f t="shared" ref="S1915:T1915" si="1923">S1914</f>
        <v>15 Juni sampai dengan 31 Agustus 2026</v>
      </c>
      <c r="T1915" s="38" t="str">
        <f t="shared" si="1923"/>
        <v>31 Agustus 2026</v>
      </c>
      <c r="U1915" s="46"/>
      <c r="V1915" s="46"/>
      <c r="W1915" s="42"/>
      <c r="X1915" s="42"/>
      <c r="Y1915" s="42"/>
      <c r="Z1915" s="42"/>
    </row>
    <row r="1916" ht="15.0" customHeight="1">
      <c r="A1916" s="36" t="s">
        <v>6978</v>
      </c>
      <c r="B1916" s="43"/>
      <c r="C1916" s="44"/>
      <c r="D1916" s="47"/>
      <c r="E1916" s="47"/>
      <c r="F1916" s="39" t="str">
        <f t="shared" si="2"/>
        <v>PETUGAS.1915/SPK/SE/PPL/3172/2026</v>
      </c>
      <c r="G1916" s="45"/>
      <c r="H1916" s="39" t="str">
        <f>VLOOKUP(G1916,'MITRA (REFERENSI)'!$A:$Z,16,FALSE)</f>
        <v>#N/A</v>
      </c>
      <c r="I1916" s="39" t="str">
        <f>VLOOKUP(G1916,'MITRA (REFERENSI)'!$A:$Z,25,FALSE)</f>
        <v>#N/A</v>
      </c>
      <c r="J1916" s="38" t="str">
        <f>VLOOKUP(G1916,'MITRA (REFERENSI)'!$A:$Z,26,FALSE)</f>
        <v>#N/A</v>
      </c>
      <c r="K1916" s="38" t="str">
        <f>VLOOKUP(G1916,'MITRA (REFERENSI)'!$A:$Z,15,FALSE)</f>
        <v>#N/A</v>
      </c>
      <c r="L1916" s="38" t="str">
        <f>VLOOKUP(G1916,'MITRA (REFERENSI)'!$A:$Z,15,FALSE)</f>
        <v>#N/A</v>
      </c>
      <c r="M1916" s="38" t="str">
        <f>IF(B1916=1,'KELAS (REFERENSI)'!M1916,IF(B1916=2,'KELAS (REFERENSI)'!M1931,IF(B1916=3,'KELAS (REFERENSI)'!M1946,IF(B1916=4,'KELAS (REFERENSI)'!M1961,""))))</f>
        <v/>
      </c>
      <c r="N1916" s="38" t="str">
        <f>IF(B1916=1,'KELAS (REFERENSI)'!N1916,IF(B1916=2,'KELAS (REFERENSI)'!N1931,IF(B1916=3,'KELAS (REFERENSI)'!N1946,IF(B1916=4,'KELAS (REFERENSI)'!N1961,""))))</f>
        <v/>
      </c>
      <c r="O1916" s="38" t="str">
        <f>IF(B1916=1,'KELAS (REFERENSI)'!O1916,IF(B1916=2,'KELAS (REFERENSI)'!O1931,IF(B1916=3,'KELAS (REFERENSI)'!O1946,IF(B1916=4,'KELAS (REFERENSI)'!O1961,""))))</f>
        <v/>
      </c>
      <c r="P1916" s="38" t="str">
        <f>IF(B1916=1,'KELAS (REFERENSI)'!P1916,IF(B1916=2,'KELAS (REFERENSI)'!P1931,IF(B1916=3,'KELAS (REFERENSI)'!P1946,IF(B1916=4,'KELAS (REFERENSI)'!P1961,""))))</f>
        <v/>
      </c>
      <c r="Q1916" s="38" t="str">
        <f t="shared" si="4"/>
        <v>BPS Kota Jakarta Timur</v>
      </c>
      <c r="R1916" s="38" t="str">
        <f t="shared" si="56"/>
        <v/>
      </c>
      <c r="S1916" s="38" t="str">
        <f t="shared" ref="S1916:T1916" si="1924">S1915</f>
        <v>15 Juni sampai dengan 31 Agustus 2026</v>
      </c>
      <c r="T1916" s="38" t="str">
        <f t="shared" si="1924"/>
        <v>31 Agustus 2026</v>
      </c>
      <c r="U1916" s="46"/>
      <c r="V1916" s="46"/>
      <c r="W1916" s="42"/>
      <c r="X1916" s="42"/>
      <c r="Y1916" s="42"/>
      <c r="Z1916" s="42"/>
    </row>
    <row r="1917" ht="15.0" customHeight="1">
      <c r="A1917" s="36" t="s">
        <v>6979</v>
      </c>
      <c r="B1917" s="43"/>
      <c r="C1917" s="44"/>
      <c r="D1917" s="47"/>
      <c r="E1917" s="47"/>
      <c r="F1917" s="39" t="str">
        <f t="shared" si="2"/>
        <v>PETUGAS.1916/SPK/SE/PPL/3172/2026</v>
      </c>
      <c r="G1917" s="45"/>
      <c r="H1917" s="39" t="str">
        <f>VLOOKUP(G1917,'MITRA (REFERENSI)'!$A:$Z,16,FALSE)</f>
        <v>#N/A</v>
      </c>
      <c r="I1917" s="39" t="str">
        <f>VLOOKUP(G1917,'MITRA (REFERENSI)'!$A:$Z,25,FALSE)</f>
        <v>#N/A</v>
      </c>
      <c r="J1917" s="38" t="str">
        <f>VLOOKUP(G1917,'MITRA (REFERENSI)'!$A:$Z,26,FALSE)</f>
        <v>#N/A</v>
      </c>
      <c r="K1917" s="38" t="str">
        <f>VLOOKUP(G1917,'MITRA (REFERENSI)'!$A:$Z,15,FALSE)</f>
        <v>#N/A</v>
      </c>
      <c r="L1917" s="38" t="str">
        <f>VLOOKUP(G1917,'MITRA (REFERENSI)'!$A:$Z,15,FALSE)</f>
        <v>#N/A</v>
      </c>
      <c r="M1917" s="38" t="str">
        <f>IF(B1917=1,'KELAS (REFERENSI)'!M1917,IF(B1917=2,'KELAS (REFERENSI)'!M1932,IF(B1917=3,'KELAS (REFERENSI)'!M1947,IF(B1917=4,'KELAS (REFERENSI)'!M1962,""))))</f>
        <v/>
      </c>
      <c r="N1917" s="38" t="str">
        <f>IF(B1917=1,'KELAS (REFERENSI)'!N1917,IF(B1917=2,'KELAS (REFERENSI)'!N1932,IF(B1917=3,'KELAS (REFERENSI)'!N1947,IF(B1917=4,'KELAS (REFERENSI)'!N1962,""))))</f>
        <v/>
      </c>
      <c r="O1917" s="38" t="str">
        <f>IF(B1917=1,'KELAS (REFERENSI)'!O1917,IF(B1917=2,'KELAS (REFERENSI)'!O1932,IF(B1917=3,'KELAS (REFERENSI)'!O1947,IF(B1917=4,'KELAS (REFERENSI)'!O1962,""))))</f>
        <v/>
      </c>
      <c r="P1917" s="38" t="str">
        <f>IF(B1917=1,'KELAS (REFERENSI)'!P1917,IF(B1917=2,'KELAS (REFERENSI)'!P1932,IF(B1917=3,'KELAS (REFERENSI)'!P1947,IF(B1917=4,'KELAS (REFERENSI)'!P1962,""))))</f>
        <v/>
      </c>
      <c r="Q1917" s="38" t="str">
        <f t="shared" si="4"/>
        <v>BPS Kota Jakarta Timur</v>
      </c>
      <c r="R1917" s="38" t="str">
        <f t="shared" si="56"/>
        <v/>
      </c>
      <c r="S1917" s="38" t="str">
        <f t="shared" ref="S1917:T1917" si="1925">S1916</f>
        <v>15 Juni sampai dengan 31 Agustus 2026</v>
      </c>
      <c r="T1917" s="38" t="str">
        <f t="shared" si="1925"/>
        <v>31 Agustus 2026</v>
      </c>
      <c r="U1917" s="46"/>
      <c r="V1917" s="46"/>
      <c r="W1917" s="42"/>
      <c r="X1917" s="42"/>
      <c r="Y1917" s="42"/>
      <c r="Z1917" s="42"/>
    </row>
    <row r="1918" ht="15.0" customHeight="1">
      <c r="A1918" s="36" t="s">
        <v>6980</v>
      </c>
      <c r="B1918" s="43"/>
      <c r="C1918" s="44"/>
      <c r="D1918" s="47"/>
      <c r="E1918" s="47"/>
      <c r="F1918" s="39" t="str">
        <f t="shared" si="2"/>
        <v>PETUGAS.1917/SPK/SE/PPL/3172/2026</v>
      </c>
      <c r="G1918" s="45"/>
      <c r="H1918" s="39" t="str">
        <f>VLOOKUP(G1918,'MITRA (REFERENSI)'!$A:$Z,16,FALSE)</f>
        <v>#N/A</v>
      </c>
      <c r="I1918" s="39" t="str">
        <f>VLOOKUP(G1918,'MITRA (REFERENSI)'!$A:$Z,25,FALSE)</f>
        <v>#N/A</v>
      </c>
      <c r="J1918" s="38" t="str">
        <f>VLOOKUP(G1918,'MITRA (REFERENSI)'!$A:$Z,26,FALSE)</f>
        <v>#N/A</v>
      </c>
      <c r="K1918" s="38" t="str">
        <f>VLOOKUP(G1918,'MITRA (REFERENSI)'!$A:$Z,15,FALSE)</f>
        <v>#N/A</v>
      </c>
      <c r="L1918" s="38" t="str">
        <f>VLOOKUP(G1918,'MITRA (REFERENSI)'!$A:$Z,15,FALSE)</f>
        <v>#N/A</v>
      </c>
      <c r="M1918" s="38" t="str">
        <f>IF(B1918=1,'KELAS (REFERENSI)'!M1918,IF(B1918=2,'KELAS (REFERENSI)'!M1933,IF(B1918=3,'KELAS (REFERENSI)'!M1948,IF(B1918=4,'KELAS (REFERENSI)'!M1963,""))))</f>
        <v/>
      </c>
      <c r="N1918" s="38" t="str">
        <f>IF(B1918=1,'KELAS (REFERENSI)'!N1918,IF(B1918=2,'KELAS (REFERENSI)'!N1933,IF(B1918=3,'KELAS (REFERENSI)'!N1948,IF(B1918=4,'KELAS (REFERENSI)'!N1963,""))))</f>
        <v/>
      </c>
      <c r="O1918" s="38" t="str">
        <f>IF(B1918=1,'KELAS (REFERENSI)'!O1918,IF(B1918=2,'KELAS (REFERENSI)'!O1933,IF(B1918=3,'KELAS (REFERENSI)'!O1948,IF(B1918=4,'KELAS (REFERENSI)'!O1963,""))))</f>
        <v/>
      </c>
      <c r="P1918" s="38" t="str">
        <f>IF(B1918=1,'KELAS (REFERENSI)'!P1918,IF(B1918=2,'KELAS (REFERENSI)'!P1933,IF(B1918=3,'KELAS (REFERENSI)'!P1948,IF(B1918=4,'KELAS (REFERENSI)'!P1963,""))))</f>
        <v/>
      </c>
      <c r="Q1918" s="38" t="str">
        <f t="shared" si="4"/>
        <v>BPS Kota Jakarta Timur</v>
      </c>
      <c r="R1918" s="38" t="str">
        <f t="shared" si="56"/>
        <v/>
      </c>
      <c r="S1918" s="38" t="str">
        <f t="shared" ref="S1918:T1918" si="1926">S1917</f>
        <v>15 Juni sampai dengan 31 Agustus 2026</v>
      </c>
      <c r="T1918" s="38" t="str">
        <f t="shared" si="1926"/>
        <v>31 Agustus 2026</v>
      </c>
      <c r="U1918" s="46"/>
      <c r="V1918" s="46"/>
      <c r="W1918" s="42"/>
      <c r="X1918" s="42"/>
      <c r="Y1918" s="42"/>
      <c r="Z1918" s="42"/>
    </row>
    <row r="1919" ht="15.0" customHeight="1">
      <c r="A1919" s="36" t="s">
        <v>6981</v>
      </c>
      <c r="B1919" s="43"/>
      <c r="C1919" s="44"/>
      <c r="D1919" s="47"/>
      <c r="E1919" s="47"/>
      <c r="F1919" s="39" t="str">
        <f t="shared" si="2"/>
        <v>PETUGAS.1918/SPK/SE/PPL/3172/2026</v>
      </c>
      <c r="G1919" s="45"/>
      <c r="H1919" s="39" t="str">
        <f>VLOOKUP(G1919,'MITRA (REFERENSI)'!$A:$Z,16,FALSE)</f>
        <v>#N/A</v>
      </c>
      <c r="I1919" s="39" t="str">
        <f>VLOOKUP(G1919,'MITRA (REFERENSI)'!$A:$Z,25,FALSE)</f>
        <v>#N/A</v>
      </c>
      <c r="J1919" s="38" t="str">
        <f>VLOOKUP(G1919,'MITRA (REFERENSI)'!$A:$Z,26,FALSE)</f>
        <v>#N/A</v>
      </c>
      <c r="K1919" s="38" t="str">
        <f>VLOOKUP(G1919,'MITRA (REFERENSI)'!$A:$Z,15,FALSE)</f>
        <v>#N/A</v>
      </c>
      <c r="L1919" s="38" t="str">
        <f>VLOOKUP(G1919,'MITRA (REFERENSI)'!$A:$Z,15,FALSE)</f>
        <v>#N/A</v>
      </c>
      <c r="M1919" s="38" t="str">
        <f>IF(B1919=1,'KELAS (REFERENSI)'!M1919,IF(B1919=2,'KELAS (REFERENSI)'!M1934,IF(B1919=3,'KELAS (REFERENSI)'!M1949,IF(B1919=4,'KELAS (REFERENSI)'!M1964,""))))</f>
        <v/>
      </c>
      <c r="N1919" s="38" t="str">
        <f>IF(B1919=1,'KELAS (REFERENSI)'!N1919,IF(B1919=2,'KELAS (REFERENSI)'!N1934,IF(B1919=3,'KELAS (REFERENSI)'!N1949,IF(B1919=4,'KELAS (REFERENSI)'!N1964,""))))</f>
        <v/>
      </c>
      <c r="O1919" s="38" t="str">
        <f>IF(B1919=1,'KELAS (REFERENSI)'!O1919,IF(B1919=2,'KELAS (REFERENSI)'!O1934,IF(B1919=3,'KELAS (REFERENSI)'!O1949,IF(B1919=4,'KELAS (REFERENSI)'!O1964,""))))</f>
        <v/>
      </c>
      <c r="P1919" s="38" t="str">
        <f>IF(B1919=1,'KELAS (REFERENSI)'!P1919,IF(B1919=2,'KELAS (REFERENSI)'!P1934,IF(B1919=3,'KELAS (REFERENSI)'!P1949,IF(B1919=4,'KELAS (REFERENSI)'!P1964,""))))</f>
        <v/>
      </c>
      <c r="Q1919" s="38" t="str">
        <f t="shared" si="4"/>
        <v>BPS Kota Jakarta Timur</v>
      </c>
      <c r="R1919" s="38" t="str">
        <f t="shared" si="56"/>
        <v/>
      </c>
      <c r="S1919" s="38" t="str">
        <f t="shared" ref="S1919:T1919" si="1927">S1918</f>
        <v>15 Juni sampai dengan 31 Agustus 2026</v>
      </c>
      <c r="T1919" s="38" t="str">
        <f t="shared" si="1927"/>
        <v>31 Agustus 2026</v>
      </c>
      <c r="U1919" s="46"/>
      <c r="V1919" s="46"/>
      <c r="W1919" s="42"/>
      <c r="X1919" s="42"/>
      <c r="Y1919" s="42"/>
      <c r="Z1919" s="42"/>
    </row>
    <row r="1920" ht="15.0" customHeight="1">
      <c r="A1920" s="36" t="s">
        <v>6982</v>
      </c>
      <c r="B1920" s="43"/>
      <c r="C1920" s="44"/>
      <c r="D1920" s="47"/>
      <c r="E1920" s="47"/>
      <c r="F1920" s="39" t="str">
        <f t="shared" si="2"/>
        <v>PETUGAS.1919/SPK/SE/PPL/3172/2026</v>
      </c>
      <c r="G1920" s="45"/>
      <c r="H1920" s="39" t="str">
        <f>VLOOKUP(G1920,'MITRA (REFERENSI)'!$A:$Z,16,FALSE)</f>
        <v>#N/A</v>
      </c>
      <c r="I1920" s="39" t="str">
        <f>VLOOKUP(G1920,'MITRA (REFERENSI)'!$A:$Z,25,FALSE)</f>
        <v>#N/A</v>
      </c>
      <c r="J1920" s="38" t="str">
        <f>VLOOKUP(G1920,'MITRA (REFERENSI)'!$A:$Z,26,FALSE)</f>
        <v>#N/A</v>
      </c>
      <c r="K1920" s="38" t="str">
        <f>VLOOKUP(G1920,'MITRA (REFERENSI)'!$A:$Z,15,FALSE)</f>
        <v>#N/A</v>
      </c>
      <c r="L1920" s="38" t="str">
        <f>VLOOKUP(G1920,'MITRA (REFERENSI)'!$A:$Z,15,FALSE)</f>
        <v>#N/A</v>
      </c>
      <c r="M1920" s="38" t="str">
        <f>IF(B1920=1,'KELAS (REFERENSI)'!M1920,IF(B1920=2,'KELAS (REFERENSI)'!M1935,IF(B1920=3,'KELAS (REFERENSI)'!M1950,IF(B1920=4,'KELAS (REFERENSI)'!M1965,""))))</f>
        <v/>
      </c>
      <c r="N1920" s="38" t="str">
        <f>IF(B1920=1,'KELAS (REFERENSI)'!N1920,IF(B1920=2,'KELAS (REFERENSI)'!N1935,IF(B1920=3,'KELAS (REFERENSI)'!N1950,IF(B1920=4,'KELAS (REFERENSI)'!N1965,""))))</f>
        <v/>
      </c>
      <c r="O1920" s="38" t="str">
        <f>IF(B1920=1,'KELAS (REFERENSI)'!O1920,IF(B1920=2,'KELAS (REFERENSI)'!O1935,IF(B1920=3,'KELAS (REFERENSI)'!O1950,IF(B1920=4,'KELAS (REFERENSI)'!O1965,""))))</f>
        <v/>
      </c>
      <c r="P1920" s="38" t="str">
        <f>IF(B1920=1,'KELAS (REFERENSI)'!P1920,IF(B1920=2,'KELAS (REFERENSI)'!P1935,IF(B1920=3,'KELAS (REFERENSI)'!P1950,IF(B1920=4,'KELAS (REFERENSI)'!P1965,""))))</f>
        <v/>
      </c>
      <c r="Q1920" s="38" t="str">
        <f t="shared" si="4"/>
        <v>BPS Kota Jakarta Timur</v>
      </c>
      <c r="R1920" s="38" t="str">
        <f t="shared" si="56"/>
        <v/>
      </c>
      <c r="S1920" s="38" t="str">
        <f t="shared" ref="S1920:T1920" si="1928">S1919</f>
        <v>15 Juni sampai dengan 31 Agustus 2026</v>
      </c>
      <c r="T1920" s="38" t="str">
        <f t="shared" si="1928"/>
        <v>31 Agustus 2026</v>
      </c>
      <c r="U1920" s="46"/>
      <c r="V1920" s="46"/>
      <c r="W1920" s="42"/>
      <c r="X1920" s="42"/>
      <c r="Y1920" s="42"/>
      <c r="Z1920" s="42"/>
    </row>
    <row r="1921" ht="15.0" customHeight="1">
      <c r="A1921" s="36" t="s">
        <v>6983</v>
      </c>
      <c r="B1921" s="43"/>
      <c r="C1921" s="44"/>
      <c r="D1921" s="47"/>
      <c r="E1921" s="47"/>
      <c r="F1921" s="39" t="str">
        <f t="shared" si="2"/>
        <v>PETUGAS.1920/SPK/SE/PPL/3172/2026</v>
      </c>
      <c r="G1921" s="45"/>
      <c r="H1921" s="39" t="str">
        <f>VLOOKUP(G1921,'MITRA (REFERENSI)'!$A:$Z,16,FALSE)</f>
        <v>#N/A</v>
      </c>
      <c r="I1921" s="39" t="str">
        <f>VLOOKUP(G1921,'MITRA (REFERENSI)'!$A:$Z,25,FALSE)</f>
        <v>#N/A</v>
      </c>
      <c r="J1921" s="38" t="str">
        <f>VLOOKUP(G1921,'MITRA (REFERENSI)'!$A:$Z,26,FALSE)</f>
        <v>#N/A</v>
      </c>
      <c r="K1921" s="38" t="str">
        <f>VLOOKUP(G1921,'MITRA (REFERENSI)'!$A:$Z,15,FALSE)</f>
        <v>#N/A</v>
      </c>
      <c r="L1921" s="38" t="str">
        <f>VLOOKUP(G1921,'MITRA (REFERENSI)'!$A:$Z,15,FALSE)</f>
        <v>#N/A</v>
      </c>
      <c r="M1921" s="38" t="str">
        <f>IF(B1921=1,'KELAS (REFERENSI)'!M1921,IF(B1921=2,'KELAS (REFERENSI)'!M1936,IF(B1921=3,'KELAS (REFERENSI)'!M1951,IF(B1921=4,'KELAS (REFERENSI)'!M1966,""))))</f>
        <v/>
      </c>
      <c r="N1921" s="38" t="str">
        <f>IF(B1921=1,'KELAS (REFERENSI)'!N1921,IF(B1921=2,'KELAS (REFERENSI)'!N1936,IF(B1921=3,'KELAS (REFERENSI)'!N1951,IF(B1921=4,'KELAS (REFERENSI)'!N1966,""))))</f>
        <v/>
      </c>
      <c r="O1921" s="38" t="str">
        <f>IF(B1921=1,'KELAS (REFERENSI)'!O1921,IF(B1921=2,'KELAS (REFERENSI)'!O1936,IF(B1921=3,'KELAS (REFERENSI)'!O1951,IF(B1921=4,'KELAS (REFERENSI)'!O1966,""))))</f>
        <v/>
      </c>
      <c r="P1921" s="38" t="str">
        <f>IF(B1921=1,'KELAS (REFERENSI)'!P1921,IF(B1921=2,'KELAS (REFERENSI)'!P1936,IF(B1921=3,'KELAS (REFERENSI)'!P1951,IF(B1921=4,'KELAS (REFERENSI)'!P1966,""))))</f>
        <v/>
      </c>
      <c r="Q1921" s="38" t="str">
        <f t="shared" si="4"/>
        <v>BPS Kota Jakarta Timur</v>
      </c>
      <c r="R1921" s="38" t="str">
        <f t="shared" si="56"/>
        <v/>
      </c>
      <c r="S1921" s="38" t="str">
        <f t="shared" ref="S1921:T1921" si="1929">S1920</f>
        <v>15 Juni sampai dengan 31 Agustus 2026</v>
      </c>
      <c r="T1921" s="38" t="str">
        <f t="shared" si="1929"/>
        <v>31 Agustus 2026</v>
      </c>
      <c r="U1921" s="46"/>
      <c r="V1921" s="46"/>
      <c r="W1921" s="42"/>
      <c r="X1921" s="42"/>
      <c r="Y1921" s="42"/>
      <c r="Z1921" s="42"/>
    </row>
    <row r="1922" ht="15.0" customHeight="1">
      <c r="A1922" s="36" t="s">
        <v>6984</v>
      </c>
      <c r="B1922" s="43"/>
      <c r="C1922" s="44"/>
      <c r="D1922" s="47"/>
      <c r="E1922" s="47"/>
      <c r="F1922" s="39" t="str">
        <f t="shared" si="2"/>
        <v>PETUGAS.1921/SPK/SE/PPL/3172/2026</v>
      </c>
      <c r="G1922" s="45"/>
      <c r="H1922" s="39" t="str">
        <f>VLOOKUP(G1922,'MITRA (REFERENSI)'!$A:$Z,16,FALSE)</f>
        <v>#N/A</v>
      </c>
      <c r="I1922" s="39" t="str">
        <f>VLOOKUP(G1922,'MITRA (REFERENSI)'!$A:$Z,25,FALSE)</f>
        <v>#N/A</v>
      </c>
      <c r="J1922" s="38" t="str">
        <f>VLOOKUP(G1922,'MITRA (REFERENSI)'!$A:$Z,26,FALSE)</f>
        <v>#N/A</v>
      </c>
      <c r="K1922" s="38" t="str">
        <f>VLOOKUP(G1922,'MITRA (REFERENSI)'!$A:$Z,15,FALSE)</f>
        <v>#N/A</v>
      </c>
      <c r="L1922" s="38" t="str">
        <f>VLOOKUP(G1922,'MITRA (REFERENSI)'!$A:$Z,15,FALSE)</f>
        <v>#N/A</v>
      </c>
      <c r="M1922" s="38" t="str">
        <f>IF(B1922=1,'KELAS (REFERENSI)'!M1922,IF(B1922=2,'KELAS (REFERENSI)'!M1937,IF(B1922=3,'KELAS (REFERENSI)'!M1952,IF(B1922=4,'KELAS (REFERENSI)'!M1967,""))))</f>
        <v/>
      </c>
      <c r="N1922" s="38" t="str">
        <f>IF(B1922=1,'KELAS (REFERENSI)'!N1922,IF(B1922=2,'KELAS (REFERENSI)'!N1937,IF(B1922=3,'KELAS (REFERENSI)'!N1952,IF(B1922=4,'KELAS (REFERENSI)'!N1967,""))))</f>
        <v/>
      </c>
      <c r="O1922" s="38" t="str">
        <f>IF(B1922=1,'KELAS (REFERENSI)'!O1922,IF(B1922=2,'KELAS (REFERENSI)'!O1937,IF(B1922=3,'KELAS (REFERENSI)'!O1952,IF(B1922=4,'KELAS (REFERENSI)'!O1967,""))))</f>
        <v/>
      </c>
      <c r="P1922" s="38" t="str">
        <f>IF(B1922=1,'KELAS (REFERENSI)'!P1922,IF(B1922=2,'KELAS (REFERENSI)'!P1937,IF(B1922=3,'KELAS (REFERENSI)'!P1952,IF(B1922=4,'KELAS (REFERENSI)'!P1967,""))))</f>
        <v/>
      </c>
      <c r="Q1922" s="38" t="str">
        <f t="shared" si="4"/>
        <v>BPS Kota Jakarta Timur</v>
      </c>
      <c r="R1922" s="38" t="str">
        <f t="shared" si="56"/>
        <v/>
      </c>
      <c r="S1922" s="38" t="str">
        <f t="shared" ref="S1922:T1922" si="1930">S1921</f>
        <v>15 Juni sampai dengan 31 Agustus 2026</v>
      </c>
      <c r="T1922" s="38" t="str">
        <f t="shared" si="1930"/>
        <v>31 Agustus 2026</v>
      </c>
      <c r="U1922" s="46"/>
      <c r="V1922" s="46"/>
      <c r="W1922" s="42"/>
      <c r="X1922" s="42"/>
      <c r="Y1922" s="42"/>
      <c r="Z1922" s="42"/>
    </row>
    <row r="1923" ht="15.0" customHeight="1">
      <c r="A1923" s="36" t="s">
        <v>6985</v>
      </c>
      <c r="B1923" s="43"/>
      <c r="C1923" s="44"/>
      <c r="D1923" s="47"/>
      <c r="E1923" s="47"/>
      <c r="F1923" s="39" t="str">
        <f t="shared" si="2"/>
        <v>PETUGAS.1922/SPK/SE/PPL/3172/2026</v>
      </c>
      <c r="G1923" s="45"/>
      <c r="H1923" s="39" t="str">
        <f>VLOOKUP(G1923,'MITRA (REFERENSI)'!$A:$Z,16,FALSE)</f>
        <v>#N/A</v>
      </c>
      <c r="I1923" s="39" t="str">
        <f>VLOOKUP(G1923,'MITRA (REFERENSI)'!$A:$Z,25,FALSE)</f>
        <v>#N/A</v>
      </c>
      <c r="J1923" s="38" t="str">
        <f>VLOOKUP(G1923,'MITRA (REFERENSI)'!$A:$Z,26,FALSE)</f>
        <v>#N/A</v>
      </c>
      <c r="K1923" s="38" t="str">
        <f>VLOOKUP(G1923,'MITRA (REFERENSI)'!$A:$Z,15,FALSE)</f>
        <v>#N/A</v>
      </c>
      <c r="L1923" s="38" t="str">
        <f>VLOOKUP(G1923,'MITRA (REFERENSI)'!$A:$Z,15,FALSE)</f>
        <v>#N/A</v>
      </c>
      <c r="M1923" s="38" t="str">
        <f>IF(B1923=1,'KELAS (REFERENSI)'!M1923,IF(B1923=2,'KELAS (REFERENSI)'!M1938,IF(B1923=3,'KELAS (REFERENSI)'!M1953,IF(B1923=4,'KELAS (REFERENSI)'!M1968,""))))</f>
        <v/>
      </c>
      <c r="N1923" s="38" t="str">
        <f>IF(B1923=1,'KELAS (REFERENSI)'!N1923,IF(B1923=2,'KELAS (REFERENSI)'!N1938,IF(B1923=3,'KELAS (REFERENSI)'!N1953,IF(B1923=4,'KELAS (REFERENSI)'!N1968,""))))</f>
        <v/>
      </c>
      <c r="O1923" s="38" t="str">
        <f>IF(B1923=1,'KELAS (REFERENSI)'!O1923,IF(B1923=2,'KELAS (REFERENSI)'!O1938,IF(B1923=3,'KELAS (REFERENSI)'!O1953,IF(B1923=4,'KELAS (REFERENSI)'!O1968,""))))</f>
        <v/>
      </c>
      <c r="P1923" s="38" t="str">
        <f>IF(B1923=1,'KELAS (REFERENSI)'!P1923,IF(B1923=2,'KELAS (REFERENSI)'!P1938,IF(B1923=3,'KELAS (REFERENSI)'!P1953,IF(B1923=4,'KELAS (REFERENSI)'!P1968,""))))</f>
        <v/>
      </c>
      <c r="Q1923" s="38" t="str">
        <f t="shared" si="4"/>
        <v>BPS Kota Jakarta Timur</v>
      </c>
      <c r="R1923" s="38" t="str">
        <f t="shared" si="56"/>
        <v/>
      </c>
      <c r="S1923" s="38" t="str">
        <f t="shared" ref="S1923:T1923" si="1931">S1922</f>
        <v>15 Juni sampai dengan 31 Agustus 2026</v>
      </c>
      <c r="T1923" s="38" t="str">
        <f t="shared" si="1931"/>
        <v>31 Agustus 2026</v>
      </c>
      <c r="U1923" s="46"/>
      <c r="V1923" s="46"/>
      <c r="W1923" s="42"/>
      <c r="X1923" s="42"/>
      <c r="Y1923" s="42"/>
      <c r="Z1923" s="42"/>
    </row>
    <row r="1924" ht="15.0" customHeight="1">
      <c r="A1924" s="36" t="s">
        <v>6986</v>
      </c>
      <c r="B1924" s="43"/>
      <c r="C1924" s="44"/>
      <c r="D1924" s="47"/>
      <c r="E1924" s="47"/>
      <c r="F1924" s="39" t="str">
        <f t="shared" si="2"/>
        <v>PETUGAS.1923/SPK/SE/PPL/3172/2026</v>
      </c>
      <c r="G1924" s="45"/>
      <c r="H1924" s="39" t="str">
        <f>VLOOKUP(G1924,'MITRA (REFERENSI)'!$A:$Z,16,FALSE)</f>
        <v>#N/A</v>
      </c>
      <c r="I1924" s="39" t="str">
        <f>VLOOKUP(G1924,'MITRA (REFERENSI)'!$A:$Z,25,FALSE)</f>
        <v>#N/A</v>
      </c>
      <c r="J1924" s="38" t="str">
        <f>VLOOKUP(G1924,'MITRA (REFERENSI)'!$A:$Z,26,FALSE)</f>
        <v>#N/A</v>
      </c>
      <c r="K1924" s="38" t="str">
        <f>VLOOKUP(G1924,'MITRA (REFERENSI)'!$A:$Z,15,FALSE)</f>
        <v>#N/A</v>
      </c>
      <c r="L1924" s="38" t="str">
        <f>VLOOKUP(G1924,'MITRA (REFERENSI)'!$A:$Z,15,FALSE)</f>
        <v>#N/A</v>
      </c>
      <c r="M1924" s="38" t="str">
        <f>IF(B1924=1,'KELAS (REFERENSI)'!M1924,IF(B1924=2,'KELAS (REFERENSI)'!M1939,IF(B1924=3,'KELAS (REFERENSI)'!M1954,IF(B1924=4,'KELAS (REFERENSI)'!M1969,""))))</f>
        <v/>
      </c>
      <c r="N1924" s="38" t="str">
        <f>IF(B1924=1,'KELAS (REFERENSI)'!N1924,IF(B1924=2,'KELAS (REFERENSI)'!N1939,IF(B1924=3,'KELAS (REFERENSI)'!N1954,IF(B1924=4,'KELAS (REFERENSI)'!N1969,""))))</f>
        <v/>
      </c>
      <c r="O1924" s="38" t="str">
        <f>IF(B1924=1,'KELAS (REFERENSI)'!O1924,IF(B1924=2,'KELAS (REFERENSI)'!O1939,IF(B1924=3,'KELAS (REFERENSI)'!O1954,IF(B1924=4,'KELAS (REFERENSI)'!O1969,""))))</f>
        <v/>
      </c>
      <c r="P1924" s="38" t="str">
        <f>IF(B1924=1,'KELAS (REFERENSI)'!P1924,IF(B1924=2,'KELAS (REFERENSI)'!P1939,IF(B1924=3,'KELAS (REFERENSI)'!P1954,IF(B1924=4,'KELAS (REFERENSI)'!P1969,""))))</f>
        <v/>
      </c>
      <c r="Q1924" s="38" t="str">
        <f t="shared" si="4"/>
        <v>BPS Kota Jakarta Timur</v>
      </c>
      <c r="R1924" s="38" t="str">
        <f t="shared" si="56"/>
        <v/>
      </c>
      <c r="S1924" s="38" t="str">
        <f t="shared" ref="S1924:T1924" si="1932">S1923</f>
        <v>15 Juni sampai dengan 31 Agustus 2026</v>
      </c>
      <c r="T1924" s="38" t="str">
        <f t="shared" si="1932"/>
        <v>31 Agustus 2026</v>
      </c>
      <c r="U1924" s="46"/>
      <c r="V1924" s="46"/>
      <c r="W1924" s="42"/>
      <c r="X1924" s="42"/>
      <c r="Y1924" s="42"/>
      <c r="Z1924" s="42"/>
    </row>
    <row r="1925" ht="15.0" customHeight="1">
      <c r="A1925" s="36" t="s">
        <v>6987</v>
      </c>
      <c r="B1925" s="43"/>
      <c r="C1925" s="44"/>
      <c r="D1925" s="47"/>
      <c r="E1925" s="47"/>
      <c r="F1925" s="39" t="str">
        <f t="shared" si="2"/>
        <v>PETUGAS.1924/SPK/SE/PPL/3172/2026</v>
      </c>
      <c r="G1925" s="45"/>
      <c r="H1925" s="39" t="str">
        <f>VLOOKUP(G1925,'MITRA (REFERENSI)'!$A:$Z,16,FALSE)</f>
        <v>#N/A</v>
      </c>
      <c r="I1925" s="39" t="str">
        <f>VLOOKUP(G1925,'MITRA (REFERENSI)'!$A:$Z,25,FALSE)</f>
        <v>#N/A</v>
      </c>
      <c r="J1925" s="38" t="str">
        <f>VLOOKUP(G1925,'MITRA (REFERENSI)'!$A:$Z,26,FALSE)</f>
        <v>#N/A</v>
      </c>
      <c r="K1925" s="38" t="str">
        <f>VLOOKUP(G1925,'MITRA (REFERENSI)'!$A:$Z,15,FALSE)</f>
        <v>#N/A</v>
      </c>
      <c r="L1925" s="38" t="str">
        <f>VLOOKUP(G1925,'MITRA (REFERENSI)'!$A:$Z,15,FALSE)</f>
        <v>#N/A</v>
      </c>
      <c r="M1925" s="38" t="str">
        <f>IF(B1925=1,'KELAS (REFERENSI)'!M1925,IF(B1925=2,'KELAS (REFERENSI)'!M1940,IF(B1925=3,'KELAS (REFERENSI)'!M1955,IF(B1925=4,'KELAS (REFERENSI)'!M1970,""))))</f>
        <v/>
      </c>
      <c r="N1925" s="38" t="str">
        <f>IF(B1925=1,'KELAS (REFERENSI)'!N1925,IF(B1925=2,'KELAS (REFERENSI)'!N1940,IF(B1925=3,'KELAS (REFERENSI)'!N1955,IF(B1925=4,'KELAS (REFERENSI)'!N1970,""))))</f>
        <v/>
      </c>
      <c r="O1925" s="38" t="str">
        <f>IF(B1925=1,'KELAS (REFERENSI)'!O1925,IF(B1925=2,'KELAS (REFERENSI)'!O1940,IF(B1925=3,'KELAS (REFERENSI)'!O1955,IF(B1925=4,'KELAS (REFERENSI)'!O1970,""))))</f>
        <v/>
      </c>
      <c r="P1925" s="38" t="str">
        <f>IF(B1925=1,'KELAS (REFERENSI)'!P1925,IF(B1925=2,'KELAS (REFERENSI)'!P1940,IF(B1925=3,'KELAS (REFERENSI)'!P1955,IF(B1925=4,'KELAS (REFERENSI)'!P1970,""))))</f>
        <v/>
      </c>
      <c r="Q1925" s="38" t="str">
        <f t="shared" si="4"/>
        <v>BPS Kota Jakarta Timur</v>
      </c>
      <c r="R1925" s="38" t="str">
        <f t="shared" si="56"/>
        <v/>
      </c>
      <c r="S1925" s="38" t="str">
        <f t="shared" ref="S1925:T1925" si="1933">S1924</f>
        <v>15 Juni sampai dengan 31 Agustus 2026</v>
      </c>
      <c r="T1925" s="38" t="str">
        <f t="shared" si="1933"/>
        <v>31 Agustus 2026</v>
      </c>
      <c r="U1925" s="46"/>
      <c r="V1925" s="46"/>
      <c r="W1925" s="42"/>
      <c r="X1925" s="42"/>
      <c r="Y1925" s="42"/>
      <c r="Z1925" s="42"/>
    </row>
    <row r="1926" ht="15.0" customHeight="1">
      <c r="A1926" s="36" t="s">
        <v>6988</v>
      </c>
      <c r="B1926" s="43"/>
      <c r="C1926" s="44"/>
      <c r="D1926" s="47"/>
      <c r="E1926" s="47"/>
      <c r="F1926" s="39" t="str">
        <f t="shared" si="2"/>
        <v>PETUGAS.1925/SPK/SE/PPL/3172/2026</v>
      </c>
      <c r="G1926" s="45"/>
      <c r="H1926" s="39" t="str">
        <f>VLOOKUP(G1926,'MITRA (REFERENSI)'!$A:$Z,16,FALSE)</f>
        <v>#N/A</v>
      </c>
      <c r="I1926" s="39" t="str">
        <f>VLOOKUP(G1926,'MITRA (REFERENSI)'!$A:$Z,25,FALSE)</f>
        <v>#N/A</v>
      </c>
      <c r="J1926" s="38" t="str">
        <f>VLOOKUP(G1926,'MITRA (REFERENSI)'!$A:$Z,26,FALSE)</f>
        <v>#N/A</v>
      </c>
      <c r="K1926" s="38" t="str">
        <f>VLOOKUP(G1926,'MITRA (REFERENSI)'!$A:$Z,15,FALSE)</f>
        <v>#N/A</v>
      </c>
      <c r="L1926" s="38" t="str">
        <f>VLOOKUP(G1926,'MITRA (REFERENSI)'!$A:$Z,15,FALSE)</f>
        <v>#N/A</v>
      </c>
      <c r="M1926" s="38" t="str">
        <f>IF(B1926=1,'KELAS (REFERENSI)'!M1926,IF(B1926=2,'KELAS (REFERENSI)'!M1941,IF(B1926=3,'KELAS (REFERENSI)'!M1956,IF(B1926=4,'KELAS (REFERENSI)'!M1971,""))))</f>
        <v/>
      </c>
      <c r="N1926" s="38" t="str">
        <f>IF(B1926=1,'KELAS (REFERENSI)'!N1926,IF(B1926=2,'KELAS (REFERENSI)'!N1941,IF(B1926=3,'KELAS (REFERENSI)'!N1956,IF(B1926=4,'KELAS (REFERENSI)'!N1971,""))))</f>
        <v/>
      </c>
      <c r="O1926" s="38" t="str">
        <f>IF(B1926=1,'KELAS (REFERENSI)'!O1926,IF(B1926=2,'KELAS (REFERENSI)'!O1941,IF(B1926=3,'KELAS (REFERENSI)'!O1956,IF(B1926=4,'KELAS (REFERENSI)'!O1971,""))))</f>
        <v/>
      </c>
      <c r="P1926" s="38" t="str">
        <f>IF(B1926=1,'KELAS (REFERENSI)'!P1926,IF(B1926=2,'KELAS (REFERENSI)'!P1941,IF(B1926=3,'KELAS (REFERENSI)'!P1956,IF(B1926=4,'KELAS (REFERENSI)'!P1971,""))))</f>
        <v/>
      </c>
      <c r="Q1926" s="38" t="str">
        <f t="shared" si="4"/>
        <v>BPS Kota Jakarta Timur</v>
      </c>
      <c r="R1926" s="38" t="str">
        <f t="shared" si="56"/>
        <v/>
      </c>
      <c r="S1926" s="38" t="str">
        <f t="shared" ref="S1926:T1926" si="1934">S1925</f>
        <v>15 Juni sampai dengan 31 Agustus 2026</v>
      </c>
      <c r="T1926" s="38" t="str">
        <f t="shared" si="1934"/>
        <v>31 Agustus 2026</v>
      </c>
      <c r="U1926" s="46"/>
      <c r="V1926" s="46"/>
      <c r="W1926" s="42"/>
      <c r="X1926" s="42"/>
      <c r="Y1926" s="42"/>
      <c r="Z1926" s="42"/>
    </row>
    <row r="1927" ht="15.0" customHeight="1">
      <c r="A1927" s="36" t="s">
        <v>6989</v>
      </c>
      <c r="B1927" s="43"/>
      <c r="C1927" s="44"/>
      <c r="D1927" s="47"/>
      <c r="E1927" s="47"/>
      <c r="F1927" s="39" t="str">
        <f t="shared" si="2"/>
        <v>PETUGAS.1926/SPK/SE/PPL/3172/2026</v>
      </c>
      <c r="G1927" s="45"/>
      <c r="H1927" s="39" t="str">
        <f>VLOOKUP(G1927,'MITRA (REFERENSI)'!$A:$Z,16,FALSE)</f>
        <v>#N/A</v>
      </c>
      <c r="I1927" s="39" t="str">
        <f>VLOOKUP(G1927,'MITRA (REFERENSI)'!$A:$Z,25,FALSE)</f>
        <v>#N/A</v>
      </c>
      <c r="J1927" s="38" t="str">
        <f>VLOOKUP(G1927,'MITRA (REFERENSI)'!$A:$Z,26,FALSE)</f>
        <v>#N/A</v>
      </c>
      <c r="K1927" s="38" t="str">
        <f>VLOOKUP(G1927,'MITRA (REFERENSI)'!$A:$Z,15,FALSE)</f>
        <v>#N/A</v>
      </c>
      <c r="L1927" s="38" t="str">
        <f>VLOOKUP(G1927,'MITRA (REFERENSI)'!$A:$Z,15,FALSE)</f>
        <v>#N/A</v>
      </c>
      <c r="M1927" s="38" t="str">
        <f>IF(B1927=1,'KELAS (REFERENSI)'!M1927,IF(B1927=2,'KELAS (REFERENSI)'!M1942,IF(B1927=3,'KELAS (REFERENSI)'!M1957,IF(B1927=4,'KELAS (REFERENSI)'!M1972,""))))</f>
        <v/>
      </c>
      <c r="N1927" s="38" t="str">
        <f>IF(B1927=1,'KELAS (REFERENSI)'!N1927,IF(B1927=2,'KELAS (REFERENSI)'!N1942,IF(B1927=3,'KELAS (REFERENSI)'!N1957,IF(B1927=4,'KELAS (REFERENSI)'!N1972,""))))</f>
        <v/>
      </c>
      <c r="O1927" s="38" t="str">
        <f>IF(B1927=1,'KELAS (REFERENSI)'!O1927,IF(B1927=2,'KELAS (REFERENSI)'!O1942,IF(B1927=3,'KELAS (REFERENSI)'!O1957,IF(B1927=4,'KELAS (REFERENSI)'!O1972,""))))</f>
        <v/>
      </c>
      <c r="P1927" s="38" t="str">
        <f>IF(B1927=1,'KELAS (REFERENSI)'!P1927,IF(B1927=2,'KELAS (REFERENSI)'!P1942,IF(B1927=3,'KELAS (REFERENSI)'!P1957,IF(B1927=4,'KELAS (REFERENSI)'!P1972,""))))</f>
        <v/>
      </c>
      <c r="Q1927" s="38" t="str">
        <f t="shared" si="4"/>
        <v>BPS Kota Jakarta Timur</v>
      </c>
      <c r="R1927" s="38" t="str">
        <f t="shared" si="56"/>
        <v/>
      </c>
      <c r="S1927" s="38" t="str">
        <f t="shared" ref="S1927:T1927" si="1935">S1926</f>
        <v>15 Juni sampai dengan 31 Agustus 2026</v>
      </c>
      <c r="T1927" s="38" t="str">
        <f t="shared" si="1935"/>
        <v>31 Agustus 2026</v>
      </c>
      <c r="U1927" s="46"/>
      <c r="V1927" s="46"/>
      <c r="W1927" s="42"/>
      <c r="X1927" s="42"/>
      <c r="Y1927" s="42"/>
      <c r="Z1927" s="42"/>
    </row>
    <row r="1928" ht="15.0" customHeight="1">
      <c r="A1928" s="36" t="s">
        <v>6990</v>
      </c>
      <c r="B1928" s="43"/>
      <c r="C1928" s="44"/>
      <c r="D1928" s="47"/>
      <c r="E1928" s="47"/>
      <c r="F1928" s="39" t="str">
        <f t="shared" si="2"/>
        <v>PETUGAS.1927/SPK/SE/PPL/3172/2026</v>
      </c>
      <c r="G1928" s="45"/>
      <c r="H1928" s="39" t="str">
        <f>VLOOKUP(G1928,'MITRA (REFERENSI)'!$A:$Z,16,FALSE)</f>
        <v>#N/A</v>
      </c>
      <c r="I1928" s="39" t="str">
        <f>VLOOKUP(G1928,'MITRA (REFERENSI)'!$A:$Z,25,FALSE)</f>
        <v>#N/A</v>
      </c>
      <c r="J1928" s="38" t="str">
        <f>VLOOKUP(G1928,'MITRA (REFERENSI)'!$A:$Z,26,FALSE)</f>
        <v>#N/A</v>
      </c>
      <c r="K1928" s="38" t="str">
        <f>VLOOKUP(G1928,'MITRA (REFERENSI)'!$A:$Z,15,FALSE)</f>
        <v>#N/A</v>
      </c>
      <c r="L1928" s="38" t="str">
        <f>VLOOKUP(G1928,'MITRA (REFERENSI)'!$A:$Z,15,FALSE)</f>
        <v>#N/A</v>
      </c>
      <c r="M1928" s="38" t="str">
        <f>IF(B1928=1,'KELAS (REFERENSI)'!M1928,IF(B1928=2,'KELAS (REFERENSI)'!M1943,IF(B1928=3,'KELAS (REFERENSI)'!M1958,IF(B1928=4,'KELAS (REFERENSI)'!M1973,""))))</f>
        <v/>
      </c>
      <c r="N1928" s="38" t="str">
        <f>IF(B1928=1,'KELAS (REFERENSI)'!N1928,IF(B1928=2,'KELAS (REFERENSI)'!N1943,IF(B1928=3,'KELAS (REFERENSI)'!N1958,IF(B1928=4,'KELAS (REFERENSI)'!N1973,""))))</f>
        <v/>
      </c>
      <c r="O1928" s="38" t="str">
        <f>IF(B1928=1,'KELAS (REFERENSI)'!O1928,IF(B1928=2,'KELAS (REFERENSI)'!O1943,IF(B1928=3,'KELAS (REFERENSI)'!O1958,IF(B1928=4,'KELAS (REFERENSI)'!O1973,""))))</f>
        <v/>
      </c>
      <c r="P1928" s="38" t="str">
        <f>IF(B1928=1,'KELAS (REFERENSI)'!P1928,IF(B1928=2,'KELAS (REFERENSI)'!P1943,IF(B1928=3,'KELAS (REFERENSI)'!P1958,IF(B1928=4,'KELAS (REFERENSI)'!P1973,""))))</f>
        <v/>
      </c>
      <c r="Q1928" s="38" t="str">
        <f t="shared" si="4"/>
        <v>BPS Kota Jakarta Timur</v>
      </c>
      <c r="R1928" s="38" t="str">
        <f t="shared" si="56"/>
        <v/>
      </c>
      <c r="S1928" s="38" t="str">
        <f t="shared" ref="S1928:T1928" si="1936">S1927</f>
        <v>15 Juni sampai dengan 31 Agustus 2026</v>
      </c>
      <c r="T1928" s="38" t="str">
        <f t="shared" si="1936"/>
        <v>31 Agustus 2026</v>
      </c>
      <c r="U1928" s="46"/>
      <c r="V1928" s="46"/>
      <c r="W1928" s="42"/>
      <c r="X1928" s="42"/>
      <c r="Y1928" s="42"/>
      <c r="Z1928" s="42"/>
    </row>
    <row r="1929" ht="15.0" customHeight="1">
      <c r="A1929" s="36" t="s">
        <v>6991</v>
      </c>
      <c r="B1929" s="43"/>
      <c r="C1929" s="44"/>
      <c r="D1929" s="47"/>
      <c r="E1929" s="47"/>
      <c r="F1929" s="39" t="str">
        <f t="shared" si="2"/>
        <v>PETUGAS.1928/SPK/SE/PPL/3172/2026</v>
      </c>
      <c r="G1929" s="45"/>
      <c r="H1929" s="39" t="str">
        <f>VLOOKUP(G1929,'MITRA (REFERENSI)'!$A:$Z,16,FALSE)</f>
        <v>#N/A</v>
      </c>
      <c r="I1929" s="39" t="str">
        <f>VLOOKUP(G1929,'MITRA (REFERENSI)'!$A:$Z,25,FALSE)</f>
        <v>#N/A</v>
      </c>
      <c r="J1929" s="38" t="str">
        <f>VLOOKUP(G1929,'MITRA (REFERENSI)'!$A:$Z,26,FALSE)</f>
        <v>#N/A</v>
      </c>
      <c r="K1929" s="38" t="str">
        <f>VLOOKUP(G1929,'MITRA (REFERENSI)'!$A:$Z,15,FALSE)</f>
        <v>#N/A</v>
      </c>
      <c r="L1929" s="38" t="str">
        <f>VLOOKUP(G1929,'MITRA (REFERENSI)'!$A:$Z,15,FALSE)</f>
        <v>#N/A</v>
      </c>
      <c r="M1929" s="38" t="str">
        <f>IF(B1929=1,'KELAS (REFERENSI)'!M1929,IF(B1929=2,'KELAS (REFERENSI)'!M1944,IF(B1929=3,'KELAS (REFERENSI)'!M1959,IF(B1929=4,'KELAS (REFERENSI)'!M1974,""))))</f>
        <v/>
      </c>
      <c r="N1929" s="38" t="str">
        <f>IF(B1929=1,'KELAS (REFERENSI)'!N1929,IF(B1929=2,'KELAS (REFERENSI)'!N1944,IF(B1929=3,'KELAS (REFERENSI)'!N1959,IF(B1929=4,'KELAS (REFERENSI)'!N1974,""))))</f>
        <v/>
      </c>
      <c r="O1929" s="38" t="str">
        <f>IF(B1929=1,'KELAS (REFERENSI)'!O1929,IF(B1929=2,'KELAS (REFERENSI)'!O1944,IF(B1929=3,'KELAS (REFERENSI)'!O1959,IF(B1929=4,'KELAS (REFERENSI)'!O1974,""))))</f>
        <v/>
      </c>
      <c r="P1929" s="38" t="str">
        <f>IF(B1929=1,'KELAS (REFERENSI)'!P1929,IF(B1929=2,'KELAS (REFERENSI)'!P1944,IF(B1929=3,'KELAS (REFERENSI)'!P1959,IF(B1929=4,'KELAS (REFERENSI)'!P1974,""))))</f>
        <v/>
      </c>
      <c r="Q1929" s="38" t="str">
        <f t="shared" si="4"/>
        <v>BPS Kota Jakarta Timur</v>
      </c>
      <c r="R1929" s="38" t="str">
        <f t="shared" si="56"/>
        <v/>
      </c>
      <c r="S1929" s="38" t="str">
        <f t="shared" ref="S1929:T1929" si="1937">S1928</f>
        <v>15 Juni sampai dengan 31 Agustus 2026</v>
      </c>
      <c r="T1929" s="38" t="str">
        <f t="shared" si="1937"/>
        <v>31 Agustus 2026</v>
      </c>
      <c r="U1929" s="46"/>
      <c r="V1929" s="46"/>
      <c r="W1929" s="42"/>
      <c r="X1929" s="42"/>
      <c r="Y1929" s="42"/>
      <c r="Z1929" s="42"/>
    </row>
    <row r="1930" ht="15.0" customHeight="1">
      <c r="A1930" s="36" t="s">
        <v>6992</v>
      </c>
      <c r="B1930" s="43"/>
      <c r="C1930" s="44"/>
      <c r="D1930" s="47"/>
      <c r="E1930" s="47"/>
      <c r="F1930" s="39" t="str">
        <f t="shared" si="2"/>
        <v>PETUGAS.1929/SPK/SE/PPL/3172/2026</v>
      </c>
      <c r="G1930" s="45"/>
      <c r="H1930" s="39" t="str">
        <f>VLOOKUP(G1930,'MITRA (REFERENSI)'!$A:$Z,16,FALSE)</f>
        <v>#N/A</v>
      </c>
      <c r="I1930" s="39" t="str">
        <f>VLOOKUP(G1930,'MITRA (REFERENSI)'!$A:$Z,25,FALSE)</f>
        <v>#N/A</v>
      </c>
      <c r="J1930" s="38" t="str">
        <f>VLOOKUP(G1930,'MITRA (REFERENSI)'!$A:$Z,26,FALSE)</f>
        <v>#N/A</v>
      </c>
      <c r="K1930" s="38" t="str">
        <f>VLOOKUP(G1930,'MITRA (REFERENSI)'!$A:$Z,15,FALSE)</f>
        <v>#N/A</v>
      </c>
      <c r="L1930" s="38" t="str">
        <f>VLOOKUP(G1930,'MITRA (REFERENSI)'!$A:$Z,15,FALSE)</f>
        <v>#N/A</v>
      </c>
      <c r="M1930" s="38" t="str">
        <f>IF(B1930=1,'KELAS (REFERENSI)'!M1930,IF(B1930=2,'KELAS (REFERENSI)'!M1945,IF(B1930=3,'KELAS (REFERENSI)'!M1960,IF(B1930=4,'KELAS (REFERENSI)'!M1975,""))))</f>
        <v/>
      </c>
      <c r="N1930" s="38" t="str">
        <f>IF(B1930=1,'KELAS (REFERENSI)'!N1930,IF(B1930=2,'KELAS (REFERENSI)'!N1945,IF(B1930=3,'KELAS (REFERENSI)'!N1960,IF(B1930=4,'KELAS (REFERENSI)'!N1975,""))))</f>
        <v/>
      </c>
      <c r="O1930" s="38" t="str">
        <f>IF(B1930=1,'KELAS (REFERENSI)'!O1930,IF(B1930=2,'KELAS (REFERENSI)'!O1945,IF(B1930=3,'KELAS (REFERENSI)'!O1960,IF(B1930=4,'KELAS (REFERENSI)'!O1975,""))))</f>
        <v/>
      </c>
      <c r="P1930" s="38" t="str">
        <f>IF(B1930=1,'KELAS (REFERENSI)'!P1930,IF(B1930=2,'KELAS (REFERENSI)'!P1945,IF(B1930=3,'KELAS (REFERENSI)'!P1960,IF(B1930=4,'KELAS (REFERENSI)'!P1975,""))))</f>
        <v/>
      </c>
      <c r="Q1930" s="38" t="str">
        <f t="shared" si="4"/>
        <v>BPS Kota Jakarta Timur</v>
      </c>
      <c r="R1930" s="38" t="str">
        <f t="shared" si="56"/>
        <v/>
      </c>
      <c r="S1930" s="38" t="str">
        <f t="shared" ref="S1930:T1930" si="1938">S1929</f>
        <v>15 Juni sampai dengan 31 Agustus 2026</v>
      </c>
      <c r="T1930" s="38" t="str">
        <f t="shared" si="1938"/>
        <v>31 Agustus 2026</v>
      </c>
      <c r="U1930" s="46"/>
      <c r="V1930" s="46"/>
      <c r="W1930" s="42"/>
      <c r="X1930" s="42"/>
      <c r="Y1930" s="42"/>
      <c r="Z1930" s="42"/>
    </row>
    <row r="1931" ht="15.0" customHeight="1">
      <c r="A1931" s="36" t="s">
        <v>6993</v>
      </c>
      <c r="B1931" s="43"/>
      <c r="C1931" s="44"/>
      <c r="D1931" s="47"/>
      <c r="E1931" s="47"/>
      <c r="F1931" s="39" t="str">
        <f t="shared" si="2"/>
        <v>PETUGAS.1930/SPK/SE/PPL/3172/2026</v>
      </c>
      <c r="G1931" s="45"/>
      <c r="H1931" s="39" t="str">
        <f>VLOOKUP(G1931,'MITRA (REFERENSI)'!$A:$Z,16,FALSE)</f>
        <v>#N/A</v>
      </c>
      <c r="I1931" s="39" t="str">
        <f>VLOOKUP(G1931,'MITRA (REFERENSI)'!$A:$Z,25,FALSE)</f>
        <v>#N/A</v>
      </c>
      <c r="J1931" s="38" t="str">
        <f>VLOOKUP(G1931,'MITRA (REFERENSI)'!$A:$Z,26,FALSE)</f>
        <v>#N/A</v>
      </c>
      <c r="K1931" s="38" t="str">
        <f>VLOOKUP(G1931,'MITRA (REFERENSI)'!$A:$Z,15,FALSE)</f>
        <v>#N/A</v>
      </c>
      <c r="L1931" s="38" t="str">
        <f>VLOOKUP(G1931,'MITRA (REFERENSI)'!$A:$Z,15,FALSE)</f>
        <v>#N/A</v>
      </c>
      <c r="M1931" s="38" t="str">
        <f>IF(B1931=1,'KELAS (REFERENSI)'!M1931,IF(B1931=2,'KELAS (REFERENSI)'!M1946,IF(B1931=3,'KELAS (REFERENSI)'!M1961,IF(B1931=4,'KELAS (REFERENSI)'!M1976,""))))</f>
        <v/>
      </c>
      <c r="N1931" s="38" t="str">
        <f>IF(B1931=1,'KELAS (REFERENSI)'!N1931,IF(B1931=2,'KELAS (REFERENSI)'!N1946,IF(B1931=3,'KELAS (REFERENSI)'!N1961,IF(B1931=4,'KELAS (REFERENSI)'!N1976,""))))</f>
        <v/>
      </c>
      <c r="O1931" s="38" t="str">
        <f>IF(B1931=1,'KELAS (REFERENSI)'!O1931,IF(B1931=2,'KELAS (REFERENSI)'!O1946,IF(B1931=3,'KELAS (REFERENSI)'!O1961,IF(B1931=4,'KELAS (REFERENSI)'!O1976,""))))</f>
        <v/>
      </c>
      <c r="P1931" s="38" t="str">
        <f>IF(B1931=1,'KELAS (REFERENSI)'!P1931,IF(B1931=2,'KELAS (REFERENSI)'!P1946,IF(B1931=3,'KELAS (REFERENSI)'!P1961,IF(B1931=4,'KELAS (REFERENSI)'!P1976,""))))</f>
        <v/>
      </c>
      <c r="Q1931" s="38" t="str">
        <f t="shared" si="4"/>
        <v>BPS Kota Jakarta Timur</v>
      </c>
      <c r="R1931" s="38" t="str">
        <f t="shared" si="56"/>
        <v/>
      </c>
      <c r="S1931" s="38" t="str">
        <f t="shared" ref="S1931:T1931" si="1939">S1930</f>
        <v>15 Juni sampai dengan 31 Agustus 2026</v>
      </c>
      <c r="T1931" s="38" t="str">
        <f t="shared" si="1939"/>
        <v>31 Agustus 2026</v>
      </c>
      <c r="U1931" s="46"/>
      <c r="V1931" s="46"/>
      <c r="W1931" s="42"/>
      <c r="X1931" s="42"/>
      <c r="Y1931" s="42"/>
      <c r="Z1931" s="42"/>
    </row>
    <row r="1932" ht="15.0" customHeight="1">
      <c r="A1932" s="36" t="s">
        <v>6994</v>
      </c>
      <c r="B1932" s="43"/>
      <c r="C1932" s="44"/>
      <c r="D1932" s="47"/>
      <c r="E1932" s="47"/>
      <c r="F1932" s="39" t="str">
        <f t="shared" si="2"/>
        <v>PETUGAS.1931/SPK/SE/PPL/3172/2026</v>
      </c>
      <c r="G1932" s="45"/>
      <c r="H1932" s="39" t="str">
        <f>VLOOKUP(G1932,'MITRA (REFERENSI)'!$A:$Z,16,FALSE)</f>
        <v>#N/A</v>
      </c>
      <c r="I1932" s="39" t="str">
        <f>VLOOKUP(G1932,'MITRA (REFERENSI)'!$A:$Z,25,FALSE)</f>
        <v>#N/A</v>
      </c>
      <c r="J1932" s="38" t="str">
        <f>VLOOKUP(G1932,'MITRA (REFERENSI)'!$A:$Z,26,FALSE)</f>
        <v>#N/A</v>
      </c>
      <c r="K1932" s="38" t="str">
        <f>VLOOKUP(G1932,'MITRA (REFERENSI)'!$A:$Z,15,FALSE)</f>
        <v>#N/A</v>
      </c>
      <c r="L1932" s="38" t="str">
        <f>VLOOKUP(G1932,'MITRA (REFERENSI)'!$A:$Z,15,FALSE)</f>
        <v>#N/A</v>
      </c>
      <c r="M1932" s="38" t="str">
        <f>IF(B1932=1,'KELAS (REFERENSI)'!M1932,IF(B1932=2,'KELAS (REFERENSI)'!M1947,IF(B1932=3,'KELAS (REFERENSI)'!M1962,IF(B1932=4,'KELAS (REFERENSI)'!M1977,""))))</f>
        <v/>
      </c>
      <c r="N1932" s="38" t="str">
        <f>IF(B1932=1,'KELAS (REFERENSI)'!N1932,IF(B1932=2,'KELAS (REFERENSI)'!N1947,IF(B1932=3,'KELAS (REFERENSI)'!N1962,IF(B1932=4,'KELAS (REFERENSI)'!N1977,""))))</f>
        <v/>
      </c>
      <c r="O1932" s="38" t="str">
        <f>IF(B1932=1,'KELAS (REFERENSI)'!O1932,IF(B1932=2,'KELAS (REFERENSI)'!O1947,IF(B1932=3,'KELAS (REFERENSI)'!O1962,IF(B1932=4,'KELAS (REFERENSI)'!O1977,""))))</f>
        <v/>
      </c>
      <c r="P1932" s="38" t="str">
        <f>IF(B1932=1,'KELAS (REFERENSI)'!P1932,IF(B1932=2,'KELAS (REFERENSI)'!P1947,IF(B1932=3,'KELAS (REFERENSI)'!P1962,IF(B1932=4,'KELAS (REFERENSI)'!P1977,""))))</f>
        <v/>
      </c>
      <c r="Q1932" s="38" t="str">
        <f t="shared" si="4"/>
        <v>BPS Kota Jakarta Timur</v>
      </c>
      <c r="R1932" s="38" t="str">
        <f t="shared" si="56"/>
        <v/>
      </c>
      <c r="S1932" s="38" t="str">
        <f t="shared" ref="S1932:T1932" si="1940">S1931</f>
        <v>15 Juni sampai dengan 31 Agustus 2026</v>
      </c>
      <c r="T1932" s="38" t="str">
        <f t="shared" si="1940"/>
        <v>31 Agustus 2026</v>
      </c>
      <c r="U1932" s="46"/>
      <c r="V1932" s="46"/>
      <c r="W1932" s="42"/>
      <c r="X1932" s="42"/>
      <c r="Y1932" s="42"/>
      <c r="Z1932" s="42"/>
    </row>
    <row r="1933" ht="15.0" customHeight="1">
      <c r="A1933" s="36" t="s">
        <v>6995</v>
      </c>
      <c r="B1933" s="43"/>
      <c r="C1933" s="44"/>
      <c r="D1933" s="47"/>
      <c r="E1933" s="47"/>
      <c r="F1933" s="39" t="str">
        <f t="shared" si="2"/>
        <v>PETUGAS.1932/SPK/SE/PPL/3172/2026</v>
      </c>
      <c r="G1933" s="45"/>
      <c r="H1933" s="39" t="str">
        <f>VLOOKUP(G1933,'MITRA (REFERENSI)'!$A:$Z,16,FALSE)</f>
        <v>#N/A</v>
      </c>
      <c r="I1933" s="39" t="str">
        <f>VLOOKUP(G1933,'MITRA (REFERENSI)'!$A:$Z,25,FALSE)</f>
        <v>#N/A</v>
      </c>
      <c r="J1933" s="38" t="str">
        <f>VLOOKUP(G1933,'MITRA (REFERENSI)'!$A:$Z,26,FALSE)</f>
        <v>#N/A</v>
      </c>
      <c r="K1933" s="38" t="str">
        <f>VLOOKUP(G1933,'MITRA (REFERENSI)'!$A:$Z,15,FALSE)</f>
        <v>#N/A</v>
      </c>
      <c r="L1933" s="38" t="str">
        <f>VLOOKUP(G1933,'MITRA (REFERENSI)'!$A:$Z,15,FALSE)</f>
        <v>#N/A</v>
      </c>
      <c r="M1933" s="38" t="str">
        <f>IF(B1933=1,'KELAS (REFERENSI)'!M1933,IF(B1933=2,'KELAS (REFERENSI)'!M1948,IF(B1933=3,'KELAS (REFERENSI)'!M1963,IF(B1933=4,'KELAS (REFERENSI)'!M1978,""))))</f>
        <v/>
      </c>
      <c r="N1933" s="38" t="str">
        <f>IF(B1933=1,'KELAS (REFERENSI)'!N1933,IF(B1933=2,'KELAS (REFERENSI)'!N1948,IF(B1933=3,'KELAS (REFERENSI)'!N1963,IF(B1933=4,'KELAS (REFERENSI)'!N1978,""))))</f>
        <v/>
      </c>
      <c r="O1933" s="38" t="str">
        <f>IF(B1933=1,'KELAS (REFERENSI)'!O1933,IF(B1933=2,'KELAS (REFERENSI)'!O1948,IF(B1933=3,'KELAS (REFERENSI)'!O1963,IF(B1933=4,'KELAS (REFERENSI)'!O1978,""))))</f>
        <v/>
      </c>
      <c r="P1933" s="38" t="str">
        <f>IF(B1933=1,'KELAS (REFERENSI)'!P1933,IF(B1933=2,'KELAS (REFERENSI)'!P1948,IF(B1933=3,'KELAS (REFERENSI)'!P1963,IF(B1933=4,'KELAS (REFERENSI)'!P1978,""))))</f>
        <v/>
      </c>
      <c r="Q1933" s="38" t="str">
        <f t="shared" si="4"/>
        <v>BPS Kota Jakarta Timur</v>
      </c>
      <c r="R1933" s="38" t="str">
        <f t="shared" si="56"/>
        <v/>
      </c>
      <c r="S1933" s="38" t="str">
        <f t="shared" ref="S1933:T1933" si="1941">S1932</f>
        <v>15 Juni sampai dengan 31 Agustus 2026</v>
      </c>
      <c r="T1933" s="38" t="str">
        <f t="shared" si="1941"/>
        <v>31 Agustus 2026</v>
      </c>
      <c r="U1933" s="46"/>
      <c r="V1933" s="46"/>
      <c r="W1933" s="42"/>
      <c r="X1933" s="42"/>
      <c r="Y1933" s="42"/>
      <c r="Z1933" s="42"/>
    </row>
    <row r="1934" ht="15.0" customHeight="1">
      <c r="A1934" s="36" t="s">
        <v>6996</v>
      </c>
      <c r="B1934" s="43"/>
      <c r="C1934" s="44"/>
      <c r="D1934" s="47"/>
      <c r="E1934" s="47"/>
      <c r="F1934" s="39" t="str">
        <f t="shared" si="2"/>
        <v>PETUGAS.1933/SPK/SE/PPL/3172/2026</v>
      </c>
      <c r="G1934" s="45"/>
      <c r="H1934" s="39" t="str">
        <f>VLOOKUP(G1934,'MITRA (REFERENSI)'!$A:$Z,16,FALSE)</f>
        <v>#N/A</v>
      </c>
      <c r="I1934" s="39" t="str">
        <f>VLOOKUP(G1934,'MITRA (REFERENSI)'!$A:$Z,25,FALSE)</f>
        <v>#N/A</v>
      </c>
      <c r="J1934" s="38" t="str">
        <f>VLOOKUP(G1934,'MITRA (REFERENSI)'!$A:$Z,26,FALSE)</f>
        <v>#N/A</v>
      </c>
      <c r="K1934" s="38" t="str">
        <f>VLOOKUP(G1934,'MITRA (REFERENSI)'!$A:$Z,15,FALSE)</f>
        <v>#N/A</v>
      </c>
      <c r="L1934" s="38" t="str">
        <f>VLOOKUP(G1934,'MITRA (REFERENSI)'!$A:$Z,15,FALSE)</f>
        <v>#N/A</v>
      </c>
      <c r="M1934" s="38" t="str">
        <f>IF(B1934=1,'KELAS (REFERENSI)'!M1934,IF(B1934=2,'KELAS (REFERENSI)'!M1949,IF(B1934=3,'KELAS (REFERENSI)'!M1964,IF(B1934=4,'KELAS (REFERENSI)'!M1979,""))))</f>
        <v/>
      </c>
      <c r="N1934" s="38" t="str">
        <f>IF(B1934=1,'KELAS (REFERENSI)'!N1934,IF(B1934=2,'KELAS (REFERENSI)'!N1949,IF(B1934=3,'KELAS (REFERENSI)'!N1964,IF(B1934=4,'KELAS (REFERENSI)'!N1979,""))))</f>
        <v/>
      </c>
      <c r="O1934" s="38" t="str">
        <f>IF(B1934=1,'KELAS (REFERENSI)'!O1934,IF(B1934=2,'KELAS (REFERENSI)'!O1949,IF(B1934=3,'KELAS (REFERENSI)'!O1964,IF(B1934=4,'KELAS (REFERENSI)'!O1979,""))))</f>
        <v/>
      </c>
      <c r="P1934" s="38" t="str">
        <f>IF(B1934=1,'KELAS (REFERENSI)'!P1934,IF(B1934=2,'KELAS (REFERENSI)'!P1949,IF(B1934=3,'KELAS (REFERENSI)'!P1964,IF(B1934=4,'KELAS (REFERENSI)'!P1979,""))))</f>
        <v/>
      </c>
      <c r="Q1934" s="38" t="str">
        <f t="shared" si="4"/>
        <v>BPS Kota Jakarta Timur</v>
      </c>
      <c r="R1934" s="38" t="str">
        <f t="shared" si="56"/>
        <v/>
      </c>
      <c r="S1934" s="38" t="str">
        <f t="shared" ref="S1934:T1934" si="1942">S1933</f>
        <v>15 Juni sampai dengan 31 Agustus 2026</v>
      </c>
      <c r="T1934" s="38" t="str">
        <f t="shared" si="1942"/>
        <v>31 Agustus 2026</v>
      </c>
      <c r="U1934" s="46"/>
      <c r="V1934" s="46"/>
      <c r="W1934" s="42"/>
      <c r="X1934" s="42"/>
      <c r="Y1934" s="42"/>
      <c r="Z1934" s="42"/>
    </row>
    <row r="1935" ht="15.0" customHeight="1">
      <c r="A1935" s="36" t="s">
        <v>6997</v>
      </c>
      <c r="B1935" s="43"/>
      <c r="C1935" s="44"/>
      <c r="D1935" s="47"/>
      <c r="E1935" s="47"/>
      <c r="F1935" s="39" t="str">
        <f t="shared" si="2"/>
        <v>PETUGAS.1934/SPK/SE/PPL/3172/2026</v>
      </c>
      <c r="G1935" s="45"/>
      <c r="H1935" s="39" t="str">
        <f>VLOOKUP(G1935,'MITRA (REFERENSI)'!$A:$Z,16,FALSE)</f>
        <v>#N/A</v>
      </c>
      <c r="I1935" s="39" t="str">
        <f>VLOOKUP(G1935,'MITRA (REFERENSI)'!$A:$Z,25,FALSE)</f>
        <v>#N/A</v>
      </c>
      <c r="J1935" s="38" t="str">
        <f>VLOOKUP(G1935,'MITRA (REFERENSI)'!$A:$Z,26,FALSE)</f>
        <v>#N/A</v>
      </c>
      <c r="K1935" s="38" t="str">
        <f>VLOOKUP(G1935,'MITRA (REFERENSI)'!$A:$Z,15,FALSE)</f>
        <v>#N/A</v>
      </c>
      <c r="L1935" s="38" t="str">
        <f>VLOOKUP(G1935,'MITRA (REFERENSI)'!$A:$Z,15,FALSE)</f>
        <v>#N/A</v>
      </c>
      <c r="M1935" s="38" t="str">
        <f>IF(B1935=1,'KELAS (REFERENSI)'!M1935,IF(B1935=2,'KELAS (REFERENSI)'!M1950,IF(B1935=3,'KELAS (REFERENSI)'!M1965,IF(B1935=4,'KELAS (REFERENSI)'!M1980,""))))</f>
        <v/>
      </c>
      <c r="N1935" s="38" t="str">
        <f>IF(B1935=1,'KELAS (REFERENSI)'!N1935,IF(B1935=2,'KELAS (REFERENSI)'!N1950,IF(B1935=3,'KELAS (REFERENSI)'!N1965,IF(B1935=4,'KELAS (REFERENSI)'!N1980,""))))</f>
        <v/>
      </c>
      <c r="O1935" s="38" t="str">
        <f>IF(B1935=1,'KELAS (REFERENSI)'!O1935,IF(B1935=2,'KELAS (REFERENSI)'!O1950,IF(B1935=3,'KELAS (REFERENSI)'!O1965,IF(B1935=4,'KELAS (REFERENSI)'!O1980,""))))</f>
        <v/>
      </c>
      <c r="P1935" s="38" t="str">
        <f>IF(B1935=1,'KELAS (REFERENSI)'!P1935,IF(B1935=2,'KELAS (REFERENSI)'!P1950,IF(B1935=3,'KELAS (REFERENSI)'!P1965,IF(B1935=4,'KELAS (REFERENSI)'!P1980,""))))</f>
        <v/>
      </c>
      <c r="Q1935" s="38" t="str">
        <f t="shared" si="4"/>
        <v>BPS Kota Jakarta Timur</v>
      </c>
      <c r="R1935" s="38" t="str">
        <f t="shared" si="56"/>
        <v/>
      </c>
      <c r="S1935" s="38" t="str">
        <f t="shared" ref="S1935:T1935" si="1943">S1934</f>
        <v>15 Juni sampai dengan 31 Agustus 2026</v>
      </c>
      <c r="T1935" s="38" t="str">
        <f t="shared" si="1943"/>
        <v>31 Agustus 2026</v>
      </c>
      <c r="U1935" s="46"/>
      <c r="V1935" s="46"/>
      <c r="W1935" s="42"/>
      <c r="X1935" s="42"/>
      <c r="Y1935" s="42"/>
      <c r="Z1935" s="42"/>
    </row>
    <row r="1936" ht="15.0" customHeight="1">
      <c r="A1936" s="36" t="s">
        <v>6998</v>
      </c>
      <c r="B1936" s="43"/>
      <c r="C1936" s="44"/>
      <c r="D1936" s="47"/>
      <c r="E1936" s="47"/>
      <c r="F1936" s="39" t="str">
        <f t="shared" si="2"/>
        <v>PETUGAS.1935/SPK/SE/PPL/3172/2026</v>
      </c>
      <c r="G1936" s="45"/>
      <c r="H1936" s="39" t="str">
        <f>VLOOKUP(G1936,'MITRA (REFERENSI)'!$A:$Z,16,FALSE)</f>
        <v>#N/A</v>
      </c>
      <c r="I1936" s="39" t="str">
        <f>VLOOKUP(G1936,'MITRA (REFERENSI)'!$A:$Z,25,FALSE)</f>
        <v>#N/A</v>
      </c>
      <c r="J1936" s="38" t="str">
        <f>VLOOKUP(G1936,'MITRA (REFERENSI)'!$A:$Z,26,FALSE)</f>
        <v>#N/A</v>
      </c>
      <c r="K1936" s="38" t="str">
        <f>VLOOKUP(G1936,'MITRA (REFERENSI)'!$A:$Z,15,FALSE)</f>
        <v>#N/A</v>
      </c>
      <c r="L1936" s="38" t="str">
        <f>VLOOKUP(G1936,'MITRA (REFERENSI)'!$A:$Z,15,FALSE)</f>
        <v>#N/A</v>
      </c>
      <c r="M1936" s="38" t="str">
        <f>IF(B1936=1,'KELAS (REFERENSI)'!M1936,IF(B1936=2,'KELAS (REFERENSI)'!M1951,IF(B1936=3,'KELAS (REFERENSI)'!M1966,IF(B1936=4,'KELAS (REFERENSI)'!M1981,""))))</f>
        <v/>
      </c>
      <c r="N1936" s="38" t="str">
        <f>IF(B1936=1,'KELAS (REFERENSI)'!N1936,IF(B1936=2,'KELAS (REFERENSI)'!N1951,IF(B1936=3,'KELAS (REFERENSI)'!N1966,IF(B1936=4,'KELAS (REFERENSI)'!N1981,""))))</f>
        <v/>
      </c>
      <c r="O1936" s="38" t="str">
        <f>IF(B1936=1,'KELAS (REFERENSI)'!O1936,IF(B1936=2,'KELAS (REFERENSI)'!O1951,IF(B1936=3,'KELAS (REFERENSI)'!O1966,IF(B1936=4,'KELAS (REFERENSI)'!O1981,""))))</f>
        <v/>
      </c>
      <c r="P1936" s="38" t="str">
        <f>IF(B1936=1,'KELAS (REFERENSI)'!P1936,IF(B1936=2,'KELAS (REFERENSI)'!P1951,IF(B1936=3,'KELAS (REFERENSI)'!P1966,IF(B1936=4,'KELAS (REFERENSI)'!P1981,""))))</f>
        <v/>
      </c>
      <c r="Q1936" s="38" t="str">
        <f t="shared" si="4"/>
        <v>BPS Kota Jakarta Timur</v>
      </c>
      <c r="R1936" s="38" t="str">
        <f t="shared" si="56"/>
        <v/>
      </c>
      <c r="S1936" s="38" t="str">
        <f t="shared" ref="S1936:T1936" si="1944">S1935</f>
        <v>15 Juni sampai dengan 31 Agustus 2026</v>
      </c>
      <c r="T1936" s="38" t="str">
        <f t="shared" si="1944"/>
        <v>31 Agustus 2026</v>
      </c>
      <c r="U1936" s="46"/>
      <c r="V1936" s="46"/>
      <c r="W1936" s="42"/>
      <c r="X1936" s="42"/>
      <c r="Y1936" s="42"/>
      <c r="Z1936" s="42"/>
    </row>
    <row r="1937" ht="15.0" customHeight="1">
      <c r="A1937" s="36" t="s">
        <v>6999</v>
      </c>
      <c r="B1937" s="43"/>
      <c r="C1937" s="44"/>
      <c r="D1937" s="47"/>
      <c r="E1937" s="47"/>
      <c r="F1937" s="39" t="str">
        <f t="shared" si="2"/>
        <v>PETUGAS.1936/SPK/SE/PPL/3172/2026</v>
      </c>
      <c r="G1937" s="45"/>
      <c r="H1937" s="39" t="str">
        <f>VLOOKUP(G1937,'MITRA (REFERENSI)'!$A:$Z,16,FALSE)</f>
        <v>#N/A</v>
      </c>
      <c r="I1937" s="39" t="str">
        <f>VLOOKUP(G1937,'MITRA (REFERENSI)'!$A:$Z,25,FALSE)</f>
        <v>#N/A</v>
      </c>
      <c r="J1937" s="38" t="str">
        <f>VLOOKUP(G1937,'MITRA (REFERENSI)'!$A:$Z,26,FALSE)</f>
        <v>#N/A</v>
      </c>
      <c r="K1937" s="38" t="str">
        <f>VLOOKUP(G1937,'MITRA (REFERENSI)'!$A:$Z,15,FALSE)</f>
        <v>#N/A</v>
      </c>
      <c r="L1937" s="38" t="str">
        <f>VLOOKUP(G1937,'MITRA (REFERENSI)'!$A:$Z,15,FALSE)</f>
        <v>#N/A</v>
      </c>
      <c r="M1937" s="38" t="str">
        <f>IF(B1937=1,'KELAS (REFERENSI)'!M1937,IF(B1937=2,'KELAS (REFERENSI)'!M1952,IF(B1937=3,'KELAS (REFERENSI)'!M1967,IF(B1937=4,'KELAS (REFERENSI)'!M1982,""))))</f>
        <v/>
      </c>
      <c r="N1937" s="38" t="str">
        <f>IF(B1937=1,'KELAS (REFERENSI)'!N1937,IF(B1937=2,'KELAS (REFERENSI)'!N1952,IF(B1937=3,'KELAS (REFERENSI)'!N1967,IF(B1937=4,'KELAS (REFERENSI)'!N1982,""))))</f>
        <v/>
      </c>
      <c r="O1937" s="38" t="str">
        <f>IF(B1937=1,'KELAS (REFERENSI)'!O1937,IF(B1937=2,'KELAS (REFERENSI)'!O1952,IF(B1937=3,'KELAS (REFERENSI)'!O1967,IF(B1937=4,'KELAS (REFERENSI)'!O1982,""))))</f>
        <v/>
      </c>
      <c r="P1937" s="38" t="str">
        <f>IF(B1937=1,'KELAS (REFERENSI)'!P1937,IF(B1937=2,'KELAS (REFERENSI)'!P1952,IF(B1937=3,'KELAS (REFERENSI)'!P1967,IF(B1937=4,'KELAS (REFERENSI)'!P1982,""))))</f>
        <v/>
      </c>
      <c r="Q1937" s="38" t="str">
        <f t="shared" si="4"/>
        <v>BPS Kota Jakarta Timur</v>
      </c>
      <c r="R1937" s="38" t="str">
        <f t="shared" si="56"/>
        <v/>
      </c>
      <c r="S1937" s="38" t="str">
        <f t="shared" ref="S1937:T1937" si="1945">S1936</f>
        <v>15 Juni sampai dengan 31 Agustus 2026</v>
      </c>
      <c r="T1937" s="38" t="str">
        <f t="shared" si="1945"/>
        <v>31 Agustus 2026</v>
      </c>
      <c r="U1937" s="46"/>
      <c r="V1937" s="46"/>
      <c r="W1937" s="42"/>
      <c r="X1937" s="42"/>
      <c r="Y1937" s="42"/>
      <c r="Z1937" s="42"/>
    </row>
    <row r="1938" ht="15.0" customHeight="1">
      <c r="A1938" s="36" t="s">
        <v>7000</v>
      </c>
      <c r="B1938" s="43"/>
      <c r="C1938" s="44"/>
      <c r="D1938" s="47"/>
      <c r="E1938" s="47"/>
      <c r="F1938" s="39" t="str">
        <f t="shared" si="2"/>
        <v>PETUGAS.1937/SPK/SE/PPL/3172/2026</v>
      </c>
      <c r="G1938" s="45"/>
      <c r="H1938" s="39" t="str">
        <f>VLOOKUP(G1938,'MITRA (REFERENSI)'!$A:$Z,16,FALSE)</f>
        <v>#N/A</v>
      </c>
      <c r="I1938" s="39" t="str">
        <f>VLOOKUP(G1938,'MITRA (REFERENSI)'!$A:$Z,25,FALSE)</f>
        <v>#N/A</v>
      </c>
      <c r="J1938" s="38" t="str">
        <f>VLOOKUP(G1938,'MITRA (REFERENSI)'!$A:$Z,26,FALSE)</f>
        <v>#N/A</v>
      </c>
      <c r="K1938" s="38" t="str">
        <f>VLOOKUP(G1938,'MITRA (REFERENSI)'!$A:$Z,15,FALSE)</f>
        <v>#N/A</v>
      </c>
      <c r="L1938" s="38" t="str">
        <f>VLOOKUP(G1938,'MITRA (REFERENSI)'!$A:$Z,15,FALSE)</f>
        <v>#N/A</v>
      </c>
      <c r="M1938" s="38" t="str">
        <f>IF(B1938=1,'KELAS (REFERENSI)'!M1938,IF(B1938=2,'KELAS (REFERENSI)'!M1953,IF(B1938=3,'KELAS (REFERENSI)'!M1968,IF(B1938=4,'KELAS (REFERENSI)'!M1983,""))))</f>
        <v/>
      </c>
      <c r="N1938" s="38" t="str">
        <f>IF(B1938=1,'KELAS (REFERENSI)'!N1938,IF(B1938=2,'KELAS (REFERENSI)'!N1953,IF(B1938=3,'KELAS (REFERENSI)'!N1968,IF(B1938=4,'KELAS (REFERENSI)'!N1983,""))))</f>
        <v/>
      </c>
      <c r="O1938" s="38" t="str">
        <f>IF(B1938=1,'KELAS (REFERENSI)'!O1938,IF(B1938=2,'KELAS (REFERENSI)'!O1953,IF(B1938=3,'KELAS (REFERENSI)'!O1968,IF(B1938=4,'KELAS (REFERENSI)'!O1983,""))))</f>
        <v/>
      </c>
      <c r="P1938" s="38" t="str">
        <f>IF(B1938=1,'KELAS (REFERENSI)'!P1938,IF(B1938=2,'KELAS (REFERENSI)'!P1953,IF(B1938=3,'KELAS (REFERENSI)'!P1968,IF(B1938=4,'KELAS (REFERENSI)'!P1983,""))))</f>
        <v/>
      </c>
      <c r="Q1938" s="38" t="str">
        <f t="shared" si="4"/>
        <v>BPS Kota Jakarta Timur</v>
      </c>
      <c r="R1938" s="38" t="str">
        <f t="shared" si="56"/>
        <v/>
      </c>
      <c r="S1938" s="38" t="str">
        <f t="shared" ref="S1938:T1938" si="1946">S1937</f>
        <v>15 Juni sampai dengan 31 Agustus 2026</v>
      </c>
      <c r="T1938" s="38" t="str">
        <f t="shared" si="1946"/>
        <v>31 Agustus 2026</v>
      </c>
      <c r="U1938" s="46"/>
      <c r="V1938" s="46"/>
      <c r="W1938" s="42"/>
      <c r="X1938" s="42"/>
      <c r="Y1938" s="42"/>
      <c r="Z1938" s="42"/>
    </row>
    <row r="1939" ht="15.0" customHeight="1">
      <c r="A1939" s="36" t="s">
        <v>7001</v>
      </c>
      <c r="B1939" s="43"/>
      <c r="C1939" s="44"/>
      <c r="D1939" s="47"/>
      <c r="E1939" s="47"/>
      <c r="F1939" s="39" t="str">
        <f t="shared" si="2"/>
        <v>PETUGAS.1938/SPK/SE/PPL/3172/2026</v>
      </c>
      <c r="G1939" s="45"/>
      <c r="H1939" s="39" t="str">
        <f>VLOOKUP(G1939,'MITRA (REFERENSI)'!$A:$Z,16,FALSE)</f>
        <v>#N/A</v>
      </c>
      <c r="I1939" s="39" t="str">
        <f>VLOOKUP(G1939,'MITRA (REFERENSI)'!$A:$Z,25,FALSE)</f>
        <v>#N/A</v>
      </c>
      <c r="J1939" s="38" t="str">
        <f>VLOOKUP(G1939,'MITRA (REFERENSI)'!$A:$Z,26,FALSE)</f>
        <v>#N/A</v>
      </c>
      <c r="K1939" s="38" t="str">
        <f>VLOOKUP(G1939,'MITRA (REFERENSI)'!$A:$Z,15,FALSE)</f>
        <v>#N/A</v>
      </c>
      <c r="L1939" s="38" t="str">
        <f>VLOOKUP(G1939,'MITRA (REFERENSI)'!$A:$Z,15,FALSE)</f>
        <v>#N/A</v>
      </c>
      <c r="M1939" s="38" t="str">
        <f>IF(B1939=1,'KELAS (REFERENSI)'!M1939,IF(B1939=2,'KELAS (REFERENSI)'!M1954,IF(B1939=3,'KELAS (REFERENSI)'!M1969,IF(B1939=4,'KELAS (REFERENSI)'!M1984,""))))</f>
        <v/>
      </c>
      <c r="N1939" s="38" t="str">
        <f>IF(B1939=1,'KELAS (REFERENSI)'!N1939,IF(B1939=2,'KELAS (REFERENSI)'!N1954,IF(B1939=3,'KELAS (REFERENSI)'!N1969,IF(B1939=4,'KELAS (REFERENSI)'!N1984,""))))</f>
        <v/>
      </c>
      <c r="O1939" s="38" t="str">
        <f>IF(B1939=1,'KELAS (REFERENSI)'!O1939,IF(B1939=2,'KELAS (REFERENSI)'!O1954,IF(B1939=3,'KELAS (REFERENSI)'!O1969,IF(B1939=4,'KELAS (REFERENSI)'!O1984,""))))</f>
        <v/>
      </c>
      <c r="P1939" s="38" t="str">
        <f>IF(B1939=1,'KELAS (REFERENSI)'!P1939,IF(B1939=2,'KELAS (REFERENSI)'!P1954,IF(B1939=3,'KELAS (REFERENSI)'!P1969,IF(B1939=4,'KELAS (REFERENSI)'!P1984,""))))</f>
        <v/>
      </c>
      <c r="Q1939" s="38" t="str">
        <f t="shared" si="4"/>
        <v>BPS Kota Jakarta Timur</v>
      </c>
      <c r="R1939" s="38" t="str">
        <f t="shared" si="56"/>
        <v/>
      </c>
      <c r="S1939" s="38" t="str">
        <f t="shared" ref="S1939:T1939" si="1947">S1938</f>
        <v>15 Juni sampai dengan 31 Agustus 2026</v>
      </c>
      <c r="T1939" s="38" t="str">
        <f t="shared" si="1947"/>
        <v>31 Agustus 2026</v>
      </c>
      <c r="U1939" s="46"/>
      <c r="V1939" s="46"/>
      <c r="W1939" s="42"/>
      <c r="X1939" s="42"/>
      <c r="Y1939" s="42"/>
      <c r="Z1939" s="42"/>
    </row>
    <row r="1940" ht="15.0" customHeight="1">
      <c r="A1940" s="36" t="s">
        <v>7002</v>
      </c>
      <c r="B1940" s="43"/>
      <c r="C1940" s="44"/>
      <c r="D1940" s="47"/>
      <c r="E1940" s="47"/>
      <c r="F1940" s="39" t="str">
        <f t="shared" si="2"/>
        <v>PETUGAS.1939/SPK/SE/PPL/3172/2026</v>
      </c>
      <c r="G1940" s="45"/>
      <c r="H1940" s="39" t="str">
        <f>VLOOKUP(G1940,'MITRA (REFERENSI)'!$A:$Z,16,FALSE)</f>
        <v>#N/A</v>
      </c>
      <c r="I1940" s="39" t="str">
        <f>VLOOKUP(G1940,'MITRA (REFERENSI)'!$A:$Z,25,FALSE)</f>
        <v>#N/A</v>
      </c>
      <c r="J1940" s="38" t="str">
        <f>VLOOKUP(G1940,'MITRA (REFERENSI)'!$A:$Z,26,FALSE)</f>
        <v>#N/A</v>
      </c>
      <c r="K1940" s="38" t="str">
        <f>VLOOKUP(G1940,'MITRA (REFERENSI)'!$A:$Z,15,FALSE)</f>
        <v>#N/A</v>
      </c>
      <c r="L1940" s="38" t="str">
        <f>VLOOKUP(G1940,'MITRA (REFERENSI)'!$A:$Z,15,FALSE)</f>
        <v>#N/A</v>
      </c>
      <c r="M1940" s="38" t="str">
        <f>IF(B1940=1,'KELAS (REFERENSI)'!M1940,IF(B1940=2,'KELAS (REFERENSI)'!M1955,IF(B1940=3,'KELAS (REFERENSI)'!M1970,IF(B1940=4,'KELAS (REFERENSI)'!M1985,""))))</f>
        <v/>
      </c>
      <c r="N1940" s="38" t="str">
        <f>IF(B1940=1,'KELAS (REFERENSI)'!N1940,IF(B1940=2,'KELAS (REFERENSI)'!N1955,IF(B1940=3,'KELAS (REFERENSI)'!N1970,IF(B1940=4,'KELAS (REFERENSI)'!N1985,""))))</f>
        <v/>
      </c>
      <c r="O1940" s="38" t="str">
        <f>IF(B1940=1,'KELAS (REFERENSI)'!O1940,IF(B1940=2,'KELAS (REFERENSI)'!O1955,IF(B1940=3,'KELAS (REFERENSI)'!O1970,IF(B1940=4,'KELAS (REFERENSI)'!O1985,""))))</f>
        <v/>
      </c>
      <c r="P1940" s="38" t="str">
        <f>IF(B1940=1,'KELAS (REFERENSI)'!P1940,IF(B1940=2,'KELAS (REFERENSI)'!P1955,IF(B1940=3,'KELAS (REFERENSI)'!P1970,IF(B1940=4,'KELAS (REFERENSI)'!P1985,""))))</f>
        <v/>
      </c>
      <c r="Q1940" s="38" t="str">
        <f t="shared" si="4"/>
        <v>BPS Kota Jakarta Timur</v>
      </c>
      <c r="R1940" s="38" t="str">
        <f t="shared" si="56"/>
        <v/>
      </c>
      <c r="S1940" s="38" t="str">
        <f t="shared" ref="S1940:T1940" si="1948">S1939</f>
        <v>15 Juni sampai dengan 31 Agustus 2026</v>
      </c>
      <c r="T1940" s="38" t="str">
        <f t="shared" si="1948"/>
        <v>31 Agustus 2026</v>
      </c>
      <c r="U1940" s="46"/>
      <c r="V1940" s="46"/>
      <c r="W1940" s="42"/>
      <c r="X1940" s="42"/>
      <c r="Y1940" s="42"/>
      <c r="Z1940" s="42"/>
    </row>
    <row r="1941" ht="15.0" customHeight="1">
      <c r="A1941" s="36" t="s">
        <v>7003</v>
      </c>
      <c r="B1941" s="43"/>
      <c r="C1941" s="44"/>
      <c r="D1941" s="47"/>
      <c r="E1941" s="47"/>
      <c r="F1941" s="39" t="str">
        <f t="shared" si="2"/>
        <v>PETUGAS.1940/SPK/SE/PPL/3172/2026</v>
      </c>
      <c r="G1941" s="45"/>
      <c r="H1941" s="39" t="str">
        <f>VLOOKUP(G1941,'MITRA (REFERENSI)'!$A:$Z,16,FALSE)</f>
        <v>#N/A</v>
      </c>
      <c r="I1941" s="39" t="str">
        <f>VLOOKUP(G1941,'MITRA (REFERENSI)'!$A:$Z,25,FALSE)</f>
        <v>#N/A</v>
      </c>
      <c r="J1941" s="38" t="str">
        <f>VLOOKUP(G1941,'MITRA (REFERENSI)'!$A:$Z,26,FALSE)</f>
        <v>#N/A</v>
      </c>
      <c r="K1941" s="38" t="str">
        <f>VLOOKUP(G1941,'MITRA (REFERENSI)'!$A:$Z,15,FALSE)</f>
        <v>#N/A</v>
      </c>
      <c r="L1941" s="38" t="str">
        <f>VLOOKUP(G1941,'MITRA (REFERENSI)'!$A:$Z,15,FALSE)</f>
        <v>#N/A</v>
      </c>
      <c r="M1941" s="38" t="str">
        <f>IF(B1941=1,'KELAS (REFERENSI)'!M1941,IF(B1941=2,'KELAS (REFERENSI)'!M1956,IF(B1941=3,'KELAS (REFERENSI)'!M1971,IF(B1941=4,'KELAS (REFERENSI)'!M1986,""))))</f>
        <v/>
      </c>
      <c r="N1941" s="38" t="str">
        <f>IF(B1941=1,'KELAS (REFERENSI)'!N1941,IF(B1941=2,'KELAS (REFERENSI)'!N1956,IF(B1941=3,'KELAS (REFERENSI)'!N1971,IF(B1941=4,'KELAS (REFERENSI)'!N1986,""))))</f>
        <v/>
      </c>
      <c r="O1941" s="38" t="str">
        <f>IF(B1941=1,'KELAS (REFERENSI)'!O1941,IF(B1941=2,'KELAS (REFERENSI)'!O1956,IF(B1941=3,'KELAS (REFERENSI)'!O1971,IF(B1941=4,'KELAS (REFERENSI)'!O1986,""))))</f>
        <v/>
      </c>
      <c r="P1941" s="38" t="str">
        <f>IF(B1941=1,'KELAS (REFERENSI)'!P1941,IF(B1941=2,'KELAS (REFERENSI)'!P1956,IF(B1941=3,'KELAS (REFERENSI)'!P1971,IF(B1941=4,'KELAS (REFERENSI)'!P1986,""))))</f>
        <v/>
      </c>
      <c r="Q1941" s="38" t="str">
        <f t="shared" si="4"/>
        <v>BPS Kota Jakarta Timur</v>
      </c>
      <c r="R1941" s="38" t="str">
        <f t="shared" si="56"/>
        <v/>
      </c>
      <c r="S1941" s="38" t="str">
        <f t="shared" ref="S1941:T1941" si="1949">S1940</f>
        <v>15 Juni sampai dengan 31 Agustus 2026</v>
      </c>
      <c r="T1941" s="38" t="str">
        <f t="shared" si="1949"/>
        <v>31 Agustus 2026</v>
      </c>
      <c r="U1941" s="46"/>
      <c r="V1941" s="46"/>
      <c r="W1941" s="42"/>
      <c r="X1941" s="42"/>
      <c r="Y1941" s="42"/>
      <c r="Z1941" s="42"/>
    </row>
    <row r="1942" ht="15.0" customHeight="1">
      <c r="A1942" s="36" t="s">
        <v>7004</v>
      </c>
      <c r="B1942" s="43"/>
      <c r="C1942" s="44"/>
      <c r="D1942" s="47"/>
      <c r="E1942" s="47"/>
      <c r="F1942" s="39" t="str">
        <f t="shared" si="2"/>
        <v>PETUGAS.1941/SPK/SE/PPL/3172/2026</v>
      </c>
      <c r="G1942" s="45"/>
      <c r="H1942" s="39" t="str">
        <f>VLOOKUP(G1942,'MITRA (REFERENSI)'!$A:$Z,16,FALSE)</f>
        <v>#N/A</v>
      </c>
      <c r="I1942" s="39" t="str">
        <f>VLOOKUP(G1942,'MITRA (REFERENSI)'!$A:$Z,25,FALSE)</f>
        <v>#N/A</v>
      </c>
      <c r="J1942" s="38" t="str">
        <f>VLOOKUP(G1942,'MITRA (REFERENSI)'!$A:$Z,26,FALSE)</f>
        <v>#N/A</v>
      </c>
      <c r="K1942" s="38" t="str">
        <f>VLOOKUP(G1942,'MITRA (REFERENSI)'!$A:$Z,15,FALSE)</f>
        <v>#N/A</v>
      </c>
      <c r="L1942" s="38" t="str">
        <f>VLOOKUP(G1942,'MITRA (REFERENSI)'!$A:$Z,15,FALSE)</f>
        <v>#N/A</v>
      </c>
      <c r="M1942" s="38" t="str">
        <f>IF(B1942=1,'KELAS (REFERENSI)'!M1942,IF(B1942=2,'KELAS (REFERENSI)'!M1957,IF(B1942=3,'KELAS (REFERENSI)'!M1972,IF(B1942=4,'KELAS (REFERENSI)'!M1987,""))))</f>
        <v/>
      </c>
      <c r="N1942" s="38" t="str">
        <f>IF(B1942=1,'KELAS (REFERENSI)'!N1942,IF(B1942=2,'KELAS (REFERENSI)'!N1957,IF(B1942=3,'KELAS (REFERENSI)'!N1972,IF(B1942=4,'KELAS (REFERENSI)'!N1987,""))))</f>
        <v/>
      </c>
      <c r="O1942" s="38" t="str">
        <f>IF(B1942=1,'KELAS (REFERENSI)'!O1942,IF(B1942=2,'KELAS (REFERENSI)'!O1957,IF(B1942=3,'KELAS (REFERENSI)'!O1972,IF(B1942=4,'KELAS (REFERENSI)'!O1987,""))))</f>
        <v/>
      </c>
      <c r="P1942" s="38" t="str">
        <f>IF(B1942=1,'KELAS (REFERENSI)'!P1942,IF(B1942=2,'KELAS (REFERENSI)'!P1957,IF(B1942=3,'KELAS (REFERENSI)'!P1972,IF(B1942=4,'KELAS (REFERENSI)'!P1987,""))))</f>
        <v/>
      </c>
      <c r="Q1942" s="38" t="str">
        <f t="shared" si="4"/>
        <v>BPS Kota Jakarta Timur</v>
      </c>
      <c r="R1942" s="38" t="str">
        <f t="shared" si="56"/>
        <v/>
      </c>
      <c r="S1942" s="38" t="str">
        <f t="shared" ref="S1942:T1942" si="1950">S1941</f>
        <v>15 Juni sampai dengan 31 Agustus 2026</v>
      </c>
      <c r="T1942" s="38" t="str">
        <f t="shared" si="1950"/>
        <v>31 Agustus 2026</v>
      </c>
      <c r="U1942" s="46"/>
      <c r="V1942" s="46"/>
      <c r="W1942" s="42"/>
      <c r="X1942" s="42"/>
      <c r="Y1942" s="42"/>
      <c r="Z1942" s="42"/>
    </row>
    <row r="1943" ht="15.0" customHeight="1">
      <c r="A1943" s="36" t="s">
        <v>7005</v>
      </c>
      <c r="B1943" s="43"/>
      <c r="C1943" s="44"/>
      <c r="D1943" s="47"/>
      <c r="E1943" s="47"/>
      <c r="F1943" s="39" t="str">
        <f t="shared" si="2"/>
        <v>PETUGAS.1942/SPK/SE/PPL/3172/2026</v>
      </c>
      <c r="G1943" s="45"/>
      <c r="H1943" s="39" t="str">
        <f>VLOOKUP(G1943,'MITRA (REFERENSI)'!$A:$Z,16,FALSE)</f>
        <v>#N/A</v>
      </c>
      <c r="I1943" s="39" t="str">
        <f>VLOOKUP(G1943,'MITRA (REFERENSI)'!$A:$Z,25,FALSE)</f>
        <v>#N/A</v>
      </c>
      <c r="J1943" s="38" t="str">
        <f>VLOOKUP(G1943,'MITRA (REFERENSI)'!$A:$Z,26,FALSE)</f>
        <v>#N/A</v>
      </c>
      <c r="K1943" s="38" t="str">
        <f>VLOOKUP(G1943,'MITRA (REFERENSI)'!$A:$Z,15,FALSE)</f>
        <v>#N/A</v>
      </c>
      <c r="L1943" s="38" t="str">
        <f>VLOOKUP(G1943,'MITRA (REFERENSI)'!$A:$Z,15,FALSE)</f>
        <v>#N/A</v>
      </c>
      <c r="M1943" s="38" t="str">
        <f>IF(B1943=1,'KELAS (REFERENSI)'!M1943,IF(B1943=2,'KELAS (REFERENSI)'!M1958,IF(B1943=3,'KELAS (REFERENSI)'!M1973,IF(B1943=4,'KELAS (REFERENSI)'!M1988,""))))</f>
        <v/>
      </c>
      <c r="N1943" s="38" t="str">
        <f>IF(B1943=1,'KELAS (REFERENSI)'!N1943,IF(B1943=2,'KELAS (REFERENSI)'!N1958,IF(B1943=3,'KELAS (REFERENSI)'!N1973,IF(B1943=4,'KELAS (REFERENSI)'!N1988,""))))</f>
        <v/>
      </c>
      <c r="O1943" s="38" t="str">
        <f>IF(B1943=1,'KELAS (REFERENSI)'!O1943,IF(B1943=2,'KELAS (REFERENSI)'!O1958,IF(B1943=3,'KELAS (REFERENSI)'!O1973,IF(B1943=4,'KELAS (REFERENSI)'!O1988,""))))</f>
        <v/>
      </c>
      <c r="P1943" s="38" t="str">
        <f>IF(B1943=1,'KELAS (REFERENSI)'!P1943,IF(B1943=2,'KELAS (REFERENSI)'!P1958,IF(B1943=3,'KELAS (REFERENSI)'!P1973,IF(B1943=4,'KELAS (REFERENSI)'!P1988,""))))</f>
        <v/>
      </c>
      <c r="Q1943" s="38" t="str">
        <f t="shared" si="4"/>
        <v>BPS Kota Jakarta Timur</v>
      </c>
      <c r="R1943" s="38" t="str">
        <f t="shared" si="56"/>
        <v/>
      </c>
      <c r="S1943" s="38" t="str">
        <f t="shared" ref="S1943:T1943" si="1951">S1942</f>
        <v>15 Juni sampai dengan 31 Agustus 2026</v>
      </c>
      <c r="T1943" s="38" t="str">
        <f t="shared" si="1951"/>
        <v>31 Agustus 2026</v>
      </c>
      <c r="U1943" s="46"/>
      <c r="V1943" s="46"/>
      <c r="W1943" s="42"/>
      <c r="X1943" s="42"/>
      <c r="Y1943" s="42"/>
      <c r="Z1943" s="42"/>
    </row>
    <row r="1944" ht="15.0" customHeight="1">
      <c r="A1944" s="36" t="s">
        <v>7006</v>
      </c>
      <c r="B1944" s="43"/>
      <c r="C1944" s="44"/>
      <c r="D1944" s="47"/>
      <c r="E1944" s="47"/>
      <c r="F1944" s="39" t="str">
        <f t="shared" si="2"/>
        <v>PETUGAS.1943/SPK/SE/PPL/3172/2026</v>
      </c>
      <c r="G1944" s="45"/>
      <c r="H1944" s="39" t="str">
        <f>VLOOKUP(G1944,'MITRA (REFERENSI)'!$A:$Z,16,FALSE)</f>
        <v>#N/A</v>
      </c>
      <c r="I1944" s="39" t="str">
        <f>VLOOKUP(G1944,'MITRA (REFERENSI)'!$A:$Z,25,FALSE)</f>
        <v>#N/A</v>
      </c>
      <c r="J1944" s="38" t="str">
        <f>VLOOKUP(G1944,'MITRA (REFERENSI)'!$A:$Z,26,FALSE)</f>
        <v>#N/A</v>
      </c>
      <c r="K1944" s="38" t="str">
        <f>VLOOKUP(G1944,'MITRA (REFERENSI)'!$A:$Z,15,FALSE)</f>
        <v>#N/A</v>
      </c>
      <c r="L1944" s="38" t="str">
        <f>VLOOKUP(G1944,'MITRA (REFERENSI)'!$A:$Z,15,FALSE)</f>
        <v>#N/A</v>
      </c>
      <c r="M1944" s="38" t="str">
        <f>IF(B1944=1,'KELAS (REFERENSI)'!M1944,IF(B1944=2,'KELAS (REFERENSI)'!M1959,IF(B1944=3,'KELAS (REFERENSI)'!M1974,IF(B1944=4,'KELAS (REFERENSI)'!M1989,""))))</f>
        <v/>
      </c>
      <c r="N1944" s="38" t="str">
        <f>IF(B1944=1,'KELAS (REFERENSI)'!N1944,IF(B1944=2,'KELAS (REFERENSI)'!N1959,IF(B1944=3,'KELAS (REFERENSI)'!N1974,IF(B1944=4,'KELAS (REFERENSI)'!N1989,""))))</f>
        <v/>
      </c>
      <c r="O1944" s="38" t="str">
        <f>IF(B1944=1,'KELAS (REFERENSI)'!O1944,IF(B1944=2,'KELAS (REFERENSI)'!O1959,IF(B1944=3,'KELAS (REFERENSI)'!O1974,IF(B1944=4,'KELAS (REFERENSI)'!O1989,""))))</f>
        <v/>
      </c>
      <c r="P1944" s="38" t="str">
        <f>IF(B1944=1,'KELAS (REFERENSI)'!P1944,IF(B1944=2,'KELAS (REFERENSI)'!P1959,IF(B1944=3,'KELAS (REFERENSI)'!P1974,IF(B1944=4,'KELAS (REFERENSI)'!P1989,""))))</f>
        <v/>
      </c>
      <c r="Q1944" s="38" t="str">
        <f t="shared" si="4"/>
        <v>BPS Kota Jakarta Timur</v>
      </c>
      <c r="R1944" s="38" t="str">
        <f t="shared" si="56"/>
        <v/>
      </c>
      <c r="S1944" s="38" t="str">
        <f t="shared" ref="S1944:T1944" si="1952">S1943</f>
        <v>15 Juni sampai dengan 31 Agustus 2026</v>
      </c>
      <c r="T1944" s="38" t="str">
        <f t="shared" si="1952"/>
        <v>31 Agustus 2026</v>
      </c>
      <c r="U1944" s="46"/>
      <c r="V1944" s="46"/>
      <c r="W1944" s="42"/>
      <c r="X1944" s="42"/>
      <c r="Y1944" s="42"/>
      <c r="Z1944" s="42"/>
    </row>
    <row r="1945" ht="15.0" customHeight="1">
      <c r="A1945" s="36" t="s">
        <v>7007</v>
      </c>
      <c r="B1945" s="43"/>
      <c r="C1945" s="44"/>
      <c r="D1945" s="47"/>
      <c r="E1945" s="47"/>
      <c r="F1945" s="39" t="str">
        <f t="shared" si="2"/>
        <v>PETUGAS.1944/SPK/SE/PPL/3172/2026</v>
      </c>
      <c r="G1945" s="45"/>
      <c r="H1945" s="39" t="str">
        <f>VLOOKUP(G1945,'MITRA (REFERENSI)'!$A:$Z,16,FALSE)</f>
        <v>#N/A</v>
      </c>
      <c r="I1945" s="39" t="str">
        <f>VLOOKUP(G1945,'MITRA (REFERENSI)'!$A:$Z,25,FALSE)</f>
        <v>#N/A</v>
      </c>
      <c r="J1945" s="38" t="str">
        <f>VLOOKUP(G1945,'MITRA (REFERENSI)'!$A:$Z,26,FALSE)</f>
        <v>#N/A</v>
      </c>
      <c r="K1945" s="38" t="str">
        <f>VLOOKUP(G1945,'MITRA (REFERENSI)'!$A:$Z,15,FALSE)</f>
        <v>#N/A</v>
      </c>
      <c r="L1945" s="38" t="str">
        <f>VLOOKUP(G1945,'MITRA (REFERENSI)'!$A:$Z,15,FALSE)</f>
        <v>#N/A</v>
      </c>
      <c r="M1945" s="38" t="str">
        <f>IF(B1945=1,'KELAS (REFERENSI)'!M1945,IF(B1945=2,'KELAS (REFERENSI)'!M1960,IF(B1945=3,'KELAS (REFERENSI)'!M1975,IF(B1945=4,'KELAS (REFERENSI)'!M1990,""))))</f>
        <v/>
      </c>
      <c r="N1945" s="38" t="str">
        <f>IF(B1945=1,'KELAS (REFERENSI)'!N1945,IF(B1945=2,'KELAS (REFERENSI)'!N1960,IF(B1945=3,'KELAS (REFERENSI)'!N1975,IF(B1945=4,'KELAS (REFERENSI)'!N1990,""))))</f>
        <v/>
      </c>
      <c r="O1945" s="38" t="str">
        <f>IF(B1945=1,'KELAS (REFERENSI)'!O1945,IF(B1945=2,'KELAS (REFERENSI)'!O1960,IF(B1945=3,'KELAS (REFERENSI)'!O1975,IF(B1945=4,'KELAS (REFERENSI)'!O1990,""))))</f>
        <v/>
      </c>
      <c r="P1945" s="38" t="str">
        <f>IF(B1945=1,'KELAS (REFERENSI)'!P1945,IF(B1945=2,'KELAS (REFERENSI)'!P1960,IF(B1945=3,'KELAS (REFERENSI)'!P1975,IF(B1945=4,'KELAS (REFERENSI)'!P1990,""))))</f>
        <v/>
      </c>
      <c r="Q1945" s="38" t="str">
        <f t="shared" si="4"/>
        <v>BPS Kota Jakarta Timur</v>
      </c>
      <c r="R1945" s="38" t="str">
        <f t="shared" si="56"/>
        <v/>
      </c>
      <c r="S1945" s="38" t="str">
        <f t="shared" ref="S1945:T1945" si="1953">S1944</f>
        <v>15 Juni sampai dengan 31 Agustus 2026</v>
      </c>
      <c r="T1945" s="38" t="str">
        <f t="shared" si="1953"/>
        <v>31 Agustus 2026</v>
      </c>
      <c r="U1945" s="46"/>
      <c r="V1945" s="46"/>
      <c r="W1945" s="42"/>
      <c r="X1945" s="42"/>
      <c r="Y1945" s="42"/>
      <c r="Z1945" s="42"/>
    </row>
    <row r="1946" ht="15.0" customHeight="1">
      <c r="A1946" s="36" t="s">
        <v>7008</v>
      </c>
      <c r="B1946" s="43"/>
      <c r="C1946" s="44"/>
      <c r="D1946" s="47"/>
      <c r="E1946" s="47"/>
      <c r="F1946" s="39" t="str">
        <f t="shared" si="2"/>
        <v>PETUGAS.1945/SPK/SE/PPL/3172/2026</v>
      </c>
      <c r="G1946" s="45"/>
      <c r="H1946" s="39" t="str">
        <f>VLOOKUP(G1946,'MITRA (REFERENSI)'!$A:$Z,16,FALSE)</f>
        <v>#N/A</v>
      </c>
      <c r="I1946" s="39" t="str">
        <f>VLOOKUP(G1946,'MITRA (REFERENSI)'!$A:$Z,25,FALSE)</f>
        <v>#N/A</v>
      </c>
      <c r="J1946" s="38" t="str">
        <f>VLOOKUP(G1946,'MITRA (REFERENSI)'!$A:$Z,26,FALSE)</f>
        <v>#N/A</v>
      </c>
      <c r="K1946" s="38" t="str">
        <f>VLOOKUP(G1946,'MITRA (REFERENSI)'!$A:$Z,15,FALSE)</f>
        <v>#N/A</v>
      </c>
      <c r="L1946" s="38" t="str">
        <f>VLOOKUP(G1946,'MITRA (REFERENSI)'!$A:$Z,15,FALSE)</f>
        <v>#N/A</v>
      </c>
      <c r="M1946" s="38" t="str">
        <f>IF(B1946=1,'KELAS (REFERENSI)'!M1946,IF(B1946=2,'KELAS (REFERENSI)'!M1961,IF(B1946=3,'KELAS (REFERENSI)'!M1976,IF(B1946=4,'KELAS (REFERENSI)'!M1991,""))))</f>
        <v/>
      </c>
      <c r="N1946" s="38" t="str">
        <f>IF(B1946=1,'KELAS (REFERENSI)'!N1946,IF(B1946=2,'KELAS (REFERENSI)'!N1961,IF(B1946=3,'KELAS (REFERENSI)'!N1976,IF(B1946=4,'KELAS (REFERENSI)'!N1991,""))))</f>
        <v/>
      </c>
      <c r="O1946" s="38" t="str">
        <f>IF(B1946=1,'KELAS (REFERENSI)'!O1946,IF(B1946=2,'KELAS (REFERENSI)'!O1961,IF(B1946=3,'KELAS (REFERENSI)'!O1976,IF(B1946=4,'KELAS (REFERENSI)'!O1991,""))))</f>
        <v/>
      </c>
      <c r="P1946" s="38" t="str">
        <f>IF(B1946=1,'KELAS (REFERENSI)'!P1946,IF(B1946=2,'KELAS (REFERENSI)'!P1961,IF(B1946=3,'KELAS (REFERENSI)'!P1976,IF(B1946=4,'KELAS (REFERENSI)'!P1991,""))))</f>
        <v/>
      </c>
      <c r="Q1946" s="38" t="str">
        <f t="shared" si="4"/>
        <v>BPS Kota Jakarta Timur</v>
      </c>
      <c r="R1946" s="38" t="str">
        <f t="shared" si="56"/>
        <v/>
      </c>
      <c r="S1946" s="38" t="str">
        <f t="shared" ref="S1946:T1946" si="1954">S1945</f>
        <v>15 Juni sampai dengan 31 Agustus 2026</v>
      </c>
      <c r="T1946" s="38" t="str">
        <f t="shared" si="1954"/>
        <v>31 Agustus 2026</v>
      </c>
      <c r="U1946" s="46"/>
      <c r="V1946" s="46"/>
      <c r="W1946" s="42"/>
      <c r="X1946" s="42"/>
      <c r="Y1946" s="42"/>
      <c r="Z1946" s="42"/>
    </row>
    <row r="1947" ht="15.0" customHeight="1">
      <c r="A1947" s="36" t="s">
        <v>7009</v>
      </c>
      <c r="B1947" s="43"/>
      <c r="C1947" s="44"/>
      <c r="D1947" s="47"/>
      <c r="E1947" s="47"/>
      <c r="F1947" s="39" t="str">
        <f t="shared" si="2"/>
        <v>PETUGAS.1946/SPK/SE/PPL/3172/2026</v>
      </c>
      <c r="G1947" s="45"/>
      <c r="H1947" s="39" t="str">
        <f>VLOOKUP(G1947,'MITRA (REFERENSI)'!$A:$Z,16,FALSE)</f>
        <v>#N/A</v>
      </c>
      <c r="I1947" s="39" t="str">
        <f>VLOOKUP(G1947,'MITRA (REFERENSI)'!$A:$Z,25,FALSE)</f>
        <v>#N/A</v>
      </c>
      <c r="J1947" s="38" t="str">
        <f>VLOOKUP(G1947,'MITRA (REFERENSI)'!$A:$Z,26,FALSE)</f>
        <v>#N/A</v>
      </c>
      <c r="K1947" s="38" t="str">
        <f>VLOOKUP(G1947,'MITRA (REFERENSI)'!$A:$Z,15,FALSE)</f>
        <v>#N/A</v>
      </c>
      <c r="L1947" s="38" t="str">
        <f>VLOOKUP(G1947,'MITRA (REFERENSI)'!$A:$Z,15,FALSE)</f>
        <v>#N/A</v>
      </c>
      <c r="M1947" s="38" t="str">
        <f>IF(B1947=1,'KELAS (REFERENSI)'!M1947,IF(B1947=2,'KELAS (REFERENSI)'!M1962,IF(B1947=3,'KELAS (REFERENSI)'!M1977,IF(B1947=4,'KELAS (REFERENSI)'!M1992,""))))</f>
        <v/>
      </c>
      <c r="N1947" s="38" t="str">
        <f>IF(B1947=1,'KELAS (REFERENSI)'!N1947,IF(B1947=2,'KELAS (REFERENSI)'!N1962,IF(B1947=3,'KELAS (REFERENSI)'!N1977,IF(B1947=4,'KELAS (REFERENSI)'!N1992,""))))</f>
        <v/>
      </c>
      <c r="O1947" s="38" t="str">
        <f>IF(B1947=1,'KELAS (REFERENSI)'!O1947,IF(B1947=2,'KELAS (REFERENSI)'!O1962,IF(B1947=3,'KELAS (REFERENSI)'!O1977,IF(B1947=4,'KELAS (REFERENSI)'!O1992,""))))</f>
        <v/>
      </c>
      <c r="P1947" s="38" t="str">
        <f>IF(B1947=1,'KELAS (REFERENSI)'!P1947,IF(B1947=2,'KELAS (REFERENSI)'!P1962,IF(B1947=3,'KELAS (REFERENSI)'!P1977,IF(B1947=4,'KELAS (REFERENSI)'!P1992,""))))</f>
        <v/>
      </c>
      <c r="Q1947" s="38" t="str">
        <f t="shared" si="4"/>
        <v>BPS Kota Jakarta Timur</v>
      </c>
      <c r="R1947" s="38" t="str">
        <f t="shared" si="56"/>
        <v/>
      </c>
      <c r="S1947" s="38" t="str">
        <f t="shared" ref="S1947:T1947" si="1955">S1946</f>
        <v>15 Juni sampai dengan 31 Agustus 2026</v>
      </c>
      <c r="T1947" s="38" t="str">
        <f t="shared" si="1955"/>
        <v>31 Agustus 2026</v>
      </c>
      <c r="U1947" s="46"/>
      <c r="V1947" s="46"/>
      <c r="W1947" s="42"/>
      <c r="X1947" s="42"/>
      <c r="Y1947" s="42"/>
      <c r="Z1947" s="42"/>
    </row>
    <row r="1948" ht="15.0" customHeight="1">
      <c r="A1948" s="36" t="s">
        <v>7010</v>
      </c>
      <c r="B1948" s="43"/>
      <c r="C1948" s="44"/>
      <c r="D1948" s="47"/>
      <c r="E1948" s="47"/>
      <c r="F1948" s="39" t="str">
        <f t="shared" si="2"/>
        <v>PETUGAS.1947/SPK/SE/PPL/3172/2026</v>
      </c>
      <c r="G1948" s="45"/>
      <c r="H1948" s="39" t="str">
        <f>VLOOKUP(G1948,'MITRA (REFERENSI)'!$A:$Z,16,FALSE)</f>
        <v>#N/A</v>
      </c>
      <c r="I1948" s="39" t="str">
        <f>VLOOKUP(G1948,'MITRA (REFERENSI)'!$A:$Z,25,FALSE)</f>
        <v>#N/A</v>
      </c>
      <c r="J1948" s="38" t="str">
        <f>VLOOKUP(G1948,'MITRA (REFERENSI)'!$A:$Z,26,FALSE)</f>
        <v>#N/A</v>
      </c>
      <c r="K1948" s="38" t="str">
        <f>VLOOKUP(G1948,'MITRA (REFERENSI)'!$A:$Z,15,FALSE)</f>
        <v>#N/A</v>
      </c>
      <c r="L1948" s="38" t="str">
        <f>VLOOKUP(G1948,'MITRA (REFERENSI)'!$A:$Z,15,FALSE)</f>
        <v>#N/A</v>
      </c>
      <c r="M1948" s="38" t="str">
        <f>IF(B1948=1,'KELAS (REFERENSI)'!M1948,IF(B1948=2,'KELAS (REFERENSI)'!M1963,IF(B1948=3,'KELAS (REFERENSI)'!M1978,IF(B1948=4,'KELAS (REFERENSI)'!M1993,""))))</f>
        <v/>
      </c>
      <c r="N1948" s="38" t="str">
        <f>IF(B1948=1,'KELAS (REFERENSI)'!N1948,IF(B1948=2,'KELAS (REFERENSI)'!N1963,IF(B1948=3,'KELAS (REFERENSI)'!N1978,IF(B1948=4,'KELAS (REFERENSI)'!N1993,""))))</f>
        <v/>
      </c>
      <c r="O1948" s="38" t="str">
        <f>IF(B1948=1,'KELAS (REFERENSI)'!O1948,IF(B1948=2,'KELAS (REFERENSI)'!O1963,IF(B1948=3,'KELAS (REFERENSI)'!O1978,IF(B1948=4,'KELAS (REFERENSI)'!O1993,""))))</f>
        <v/>
      </c>
      <c r="P1948" s="38" t="str">
        <f>IF(B1948=1,'KELAS (REFERENSI)'!P1948,IF(B1948=2,'KELAS (REFERENSI)'!P1963,IF(B1948=3,'KELAS (REFERENSI)'!P1978,IF(B1948=4,'KELAS (REFERENSI)'!P1993,""))))</f>
        <v/>
      </c>
      <c r="Q1948" s="38" t="str">
        <f t="shared" si="4"/>
        <v>BPS Kota Jakarta Timur</v>
      </c>
      <c r="R1948" s="38" t="str">
        <f t="shared" si="56"/>
        <v/>
      </c>
      <c r="S1948" s="38" t="str">
        <f t="shared" ref="S1948:T1948" si="1956">S1947</f>
        <v>15 Juni sampai dengan 31 Agustus 2026</v>
      </c>
      <c r="T1948" s="38" t="str">
        <f t="shared" si="1956"/>
        <v>31 Agustus 2026</v>
      </c>
      <c r="U1948" s="46"/>
      <c r="V1948" s="46"/>
      <c r="W1948" s="42"/>
      <c r="X1948" s="42"/>
      <c r="Y1948" s="42"/>
      <c r="Z1948" s="42"/>
    </row>
    <row r="1949" ht="15.0" customHeight="1">
      <c r="A1949" s="36" t="s">
        <v>7011</v>
      </c>
      <c r="B1949" s="43"/>
      <c r="C1949" s="44"/>
      <c r="D1949" s="47"/>
      <c r="E1949" s="47"/>
      <c r="F1949" s="39" t="str">
        <f t="shared" si="2"/>
        <v>PETUGAS.1948/SPK/SE/PPL/3172/2026</v>
      </c>
      <c r="G1949" s="45"/>
      <c r="H1949" s="39" t="str">
        <f>VLOOKUP(G1949,'MITRA (REFERENSI)'!$A:$Z,16,FALSE)</f>
        <v>#N/A</v>
      </c>
      <c r="I1949" s="39" t="str">
        <f>VLOOKUP(G1949,'MITRA (REFERENSI)'!$A:$Z,25,FALSE)</f>
        <v>#N/A</v>
      </c>
      <c r="J1949" s="38" t="str">
        <f>VLOOKUP(G1949,'MITRA (REFERENSI)'!$A:$Z,26,FALSE)</f>
        <v>#N/A</v>
      </c>
      <c r="K1949" s="38" t="str">
        <f>VLOOKUP(G1949,'MITRA (REFERENSI)'!$A:$Z,15,FALSE)</f>
        <v>#N/A</v>
      </c>
      <c r="L1949" s="38" t="str">
        <f>VLOOKUP(G1949,'MITRA (REFERENSI)'!$A:$Z,15,FALSE)</f>
        <v>#N/A</v>
      </c>
      <c r="M1949" s="38" t="str">
        <f>IF(B1949=1,'KELAS (REFERENSI)'!M1949,IF(B1949=2,'KELAS (REFERENSI)'!M1964,IF(B1949=3,'KELAS (REFERENSI)'!M1979,IF(B1949=4,'KELAS (REFERENSI)'!M1994,""))))</f>
        <v/>
      </c>
      <c r="N1949" s="38" t="str">
        <f>IF(B1949=1,'KELAS (REFERENSI)'!N1949,IF(B1949=2,'KELAS (REFERENSI)'!N1964,IF(B1949=3,'KELAS (REFERENSI)'!N1979,IF(B1949=4,'KELAS (REFERENSI)'!N1994,""))))</f>
        <v/>
      </c>
      <c r="O1949" s="38" t="str">
        <f>IF(B1949=1,'KELAS (REFERENSI)'!O1949,IF(B1949=2,'KELAS (REFERENSI)'!O1964,IF(B1949=3,'KELAS (REFERENSI)'!O1979,IF(B1949=4,'KELAS (REFERENSI)'!O1994,""))))</f>
        <v/>
      </c>
      <c r="P1949" s="38" t="str">
        <f>IF(B1949=1,'KELAS (REFERENSI)'!P1949,IF(B1949=2,'KELAS (REFERENSI)'!P1964,IF(B1949=3,'KELAS (REFERENSI)'!P1979,IF(B1949=4,'KELAS (REFERENSI)'!P1994,""))))</f>
        <v/>
      </c>
      <c r="Q1949" s="38" t="str">
        <f t="shared" si="4"/>
        <v>BPS Kota Jakarta Timur</v>
      </c>
      <c r="R1949" s="38" t="str">
        <f t="shared" si="56"/>
        <v/>
      </c>
      <c r="S1949" s="38" t="str">
        <f t="shared" ref="S1949:T1949" si="1957">S1948</f>
        <v>15 Juni sampai dengan 31 Agustus 2026</v>
      </c>
      <c r="T1949" s="38" t="str">
        <f t="shared" si="1957"/>
        <v>31 Agustus 2026</v>
      </c>
      <c r="U1949" s="46"/>
      <c r="V1949" s="46"/>
      <c r="W1949" s="42"/>
      <c r="X1949" s="42"/>
      <c r="Y1949" s="42"/>
      <c r="Z1949" s="42"/>
    </row>
    <row r="1950" ht="15.0" customHeight="1">
      <c r="A1950" s="36" t="s">
        <v>7012</v>
      </c>
      <c r="B1950" s="43"/>
      <c r="C1950" s="44"/>
      <c r="D1950" s="47"/>
      <c r="E1950" s="47"/>
      <c r="F1950" s="39" t="str">
        <f t="shared" si="2"/>
        <v>PETUGAS.1949/SPK/SE/PPL/3172/2026</v>
      </c>
      <c r="G1950" s="45"/>
      <c r="H1950" s="39" t="str">
        <f>VLOOKUP(G1950,'MITRA (REFERENSI)'!$A:$Z,16,FALSE)</f>
        <v>#N/A</v>
      </c>
      <c r="I1950" s="39" t="str">
        <f>VLOOKUP(G1950,'MITRA (REFERENSI)'!$A:$Z,25,FALSE)</f>
        <v>#N/A</v>
      </c>
      <c r="J1950" s="38" t="str">
        <f>VLOOKUP(G1950,'MITRA (REFERENSI)'!$A:$Z,26,FALSE)</f>
        <v>#N/A</v>
      </c>
      <c r="K1950" s="38" t="str">
        <f>VLOOKUP(G1950,'MITRA (REFERENSI)'!$A:$Z,15,FALSE)</f>
        <v>#N/A</v>
      </c>
      <c r="L1950" s="38" t="str">
        <f>VLOOKUP(G1950,'MITRA (REFERENSI)'!$A:$Z,15,FALSE)</f>
        <v>#N/A</v>
      </c>
      <c r="M1950" s="38" t="str">
        <f>IF(B1950=1,'KELAS (REFERENSI)'!M1950,IF(B1950=2,'KELAS (REFERENSI)'!M1965,IF(B1950=3,'KELAS (REFERENSI)'!M1980,IF(B1950=4,'KELAS (REFERENSI)'!M1995,""))))</f>
        <v/>
      </c>
      <c r="N1950" s="38" t="str">
        <f>IF(B1950=1,'KELAS (REFERENSI)'!N1950,IF(B1950=2,'KELAS (REFERENSI)'!N1965,IF(B1950=3,'KELAS (REFERENSI)'!N1980,IF(B1950=4,'KELAS (REFERENSI)'!N1995,""))))</f>
        <v/>
      </c>
      <c r="O1950" s="38" t="str">
        <f>IF(B1950=1,'KELAS (REFERENSI)'!O1950,IF(B1950=2,'KELAS (REFERENSI)'!O1965,IF(B1950=3,'KELAS (REFERENSI)'!O1980,IF(B1950=4,'KELAS (REFERENSI)'!O1995,""))))</f>
        <v/>
      </c>
      <c r="P1950" s="38" t="str">
        <f>IF(B1950=1,'KELAS (REFERENSI)'!P1950,IF(B1950=2,'KELAS (REFERENSI)'!P1965,IF(B1950=3,'KELAS (REFERENSI)'!P1980,IF(B1950=4,'KELAS (REFERENSI)'!P1995,""))))</f>
        <v/>
      </c>
      <c r="Q1950" s="38" t="str">
        <f t="shared" si="4"/>
        <v>BPS Kota Jakarta Timur</v>
      </c>
      <c r="R1950" s="38" t="str">
        <f t="shared" si="56"/>
        <v/>
      </c>
      <c r="S1950" s="38" t="str">
        <f t="shared" ref="S1950:T1950" si="1958">S1949</f>
        <v>15 Juni sampai dengan 31 Agustus 2026</v>
      </c>
      <c r="T1950" s="38" t="str">
        <f t="shared" si="1958"/>
        <v>31 Agustus 2026</v>
      </c>
      <c r="U1950" s="46"/>
      <c r="V1950" s="46"/>
      <c r="W1950" s="42"/>
      <c r="X1950" s="42"/>
      <c r="Y1950" s="42"/>
      <c r="Z1950" s="42"/>
    </row>
    <row r="1951" ht="15.0" customHeight="1">
      <c r="A1951" s="36" t="s">
        <v>7013</v>
      </c>
      <c r="B1951" s="43"/>
      <c r="C1951" s="44"/>
      <c r="D1951" s="47"/>
      <c r="E1951" s="47"/>
      <c r="F1951" s="39" t="str">
        <f t="shared" si="2"/>
        <v>PETUGAS.1950/SPK/SE/PPL/3172/2026</v>
      </c>
      <c r="G1951" s="45"/>
      <c r="H1951" s="39" t="str">
        <f>VLOOKUP(G1951,'MITRA (REFERENSI)'!$A:$Z,16,FALSE)</f>
        <v>#N/A</v>
      </c>
      <c r="I1951" s="39" t="str">
        <f>VLOOKUP(G1951,'MITRA (REFERENSI)'!$A:$Z,25,FALSE)</f>
        <v>#N/A</v>
      </c>
      <c r="J1951" s="38" t="str">
        <f>VLOOKUP(G1951,'MITRA (REFERENSI)'!$A:$Z,26,FALSE)</f>
        <v>#N/A</v>
      </c>
      <c r="K1951" s="38" t="str">
        <f>VLOOKUP(G1951,'MITRA (REFERENSI)'!$A:$Z,15,FALSE)</f>
        <v>#N/A</v>
      </c>
      <c r="L1951" s="38" t="str">
        <f>VLOOKUP(G1951,'MITRA (REFERENSI)'!$A:$Z,15,FALSE)</f>
        <v>#N/A</v>
      </c>
      <c r="M1951" s="38" t="str">
        <f>IF(B1951=1,'KELAS (REFERENSI)'!M1951,IF(B1951=2,'KELAS (REFERENSI)'!M1966,IF(B1951=3,'KELAS (REFERENSI)'!M1981,IF(B1951=4,'KELAS (REFERENSI)'!M1996,""))))</f>
        <v/>
      </c>
      <c r="N1951" s="38" t="str">
        <f>IF(B1951=1,'KELAS (REFERENSI)'!N1951,IF(B1951=2,'KELAS (REFERENSI)'!N1966,IF(B1951=3,'KELAS (REFERENSI)'!N1981,IF(B1951=4,'KELAS (REFERENSI)'!N1996,""))))</f>
        <v/>
      </c>
      <c r="O1951" s="38" t="str">
        <f>IF(B1951=1,'KELAS (REFERENSI)'!O1951,IF(B1951=2,'KELAS (REFERENSI)'!O1966,IF(B1951=3,'KELAS (REFERENSI)'!O1981,IF(B1951=4,'KELAS (REFERENSI)'!O1996,""))))</f>
        <v/>
      </c>
      <c r="P1951" s="38" t="str">
        <f>IF(B1951=1,'KELAS (REFERENSI)'!P1951,IF(B1951=2,'KELAS (REFERENSI)'!P1966,IF(B1951=3,'KELAS (REFERENSI)'!P1981,IF(B1951=4,'KELAS (REFERENSI)'!P1996,""))))</f>
        <v/>
      </c>
      <c r="Q1951" s="38" t="str">
        <f t="shared" si="4"/>
        <v>BPS Kota Jakarta Timur</v>
      </c>
      <c r="R1951" s="38" t="str">
        <f t="shared" si="56"/>
        <v/>
      </c>
      <c r="S1951" s="38" t="str">
        <f t="shared" ref="S1951:T1951" si="1959">S1950</f>
        <v>15 Juni sampai dengan 31 Agustus 2026</v>
      </c>
      <c r="T1951" s="38" t="str">
        <f t="shared" si="1959"/>
        <v>31 Agustus 2026</v>
      </c>
      <c r="U1951" s="46"/>
      <c r="V1951" s="46"/>
      <c r="W1951" s="42"/>
      <c r="X1951" s="42"/>
      <c r="Y1951" s="42"/>
      <c r="Z1951" s="42"/>
    </row>
    <row r="1952" ht="15.0" customHeight="1">
      <c r="A1952" s="36" t="s">
        <v>7014</v>
      </c>
      <c r="B1952" s="43"/>
      <c r="C1952" s="44"/>
      <c r="D1952" s="47"/>
      <c r="E1952" s="47"/>
      <c r="F1952" s="39" t="str">
        <f t="shared" si="2"/>
        <v>PETUGAS.1951/SPK/SE/PPL/3172/2026</v>
      </c>
      <c r="G1952" s="45"/>
      <c r="H1952" s="39" t="str">
        <f>VLOOKUP(G1952,'MITRA (REFERENSI)'!$A:$Z,16,FALSE)</f>
        <v>#N/A</v>
      </c>
      <c r="I1952" s="39" t="str">
        <f>VLOOKUP(G1952,'MITRA (REFERENSI)'!$A:$Z,25,FALSE)</f>
        <v>#N/A</v>
      </c>
      <c r="J1952" s="38" t="str">
        <f>VLOOKUP(G1952,'MITRA (REFERENSI)'!$A:$Z,26,FALSE)</f>
        <v>#N/A</v>
      </c>
      <c r="K1952" s="38" t="str">
        <f>VLOOKUP(G1952,'MITRA (REFERENSI)'!$A:$Z,15,FALSE)</f>
        <v>#N/A</v>
      </c>
      <c r="L1952" s="38" t="str">
        <f>VLOOKUP(G1952,'MITRA (REFERENSI)'!$A:$Z,15,FALSE)</f>
        <v>#N/A</v>
      </c>
      <c r="M1952" s="38" t="str">
        <f>IF(B1952=1,'KELAS (REFERENSI)'!M1952,IF(B1952=2,'KELAS (REFERENSI)'!M1967,IF(B1952=3,'KELAS (REFERENSI)'!M1982,IF(B1952=4,'KELAS (REFERENSI)'!M1997,""))))</f>
        <v/>
      </c>
      <c r="N1952" s="38" t="str">
        <f>IF(B1952=1,'KELAS (REFERENSI)'!N1952,IF(B1952=2,'KELAS (REFERENSI)'!N1967,IF(B1952=3,'KELAS (REFERENSI)'!N1982,IF(B1952=4,'KELAS (REFERENSI)'!N1997,""))))</f>
        <v/>
      </c>
      <c r="O1952" s="38" t="str">
        <f>IF(B1952=1,'KELAS (REFERENSI)'!O1952,IF(B1952=2,'KELAS (REFERENSI)'!O1967,IF(B1952=3,'KELAS (REFERENSI)'!O1982,IF(B1952=4,'KELAS (REFERENSI)'!O1997,""))))</f>
        <v/>
      </c>
      <c r="P1952" s="38" t="str">
        <f>IF(B1952=1,'KELAS (REFERENSI)'!P1952,IF(B1952=2,'KELAS (REFERENSI)'!P1967,IF(B1952=3,'KELAS (REFERENSI)'!P1982,IF(B1952=4,'KELAS (REFERENSI)'!P1997,""))))</f>
        <v/>
      </c>
      <c r="Q1952" s="38" t="str">
        <f t="shared" si="4"/>
        <v>BPS Kota Jakarta Timur</v>
      </c>
      <c r="R1952" s="38" t="str">
        <f t="shared" si="56"/>
        <v/>
      </c>
      <c r="S1952" s="38" t="str">
        <f t="shared" ref="S1952:T1952" si="1960">S1951</f>
        <v>15 Juni sampai dengan 31 Agustus 2026</v>
      </c>
      <c r="T1952" s="38" t="str">
        <f t="shared" si="1960"/>
        <v>31 Agustus 2026</v>
      </c>
      <c r="U1952" s="46"/>
      <c r="V1952" s="46"/>
      <c r="W1952" s="42"/>
      <c r="X1952" s="42"/>
      <c r="Y1952" s="42"/>
      <c r="Z1952" s="42"/>
    </row>
    <row r="1953" ht="15.0" customHeight="1">
      <c r="A1953" s="36" t="s">
        <v>7015</v>
      </c>
      <c r="B1953" s="43"/>
      <c r="C1953" s="44"/>
      <c r="D1953" s="47"/>
      <c r="E1953" s="47"/>
      <c r="F1953" s="39" t="str">
        <f t="shared" si="2"/>
        <v>PETUGAS.1952/SPK/SE/PPL/3172/2026</v>
      </c>
      <c r="G1953" s="45"/>
      <c r="H1953" s="39" t="str">
        <f>VLOOKUP(G1953,'MITRA (REFERENSI)'!$A:$Z,16,FALSE)</f>
        <v>#N/A</v>
      </c>
      <c r="I1953" s="39" t="str">
        <f>VLOOKUP(G1953,'MITRA (REFERENSI)'!$A:$Z,25,FALSE)</f>
        <v>#N/A</v>
      </c>
      <c r="J1953" s="38" t="str">
        <f>VLOOKUP(G1953,'MITRA (REFERENSI)'!$A:$Z,26,FALSE)</f>
        <v>#N/A</v>
      </c>
      <c r="K1953" s="38" t="str">
        <f>VLOOKUP(G1953,'MITRA (REFERENSI)'!$A:$Z,15,FALSE)</f>
        <v>#N/A</v>
      </c>
      <c r="L1953" s="38" t="str">
        <f>VLOOKUP(G1953,'MITRA (REFERENSI)'!$A:$Z,15,FALSE)</f>
        <v>#N/A</v>
      </c>
      <c r="M1953" s="38" t="str">
        <f>IF(B1953=1,'KELAS (REFERENSI)'!M1953,IF(B1953=2,'KELAS (REFERENSI)'!M1968,IF(B1953=3,'KELAS (REFERENSI)'!M1983,IF(B1953=4,'KELAS (REFERENSI)'!M1998,""))))</f>
        <v/>
      </c>
      <c r="N1953" s="38" t="str">
        <f>IF(B1953=1,'KELAS (REFERENSI)'!N1953,IF(B1953=2,'KELAS (REFERENSI)'!N1968,IF(B1953=3,'KELAS (REFERENSI)'!N1983,IF(B1953=4,'KELAS (REFERENSI)'!N1998,""))))</f>
        <v/>
      </c>
      <c r="O1953" s="38" t="str">
        <f>IF(B1953=1,'KELAS (REFERENSI)'!O1953,IF(B1953=2,'KELAS (REFERENSI)'!O1968,IF(B1953=3,'KELAS (REFERENSI)'!O1983,IF(B1953=4,'KELAS (REFERENSI)'!O1998,""))))</f>
        <v/>
      </c>
      <c r="P1953" s="38" t="str">
        <f>IF(B1953=1,'KELAS (REFERENSI)'!P1953,IF(B1953=2,'KELAS (REFERENSI)'!P1968,IF(B1953=3,'KELAS (REFERENSI)'!P1983,IF(B1953=4,'KELAS (REFERENSI)'!P1998,""))))</f>
        <v/>
      </c>
      <c r="Q1953" s="38" t="str">
        <f t="shared" si="4"/>
        <v>BPS Kota Jakarta Timur</v>
      </c>
      <c r="R1953" s="38" t="str">
        <f t="shared" si="56"/>
        <v/>
      </c>
      <c r="S1953" s="38" t="str">
        <f t="shared" ref="S1953:T1953" si="1961">S1952</f>
        <v>15 Juni sampai dengan 31 Agustus 2026</v>
      </c>
      <c r="T1953" s="38" t="str">
        <f t="shared" si="1961"/>
        <v>31 Agustus 2026</v>
      </c>
      <c r="U1953" s="46"/>
      <c r="V1953" s="46"/>
      <c r="W1953" s="42"/>
      <c r="X1953" s="42"/>
      <c r="Y1953" s="42"/>
      <c r="Z1953" s="42"/>
    </row>
    <row r="1954" ht="15.0" customHeight="1">
      <c r="A1954" s="36" t="s">
        <v>7016</v>
      </c>
      <c r="B1954" s="43"/>
      <c r="C1954" s="44"/>
      <c r="D1954" s="47"/>
      <c r="E1954" s="47"/>
      <c r="F1954" s="39" t="str">
        <f t="shared" si="2"/>
        <v>PETUGAS.1953/SPK/SE/PPL/3172/2026</v>
      </c>
      <c r="G1954" s="45"/>
      <c r="H1954" s="39" t="str">
        <f>VLOOKUP(G1954,'MITRA (REFERENSI)'!$A:$Z,16,FALSE)</f>
        <v>#N/A</v>
      </c>
      <c r="I1954" s="39" t="str">
        <f>VLOOKUP(G1954,'MITRA (REFERENSI)'!$A:$Z,25,FALSE)</f>
        <v>#N/A</v>
      </c>
      <c r="J1954" s="38" t="str">
        <f>VLOOKUP(G1954,'MITRA (REFERENSI)'!$A:$Z,26,FALSE)</f>
        <v>#N/A</v>
      </c>
      <c r="K1954" s="38" t="str">
        <f>VLOOKUP(G1954,'MITRA (REFERENSI)'!$A:$Z,15,FALSE)</f>
        <v>#N/A</v>
      </c>
      <c r="L1954" s="38" t="str">
        <f>VLOOKUP(G1954,'MITRA (REFERENSI)'!$A:$Z,15,FALSE)</f>
        <v>#N/A</v>
      </c>
      <c r="M1954" s="38" t="str">
        <f>IF(B1954=1,'KELAS (REFERENSI)'!M1954,IF(B1954=2,'KELAS (REFERENSI)'!M1969,IF(B1954=3,'KELAS (REFERENSI)'!M1984,IF(B1954=4,'KELAS (REFERENSI)'!M1999,""))))</f>
        <v/>
      </c>
      <c r="N1954" s="38" t="str">
        <f>IF(B1954=1,'KELAS (REFERENSI)'!N1954,IF(B1954=2,'KELAS (REFERENSI)'!N1969,IF(B1954=3,'KELAS (REFERENSI)'!N1984,IF(B1954=4,'KELAS (REFERENSI)'!N1999,""))))</f>
        <v/>
      </c>
      <c r="O1954" s="38" t="str">
        <f>IF(B1954=1,'KELAS (REFERENSI)'!O1954,IF(B1954=2,'KELAS (REFERENSI)'!O1969,IF(B1954=3,'KELAS (REFERENSI)'!O1984,IF(B1954=4,'KELAS (REFERENSI)'!O1999,""))))</f>
        <v/>
      </c>
      <c r="P1954" s="38" t="str">
        <f>IF(B1954=1,'KELAS (REFERENSI)'!P1954,IF(B1954=2,'KELAS (REFERENSI)'!P1969,IF(B1954=3,'KELAS (REFERENSI)'!P1984,IF(B1954=4,'KELAS (REFERENSI)'!P1999,""))))</f>
        <v/>
      </c>
      <c r="Q1954" s="38" t="str">
        <f t="shared" si="4"/>
        <v>BPS Kota Jakarta Timur</v>
      </c>
      <c r="R1954" s="38" t="str">
        <f t="shared" si="56"/>
        <v/>
      </c>
      <c r="S1954" s="38" t="str">
        <f t="shared" ref="S1954:T1954" si="1962">S1953</f>
        <v>15 Juni sampai dengan 31 Agustus 2026</v>
      </c>
      <c r="T1954" s="38" t="str">
        <f t="shared" si="1962"/>
        <v>31 Agustus 2026</v>
      </c>
      <c r="U1954" s="46"/>
      <c r="V1954" s="46"/>
      <c r="W1954" s="42"/>
      <c r="X1954" s="42"/>
      <c r="Y1954" s="42"/>
      <c r="Z1954" s="42"/>
    </row>
    <row r="1955" ht="15.0" customHeight="1">
      <c r="A1955" s="36" t="s">
        <v>7017</v>
      </c>
      <c r="B1955" s="43"/>
      <c r="C1955" s="44"/>
      <c r="D1955" s="47"/>
      <c r="E1955" s="47"/>
      <c r="F1955" s="39" t="str">
        <f t="shared" si="2"/>
        <v>PETUGAS.1954/SPK/SE/PPL/3172/2026</v>
      </c>
      <c r="G1955" s="45"/>
      <c r="H1955" s="39" t="str">
        <f>VLOOKUP(G1955,'MITRA (REFERENSI)'!$A:$Z,16,FALSE)</f>
        <v>#N/A</v>
      </c>
      <c r="I1955" s="39" t="str">
        <f>VLOOKUP(G1955,'MITRA (REFERENSI)'!$A:$Z,25,FALSE)</f>
        <v>#N/A</v>
      </c>
      <c r="J1955" s="38" t="str">
        <f>VLOOKUP(G1955,'MITRA (REFERENSI)'!$A:$Z,26,FALSE)</f>
        <v>#N/A</v>
      </c>
      <c r="K1955" s="38" t="str">
        <f>VLOOKUP(G1955,'MITRA (REFERENSI)'!$A:$Z,15,FALSE)</f>
        <v>#N/A</v>
      </c>
      <c r="L1955" s="38" t="str">
        <f>VLOOKUP(G1955,'MITRA (REFERENSI)'!$A:$Z,15,FALSE)</f>
        <v>#N/A</v>
      </c>
      <c r="M1955" s="38" t="str">
        <f>IF(B1955=1,'KELAS (REFERENSI)'!M1955,IF(B1955=2,'KELAS (REFERENSI)'!M1970,IF(B1955=3,'KELAS (REFERENSI)'!M1985,IF(B1955=4,'KELAS (REFERENSI)'!M2000,""))))</f>
        <v/>
      </c>
      <c r="N1955" s="38" t="str">
        <f>IF(B1955=1,'KELAS (REFERENSI)'!N1955,IF(B1955=2,'KELAS (REFERENSI)'!N1970,IF(B1955=3,'KELAS (REFERENSI)'!N1985,IF(B1955=4,'KELAS (REFERENSI)'!N2000,""))))</f>
        <v/>
      </c>
      <c r="O1955" s="38" t="str">
        <f>IF(B1955=1,'KELAS (REFERENSI)'!O1955,IF(B1955=2,'KELAS (REFERENSI)'!O1970,IF(B1955=3,'KELAS (REFERENSI)'!O1985,IF(B1955=4,'KELAS (REFERENSI)'!O2000,""))))</f>
        <v/>
      </c>
      <c r="P1955" s="38" t="str">
        <f>IF(B1955=1,'KELAS (REFERENSI)'!P1955,IF(B1955=2,'KELAS (REFERENSI)'!P1970,IF(B1955=3,'KELAS (REFERENSI)'!P1985,IF(B1955=4,'KELAS (REFERENSI)'!P2000,""))))</f>
        <v/>
      </c>
      <c r="Q1955" s="38" t="str">
        <f t="shared" si="4"/>
        <v>BPS Kota Jakarta Timur</v>
      </c>
      <c r="R1955" s="38" t="str">
        <f t="shared" si="56"/>
        <v/>
      </c>
      <c r="S1955" s="38" t="str">
        <f t="shared" ref="S1955:T1955" si="1963">S1954</f>
        <v>15 Juni sampai dengan 31 Agustus 2026</v>
      </c>
      <c r="T1955" s="38" t="str">
        <f t="shared" si="1963"/>
        <v>31 Agustus 2026</v>
      </c>
      <c r="U1955" s="46"/>
      <c r="V1955" s="46"/>
      <c r="W1955" s="42"/>
      <c r="X1955" s="42"/>
      <c r="Y1955" s="42"/>
      <c r="Z1955" s="42"/>
    </row>
    <row r="1956" ht="15.0" customHeight="1">
      <c r="A1956" s="36" t="s">
        <v>7018</v>
      </c>
      <c r="B1956" s="43"/>
      <c r="C1956" s="44"/>
      <c r="D1956" s="47"/>
      <c r="E1956" s="47"/>
      <c r="F1956" s="39" t="str">
        <f t="shared" si="2"/>
        <v>PETUGAS.1955/SPK/SE/PPL/3172/2026</v>
      </c>
      <c r="G1956" s="45"/>
      <c r="H1956" s="39" t="str">
        <f>VLOOKUP(G1956,'MITRA (REFERENSI)'!$A:$Z,16,FALSE)</f>
        <v>#N/A</v>
      </c>
      <c r="I1956" s="39" t="str">
        <f>VLOOKUP(G1956,'MITRA (REFERENSI)'!$A:$Z,25,FALSE)</f>
        <v>#N/A</v>
      </c>
      <c r="J1956" s="38" t="str">
        <f>VLOOKUP(G1956,'MITRA (REFERENSI)'!$A:$Z,26,FALSE)</f>
        <v>#N/A</v>
      </c>
      <c r="K1956" s="38" t="str">
        <f>VLOOKUP(G1956,'MITRA (REFERENSI)'!$A:$Z,15,FALSE)</f>
        <v>#N/A</v>
      </c>
      <c r="L1956" s="38" t="str">
        <f>VLOOKUP(G1956,'MITRA (REFERENSI)'!$A:$Z,15,FALSE)</f>
        <v>#N/A</v>
      </c>
      <c r="M1956" s="38" t="str">
        <f>IF(B1956=1,'KELAS (REFERENSI)'!M1956,IF(B1956=2,'KELAS (REFERENSI)'!M1971,IF(B1956=3,'KELAS (REFERENSI)'!M1986,IF(B1956=4,'KELAS (REFERENSI)'!M2001,""))))</f>
        <v/>
      </c>
      <c r="N1956" s="38" t="str">
        <f>IF(B1956=1,'KELAS (REFERENSI)'!N1956,IF(B1956=2,'KELAS (REFERENSI)'!N1971,IF(B1956=3,'KELAS (REFERENSI)'!N1986,IF(B1956=4,'KELAS (REFERENSI)'!N2001,""))))</f>
        <v/>
      </c>
      <c r="O1956" s="38" t="str">
        <f>IF(B1956=1,'KELAS (REFERENSI)'!O1956,IF(B1956=2,'KELAS (REFERENSI)'!O1971,IF(B1956=3,'KELAS (REFERENSI)'!O1986,IF(B1956=4,'KELAS (REFERENSI)'!O2001,""))))</f>
        <v/>
      </c>
      <c r="P1956" s="38" t="str">
        <f>IF(B1956=1,'KELAS (REFERENSI)'!P1956,IF(B1956=2,'KELAS (REFERENSI)'!P1971,IF(B1956=3,'KELAS (REFERENSI)'!P1986,IF(B1956=4,'KELAS (REFERENSI)'!P2001,""))))</f>
        <v/>
      </c>
      <c r="Q1956" s="38" t="str">
        <f t="shared" si="4"/>
        <v>BPS Kota Jakarta Timur</v>
      </c>
      <c r="R1956" s="38" t="str">
        <f t="shared" si="56"/>
        <v/>
      </c>
      <c r="S1956" s="38" t="str">
        <f t="shared" ref="S1956:T1956" si="1964">S1955</f>
        <v>15 Juni sampai dengan 31 Agustus 2026</v>
      </c>
      <c r="T1956" s="38" t="str">
        <f t="shared" si="1964"/>
        <v>31 Agustus 2026</v>
      </c>
      <c r="U1956" s="46"/>
      <c r="V1956" s="46"/>
      <c r="W1956" s="42"/>
      <c r="X1956" s="42"/>
      <c r="Y1956" s="42"/>
      <c r="Z1956" s="42"/>
    </row>
    <row r="1957" ht="15.0" customHeight="1">
      <c r="A1957" s="36" t="s">
        <v>7019</v>
      </c>
      <c r="B1957" s="43"/>
      <c r="C1957" s="44"/>
      <c r="D1957" s="47"/>
      <c r="E1957" s="47"/>
      <c r="F1957" s="39" t="str">
        <f t="shared" si="2"/>
        <v>PETUGAS.1956/SPK/SE/PPL/3172/2026</v>
      </c>
      <c r="G1957" s="45"/>
      <c r="H1957" s="39" t="str">
        <f>VLOOKUP(G1957,'MITRA (REFERENSI)'!$A:$Z,16,FALSE)</f>
        <v>#N/A</v>
      </c>
      <c r="I1957" s="39" t="str">
        <f>VLOOKUP(G1957,'MITRA (REFERENSI)'!$A:$Z,25,FALSE)</f>
        <v>#N/A</v>
      </c>
      <c r="J1957" s="38" t="str">
        <f>VLOOKUP(G1957,'MITRA (REFERENSI)'!$A:$Z,26,FALSE)</f>
        <v>#N/A</v>
      </c>
      <c r="K1957" s="38" t="str">
        <f>VLOOKUP(G1957,'MITRA (REFERENSI)'!$A:$Z,15,FALSE)</f>
        <v>#N/A</v>
      </c>
      <c r="L1957" s="38" t="str">
        <f>VLOOKUP(G1957,'MITRA (REFERENSI)'!$A:$Z,15,FALSE)</f>
        <v>#N/A</v>
      </c>
      <c r="M1957" s="38" t="str">
        <f>IF(B1957=1,'KELAS (REFERENSI)'!M1957,IF(B1957=2,'KELAS (REFERENSI)'!M1972,IF(B1957=3,'KELAS (REFERENSI)'!M1987,IF(B1957=4,'KELAS (REFERENSI)'!M2002,""))))</f>
        <v/>
      </c>
      <c r="N1957" s="38" t="str">
        <f>IF(B1957=1,'KELAS (REFERENSI)'!N1957,IF(B1957=2,'KELAS (REFERENSI)'!N1972,IF(B1957=3,'KELAS (REFERENSI)'!N1987,IF(B1957=4,'KELAS (REFERENSI)'!N2002,""))))</f>
        <v/>
      </c>
      <c r="O1957" s="38" t="str">
        <f>IF(B1957=1,'KELAS (REFERENSI)'!O1957,IF(B1957=2,'KELAS (REFERENSI)'!O1972,IF(B1957=3,'KELAS (REFERENSI)'!O1987,IF(B1957=4,'KELAS (REFERENSI)'!O2002,""))))</f>
        <v/>
      </c>
      <c r="P1957" s="38" t="str">
        <f>IF(B1957=1,'KELAS (REFERENSI)'!P1957,IF(B1957=2,'KELAS (REFERENSI)'!P1972,IF(B1957=3,'KELAS (REFERENSI)'!P1987,IF(B1957=4,'KELAS (REFERENSI)'!P2002,""))))</f>
        <v/>
      </c>
      <c r="Q1957" s="38" t="str">
        <f t="shared" si="4"/>
        <v>BPS Kota Jakarta Timur</v>
      </c>
      <c r="R1957" s="38" t="str">
        <f t="shared" si="56"/>
        <v/>
      </c>
      <c r="S1957" s="38" t="str">
        <f t="shared" ref="S1957:T1957" si="1965">S1956</f>
        <v>15 Juni sampai dengan 31 Agustus 2026</v>
      </c>
      <c r="T1957" s="38" t="str">
        <f t="shared" si="1965"/>
        <v>31 Agustus 2026</v>
      </c>
      <c r="U1957" s="46"/>
      <c r="V1957" s="46"/>
      <c r="W1957" s="42"/>
      <c r="X1957" s="42"/>
      <c r="Y1957" s="42"/>
      <c r="Z1957" s="42"/>
    </row>
    <row r="1958" ht="15.0" customHeight="1">
      <c r="A1958" s="36" t="s">
        <v>7020</v>
      </c>
      <c r="B1958" s="43"/>
      <c r="C1958" s="44"/>
      <c r="D1958" s="47"/>
      <c r="E1958" s="47"/>
      <c r="F1958" s="39" t="str">
        <f t="shared" si="2"/>
        <v>PETUGAS.1957/SPK/SE/PPL/3172/2026</v>
      </c>
      <c r="G1958" s="45"/>
      <c r="H1958" s="39" t="str">
        <f>VLOOKUP(G1958,'MITRA (REFERENSI)'!$A:$Z,16,FALSE)</f>
        <v>#N/A</v>
      </c>
      <c r="I1958" s="39" t="str">
        <f>VLOOKUP(G1958,'MITRA (REFERENSI)'!$A:$Z,25,FALSE)</f>
        <v>#N/A</v>
      </c>
      <c r="J1958" s="38" t="str">
        <f>VLOOKUP(G1958,'MITRA (REFERENSI)'!$A:$Z,26,FALSE)</f>
        <v>#N/A</v>
      </c>
      <c r="K1958" s="38" t="str">
        <f>VLOOKUP(G1958,'MITRA (REFERENSI)'!$A:$Z,15,FALSE)</f>
        <v>#N/A</v>
      </c>
      <c r="L1958" s="38" t="str">
        <f>VLOOKUP(G1958,'MITRA (REFERENSI)'!$A:$Z,15,FALSE)</f>
        <v>#N/A</v>
      </c>
      <c r="M1958" s="38" t="str">
        <f>IF(B1958=1,'KELAS (REFERENSI)'!M1958,IF(B1958=2,'KELAS (REFERENSI)'!M1973,IF(B1958=3,'KELAS (REFERENSI)'!M1988,IF(B1958=4,'KELAS (REFERENSI)'!M2003,""))))</f>
        <v/>
      </c>
      <c r="N1958" s="38" t="str">
        <f>IF(B1958=1,'KELAS (REFERENSI)'!N1958,IF(B1958=2,'KELAS (REFERENSI)'!N1973,IF(B1958=3,'KELAS (REFERENSI)'!N1988,IF(B1958=4,'KELAS (REFERENSI)'!N2003,""))))</f>
        <v/>
      </c>
      <c r="O1958" s="38" t="str">
        <f>IF(B1958=1,'KELAS (REFERENSI)'!O1958,IF(B1958=2,'KELAS (REFERENSI)'!O1973,IF(B1958=3,'KELAS (REFERENSI)'!O1988,IF(B1958=4,'KELAS (REFERENSI)'!O2003,""))))</f>
        <v/>
      </c>
      <c r="P1958" s="38" t="str">
        <f>IF(B1958=1,'KELAS (REFERENSI)'!P1958,IF(B1958=2,'KELAS (REFERENSI)'!P1973,IF(B1958=3,'KELAS (REFERENSI)'!P1988,IF(B1958=4,'KELAS (REFERENSI)'!P2003,""))))</f>
        <v/>
      </c>
      <c r="Q1958" s="38" t="str">
        <f t="shared" si="4"/>
        <v>BPS Kota Jakarta Timur</v>
      </c>
      <c r="R1958" s="38" t="str">
        <f t="shared" si="56"/>
        <v/>
      </c>
      <c r="S1958" s="38" t="str">
        <f t="shared" ref="S1958:T1958" si="1966">S1957</f>
        <v>15 Juni sampai dengan 31 Agustus 2026</v>
      </c>
      <c r="T1958" s="38" t="str">
        <f t="shared" si="1966"/>
        <v>31 Agustus 2026</v>
      </c>
      <c r="U1958" s="46"/>
      <c r="V1958" s="46"/>
      <c r="W1958" s="42"/>
      <c r="X1958" s="42"/>
      <c r="Y1958" s="42"/>
      <c r="Z1958" s="42"/>
    </row>
    <row r="1959" ht="15.0" customHeight="1">
      <c r="A1959" s="36" t="s">
        <v>7021</v>
      </c>
      <c r="B1959" s="43"/>
      <c r="C1959" s="44"/>
      <c r="D1959" s="47"/>
      <c r="E1959" s="47"/>
      <c r="F1959" s="39" t="str">
        <f t="shared" si="2"/>
        <v>PETUGAS.1958/SPK/SE/PPL/3172/2026</v>
      </c>
      <c r="G1959" s="45"/>
      <c r="H1959" s="39" t="str">
        <f>VLOOKUP(G1959,'MITRA (REFERENSI)'!$A:$Z,16,FALSE)</f>
        <v>#N/A</v>
      </c>
      <c r="I1959" s="39" t="str">
        <f>VLOOKUP(G1959,'MITRA (REFERENSI)'!$A:$Z,25,FALSE)</f>
        <v>#N/A</v>
      </c>
      <c r="J1959" s="38" t="str">
        <f>VLOOKUP(G1959,'MITRA (REFERENSI)'!$A:$Z,26,FALSE)</f>
        <v>#N/A</v>
      </c>
      <c r="K1959" s="38" t="str">
        <f>VLOOKUP(G1959,'MITRA (REFERENSI)'!$A:$Z,15,FALSE)</f>
        <v>#N/A</v>
      </c>
      <c r="L1959" s="38" t="str">
        <f>VLOOKUP(G1959,'MITRA (REFERENSI)'!$A:$Z,15,FALSE)</f>
        <v>#N/A</v>
      </c>
      <c r="M1959" s="38" t="str">
        <f>IF(B1959=1,'KELAS (REFERENSI)'!M1959,IF(B1959=2,'KELAS (REFERENSI)'!M1974,IF(B1959=3,'KELAS (REFERENSI)'!M1989,IF(B1959=4,'KELAS (REFERENSI)'!M2004,""))))</f>
        <v/>
      </c>
      <c r="N1959" s="38" t="str">
        <f>IF(B1959=1,'KELAS (REFERENSI)'!N1959,IF(B1959=2,'KELAS (REFERENSI)'!N1974,IF(B1959=3,'KELAS (REFERENSI)'!N1989,IF(B1959=4,'KELAS (REFERENSI)'!N2004,""))))</f>
        <v/>
      </c>
      <c r="O1959" s="38" t="str">
        <f>IF(B1959=1,'KELAS (REFERENSI)'!O1959,IF(B1959=2,'KELAS (REFERENSI)'!O1974,IF(B1959=3,'KELAS (REFERENSI)'!O1989,IF(B1959=4,'KELAS (REFERENSI)'!O2004,""))))</f>
        <v/>
      </c>
      <c r="P1959" s="38" t="str">
        <f>IF(B1959=1,'KELAS (REFERENSI)'!P1959,IF(B1959=2,'KELAS (REFERENSI)'!P1974,IF(B1959=3,'KELAS (REFERENSI)'!P1989,IF(B1959=4,'KELAS (REFERENSI)'!P2004,""))))</f>
        <v/>
      </c>
      <c r="Q1959" s="38" t="str">
        <f t="shared" si="4"/>
        <v>BPS Kota Jakarta Timur</v>
      </c>
      <c r="R1959" s="38" t="str">
        <f t="shared" si="56"/>
        <v/>
      </c>
      <c r="S1959" s="38" t="str">
        <f t="shared" ref="S1959:T1959" si="1967">S1958</f>
        <v>15 Juni sampai dengan 31 Agustus 2026</v>
      </c>
      <c r="T1959" s="38" t="str">
        <f t="shared" si="1967"/>
        <v>31 Agustus 2026</v>
      </c>
      <c r="U1959" s="46"/>
      <c r="V1959" s="46"/>
      <c r="W1959" s="42"/>
      <c r="X1959" s="42"/>
      <c r="Y1959" s="42"/>
      <c r="Z1959" s="42"/>
    </row>
    <row r="1960" ht="15.0" customHeight="1">
      <c r="A1960" s="36" t="s">
        <v>7022</v>
      </c>
      <c r="B1960" s="43"/>
      <c r="C1960" s="44"/>
      <c r="D1960" s="47"/>
      <c r="E1960" s="47"/>
      <c r="F1960" s="39" t="str">
        <f t="shared" si="2"/>
        <v>PETUGAS.1959/SPK/SE/PPL/3172/2026</v>
      </c>
      <c r="G1960" s="45"/>
      <c r="H1960" s="39" t="str">
        <f>VLOOKUP(G1960,'MITRA (REFERENSI)'!$A:$Z,16,FALSE)</f>
        <v>#N/A</v>
      </c>
      <c r="I1960" s="39" t="str">
        <f>VLOOKUP(G1960,'MITRA (REFERENSI)'!$A:$Z,25,FALSE)</f>
        <v>#N/A</v>
      </c>
      <c r="J1960" s="38" t="str">
        <f>VLOOKUP(G1960,'MITRA (REFERENSI)'!$A:$Z,26,FALSE)</f>
        <v>#N/A</v>
      </c>
      <c r="K1960" s="38" t="str">
        <f>VLOOKUP(G1960,'MITRA (REFERENSI)'!$A:$Z,15,FALSE)</f>
        <v>#N/A</v>
      </c>
      <c r="L1960" s="38" t="str">
        <f>VLOOKUP(G1960,'MITRA (REFERENSI)'!$A:$Z,15,FALSE)</f>
        <v>#N/A</v>
      </c>
      <c r="M1960" s="38" t="str">
        <f>IF(B1960=1,'KELAS (REFERENSI)'!M1960,IF(B1960=2,'KELAS (REFERENSI)'!M1975,IF(B1960=3,'KELAS (REFERENSI)'!M1990,IF(B1960=4,'KELAS (REFERENSI)'!M2005,""))))</f>
        <v/>
      </c>
      <c r="N1960" s="38" t="str">
        <f>IF(B1960=1,'KELAS (REFERENSI)'!N1960,IF(B1960=2,'KELAS (REFERENSI)'!N1975,IF(B1960=3,'KELAS (REFERENSI)'!N1990,IF(B1960=4,'KELAS (REFERENSI)'!N2005,""))))</f>
        <v/>
      </c>
      <c r="O1960" s="38" t="str">
        <f>IF(B1960=1,'KELAS (REFERENSI)'!O1960,IF(B1960=2,'KELAS (REFERENSI)'!O1975,IF(B1960=3,'KELAS (REFERENSI)'!O1990,IF(B1960=4,'KELAS (REFERENSI)'!O2005,""))))</f>
        <v/>
      </c>
      <c r="P1960" s="38" t="str">
        <f>IF(B1960=1,'KELAS (REFERENSI)'!P1960,IF(B1960=2,'KELAS (REFERENSI)'!P1975,IF(B1960=3,'KELAS (REFERENSI)'!P1990,IF(B1960=4,'KELAS (REFERENSI)'!P2005,""))))</f>
        <v/>
      </c>
      <c r="Q1960" s="38" t="str">
        <f t="shared" si="4"/>
        <v>BPS Kota Jakarta Timur</v>
      </c>
      <c r="R1960" s="38" t="str">
        <f t="shared" si="56"/>
        <v/>
      </c>
      <c r="S1960" s="38" t="str">
        <f t="shared" ref="S1960:T1960" si="1968">S1959</f>
        <v>15 Juni sampai dengan 31 Agustus 2026</v>
      </c>
      <c r="T1960" s="38" t="str">
        <f t="shared" si="1968"/>
        <v>31 Agustus 2026</v>
      </c>
      <c r="U1960" s="46"/>
      <c r="V1960" s="46"/>
      <c r="W1960" s="42"/>
      <c r="X1960" s="42"/>
      <c r="Y1960" s="42"/>
      <c r="Z1960" s="42"/>
    </row>
    <row r="1961" ht="15.0" customHeight="1">
      <c r="A1961" s="36" t="s">
        <v>7023</v>
      </c>
      <c r="B1961" s="43"/>
      <c r="C1961" s="44"/>
      <c r="D1961" s="47"/>
      <c r="E1961" s="47"/>
      <c r="F1961" s="39" t="str">
        <f t="shared" si="2"/>
        <v>PETUGAS.1960/SPK/SE/PPL/3172/2026</v>
      </c>
      <c r="G1961" s="45"/>
      <c r="H1961" s="39" t="str">
        <f>VLOOKUP(G1961,'MITRA (REFERENSI)'!$A:$Z,16,FALSE)</f>
        <v>#N/A</v>
      </c>
      <c r="I1961" s="39" t="str">
        <f>VLOOKUP(G1961,'MITRA (REFERENSI)'!$A:$Z,25,FALSE)</f>
        <v>#N/A</v>
      </c>
      <c r="J1961" s="38" t="str">
        <f>VLOOKUP(G1961,'MITRA (REFERENSI)'!$A:$Z,26,FALSE)</f>
        <v>#N/A</v>
      </c>
      <c r="K1961" s="38" t="str">
        <f>VLOOKUP(G1961,'MITRA (REFERENSI)'!$A:$Z,15,FALSE)</f>
        <v>#N/A</v>
      </c>
      <c r="L1961" s="38" t="str">
        <f>VLOOKUP(G1961,'MITRA (REFERENSI)'!$A:$Z,15,FALSE)</f>
        <v>#N/A</v>
      </c>
      <c r="M1961" s="38" t="str">
        <f>IF(B1961=1,'KELAS (REFERENSI)'!M1961,IF(B1961=2,'KELAS (REFERENSI)'!M1976,IF(B1961=3,'KELAS (REFERENSI)'!M1991,IF(B1961=4,'KELAS (REFERENSI)'!M2006,""))))</f>
        <v/>
      </c>
      <c r="N1961" s="38" t="str">
        <f>IF(B1961=1,'KELAS (REFERENSI)'!N1961,IF(B1961=2,'KELAS (REFERENSI)'!N1976,IF(B1961=3,'KELAS (REFERENSI)'!N1991,IF(B1961=4,'KELAS (REFERENSI)'!N2006,""))))</f>
        <v/>
      </c>
      <c r="O1961" s="38" t="str">
        <f>IF(B1961=1,'KELAS (REFERENSI)'!O1961,IF(B1961=2,'KELAS (REFERENSI)'!O1976,IF(B1961=3,'KELAS (REFERENSI)'!O1991,IF(B1961=4,'KELAS (REFERENSI)'!O2006,""))))</f>
        <v/>
      </c>
      <c r="P1961" s="38" t="str">
        <f>IF(B1961=1,'KELAS (REFERENSI)'!P1961,IF(B1961=2,'KELAS (REFERENSI)'!P1976,IF(B1961=3,'KELAS (REFERENSI)'!P1991,IF(B1961=4,'KELAS (REFERENSI)'!P2006,""))))</f>
        <v/>
      </c>
      <c r="Q1961" s="38" t="str">
        <f t="shared" si="4"/>
        <v>BPS Kota Jakarta Timur</v>
      </c>
      <c r="R1961" s="38" t="str">
        <f t="shared" si="56"/>
        <v/>
      </c>
      <c r="S1961" s="38" t="str">
        <f t="shared" ref="S1961:T1961" si="1969">S1960</f>
        <v>15 Juni sampai dengan 31 Agustus 2026</v>
      </c>
      <c r="T1961" s="38" t="str">
        <f t="shared" si="1969"/>
        <v>31 Agustus 2026</v>
      </c>
      <c r="U1961" s="46"/>
      <c r="V1961" s="46"/>
      <c r="W1961" s="42"/>
      <c r="X1961" s="42"/>
      <c r="Y1961" s="42"/>
      <c r="Z1961" s="42"/>
    </row>
    <row r="1962" ht="15.0" customHeight="1">
      <c r="A1962" s="36" t="s">
        <v>7024</v>
      </c>
      <c r="B1962" s="43"/>
      <c r="C1962" s="44"/>
      <c r="D1962" s="47"/>
      <c r="E1962" s="47"/>
      <c r="F1962" s="39" t="str">
        <f t="shared" si="2"/>
        <v>PETUGAS.1961/SPK/SE/PPL/3172/2026</v>
      </c>
      <c r="G1962" s="45"/>
      <c r="H1962" s="39" t="str">
        <f>VLOOKUP(G1962,'MITRA (REFERENSI)'!$A:$Z,16,FALSE)</f>
        <v>#N/A</v>
      </c>
      <c r="I1962" s="39" t="str">
        <f>VLOOKUP(G1962,'MITRA (REFERENSI)'!$A:$Z,25,FALSE)</f>
        <v>#N/A</v>
      </c>
      <c r="J1962" s="38" t="str">
        <f>VLOOKUP(G1962,'MITRA (REFERENSI)'!$A:$Z,26,FALSE)</f>
        <v>#N/A</v>
      </c>
      <c r="K1962" s="38" t="str">
        <f>VLOOKUP(G1962,'MITRA (REFERENSI)'!$A:$Z,15,FALSE)</f>
        <v>#N/A</v>
      </c>
      <c r="L1962" s="38" t="str">
        <f>VLOOKUP(G1962,'MITRA (REFERENSI)'!$A:$Z,15,FALSE)</f>
        <v>#N/A</v>
      </c>
      <c r="M1962" s="38" t="str">
        <f>IF(B1962=1,'KELAS (REFERENSI)'!M1962,IF(B1962=2,'KELAS (REFERENSI)'!M1977,IF(B1962=3,'KELAS (REFERENSI)'!M1992,IF(B1962=4,'KELAS (REFERENSI)'!M2007,""))))</f>
        <v/>
      </c>
      <c r="N1962" s="38" t="str">
        <f>IF(B1962=1,'KELAS (REFERENSI)'!N1962,IF(B1962=2,'KELAS (REFERENSI)'!N1977,IF(B1962=3,'KELAS (REFERENSI)'!N1992,IF(B1962=4,'KELAS (REFERENSI)'!N2007,""))))</f>
        <v/>
      </c>
      <c r="O1962" s="38" t="str">
        <f>IF(B1962=1,'KELAS (REFERENSI)'!O1962,IF(B1962=2,'KELAS (REFERENSI)'!O1977,IF(B1962=3,'KELAS (REFERENSI)'!O1992,IF(B1962=4,'KELAS (REFERENSI)'!O2007,""))))</f>
        <v/>
      </c>
      <c r="P1962" s="38" t="str">
        <f>IF(B1962=1,'KELAS (REFERENSI)'!P1962,IF(B1962=2,'KELAS (REFERENSI)'!P1977,IF(B1962=3,'KELAS (REFERENSI)'!P1992,IF(B1962=4,'KELAS (REFERENSI)'!P2007,""))))</f>
        <v/>
      </c>
      <c r="Q1962" s="38" t="str">
        <f t="shared" si="4"/>
        <v>BPS Kota Jakarta Timur</v>
      </c>
      <c r="R1962" s="38" t="str">
        <f t="shared" si="56"/>
        <v/>
      </c>
      <c r="S1962" s="38" t="str">
        <f t="shared" ref="S1962:T1962" si="1970">S1961</f>
        <v>15 Juni sampai dengan 31 Agustus 2026</v>
      </c>
      <c r="T1962" s="38" t="str">
        <f t="shared" si="1970"/>
        <v>31 Agustus 2026</v>
      </c>
      <c r="U1962" s="46"/>
      <c r="V1962" s="46"/>
      <c r="W1962" s="42"/>
      <c r="X1962" s="42"/>
      <c r="Y1962" s="42"/>
      <c r="Z1962" s="42"/>
    </row>
    <row r="1963" ht="15.0" customHeight="1">
      <c r="A1963" s="36" t="s">
        <v>7025</v>
      </c>
      <c r="B1963" s="43"/>
      <c r="C1963" s="44"/>
      <c r="D1963" s="47"/>
      <c r="E1963" s="47"/>
      <c r="F1963" s="39" t="str">
        <f t="shared" si="2"/>
        <v>PETUGAS.1962/SPK/SE/PPL/3172/2026</v>
      </c>
      <c r="G1963" s="45"/>
      <c r="H1963" s="39" t="str">
        <f>VLOOKUP(G1963,'MITRA (REFERENSI)'!$A:$Z,16,FALSE)</f>
        <v>#N/A</v>
      </c>
      <c r="I1963" s="39" t="str">
        <f>VLOOKUP(G1963,'MITRA (REFERENSI)'!$A:$Z,25,FALSE)</f>
        <v>#N/A</v>
      </c>
      <c r="J1963" s="38" t="str">
        <f>VLOOKUP(G1963,'MITRA (REFERENSI)'!$A:$Z,26,FALSE)</f>
        <v>#N/A</v>
      </c>
      <c r="K1963" s="38" t="str">
        <f>VLOOKUP(G1963,'MITRA (REFERENSI)'!$A:$Z,15,FALSE)</f>
        <v>#N/A</v>
      </c>
      <c r="L1963" s="38" t="str">
        <f>VLOOKUP(G1963,'MITRA (REFERENSI)'!$A:$Z,15,FALSE)</f>
        <v>#N/A</v>
      </c>
      <c r="M1963" s="38" t="str">
        <f>IF(B1963=1,'KELAS (REFERENSI)'!M1963,IF(B1963=2,'KELAS (REFERENSI)'!M1978,IF(B1963=3,'KELAS (REFERENSI)'!M1993,IF(B1963=4,'KELAS (REFERENSI)'!M2008,""))))</f>
        <v/>
      </c>
      <c r="N1963" s="38" t="str">
        <f>IF(B1963=1,'KELAS (REFERENSI)'!N1963,IF(B1963=2,'KELAS (REFERENSI)'!N1978,IF(B1963=3,'KELAS (REFERENSI)'!N1993,IF(B1963=4,'KELAS (REFERENSI)'!N2008,""))))</f>
        <v/>
      </c>
      <c r="O1963" s="38" t="str">
        <f>IF(B1963=1,'KELAS (REFERENSI)'!O1963,IF(B1963=2,'KELAS (REFERENSI)'!O1978,IF(B1963=3,'KELAS (REFERENSI)'!O1993,IF(B1963=4,'KELAS (REFERENSI)'!O2008,""))))</f>
        <v/>
      </c>
      <c r="P1963" s="38" t="str">
        <f>IF(B1963=1,'KELAS (REFERENSI)'!P1963,IF(B1963=2,'KELAS (REFERENSI)'!P1978,IF(B1963=3,'KELAS (REFERENSI)'!P1993,IF(B1963=4,'KELAS (REFERENSI)'!P2008,""))))</f>
        <v/>
      </c>
      <c r="Q1963" s="38" t="str">
        <f t="shared" si="4"/>
        <v>BPS Kota Jakarta Timur</v>
      </c>
      <c r="R1963" s="38" t="str">
        <f t="shared" si="56"/>
        <v/>
      </c>
      <c r="S1963" s="38" t="str">
        <f t="shared" ref="S1963:T1963" si="1971">S1962</f>
        <v>15 Juni sampai dengan 31 Agustus 2026</v>
      </c>
      <c r="T1963" s="38" t="str">
        <f t="shared" si="1971"/>
        <v>31 Agustus 2026</v>
      </c>
      <c r="U1963" s="46"/>
      <c r="V1963" s="46"/>
      <c r="W1963" s="42"/>
      <c r="X1963" s="42"/>
      <c r="Y1963" s="42"/>
      <c r="Z1963" s="42"/>
    </row>
    <row r="1964" ht="15.0" customHeight="1">
      <c r="A1964" s="36" t="s">
        <v>7026</v>
      </c>
      <c r="B1964" s="43"/>
      <c r="C1964" s="44"/>
      <c r="D1964" s="47"/>
      <c r="E1964" s="47"/>
      <c r="F1964" s="39" t="str">
        <f t="shared" si="2"/>
        <v>PETUGAS.1963/SPK/SE/PPL/3172/2026</v>
      </c>
      <c r="G1964" s="45"/>
      <c r="H1964" s="39" t="str">
        <f>VLOOKUP(G1964,'MITRA (REFERENSI)'!$A:$Z,16,FALSE)</f>
        <v>#N/A</v>
      </c>
      <c r="I1964" s="39" t="str">
        <f>VLOOKUP(G1964,'MITRA (REFERENSI)'!$A:$Z,25,FALSE)</f>
        <v>#N/A</v>
      </c>
      <c r="J1964" s="38" t="str">
        <f>VLOOKUP(G1964,'MITRA (REFERENSI)'!$A:$Z,26,FALSE)</f>
        <v>#N/A</v>
      </c>
      <c r="K1964" s="38" t="str">
        <f>VLOOKUP(G1964,'MITRA (REFERENSI)'!$A:$Z,15,FALSE)</f>
        <v>#N/A</v>
      </c>
      <c r="L1964" s="38" t="str">
        <f>VLOOKUP(G1964,'MITRA (REFERENSI)'!$A:$Z,15,FALSE)</f>
        <v>#N/A</v>
      </c>
      <c r="M1964" s="38" t="str">
        <f>IF(B1964=1,'KELAS (REFERENSI)'!M1964,IF(B1964=2,'KELAS (REFERENSI)'!M1979,IF(B1964=3,'KELAS (REFERENSI)'!M1994,IF(B1964=4,'KELAS (REFERENSI)'!M2009,""))))</f>
        <v/>
      </c>
      <c r="N1964" s="38" t="str">
        <f>IF(B1964=1,'KELAS (REFERENSI)'!N1964,IF(B1964=2,'KELAS (REFERENSI)'!N1979,IF(B1964=3,'KELAS (REFERENSI)'!N1994,IF(B1964=4,'KELAS (REFERENSI)'!N2009,""))))</f>
        <v/>
      </c>
      <c r="O1964" s="38" t="str">
        <f>IF(B1964=1,'KELAS (REFERENSI)'!O1964,IF(B1964=2,'KELAS (REFERENSI)'!O1979,IF(B1964=3,'KELAS (REFERENSI)'!O1994,IF(B1964=4,'KELAS (REFERENSI)'!O2009,""))))</f>
        <v/>
      </c>
      <c r="P1964" s="38" t="str">
        <f>IF(B1964=1,'KELAS (REFERENSI)'!P1964,IF(B1964=2,'KELAS (REFERENSI)'!P1979,IF(B1964=3,'KELAS (REFERENSI)'!P1994,IF(B1964=4,'KELAS (REFERENSI)'!P2009,""))))</f>
        <v/>
      </c>
      <c r="Q1964" s="38" t="str">
        <f t="shared" si="4"/>
        <v>BPS Kota Jakarta Timur</v>
      </c>
      <c r="R1964" s="38" t="str">
        <f t="shared" si="56"/>
        <v/>
      </c>
      <c r="S1964" s="38" t="str">
        <f t="shared" ref="S1964:T1964" si="1972">S1963</f>
        <v>15 Juni sampai dengan 31 Agustus 2026</v>
      </c>
      <c r="T1964" s="38" t="str">
        <f t="shared" si="1972"/>
        <v>31 Agustus 2026</v>
      </c>
      <c r="U1964" s="46"/>
      <c r="V1964" s="46"/>
      <c r="W1964" s="42"/>
      <c r="X1964" s="42"/>
      <c r="Y1964" s="42"/>
      <c r="Z1964" s="42"/>
    </row>
    <row r="1965" ht="15.0" customHeight="1">
      <c r="A1965" s="36" t="s">
        <v>7027</v>
      </c>
      <c r="B1965" s="43"/>
      <c r="C1965" s="44"/>
      <c r="D1965" s="47"/>
      <c r="E1965" s="47"/>
      <c r="F1965" s="39" t="str">
        <f t="shared" si="2"/>
        <v>PETUGAS.1964/SPK/SE/PPL/3172/2026</v>
      </c>
      <c r="G1965" s="45"/>
      <c r="H1965" s="39" t="str">
        <f>VLOOKUP(G1965,'MITRA (REFERENSI)'!$A:$Z,16,FALSE)</f>
        <v>#N/A</v>
      </c>
      <c r="I1965" s="39" t="str">
        <f>VLOOKUP(G1965,'MITRA (REFERENSI)'!$A:$Z,25,FALSE)</f>
        <v>#N/A</v>
      </c>
      <c r="J1965" s="38" t="str">
        <f>VLOOKUP(G1965,'MITRA (REFERENSI)'!$A:$Z,26,FALSE)</f>
        <v>#N/A</v>
      </c>
      <c r="K1965" s="38" t="str">
        <f>VLOOKUP(G1965,'MITRA (REFERENSI)'!$A:$Z,15,FALSE)</f>
        <v>#N/A</v>
      </c>
      <c r="L1965" s="38" t="str">
        <f>VLOOKUP(G1965,'MITRA (REFERENSI)'!$A:$Z,15,FALSE)</f>
        <v>#N/A</v>
      </c>
      <c r="M1965" s="38" t="str">
        <f>IF(B1965=1,'KELAS (REFERENSI)'!M1965,IF(B1965=2,'KELAS (REFERENSI)'!M1980,IF(B1965=3,'KELAS (REFERENSI)'!M1995,IF(B1965=4,'KELAS (REFERENSI)'!M2010,""))))</f>
        <v/>
      </c>
      <c r="N1965" s="38" t="str">
        <f>IF(B1965=1,'KELAS (REFERENSI)'!N1965,IF(B1965=2,'KELAS (REFERENSI)'!N1980,IF(B1965=3,'KELAS (REFERENSI)'!N1995,IF(B1965=4,'KELAS (REFERENSI)'!N2010,""))))</f>
        <v/>
      </c>
      <c r="O1965" s="38" t="str">
        <f>IF(B1965=1,'KELAS (REFERENSI)'!O1965,IF(B1965=2,'KELAS (REFERENSI)'!O1980,IF(B1965=3,'KELAS (REFERENSI)'!O1995,IF(B1965=4,'KELAS (REFERENSI)'!O2010,""))))</f>
        <v/>
      </c>
      <c r="P1965" s="38" t="str">
        <f>IF(B1965=1,'KELAS (REFERENSI)'!P1965,IF(B1965=2,'KELAS (REFERENSI)'!P1980,IF(B1965=3,'KELAS (REFERENSI)'!P1995,IF(B1965=4,'KELAS (REFERENSI)'!P2010,""))))</f>
        <v/>
      </c>
      <c r="Q1965" s="38" t="str">
        <f t="shared" si="4"/>
        <v>BPS Kota Jakarta Timur</v>
      </c>
      <c r="R1965" s="38" t="str">
        <f t="shared" si="56"/>
        <v/>
      </c>
      <c r="S1965" s="38" t="str">
        <f t="shared" ref="S1965:T1965" si="1973">S1964</f>
        <v>15 Juni sampai dengan 31 Agustus 2026</v>
      </c>
      <c r="T1965" s="38" t="str">
        <f t="shared" si="1973"/>
        <v>31 Agustus 2026</v>
      </c>
      <c r="U1965" s="46"/>
      <c r="V1965" s="46"/>
      <c r="W1965" s="42"/>
      <c r="X1965" s="42"/>
      <c r="Y1965" s="42"/>
      <c r="Z1965" s="42"/>
    </row>
    <row r="1966" ht="15.0" customHeight="1">
      <c r="A1966" s="36" t="s">
        <v>7028</v>
      </c>
      <c r="B1966" s="43"/>
      <c r="C1966" s="44"/>
      <c r="D1966" s="47"/>
      <c r="E1966" s="47"/>
      <c r="F1966" s="39" t="str">
        <f t="shared" si="2"/>
        <v>PETUGAS.1965/SPK/SE/PPL/3172/2026</v>
      </c>
      <c r="G1966" s="45"/>
      <c r="H1966" s="39" t="str">
        <f>VLOOKUP(G1966,'MITRA (REFERENSI)'!$A:$Z,16,FALSE)</f>
        <v>#N/A</v>
      </c>
      <c r="I1966" s="39" t="str">
        <f>VLOOKUP(G1966,'MITRA (REFERENSI)'!$A:$Z,25,FALSE)</f>
        <v>#N/A</v>
      </c>
      <c r="J1966" s="38" t="str">
        <f>VLOOKUP(G1966,'MITRA (REFERENSI)'!$A:$Z,26,FALSE)</f>
        <v>#N/A</v>
      </c>
      <c r="K1966" s="38" t="str">
        <f>VLOOKUP(G1966,'MITRA (REFERENSI)'!$A:$Z,15,FALSE)</f>
        <v>#N/A</v>
      </c>
      <c r="L1966" s="38" t="str">
        <f>VLOOKUP(G1966,'MITRA (REFERENSI)'!$A:$Z,15,FALSE)</f>
        <v>#N/A</v>
      </c>
      <c r="M1966" s="38" t="str">
        <f>IF(B1966=1,'KELAS (REFERENSI)'!M1966,IF(B1966=2,'KELAS (REFERENSI)'!M1981,IF(B1966=3,'KELAS (REFERENSI)'!M1996,IF(B1966=4,'KELAS (REFERENSI)'!M2011,""))))</f>
        <v/>
      </c>
      <c r="N1966" s="38" t="str">
        <f>IF(B1966=1,'KELAS (REFERENSI)'!N1966,IF(B1966=2,'KELAS (REFERENSI)'!N1981,IF(B1966=3,'KELAS (REFERENSI)'!N1996,IF(B1966=4,'KELAS (REFERENSI)'!N2011,""))))</f>
        <v/>
      </c>
      <c r="O1966" s="38" t="str">
        <f>IF(B1966=1,'KELAS (REFERENSI)'!O1966,IF(B1966=2,'KELAS (REFERENSI)'!O1981,IF(B1966=3,'KELAS (REFERENSI)'!O1996,IF(B1966=4,'KELAS (REFERENSI)'!O2011,""))))</f>
        <v/>
      </c>
      <c r="P1966" s="38" t="str">
        <f>IF(B1966=1,'KELAS (REFERENSI)'!P1966,IF(B1966=2,'KELAS (REFERENSI)'!P1981,IF(B1966=3,'KELAS (REFERENSI)'!P1996,IF(B1966=4,'KELAS (REFERENSI)'!P2011,""))))</f>
        <v/>
      </c>
      <c r="Q1966" s="38" t="str">
        <f t="shared" si="4"/>
        <v>BPS Kota Jakarta Timur</v>
      </c>
      <c r="R1966" s="38" t="str">
        <f t="shared" si="56"/>
        <v/>
      </c>
      <c r="S1966" s="38" t="str">
        <f t="shared" ref="S1966:T1966" si="1974">S1965</f>
        <v>15 Juni sampai dengan 31 Agustus 2026</v>
      </c>
      <c r="T1966" s="38" t="str">
        <f t="shared" si="1974"/>
        <v>31 Agustus 2026</v>
      </c>
      <c r="U1966" s="46"/>
      <c r="V1966" s="46"/>
      <c r="W1966" s="42"/>
      <c r="X1966" s="42"/>
      <c r="Y1966" s="42"/>
      <c r="Z1966" s="42"/>
    </row>
    <row r="1967" ht="15.0" customHeight="1">
      <c r="A1967" s="36" t="s">
        <v>7029</v>
      </c>
      <c r="B1967" s="43"/>
      <c r="C1967" s="44"/>
      <c r="D1967" s="47"/>
      <c r="E1967" s="47"/>
      <c r="F1967" s="39" t="str">
        <f t="shared" si="2"/>
        <v>PETUGAS.1966/SPK/SE/PPL/3172/2026</v>
      </c>
      <c r="G1967" s="45"/>
      <c r="H1967" s="39" t="str">
        <f>VLOOKUP(G1967,'MITRA (REFERENSI)'!$A:$Z,16,FALSE)</f>
        <v>#N/A</v>
      </c>
      <c r="I1967" s="39" t="str">
        <f>VLOOKUP(G1967,'MITRA (REFERENSI)'!$A:$Z,25,FALSE)</f>
        <v>#N/A</v>
      </c>
      <c r="J1967" s="38" t="str">
        <f>VLOOKUP(G1967,'MITRA (REFERENSI)'!$A:$Z,26,FALSE)</f>
        <v>#N/A</v>
      </c>
      <c r="K1967" s="38" t="str">
        <f>VLOOKUP(G1967,'MITRA (REFERENSI)'!$A:$Z,15,FALSE)</f>
        <v>#N/A</v>
      </c>
      <c r="L1967" s="38" t="str">
        <f>VLOOKUP(G1967,'MITRA (REFERENSI)'!$A:$Z,15,FALSE)</f>
        <v>#N/A</v>
      </c>
      <c r="M1967" s="38" t="str">
        <f>IF(B1967=1,'KELAS (REFERENSI)'!M1967,IF(B1967=2,'KELAS (REFERENSI)'!M1982,IF(B1967=3,'KELAS (REFERENSI)'!M1997,IF(B1967=4,'KELAS (REFERENSI)'!M2012,""))))</f>
        <v/>
      </c>
      <c r="N1967" s="38" t="str">
        <f>IF(B1967=1,'KELAS (REFERENSI)'!N1967,IF(B1967=2,'KELAS (REFERENSI)'!N1982,IF(B1967=3,'KELAS (REFERENSI)'!N1997,IF(B1967=4,'KELAS (REFERENSI)'!N2012,""))))</f>
        <v/>
      </c>
      <c r="O1967" s="38" t="str">
        <f>IF(B1967=1,'KELAS (REFERENSI)'!O1967,IF(B1967=2,'KELAS (REFERENSI)'!O1982,IF(B1967=3,'KELAS (REFERENSI)'!O1997,IF(B1967=4,'KELAS (REFERENSI)'!O2012,""))))</f>
        <v/>
      </c>
      <c r="P1967" s="38" t="str">
        <f>IF(B1967=1,'KELAS (REFERENSI)'!P1967,IF(B1967=2,'KELAS (REFERENSI)'!P1982,IF(B1967=3,'KELAS (REFERENSI)'!P1997,IF(B1967=4,'KELAS (REFERENSI)'!P2012,""))))</f>
        <v/>
      </c>
      <c r="Q1967" s="38" t="str">
        <f t="shared" si="4"/>
        <v>BPS Kota Jakarta Timur</v>
      </c>
      <c r="R1967" s="38" t="str">
        <f t="shared" si="56"/>
        <v/>
      </c>
      <c r="S1967" s="38" t="str">
        <f t="shared" ref="S1967:T1967" si="1975">S1966</f>
        <v>15 Juni sampai dengan 31 Agustus 2026</v>
      </c>
      <c r="T1967" s="38" t="str">
        <f t="shared" si="1975"/>
        <v>31 Agustus 2026</v>
      </c>
      <c r="U1967" s="46"/>
      <c r="V1967" s="46"/>
      <c r="W1967" s="42"/>
      <c r="X1967" s="42"/>
      <c r="Y1967" s="42"/>
      <c r="Z1967" s="42"/>
    </row>
    <row r="1968" ht="15.0" customHeight="1">
      <c r="A1968" s="36" t="s">
        <v>7030</v>
      </c>
      <c r="B1968" s="43"/>
      <c r="C1968" s="44"/>
      <c r="D1968" s="47"/>
      <c r="E1968" s="47"/>
      <c r="F1968" s="39" t="str">
        <f t="shared" si="2"/>
        <v>PETUGAS.1967/SPK/SE/PPL/3172/2026</v>
      </c>
      <c r="G1968" s="45"/>
      <c r="H1968" s="39" t="str">
        <f>VLOOKUP(G1968,'MITRA (REFERENSI)'!$A:$Z,16,FALSE)</f>
        <v>#N/A</v>
      </c>
      <c r="I1968" s="39" t="str">
        <f>VLOOKUP(G1968,'MITRA (REFERENSI)'!$A:$Z,25,FALSE)</f>
        <v>#N/A</v>
      </c>
      <c r="J1968" s="38" t="str">
        <f>VLOOKUP(G1968,'MITRA (REFERENSI)'!$A:$Z,26,FALSE)</f>
        <v>#N/A</v>
      </c>
      <c r="K1968" s="38" t="str">
        <f>VLOOKUP(G1968,'MITRA (REFERENSI)'!$A:$Z,15,FALSE)</f>
        <v>#N/A</v>
      </c>
      <c r="L1968" s="38" t="str">
        <f>VLOOKUP(G1968,'MITRA (REFERENSI)'!$A:$Z,15,FALSE)</f>
        <v>#N/A</v>
      </c>
      <c r="M1968" s="38" t="str">
        <f>IF(B1968=1,'KELAS (REFERENSI)'!M1968,IF(B1968=2,'KELAS (REFERENSI)'!M1983,IF(B1968=3,'KELAS (REFERENSI)'!M1998,IF(B1968=4,'KELAS (REFERENSI)'!M2013,""))))</f>
        <v/>
      </c>
      <c r="N1968" s="38" t="str">
        <f>IF(B1968=1,'KELAS (REFERENSI)'!N1968,IF(B1968=2,'KELAS (REFERENSI)'!N1983,IF(B1968=3,'KELAS (REFERENSI)'!N1998,IF(B1968=4,'KELAS (REFERENSI)'!N2013,""))))</f>
        <v/>
      </c>
      <c r="O1968" s="38" t="str">
        <f>IF(B1968=1,'KELAS (REFERENSI)'!O1968,IF(B1968=2,'KELAS (REFERENSI)'!O1983,IF(B1968=3,'KELAS (REFERENSI)'!O1998,IF(B1968=4,'KELAS (REFERENSI)'!O2013,""))))</f>
        <v/>
      </c>
      <c r="P1968" s="38" t="str">
        <f>IF(B1968=1,'KELAS (REFERENSI)'!P1968,IF(B1968=2,'KELAS (REFERENSI)'!P1983,IF(B1968=3,'KELAS (REFERENSI)'!P1998,IF(B1968=4,'KELAS (REFERENSI)'!P2013,""))))</f>
        <v/>
      </c>
      <c r="Q1968" s="38" t="str">
        <f t="shared" si="4"/>
        <v>BPS Kota Jakarta Timur</v>
      </c>
      <c r="R1968" s="38" t="str">
        <f t="shared" si="56"/>
        <v/>
      </c>
      <c r="S1968" s="38" t="str">
        <f t="shared" ref="S1968:T1968" si="1976">S1967</f>
        <v>15 Juni sampai dengan 31 Agustus 2026</v>
      </c>
      <c r="T1968" s="38" t="str">
        <f t="shared" si="1976"/>
        <v>31 Agustus 2026</v>
      </c>
      <c r="U1968" s="46"/>
      <c r="V1968" s="46"/>
      <c r="W1968" s="42"/>
      <c r="X1968" s="42"/>
      <c r="Y1968" s="42"/>
      <c r="Z1968" s="42"/>
    </row>
    <row r="1969" ht="15.0" customHeight="1">
      <c r="A1969" s="36" t="s">
        <v>7031</v>
      </c>
      <c r="B1969" s="43"/>
      <c r="C1969" s="44"/>
      <c r="D1969" s="47"/>
      <c r="E1969" s="47"/>
      <c r="F1969" s="39" t="str">
        <f t="shared" si="2"/>
        <v>PETUGAS.1968/SPK/SE/PPL/3172/2026</v>
      </c>
      <c r="G1969" s="45"/>
      <c r="H1969" s="39" t="str">
        <f>VLOOKUP(G1969,'MITRA (REFERENSI)'!$A:$Z,16,FALSE)</f>
        <v>#N/A</v>
      </c>
      <c r="I1969" s="39" t="str">
        <f>VLOOKUP(G1969,'MITRA (REFERENSI)'!$A:$Z,25,FALSE)</f>
        <v>#N/A</v>
      </c>
      <c r="J1969" s="38" t="str">
        <f>VLOOKUP(G1969,'MITRA (REFERENSI)'!$A:$Z,26,FALSE)</f>
        <v>#N/A</v>
      </c>
      <c r="K1969" s="38" t="str">
        <f>VLOOKUP(G1969,'MITRA (REFERENSI)'!$A:$Z,15,FALSE)</f>
        <v>#N/A</v>
      </c>
      <c r="L1969" s="38" t="str">
        <f>VLOOKUP(G1969,'MITRA (REFERENSI)'!$A:$Z,15,FALSE)</f>
        <v>#N/A</v>
      </c>
      <c r="M1969" s="38" t="str">
        <f>IF(B1969=1,'KELAS (REFERENSI)'!M1969,IF(B1969=2,'KELAS (REFERENSI)'!M1984,IF(B1969=3,'KELAS (REFERENSI)'!M1999,IF(B1969=4,'KELAS (REFERENSI)'!M2014,""))))</f>
        <v/>
      </c>
      <c r="N1969" s="38" t="str">
        <f>IF(B1969=1,'KELAS (REFERENSI)'!N1969,IF(B1969=2,'KELAS (REFERENSI)'!N1984,IF(B1969=3,'KELAS (REFERENSI)'!N1999,IF(B1969=4,'KELAS (REFERENSI)'!N2014,""))))</f>
        <v/>
      </c>
      <c r="O1969" s="38" t="str">
        <f>IF(B1969=1,'KELAS (REFERENSI)'!O1969,IF(B1969=2,'KELAS (REFERENSI)'!O1984,IF(B1969=3,'KELAS (REFERENSI)'!O1999,IF(B1969=4,'KELAS (REFERENSI)'!O2014,""))))</f>
        <v/>
      </c>
      <c r="P1969" s="38" t="str">
        <f>IF(B1969=1,'KELAS (REFERENSI)'!P1969,IF(B1969=2,'KELAS (REFERENSI)'!P1984,IF(B1969=3,'KELAS (REFERENSI)'!P1999,IF(B1969=4,'KELAS (REFERENSI)'!P2014,""))))</f>
        <v/>
      </c>
      <c r="Q1969" s="38" t="str">
        <f t="shared" si="4"/>
        <v>BPS Kota Jakarta Timur</v>
      </c>
      <c r="R1969" s="38" t="str">
        <f t="shared" si="56"/>
        <v/>
      </c>
      <c r="S1969" s="38" t="str">
        <f t="shared" ref="S1969:T1969" si="1977">S1968</f>
        <v>15 Juni sampai dengan 31 Agustus 2026</v>
      </c>
      <c r="T1969" s="38" t="str">
        <f t="shared" si="1977"/>
        <v>31 Agustus 2026</v>
      </c>
      <c r="U1969" s="46"/>
      <c r="V1969" s="46"/>
      <c r="W1969" s="42"/>
      <c r="X1969" s="42"/>
      <c r="Y1969" s="42"/>
      <c r="Z1969" s="42"/>
    </row>
    <row r="1970" ht="15.0" customHeight="1">
      <c r="A1970" s="36" t="s">
        <v>7032</v>
      </c>
      <c r="B1970" s="43"/>
      <c r="C1970" s="44"/>
      <c r="D1970" s="47"/>
      <c r="E1970" s="47"/>
      <c r="F1970" s="39" t="str">
        <f t="shared" si="2"/>
        <v>PETUGAS.1969/SPK/SE/PPL/3172/2026</v>
      </c>
      <c r="G1970" s="45"/>
      <c r="H1970" s="39" t="str">
        <f>VLOOKUP(G1970,'MITRA (REFERENSI)'!$A:$Z,16,FALSE)</f>
        <v>#N/A</v>
      </c>
      <c r="I1970" s="39" t="str">
        <f>VLOOKUP(G1970,'MITRA (REFERENSI)'!$A:$Z,25,FALSE)</f>
        <v>#N/A</v>
      </c>
      <c r="J1970" s="38" t="str">
        <f>VLOOKUP(G1970,'MITRA (REFERENSI)'!$A:$Z,26,FALSE)</f>
        <v>#N/A</v>
      </c>
      <c r="K1970" s="38" t="str">
        <f>VLOOKUP(G1970,'MITRA (REFERENSI)'!$A:$Z,15,FALSE)</f>
        <v>#N/A</v>
      </c>
      <c r="L1970" s="38" t="str">
        <f>VLOOKUP(G1970,'MITRA (REFERENSI)'!$A:$Z,15,FALSE)</f>
        <v>#N/A</v>
      </c>
      <c r="M1970" s="38" t="str">
        <f>IF(B1970=1,'KELAS (REFERENSI)'!M1970,IF(B1970=2,'KELAS (REFERENSI)'!M1985,IF(B1970=3,'KELAS (REFERENSI)'!M2000,IF(B1970=4,'KELAS (REFERENSI)'!M2015,""))))</f>
        <v/>
      </c>
      <c r="N1970" s="38" t="str">
        <f>IF(B1970=1,'KELAS (REFERENSI)'!N1970,IF(B1970=2,'KELAS (REFERENSI)'!N1985,IF(B1970=3,'KELAS (REFERENSI)'!N2000,IF(B1970=4,'KELAS (REFERENSI)'!N2015,""))))</f>
        <v/>
      </c>
      <c r="O1970" s="38" t="str">
        <f>IF(B1970=1,'KELAS (REFERENSI)'!O1970,IF(B1970=2,'KELAS (REFERENSI)'!O1985,IF(B1970=3,'KELAS (REFERENSI)'!O2000,IF(B1970=4,'KELAS (REFERENSI)'!O2015,""))))</f>
        <v/>
      </c>
      <c r="P1970" s="38" t="str">
        <f>IF(B1970=1,'KELAS (REFERENSI)'!P1970,IF(B1970=2,'KELAS (REFERENSI)'!P1985,IF(B1970=3,'KELAS (REFERENSI)'!P2000,IF(B1970=4,'KELAS (REFERENSI)'!P2015,""))))</f>
        <v/>
      </c>
      <c r="Q1970" s="38" t="str">
        <f t="shared" si="4"/>
        <v>BPS Kota Jakarta Timur</v>
      </c>
      <c r="R1970" s="38" t="str">
        <f t="shared" si="56"/>
        <v/>
      </c>
      <c r="S1970" s="38" t="str">
        <f t="shared" ref="S1970:T1970" si="1978">S1969</f>
        <v>15 Juni sampai dengan 31 Agustus 2026</v>
      </c>
      <c r="T1970" s="38" t="str">
        <f t="shared" si="1978"/>
        <v>31 Agustus 2026</v>
      </c>
      <c r="U1970" s="46"/>
      <c r="V1970" s="46"/>
      <c r="W1970" s="42"/>
      <c r="X1970" s="42"/>
      <c r="Y1970" s="42"/>
      <c r="Z1970" s="42"/>
    </row>
    <row r="1971" ht="15.0" customHeight="1">
      <c r="A1971" s="36" t="s">
        <v>7033</v>
      </c>
      <c r="B1971" s="43"/>
      <c r="C1971" s="44"/>
      <c r="D1971" s="47"/>
      <c r="E1971" s="47"/>
      <c r="F1971" s="39" t="str">
        <f t="shared" si="2"/>
        <v>PETUGAS.1970/SPK/SE/PPL/3172/2026</v>
      </c>
      <c r="G1971" s="45"/>
      <c r="H1971" s="39" t="str">
        <f>VLOOKUP(G1971,'MITRA (REFERENSI)'!$A:$Z,16,FALSE)</f>
        <v>#N/A</v>
      </c>
      <c r="I1971" s="39" t="str">
        <f>VLOOKUP(G1971,'MITRA (REFERENSI)'!$A:$Z,25,FALSE)</f>
        <v>#N/A</v>
      </c>
      <c r="J1971" s="38" t="str">
        <f>VLOOKUP(G1971,'MITRA (REFERENSI)'!$A:$Z,26,FALSE)</f>
        <v>#N/A</v>
      </c>
      <c r="K1971" s="38" t="str">
        <f>VLOOKUP(G1971,'MITRA (REFERENSI)'!$A:$Z,15,FALSE)</f>
        <v>#N/A</v>
      </c>
      <c r="L1971" s="38" t="str">
        <f>VLOOKUP(G1971,'MITRA (REFERENSI)'!$A:$Z,15,FALSE)</f>
        <v>#N/A</v>
      </c>
      <c r="M1971" s="38" t="str">
        <f>IF(B1971=1,'KELAS (REFERENSI)'!M1971,IF(B1971=2,'KELAS (REFERENSI)'!M1986,IF(B1971=3,'KELAS (REFERENSI)'!M2001,IF(B1971=4,'KELAS (REFERENSI)'!M2016,""))))</f>
        <v/>
      </c>
      <c r="N1971" s="38" t="str">
        <f>IF(B1971=1,'KELAS (REFERENSI)'!N1971,IF(B1971=2,'KELAS (REFERENSI)'!N1986,IF(B1971=3,'KELAS (REFERENSI)'!N2001,IF(B1971=4,'KELAS (REFERENSI)'!N2016,""))))</f>
        <v/>
      </c>
      <c r="O1971" s="38" t="str">
        <f>IF(B1971=1,'KELAS (REFERENSI)'!O1971,IF(B1971=2,'KELAS (REFERENSI)'!O1986,IF(B1971=3,'KELAS (REFERENSI)'!O2001,IF(B1971=4,'KELAS (REFERENSI)'!O2016,""))))</f>
        <v/>
      </c>
      <c r="P1971" s="38" t="str">
        <f>IF(B1971=1,'KELAS (REFERENSI)'!P1971,IF(B1971=2,'KELAS (REFERENSI)'!P1986,IF(B1971=3,'KELAS (REFERENSI)'!P2001,IF(B1971=4,'KELAS (REFERENSI)'!P2016,""))))</f>
        <v/>
      </c>
      <c r="Q1971" s="38" t="str">
        <f t="shared" si="4"/>
        <v>BPS Kota Jakarta Timur</v>
      </c>
      <c r="R1971" s="38" t="str">
        <f t="shared" si="56"/>
        <v/>
      </c>
      <c r="S1971" s="38" t="str">
        <f t="shared" ref="S1971:T1971" si="1979">S1970</f>
        <v>15 Juni sampai dengan 31 Agustus 2026</v>
      </c>
      <c r="T1971" s="38" t="str">
        <f t="shared" si="1979"/>
        <v>31 Agustus 2026</v>
      </c>
      <c r="U1971" s="46"/>
      <c r="V1971" s="46"/>
      <c r="W1971" s="42"/>
      <c r="X1971" s="42"/>
      <c r="Y1971" s="42"/>
      <c r="Z1971" s="42"/>
    </row>
    <row r="1972" ht="15.0" customHeight="1">
      <c r="A1972" s="36" t="s">
        <v>7034</v>
      </c>
      <c r="B1972" s="43"/>
      <c r="C1972" s="44"/>
      <c r="D1972" s="47"/>
      <c r="E1972" s="47"/>
      <c r="F1972" s="39" t="str">
        <f t="shared" si="2"/>
        <v>PETUGAS.1971/SPK/SE/PPL/3172/2026</v>
      </c>
      <c r="G1972" s="45"/>
      <c r="H1972" s="39" t="str">
        <f>VLOOKUP(G1972,'MITRA (REFERENSI)'!$A:$Z,16,FALSE)</f>
        <v>#N/A</v>
      </c>
      <c r="I1972" s="39" t="str">
        <f>VLOOKUP(G1972,'MITRA (REFERENSI)'!$A:$Z,25,FALSE)</f>
        <v>#N/A</v>
      </c>
      <c r="J1972" s="38" t="str">
        <f>VLOOKUP(G1972,'MITRA (REFERENSI)'!$A:$Z,26,FALSE)</f>
        <v>#N/A</v>
      </c>
      <c r="K1972" s="38" t="str">
        <f>VLOOKUP(G1972,'MITRA (REFERENSI)'!$A:$Z,15,FALSE)</f>
        <v>#N/A</v>
      </c>
      <c r="L1972" s="38" t="str">
        <f>VLOOKUP(G1972,'MITRA (REFERENSI)'!$A:$Z,15,FALSE)</f>
        <v>#N/A</v>
      </c>
      <c r="M1972" s="38" t="str">
        <f>IF(B1972=1,'KELAS (REFERENSI)'!M1972,IF(B1972=2,'KELAS (REFERENSI)'!M1987,IF(B1972=3,'KELAS (REFERENSI)'!M2002,IF(B1972=4,'KELAS (REFERENSI)'!M2017,""))))</f>
        <v/>
      </c>
      <c r="N1972" s="38" t="str">
        <f>IF(B1972=1,'KELAS (REFERENSI)'!N1972,IF(B1972=2,'KELAS (REFERENSI)'!N1987,IF(B1972=3,'KELAS (REFERENSI)'!N2002,IF(B1972=4,'KELAS (REFERENSI)'!N2017,""))))</f>
        <v/>
      </c>
      <c r="O1972" s="38" t="str">
        <f>IF(B1972=1,'KELAS (REFERENSI)'!O1972,IF(B1972=2,'KELAS (REFERENSI)'!O1987,IF(B1972=3,'KELAS (REFERENSI)'!O2002,IF(B1972=4,'KELAS (REFERENSI)'!O2017,""))))</f>
        <v/>
      </c>
      <c r="P1972" s="38" t="str">
        <f>IF(B1972=1,'KELAS (REFERENSI)'!P1972,IF(B1972=2,'KELAS (REFERENSI)'!P1987,IF(B1972=3,'KELAS (REFERENSI)'!P2002,IF(B1972=4,'KELAS (REFERENSI)'!P2017,""))))</f>
        <v/>
      </c>
      <c r="Q1972" s="38" t="str">
        <f t="shared" si="4"/>
        <v>BPS Kota Jakarta Timur</v>
      </c>
      <c r="R1972" s="38" t="str">
        <f t="shared" si="56"/>
        <v/>
      </c>
      <c r="S1972" s="38" t="str">
        <f t="shared" ref="S1972:T1972" si="1980">S1971</f>
        <v>15 Juni sampai dengan 31 Agustus 2026</v>
      </c>
      <c r="T1972" s="38" t="str">
        <f t="shared" si="1980"/>
        <v>31 Agustus 2026</v>
      </c>
      <c r="U1972" s="46"/>
      <c r="V1972" s="46"/>
      <c r="W1972" s="42"/>
      <c r="X1972" s="42"/>
      <c r="Y1972" s="42"/>
      <c r="Z1972" s="42"/>
    </row>
    <row r="1973" ht="15.0" customHeight="1">
      <c r="A1973" s="36" t="s">
        <v>7035</v>
      </c>
      <c r="B1973" s="43"/>
      <c r="C1973" s="44"/>
      <c r="D1973" s="47"/>
      <c r="E1973" s="47"/>
      <c r="F1973" s="39" t="str">
        <f t="shared" si="2"/>
        <v>PETUGAS.1972/SPK/SE/PPL/3172/2026</v>
      </c>
      <c r="G1973" s="45"/>
      <c r="H1973" s="39" t="str">
        <f>VLOOKUP(G1973,'MITRA (REFERENSI)'!$A:$Z,16,FALSE)</f>
        <v>#N/A</v>
      </c>
      <c r="I1973" s="39" t="str">
        <f>VLOOKUP(G1973,'MITRA (REFERENSI)'!$A:$Z,25,FALSE)</f>
        <v>#N/A</v>
      </c>
      <c r="J1973" s="38" t="str">
        <f>VLOOKUP(G1973,'MITRA (REFERENSI)'!$A:$Z,26,FALSE)</f>
        <v>#N/A</v>
      </c>
      <c r="K1973" s="38" t="str">
        <f>VLOOKUP(G1973,'MITRA (REFERENSI)'!$A:$Z,15,FALSE)</f>
        <v>#N/A</v>
      </c>
      <c r="L1973" s="38" t="str">
        <f>VLOOKUP(G1973,'MITRA (REFERENSI)'!$A:$Z,15,FALSE)</f>
        <v>#N/A</v>
      </c>
      <c r="M1973" s="38" t="str">
        <f>IF(B1973=1,'KELAS (REFERENSI)'!M1973,IF(B1973=2,'KELAS (REFERENSI)'!M1988,IF(B1973=3,'KELAS (REFERENSI)'!M2003,IF(B1973=4,'KELAS (REFERENSI)'!M2018,""))))</f>
        <v/>
      </c>
      <c r="N1973" s="38" t="str">
        <f>IF(B1973=1,'KELAS (REFERENSI)'!N1973,IF(B1973=2,'KELAS (REFERENSI)'!N1988,IF(B1973=3,'KELAS (REFERENSI)'!N2003,IF(B1973=4,'KELAS (REFERENSI)'!N2018,""))))</f>
        <v/>
      </c>
      <c r="O1973" s="38" t="str">
        <f>IF(B1973=1,'KELAS (REFERENSI)'!O1973,IF(B1973=2,'KELAS (REFERENSI)'!O1988,IF(B1973=3,'KELAS (REFERENSI)'!O2003,IF(B1973=4,'KELAS (REFERENSI)'!O2018,""))))</f>
        <v/>
      </c>
      <c r="P1973" s="38" t="str">
        <f>IF(B1973=1,'KELAS (REFERENSI)'!P1973,IF(B1973=2,'KELAS (REFERENSI)'!P1988,IF(B1973=3,'KELAS (REFERENSI)'!P2003,IF(B1973=4,'KELAS (REFERENSI)'!P2018,""))))</f>
        <v/>
      </c>
      <c r="Q1973" s="38" t="str">
        <f t="shared" si="4"/>
        <v>BPS Kota Jakarta Timur</v>
      </c>
      <c r="R1973" s="38" t="str">
        <f t="shared" si="56"/>
        <v/>
      </c>
      <c r="S1973" s="38" t="str">
        <f t="shared" ref="S1973:T1973" si="1981">S1972</f>
        <v>15 Juni sampai dengan 31 Agustus 2026</v>
      </c>
      <c r="T1973" s="38" t="str">
        <f t="shared" si="1981"/>
        <v>31 Agustus 2026</v>
      </c>
      <c r="U1973" s="46"/>
      <c r="V1973" s="46"/>
      <c r="W1973" s="42"/>
      <c r="X1973" s="42"/>
      <c r="Y1973" s="42"/>
      <c r="Z1973" s="42"/>
    </row>
    <row r="1974" ht="15.0" customHeight="1">
      <c r="A1974" s="36" t="s">
        <v>7036</v>
      </c>
      <c r="B1974" s="43"/>
      <c r="C1974" s="44"/>
      <c r="D1974" s="47"/>
      <c r="E1974" s="47"/>
      <c r="F1974" s="39" t="str">
        <f t="shared" si="2"/>
        <v>PETUGAS.1973/SPK/SE/PPL/3172/2026</v>
      </c>
      <c r="G1974" s="45"/>
      <c r="H1974" s="39" t="str">
        <f>VLOOKUP(G1974,'MITRA (REFERENSI)'!$A:$Z,16,FALSE)</f>
        <v>#N/A</v>
      </c>
      <c r="I1974" s="39" t="str">
        <f>VLOOKUP(G1974,'MITRA (REFERENSI)'!$A:$Z,25,FALSE)</f>
        <v>#N/A</v>
      </c>
      <c r="J1974" s="38" t="str">
        <f>VLOOKUP(G1974,'MITRA (REFERENSI)'!$A:$Z,26,FALSE)</f>
        <v>#N/A</v>
      </c>
      <c r="K1974" s="38" t="str">
        <f>VLOOKUP(G1974,'MITRA (REFERENSI)'!$A:$Z,15,FALSE)</f>
        <v>#N/A</v>
      </c>
      <c r="L1974" s="38" t="str">
        <f>VLOOKUP(G1974,'MITRA (REFERENSI)'!$A:$Z,15,FALSE)</f>
        <v>#N/A</v>
      </c>
      <c r="M1974" s="38" t="str">
        <f>IF(B1974=1,'KELAS (REFERENSI)'!M1974,IF(B1974=2,'KELAS (REFERENSI)'!M1989,IF(B1974=3,'KELAS (REFERENSI)'!M2004,IF(B1974=4,'KELAS (REFERENSI)'!M2019,""))))</f>
        <v/>
      </c>
      <c r="N1974" s="38" t="str">
        <f>IF(B1974=1,'KELAS (REFERENSI)'!N1974,IF(B1974=2,'KELAS (REFERENSI)'!N1989,IF(B1974=3,'KELAS (REFERENSI)'!N2004,IF(B1974=4,'KELAS (REFERENSI)'!N2019,""))))</f>
        <v/>
      </c>
      <c r="O1974" s="38" t="str">
        <f>IF(B1974=1,'KELAS (REFERENSI)'!O1974,IF(B1974=2,'KELAS (REFERENSI)'!O1989,IF(B1974=3,'KELAS (REFERENSI)'!O2004,IF(B1974=4,'KELAS (REFERENSI)'!O2019,""))))</f>
        <v/>
      </c>
      <c r="P1974" s="38" t="str">
        <f>IF(B1974=1,'KELAS (REFERENSI)'!P1974,IF(B1974=2,'KELAS (REFERENSI)'!P1989,IF(B1974=3,'KELAS (REFERENSI)'!P2004,IF(B1974=4,'KELAS (REFERENSI)'!P2019,""))))</f>
        <v/>
      </c>
      <c r="Q1974" s="38" t="str">
        <f t="shared" si="4"/>
        <v>BPS Kota Jakarta Timur</v>
      </c>
      <c r="R1974" s="38" t="str">
        <f t="shared" si="56"/>
        <v/>
      </c>
      <c r="S1974" s="38" t="str">
        <f t="shared" ref="S1974:T1974" si="1982">S1973</f>
        <v>15 Juni sampai dengan 31 Agustus 2026</v>
      </c>
      <c r="T1974" s="38" t="str">
        <f t="shared" si="1982"/>
        <v>31 Agustus 2026</v>
      </c>
      <c r="U1974" s="46"/>
      <c r="V1974" s="46"/>
      <c r="W1974" s="42"/>
      <c r="X1974" s="42"/>
      <c r="Y1974" s="42"/>
      <c r="Z1974" s="42"/>
    </row>
    <row r="1975" ht="15.0" customHeight="1">
      <c r="A1975" s="36" t="s">
        <v>7037</v>
      </c>
      <c r="B1975" s="43"/>
      <c r="C1975" s="44"/>
      <c r="D1975" s="47"/>
      <c r="E1975" s="47"/>
      <c r="F1975" s="39" t="str">
        <f t="shared" si="2"/>
        <v>PETUGAS.1974/SPK/SE/PPL/3172/2026</v>
      </c>
      <c r="G1975" s="45"/>
      <c r="H1975" s="39" t="str">
        <f>VLOOKUP(G1975,'MITRA (REFERENSI)'!$A:$Z,16,FALSE)</f>
        <v>#N/A</v>
      </c>
      <c r="I1975" s="39" t="str">
        <f>VLOOKUP(G1975,'MITRA (REFERENSI)'!$A:$Z,25,FALSE)</f>
        <v>#N/A</v>
      </c>
      <c r="J1975" s="38" t="str">
        <f>VLOOKUP(G1975,'MITRA (REFERENSI)'!$A:$Z,26,FALSE)</f>
        <v>#N/A</v>
      </c>
      <c r="K1975" s="38" t="str">
        <f>VLOOKUP(G1975,'MITRA (REFERENSI)'!$A:$Z,15,FALSE)</f>
        <v>#N/A</v>
      </c>
      <c r="L1975" s="38" t="str">
        <f>VLOOKUP(G1975,'MITRA (REFERENSI)'!$A:$Z,15,FALSE)</f>
        <v>#N/A</v>
      </c>
      <c r="M1975" s="38" t="str">
        <f>IF(B1975=1,'KELAS (REFERENSI)'!M1975,IF(B1975=2,'KELAS (REFERENSI)'!M1990,IF(B1975=3,'KELAS (REFERENSI)'!M2005,IF(B1975=4,'KELAS (REFERENSI)'!M2020,""))))</f>
        <v/>
      </c>
      <c r="N1975" s="38" t="str">
        <f>IF(B1975=1,'KELAS (REFERENSI)'!N1975,IF(B1975=2,'KELAS (REFERENSI)'!N1990,IF(B1975=3,'KELAS (REFERENSI)'!N2005,IF(B1975=4,'KELAS (REFERENSI)'!N2020,""))))</f>
        <v/>
      </c>
      <c r="O1975" s="38" t="str">
        <f>IF(B1975=1,'KELAS (REFERENSI)'!O1975,IF(B1975=2,'KELAS (REFERENSI)'!O1990,IF(B1975=3,'KELAS (REFERENSI)'!O2005,IF(B1975=4,'KELAS (REFERENSI)'!O2020,""))))</f>
        <v/>
      </c>
      <c r="P1975" s="38" t="str">
        <f>IF(B1975=1,'KELAS (REFERENSI)'!P1975,IF(B1975=2,'KELAS (REFERENSI)'!P1990,IF(B1975=3,'KELAS (REFERENSI)'!P2005,IF(B1975=4,'KELAS (REFERENSI)'!P2020,""))))</f>
        <v/>
      </c>
      <c r="Q1975" s="38" t="str">
        <f t="shared" si="4"/>
        <v>BPS Kota Jakarta Timur</v>
      </c>
      <c r="R1975" s="38" t="str">
        <f t="shared" si="56"/>
        <v/>
      </c>
      <c r="S1975" s="38" t="str">
        <f t="shared" ref="S1975:T1975" si="1983">S1974</f>
        <v>15 Juni sampai dengan 31 Agustus 2026</v>
      </c>
      <c r="T1975" s="38" t="str">
        <f t="shared" si="1983"/>
        <v>31 Agustus 2026</v>
      </c>
      <c r="U1975" s="46"/>
      <c r="V1975" s="46"/>
      <c r="W1975" s="42"/>
      <c r="X1975" s="42"/>
      <c r="Y1975" s="42"/>
      <c r="Z1975" s="42"/>
    </row>
    <row r="1976" ht="15.0" customHeight="1">
      <c r="A1976" s="36" t="s">
        <v>7038</v>
      </c>
      <c r="B1976" s="43"/>
      <c r="C1976" s="44"/>
      <c r="D1976" s="47"/>
      <c r="E1976" s="47"/>
      <c r="F1976" s="39" t="str">
        <f t="shared" si="2"/>
        <v>PETUGAS.1975/SPK/SE/PPL/3172/2026</v>
      </c>
      <c r="G1976" s="45"/>
      <c r="H1976" s="39" t="str">
        <f>VLOOKUP(G1976,'MITRA (REFERENSI)'!$A:$Z,16,FALSE)</f>
        <v>#N/A</v>
      </c>
      <c r="I1976" s="39" t="str">
        <f>VLOOKUP(G1976,'MITRA (REFERENSI)'!$A:$Z,25,FALSE)</f>
        <v>#N/A</v>
      </c>
      <c r="J1976" s="38" t="str">
        <f>VLOOKUP(G1976,'MITRA (REFERENSI)'!$A:$Z,26,FALSE)</f>
        <v>#N/A</v>
      </c>
      <c r="K1976" s="38" t="str">
        <f>VLOOKUP(G1976,'MITRA (REFERENSI)'!$A:$Z,15,FALSE)</f>
        <v>#N/A</v>
      </c>
      <c r="L1976" s="38" t="str">
        <f>VLOOKUP(G1976,'MITRA (REFERENSI)'!$A:$Z,15,FALSE)</f>
        <v>#N/A</v>
      </c>
      <c r="M1976" s="38" t="str">
        <f>IF(B1976=1,'KELAS (REFERENSI)'!M1976,IF(B1976=2,'KELAS (REFERENSI)'!M1991,IF(B1976=3,'KELAS (REFERENSI)'!M2006,IF(B1976=4,'KELAS (REFERENSI)'!M2021,""))))</f>
        <v/>
      </c>
      <c r="N1976" s="38" t="str">
        <f>IF(B1976=1,'KELAS (REFERENSI)'!N1976,IF(B1976=2,'KELAS (REFERENSI)'!N1991,IF(B1976=3,'KELAS (REFERENSI)'!N2006,IF(B1976=4,'KELAS (REFERENSI)'!N2021,""))))</f>
        <v/>
      </c>
      <c r="O1976" s="38" t="str">
        <f>IF(B1976=1,'KELAS (REFERENSI)'!O1976,IF(B1976=2,'KELAS (REFERENSI)'!O1991,IF(B1976=3,'KELAS (REFERENSI)'!O2006,IF(B1976=4,'KELAS (REFERENSI)'!O2021,""))))</f>
        <v/>
      </c>
      <c r="P1976" s="38" t="str">
        <f>IF(B1976=1,'KELAS (REFERENSI)'!P1976,IF(B1976=2,'KELAS (REFERENSI)'!P1991,IF(B1976=3,'KELAS (REFERENSI)'!P2006,IF(B1976=4,'KELAS (REFERENSI)'!P2021,""))))</f>
        <v/>
      </c>
      <c r="Q1976" s="38" t="str">
        <f t="shared" si="4"/>
        <v>BPS Kota Jakarta Timur</v>
      </c>
      <c r="R1976" s="38" t="str">
        <f t="shared" si="56"/>
        <v/>
      </c>
      <c r="S1976" s="38" t="str">
        <f t="shared" ref="S1976:T1976" si="1984">S1975</f>
        <v>15 Juni sampai dengan 31 Agustus 2026</v>
      </c>
      <c r="T1976" s="38" t="str">
        <f t="shared" si="1984"/>
        <v>31 Agustus 2026</v>
      </c>
      <c r="U1976" s="46"/>
      <c r="V1976" s="46"/>
      <c r="W1976" s="42"/>
      <c r="X1976" s="42"/>
      <c r="Y1976" s="42"/>
      <c r="Z1976" s="42"/>
    </row>
    <row r="1977" ht="15.0" customHeight="1">
      <c r="A1977" s="36" t="s">
        <v>7039</v>
      </c>
      <c r="B1977" s="43"/>
      <c r="C1977" s="44"/>
      <c r="D1977" s="47"/>
      <c r="E1977" s="47"/>
      <c r="F1977" s="39" t="str">
        <f t="shared" si="2"/>
        <v>PETUGAS.1976/SPK/SE/PPL/3172/2026</v>
      </c>
      <c r="G1977" s="45"/>
      <c r="H1977" s="39" t="str">
        <f>VLOOKUP(G1977,'MITRA (REFERENSI)'!$A:$Z,16,FALSE)</f>
        <v>#N/A</v>
      </c>
      <c r="I1977" s="39" t="str">
        <f>VLOOKUP(G1977,'MITRA (REFERENSI)'!$A:$Z,25,FALSE)</f>
        <v>#N/A</v>
      </c>
      <c r="J1977" s="38" t="str">
        <f>VLOOKUP(G1977,'MITRA (REFERENSI)'!$A:$Z,26,FALSE)</f>
        <v>#N/A</v>
      </c>
      <c r="K1977" s="38" t="str">
        <f>VLOOKUP(G1977,'MITRA (REFERENSI)'!$A:$Z,15,FALSE)</f>
        <v>#N/A</v>
      </c>
      <c r="L1977" s="38" t="str">
        <f>VLOOKUP(G1977,'MITRA (REFERENSI)'!$A:$Z,15,FALSE)</f>
        <v>#N/A</v>
      </c>
      <c r="M1977" s="38" t="str">
        <f>IF(B1977=1,'KELAS (REFERENSI)'!M1977,IF(B1977=2,'KELAS (REFERENSI)'!M1992,IF(B1977=3,'KELAS (REFERENSI)'!M2007,IF(B1977=4,'KELAS (REFERENSI)'!M2022,""))))</f>
        <v/>
      </c>
      <c r="N1977" s="38" t="str">
        <f>IF(B1977=1,'KELAS (REFERENSI)'!N1977,IF(B1977=2,'KELAS (REFERENSI)'!N1992,IF(B1977=3,'KELAS (REFERENSI)'!N2007,IF(B1977=4,'KELAS (REFERENSI)'!N2022,""))))</f>
        <v/>
      </c>
      <c r="O1977" s="38" t="str">
        <f>IF(B1977=1,'KELAS (REFERENSI)'!O1977,IF(B1977=2,'KELAS (REFERENSI)'!O1992,IF(B1977=3,'KELAS (REFERENSI)'!O2007,IF(B1977=4,'KELAS (REFERENSI)'!O2022,""))))</f>
        <v/>
      </c>
      <c r="P1977" s="38" t="str">
        <f>IF(B1977=1,'KELAS (REFERENSI)'!P1977,IF(B1977=2,'KELAS (REFERENSI)'!P1992,IF(B1977=3,'KELAS (REFERENSI)'!P2007,IF(B1977=4,'KELAS (REFERENSI)'!P2022,""))))</f>
        <v/>
      </c>
      <c r="Q1977" s="38" t="str">
        <f t="shared" si="4"/>
        <v>BPS Kota Jakarta Timur</v>
      </c>
      <c r="R1977" s="38" t="str">
        <f t="shared" si="56"/>
        <v/>
      </c>
      <c r="S1977" s="38" t="str">
        <f t="shared" ref="S1977:T1977" si="1985">S1976</f>
        <v>15 Juni sampai dengan 31 Agustus 2026</v>
      </c>
      <c r="T1977" s="38" t="str">
        <f t="shared" si="1985"/>
        <v>31 Agustus 2026</v>
      </c>
      <c r="U1977" s="46"/>
      <c r="V1977" s="46"/>
      <c r="W1977" s="42"/>
      <c r="X1977" s="42"/>
      <c r="Y1977" s="42"/>
      <c r="Z1977" s="42"/>
    </row>
    <row r="1978" ht="15.0" customHeight="1">
      <c r="A1978" s="36" t="s">
        <v>7040</v>
      </c>
      <c r="B1978" s="43"/>
      <c r="C1978" s="44"/>
      <c r="D1978" s="47"/>
      <c r="E1978" s="47"/>
      <c r="F1978" s="39" t="str">
        <f t="shared" si="2"/>
        <v>PETUGAS.1977/SPK/SE/PPL/3172/2026</v>
      </c>
      <c r="G1978" s="45"/>
      <c r="H1978" s="39" t="str">
        <f>VLOOKUP(G1978,'MITRA (REFERENSI)'!$A:$Z,16,FALSE)</f>
        <v>#N/A</v>
      </c>
      <c r="I1978" s="39" t="str">
        <f>VLOOKUP(G1978,'MITRA (REFERENSI)'!$A:$Z,25,FALSE)</f>
        <v>#N/A</v>
      </c>
      <c r="J1978" s="38" t="str">
        <f>VLOOKUP(G1978,'MITRA (REFERENSI)'!$A:$Z,26,FALSE)</f>
        <v>#N/A</v>
      </c>
      <c r="K1978" s="38" t="str">
        <f>VLOOKUP(G1978,'MITRA (REFERENSI)'!$A:$Z,15,FALSE)</f>
        <v>#N/A</v>
      </c>
      <c r="L1978" s="38" t="str">
        <f>VLOOKUP(G1978,'MITRA (REFERENSI)'!$A:$Z,15,FALSE)</f>
        <v>#N/A</v>
      </c>
      <c r="M1978" s="38" t="str">
        <f>IF(B1978=1,'KELAS (REFERENSI)'!M1978,IF(B1978=2,'KELAS (REFERENSI)'!M1993,IF(B1978=3,'KELAS (REFERENSI)'!M2008,IF(B1978=4,'KELAS (REFERENSI)'!M2023,""))))</f>
        <v/>
      </c>
      <c r="N1978" s="38" t="str">
        <f>IF(B1978=1,'KELAS (REFERENSI)'!N1978,IF(B1978=2,'KELAS (REFERENSI)'!N1993,IF(B1978=3,'KELAS (REFERENSI)'!N2008,IF(B1978=4,'KELAS (REFERENSI)'!N2023,""))))</f>
        <v/>
      </c>
      <c r="O1978" s="38" t="str">
        <f>IF(B1978=1,'KELAS (REFERENSI)'!O1978,IF(B1978=2,'KELAS (REFERENSI)'!O1993,IF(B1978=3,'KELAS (REFERENSI)'!O2008,IF(B1978=4,'KELAS (REFERENSI)'!O2023,""))))</f>
        <v/>
      </c>
      <c r="P1978" s="38" t="str">
        <f>IF(B1978=1,'KELAS (REFERENSI)'!P1978,IF(B1978=2,'KELAS (REFERENSI)'!P1993,IF(B1978=3,'KELAS (REFERENSI)'!P2008,IF(B1978=4,'KELAS (REFERENSI)'!P2023,""))))</f>
        <v/>
      </c>
      <c r="Q1978" s="38" t="str">
        <f t="shared" si="4"/>
        <v>BPS Kota Jakarta Timur</v>
      </c>
      <c r="R1978" s="38" t="str">
        <f t="shared" si="56"/>
        <v/>
      </c>
      <c r="S1978" s="38" t="str">
        <f t="shared" ref="S1978:T1978" si="1986">S1977</f>
        <v>15 Juni sampai dengan 31 Agustus 2026</v>
      </c>
      <c r="T1978" s="38" t="str">
        <f t="shared" si="1986"/>
        <v>31 Agustus 2026</v>
      </c>
      <c r="U1978" s="46"/>
      <c r="V1978" s="46"/>
      <c r="W1978" s="42"/>
      <c r="X1978" s="42"/>
      <c r="Y1978" s="42"/>
      <c r="Z1978" s="42"/>
    </row>
    <row r="1979" ht="15.0" customHeight="1">
      <c r="A1979" s="36" t="s">
        <v>7041</v>
      </c>
      <c r="B1979" s="43"/>
      <c r="C1979" s="44"/>
      <c r="D1979" s="47"/>
      <c r="E1979" s="47"/>
      <c r="F1979" s="39" t="str">
        <f t="shared" si="2"/>
        <v>PETUGAS.1978/SPK/SE/PPL/3172/2026</v>
      </c>
      <c r="G1979" s="45"/>
      <c r="H1979" s="39" t="str">
        <f>VLOOKUP(G1979,'MITRA (REFERENSI)'!$A:$Z,16,FALSE)</f>
        <v>#N/A</v>
      </c>
      <c r="I1979" s="39" t="str">
        <f>VLOOKUP(G1979,'MITRA (REFERENSI)'!$A:$Z,25,FALSE)</f>
        <v>#N/A</v>
      </c>
      <c r="J1979" s="38" t="str">
        <f>VLOOKUP(G1979,'MITRA (REFERENSI)'!$A:$Z,26,FALSE)</f>
        <v>#N/A</v>
      </c>
      <c r="K1979" s="38" t="str">
        <f>VLOOKUP(G1979,'MITRA (REFERENSI)'!$A:$Z,15,FALSE)</f>
        <v>#N/A</v>
      </c>
      <c r="L1979" s="38" t="str">
        <f>VLOOKUP(G1979,'MITRA (REFERENSI)'!$A:$Z,15,FALSE)</f>
        <v>#N/A</v>
      </c>
      <c r="M1979" s="38" t="str">
        <f>IF(B1979=1,'KELAS (REFERENSI)'!M1979,IF(B1979=2,'KELAS (REFERENSI)'!M1994,IF(B1979=3,'KELAS (REFERENSI)'!M2009,IF(B1979=4,'KELAS (REFERENSI)'!M2024,""))))</f>
        <v/>
      </c>
      <c r="N1979" s="38" t="str">
        <f>IF(B1979=1,'KELAS (REFERENSI)'!N1979,IF(B1979=2,'KELAS (REFERENSI)'!N1994,IF(B1979=3,'KELAS (REFERENSI)'!N2009,IF(B1979=4,'KELAS (REFERENSI)'!N2024,""))))</f>
        <v/>
      </c>
      <c r="O1979" s="38" t="str">
        <f>IF(B1979=1,'KELAS (REFERENSI)'!O1979,IF(B1979=2,'KELAS (REFERENSI)'!O1994,IF(B1979=3,'KELAS (REFERENSI)'!O2009,IF(B1979=4,'KELAS (REFERENSI)'!O2024,""))))</f>
        <v/>
      </c>
      <c r="P1979" s="38" t="str">
        <f>IF(B1979=1,'KELAS (REFERENSI)'!P1979,IF(B1979=2,'KELAS (REFERENSI)'!P1994,IF(B1979=3,'KELAS (REFERENSI)'!P2009,IF(B1979=4,'KELAS (REFERENSI)'!P2024,""))))</f>
        <v/>
      </c>
      <c r="Q1979" s="38" t="str">
        <f t="shared" si="4"/>
        <v>BPS Kota Jakarta Timur</v>
      </c>
      <c r="R1979" s="38" t="str">
        <f t="shared" si="56"/>
        <v/>
      </c>
      <c r="S1979" s="38" t="str">
        <f t="shared" ref="S1979:T1979" si="1987">S1978</f>
        <v>15 Juni sampai dengan 31 Agustus 2026</v>
      </c>
      <c r="T1979" s="38" t="str">
        <f t="shared" si="1987"/>
        <v>31 Agustus 2026</v>
      </c>
      <c r="U1979" s="46"/>
      <c r="V1979" s="46"/>
      <c r="W1979" s="42"/>
      <c r="X1979" s="42"/>
      <c r="Y1979" s="42"/>
      <c r="Z1979" s="42"/>
    </row>
    <row r="1980" ht="15.0" customHeight="1">
      <c r="A1980" s="36" t="s">
        <v>7042</v>
      </c>
      <c r="B1980" s="43"/>
      <c r="C1980" s="44"/>
      <c r="D1980" s="47"/>
      <c r="E1980" s="47"/>
      <c r="F1980" s="39" t="str">
        <f t="shared" si="2"/>
        <v>PETUGAS.1979/SPK/SE/PPL/3172/2026</v>
      </c>
      <c r="G1980" s="45"/>
      <c r="H1980" s="39" t="str">
        <f>VLOOKUP(G1980,'MITRA (REFERENSI)'!$A:$Z,16,FALSE)</f>
        <v>#N/A</v>
      </c>
      <c r="I1980" s="39" t="str">
        <f>VLOOKUP(G1980,'MITRA (REFERENSI)'!$A:$Z,25,FALSE)</f>
        <v>#N/A</v>
      </c>
      <c r="J1980" s="38" t="str">
        <f>VLOOKUP(G1980,'MITRA (REFERENSI)'!$A:$Z,26,FALSE)</f>
        <v>#N/A</v>
      </c>
      <c r="K1980" s="38" t="str">
        <f>VLOOKUP(G1980,'MITRA (REFERENSI)'!$A:$Z,15,FALSE)</f>
        <v>#N/A</v>
      </c>
      <c r="L1980" s="38" t="str">
        <f>VLOOKUP(G1980,'MITRA (REFERENSI)'!$A:$Z,15,FALSE)</f>
        <v>#N/A</v>
      </c>
      <c r="M1980" s="38" t="str">
        <f>IF(B1980=1,'KELAS (REFERENSI)'!M1980,IF(B1980=2,'KELAS (REFERENSI)'!M1995,IF(B1980=3,'KELAS (REFERENSI)'!M2010,IF(B1980=4,'KELAS (REFERENSI)'!M2025,""))))</f>
        <v/>
      </c>
      <c r="N1980" s="38" t="str">
        <f>IF(B1980=1,'KELAS (REFERENSI)'!N1980,IF(B1980=2,'KELAS (REFERENSI)'!N1995,IF(B1980=3,'KELAS (REFERENSI)'!N2010,IF(B1980=4,'KELAS (REFERENSI)'!N2025,""))))</f>
        <v/>
      </c>
      <c r="O1980" s="38" t="str">
        <f>IF(B1980=1,'KELAS (REFERENSI)'!O1980,IF(B1980=2,'KELAS (REFERENSI)'!O1995,IF(B1980=3,'KELAS (REFERENSI)'!O2010,IF(B1980=4,'KELAS (REFERENSI)'!O2025,""))))</f>
        <v/>
      </c>
      <c r="P1980" s="38" t="str">
        <f>IF(B1980=1,'KELAS (REFERENSI)'!P1980,IF(B1980=2,'KELAS (REFERENSI)'!P1995,IF(B1980=3,'KELAS (REFERENSI)'!P2010,IF(B1980=4,'KELAS (REFERENSI)'!P2025,""))))</f>
        <v/>
      </c>
      <c r="Q1980" s="38" t="str">
        <f t="shared" si="4"/>
        <v>BPS Kota Jakarta Timur</v>
      </c>
      <c r="R1980" s="38" t="str">
        <f t="shared" si="56"/>
        <v/>
      </c>
      <c r="S1980" s="38" t="str">
        <f t="shared" ref="S1980:T1980" si="1988">S1979</f>
        <v>15 Juni sampai dengan 31 Agustus 2026</v>
      </c>
      <c r="T1980" s="38" t="str">
        <f t="shared" si="1988"/>
        <v>31 Agustus 2026</v>
      </c>
      <c r="U1980" s="46"/>
      <c r="V1980" s="46"/>
      <c r="W1980" s="42"/>
      <c r="X1980" s="42"/>
      <c r="Y1980" s="42"/>
      <c r="Z1980" s="42"/>
    </row>
    <row r="1981" ht="15.0" customHeight="1">
      <c r="A1981" s="36" t="s">
        <v>7043</v>
      </c>
      <c r="B1981" s="43"/>
      <c r="C1981" s="44"/>
      <c r="D1981" s="47"/>
      <c r="E1981" s="47"/>
      <c r="F1981" s="39" t="str">
        <f t="shared" si="2"/>
        <v>PETUGAS.1980/SPK/SE/PPL/3172/2026</v>
      </c>
      <c r="G1981" s="45"/>
      <c r="H1981" s="39" t="str">
        <f>VLOOKUP(G1981,'MITRA (REFERENSI)'!$A:$Z,16,FALSE)</f>
        <v>#N/A</v>
      </c>
      <c r="I1981" s="39" t="str">
        <f>VLOOKUP(G1981,'MITRA (REFERENSI)'!$A:$Z,25,FALSE)</f>
        <v>#N/A</v>
      </c>
      <c r="J1981" s="38" t="str">
        <f>VLOOKUP(G1981,'MITRA (REFERENSI)'!$A:$Z,26,FALSE)</f>
        <v>#N/A</v>
      </c>
      <c r="K1981" s="38" t="str">
        <f>VLOOKUP(G1981,'MITRA (REFERENSI)'!$A:$Z,15,FALSE)</f>
        <v>#N/A</v>
      </c>
      <c r="L1981" s="38" t="str">
        <f>VLOOKUP(G1981,'MITRA (REFERENSI)'!$A:$Z,15,FALSE)</f>
        <v>#N/A</v>
      </c>
      <c r="M1981" s="38" t="str">
        <f>IF(B1981=1,'KELAS (REFERENSI)'!M1981,IF(B1981=2,'KELAS (REFERENSI)'!M1996,IF(B1981=3,'KELAS (REFERENSI)'!M2011,IF(B1981=4,'KELAS (REFERENSI)'!M2026,""))))</f>
        <v/>
      </c>
      <c r="N1981" s="38" t="str">
        <f>IF(B1981=1,'KELAS (REFERENSI)'!N1981,IF(B1981=2,'KELAS (REFERENSI)'!N1996,IF(B1981=3,'KELAS (REFERENSI)'!N2011,IF(B1981=4,'KELAS (REFERENSI)'!N2026,""))))</f>
        <v/>
      </c>
      <c r="O1981" s="38" t="str">
        <f>IF(B1981=1,'KELAS (REFERENSI)'!O1981,IF(B1981=2,'KELAS (REFERENSI)'!O1996,IF(B1981=3,'KELAS (REFERENSI)'!O2011,IF(B1981=4,'KELAS (REFERENSI)'!O2026,""))))</f>
        <v/>
      </c>
      <c r="P1981" s="38" t="str">
        <f>IF(B1981=1,'KELAS (REFERENSI)'!P1981,IF(B1981=2,'KELAS (REFERENSI)'!P1996,IF(B1981=3,'KELAS (REFERENSI)'!P2011,IF(B1981=4,'KELAS (REFERENSI)'!P2026,""))))</f>
        <v/>
      </c>
      <c r="Q1981" s="38" t="str">
        <f t="shared" si="4"/>
        <v>BPS Kota Jakarta Timur</v>
      </c>
      <c r="R1981" s="38" t="str">
        <f t="shared" si="56"/>
        <v/>
      </c>
      <c r="S1981" s="38" t="str">
        <f t="shared" ref="S1981:T1981" si="1989">S1980</f>
        <v>15 Juni sampai dengan 31 Agustus 2026</v>
      </c>
      <c r="T1981" s="38" t="str">
        <f t="shared" si="1989"/>
        <v>31 Agustus 2026</v>
      </c>
      <c r="U1981" s="46"/>
      <c r="V1981" s="46"/>
      <c r="W1981" s="42"/>
      <c r="X1981" s="42"/>
      <c r="Y1981" s="42"/>
      <c r="Z1981" s="42"/>
    </row>
    <row r="1982" ht="15.0" customHeight="1">
      <c r="A1982" s="36" t="s">
        <v>7044</v>
      </c>
      <c r="B1982" s="43"/>
      <c r="C1982" s="44"/>
      <c r="D1982" s="47"/>
      <c r="E1982" s="47"/>
      <c r="F1982" s="39" t="str">
        <f t="shared" si="2"/>
        <v>PETUGAS.1981/SPK/SE/PPL/3172/2026</v>
      </c>
      <c r="G1982" s="45"/>
      <c r="H1982" s="39" t="str">
        <f>VLOOKUP(G1982,'MITRA (REFERENSI)'!$A:$Z,16,FALSE)</f>
        <v>#N/A</v>
      </c>
      <c r="I1982" s="39" t="str">
        <f>VLOOKUP(G1982,'MITRA (REFERENSI)'!$A:$Z,25,FALSE)</f>
        <v>#N/A</v>
      </c>
      <c r="J1982" s="38" t="str">
        <f>VLOOKUP(G1982,'MITRA (REFERENSI)'!$A:$Z,26,FALSE)</f>
        <v>#N/A</v>
      </c>
      <c r="K1982" s="38" t="str">
        <f>VLOOKUP(G1982,'MITRA (REFERENSI)'!$A:$Z,15,FALSE)</f>
        <v>#N/A</v>
      </c>
      <c r="L1982" s="38" t="str">
        <f>VLOOKUP(G1982,'MITRA (REFERENSI)'!$A:$Z,15,FALSE)</f>
        <v>#N/A</v>
      </c>
      <c r="M1982" s="38" t="str">
        <f>IF(B1982=1,'KELAS (REFERENSI)'!M1982,IF(B1982=2,'KELAS (REFERENSI)'!M1997,IF(B1982=3,'KELAS (REFERENSI)'!M2012,IF(B1982=4,'KELAS (REFERENSI)'!M2027,""))))</f>
        <v/>
      </c>
      <c r="N1982" s="38" t="str">
        <f>IF(B1982=1,'KELAS (REFERENSI)'!N1982,IF(B1982=2,'KELAS (REFERENSI)'!N1997,IF(B1982=3,'KELAS (REFERENSI)'!N2012,IF(B1982=4,'KELAS (REFERENSI)'!N2027,""))))</f>
        <v/>
      </c>
      <c r="O1982" s="38" t="str">
        <f>IF(B1982=1,'KELAS (REFERENSI)'!O1982,IF(B1982=2,'KELAS (REFERENSI)'!O1997,IF(B1982=3,'KELAS (REFERENSI)'!O2012,IF(B1982=4,'KELAS (REFERENSI)'!O2027,""))))</f>
        <v/>
      </c>
      <c r="P1982" s="38" t="str">
        <f>IF(B1982=1,'KELAS (REFERENSI)'!P1982,IF(B1982=2,'KELAS (REFERENSI)'!P1997,IF(B1982=3,'KELAS (REFERENSI)'!P2012,IF(B1982=4,'KELAS (REFERENSI)'!P2027,""))))</f>
        <v/>
      </c>
      <c r="Q1982" s="38" t="str">
        <f t="shared" si="4"/>
        <v>BPS Kota Jakarta Timur</v>
      </c>
      <c r="R1982" s="38" t="str">
        <f t="shared" si="56"/>
        <v/>
      </c>
      <c r="S1982" s="38" t="str">
        <f t="shared" ref="S1982:T1982" si="1990">S1981</f>
        <v>15 Juni sampai dengan 31 Agustus 2026</v>
      </c>
      <c r="T1982" s="38" t="str">
        <f t="shared" si="1990"/>
        <v>31 Agustus 2026</v>
      </c>
      <c r="U1982" s="46"/>
      <c r="V1982" s="46"/>
      <c r="W1982" s="42"/>
      <c r="X1982" s="42"/>
      <c r="Y1982" s="42"/>
      <c r="Z1982" s="42"/>
    </row>
    <row r="1983" ht="15.0" customHeight="1">
      <c r="A1983" s="36" t="s">
        <v>7045</v>
      </c>
      <c r="B1983" s="43"/>
      <c r="C1983" s="44"/>
      <c r="D1983" s="47"/>
      <c r="E1983" s="47"/>
      <c r="F1983" s="39" t="str">
        <f t="shared" si="2"/>
        <v>PETUGAS.1982/SPK/SE/PPL/3172/2026</v>
      </c>
      <c r="G1983" s="45"/>
      <c r="H1983" s="39" t="str">
        <f>VLOOKUP(G1983,'MITRA (REFERENSI)'!$A:$Z,16,FALSE)</f>
        <v>#N/A</v>
      </c>
      <c r="I1983" s="39" t="str">
        <f>VLOOKUP(G1983,'MITRA (REFERENSI)'!$A:$Z,25,FALSE)</f>
        <v>#N/A</v>
      </c>
      <c r="J1983" s="38" t="str">
        <f>VLOOKUP(G1983,'MITRA (REFERENSI)'!$A:$Z,26,FALSE)</f>
        <v>#N/A</v>
      </c>
      <c r="K1983" s="38" t="str">
        <f>VLOOKUP(G1983,'MITRA (REFERENSI)'!$A:$Z,15,FALSE)</f>
        <v>#N/A</v>
      </c>
      <c r="L1983" s="38" t="str">
        <f>VLOOKUP(G1983,'MITRA (REFERENSI)'!$A:$Z,15,FALSE)</f>
        <v>#N/A</v>
      </c>
      <c r="M1983" s="38" t="str">
        <f>IF(B1983=1,'KELAS (REFERENSI)'!M1983,IF(B1983=2,'KELAS (REFERENSI)'!M1998,IF(B1983=3,'KELAS (REFERENSI)'!M2013,IF(B1983=4,'KELAS (REFERENSI)'!M2028,""))))</f>
        <v/>
      </c>
      <c r="N1983" s="38" t="str">
        <f>IF(B1983=1,'KELAS (REFERENSI)'!N1983,IF(B1983=2,'KELAS (REFERENSI)'!N1998,IF(B1983=3,'KELAS (REFERENSI)'!N2013,IF(B1983=4,'KELAS (REFERENSI)'!N2028,""))))</f>
        <v/>
      </c>
      <c r="O1983" s="38" t="str">
        <f>IF(B1983=1,'KELAS (REFERENSI)'!O1983,IF(B1983=2,'KELAS (REFERENSI)'!O1998,IF(B1983=3,'KELAS (REFERENSI)'!O2013,IF(B1983=4,'KELAS (REFERENSI)'!O2028,""))))</f>
        <v/>
      </c>
      <c r="P1983" s="38" t="str">
        <f>IF(B1983=1,'KELAS (REFERENSI)'!P1983,IF(B1983=2,'KELAS (REFERENSI)'!P1998,IF(B1983=3,'KELAS (REFERENSI)'!P2013,IF(B1983=4,'KELAS (REFERENSI)'!P2028,""))))</f>
        <v/>
      </c>
      <c r="Q1983" s="38" t="str">
        <f t="shared" si="4"/>
        <v>BPS Kota Jakarta Timur</v>
      </c>
      <c r="R1983" s="38" t="str">
        <f t="shared" si="56"/>
        <v/>
      </c>
      <c r="S1983" s="38" t="str">
        <f t="shared" ref="S1983:T1983" si="1991">S1982</f>
        <v>15 Juni sampai dengan 31 Agustus 2026</v>
      </c>
      <c r="T1983" s="38" t="str">
        <f t="shared" si="1991"/>
        <v>31 Agustus 2026</v>
      </c>
      <c r="U1983" s="46"/>
      <c r="V1983" s="46"/>
      <c r="W1983" s="42"/>
      <c r="X1983" s="42"/>
      <c r="Y1983" s="42"/>
      <c r="Z1983" s="42"/>
    </row>
    <row r="1984" ht="15.0" customHeight="1">
      <c r="A1984" s="36" t="s">
        <v>7046</v>
      </c>
      <c r="B1984" s="43"/>
      <c r="C1984" s="44"/>
      <c r="D1984" s="47"/>
      <c r="E1984" s="47"/>
      <c r="F1984" s="39" t="str">
        <f t="shared" si="2"/>
        <v>PETUGAS.1983/SPK/SE/PPL/3172/2026</v>
      </c>
      <c r="G1984" s="45"/>
      <c r="H1984" s="39" t="str">
        <f>VLOOKUP(G1984,'MITRA (REFERENSI)'!$A:$Z,16,FALSE)</f>
        <v>#N/A</v>
      </c>
      <c r="I1984" s="39" t="str">
        <f>VLOOKUP(G1984,'MITRA (REFERENSI)'!$A:$Z,25,FALSE)</f>
        <v>#N/A</v>
      </c>
      <c r="J1984" s="38" t="str">
        <f>VLOOKUP(G1984,'MITRA (REFERENSI)'!$A:$Z,26,FALSE)</f>
        <v>#N/A</v>
      </c>
      <c r="K1984" s="38" t="str">
        <f>VLOOKUP(G1984,'MITRA (REFERENSI)'!$A:$Z,15,FALSE)</f>
        <v>#N/A</v>
      </c>
      <c r="L1984" s="38" t="str">
        <f>VLOOKUP(G1984,'MITRA (REFERENSI)'!$A:$Z,15,FALSE)</f>
        <v>#N/A</v>
      </c>
      <c r="M1984" s="38" t="str">
        <f>IF(B1984=1,'KELAS (REFERENSI)'!M1984,IF(B1984=2,'KELAS (REFERENSI)'!M1999,IF(B1984=3,'KELAS (REFERENSI)'!M2014,IF(B1984=4,'KELAS (REFERENSI)'!M2029,""))))</f>
        <v/>
      </c>
      <c r="N1984" s="38" t="str">
        <f>IF(B1984=1,'KELAS (REFERENSI)'!N1984,IF(B1984=2,'KELAS (REFERENSI)'!N1999,IF(B1984=3,'KELAS (REFERENSI)'!N2014,IF(B1984=4,'KELAS (REFERENSI)'!N2029,""))))</f>
        <v/>
      </c>
      <c r="O1984" s="38" t="str">
        <f>IF(B1984=1,'KELAS (REFERENSI)'!O1984,IF(B1984=2,'KELAS (REFERENSI)'!O1999,IF(B1984=3,'KELAS (REFERENSI)'!O2014,IF(B1984=4,'KELAS (REFERENSI)'!O2029,""))))</f>
        <v/>
      </c>
      <c r="P1984" s="38" t="str">
        <f>IF(B1984=1,'KELAS (REFERENSI)'!P1984,IF(B1984=2,'KELAS (REFERENSI)'!P1999,IF(B1984=3,'KELAS (REFERENSI)'!P2014,IF(B1984=4,'KELAS (REFERENSI)'!P2029,""))))</f>
        <v/>
      </c>
      <c r="Q1984" s="38" t="str">
        <f t="shared" si="4"/>
        <v>BPS Kota Jakarta Timur</v>
      </c>
      <c r="R1984" s="38" t="str">
        <f t="shared" si="56"/>
        <v/>
      </c>
      <c r="S1984" s="38" t="str">
        <f t="shared" ref="S1984:T1984" si="1992">S1983</f>
        <v>15 Juni sampai dengan 31 Agustus 2026</v>
      </c>
      <c r="T1984" s="38" t="str">
        <f t="shared" si="1992"/>
        <v>31 Agustus 2026</v>
      </c>
      <c r="U1984" s="46"/>
      <c r="V1984" s="46"/>
      <c r="W1984" s="42"/>
      <c r="X1984" s="42"/>
      <c r="Y1984" s="42"/>
      <c r="Z1984" s="42"/>
    </row>
    <row r="1985" ht="15.0" customHeight="1">
      <c r="A1985" s="36" t="s">
        <v>7047</v>
      </c>
      <c r="B1985" s="43"/>
      <c r="C1985" s="44"/>
      <c r="D1985" s="47"/>
      <c r="E1985" s="47"/>
      <c r="F1985" s="39" t="str">
        <f t="shared" si="2"/>
        <v>PETUGAS.1984/SPK/SE/PPL/3172/2026</v>
      </c>
      <c r="G1985" s="45"/>
      <c r="H1985" s="39" t="str">
        <f>VLOOKUP(G1985,'MITRA (REFERENSI)'!$A:$Z,16,FALSE)</f>
        <v>#N/A</v>
      </c>
      <c r="I1985" s="39" t="str">
        <f>VLOOKUP(G1985,'MITRA (REFERENSI)'!$A:$Z,25,FALSE)</f>
        <v>#N/A</v>
      </c>
      <c r="J1985" s="38" t="str">
        <f>VLOOKUP(G1985,'MITRA (REFERENSI)'!$A:$Z,26,FALSE)</f>
        <v>#N/A</v>
      </c>
      <c r="K1985" s="38" t="str">
        <f>VLOOKUP(G1985,'MITRA (REFERENSI)'!$A:$Z,15,FALSE)</f>
        <v>#N/A</v>
      </c>
      <c r="L1985" s="38" t="str">
        <f>VLOOKUP(G1985,'MITRA (REFERENSI)'!$A:$Z,15,FALSE)</f>
        <v>#N/A</v>
      </c>
      <c r="M1985" s="38" t="str">
        <f>IF(B1985=1,'KELAS (REFERENSI)'!M1985,IF(B1985=2,'KELAS (REFERENSI)'!M2000,IF(B1985=3,'KELAS (REFERENSI)'!M2015,IF(B1985=4,'KELAS (REFERENSI)'!M2030,""))))</f>
        <v/>
      </c>
      <c r="N1985" s="38" t="str">
        <f>IF(B1985=1,'KELAS (REFERENSI)'!N1985,IF(B1985=2,'KELAS (REFERENSI)'!N2000,IF(B1985=3,'KELAS (REFERENSI)'!N2015,IF(B1985=4,'KELAS (REFERENSI)'!N2030,""))))</f>
        <v/>
      </c>
      <c r="O1985" s="38" t="str">
        <f>IF(B1985=1,'KELAS (REFERENSI)'!O1985,IF(B1985=2,'KELAS (REFERENSI)'!O2000,IF(B1985=3,'KELAS (REFERENSI)'!O2015,IF(B1985=4,'KELAS (REFERENSI)'!O2030,""))))</f>
        <v/>
      </c>
      <c r="P1985" s="38" t="str">
        <f>IF(B1985=1,'KELAS (REFERENSI)'!P1985,IF(B1985=2,'KELAS (REFERENSI)'!P2000,IF(B1985=3,'KELAS (REFERENSI)'!P2015,IF(B1985=4,'KELAS (REFERENSI)'!P2030,""))))</f>
        <v/>
      </c>
      <c r="Q1985" s="38" t="str">
        <f t="shared" si="4"/>
        <v>BPS Kota Jakarta Timur</v>
      </c>
      <c r="R1985" s="38" t="str">
        <f t="shared" si="56"/>
        <v/>
      </c>
      <c r="S1985" s="38" t="str">
        <f t="shared" ref="S1985:T1985" si="1993">S1984</f>
        <v>15 Juni sampai dengan 31 Agustus 2026</v>
      </c>
      <c r="T1985" s="38" t="str">
        <f t="shared" si="1993"/>
        <v>31 Agustus 2026</v>
      </c>
      <c r="U1985" s="46"/>
      <c r="V1985" s="46"/>
      <c r="W1985" s="42"/>
      <c r="X1985" s="42"/>
      <c r="Y1985" s="42"/>
      <c r="Z1985" s="42"/>
    </row>
    <row r="1986" ht="15.0" customHeight="1">
      <c r="A1986" s="36" t="s">
        <v>7048</v>
      </c>
      <c r="B1986" s="43"/>
      <c r="C1986" s="44"/>
      <c r="D1986" s="47"/>
      <c r="E1986" s="47"/>
      <c r="F1986" s="39" t="str">
        <f t="shared" si="2"/>
        <v>PETUGAS.1985/SPK/SE/PPL/3172/2026</v>
      </c>
      <c r="G1986" s="45"/>
      <c r="H1986" s="39" t="str">
        <f>VLOOKUP(G1986,'MITRA (REFERENSI)'!$A:$Z,16,FALSE)</f>
        <v>#N/A</v>
      </c>
      <c r="I1986" s="39" t="str">
        <f>VLOOKUP(G1986,'MITRA (REFERENSI)'!$A:$Z,25,FALSE)</f>
        <v>#N/A</v>
      </c>
      <c r="J1986" s="38" t="str">
        <f>VLOOKUP(G1986,'MITRA (REFERENSI)'!$A:$Z,26,FALSE)</f>
        <v>#N/A</v>
      </c>
      <c r="K1986" s="38" t="str">
        <f>VLOOKUP(G1986,'MITRA (REFERENSI)'!$A:$Z,15,FALSE)</f>
        <v>#N/A</v>
      </c>
      <c r="L1986" s="38" t="str">
        <f>VLOOKUP(G1986,'MITRA (REFERENSI)'!$A:$Z,15,FALSE)</f>
        <v>#N/A</v>
      </c>
      <c r="M1986" s="38" t="str">
        <f>IF(B1986=1,'KELAS (REFERENSI)'!M1986,IF(B1986=2,'KELAS (REFERENSI)'!M2001,IF(B1986=3,'KELAS (REFERENSI)'!M2016,IF(B1986=4,'KELAS (REFERENSI)'!M2031,""))))</f>
        <v/>
      </c>
      <c r="N1986" s="38" t="str">
        <f>IF(B1986=1,'KELAS (REFERENSI)'!N1986,IF(B1986=2,'KELAS (REFERENSI)'!N2001,IF(B1986=3,'KELAS (REFERENSI)'!N2016,IF(B1986=4,'KELAS (REFERENSI)'!N2031,""))))</f>
        <v/>
      </c>
      <c r="O1986" s="38" t="str">
        <f>IF(B1986=1,'KELAS (REFERENSI)'!O1986,IF(B1986=2,'KELAS (REFERENSI)'!O2001,IF(B1986=3,'KELAS (REFERENSI)'!O2016,IF(B1986=4,'KELAS (REFERENSI)'!O2031,""))))</f>
        <v/>
      </c>
      <c r="P1986" s="38" t="str">
        <f>IF(B1986=1,'KELAS (REFERENSI)'!P1986,IF(B1986=2,'KELAS (REFERENSI)'!P2001,IF(B1986=3,'KELAS (REFERENSI)'!P2016,IF(B1986=4,'KELAS (REFERENSI)'!P2031,""))))</f>
        <v/>
      </c>
      <c r="Q1986" s="38" t="str">
        <f t="shared" si="4"/>
        <v>BPS Kota Jakarta Timur</v>
      </c>
      <c r="R1986" s="38" t="str">
        <f t="shared" si="56"/>
        <v/>
      </c>
      <c r="S1986" s="38" t="str">
        <f t="shared" ref="S1986:T1986" si="1994">S1985</f>
        <v>15 Juni sampai dengan 31 Agustus 2026</v>
      </c>
      <c r="T1986" s="38" t="str">
        <f t="shared" si="1994"/>
        <v>31 Agustus 2026</v>
      </c>
      <c r="U1986" s="46"/>
      <c r="V1986" s="46"/>
      <c r="W1986" s="42"/>
      <c r="X1986" s="42"/>
      <c r="Y1986" s="42"/>
      <c r="Z1986" s="42"/>
    </row>
    <row r="1987" ht="15.0" customHeight="1">
      <c r="A1987" s="36" t="s">
        <v>7049</v>
      </c>
      <c r="B1987" s="43"/>
      <c r="C1987" s="44"/>
      <c r="D1987" s="47"/>
      <c r="E1987" s="47"/>
      <c r="F1987" s="39" t="str">
        <f t="shared" si="2"/>
        <v>PETUGAS.1986/SPK/SE/PPL/3172/2026</v>
      </c>
      <c r="G1987" s="45"/>
      <c r="H1987" s="39" t="str">
        <f>VLOOKUP(G1987,'MITRA (REFERENSI)'!$A:$Z,16,FALSE)</f>
        <v>#N/A</v>
      </c>
      <c r="I1987" s="39" t="str">
        <f>VLOOKUP(G1987,'MITRA (REFERENSI)'!$A:$Z,25,FALSE)</f>
        <v>#N/A</v>
      </c>
      <c r="J1987" s="38" t="str">
        <f>VLOOKUP(G1987,'MITRA (REFERENSI)'!$A:$Z,26,FALSE)</f>
        <v>#N/A</v>
      </c>
      <c r="K1987" s="38" t="str">
        <f>VLOOKUP(G1987,'MITRA (REFERENSI)'!$A:$Z,15,FALSE)</f>
        <v>#N/A</v>
      </c>
      <c r="L1987" s="38" t="str">
        <f>VLOOKUP(G1987,'MITRA (REFERENSI)'!$A:$Z,15,FALSE)</f>
        <v>#N/A</v>
      </c>
      <c r="M1987" s="38" t="str">
        <f>IF(B1987=1,'KELAS (REFERENSI)'!M1987,IF(B1987=2,'KELAS (REFERENSI)'!M2002,IF(B1987=3,'KELAS (REFERENSI)'!M2017,IF(B1987=4,'KELAS (REFERENSI)'!M2032,""))))</f>
        <v/>
      </c>
      <c r="N1987" s="38" t="str">
        <f>IF(B1987=1,'KELAS (REFERENSI)'!N1987,IF(B1987=2,'KELAS (REFERENSI)'!N2002,IF(B1987=3,'KELAS (REFERENSI)'!N2017,IF(B1987=4,'KELAS (REFERENSI)'!N2032,""))))</f>
        <v/>
      </c>
      <c r="O1987" s="38" t="str">
        <f>IF(B1987=1,'KELAS (REFERENSI)'!O1987,IF(B1987=2,'KELAS (REFERENSI)'!O2002,IF(B1987=3,'KELAS (REFERENSI)'!O2017,IF(B1987=4,'KELAS (REFERENSI)'!O2032,""))))</f>
        <v/>
      </c>
      <c r="P1987" s="38" t="str">
        <f>IF(B1987=1,'KELAS (REFERENSI)'!P1987,IF(B1987=2,'KELAS (REFERENSI)'!P2002,IF(B1987=3,'KELAS (REFERENSI)'!P2017,IF(B1987=4,'KELAS (REFERENSI)'!P2032,""))))</f>
        <v/>
      </c>
      <c r="Q1987" s="38" t="str">
        <f t="shared" si="4"/>
        <v>BPS Kota Jakarta Timur</v>
      </c>
      <c r="R1987" s="38" t="str">
        <f t="shared" si="56"/>
        <v/>
      </c>
      <c r="S1987" s="38" t="str">
        <f t="shared" ref="S1987:T1987" si="1995">S1986</f>
        <v>15 Juni sampai dengan 31 Agustus 2026</v>
      </c>
      <c r="T1987" s="38" t="str">
        <f t="shared" si="1995"/>
        <v>31 Agustus 2026</v>
      </c>
      <c r="U1987" s="46"/>
      <c r="V1987" s="46"/>
      <c r="W1987" s="42"/>
      <c r="X1987" s="42"/>
      <c r="Y1987" s="42"/>
      <c r="Z1987" s="42"/>
    </row>
    <row r="1988" ht="15.0" customHeight="1">
      <c r="A1988" s="36" t="s">
        <v>7050</v>
      </c>
      <c r="B1988" s="43"/>
      <c r="C1988" s="44"/>
      <c r="D1988" s="47"/>
      <c r="E1988" s="47"/>
      <c r="F1988" s="39" t="str">
        <f t="shared" si="2"/>
        <v>PETUGAS.1987/SPK/SE/PPL/3172/2026</v>
      </c>
      <c r="G1988" s="45"/>
      <c r="H1988" s="39" t="str">
        <f>VLOOKUP(G1988,'MITRA (REFERENSI)'!$A:$Z,16,FALSE)</f>
        <v>#N/A</v>
      </c>
      <c r="I1988" s="39" t="str">
        <f>VLOOKUP(G1988,'MITRA (REFERENSI)'!$A:$Z,25,FALSE)</f>
        <v>#N/A</v>
      </c>
      <c r="J1988" s="38" t="str">
        <f>VLOOKUP(G1988,'MITRA (REFERENSI)'!$A:$Z,26,FALSE)</f>
        <v>#N/A</v>
      </c>
      <c r="K1988" s="38" t="str">
        <f>VLOOKUP(G1988,'MITRA (REFERENSI)'!$A:$Z,15,FALSE)</f>
        <v>#N/A</v>
      </c>
      <c r="L1988" s="38" t="str">
        <f>VLOOKUP(G1988,'MITRA (REFERENSI)'!$A:$Z,15,FALSE)</f>
        <v>#N/A</v>
      </c>
      <c r="M1988" s="38" t="str">
        <f>IF(B1988=1,'KELAS (REFERENSI)'!M1988,IF(B1988=2,'KELAS (REFERENSI)'!M2003,IF(B1988=3,'KELAS (REFERENSI)'!M2018,IF(B1988=4,'KELAS (REFERENSI)'!M2033,""))))</f>
        <v/>
      </c>
      <c r="N1988" s="38" t="str">
        <f>IF(B1988=1,'KELAS (REFERENSI)'!N1988,IF(B1988=2,'KELAS (REFERENSI)'!N2003,IF(B1988=3,'KELAS (REFERENSI)'!N2018,IF(B1988=4,'KELAS (REFERENSI)'!N2033,""))))</f>
        <v/>
      </c>
      <c r="O1988" s="38" t="str">
        <f>IF(B1988=1,'KELAS (REFERENSI)'!O1988,IF(B1988=2,'KELAS (REFERENSI)'!O2003,IF(B1988=3,'KELAS (REFERENSI)'!O2018,IF(B1988=4,'KELAS (REFERENSI)'!O2033,""))))</f>
        <v/>
      </c>
      <c r="P1988" s="38" t="str">
        <f>IF(B1988=1,'KELAS (REFERENSI)'!P1988,IF(B1988=2,'KELAS (REFERENSI)'!P2003,IF(B1988=3,'KELAS (REFERENSI)'!P2018,IF(B1988=4,'KELAS (REFERENSI)'!P2033,""))))</f>
        <v/>
      </c>
      <c r="Q1988" s="38" t="str">
        <f t="shared" si="4"/>
        <v>BPS Kota Jakarta Timur</v>
      </c>
      <c r="R1988" s="38" t="str">
        <f t="shared" si="56"/>
        <v/>
      </c>
      <c r="S1988" s="38" t="str">
        <f t="shared" ref="S1988:T1988" si="1996">S1987</f>
        <v>15 Juni sampai dengan 31 Agustus 2026</v>
      </c>
      <c r="T1988" s="38" t="str">
        <f t="shared" si="1996"/>
        <v>31 Agustus 2026</v>
      </c>
      <c r="U1988" s="46"/>
      <c r="V1988" s="46"/>
      <c r="W1988" s="42"/>
      <c r="X1988" s="42"/>
      <c r="Y1988" s="42"/>
      <c r="Z1988" s="42"/>
    </row>
    <row r="1989" ht="15.0" customHeight="1">
      <c r="A1989" s="36" t="s">
        <v>7051</v>
      </c>
      <c r="B1989" s="43"/>
      <c r="C1989" s="44"/>
      <c r="D1989" s="47"/>
      <c r="E1989" s="47"/>
      <c r="F1989" s="39" t="str">
        <f t="shared" si="2"/>
        <v>PETUGAS.1988/SPK/SE/PPL/3172/2026</v>
      </c>
      <c r="G1989" s="45"/>
      <c r="H1989" s="39" t="str">
        <f>VLOOKUP(G1989,'MITRA (REFERENSI)'!$A:$Z,16,FALSE)</f>
        <v>#N/A</v>
      </c>
      <c r="I1989" s="39" t="str">
        <f>VLOOKUP(G1989,'MITRA (REFERENSI)'!$A:$Z,25,FALSE)</f>
        <v>#N/A</v>
      </c>
      <c r="J1989" s="38" t="str">
        <f>VLOOKUP(G1989,'MITRA (REFERENSI)'!$A:$Z,26,FALSE)</f>
        <v>#N/A</v>
      </c>
      <c r="K1989" s="38" t="str">
        <f>VLOOKUP(G1989,'MITRA (REFERENSI)'!$A:$Z,15,FALSE)</f>
        <v>#N/A</v>
      </c>
      <c r="L1989" s="38" t="str">
        <f>VLOOKUP(G1989,'MITRA (REFERENSI)'!$A:$Z,15,FALSE)</f>
        <v>#N/A</v>
      </c>
      <c r="M1989" s="38" t="str">
        <f>IF(B1989=1,'KELAS (REFERENSI)'!M1989,IF(B1989=2,'KELAS (REFERENSI)'!M2004,IF(B1989=3,'KELAS (REFERENSI)'!M2019,IF(B1989=4,'KELAS (REFERENSI)'!M2034,""))))</f>
        <v/>
      </c>
      <c r="N1989" s="38" t="str">
        <f>IF(B1989=1,'KELAS (REFERENSI)'!N1989,IF(B1989=2,'KELAS (REFERENSI)'!N2004,IF(B1989=3,'KELAS (REFERENSI)'!N2019,IF(B1989=4,'KELAS (REFERENSI)'!N2034,""))))</f>
        <v/>
      </c>
      <c r="O1989" s="38" t="str">
        <f>IF(B1989=1,'KELAS (REFERENSI)'!O1989,IF(B1989=2,'KELAS (REFERENSI)'!O2004,IF(B1989=3,'KELAS (REFERENSI)'!O2019,IF(B1989=4,'KELAS (REFERENSI)'!O2034,""))))</f>
        <v/>
      </c>
      <c r="P1989" s="38" t="str">
        <f>IF(B1989=1,'KELAS (REFERENSI)'!P1989,IF(B1989=2,'KELAS (REFERENSI)'!P2004,IF(B1989=3,'KELAS (REFERENSI)'!P2019,IF(B1989=4,'KELAS (REFERENSI)'!P2034,""))))</f>
        <v/>
      </c>
      <c r="Q1989" s="38" t="str">
        <f t="shared" si="4"/>
        <v>BPS Kota Jakarta Timur</v>
      </c>
      <c r="R1989" s="38" t="str">
        <f t="shared" si="56"/>
        <v/>
      </c>
      <c r="S1989" s="38" t="str">
        <f t="shared" ref="S1989:T1989" si="1997">S1988</f>
        <v>15 Juni sampai dengan 31 Agustus 2026</v>
      </c>
      <c r="T1989" s="38" t="str">
        <f t="shared" si="1997"/>
        <v>31 Agustus 2026</v>
      </c>
      <c r="U1989" s="46"/>
      <c r="V1989" s="46"/>
      <c r="W1989" s="42"/>
      <c r="X1989" s="42"/>
      <c r="Y1989" s="42"/>
      <c r="Z1989" s="42"/>
    </row>
    <row r="1990" ht="15.0" customHeight="1">
      <c r="A1990" s="36" t="s">
        <v>7052</v>
      </c>
      <c r="B1990" s="43"/>
      <c r="C1990" s="44"/>
      <c r="D1990" s="47"/>
      <c r="E1990" s="47"/>
      <c r="F1990" s="39" t="str">
        <f t="shared" si="2"/>
        <v>PETUGAS.1989/SPK/SE/PPL/3172/2026</v>
      </c>
      <c r="G1990" s="45"/>
      <c r="H1990" s="39" t="str">
        <f>VLOOKUP(G1990,'MITRA (REFERENSI)'!$A:$Z,16,FALSE)</f>
        <v>#N/A</v>
      </c>
      <c r="I1990" s="39" t="str">
        <f>VLOOKUP(G1990,'MITRA (REFERENSI)'!$A:$Z,25,FALSE)</f>
        <v>#N/A</v>
      </c>
      <c r="J1990" s="38" t="str">
        <f>VLOOKUP(G1990,'MITRA (REFERENSI)'!$A:$Z,26,FALSE)</f>
        <v>#N/A</v>
      </c>
      <c r="K1990" s="38" t="str">
        <f>VLOOKUP(G1990,'MITRA (REFERENSI)'!$A:$Z,15,FALSE)</f>
        <v>#N/A</v>
      </c>
      <c r="L1990" s="38" t="str">
        <f>VLOOKUP(G1990,'MITRA (REFERENSI)'!$A:$Z,15,FALSE)</f>
        <v>#N/A</v>
      </c>
      <c r="M1990" s="38" t="str">
        <f>IF(B1990=1,'KELAS (REFERENSI)'!M1990,IF(B1990=2,'KELAS (REFERENSI)'!M2005,IF(B1990=3,'KELAS (REFERENSI)'!M2020,IF(B1990=4,'KELAS (REFERENSI)'!M2035,""))))</f>
        <v/>
      </c>
      <c r="N1990" s="38" t="str">
        <f>IF(B1990=1,'KELAS (REFERENSI)'!N1990,IF(B1990=2,'KELAS (REFERENSI)'!N2005,IF(B1990=3,'KELAS (REFERENSI)'!N2020,IF(B1990=4,'KELAS (REFERENSI)'!N2035,""))))</f>
        <v/>
      </c>
      <c r="O1990" s="38" t="str">
        <f>IF(B1990=1,'KELAS (REFERENSI)'!O1990,IF(B1990=2,'KELAS (REFERENSI)'!O2005,IF(B1990=3,'KELAS (REFERENSI)'!O2020,IF(B1990=4,'KELAS (REFERENSI)'!O2035,""))))</f>
        <v/>
      </c>
      <c r="P1990" s="38" t="str">
        <f>IF(B1990=1,'KELAS (REFERENSI)'!P1990,IF(B1990=2,'KELAS (REFERENSI)'!P2005,IF(B1990=3,'KELAS (REFERENSI)'!P2020,IF(B1990=4,'KELAS (REFERENSI)'!P2035,""))))</f>
        <v/>
      </c>
      <c r="Q1990" s="38" t="str">
        <f t="shared" si="4"/>
        <v>BPS Kota Jakarta Timur</v>
      </c>
      <c r="R1990" s="38" t="str">
        <f t="shared" si="56"/>
        <v/>
      </c>
      <c r="S1990" s="38" t="str">
        <f t="shared" ref="S1990:T1990" si="1998">S1989</f>
        <v>15 Juni sampai dengan 31 Agustus 2026</v>
      </c>
      <c r="T1990" s="38" t="str">
        <f t="shared" si="1998"/>
        <v>31 Agustus 2026</v>
      </c>
      <c r="U1990" s="46"/>
      <c r="V1990" s="46"/>
      <c r="W1990" s="42"/>
      <c r="X1990" s="42"/>
      <c r="Y1990" s="42"/>
      <c r="Z1990" s="42"/>
    </row>
    <row r="1991" ht="15.0" customHeight="1">
      <c r="A1991" s="36" t="s">
        <v>7053</v>
      </c>
      <c r="B1991" s="43"/>
      <c r="C1991" s="44"/>
      <c r="D1991" s="47"/>
      <c r="E1991" s="47"/>
      <c r="F1991" s="39" t="str">
        <f t="shared" si="2"/>
        <v>PETUGAS.1990/SPK/SE/PPL/3172/2026</v>
      </c>
      <c r="G1991" s="45"/>
      <c r="H1991" s="39" t="str">
        <f>VLOOKUP(G1991,'MITRA (REFERENSI)'!$A:$Z,16,FALSE)</f>
        <v>#N/A</v>
      </c>
      <c r="I1991" s="39" t="str">
        <f>VLOOKUP(G1991,'MITRA (REFERENSI)'!$A:$Z,25,FALSE)</f>
        <v>#N/A</v>
      </c>
      <c r="J1991" s="38" t="str">
        <f>VLOOKUP(G1991,'MITRA (REFERENSI)'!$A:$Z,26,FALSE)</f>
        <v>#N/A</v>
      </c>
      <c r="K1991" s="38" t="str">
        <f>VLOOKUP(G1991,'MITRA (REFERENSI)'!$A:$Z,15,FALSE)</f>
        <v>#N/A</v>
      </c>
      <c r="L1991" s="38" t="str">
        <f>VLOOKUP(G1991,'MITRA (REFERENSI)'!$A:$Z,15,FALSE)</f>
        <v>#N/A</v>
      </c>
      <c r="M1991" s="38" t="str">
        <f>IF(B1991=1,'KELAS (REFERENSI)'!M1991,IF(B1991=2,'KELAS (REFERENSI)'!M2006,IF(B1991=3,'KELAS (REFERENSI)'!M2021,IF(B1991=4,'KELAS (REFERENSI)'!M2036,""))))</f>
        <v/>
      </c>
      <c r="N1991" s="38" t="str">
        <f>IF(B1991=1,'KELAS (REFERENSI)'!N1991,IF(B1991=2,'KELAS (REFERENSI)'!N2006,IF(B1991=3,'KELAS (REFERENSI)'!N2021,IF(B1991=4,'KELAS (REFERENSI)'!N2036,""))))</f>
        <v/>
      </c>
      <c r="O1991" s="38" t="str">
        <f>IF(B1991=1,'KELAS (REFERENSI)'!O1991,IF(B1991=2,'KELAS (REFERENSI)'!O2006,IF(B1991=3,'KELAS (REFERENSI)'!O2021,IF(B1991=4,'KELAS (REFERENSI)'!O2036,""))))</f>
        <v/>
      </c>
      <c r="P1991" s="38" t="str">
        <f>IF(B1991=1,'KELAS (REFERENSI)'!P1991,IF(B1991=2,'KELAS (REFERENSI)'!P2006,IF(B1991=3,'KELAS (REFERENSI)'!P2021,IF(B1991=4,'KELAS (REFERENSI)'!P2036,""))))</f>
        <v/>
      </c>
      <c r="Q1991" s="38" t="str">
        <f t="shared" si="4"/>
        <v>BPS Kota Jakarta Timur</v>
      </c>
      <c r="R1991" s="38" t="str">
        <f t="shared" si="56"/>
        <v/>
      </c>
      <c r="S1991" s="38" t="str">
        <f t="shared" ref="S1991:T1991" si="1999">S1990</f>
        <v>15 Juni sampai dengan 31 Agustus 2026</v>
      </c>
      <c r="T1991" s="38" t="str">
        <f t="shared" si="1999"/>
        <v>31 Agustus 2026</v>
      </c>
      <c r="U1991" s="46"/>
      <c r="V1991" s="46"/>
      <c r="W1991" s="42"/>
      <c r="X1991" s="42"/>
      <c r="Y1991" s="42"/>
      <c r="Z1991" s="42"/>
    </row>
    <row r="1992" ht="15.0" customHeight="1">
      <c r="A1992" s="36" t="s">
        <v>7054</v>
      </c>
      <c r="B1992" s="43"/>
      <c r="C1992" s="44"/>
      <c r="D1992" s="47"/>
      <c r="E1992" s="47"/>
      <c r="F1992" s="39" t="str">
        <f t="shared" si="2"/>
        <v>PETUGAS.1991/SPK/SE/PPL/3172/2026</v>
      </c>
      <c r="G1992" s="45"/>
      <c r="H1992" s="39" t="str">
        <f>VLOOKUP(G1992,'MITRA (REFERENSI)'!$A:$Z,16,FALSE)</f>
        <v>#N/A</v>
      </c>
      <c r="I1992" s="39" t="str">
        <f>VLOOKUP(G1992,'MITRA (REFERENSI)'!$A:$Z,25,FALSE)</f>
        <v>#N/A</v>
      </c>
      <c r="J1992" s="38" t="str">
        <f>VLOOKUP(G1992,'MITRA (REFERENSI)'!$A:$Z,26,FALSE)</f>
        <v>#N/A</v>
      </c>
      <c r="K1992" s="38" t="str">
        <f>VLOOKUP(G1992,'MITRA (REFERENSI)'!$A:$Z,15,FALSE)</f>
        <v>#N/A</v>
      </c>
      <c r="L1992" s="38" t="str">
        <f>VLOOKUP(G1992,'MITRA (REFERENSI)'!$A:$Z,15,FALSE)</f>
        <v>#N/A</v>
      </c>
      <c r="M1992" s="38" t="str">
        <f>IF(B1992=1,'KELAS (REFERENSI)'!M1992,IF(B1992=2,'KELAS (REFERENSI)'!M2007,IF(B1992=3,'KELAS (REFERENSI)'!M2022,IF(B1992=4,'KELAS (REFERENSI)'!M2037,""))))</f>
        <v/>
      </c>
      <c r="N1992" s="38" t="str">
        <f>IF(B1992=1,'KELAS (REFERENSI)'!N1992,IF(B1992=2,'KELAS (REFERENSI)'!N2007,IF(B1992=3,'KELAS (REFERENSI)'!N2022,IF(B1992=4,'KELAS (REFERENSI)'!N2037,""))))</f>
        <v/>
      </c>
      <c r="O1992" s="38" t="str">
        <f>IF(B1992=1,'KELAS (REFERENSI)'!O1992,IF(B1992=2,'KELAS (REFERENSI)'!O2007,IF(B1992=3,'KELAS (REFERENSI)'!O2022,IF(B1992=4,'KELAS (REFERENSI)'!O2037,""))))</f>
        <v/>
      </c>
      <c r="P1992" s="38" t="str">
        <f>IF(B1992=1,'KELAS (REFERENSI)'!P1992,IF(B1992=2,'KELAS (REFERENSI)'!P2007,IF(B1992=3,'KELAS (REFERENSI)'!P2022,IF(B1992=4,'KELAS (REFERENSI)'!P2037,""))))</f>
        <v/>
      </c>
      <c r="Q1992" s="38" t="str">
        <f t="shared" si="4"/>
        <v>BPS Kota Jakarta Timur</v>
      </c>
      <c r="R1992" s="38" t="str">
        <f t="shared" si="56"/>
        <v/>
      </c>
      <c r="S1992" s="38" t="str">
        <f t="shared" ref="S1992:T1992" si="2000">S1991</f>
        <v>15 Juni sampai dengan 31 Agustus 2026</v>
      </c>
      <c r="T1992" s="38" t="str">
        <f t="shared" si="2000"/>
        <v>31 Agustus 2026</v>
      </c>
      <c r="U1992" s="46"/>
      <c r="V1992" s="46"/>
      <c r="W1992" s="42"/>
      <c r="X1992" s="42"/>
      <c r="Y1992" s="42"/>
      <c r="Z1992" s="42"/>
    </row>
    <row r="1993" ht="15.0" customHeight="1">
      <c r="A1993" s="36" t="s">
        <v>7055</v>
      </c>
      <c r="B1993" s="43"/>
      <c r="C1993" s="44"/>
      <c r="D1993" s="47"/>
      <c r="E1993" s="47"/>
      <c r="F1993" s="39" t="str">
        <f t="shared" si="2"/>
        <v>PETUGAS.1992/SPK/SE/PPL/3172/2026</v>
      </c>
      <c r="G1993" s="45"/>
      <c r="H1993" s="39" t="str">
        <f>VLOOKUP(G1993,'MITRA (REFERENSI)'!$A:$Z,16,FALSE)</f>
        <v>#N/A</v>
      </c>
      <c r="I1993" s="39" t="str">
        <f>VLOOKUP(G1993,'MITRA (REFERENSI)'!$A:$Z,25,FALSE)</f>
        <v>#N/A</v>
      </c>
      <c r="J1993" s="38" t="str">
        <f>VLOOKUP(G1993,'MITRA (REFERENSI)'!$A:$Z,26,FALSE)</f>
        <v>#N/A</v>
      </c>
      <c r="K1993" s="38" t="str">
        <f>VLOOKUP(G1993,'MITRA (REFERENSI)'!$A:$Z,15,FALSE)</f>
        <v>#N/A</v>
      </c>
      <c r="L1993" s="38" t="str">
        <f>VLOOKUP(G1993,'MITRA (REFERENSI)'!$A:$Z,15,FALSE)</f>
        <v>#N/A</v>
      </c>
      <c r="M1993" s="38" t="str">
        <f>IF(B1993=1,'KELAS (REFERENSI)'!M1993,IF(B1993=2,'KELAS (REFERENSI)'!M2008,IF(B1993=3,'KELAS (REFERENSI)'!M2023,IF(B1993=4,'KELAS (REFERENSI)'!M2038,""))))</f>
        <v/>
      </c>
      <c r="N1993" s="38" t="str">
        <f>IF(B1993=1,'KELAS (REFERENSI)'!N1993,IF(B1993=2,'KELAS (REFERENSI)'!N2008,IF(B1993=3,'KELAS (REFERENSI)'!N2023,IF(B1993=4,'KELAS (REFERENSI)'!N2038,""))))</f>
        <v/>
      </c>
      <c r="O1993" s="38" t="str">
        <f>IF(B1993=1,'KELAS (REFERENSI)'!O1993,IF(B1993=2,'KELAS (REFERENSI)'!O2008,IF(B1993=3,'KELAS (REFERENSI)'!O2023,IF(B1993=4,'KELAS (REFERENSI)'!O2038,""))))</f>
        <v/>
      </c>
      <c r="P1993" s="38" t="str">
        <f>IF(B1993=1,'KELAS (REFERENSI)'!P1993,IF(B1993=2,'KELAS (REFERENSI)'!P2008,IF(B1993=3,'KELAS (REFERENSI)'!P2023,IF(B1993=4,'KELAS (REFERENSI)'!P2038,""))))</f>
        <v/>
      </c>
      <c r="Q1993" s="38" t="str">
        <f t="shared" si="4"/>
        <v>BPS Kota Jakarta Timur</v>
      </c>
      <c r="R1993" s="38" t="str">
        <f t="shared" si="56"/>
        <v/>
      </c>
      <c r="S1993" s="38" t="str">
        <f t="shared" ref="S1993:T1993" si="2001">S1992</f>
        <v>15 Juni sampai dengan 31 Agustus 2026</v>
      </c>
      <c r="T1993" s="38" t="str">
        <f t="shared" si="2001"/>
        <v>31 Agustus 2026</v>
      </c>
      <c r="U1993" s="46"/>
      <c r="V1993" s="46"/>
      <c r="W1993" s="42"/>
      <c r="X1993" s="42"/>
      <c r="Y1993" s="42"/>
      <c r="Z1993" s="42"/>
    </row>
    <row r="1994" ht="15.0" customHeight="1">
      <c r="A1994" s="36" t="s">
        <v>7056</v>
      </c>
      <c r="B1994" s="43"/>
      <c r="C1994" s="44"/>
      <c r="D1994" s="47"/>
      <c r="E1994" s="47"/>
      <c r="F1994" s="39" t="str">
        <f t="shared" si="2"/>
        <v>PETUGAS.1993/SPK/SE/PPL/3172/2026</v>
      </c>
      <c r="G1994" s="45"/>
      <c r="H1994" s="39" t="str">
        <f>VLOOKUP(G1994,'MITRA (REFERENSI)'!$A:$Z,16,FALSE)</f>
        <v>#N/A</v>
      </c>
      <c r="I1994" s="39" t="str">
        <f>VLOOKUP(G1994,'MITRA (REFERENSI)'!$A:$Z,25,FALSE)</f>
        <v>#N/A</v>
      </c>
      <c r="J1994" s="38" t="str">
        <f>VLOOKUP(G1994,'MITRA (REFERENSI)'!$A:$Z,26,FALSE)</f>
        <v>#N/A</v>
      </c>
      <c r="K1994" s="38" t="str">
        <f>VLOOKUP(G1994,'MITRA (REFERENSI)'!$A:$Z,15,FALSE)</f>
        <v>#N/A</v>
      </c>
      <c r="L1994" s="38" t="str">
        <f>VLOOKUP(G1994,'MITRA (REFERENSI)'!$A:$Z,15,FALSE)</f>
        <v>#N/A</v>
      </c>
      <c r="M1994" s="38" t="str">
        <f>IF(B1994=1,'KELAS (REFERENSI)'!M1994,IF(B1994=2,'KELAS (REFERENSI)'!M2009,IF(B1994=3,'KELAS (REFERENSI)'!M2024,IF(B1994=4,'KELAS (REFERENSI)'!M2039,""))))</f>
        <v/>
      </c>
      <c r="N1994" s="38" t="str">
        <f>IF(B1994=1,'KELAS (REFERENSI)'!N1994,IF(B1994=2,'KELAS (REFERENSI)'!N2009,IF(B1994=3,'KELAS (REFERENSI)'!N2024,IF(B1994=4,'KELAS (REFERENSI)'!N2039,""))))</f>
        <v/>
      </c>
      <c r="O1994" s="38" t="str">
        <f>IF(B1994=1,'KELAS (REFERENSI)'!O1994,IF(B1994=2,'KELAS (REFERENSI)'!O2009,IF(B1994=3,'KELAS (REFERENSI)'!O2024,IF(B1994=4,'KELAS (REFERENSI)'!O2039,""))))</f>
        <v/>
      </c>
      <c r="P1994" s="38" t="str">
        <f>IF(B1994=1,'KELAS (REFERENSI)'!P1994,IF(B1994=2,'KELAS (REFERENSI)'!P2009,IF(B1994=3,'KELAS (REFERENSI)'!P2024,IF(B1994=4,'KELAS (REFERENSI)'!P2039,""))))</f>
        <v/>
      </c>
      <c r="Q1994" s="38" t="str">
        <f t="shared" si="4"/>
        <v>BPS Kota Jakarta Timur</v>
      </c>
      <c r="R1994" s="38" t="str">
        <f t="shared" si="56"/>
        <v/>
      </c>
      <c r="S1994" s="38" t="str">
        <f t="shared" ref="S1994:T1994" si="2002">S1993</f>
        <v>15 Juni sampai dengan 31 Agustus 2026</v>
      </c>
      <c r="T1994" s="38" t="str">
        <f t="shared" si="2002"/>
        <v>31 Agustus 2026</v>
      </c>
      <c r="U1994" s="46"/>
      <c r="V1994" s="46"/>
      <c r="W1994" s="42"/>
      <c r="X1994" s="42"/>
      <c r="Y1994" s="42"/>
      <c r="Z1994" s="42"/>
    </row>
    <row r="1995" ht="15.0" customHeight="1">
      <c r="A1995" s="36" t="s">
        <v>7057</v>
      </c>
      <c r="B1995" s="43"/>
      <c r="C1995" s="44"/>
      <c r="D1995" s="47"/>
      <c r="E1995" s="47"/>
      <c r="F1995" s="39" t="str">
        <f t="shared" si="2"/>
        <v>PETUGAS.1994/SPK/SE/PPL/3172/2026</v>
      </c>
      <c r="G1995" s="45"/>
      <c r="H1995" s="39" t="str">
        <f>VLOOKUP(G1995,'MITRA (REFERENSI)'!$A:$Z,16,FALSE)</f>
        <v>#N/A</v>
      </c>
      <c r="I1995" s="39" t="str">
        <f>VLOOKUP(G1995,'MITRA (REFERENSI)'!$A:$Z,25,FALSE)</f>
        <v>#N/A</v>
      </c>
      <c r="J1995" s="38" t="str">
        <f>VLOOKUP(G1995,'MITRA (REFERENSI)'!$A:$Z,26,FALSE)</f>
        <v>#N/A</v>
      </c>
      <c r="K1995" s="38" t="str">
        <f>VLOOKUP(G1995,'MITRA (REFERENSI)'!$A:$Z,15,FALSE)</f>
        <v>#N/A</v>
      </c>
      <c r="L1995" s="38" t="str">
        <f>VLOOKUP(G1995,'MITRA (REFERENSI)'!$A:$Z,15,FALSE)</f>
        <v>#N/A</v>
      </c>
      <c r="M1995" s="38" t="str">
        <f>IF(B1995=1,'KELAS (REFERENSI)'!M1995,IF(B1995=2,'KELAS (REFERENSI)'!M2010,IF(B1995=3,'KELAS (REFERENSI)'!M2025,IF(B1995=4,'KELAS (REFERENSI)'!M2040,""))))</f>
        <v/>
      </c>
      <c r="N1995" s="38" t="str">
        <f>IF(B1995=1,'KELAS (REFERENSI)'!N1995,IF(B1995=2,'KELAS (REFERENSI)'!N2010,IF(B1995=3,'KELAS (REFERENSI)'!N2025,IF(B1995=4,'KELAS (REFERENSI)'!N2040,""))))</f>
        <v/>
      </c>
      <c r="O1995" s="38" t="str">
        <f>IF(B1995=1,'KELAS (REFERENSI)'!O1995,IF(B1995=2,'KELAS (REFERENSI)'!O2010,IF(B1995=3,'KELAS (REFERENSI)'!O2025,IF(B1995=4,'KELAS (REFERENSI)'!O2040,""))))</f>
        <v/>
      </c>
      <c r="P1995" s="38" t="str">
        <f>IF(B1995=1,'KELAS (REFERENSI)'!P1995,IF(B1995=2,'KELAS (REFERENSI)'!P2010,IF(B1995=3,'KELAS (REFERENSI)'!P2025,IF(B1995=4,'KELAS (REFERENSI)'!P2040,""))))</f>
        <v/>
      </c>
      <c r="Q1995" s="38" t="str">
        <f t="shared" si="4"/>
        <v>BPS Kota Jakarta Timur</v>
      </c>
      <c r="R1995" s="38" t="str">
        <f t="shared" si="56"/>
        <v/>
      </c>
      <c r="S1995" s="38" t="str">
        <f t="shared" ref="S1995:T1995" si="2003">S1994</f>
        <v>15 Juni sampai dengan 31 Agustus 2026</v>
      </c>
      <c r="T1995" s="38" t="str">
        <f t="shared" si="2003"/>
        <v>31 Agustus 2026</v>
      </c>
      <c r="U1995" s="46"/>
      <c r="V1995" s="46"/>
      <c r="W1995" s="42"/>
      <c r="X1995" s="42"/>
      <c r="Y1995" s="42"/>
      <c r="Z1995" s="42"/>
    </row>
    <row r="1996" ht="15.0" customHeight="1">
      <c r="A1996" s="36" t="s">
        <v>7058</v>
      </c>
      <c r="B1996" s="43"/>
      <c r="C1996" s="44"/>
      <c r="D1996" s="47"/>
      <c r="E1996" s="47"/>
      <c r="F1996" s="39" t="str">
        <f t="shared" si="2"/>
        <v>PETUGAS.1995/SPK/SE/PPL/3172/2026</v>
      </c>
      <c r="G1996" s="45"/>
      <c r="H1996" s="39" t="str">
        <f>VLOOKUP(G1996,'MITRA (REFERENSI)'!$A:$Z,16,FALSE)</f>
        <v>#N/A</v>
      </c>
      <c r="I1996" s="39" t="str">
        <f>VLOOKUP(G1996,'MITRA (REFERENSI)'!$A:$Z,25,FALSE)</f>
        <v>#N/A</v>
      </c>
      <c r="J1996" s="38" t="str">
        <f>VLOOKUP(G1996,'MITRA (REFERENSI)'!$A:$Z,26,FALSE)</f>
        <v>#N/A</v>
      </c>
      <c r="K1996" s="38" t="str">
        <f>VLOOKUP(G1996,'MITRA (REFERENSI)'!$A:$Z,15,FALSE)</f>
        <v>#N/A</v>
      </c>
      <c r="L1996" s="38" t="str">
        <f>VLOOKUP(G1996,'MITRA (REFERENSI)'!$A:$Z,15,FALSE)</f>
        <v>#N/A</v>
      </c>
      <c r="M1996" s="38" t="str">
        <f>IF(B1996=1,'KELAS (REFERENSI)'!M1996,IF(B1996=2,'KELAS (REFERENSI)'!M2011,IF(B1996=3,'KELAS (REFERENSI)'!M2026,IF(B1996=4,'KELAS (REFERENSI)'!M2041,""))))</f>
        <v/>
      </c>
      <c r="N1996" s="38" t="str">
        <f>IF(B1996=1,'KELAS (REFERENSI)'!N1996,IF(B1996=2,'KELAS (REFERENSI)'!N2011,IF(B1996=3,'KELAS (REFERENSI)'!N2026,IF(B1996=4,'KELAS (REFERENSI)'!N2041,""))))</f>
        <v/>
      </c>
      <c r="O1996" s="38" t="str">
        <f>IF(B1996=1,'KELAS (REFERENSI)'!O1996,IF(B1996=2,'KELAS (REFERENSI)'!O2011,IF(B1996=3,'KELAS (REFERENSI)'!O2026,IF(B1996=4,'KELAS (REFERENSI)'!O2041,""))))</f>
        <v/>
      </c>
      <c r="P1996" s="38" t="str">
        <f>IF(B1996=1,'KELAS (REFERENSI)'!P1996,IF(B1996=2,'KELAS (REFERENSI)'!P2011,IF(B1996=3,'KELAS (REFERENSI)'!P2026,IF(B1996=4,'KELAS (REFERENSI)'!P2041,""))))</f>
        <v/>
      </c>
      <c r="Q1996" s="38" t="str">
        <f t="shared" si="4"/>
        <v>BPS Kota Jakarta Timur</v>
      </c>
      <c r="R1996" s="38" t="str">
        <f t="shared" si="56"/>
        <v/>
      </c>
      <c r="S1996" s="38" t="str">
        <f t="shared" ref="S1996:T1996" si="2004">S1995</f>
        <v>15 Juni sampai dengan 31 Agustus 2026</v>
      </c>
      <c r="T1996" s="38" t="str">
        <f t="shared" si="2004"/>
        <v>31 Agustus 2026</v>
      </c>
      <c r="U1996" s="46"/>
      <c r="V1996" s="46"/>
      <c r="W1996" s="42"/>
      <c r="X1996" s="42"/>
      <c r="Y1996" s="42"/>
      <c r="Z1996" s="42"/>
    </row>
    <row r="1997" ht="15.0" customHeight="1">
      <c r="A1997" s="36" t="s">
        <v>7059</v>
      </c>
      <c r="B1997" s="43"/>
      <c r="C1997" s="44"/>
      <c r="D1997" s="47"/>
      <c r="E1997" s="47"/>
      <c r="F1997" s="39" t="str">
        <f t="shared" si="2"/>
        <v>PETUGAS.1996/SPK/SE/PPL/3172/2026</v>
      </c>
      <c r="G1997" s="45"/>
      <c r="H1997" s="39" t="str">
        <f>VLOOKUP(G1997,'MITRA (REFERENSI)'!$A:$Z,16,FALSE)</f>
        <v>#N/A</v>
      </c>
      <c r="I1997" s="39" t="str">
        <f>VLOOKUP(G1997,'MITRA (REFERENSI)'!$A:$Z,25,FALSE)</f>
        <v>#N/A</v>
      </c>
      <c r="J1997" s="38" t="str">
        <f>VLOOKUP(G1997,'MITRA (REFERENSI)'!$A:$Z,26,FALSE)</f>
        <v>#N/A</v>
      </c>
      <c r="K1997" s="38" t="str">
        <f>VLOOKUP(G1997,'MITRA (REFERENSI)'!$A:$Z,15,FALSE)</f>
        <v>#N/A</v>
      </c>
      <c r="L1997" s="38" t="str">
        <f>VLOOKUP(G1997,'MITRA (REFERENSI)'!$A:$Z,15,FALSE)</f>
        <v>#N/A</v>
      </c>
      <c r="M1997" s="38" t="str">
        <f>IF(B1997=1,'KELAS (REFERENSI)'!M1997,IF(B1997=2,'KELAS (REFERENSI)'!M2012,IF(B1997=3,'KELAS (REFERENSI)'!M2027,IF(B1997=4,'KELAS (REFERENSI)'!M2042,""))))</f>
        <v/>
      </c>
      <c r="N1997" s="38" t="str">
        <f>IF(B1997=1,'KELAS (REFERENSI)'!N1997,IF(B1997=2,'KELAS (REFERENSI)'!N2012,IF(B1997=3,'KELAS (REFERENSI)'!N2027,IF(B1997=4,'KELAS (REFERENSI)'!N2042,""))))</f>
        <v/>
      </c>
      <c r="O1997" s="38" t="str">
        <f>IF(B1997=1,'KELAS (REFERENSI)'!O1997,IF(B1997=2,'KELAS (REFERENSI)'!O2012,IF(B1997=3,'KELAS (REFERENSI)'!O2027,IF(B1997=4,'KELAS (REFERENSI)'!O2042,""))))</f>
        <v/>
      </c>
      <c r="P1997" s="38" t="str">
        <f>IF(B1997=1,'KELAS (REFERENSI)'!P1997,IF(B1997=2,'KELAS (REFERENSI)'!P2012,IF(B1997=3,'KELAS (REFERENSI)'!P2027,IF(B1997=4,'KELAS (REFERENSI)'!P2042,""))))</f>
        <v/>
      </c>
      <c r="Q1997" s="38" t="str">
        <f t="shared" si="4"/>
        <v>BPS Kota Jakarta Timur</v>
      </c>
      <c r="R1997" s="38" t="str">
        <f t="shared" si="56"/>
        <v/>
      </c>
      <c r="S1997" s="38" t="str">
        <f t="shared" ref="S1997:T1997" si="2005">S1996</f>
        <v>15 Juni sampai dengan 31 Agustus 2026</v>
      </c>
      <c r="T1997" s="38" t="str">
        <f t="shared" si="2005"/>
        <v>31 Agustus 2026</v>
      </c>
      <c r="U1997" s="46"/>
      <c r="V1997" s="46"/>
      <c r="W1997" s="42"/>
      <c r="X1997" s="42"/>
      <c r="Y1997" s="42"/>
      <c r="Z1997" s="42"/>
    </row>
    <row r="1998" ht="15.0" customHeight="1">
      <c r="A1998" s="36" t="s">
        <v>7060</v>
      </c>
      <c r="B1998" s="43"/>
      <c r="C1998" s="44"/>
      <c r="D1998" s="47"/>
      <c r="E1998" s="47"/>
      <c r="F1998" s="39" t="str">
        <f t="shared" si="2"/>
        <v>PETUGAS.1997/SPK/SE/PPL/3172/2026</v>
      </c>
      <c r="G1998" s="45"/>
      <c r="H1998" s="39" t="str">
        <f>VLOOKUP(G1998,'MITRA (REFERENSI)'!$A:$Z,16,FALSE)</f>
        <v>#N/A</v>
      </c>
      <c r="I1998" s="39" t="str">
        <f>VLOOKUP(G1998,'MITRA (REFERENSI)'!$A:$Z,25,FALSE)</f>
        <v>#N/A</v>
      </c>
      <c r="J1998" s="38" t="str">
        <f>VLOOKUP(G1998,'MITRA (REFERENSI)'!$A:$Z,26,FALSE)</f>
        <v>#N/A</v>
      </c>
      <c r="K1998" s="38" t="str">
        <f>VLOOKUP(G1998,'MITRA (REFERENSI)'!$A:$Z,15,FALSE)</f>
        <v>#N/A</v>
      </c>
      <c r="L1998" s="38" t="str">
        <f>VLOOKUP(G1998,'MITRA (REFERENSI)'!$A:$Z,15,FALSE)</f>
        <v>#N/A</v>
      </c>
      <c r="M1998" s="38" t="str">
        <f>IF(B1998=1,'KELAS (REFERENSI)'!M1998,IF(B1998=2,'KELAS (REFERENSI)'!M2013,IF(B1998=3,'KELAS (REFERENSI)'!M2028,IF(B1998=4,'KELAS (REFERENSI)'!M2043,""))))</f>
        <v/>
      </c>
      <c r="N1998" s="38" t="str">
        <f>IF(B1998=1,'KELAS (REFERENSI)'!N1998,IF(B1998=2,'KELAS (REFERENSI)'!N2013,IF(B1998=3,'KELAS (REFERENSI)'!N2028,IF(B1998=4,'KELAS (REFERENSI)'!N2043,""))))</f>
        <v/>
      </c>
      <c r="O1998" s="38" t="str">
        <f>IF(B1998=1,'KELAS (REFERENSI)'!O1998,IF(B1998=2,'KELAS (REFERENSI)'!O2013,IF(B1998=3,'KELAS (REFERENSI)'!O2028,IF(B1998=4,'KELAS (REFERENSI)'!O2043,""))))</f>
        <v/>
      </c>
      <c r="P1998" s="38" t="str">
        <f>IF(B1998=1,'KELAS (REFERENSI)'!P1998,IF(B1998=2,'KELAS (REFERENSI)'!P2013,IF(B1998=3,'KELAS (REFERENSI)'!P2028,IF(B1998=4,'KELAS (REFERENSI)'!P2043,""))))</f>
        <v/>
      </c>
      <c r="Q1998" s="38" t="str">
        <f t="shared" si="4"/>
        <v>BPS Kota Jakarta Timur</v>
      </c>
      <c r="R1998" s="38" t="str">
        <f t="shared" si="56"/>
        <v/>
      </c>
      <c r="S1998" s="38" t="str">
        <f t="shared" ref="S1998:T1998" si="2006">S1997</f>
        <v>15 Juni sampai dengan 31 Agustus 2026</v>
      </c>
      <c r="T1998" s="38" t="str">
        <f t="shared" si="2006"/>
        <v>31 Agustus 2026</v>
      </c>
      <c r="U1998" s="46"/>
      <c r="V1998" s="46"/>
      <c r="W1998" s="42"/>
      <c r="X1998" s="42"/>
      <c r="Y1998" s="42"/>
      <c r="Z1998" s="42"/>
    </row>
    <row r="1999" ht="15.0" customHeight="1">
      <c r="A1999" s="36" t="s">
        <v>7061</v>
      </c>
      <c r="B1999" s="43"/>
      <c r="C1999" s="44"/>
      <c r="D1999" s="47"/>
      <c r="E1999" s="47"/>
      <c r="F1999" s="39" t="str">
        <f t="shared" si="2"/>
        <v>PETUGAS.1998/SPK/SE/PPL/3172/2026</v>
      </c>
      <c r="G1999" s="45"/>
      <c r="H1999" s="39" t="str">
        <f>VLOOKUP(G1999,'MITRA (REFERENSI)'!$A:$Z,16,FALSE)</f>
        <v>#N/A</v>
      </c>
      <c r="I1999" s="39" t="str">
        <f>VLOOKUP(G1999,'MITRA (REFERENSI)'!$A:$Z,25,FALSE)</f>
        <v>#N/A</v>
      </c>
      <c r="J1999" s="38" t="str">
        <f>VLOOKUP(G1999,'MITRA (REFERENSI)'!$A:$Z,26,FALSE)</f>
        <v>#N/A</v>
      </c>
      <c r="K1999" s="38" t="str">
        <f>VLOOKUP(G1999,'MITRA (REFERENSI)'!$A:$Z,15,FALSE)</f>
        <v>#N/A</v>
      </c>
      <c r="L1999" s="38" t="str">
        <f>VLOOKUP(G1999,'MITRA (REFERENSI)'!$A:$Z,15,FALSE)</f>
        <v>#N/A</v>
      </c>
      <c r="M1999" s="38" t="str">
        <f>IF(B1999=1,'KELAS (REFERENSI)'!M1999,IF(B1999=2,'KELAS (REFERENSI)'!M2014,IF(B1999=3,'KELAS (REFERENSI)'!M2029,IF(B1999=4,'KELAS (REFERENSI)'!M2044,""))))</f>
        <v/>
      </c>
      <c r="N1999" s="38" t="str">
        <f>IF(B1999=1,'KELAS (REFERENSI)'!N1999,IF(B1999=2,'KELAS (REFERENSI)'!N2014,IF(B1999=3,'KELAS (REFERENSI)'!N2029,IF(B1999=4,'KELAS (REFERENSI)'!N2044,""))))</f>
        <v/>
      </c>
      <c r="O1999" s="38" t="str">
        <f>IF(B1999=1,'KELAS (REFERENSI)'!O1999,IF(B1999=2,'KELAS (REFERENSI)'!O2014,IF(B1999=3,'KELAS (REFERENSI)'!O2029,IF(B1999=4,'KELAS (REFERENSI)'!O2044,""))))</f>
        <v/>
      </c>
      <c r="P1999" s="38" t="str">
        <f>IF(B1999=1,'KELAS (REFERENSI)'!P1999,IF(B1999=2,'KELAS (REFERENSI)'!P2014,IF(B1999=3,'KELAS (REFERENSI)'!P2029,IF(B1999=4,'KELAS (REFERENSI)'!P2044,""))))</f>
        <v/>
      </c>
      <c r="Q1999" s="38" t="str">
        <f t="shared" si="4"/>
        <v>BPS Kota Jakarta Timur</v>
      </c>
      <c r="R1999" s="38" t="str">
        <f t="shared" si="56"/>
        <v/>
      </c>
      <c r="S1999" s="38" t="str">
        <f t="shared" ref="S1999:T1999" si="2007">S1998</f>
        <v>15 Juni sampai dengan 31 Agustus 2026</v>
      </c>
      <c r="T1999" s="38" t="str">
        <f t="shared" si="2007"/>
        <v>31 Agustus 2026</v>
      </c>
      <c r="U1999" s="46"/>
      <c r="V1999" s="46"/>
      <c r="W1999" s="42"/>
      <c r="X1999" s="42"/>
      <c r="Y1999" s="42"/>
      <c r="Z1999" s="42"/>
    </row>
    <row r="2000" ht="15.0" customHeight="1">
      <c r="A2000" s="36" t="s">
        <v>7062</v>
      </c>
      <c r="B2000" s="43"/>
      <c r="C2000" s="44"/>
      <c r="D2000" s="47"/>
      <c r="E2000" s="47"/>
      <c r="F2000" s="39" t="str">
        <f t="shared" si="2"/>
        <v>PETUGAS.1999/SPK/SE/PPL/3172/2026</v>
      </c>
      <c r="G2000" s="45"/>
      <c r="H2000" s="39" t="str">
        <f>VLOOKUP(G2000,'MITRA (REFERENSI)'!$A:$Z,16,FALSE)</f>
        <v>#N/A</v>
      </c>
      <c r="I2000" s="39" t="str">
        <f>VLOOKUP(G2000,'MITRA (REFERENSI)'!$A:$Z,25,FALSE)</f>
        <v>#N/A</v>
      </c>
      <c r="J2000" s="38" t="str">
        <f>VLOOKUP(G2000,'MITRA (REFERENSI)'!$A:$Z,26,FALSE)</f>
        <v>#N/A</v>
      </c>
      <c r="K2000" s="38" t="str">
        <f>VLOOKUP(G2000,'MITRA (REFERENSI)'!$A:$Z,15,FALSE)</f>
        <v>#N/A</v>
      </c>
      <c r="L2000" s="38" t="str">
        <f>VLOOKUP(G2000,'MITRA (REFERENSI)'!$A:$Z,15,FALSE)</f>
        <v>#N/A</v>
      </c>
      <c r="M2000" s="38" t="str">
        <f>IF(B2000=1,'KELAS (REFERENSI)'!M2000,IF(B2000=2,'KELAS (REFERENSI)'!M2015,IF(B2000=3,'KELAS (REFERENSI)'!M2030,IF(B2000=4,'KELAS (REFERENSI)'!M2045,""))))</f>
        <v/>
      </c>
      <c r="N2000" s="38" t="str">
        <f>IF(B2000=1,'KELAS (REFERENSI)'!N2000,IF(B2000=2,'KELAS (REFERENSI)'!N2015,IF(B2000=3,'KELAS (REFERENSI)'!N2030,IF(B2000=4,'KELAS (REFERENSI)'!N2045,""))))</f>
        <v/>
      </c>
      <c r="O2000" s="38" t="str">
        <f>IF(B2000=1,'KELAS (REFERENSI)'!O2000,IF(B2000=2,'KELAS (REFERENSI)'!O2015,IF(B2000=3,'KELAS (REFERENSI)'!O2030,IF(B2000=4,'KELAS (REFERENSI)'!O2045,""))))</f>
        <v/>
      </c>
      <c r="P2000" s="38" t="str">
        <f>IF(B2000=1,'KELAS (REFERENSI)'!P2000,IF(B2000=2,'KELAS (REFERENSI)'!P2015,IF(B2000=3,'KELAS (REFERENSI)'!P2030,IF(B2000=4,'KELAS (REFERENSI)'!P2045,""))))</f>
        <v/>
      </c>
      <c r="Q2000" s="38" t="str">
        <f t="shared" si="4"/>
        <v>BPS Kota Jakarta Timur</v>
      </c>
      <c r="R2000" s="38" t="str">
        <f t="shared" si="56"/>
        <v/>
      </c>
      <c r="S2000" s="38" t="str">
        <f t="shared" ref="S2000:T2000" si="2008">S1999</f>
        <v>15 Juni sampai dengan 31 Agustus 2026</v>
      </c>
      <c r="T2000" s="38" t="str">
        <f t="shared" si="2008"/>
        <v>31 Agustus 2026</v>
      </c>
      <c r="U2000" s="46"/>
      <c r="V2000" s="46"/>
      <c r="W2000" s="42"/>
      <c r="X2000" s="42"/>
      <c r="Y2000" s="42"/>
      <c r="Z2000" s="42"/>
    </row>
    <row r="2001" ht="15.0" customHeight="1">
      <c r="A2001" s="36" t="s">
        <v>7063</v>
      </c>
      <c r="B2001" s="43"/>
      <c r="C2001" s="44"/>
      <c r="D2001" s="47"/>
      <c r="E2001" s="47"/>
      <c r="F2001" s="39" t="str">
        <f t="shared" si="2"/>
        <v>PETUGAS.2000/SPK/SE/PPL/3172/2026</v>
      </c>
      <c r="G2001" s="45"/>
      <c r="H2001" s="39" t="str">
        <f>VLOOKUP(G2001,'MITRA (REFERENSI)'!$A:$Z,16,FALSE)</f>
        <v>#N/A</v>
      </c>
      <c r="I2001" s="39" t="str">
        <f>VLOOKUP(G2001,'MITRA (REFERENSI)'!$A:$Z,25,FALSE)</f>
        <v>#N/A</v>
      </c>
      <c r="J2001" s="38" t="str">
        <f>VLOOKUP(G2001,'MITRA (REFERENSI)'!$A:$Z,26,FALSE)</f>
        <v>#N/A</v>
      </c>
      <c r="K2001" s="38" t="str">
        <f>VLOOKUP(G2001,'MITRA (REFERENSI)'!$A:$Z,15,FALSE)</f>
        <v>#N/A</v>
      </c>
      <c r="L2001" s="38" t="str">
        <f>VLOOKUP(G2001,'MITRA (REFERENSI)'!$A:$Z,15,FALSE)</f>
        <v>#N/A</v>
      </c>
      <c r="M2001" s="38" t="str">
        <f>IF(B2001=1,'KELAS (REFERENSI)'!M2001,IF(B2001=2,'KELAS (REFERENSI)'!M2016,IF(B2001=3,'KELAS (REFERENSI)'!M2031,IF(B2001=4,'KELAS (REFERENSI)'!M2046,""))))</f>
        <v/>
      </c>
      <c r="N2001" s="38" t="str">
        <f>IF(B2001=1,'KELAS (REFERENSI)'!N2001,IF(B2001=2,'KELAS (REFERENSI)'!N2016,IF(B2001=3,'KELAS (REFERENSI)'!N2031,IF(B2001=4,'KELAS (REFERENSI)'!N2046,""))))</f>
        <v/>
      </c>
      <c r="O2001" s="38" t="str">
        <f>IF(B2001=1,'KELAS (REFERENSI)'!O2001,IF(B2001=2,'KELAS (REFERENSI)'!O2016,IF(B2001=3,'KELAS (REFERENSI)'!O2031,IF(B2001=4,'KELAS (REFERENSI)'!O2046,""))))</f>
        <v/>
      </c>
      <c r="P2001" s="38" t="str">
        <f>IF(B2001=1,'KELAS (REFERENSI)'!P2001,IF(B2001=2,'KELAS (REFERENSI)'!P2016,IF(B2001=3,'KELAS (REFERENSI)'!P2031,IF(B2001=4,'KELAS (REFERENSI)'!P2046,""))))</f>
        <v/>
      </c>
      <c r="Q2001" s="38" t="str">
        <f t="shared" si="4"/>
        <v>BPS Kota Jakarta Timur</v>
      </c>
      <c r="R2001" s="38" t="str">
        <f t="shared" si="56"/>
        <v/>
      </c>
      <c r="S2001" s="38" t="str">
        <f t="shared" ref="S2001:T2001" si="2009">S2000</f>
        <v>15 Juni sampai dengan 31 Agustus 2026</v>
      </c>
      <c r="T2001" s="38" t="str">
        <f t="shared" si="2009"/>
        <v>31 Agustus 2026</v>
      </c>
      <c r="U2001" s="46"/>
      <c r="V2001" s="46"/>
      <c r="W2001" s="42"/>
      <c r="X2001" s="42"/>
      <c r="Y2001" s="42"/>
      <c r="Z2001" s="42"/>
    </row>
  </sheetData>
  <autoFilter ref="$A$1:$AG$1001"/>
  <conditionalFormatting sqref="U1:V2001">
    <cfRule type="expression" dxfId="0" priority="1">
      <formula>"&gt;7"</formula>
    </cfRule>
  </conditionalFormatting>
  <conditionalFormatting sqref="U1:V2001">
    <cfRule type="expression" dxfId="1" priority="2">
      <formula>"&lt;6"</formula>
    </cfRule>
  </conditionalFormatting>
  <dataValidations>
    <dataValidation type="list" allowBlank="1" showErrorMessage="1" sqref="C2:C2001">
      <formula1>"A,B,C,D,E,F,G,H,I,J,K,L,M,N,O,P,Q,R,S,T,U,V"</formula1>
    </dataValidation>
    <dataValidation type="list" allowBlank="1" showErrorMessage="1" sqref="C1">
      <formula1>"A,B,C,D,E,F,G,H,I,J,K,L,M,N,O,P,Q,R,S,T"</formula1>
    </dataValidation>
    <dataValidation type="list" allowBlank="1" showErrorMessage="1" sqref="G1:G2001">
      <formula1>'MITRA (REFERENSI)'!$A$2:$A$525</formula1>
    </dataValidation>
    <dataValidation type="list" allowBlank="1" showErrorMessage="1" sqref="B1">
      <formula1>"1,2,3"</formula1>
    </dataValidation>
    <dataValidation type="list" allowBlank="1" showErrorMessage="1" sqref="B2:B2001">
      <formula1>"1,2,3,4"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6.57"/>
    <col customWidth="1" min="2" max="2" width="14.0"/>
    <col customWidth="1" min="3" max="3" width="8.57"/>
    <col customWidth="1" min="4" max="5" width="12.14"/>
    <col customWidth="1" hidden="1" min="6" max="6" width="34.71"/>
    <col customWidth="1" min="7" max="7" width="27.71"/>
    <col customWidth="1" min="8" max="8" width="18.71"/>
    <col customWidth="1" hidden="1" min="9" max="9" width="13.0"/>
    <col customWidth="1" hidden="1" min="10" max="12" width="12.57"/>
    <col customWidth="1" hidden="1" min="13" max="13" width="7.57"/>
    <col customWidth="1" hidden="1" min="14" max="14" width="12.86"/>
    <col customWidth="1" hidden="1" min="15" max="15" width="9.0"/>
    <col customWidth="1" hidden="1" min="16" max="16" width="22.57"/>
    <col customWidth="1" hidden="1" min="17" max="17" width="20.57"/>
    <col customWidth="1" hidden="1" min="18" max="18" width="17.86"/>
    <col customWidth="1" hidden="1" min="19" max="19" width="34.86"/>
    <col customWidth="1" hidden="1" min="20" max="20" width="15.14"/>
    <col customWidth="1" min="21" max="21" width="13.57"/>
    <col customWidth="1" min="22" max="24" width="14.43"/>
  </cols>
  <sheetData>
    <row r="1" ht="57.0" customHeight="1">
      <c r="A1" s="34" t="s">
        <v>4818</v>
      </c>
      <c r="B1" s="35" t="s">
        <v>4819</v>
      </c>
      <c r="C1" s="35" t="s">
        <v>4821</v>
      </c>
      <c r="D1" s="3" t="s">
        <v>4822</v>
      </c>
      <c r="E1" s="3" t="s">
        <v>4820</v>
      </c>
      <c r="F1" s="3" t="s">
        <v>5051</v>
      </c>
      <c r="G1" s="35" t="s">
        <v>0</v>
      </c>
      <c r="H1" s="3" t="s">
        <v>15</v>
      </c>
      <c r="I1" s="3" t="s">
        <v>24</v>
      </c>
      <c r="J1" s="3" t="s">
        <v>25</v>
      </c>
      <c r="K1" s="3" t="s">
        <v>16</v>
      </c>
      <c r="L1" s="3" t="s">
        <v>5052</v>
      </c>
      <c r="M1" s="3" t="s">
        <v>4829</v>
      </c>
      <c r="N1" s="3" t="s">
        <v>4830</v>
      </c>
      <c r="O1" s="3" t="s">
        <v>4831</v>
      </c>
      <c r="P1" s="3" t="s">
        <v>4832</v>
      </c>
      <c r="Q1" s="3" t="s">
        <v>5053</v>
      </c>
      <c r="R1" s="3" t="s">
        <v>4833</v>
      </c>
      <c r="S1" s="3" t="s">
        <v>4830</v>
      </c>
      <c r="T1" s="3" t="s">
        <v>5054</v>
      </c>
      <c r="U1" s="35" t="s">
        <v>7064</v>
      </c>
      <c r="V1" s="35" t="s">
        <v>7065</v>
      </c>
      <c r="W1" s="35" t="s">
        <v>7066</v>
      </c>
      <c r="X1" s="35" t="s">
        <v>5060</v>
      </c>
    </row>
    <row r="2">
      <c r="A2" s="36" t="s">
        <v>5061</v>
      </c>
      <c r="B2" s="37"/>
      <c r="C2" s="37"/>
      <c r="D2" s="38" t="str">
        <f t="shared" ref="D2:D555" si="1">B2&amp;C2</f>
        <v/>
      </c>
      <c r="E2" s="38" t="str">
        <f>VLOOKUP(D2,'KELAS (REFERENSI)'!$E$1:$J$68,6,FALSE)</f>
        <v>#N/A</v>
      </c>
      <c r="F2" s="39" t="str">
        <f t="shared" ref="F2:F2001" si="2">"PETUGAS."&amp;A2&amp;"/SPK/SE/PML/3172/2026"</f>
        <v>PETUGAS.0001/SPK/SE/PML/3172/2026</v>
      </c>
      <c r="G2" s="40"/>
      <c r="H2" s="39" t="str">
        <f>VLOOKUP(G2,'MITRA (REFERENSI)'!$A:$Z,16,FALSE)</f>
        <v>#N/A</v>
      </c>
      <c r="I2" s="39" t="str">
        <f>VLOOKUP(G2,'MITRA (REFERENSI)'!$A:$Z,25,FALSE)</f>
        <v>#N/A</v>
      </c>
      <c r="J2" s="38" t="str">
        <f>VLOOKUP(G2,'MITRA (REFERENSI)'!$A:$Z,26,FALSE)</f>
        <v>#N/A</v>
      </c>
      <c r="K2" s="38" t="str">
        <f>VLOOKUP(G2,'MITRA (REFERENSI)'!$A:$Z,15,FALSE)</f>
        <v>#N/A</v>
      </c>
      <c r="L2" s="38" t="str">
        <f>VLOOKUP(G2,'MITRA (REFERENSI)'!$A:$Z,15,FALSE)</f>
        <v>#N/A</v>
      </c>
      <c r="M2" s="38" t="str">
        <f>IF(B2=1,'KELAS (REFERENSI)'!M2,IF(B2=2,'KELAS (REFERENSI)'!M17,IF(B2=3,'KELAS (REFERENSI)'!M32,IF(B2=4,'KELAS (REFERENSI)'!M47,""))))</f>
        <v/>
      </c>
      <c r="N2" s="38" t="str">
        <f>IF(B2=1,'KELAS (REFERENSI)'!N2,IF(B2=2,'KELAS (REFERENSI)'!N17,IF(B2=3,'KELAS (REFERENSI)'!N32,IF(B2=4,'KELAS (REFERENSI)'!N47,""))))</f>
        <v/>
      </c>
      <c r="O2" s="38" t="str">
        <f>IF(B2=1,'KELAS (REFERENSI)'!O2,IF(B2=2,'KELAS (REFERENSI)'!O17,IF(B2=3,'KELAS (REFERENSI)'!O32,IF(B2=4,'KELAS (REFERENSI)'!O47,""))))</f>
        <v/>
      </c>
      <c r="P2" s="38" t="str">
        <f>IF(B2=1,'KELAS (REFERENSI)'!P2,IF(B2=2,'KELAS (REFERENSI)'!P17,IF(B2=3,'KELAS (REFERENSI)'!P32,IF(B2=4,'KELAS (REFERENSI)'!P47,""))))</f>
        <v/>
      </c>
      <c r="Q2" s="8" t="s">
        <v>5062</v>
      </c>
      <c r="R2" s="38" t="str">
        <f>IF(B2=1,'[1]KELAS (REF) 1080'!L2,IF(B2=2,'[1]KELAS (REF) 1080'!L15,IF(B2=3,'[1]KELAS (REF) 1080'!L45,"")))</f>
        <v/>
      </c>
      <c r="S2" s="38" t="s">
        <v>5063</v>
      </c>
      <c r="T2" s="38" t="s">
        <v>5064</v>
      </c>
      <c r="U2" s="41"/>
      <c r="V2" s="42"/>
      <c r="W2" s="42"/>
      <c r="X2" s="42"/>
    </row>
    <row r="3">
      <c r="A3" s="36" t="s">
        <v>5065</v>
      </c>
      <c r="B3" s="37"/>
      <c r="C3" s="37"/>
      <c r="D3" s="38" t="str">
        <f t="shared" si="1"/>
        <v/>
      </c>
      <c r="E3" s="38" t="str">
        <f>VLOOKUP(D3,'KELAS (REFERENSI)'!$E$1:$J$68,6,FALSE)</f>
        <v>#N/A</v>
      </c>
      <c r="F3" s="39" t="str">
        <f t="shared" si="2"/>
        <v>PETUGAS.0002/SPK/SE/PML/3172/2026</v>
      </c>
      <c r="G3" s="40"/>
      <c r="H3" s="39" t="str">
        <f>VLOOKUP(G3,'MITRA (REFERENSI)'!$A:$Z,16,FALSE)</f>
        <v>#N/A</v>
      </c>
      <c r="I3" s="39" t="str">
        <f>VLOOKUP(G3,'MITRA (REFERENSI)'!$A:$Z,25,FALSE)</f>
        <v>#N/A</v>
      </c>
      <c r="J3" s="38" t="str">
        <f>VLOOKUP(G3,'MITRA (REFERENSI)'!$A:$Z,26,FALSE)</f>
        <v>#N/A</v>
      </c>
      <c r="K3" s="38" t="str">
        <f>VLOOKUP(G3,'MITRA (REFERENSI)'!$A:$Z,15,FALSE)</f>
        <v>#N/A</v>
      </c>
      <c r="L3" s="38" t="str">
        <f>VLOOKUP(G3,'MITRA (REFERENSI)'!$A:$Z,15,FALSE)</f>
        <v>#N/A</v>
      </c>
      <c r="M3" s="38" t="str">
        <f>IF(B3=1,'KELAS (REFERENSI)'!M3,IF(B3=2,'KELAS (REFERENSI)'!M18,IF(B3=3,'KELAS (REFERENSI)'!M33,IF(B3=4,'KELAS (REFERENSI)'!M48,""))))</f>
        <v/>
      </c>
      <c r="N3" s="38" t="str">
        <f>IF(B3=1,'KELAS (REFERENSI)'!N3,IF(B3=2,'KELAS (REFERENSI)'!N18,IF(B3=3,'KELAS (REFERENSI)'!N33,IF(B3=4,'KELAS (REFERENSI)'!N48,""))))</f>
        <v/>
      </c>
      <c r="O3" s="38" t="str">
        <f>IF(B3=1,'KELAS (REFERENSI)'!O3,IF(B3=2,'KELAS (REFERENSI)'!O18,IF(B3=3,'KELAS (REFERENSI)'!O33,IF(B3=4,'KELAS (REFERENSI)'!O48,""))))</f>
        <v/>
      </c>
      <c r="P3" s="38" t="str">
        <f>IF(B3=1,'KELAS (REFERENSI)'!P3,IF(B3=2,'KELAS (REFERENSI)'!P18,IF(B3=3,'KELAS (REFERENSI)'!P33,IF(B3=4,'KELAS (REFERENSI)'!P48,""))))</f>
        <v/>
      </c>
      <c r="Q3" s="38" t="str">
        <f t="shared" ref="Q3:Q2001" si="4">Q2</f>
        <v>BPS Kota Jakarta Timur</v>
      </c>
      <c r="R3" s="38" t="str">
        <f t="shared" ref="R3:R4" si="5">IF(B3=1,'[1]KELAS (REF) 1080'!L3,IF(B3=2,'[1]KELAS (REF) 1080'!L23,IF(B3=3,'[1]KELAS (REF) 1080'!L46,"")))</f>
        <v/>
      </c>
      <c r="S3" s="38" t="str">
        <f t="shared" ref="S3:T3" si="3">S2</f>
        <v>15 Juni sampai dengan 31 Agustus 2026</v>
      </c>
      <c r="T3" s="38" t="str">
        <f t="shared" si="3"/>
        <v>31 Agustus 2026</v>
      </c>
      <c r="U3" s="41"/>
      <c r="V3" s="42"/>
      <c r="W3" s="42"/>
      <c r="X3" s="42"/>
    </row>
    <row r="4">
      <c r="A4" s="36" t="s">
        <v>5066</v>
      </c>
      <c r="B4" s="37"/>
      <c r="C4" s="37"/>
      <c r="D4" s="38" t="str">
        <f t="shared" si="1"/>
        <v/>
      </c>
      <c r="E4" s="38" t="str">
        <f>VLOOKUP(D4,'KELAS (REFERENSI)'!$E$1:$J$68,6,FALSE)</f>
        <v>#N/A</v>
      </c>
      <c r="F4" s="39" t="str">
        <f t="shared" si="2"/>
        <v>PETUGAS.0003/SPK/SE/PML/3172/2026</v>
      </c>
      <c r="G4" s="40"/>
      <c r="H4" s="39" t="str">
        <f>VLOOKUP(G4,'MITRA (REFERENSI)'!$A:$Z,16,FALSE)</f>
        <v>#N/A</v>
      </c>
      <c r="I4" s="39" t="str">
        <f>VLOOKUP(G4,'MITRA (REFERENSI)'!$A:$Z,25,FALSE)</f>
        <v>#N/A</v>
      </c>
      <c r="J4" s="38" t="str">
        <f>VLOOKUP(G4,'MITRA (REFERENSI)'!$A:$Z,26,FALSE)</f>
        <v>#N/A</v>
      </c>
      <c r="K4" s="38" t="str">
        <f>VLOOKUP(G4,'MITRA (REFERENSI)'!$A:$Z,15,FALSE)</f>
        <v>#N/A</v>
      </c>
      <c r="L4" s="38" t="str">
        <f>VLOOKUP(G4,'MITRA (REFERENSI)'!$A:$Z,15,FALSE)</f>
        <v>#N/A</v>
      </c>
      <c r="M4" s="38" t="str">
        <f>IF(B4=1,'KELAS (REFERENSI)'!M4,IF(B4=2,'KELAS (REFERENSI)'!M19,IF(B4=3,'KELAS (REFERENSI)'!M34,IF(B4=4,'KELAS (REFERENSI)'!M49,""))))</f>
        <v/>
      </c>
      <c r="N4" s="38" t="str">
        <f>IF(B4=1,'KELAS (REFERENSI)'!N4,IF(B4=2,'KELAS (REFERENSI)'!N19,IF(B4=3,'KELAS (REFERENSI)'!N34,IF(B4=4,'KELAS (REFERENSI)'!N49,""))))</f>
        <v/>
      </c>
      <c r="O4" s="38" t="str">
        <f>IF(B4=1,'KELAS (REFERENSI)'!O4,IF(B4=2,'KELAS (REFERENSI)'!O19,IF(B4=3,'KELAS (REFERENSI)'!O34,IF(B4=4,'KELAS (REFERENSI)'!O49,""))))</f>
        <v/>
      </c>
      <c r="P4" s="38" t="str">
        <f>IF(B4=1,'KELAS (REFERENSI)'!P4,IF(B4=2,'KELAS (REFERENSI)'!P19,IF(B4=3,'KELAS (REFERENSI)'!P34,IF(B4=4,'KELAS (REFERENSI)'!P49,""))))</f>
        <v/>
      </c>
      <c r="Q4" s="38" t="str">
        <f t="shared" si="4"/>
        <v>BPS Kota Jakarta Timur</v>
      </c>
      <c r="R4" s="38" t="str">
        <f t="shared" si="5"/>
        <v/>
      </c>
      <c r="S4" s="38" t="str">
        <f t="shared" ref="S4:T4" si="6">S3</f>
        <v>15 Juni sampai dengan 31 Agustus 2026</v>
      </c>
      <c r="T4" s="38" t="str">
        <f t="shared" si="6"/>
        <v>31 Agustus 2026</v>
      </c>
      <c r="U4" s="41"/>
      <c r="V4" s="42"/>
      <c r="W4" s="42"/>
      <c r="X4" s="42"/>
    </row>
    <row r="5">
      <c r="A5" s="36" t="s">
        <v>5067</v>
      </c>
      <c r="B5" s="37"/>
      <c r="C5" s="37"/>
      <c r="D5" s="38" t="str">
        <f t="shared" si="1"/>
        <v/>
      </c>
      <c r="E5" s="38" t="str">
        <f>VLOOKUP(D5,'KELAS (REFERENSI)'!$E$1:$J$68,6,FALSE)</f>
        <v>#N/A</v>
      </c>
      <c r="F5" s="39" t="str">
        <f t="shared" si="2"/>
        <v>PETUGAS.0004/SPK/SE/PML/3172/2026</v>
      </c>
      <c r="G5" s="40"/>
      <c r="H5" s="39" t="str">
        <f>VLOOKUP(G5,'MITRA (REFERENSI)'!$A:$Z,16,FALSE)</f>
        <v>#N/A</v>
      </c>
      <c r="I5" s="39" t="str">
        <f>VLOOKUP(G5,'MITRA (REFERENSI)'!$A:$Z,25,FALSE)</f>
        <v>#N/A</v>
      </c>
      <c r="J5" s="38" t="str">
        <f>VLOOKUP(G5,'MITRA (REFERENSI)'!$A:$Z,26,FALSE)</f>
        <v>#N/A</v>
      </c>
      <c r="K5" s="38" t="str">
        <f>VLOOKUP(G5,'MITRA (REFERENSI)'!$A:$Z,15,FALSE)</f>
        <v>#N/A</v>
      </c>
      <c r="L5" s="38" t="str">
        <f>VLOOKUP(G5,'MITRA (REFERENSI)'!$A:$Z,15,FALSE)</f>
        <v>#N/A</v>
      </c>
      <c r="M5" s="38" t="str">
        <f>IF(B5=1,'KELAS (REFERENSI)'!M5,IF(B5=2,'KELAS (REFERENSI)'!M20,IF(B5=3,'KELAS (REFERENSI)'!M35,IF(B5=4,'KELAS (REFERENSI)'!M50,""))))</f>
        <v/>
      </c>
      <c r="N5" s="38" t="str">
        <f>IF(B5=1,'KELAS (REFERENSI)'!N5,IF(B5=2,'KELAS (REFERENSI)'!N20,IF(B5=3,'KELAS (REFERENSI)'!N35,IF(B5=4,'KELAS (REFERENSI)'!N50,""))))</f>
        <v/>
      </c>
      <c r="O5" s="38" t="str">
        <f>IF(B5=1,'KELAS (REFERENSI)'!O5,IF(B5=2,'KELAS (REFERENSI)'!O20,IF(B5=3,'KELAS (REFERENSI)'!O35,IF(B5=4,'KELAS (REFERENSI)'!O50,""))))</f>
        <v/>
      </c>
      <c r="P5" s="38" t="str">
        <f>IF(B5=1,'KELAS (REFERENSI)'!P5,IF(B5=2,'KELAS (REFERENSI)'!P20,IF(B5=3,'KELAS (REFERENSI)'!P35,IF(B5=4,'KELAS (REFERENSI)'!P50,""))))</f>
        <v/>
      </c>
      <c r="Q5" s="38" t="str">
        <f t="shared" si="4"/>
        <v>BPS Kota Jakarta Timur</v>
      </c>
      <c r="R5" s="38" t="str">
        <f>IF(B5=1,'[1]KELAS (REF) 1080'!L5,IF(B5=2,'[1]KELAS (REF) 1080'!L25,IF(B5=3,'[1]KELAS (REF) 1080'!#REF!,"")))</f>
        <v>#ERROR!</v>
      </c>
      <c r="S5" s="38" t="str">
        <f t="shared" ref="S5:T5" si="7">S4</f>
        <v>15 Juni sampai dengan 31 Agustus 2026</v>
      </c>
      <c r="T5" s="38" t="str">
        <f t="shared" si="7"/>
        <v>31 Agustus 2026</v>
      </c>
      <c r="U5" s="41"/>
      <c r="V5" s="42"/>
      <c r="W5" s="42"/>
      <c r="X5" s="42"/>
    </row>
    <row r="6">
      <c r="A6" s="36" t="s">
        <v>5068</v>
      </c>
      <c r="B6" s="37"/>
      <c r="C6" s="37"/>
      <c r="D6" s="38" t="str">
        <f t="shared" si="1"/>
        <v/>
      </c>
      <c r="E6" s="38" t="str">
        <f>VLOOKUP(D6,'KELAS (REFERENSI)'!$E$1:$J$68,6,FALSE)</f>
        <v>#N/A</v>
      </c>
      <c r="F6" s="39" t="str">
        <f t="shared" si="2"/>
        <v>PETUGAS.0005/SPK/SE/PML/3172/2026</v>
      </c>
      <c r="G6" s="40"/>
      <c r="H6" s="39" t="str">
        <f>VLOOKUP(G6,'MITRA (REFERENSI)'!$A:$Z,16,FALSE)</f>
        <v>#N/A</v>
      </c>
      <c r="I6" s="39" t="str">
        <f>VLOOKUP(G6,'MITRA (REFERENSI)'!$A:$Z,25,FALSE)</f>
        <v>#N/A</v>
      </c>
      <c r="J6" s="38" t="str">
        <f>VLOOKUP(G6,'MITRA (REFERENSI)'!$A:$Z,26,FALSE)</f>
        <v>#N/A</v>
      </c>
      <c r="K6" s="38" t="str">
        <f>VLOOKUP(G6,'MITRA (REFERENSI)'!$A:$Z,15,FALSE)</f>
        <v>#N/A</v>
      </c>
      <c r="L6" s="38" t="str">
        <f>VLOOKUP(G6,'MITRA (REFERENSI)'!$A:$Z,15,FALSE)</f>
        <v>#N/A</v>
      </c>
      <c r="M6" s="38" t="str">
        <f>IF(B6=1,'KELAS (REFERENSI)'!M6,IF(B6=2,'KELAS (REFERENSI)'!M21,IF(B6=3,'KELAS (REFERENSI)'!M36,IF(B6=4,'KELAS (REFERENSI)'!M51,""))))</f>
        <v/>
      </c>
      <c r="N6" s="38" t="str">
        <f>IF(B6=1,'KELAS (REFERENSI)'!N6,IF(B6=2,'KELAS (REFERENSI)'!N21,IF(B6=3,'KELAS (REFERENSI)'!N36,IF(B6=4,'KELAS (REFERENSI)'!N51,""))))</f>
        <v/>
      </c>
      <c r="O6" s="38" t="str">
        <f>IF(B6=1,'KELAS (REFERENSI)'!O6,IF(B6=2,'KELAS (REFERENSI)'!O21,IF(B6=3,'KELAS (REFERENSI)'!O36,IF(B6=4,'KELAS (REFERENSI)'!O51,""))))</f>
        <v/>
      </c>
      <c r="P6" s="38" t="str">
        <f>IF(B6=1,'KELAS (REFERENSI)'!P6,IF(B6=2,'KELAS (REFERENSI)'!P21,IF(B6=3,'KELAS (REFERENSI)'!P36,IF(B6=4,'KELAS (REFERENSI)'!P51,""))))</f>
        <v/>
      </c>
      <c r="Q6" s="38" t="str">
        <f t="shared" si="4"/>
        <v>BPS Kota Jakarta Timur</v>
      </c>
      <c r="R6" s="38" t="str">
        <f>IF(B6=1,'[1]KELAS (REF) 1080'!L6,IF(B6=2,'[1]KELAS (REF) 1080'!L26,IF(B6=3,'[1]KELAS (REF) 1080'!#REF!,"")))</f>
        <v>#ERROR!</v>
      </c>
      <c r="S6" s="38" t="str">
        <f t="shared" ref="S6:T6" si="8">S5</f>
        <v>15 Juni sampai dengan 31 Agustus 2026</v>
      </c>
      <c r="T6" s="38" t="str">
        <f t="shared" si="8"/>
        <v>31 Agustus 2026</v>
      </c>
      <c r="U6" s="41"/>
      <c r="V6" s="42"/>
      <c r="W6" s="42"/>
      <c r="X6" s="42"/>
    </row>
    <row r="7">
      <c r="A7" s="36" t="s">
        <v>5069</v>
      </c>
      <c r="B7" s="37"/>
      <c r="C7" s="37"/>
      <c r="D7" s="38" t="str">
        <f t="shared" si="1"/>
        <v/>
      </c>
      <c r="E7" s="38" t="str">
        <f>VLOOKUP(D7,'KELAS (REFERENSI)'!$E$1:$J$68,6,FALSE)</f>
        <v>#N/A</v>
      </c>
      <c r="F7" s="39" t="str">
        <f t="shared" si="2"/>
        <v>PETUGAS.0006/SPK/SE/PML/3172/2026</v>
      </c>
      <c r="G7" s="40"/>
      <c r="H7" s="39" t="str">
        <f>VLOOKUP(G7,'MITRA (REFERENSI)'!$A:$Z,16,FALSE)</f>
        <v>#N/A</v>
      </c>
      <c r="I7" s="39" t="str">
        <f>VLOOKUP(G7,'MITRA (REFERENSI)'!$A:$Z,25,FALSE)</f>
        <v>#N/A</v>
      </c>
      <c r="J7" s="38" t="str">
        <f>VLOOKUP(G7,'MITRA (REFERENSI)'!$A:$Z,26,FALSE)</f>
        <v>#N/A</v>
      </c>
      <c r="K7" s="38" t="str">
        <f>VLOOKUP(G7,'MITRA (REFERENSI)'!$A:$Z,15,FALSE)</f>
        <v>#N/A</v>
      </c>
      <c r="L7" s="38" t="str">
        <f>VLOOKUP(G7,'MITRA (REFERENSI)'!$A:$Z,15,FALSE)</f>
        <v>#N/A</v>
      </c>
      <c r="M7" s="38" t="str">
        <f>IF(B7=1,'KELAS (REFERENSI)'!M7,IF(B7=2,'KELAS (REFERENSI)'!M22,IF(B7=3,'KELAS (REFERENSI)'!M37,IF(B7=4,'KELAS (REFERENSI)'!M52,""))))</f>
        <v/>
      </c>
      <c r="N7" s="38" t="str">
        <f>IF(B7=1,'KELAS (REFERENSI)'!N7,IF(B7=2,'KELAS (REFERENSI)'!N22,IF(B7=3,'KELAS (REFERENSI)'!N37,IF(B7=4,'KELAS (REFERENSI)'!N52,""))))</f>
        <v/>
      </c>
      <c r="O7" s="38" t="str">
        <f>IF(B7=1,'KELAS (REFERENSI)'!O7,IF(B7=2,'KELAS (REFERENSI)'!O22,IF(B7=3,'KELAS (REFERENSI)'!O37,IF(B7=4,'KELAS (REFERENSI)'!O52,""))))</f>
        <v/>
      </c>
      <c r="P7" s="38" t="str">
        <f>IF(B7=1,'KELAS (REFERENSI)'!P7,IF(B7=2,'KELAS (REFERENSI)'!P22,IF(B7=3,'KELAS (REFERENSI)'!P37,IF(B7=4,'KELAS (REFERENSI)'!P52,""))))</f>
        <v/>
      </c>
      <c r="Q7" s="38" t="str">
        <f t="shared" si="4"/>
        <v>BPS Kota Jakarta Timur</v>
      </c>
      <c r="R7" s="38" t="str">
        <f>IF(B7=1,'[1]KELAS (REF) 1080'!L7,IF(B7=2,'[1]KELAS (REF) 1080'!L27,IF(B7=3,'[1]KELAS (REF) 1080'!#REF!,"")))</f>
        <v>#ERROR!</v>
      </c>
      <c r="S7" s="38" t="str">
        <f t="shared" ref="S7:T7" si="9">S6</f>
        <v>15 Juni sampai dengan 31 Agustus 2026</v>
      </c>
      <c r="T7" s="38" t="str">
        <f t="shared" si="9"/>
        <v>31 Agustus 2026</v>
      </c>
      <c r="U7" s="41"/>
      <c r="V7" s="42"/>
      <c r="W7" s="42"/>
      <c r="X7" s="42"/>
    </row>
    <row r="8">
      <c r="A8" s="36" t="s">
        <v>5070</v>
      </c>
      <c r="B8" s="37"/>
      <c r="C8" s="37"/>
      <c r="D8" s="38" t="str">
        <f t="shared" si="1"/>
        <v/>
      </c>
      <c r="E8" s="38" t="str">
        <f>VLOOKUP(D8,'KELAS (REFERENSI)'!$E$1:$J$68,6,FALSE)</f>
        <v>#N/A</v>
      </c>
      <c r="F8" s="39" t="str">
        <f t="shared" si="2"/>
        <v>PETUGAS.0007/SPK/SE/PML/3172/2026</v>
      </c>
      <c r="G8" s="40"/>
      <c r="H8" s="39" t="str">
        <f>VLOOKUP(G8,'MITRA (REFERENSI)'!$A:$Z,16,FALSE)</f>
        <v>#N/A</v>
      </c>
      <c r="I8" s="39" t="str">
        <f>VLOOKUP(G8,'MITRA (REFERENSI)'!$A:$Z,25,FALSE)</f>
        <v>#N/A</v>
      </c>
      <c r="J8" s="38" t="str">
        <f>VLOOKUP(G8,'MITRA (REFERENSI)'!$A:$Z,26,FALSE)</f>
        <v>#N/A</v>
      </c>
      <c r="K8" s="38" t="str">
        <f>VLOOKUP(G8,'MITRA (REFERENSI)'!$A:$Z,15,FALSE)</f>
        <v>#N/A</v>
      </c>
      <c r="L8" s="38" t="str">
        <f>VLOOKUP(G8,'MITRA (REFERENSI)'!$A:$Z,15,FALSE)</f>
        <v>#N/A</v>
      </c>
      <c r="M8" s="38" t="str">
        <f>IF(B8=1,'KELAS (REFERENSI)'!M8,IF(B8=2,'KELAS (REFERENSI)'!M23,IF(B8=3,'KELAS (REFERENSI)'!M38,IF(B8=4,'KELAS (REFERENSI)'!M53,""))))</f>
        <v/>
      </c>
      <c r="N8" s="38" t="str">
        <f>IF(B8=1,'KELAS (REFERENSI)'!N8,IF(B8=2,'KELAS (REFERENSI)'!N23,IF(B8=3,'KELAS (REFERENSI)'!N38,IF(B8=4,'KELAS (REFERENSI)'!N53,""))))</f>
        <v/>
      </c>
      <c r="O8" s="38" t="str">
        <f>IF(B8=1,'KELAS (REFERENSI)'!O8,IF(B8=2,'KELAS (REFERENSI)'!O23,IF(B8=3,'KELAS (REFERENSI)'!O38,IF(B8=4,'KELAS (REFERENSI)'!O53,""))))</f>
        <v/>
      </c>
      <c r="P8" s="38" t="str">
        <f>IF(B8=1,'KELAS (REFERENSI)'!P8,IF(B8=2,'KELAS (REFERENSI)'!P23,IF(B8=3,'KELAS (REFERENSI)'!P38,IF(B8=4,'KELAS (REFERENSI)'!P53,""))))</f>
        <v/>
      </c>
      <c r="Q8" s="38" t="str">
        <f t="shared" si="4"/>
        <v>BPS Kota Jakarta Timur</v>
      </c>
      <c r="R8" s="38" t="str">
        <f t="shared" ref="R8:R14" si="11">IF(B8=1,'[1]KELAS (REF) 1080'!L8,IF(B8=2,'[1]KELAS (REF) 1080'!L28,IF(B8=3,'[1]KELAS (REF) 1080'!L48,"")))</f>
        <v/>
      </c>
      <c r="S8" s="38" t="str">
        <f t="shared" ref="S8:T8" si="10">S7</f>
        <v>15 Juni sampai dengan 31 Agustus 2026</v>
      </c>
      <c r="T8" s="38" t="str">
        <f t="shared" si="10"/>
        <v>31 Agustus 2026</v>
      </c>
      <c r="U8" s="41"/>
      <c r="V8" s="42"/>
      <c r="W8" s="42"/>
      <c r="X8" s="42"/>
    </row>
    <row r="9">
      <c r="A9" s="36" t="s">
        <v>5071</v>
      </c>
      <c r="B9" s="37"/>
      <c r="C9" s="37"/>
      <c r="D9" s="38" t="str">
        <f t="shared" si="1"/>
        <v/>
      </c>
      <c r="E9" s="38" t="str">
        <f>VLOOKUP(D9,'KELAS (REFERENSI)'!$E$1:$J$68,6,FALSE)</f>
        <v>#N/A</v>
      </c>
      <c r="F9" s="39" t="str">
        <f t="shared" si="2"/>
        <v>PETUGAS.0008/SPK/SE/PML/3172/2026</v>
      </c>
      <c r="G9" s="40"/>
      <c r="H9" s="39" t="str">
        <f>VLOOKUP(G9,'MITRA (REFERENSI)'!$A:$Z,16,FALSE)</f>
        <v>#N/A</v>
      </c>
      <c r="I9" s="39" t="str">
        <f>VLOOKUP(G9,'MITRA (REFERENSI)'!$A:$Z,25,FALSE)</f>
        <v>#N/A</v>
      </c>
      <c r="J9" s="38" t="str">
        <f>VLOOKUP(G9,'MITRA (REFERENSI)'!$A:$Z,26,FALSE)</f>
        <v>#N/A</v>
      </c>
      <c r="K9" s="38" t="str">
        <f>VLOOKUP(G9,'MITRA (REFERENSI)'!$A:$Z,15,FALSE)</f>
        <v>#N/A</v>
      </c>
      <c r="L9" s="38" t="str">
        <f>VLOOKUP(G9,'MITRA (REFERENSI)'!$A:$Z,15,FALSE)</f>
        <v>#N/A</v>
      </c>
      <c r="M9" s="38" t="str">
        <f>IF(B9=1,'KELAS (REFERENSI)'!M9,IF(B9=2,'KELAS (REFERENSI)'!M24,IF(B9=3,'KELAS (REFERENSI)'!M39,IF(B9=4,'KELAS (REFERENSI)'!M54,""))))</f>
        <v/>
      </c>
      <c r="N9" s="38" t="str">
        <f>IF(B9=1,'KELAS (REFERENSI)'!N9,IF(B9=2,'KELAS (REFERENSI)'!N24,IF(B9=3,'KELAS (REFERENSI)'!N39,IF(B9=4,'KELAS (REFERENSI)'!N54,""))))</f>
        <v/>
      </c>
      <c r="O9" s="38" t="str">
        <f>IF(B9=1,'KELAS (REFERENSI)'!O9,IF(B9=2,'KELAS (REFERENSI)'!O24,IF(B9=3,'KELAS (REFERENSI)'!O39,IF(B9=4,'KELAS (REFERENSI)'!O54,""))))</f>
        <v/>
      </c>
      <c r="P9" s="38" t="str">
        <f>IF(B9=1,'KELAS (REFERENSI)'!P9,IF(B9=2,'KELAS (REFERENSI)'!P24,IF(B9=3,'KELAS (REFERENSI)'!P39,IF(B9=4,'KELAS (REFERENSI)'!P54,""))))</f>
        <v/>
      </c>
      <c r="Q9" s="38" t="str">
        <f t="shared" si="4"/>
        <v>BPS Kota Jakarta Timur</v>
      </c>
      <c r="R9" s="38" t="str">
        <f t="shared" si="11"/>
        <v/>
      </c>
      <c r="S9" s="38" t="str">
        <f t="shared" ref="S9:T9" si="12">S8</f>
        <v>15 Juni sampai dengan 31 Agustus 2026</v>
      </c>
      <c r="T9" s="38" t="str">
        <f t="shared" si="12"/>
        <v>31 Agustus 2026</v>
      </c>
      <c r="U9" s="41"/>
      <c r="V9" s="42"/>
      <c r="W9" s="42"/>
      <c r="X9" s="42"/>
    </row>
    <row r="10">
      <c r="A10" s="36" t="s">
        <v>5072</v>
      </c>
      <c r="B10" s="37"/>
      <c r="C10" s="37"/>
      <c r="D10" s="38" t="str">
        <f t="shared" si="1"/>
        <v/>
      </c>
      <c r="E10" s="38" t="str">
        <f>VLOOKUP(D10,'KELAS (REFERENSI)'!$E$1:$J$68,6,FALSE)</f>
        <v>#N/A</v>
      </c>
      <c r="F10" s="39" t="str">
        <f t="shared" si="2"/>
        <v>PETUGAS.0009/SPK/SE/PML/3172/2026</v>
      </c>
      <c r="G10" s="40"/>
      <c r="H10" s="39" t="str">
        <f>VLOOKUP(G10,'MITRA (REFERENSI)'!$A:$Z,16,FALSE)</f>
        <v>#N/A</v>
      </c>
      <c r="I10" s="39" t="str">
        <f>VLOOKUP(G10,'MITRA (REFERENSI)'!$A:$Z,25,FALSE)</f>
        <v>#N/A</v>
      </c>
      <c r="J10" s="38" t="str">
        <f>VLOOKUP(G10,'MITRA (REFERENSI)'!$A:$Z,26,FALSE)</f>
        <v>#N/A</v>
      </c>
      <c r="K10" s="38" t="str">
        <f>VLOOKUP(G10,'MITRA (REFERENSI)'!$A:$Z,15,FALSE)</f>
        <v>#N/A</v>
      </c>
      <c r="L10" s="38" t="str">
        <f>VLOOKUP(G10,'MITRA (REFERENSI)'!$A:$Z,15,FALSE)</f>
        <v>#N/A</v>
      </c>
      <c r="M10" s="38" t="str">
        <f>IF(B10=1,'KELAS (REFERENSI)'!M10,IF(B10=2,'KELAS (REFERENSI)'!M25,IF(B10=3,'KELAS (REFERENSI)'!M40,IF(B10=4,'KELAS (REFERENSI)'!M55,""))))</f>
        <v/>
      </c>
      <c r="N10" s="38" t="str">
        <f>IF(B10=1,'KELAS (REFERENSI)'!N10,IF(B10=2,'KELAS (REFERENSI)'!N25,IF(B10=3,'KELAS (REFERENSI)'!N40,IF(B10=4,'KELAS (REFERENSI)'!N55,""))))</f>
        <v/>
      </c>
      <c r="O10" s="38" t="str">
        <f>IF(B10=1,'KELAS (REFERENSI)'!O10,IF(B10=2,'KELAS (REFERENSI)'!O25,IF(B10=3,'KELAS (REFERENSI)'!O40,IF(B10=4,'KELAS (REFERENSI)'!O55,""))))</f>
        <v/>
      </c>
      <c r="P10" s="38" t="str">
        <f>IF(B10=1,'KELAS (REFERENSI)'!P10,IF(B10=2,'KELAS (REFERENSI)'!P25,IF(B10=3,'KELAS (REFERENSI)'!P40,IF(B10=4,'KELAS (REFERENSI)'!P55,""))))</f>
        <v/>
      </c>
      <c r="Q10" s="38" t="str">
        <f t="shared" si="4"/>
        <v>BPS Kota Jakarta Timur</v>
      </c>
      <c r="R10" s="38" t="str">
        <f t="shared" si="11"/>
        <v/>
      </c>
      <c r="S10" s="38" t="str">
        <f t="shared" ref="S10:T10" si="13">S9</f>
        <v>15 Juni sampai dengan 31 Agustus 2026</v>
      </c>
      <c r="T10" s="38" t="str">
        <f t="shared" si="13"/>
        <v>31 Agustus 2026</v>
      </c>
      <c r="U10" s="41"/>
      <c r="V10" s="42"/>
      <c r="W10" s="42"/>
      <c r="X10" s="42"/>
    </row>
    <row r="11">
      <c r="A11" s="36" t="s">
        <v>5073</v>
      </c>
      <c r="B11" s="37"/>
      <c r="C11" s="37"/>
      <c r="D11" s="38" t="str">
        <f t="shared" si="1"/>
        <v/>
      </c>
      <c r="E11" s="38" t="str">
        <f>VLOOKUP(D11,'KELAS (REFERENSI)'!$E$1:$J$68,6,FALSE)</f>
        <v>#N/A</v>
      </c>
      <c r="F11" s="39" t="str">
        <f t="shared" si="2"/>
        <v>PETUGAS.0010/SPK/SE/PML/3172/2026</v>
      </c>
      <c r="G11" s="40"/>
      <c r="H11" s="39" t="str">
        <f>VLOOKUP(G11,'MITRA (REFERENSI)'!$A:$Z,16,FALSE)</f>
        <v>#N/A</v>
      </c>
      <c r="I11" s="39" t="str">
        <f>VLOOKUP(G11,'MITRA (REFERENSI)'!$A:$Z,25,FALSE)</f>
        <v>#N/A</v>
      </c>
      <c r="J11" s="38" t="str">
        <f>VLOOKUP(G11,'MITRA (REFERENSI)'!$A:$Z,26,FALSE)</f>
        <v>#N/A</v>
      </c>
      <c r="K11" s="38" t="str">
        <f>VLOOKUP(G11,'MITRA (REFERENSI)'!$A:$Z,15,FALSE)</f>
        <v>#N/A</v>
      </c>
      <c r="L11" s="38" t="str">
        <f>VLOOKUP(G11,'MITRA (REFERENSI)'!$A:$Z,15,FALSE)</f>
        <v>#N/A</v>
      </c>
      <c r="M11" s="38" t="str">
        <f>IF(B11=1,'KELAS (REFERENSI)'!M11,IF(B11=2,'KELAS (REFERENSI)'!M26,IF(B11=3,'KELAS (REFERENSI)'!M41,IF(B11=4,'KELAS (REFERENSI)'!M56,""))))</f>
        <v/>
      </c>
      <c r="N11" s="38" t="str">
        <f>IF(B11=1,'KELAS (REFERENSI)'!N11,IF(B11=2,'KELAS (REFERENSI)'!N26,IF(B11=3,'KELAS (REFERENSI)'!N41,IF(B11=4,'KELAS (REFERENSI)'!N56,""))))</f>
        <v/>
      </c>
      <c r="O11" s="38" t="str">
        <f>IF(B11=1,'KELAS (REFERENSI)'!O11,IF(B11=2,'KELAS (REFERENSI)'!O26,IF(B11=3,'KELAS (REFERENSI)'!O41,IF(B11=4,'KELAS (REFERENSI)'!O56,""))))</f>
        <v/>
      </c>
      <c r="P11" s="38" t="str">
        <f>IF(B11=1,'KELAS (REFERENSI)'!P11,IF(B11=2,'KELAS (REFERENSI)'!P26,IF(B11=3,'KELAS (REFERENSI)'!P41,IF(B11=4,'KELAS (REFERENSI)'!P56,""))))</f>
        <v/>
      </c>
      <c r="Q11" s="38" t="str">
        <f t="shared" si="4"/>
        <v>BPS Kota Jakarta Timur</v>
      </c>
      <c r="R11" s="38" t="str">
        <f t="shared" si="11"/>
        <v/>
      </c>
      <c r="S11" s="38" t="str">
        <f t="shared" ref="S11:T11" si="14">S10</f>
        <v>15 Juni sampai dengan 31 Agustus 2026</v>
      </c>
      <c r="T11" s="38" t="str">
        <f t="shared" si="14"/>
        <v>31 Agustus 2026</v>
      </c>
      <c r="U11" s="41"/>
      <c r="V11" s="42"/>
      <c r="W11" s="42"/>
      <c r="X11" s="42"/>
    </row>
    <row r="12">
      <c r="A12" s="36" t="s">
        <v>5074</v>
      </c>
      <c r="B12" s="37"/>
      <c r="C12" s="37"/>
      <c r="D12" s="38" t="str">
        <f t="shared" si="1"/>
        <v/>
      </c>
      <c r="E12" s="38" t="str">
        <f>VLOOKUP(D12,'KELAS (REFERENSI)'!$E$1:$J$68,6,FALSE)</f>
        <v>#N/A</v>
      </c>
      <c r="F12" s="39" t="str">
        <f t="shared" si="2"/>
        <v>PETUGAS.0011/SPK/SE/PML/3172/2026</v>
      </c>
      <c r="G12" s="40"/>
      <c r="H12" s="39" t="str">
        <f>VLOOKUP(G12,'MITRA (REFERENSI)'!$A:$Z,16,FALSE)</f>
        <v>#N/A</v>
      </c>
      <c r="I12" s="39" t="str">
        <f>VLOOKUP(G12,'MITRA (REFERENSI)'!$A:$Z,25,FALSE)</f>
        <v>#N/A</v>
      </c>
      <c r="J12" s="38" t="str">
        <f>VLOOKUP(G12,'MITRA (REFERENSI)'!$A:$Z,26,FALSE)</f>
        <v>#N/A</v>
      </c>
      <c r="K12" s="38" t="str">
        <f>VLOOKUP(G12,'MITRA (REFERENSI)'!$A:$Z,15,FALSE)</f>
        <v>#N/A</v>
      </c>
      <c r="L12" s="38" t="str">
        <f>VLOOKUP(G12,'MITRA (REFERENSI)'!$A:$Z,15,FALSE)</f>
        <v>#N/A</v>
      </c>
      <c r="M12" s="38" t="str">
        <f>IF(B12=1,'KELAS (REFERENSI)'!M12,IF(B12=2,'KELAS (REFERENSI)'!M27,IF(B12=3,'KELAS (REFERENSI)'!M42,IF(B12=4,'KELAS (REFERENSI)'!M57,""))))</f>
        <v/>
      </c>
      <c r="N12" s="38" t="str">
        <f>IF(B12=1,'KELAS (REFERENSI)'!N12,IF(B12=2,'KELAS (REFERENSI)'!N27,IF(B12=3,'KELAS (REFERENSI)'!N42,IF(B12=4,'KELAS (REFERENSI)'!N57,""))))</f>
        <v/>
      </c>
      <c r="O12" s="38" t="str">
        <f>IF(B12=1,'KELAS (REFERENSI)'!O12,IF(B12=2,'KELAS (REFERENSI)'!O27,IF(B12=3,'KELAS (REFERENSI)'!O42,IF(B12=4,'KELAS (REFERENSI)'!O57,""))))</f>
        <v/>
      </c>
      <c r="P12" s="38" t="str">
        <f>IF(B12=1,'KELAS (REFERENSI)'!P12,IF(B12=2,'KELAS (REFERENSI)'!P27,IF(B12=3,'KELAS (REFERENSI)'!P42,IF(B12=4,'KELAS (REFERENSI)'!P57,""))))</f>
        <v/>
      </c>
      <c r="Q12" s="38" t="str">
        <f t="shared" si="4"/>
        <v>BPS Kota Jakarta Timur</v>
      </c>
      <c r="R12" s="38" t="str">
        <f t="shared" si="11"/>
        <v/>
      </c>
      <c r="S12" s="38" t="str">
        <f t="shared" ref="S12:T12" si="15">S11</f>
        <v>15 Juni sampai dengan 31 Agustus 2026</v>
      </c>
      <c r="T12" s="38" t="str">
        <f t="shared" si="15"/>
        <v>31 Agustus 2026</v>
      </c>
      <c r="U12" s="41"/>
      <c r="V12" s="42"/>
      <c r="W12" s="42"/>
      <c r="X12" s="42"/>
    </row>
    <row r="13">
      <c r="A13" s="36" t="s">
        <v>5075</v>
      </c>
      <c r="B13" s="37"/>
      <c r="C13" s="37"/>
      <c r="D13" s="38" t="str">
        <f t="shared" si="1"/>
        <v/>
      </c>
      <c r="E13" s="38" t="str">
        <f>VLOOKUP(D13,'KELAS (REFERENSI)'!$E$1:$J$68,6,FALSE)</f>
        <v>#N/A</v>
      </c>
      <c r="F13" s="39" t="str">
        <f t="shared" si="2"/>
        <v>PETUGAS.0012/SPK/SE/PML/3172/2026</v>
      </c>
      <c r="G13" s="40"/>
      <c r="H13" s="39" t="str">
        <f>VLOOKUP(G13,'MITRA (REFERENSI)'!$A:$Z,16,FALSE)</f>
        <v>#N/A</v>
      </c>
      <c r="I13" s="39" t="str">
        <f>VLOOKUP(G13,'MITRA (REFERENSI)'!$A:$Z,25,FALSE)</f>
        <v>#N/A</v>
      </c>
      <c r="J13" s="38" t="str">
        <f>VLOOKUP(G13,'MITRA (REFERENSI)'!$A:$Z,26,FALSE)</f>
        <v>#N/A</v>
      </c>
      <c r="K13" s="38" t="str">
        <f>VLOOKUP(G13,'MITRA (REFERENSI)'!$A:$Z,15,FALSE)</f>
        <v>#N/A</v>
      </c>
      <c r="L13" s="38" t="str">
        <f>VLOOKUP(G13,'MITRA (REFERENSI)'!$A:$Z,15,FALSE)</f>
        <v>#N/A</v>
      </c>
      <c r="M13" s="38" t="str">
        <f>IF(B13=1,'KELAS (REFERENSI)'!M13,IF(B13=2,'KELAS (REFERENSI)'!M28,IF(B13=3,'KELAS (REFERENSI)'!M43,IF(B13=4,'KELAS (REFERENSI)'!M58,""))))</f>
        <v/>
      </c>
      <c r="N13" s="38" t="str">
        <f>IF(B13=1,'KELAS (REFERENSI)'!N13,IF(B13=2,'KELAS (REFERENSI)'!N28,IF(B13=3,'KELAS (REFERENSI)'!N43,IF(B13=4,'KELAS (REFERENSI)'!N58,""))))</f>
        <v/>
      </c>
      <c r="O13" s="38" t="str">
        <f>IF(B13=1,'KELAS (REFERENSI)'!O13,IF(B13=2,'KELAS (REFERENSI)'!O28,IF(B13=3,'KELAS (REFERENSI)'!O43,IF(B13=4,'KELAS (REFERENSI)'!O58,""))))</f>
        <v/>
      </c>
      <c r="P13" s="38" t="str">
        <f>IF(B13=1,'KELAS (REFERENSI)'!P13,IF(B13=2,'KELAS (REFERENSI)'!P28,IF(B13=3,'KELAS (REFERENSI)'!P43,IF(B13=4,'KELAS (REFERENSI)'!P58,""))))</f>
        <v/>
      </c>
      <c r="Q13" s="38" t="str">
        <f t="shared" si="4"/>
        <v>BPS Kota Jakarta Timur</v>
      </c>
      <c r="R13" s="38" t="str">
        <f t="shared" si="11"/>
        <v/>
      </c>
      <c r="S13" s="38" t="str">
        <f t="shared" ref="S13:T13" si="16">S12</f>
        <v>15 Juni sampai dengan 31 Agustus 2026</v>
      </c>
      <c r="T13" s="38" t="str">
        <f t="shared" si="16"/>
        <v>31 Agustus 2026</v>
      </c>
      <c r="U13" s="41"/>
      <c r="V13" s="42"/>
      <c r="W13" s="42"/>
      <c r="X13" s="42"/>
    </row>
    <row r="14">
      <c r="A14" s="36" t="s">
        <v>5076</v>
      </c>
      <c r="B14" s="37"/>
      <c r="C14" s="37"/>
      <c r="D14" s="38" t="str">
        <f t="shared" si="1"/>
        <v/>
      </c>
      <c r="E14" s="38" t="str">
        <f>VLOOKUP(D14,'KELAS (REFERENSI)'!$E$1:$J$68,6,FALSE)</f>
        <v>#N/A</v>
      </c>
      <c r="F14" s="39" t="str">
        <f t="shared" si="2"/>
        <v>PETUGAS.0013/SPK/SE/PML/3172/2026</v>
      </c>
      <c r="G14" s="40"/>
      <c r="H14" s="39" t="str">
        <f>VLOOKUP(G14,'MITRA (REFERENSI)'!$A:$Z,16,FALSE)</f>
        <v>#N/A</v>
      </c>
      <c r="I14" s="39" t="str">
        <f>VLOOKUP(G14,'MITRA (REFERENSI)'!$A:$Z,25,FALSE)</f>
        <v>#N/A</v>
      </c>
      <c r="J14" s="38" t="str">
        <f>VLOOKUP(G14,'MITRA (REFERENSI)'!$A:$Z,26,FALSE)</f>
        <v>#N/A</v>
      </c>
      <c r="K14" s="38" t="str">
        <f>VLOOKUP(G14,'MITRA (REFERENSI)'!$A:$Z,15,FALSE)</f>
        <v>#N/A</v>
      </c>
      <c r="L14" s="38" t="str">
        <f>VLOOKUP(G14,'MITRA (REFERENSI)'!$A:$Z,15,FALSE)</f>
        <v>#N/A</v>
      </c>
      <c r="M14" s="38" t="str">
        <f>IF(B14=1,'KELAS (REFERENSI)'!M14,IF(B14=2,'KELAS (REFERENSI)'!M29,IF(B14=3,'KELAS (REFERENSI)'!M44,IF(B14=4,'KELAS (REFERENSI)'!M59,""))))</f>
        <v/>
      </c>
      <c r="N14" s="38" t="str">
        <f>IF(B14=1,'KELAS (REFERENSI)'!N14,IF(B14=2,'KELAS (REFERENSI)'!N29,IF(B14=3,'KELAS (REFERENSI)'!N44,IF(B14=4,'KELAS (REFERENSI)'!N59,""))))</f>
        <v/>
      </c>
      <c r="O14" s="38" t="str">
        <f>IF(B14=1,'KELAS (REFERENSI)'!O14,IF(B14=2,'KELAS (REFERENSI)'!O29,IF(B14=3,'KELAS (REFERENSI)'!O44,IF(B14=4,'KELAS (REFERENSI)'!O59,""))))</f>
        <v/>
      </c>
      <c r="P14" s="38" t="str">
        <f>IF(B14=1,'KELAS (REFERENSI)'!P14,IF(B14=2,'KELAS (REFERENSI)'!P29,IF(B14=3,'KELAS (REFERENSI)'!P44,IF(B14=4,'KELAS (REFERENSI)'!P59,""))))</f>
        <v/>
      </c>
      <c r="Q14" s="38" t="str">
        <f t="shared" si="4"/>
        <v>BPS Kota Jakarta Timur</v>
      </c>
      <c r="R14" s="38" t="str">
        <f t="shared" si="11"/>
        <v/>
      </c>
      <c r="S14" s="38" t="str">
        <f t="shared" ref="S14:T14" si="17">S13</f>
        <v>15 Juni sampai dengan 31 Agustus 2026</v>
      </c>
      <c r="T14" s="38" t="str">
        <f t="shared" si="17"/>
        <v>31 Agustus 2026</v>
      </c>
      <c r="U14" s="41"/>
      <c r="V14" s="42"/>
      <c r="W14" s="42"/>
      <c r="X14" s="42"/>
    </row>
    <row r="15">
      <c r="A15" s="36" t="s">
        <v>5077</v>
      </c>
      <c r="B15" s="37"/>
      <c r="C15" s="37"/>
      <c r="D15" s="38" t="str">
        <f t="shared" si="1"/>
        <v/>
      </c>
      <c r="E15" s="38" t="str">
        <f>VLOOKUP(D15,'KELAS (REFERENSI)'!$E$1:$J$68,6,FALSE)</f>
        <v>#N/A</v>
      </c>
      <c r="F15" s="39" t="str">
        <f t="shared" si="2"/>
        <v>PETUGAS.0014/SPK/SE/PML/3172/2026</v>
      </c>
      <c r="G15" s="40"/>
      <c r="H15" s="39" t="str">
        <f>VLOOKUP(G15,'MITRA (REFERENSI)'!$A:$Z,16,FALSE)</f>
        <v>#N/A</v>
      </c>
      <c r="I15" s="39" t="str">
        <f>VLOOKUP(G15,'MITRA (REFERENSI)'!$A:$Z,25,FALSE)</f>
        <v>#N/A</v>
      </c>
      <c r="J15" s="38" t="str">
        <f>VLOOKUP(G15,'MITRA (REFERENSI)'!$A:$Z,26,FALSE)</f>
        <v>#N/A</v>
      </c>
      <c r="K15" s="38" t="str">
        <f>VLOOKUP(G15,'MITRA (REFERENSI)'!$A:$Z,15,FALSE)</f>
        <v>#N/A</v>
      </c>
      <c r="L15" s="38" t="str">
        <f>VLOOKUP(G15,'MITRA (REFERENSI)'!$A:$Z,15,FALSE)</f>
        <v>#N/A</v>
      </c>
      <c r="M15" s="38" t="str">
        <f>IF(B15=1,'KELAS (REFERENSI)'!M15,IF(B15=2,'KELAS (REFERENSI)'!M30,IF(B15=3,'KELAS (REFERENSI)'!M45,IF(B15=4,'KELAS (REFERENSI)'!M60,""))))</f>
        <v/>
      </c>
      <c r="N15" s="38" t="str">
        <f>IF(B15=1,'KELAS (REFERENSI)'!N15,IF(B15=2,'KELAS (REFERENSI)'!N30,IF(B15=3,'KELAS (REFERENSI)'!N45,IF(B15=4,'KELAS (REFERENSI)'!N60,""))))</f>
        <v/>
      </c>
      <c r="O15" s="38" t="str">
        <f>IF(B15=1,'KELAS (REFERENSI)'!O15,IF(B15=2,'KELAS (REFERENSI)'!O30,IF(B15=3,'KELAS (REFERENSI)'!O45,IF(B15=4,'KELAS (REFERENSI)'!O60,""))))</f>
        <v/>
      </c>
      <c r="P15" s="38" t="str">
        <f>IF(B15=1,'KELAS (REFERENSI)'!P15,IF(B15=2,'KELAS (REFERENSI)'!P30,IF(B15=3,'KELAS (REFERENSI)'!P45,IF(B15=4,'KELAS (REFERENSI)'!P60,""))))</f>
        <v/>
      </c>
      <c r="Q15" s="38" t="str">
        <f t="shared" si="4"/>
        <v>BPS Kota Jakarta Timur</v>
      </c>
      <c r="R15" s="38" t="str">
        <f>IF(B15=1,'[1]KELAS (REF) 1080'!#REF!,IF(B15=2,'[1]KELAS (REF) 1080'!L35,IF(B15=3,'[1]KELAS (REF) 1080'!L55,"")))</f>
        <v>#ERROR!</v>
      </c>
      <c r="S15" s="38" t="str">
        <f t="shared" ref="S15:T15" si="18">S14</f>
        <v>15 Juni sampai dengan 31 Agustus 2026</v>
      </c>
      <c r="T15" s="38" t="str">
        <f t="shared" si="18"/>
        <v>31 Agustus 2026</v>
      </c>
      <c r="U15" s="41"/>
      <c r="V15" s="42"/>
      <c r="W15" s="42"/>
      <c r="X15" s="42"/>
    </row>
    <row r="16">
      <c r="A16" s="36" t="s">
        <v>5078</v>
      </c>
      <c r="B16" s="37"/>
      <c r="C16" s="37"/>
      <c r="D16" s="38" t="str">
        <f t="shared" si="1"/>
        <v/>
      </c>
      <c r="E16" s="38" t="str">
        <f>VLOOKUP(D16,'KELAS (REFERENSI)'!$E$1:$J$68,6,FALSE)</f>
        <v>#N/A</v>
      </c>
      <c r="F16" s="39" t="str">
        <f t="shared" si="2"/>
        <v>PETUGAS.0015/SPK/SE/PML/3172/2026</v>
      </c>
      <c r="G16" s="40"/>
      <c r="H16" s="39" t="str">
        <f>VLOOKUP(G16,'MITRA (REFERENSI)'!$A:$Z,16,FALSE)</f>
        <v>#N/A</v>
      </c>
      <c r="I16" s="39" t="str">
        <f>VLOOKUP(G16,'MITRA (REFERENSI)'!$A:$Z,25,FALSE)</f>
        <v>#N/A</v>
      </c>
      <c r="J16" s="38" t="str">
        <f>VLOOKUP(G16,'MITRA (REFERENSI)'!$A:$Z,26,FALSE)</f>
        <v>#N/A</v>
      </c>
      <c r="K16" s="38" t="str">
        <f>VLOOKUP(G16,'MITRA (REFERENSI)'!$A:$Z,15,FALSE)</f>
        <v>#N/A</v>
      </c>
      <c r="L16" s="38" t="str">
        <f>VLOOKUP(G16,'MITRA (REFERENSI)'!$A:$Z,15,FALSE)</f>
        <v>#N/A</v>
      </c>
      <c r="M16" s="38" t="str">
        <f>IF(B16=1,'KELAS (REFERENSI)'!M16,IF(B16=2,'KELAS (REFERENSI)'!M31,IF(B16=3,'KELAS (REFERENSI)'!M46,IF(B16=4,'KELAS (REFERENSI)'!M61,""))))</f>
        <v/>
      </c>
      <c r="N16" s="38" t="str">
        <f>IF(B16=1,'KELAS (REFERENSI)'!N16,IF(B16=2,'KELAS (REFERENSI)'!N31,IF(B16=3,'KELAS (REFERENSI)'!N46,IF(B16=4,'KELAS (REFERENSI)'!N61,""))))</f>
        <v/>
      </c>
      <c r="O16" s="38" t="str">
        <f>IF(B16=1,'KELAS (REFERENSI)'!O16,IF(B16=2,'KELAS (REFERENSI)'!O31,IF(B16=3,'KELAS (REFERENSI)'!O46,IF(B16=4,'KELAS (REFERENSI)'!O61,""))))</f>
        <v/>
      </c>
      <c r="P16" s="38" t="str">
        <f>IF(B16=1,'KELAS (REFERENSI)'!P16,IF(B16=2,'KELAS (REFERENSI)'!P31,IF(B16=3,'KELAS (REFERENSI)'!P46,IF(B16=4,'KELAS (REFERENSI)'!P61,""))))</f>
        <v/>
      </c>
      <c r="Q16" s="38" t="str">
        <f t="shared" si="4"/>
        <v>BPS Kota Jakarta Timur</v>
      </c>
      <c r="R16" s="38" t="str">
        <f t="shared" ref="R16:R21" si="20">IF(B16=1,'[1]KELAS (REF) 1080'!L16,IF(B16=2,'[1]KELAS (REF) 1080'!L36,IF(B16=3,'[1]KELAS (REF) 1080'!L56,"")))</f>
        <v/>
      </c>
      <c r="S16" s="38" t="str">
        <f t="shared" ref="S16:T16" si="19">S15</f>
        <v>15 Juni sampai dengan 31 Agustus 2026</v>
      </c>
      <c r="T16" s="38" t="str">
        <f t="shared" si="19"/>
        <v>31 Agustus 2026</v>
      </c>
      <c r="U16" s="41"/>
      <c r="V16" s="42"/>
      <c r="W16" s="42"/>
      <c r="X16" s="42"/>
    </row>
    <row r="17">
      <c r="A17" s="36" t="s">
        <v>5079</v>
      </c>
      <c r="B17" s="37"/>
      <c r="C17" s="37"/>
      <c r="D17" s="38" t="str">
        <f t="shared" si="1"/>
        <v/>
      </c>
      <c r="E17" s="38" t="str">
        <f>VLOOKUP(D17,'KELAS (REFERENSI)'!$E$1:$J$68,6,FALSE)</f>
        <v>#N/A</v>
      </c>
      <c r="F17" s="39" t="str">
        <f t="shared" si="2"/>
        <v>PETUGAS.0016/SPK/SE/PML/3172/2026</v>
      </c>
      <c r="G17" s="40"/>
      <c r="H17" s="39" t="str">
        <f>VLOOKUP(G17,'MITRA (REFERENSI)'!$A:$Z,16,FALSE)</f>
        <v>#N/A</v>
      </c>
      <c r="I17" s="39" t="str">
        <f>VLOOKUP(G17,'MITRA (REFERENSI)'!$A:$Z,25,FALSE)</f>
        <v>#N/A</v>
      </c>
      <c r="J17" s="38" t="str">
        <f>VLOOKUP(G17,'MITRA (REFERENSI)'!$A:$Z,26,FALSE)</f>
        <v>#N/A</v>
      </c>
      <c r="K17" s="38" t="str">
        <f>VLOOKUP(G17,'MITRA (REFERENSI)'!$A:$Z,15,FALSE)</f>
        <v>#N/A</v>
      </c>
      <c r="L17" s="38" t="str">
        <f>VLOOKUP(G17,'MITRA (REFERENSI)'!$A:$Z,15,FALSE)</f>
        <v>#N/A</v>
      </c>
      <c r="M17" s="38" t="str">
        <f>IF(B17=1,'KELAS (REFERENSI)'!M17,IF(B17=2,'KELAS (REFERENSI)'!M32,IF(B17=3,'KELAS (REFERENSI)'!M47,IF(B17=4,'KELAS (REFERENSI)'!M62,""))))</f>
        <v/>
      </c>
      <c r="N17" s="38" t="str">
        <f>IF(B17=1,'KELAS (REFERENSI)'!N17,IF(B17=2,'KELAS (REFERENSI)'!N32,IF(B17=3,'KELAS (REFERENSI)'!N47,IF(B17=4,'KELAS (REFERENSI)'!N62,""))))</f>
        <v/>
      </c>
      <c r="O17" s="38" t="str">
        <f>IF(B17=1,'KELAS (REFERENSI)'!O17,IF(B17=2,'KELAS (REFERENSI)'!O32,IF(B17=3,'KELAS (REFERENSI)'!O47,IF(B17=4,'KELAS (REFERENSI)'!O62,""))))</f>
        <v/>
      </c>
      <c r="P17" s="38" t="str">
        <f>IF(B17=1,'KELAS (REFERENSI)'!P17,IF(B17=2,'KELAS (REFERENSI)'!P32,IF(B17=3,'KELAS (REFERENSI)'!P47,IF(B17=4,'KELAS (REFERENSI)'!P62,""))))</f>
        <v/>
      </c>
      <c r="Q17" s="38" t="str">
        <f t="shared" si="4"/>
        <v>BPS Kota Jakarta Timur</v>
      </c>
      <c r="R17" s="38" t="str">
        <f t="shared" si="20"/>
        <v/>
      </c>
      <c r="S17" s="38" t="str">
        <f t="shared" ref="S17:T17" si="21">S16</f>
        <v>15 Juni sampai dengan 31 Agustus 2026</v>
      </c>
      <c r="T17" s="38" t="str">
        <f t="shared" si="21"/>
        <v>31 Agustus 2026</v>
      </c>
      <c r="U17" s="41"/>
      <c r="V17" s="42"/>
      <c r="W17" s="42"/>
      <c r="X17" s="42"/>
    </row>
    <row r="18">
      <c r="A18" s="36" t="s">
        <v>5080</v>
      </c>
      <c r="B18" s="37"/>
      <c r="C18" s="37"/>
      <c r="D18" s="38" t="str">
        <f t="shared" si="1"/>
        <v/>
      </c>
      <c r="E18" s="38" t="str">
        <f>VLOOKUP(D18,'KELAS (REFERENSI)'!$E$1:$J$68,6,FALSE)</f>
        <v>#N/A</v>
      </c>
      <c r="F18" s="39" t="str">
        <f t="shared" si="2"/>
        <v>PETUGAS.0017/SPK/SE/PML/3172/2026</v>
      </c>
      <c r="G18" s="40"/>
      <c r="H18" s="39" t="str">
        <f>VLOOKUP(G18,'MITRA (REFERENSI)'!$A:$Z,16,FALSE)</f>
        <v>#N/A</v>
      </c>
      <c r="I18" s="39" t="str">
        <f>VLOOKUP(G18,'MITRA (REFERENSI)'!$A:$Z,25,FALSE)</f>
        <v>#N/A</v>
      </c>
      <c r="J18" s="38" t="str">
        <f>VLOOKUP(G18,'MITRA (REFERENSI)'!$A:$Z,26,FALSE)</f>
        <v>#N/A</v>
      </c>
      <c r="K18" s="38" t="str">
        <f>VLOOKUP(G18,'MITRA (REFERENSI)'!$A:$Z,15,FALSE)</f>
        <v>#N/A</v>
      </c>
      <c r="L18" s="38" t="str">
        <f>VLOOKUP(G18,'MITRA (REFERENSI)'!$A:$Z,15,FALSE)</f>
        <v>#N/A</v>
      </c>
      <c r="M18" s="38" t="str">
        <f>IF(B18=1,'KELAS (REFERENSI)'!M18,IF(B18=2,'KELAS (REFERENSI)'!M33,IF(B18=3,'KELAS (REFERENSI)'!M48,IF(B18=4,'KELAS (REFERENSI)'!M63,""))))</f>
        <v/>
      </c>
      <c r="N18" s="38" t="str">
        <f>IF(B18=1,'KELAS (REFERENSI)'!N18,IF(B18=2,'KELAS (REFERENSI)'!N33,IF(B18=3,'KELAS (REFERENSI)'!N48,IF(B18=4,'KELAS (REFERENSI)'!N63,""))))</f>
        <v/>
      </c>
      <c r="O18" s="38" t="str">
        <f>IF(B18=1,'KELAS (REFERENSI)'!O18,IF(B18=2,'KELAS (REFERENSI)'!O33,IF(B18=3,'KELAS (REFERENSI)'!O48,IF(B18=4,'KELAS (REFERENSI)'!O63,""))))</f>
        <v/>
      </c>
      <c r="P18" s="38" t="str">
        <f>IF(B18=1,'KELAS (REFERENSI)'!P18,IF(B18=2,'KELAS (REFERENSI)'!P33,IF(B18=3,'KELAS (REFERENSI)'!P48,IF(B18=4,'KELAS (REFERENSI)'!P63,""))))</f>
        <v/>
      </c>
      <c r="Q18" s="38" t="str">
        <f t="shared" si="4"/>
        <v>BPS Kota Jakarta Timur</v>
      </c>
      <c r="R18" s="38" t="str">
        <f t="shared" si="20"/>
        <v/>
      </c>
      <c r="S18" s="38" t="str">
        <f t="shared" ref="S18:T18" si="22">S17</f>
        <v>15 Juni sampai dengan 31 Agustus 2026</v>
      </c>
      <c r="T18" s="38" t="str">
        <f t="shared" si="22"/>
        <v>31 Agustus 2026</v>
      </c>
      <c r="U18" s="41"/>
      <c r="V18" s="42"/>
      <c r="W18" s="42"/>
      <c r="X18" s="42"/>
    </row>
    <row r="19">
      <c r="A19" s="36" t="s">
        <v>5081</v>
      </c>
      <c r="B19" s="37"/>
      <c r="C19" s="37"/>
      <c r="D19" s="38" t="str">
        <f t="shared" si="1"/>
        <v/>
      </c>
      <c r="E19" s="38" t="str">
        <f>VLOOKUP(D19,'KELAS (REFERENSI)'!$E$1:$J$68,6,FALSE)</f>
        <v>#N/A</v>
      </c>
      <c r="F19" s="39" t="str">
        <f t="shared" si="2"/>
        <v>PETUGAS.0018/SPK/SE/PML/3172/2026</v>
      </c>
      <c r="G19" s="40"/>
      <c r="H19" s="39" t="str">
        <f>VLOOKUP(G19,'MITRA (REFERENSI)'!$A:$Z,16,FALSE)</f>
        <v>#N/A</v>
      </c>
      <c r="I19" s="39" t="str">
        <f>VLOOKUP(G19,'MITRA (REFERENSI)'!$A:$Z,25,FALSE)</f>
        <v>#N/A</v>
      </c>
      <c r="J19" s="38" t="str">
        <f>VLOOKUP(G19,'MITRA (REFERENSI)'!$A:$Z,26,FALSE)</f>
        <v>#N/A</v>
      </c>
      <c r="K19" s="38" t="str">
        <f>VLOOKUP(G19,'MITRA (REFERENSI)'!$A:$Z,15,FALSE)</f>
        <v>#N/A</v>
      </c>
      <c r="L19" s="38" t="str">
        <f>VLOOKUP(G19,'MITRA (REFERENSI)'!$A:$Z,15,FALSE)</f>
        <v>#N/A</v>
      </c>
      <c r="M19" s="38" t="str">
        <f>IF(B19=1,'KELAS (REFERENSI)'!M19,IF(B19=2,'KELAS (REFERENSI)'!M34,IF(B19=3,'KELAS (REFERENSI)'!M49,IF(B19=4,'KELAS (REFERENSI)'!M64,""))))</f>
        <v/>
      </c>
      <c r="N19" s="38" t="str">
        <f>IF(B19=1,'KELAS (REFERENSI)'!N19,IF(B19=2,'KELAS (REFERENSI)'!N34,IF(B19=3,'KELAS (REFERENSI)'!N49,IF(B19=4,'KELAS (REFERENSI)'!N64,""))))</f>
        <v/>
      </c>
      <c r="O19" s="38" t="str">
        <f>IF(B19=1,'KELAS (REFERENSI)'!O19,IF(B19=2,'KELAS (REFERENSI)'!O34,IF(B19=3,'KELAS (REFERENSI)'!O49,IF(B19=4,'KELAS (REFERENSI)'!O64,""))))</f>
        <v/>
      </c>
      <c r="P19" s="38" t="str">
        <f>IF(B19=1,'KELAS (REFERENSI)'!P19,IF(B19=2,'KELAS (REFERENSI)'!P34,IF(B19=3,'KELAS (REFERENSI)'!P49,IF(B19=4,'KELAS (REFERENSI)'!P64,""))))</f>
        <v/>
      </c>
      <c r="Q19" s="38" t="str">
        <f t="shared" si="4"/>
        <v>BPS Kota Jakarta Timur</v>
      </c>
      <c r="R19" s="38" t="str">
        <f t="shared" si="20"/>
        <v/>
      </c>
      <c r="S19" s="38" t="str">
        <f t="shared" ref="S19:T19" si="23">S18</f>
        <v>15 Juni sampai dengan 31 Agustus 2026</v>
      </c>
      <c r="T19" s="38" t="str">
        <f t="shared" si="23"/>
        <v>31 Agustus 2026</v>
      </c>
      <c r="U19" s="41"/>
      <c r="V19" s="42"/>
      <c r="W19" s="42"/>
      <c r="X19" s="42"/>
    </row>
    <row r="20">
      <c r="A20" s="36" t="s">
        <v>5082</v>
      </c>
      <c r="B20" s="37"/>
      <c r="C20" s="37"/>
      <c r="D20" s="38" t="str">
        <f t="shared" si="1"/>
        <v/>
      </c>
      <c r="E20" s="38" t="str">
        <f>VLOOKUP(D20,'KELAS (REFERENSI)'!$E$1:$J$68,6,FALSE)</f>
        <v>#N/A</v>
      </c>
      <c r="F20" s="39" t="str">
        <f t="shared" si="2"/>
        <v>PETUGAS.0019/SPK/SE/PML/3172/2026</v>
      </c>
      <c r="G20" s="40"/>
      <c r="H20" s="39" t="str">
        <f>VLOOKUP(G20,'MITRA (REFERENSI)'!$A:$Z,16,FALSE)</f>
        <v>#N/A</v>
      </c>
      <c r="I20" s="39" t="str">
        <f>VLOOKUP(G20,'MITRA (REFERENSI)'!$A:$Z,25,FALSE)</f>
        <v>#N/A</v>
      </c>
      <c r="J20" s="38" t="str">
        <f>VLOOKUP(G20,'MITRA (REFERENSI)'!$A:$Z,26,FALSE)</f>
        <v>#N/A</v>
      </c>
      <c r="K20" s="38" t="str">
        <f>VLOOKUP(G20,'MITRA (REFERENSI)'!$A:$Z,15,FALSE)</f>
        <v>#N/A</v>
      </c>
      <c r="L20" s="38" t="str">
        <f>VLOOKUP(G20,'MITRA (REFERENSI)'!$A:$Z,15,FALSE)</f>
        <v>#N/A</v>
      </c>
      <c r="M20" s="38" t="str">
        <f>IF(B20=1,'KELAS (REFERENSI)'!M20,IF(B20=2,'KELAS (REFERENSI)'!M35,IF(B20=3,'KELAS (REFERENSI)'!M50,IF(B20=4,'KELAS (REFERENSI)'!M65,""))))</f>
        <v/>
      </c>
      <c r="N20" s="38" t="str">
        <f>IF(B20=1,'KELAS (REFERENSI)'!N20,IF(B20=2,'KELAS (REFERENSI)'!N35,IF(B20=3,'KELAS (REFERENSI)'!N50,IF(B20=4,'KELAS (REFERENSI)'!N65,""))))</f>
        <v/>
      </c>
      <c r="O20" s="38" t="str">
        <f>IF(B20=1,'KELAS (REFERENSI)'!O20,IF(B20=2,'KELAS (REFERENSI)'!O35,IF(B20=3,'KELAS (REFERENSI)'!O50,IF(B20=4,'KELAS (REFERENSI)'!O65,""))))</f>
        <v/>
      </c>
      <c r="P20" s="38" t="str">
        <f>IF(B20=1,'KELAS (REFERENSI)'!P20,IF(B20=2,'KELAS (REFERENSI)'!P35,IF(B20=3,'KELAS (REFERENSI)'!P50,IF(B20=4,'KELAS (REFERENSI)'!P65,""))))</f>
        <v/>
      </c>
      <c r="Q20" s="38" t="str">
        <f t="shared" si="4"/>
        <v>BPS Kota Jakarta Timur</v>
      </c>
      <c r="R20" s="38" t="str">
        <f t="shared" si="20"/>
        <v/>
      </c>
      <c r="S20" s="38" t="str">
        <f t="shared" ref="S20:T20" si="24">S19</f>
        <v>15 Juni sampai dengan 31 Agustus 2026</v>
      </c>
      <c r="T20" s="38" t="str">
        <f t="shared" si="24"/>
        <v>31 Agustus 2026</v>
      </c>
      <c r="U20" s="41"/>
      <c r="V20" s="42"/>
      <c r="W20" s="42"/>
      <c r="X20" s="42"/>
    </row>
    <row r="21" ht="15.75" customHeight="1">
      <c r="A21" s="36" t="s">
        <v>5083</v>
      </c>
      <c r="B21" s="37"/>
      <c r="C21" s="37"/>
      <c r="D21" s="38" t="str">
        <f t="shared" si="1"/>
        <v/>
      </c>
      <c r="E21" s="38" t="str">
        <f>VLOOKUP(D21,'KELAS (REFERENSI)'!$E$1:$J$68,6,FALSE)</f>
        <v>#N/A</v>
      </c>
      <c r="F21" s="39" t="str">
        <f t="shared" si="2"/>
        <v>PETUGAS.0020/SPK/SE/PML/3172/2026</v>
      </c>
      <c r="G21" s="40"/>
      <c r="H21" s="39" t="str">
        <f>VLOOKUP(G21,'MITRA (REFERENSI)'!$A:$Z,16,FALSE)</f>
        <v>#N/A</v>
      </c>
      <c r="I21" s="39" t="str">
        <f>VLOOKUP(G21,'MITRA (REFERENSI)'!$A:$Z,25,FALSE)</f>
        <v>#N/A</v>
      </c>
      <c r="J21" s="38" t="str">
        <f>VLOOKUP(G21,'MITRA (REFERENSI)'!$A:$Z,26,FALSE)</f>
        <v>#N/A</v>
      </c>
      <c r="K21" s="38" t="str">
        <f>VLOOKUP(G21,'MITRA (REFERENSI)'!$A:$Z,15,FALSE)</f>
        <v>#N/A</v>
      </c>
      <c r="L21" s="38" t="str">
        <f>VLOOKUP(G21,'MITRA (REFERENSI)'!$A:$Z,15,FALSE)</f>
        <v>#N/A</v>
      </c>
      <c r="M21" s="38" t="str">
        <f>IF(B21=1,'KELAS (REFERENSI)'!M21,IF(B21=2,'KELAS (REFERENSI)'!M36,IF(B21=3,'KELAS (REFERENSI)'!M51,IF(B21=4,'KELAS (REFERENSI)'!M66,""))))</f>
        <v/>
      </c>
      <c r="N21" s="38" t="str">
        <f>IF(B21=1,'KELAS (REFERENSI)'!N21,IF(B21=2,'KELAS (REFERENSI)'!N36,IF(B21=3,'KELAS (REFERENSI)'!N51,IF(B21=4,'KELAS (REFERENSI)'!N66,""))))</f>
        <v/>
      </c>
      <c r="O21" s="38" t="str">
        <f>IF(B21=1,'KELAS (REFERENSI)'!O21,IF(B21=2,'KELAS (REFERENSI)'!O36,IF(B21=3,'KELAS (REFERENSI)'!O51,IF(B21=4,'KELAS (REFERENSI)'!O66,""))))</f>
        <v/>
      </c>
      <c r="P21" s="38" t="str">
        <f>IF(B21=1,'KELAS (REFERENSI)'!P21,IF(B21=2,'KELAS (REFERENSI)'!P36,IF(B21=3,'KELAS (REFERENSI)'!P51,IF(B21=4,'KELAS (REFERENSI)'!P66,""))))</f>
        <v/>
      </c>
      <c r="Q21" s="38" t="str">
        <f t="shared" si="4"/>
        <v>BPS Kota Jakarta Timur</v>
      </c>
      <c r="R21" s="38" t="str">
        <f t="shared" si="20"/>
        <v/>
      </c>
      <c r="S21" s="38" t="str">
        <f t="shared" ref="S21:T21" si="25">S20</f>
        <v>15 Juni sampai dengan 31 Agustus 2026</v>
      </c>
      <c r="T21" s="38" t="str">
        <f t="shared" si="25"/>
        <v>31 Agustus 2026</v>
      </c>
      <c r="U21" s="41"/>
      <c r="V21" s="42"/>
      <c r="W21" s="42"/>
      <c r="X21" s="42"/>
    </row>
    <row r="22" ht="15.75" customHeight="1">
      <c r="A22" s="36" t="s">
        <v>5084</v>
      </c>
      <c r="B22" s="37"/>
      <c r="C22" s="37"/>
      <c r="D22" s="38" t="str">
        <f t="shared" si="1"/>
        <v/>
      </c>
      <c r="E22" s="38" t="str">
        <f>VLOOKUP(D22,'KELAS (REFERENSI)'!$E$1:$J$68,6,FALSE)</f>
        <v>#N/A</v>
      </c>
      <c r="F22" s="39" t="str">
        <f t="shared" si="2"/>
        <v>PETUGAS.0021/SPK/SE/PML/3172/2026</v>
      </c>
      <c r="G22" s="40"/>
      <c r="H22" s="39" t="str">
        <f>VLOOKUP(G22,'MITRA (REFERENSI)'!$A:$Z,16,FALSE)</f>
        <v>#N/A</v>
      </c>
      <c r="I22" s="39" t="str">
        <f>VLOOKUP(G22,'MITRA (REFERENSI)'!$A:$Z,25,FALSE)</f>
        <v>#N/A</v>
      </c>
      <c r="J22" s="38" t="str">
        <f>VLOOKUP(G22,'MITRA (REFERENSI)'!$A:$Z,26,FALSE)</f>
        <v>#N/A</v>
      </c>
      <c r="K22" s="38" t="str">
        <f>VLOOKUP(G22,'MITRA (REFERENSI)'!$A:$Z,15,FALSE)</f>
        <v>#N/A</v>
      </c>
      <c r="L22" s="38" t="str">
        <f>VLOOKUP(G22,'MITRA (REFERENSI)'!$A:$Z,15,FALSE)</f>
        <v>#N/A</v>
      </c>
      <c r="M22" s="38" t="str">
        <f>IF(B22=1,'KELAS (REFERENSI)'!M22,IF(B22=2,'KELAS (REFERENSI)'!M37,IF(B22=3,'KELAS (REFERENSI)'!M52,IF(B22=4,'KELAS (REFERENSI)'!M67,""))))</f>
        <v/>
      </c>
      <c r="N22" s="38" t="str">
        <f>IF(B22=1,'KELAS (REFERENSI)'!N22,IF(B22=2,'KELAS (REFERENSI)'!N37,IF(B22=3,'KELAS (REFERENSI)'!N52,IF(B22=4,'KELAS (REFERENSI)'!N67,""))))</f>
        <v/>
      </c>
      <c r="O22" s="38" t="str">
        <f>IF(B22=1,'KELAS (REFERENSI)'!O22,IF(B22=2,'KELAS (REFERENSI)'!O37,IF(B22=3,'KELAS (REFERENSI)'!O52,IF(B22=4,'KELAS (REFERENSI)'!O67,""))))</f>
        <v/>
      </c>
      <c r="P22" s="38" t="str">
        <f>IF(B22=1,'KELAS (REFERENSI)'!P22,IF(B22=2,'KELAS (REFERENSI)'!P37,IF(B22=3,'KELAS (REFERENSI)'!P52,IF(B22=4,'KELAS (REFERENSI)'!P67,""))))</f>
        <v/>
      </c>
      <c r="Q22" s="38" t="str">
        <f t="shared" si="4"/>
        <v>BPS Kota Jakarta Timur</v>
      </c>
      <c r="R22" s="38" t="str">
        <f>IF(B22=1,'[1]KELAS (REF) 1080'!L15,IF(B22=2,'[1]KELAS (REF) 1080'!L45,IF(B22=3,'[1]KELAS (REF) 1080'!L62,"")))</f>
        <v/>
      </c>
      <c r="S22" s="38" t="str">
        <f t="shared" ref="S22:T22" si="26">S21</f>
        <v>15 Juni sampai dengan 31 Agustus 2026</v>
      </c>
      <c r="T22" s="38" t="str">
        <f t="shared" si="26"/>
        <v>31 Agustus 2026</v>
      </c>
      <c r="U22" s="41"/>
      <c r="V22" s="42"/>
      <c r="W22" s="42"/>
      <c r="X22" s="42"/>
    </row>
    <row r="23" ht="15.75" customHeight="1">
      <c r="A23" s="36" t="s">
        <v>5085</v>
      </c>
      <c r="B23" s="37"/>
      <c r="C23" s="37"/>
      <c r="D23" s="38" t="str">
        <f t="shared" si="1"/>
        <v/>
      </c>
      <c r="E23" s="38" t="str">
        <f>VLOOKUP(D23,'KELAS (REFERENSI)'!$E$1:$J$68,6,FALSE)</f>
        <v>#N/A</v>
      </c>
      <c r="F23" s="39" t="str">
        <f t="shared" si="2"/>
        <v>PETUGAS.0022/SPK/SE/PML/3172/2026</v>
      </c>
      <c r="G23" s="40"/>
      <c r="H23" s="39" t="str">
        <f>VLOOKUP(G23,'MITRA (REFERENSI)'!$A:$Z,16,FALSE)</f>
        <v>#N/A</v>
      </c>
      <c r="I23" s="39" t="str">
        <f>VLOOKUP(G23,'MITRA (REFERENSI)'!$A:$Z,25,FALSE)</f>
        <v>#N/A</v>
      </c>
      <c r="J23" s="38" t="str">
        <f>VLOOKUP(G23,'MITRA (REFERENSI)'!$A:$Z,26,FALSE)</f>
        <v>#N/A</v>
      </c>
      <c r="K23" s="38" t="str">
        <f>VLOOKUP(G23,'MITRA (REFERENSI)'!$A:$Z,15,FALSE)</f>
        <v>#N/A</v>
      </c>
      <c r="L23" s="38" t="str">
        <f>VLOOKUP(G23,'MITRA (REFERENSI)'!$A:$Z,15,FALSE)</f>
        <v>#N/A</v>
      </c>
      <c r="M23" s="38" t="str">
        <f>IF(B23=1,'KELAS (REFERENSI)'!M23,IF(B23=2,'KELAS (REFERENSI)'!M38,IF(B23=3,'KELAS (REFERENSI)'!M53,IF(B23=4,'KELAS (REFERENSI)'!M68,""))))</f>
        <v/>
      </c>
      <c r="N23" s="38" t="str">
        <f>IF(B23=1,'KELAS (REFERENSI)'!N23,IF(B23=2,'KELAS (REFERENSI)'!N38,IF(B23=3,'KELAS (REFERENSI)'!N53,IF(B23=4,'KELAS (REFERENSI)'!N68,""))))</f>
        <v/>
      </c>
      <c r="O23" s="38" t="str">
        <f>IF(B23=1,'KELAS (REFERENSI)'!O23,IF(B23=2,'KELAS (REFERENSI)'!O38,IF(B23=3,'KELAS (REFERENSI)'!O53,IF(B23=4,'KELAS (REFERENSI)'!O68,""))))</f>
        <v/>
      </c>
      <c r="P23" s="38" t="str">
        <f>IF(B23=1,'KELAS (REFERENSI)'!P23,IF(B23=2,'KELAS (REFERENSI)'!P38,IF(B23=3,'KELAS (REFERENSI)'!P53,IF(B23=4,'KELAS (REFERENSI)'!P68,""))))</f>
        <v/>
      </c>
      <c r="Q23" s="38" t="str">
        <f t="shared" si="4"/>
        <v>BPS Kota Jakarta Timur</v>
      </c>
      <c r="R23" s="38" t="str">
        <f t="shared" ref="R23:R24" si="28">IF(B23=1,'[1]KELAS (REF) 1080'!L23,IF(B23=2,'[1]KELAS (REF) 1080'!L46,IF(B23=3,'[1]KELAS (REF) 1080'!L63,"")))</f>
        <v/>
      </c>
      <c r="S23" s="38" t="str">
        <f t="shared" ref="S23:T23" si="27">S22</f>
        <v>15 Juni sampai dengan 31 Agustus 2026</v>
      </c>
      <c r="T23" s="38" t="str">
        <f t="shared" si="27"/>
        <v>31 Agustus 2026</v>
      </c>
      <c r="U23" s="41"/>
      <c r="V23" s="42"/>
      <c r="W23" s="42"/>
      <c r="X23" s="42"/>
    </row>
    <row r="24" ht="15.75" customHeight="1">
      <c r="A24" s="36" t="s">
        <v>5086</v>
      </c>
      <c r="B24" s="37"/>
      <c r="C24" s="37"/>
      <c r="D24" s="38" t="str">
        <f t="shared" si="1"/>
        <v/>
      </c>
      <c r="E24" s="38" t="str">
        <f>VLOOKUP(D24,'KELAS (REFERENSI)'!$E$1:$J$68,6,FALSE)</f>
        <v>#N/A</v>
      </c>
      <c r="F24" s="39" t="str">
        <f t="shared" si="2"/>
        <v>PETUGAS.0023/SPK/SE/PML/3172/2026</v>
      </c>
      <c r="G24" s="40"/>
      <c r="H24" s="39" t="str">
        <f>VLOOKUP(G24,'MITRA (REFERENSI)'!$A:$Z,16,FALSE)</f>
        <v>#N/A</v>
      </c>
      <c r="I24" s="39" t="str">
        <f>VLOOKUP(G24,'MITRA (REFERENSI)'!$A:$Z,25,FALSE)</f>
        <v>#N/A</v>
      </c>
      <c r="J24" s="38" t="str">
        <f>VLOOKUP(G24,'MITRA (REFERENSI)'!$A:$Z,26,FALSE)</f>
        <v>#N/A</v>
      </c>
      <c r="K24" s="38" t="str">
        <f>VLOOKUP(G24,'MITRA (REFERENSI)'!$A:$Z,15,FALSE)</f>
        <v>#N/A</v>
      </c>
      <c r="L24" s="38" t="str">
        <f>VLOOKUP(G24,'MITRA (REFERENSI)'!$A:$Z,15,FALSE)</f>
        <v>#N/A</v>
      </c>
      <c r="M24" s="38" t="str">
        <f>IF(B24=1,'KELAS (REFERENSI)'!M24,IF(B24=2,'KELAS (REFERENSI)'!M39,IF(B24=3,'KELAS (REFERENSI)'!M54,IF(B24=4,'KELAS (REFERENSI)'!M69,""))))</f>
        <v/>
      </c>
      <c r="N24" s="38" t="str">
        <f>IF(B24=1,'KELAS (REFERENSI)'!N24,IF(B24=2,'KELAS (REFERENSI)'!N39,IF(B24=3,'KELAS (REFERENSI)'!N54,IF(B24=4,'KELAS (REFERENSI)'!N69,""))))</f>
        <v/>
      </c>
      <c r="O24" s="38" t="str">
        <f>IF(B24=1,'KELAS (REFERENSI)'!O24,IF(B24=2,'KELAS (REFERENSI)'!O39,IF(B24=3,'KELAS (REFERENSI)'!O54,IF(B24=4,'KELAS (REFERENSI)'!O69,""))))</f>
        <v/>
      </c>
      <c r="P24" s="38" t="str">
        <f>IF(B24=1,'KELAS (REFERENSI)'!P24,IF(B24=2,'KELAS (REFERENSI)'!P39,IF(B24=3,'KELAS (REFERENSI)'!P54,IF(B24=4,'KELAS (REFERENSI)'!P69,""))))</f>
        <v/>
      </c>
      <c r="Q24" s="38" t="str">
        <f t="shared" si="4"/>
        <v>BPS Kota Jakarta Timur</v>
      </c>
      <c r="R24" s="38" t="str">
        <f t="shared" si="28"/>
        <v/>
      </c>
      <c r="S24" s="38" t="str">
        <f t="shared" ref="S24:T24" si="29">S23</f>
        <v>15 Juni sampai dengan 31 Agustus 2026</v>
      </c>
      <c r="T24" s="38" t="str">
        <f t="shared" si="29"/>
        <v>31 Agustus 2026</v>
      </c>
      <c r="U24" s="41"/>
      <c r="V24" s="42"/>
      <c r="W24" s="42"/>
      <c r="X24" s="42"/>
    </row>
    <row r="25" ht="15.75" customHeight="1">
      <c r="A25" s="36" t="s">
        <v>5087</v>
      </c>
      <c r="B25" s="37"/>
      <c r="C25" s="37"/>
      <c r="D25" s="38" t="str">
        <f t="shared" si="1"/>
        <v/>
      </c>
      <c r="E25" s="38" t="str">
        <f>VLOOKUP(D25,'KELAS (REFERENSI)'!$E$1:$J$68,6,FALSE)</f>
        <v>#N/A</v>
      </c>
      <c r="F25" s="39" t="str">
        <f t="shared" si="2"/>
        <v>PETUGAS.0024/SPK/SE/PML/3172/2026</v>
      </c>
      <c r="G25" s="40"/>
      <c r="H25" s="39" t="str">
        <f>VLOOKUP(G25,'MITRA (REFERENSI)'!$A:$Z,16,FALSE)</f>
        <v>#N/A</v>
      </c>
      <c r="I25" s="39" t="str">
        <f>VLOOKUP(G25,'MITRA (REFERENSI)'!$A:$Z,25,FALSE)</f>
        <v>#N/A</v>
      </c>
      <c r="J25" s="38" t="str">
        <f>VLOOKUP(G25,'MITRA (REFERENSI)'!$A:$Z,26,FALSE)</f>
        <v>#N/A</v>
      </c>
      <c r="K25" s="38" t="str">
        <f>VLOOKUP(G25,'MITRA (REFERENSI)'!$A:$Z,15,FALSE)</f>
        <v>#N/A</v>
      </c>
      <c r="L25" s="38" t="str">
        <f>VLOOKUP(G25,'MITRA (REFERENSI)'!$A:$Z,15,FALSE)</f>
        <v>#N/A</v>
      </c>
      <c r="M25" s="38" t="str">
        <f>IF(B25=1,'KELAS (REFERENSI)'!M25,IF(B25=2,'KELAS (REFERENSI)'!M40,IF(B25=3,'KELAS (REFERENSI)'!M55,IF(B25=4,'KELAS (REFERENSI)'!M70,""))))</f>
        <v/>
      </c>
      <c r="N25" s="38" t="str">
        <f>IF(B25=1,'KELAS (REFERENSI)'!N25,IF(B25=2,'KELAS (REFERENSI)'!N40,IF(B25=3,'KELAS (REFERENSI)'!N55,IF(B25=4,'KELAS (REFERENSI)'!N70,""))))</f>
        <v/>
      </c>
      <c r="O25" s="38" t="str">
        <f>IF(B25=1,'KELAS (REFERENSI)'!O25,IF(B25=2,'KELAS (REFERENSI)'!O40,IF(B25=3,'KELAS (REFERENSI)'!O55,IF(B25=4,'KELAS (REFERENSI)'!O70,""))))</f>
        <v/>
      </c>
      <c r="P25" s="38" t="str">
        <f>IF(B25=1,'KELAS (REFERENSI)'!P25,IF(B25=2,'KELAS (REFERENSI)'!P40,IF(B25=3,'KELAS (REFERENSI)'!P55,IF(B25=4,'KELAS (REFERENSI)'!P70,""))))</f>
        <v/>
      </c>
      <c r="Q25" s="38" t="str">
        <f t="shared" si="4"/>
        <v>BPS Kota Jakarta Timur</v>
      </c>
      <c r="R25" s="38" t="str">
        <f>IF(B25=1,'[1]KELAS (REF) 1080'!L25,IF(B25=2,'[1]KELAS (REF) 1080'!#REF!,IF(B25=3,'[1]KELAS (REF) 1080'!L65,"")))</f>
        <v>#ERROR!</v>
      </c>
      <c r="S25" s="38" t="str">
        <f t="shared" ref="S25:T25" si="30">S24</f>
        <v>15 Juni sampai dengan 31 Agustus 2026</v>
      </c>
      <c r="T25" s="38" t="str">
        <f t="shared" si="30"/>
        <v>31 Agustus 2026</v>
      </c>
      <c r="U25" s="41"/>
      <c r="V25" s="42"/>
      <c r="W25" s="42"/>
      <c r="X25" s="42"/>
      <c r="Y25" s="2"/>
      <c r="Z25" s="2"/>
      <c r="AA25" s="2"/>
      <c r="AB25" s="2"/>
      <c r="AC25" s="2"/>
      <c r="AD25" s="2"/>
      <c r="AE25" s="2"/>
    </row>
    <row r="26" ht="15.75" customHeight="1">
      <c r="A26" s="36" t="s">
        <v>5088</v>
      </c>
      <c r="B26" s="37"/>
      <c r="C26" s="37"/>
      <c r="D26" s="38" t="str">
        <f t="shared" si="1"/>
        <v/>
      </c>
      <c r="E26" s="38" t="str">
        <f>VLOOKUP(D26,'KELAS (REFERENSI)'!$E$1:$J$68,6,FALSE)</f>
        <v>#N/A</v>
      </c>
      <c r="F26" s="39" t="str">
        <f t="shared" si="2"/>
        <v>PETUGAS.0025/SPK/SE/PML/3172/2026</v>
      </c>
      <c r="G26" s="40"/>
      <c r="H26" s="39" t="str">
        <f>VLOOKUP(G26,'MITRA (REFERENSI)'!$A:$Z,16,FALSE)</f>
        <v>#N/A</v>
      </c>
      <c r="I26" s="39" t="str">
        <f>VLOOKUP(G26,'MITRA (REFERENSI)'!$A:$Z,25,FALSE)</f>
        <v>#N/A</v>
      </c>
      <c r="J26" s="38" t="str">
        <f>VLOOKUP(G26,'MITRA (REFERENSI)'!$A:$Z,26,FALSE)</f>
        <v>#N/A</v>
      </c>
      <c r="K26" s="38" t="str">
        <f>VLOOKUP(G26,'MITRA (REFERENSI)'!$A:$Z,15,FALSE)</f>
        <v>#N/A</v>
      </c>
      <c r="L26" s="38" t="str">
        <f>VLOOKUP(G26,'MITRA (REFERENSI)'!$A:$Z,15,FALSE)</f>
        <v>#N/A</v>
      </c>
      <c r="M26" s="38" t="str">
        <f>IF(B26=1,'KELAS (REFERENSI)'!M26,IF(B26=2,'KELAS (REFERENSI)'!M41,IF(B26=3,'KELAS (REFERENSI)'!M56,IF(B26=4,'KELAS (REFERENSI)'!M71,""))))</f>
        <v/>
      </c>
      <c r="N26" s="38" t="str">
        <f>IF(B26=1,'KELAS (REFERENSI)'!N26,IF(B26=2,'KELAS (REFERENSI)'!N41,IF(B26=3,'KELAS (REFERENSI)'!N56,IF(B26=4,'KELAS (REFERENSI)'!N71,""))))</f>
        <v/>
      </c>
      <c r="O26" s="38" t="str">
        <f>IF(B26=1,'KELAS (REFERENSI)'!O26,IF(B26=2,'KELAS (REFERENSI)'!O41,IF(B26=3,'KELAS (REFERENSI)'!O56,IF(B26=4,'KELAS (REFERENSI)'!O71,""))))</f>
        <v/>
      </c>
      <c r="P26" s="38" t="str">
        <f>IF(B26=1,'KELAS (REFERENSI)'!P26,IF(B26=2,'KELAS (REFERENSI)'!P41,IF(B26=3,'KELAS (REFERENSI)'!P56,IF(B26=4,'KELAS (REFERENSI)'!P71,""))))</f>
        <v/>
      </c>
      <c r="Q26" s="38" t="str">
        <f t="shared" si="4"/>
        <v>BPS Kota Jakarta Timur</v>
      </c>
      <c r="R26" s="38" t="str">
        <f>IF(B26=1,'[1]KELAS (REF) 1080'!L26,IF(B26=2,'[1]KELAS (REF) 1080'!#REF!,IF(B26=3,'[1]KELAS (REF) 1080'!L66,"")))</f>
        <v>#ERROR!</v>
      </c>
      <c r="S26" s="38" t="str">
        <f t="shared" ref="S26:T26" si="31">S25</f>
        <v>15 Juni sampai dengan 31 Agustus 2026</v>
      </c>
      <c r="T26" s="38" t="str">
        <f t="shared" si="31"/>
        <v>31 Agustus 2026</v>
      </c>
      <c r="U26" s="41"/>
      <c r="V26" s="42"/>
      <c r="W26" s="42"/>
      <c r="X26" s="42"/>
    </row>
    <row r="27" ht="15.75" customHeight="1">
      <c r="A27" s="36" t="s">
        <v>5089</v>
      </c>
      <c r="B27" s="37"/>
      <c r="C27" s="37"/>
      <c r="D27" s="38" t="str">
        <f t="shared" si="1"/>
        <v/>
      </c>
      <c r="E27" s="38" t="str">
        <f>VLOOKUP(D27,'KELAS (REFERENSI)'!$E$1:$J$68,6,FALSE)</f>
        <v>#N/A</v>
      </c>
      <c r="F27" s="39" t="str">
        <f t="shared" si="2"/>
        <v>PETUGAS.0026/SPK/SE/PML/3172/2026</v>
      </c>
      <c r="G27" s="40"/>
      <c r="H27" s="39" t="str">
        <f>VLOOKUP(G27,'MITRA (REFERENSI)'!$A:$Z,16,FALSE)</f>
        <v>#N/A</v>
      </c>
      <c r="I27" s="39" t="str">
        <f>VLOOKUP(G27,'MITRA (REFERENSI)'!$A:$Z,25,FALSE)</f>
        <v>#N/A</v>
      </c>
      <c r="J27" s="38" t="str">
        <f>VLOOKUP(G27,'MITRA (REFERENSI)'!$A:$Z,26,FALSE)</f>
        <v>#N/A</v>
      </c>
      <c r="K27" s="38" t="str">
        <f>VLOOKUP(G27,'MITRA (REFERENSI)'!$A:$Z,15,FALSE)</f>
        <v>#N/A</v>
      </c>
      <c r="L27" s="38" t="str">
        <f>VLOOKUP(G27,'MITRA (REFERENSI)'!$A:$Z,15,FALSE)</f>
        <v>#N/A</v>
      </c>
      <c r="M27" s="38" t="str">
        <f>IF(B27=1,'KELAS (REFERENSI)'!M27,IF(B27=2,'KELAS (REFERENSI)'!M42,IF(B27=3,'KELAS (REFERENSI)'!M57,IF(B27=4,'KELAS (REFERENSI)'!M72,""))))</f>
        <v/>
      </c>
      <c r="N27" s="38" t="str">
        <f>IF(B27=1,'KELAS (REFERENSI)'!N27,IF(B27=2,'KELAS (REFERENSI)'!N42,IF(B27=3,'KELAS (REFERENSI)'!N57,IF(B27=4,'KELAS (REFERENSI)'!N72,""))))</f>
        <v/>
      </c>
      <c r="O27" s="38" t="str">
        <f>IF(B27=1,'KELAS (REFERENSI)'!O27,IF(B27=2,'KELAS (REFERENSI)'!O42,IF(B27=3,'KELAS (REFERENSI)'!O57,IF(B27=4,'KELAS (REFERENSI)'!O72,""))))</f>
        <v/>
      </c>
      <c r="P27" s="38" t="str">
        <f>IF(B27=1,'KELAS (REFERENSI)'!P27,IF(B27=2,'KELAS (REFERENSI)'!P42,IF(B27=3,'KELAS (REFERENSI)'!P57,IF(B27=4,'KELAS (REFERENSI)'!P72,""))))</f>
        <v/>
      </c>
      <c r="Q27" s="38" t="str">
        <f t="shared" si="4"/>
        <v>BPS Kota Jakarta Timur</v>
      </c>
      <c r="R27" s="38" t="str">
        <f>IF(B27=1,'[1]KELAS (REF) 1080'!L27,IF(B27=2,'[1]KELAS (REF) 1080'!#REF!,IF(B27=3,'[1]KELAS (REF) 1080'!L67,"")))</f>
        <v>#ERROR!</v>
      </c>
      <c r="S27" s="38" t="str">
        <f t="shared" ref="S27:T27" si="32">S26</f>
        <v>15 Juni sampai dengan 31 Agustus 2026</v>
      </c>
      <c r="T27" s="38" t="str">
        <f t="shared" si="32"/>
        <v>31 Agustus 2026</v>
      </c>
      <c r="U27" s="41"/>
      <c r="V27" s="42"/>
      <c r="W27" s="42"/>
      <c r="X27" s="42"/>
    </row>
    <row r="28" ht="15.75" customHeight="1">
      <c r="A28" s="36" t="s">
        <v>5090</v>
      </c>
      <c r="B28" s="37"/>
      <c r="C28" s="37"/>
      <c r="D28" s="38" t="str">
        <f t="shared" si="1"/>
        <v/>
      </c>
      <c r="E28" s="38" t="str">
        <f>VLOOKUP(D28,'KELAS (REFERENSI)'!$E$1:$J$68,6,FALSE)</f>
        <v>#N/A</v>
      </c>
      <c r="F28" s="39" t="str">
        <f t="shared" si="2"/>
        <v>PETUGAS.0027/SPK/SE/PML/3172/2026</v>
      </c>
      <c r="G28" s="40"/>
      <c r="H28" s="39" t="str">
        <f>VLOOKUP(G28,'MITRA (REFERENSI)'!$A:$Z,16,FALSE)</f>
        <v>#N/A</v>
      </c>
      <c r="I28" s="39" t="str">
        <f>VLOOKUP(G28,'MITRA (REFERENSI)'!$A:$Z,25,FALSE)</f>
        <v>#N/A</v>
      </c>
      <c r="J28" s="38" t="str">
        <f>VLOOKUP(G28,'MITRA (REFERENSI)'!$A:$Z,26,FALSE)</f>
        <v>#N/A</v>
      </c>
      <c r="K28" s="38" t="str">
        <f>VLOOKUP(G28,'MITRA (REFERENSI)'!$A:$Z,15,FALSE)</f>
        <v>#N/A</v>
      </c>
      <c r="L28" s="38" t="str">
        <f>VLOOKUP(G28,'MITRA (REFERENSI)'!$A:$Z,15,FALSE)</f>
        <v>#N/A</v>
      </c>
      <c r="M28" s="38" t="str">
        <f>IF(B28=1,'KELAS (REFERENSI)'!M28,IF(B28=2,'KELAS (REFERENSI)'!M43,IF(B28=3,'KELAS (REFERENSI)'!M58,IF(B28=4,'KELAS (REFERENSI)'!M73,""))))</f>
        <v/>
      </c>
      <c r="N28" s="38" t="str">
        <f>IF(B28=1,'KELAS (REFERENSI)'!N28,IF(B28=2,'KELAS (REFERENSI)'!N43,IF(B28=3,'KELAS (REFERENSI)'!N58,IF(B28=4,'KELAS (REFERENSI)'!N73,""))))</f>
        <v/>
      </c>
      <c r="O28" s="38" t="str">
        <f>IF(B28=1,'KELAS (REFERENSI)'!O28,IF(B28=2,'KELAS (REFERENSI)'!O43,IF(B28=3,'KELAS (REFERENSI)'!O58,IF(B28=4,'KELAS (REFERENSI)'!O73,""))))</f>
        <v/>
      </c>
      <c r="P28" s="38" t="str">
        <f>IF(B28=1,'KELAS (REFERENSI)'!P28,IF(B28=2,'KELAS (REFERENSI)'!P43,IF(B28=3,'KELAS (REFERENSI)'!P58,IF(B28=4,'KELAS (REFERENSI)'!P73,""))))</f>
        <v/>
      </c>
      <c r="Q28" s="38" t="str">
        <f t="shared" si="4"/>
        <v>BPS Kota Jakarta Timur</v>
      </c>
      <c r="R28" s="38" t="str">
        <f t="shared" ref="R28:R41" si="34">IF(B28=1,'[1]KELAS (REF) 1080'!L28,IF(B28=2,'[1]KELAS (REF) 1080'!L48,IF(B28=3,'[1]KELAS (REF) 1080'!L68,"")))</f>
        <v/>
      </c>
      <c r="S28" s="38" t="str">
        <f t="shared" ref="S28:T28" si="33">S27</f>
        <v>15 Juni sampai dengan 31 Agustus 2026</v>
      </c>
      <c r="T28" s="38" t="str">
        <f t="shared" si="33"/>
        <v>31 Agustus 2026</v>
      </c>
      <c r="U28" s="41"/>
      <c r="V28" s="42"/>
      <c r="W28" s="42"/>
      <c r="X28" s="42"/>
    </row>
    <row r="29" ht="15.75" customHeight="1">
      <c r="A29" s="36" t="s">
        <v>5091</v>
      </c>
      <c r="B29" s="37"/>
      <c r="C29" s="37"/>
      <c r="D29" s="38" t="str">
        <f t="shared" si="1"/>
        <v/>
      </c>
      <c r="E29" s="38" t="str">
        <f>VLOOKUP(D29,'KELAS (REFERENSI)'!$E$1:$J$68,6,FALSE)</f>
        <v>#N/A</v>
      </c>
      <c r="F29" s="39" t="str">
        <f t="shared" si="2"/>
        <v>PETUGAS.0028/SPK/SE/PML/3172/2026</v>
      </c>
      <c r="G29" s="40"/>
      <c r="H29" s="39" t="str">
        <f>VLOOKUP(G29,'MITRA (REFERENSI)'!$A:$Z,16,FALSE)</f>
        <v>#N/A</v>
      </c>
      <c r="I29" s="39" t="str">
        <f>VLOOKUP(G29,'MITRA (REFERENSI)'!$A:$Z,25,FALSE)</f>
        <v>#N/A</v>
      </c>
      <c r="J29" s="38" t="str">
        <f>VLOOKUP(G29,'MITRA (REFERENSI)'!$A:$Z,26,FALSE)</f>
        <v>#N/A</v>
      </c>
      <c r="K29" s="38" t="str">
        <f>VLOOKUP(G29,'MITRA (REFERENSI)'!$A:$Z,15,FALSE)</f>
        <v>#N/A</v>
      </c>
      <c r="L29" s="38" t="str">
        <f>VLOOKUP(G29,'MITRA (REFERENSI)'!$A:$Z,15,FALSE)</f>
        <v>#N/A</v>
      </c>
      <c r="M29" s="38" t="str">
        <f>IF(B29=1,'KELAS (REFERENSI)'!M29,IF(B29=2,'KELAS (REFERENSI)'!M44,IF(B29=3,'KELAS (REFERENSI)'!M59,IF(B29=4,'KELAS (REFERENSI)'!M74,""))))</f>
        <v/>
      </c>
      <c r="N29" s="38" t="str">
        <f>IF(B29=1,'KELAS (REFERENSI)'!N29,IF(B29=2,'KELAS (REFERENSI)'!N44,IF(B29=3,'KELAS (REFERENSI)'!N59,IF(B29=4,'KELAS (REFERENSI)'!N74,""))))</f>
        <v/>
      </c>
      <c r="O29" s="38" t="str">
        <f>IF(B29=1,'KELAS (REFERENSI)'!O29,IF(B29=2,'KELAS (REFERENSI)'!O44,IF(B29=3,'KELAS (REFERENSI)'!O59,IF(B29=4,'KELAS (REFERENSI)'!O74,""))))</f>
        <v/>
      </c>
      <c r="P29" s="38" t="str">
        <f>IF(B29=1,'KELAS (REFERENSI)'!P29,IF(B29=2,'KELAS (REFERENSI)'!P44,IF(B29=3,'KELAS (REFERENSI)'!P59,IF(B29=4,'KELAS (REFERENSI)'!P74,""))))</f>
        <v/>
      </c>
      <c r="Q29" s="38" t="str">
        <f t="shared" si="4"/>
        <v>BPS Kota Jakarta Timur</v>
      </c>
      <c r="R29" s="38" t="str">
        <f t="shared" si="34"/>
        <v/>
      </c>
      <c r="S29" s="38" t="str">
        <f t="shared" ref="S29:T29" si="35">S28</f>
        <v>15 Juni sampai dengan 31 Agustus 2026</v>
      </c>
      <c r="T29" s="38" t="str">
        <f t="shared" si="35"/>
        <v>31 Agustus 2026</v>
      </c>
      <c r="U29" s="41"/>
      <c r="V29" s="42"/>
      <c r="W29" s="42"/>
      <c r="X29" s="42"/>
    </row>
    <row r="30" ht="15.75" customHeight="1">
      <c r="A30" s="36" t="s">
        <v>5092</v>
      </c>
      <c r="B30" s="37"/>
      <c r="C30" s="37"/>
      <c r="D30" s="38" t="str">
        <f t="shared" si="1"/>
        <v/>
      </c>
      <c r="E30" s="38" t="str">
        <f>VLOOKUP(D30,'KELAS (REFERENSI)'!$E$1:$J$68,6,FALSE)</f>
        <v>#N/A</v>
      </c>
      <c r="F30" s="39" t="str">
        <f t="shared" si="2"/>
        <v>PETUGAS.0029/SPK/SE/PML/3172/2026</v>
      </c>
      <c r="G30" s="40"/>
      <c r="H30" s="39" t="str">
        <f>VLOOKUP(G30,'MITRA (REFERENSI)'!$A:$Z,16,FALSE)</f>
        <v>#N/A</v>
      </c>
      <c r="I30" s="39" t="str">
        <f>VLOOKUP(G30,'MITRA (REFERENSI)'!$A:$Z,25,FALSE)</f>
        <v>#N/A</v>
      </c>
      <c r="J30" s="38" t="str">
        <f>VLOOKUP(G30,'MITRA (REFERENSI)'!$A:$Z,26,FALSE)</f>
        <v>#N/A</v>
      </c>
      <c r="K30" s="38" t="str">
        <f>VLOOKUP(G30,'MITRA (REFERENSI)'!$A:$Z,15,FALSE)</f>
        <v>#N/A</v>
      </c>
      <c r="L30" s="38" t="str">
        <f>VLOOKUP(G30,'MITRA (REFERENSI)'!$A:$Z,15,FALSE)</f>
        <v>#N/A</v>
      </c>
      <c r="M30" s="38" t="str">
        <f>IF(B30=1,'KELAS (REFERENSI)'!M30,IF(B30=2,'KELAS (REFERENSI)'!M45,IF(B30=3,'KELAS (REFERENSI)'!M60,IF(B30=4,'KELAS (REFERENSI)'!M75,""))))</f>
        <v/>
      </c>
      <c r="N30" s="38" t="str">
        <f>IF(B30=1,'KELAS (REFERENSI)'!N30,IF(B30=2,'KELAS (REFERENSI)'!N45,IF(B30=3,'KELAS (REFERENSI)'!N60,IF(B30=4,'KELAS (REFERENSI)'!N75,""))))</f>
        <v/>
      </c>
      <c r="O30" s="38" t="str">
        <f>IF(B30=1,'KELAS (REFERENSI)'!O30,IF(B30=2,'KELAS (REFERENSI)'!O45,IF(B30=3,'KELAS (REFERENSI)'!O60,IF(B30=4,'KELAS (REFERENSI)'!O75,""))))</f>
        <v/>
      </c>
      <c r="P30" s="38" t="str">
        <f>IF(B30=1,'KELAS (REFERENSI)'!P30,IF(B30=2,'KELAS (REFERENSI)'!P45,IF(B30=3,'KELAS (REFERENSI)'!P60,IF(B30=4,'KELAS (REFERENSI)'!P75,""))))</f>
        <v/>
      </c>
      <c r="Q30" s="38" t="str">
        <f t="shared" si="4"/>
        <v>BPS Kota Jakarta Timur</v>
      </c>
      <c r="R30" s="38" t="str">
        <f t="shared" si="34"/>
        <v/>
      </c>
      <c r="S30" s="38" t="str">
        <f t="shared" ref="S30:T30" si="36">S29</f>
        <v>15 Juni sampai dengan 31 Agustus 2026</v>
      </c>
      <c r="T30" s="38" t="str">
        <f t="shared" si="36"/>
        <v>31 Agustus 2026</v>
      </c>
      <c r="U30" s="41"/>
      <c r="V30" s="42"/>
      <c r="W30" s="42"/>
      <c r="X30" s="42"/>
    </row>
    <row r="31" ht="15.75" customHeight="1">
      <c r="A31" s="36" t="s">
        <v>5093</v>
      </c>
      <c r="B31" s="37"/>
      <c r="C31" s="37"/>
      <c r="D31" s="38" t="str">
        <f t="shared" si="1"/>
        <v/>
      </c>
      <c r="E31" s="38" t="str">
        <f>VLOOKUP(D31,'KELAS (REFERENSI)'!$E$1:$J$68,6,FALSE)</f>
        <v>#N/A</v>
      </c>
      <c r="F31" s="39" t="str">
        <f t="shared" si="2"/>
        <v>PETUGAS.0030/SPK/SE/PML/3172/2026</v>
      </c>
      <c r="G31" s="40"/>
      <c r="H31" s="39" t="str">
        <f>VLOOKUP(G31,'MITRA (REFERENSI)'!$A:$Z,16,FALSE)</f>
        <v>#N/A</v>
      </c>
      <c r="I31" s="39" t="str">
        <f>VLOOKUP(G31,'MITRA (REFERENSI)'!$A:$Z,25,FALSE)</f>
        <v>#N/A</v>
      </c>
      <c r="J31" s="38" t="str">
        <f>VLOOKUP(G31,'MITRA (REFERENSI)'!$A:$Z,26,FALSE)</f>
        <v>#N/A</v>
      </c>
      <c r="K31" s="38" t="str">
        <f>VLOOKUP(G31,'MITRA (REFERENSI)'!$A:$Z,15,FALSE)</f>
        <v>#N/A</v>
      </c>
      <c r="L31" s="38" t="str">
        <f>VLOOKUP(G31,'MITRA (REFERENSI)'!$A:$Z,15,FALSE)</f>
        <v>#N/A</v>
      </c>
      <c r="M31" s="38" t="str">
        <f>IF(B31=1,'KELAS (REFERENSI)'!M31,IF(B31=2,'KELAS (REFERENSI)'!M46,IF(B31=3,'KELAS (REFERENSI)'!M61,IF(B31=4,'KELAS (REFERENSI)'!M76,""))))</f>
        <v/>
      </c>
      <c r="N31" s="38" t="str">
        <f>IF(B31=1,'KELAS (REFERENSI)'!N31,IF(B31=2,'KELAS (REFERENSI)'!N46,IF(B31=3,'KELAS (REFERENSI)'!N61,IF(B31=4,'KELAS (REFERENSI)'!N76,""))))</f>
        <v/>
      </c>
      <c r="O31" s="38" t="str">
        <f>IF(B31=1,'KELAS (REFERENSI)'!O31,IF(B31=2,'KELAS (REFERENSI)'!O46,IF(B31=3,'KELAS (REFERENSI)'!O61,IF(B31=4,'KELAS (REFERENSI)'!O76,""))))</f>
        <v/>
      </c>
      <c r="P31" s="38" t="str">
        <f>IF(B31=1,'KELAS (REFERENSI)'!P31,IF(B31=2,'KELAS (REFERENSI)'!P46,IF(B31=3,'KELAS (REFERENSI)'!P61,IF(B31=4,'KELAS (REFERENSI)'!P76,""))))</f>
        <v/>
      </c>
      <c r="Q31" s="38" t="str">
        <f t="shared" si="4"/>
        <v>BPS Kota Jakarta Timur</v>
      </c>
      <c r="R31" s="38" t="str">
        <f t="shared" si="34"/>
        <v/>
      </c>
      <c r="S31" s="38" t="str">
        <f t="shared" ref="S31:T31" si="37">S30</f>
        <v>15 Juni sampai dengan 31 Agustus 2026</v>
      </c>
      <c r="T31" s="38" t="str">
        <f t="shared" si="37"/>
        <v>31 Agustus 2026</v>
      </c>
      <c r="U31" s="41"/>
      <c r="V31" s="42"/>
      <c r="W31" s="42"/>
      <c r="X31" s="42"/>
    </row>
    <row r="32" ht="15.75" customHeight="1">
      <c r="A32" s="36" t="s">
        <v>5094</v>
      </c>
      <c r="B32" s="37"/>
      <c r="C32" s="37"/>
      <c r="D32" s="38" t="str">
        <f t="shared" si="1"/>
        <v/>
      </c>
      <c r="E32" s="38" t="str">
        <f>VLOOKUP(D32,'KELAS (REFERENSI)'!$E$1:$J$68,6,FALSE)</f>
        <v>#N/A</v>
      </c>
      <c r="F32" s="39" t="str">
        <f t="shared" si="2"/>
        <v>PETUGAS.0031/SPK/SE/PML/3172/2026</v>
      </c>
      <c r="G32" s="40"/>
      <c r="H32" s="39" t="str">
        <f>VLOOKUP(G32,'MITRA (REFERENSI)'!$A:$Z,16,FALSE)</f>
        <v>#N/A</v>
      </c>
      <c r="I32" s="39" t="str">
        <f>VLOOKUP(G32,'MITRA (REFERENSI)'!$A:$Z,25,FALSE)</f>
        <v>#N/A</v>
      </c>
      <c r="J32" s="38" t="str">
        <f>VLOOKUP(G32,'MITRA (REFERENSI)'!$A:$Z,26,FALSE)</f>
        <v>#N/A</v>
      </c>
      <c r="K32" s="38" t="str">
        <f>VLOOKUP(G32,'MITRA (REFERENSI)'!$A:$Z,15,FALSE)</f>
        <v>#N/A</v>
      </c>
      <c r="L32" s="38" t="str">
        <f>VLOOKUP(G32,'MITRA (REFERENSI)'!$A:$Z,15,FALSE)</f>
        <v>#N/A</v>
      </c>
      <c r="M32" s="38" t="str">
        <f>IF(B32=1,'KELAS (REFERENSI)'!M32,IF(B32=2,'KELAS (REFERENSI)'!M47,IF(B32=3,'KELAS (REFERENSI)'!M62,IF(B32=4,'KELAS (REFERENSI)'!M77,""))))</f>
        <v/>
      </c>
      <c r="N32" s="38" t="str">
        <f>IF(B32=1,'KELAS (REFERENSI)'!N32,IF(B32=2,'KELAS (REFERENSI)'!N47,IF(B32=3,'KELAS (REFERENSI)'!N62,IF(B32=4,'KELAS (REFERENSI)'!N77,""))))</f>
        <v/>
      </c>
      <c r="O32" s="38" t="str">
        <f>IF(B32=1,'KELAS (REFERENSI)'!O32,IF(B32=2,'KELAS (REFERENSI)'!O47,IF(B32=3,'KELAS (REFERENSI)'!O62,IF(B32=4,'KELAS (REFERENSI)'!O77,""))))</f>
        <v/>
      </c>
      <c r="P32" s="38" t="str">
        <f>IF(B32=1,'KELAS (REFERENSI)'!P32,IF(B32=2,'KELAS (REFERENSI)'!P47,IF(B32=3,'KELAS (REFERENSI)'!P62,IF(B32=4,'KELAS (REFERENSI)'!P77,""))))</f>
        <v/>
      </c>
      <c r="Q32" s="38" t="str">
        <f t="shared" si="4"/>
        <v>BPS Kota Jakarta Timur</v>
      </c>
      <c r="R32" s="38" t="str">
        <f t="shared" si="34"/>
        <v/>
      </c>
      <c r="S32" s="38" t="str">
        <f t="shared" ref="S32:T32" si="38">S31</f>
        <v>15 Juni sampai dengan 31 Agustus 2026</v>
      </c>
      <c r="T32" s="38" t="str">
        <f t="shared" si="38"/>
        <v>31 Agustus 2026</v>
      </c>
      <c r="U32" s="41"/>
      <c r="V32" s="42"/>
      <c r="W32" s="42"/>
      <c r="X32" s="42"/>
    </row>
    <row r="33" ht="15.75" customHeight="1">
      <c r="A33" s="36" t="s">
        <v>5095</v>
      </c>
      <c r="B33" s="37"/>
      <c r="C33" s="37"/>
      <c r="D33" s="38" t="str">
        <f t="shared" si="1"/>
        <v/>
      </c>
      <c r="E33" s="38" t="str">
        <f>VLOOKUP(D33,'KELAS (REFERENSI)'!$E$1:$J$68,6,FALSE)</f>
        <v>#N/A</v>
      </c>
      <c r="F33" s="39" t="str">
        <f t="shared" si="2"/>
        <v>PETUGAS.0032/SPK/SE/PML/3172/2026</v>
      </c>
      <c r="G33" s="40"/>
      <c r="H33" s="39" t="str">
        <f>VLOOKUP(G33,'MITRA (REFERENSI)'!$A:$Z,16,FALSE)</f>
        <v>#N/A</v>
      </c>
      <c r="I33" s="39" t="str">
        <f>VLOOKUP(G33,'MITRA (REFERENSI)'!$A:$Z,25,FALSE)</f>
        <v>#N/A</v>
      </c>
      <c r="J33" s="38" t="str">
        <f>VLOOKUP(G33,'MITRA (REFERENSI)'!$A:$Z,26,FALSE)</f>
        <v>#N/A</v>
      </c>
      <c r="K33" s="38" t="str">
        <f>VLOOKUP(G33,'MITRA (REFERENSI)'!$A:$Z,15,FALSE)</f>
        <v>#N/A</v>
      </c>
      <c r="L33" s="38" t="str">
        <f>VLOOKUP(G33,'MITRA (REFERENSI)'!$A:$Z,15,FALSE)</f>
        <v>#N/A</v>
      </c>
      <c r="M33" s="38" t="str">
        <f>IF(B33=1,'KELAS (REFERENSI)'!M33,IF(B33=2,'KELAS (REFERENSI)'!M48,IF(B33=3,'KELAS (REFERENSI)'!M63,IF(B33=4,'KELAS (REFERENSI)'!M78,""))))</f>
        <v/>
      </c>
      <c r="N33" s="38" t="str">
        <f>IF(B33=1,'KELAS (REFERENSI)'!N33,IF(B33=2,'KELAS (REFERENSI)'!N48,IF(B33=3,'KELAS (REFERENSI)'!N63,IF(B33=4,'KELAS (REFERENSI)'!N78,""))))</f>
        <v/>
      </c>
      <c r="O33" s="38" t="str">
        <f>IF(B33=1,'KELAS (REFERENSI)'!O33,IF(B33=2,'KELAS (REFERENSI)'!O48,IF(B33=3,'KELAS (REFERENSI)'!O63,IF(B33=4,'KELAS (REFERENSI)'!O78,""))))</f>
        <v/>
      </c>
      <c r="P33" s="38" t="str">
        <f>IF(B33=1,'KELAS (REFERENSI)'!P33,IF(B33=2,'KELAS (REFERENSI)'!P48,IF(B33=3,'KELAS (REFERENSI)'!P63,IF(B33=4,'KELAS (REFERENSI)'!P78,""))))</f>
        <v/>
      </c>
      <c r="Q33" s="38" t="str">
        <f t="shared" si="4"/>
        <v>BPS Kota Jakarta Timur</v>
      </c>
      <c r="R33" s="38" t="str">
        <f t="shared" si="34"/>
        <v/>
      </c>
      <c r="S33" s="38" t="str">
        <f t="shared" ref="S33:T33" si="39">S32</f>
        <v>15 Juni sampai dengan 31 Agustus 2026</v>
      </c>
      <c r="T33" s="38" t="str">
        <f t="shared" si="39"/>
        <v>31 Agustus 2026</v>
      </c>
      <c r="U33" s="41"/>
      <c r="V33" s="42"/>
      <c r="W33" s="42"/>
      <c r="X33" s="42"/>
    </row>
    <row r="34" ht="15.75" customHeight="1">
      <c r="A34" s="36" t="s">
        <v>5096</v>
      </c>
      <c r="B34" s="37"/>
      <c r="C34" s="37"/>
      <c r="D34" s="38" t="str">
        <f t="shared" si="1"/>
        <v/>
      </c>
      <c r="E34" s="38" t="str">
        <f>VLOOKUP(D34,'KELAS (REFERENSI)'!$E$1:$J$68,6,FALSE)</f>
        <v>#N/A</v>
      </c>
      <c r="F34" s="39" t="str">
        <f t="shared" si="2"/>
        <v>PETUGAS.0033/SPK/SE/PML/3172/2026</v>
      </c>
      <c r="G34" s="40"/>
      <c r="H34" s="39" t="str">
        <f>VLOOKUP(G34,'MITRA (REFERENSI)'!$A:$Z,16,FALSE)</f>
        <v>#N/A</v>
      </c>
      <c r="I34" s="39" t="str">
        <f>VLOOKUP(G34,'MITRA (REFERENSI)'!$A:$Z,25,FALSE)</f>
        <v>#N/A</v>
      </c>
      <c r="J34" s="38" t="str">
        <f>VLOOKUP(G34,'MITRA (REFERENSI)'!$A:$Z,26,FALSE)</f>
        <v>#N/A</v>
      </c>
      <c r="K34" s="38" t="str">
        <f>VLOOKUP(G34,'MITRA (REFERENSI)'!$A:$Z,15,FALSE)</f>
        <v>#N/A</v>
      </c>
      <c r="L34" s="38" t="str">
        <f>VLOOKUP(G34,'MITRA (REFERENSI)'!$A:$Z,15,FALSE)</f>
        <v>#N/A</v>
      </c>
      <c r="M34" s="38" t="str">
        <f>IF(B34=1,'KELAS (REFERENSI)'!M34,IF(B34=2,'KELAS (REFERENSI)'!M49,IF(B34=3,'KELAS (REFERENSI)'!M64,IF(B34=4,'KELAS (REFERENSI)'!M79,""))))</f>
        <v/>
      </c>
      <c r="N34" s="38" t="str">
        <f>IF(B34=1,'KELAS (REFERENSI)'!N34,IF(B34=2,'KELAS (REFERENSI)'!N49,IF(B34=3,'KELAS (REFERENSI)'!N64,IF(B34=4,'KELAS (REFERENSI)'!N79,""))))</f>
        <v/>
      </c>
      <c r="O34" s="38" t="str">
        <f>IF(B34=1,'KELAS (REFERENSI)'!O34,IF(B34=2,'KELAS (REFERENSI)'!O49,IF(B34=3,'KELAS (REFERENSI)'!O64,IF(B34=4,'KELAS (REFERENSI)'!O79,""))))</f>
        <v/>
      </c>
      <c r="P34" s="38" t="str">
        <f>IF(B34=1,'KELAS (REFERENSI)'!P34,IF(B34=2,'KELAS (REFERENSI)'!P49,IF(B34=3,'KELAS (REFERENSI)'!P64,IF(B34=4,'KELAS (REFERENSI)'!P79,""))))</f>
        <v/>
      </c>
      <c r="Q34" s="38" t="str">
        <f t="shared" si="4"/>
        <v>BPS Kota Jakarta Timur</v>
      </c>
      <c r="R34" s="38" t="str">
        <f t="shared" si="34"/>
        <v/>
      </c>
      <c r="S34" s="38" t="str">
        <f t="shared" ref="S34:T34" si="40">S33</f>
        <v>15 Juni sampai dengan 31 Agustus 2026</v>
      </c>
      <c r="T34" s="38" t="str">
        <f t="shared" si="40"/>
        <v>31 Agustus 2026</v>
      </c>
      <c r="U34" s="41"/>
      <c r="V34" s="42"/>
      <c r="W34" s="42"/>
      <c r="X34" s="42"/>
    </row>
    <row r="35" ht="15.75" customHeight="1">
      <c r="A35" s="36" t="s">
        <v>5097</v>
      </c>
      <c r="B35" s="37"/>
      <c r="C35" s="37"/>
      <c r="D35" s="38" t="str">
        <f t="shared" si="1"/>
        <v/>
      </c>
      <c r="E35" s="38" t="str">
        <f>VLOOKUP(D35,'KELAS (REFERENSI)'!$E$1:$J$68,6,FALSE)</f>
        <v>#N/A</v>
      </c>
      <c r="F35" s="39" t="str">
        <f t="shared" si="2"/>
        <v>PETUGAS.0034/SPK/SE/PML/3172/2026</v>
      </c>
      <c r="G35" s="40"/>
      <c r="H35" s="39" t="str">
        <f>VLOOKUP(G35,'MITRA (REFERENSI)'!$A:$Z,16,FALSE)</f>
        <v>#N/A</v>
      </c>
      <c r="I35" s="39" t="str">
        <f>VLOOKUP(G35,'MITRA (REFERENSI)'!$A:$Z,25,FALSE)</f>
        <v>#N/A</v>
      </c>
      <c r="J35" s="38" t="str">
        <f>VLOOKUP(G35,'MITRA (REFERENSI)'!$A:$Z,26,FALSE)</f>
        <v>#N/A</v>
      </c>
      <c r="K35" s="38" t="str">
        <f>VLOOKUP(G35,'MITRA (REFERENSI)'!$A:$Z,15,FALSE)</f>
        <v>#N/A</v>
      </c>
      <c r="L35" s="38" t="str">
        <f>VLOOKUP(G35,'MITRA (REFERENSI)'!$A:$Z,15,FALSE)</f>
        <v>#N/A</v>
      </c>
      <c r="M35" s="38" t="str">
        <f>IF(B35=1,'KELAS (REFERENSI)'!M35,IF(B35=2,'KELAS (REFERENSI)'!M50,IF(B35=3,'KELAS (REFERENSI)'!M65,IF(B35=4,'KELAS (REFERENSI)'!M80,""))))</f>
        <v/>
      </c>
      <c r="N35" s="38" t="str">
        <f>IF(B35=1,'KELAS (REFERENSI)'!N35,IF(B35=2,'KELAS (REFERENSI)'!N50,IF(B35=3,'KELAS (REFERENSI)'!N65,IF(B35=4,'KELAS (REFERENSI)'!N80,""))))</f>
        <v/>
      </c>
      <c r="O35" s="38" t="str">
        <f>IF(B35=1,'KELAS (REFERENSI)'!O35,IF(B35=2,'KELAS (REFERENSI)'!O50,IF(B35=3,'KELAS (REFERENSI)'!O65,IF(B35=4,'KELAS (REFERENSI)'!O80,""))))</f>
        <v/>
      </c>
      <c r="P35" s="38" t="str">
        <f>IF(B35=1,'KELAS (REFERENSI)'!P35,IF(B35=2,'KELAS (REFERENSI)'!P50,IF(B35=3,'KELAS (REFERENSI)'!P65,IF(B35=4,'KELAS (REFERENSI)'!P80,""))))</f>
        <v/>
      </c>
      <c r="Q35" s="38" t="str">
        <f t="shared" si="4"/>
        <v>BPS Kota Jakarta Timur</v>
      </c>
      <c r="R35" s="38" t="str">
        <f t="shared" si="34"/>
        <v/>
      </c>
      <c r="S35" s="38" t="str">
        <f t="shared" ref="S35:T35" si="41">S34</f>
        <v>15 Juni sampai dengan 31 Agustus 2026</v>
      </c>
      <c r="T35" s="38" t="str">
        <f t="shared" si="41"/>
        <v>31 Agustus 2026</v>
      </c>
      <c r="U35" s="41"/>
      <c r="V35" s="42"/>
      <c r="W35" s="42"/>
      <c r="X35" s="42"/>
    </row>
    <row r="36" ht="15.75" customHeight="1">
      <c r="A36" s="36" t="s">
        <v>5098</v>
      </c>
      <c r="B36" s="37"/>
      <c r="C36" s="37"/>
      <c r="D36" s="38" t="str">
        <f t="shared" si="1"/>
        <v/>
      </c>
      <c r="E36" s="38" t="str">
        <f>VLOOKUP(D36,'KELAS (REFERENSI)'!$E$1:$J$68,6,FALSE)</f>
        <v>#N/A</v>
      </c>
      <c r="F36" s="39" t="str">
        <f t="shared" si="2"/>
        <v>PETUGAS.0035/SPK/SE/PML/3172/2026</v>
      </c>
      <c r="G36" s="40"/>
      <c r="H36" s="39" t="str">
        <f>VLOOKUP(G36,'MITRA (REFERENSI)'!$A:$Z,16,FALSE)</f>
        <v>#N/A</v>
      </c>
      <c r="I36" s="39" t="str">
        <f>VLOOKUP(G36,'MITRA (REFERENSI)'!$A:$Z,25,FALSE)</f>
        <v>#N/A</v>
      </c>
      <c r="J36" s="38" t="str">
        <f>VLOOKUP(G36,'MITRA (REFERENSI)'!$A:$Z,26,FALSE)</f>
        <v>#N/A</v>
      </c>
      <c r="K36" s="38" t="str">
        <f>VLOOKUP(G36,'MITRA (REFERENSI)'!$A:$Z,15,FALSE)</f>
        <v>#N/A</v>
      </c>
      <c r="L36" s="38" t="str">
        <f>VLOOKUP(G36,'MITRA (REFERENSI)'!$A:$Z,15,FALSE)</f>
        <v>#N/A</v>
      </c>
      <c r="M36" s="38" t="str">
        <f>IF(B36=1,'KELAS (REFERENSI)'!M36,IF(B36=2,'KELAS (REFERENSI)'!M51,IF(B36=3,'KELAS (REFERENSI)'!M66,IF(B36=4,'KELAS (REFERENSI)'!M81,""))))</f>
        <v/>
      </c>
      <c r="N36" s="38" t="str">
        <f>IF(B36=1,'KELAS (REFERENSI)'!N36,IF(B36=2,'KELAS (REFERENSI)'!N51,IF(B36=3,'KELAS (REFERENSI)'!N66,IF(B36=4,'KELAS (REFERENSI)'!N81,""))))</f>
        <v/>
      </c>
      <c r="O36" s="38" t="str">
        <f>IF(B36=1,'KELAS (REFERENSI)'!O36,IF(B36=2,'KELAS (REFERENSI)'!O51,IF(B36=3,'KELAS (REFERENSI)'!O66,IF(B36=4,'KELAS (REFERENSI)'!O81,""))))</f>
        <v/>
      </c>
      <c r="P36" s="38" t="str">
        <f>IF(B36=1,'KELAS (REFERENSI)'!P36,IF(B36=2,'KELAS (REFERENSI)'!P51,IF(B36=3,'KELAS (REFERENSI)'!P66,IF(B36=4,'KELAS (REFERENSI)'!P81,""))))</f>
        <v/>
      </c>
      <c r="Q36" s="38" t="str">
        <f t="shared" si="4"/>
        <v>BPS Kota Jakarta Timur</v>
      </c>
      <c r="R36" s="38" t="str">
        <f t="shared" si="34"/>
        <v/>
      </c>
      <c r="S36" s="38" t="str">
        <f t="shared" ref="S36:T36" si="42">S35</f>
        <v>15 Juni sampai dengan 31 Agustus 2026</v>
      </c>
      <c r="T36" s="38" t="str">
        <f t="shared" si="42"/>
        <v>31 Agustus 2026</v>
      </c>
      <c r="U36" s="41"/>
      <c r="V36" s="42"/>
      <c r="W36" s="42"/>
      <c r="X36" s="42"/>
    </row>
    <row r="37" ht="15.75" customHeight="1">
      <c r="A37" s="36" t="s">
        <v>5099</v>
      </c>
      <c r="B37" s="37"/>
      <c r="C37" s="37"/>
      <c r="D37" s="38" t="str">
        <f t="shared" si="1"/>
        <v/>
      </c>
      <c r="E37" s="38" t="str">
        <f>VLOOKUP(D37,'KELAS (REFERENSI)'!$E$1:$J$68,6,FALSE)</f>
        <v>#N/A</v>
      </c>
      <c r="F37" s="39" t="str">
        <f t="shared" si="2"/>
        <v>PETUGAS.0036/SPK/SE/PML/3172/2026</v>
      </c>
      <c r="G37" s="40"/>
      <c r="H37" s="39" t="str">
        <f>VLOOKUP(G37,'MITRA (REFERENSI)'!$A:$Z,16,FALSE)</f>
        <v>#N/A</v>
      </c>
      <c r="I37" s="39" t="str">
        <f>VLOOKUP(G37,'MITRA (REFERENSI)'!$A:$Z,25,FALSE)</f>
        <v>#N/A</v>
      </c>
      <c r="J37" s="38" t="str">
        <f>VLOOKUP(G37,'MITRA (REFERENSI)'!$A:$Z,26,FALSE)</f>
        <v>#N/A</v>
      </c>
      <c r="K37" s="38" t="str">
        <f>VLOOKUP(G37,'MITRA (REFERENSI)'!$A:$Z,15,FALSE)</f>
        <v>#N/A</v>
      </c>
      <c r="L37" s="38" t="str">
        <f>VLOOKUP(G37,'MITRA (REFERENSI)'!$A:$Z,15,FALSE)</f>
        <v>#N/A</v>
      </c>
      <c r="M37" s="38" t="str">
        <f>IF(B37=1,'KELAS (REFERENSI)'!M37,IF(B37=2,'KELAS (REFERENSI)'!M52,IF(B37=3,'KELAS (REFERENSI)'!M67,IF(B37=4,'KELAS (REFERENSI)'!M82,""))))</f>
        <v/>
      </c>
      <c r="N37" s="38" t="str">
        <f>IF(B37=1,'KELAS (REFERENSI)'!N37,IF(B37=2,'KELAS (REFERENSI)'!N52,IF(B37=3,'KELAS (REFERENSI)'!N67,IF(B37=4,'KELAS (REFERENSI)'!N82,""))))</f>
        <v/>
      </c>
      <c r="O37" s="38" t="str">
        <f>IF(B37=1,'KELAS (REFERENSI)'!O37,IF(B37=2,'KELAS (REFERENSI)'!O52,IF(B37=3,'KELAS (REFERENSI)'!O67,IF(B37=4,'KELAS (REFERENSI)'!O82,""))))</f>
        <v/>
      </c>
      <c r="P37" s="38" t="str">
        <f>IF(B37=1,'KELAS (REFERENSI)'!P37,IF(B37=2,'KELAS (REFERENSI)'!P52,IF(B37=3,'KELAS (REFERENSI)'!P67,IF(B37=4,'KELAS (REFERENSI)'!P82,""))))</f>
        <v/>
      </c>
      <c r="Q37" s="38" t="str">
        <f t="shared" si="4"/>
        <v>BPS Kota Jakarta Timur</v>
      </c>
      <c r="R37" s="38" t="str">
        <f t="shared" si="34"/>
        <v/>
      </c>
      <c r="S37" s="38" t="str">
        <f t="shared" ref="S37:T37" si="43">S36</f>
        <v>15 Juni sampai dengan 31 Agustus 2026</v>
      </c>
      <c r="T37" s="38" t="str">
        <f t="shared" si="43"/>
        <v>31 Agustus 2026</v>
      </c>
      <c r="U37" s="41"/>
      <c r="V37" s="42"/>
      <c r="W37" s="42"/>
      <c r="X37" s="42"/>
    </row>
    <row r="38" ht="15.75" customHeight="1">
      <c r="A38" s="36" t="s">
        <v>5100</v>
      </c>
      <c r="B38" s="37"/>
      <c r="C38" s="37"/>
      <c r="D38" s="38" t="str">
        <f t="shared" si="1"/>
        <v/>
      </c>
      <c r="E38" s="38" t="str">
        <f>VLOOKUP(D38,'KELAS (REFERENSI)'!$E$1:$J$68,6,FALSE)</f>
        <v>#N/A</v>
      </c>
      <c r="F38" s="39" t="str">
        <f t="shared" si="2"/>
        <v>PETUGAS.0037/SPK/SE/PML/3172/2026</v>
      </c>
      <c r="G38" s="40"/>
      <c r="H38" s="39" t="str">
        <f>VLOOKUP(G38,'MITRA (REFERENSI)'!$A:$Z,16,FALSE)</f>
        <v>#N/A</v>
      </c>
      <c r="I38" s="39" t="str">
        <f>VLOOKUP(G38,'MITRA (REFERENSI)'!$A:$Z,25,FALSE)</f>
        <v>#N/A</v>
      </c>
      <c r="J38" s="38" t="str">
        <f>VLOOKUP(G38,'MITRA (REFERENSI)'!$A:$Z,26,FALSE)</f>
        <v>#N/A</v>
      </c>
      <c r="K38" s="38" t="str">
        <f>VLOOKUP(G38,'MITRA (REFERENSI)'!$A:$Z,15,FALSE)</f>
        <v>#N/A</v>
      </c>
      <c r="L38" s="38" t="str">
        <f>VLOOKUP(G38,'MITRA (REFERENSI)'!$A:$Z,15,FALSE)</f>
        <v>#N/A</v>
      </c>
      <c r="M38" s="38" t="str">
        <f>IF(B38=1,'KELAS (REFERENSI)'!M38,IF(B38=2,'KELAS (REFERENSI)'!M53,IF(B38=3,'KELAS (REFERENSI)'!M68,IF(B38=4,'KELAS (REFERENSI)'!M83,""))))</f>
        <v/>
      </c>
      <c r="N38" s="38" t="str">
        <f>IF(B38=1,'KELAS (REFERENSI)'!N38,IF(B38=2,'KELAS (REFERENSI)'!N53,IF(B38=3,'KELAS (REFERENSI)'!N68,IF(B38=4,'KELAS (REFERENSI)'!N83,""))))</f>
        <v/>
      </c>
      <c r="O38" s="38" t="str">
        <f>IF(B38=1,'KELAS (REFERENSI)'!O38,IF(B38=2,'KELAS (REFERENSI)'!O53,IF(B38=3,'KELAS (REFERENSI)'!O68,IF(B38=4,'KELAS (REFERENSI)'!O83,""))))</f>
        <v/>
      </c>
      <c r="P38" s="38" t="str">
        <f>IF(B38=1,'KELAS (REFERENSI)'!P38,IF(B38=2,'KELAS (REFERENSI)'!P53,IF(B38=3,'KELAS (REFERENSI)'!P68,IF(B38=4,'KELAS (REFERENSI)'!P83,""))))</f>
        <v/>
      </c>
      <c r="Q38" s="38" t="str">
        <f t="shared" si="4"/>
        <v>BPS Kota Jakarta Timur</v>
      </c>
      <c r="R38" s="38" t="str">
        <f t="shared" si="34"/>
        <v/>
      </c>
      <c r="S38" s="38" t="str">
        <f t="shared" ref="S38:T38" si="44">S37</f>
        <v>15 Juni sampai dengan 31 Agustus 2026</v>
      </c>
      <c r="T38" s="38" t="str">
        <f t="shared" si="44"/>
        <v>31 Agustus 2026</v>
      </c>
      <c r="U38" s="41"/>
      <c r="V38" s="42"/>
      <c r="W38" s="42"/>
      <c r="X38" s="42"/>
    </row>
    <row r="39" ht="15.75" customHeight="1">
      <c r="A39" s="36" t="s">
        <v>5101</v>
      </c>
      <c r="B39" s="37"/>
      <c r="C39" s="37"/>
      <c r="D39" s="38" t="str">
        <f t="shared" si="1"/>
        <v/>
      </c>
      <c r="E39" s="38" t="str">
        <f>VLOOKUP(D39,'KELAS (REFERENSI)'!$E$1:$J$68,6,FALSE)</f>
        <v>#N/A</v>
      </c>
      <c r="F39" s="39" t="str">
        <f t="shared" si="2"/>
        <v>PETUGAS.0038/SPK/SE/PML/3172/2026</v>
      </c>
      <c r="G39" s="40"/>
      <c r="H39" s="39" t="str">
        <f>VLOOKUP(G39,'MITRA (REFERENSI)'!$A:$Z,16,FALSE)</f>
        <v>#N/A</v>
      </c>
      <c r="I39" s="39" t="str">
        <f>VLOOKUP(G39,'MITRA (REFERENSI)'!$A:$Z,25,FALSE)</f>
        <v>#N/A</v>
      </c>
      <c r="J39" s="38" t="str">
        <f>VLOOKUP(G39,'MITRA (REFERENSI)'!$A:$Z,26,FALSE)</f>
        <v>#N/A</v>
      </c>
      <c r="K39" s="38" t="str">
        <f>VLOOKUP(G39,'MITRA (REFERENSI)'!$A:$Z,15,FALSE)</f>
        <v>#N/A</v>
      </c>
      <c r="L39" s="38" t="str">
        <f>VLOOKUP(G39,'MITRA (REFERENSI)'!$A:$Z,15,FALSE)</f>
        <v>#N/A</v>
      </c>
      <c r="M39" s="38" t="str">
        <f>IF(B39=1,'KELAS (REFERENSI)'!M39,IF(B39=2,'KELAS (REFERENSI)'!M54,IF(B39=3,'KELAS (REFERENSI)'!M69,IF(B39=4,'KELAS (REFERENSI)'!M84,""))))</f>
        <v/>
      </c>
      <c r="N39" s="38" t="str">
        <f>IF(B39=1,'KELAS (REFERENSI)'!N39,IF(B39=2,'KELAS (REFERENSI)'!N54,IF(B39=3,'KELAS (REFERENSI)'!N69,IF(B39=4,'KELAS (REFERENSI)'!N84,""))))</f>
        <v/>
      </c>
      <c r="O39" s="38" t="str">
        <f>IF(B39=1,'KELAS (REFERENSI)'!O39,IF(B39=2,'KELAS (REFERENSI)'!O54,IF(B39=3,'KELAS (REFERENSI)'!O69,IF(B39=4,'KELAS (REFERENSI)'!O84,""))))</f>
        <v/>
      </c>
      <c r="P39" s="38" t="str">
        <f>IF(B39=1,'KELAS (REFERENSI)'!P39,IF(B39=2,'KELAS (REFERENSI)'!P54,IF(B39=3,'KELAS (REFERENSI)'!P69,IF(B39=4,'KELAS (REFERENSI)'!P84,""))))</f>
        <v/>
      </c>
      <c r="Q39" s="38" t="str">
        <f t="shared" si="4"/>
        <v>BPS Kota Jakarta Timur</v>
      </c>
      <c r="R39" s="38" t="str">
        <f t="shared" si="34"/>
        <v/>
      </c>
      <c r="S39" s="38" t="str">
        <f t="shared" ref="S39:T39" si="45">S38</f>
        <v>15 Juni sampai dengan 31 Agustus 2026</v>
      </c>
      <c r="T39" s="38" t="str">
        <f t="shared" si="45"/>
        <v>31 Agustus 2026</v>
      </c>
      <c r="U39" s="41"/>
      <c r="V39" s="42"/>
      <c r="W39" s="42"/>
      <c r="X39" s="42"/>
    </row>
    <row r="40" ht="15.75" customHeight="1">
      <c r="A40" s="36" t="s">
        <v>5102</v>
      </c>
      <c r="B40" s="37"/>
      <c r="C40" s="37"/>
      <c r="D40" s="38" t="str">
        <f t="shared" si="1"/>
        <v/>
      </c>
      <c r="E40" s="38" t="str">
        <f>VLOOKUP(D40,'KELAS (REFERENSI)'!$E$1:$J$68,6,FALSE)</f>
        <v>#N/A</v>
      </c>
      <c r="F40" s="39" t="str">
        <f t="shared" si="2"/>
        <v>PETUGAS.0039/SPK/SE/PML/3172/2026</v>
      </c>
      <c r="G40" s="40"/>
      <c r="H40" s="39" t="str">
        <f>VLOOKUP(G40,'MITRA (REFERENSI)'!$A:$Z,16,FALSE)</f>
        <v>#N/A</v>
      </c>
      <c r="I40" s="39" t="str">
        <f>VLOOKUP(G40,'MITRA (REFERENSI)'!$A:$Z,25,FALSE)</f>
        <v>#N/A</v>
      </c>
      <c r="J40" s="38" t="str">
        <f>VLOOKUP(G40,'MITRA (REFERENSI)'!$A:$Z,26,FALSE)</f>
        <v>#N/A</v>
      </c>
      <c r="K40" s="38" t="str">
        <f>VLOOKUP(G40,'MITRA (REFERENSI)'!$A:$Z,15,FALSE)</f>
        <v>#N/A</v>
      </c>
      <c r="L40" s="38" t="str">
        <f>VLOOKUP(G40,'MITRA (REFERENSI)'!$A:$Z,15,FALSE)</f>
        <v>#N/A</v>
      </c>
      <c r="M40" s="38" t="str">
        <f>IF(B40=1,'KELAS (REFERENSI)'!M40,IF(B40=2,'KELAS (REFERENSI)'!M55,IF(B40=3,'KELAS (REFERENSI)'!M70,IF(B40=4,'KELAS (REFERENSI)'!M85,""))))</f>
        <v/>
      </c>
      <c r="N40" s="38" t="str">
        <f>IF(B40=1,'KELAS (REFERENSI)'!N40,IF(B40=2,'KELAS (REFERENSI)'!N55,IF(B40=3,'KELAS (REFERENSI)'!N70,IF(B40=4,'KELAS (REFERENSI)'!N85,""))))</f>
        <v/>
      </c>
      <c r="O40" s="38" t="str">
        <f>IF(B40=1,'KELAS (REFERENSI)'!O40,IF(B40=2,'KELAS (REFERENSI)'!O55,IF(B40=3,'KELAS (REFERENSI)'!O70,IF(B40=4,'KELAS (REFERENSI)'!O85,""))))</f>
        <v/>
      </c>
      <c r="P40" s="38" t="str">
        <f>IF(B40=1,'KELAS (REFERENSI)'!P40,IF(B40=2,'KELAS (REFERENSI)'!P55,IF(B40=3,'KELAS (REFERENSI)'!P70,IF(B40=4,'KELAS (REFERENSI)'!P85,""))))</f>
        <v/>
      </c>
      <c r="Q40" s="38" t="str">
        <f t="shared" si="4"/>
        <v>BPS Kota Jakarta Timur</v>
      </c>
      <c r="R40" s="38" t="str">
        <f t="shared" si="34"/>
        <v/>
      </c>
      <c r="S40" s="38" t="str">
        <f t="shared" ref="S40:T40" si="46">S39</f>
        <v>15 Juni sampai dengan 31 Agustus 2026</v>
      </c>
      <c r="T40" s="38" t="str">
        <f t="shared" si="46"/>
        <v>31 Agustus 2026</v>
      </c>
      <c r="U40" s="41"/>
      <c r="V40" s="42"/>
      <c r="W40" s="42"/>
      <c r="X40" s="42"/>
    </row>
    <row r="41" ht="15.75" customHeight="1">
      <c r="A41" s="36" t="s">
        <v>5103</v>
      </c>
      <c r="B41" s="37"/>
      <c r="C41" s="37"/>
      <c r="D41" s="38" t="str">
        <f t="shared" si="1"/>
        <v/>
      </c>
      <c r="E41" s="38" t="str">
        <f>VLOOKUP(D41,'KELAS (REFERENSI)'!$E$1:$J$68,6,FALSE)</f>
        <v>#N/A</v>
      </c>
      <c r="F41" s="39" t="str">
        <f t="shared" si="2"/>
        <v>PETUGAS.0040/SPK/SE/PML/3172/2026</v>
      </c>
      <c r="G41" s="40"/>
      <c r="H41" s="39" t="str">
        <f>VLOOKUP(G41,'MITRA (REFERENSI)'!$A:$Z,16,FALSE)</f>
        <v>#N/A</v>
      </c>
      <c r="I41" s="39" t="str">
        <f>VLOOKUP(G41,'MITRA (REFERENSI)'!$A:$Z,25,FALSE)</f>
        <v>#N/A</v>
      </c>
      <c r="J41" s="38" t="str">
        <f>VLOOKUP(G41,'MITRA (REFERENSI)'!$A:$Z,26,FALSE)</f>
        <v>#N/A</v>
      </c>
      <c r="K41" s="38" t="str">
        <f>VLOOKUP(G41,'MITRA (REFERENSI)'!$A:$Z,15,FALSE)</f>
        <v>#N/A</v>
      </c>
      <c r="L41" s="38" t="str">
        <f>VLOOKUP(G41,'MITRA (REFERENSI)'!$A:$Z,15,FALSE)</f>
        <v>#N/A</v>
      </c>
      <c r="M41" s="38" t="str">
        <f>IF(B41=1,'KELAS (REFERENSI)'!M41,IF(B41=2,'KELAS (REFERENSI)'!M56,IF(B41=3,'KELAS (REFERENSI)'!M71,IF(B41=4,'KELAS (REFERENSI)'!M86,""))))</f>
        <v/>
      </c>
      <c r="N41" s="38" t="str">
        <f>IF(B41=1,'KELAS (REFERENSI)'!N41,IF(B41=2,'KELAS (REFERENSI)'!N56,IF(B41=3,'KELAS (REFERENSI)'!N71,IF(B41=4,'KELAS (REFERENSI)'!N86,""))))</f>
        <v/>
      </c>
      <c r="O41" s="38" t="str">
        <f>IF(B41=1,'KELAS (REFERENSI)'!O41,IF(B41=2,'KELAS (REFERENSI)'!O56,IF(B41=3,'KELAS (REFERENSI)'!O71,IF(B41=4,'KELAS (REFERENSI)'!O86,""))))</f>
        <v/>
      </c>
      <c r="P41" s="38" t="str">
        <f>IF(B41=1,'KELAS (REFERENSI)'!P41,IF(B41=2,'KELAS (REFERENSI)'!P56,IF(B41=3,'KELAS (REFERENSI)'!P71,IF(B41=4,'KELAS (REFERENSI)'!P86,""))))</f>
        <v/>
      </c>
      <c r="Q41" s="38" t="str">
        <f t="shared" si="4"/>
        <v>BPS Kota Jakarta Timur</v>
      </c>
      <c r="R41" s="38" t="str">
        <f t="shared" si="34"/>
        <v/>
      </c>
      <c r="S41" s="38" t="str">
        <f t="shared" ref="S41:T41" si="47">S40</f>
        <v>15 Juni sampai dengan 31 Agustus 2026</v>
      </c>
      <c r="T41" s="38" t="str">
        <f t="shared" si="47"/>
        <v>31 Agustus 2026</v>
      </c>
      <c r="U41" s="41"/>
      <c r="V41" s="42"/>
      <c r="W41" s="42"/>
      <c r="X41" s="42"/>
    </row>
    <row r="42" ht="15.75" customHeight="1">
      <c r="A42" s="36" t="s">
        <v>5104</v>
      </c>
      <c r="B42" s="37"/>
      <c r="C42" s="37"/>
      <c r="D42" s="38" t="str">
        <f t="shared" si="1"/>
        <v/>
      </c>
      <c r="E42" s="38" t="str">
        <f>VLOOKUP(D42,'KELAS (REFERENSI)'!$E$1:$J$68,6,FALSE)</f>
        <v>#N/A</v>
      </c>
      <c r="F42" s="39" t="str">
        <f t="shared" si="2"/>
        <v>PETUGAS.0041/SPK/SE/PML/3172/2026</v>
      </c>
      <c r="G42" s="40"/>
      <c r="H42" s="39" t="str">
        <f>VLOOKUP(G42,'MITRA (REFERENSI)'!$A:$Z,16,FALSE)</f>
        <v>#N/A</v>
      </c>
      <c r="I42" s="39" t="str">
        <f>VLOOKUP(G42,'MITRA (REFERENSI)'!$A:$Z,25,FALSE)</f>
        <v>#N/A</v>
      </c>
      <c r="J42" s="38" t="str">
        <f>VLOOKUP(G42,'MITRA (REFERENSI)'!$A:$Z,26,FALSE)</f>
        <v>#N/A</v>
      </c>
      <c r="K42" s="38" t="str">
        <f>VLOOKUP(G42,'MITRA (REFERENSI)'!$A:$Z,15,FALSE)</f>
        <v>#N/A</v>
      </c>
      <c r="L42" s="38" t="str">
        <f>VLOOKUP(G42,'MITRA (REFERENSI)'!$A:$Z,15,FALSE)</f>
        <v>#N/A</v>
      </c>
      <c r="M42" s="38" t="str">
        <f>IF(B42=1,'KELAS (REFERENSI)'!M42,IF(B42=2,'KELAS (REFERENSI)'!M57,IF(B42=3,'KELAS (REFERENSI)'!M72,IF(B42=4,'KELAS (REFERENSI)'!M87,""))))</f>
        <v/>
      </c>
      <c r="N42" s="38" t="str">
        <f>IF(B42=1,'KELAS (REFERENSI)'!N42,IF(B42=2,'KELAS (REFERENSI)'!N57,IF(B42=3,'KELAS (REFERENSI)'!N72,IF(B42=4,'KELAS (REFERENSI)'!N87,""))))</f>
        <v/>
      </c>
      <c r="O42" s="38" t="str">
        <f>IF(B42=1,'KELAS (REFERENSI)'!O42,IF(B42=2,'KELAS (REFERENSI)'!O57,IF(B42=3,'KELAS (REFERENSI)'!O72,IF(B42=4,'KELAS (REFERENSI)'!O87,""))))</f>
        <v/>
      </c>
      <c r="P42" s="38" t="str">
        <f>IF(B42=1,'KELAS (REFERENSI)'!P42,IF(B42=2,'KELAS (REFERENSI)'!P57,IF(B42=3,'KELAS (REFERENSI)'!P72,IF(B42=4,'KELAS (REFERENSI)'!P87,""))))</f>
        <v/>
      </c>
      <c r="Q42" s="38" t="str">
        <f t="shared" si="4"/>
        <v>BPS Kota Jakarta Timur</v>
      </c>
      <c r="R42" s="38" t="str">
        <f t="shared" ref="R42:R44" si="49">IF(B42=1,'[1]KELAS (REF) 1080'!L45,IF(B42=2,'[1]KELAS (REF) 1080'!L62,IF(B42=3,'[1]KELAS (REF) 1080'!L82,"")))</f>
        <v/>
      </c>
      <c r="S42" s="38" t="str">
        <f t="shared" ref="S42:T42" si="48">S41</f>
        <v>15 Juni sampai dengan 31 Agustus 2026</v>
      </c>
      <c r="T42" s="38" t="str">
        <f t="shared" si="48"/>
        <v>31 Agustus 2026</v>
      </c>
      <c r="U42" s="41"/>
      <c r="V42" s="42"/>
      <c r="W42" s="42"/>
      <c r="X42" s="42"/>
    </row>
    <row r="43" ht="15.75" customHeight="1">
      <c r="A43" s="36" t="s">
        <v>5105</v>
      </c>
      <c r="B43" s="37"/>
      <c r="C43" s="37"/>
      <c r="D43" s="38" t="str">
        <f t="shared" si="1"/>
        <v/>
      </c>
      <c r="E43" s="38" t="str">
        <f>VLOOKUP(D43,'KELAS (REFERENSI)'!$E$1:$J$68,6,FALSE)</f>
        <v>#N/A</v>
      </c>
      <c r="F43" s="39" t="str">
        <f t="shared" si="2"/>
        <v>PETUGAS.0042/SPK/SE/PML/3172/2026</v>
      </c>
      <c r="G43" s="40"/>
      <c r="H43" s="39" t="str">
        <f>VLOOKUP(G43,'MITRA (REFERENSI)'!$A:$Z,16,FALSE)</f>
        <v>#N/A</v>
      </c>
      <c r="I43" s="39" t="str">
        <f>VLOOKUP(G43,'MITRA (REFERENSI)'!$A:$Z,25,FALSE)</f>
        <v>#N/A</v>
      </c>
      <c r="J43" s="38" t="str">
        <f>VLOOKUP(G43,'MITRA (REFERENSI)'!$A:$Z,26,FALSE)</f>
        <v>#N/A</v>
      </c>
      <c r="K43" s="38" t="str">
        <f>VLOOKUP(G43,'MITRA (REFERENSI)'!$A:$Z,15,FALSE)</f>
        <v>#N/A</v>
      </c>
      <c r="L43" s="38" t="str">
        <f>VLOOKUP(G43,'MITRA (REFERENSI)'!$A:$Z,15,FALSE)</f>
        <v>#N/A</v>
      </c>
      <c r="M43" s="38" t="str">
        <f>IF(B43=1,'KELAS (REFERENSI)'!M43,IF(B43=2,'KELAS (REFERENSI)'!M58,IF(B43=3,'KELAS (REFERENSI)'!M73,IF(B43=4,'KELAS (REFERENSI)'!M88,""))))</f>
        <v/>
      </c>
      <c r="N43" s="38" t="str">
        <f>IF(B43=1,'KELAS (REFERENSI)'!N43,IF(B43=2,'KELAS (REFERENSI)'!N58,IF(B43=3,'KELAS (REFERENSI)'!N73,IF(B43=4,'KELAS (REFERENSI)'!N88,""))))</f>
        <v/>
      </c>
      <c r="O43" s="38" t="str">
        <f>IF(B43=1,'KELAS (REFERENSI)'!O43,IF(B43=2,'KELAS (REFERENSI)'!O58,IF(B43=3,'KELAS (REFERENSI)'!O73,IF(B43=4,'KELAS (REFERENSI)'!O88,""))))</f>
        <v/>
      </c>
      <c r="P43" s="38" t="str">
        <f>IF(B43=1,'KELAS (REFERENSI)'!P43,IF(B43=2,'KELAS (REFERENSI)'!P58,IF(B43=3,'KELAS (REFERENSI)'!P73,IF(B43=4,'KELAS (REFERENSI)'!P88,""))))</f>
        <v/>
      </c>
      <c r="Q43" s="38" t="str">
        <f t="shared" si="4"/>
        <v>BPS Kota Jakarta Timur</v>
      </c>
      <c r="R43" s="38" t="str">
        <f t="shared" si="49"/>
        <v/>
      </c>
      <c r="S43" s="38" t="str">
        <f t="shared" ref="S43:T43" si="50">S42</f>
        <v>15 Juni sampai dengan 31 Agustus 2026</v>
      </c>
      <c r="T43" s="38" t="str">
        <f t="shared" si="50"/>
        <v>31 Agustus 2026</v>
      </c>
      <c r="U43" s="41"/>
      <c r="V43" s="42"/>
      <c r="W43" s="42"/>
      <c r="X43" s="42"/>
    </row>
    <row r="44" ht="15.75" customHeight="1">
      <c r="A44" s="36" t="s">
        <v>5106</v>
      </c>
      <c r="B44" s="37"/>
      <c r="C44" s="37"/>
      <c r="D44" s="38" t="str">
        <f t="shared" si="1"/>
        <v/>
      </c>
      <c r="E44" s="38" t="str">
        <f>VLOOKUP(D44,'KELAS (REFERENSI)'!$E$1:$J$68,6,FALSE)</f>
        <v>#N/A</v>
      </c>
      <c r="F44" s="39" t="str">
        <f t="shared" si="2"/>
        <v>PETUGAS.0043/SPK/SE/PML/3172/2026</v>
      </c>
      <c r="G44" s="40"/>
      <c r="H44" s="39" t="str">
        <f>VLOOKUP(G44,'MITRA (REFERENSI)'!$A:$Z,16,FALSE)</f>
        <v>#N/A</v>
      </c>
      <c r="I44" s="39" t="str">
        <f>VLOOKUP(G44,'MITRA (REFERENSI)'!$A:$Z,25,FALSE)</f>
        <v>#N/A</v>
      </c>
      <c r="J44" s="38" t="str">
        <f>VLOOKUP(G44,'MITRA (REFERENSI)'!$A:$Z,26,FALSE)</f>
        <v>#N/A</v>
      </c>
      <c r="K44" s="38" t="str">
        <f>VLOOKUP(G44,'MITRA (REFERENSI)'!$A:$Z,15,FALSE)</f>
        <v>#N/A</v>
      </c>
      <c r="L44" s="38" t="str">
        <f>VLOOKUP(G44,'MITRA (REFERENSI)'!$A:$Z,15,FALSE)</f>
        <v>#N/A</v>
      </c>
      <c r="M44" s="38" t="str">
        <f>IF(B44=1,'KELAS (REFERENSI)'!M44,IF(B44=2,'KELAS (REFERENSI)'!M59,IF(B44=3,'KELAS (REFERENSI)'!M74,IF(B44=4,'KELAS (REFERENSI)'!M89,""))))</f>
        <v/>
      </c>
      <c r="N44" s="38" t="str">
        <f>IF(B44=1,'KELAS (REFERENSI)'!N44,IF(B44=2,'KELAS (REFERENSI)'!N59,IF(B44=3,'KELAS (REFERENSI)'!N74,IF(B44=4,'KELAS (REFERENSI)'!N89,""))))</f>
        <v/>
      </c>
      <c r="O44" s="38" t="str">
        <f>IF(B44=1,'KELAS (REFERENSI)'!O44,IF(B44=2,'KELAS (REFERENSI)'!O59,IF(B44=3,'KELAS (REFERENSI)'!O74,IF(B44=4,'KELAS (REFERENSI)'!O89,""))))</f>
        <v/>
      </c>
      <c r="P44" s="38" t="str">
        <f>IF(B44=1,'KELAS (REFERENSI)'!P44,IF(B44=2,'KELAS (REFERENSI)'!P59,IF(B44=3,'KELAS (REFERENSI)'!P74,IF(B44=4,'KELAS (REFERENSI)'!P89,""))))</f>
        <v/>
      </c>
      <c r="Q44" s="38" t="str">
        <f t="shared" si="4"/>
        <v>BPS Kota Jakarta Timur</v>
      </c>
      <c r="R44" s="38" t="str">
        <f t="shared" si="49"/>
        <v/>
      </c>
      <c r="S44" s="38" t="str">
        <f t="shared" ref="S44:T44" si="51">S43</f>
        <v>15 Juni sampai dengan 31 Agustus 2026</v>
      </c>
      <c r="T44" s="38" t="str">
        <f t="shared" si="51"/>
        <v>31 Agustus 2026</v>
      </c>
      <c r="U44" s="41"/>
      <c r="V44" s="42"/>
      <c r="W44" s="42"/>
      <c r="X44" s="42"/>
    </row>
    <row r="45" ht="15.75" customHeight="1">
      <c r="A45" s="36" t="s">
        <v>5107</v>
      </c>
      <c r="B45" s="37"/>
      <c r="C45" s="37"/>
      <c r="D45" s="38" t="str">
        <f t="shared" si="1"/>
        <v/>
      </c>
      <c r="E45" s="38" t="str">
        <f>VLOOKUP(D45,'KELAS (REFERENSI)'!$E$1:$J$68,6,FALSE)</f>
        <v>#N/A</v>
      </c>
      <c r="F45" s="39" t="str">
        <f t="shared" si="2"/>
        <v>PETUGAS.0044/SPK/SE/PML/3172/2026</v>
      </c>
      <c r="G45" s="40"/>
      <c r="H45" s="39" t="str">
        <f>VLOOKUP(G45,'MITRA (REFERENSI)'!$A:$Z,16,FALSE)</f>
        <v>#N/A</v>
      </c>
      <c r="I45" s="39" t="str">
        <f>VLOOKUP(G45,'MITRA (REFERENSI)'!$A:$Z,25,FALSE)</f>
        <v>#N/A</v>
      </c>
      <c r="J45" s="38" t="str">
        <f>VLOOKUP(G45,'MITRA (REFERENSI)'!$A:$Z,26,FALSE)</f>
        <v>#N/A</v>
      </c>
      <c r="K45" s="38" t="str">
        <f>VLOOKUP(G45,'MITRA (REFERENSI)'!$A:$Z,15,FALSE)</f>
        <v>#N/A</v>
      </c>
      <c r="L45" s="38" t="str">
        <f>VLOOKUP(G45,'MITRA (REFERENSI)'!$A:$Z,15,FALSE)</f>
        <v>#N/A</v>
      </c>
      <c r="M45" s="38" t="str">
        <f>IF(B45=1,'KELAS (REFERENSI)'!M45,IF(B45=2,'KELAS (REFERENSI)'!M60,IF(B45=3,'KELAS (REFERENSI)'!M75,IF(B45=4,'KELAS (REFERENSI)'!M90,""))))</f>
        <v/>
      </c>
      <c r="N45" s="38" t="str">
        <f>IF(B45=1,'KELAS (REFERENSI)'!N45,IF(B45=2,'KELAS (REFERENSI)'!N60,IF(B45=3,'KELAS (REFERENSI)'!N75,IF(B45=4,'KELAS (REFERENSI)'!N90,""))))</f>
        <v/>
      </c>
      <c r="O45" s="38" t="str">
        <f>IF(B45=1,'KELAS (REFERENSI)'!O45,IF(B45=2,'KELAS (REFERENSI)'!O60,IF(B45=3,'KELAS (REFERENSI)'!O75,IF(B45=4,'KELAS (REFERENSI)'!O90,""))))</f>
        <v/>
      </c>
      <c r="P45" s="38" t="str">
        <f>IF(B45=1,'KELAS (REFERENSI)'!P45,IF(B45=2,'KELAS (REFERENSI)'!P60,IF(B45=3,'KELAS (REFERENSI)'!P75,IF(B45=4,'KELAS (REFERENSI)'!P90,""))))</f>
        <v/>
      </c>
      <c r="Q45" s="38" t="str">
        <f t="shared" si="4"/>
        <v>BPS Kota Jakarta Timur</v>
      </c>
      <c r="R45" s="38" t="str">
        <f>IF(B45=1,'[1]KELAS (REF) 1080'!#REF!,IF(B45=2,'[1]KELAS (REF) 1080'!L65,IF(B45=3,'[1]KELAS (REF) 1080'!L85,"")))</f>
        <v>#ERROR!</v>
      </c>
      <c r="S45" s="38" t="str">
        <f t="shared" ref="S45:T45" si="52">S44</f>
        <v>15 Juni sampai dengan 31 Agustus 2026</v>
      </c>
      <c r="T45" s="38" t="str">
        <f t="shared" si="52"/>
        <v>31 Agustus 2026</v>
      </c>
      <c r="U45" s="41"/>
      <c r="V45" s="42"/>
      <c r="W45" s="42"/>
      <c r="X45" s="42"/>
    </row>
    <row r="46" ht="15.75" customHeight="1">
      <c r="A46" s="36" t="s">
        <v>5108</v>
      </c>
      <c r="B46" s="37"/>
      <c r="C46" s="37"/>
      <c r="D46" s="38" t="str">
        <f t="shared" si="1"/>
        <v/>
      </c>
      <c r="E46" s="38" t="str">
        <f>VLOOKUP(D46,'KELAS (REFERENSI)'!$E$1:$J$68,6,FALSE)</f>
        <v>#N/A</v>
      </c>
      <c r="F46" s="39" t="str">
        <f t="shared" si="2"/>
        <v>PETUGAS.0045/SPK/SE/PML/3172/2026</v>
      </c>
      <c r="G46" s="40"/>
      <c r="H46" s="39" t="str">
        <f>VLOOKUP(G46,'MITRA (REFERENSI)'!$A:$Z,16,FALSE)</f>
        <v>#N/A</v>
      </c>
      <c r="I46" s="39" t="str">
        <f>VLOOKUP(G46,'MITRA (REFERENSI)'!$A:$Z,25,FALSE)</f>
        <v>#N/A</v>
      </c>
      <c r="J46" s="38" t="str">
        <f>VLOOKUP(G46,'MITRA (REFERENSI)'!$A:$Z,26,FALSE)</f>
        <v>#N/A</v>
      </c>
      <c r="K46" s="38" t="str">
        <f>VLOOKUP(G46,'MITRA (REFERENSI)'!$A:$Z,15,FALSE)</f>
        <v>#N/A</v>
      </c>
      <c r="L46" s="38" t="str">
        <f>VLOOKUP(G46,'MITRA (REFERENSI)'!$A:$Z,15,FALSE)</f>
        <v>#N/A</v>
      </c>
      <c r="M46" s="38" t="str">
        <f>IF(B46=1,'KELAS (REFERENSI)'!M46,IF(B46=2,'KELAS (REFERENSI)'!M61,IF(B46=3,'KELAS (REFERENSI)'!M76,IF(B46=4,'KELAS (REFERENSI)'!M91,""))))</f>
        <v/>
      </c>
      <c r="N46" s="38" t="str">
        <f>IF(B46=1,'KELAS (REFERENSI)'!N46,IF(B46=2,'KELAS (REFERENSI)'!N61,IF(B46=3,'KELAS (REFERENSI)'!N76,IF(B46=4,'KELAS (REFERENSI)'!N91,""))))</f>
        <v/>
      </c>
      <c r="O46" s="38" t="str">
        <f>IF(B46=1,'KELAS (REFERENSI)'!O46,IF(B46=2,'KELAS (REFERENSI)'!O61,IF(B46=3,'KELAS (REFERENSI)'!O76,IF(B46=4,'KELAS (REFERENSI)'!O91,""))))</f>
        <v/>
      </c>
      <c r="P46" s="38" t="str">
        <f>IF(B46=1,'KELAS (REFERENSI)'!P46,IF(B46=2,'KELAS (REFERENSI)'!P61,IF(B46=3,'KELAS (REFERENSI)'!P76,IF(B46=4,'KELAS (REFERENSI)'!P91,""))))</f>
        <v/>
      </c>
      <c r="Q46" s="38" t="str">
        <f t="shared" si="4"/>
        <v>BPS Kota Jakarta Timur</v>
      </c>
      <c r="R46" s="38" t="str">
        <f>IF(B46=1,'[1]KELAS (REF) 1080'!#REF!,IF(B46=2,'[1]KELAS (REF) 1080'!L66,IF(B46=3,'[1]KELAS (REF) 1080'!L86,"")))</f>
        <v>#ERROR!</v>
      </c>
      <c r="S46" s="38" t="str">
        <f t="shared" ref="S46:T46" si="53">S45</f>
        <v>15 Juni sampai dengan 31 Agustus 2026</v>
      </c>
      <c r="T46" s="38" t="str">
        <f t="shared" si="53"/>
        <v>31 Agustus 2026</v>
      </c>
      <c r="U46" s="41"/>
      <c r="V46" s="42"/>
      <c r="W46" s="42"/>
      <c r="X46" s="42"/>
    </row>
    <row r="47" ht="15.75" customHeight="1">
      <c r="A47" s="36" t="s">
        <v>5109</v>
      </c>
      <c r="B47" s="37"/>
      <c r="C47" s="37"/>
      <c r="D47" s="38" t="str">
        <f t="shared" si="1"/>
        <v/>
      </c>
      <c r="E47" s="38" t="str">
        <f>VLOOKUP(D47,'KELAS (REFERENSI)'!$E$1:$J$68,6,FALSE)</f>
        <v>#N/A</v>
      </c>
      <c r="F47" s="39" t="str">
        <f t="shared" si="2"/>
        <v>PETUGAS.0046/SPK/SE/PML/3172/2026</v>
      </c>
      <c r="G47" s="40"/>
      <c r="H47" s="39" t="str">
        <f>VLOOKUP(G47,'MITRA (REFERENSI)'!$A:$Z,16,FALSE)</f>
        <v>#N/A</v>
      </c>
      <c r="I47" s="39" t="str">
        <f>VLOOKUP(G47,'MITRA (REFERENSI)'!$A:$Z,25,FALSE)</f>
        <v>#N/A</v>
      </c>
      <c r="J47" s="38" t="str">
        <f>VLOOKUP(G47,'MITRA (REFERENSI)'!$A:$Z,26,FALSE)</f>
        <v>#N/A</v>
      </c>
      <c r="K47" s="38" t="str">
        <f>VLOOKUP(G47,'MITRA (REFERENSI)'!$A:$Z,15,FALSE)</f>
        <v>#N/A</v>
      </c>
      <c r="L47" s="38" t="str">
        <f>VLOOKUP(G47,'MITRA (REFERENSI)'!$A:$Z,15,FALSE)</f>
        <v>#N/A</v>
      </c>
      <c r="M47" s="38" t="str">
        <f>IF(B47=1,'KELAS (REFERENSI)'!M47,IF(B47=2,'KELAS (REFERENSI)'!M62,IF(B47=3,'KELAS (REFERENSI)'!M77,IF(B47=4,'KELAS (REFERENSI)'!M92,""))))</f>
        <v/>
      </c>
      <c r="N47" s="38" t="str">
        <f>IF(B47=1,'KELAS (REFERENSI)'!N47,IF(B47=2,'KELAS (REFERENSI)'!N62,IF(B47=3,'KELAS (REFERENSI)'!N77,IF(B47=4,'KELAS (REFERENSI)'!N92,""))))</f>
        <v/>
      </c>
      <c r="O47" s="38" t="str">
        <f>IF(B47=1,'KELAS (REFERENSI)'!O47,IF(B47=2,'KELAS (REFERENSI)'!O62,IF(B47=3,'KELAS (REFERENSI)'!O77,IF(B47=4,'KELAS (REFERENSI)'!O92,""))))</f>
        <v/>
      </c>
      <c r="P47" s="38" t="str">
        <f>IF(B47=1,'KELAS (REFERENSI)'!P47,IF(B47=2,'KELAS (REFERENSI)'!P62,IF(B47=3,'KELAS (REFERENSI)'!P77,IF(B47=4,'KELAS (REFERENSI)'!P92,""))))</f>
        <v/>
      </c>
      <c r="Q47" s="38" t="str">
        <f t="shared" si="4"/>
        <v>BPS Kota Jakarta Timur</v>
      </c>
      <c r="R47" s="38" t="str">
        <f>IF(B47=1,'[1]KELAS (REF) 1080'!#REF!,IF(B47=2,'[1]KELAS (REF) 1080'!L67,IF(B47=3,'[1]KELAS (REF) 1080'!L87,"")))</f>
        <v>#ERROR!</v>
      </c>
      <c r="S47" s="38" t="str">
        <f t="shared" ref="S47:T47" si="54">S46</f>
        <v>15 Juni sampai dengan 31 Agustus 2026</v>
      </c>
      <c r="T47" s="38" t="str">
        <f t="shared" si="54"/>
        <v>31 Agustus 2026</v>
      </c>
      <c r="U47" s="41"/>
      <c r="V47" s="42"/>
      <c r="W47" s="42"/>
      <c r="X47" s="42"/>
    </row>
    <row r="48" ht="15.75" customHeight="1">
      <c r="A48" s="36" t="s">
        <v>5110</v>
      </c>
      <c r="B48" s="37"/>
      <c r="C48" s="37"/>
      <c r="D48" s="38" t="str">
        <f t="shared" si="1"/>
        <v/>
      </c>
      <c r="E48" s="38" t="str">
        <f>VLOOKUP(D48,'KELAS (REFERENSI)'!$E$1:$J$68,6,FALSE)</f>
        <v>#N/A</v>
      </c>
      <c r="F48" s="39" t="str">
        <f t="shared" si="2"/>
        <v>PETUGAS.0047/SPK/SE/PML/3172/2026</v>
      </c>
      <c r="G48" s="40"/>
      <c r="H48" s="39" t="str">
        <f>VLOOKUP(G48,'MITRA (REFERENSI)'!$A:$Z,16,FALSE)</f>
        <v>#N/A</v>
      </c>
      <c r="I48" s="39" t="str">
        <f>VLOOKUP(G48,'MITRA (REFERENSI)'!$A:$Z,25,FALSE)</f>
        <v>#N/A</v>
      </c>
      <c r="J48" s="38" t="str">
        <f>VLOOKUP(G48,'MITRA (REFERENSI)'!$A:$Z,26,FALSE)</f>
        <v>#N/A</v>
      </c>
      <c r="K48" s="38" t="str">
        <f>VLOOKUP(G48,'MITRA (REFERENSI)'!$A:$Z,15,FALSE)</f>
        <v>#N/A</v>
      </c>
      <c r="L48" s="38" t="str">
        <f>VLOOKUP(G48,'MITRA (REFERENSI)'!$A:$Z,15,FALSE)</f>
        <v>#N/A</v>
      </c>
      <c r="M48" s="38" t="str">
        <f>IF(B48=1,'KELAS (REFERENSI)'!M48,IF(B48=2,'KELAS (REFERENSI)'!M63,IF(B48=3,'KELAS (REFERENSI)'!M78,IF(B48=4,'KELAS (REFERENSI)'!M93,""))))</f>
        <v/>
      </c>
      <c r="N48" s="38" t="str">
        <f>IF(B48=1,'KELAS (REFERENSI)'!N48,IF(B48=2,'KELAS (REFERENSI)'!N63,IF(B48=3,'KELAS (REFERENSI)'!N78,IF(B48=4,'KELAS (REFERENSI)'!N93,""))))</f>
        <v/>
      </c>
      <c r="O48" s="38" t="str">
        <f>IF(B48=1,'KELAS (REFERENSI)'!O48,IF(B48=2,'KELAS (REFERENSI)'!O63,IF(B48=3,'KELAS (REFERENSI)'!O78,IF(B48=4,'KELAS (REFERENSI)'!O93,""))))</f>
        <v/>
      </c>
      <c r="P48" s="38" t="str">
        <f>IF(B48=1,'KELAS (REFERENSI)'!P48,IF(B48=2,'KELAS (REFERENSI)'!P63,IF(B48=3,'KELAS (REFERENSI)'!P78,IF(B48=4,'KELAS (REFERENSI)'!P93,""))))</f>
        <v/>
      </c>
      <c r="Q48" s="38" t="str">
        <f t="shared" si="4"/>
        <v>BPS Kota Jakarta Timur</v>
      </c>
      <c r="R48" s="38" t="str">
        <f t="shared" ref="R48:R2001" si="56">IF(B48=1,'[1]KELAS (REF) 1080'!L48,IF(B48=2,'[1]KELAS (REF) 1080'!L68,IF(B48=3,'[1]KELAS (REF) 1080'!L88,"")))</f>
        <v/>
      </c>
      <c r="S48" s="38" t="str">
        <f t="shared" ref="S48:T48" si="55">S47</f>
        <v>15 Juni sampai dengan 31 Agustus 2026</v>
      </c>
      <c r="T48" s="38" t="str">
        <f t="shared" si="55"/>
        <v>31 Agustus 2026</v>
      </c>
      <c r="U48" s="41"/>
      <c r="V48" s="42"/>
      <c r="W48" s="42"/>
      <c r="X48" s="42"/>
    </row>
    <row r="49" ht="15.75" customHeight="1">
      <c r="A49" s="36" t="s">
        <v>5111</v>
      </c>
      <c r="B49" s="37"/>
      <c r="C49" s="37"/>
      <c r="D49" s="38" t="str">
        <f t="shared" si="1"/>
        <v/>
      </c>
      <c r="E49" s="38" t="str">
        <f>VLOOKUP(D49,'KELAS (REFERENSI)'!$E$1:$J$68,6,FALSE)</f>
        <v>#N/A</v>
      </c>
      <c r="F49" s="39" t="str">
        <f t="shared" si="2"/>
        <v>PETUGAS.0048/SPK/SE/PML/3172/2026</v>
      </c>
      <c r="G49" s="40"/>
      <c r="H49" s="39" t="str">
        <f>VLOOKUP(G49,'MITRA (REFERENSI)'!$A:$Z,16,FALSE)</f>
        <v>#N/A</v>
      </c>
      <c r="I49" s="39" t="str">
        <f>VLOOKUP(G49,'MITRA (REFERENSI)'!$A:$Z,25,FALSE)</f>
        <v>#N/A</v>
      </c>
      <c r="J49" s="38" t="str">
        <f>VLOOKUP(G49,'MITRA (REFERENSI)'!$A:$Z,26,FALSE)</f>
        <v>#N/A</v>
      </c>
      <c r="K49" s="38" t="str">
        <f>VLOOKUP(G49,'MITRA (REFERENSI)'!$A:$Z,15,FALSE)</f>
        <v>#N/A</v>
      </c>
      <c r="L49" s="38" t="str">
        <f>VLOOKUP(G49,'MITRA (REFERENSI)'!$A:$Z,15,FALSE)</f>
        <v>#N/A</v>
      </c>
      <c r="M49" s="38" t="str">
        <f>IF(B49=1,'KELAS (REFERENSI)'!M49,IF(B49=2,'KELAS (REFERENSI)'!M64,IF(B49=3,'KELAS (REFERENSI)'!M79,IF(B49=4,'KELAS (REFERENSI)'!M94,""))))</f>
        <v/>
      </c>
      <c r="N49" s="38" t="str">
        <f>IF(B49=1,'KELAS (REFERENSI)'!N49,IF(B49=2,'KELAS (REFERENSI)'!N64,IF(B49=3,'KELAS (REFERENSI)'!N79,IF(B49=4,'KELAS (REFERENSI)'!N94,""))))</f>
        <v/>
      </c>
      <c r="O49" s="38" t="str">
        <f>IF(B49=1,'KELAS (REFERENSI)'!O49,IF(B49=2,'KELAS (REFERENSI)'!O64,IF(B49=3,'KELAS (REFERENSI)'!O79,IF(B49=4,'KELAS (REFERENSI)'!O94,""))))</f>
        <v/>
      </c>
      <c r="P49" s="38" t="str">
        <f>IF(B49=1,'KELAS (REFERENSI)'!P49,IF(B49=2,'KELAS (REFERENSI)'!P64,IF(B49=3,'KELAS (REFERENSI)'!P79,IF(B49=4,'KELAS (REFERENSI)'!P94,""))))</f>
        <v/>
      </c>
      <c r="Q49" s="38" t="str">
        <f t="shared" si="4"/>
        <v>BPS Kota Jakarta Timur</v>
      </c>
      <c r="R49" s="38" t="str">
        <f t="shared" si="56"/>
        <v/>
      </c>
      <c r="S49" s="38" t="str">
        <f t="shared" ref="S49:T49" si="57">S48</f>
        <v>15 Juni sampai dengan 31 Agustus 2026</v>
      </c>
      <c r="T49" s="38" t="str">
        <f t="shared" si="57"/>
        <v>31 Agustus 2026</v>
      </c>
      <c r="U49" s="41"/>
      <c r="V49" s="42"/>
      <c r="W49" s="42"/>
      <c r="X49" s="42"/>
    </row>
    <row r="50" ht="15.75" customHeight="1">
      <c r="A50" s="36" t="s">
        <v>5112</v>
      </c>
      <c r="B50" s="37"/>
      <c r="C50" s="37"/>
      <c r="D50" s="38" t="str">
        <f t="shared" si="1"/>
        <v/>
      </c>
      <c r="E50" s="38" t="str">
        <f>VLOOKUP(D50,'KELAS (REFERENSI)'!$E$1:$J$68,6,FALSE)</f>
        <v>#N/A</v>
      </c>
      <c r="F50" s="39" t="str">
        <f t="shared" si="2"/>
        <v>PETUGAS.0049/SPK/SE/PML/3172/2026</v>
      </c>
      <c r="G50" s="40"/>
      <c r="H50" s="39" t="str">
        <f>VLOOKUP(G50,'MITRA (REFERENSI)'!$A:$Z,16,FALSE)</f>
        <v>#N/A</v>
      </c>
      <c r="I50" s="39" t="str">
        <f>VLOOKUP(G50,'MITRA (REFERENSI)'!$A:$Z,25,FALSE)</f>
        <v>#N/A</v>
      </c>
      <c r="J50" s="38" t="str">
        <f>VLOOKUP(G50,'MITRA (REFERENSI)'!$A:$Z,26,FALSE)</f>
        <v>#N/A</v>
      </c>
      <c r="K50" s="38" t="str">
        <f>VLOOKUP(G50,'MITRA (REFERENSI)'!$A:$Z,15,FALSE)</f>
        <v>#N/A</v>
      </c>
      <c r="L50" s="38" t="str">
        <f>VLOOKUP(G50,'MITRA (REFERENSI)'!$A:$Z,15,FALSE)</f>
        <v>#N/A</v>
      </c>
      <c r="M50" s="38" t="str">
        <f>IF(B50=1,'KELAS (REFERENSI)'!M50,IF(B50=2,'KELAS (REFERENSI)'!M65,IF(B50=3,'KELAS (REFERENSI)'!M80,IF(B50=4,'KELAS (REFERENSI)'!M95,""))))</f>
        <v/>
      </c>
      <c r="N50" s="38" t="str">
        <f>IF(B50=1,'KELAS (REFERENSI)'!N50,IF(B50=2,'KELAS (REFERENSI)'!N65,IF(B50=3,'KELAS (REFERENSI)'!N80,IF(B50=4,'KELAS (REFERENSI)'!N95,""))))</f>
        <v/>
      </c>
      <c r="O50" s="38" t="str">
        <f>IF(B50=1,'KELAS (REFERENSI)'!O50,IF(B50=2,'KELAS (REFERENSI)'!O65,IF(B50=3,'KELAS (REFERENSI)'!O80,IF(B50=4,'KELAS (REFERENSI)'!O95,""))))</f>
        <v/>
      </c>
      <c r="P50" s="38" t="str">
        <f>IF(B50=1,'KELAS (REFERENSI)'!P50,IF(B50=2,'KELAS (REFERENSI)'!P65,IF(B50=3,'KELAS (REFERENSI)'!P80,IF(B50=4,'KELAS (REFERENSI)'!P95,""))))</f>
        <v/>
      </c>
      <c r="Q50" s="38" t="str">
        <f t="shared" si="4"/>
        <v>BPS Kota Jakarta Timur</v>
      </c>
      <c r="R50" s="38" t="str">
        <f t="shared" si="56"/>
        <v/>
      </c>
      <c r="S50" s="38" t="str">
        <f t="shared" ref="S50:T50" si="58">S49</f>
        <v>15 Juni sampai dengan 31 Agustus 2026</v>
      </c>
      <c r="T50" s="38" t="str">
        <f t="shared" si="58"/>
        <v>31 Agustus 2026</v>
      </c>
      <c r="U50" s="41"/>
      <c r="V50" s="42"/>
      <c r="W50" s="42"/>
      <c r="X50" s="42"/>
    </row>
    <row r="51" ht="15.75" customHeight="1">
      <c r="A51" s="36" t="s">
        <v>5113</v>
      </c>
      <c r="B51" s="37"/>
      <c r="C51" s="37"/>
      <c r="D51" s="38" t="str">
        <f t="shared" si="1"/>
        <v/>
      </c>
      <c r="E51" s="38" t="str">
        <f>VLOOKUP(D51,'KELAS (REFERENSI)'!$E$1:$J$68,6,FALSE)</f>
        <v>#N/A</v>
      </c>
      <c r="F51" s="39" t="str">
        <f t="shared" si="2"/>
        <v>PETUGAS.0050/SPK/SE/PML/3172/2026</v>
      </c>
      <c r="G51" s="40"/>
      <c r="H51" s="39" t="str">
        <f>VLOOKUP(G51,'MITRA (REFERENSI)'!$A:$Z,16,FALSE)</f>
        <v>#N/A</v>
      </c>
      <c r="I51" s="39" t="str">
        <f>VLOOKUP(G51,'MITRA (REFERENSI)'!$A:$Z,25,FALSE)</f>
        <v>#N/A</v>
      </c>
      <c r="J51" s="38" t="str">
        <f>VLOOKUP(G51,'MITRA (REFERENSI)'!$A:$Z,26,FALSE)</f>
        <v>#N/A</v>
      </c>
      <c r="K51" s="38" t="str">
        <f>VLOOKUP(G51,'MITRA (REFERENSI)'!$A:$Z,15,FALSE)</f>
        <v>#N/A</v>
      </c>
      <c r="L51" s="38" t="str">
        <f>VLOOKUP(G51,'MITRA (REFERENSI)'!$A:$Z,15,FALSE)</f>
        <v>#N/A</v>
      </c>
      <c r="M51" s="38" t="str">
        <f>IF(B51=1,'KELAS (REFERENSI)'!M51,IF(B51=2,'KELAS (REFERENSI)'!M66,IF(B51=3,'KELAS (REFERENSI)'!M81,IF(B51=4,'KELAS (REFERENSI)'!M96,""))))</f>
        <v/>
      </c>
      <c r="N51" s="38" t="str">
        <f>IF(B51=1,'KELAS (REFERENSI)'!N51,IF(B51=2,'KELAS (REFERENSI)'!N66,IF(B51=3,'KELAS (REFERENSI)'!N81,IF(B51=4,'KELAS (REFERENSI)'!N96,""))))</f>
        <v/>
      </c>
      <c r="O51" s="38" t="str">
        <f>IF(B51=1,'KELAS (REFERENSI)'!O51,IF(B51=2,'KELAS (REFERENSI)'!O66,IF(B51=3,'KELAS (REFERENSI)'!O81,IF(B51=4,'KELAS (REFERENSI)'!O96,""))))</f>
        <v/>
      </c>
      <c r="P51" s="38" t="str">
        <f>IF(B51=1,'KELAS (REFERENSI)'!P51,IF(B51=2,'KELAS (REFERENSI)'!P66,IF(B51=3,'KELAS (REFERENSI)'!P81,IF(B51=4,'KELAS (REFERENSI)'!P96,""))))</f>
        <v/>
      </c>
      <c r="Q51" s="38" t="str">
        <f t="shared" si="4"/>
        <v>BPS Kota Jakarta Timur</v>
      </c>
      <c r="R51" s="38" t="str">
        <f t="shared" si="56"/>
        <v/>
      </c>
      <c r="S51" s="38" t="str">
        <f t="shared" ref="S51:T51" si="59">S50</f>
        <v>15 Juni sampai dengan 31 Agustus 2026</v>
      </c>
      <c r="T51" s="38" t="str">
        <f t="shared" si="59"/>
        <v>31 Agustus 2026</v>
      </c>
      <c r="U51" s="41"/>
      <c r="V51" s="42"/>
      <c r="W51" s="42"/>
      <c r="X51" s="42"/>
    </row>
    <row r="52" ht="15.75" customHeight="1">
      <c r="A52" s="36" t="s">
        <v>5114</v>
      </c>
      <c r="B52" s="37"/>
      <c r="C52" s="37"/>
      <c r="D52" s="38" t="str">
        <f t="shared" si="1"/>
        <v/>
      </c>
      <c r="E52" s="38" t="str">
        <f>VLOOKUP(D52,'KELAS (REFERENSI)'!$E$1:$J$68,6,FALSE)</f>
        <v>#N/A</v>
      </c>
      <c r="F52" s="39" t="str">
        <f t="shared" si="2"/>
        <v>PETUGAS.0051/SPK/SE/PML/3172/2026</v>
      </c>
      <c r="G52" s="40"/>
      <c r="H52" s="39" t="str">
        <f>VLOOKUP(G52,'MITRA (REFERENSI)'!$A:$Z,16,FALSE)</f>
        <v>#N/A</v>
      </c>
      <c r="I52" s="39" t="str">
        <f>VLOOKUP(G52,'MITRA (REFERENSI)'!$A:$Z,25,FALSE)</f>
        <v>#N/A</v>
      </c>
      <c r="J52" s="38" t="str">
        <f>VLOOKUP(G52,'MITRA (REFERENSI)'!$A:$Z,26,FALSE)</f>
        <v>#N/A</v>
      </c>
      <c r="K52" s="38" t="str">
        <f>VLOOKUP(G52,'MITRA (REFERENSI)'!$A:$Z,15,FALSE)</f>
        <v>#N/A</v>
      </c>
      <c r="L52" s="38" t="str">
        <f>VLOOKUP(G52,'MITRA (REFERENSI)'!$A:$Z,15,FALSE)</f>
        <v>#N/A</v>
      </c>
      <c r="M52" s="38" t="str">
        <f>IF(B52=1,'KELAS (REFERENSI)'!M52,IF(B52=2,'KELAS (REFERENSI)'!M67,IF(B52=3,'KELAS (REFERENSI)'!M82,IF(B52=4,'KELAS (REFERENSI)'!M97,""))))</f>
        <v/>
      </c>
      <c r="N52" s="38" t="str">
        <f>IF(B52=1,'KELAS (REFERENSI)'!N52,IF(B52=2,'KELAS (REFERENSI)'!N67,IF(B52=3,'KELAS (REFERENSI)'!N82,IF(B52=4,'KELAS (REFERENSI)'!N97,""))))</f>
        <v/>
      </c>
      <c r="O52" s="38" t="str">
        <f>IF(B52=1,'KELAS (REFERENSI)'!O52,IF(B52=2,'KELAS (REFERENSI)'!O67,IF(B52=3,'KELAS (REFERENSI)'!O82,IF(B52=4,'KELAS (REFERENSI)'!O97,""))))</f>
        <v/>
      </c>
      <c r="P52" s="38" t="str">
        <f>IF(B52=1,'KELAS (REFERENSI)'!P52,IF(B52=2,'KELAS (REFERENSI)'!P67,IF(B52=3,'KELAS (REFERENSI)'!P82,IF(B52=4,'KELAS (REFERENSI)'!P97,""))))</f>
        <v/>
      </c>
      <c r="Q52" s="38" t="str">
        <f t="shared" si="4"/>
        <v>BPS Kota Jakarta Timur</v>
      </c>
      <c r="R52" s="38" t="str">
        <f t="shared" si="56"/>
        <v/>
      </c>
      <c r="S52" s="38" t="str">
        <f t="shared" ref="S52:T52" si="60">S51</f>
        <v>15 Juni sampai dengan 31 Agustus 2026</v>
      </c>
      <c r="T52" s="38" t="str">
        <f t="shared" si="60"/>
        <v>31 Agustus 2026</v>
      </c>
      <c r="U52" s="41"/>
      <c r="V52" s="42"/>
      <c r="W52" s="42"/>
      <c r="X52" s="42"/>
    </row>
    <row r="53" ht="15.75" customHeight="1">
      <c r="A53" s="36" t="s">
        <v>5115</v>
      </c>
      <c r="B53" s="37"/>
      <c r="C53" s="37"/>
      <c r="D53" s="38" t="str">
        <f t="shared" si="1"/>
        <v/>
      </c>
      <c r="E53" s="38" t="str">
        <f>VLOOKUP(D53,'KELAS (REFERENSI)'!$E$1:$J$68,6,FALSE)</f>
        <v>#N/A</v>
      </c>
      <c r="F53" s="39" t="str">
        <f t="shared" si="2"/>
        <v>PETUGAS.0052/SPK/SE/PML/3172/2026</v>
      </c>
      <c r="G53" s="40"/>
      <c r="H53" s="39" t="str">
        <f>VLOOKUP(G53,'MITRA (REFERENSI)'!$A:$Z,16,FALSE)</f>
        <v>#N/A</v>
      </c>
      <c r="I53" s="39" t="str">
        <f>VLOOKUP(G53,'MITRA (REFERENSI)'!$A:$Z,25,FALSE)</f>
        <v>#N/A</v>
      </c>
      <c r="J53" s="38" t="str">
        <f>VLOOKUP(G53,'MITRA (REFERENSI)'!$A:$Z,26,FALSE)</f>
        <v>#N/A</v>
      </c>
      <c r="K53" s="38" t="str">
        <f>VLOOKUP(G53,'MITRA (REFERENSI)'!$A:$Z,15,FALSE)</f>
        <v>#N/A</v>
      </c>
      <c r="L53" s="38" t="str">
        <f>VLOOKUP(G53,'MITRA (REFERENSI)'!$A:$Z,15,FALSE)</f>
        <v>#N/A</v>
      </c>
      <c r="M53" s="38" t="str">
        <f>IF(B53=1,'KELAS (REFERENSI)'!M53,IF(B53=2,'KELAS (REFERENSI)'!M68,IF(B53=3,'KELAS (REFERENSI)'!M83,IF(B53=4,'KELAS (REFERENSI)'!M98,""))))</f>
        <v/>
      </c>
      <c r="N53" s="38" t="str">
        <f>IF(B53=1,'KELAS (REFERENSI)'!N53,IF(B53=2,'KELAS (REFERENSI)'!N68,IF(B53=3,'KELAS (REFERENSI)'!N83,IF(B53=4,'KELAS (REFERENSI)'!N98,""))))</f>
        <v/>
      </c>
      <c r="O53" s="38" t="str">
        <f>IF(B53=1,'KELAS (REFERENSI)'!O53,IF(B53=2,'KELAS (REFERENSI)'!O68,IF(B53=3,'KELAS (REFERENSI)'!O83,IF(B53=4,'KELAS (REFERENSI)'!O98,""))))</f>
        <v/>
      </c>
      <c r="P53" s="38" t="str">
        <f>IF(B53=1,'KELAS (REFERENSI)'!P53,IF(B53=2,'KELAS (REFERENSI)'!P68,IF(B53=3,'KELAS (REFERENSI)'!P83,IF(B53=4,'KELAS (REFERENSI)'!P98,""))))</f>
        <v/>
      </c>
      <c r="Q53" s="38" t="str">
        <f t="shared" si="4"/>
        <v>BPS Kota Jakarta Timur</v>
      </c>
      <c r="R53" s="38" t="str">
        <f t="shared" si="56"/>
        <v/>
      </c>
      <c r="S53" s="38" t="str">
        <f t="shared" ref="S53:T53" si="61">S52</f>
        <v>15 Juni sampai dengan 31 Agustus 2026</v>
      </c>
      <c r="T53" s="38" t="str">
        <f t="shared" si="61"/>
        <v>31 Agustus 2026</v>
      </c>
      <c r="U53" s="41"/>
      <c r="V53" s="42"/>
      <c r="W53" s="42"/>
      <c r="X53" s="42"/>
    </row>
    <row r="54" ht="15.75" customHeight="1">
      <c r="A54" s="36" t="s">
        <v>5116</v>
      </c>
      <c r="B54" s="37"/>
      <c r="C54" s="37"/>
      <c r="D54" s="38" t="str">
        <f t="shared" si="1"/>
        <v/>
      </c>
      <c r="E54" s="38" t="str">
        <f>VLOOKUP(D54,'KELAS (REFERENSI)'!$E$1:$J$68,6,FALSE)</f>
        <v>#N/A</v>
      </c>
      <c r="F54" s="39" t="str">
        <f t="shared" si="2"/>
        <v>PETUGAS.0053/SPK/SE/PML/3172/2026</v>
      </c>
      <c r="G54" s="40"/>
      <c r="H54" s="39" t="str">
        <f>VLOOKUP(G54,'MITRA (REFERENSI)'!$A:$Z,16,FALSE)</f>
        <v>#N/A</v>
      </c>
      <c r="I54" s="39" t="str">
        <f>VLOOKUP(G54,'MITRA (REFERENSI)'!$A:$Z,25,FALSE)</f>
        <v>#N/A</v>
      </c>
      <c r="J54" s="38" t="str">
        <f>VLOOKUP(G54,'MITRA (REFERENSI)'!$A:$Z,26,FALSE)</f>
        <v>#N/A</v>
      </c>
      <c r="K54" s="38" t="str">
        <f>VLOOKUP(G54,'MITRA (REFERENSI)'!$A:$Z,15,FALSE)</f>
        <v>#N/A</v>
      </c>
      <c r="L54" s="38" t="str">
        <f>VLOOKUP(G54,'MITRA (REFERENSI)'!$A:$Z,15,FALSE)</f>
        <v>#N/A</v>
      </c>
      <c r="M54" s="38" t="str">
        <f>IF(B54=1,'KELAS (REFERENSI)'!M54,IF(B54=2,'KELAS (REFERENSI)'!M69,IF(B54=3,'KELAS (REFERENSI)'!M84,IF(B54=4,'KELAS (REFERENSI)'!M99,""))))</f>
        <v/>
      </c>
      <c r="N54" s="38" t="str">
        <f>IF(B54=1,'KELAS (REFERENSI)'!N54,IF(B54=2,'KELAS (REFERENSI)'!N69,IF(B54=3,'KELAS (REFERENSI)'!N84,IF(B54=4,'KELAS (REFERENSI)'!N99,""))))</f>
        <v/>
      </c>
      <c r="O54" s="38" t="str">
        <f>IF(B54=1,'KELAS (REFERENSI)'!O54,IF(B54=2,'KELAS (REFERENSI)'!O69,IF(B54=3,'KELAS (REFERENSI)'!O84,IF(B54=4,'KELAS (REFERENSI)'!O99,""))))</f>
        <v/>
      </c>
      <c r="P54" s="38" t="str">
        <f>IF(B54=1,'KELAS (REFERENSI)'!P54,IF(B54=2,'KELAS (REFERENSI)'!P69,IF(B54=3,'KELAS (REFERENSI)'!P84,IF(B54=4,'KELAS (REFERENSI)'!P99,""))))</f>
        <v/>
      </c>
      <c r="Q54" s="38" t="str">
        <f t="shared" si="4"/>
        <v>BPS Kota Jakarta Timur</v>
      </c>
      <c r="R54" s="38" t="str">
        <f t="shared" si="56"/>
        <v/>
      </c>
      <c r="S54" s="38" t="str">
        <f t="shared" ref="S54:T54" si="62">S53</f>
        <v>15 Juni sampai dengan 31 Agustus 2026</v>
      </c>
      <c r="T54" s="38" t="str">
        <f t="shared" si="62"/>
        <v>31 Agustus 2026</v>
      </c>
      <c r="U54" s="41"/>
      <c r="V54" s="42"/>
      <c r="W54" s="42"/>
      <c r="X54" s="42"/>
    </row>
    <row r="55" ht="15.75" customHeight="1">
      <c r="A55" s="36" t="s">
        <v>5117</v>
      </c>
      <c r="B55" s="37"/>
      <c r="C55" s="37"/>
      <c r="D55" s="38" t="str">
        <f t="shared" si="1"/>
        <v/>
      </c>
      <c r="E55" s="38" t="str">
        <f>VLOOKUP(D55,'KELAS (REFERENSI)'!$E$1:$J$68,6,FALSE)</f>
        <v>#N/A</v>
      </c>
      <c r="F55" s="39" t="str">
        <f t="shared" si="2"/>
        <v>PETUGAS.0054/SPK/SE/PML/3172/2026</v>
      </c>
      <c r="G55" s="40"/>
      <c r="H55" s="39" t="str">
        <f>VLOOKUP(G55,'MITRA (REFERENSI)'!$A:$Z,16,FALSE)</f>
        <v>#N/A</v>
      </c>
      <c r="I55" s="39" t="str">
        <f>VLOOKUP(G55,'MITRA (REFERENSI)'!$A:$Z,25,FALSE)</f>
        <v>#N/A</v>
      </c>
      <c r="J55" s="38" t="str">
        <f>VLOOKUP(G55,'MITRA (REFERENSI)'!$A:$Z,26,FALSE)</f>
        <v>#N/A</v>
      </c>
      <c r="K55" s="38" t="str">
        <f>VLOOKUP(G55,'MITRA (REFERENSI)'!$A:$Z,15,FALSE)</f>
        <v>#N/A</v>
      </c>
      <c r="L55" s="38" t="str">
        <f>VLOOKUP(G55,'MITRA (REFERENSI)'!$A:$Z,15,FALSE)</f>
        <v>#N/A</v>
      </c>
      <c r="M55" s="38" t="str">
        <f>IF(B55=1,'KELAS (REFERENSI)'!M55,IF(B55=2,'KELAS (REFERENSI)'!M70,IF(B55=3,'KELAS (REFERENSI)'!M85,IF(B55=4,'KELAS (REFERENSI)'!M100,""))))</f>
        <v/>
      </c>
      <c r="N55" s="38" t="str">
        <f>IF(B55=1,'KELAS (REFERENSI)'!N55,IF(B55=2,'KELAS (REFERENSI)'!N70,IF(B55=3,'KELAS (REFERENSI)'!N85,IF(B55=4,'KELAS (REFERENSI)'!N100,""))))</f>
        <v/>
      </c>
      <c r="O55" s="38" t="str">
        <f>IF(B55=1,'KELAS (REFERENSI)'!O55,IF(B55=2,'KELAS (REFERENSI)'!O70,IF(B55=3,'KELAS (REFERENSI)'!O85,IF(B55=4,'KELAS (REFERENSI)'!O100,""))))</f>
        <v/>
      </c>
      <c r="P55" s="38" t="str">
        <f>IF(B55=1,'KELAS (REFERENSI)'!P55,IF(B55=2,'KELAS (REFERENSI)'!P70,IF(B55=3,'KELAS (REFERENSI)'!P85,IF(B55=4,'KELAS (REFERENSI)'!P100,""))))</f>
        <v/>
      </c>
      <c r="Q55" s="38" t="str">
        <f t="shared" si="4"/>
        <v>BPS Kota Jakarta Timur</v>
      </c>
      <c r="R55" s="38" t="str">
        <f t="shared" si="56"/>
        <v/>
      </c>
      <c r="S55" s="38" t="str">
        <f t="shared" ref="S55:T55" si="63">S54</f>
        <v>15 Juni sampai dengan 31 Agustus 2026</v>
      </c>
      <c r="T55" s="38" t="str">
        <f t="shared" si="63"/>
        <v>31 Agustus 2026</v>
      </c>
      <c r="U55" s="41"/>
      <c r="V55" s="42"/>
      <c r="W55" s="42"/>
      <c r="X55" s="42"/>
    </row>
    <row r="56" ht="15.75" customHeight="1">
      <c r="A56" s="36" t="s">
        <v>5118</v>
      </c>
      <c r="B56" s="37"/>
      <c r="C56" s="37"/>
      <c r="D56" s="38" t="str">
        <f t="shared" si="1"/>
        <v/>
      </c>
      <c r="E56" s="38" t="str">
        <f>VLOOKUP(D56,'KELAS (REFERENSI)'!$E$1:$J$68,6,FALSE)</f>
        <v>#N/A</v>
      </c>
      <c r="F56" s="39" t="str">
        <f t="shared" si="2"/>
        <v>PETUGAS.0055/SPK/SE/PML/3172/2026</v>
      </c>
      <c r="G56" s="40"/>
      <c r="H56" s="39" t="str">
        <f>VLOOKUP(G56,'MITRA (REFERENSI)'!$A:$Z,16,FALSE)</f>
        <v>#N/A</v>
      </c>
      <c r="I56" s="39" t="str">
        <f>VLOOKUP(G56,'MITRA (REFERENSI)'!$A:$Z,25,FALSE)</f>
        <v>#N/A</v>
      </c>
      <c r="J56" s="38" t="str">
        <f>VLOOKUP(G56,'MITRA (REFERENSI)'!$A:$Z,26,FALSE)</f>
        <v>#N/A</v>
      </c>
      <c r="K56" s="38" t="str">
        <f>VLOOKUP(G56,'MITRA (REFERENSI)'!$A:$Z,15,FALSE)</f>
        <v>#N/A</v>
      </c>
      <c r="L56" s="38" t="str">
        <f>VLOOKUP(G56,'MITRA (REFERENSI)'!$A:$Z,15,FALSE)</f>
        <v>#N/A</v>
      </c>
      <c r="M56" s="38" t="str">
        <f>IF(B56=1,'KELAS (REFERENSI)'!M56,IF(B56=2,'KELAS (REFERENSI)'!M71,IF(B56=3,'KELAS (REFERENSI)'!M86,IF(B56=4,'KELAS (REFERENSI)'!M101,""))))</f>
        <v/>
      </c>
      <c r="N56" s="38" t="str">
        <f>IF(B56=1,'KELAS (REFERENSI)'!N56,IF(B56=2,'KELAS (REFERENSI)'!N71,IF(B56=3,'KELAS (REFERENSI)'!N86,IF(B56=4,'KELAS (REFERENSI)'!N101,""))))</f>
        <v/>
      </c>
      <c r="O56" s="38" t="str">
        <f>IF(B56=1,'KELAS (REFERENSI)'!O56,IF(B56=2,'KELAS (REFERENSI)'!O71,IF(B56=3,'KELAS (REFERENSI)'!O86,IF(B56=4,'KELAS (REFERENSI)'!O101,""))))</f>
        <v/>
      </c>
      <c r="P56" s="38" t="str">
        <f>IF(B56=1,'KELAS (REFERENSI)'!P56,IF(B56=2,'KELAS (REFERENSI)'!P71,IF(B56=3,'KELAS (REFERENSI)'!P86,IF(B56=4,'KELAS (REFERENSI)'!P101,""))))</f>
        <v/>
      </c>
      <c r="Q56" s="38" t="str">
        <f t="shared" si="4"/>
        <v>BPS Kota Jakarta Timur</v>
      </c>
      <c r="R56" s="38" t="str">
        <f t="shared" si="56"/>
        <v/>
      </c>
      <c r="S56" s="38" t="str">
        <f t="shared" ref="S56:T56" si="64">S55</f>
        <v>15 Juni sampai dengan 31 Agustus 2026</v>
      </c>
      <c r="T56" s="38" t="str">
        <f t="shared" si="64"/>
        <v>31 Agustus 2026</v>
      </c>
      <c r="U56" s="41"/>
      <c r="V56" s="42"/>
      <c r="W56" s="42"/>
      <c r="X56" s="42"/>
    </row>
    <row r="57" ht="15.75" customHeight="1">
      <c r="A57" s="36" t="s">
        <v>5119</v>
      </c>
      <c r="B57" s="37"/>
      <c r="C57" s="37"/>
      <c r="D57" s="38" t="str">
        <f t="shared" si="1"/>
        <v/>
      </c>
      <c r="E57" s="38" t="str">
        <f>VLOOKUP(D57,'KELAS (REFERENSI)'!$E$1:$J$68,6,FALSE)</f>
        <v>#N/A</v>
      </c>
      <c r="F57" s="39" t="str">
        <f t="shared" si="2"/>
        <v>PETUGAS.0056/SPK/SE/PML/3172/2026</v>
      </c>
      <c r="G57" s="40"/>
      <c r="H57" s="39" t="str">
        <f>VLOOKUP(G57,'MITRA (REFERENSI)'!$A:$Z,16,FALSE)</f>
        <v>#N/A</v>
      </c>
      <c r="I57" s="39" t="str">
        <f>VLOOKUP(G57,'MITRA (REFERENSI)'!$A:$Z,25,FALSE)</f>
        <v>#N/A</v>
      </c>
      <c r="J57" s="38" t="str">
        <f>VLOOKUP(G57,'MITRA (REFERENSI)'!$A:$Z,26,FALSE)</f>
        <v>#N/A</v>
      </c>
      <c r="K57" s="38" t="str">
        <f>VLOOKUP(G57,'MITRA (REFERENSI)'!$A:$Z,15,FALSE)</f>
        <v>#N/A</v>
      </c>
      <c r="L57" s="38" t="str">
        <f>VLOOKUP(G57,'MITRA (REFERENSI)'!$A:$Z,15,FALSE)</f>
        <v>#N/A</v>
      </c>
      <c r="M57" s="38" t="str">
        <f>IF(B57=1,'KELAS (REFERENSI)'!M57,IF(B57=2,'KELAS (REFERENSI)'!M72,IF(B57=3,'KELAS (REFERENSI)'!M87,IF(B57=4,'KELAS (REFERENSI)'!M102,""))))</f>
        <v/>
      </c>
      <c r="N57" s="38" t="str">
        <f>IF(B57=1,'KELAS (REFERENSI)'!N57,IF(B57=2,'KELAS (REFERENSI)'!N72,IF(B57=3,'KELAS (REFERENSI)'!N87,IF(B57=4,'KELAS (REFERENSI)'!N102,""))))</f>
        <v/>
      </c>
      <c r="O57" s="38" t="str">
        <f>IF(B57=1,'KELAS (REFERENSI)'!O57,IF(B57=2,'KELAS (REFERENSI)'!O72,IF(B57=3,'KELAS (REFERENSI)'!O87,IF(B57=4,'KELAS (REFERENSI)'!O102,""))))</f>
        <v/>
      </c>
      <c r="P57" s="38" t="str">
        <f>IF(B57=1,'KELAS (REFERENSI)'!P57,IF(B57=2,'KELAS (REFERENSI)'!P72,IF(B57=3,'KELAS (REFERENSI)'!P87,IF(B57=4,'KELAS (REFERENSI)'!P102,""))))</f>
        <v/>
      </c>
      <c r="Q57" s="38" t="str">
        <f t="shared" si="4"/>
        <v>BPS Kota Jakarta Timur</v>
      </c>
      <c r="R57" s="38" t="str">
        <f t="shared" si="56"/>
        <v/>
      </c>
      <c r="S57" s="38" t="str">
        <f t="shared" ref="S57:T57" si="65">S56</f>
        <v>15 Juni sampai dengan 31 Agustus 2026</v>
      </c>
      <c r="T57" s="38" t="str">
        <f t="shared" si="65"/>
        <v>31 Agustus 2026</v>
      </c>
      <c r="U57" s="41"/>
      <c r="V57" s="42"/>
      <c r="W57" s="42"/>
      <c r="X57" s="42"/>
    </row>
    <row r="58" ht="15.75" customHeight="1">
      <c r="A58" s="36" t="s">
        <v>5120</v>
      </c>
      <c r="B58" s="37"/>
      <c r="C58" s="37"/>
      <c r="D58" s="38" t="str">
        <f t="shared" si="1"/>
        <v/>
      </c>
      <c r="E58" s="38" t="str">
        <f>VLOOKUP(D58,'KELAS (REFERENSI)'!$E$1:$J$68,6,FALSE)</f>
        <v>#N/A</v>
      </c>
      <c r="F58" s="39" t="str">
        <f t="shared" si="2"/>
        <v>PETUGAS.0057/SPK/SE/PML/3172/2026</v>
      </c>
      <c r="G58" s="40"/>
      <c r="H58" s="39" t="str">
        <f>VLOOKUP(G58,'MITRA (REFERENSI)'!$A:$Z,16,FALSE)</f>
        <v>#N/A</v>
      </c>
      <c r="I58" s="39" t="str">
        <f>VLOOKUP(G58,'MITRA (REFERENSI)'!$A:$Z,25,FALSE)</f>
        <v>#N/A</v>
      </c>
      <c r="J58" s="38" t="str">
        <f>VLOOKUP(G58,'MITRA (REFERENSI)'!$A:$Z,26,FALSE)</f>
        <v>#N/A</v>
      </c>
      <c r="K58" s="38" t="str">
        <f>VLOOKUP(G58,'MITRA (REFERENSI)'!$A:$Z,15,FALSE)</f>
        <v>#N/A</v>
      </c>
      <c r="L58" s="38" t="str">
        <f>VLOOKUP(G58,'MITRA (REFERENSI)'!$A:$Z,15,FALSE)</f>
        <v>#N/A</v>
      </c>
      <c r="M58" s="38" t="str">
        <f>IF(B58=1,'KELAS (REFERENSI)'!M58,IF(B58=2,'KELAS (REFERENSI)'!M73,IF(B58=3,'KELAS (REFERENSI)'!M88,IF(B58=4,'KELAS (REFERENSI)'!M103,""))))</f>
        <v/>
      </c>
      <c r="N58" s="38" t="str">
        <f>IF(B58=1,'KELAS (REFERENSI)'!N58,IF(B58=2,'KELAS (REFERENSI)'!N73,IF(B58=3,'KELAS (REFERENSI)'!N88,IF(B58=4,'KELAS (REFERENSI)'!N103,""))))</f>
        <v/>
      </c>
      <c r="O58" s="38" t="str">
        <f>IF(B58=1,'KELAS (REFERENSI)'!O58,IF(B58=2,'KELAS (REFERENSI)'!O73,IF(B58=3,'KELAS (REFERENSI)'!O88,IF(B58=4,'KELAS (REFERENSI)'!O103,""))))</f>
        <v/>
      </c>
      <c r="P58" s="38" t="str">
        <f>IF(B58=1,'KELAS (REFERENSI)'!P58,IF(B58=2,'KELAS (REFERENSI)'!P73,IF(B58=3,'KELAS (REFERENSI)'!P88,IF(B58=4,'KELAS (REFERENSI)'!P103,""))))</f>
        <v/>
      </c>
      <c r="Q58" s="38" t="str">
        <f t="shared" si="4"/>
        <v>BPS Kota Jakarta Timur</v>
      </c>
      <c r="R58" s="38" t="str">
        <f t="shared" si="56"/>
        <v/>
      </c>
      <c r="S58" s="38" t="str">
        <f t="shared" ref="S58:T58" si="66">S57</f>
        <v>15 Juni sampai dengan 31 Agustus 2026</v>
      </c>
      <c r="T58" s="38" t="str">
        <f t="shared" si="66"/>
        <v>31 Agustus 2026</v>
      </c>
      <c r="U58" s="41"/>
      <c r="V58" s="42"/>
      <c r="W58" s="42"/>
      <c r="X58" s="42"/>
    </row>
    <row r="59" ht="15.75" customHeight="1">
      <c r="A59" s="36" t="s">
        <v>5121</v>
      </c>
      <c r="B59" s="37"/>
      <c r="C59" s="37"/>
      <c r="D59" s="38" t="str">
        <f t="shared" si="1"/>
        <v/>
      </c>
      <c r="E59" s="38" t="str">
        <f>VLOOKUP(D59,'KELAS (REFERENSI)'!$E$1:$J$68,6,FALSE)</f>
        <v>#N/A</v>
      </c>
      <c r="F59" s="39" t="str">
        <f t="shared" si="2"/>
        <v>PETUGAS.0058/SPK/SE/PML/3172/2026</v>
      </c>
      <c r="G59" s="40"/>
      <c r="H59" s="39" t="str">
        <f>VLOOKUP(G59,'MITRA (REFERENSI)'!$A:$Z,16,FALSE)</f>
        <v>#N/A</v>
      </c>
      <c r="I59" s="39" t="str">
        <f>VLOOKUP(G59,'MITRA (REFERENSI)'!$A:$Z,25,FALSE)</f>
        <v>#N/A</v>
      </c>
      <c r="J59" s="38" t="str">
        <f>VLOOKUP(G59,'MITRA (REFERENSI)'!$A:$Z,26,FALSE)</f>
        <v>#N/A</v>
      </c>
      <c r="K59" s="38" t="str">
        <f>VLOOKUP(G59,'MITRA (REFERENSI)'!$A:$Z,15,FALSE)</f>
        <v>#N/A</v>
      </c>
      <c r="L59" s="38" t="str">
        <f>VLOOKUP(G59,'MITRA (REFERENSI)'!$A:$Z,15,FALSE)</f>
        <v>#N/A</v>
      </c>
      <c r="M59" s="38" t="str">
        <f>IF(B59=1,'KELAS (REFERENSI)'!M59,IF(B59=2,'KELAS (REFERENSI)'!M74,IF(B59=3,'KELAS (REFERENSI)'!M89,IF(B59=4,'KELAS (REFERENSI)'!M104,""))))</f>
        <v/>
      </c>
      <c r="N59" s="38" t="str">
        <f>IF(B59=1,'KELAS (REFERENSI)'!N59,IF(B59=2,'KELAS (REFERENSI)'!N74,IF(B59=3,'KELAS (REFERENSI)'!N89,IF(B59=4,'KELAS (REFERENSI)'!N104,""))))</f>
        <v/>
      </c>
      <c r="O59" s="38" t="str">
        <f>IF(B59=1,'KELAS (REFERENSI)'!O59,IF(B59=2,'KELAS (REFERENSI)'!O74,IF(B59=3,'KELAS (REFERENSI)'!O89,IF(B59=4,'KELAS (REFERENSI)'!O104,""))))</f>
        <v/>
      </c>
      <c r="P59" s="38" t="str">
        <f>IF(B59=1,'KELAS (REFERENSI)'!P59,IF(B59=2,'KELAS (REFERENSI)'!P74,IF(B59=3,'KELAS (REFERENSI)'!P89,IF(B59=4,'KELAS (REFERENSI)'!P104,""))))</f>
        <v/>
      </c>
      <c r="Q59" s="38" t="str">
        <f t="shared" si="4"/>
        <v>BPS Kota Jakarta Timur</v>
      </c>
      <c r="R59" s="38" t="str">
        <f t="shared" si="56"/>
        <v/>
      </c>
      <c r="S59" s="38" t="str">
        <f t="shared" ref="S59:T59" si="67">S58</f>
        <v>15 Juni sampai dengan 31 Agustus 2026</v>
      </c>
      <c r="T59" s="38" t="str">
        <f t="shared" si="67"/>
        <v>31 Agustus 2026</v>
      </c>
      <c r="U59" s="41"/>
      <c r="V59" s="42"/>
      <c r="W59" s="42"/>
      <c r="X59" s="42"/>
    </row>
    <row r="60" ht="15.75" customHeight="1">
      <c r="A60" s="36" t="s">
        <v>5122</v>
      </c>
      <c r="B60" s="37"/>
      <c r="C60" s="37"/>
      <c r="D60" s="38" t="str">
        <f t="shared" si="1"/>
        <v/>
      </c>
      <c r="E60" s="38" t="str">
        <f>VLOOKUP(D60,'KELAS (REFERENSI)'!$E$1:$J$68,6,FALSE)</f>
        <v>#N/A</v>
      </c>
      <c r="F60" s="39" t="str">
        <f t="shared" si="2"/>
        <v>PETUGAS.0059/SPK/SE/PML/3172/2026</v>
      </c>
      <c r="G60" s="40"/>
      <c r="H60" s="39" t="str">
        <f>VLOOKUP(G60,'MITRA (REFERENSI)'!$A:$Z,16,FALSE)</f>
        <v>#N/A</v>
      </c>
      <c r="I60" s="39" t="str">
        <f>VLOOKUP(G60,'MITRA (REFERENSI)'!$A:$Z,25,FALSE)</f>
        <v>#N/A</v>
      </c>
      <c r="J60" s="38" t="str">
        <f>VLOOKUP(G60,'MITRA (REFERENSI)'!$A:$Z,26,FALSE)</f>
        <v>#N/A</v>
      </c>
      <c r="K60" s="38" t="str">
        <f>VLOOKUP(G60,'MITRA (REFERENSI)'!$A:$Z,15,FALSE)</f>
        <v>#N/A</v>
      </c>
      <c r="L60" s="38" t="str">
        <f>VLOOKUP(G60,'MITRA (REFERENSI)'!$A:$Z,15,FALSE)</f>
        <v>#N/A</v>
      </c>
      <c r="M60" s="38" t="str">
        <f>IF(B60=1,'KELAS (REFERENSI)'!M60,IF(B60=2,'KELAS (REFERENSI)'!M75,IF(B60=3,'KELAS (REFERENSI)'!M90,IF(B60=4,'KELAS (REFERENSI)'!M105,""))))</f>
        <v/>
      </c>
      <c r="N60" s="38" t="str">
        <f>IF(B60=1,'KELAS (REFERENSI)'!N60,IF(B60=2,'KELAS (REFERENSI)'!N75,IF(B60=3,'KELAS (REFERENSI)'!N90,IF(B60=4,'KELAS (REFERENSI)'!N105,""))))</f>
        <v/>
      </c>
      <c r="O60" s="38" t="str">
        <f>IF(B60=1,'KELAS (REFERENSI)'!O60,IF(B60=2,'KELAS (REFERENSI)'!O75,IF(B60=3,'KELAS (REFERENSI)'!O90,IF(B60=4,'KELAS (REFERENSI)'!O105,""))))</f>
        <v/>
      </c>
      <c r="P60" s="38" t="str">
        <f>IF(B60=1,'KELAS (REFERENSI)'!P60,IF(B60=2,'KELAS (REFERENSI)'!P75,IF(B60=3,'KELAS (REFERENSI)'!P90,IF(B60=4,'KELAS (REFERENSI)'!P105,""))))</f>
        <v/>
      </c>
      <c r="Q60" s="38" t="str">
        <f t="shared" si="4"/>
        <v>BPS Kota Jakarta Timur</v>
      </c>
      <c r="R60" s="38" t="str">
        <f t="shared" si="56"/>
        <v/>
      </c>
      <c r="S60" s="38" t="str">
        <f t="shared" ref="S60:T60" si="68">S59</f>
        <v>15 Juni sampai dengan 31 Agustus 2026</v>
      </c>
      <c r="T60" s="38" t="str">
        <f t="shared" si="68"/>
        <v>31 Agustus 2026</v>
      </c>
      <c r="U60" s="41"/>
      <c r="V60" s="42"/>
      <c r="W60" s="42"/>
      <c r="X60" s="42"/>
    </row>
    <row r="61" ht="15.75" customHeight="1">
      <c r="A61" s="36" t="s">
        <v>5123</v>
      </c>
      <c r="B61" s="37"/>
      <c r="C61" s="37"/>
      <c r="D61" s="38" t="str">
        <f t="shared" si="1"/>
        <v/>
      </c>
      <c r="E61" s="38" t="str">
        <f>VLOOKUP(D61,'KELAS (REFERENSI)'!$E$1:$J$68,6,FALSE)</f>
        <v>#N/A</v>
      </c>
      <c r="F61" s="39" t="str">
        <f t="shared" si="2"/>
        <v>PETUGAS.0060/SPK/SE/PML/3172/2026</v>
      </c>
      <c r="G61" s="40"/>
      <c r="H61" s="39" t="str">
        <f>VLOOKUP(G61,'MITRA (REFERENSI)'!$A:$Z,16,FALSE)</f>
        <v>#N/A</v>
      </c>
      <c r="I61" s="39" t="str">
        <f>VLOOKUP(G61,'MITRA (REFERENSI)'!$A:$Z,25,FALSE)</f>
        <v>#N/A</v>
      </c>
      <c r="J61" s="38" t="str">
        <f>VLOOKUP(G61,'MITRA (REFERENSI)'!$A:$Z,26,FALSE)</f>
        <v>#N/A</v>
      </c>
      <c r="K61" s="38" t="str">
        <f>VLOOKUP(G61,'MITRA (REFERENSI)'!$A:$Z,15,FALSE)</f>
        <v>#N/A</v>
      </c>
      <c r="L61" s="38" t="str">
        <f>VLOOKUP(G61,'MITRA (REFERENSI)'!$A:$Z,15,FALSE)</f>
        <v>#N/A</v>
      </c>
      <c r="M61" s="38" t="str">
        <f>IF(B61=1,'KELAS (REFERENSI)'!M61,IF(B61=2,'KELAS (REFERENSI)'!M76,IF(B61=3,'KELAS (REFERENSI)'!M91,IF(B61=4,'KELAS (REFERENSI)'!M106,""))))</f>
        <v/>
      </c>
      <c r="N61" s="38" t="str">
        <f>IF(B61=1,'KELAS (REFERENSI)'!N61,IF(B61=2,'KELAS (REFERENSI)'!N76,IF(B61=3,'KELAS (REFERENSI)'!N91,IF(B61=4,'KELAS (REFERENSI)'!N106,""))))</f>
        <v/>
      </c>
      <c r="O61" s="38" t="str">
        <f>IF(B61=1,'KELAS (REFERENSI)'!O61,IF(B61=2,'KELAS (REFERENSI)'!O76,IF(B61=3,'KELAS (REFERENSI)'!O91,IF(B61=4,'KELAS (REFERENSI)'!O106,""))))</f>
        <v/>
      </c>
      <c r="P61" s="38" t="str">
        <f>IF(B61=1,'KELAS (REFERENSI)'!P61,IF(B61=2,'KELAS (REFERENSI)'!P76,IF(B61=3,'KELAS (REFERENSI)'!P91,IF(B61=4,'KELAS (REFERENSI)'!P106,""))))</f>
        <v/>
      </c>
      <c r="Q61" s="38" t="str">
        <f t="shared" si="4"/>
        <v>BPS Kota Jakarta Timur</v>
      </c>
      <c r="R61" s="38" t="str">
        <f t="shared" si="56"/>
        <v/>
      </c>
      <c r="S61" s="38" t="str">
        <f t="shared" ref="S61:T61" si="69">S60</f>
        <v>15 Juni sampai dengan 31 Agustus 2026</v>
      </c>
      <c r="T61" s="38" t="str">
        <f t="shared" si="69"/>
        <v>31 Agustus 2026</v>
      </c>
      <c r="U61" s="41"/>
      <c r="V61" s="42"/>
      <c r="W61" s="42"/>
      <c r="X61" s="42"/>
    </row>
    <row r="62" ht="15.75" customHeight="1">
      <c r="A62" s="36" t="s">
        <v>5124</v>
      </c>
      <c r="B62" s="37"/>
      <c r="C62" s="37"/>
      <c r="D62" s="38" t="str">
        <f t="shared" si="1"/>
        <v/>
      </c>
      <c r="E62" s="38" t="str">
        <f>VLOOKUP(D62,'KELAS (REFERENSI)'!$E$1:$J$68,6,FALSE)</f>
        <v>#N/A</v>
      </c>
      <c r="F62" s="39" t="str">
        <f t="shared" si="2"/>
        <v>PETUGAS.0061/SPK/SE/PML/3172/2026</v>
      </c>
      <c r="G62" s="40"/>
      <c r="H62" s="39" t="str">
        <f>VLOOKUP(G62,'MITRA (REFERENSI)'!$A:$Z,16,FALSE)</f>
        <v>#N/A</v>
      </c>
      <c r="I62" s="39" t="str">
        <f>VLOOKUP(G62,'MITRA (REFERENSI)'!$A:$Z,25,FALSE)</f>
        <v>#N/A</v>
      </c>
      <c r="J62" s="38" t="str">
        <f>VLOOKUP(G62,'MITRA (REFERENSI)'!$A:$Z,26,FALSE)</f>
        <v>#N/A</v>
      </c>
      <c r="K62" s="38" t="str">
        <f>VLOOKUP(G62,'MITRA (REFERENSI)'!$A:$Z,15,FALSE)</f>
        <v>#N/A</v>
      </c>
      <c r="L62" s="38" t="str">
        <f>VLOOKUP(G62,'MITRA (REFERENSI)'!$A:$Z,15,FALSE)</f>
        <v>#N/A</v>
      </c>
      <c r="M62" s="38" t="str">
        <f>IF(B62=1,'KELAS (REFERENSI)'!M62,IF(B62=2,'KELAS (REFERENSI)'!M77,IF(B62=3,'KELAS (REFERENSI)'!M92,IF(B62=4,'KELAS (REFERENSI)'!M107,""))))</f>
        <v/>
      </c>
      <c r="N62" s="38" t="str">
        <f>IF(B62=1,'KELAS (REFERENSI)'!N62,IF(B62=2,'KELAS (REFERENSI)'!N77,IF(B62=3,'KELAS (REFERENSI)'!N92,IF(B62=4,'KELAS (REFERENSI)'!N107,""))))</f>
        <v/>
      </c>
      <c r="O62" s="38" t="str">
        <f>IF(B62=1,'KELAS (REFERENSI)'!O62,IF(B62=2,'KELAS (REFERENSI)'!O77,IF(B62=3,'KELAS (REFERENSI)'!O92,IF(B62=4,'KELAS (REFERENSI)'!O107,""))))</f>
        <v/>
      </c>
      <c r="P62" s="38" t="str">
        <f>IF(B62=1,'KELAS (REFERENSI)'!P62,IF(B62=2,'KELAS (REFERENSI)'!P77,IF(B62=3,'KELAS (REFERENSI)'!P92,IF(B62=4,'KELAS (REFERENSI)'!P107,""))))</f>
        <v/>
      </c>
      <c r="Q62" s="38" t="str">
        <f t="shared" si="4"/>
        <v>BPS Kota Jakarta Timur</v>
      </c>
      <c r="R62" s="38" t="str">
        <f t="shared" si="56"/>
        <v/>
      </c>
      <c r="S62" s="38" t="str">
        <f t="shared" ref="S62:T62" si="70">S61</f>
        <v>15 Juni sampai dengan 31 Agustus 2026</v>
      </c>
      <c r="T62" s="38" t="str">
        <f t="shared" si="70"/>
        <v>31 Agustus 2026</v>
      </c>
      <c r="U62" s="41"/>
      <c r="V62" s="42"/>
      <c r="W62" s="42"/>
      <c r="X62" s="42"/>
    </row>
    <row r="63" ht="15.75" customHeight="1">
      <c r="A63" s="36" t="s">
        <v>5125</v>
      </c>
      <c r="B63" s="37"/>
      <c r="C63" s="37"/>
      <c r="D63" s="38" t="str">
        <f t="shared" si="1"/>
        <v/>
      </c>
      <c r="E63" s="38" t="str">
        <f>VLOOKUP(D63,'KELAS (REFERENSI)'!$E$1:$J$68,6,FALSE)</f>
        <v>#N/A</v>
      </c>
      <c r="F63" s="39" t="str">
        <f t="shared" si="2"/>
        <v>PETUGAS.0062/SPK/SE/PML/3172/2026</v>
      </c>
      <c r="G63" s="40"/>
      <c r="H63" s="39" t="str">
        <f>VLOOKUP(G63,'MITRA (REFERENSI)'!$A:$Z,16,FALSE)</f>
        <v>#N/A</v>
      </c>
      <c r="I63" s="39" t="str">
        <f>VLOOKUP(G63,'MITRA (REFERENSI)'!$A:$Z,25,FALSE)</f>
        <v>#N/A</v>
      </c>
      <c r="J63" s="38" t="str">
        <f>VLOOKUP(G63,'MITRA (REFERENSI)'!$A:$Z,26,FALSE)</f>
        <v>#N/A</v>
      </c>
      <c r="K63" s="38" t="str">
        <f>VLOOKUP(G63,'MITRA (REFERENSI)'!$A:$Z,15,FALSE)</f>
        <v>#N/A</v>
      </c>
      <c r="L63" s="38" t="str">
        <f>VLOOKUP(G63,'MITRA (REFERENSI)'!$A:$Z,15,FALSE)</f>
        <v>#N/A</v>
      </c>
      <c r="M63" s="38" t="str">
        <f>IF(B63=1,'KELAS (REFERENSI)'!M63,IF(B63=2,'KELAS (REFERENSI)'!M78,IF(B63=3,'KELAS (REFERENSI)'!M93,IF(B63=4,'KELAS (REFERENSI)'!M108,""))))</f>
        <v/>
      </c>
      <c r="N63" s="38" t="str">
        <f>IF(B63=1,'KELAS (REFERENSI)'!N63,IF(B63=2,'KELAS (REFERENSI)'!N78,IF(B63=3,'KELAS (REFERENSI)'!N93,IF(B63=4,'KELAS (REFERENSI)'!N108,""))))</f>
        <v/>
      </c>
      <c r="O63" s="38" t="str">
        <f>IF(B63=1,'KELAS (REFERENSI)'!O63,IF(B63=2,'KELAS (REFERENSI)'!O78,IF(B63=3,'KELAS (REFERENSI)'!O93,IF(B63=4,'KELAS (REFERENSI)'!O108,""))))</f>
        <v/>
      </c>
      <c r="P63" s="38" t="str">
        <f>IF(B63=1,'KELAS (REFERENSI)'!P63,IF(B63=2,'KELAS (REFERENSI)'!P78,IF(B63=3,'KELAS (REFERENSI)'!P93,IF(B63=4,'KELAS (REFERENSI)'!P108,""))))</f>
        <v/>
      </c>
      <c r="Q63" s="38" t="str">
        <f t="shared" si="4"/>
        <v>BPS Kota Jakarta Timur</v>
      </c>
      <c r="R63" s="38" t="str">
        <f t="shared" si="56"/>
        <v/>
      </c>
      <c r="S63" s="38" t="str">
        <f t="shared" ref="S63:T63" si="71">S62</f>
        <v>15 Juni sampai dengan 31 Agustus 2026</v>
      </c>
      <c r="T63" s="38" t="str">
        <f t="shared" si="71"/>
        <v>31 Agustus 2026</v>
      </c>
      <c r="U63" s="41"/>
      <c r="V63" s="42"/>
      <c r="W63" s="42"/>
      <c r="X63" s="42"/>
    </row>
    <row r="64" ht="15.75" customHeight="1">
      <c r="A64" s="36" t="s">
        <v>5126</v>
      </c>
      <c r="B64" s="37"/>
      <c r="C64" s="37"/>
      <c r="D64" s="38" t="str">
        <f t="shared" si="1"/>
        <v/>
      </c>
      <c r="E64" s="38" t="str">
        <f>VLOOKUP(D64,'KELAS (REFERENSI)'!$E$1:$J$68,6,FALSE)</f>
        <v>#N/A</v>
      </c>
      <c r="F64" s="39" t="str">
        <f t="shared" si="2"/>
        <v>PETUGAS.0063/SPK/SE/PML/3172/2026</v>
      </c>
      <c r="G64" s="40"/>
      <c r="H64" s="39" t="str">
        <f>VLOOKUP(G64,'MITRA (REFERENSI)'!$A:$Z,16,FALSE)</f>
        <v>#N/A</v>
      </c>
      <c r="I64" s="39" t="str">
        <f>VLOOKUP(G64,'MITRA (REFERENSI)'!$A:$Z,25,FALSE)</f>
        <v>#N/A</v>
      </c>
      <c r="J64" s="38" t="str">
        <f>VLOOKUP(G64,'MITRA (REFERENSI)'!$A:$Z,26,FALSE)</f>
        <v>#N/A</v>
      </c>
      <c r="K64" s="38" t="str">
        <f>VLOOKUP(G64,'MITRA (REFERENSI)'!$A:$Z,15,FALSE)</f>
        <v>#N/A</v>
      </c>
      <c r="L64" s="38" t="str">
        <f>VLOOKUP(G64,'MITRA (REFERENSI)'!$A:$Z,15,FALSE)</f>
        <v>#N/A</v>
      </c>
      <c r="M64" s="38" t="str">
        <f>IF(B64=1,'KELAS (REFERENSI)'!M64,IF(B64=2,'KELAS (REFERENSI)'!M79,IF(B64=3,'KELAS (REFERENSI)'!M94,IF(B64=4,'KELAS (REFERENSI)'!M109,""))))</f>
        <v/>
      </c>
      <c r="N64" s="38" t="str">
        <f>IF(B64=1,'KELAS (REFERENSI)'!N64,IF(B64=2,'KELAS (REFERENSI)'!N79,IF(B64=3,'KELAS (REFERENSI)'!N94,IF(B64=4,'KELAS (REFERENSI)'!N109,""))))</f>
        <v/>
      </c>
      <c r="O64" s="38" t="str">
        <f>IF(B64=1,'KELAS (REFERENSI)'!O64,IF(B64=2,'KELAS (REFERENSI)'!O79,IF(B64=3,'KELAS (REFERENSI)'!O94,IF(B64=4,'KELAS (REFERENSI)'!O109,""))))</f>
        <v/>
      </c>
      <c r="P64" s="38" t="str">
        <f>IF(B64=1,'KELAS (REFERENSI)'!P64,IF(B64=2,'KELAS (REFERENSI)'!P79,IF(B64=3,'KELAS (REFERENSI)'!P94,IF(B64=4,'KELAS (REFERENSI)'!P109,""))))</f>
        <v/>
      </c>
      <c r="Q64" s="38" t="str">
        <f t="shared" si="4"/>
        <v>BPS Kota Jakarta Timur</v>
      </c>
      <c r="R64" s="38" t="str">
        <f t="shared" si="56"/>
        <v/>
      </c>
      <c r="S64" s="38" t="str">
        <f t="shared" ref="S64:T64" si="72">S63</f>
        <v>15 Juni sampai dengan 31 Agustus 2026</v>
      </c>
      <c r="T64" s="38" t="str">
        <f t="shared" si="72"/>
        <v>31 Agustus 2026</v>
      </c>
      <c r="U64" s="41"/>
      <c r="V64" s="42"/>
      <c r="W64" s="42"/>
      <c r="X64" s="42"/>
    </row>
    <row r="65" ht="15.75" customHeight="1">
      <c r="A65" s="36" t="s">
        <v>5127</v>
      </c>
      <c r="B65" s="37"/>
      <c r="C65" s="37"/>
      <c r="D65" s="38" t="str">
        <f t="shared" si="1"/>
        <v/>
      </c>
      <c r="E65" s="38" t="str">
        <f>VLOOKUP(D65,'KELAS (REFERENSI)'!$E$1:$J$68,6,FALSE)</f>
        <v>#N/A</v>
      </c>
      <c r="F65" s="39" t="str">
        <f t="shared" si="2"/>
        <v>PETUGAS.0064/SPK/SE/PML/3172/2026</v>
      </c>
      <c r="G65" s="40"/>
      <c r="H65" s="39" t="str">
        <f>VLOOKUP(G65,'MITRA (REFERENSI)'!$A:$Z,16,FALSE)</f>
        <v>#N/A</v>
      </c>
      <c r="I65" s="39" t="str">
        <f>VLOOKUP(G65,'MITRA (REFERENSI)'!$A:$Z,25,FALSE)</f>
        <v>#N/A</v>
      </c>
      <c r="J65" s="38" t="str">
        <f>VLOOKUP(G65,'MITRA (REFERENSI)'!$A:$Z,26,FALSE)</f>
        <v>#N/A</v>
      </c>
      <c r="K65" s="38" t="str">
        <f>VLOOKUP(G65,'MITRA (REFERENSI)'!$A:$Z,15,FALSE)</f>
        <v>#N/A</v>
      </c>
      <c r="L65" s="38" t="str">
        <f>VLOOKUP(G65,'MITRA (REFERENSI)'!$A:$Z,15,FALSE)</f>
        <v>#N/A</v>
      </c>
      <c r="M65" s="38" t="str">
        <f>IF(B65=1,'KELAS (REFERENSI)'!M65,IF(B65=2,'KELAS (REFERENSI)'!M80,IF(B65=3,'KELAS (REFERENSI)'!M95,IF(B65=4,'KELAS (REFERENSI)'!M110,""))))</f>
        <v/>
      </c>
      <c r="N65" s="38" t="str">
        <f>IF(B65=1,'KELAS (REFERENSI)'!N65,IF(B65=2,'KELAS (REFERENSI)'!N80,IF(B65=3,'KELAS (REFERENSI)'!N95,IF(B65=4,'KELAS (REFERENSI)'!N110,""))))</f>
        <v/>
      </c>
      <c r="O65" s="38" t="str">
        <f>IF(B65=1,'KELAS (REFERENSI)'!O65,IF(B65=2,'KELAS (REFERENSI)'!O80,IF(B65=3,'KELAS (REFERENSI)'!O95,IF(B65=4,'KELAS (REFERENSI)'!O110,""))))</f>
        <v/>
      </c>
      <c r="P65" s="38" t="str">
        <f>IF(B65=1,'KELAS (REFERENSI)'!P65,IF(B65=2,'KELAS (REFERENSI)'!P80,IF(B65=3,'KELAS (REFERENSI)'!P95,IF(B65=4,'KELAS (REFERENSI)'!P110,""))))</f>
        <v/>
      </c>
      <c r="Q65" s="38" t="str">
        <f t="shared" si="4"/>
        <v>BPS Kota Jakarta Timur</v>
      </c>
      <c r="R65" s="38" t="str">
        <f t="shared" si="56"/>
        <v/>
      </c>
      <c r="S65" s="38" t="str">
        <f t="shared" ref="S65:T65" si="73">S64</f>
        <v>15 Juni sampai dengan 31 Agustus 2026</v>
      </c>
      <c r="T65" s="38" t="str">
        <f t="shared" si="73"/>
        <v>31 Agustus 2026</v>
      </c>
      <c r="U65" s="41"/>
      <c r="V65" s="42"/>
      <c r="W65" s="42"/>
      <c r="X65" s="42"/>
    </row>
    <row r="66" ht="15.75" customHeight="1">
      <c r="A66" s="36" t="s">
        <v>5128</v>
      </c>
      <c r="B66" s="37"/>
      <c r="C66" s="37"/>
      <c r="D66" s="38" t="str">
        <f t="shared" si="1"/>
        <v/>
      </c>
      <c r="E66" s="38" t="str">
        <f>VLOOKUP(D66,'KELAS (REFERENSI)'!$E$1:$J$68,6,FALSE)</f>
        <v>#N/A</v>
      </c>
      <c r="F66" s="39" t="str">
        <f t="shared" si="2"/>
        <v>PETUGAS.0065/SPK/SE/PML/3172/2026</v>
      </c>
      <c r="G66" s="40"/>
      <c r="H66" s="39" t="str">
        <f>VLOOKUP(G66,'MITRA (REFERENSI)'!$A:$Z,16,FALSE)</f>
        <v>#N/A</v>
      </c>
      <c r="I66" s="39" t="str">
        <f>VLOOKUP(G66,'MITRA (REFERENSI)'!$A:$Z,25,FALSE)</f>
        <v>#N/A</v>
      </c>
      <c r="J66" s="38" t="str">
        <f>VLOOKUP(G66,'MITRA (REFERENSI)'!$A:$Z,26,FALSE)</f>
        <v>#N/A</v>
      </c>
      <c r="K66" s="38" t="str">
        <f>VLOOKUP(G66,'MITRA (REFERENSI)'!$A:$Z,15,FALSE)</f>
        <v>#N/A</v>
      </c>
      <c r="L66" s="38" t="str">
        <f>VLOOKUP(G66,'MITRA (REFERENSI)'!$A:$Z,15,FALSE)</f>
        <v>#N/A</v>
      </c>
      <c r="M66" s="38" t="str">
        <f>IF(B66=1,'KELAS (REFERENSI)'!M66,IF(B66=2,'KELAS (REFERENSI)'!M81,IF(B66=3,'KELAS (REFERENSI)'!M96,IF(B66=4,'KELAS (REFERENSI)'!M111,""))))</f>
        <v/>
      </c>
      <c r="N66" s="38" t="str">
        <f>IF(B66=1,'KELAS (REFERENSI)'!N66,IF(B66=2,'KELAS (REFERENSI)'!N81,IF(B66=3,'KELAS (REFERENSI)'!N96,IF(B66=4,'KELAS (REFERENSI)'!N111,""))))</f>
        <v/>
      </c>
      <c r="O66" s="38" t="str">
        <f>IF(B66=1,'KELAS (REFERENSI)'!O66,IF(B66=2,'KELAS (REFERENSI)'!O81,IF(B66=3,'KELAS (REFERENSI)'!O96,IF(B66=4,'KELAS (REFERENSI)'!O111,""))))</f>
        <v/>
      </c>
      <c r="P66" s="38" t="str">
        <f>IF(B66=1,'KELAS (REFERENSI)'!P66,IF(B66=2,'KELAS (REFERENSI)'!P81,IF(B66=3,'KELAS (REFERENSI)'!P96,IF(B66=4,'KELAS (REFERENSI)'!P111,""))))</f>
        <v/>
      </c>
      <c r="Q66" s="38" t="str">
        <f t="shared" si="4"/>
        <v>BPS Kota Jakarta Timur</v>
      </c>
      <c r="R66" s="38" t="str">
        <f t="shared" si="56"/>
        <v/>
      </c>
      <c r="S66" s="38" t="str">
        <f t="shared" ref="S66:T66" si="74">S65</f>
        <v>15 Juni sampai dengan 31 Agustus 2026</v>
      </c>
      <c r="T66" s="38" t="str">
        <f t="shared" si="74"/>
        <v>31 Agustus 2026</v>
      </c>
      <c r="U66" s="41"/>
      <c r="V66" s="42"/>
      <c r="W66" s="42"/>
      <c r="X66" s="42"/>
    </row>
    <row r="67" ht="15.75" customHeight="1">
      <c r="A67" s="36" t="s">
        <v>5129</v>
      </c>
      <c r="B67" s="37"/>
      <c r="C67" s="37"/>
      <c r="D67" s="38" t="str">
        <f t="shared" si="1"/>
        <v/>
      </c>
      <c r="E67" s="38" t="str">
        <f>VLOOKUP(D67,'KELAS (REFERENSI)'!$E$1:$J$68,6,FALSE)</f>
        <v>#N/A</v>
      </c>
      <c r="F67" s="39" t="str">
        <f t="shared" si="2"/>
        <v>PETUGAS.0066/SPK/SE/PML/3172/2026</v>
      </c>
      <c r="G67" s="40"/>
      <c r="H67" s="39" t="str">
        <f>VLOOKUP(G67,'MITRA (REFERENSI)'!$A:$Z,16,FALSE)</f>
        <v>#N/A</v>
      </c>
      <c r="I67" s="39" t="str">
        <f>VLOOKUP(G67,'MITRA (REFERENSI)'!$A:$Z,25,FALSE)</f>
        <v>#N/A</v>
      </c>
      <c r="J67" s="38" t="str">
        <f>VLOOKUP(G67,'MITRA (REFERENSI)'!$A:$Z,26,FALSE)</f>
        <v>#N/A</v>
      </c>
      <c r="K67" s="38" t="str">
        <f>VLOOKUP(G67,'MITRA (REFERENSI)'!$A:$Z,15,FALSE)</f>
        <v>#N/A</v>
      </c>
      <c r="L67" s="38" t="str">
        <f>VLOOKUP(G67,'MITRA (REFERENSI)'!$A:$Z,15,FALSE)</f>
        <v>#N/A</v>
      </c>
      <c r="M67" s="38" t="str">
        <f>IF(B67=1,'KELAS (REFERENSI)'!M67,IF(B67=2,'KELAS (REFERENSI)'!M82,IF(B67=3,'KELAS (REFERENSI)'!M97,IF(B67=4,'KELAS (REFERENSI)'!M112,""))))</f>
        <v/>
      </c>
      <c r="N67" s="38" t="str">
        <f>IF(B67=1,'KELAS (REFERENSI)'!N67,IF(B67=2,'KELAS (REFERENSI)'!N82,IF(B67=3,'KELAS (REFERENSI)'!N97,IF(B67=4,'KELAS (REFERENSI)'!N112,""))))</f>
        <v/>
      </c>
      <c r="O67" s="38" t="str">
        <f>IF(B67=1,'KELAS (REFERENSI)'!O67,IF(B67=2,'KELAS (REFERENSI)'!O82,IF(B67=3,'KELAS (REFERENSI)'!O97,IF(B67=4,'KELAS (REFERENSI)'!O112,""))))</f>
        <v/>
      </c>
      <c r="P67" s="38" t="str">
        <f>IF(B67=1,'KELAS (REFERENSI)'!P67,IF(B67=2,'KELAS (REFERENSI)'!P82,IF(B67=3,'KELAS (REFERENSI)'!P97,IF(B67=4,'KELAS (REFERENSI)'!P112,""))))</f>
        <v/>
      </c>
      <c r="Q67" s="38" t="str">
        <f t="shared" si="4"/>
        <v>BPS Kota Jakarta Timur</v>
      </c>
      <c r="R67" s="38" t="str">
        <f t="shared" si="56"/>
        <v/>
      </c>
      <c r="S67" s="38" t="str">
        <f t="shared" ref="S67:T67" si="75">S66</f>
        <v>15 Juni sampai dengan 31 Agustus 2026</v>
      </c>
      <c r="T67" s="38" t="str">
        <f t="shared" si="75"/>
        <v>31 Agustus 2026</v>
      </c>
      <c r="U67" s="41"/>
      <c r="V67" s="42"/>
      <c r="W67" s="42"/>
      <c r="X67" s="42"/>
    </row>
    <row r="68" ht="15.75" customHeight="1">
      <c r="A68" s="36" t="s">
        <v>5130</v>
      </c>
      <c r="B68" s="37"/>
      <c r="C68" s="37"/>
      <c r="D68" s="38" t="str">
        <f t="shared" si="1"/>
        <v/>
      </c>
      <c r="E68" s="38" t="str">
        <f>VLOOKUP(D68,'KELAS (REFERENSI)'!$E$1:$J$68,6,FALSE)</f>
        <v>#N/A</v>
      </c>
      <c r="F68" s="39" t="str">
        <f t="shared" si="2"/>
        <v>PETUGAS.0067/SPK/SE/PML/3172/2026</v>
      </c>
      <c r="G68" s="40"/>
      <c r="H68" s="39" t="str">
        <f>VLOOKUP(G68,'MITRA (REFERENSI)'!$A:$Z,16,FALSE)</f>
        <v>#N/A</v>
      </c>
      <c r="I68" s="39" t="str">
        <f>VLOOKUP(G68,'MITRA (REFERENSI)'!$A:$Z,25,FALSE)</f>
        <v>#N/A</v>
      </c>
      <c r="J68" s="38" t="str">
        <f>VLOOKUP(G68,'MITRA (REFERENSI)'!$A:$Z,26,FALSE)</f>
        <v>#N/A</v>
      </c>
      <c r="K68" s="38" t="str">
        <f>VLOOKUP(G68,'MITRA (REFERENSI)'!$A:$Z,15,FALSE)</f>
        <v>#N/A</v>
      </c>
      <c r="L68" s="38" t="str">
        <f>VLOOKUP(G68,'MITRA (REFERENSI)'!$A:$Z,15,FALSE)</f>
        <v>#N/A</v>
      </c>
      <c r="M68" s="38" t="str">
        <f>IF(B68=1,'KELAS (REFERENSI)'!M68,IF(B68=2,'KELAS (REFERENSI)'!M83,IF(B68=3,'KELAS (REFERENSI)'!M98,IF(B68=4,'KELAS (REFERENSI)'!M113,""))))</f>
        <v/>
      </c>
      <c r="N68" s="38" t="str">
        <f>IF(B68=1,'KELAS (REFERENSI)'!N68,IF(B68=2,'KELAS (REFERENSI)'!N83,IF(B68=3,'KELAS (REFERENSI)'!N98,IF(B68=4,'KELAS (REFERENSI)'!N113,""))))</f>
        <v/>
      </c>
      <c r="O68" s="38" t="str">
        <f>IF(B68=1,'KELAS (REFERENSI)'!O68,IF(B68=2,'KELAS (REFERENSI)'!O83,IF(B68=3,'KELAS (REFERENSI)'!O98,IF(B68=4,'KELAS (REFERENSI)'!O113,""))))</f>
        <v/>
      </c>
      <c r="P68" s="38" t="str">
        <f>IF(B68=1,'KELAS (REFERENSI)'!P68,IF(B68=2,'KELAS (REFERENSI)'!P83,IF(B68=3,'KELAS (REFERENSI)'!P98,IF(B68=4,'KELAS (REFERENSI)'!P113,""))))</f>
        <v/>
      </c>
      <c r="Q68" s="38" t="str">
        <f t="shared" si="4"/>
        <v>BPS Kota Jakarta Timur</v>
      </c>
      <c r="R68" s="38" t="str">
        <f t="shared" si="56"/>
        <v/>
      </c>
      <c r="S68" s="38" t="str">
        <f t="shared" ref="S68:T68" si="76">S67</f>
        <v>15 Juni sampai dengan 31 Agustus 2026</v>
      </c>
      <c r="T68" s="38" t="str">
        <f t="shared" si="76"/>
        <v>31 Agustus 2026</v>
      </c>
      <c r="U68" s="41"/>
      <c r="V68" s="42"/>
      <c r="W68" s="42"/>
      <c r="X68" s="42"/>
    </row>
    <row r="69" ht="15.75" customHeight="1">
      <c r="A69" s="36" t="s">
        <v>5131</v>
      </c>
      <c r="B69" s="37"/>
      <c r="C69" s="37"/>
      <c r="D69" s="38" t="str">
        <f t="shared" si="1"/>
        <v/>
      </c>
      <c r="E69" s="38" t="str">
        <f>VLOOKUP(D69,'KELAS (REFERENSI)'!$E$1:$J$68,6,FALSE)</f>
        <v>#N/A</v>
      </c>
      <c r="F69" s="39" t="str">
        <f t="shared" si="2"/>
        <v>PETUGAS.0068/SPK/SE/PML/3172/2026</v>
      </c>
      <c r="G69" s="40"/>
      <c r="H69" s="39" t="str">
        <f>VLOOKUP(G69,'MITRA (REFERENSI)'!$A:$Z,16,FALSE)</f>
        <v>#N/A</v>
      </c>
      <c r="I69" s="39" t="str">
        <f>VLOOKUP(G69,'MITRA (REFERENSI)'!$A:$Z,25,FALSE)</f>
        <v>#N/A</v>
      </c>
      <c r="J69" s="38" t="str">
        <f>VLOOKUP(G69,'MITRA (REFERENSI)'!$A:$Z,26,FALSE)</f>
        <v>#N/A</v>
      </c>
      <c r="K69" s="38" t="str">
        <f>VLOOKUP(G69,'MITRA (REFERENSI)'!$A:$Z,15,FALSE)</f>
        <v>#N/A</v>
      </c>
      <c r="L69" s="38" t="str">
        <f>VLOOKUP(G69,'MITRA (REFERENSI)'!$A:$Z,15,FALSE)</f>
        <v>#N/A</v>
      </c>
      <c r="M69" s="38" t="str">
        <f>IF(B69=1,'KELAS (REFERENSI)'!M69,IF(B69=2,'KELAS (REFERENSI)'!M84,IF(B69=3,'KELAS (REFERENSI)'!M99,IF(B69=4,'KELAS (REFERENSI)'!M114,""))))</f>
        <v/>
      </c>
      <c r="N69" s="38" t="str">
        <f>IF(B69=1,'KELAS (REFERENSI)'!N69,IF(B69=2,'KELAS (REFERENSI)'!N84,IF(B69=3,'KELAS (REFERENSI)'!N99,IF(B69=4,'KELAS (REFERENSI)'!N114,""))))</f>
        <v/>
      </c>
      <c r="O69" s="38" t="str">
        <f>IF(B69=1,'KELAS (REFERENSI)'!O69,IF(B69=2,'KELAS (REFERENSI)'!O84,IF(B69=3,'KELAS (REFERENSI)'!O99,IF(B69=4,'KELAS (REFERENSI)'!O114,""))))</f>
        <v/>
      </c>
      <c r="P69" s="38" t="str">
        <f>IF(B69=1,'KELAS (REFERENSI)'!P69,IF(B69=2,'KELAS (REFERENSI)'!P84,IF(B69=3,'KELAS (REFERENSI)'!P99,IF(B69=4,'KELAS (REFERENSI)'!P114,""))))</f>
        <v/>
      </c>
      <c r="Q69" s="38" t="str">
        <f t="shared" si="4"/>
        <v>BPS Kota Jakarta Timur</v>
      </c>
      <c r="R69" s="38" t="str">
        <f t="shared" si="56"/>
        <v/>
      </c>
      <c r="S69" s="38" t="str">
        <f t="shared" ref="S69:T69" si="77">S68</f>
        <v>15 Juni sampai dengan 31 Agustus 2026</v>
      </c>
      <c r="T69" s="38" t="str">
        <f t="shared" si="77"/>
        <v>31 Agustus 2026</v>
      </c>
      <c r="U69" s="41"/>
      <c r="V69" s="42"/>
      <c r="W69" s="42"/>
      <c r="X69" s="42"/>
    </row>
    <row r="70" ht="15.75" customHeight="1">
      <c r="A70" s="36" t="s">
        <v>5132</v>
      </c>
      <c r="B70" s="37"/>
      <c r="C70" s="37"/>
      <c r="D70" s="38" t="str">
        <f t="shared" si="1"/>
        <v/>
      </c>
      <c r="E70" s="38" t="str">
        <f>VLOOKUP(D70,'KELAS (REFERENSI)'!$E$1:$J$68,6,FALSE)</f>
        <v>#N/A</v>
      </c>
      <c r="F70" s="39" t="str">
        <f t="shared" si="2"/>
        <v>PETUGAS.0069/SPK/SE/PML/3172/2026</v>
      </c>
      <c r="G70" s="40"/>
      <c r="H70" s="39" t="str">
        <f>VLOOKUP(G70,'MITRA (REFERENSI)'!$A:$Z,16,FALSE)</f>
        <v>#N/A</v>
      </c>
      <c r="I70" s="39" t="str">
        <f>VLOOKUP(G70,'MITRA (REFERENSI)'!$A:$Z,25,FALSE)</f>
        <v>#N/A</v>
      </c>
      <c r="J70" s="38" t="str">
        <f>VLOOKUP(G70,'MITRA (REFERENSI)'!$A:$Z,26,FALSE)</f>
        <v>#N/A</v>
      </c>
      <c r="K70" s="38" t="str">
        <f>VLOOKUP(G70,'MITRA (REFERENSI)'!$A:$Z,15,FALSE)</f>
        <v>#N/A</v>
      </c>
      <c r="L70" s="38" t="str">
        <f>VLOOKUP(G70,'MITRA (REFERENSI)'!$A:$Z,15,FALSE)</f>
        <v>#N/A</v>
      </c>
      <c r="M70" s="38" t="str">
        <f>IF(B70=1,'KELAS (REFERENSI)'!M70,IF(B70=2,'KELAS (REFERENSI)'!M85,IF(B70=3,'KELAS (REFERENSI)'!M100,IF(B70=4,'KELAS (REFERENSI)'!M115,""))))</f>
        <v/>
      </c>
      <c r="N70" s="38" t="str">
        <f>IF(B70=1,'KELAS (REFERENSI)'!N70,IF(B70=2,'KELAS (REFERENSI)'!N85,IF(B70=3,'KELAS (REFERENSI)'!N100,IF(B70=4,'KELAS (REFERENSI)'!N115,""))))</f>
        <v/>
      </c>
      <c r="O70" s="38" t="str">
        <f>IF(B70=1,'KELAS (REFERENSI)'!O70,IF(B70=2,'KELAS (REFERENSI)'!O85,IF(B70=3,'KELAS (REFERENSI)'!O100,IF(B70=4,'KELAS (REFERENSI)'!O115,""))))</f>
        <v/>
      </c>
      <c r="P70" s="38" t="str">
        <f>IF(B70=1,'KELAS (REFERENSI)'!P70,IF(B70=2,'KELAS (REFERENSI)'!P85,IF(B70=3,'KELAS (REFERENSI)'!P100,IF(B70=4,'KELAS (REFERENSI)'!P115,""))))</f>
        <v/>
      </c>
      <c r="Q70" s="38" t="str">
        <f t="shared" si="4"/>
        <v>BPS Kota Jakarta Timur</v>
      </c>
      <c r="R70" s="38" t="str">
        <f t="shared" si="56"/>
        <v/>
      </c>
      <c r="S70" s="38" t="str">
        <f t="shared" ref="S70:T70" si="78">S69</f>
        <v>15 Juni sampai dengan 31 Agustus 2026</v>
      </c>
      <c r="T70" s="38" t="str">
        <f t="shared" si="78"/>
        <v>31 Agustus 2026</v>
      </c>
      <c r="U70" s="41"/>
      <c r="V70" s="42"/>
      <c r="W70" s="42"/>
      <c r="X70" s="42"/>
    </row>
    <row r="71" ht="15.75" customHeight="1">
      <c r="A71" s="36" t="s">
        <v>5133</v>
      </c>
      <c r="B71" s="37"/>
      <c r="C71" s="37"/>
      <c r="D71" s="38" t="str">
        <f t="shared" si="1"/>
        <v/>
      </c>
      <c r="E71" s="38" t="str">
        <f>VLOOKUP(D71,'KELAS (REFERENSI)'!$E$1:$J$68,6,FALSE)</f>
        <v>#N/A</v>
      </c>
      <c r="F71" s="39" t="str">
        <f t="shared" si="2"/>
        <v>PETUGAS.0070/SPK/SE/PML/3172/2026</v>
      </c>
      <c r="G71" s="40"/>
      <c r="H71" s="39" t="str">
        <f>VLOOKUP(G71,'MITRA (REFERENSI)'!$A:$Z,16,FALSE)</f>
        <v>#N/A</v>
      </c>
      <c r="I71" s="39" t="str">
        <f>VLOOKUP(G71,'MITRA (REFERENSI)'!$A:$Z,25,FALSE)</f>
        <v>#N/A</v>
      </c>
      <c r="J71" s="38" t="str">
        <f>VLOOKUP(G71,'MITRA (REFERENSI)'!$A:$Z,26,FALSE)</f>
        <v>#N/A</v>
      </c>
      <c r="K71" s="38" t="str">
        <f>VLOOKUP(G71,'MITRA (REFERENSI)'!$A:$Z,15,FALSE)</f>
        <v>#N/A</v>
      </c>
      <c r="L71" s="38" t="str">
        <f>VLOOKUP(G71,'MITRA (REFERENSI)'!$A:$Z,15,FALSE)</f>
        <v>#N/A</v>
      </c>
      <c r="M71" s="38" t="str">
        <f>IF(B71=1,'KELAS (REFERENSI)'!M71,IF(B71=2,'KELAS (REFERENSI)'!M86,IF(B71=3,'KELAS (REFERENSI)'!M101,IF(B71=4,'KELAS (REFERENSI)'!M116,""))))</f>
        <v/>
      </c>
      <c r="N71" s="38" t="str">
        <f>IF(B71=1,'KELAS (REFERENSI)'!N71,IF(B71=2,'KELAS (REFERENSI)'!N86,IF(B71=3,'KELAS (REFERENSI)'!N101,IF(B71=4,'KELAS (REFERENSI)'!N116,""))))</f>
        <v/>
      </c>
      <c r="O71" s="38" t="str">
        <f>IF(B71=1,'KELAS (REFERENSI)'!O71,IF(B71=2,'KELAS (REFERENSI)'!O86,IF(B71=3,'KELAS (REFERENSI)'!O101,IF(B71=4,'KELAS (REFERENSI)'!O116,""))))</f>
        <v/>
      </c>
      <c r="P71" s="38" t="str">
        <f>IF(B71=1,'KELAS (REFERENSI)'!P71,IF(B71=2,'KELAS (REFERENSI)'!P86,IF(B71=3,'KELAS (REFERENSI)'!P101,IF(B71=4,'KELAS (REFERENSI)'!P116,""))))</f>
        <v/>
      </c>
      <c r="Q71" s="38" t="str">
        <f t="shared" si="4"/>
        <v>BPS Kota Jakarta Timur</v>
      </c>
      <c r="R71" s="38" t="str">
        <f t="shared" si="56"/>
        <v/>
      </c>
      <c r="S71" s="38" t="str">
        <f t="shared" ref="S71:T71" si="79">S70</f>
        <v>15 Juni sampai dengan 31 Agustus 2026</v>
      </c>
      <c r="T71" s="38" t="str">
        <f t="shared" si="79"/>
        <v>31 Agustus 2026</v>
      </c>
      <c r="U71" s="41"/>
      <c r="V71" s="42"/>
      <c r="W71" s="42"/>
      <c r="X71" s="42"/>
    </row>
    <row r="72" ht="15.75" customHeight="1">
      <c r="A72" s="36" t="s">
        <v>5134</v>
      </c>
      <c r="B72" s="37"/>
      <c r="C72" s="37"/>
      <c r="D72" s="38" t="str">
        <f t="shared" si="1"/>
        <v/>
      </c>
      <c r="E72" s="38" t="str">
        <f>VLOOKUP(D72,'KELAS (REFERENSI)'!$E$1:$J$68,6,FALSE)</f>
        <v>#N/A</v>
      </c>
      <c r="F72" s="39" t="str">
        <f t="shared" si="2"/>
        <v>PETUGAS.0071/SPK/SE/PML/3172/2026</v>
      </c>
      <c r="G72" s="40"/>
      <c r="H72" s="39" t="str">
        <f>VLOOKUP(G72,'MITRA (REFERENSI)'!$A:$Z,16,FALSE)</f>
        <v>#N/A</v>
      </c>
      <c r="I72" s="39" t="str">
        <f>VLOOKUP(G72,'MITRA (REFERENSI)'!$A:$Z,25,FALSE)</f>
        <v>#N/A</v>
      </c>
      <c r="J72" s="38" t="str">
        <f>VLOOKUP(G72,'MITRA (REFERENSI)'!$A:$Z,26,FALSE)</f>
        <v>#N/A</v>
      </c>
      <c r="K72" s="38" t="str">
        <f>VLOOKUP(G72,'MITRA (REFERENSI)'!$A:$Z,15,FALSE)</f>
        <v>#N/A</v>
      </c>
      <c r="L72" s="38" t="str">
        <f>VLOOKUP(G72,'MITRA (REFERENSI)'!$A:$Z,15,FALSE)</f>
        <v>#N/A</v>
      </c>
      <c r="M72" s="38" t="str">
        <f>IF(B72=1,'KELAS (REFERENSI)'!M72,IF(B72=2,'KELAS (REFERENSI)'!M87,IF(B72=3,'KELAS (REFERENSI)'!M102,IF(B72=4,'KELAS (REFERENSI)'!M117,""))))</f>
        <v/>
      </c>
      <c r="N72" s="38" t="str">
        <f>IF(B72=1,'KELAS (REFERENSI)'!N72,IF(B72=2,'KELAS (REFERENSI)'!N87,IF(B72=3,'KELAS (REFERENSI)'!N102,IF(B72=4,'KELAS (REFERENSI)'!N117,""))))</f>
        <v/>
      </c>
      <c r="O72" s="38" t="str">
        <f>IF(B72=1,'KELAS (REFERENSI)'!O72,IF(B72=2,'KELAS (REFERENSI)'!O87,IF(B72=3,'KELAS (REFERENSI)'!O102,IF(B72=4,'KELAS (REFERENSI)'!O117,""))))</f>
        <v/>
      </c>
      <c r="P72" s="38" t="str">
        <f>IF(B72=1,'KELAS (REFERENSI)'!P72,IF(B72=2,'KELAS (REFERENSI)'!P87,IF(B72=3,'KELAS (REFERENSI)'!P102,IF(B72=4,'KELAS (REFERENSI)'!P117,""))))</f>
        <v/>
      </c>
      <c r="Q72" s="38" t="str">
        <f t="shared" si="4"/>
        <v>BPS Kota Jakarta Timur</v>
      </c>
      <c r="R72" s="38" t="str">
        <f t="shared" si="56"/>
        <v/>
      </c>
      <c r="S72" s="38" t="str">
        <f t="shared" ref="S72:T72" si="80">S71</f>
        <v>15 Juni sampai dengan 31 Agustus 2026</v>
      </c>
      <c r="T72" s="38" t="str">
        <f t="shared" si="80"/>
        <v>31 Agustus 2026</v>
      </c>
      <c r="U72" s="41"/>
      <c r="V72" s="42"/>
      <c r="W72" s="42"/>
      <c r="X72" s="42"/>
    </row>
    <row r="73" ht="15.75" customHeight="1">
      <c r="A73" s="36" t="s">
        <v>5135</v>
      </c>
      <c r="B73" s="37"/>
      <c r="C73" s="37"/>
      <c r="D73" s="38" t="str">
        <f t="shared" si="1"/>
        <v/>
      </c>
      <c r="E73" s="38" t="str">
        <f>VLOOKUP(D73,'KELAS (REFERENSI)'!$E$1:$J$68,6,FALSE)</f>
        <v>#N/A</v>
      </c>
      <c r="F73" s="39" t="str">
        <f t="shared" si="2"/>
        <v>PETUGAS.0072/SPK/SE/PML/3172/2026</v>
      </c>
      <c r="G73" s="40"/>
      <c r="H73" s="39" t="str">
        <f>VLOOKUP(G73,'MITRA (REFERENSI)'!$A:$Z,16,FALSE)</f>
        <v>#N/A</v>
      </c>
      <c r="I73" s="39" t="str">
        <f>VLOOKUP(G73,'MITRA (REFERENSI)'!$A:$Z,25,FALSE)</f>
        <v>#N/A</v>
      </c>
      <c r="J73" s="38" t="str">
        <f>VLOOKUP(G73,'MITRA (REFERENSI)'!$A:$Z,26,FALSE)</f>
        <v>#N/A</v>
      </c>
      <c r="K73" s="38" t="str">
        <f>VLOOKUP(G73,'MITRA (REFERENSI)'!$A:$Z,15,FALSE)</f>
        <v>#N/A</v>
      </c>
      <c r="L73" s="38" t="str">
        <f>VLOOKUP(G73,'MITRA (REFERENSI)'!$A:$Z,15,FALSE)</f>
        <v>#N/A</v>
      </c>
      <c r="M73" s="38" t="str">
        <f>IF(B73=1,'KELAS (REFERENSI)'!M73,IF(B73=2,'KELAS (REFERENSI)'!M88,IF(B73=3,'KELAS (REFERENSI)'!M103,IF(B73=4,'KELAS (REFERENSI)'!M118,""))))</f>
        <v/>
      </c>
      <c r="N73" s="38" t="str">
        <f>IF(B73=1,'KELAS (REFERENSI)'!N73,IF(B73=2,'KELAS (REFERENSI)'!N88,IF(B73=3,'KELAS (REFERENSI)'!N103,IF(B73=4,'KELAS (REFERENSI)'!N118,""))))</f>
        <v/>
      </c>
      <c r="O73" s="38" t="str">
        <f>IF(B73=1,'KELAS (REFERENSI)'!O73,IF(B73=2,'KELAS (REFERENSI)'!O88,IF(B73=3,'KELAS (REFERENSI)'!O103,IF(B73=4,'KELAS (REFERENSI)'!O118,""))))</f>
        <v/>
      </c>
      <c r="P73" s="38" t="str">
        <f>IF(B73=1,'KELAS (REFERENSI)'!P73,IF(B73=2,'KELAS (REFERENSI)'!P88,IF(B73=3,'KELAS (REFERENSI)'!P103,IF(B73=4,'KELAS (REFERENSI)'!P118,""))))</f>
        <v/>
      </c>
      <c r="Q73" s="38" t="str">
        <f t="shared" si="4"/>
        <v>BPS Kota Jakarta Timur</v>
      </c>
      <c r="R73" s="38" t="str">
        <f t="shared" si="56"/>
        <v/>
      </c>
      <c r="S73" s="38" t="str">
        <f t="shared" ref="S73:T73" si="81">S72</f>
        <v>15 Juni sampai dengan 31 Agustus 2026</v>
      </c>
      <c r="T73" s="38" t="str">
        <f t="shared" si="81"/>
        <v>31 Agustus 2026</v>
      </c>
      <c r="U73" s="41"/>
      <c r="V73" s="42"/>
      <c r="W73" s="42"/>
      <c r="X73" s="42"/>
    </row>
    <row r="74" ht="15.75" customHeight="1">
      <c r="A74" s="36" t="s">
        <v>5136</v>
      </c>
      <c r="B74" s="37"/>
      <c r="C74" s="37"/>
      <c r="D74" s="38" t="str">
        <f t="shared" si="1"/>
        <v/>
      </c>
      <c r="E74" s="38" t="str">
        <f>VLOOKUP(D74,'KELAS (REFERENSI)'!$E$1:$J$68,6,FALSE)</f>
        <v>#N/A</v>
      </c>
      <c r="F74" s="39" t="str">
        <f t="shared" si="2"/>
        <v>PETUGAS.0073/SPK/SE/PML/3172/2026</v>
      </c>
      <c r="G74" s="40"/>
      <c r="H74" s="39" t="str">
        <f>VLOOKUP(G74,'MITRA (REFERENSI)'!$A:$Z,16,FALSE)</f>
        <v>#N/A</v>
      </c>
      <c r="I74" s="39" t="str">
        <f>VLOOKUP(G74,'MITRA (REFERENSI)'!$A:$Z,25,FALSE)</f>
        <v>#N/A</v>
      </c>
      <c r="J74" s="38" t="str">
        <f>VLOOKUP(G74,'MITRA (REFERENSI)'!$A:$Z,26,FALSE)</f>
        <v>#N/A</v>
      </c>
      <c r="K74" s="38" t="str">
        <f>VLOOKUP(G74,'MITRA (REFERENSI)'!$A:$Z,15,FALSE)</f>
        <v>#N/A</v>
      </c>
      <c r="L74" s="38" t="str">
        <f>VLOOKUP(G74,'MITRA (REFERENSI)'!$A:$Z,15,FALSE)</f>
        <v>#N/A</v>
      </c>
      <c r="M74" s="38" t="str">
        <f>IF(B74=1,'KELAS (REFERENSI)'!M74,IF(B74=2,'KELAS (REFERENSI)'!M89,IF(B74=3,'KELAS (REFERENSI)'!M104,IF(B74=4,'KELAS (REFERENSI)'!M119,""))))</f>
        <v/>
      </c>
      <c r="N74" s="38" t="str">
        <f>IF(B74=1,'KELAS (REFERENSI)'!N74,IF(B74=2,'KELAS (REFERENSI)'!N89,IF(B74=3,'KELAS (REFERENSI)'!N104,IF(B74=4,'KELAS (REFERENSI)'!N119,""))))</f>
        <v/>
      </c>
      <c r="O74" s="38" t="str">
        <f>IF(B74=1,'KELAS (REFERENSI)'!O74,IF(B74=2,'KELAS (REFERENSI)'!O89,IF(B74=3,'KELAS (REFERENSI)'!O104,IF(B74=4,'KELAS (REFERENSI)'!O119,""))))</f>
        <v/>
      </c>
      <c r="P74" s="38" t="str">
        <f>IF(B74=1,'KELAS (REFERENSI)'!P74,IF(B74=2,'KELAS (REFERENSI)'!P89,IF(B74=3,'KELAS (REFERENSI)'!P104,IF(B74=4,'KELAS (REFERENSI)'!P119,""))))</f>
        <v/>
      </c>
      <c r="Q74" s="38" t="str">
        <f t="shared" si="4"/>
        <v>BPS Kota Jakarta Timur</v>
      </c>
      <c r="R74" s="38" t="str">
        <f t="shared" si="56"/>
        <v/>
      </c>
      <c r="S74" s="38" t="str">
        <f t="shared" ref="S74:T74" si="82">S73</f>
        <v>15 Juni sampai dengan 31 Agustus 2026</v>
      </c>
      <c r="T74" s="38" t="str">
        <f t="shared" si="82"/>
        <v>31 Agustus 2026</v>
      </c>
      <c r="U74" s="41"/>
      <c r="V74" s="42"/>
      <c r="W74" s="42"/>
      <c r="X74" s="42"/>
    </row>
    <row r="75" ht="15.75" customHeight="1">
      <c r="A75" s="36" t="s">
        <v>5137</v>
      </c>
      <c r="B75" s="37"/>
      <c r="C75" s="37"/>
      <c r="D75" s="38" t="str">
        <f t="shared" si="1"/>
        <v/>
      </c>
      <c r="E75" s="38" t="str">
        <f>VLOOKUP(D75,'KELAS (REFERENSI)'!$E$1:$J$68,6,FALSE)</f>
        <v>#N/A</v>
      </c>
      <c r="F75" s="39" t="str">
        <f t="shared" si="2"/>
        <v>PETUGAS.0074/SPK/SE/PML/3172/2026</v>
      </c>
      <c r="G75" s="40"/>
      <c r="H75" s="39" t="str">
        <f>VLOOKUP(G75,'MITRA (REFERENSI)'!$A:$Z,16,FALSE)</f>
        <v>#N/A</v>
      </c>
      <c r="I75" s="39" t="str">
        <f>VLOOKUP(G75,'MITRA (REFERENSI)'!$A:$Z,25,FALSE)</f>
        <v>#N/A</v>
      </c>
      <c r="J75" s="38" t="str">
        <f>VLOOKUP(G75,'MITRA (REFERENSI)'!$A:$Z,26,FALSE)</f>
        <v>#N/A</v>
      </c>
      <c r="K75" s="38" t="str">
        <f>VLOOKUP(G75,'MITRA (REFERENSI)'!$A:$Z,15,FALSE)</f>
        <v>#N/A</v>
      </c>
      <c r="L75" s="38" t="str">
        <f>VLOOKUP(G75,'MITRA (REFERENSI)'!$A:$Z,15,FALSE)</f>
        <v>#N/A</v>
      </c>
      <c r="M75" s="38" t="str">
        <f>IF(B75=1,'KELAS (REFERENSI)'!M75,IF(B75=2,'KELAS (REFERENSI)'!M90,IF(B75=3,'KELAS (REFERENSI)'!M105,IF(B75=4,'KELAS (REFERENSI)'!M120,""))))</f>
        <v/>
      </c>
      <c r="N75" s="38" t="str">
        <f>IF(B75=1,'KELAS (REFERENSI)'!N75,IF(B75=2,'KELAS (REFERENSI)'!N90,IF(B75=3,'KELAS (REFERENSI)'!N105,IF(B75=4,'KELAS (REFERENSI)'!N120,""))))</f>
        <v/>
      </c>
      <c r="O75" s="38" t="str">
        <f>IF(B75=1,'KELAS (REFERENSI)'!O75,IF(B75=2,'KELAS (REFERENSI)'!O90,IF(B75=3,'KELAS (REFERENSI)'!O105,IF(B75=4,'KELAS (REFERENSI)'!O120,""))))</f>
        <v/>
      </c>
      <c r="P75" s="38" t="str">
        <f>IF(B75=1,'KELAS (REFERENSI)'!P75,IF(B75=2,'KELAS (REFERENSI)'!P90,IF(B75=3,'KELAS (REFERENSI)'!P105,IF(B75=4,'KELAS (REFERENSI)'!P120,""))))</f>
        <v/>
      </c>
      <c r="Q75" s="38" t="str">
        <f t="shared" si="4"/>
        <v>BPS Kota Jakarta Timur</v>
      </c>
      <c r="R75" s="38" t="str">
        <f t="shared" si="56"/>
        <v/>
      </c>
      <c r="S75" s="38" t="str">
        <f t="shared" ref="S75:T75" si="83">S74</f>
        <v>15 Juni sampai dengan 31 Agustus 2026</v>
      </c>
      <c r="T75" s="38" t="str">
        <f t="shared" si="83"/>
        <v>31 Agustus 2026</v>
      </c>
      <c r="U75" s="41"/>
      <c r="V75" s="42"/>
      <c r="W75" s="42"/>
      <c r="X75" s="42"/>
    </row>
    <row r="76" ht="15.75" customHeight="1">
      <c r="A76" s="36" t="s">
        <v>5138</v>
      </c>
      <c r="B76" s="37"/>
      <c r="C76" s="37"/>
      <c r="D76" s="38" t="str">
        <f t="shared" si="1"/>
        <v/>
      </c>
      <c r="E76" s="38" t="str">
        <f>VLOOKUP(D76,'KELAS (REFERENSI)'!$E$1:$J$68,6,FALSE)</f>
        <v>#N/A</v>
      </c>
      <c r="F76" s="39" t="str">
        <f t="shared" si="2"/>
        <v>PETUGAS.0075/SPK/SE/PML/3172/2026</v>
      </c>
      <c r="G76" s="40"/>
      <c r="H76" s="39" t="str">
        <f>VLOOKUP(G76,'MITRA (REFERENSI)'!$A:$Z,16,FALSE)</f>
        <v>#N/A</v>
      </c>
      <c r="I76" s="39" t="str">
        <f>VLOOKUP(G76,'MITRA (REFERENSI)'!$A:$Z,25,FALSE)</f>
        <v>#N/A</v>
      </c>
      <c r="J76" s="38" t="str">
        <f>VLOOKUP(G76,'MITRA (REFERENSI)'!$A:$Z,26,FALSE)</f>
        <v>#N/A</v>
      </c>
      <c r="K76" s="38" t="str">
        <f>VLOOKUP(G76,'MITRA (REFERENSI)'!$A:$Z,15,FALSE)</f>
        <v>#N/A</v>
      </c>
      <c r="L76" s="38" t="str">
        <f>VLOOKUP(G76,'MITRA (REFERENSI)'!$A:$Z,15,FALSE)</f>
        <v>#N/A</v>
      </c>
      <c r="M76" s="38" t="str">
        <f>IF(B76=1,'KELAS (REFERENSI)'!M76,IF(B76=2,'KELAS (REFERENSI)'!M91,IF(B76=3,'KELAS (REFERENSI)'!M106,IF(B76=4,'KELAS (REFERENSI)'!M121,""))))</f>
        <v/>
      </c>
      <c r="N76" s="38" t="str">
        <f>IF(B76=1,'KELAS (REFERENSI)'!N76,IF(B76=2,'KELAS (REFERENSI)'!N91,IF(B76=3,'KELAS (REFERENSI)'!N106,IF(B76=4,'KELAS (REFERENSI)'!N121,""))))</f>
        <v/>
      </c>
      <c r="O76" s="38" t="str">
        <f>IF(B76=1,'KELAS (REFERENSI)'!O76,IF(B76=2,'KELAS (REFERENSI)'!O91,IF(B76=3,'KELAS (REFERENSI)'!O106,IF(B76=4,'KELAS (REFERENSI)'!O121,""))))</f>
        <v/>
      </c>
      <c r="P76" s="38" t="str">
        <f>IF(B76=1,'KELAS (REFERENSI)'!P76,IF(B76=2,'KELAS (REFERENSI)'!P91,IF(B76=3,'KELAS (REFERENSI)'!P106,IF(B76=4,'KELAS (REFERENSI)'!P121,""))))</f>
        <v/>
      </c>
      <c r="Q76" s="38" t="str">
        <f t="shared" si="4"/>
        <v>BPS Kota Jakarta Timur</v>
      </c>
      <c r="R76" s="38" t="str">
        <f t="shared" si="56"/>
        <v/>
      </c>
      <c r="S76" s="38" t="str">
        <f t="shared" ref="S76:T76" si="84">S75</f>
        <v>15 Juni sampai dengan 31 Agustus 2026</v>
      </c>
      <c r="T76" s="38" t="str">
        <f t="shared" si="84"/>
        <v>31 Agustus 2026</v>
      </c>
      <c r="U76" s="41"/>
      <c r="V76" s="42"/>
      <c r="W76" s="42"/>
      <c r="X76" s="42"/>
    </row>
    <row r="77" ht="15.75" customHeight="1">
      <c r="A77" s="36" t="s">
        <v>5139</v>
      </c>
      <c r="B77" s="37"/>
      <c r="C77" s="37"/>
      <c r="D77" s="38" t="str">
        <f t="shared" si="1"/>
        <v/>
      </c>
      <c r="E77" s="38" t="str">
        <f>VLOOKUP(D77,'KELAS (REFERENSI)'!$E$1:$J$68,6,FALSE)</f>
        <v>#N/A</v>
      </c>
      <c r="F77" s="39" t="str">
        <f t="shared" si="2"/>
        <v>PETUGAS.0076/SPK/SE/PML/3172/2026</v>
      </c>
      <c r="G77" s="40"/>
      <c r="H77" s="39" t="str">
        <f>VLOOKUP(G77,'MITRA (REFERENSI)'!$A:$Z,16,FALSE)</f>
        <v>#N/A</v>
      </c>
      <c r="I77" s="39" t="str">
        <f>VLOOKUP(G77,'MITRA (REFERENSI)'!$A:$Z,25,FALSE)</f>
        <v>#N/A</v>
      </c>
      <c r="J77" s="38" t="str">
        <f>VLOOKUP(G77,'MITRA (REFERENSI)'!$A:$Z,26,FALSE)</f>
        <v>#N/A</v>
      </c>
      <c r="K77" s="38" t="str">
        <f>VLOOKUP(G77,'MITRA (REFERENSI)'!$A:$Z,15,FALSE)</f>
        <v>#N/A</v>
      </c>
      <c r="L77" s="38" t="str">
        <f>VLOOKUP(G77,'MITRA (REFERENSI)'!$A:$Z,15,FALSE)</f>
        <v>#N/A</v>
      </c>
      <c r="M77" s="38" t="str">
        <f>IF(B77=1,'KELAS (REFERENSI)'!M77,IF(B77=2,'KELAS (REFERENSI)'!M92,IF(B77=3,'KELAS (REFERENSI)'!M107,IF(B77=4,'KELAS (REFERENSI)'!M122,""))))</f>
        <v/>
      </c>
      <c r="N77" s="38" t="str">
        <f>IF(B77=1,'KELAS (REFERENSI)'!N77,IF(B77=2,'KELAS (REFERENSI)'!N92,IF(B77=3,'KELAS (REFERENSI)'!N107,IF(B77=4,'KELAS (REFERENSI)'!N122,""))))</f>
        <v/>
      </c>
      <c r="O77" s="38" t="str">
        <f>IF(B77=1,'KELAS (REFERENSI)'!O77,IF(B77=2,'KELAS (REFERENSI)'!O92,IF(B77=3,'KELAS (REFERENSI)'!O107,IF(B77=4,'KELAS (REFERENSI)'!O122,""))))</f>
        <v/>
      </c>
      <c r="P77" s="38" t="str">
        <f>IF(B77=1,'KELAS (REFERENSI)'!P77,IF(B77=2,'KELAS (REFERENSI)'!P92,IF(B77=3,'KELAS (REFERENSI)'!P107,IF(B77=4,'KELAS (REFERENSI)'!P122,""))))</f>
        <v/>
      </c>
      <c r="Q77" s="38" t="str">
        <f t="shared" si="4"/>
        <v>BPS Kota Jakarta Timur</v>
      </c>
      <c r="R77" s="38" t="str">
        <f t="shared" si="56"/>
        <v/>
      </c>
      <c r="S77" s="38" t="str">
        <f t="shared" ref="S77:T77" si="85">S76</f>
        <v>15 Juni sampai dengan 31 Agustus 2026</v>
      </c>
      <c r="T77" s="38" t="str">
        <f t="shared" si="85"/>
        <v>31 Agustus 2026</v>
      </c>
      <c r="U77" s="41"/>
      <c r="V77" s="42"/>
      <c r="W77" s="42"/>
      <c r="X77" s="42"/>
    </row>
    <row r="78" ht="15.75" customHeight="1">
      <c r="A78" s="36" t="s">
        <v>5140</v>
      </c>
      <c r="B78" s="37"/>
      <c r="C78" s="37"/>
      <c r="D78" s="38" t="str">
        <f t="shared" si="1"/>
        <v/>
      </c>
      <c r="E78" s="38" t="str">
        <f>VLOOKUP(D78,'KELAS (REFERENSI)'!$E$1:$J$68,6,FALSE)</f>
        <v>#N/A</v>
      </c>
      <c r="F78" s="39" t="str">
        <f t="shared" si="2"/>
        <v>PETUGAS.0077/SPK/SE/PML/3172/2026</v>
      </c>
      <c r="G78" s="40"/>
      <c r="H78" s="39" t="str">
        <f>VLOOKUP(G78,'MITRA (REFERENSI)'!$A:$Z,16,FALSE)</f>
        <v>#N/A</v>
      </c>
      <c r="I78" s="39" t="str">
        <f>VLOOKUP(G78,'MITRA (REFERENSI)'!$A:$Z,25,FALSE)</f>
        <v>#N/A</v>
      </c>
      <c r="J78" s="38" t="str">
        <f>VLOOKUP(G78,'MITRA (REFERENSI)'!$A:$Z,26,FALSE)</f>
        <v>#N/A</v>
      </c>
      <c r="K78" s="38" t="str">
        <f>VLOOKUP(G78,'MITRA (REFERENSI)'!$A:$Z,15,FALSE)</f>
        <v>#N/A</v>
      </c>
      <c r="L78" s="38" t="str">
        <f>VLOOKUP(G78,'MITRA (REFERENSI)'!$A:$Z,15,FALSE)</f>
        <v>#N/A</v>
      </c>
      <c r="M78" s="38" t="str">
        <f>IF(B78=1,'KELAS (REFERENSI)'!M78,IF(B78=2,'KELAS (REFERENSI)'!M93,IF(B78=3,'KELAS (REFERENSI)'!M108,IF(B78=4,'KELAS (REFERENSI)'!M123,""))))</f>
        <v/>
      </c>
      <c r="N78" s="38" t="str">
        <f>IF(B78=1,'KELAS (REFERENSI)'!N78,IF(B78=2,'KELAS (REFERENSI)'!N93,IF(B78=3,'KELAS (REFERENSI)'!N108,IF(B78=4,'KELAS (REFERENSI)'!N123,""))))</f>
        <v/>
      </c>
      <c r="O78" s="38" t="str">
        <f>IF(B78=1,'KELAS (REFERENSI)'!O78,IF(B78=2,'KELAS (REFERENSI)'!O93,IF(B78=3,'KELAS (REFERENSI)'!O108,IF(B78=4,'KELAS (REFERENSI)'!O123,""))))</f>
        <v/>
      </c>
      <c r="P78" s="38" t="str">
        <f>IF(B78=1,'KELAS (REFERENSI)'!P78,IF(B78=2,'KELAS (REFERENSI)'!P93,IF(B78=3,'KELAS (REFERENSI)'!P108,IF(B78=4,'KELAS (REFERENSI)'!P123,""))))</f>
        <v/>
      </c>
      <c r="Q78" s="38" t="str">
        <f t="shared" si="4"/>
        <v>BPS Kota Jakarta Timur</v>
      </c>
      <c r="R78" s="38" t="str">
        <f t="shared" si="56"/>
        <v/>
      </c>
      <c r="S78" s="38" t="str">
        <f t="shared" ref="S78:T78" si="86">S77</f>
        <v>15 Juni sampai dengan 31 Agustus 2026</v>
      </c>
      <c r="T78" s="38" t="str">
        <f t="shared" si="86"/>
        <v>31 Agustus 2026</v>
      </c>
      <c r="U78" s="41"/>
      <c r="V78" s="42"/>
      <c r="W78" s="42"/>
      <c r="X78" s="42"/>
    </row>
    <row r="79" ht="15.75" customHeight="1">
      <c r="A79" s="36" t="s">
        <v>5141</v>
      </c>
      <c r="B79" s="37"/>
      <c r="C79" s="37"/>
      <c r="D79" s="38" t="str">
        <f t="shared" si="1"/>
        <v/>
      </c>
      <c r="E79" s="38" t="str">
        <f>VLOOKUP(D79,'KELAS (REFERENSI)'!$E$1:$J$68,6,FALSE)</f>
        <v>#N/A</v>
      </c>
      <c r="F79" s="39" t="str">
        <f t="shared" si="2"/>
        <v>PETUGAS.0078/SPK/SE/PML/3172/2026</v>
      </c>
      <c r="G79" s="40"/>
      <c r="H79" s="39" t="str">
        <f>VLOOKUP(G79,'MITRA (REFERENSI)'!$A:$Z,16,FALSE)</f>
        <v>#N/A</v>
      </c>
      <c r="I79" s="39" t="str">
        <f>VLOOKUP(G79,'MITRA (REFERENSI)'!$A:$Z,25,FALSE)</f>
        <v>#N/A</v>
      </c>
      <c r="J79" s="38" t="str">
        <f>VLOOKUP(G79,'MITRA (REFERENSI)'!$A:$Z,26,FALSE)</f>
        <v>#N/A</v>
      </c>
      <c r="K79" s="38" t="str">
        <f>VLOOKUP(G79,'MITRA (REFERENSI)'!$A:$Z,15,FALSE)</f>
        <v>#N/A</v>
      </c>
      <c r="L79" s="38" t="str">
        <f>VLOOKUP(G79,'MITRA (REFERENSI)'!$A:$Z,15,FALSE)</f>
        <v>#N/A</v>
      </c>
      <c r="M79" s="38" t="str">
        <f>IF(B79=1,'KELAS (REFERENSI)'!M79,IF(B79=2,'KELAS (REFERENSI)'!M94,IF(B79=3,'KELAS (REFERENSI)'!M109,IF(B79=4,'KELAS (REFERENSI)'!M124,""))))</f>
        <v/>
      </c>
      <c r="N79" s="38" t="str">
        <f>IF(B79=1,'KELAS (REFERENSI)'!N79,IF(B79=2,'KELAS (REFERENSI)'!N94,IF(B79=3,'KELAS (REFERENSI)'!N109,IF(B79=4,'KELAS (REFERENSI)'!N124,""))))</f>
        <v/>
      </c>
      <c r="O79" s="38" t="str">
        <f>IF(B79=1,'KELAS (REFERENSI)'!O79,IF(B79=2,'KELAS (REFERENSI)'!O94,IF(B79=3,'KELAS (REFERENSI)'!O109,IF(B79=4,'KELAS (REFERENSI)'!O124,""))))</f>
        <v/>
      </c>
      <c r="P79" s="38" t="str">
        <f>IF(B79=1,'KELAS (REFERENSI)'!P79,IF(B79=2,'KELAS (REFERENSI)'!P94,IF(B79=3,'KELAS (REFERENSI)'!P109,IF(B79=4,'KELAS (REFERENSI)'!P124,""))))</f>
        <v/>
      </c>
      <c r="Q79" s="38" t="str">
        <f t="shared" si="4"/>
        <v>BPS Kota Jakarta Timur</v>
      </c>
      <c r="R79" s="38" t="str">
        <f t="shared" si="56"/>
        <v/>
      </c>
      <c r="S79" s="38" t="str">
        <f t="shared" ref="S79:T79" si="87">S78</f>
        <v>15 Juni sampai dengan 31 Agustus 2026</v>
      </c>
      <c r="T79" s="38" t="str">
        <f t="shared" si="87"/>
        <v>31 Agustus 2026</v>
      </c>
      <c r="U79" s="41"/>
      <c r="V79" s="42"/>
      <c r="W79" s="42"/>
      <c r="X79" s="42"/>
    </row>
    <row r="80" ht="15.75" customHeight="1">
      <c r="A80" s="36" t="s">
        <v>5142</v>
      </c>
      <c r="B80" s="37"/>
      <c r="C80" s="37"/>
      <c r="D80" s="38" t="str">
        <f t="shared" si="1"/>
        <v/>
      </c>
      <c r="E80" s="38" t="str">
        <f>VLOOKUP(D80,'KELAS (REFERENSI)'!$E$1:$J$68,6,FALSE)</f>
        <v>#N/A</v>
      </c>
      <c r="F80" s="39" t="str">
        <f t="shared" si="2"/>
        <v>PETUGAS.0079/SPK/SE/PML/3172/2026</v>
      </c>
      <c r="G80" s="40"/>
      <c r="H80" s="39" t="str">
        <f>VLOOKUP(G80,'MITRA (REFERENSI)'!$A:$Z,16,FALSE)</f>
        <v>#N/A</v>
      </c>
      <c r="I80" s="39" t="str">
        <f>VLOOKUP(G80,'MITRA (REFERENSI)'!$A:$Z,25,FALSE)</f>
        <v>#N/A</v>
      </c>
      <c r="J80" s="38" t="str">
        <f>VLOOKUP(G80,'MITRA (REFERENSI)'!$A:$Z,26,FALSE)</f>
        <v>#N/A</v>
      </c>
      <c r="K80" s="38" t="str">
        <f>VLOOKUP(G80,'MITRA (REFERENSI)'!$A:$Z,15,FALSE)</f>
        <v>#N/A</v>
      </c>
      <c r="L80" s="38" t="str">
        <f>VLOOKUP(G80,'MITRA (REFERENSI)'!$A:$Z,15,FALSE)</f>
        <v>#N/A</v>
      </c>
      <c r="M80" s="38" t="str">
        <f>IF(B80=1,'KELAS (REFERENSI)'!M80,IF(B80=2,'KELAS (REFERENSI)'!M95,IF(B80=3,'KELAS (REFERENSI)'!M110,IF(B80=4,'KELAS (REFERENSI)'!M125,""))))</f>
        <v/>
      </c>
      <c r="N80" s="38" t="str">
        <f>IF(B80=1,'KELAS (REFERENSI)'!N80,IF(B80=2,'KELAS (REFERENSI)'!N95,IF(B80=3,'KELAS (REFERENSI)'!N110,IF(B80=4,'KELAS (REFERENSI)'!N125,""))))</f>
        <v/>
      </c>
      <c r="O80" s="38" t="str">
        <f>IF(B80=1,'KELAS (REFERENSI)'!O80,IF(B80=2,'KELAS (REFERENSI)'!O95,IF(B80=3,'KELAS (REFERENSI)'!O110,IF(B80=4,'KELAS (REFERENSI)'!O125,""))))</f>
        <v/>
      </c>
      <c r="P80" s="38" t="str">
        <f>IF(B80=1,'KELAS (REFERENSI)'!P80,IF(B80=2,'KELAS (REFERENSI)'!P95,IF(B80=3,'KELAS (REFERENSI)'!P110,IF(B80=4,'KELAS (REFERENSI)'!P125,""))))</f>
        <v/>
      </c>
      <c r="Q80" s="38" t="str">
        <f t="shared" si="4"/>
        <v>BPS Kota Jakarta Timur</v>
      </c>
      <c r="R80" s="38" t="str">
        <f t="shared" si="56"/>
        <v/>
      </c>
      <c r="S80" s="38" t="str">
        <f t="shared" ref="S80:T80" si="88">S79</f>
        <v>15 Juni sampai dengan 31 Agustus 2026</v>
      </c>
      <c r="T80" s="38" t="str">
        <f t="shared" si="88"/>
        <v>31 Agustus 2026</v>
      </c>
      <c r="U80" s="41"/>
      <c r="V80" s="42"/>
      <c r="W80" s="42"/>
      <c r="X80" s="42"/>
    </row>
    <row r="81" ht="15.75" customHeight="1">
      <c r="A81" s="36" t="s">
        <v>5143</v>
      </c>
      <c r="B81" s="37"/>
      <c r="C81" s="37"/>
      <c r="D81" s="38" t="str">
        <f t="shared" si="1"/>
        <v/>
      </c>
      <c r="E81" s="38" t="str">
        <f>VLOOKUP(D81,'KELAS (REFERENSI)'!$E$1:$J$68,6,FALSE)</f>
        <v>#N/A</v>
      </c>
      <c r="F81" s="39" t="str">
        <f t="shared" si="2"/>
        <v>PETUGAS.0080/SPK/SE/PML/3172/2026</v>
      </c>
      <c r="G81" s="40"/>
      <c r="H81" s="39" t="str">
        <f>VLOOKUP(G81,'MITRA (REFERENSI)'!$A:$Z,16,FALSE)</f>
        <v>#N/A</v>
      </c>
      <c r="I81" s="39" t="str">
        <f>VLOOKUP(G81,'MITRA (REFERENSI)'!$A:$Z,25,FALSE)</f>
        <v>#N/A</v>
      </c>
      <c r="J81" s="38" t="str">
        <f>VLOOKUP(G81,'MITRA (REFERENSI)'!$A:$Z,26,FALSE)</f>
        <v>#N/A</v>
      </c>
      <c r="K81" s="38" t="str">
        <f>VLOOKUP(G81,'MITRA (REFERENSI)'!$A:$Z,15,FALSE)</f>
        <v>#N/A</v>
      </c>
      <c r="L81" s="38" t="str">
        <f>VLOOKUP(G81,'MITRA (REFERENSI)'!$A:$Z,15,FALSE)</f>
        <v>#N/A</v>
      </c>
      <c r="M81" s="38" t="str">
        <f>IF(B81=1,'KELAS (REFERENSI)'!M81,IF(B81=2,'KELAS (REFERENSI)'!M96,IF(B81=3,'KELAS (REFERENSI)'!M111,IF(B81=4,'KELAS (REFERENSI)'!M126,""))))</f>
        <v/>
      </c>
      <c r="N81" s="38" t="str">
        <f>IF(B81=1,'KELAS (REFERENSI)'!N81,IF(B81=2,'KELAS (REFERENSI)'!N96,IF(B81=3,'KELAS (REFERENSI)'!N111,IF(B81=4,'KELAS (REFERENSI)'!N126,""))))</f>
        <v/>
      </c>
      <c r="O81" s="38" t="str">
        <f>IF(B81=1,'KELAS (REFERENSI)'!O81,IF(B81=2,'KELAS (REFERENSI)'!O96,IF(B81=3,'KELAS (REFERENSI)'!O111,IF(B81=4,'KELAS (REFERENSI)'!O126,""))))</f>
        <v/>
      </c>
      <c r="P81" s="38" t="str">
        <f>IF(B81=1,'KELAS (REFERENSI)'!P81,IF(B81=2,'KELAS (REFERENSI)'!P96,IF(B81=3,'KELAS (REFERENSI)'!P111,IF(B81=4,'KELAS (REFERENSI)'!P126,""))))</f>
        <v/>
      </c>
      <c r="Q81" s="38" t="str">
        <f t="shared" si="4"/>
        <v>BPS Kota Jakarta Timur</v>
      </c>
      <c r="R81" s="38" t="str">
        <f t="shared" si="56"/>
        <v/>
      </c>
      <c r="S81" s="38" t="str">
        <f t="shared" ref="S81:T81" si="89">S80</f>
        <v>15 Juni sampai dengan 31 Agustus 2026</v>
      </c>
      <c r="T81" s="38" t="str">
        <f t="shared" si="89"/>
        <v>31 Agustus 2026</v>
      </c>
      <c r="U81" s="41"/>
      <c r="V81" s="42"/>
      <c r="W81" s="42"/>
      <c r="X81" s="42"/>
    </row>
    <row r="82" ht="15.75" customHeight="1">
      <c r="A82" s="36" t="s">
        <v>5144</v>
      </c>
      <c r="B82" s="37"/>
      <c r="C82" s="37"/>
      <c r="D82" s="38" t="str">
        <f t="shared" si="1"/>
        <v/>
      </c>
      <c r="E82" s="38" t="str">
        <f>VLOOKUP(D82,'KELAS (REFERENSI)'!$E$1:$J$68,6,FALSE)</f>
        <v>#N/A</v>
      </c>
      <c r="F82" s="39" t="str">
        <f t="shared" si="2"/>
        <v>PETUGAS.0081/SPK/SE/PML/3172/2026</v>
      </c>
      <c r="G82" s="40"/>
      <c r="H82" s="39" t="str">
        <f>VLOOKUP(G82,'MITRA (REFERENSI)'!$A:$Z,16,FALSE)</f>
        <v>#N/A</v>
      </c>
      <c r="I82" s="39" t="str">
        <f>VLOOKUP(G82,'MITRA (REFERENSI)'!$A:$Z,25,FALSE)</f>
        <v>#N/A</v>
      </c>
      <c r="J82" s="38" t="str">
        <f>VLOOKUP(G82,'MITRA (REFERENSI)'!$A:$Z,26,FALSE)</f>
        <v>#N/A</v>
      </c>
      <c r="K82" s="38" t="str">
        <f>VLOOKUP(G82,'MITRA (REFERENSI)'!$A:$Z,15,FALSE)</f>
        <v>#N/A</v>
      </c>
      <c r="L82" s="38" t="str">
        <f>VLOOKUP(G82,'MITRA (REFERENSI)'!$A:$Z,15,FALSE)</f>
        <v>#N/A</v>
      </c>
      <c r="M82" s="38" t="str">
        <f>IF(B82=1,'KELAS (REFERENSI)'!M82,IF(B82=2,'KELAS (REFERENSI)'!M97,IF(B82=3,'KELAS (REFERENSI)'!M112,IF(B82=4,'KELAS (REFERENSI)'!M127,""))))</f>
        <v/>
      </c>
      <c r="N82" s="38" t="str">
        <f>IF(B82=1,'KELAS (REFERENSI)'!N82,IF(B82=2,'KELAS (REFERENSI)'!N97,IF(B82=3,'KELAS (REFERENSI)'!N112,IF(B82=4,'KELAS (REFERENSI)'!N127,""))))</f>
        <v/>
      </c>
      <c r="O82" s="38" t="str">
        <f>IF(B82=1,'KELAS (REFERENSI)'!O82,IF(B82=2,'KELAS (REFERENSI)'!O97,IF(B82=3,'KELAS (REFERENSI)'!O112,IF(B82=4,'KELAS (REFERENSI)'!O127,""))))</f>
        <v/>
      </c>
      <c r="P82" s="38" t="str">
        <f>IF(B82=1,'KELAS (REFERENSI)'!P82,IF(B82=2,'KELAS (REFERENSI)'!P97,IF(B82=3,'KELAS (REFERENSI)'!P112,IF(B82=4,'KELAS (REFERENSI)'!P127,""))))</f>
        <v/>
      </c>
      <c r="Q82" s="38" t="str">
        <f t="shared" si="4"/>
        <v>BPS Kota Jakarta Timur</v>
      </c>
      <c r="R82" s="38" t="str">
        <f t="shared" si="56"/>
        <v/>
      </c>
      <c r="S82" s="38" t="str">
        <f t="shared" ref="S82:T82" si="90">S81</f>
        <v>15 Juni sampai dengan 31 Agustus 2026</v>
      </c>
      <c r="T82" s="38" t="str">
        <f t="shared" si="90"/>
        <v>31 Agustus 2026</v>
      </c>
      <c r="U82" s="41"/>
      <c r="V82" s="42"/>
      <c r="W82" s="42"/>
      <c r="X82" s="42"/>
    </row>
    <row r="83" ht="15.75" customHeight="1">
      <c r="A83" s="36" t="s">
        <v>5145</v>
      </c>
      <c r="B83" s="37"/>
      <c r="C83" s="37"/>
      <c r="D83" s="38" t="str">
        <f t="shared" si="1"/>
        <v/>
      </c>
      <c r="E83" s="38" t="str">
        <f>VLOOKUP(D83,'KELAS (REFERENSI)'!$E$1:$J$68,6,FALSE)</f>
        <v>#N/A</v>
      </c>
      <c r="F83" s="39" t="str">
        <f t="shared" si="2"/>
        <v>PETUGAS.0082/SPK/SE/PML/3172/2026</v>
      </c>
      <c r="G83" s="40"/>
      <c r="H83" s="39" t="str">
        <f>VLOOKUP(G83,'MITRA (REFERENSI)'!$A:$Z,16,FALSE)</f>
        <v>#N/A</v>
      </c>
      <c r="I83" s="39" t="str">
        <f>VLOOKUP(G83,'MITRA (REFERENSI)'!$A:$Z,25,FALSE)</f>
        <v>#N/A</v>
      </c>
      <c r="J83" s="38" t="str">
        <f>VLOOKUP(G83,'MITRA (REFERENSI)'!$A:$Z,26,FALSE)</f>
        <v>#N/A</v>
      </c>
      <c r="K83" s="38" t="str">
        <f>VLOOKUP(G83,'MITRA (REFERENSI)'!$A:$Z,15,FALSE)</f>
        <v>#N/A</v>
      </c>
      <c r="L83" s="38" t="str">
        <f>VLOOKUP(G83,'MITRA (REFERENSI)'!$A:$Z,15,FALSE)</f>
        <v>#N/A</v>
      </c>
      <c r="M83" s="38" t="str">
        <f>IF(B83=1,'KELAS (REFERENSI)'!M83,IF(B83=2,'KELAS (REFERENSI)'!M98,IF(B83=3,'KELAS (REFERENSI)'!M113,IF(B83=4,'KELAS (REFERENSI)'!M128,""))))</f>
        <v/>
      </c>
      <c r="N83" s="38" t="str">
        <f>IF(B83=1,'KELAS (REFERENSI)'!N83,IF(B83=2,'KELAS (REFERENSI)'!N98,IF(B83=3,'KELAS (REFERENSI)'!N113,IF(B83=4,'KELAS (REFERENSI)'!N128,""))))</f>
        <v/>
      </c>
      <c r="O83" s="38" t="str">
        <f>IF(B83=1,'KELAS (REFERENSI)'!O83,IF(B83=2,'KELAS (REFERENSI)'!O98,IF(B83=3,'KELAS (REFERENSI)'!O113,IF(B83=4,'KELAS (REFERENSI)'!O128,""))))</f>
        <v/>
      </c>
      <c r="P83" s="38" t="str">
        <f>IF(B83=1,'KELAS (REFERENSI)'!P83,IF(B83=2,'KELAS (REFERENSI)'!P98,IF(B83=3,'KELAS (REFERENSI)'!P113,IF(B83=4,'KELAS (REFERENSI)'!P128,""))))</f>
        <v/>
      </c>
      <c r="Q83" s="38" t="str">
        <f t="shared" si="4"/>
        <v>BPS Kota Jakarta Timur</v>
      </c>
      <c r="R83" s="38" t="str">
        <f t="shared" si="56"/>
        <v/>
      </c>
      <c r="S83" s="38" t="str">
        <f t="shared" ref="S83:T83" si="91">S82</f>
        <v>15 Juni sampai dengan 31 Agustus 2026</v>
      </c>
      <c r="T83" s="38" t="str">
        <f t="shared" si="91"/>
        <v>31 Agustus 2026</v>
      </c>
      <c r="U83" s="41"/>
      <c r="V83" s="42"/>
      <c r="W83" s="42"/>
      <c r="X83" s="42"/>
    </row>
    <row r="84" ht="15.75" customHeight="1">
      <c r="A84" s="36" t="s">
        <v>5146</v>
      </c>
      <c r="B84" s="37"/>
      <c r="C84" s="37"/>
      <c r="D84" s="38" t="str">
        <f t="shared" si="1"/>
        <v/>
      </c>
      <c r="E84" s="38" t="str">
        <f>VLOOKUP(D84,'KELAS (REFERENSI)'!$E$1:$J$68,6,FALSE)</f>
        <v>#N/A</v>
      </c>
      <c r="F84" s="39" t="str">
        <f t="shared" si="2"/>
        <v>PETUGAS.0083/SPK/SE/PML/3172/2026</v>
      </c>
      <c r="G84" s="40"/>
      <c r="H84" s="39" t="str">
        <f>VLOOKUP(G84,'MITRA (REFERENSI)'!$A:$Z,16,FALSE)</f>
        <v>#N/A</v>
      </c>
      <c r="I84" s="39" t="str">
        <f>VLOOKUP(G84,'MITRA (REFERENSI)'!$A:$Z,25,FALSE)</f>
        <v>#N/A</v>
      </c>
      <c r="J84" s="38" t="str">
        <f>VLOOKUP(G84,'MITRA (REFERENSI)'!$A:$Z,26,FALSE)</f>
        <v>#N/A</v>
      </c>
      <c r="K84" s="38" t="str">
        <f>VLOOKUP(G84,'MITRA (REFERENSI)'!$A:$Z,15,FALSE)</f>
        <v>#N/A</v>
      </c>
      <c r="L84" s="38" t="str">
        <f>VLOOKUP(G84,'MITRA (REFERENSI)'!$A:$Z,15,FALSE)</f>
        <v>#N/A</v>
      </c>
      <c r="M84" s="38" t="str">
        <f>IF(B84=1,'KELAS (REFERENSI)'!M84,IF(B84=2,'KELAS (REFERENSI)'!M99,IF(B84=3,'KELAS (REFERENSI)'!M114,IF(B84=4,'KELAS (REFERENSI)'!M129,""))))</f>
        <v/>
      </c>
      <c r="N84" s="38" t="str">
        <f>IF(B84=1,'KELAS (REFERENSI)'!N84,IF(B84=2,'KELAS (REFERENSI)'!N99,IF(B84=3,'KELAS (REFERENSI)'!N114,IF(B84=4,'KELAS (REFERENSI)'!N129,""))))</f>
        <v/>
      </c>
      <c r="O84" s="38" t="str">
        <f>IF(B84=1,'KELAS (REFERENSI)'!O84,IF(B84=2,'KELAS (REFERENSI)'!O99,IF(B84=3,'KELAS (REFERENSI)'!O114,IF(B84=4,'KELAS (REFERENSI)'!O129,""))))</f>
        <v/>
      </c>
      <c r="P84" s="38" t="str">
        <f>IF(B84=1,'KELAS (REFERENSI)'!P84,IF(B84=2,'KELAS (REFERENSI)'!P99,IF(B84=3,'KELAS (REFERENSI)'!P114,IF(B84=4,'KELAS (REFERENSI)'!P129,""))))</f>
        <v/>
      </c>
      <c r="Q84" s="38" t="str">
        <f t="shared" si="4"/>
        <v>BPS Kota Jakarta Timur</v>
      </c>
      <c r="R84" s="38" t="str">
        <f t="shared" si="56"/>
        <v/>
      </c>
      <c r="S84" s="38" t="str">
        <f t="shared" ref="S84:T84" si="92">S83</f>
        <v>15 Juni sampai dengan 31 Agustus 2026</v>
      </c>
      <c r="T84" s="38" t="str">
        <f t="shared" si="92"/>
        <v>31 Agustus 2026</v>
      </c>
      <c r="U84" s="41"/>
      <c r="V84" s="42"/>
      <c r="W84" s="42"/>
      <c r="X84" s="42"/>
    </row>
    <row r="85" ht="15.75" customHeight="1">
      <c r="A85" s="36" t="s">
        <v>5147</v>
      </c>
      <c r="B85" s="37"/>
      <c r="C85" s="37"/>
      <c r="D85" s="38" t="str">
        <f t="shared" si="1"/>
        <v/>
      </c>
      <c r="E85" s="38" t="str">
        <f>VLOOKUP(D85,'KELAS (REFERENSI)'!$E$1:$J$68,6,FALSE)</f>
        <v>#N/A</v>
      </c>
      <c r="F85" s="39" t="str">
        <f t="shared" si="2"/>
        <v>PETUGAS.0084/SPK/SE/PML/3172/2026</v>
      </c>
      <c r="G85" s="40"/>
      <c r="H85" s="39" t="str">
        <f>VLOOKUP(G85,'MITRA (REFERENSI)'!$A:$Z,16,FALSE)</f>
        <v>#N/A</v>
      </c>
      <c r="I85" s="39" t="str">
        <f>VLOOKUP(G85,'MITRA (REFERENSI)'!$A:$Z,25,FALSE)</f>
        <v>#N/A</v>
      </c>
      <c r="J85" s="38" t="str">
        <f>VLOOKUP(G85,'MITRA (REFERENSI)'!$A:$Z,26,FALSE)</f>
        <v>#N/A</v>
      </c>
      <c r="K85" s="38" t="str">
        <f>VLOOKUP(G85,'MITRA (REFERENSI)'!$A:$Z,15,FALSE)</f>
        <v>#N/A</v>
      </c>
      <c r="L85" s="38" t="str">
        <f>VLOOKUP(G85,'MITRA (REFERENSI)'!$A:$Z,15,FALSE)</f>
        <v>#N/A</v>
      </c>
      <c r="M85" s="38" t="str">
        <f>IF(B85=1,'KELAS (REFERENSI)'!M85,IF(B85=2,'KELAS (REFERENSI)'!M100,IF(B85=3,'KELAS (REFERENSI)'!M115,IF(B85=4,'KELAS (REFERENSI)'!M130,""))))</f>
        <v/>
      </c>
      <c r="N85" s="38" t="str">
        <f>IF(B85=1,'KELAS (REFERENSI)'!N85,IF(B85=2,'KELAS (REFERENSI)'!N100,IF(B85=3,'KELAS (REFERENSI)'!N115,IF(B85=4,'KELAS (REFERENSI)'!N130,""))))</f>
        <v/>
      </c>
      <c r="O85" s="38" t="str">
        <f>IF(B85=1,'KELAS (REFERENSI)'!O85,IF(B85=2,'KELAS (REFERENSI)'!O100,IF(B85=3,'KELAS (REFERENSI)'!O115,IF(B85=4,'KELAS (REFERENSI)'!O130,""))))</f>
        <v/>
      </c>
      <c r="P85" s="38" t="str">
        <f>IF(B85=1,'KELAS (REFERENSI)'!P85,IF(B85=2,'KELAS (REFERENSI)'!P100,IF(B85=3,'KELAS (REFERENSI)'!P115,IF(B85=4,'KELAS (REFERENSI)'!P130,""))))</f>
        <v/>
      </c>
      <c r="Q85" s="38" t="str">
        <f t="shared" si="4"/>
        <v>BPS Kota Jakarta Timur</v>
      </c>
      <c r="R85" s="38" t="str">
        <f t="shared" si="56"/>
        <v/>
      </c>
      <c r="S85" s="38" t="str">
        <f t="shared" ref="S85:T85" si="93">S84</f>
        <v>15 Juni sampai dengan 31 Agustus 2026</v>
      </c>
      <c r="T85" s="38" t="str">
        <f t="shared" si="93"/>
        <v>31 Agustus 2026</v>
      </c>
      <c r="U85" s="41"/>
      <c r="V85" s="42"/>
      <c r="W85" s="42"/>
      <c r="X85" s="42"/>
    </row>
    <row r="86" ht="15.75" customHeight="1">
      <c r="A86" s="36" t="s">
        <v>5148</v>
      </c>
      <c r="B86" s="37"/>
      <c r="C86" s="37"/>
      <c r="D86" s="38" t="str">
        <f t="shared" si="1"/>
        <v/>
      </c>
      <c r="E86" s="38" t="str">
        <f>VLOOKUP(D86,'KELAS (REFERENSI)'!$E$1:$J$68,6,FALSE)</f>
        <v>#N/A</v>
      </c>
      <c r="F86" s="39" t="str">
        <f t="shared" si="2"/>
        <v>PETUGAS.0085/SPK/SE/PML/3172/2026</v>
      </c>
      <c r="G86" s="40"/>
      <c r="H86" s="39" t="str">
        <f>VLOOKUP(G86,'MITRA (REFERENSI)'!$A:$Z,16,FALSE)</f>
        <v>#N/A</v>
      </c>
      <c r="I86" s="39" t="str">
        <f>VLOOKUP(G86,'MITRA (REFERENSI)'!$A:$Z,25,FALSE)</f>
        <v>#N/A</v>
      </c>
      <c r="J86" s="38" t="str">
        <f>VLOOKUP(G86,'MITRA (REFERENSI)'!$A:$Z,26,FALSE)</f>
        <v>#N/A</v>
      </c>
      <c r="K86" s="38" t="str">
        <f>VLOOKUP(G86,'MITRA (REFERENSI)'!$A:$Z,15,FALSE)</f>
        <v>#N/A</v>
      </c>
      <c r="L86" s="38" t="str">
        <f>VLOOKUP(G86,'MITRA (REFERENSI)'!$A:$Z,15,FALSE)</f>
        <v>#N/A</v>
      </c>
      <c r="M86" s="38" t="str">
        <f>IF(B86=1,'KELAS (REFERENSI)'!M86,IF(B86=2,'KELAS (REFERENSI)'!M101,IF(B86=3,'KELAS (REFERENSI)'!M116,IF(B86=4,'KELAS (REFERENSI)'!M131,""))))</f>
        <v/>
      </c>
      <c r="N86" s="38" t="str">
        <f>IF(B86=1,'KELAS (REFERENSI)'!N86,IF(B86=2,'KELAS (REFERENSI)'!N101,IF(B86=3,'KELAS (REFERENSI)'!N116,IF(B86=4,'KELAS (REFERENSI)'!N131,""))))</f>
        <v/>
      </c>
      <c r="O86" s="38" t="str">
        <f>IF(B86=1,'KELAS (REFERENSI)'!O86,IF(B86=2,'KELAS (REFERENSI)'!O101,IF(B86=3,'KELAS (REFERENSI)'!O116,IF(B86=4,'KELAS (REFERENSI)'!O131,""))))</f>
        <v/>
      </c>
      <c r="P86" s="38" t="str">
        <f>IF(B86=1,'KELAS (REFERENSI)'!P86,IF(B86=2,'KELAS (REFERENSI)'!P101,IF(B86=3,'KELAS (REFERENSI)'!P116,IF(B86=4,'KELAS (REFERENSI)'!P131,""))))</f>
        <v/>
      </c>
      <c r="Q86" s="38" t="str">
        <f t="shared" si="4"/>
        <v>BPS Kota Jakarta Timur</v>
      </c>
      <c r="R86" s="38" t="str">
        <f t="shared" si="56"/>
        <v/>
      </c>
      <c r="S86" s="38" t="str">
        <f t="shared" ref="S86:T86" si="94">S85</f>
        <v>15 Juni sampai dengan 31 Agustus 2026</v>
      </c>
      <c r="T86" s="38" t="str">
        <f t="shared" si="94"/>
        <v>31 Agustus 2026</v>
      </c>
      <c r="U86" s="41"/>
      <c r="V86" s="42"/>
      <c r="W86" s="42"/>
      <c r="X86" s="42"/>
    </row>
    <row r="87" ht="15.75" customHeight="1">
      <c r="A87" s="36" t="s">
        <v>5149</v>
      </c>
      <c r="B87" s="37"/>
      <c r="C87" s="37"/>
      <c r="D87" s="38" t="str">
        <f t="shared" si="1"/>
        <v/>
      </c>
      <c r="E87" s="38" t="str">
        <f>VLOOKUP(D87,'KELAS (REFERENSI)'!$E$1:$J$68,6,FALSE)</f>
        <v>#N/A</v>
      </c>
      <c r="F87" s="39" t="str">
        <f t="shared" si="2"/>
        <v>PETUGAS.0086/SPK/SE/PML/3172/2026</v>
      </c>
      <c r="G87" s="40"/>
      <c r="H87" s="39" t="str">
        <f>VLOOKUP(G87,'MITRA (REFERENSI)'!$A:$Z,16,FALSE)</f>
        <v>#N/A</v>
      </c>
      <c r="I87" s="39" t="str">
        <f>VLOOKUP(G87,'MITRA (REFERENSI)'!$A:$Z,25,FALSE)</f>
        <v>#N/A</v>
      </c>
      <c r="J87" s="38" t="str">
        <f>VLOOKUP(G87,'MITRA (REFERENSI)'!$A:$Z,26,FALSE)</f>
        <v>#N/A</v>
      </c>
      <c r="K87" s="38" t="str">
        <f>VLOOKUP(G87,'MITRA (REFERENSI)'!$A:$Z,15,FALSE)</f>
        <v>#N/A</v>
      </c>
      <c r="L87" s="38" t="str">
        <f>VLOOKUP(G87,'MITRA (REFERENSI)'!$A:$Z,15,FALSE)</f>
        <v>#N/A</v>
      </c>
      <c r="M87" s="38" t="str">
        <f>IF(B87=1,'KELAS (REFERENSI)'!M87,IF(B87=2,'KELAS (REFERENSI)'!M102,IF(B87=3,'KELAS (REFERENSI)'!M117,IF(B87=4,'KELAS (REFERENSI)'!M132,""))))</f>
        <v/>
      </c>
      <c r="N87" s="38" t="str">
        <f>IF(B87=1,'KELAS (REFERENSI)'!N87,IF(B87=2,'KELAS (REFERENSI)'!N102,IF(B87=3,'KELAS (REFERENSI)'!N117,IF(B87=4,'KELAS (REFERENSI)'!N132,""))))</f>
        <v/>
      </c>
      <c r="O87" s="38" t="str">
        <f>IF(B87=1,'KELAS (REFERENSI)'!O87,IF(B87=2,'KELAS (REFERENSI)'!O102,IF(B87=3,'KELAS (REFERENSI)'!O117,IF(B87=4,'KELAS (REFERENSI)'!O132,""))))</f>
        <v/>
      </c>
      <c r="P87" s="38" t="str">
        <f>IF(B87=1,'KELAS (REFERENSI)'!P87,IF(B87=2,'KELAS (REFERENSI)'!P102,IF(B87=3,'KELAS (REFERENSI)'!P117,IF(B87=4,'KELAS (REFERENSI)'!P132,""))))</f>
        <v/>
      </c>
      <c r="Q87" s="38" t="str">
        <f t="shared" si="4"/>
        <v>BPS Kota Jakarta Timur</v>
      </c>
      <c r="R87" s="38" t="str">
        <f t="shared" si="56"/>
        <v/>
      </c>
      <c r="S87" s="38" t="str">
        <f t="shared" ref="S87:T87" si="95">S86</f>
        <v>15 Juni sampai dengan 31 Agustus 2026</v>
      </c>
      <c r="T87" s="38" t="str">
        <f t="shared" si="95"/>
        <v>31 Agustus 2026</v>
      </c>
      <c r="U87" s="41"/>
      <c r="V87" s="42"/>
      <c r="W87" s="42"/>
      <c r="X87" s="42"/>
    </row>
    <row r="88" ht="15.75" customHeight="1">
      <c r="A88" s="36" t="s">
        <v>5150</v>
      </c>
      <c r="B88" s="37"/>
      <c r="C88" s="37"/>
      <c r="D88" s="38" t="str">
        <f t="shared" si="1"/>
        <v/>
      </c>
      <c r="E88" s="38" t="str">
        <f>VLOOKUP(D88,'KELAS (REFERENSI)'!$E$1:$J$68,6,FALSE)</f>
        <v>#N/A</v>
      </c>
      <c r="F88" s="39" t="str">
        <f t="shared" si="2"/>
        <v>PETUGAS.0087/SPK/SE/PML/3172/2026</v>
      </c>
      <c r="G88" s="40"/>
      <c r="H88" s="39" t="str">
        <f>VLOOKUP(G88,'MITRA (REFERENSI)'!$A:$Z,16,FALSE)</f>
        <v>#N/A</v>
      </c>
      <c r="I88" s="39" t="str">
        <f>VLOOKUP(G88,'MITRA (REFERENSI)'!$A:$Z,25,FALSE)</f>
        <v>#N/A</v>
      </c>
      <c r="J88" s="38" t="str">
        <f>VLOOKUP(G88,'MITRA (REFERENSI)'!$A:$Z,26,FALSE)</f>
        <v>#N/A</v>
      </c>
      <c r="K88" s="38" t="str">
        <f>VLOOKUP(G88,'MITRA (REFERENSI)'!$A:$Z,15,FALSE)</f>
        <v>#N/A</v>
      </c>
      <c r="L88" s="38" t="str">
        <f>VLOOKUP(G88,'MITRA (REFERENSI)'!$A:$Z,15,FALSE)</f>
        <v>#N/A</v>
      </c>
      <c r="M88" s="38" t="str">
        <f>IF(B88=1,'KELAS (REFERENSI)'!M88,IF(B88=2,'KELAS (REFERENSI)'!M103,IF(B88=3,'KELAS (REFERENSI)'!M118,IF(B88=4,'KELAS (REFERENSI)'!M133,""))))</f>
        <v/>
      </c>
      <c r="N88" s="38" t="str">
        <f>IF(B88=1,'KELAS (REFERENSI)'!N88,IF(B88=2,'KELAS (REFERENSI)'!N103,IF(B88=3,'KELAS (REFERENSI)'!N118,IF(B88=4,'KELAS (REFERENSI)'!N133,""))))</f>
        <v/>
      </c>
      <c r="O88" s="38" t="str">
        <f>IF(B88=1,'KELAS (REFERENSI)'!O88,IF(B88=2,'KELAS (REFERENSI)'!O103,IF(B88=3,'KELAS (REFERENSI)'!O118,IF(B88=4,'KELAS (REFERENSI)'!O133,""))))</f>
        <v/>
      </c>
      <c r="P88" s="38" t="str">
        <f>IF(B88=1,'KELAS (REFERENSI)'!P88,IF(B88=2,'KELAS (REFERENSI)'!P103,IF(B88=3,'KELAS (REFERENSI)'!P118,IF(B88=4,'KELAS (REFERENSI)'!P133,""))))</f>
        <v/>
      </c>
      <c r="Q88" s="38" t="str">
        <f t="shared" si="4"/>
        <v>BPS Kota Jakarta Timur</v>
      </c>
      <c r="R88" s="38" t="str">
        <f t="shared" si="56"/>
        <v/>
      </c>
      <c r="S88" s="38" t="str">
        <f t="shared" ref="S88:T88" si="96">S87</f>
        <v>15 Juni sampai dengan 31 Agustus 2026</v>
      </c>
      <c r="T88" s="38" t="str">
        <f t="shared" si="96"/>
        <v>31 Agustus 2026</v>
      </c>
      <c r="U88" s="41"/>
      <c r="V88" s="42"/>
      <c r="W88" s="42"/>
      <c r="X88" s="42"/>
    </row>
    <row r="89" ht="15.75" customHeight="1">
      <c r="A89" s="36" t="s">
        <v>5151</v>
      </c>
      <c r="B89" s="37"/>
      <c r="C89" s="37"/>
      <c r="D89" s="38" t="str">
        <f t="shared" si="1"/>
        <v/>
      </c>
      <c r="E89" s="38" t="str">
        <f>VLOOKUP(D89,'KELAS (REFERENSI)'!$E$1:$J$68,6,FALSE)</f>
        <v>#N/A</v>
      </c>
      <c r="F89" s="39" t="str">
        <f t="shared" si="2"/>
        <v>PETUGAS.0088/SPK/SE/PML/3172/2026</v>
      </c>
      <c r="G89" s="40"/>
      <c r="H89" s="39" t="str">
        <f>VLOOKUP(G89,'MITRA (REFERENSI)'!$A:$Z,16,FALSE)</f>
        <v>#N/A</v>
      </c>
      <c r="I89" s="39" t="str">
        <f>VLOOKUP(G89,'MITRA (REFERENSI)'!$A:$Z,25,FALSE)</f>
        <v>#N/A</v>
      </c>
      <c r="J89" s="38" t="str">
        <f>VLOOKUP(G89,'MITRA (REFERENSI)'!$A:$Z,26,FALSE)</f>
        <v>#N/A</v>
      </c>
      <c r="K89" s="38" t="str">
        <f>VLOOKUP(G89,'MITRA (REFERENSI)'!$A:$Z,15,FALSE)</f>
        <v>#N/A</v>
      </c>
      <c r="L89" s="38" t="str">
        <f>VLOOKUP(G89,'MITRA (REFERENSI)'!$A:$Z,15,FALSE)</f>
        <v>#N/A</v>
      </c>
      <c r="M89" s="38" t="str">
        <f>IF(B89=1,'KELAS (REFERENSI)'!M89,IF(B89=2,'KELAS (REFERENSI)'!M104,IF(B89=3,'KELAS (REFERENSI)'!M119,IF(B89=4,'KELAS (REFERENSI)'!M134,""))))</f>
        <v/>
      </c>
      <c r="N89" s="38" t="str">
        <f>IF(B89=1,'KELAS (REFERENSI)'!N89,IF(B89=2,'KELAS (REFERENSI)'!N104,IF(B89=3,'KELAS (REFERENSI)'!N119,IF(B89=4,'KELAS (REFERENSI)'!N134,""))))</f>
        <v/>
      </c>
      <c r="O89" s="38" t="str">
        <f>IF(B89=1,'KELAS (REFERENSI)'!O89,IF(B89=2,'KELAS (REFERENSI)'!O104,IF(B89=3,'KELAS (REFERENSI)'!O119,IF(B89=4,'KELAS (REFERENSI)'!O134,""))))</f>
        <v/>
      </c>
      <c r="P89" s="38" t="str">
        <f>IF(B89=1,'KELAS (REFERENSI)'!P89,IF(B89=2,'KELAS (REFERENSI)'!P104,IF(B89=3,'KELAS (REFERENSI)'!P119,IF(B89=4,'KELAS (REFERENSI)'!P134,""))))</f>
        <v/>
      </c>
      <c r="Q89" s="38" t="str">
        <f t="shared" si="4"/>
        <v>BPS Kota Jakarta Timur</v>
      </c>
      <c r="R89" s="38" t="str">
        <f t="shared" si="56"/>
        <v/>
      </c>
      <c r="S89" s="38" t="str">
        <f t="shared" ref="S89:T89" si="97">S88</f>
        <v>15 Juni sampai dengan 31 Agustus 2026</v>
      </c>
      <c r="T89" s="38" t="str">
        <f t="shared" si="97"/>
        <v>31 Agustus 2026</v>
      </c>
      <c r="U89" s="41"/>
      <c r="V89" s="42"/>
      <c r="W89" s="42"/>
      <c r="X89" s="42"/>
    </row>
    <row r="90" ht="15.75" customHeight="1">
      <c r="A90" s="36" t="s">
        <v>5152</v>
      </c>
      <c r="B90" s="37"/>
      <c r="C90" s="37"/>
      <c r="D90" s="38" t="str">
        <f t="shared" si="1"/>
        <v/>
      </c>
      <c r="E90" s="38" t="str">
        <f>VLOOKUP(D90,'KELAS (REFERENSI)'!$E$1:$J$68,6,FALSE)</f>
        <v>#N/A</v>
      </c>
      <c r="F90" s="39" t="str">
        <f t="shared" si="2"/>
        <v>PETUGAS.0089/SPK/SE/PML/3172/2026</v>
      </c>
      <c r="G90" s="40"/>
      <c r="H90" s="39" t="str">
        <f>VLOOKUP(G90,'MITRA (REFERENSI)'!$A:$Z,16,FALSE)</f>
        <v>#N/A</v>
      </c>
      <c r="I90" s="39" t="str">
        <f>VLOOKUP(G90,'MITRA (REFERENSI)'!$A:$Z,25,FALSE)</f>
        <v>#N/A</v>
      </c>
      <c r="J90" s="38" t="str">
        <f>VLOOKUP(G90,'MITRA (REFERENSI)'!$A:$Z,26,FALSE)</f>
        <v>#N/A</v>
      </c>
      <c r="K90" s="38" t="str">
        <f>VLOOKUP(G90,'MITRA (REFERENSI)'!$A:$Z,15,FALSE)</f>
        <v>#N/A</v>
      </c>
      <c r="L90" s="38" t="str">
        <f>VLOOKUP(G90,'MITRA (REFERENSI)'!$A:$Z,15,FALSE)</f>
        <v>#N/A</v>
      </c>
      <c r="M90" s="38" t="str">
        <f>IF(B90=1,'KELAS (REFERENSI)'!M90,IF(B90=2,'KELAS (REFERENSI)'!M105,IF(B90=3,'KELAS (REFERENSI)'!M120,IF(B90=4,'KELAS (REFERENSI)'!M135,""))))</f>
        <v/>
      </c>
      <c r="N90" s="38" t="str">
        <f>IF(B90=1,'KELAS (REFERENSI)'!N90,IF(B90=2,'KELAS (REFERENSI)'!N105,IF(B90=3,'KELAS (REFERENSI)'!N120,IF(B90=4,'KELAS (REFERENSI)'!N135,""))))</f>
        <v/>
      </c>
      <c r="O90" s="38" t="str">
        <f>IF(B90=1,'KELAS (REFERENSI)'!O90,IF(B90=2,'KELAS (REFERENSI)'!O105,IF(B90=3,'KELAS (REFERENSI)'!O120,IF(B90=4,'KELAS (REFERENSI)'!O135,""))))</f>
        <v/>
      </c>
      <c r="P90" s="38" t="str">
        <f>IF(B90=1,'KELAS (REFERENSI)'!P90,IF(B90=2,'KELAS (REFERENSI)'!P105,IF(B90=3,'KELAS (REFERENSI)'!P120,IF(B90=4,'KELAS (REFERENSI)'!P135,""))))</f>
        <v/>
      </c>
      <c r="Q90" s="38" t="str">
        <f t="shared" si="4"/>
        <v>BPS Kota Jakarta Timur</v>
      </c>
      <c r="R90" s="38" t="str">
        <f t="shared" si="56"/>
        <v/>
      </c>
      <c r="S90" s="38" t="str">
        <f t="shared" ref="S90:T90" si="98">S89</f>
        <v>15 Juni sampai dengan 31 Agustus 2026</v>
      </c>
      <c r="T90" s="38" t="str">
        <f t="shared" si="98"/>
        <v>31 Agustus 2026</v>
      </c>
      <c r="U90" s="41"/>
      <c r="V90" s="42"/>
      <c r="W90" s="42"/>
      <c r="X90" s="42"/>
    </row>
    <row r="91" ht="15.75" customHeight="1">
      <c r="A91" s="36" t="s">
        <v>5153</v>
      </c>
      <c r="B91" s="37"/>
      <c r="C91" s="37"/>
      <c r="D91" s="38" t="str">
        <f t="shared" si="1"/>
        <v/>
      </c>
      <c r="E91" s="38" t="str">
        <f>VLOOKUP(D91,'KELAS (REFERENSI)'!$E$1:$J$68,6,FALSE)</f>
        <v>#N/A</v>
      </c>
      <c r="F91" s="39" t="str">
        <f t="shared" si="2"/>
        <v>PETUGAS.0090/SPK/SE/PML/3172/2026</v>
      </c>
      <c r="G91" s="40"/>
      <c r="H91" s="39" t="str">
        <f>VLOOKUP(G91,'MITRA (REFERENSI)'!$A:$Z,16,FALSE)</f>
        <v>#N/A</v>
      </c>
      <c r="I91" s="39" t="str">
        <f>VLOOKUP(G91,'MITRA (REFERENSI)'!$A:$Z,25,FALSE)</f>
        <v>#N/A</v>
      </c>
      <c r="J91" s="38" t="str">
        <f>VLOOKUP(G91,'MITRA (REFERENSI)'!$A:$Z,26,FALSE)</f>
        <v>#N/A</v>
      </c>
      <c r="K91" s="38" t="str">
        <f>VLOOKUP(G91,'MITRA (REFERENSI)'!$A:$Z,15,FALSE)</f>
        <v>#N/A</v>
      </c>
      <c r="L91" s="38" t="str">
        <f>VLOOKUP(G91,'MITRA (REFERENSI)'!$A:$Z,15,FALSE)</f>
        <v>#N/A</v>
      </c>
      <c r="M91" s="38" t="str">
        <f>IF(B91=1,'KELAS (REFERENSI)'!M91,IF(B91=2,'KELAS (REFERENSI)'!M106,IF(B91=3,'KELAS (REFERENSI)'!M121,IF(B91=4,'KELAS (REFERENSI)'!M136,""))))</f>
        <v/>
      </c>
      <c r="N91" s="38" t="str">
        <f>IF(B91=1,'KELAS (REFERENSI)'!N91,IF(B91=2,'KELAS (REFERENSI)'!N106,IF(B91=3,'KELAS (REFERENSI)'!N121,IF(B91=4,'KELAS (REFERENSI)'!N136,""))))</f>
        <v/>
      </c>
      <c r="O91" s="38" t="str">
        <f>IF(B91=1,'KELAS (REFERENSI)'!O91,IF(B91=2,'KELAS (REFERENSI)'!O106,IF(B91=3,'KELAS (REFERENSI)'!O121,IF(B91=4,'KELAS (REFERENSI)'!O136,""))))</f>
        <v/>
      </c>
      <c r="P91" s="38" t="str">
        <f>IF(B91=1,'KELAS (REFERENSI)'!P91,IF(B91=2,'KELAS (REFERENSI)'!P106,IF(B91=3,'KELAS (REFERENSI)'!P121,IF(B91=4,'KELAS (REFERENSI)'!P136,""))))</f>
        <v/>
      </c>
      <c r="Q91" s="38" t="str">
        <f t="shared" si="4"/>
        <v>BPS Kota Jakarta Timur</v>
      </c>
      <c r="R91" s="38" t="str">
        <f t="shared" si="56"/>
        <v/>
      </c>
      <c r="S91" s="38" t="str">
        <f t="shared" ref="S91:T91" si="99">S90</f>
        <v>15 Juni sampai dengan 31 Agustus 2026</v>
      </c>
      <c r="T91" s="38" t="str">
        <f t="shared" si="99"/>
        <v>31 Agustus 2026</v>
      </c>
      <c r="U91" s="41"/>
      <c r="V91" s="42"/>
      <c r="W91" s="42"/>
      <c r="X91" s="42"/>
    </row>
    <row r="92" ht="15.75" customHeight="1">
      <c r="A92" s="36" t="s">
        <v>5154</v>
      </c>
      <c r="B92" s="37"/>
      <c r="C92" s="37"/>
      <c r="D92" s="38" t="str">
        <f t="shared" si="1"/>
        <v/>
      </c>
      <c r="E92" s="38" t="str">
        <f>VLOOKUP(D92,'KELAS (REFERENSI)'!$E$1:$J$68,6,FALSE)</f>
        <v>#N/A</v>
      </c>
      <c r="F92" s="39" t="str">
        <f t="shared" si="2"/>
        <v>PETUGAS.0091/SPK/SE/PML/3172/2026</v>
      </c>
      <c r="G92" s="40"/>
      <c r="H92" s="39" t="str">
        <f>VLOOKUP(G92,'MITRA (REFERENSI)'!$A:$Z,16,FALSE)</f>
        <v>#N/A</v>
      </c>
      <c r="I92" s="39" t="str">
        <f>VLOOKUP(G92,'MITRA (REFERENSI)'!$A:$Z,25,FALSE)</f>
        <v>#N/A</v>
      </c>
      <c r="J92" s="38" t="str">
        <f>VLOOKUP(G92,'MITRA (REFERENSI)'!$A:$Z,26,FALSE)</f>
        <v>#N/A</v>
      </c>
      <c r="K92" s="38" t="str">
        <f>VLOOKUP(G92,'MITRA (REFERENSI)'!$A:$Z,15,FALSE)</f>
        <v>#N/A</v>
      </c>
      <c r="L92" s="38" t="str">
        <f>VLOOKUP(G92,'MITRA (REFERENSI)'!$A:$Z,15,FALSE)</f>
        <v>#N/A</v>
      </c>
      <c r="M92" s="38" t="str">
        <f>IF(B92=1,'KELAS (REFERENSI)'!M92,IF(B92=2,'KELAS (REFERENSI)'!M107,IF(B92=3,'KELAS (REFERENSI)'!M122,IF(B92=4,'KELAS (REFERENSI)'!M137,""))))</f>
        <v/>
      </c>
      <c r="N92" s="38" t="str">
        <f>IF(B92=1,'KELAS (REFERENSI)'!N92,IF(B92=2,'KELAS (REFERENSI)'!N107,IF(B92=3,'KELAS (REFERENSI)'!N122,IF(B92=4,'KELAS (REFERENSI)'!N137,""))))</f>
        <v/>
      </c>
      <c r="O92" s="38" t="str">
        <f>IF(B92=1,'KELAS (REFERENSI)'!O92,IF(B92=2,'KELAS (REFERENSI)'!O107,IF(B92=3,'KELAS (REFERENSI)'!O122,IF(B92=4,'KELAS (REFERENSI)'!O137,""))))</f>
        <v/>
      </c>
      <c r="P92" s="38" t="str">
        <f>IF(B92=1,'KELAS (REFERENSI)'!P92,IF(B92=2,'KELAS (REFERENSI)'!P107,IF(B92=3,'KELAS (REFERENSI)'!P122,IF(B92=4,'KELAS (REFERENSI)'!P137,""))))</f>
        <v/>
      </c>
      <c r="Q92" s="38" t="str">
        <f t="shared" si="4"/>
        <v>BPS Kota Jakarta Timur</v>
      </c>
      <c r="R92" s="38" t="str">
        <f t="shared" si="56"/>
        <v/>
      </c>
      <c r="S92" s="38" t="str">
        <f t="shared" ref="S92:T92" si="100">S91</f>
        <v>15 Juni sampai dengan 31 Agustus 2026</v>
      </c>
      <c r="T92" s="38" t="str">
        <f t="shared" si="100"/>
        <v>31 Agustus 2026</v>
      </c>
      <c r="U92" s="41"/>
      <c r="V92" s="42"/>
      <c r="W92" s="42"/>
      <c r="X92" s="42"/>
    </row>
    <row r="93" ht="15.75" customHeight="1">
      <c r="A93" s="36" t="s">
        <v>5155</v>
      </c>
      <c r="B93" s="37"/>
      <c r="C93" s="37"/>
      <c r="D93" s="38" t="str">
        <f t="shared" si="1"/>
        <v/>
      </c>
      <c r="E93" s="38" t="str">
        <f>VLOOKUP(D93,'KELAS (REFERENSI)'!$E$1:$J$68,6,FALSE)</f>
        <v>#N/A</v>
      </c>
      <c r="F93" s="39" t="str">
        <f t="shared" si="2"/>
        <v>PETUGAS.0092/SPK/SE/PML/3172/2026</v>
      </c>
      <c r="G93" s="40"/>
      <c r="H93" s="39" t="str">
        <f>VLOOKUP(G93,'MITRA (REFERENSI)'!$A:$Z,16,FALSE)</f>
        <v>#N/A</v>
      </c>
      <c r="I93" s="39" t="str">
        <f>VLOOKUP(G93,'MITRA (REFERENSI)'!$A:$Z,25,FALSE)</f>
        <v>#N/A</v>
      </c>
      <c r="J93" s="38" t="str">
        <f>VLOOKUP(G93,'MITRA (REFERENSI)'!$A:$Z,26,FALSE)</f>
        <v>#N/A</v>
      </c>
      <c r="K93" s="38" t="str">
        <f>VLOOKUP(G93,'MITRA (REFERENSI)'!$A:$Z,15,FALSE)</f>
        <v>#N/A</v>
      </c>
      <c r="L93" s="38" t="str">
        <f>VLOOKUP(G93,'MITRA (REFERENSI)'!$A:$Z,15,FALSE)</f>
        <v>#N/A</v>
      </c>
      <c r="M93" s="38" t="str">
        <f>IF(B93=1,'KELAS (REFERENSI)'!M93,IF(B93=2,'KELAS (REFERENSI)'!M108,IF(B93=3,'KELAS (REFERENSI)'!M123,IF(B93=4,'KELAS (REFERENSI)'!M138,""))))</f>
        <v/>
      </c>
      <c r="N93" s="38" t="str">
        <f>IF(B93=1,'KELAS (REFERENSI)'!N93,IF(B93=2,'KELAS (REFERENSI)'!N108,IF(B93=3,'KELAS (REFERENSI)'!N123,IF(B93=4,'KELAS (REFERENSI)'!N138,""))))</f>
        <v/>
      </c>
      <c r="O93" s="38" t="str">
        <f>IF(B93=1,'KELAS (REFERENSI)'!O93,IF(B93=2,'KELAS (REFERENSI)'!O108,IF(B93=3,'KELAS (REFERENSI)'!O123,IF(B93=4,'KELAS (REFERENSI)'!O138,""))))</f>
        <v/>
      </c>
      <c r="P93" s="38" t="str">
        <f>IF(B93=1,'KELAS (REFERENSI)'!P93,IF(B93=2,'KELAS (REFERENSI)'!P108,IF(B93=3,'KELAS (REFERENSI)'!P123,IF(B93=4,'KELAS (REFERENSI)'!P138,""))))</f>
        <v/>
      </c>
      <c r="Q93" s="38" t="str">
        <f t="shared" si="4"/>
        <v>BPS Kota Jakarta Timur</v>
      </c>
      <c r="R93" s="38" t="str">
        <f t="shared" si="56"/>
        <v/>
      </c>
      <c r="S93" s="38" t="str">
        <f t="shared" ref="S93:T93" si="101">S92</f>
        <v>15 Juni sampai dengan 31 Agustus 2026</v>
      </c>
      <c r="T93" s="38" t="str">
        <f t="shared" si="101"/>
        <v>31 Agustus 2026</v>
      </c>
      <c r="U93" s="41"/>
      <c r="V93" s="42"/>
      <c r="W93" s="42"/>
      <c r="X93" s="42"/>
    </row>
    <row r="94" ht="15.75" customHeight="1">
      <c r="A94" s="36" t="s">
        <v>5156</v>
      </c>
      <c r="B94" s="37"/>
      <c r="C94" s="37"/>
      <c r="D94" s="38" t="str">
        <f t="shared" si="1"/>
        <v/>
      </c>
      <c r="E94" s="38" t="str">
        <f>VLOOKUP(D94,'KELAS (REFERENSI)'!$E$1:$J$68,6,FALSE)</f>
        <v>#N/A</v>
      </c>
      <c r="F94" s="39" t="str">
        <f t="shared" si="2"/>
        <v>PETUGAS.0093/SPK/SE/PML/3172/2026</v>
      </c>
      <c r="G94" s="40"/>
      <c r="H94" s="39" t="str">
        <f>VLOOKUP(G94,'MITRA (REFERENSI)'!$A:$Z,16,FALSE)</f>
        <v>#N/A</v>
      </c>
      <c r="I94" s="39" t="str">
        <f>VLOOKUP(G94,'MITRA (REFERENSI)'!$A:$Z,25,FALSE)</f>
        <v>#N/A</v>
      </c>
      <c r="J94" s="38" t="str">
        <f>VLOOKUP(G94,'MITRA (REFERENSI)'!$A:$Z,26,FALSE)</f>
        <v>#N/A</v>
      </c>
      <c r="K94" s="38" t="str">
        <f>VLOOKUP(G94,'MITRA (REFERENSI)'!$A:$Z,15,FALSE)</f>
        <v>#N/A</v>
      </c>
      <c r="L94" s="38" t="str">
        <f>VLOOKUP(G94,'MITRA (REFERENSI)'!$A:$Z,15,FALSE)</f>
        <v>#N/A</v>
      </c>
      <c r="M94" s="38" t="str">
        <f>IF(B94=1,'KELAS (REFERENSI)'!M94,IF(B94=2,'KELAS (REFERENSI)'!M109,IF(B94=3,'KELAS (REFERENSI)'!M124,IF(B94=4,'KELAS (REFERENSI)'!M139,""))))</f>
        <v/>
      </c>
      <c r="N94" s="38" t="str">
        <f>IF(B94=1,'KELAS (REFERENSI)'!N94,IF(B94=2,'KELAS (REFERENSI)'!N109,IF(B94=3,'KELAS (REFERENSI)'!N124,IF(B94=4,'KELAS (REFERENSI)'!N139,""))))</f>
        <v/>
      </c>
      <c r="O94" s="38" t="str">
        <f>IF(B94=1,'KELAS (REFERENSI)'!O94,IF(B94=2,'KELAS (REFERENSI)'!O109,IF(B94=3,'KELAS (REFERENSI)'!O124,IF(B94=4,'KELAS (REFERENSI)'!O139,""))))</f>
        <v/>
      </c>
      <c r="P94" s="38" t="str">
        <f>IF(B94=1,'KELAS (REFERENSI)'!P94,IF(B94=2,'KELAS (REFERENSI)'!P109,IF(B94=3,'KELAS (REFERENSI)'!P124,IF(B94=4,'KELAS (REFERENSI)'!P139,""))))</f>
        <v/>
      </c>
      <c r="Q94" s="38" t="str">
        <f t="shared" si="4"/>
        <v>BPS Kota Jakarta Timur</v>
      </c>
      <c r="R94" s="38" t="str">
        <f t="shared" si="56"/>
        <v/>
      </c>
      <c r="S94" s="38" t="str">
        <f t="shared" ref="S94:T94" si="102">S93</f>
        <v>15 Juni sampai dengan 31 Agustus 2026</v>
      </c>
      <c r="T94" s="38" t="str">
        <f t="shared" si="102"/>
        <v>31 Agustus 2026</v>
      </c>
      <c r="U94" s="41"/>
      <c r="V94" s="42"/>
      <c r="W94" s="42"/>
      <c r="X94" s="42"/>
    </row>
    <row r="95" ht="15.75" customHeight="1">
      <c r="A95" s="36" t="s">
        <v>5157</v>
      </c>
      <c r="B95" s="37"/>
      <c r="C95" s="37"/>
      <c r="D95" s="38" t="str">
        <f t="shared" si="1"/>
        <v/>
      </c>
      <c r="E95" s="38" t="str">
        <f>VLOOKUP(D95,'KELAS (REFERENSI)'!$E$1:$J$68,6,FALSE)</f>
        <v>#N/A</v>
      </c>
      <c r="F95" s="39" t="str">
        <f t="shared" si="2"/>
        <v>PETUGAS.0094/SPK/SE/PML/3172/2026</v>
      </c>
      <c r="G95" s="40"/>
      <c r="H95" s="39" t="str">
        <f>VLOOKUP(G95,'MITRA (REFERENSI)'!$A:$Z,16,FALSE)</f>
        <v>#N/A</v>
      </c>
      <c r="I95" s="39" t="str">
        <f>VLOOKUP(G95,'MITRA (REFERENSI)'!$A:$Z,25,FALSE)</f>
        <v>#N/A</v>
      </c>
      <c r="J95" s="38" t="str">
        <f>VLOOKUP(G95,'MITRA (REFERENSI)'!$A:$Z,26,FALSE)</f>
        <v>#N/A</v>
      </c>
      <c r="K95" s="38" t="str">
        <f>VLOOKUP(G95,'MITRA (REFERENSI)'!$A:$Z,15,FALSE)</f>
        <v>#N/A</v>
      </c>
      <c r="L95" s="38" t="str">
        <f>VLOOKUP(G95,'MITRA (REFERENSI)'!$A:$Z,15,FALSE)</f>
        <v>#N/A</v>
      </c>
      <c r="M95" s="38" t="str">
        <f>IF(B95=1,'KELAS (REFERENSI)'!M95,IF(B95=2,'KELAS (REFERENSI)'!M110,IF(B95=3,'KELAS (REFERENSI)'!M125,IF(B95=4,'KELAS (REFERENSI)'!M140,""))))</f>
        <v/>
      </c>
      <c r="N95" s="38" t="str">
        <f>IF(B95=1,'KELAS (REFERENSI)'!N95,IF(B95=2,'KELAS (REFERENSI)'!N110,IF(B95=3,'KELAS (REFERENSI)'!N125,IF(B95=4,'KELAS (REFERENSI)'!N140,""))))</f>
        <v/>
      </c>
      <c r="O95" s="38" t="str">
        <f>IF(B95=1,'KELAS (REFERENSI)'!O95,IF(B95=2,'KELAS (REFERENSI)'!O110,IF(B95=3,'KELAS (REFERENSI)'!O125,IF(B95=4,'KELAS (REFERENSI)'!O140,""))))</f>
        <v/>
      </c>
      <c r="P95" s="38" t="str">
        <f>IF(B95=1,'KELAS (REFERENSI)'!P95,IF(B95=2,'KELAS (REFERENSI)'!P110,IF(B95=3,'KELAS (REFERENSI)'!P125,IF(B95=4,'KELAS (REFERENSI)'!P140,""))))</f>
        <v/>
      </c>
      <c r="Q95" s="38" t="str">
        <f t="shared" si="4"/>
        <v>BPS Kota Jakarta Timur</v>
      </c>
      <c r="R95" s="38" t="str">
        <f t="shared" si="56"/>
        <v/>
      </c>
      <c r="S95" s="38" t="str">
        <f t="shared" ref="S95:T95" si="103">S94</f>
        <v>15 Juni sampai dengan 31 Agustus 2026</v>
      </c>
      <c r="T95" s="38" t="str">
        <f t="shared" si="103"/>
        <v>31 Agustus 2026</v>
      </c>
      <c r="U95" s="41"/>
      <c r="V95" s="42"/>
      <c r="W95" s="42"/>
      <c r="X95" s="42"/>
    </row>
    <row r="96" ht="15.75" customHeight="1">
      <c r="A96" s="36" t="s">
        <v>5158</v>
      </c>
      <c r="B96" s="37"/>
      <c r="C96" s="37"/>
      <c r="D96" s="38" t="str">
        <f t="shared" si="1"/>
        <v/>
      </c>
      <c r="E96" s="38" t="str">
        <f>VLOOKUP(D96,'KELAS (REFERENSI)'!$E$1:$J$68,6,FALSE)</f>
        <v>#N/A</v>
      </c>
      <c r="F96" s="39" t="str">
        <f t="shared" si="2"/>
        <v>PETUGAS.0095/SPK/SE/PML/3172/2026</v>
      </c>
      <c r="G96" s="40"/>
      <c r="H96" s="39" t="str">
        <f>VLOOKUP(G96,'MITRA (REFERENSI)'!$A:$Z,16,FALSE)</f>
        <v>#N/A</v>
      </c>
      <c r="I96" s="39" t="str">
        <f>VLOOKUP(G96,'MITRA (REFERENSI)'!$A:$Z,25,FALSE)</f>
        <v>#N/A</v>
      </c>
      <c r="J96" s="38" t="str">
        <f>VLOOKUP(G96,'MITRA (REFERENSI)'!$A:$Z,26,FALSE)</f>
        <v>#N/A</v>
      </c>
      <c r="K96" s="38" t="str">
        <f>VLOOKUP(G96,'MITRA (REFERENSI)'!$A:$Z,15,FALSE)</f>
        <v>#N/A</v>
      </c>
      <c r="L96" s="38" t="str">
        <f>VLOOKUP(G96,'MITRA (REFERENSI)'!$A:$Z,15,FALSE)</f>
        <v>#N/A</v>
      </c>
      <c r="M96" s="38" t="str">
        <f>IF(B96=1,'KELAS (REFERENSI)'!M96,IF(B96=2,'KELAS (REFERENSI)'!M111,IF(B96=3,'KELAS (REFERENSI)'!M126,IF(B96=4,'KELAS (REFERENSI)'!M141,""))))</f>
        <v/>
      </c>
      <c r="N96" s="38" t="str">
        <f>IF(B96=1,'KELAS (REFERENSI)'!N96,IF(B96=2,'KELAS (REFERENSI)'!N111,IF(B96=3,'KELAS (REFERENSI)'!N126,IF(B96=4,'KELAS (REFERENSI)'!N141,""))))</f>
        <v/>
      </c>
      <c r="O96" s="38" t="str">
        <f>IF(B96=1,'KELAS (REFERENSI)'!O96,IF(B96=2,'KELAS (REFERENSI)'!O111,IF(B96=3,'KELAS (REFERENSI)'!O126,IF(B96=4,'KELAS (REFERENSI)'!O141,""))))</f>
        <v/>
      </c>
      <c r="P96" s="38" t="str">
        <f>IF(B96=1,'KELAS (REFERENSI)'!P96,IF(B96=2,'KELAS (REFERENSI)'!P111,IF(B96=3,'KELAS (REFERENSI)'!P126,IF(B96=4,'KELAS (REFERENSI)'!P141,""))))</f>
        <v/>
      </c>
      <c r="Q96" s="38" t="str">
        <f t="shared" si="4"/>
        <v>BPS Kota Jakarta Timur</v>
      </c>
      <c r="R96" s="38" t="str">
        <f t="shared" si="56"/>
        <v/>
      </c>
      <c r="S96" s="38" t="str">
        <f t="shared" ref="S96:T96" si="104">S95</f>
        <v>15 Juni sampai dengan 31 Agustus 2026</v>
      </c>
      <c r="T96" s="38" t="str">
        <f t="shared" si="104"/>
        <v>31 Agustus 2026</v>
      </c>
      <c r="U96" s="41"/>
      <c r="V96" s="42"/>
      <c r="W96" s="42"/>
      <c r="X96" s="42"/>
    </row>
    <row r="97" ht="15.75" customHeight="1">
      <c r="A97" s="36" t="s">
        <v>5159</v>
      </c>
      <c r="B97" s="37"/>
      <c r="C97" s="37"/>
      <c r="D97" s="38" t="str">
        <f t="shared" si="1"/>
        <v/>
      </c>
      <c r="E97" s="38" t="str">
        <f>VLOOKUP(D97,'KELAS (REFERENSI)'!$E$1:$J$68,6,FALSE)</f>
        <v>#N/A</v>
      </c>
      <c r="F97" s="39" t="str">
        <f t="shared" si="2"/>
        <v>PETUGAS.0096/SPK/SE/PML/3172/2026</v>
      </c>
      <c r="G97" s="40"/>
      <c r="H97" s="39" t="str">
        <f>VLOOKUP(G97,'MITRA (REFERENSI)'!$A:$Z,16,FALSE)</f>
        <v>#N/A</v>
      </c>
      <c r="I97" s="39" t="str">
        <f>VLOOKUP(G97,'MITRA (REFERENSI)'!$A:$Z,25,FALSE)</f>
        <v>#N/A</v>
      </c>
      <c r="J97" s="38" t="str">
        <f>VLOOKUP(G97,'MITRA (REFERENSI)'!$A:$Z,26,FALSE)</f>
        <v>#N/A</v>
      </c>
      <c r="K97" s="38" t="str">
        <f>VLOOKUP(G97,'MITRA (REFERENSI)'!$A:$Z,15,FALSE)</f>
        <v>#N/A</v>
      </c>
      <c r="L97" s="38" t="str">
        <f>VLOOKUP(G97,'MITRA (REFERENSI)'!$A:$Z,15,FALSE)</f>
        <v>#N/A</v>
      </c>
      <c r="M97" s="38" t="str">
        <f>IF(B97=1,'KELAS (REFERENSI)'!M97,IF(B97=2,'KELAS (REFERENSI)'!M112,IF(B97=3,'KELAS (REFERENSI)'!M127,IF(B97=4,'KELAS (REFERENSI)'!M142,""))))</f>
        <v/>
      </c>
      <c r="N97" s="38" t="str">
        <f>IF(B97=1,'KELAS (REFERENSI)'!N97,IF(B97=2,'KELAS (REFERENSI)'!N112,IF(B97=3,'KELAS (REFERENSI)'!N127,IF(B97=4,'KELAS (REFERENSI)'!N142,""))))</f>
        <v/>
      </c>
      <c r="O97" s="38" t="str">
        <f>IF(B97=1,'KELAS (REFERENSI)'!O97,IF(B97=2,'KELAS (REFERENSI)'!O112,IF(B97=3,'KELAS (REFERENSI)'!O127,IF(B97=4,'KELAS (REFERENSI)'!O142,""))))</f>
        <v/>
      </c>
      <c r="P97" s="38" t="str">
        <f>IF(B97=1,'KELAS (REFERENSI)'!P97,IF(B97=2,'KELAS (REFERENSI)'!P112,IF(B97=3,'KELAS (REFERENSI)'!P127,IF(B97=4,'KELAS (REFERENSI)'!P142,""))))</f>
        <v/>
      </c>
      <c r="Q97" s="38" t="str">
        <f t="shared" si="4"/>
        <v>BPS Kota Jakarta Timur</v>
      </c>
      <c r="R97" s="38" t="str">
        <f t="shared" si="56"/>
        <v/>
      </c>
      <c r="S97" s="38" t="str">
        <f t="shared" ref="S97:T97" si="105">S96</f>
        <v>15 Juni sampai dengan 31 Agustus 2026</v>
      </c>
      <c r="T97" s="38" t="str">
        <f t="shared" si="105"/>
        <v>31 Agustus 2026</v>
      </c>
      <c r="U97" s="41"/>
      <c r="V97" s="42"/>
      <c r="W97" s="42"/>
      <c r="X97" s="42"/>
    </row>
    <row r="98" ht="15.75" customHeight="1">
      <c r="A98" s="36" t="s">
        <v>5160</v>
      </c>
      <c r="B98" s="37"/>
      <c r="C98" s="37"/>
      <c r="D98" s="38" t="str">
        <f t="shared" si="1"/>
        <v/>
      </c>
      <c r="E98" s="38" t="str">
        <f>VLOOKUP(D98,'KELAS (REFERENSI)'!$E$1:$J$68,6,FALSE)</f>
        <v>#N/A</v>
      </c>
      <c r="F98" s="39" t="str">
        <f t="shared" si="2"/>
        <v>PETUGAS.0097/SPK/SE/PML/3172/2026</v>
      </c>
      <c r="G98" s="40"/>
      <c r="H98" s="39" t="str">
        <f>VLOOKUP(G98,'MITRA (REFERENSI)'!$A:$Z,16,FALSE)</f>
        <v>#N/A</v>
      </c>
      <c r="I98" s="39" t="str">
        <f>VLOOKUP(G98,'MITRA (REFERENSI)'!$A:$Z,25,FALSE)</f>
        <v>#N/A</v>
      </c>
      <c r="J98" s="38" t="str">
        <f>VLOOKUP(G98,'MITRA (REFERENSI)'!$A:$Z,26,FALSE)</f>
        <v>#N/A</v>
      </c>
      <c r="K98" s="38" t="str">
        <f>VLOOKUP(G98,'MITRA (REFERENSI)'!$A:$Z,15,FALSE)</f>
        <v>#N/A</v>
      </c>
      <c r="L98" s="38" t="str">
        <f>VLOOKUP(G98,'MITRA (REFERENSI)'!$A:$Z,15,FALSE)</f>
        <v>#N/A</v>
      </c>
      <c r="M98" s="38" t="str">
        <f>IF(B98=1,'KELAS (REFERENSI)'!M98,IF(B98=2,'KELAS (REFERENSI)'!M113,IF(B98=3,'KELAS (REFERENSI)'!M128,IF(B98=4,'KELAS (REFERENSI)'!M143,""))))</f>
        <v/>
      </c>
      <c r="N98" s="38" t="str">
        <f>IF(B98=1,'KELAS (REFERENSI)'!N98,IF(B98=2,'KELAS (REFERENSI)'!N113,IF(B98=3,'KELAS (REFERENSI)'!N128,IF(B98=4,'KELAS (REFERENSI)'!N143,""))))</f>
        <v/>
      </c>
      <c r="O98" s="38" t="str">
        <f>IF(B98=1,'KELAS (REFERENSI)'!O98,IF(B98=2,'KELAS (REFERENSI)'!O113,IF(B98=3,'KELAS (REFERENSI)'!O128,IF(B98=4,'KELAS (REFERENSI)'!O143,""))))</f>
        <v/>
      </c>
      <c r="P98" s="38" t="str">
        <f>IF(B98=1,'KELAS (REFERENSI)'!P98,IF(B98=2,'KELAS (REFERENSI)'!P113,IF(B98=3,'KELAS (REFERENSI)'!P128,IF(B98=4,'KELAS (REFERENSI)'!P143,""))))</f>
        <v/>
      </c>
      <c r="Q98" s="38" t="str">
        <f t="shared" si="4"/>
        <v>BPS Kota Jakarta Timur</v>
      </c>
      <c r="R98" s="38" t="str">
        <f t="shared" si="56"/>
        <v/>
      </c>
      <c r="S98" s="38" t="str">
        <f t="shared" ref="S98:T98" si="106">S97</f>
        <v>15 Juni sampai dengan 31 Agustus 2026</v>
      </c>
      <c r="T98" s="38" t="str">
        <f t="shared" si="106"/>
        <v>31 Agustus 2026</v>
      </c>
      <c r="U98" s="41"/>
      <c r="V98" s="42"/>
      <c r="W98" s="42"/>
      <c r="X98" s="42"/>
    </row>
    <row r="99" ht="15.75" customHeight="1">
      <c r="A99" s="36" t="s">
        <v>5161</v>
      </c>
      <c r="B99" s="37"/>
      <c r="C99" s="37"/>
      <c r="D99" s="38" t="str">
        <f t="shared" si="1"/>
        <v/>
      </c>
      <c r="E99" s="38" t="str">
        <f>VLOOKUP(D99,'KELAS (REFERENSI)'!$E$1:$J$68,6,FALSE)</f>
        <v>#N/A</v>
      </c>
      <c r="F99" s="39" t="str">
        <f t="shared" si="2"/>
        <v>PETUGAS.0098/SPK/SE/PML/3172/2026</v>
      </c>
      <c r="G99" s="40"/>
      <c r="H99" s="39" t="str">
        <f>VLOOKUP(G99,'MITRA (REFERENSI)'!$A:$Z,16,FALSE)</f>
        <v>#N/A</v>
      </c>
      <c r="I99" s="39" t="str">
        <f>VLOOKUP(G99,'MITRA (REFERENSI)'!$A:$Z,25,FALSE)</f>
        <v>#N/A</v>
      </c>
      <c r="J99" s="38" t="str">
        <f>VLOOKUP(G99,'MITRA (REFERENSI)'!$A:$Z,26,FALSE)</f>
        <v>#N/A</v>
      </c>
      <c r="K99" s="38" t="str">
        <f>VLOOKUP(G99,'MITRA (REFERENSI)'!$A:$Z,15,FALSE)</f>
        <v>#N/A</v>
      </c>
      <c r="L99" s="38" t="str">
        <f>VLOOKUP(G99,'MITRA (REFERENSI)'!$A:$Z,15,FALSE)</f>
        <v>#N/A</v>
      </c>
      <c r="M99" s="38" t="str">
        <f>IF(B99=1,'KELAS (REFERENSI)'!M99,IF(B99=2,'KELAS (REFERENSI)'!M114,IF(B99=3,'KELAS (REFERENSI)'!M129,IF(B99=4,'KELAS (REFERENSI)'!M144,""))))</f>
        <v/>
      </c>
      <c r="N99" s="38" t="str">
        <f>IF(B99=1,'KELAS (REFERENSI)'!N99,IF(B99=2,'KELAS (REFERENSI)'!N114,IF(B99=3,'KELAS (REFERENSI)'!N129,IF(B99=4,'KELAS (REFERENSI)'!N144,""))))</f>
        <v/>
      </c>
      <c r="O99" s="38" t="str">
        <f>IF(B99=1,'KELAS (REFERENSI)'!O99,IF(B99=2,'KELAS (REFERENSI)'!O114,IF(B99=3,'KELAS (REFERENSI)'!O129,IF(B99=4,'KELAS (REFERENSI)'!O144,""))))</f>
        <v/>
      </c>
      <c r="P99" s="38" t="str">
        <f>IF(B99=1,'KELAS (REFERENSI)'!P99,IF(B99=2,'KELAS (REFERENSI)'!P114,IF(B99=3,'KELAS (REFERENSI)'!P129,IF(B99=4,'KELAS (REFERENSI)'!P144,""))))</f>
        <v/>
      </c>
      <c r="Q99" s="38" t="str">
        <f t="shared" si="4"/>
        <v>BPS Kota Jakarta Timur</v>
      </c>
      <c r="R99" s="38" t="str">
        <f t="shared" si="56"/>
        <v/>
      </c>
      <c r="S99" s="38" t="str">
        <f t="shared" ref="S99:T99" si="107">S98</f>
        <v>15 Juni sampai dengan 31 Agustus 2026</v>
      </c>
      <c r="T99" s="38" t="str">
        <f t="shared" si="107"/>
        <v>31 Agustus 2026</v>
      </c>
      <c r="U99" s="41"/>
      <c r="V99" s="42"/>
      <c r="W99" s="42"/>
      <c r="X99" s="42"/>
    </row>
    <row r="100" ht="15.75" customHeight="1">
      <c r="A100" s="36" t="s">
        <v>5162</v>
      </c>
      <c r="B100" s="37"/>
      <c r="C100" s="37"/>
      <c r="D100" s="38" t="str">
        <f t="shared" si="1"/>
        <v/>
      </c>
      <c r="E100" s="38" t="str">
        <f>VLOOKUP(D100,'KELAS (REFERENSI)'!$E$1:$J$68,6,FALSE)</f>
        <v>#N/A</v>
      </c>
      <c r="F100" s="39" t="str">
        <f t="shared" si="2"/>
        <v>PETUGAS.0099/SPK/SE/PML/3172/2026</v>
      </c>
      <c r="G100" s="40"/>
      <c r="H100" s="39" t="str">
        <f>VLOOKUP(G100,'MITRA (REFERENSI)'!$A:$Z,16,FALSE)</f>
        <v>#N/A</v>
      </c>
      <c r="I100" s="39" t="str">
        <f>VLOOKUP(G100,'MITRA (REFERENSI)'!$A:$Z,25,FALSE)</f>
        <v>#N/A</v>
      </c>
      <c r="J100" s="38" t="str">
        <f>VLOOKUP(G100,'MITRA (REFERENSI)'!$A:$Z,26,FALSE)</f>
        <v>#N/A</v>
      </c>
      <c r="K100" s="38" t="str">
        <f>VLOOKUP(G100,'MITRA (REFERENSI)'!$A:$Z,15,FALSE)</f>
        <v>#N/A</v>
      </c>
      <c r="L100" s="38" t="str">
        <f>VLOOKUP(G100,'MITRA (REFERENSI)'!$A:$Z,15,FALSE)</f>
        <v>#N/A</v>
      </c>
      <c r="M100" s="38" t="str">
        <f>IF(B100=1,'KELAS (REFERENSI)'!M100,IF(B100=2,'KELAS (REFERENSI)'!M115,IF(B100=3,'KELAS (REFERENSI)'!M130,IF(B100=4,'KELAS (REFERENSI)'!M145,""))))</f>
        <v/>
      </c>
      <c r="N100" s="38" t="str">
        <f>IF(B100=1,'KELAS (REFERENSI)'!N100,IF(B100=2,'KELAS (REFERENSI)'!N115,IF(B100=3,'KELAS (REFERENSI)'!N130,IF(B100=4,'KELAS (REFERENSI)'!N145,""))))</f>
        <v/>
      </c>
      <c r="O100" s="38" t="str">
        <f>IF(B100=1,'KELAS (REFERENSI)'!O100,IF(B100=2,'KELAS (REFERENSI)'!O115,IF(B100=3,'KELAS (REFERENSI)'!O130,IF(B100=4,'KELAS (REFERENSI)'!O145,""))))</f>
        <v/>
      </c>
      <c r="P100" s="38" t="str">
        <f>IF(B100=1,'KELAS (REFERENSI)'!P100,IF(B100=2,'KELAS (REFERENSI)'!P115,IF(B100=3,'KELAS (REFERENSI)'!P130,IF(B100=4,'KELAS (REFERENSI)'!P145,""))))</f>
        <v/>
      </c>
      <c r="Q100" s="38" t="str">
        <f t="shared" si="4"/>
        <v>BPS Kota Jakarta Timur</v>
      </c>
      <c r="R100" s="38" t="str">
        <f t="shared" si="56"/>
        <v/>
      </c>
      <c r="S100" s="38" t="str">
        <f t="shared" ref="S100:T100" si="108">S99</f>
        <v>15 Juni sampai dengan 31 Agustus 2026</v>
      </c>
      <c r="T100" s="38" t="str">
        <f t="shared" si="108"/>
        <v>31 Agustus 2026</v>
      </c>
      <c r="U100" s="41"/>
      <c r="V100" s="42"/>
      <c r="W100" s="42"/>
      <c r="X100" s="42"/>
    </row>
    <row r="101" ht="15.75" customHeight="1">
      <c r="A101" s="36" t="s">
        <v>5163</v>
      </c>
      <c r="B101" s="37"/>
      <c r="C101" s="37"/>
      <c r="D101" s="38" t="str">
        <f t="shared" si="1"/>
        <v/>
      </c>
      <c r="E101" s="38" t="str">
        <f>VLOOKUP(D101,'KELAS (REFERENSI)'!$E$1:$J$68,6,FALSE)</f>
        <v>#N/A</v>
      </c>
      <c r="F101" s="39" t="str">
        <f t="shared" si="2"/>
        <v>PETUGAS.0100/SPK/SE/PML/3172/2026</v>
      </c>
      <c r="G101" s="40"/>
      <c r="H101" s="39" t="str">
        <f>VLOOKUP(G101,'MITRA (REFERENSI)'!$A:$Z,16,FALSE)</f>
        <v>#N/A</v>
      </c>
      <c r="I101" s="39" t="str">
        <f>VLOOKUP(G101,'MITRA (REFERENSI)'!$A:$Z,25,FALSE)</f>
        <v>#N/A</v>
      </c>
      <c r="J101" s="38" t="str">
        <f>VLOOKUP(G101,'MITRA (REFERENSI)'!$A:$Z,26,FALSE)</f>
        <v>#N/A</v>
      </c>
      <c r="K101" s="38" t="str">
        <f>VLOOKUP(G101,'MITRA (REFERENSI)'!$A:$Z,15,FALSE)</f>
        <v>#N/A</v>
      </c>
      <c r="L101" s="38" t="str">
        <f>VLOOKUP(G101,'MITRA (REFERENSI)'!$A:$Z,15,FALSE)</f>
        <v>#N/A</v>
      </c>
      <c r="M101" s="38" t="str">
        <f>IF(B101=1,'KELAS (REFERENSI)'!M101,IF(B101=2,'KELAS (REFERENSI)'!M116,IF(B101=3,'KELAS (REFERENSI)'!M131,IF(B101=4,'KELAS (REFERENSI)'!M146,""))))</f>
        <v/>
      </c>
      <c r="N101" s="38" t="str">
        <f>IF(B101=1,'KELAS (REFERENSI)'!N101,IF(B101=2,'KELAS (REFERENSI)'!N116,IF(B101=3,'KELAS (REFERENSI)'!N131,IF(B101=4,'KELAS (REFERENSI)'!N146,""))))</f>
        <v/>
      </c>
      <c r="O101" s="38" t="str">
        <f>IF(B101=1,'KELAS (REFERENSI)'!O101,IF(B101=2,'KELAS (REFERENSI)'!O116,IF(B101=3,'KELAS (REFERENSI)'!O131,IF(B101=4,'KELAS (REFERENSI)'!O146,""))))</f>
        <v/>
      </c>
      <c r="P101" s="38" t="str">
        <f>IF(B101=1,'KELAS (REFERENSI)'!P101,IF(B101=2,'KELAS (REFERENSI)'!P116,IF(B101=3,'KELAS (REFERENSI)'!P131,IF(B101=4,'KELAS (REFERENSI)'!P146,""))))</f>
        <v/>
      </c>
      <c r="Q101" s="38" t="str">
        <f t="shared" si="4"/>
        <v>BPS Kota Jakarta Timur</v>
      </c>
      <c r="R101" s="38" t="str">
        <f t="shared" si="56"/>
        <v/>
      </c>
      <c r="S101" s="38" t="str">
        <f t="shared" ref="S101:T101" si="109">S100</f>
        <v>15 Juni sampai dengan 31 Agustus 2026</v>
      </c>
      <c r="T101" s="38" t="str">
        <f t="shared" si="109"/>
        <v>31 Agustus 2026</v>
      </c>
      <c r="U101" s="41"/>
      <c r="V101" s="42"/>
      <c r="W101" s="42"/>
      <c r="X101" s="42"/>
    </row>
    <row r="102" ht="15.75" customHeight="1">
      <c r="A102" s="36" t="s">
        <v>5164</v>
      </c>
      <c r="B102" s="37"/>
      <c r="C102" s="37"/>
      <c r="D102" s="38" t="str">
        <f t="shared" si="1"/>
        <v/>
      </c>
      <c r="E102" s="38" t="str">
        <f>VLOOKUP(D102,'KELAS (REFERENSI)'!$E$1:$J$68,6,FALSE)</f>
        <v>#N/A</v>
      </c>
      <c r="F102" s="39" t="str">
        <f t="shared" si="2"/>
        <v>PETUGAS.0101/SPK/SE/PML/3172/2026</v>
      </c>
      <c r="G102" s="40"/>
      <c r="H102" s="39" t="str">
        <f>VLOOKUP(G102,'MITRA (REFERENSI)'!$A:$Z,16,FALSE)</f>
        <v>#N/A</v>
      </c>
      <c r="I102" s="39" t="str">
        <f>VLOOKUP(G102,'MITRA (REFERENSI)'!$A:$Z,25,FALSE)</f>
        <v>#N/A</v>
      </c>
      <c r="J102" s="38" t="str">
        <f>VLOOKUP(G102,'MITRA (REFERENSI)'!$A:$Z,26,FALSE)</f>
        <v>#N/A</v>
      </c>
      <c r="K102" s="38" t="str">
        <f>VLOOKUP(G102,'MITRA (REFERENSI)'!$A:$Z,15,FALSE)</f>
        <v>#N/A</v>
      </c>
      <c r="L102" s="38" t="str">
        <f>VLOOKUP(G102,'MITRA (REFERENSI)'!$A:$Z,15,FALSE)</f>
        <v>#N/A</v>
      </c>
      <c r="M102" s="38" t="str">
        <f>IF(B102=1,'KELAS (REFERENSI)'!M102,IF(B102=2,'KELAS (REFERENSI)'!M117,IF(B102=3,'KELAS (REFERENSI)'!M132,IF(B102=4,'KELAS (REFERENSI)'!M147,""))))</f>
        <v/>
      </c>
      <c r="N102" s="38" t="str">
        <f>IF(B102=1,'KELAS (REFERENSI)'!N102,IF(B102=2,'KELAS (REFERENSI)'!N117,IF(B102=3,'KELAS (REFERENSI)'!N132,IF(B102=4,'KELAS (REFERENSI)'!N147,""))))</f>
        <v/>
      </c>
      <c r="O102" s="38" t="str">
        <f>IF(B102=1,'KELAS (REFERENSI)'!O102,IF(B102=2,'KELAS (REFERENSI)'!O117,IF(B102=3,'KELAS (REFERENSI)'!O132,IF(B102=4,'KELAS (REFERENSI)'!O147,""))))</f>
        <v/>
      </c>
      <c r="P102" s="38" t="str">
        <f>IF(B102=1,'KELAS (REFERENSI)'!P102,IF(B102=2,'KELAS (REFERENSI)'!P117,IF(B102=3,'KELAS (REFERENSI)'!P132,IF(B102=4,'KELAS (REFERENSI)'!P147,""))))</f>
        <v/>
      </c>
      <c r="Q102" s="38" t="str">
        <f t="shared" si="4"/>
        <v>BPS Kota Jakarta Timur</v>
      </c>
      <c r="R102" s="38" t="str">
        <f t="shared" si="56"/>
        <v/>
      </c>
      <c r="S102" s="38" t="str">
        <f t="shared" ref="S102:T102" si="110">S101</f>
        <v>15 Juni sampai dengan 31 Agustus 2026</v>
      </c>
      <c r="T102" s="38" t="str">
        <f t="shared" si="110"/>
        <v>31 Agustus 2026</v>
      </c>
      <c r="U102" s="41"/>
      <c r="V102" s="42"/>
      <c r="W102" s="42"/>
      <c r="X102" s="42"/>
    </row>
    <row r="103" ht="15.75" customHeight="1">
      <c r="A103" s="36" t="s">
        <v>5165</v>
      </c>
      <c r="B103" s="37"/>
      <c r="C103" s="37"/>
      <c r="D103" s="38" t="str">
        <f t="shared" si="1"/>
        <v/>
      </c>
      <c r="E103" s="38" t="str">
        <f>VLOOKUP(D103,'KELAS (REFERENSI)'!$E$1:$J$68,6,FALSE)</f>
        <v>#N/A</v>
      </c>
      <c r="F103" s="39" t="str">
        <f t="shared" si="2"/>
        <v>PETUGAS.0102/SPK/SE/PML/3172/2026</v>
      </c>
      <c r="G103" s="40"/>
      <c r="H103" s="39" t="str">
        <f>VLOOKUP(G103,'MITRA (REFERENSI)'!$A:$Z,16,FALSE)</f>
        <v>#N/A</v>
      </c>
      <c r="I103" s="39" t="str">
        <f>VLOOKUP(G103,'MITRA (REFERENSI)'!$A:$Z,25,FALSE)</f>
        <v>#N/A</v>
      </c>
      <c r="J103" s="38" t="str">
        <f>VLOOKUP(G103,'MITRA (REFERENSI)'!$A:$Z,26,FALSE)</f>
        <v>#N/A</v>
      </c>
      <c r="K103" s="38" t="str">
        <f>VLOOKUP(G103,'MITRA (REFERENSI)'!$A:$Z,15,FALSE)</f>
        <v>#N/A</v>
      </c>
      <c r="L103" s="38" t="str">
        <f>VLOOKUP(G103,'MITRA (REFERENSI)'!$A:$Z,15,FALSE)</f>
        <v>#N/A</v>
      </c>
      <c r="M103" s="38" t="str">
        <f>IF(B103=1,'KELAS (REFERENSI)'!M103,IF(B103=2,'KELAS (REFERENSI)'!M118,IF(B103=3,'KELAS (REFERENSI)'!M133,IF(B103=4,'KELAS (REFERENSI)'!M148,""))))</f>
        <v/>
      </c>
      <c r="N103" s="38" t="str">
        <f>IF(B103=1,'KELAS (REFERENSI)'!N103,IF(B103=2,'KELAS (REFERENSI)'!N118,IF(B103=3,'KELAS (REFERENSI)'!N133,IF(B103=4,'KELAS (REFERENSI)'!N148,""))))</f>
        <v/>
      </c>
      <c r="O103" s="38" t="str">
        <f>IF(B103=1,'KELAS (REFERENSI)'!O103,IF(B103=2,'KELAS (REFERENSI)'!O118,IF(B103=3,'KELAS (REFERENSI)'!O133,IF(B103=4,'KELAS (REFERENSI)'!O148,""))))</f>
        <v/>
      </c>
      <c r="P103" s="38" t="str">
        <f>IF(B103=1,'KELAS (REFERENSI)'!P103,IF(B103=2,'KELAS (REFERENSI)'!P118,IF(B103=3,'KELAS (REFERENSI)'!P133,IF(B103=4,'KELAS (REFERENSI)'!P148,""))))</f>
        <v/>
      </c>
      <c r="Q103" s="38" t="str">
        <f t="shared" si="4"/>
        <v>BPS Kota Jakarta Timur</v>
      </c>
      <c r="R103" s="38" t="str">
        <f t="shared" si="56"/>
        <v/>
      </c>
      <c r="S103" s="38" t="str">
        <f t="shared" ref="S103:T103" si="111">S102</f>
        <v>15 Juni sampai dengan 31 Agustus 2026</v>
      </c>
      <c r="T103" s="38" t="str">
        <f t="shared" si="111"/>
        <v>31 Agustus 2026</v>
      </c>
      <c r="U103" s="41"/>
      <c r="V103" s="42"/>
      <c r="W103" s="42"/>
      <c r="X103" s="42"/>
    </row>
    <row r="104" ht="15.75" customHeight="1">
      <c r="A104" s="36" t="s">
        <v>5166</v>
      </c>
      <c r="B104" s="37"/>
      <c r="C104" s="37"/>
      <c r="D104" s="38" t="str">
        <f t="shared" si="1"/>
        <v/>
      </c>
      <c r="E104" s="38" t="str">
        <f>VLOOKUP(D104,'KELAS (REFERENSI)'!$E$1:$J$68,6,FALSE)</f>
        <v>#N/A</v>
      </c>
      <c r="F104" s="39" t="str">
        <f t="shared" si="2"/>
        <v>PETUGAS.0103/SPK/SE/PML/3172/2026</v>
      </c>
      <c r="G104" s="40"/>
      <c r="H104" s="39" t="str">
        <f>VLOOKUP(G104,'MITRA (REFERENSI)'!$A:$Z,16,FALSE)</f>
        <v>#N/A</v>
      </c>
      <c r="I104" s="39" t="str">
        <f>VLOOKUP(G104,'MITRA (REFERENSI)'!$A:$Z,25,FALSE)</f>
        <v>#N/A</v>
      </c>
      <c r="J104" s="38" t="str">
        <f>VLOOKUP(G104,'MITRA (REFERENSI)'!$A:$Z,26,FALSE)</f>
        <v>#N/A</v>
      </c>
      <c r="K104" s="38" t="str">
        <f>VLOOKUP(G104,'MITRA (REFERENSI)'!$A:$Z,15,FALSE)</f>
        <v>#N/A</v>
      </c>
      <c r="L104" s="38" t="str">
        <f>VLOOKUP(G104,'MITRA (REFERENSI)'!$A:$Z,15,FALSE)</f>
        <v>#N/A</v>
      </c>
      <c r="M104" s="38" t="str">
        <f>IF(B104=1,'KELAS (REFERENSI)'!M104,IF(B104=2,'KELAS (REFERENSI)'!M119,IF(B104=3,'KELAS (REFERENSI)'!M134,IF(B104=4,'KELAS (REFERENSI)'!M149,""))))</f>
        <v/>
      </c>
      <c r="N104" s="38" t="str">
        <f>IF(B104=1,'KELAS (REFERENSI)'!N104,IF(B104=2,'KELAS (REFERENSI)'!N119,IF(B104=3,'KELAS (REFERENSI)'!N134,IF(B104=4,'KELAS (REFERENSI)'!N149,""))))</f>
        <v/>
      </c>
      <c r="O104" s="38" t="str">
        <f>IF(B104=1,'KELAS (REFERENSI)'!O104,IF(B104=2,'KELAS (REFERENSI)'!O119,IF(B104=3,'KELAS (REFERENSI)'!O134,IF(B104=4,'KELAS (REFERENSI)'!O149,""))))</f>
        <v/>
      </c>
      <c r="P104" s="38" t="str">
        <f>IF(B104=1,'KELAS (REFERENSI)'!P104,IF(B104=2,'KELAS (REFERENSI)'!P119,IF(B104=3,'KELAS (REFERENSI)'!P134,IF(B104=4,'KELAS (REFERENSI)'!P149,""))))</f>
        <v/>
      </c>
      <c r="Q104" s="38" t="str">
        <f t="shared" si="4"/>
        <v>BPS Kota Jakarta Timur</v>
      </c>
      <c r="R104" s="38" t="str">
        <f t="shared" si="56"/>
        <v/>
      </c>
      <c r="S104" s="38" t="str">
        <f t="shared" ref="S104:T104" si="112">S103</f>
        <v>15 Juni sampai dengan 31 Agustus 2026</v>
      </c>
      <c r="T104" s="38" t="str">
        <f t="shared" si="112"/>
        <v>31 Agustus 2026</v>
      </c>
      <c r="U104" s="41"/>
      <c r="V104" s="42"/>
      <c r="W104" s="42"/>
      <c r="X104" s="42"/>
    </row>
    <row r="105" ht="15.75" customHeight="1">
      <c r="A105" s="36" t="s">
        <v>5167</v>
      </c>
      <c r="B105" s="37"/>
      <c r="C105" s="37"/>
      <c r="D105" s="38" t="str">
        <f t="shared" si="1"/>
        <v/>
      </c>
      <c r="E105" s="38" t="str">
        <f>VLOOKUP(D105,'KELAS (REFERENSI)'!$E$1:$J$68,6,FALSE)</f>
        <v>#N/A</v>
      </c>
      <c r="F105" s="39" t="str">
        <f t="shared" si="2"/>
        <v>PETUGAS.0104/SPK/SE/PML/3172/2026</v>
      </c>
      <c r="G105" s="40"/>
      <c r="H105" s="39" t="str">
        <f>VLOOKUP(G105,'MITRA (REFERENSI)'!$A:$Z,16,FALSE)</f>
        <v>#N/A</v>
      </c>
      <c r="I105" s="39" t="str">
        <f>VLOOKUP(G105,'MITRA (REFERENSI)'!$A:$Z,25,FALSE)</f>
        <v>#N/A</v>
      </c>
      <c r="J105" s="38" t="str">
        <f>VLOOKUP(G105,'MITRA (REFERENSI)'!$A:$Z,26,FALSE)</f>
        <v>#N/A</v>
      </c>
      <c r="K105" s="38" t="str">
        <f>VLOOKUP(G105,'MITRA (REFERENSI)'!$A:$Z,15,FALSE)</f>
        <v>#N/A</v>
      </c>
      <c r="L105" s="38" t="str">
        <f>VLOOKUP(G105,'MITRA (REFERENSI)'!$A:$Z,15,FALSE)</f>
        <v>#N/A</v>
      </c>
      <c r="M105" s="38" t="str">
        <f>IF(B105=1,'KELAS (REFERENSI)'!M105,IF(B105=2,'KELAS (REFERENSI)'!M120,IF(B105=3,'KELAS (REFERENSI)'!M135,IF(B105=4,'KELAS (REFERENSI)'!M150,""))))</f>
        <v/>
      </c>
      <c r="N105" s="38" t="str">
        <f>IF(B105=1,'KELAS (REFERENSI)'!N105,IF(B105=2,'KELAS (REFERENSI)'!N120,IF(B105=3,'KELAS (REFERENSI)'!N135,IF(B105=4,'KELAS (REFERENSI)'!N150,""))))</f>
        <v/>
      </c>
      <c r="O105" s="38" t="str">
        <f>IF(B105=1,'KELAS (REFERENSI)'!O105,IF(B105=2,'KELAS (REFERENSI)'!O120,IF(B105=3,'KELAS (REFERENSI)'!O135,IF(B105=4,'KELAS (REFERENSI)'!O150,""))))</f>
        <v/>
      </c>
      <c r="P105" s="38" t="str">
        <f>IF(B105=1,'KELAS (REFERENSI)'!P105,IF(B105=2,'KELAS (REFERENSI)'!P120,IF(B105=3,'KELAS (REFERENSI)'!P135,IF(B105=4,'KELAS (REFERENSI)'!P150,""))))</f>
        <v/>
      </c>
      <c r="Q105" s="38" t="str">
        <f t="shared" si="4"/>
        <v>BPS Kota Jakarta Timur</v>
      </c>
      <c r="R105" s="38" t="str">
        <f t="shared" si="56"/>
        <v/>
      </c>
      <c r="S105" s="38" t="str">
        <f t="shared" ref="S105:T105" si="113">S104</f>
        <v>15 Juni sampai dengan 31 Agustus 2026</v>
      </c>
      <c r="T105" s="38" t="str">
        <f t="shared" si="113"/>
        <v>31 Agustus 2026</v>
      </c>
      <c r="U105" s="41"/>
      <c r="V105" s="42"/>
      <c r="W105" s="42"/>
      <c r="X105" s="42"/>
    </row>
    <row r="106" ht="15.75" customHeight="1">
      <c r="A106" s="36" t="s">
        <v>5168</v>
      </c>
      <c r="B106" s="37"/>
      <c r="C106" s="37"/>
      <c r="D106" s="38" t="str">
        <f t="shared" si="1"/>
        <v/>
      </c>
      <c r="E106" s="38" t="str">
        <f>VLOOKUP(D106,'KELAS (REFERENSI)'!$E$1:$J$68,6,FALSE)</f>
        <v>#N/A</v>
      </c>
      <c r="F106" s="39" t="str">
        <f t="shared" si="2"/>
        <v>PETUGAS.0105/SPK/SE/PML/3172/2026</v>
      </c>
      <c r="G106" s="40"/>
      <c r="H106" s="39" t="str">
        <f>VLOOKUP(G106,'MITRA (REFERENSI)'!$A:$Z,16,FALSE)</f>
        <v>#N/A</v>
      </c>
      <c r="I106" s="39" t="str">
        <f>VLOOKUP(G106,'MITRA (REFERENSI)'!$A:$Z,25,FALSE)</f>
        <v>#N/A</v>
      </c>
      <c r="J106" s="38" t="str">
        <f>VLOOKUP(G106,'MITRA (REFERENSI)'!$A:$Z,26,FALSE)</f>
        <v>#N/A</v>
      </c>
      <c r="K106" s="38" t="str">
        <f>VLOOKUP(G106,'MITRA (REFERENSI)'!$A:$Z,15,FALSE)</f>
        <v>#N/A</v>
      </c>
      <c r="L106" s="38" t="str">
        <f>VLOOKUP(G106,'MITRA (REFERENSI)'!$A:$Z,15,FALSE)</f>
        <v>#N/A</v>
      </c>
      <c r="M106" s="38" t="str">
        <f>IF(B106=1,'KELAS (REFERENSI)'!M106,IF(B106=2,'KELAS (REFERENSI)'!M121,IF(B106=3,'KELAS (REFERENSI)'!M136,IF(B106=4,'KELAS (REFERENSI)'!M151,""))))</f>
        <v/>
      </c>
      <c r="N106" s="38" t="str">
        <f>IF(B106=1,'KELAS (REFERENSI)'!N106,IF(B106=2,'KELAS (REFERENSI)'!N121,IF(B106=3,'KELAS (REFERENSI)'!N136,IF(B106=4,'KELAS (REFERENSI)'!N151,""))))</f>
        <v/>
      </c>
      <c r="O106" s="38" t="str">
        <f>IF(B106=1,'KELAS (REFERENSI)'!O106,IF(B106=2,'KELAS (REFERENSI)'!O121,IF(B106=3,'KELAS (REFERENSI)'!O136,IF(B106=4,'KELAS (REFERENSI)'!O151,""))))</f>
        <v/>
      </c>
      <c r="P106" s="38" t="str">
        <f>IF(B106=1,'KELAS (REFERENSI)'!P106,IF(B106=2,'KELAS (REFERENSI)'!P121,IF(B106=3,'KELAS (REFERENSI)'!P136,IF(B106=4,'KELAS (REFERENSI)'!P151,""))))</f>
        <v/>
      </c>
      <c r="Q106" s="38" t="str">
        <f t="shared" si="4"/>
        <v>BPS Kota Jakarta Timur</v>
      </c>
      <c r="R106" s="38" t="str">
        <f t="shared" si="56"/>
        <v/>
      </c>
      <c r="S106" s="38" t="str">
        <f t="shared" ref="S106:T106" si="114">S105</f>
        <v>15 Juni sampai dengan 31 Agustus 2026</v>
      </c>
      <c r="T106" s="38" t="str">
        <f t="shared" si="114"/>
        <v>31 Agustus 2026</v>
      </c>
      <c r="U106" s="41"/>
      <c r="V106" s="42"/>
      <c r="W106" s="42"/>
      <c r="X106" s="42"/>
    </row>
    <row r="107" ht="15.75" customHeight="1">
      <c r="A107" s="36" t="s">
        <v>5169</v>
      </c>
      <c r="B107" s="37"/>
      <c r="C107" s="37"/>
      <c r="D107" s="38" t="str">
        <f t="shared" si="1"/>
        <v/>
      </c>
      <c r="E107" s="38" t="str">
        <f>VLOOKUP(D107,'KELAS (REFERENSI)'!$E$1:$J$68,6,FALSE)</f>
        <v>#N/A</v>
      </c>
      <c r="F107" s="39" t="str">
        <f t="shared" si="2"/>
        <v>PETUGAS.0106/SPK/SE/PML/3172/2026</v>
      </c>
      <c r="G107" s="40"/>
      <c r="H107" s="39" t="str">
        <f>VLOOKUP(G107,'MITRA (REFERENSI)'!$A:$Z,16,FALSE)</f>
        <v>#N/A</v>
      </c>
      <c r="I107" s="39" t="str">
        <f>VLOOKUP(G107,'MITRA (REFERENSI)'!$A:$Z,25,FALSE)</f>
        <v>#N/A</v>
      </c>
      <c r="J107" s="38" t="str">
        <f>VLOOKUP(G107,'MITRA (REFERENSI)'!$A:$Z,26,FALSE)</f>
        <v>#N/A</v>
      </c>
      <c r="K107" s="38" t="str">
        <f>VLOOKUP(G107,'MITRA (REFERENSI)'!$A:$Z,15,FALSE)</f>
        <v>#N/A</v>
      </c>
      <c r="L107" s="38" t="str">
        <f>VLOOKUP(G107,'MITRA (REFERENSI)'!$A:$Z,15,FALSE)</f>
        <v>#N/A</v>
      </c>
      <c r="M107" s="38" t="str">
        <f>IF(B107=1,'KELAS (REFERENSI)'!M107,IF(B107=2,'KELAS (REFERENSI)'!M122,IF(B107=3,'KELAS (REFERENSI)'!M137,IF(B107=4,'KELAS (REFERENSI)'!M152,""))))</f>
        <v/>
      </c>
      <c r="N107" s="38" t="str">
        <f>IF(B107=1,'KELAS (REFERENSI)'!N107,IF(B107=2,'KELAS (REFERENSI)'!N122,IF(B107=3,'KELAS (REFERENSI)'!N137,IF(B107=4,'KELAS (REFERENSI)'!N152,""))))</f>
        <v/>
      </c>
      <c r="O107" s="38" t="str">
        <f>IF(B107=1,'KELAS (REFERENSI)'!O107,IF(B107=2,'KELAS (REFERENSI)'!O122,IF(B107=3,'KELAS (REFERENSI)'!O137,IF(B107=4,'KELAS (REFERENSI)'!O152,""))))</f>
        <v/>
      </c>
      <c r="P107" s="38" t="str">
        <f>IF(B107=1,'KELAS (REFERENSI)'!P107,IF(B107=2,'KELAS (REFERENSI)'!P122,IF(B107=3,'KELAS (REFERENSI)'!P137,IF(B107=4,'KELAS (REFERENSI)'!P152,""))))</f>
        <v/>
      </c>
      <c r="Q107" s="38" t="str">
        <f t="shared" si="4"/>
        <v>BPS Kota Jakarta Timur</v>
      </c>
      <c r="R107" s="38" t="str">
        <f t="shared" si="56"/>
        <v/>
      </c>
      <c r="S107" s="38" t="str">
        <f t="shared" ref="S107:T107" si="115">S106</f>
        <v>15 Juni sampai dengan 31 Agustus 2026</v>
      </c>
      <c r="T107" s="38" t="str">
        <f t="shared" si="115"/>
        <v>31 Agustus 2026</v>
      </c>
      <c r="U107" s="41"/>
      <c r="V107" s="42"/>
      <c r="W107" s="42"/>
      <c r="X107" s="42"/>
    </row>
    <row r="108" ht="15.75" customHeight="1">
      <c r="A108" s="36" t="s">
        <v>5170</v>
      </c>
      <c r="B108" s="37"/>
      <c r="C108" s="37"/>
      <c r="D108" s="38" t="str">
        <f t="shared" si="1"/>
        <v/>
      </c>
      <c r="E108" s="38" t="str">
        <f>VLOOKUP(D108,'KELAS (REFERENSI)'!$E$1:$J$68,6,FALSE)</f>
        <v>#N/A</v>
      </c>
      <c r="F108" s="39" t="str">
        <f t="shared" si="2"/>
        <v>PETUGAS.0107/SPK/SE/PML/3172/2026</v>
      </c>
      <c r="G108" s="40"/>
      <c r="H108" s="39" t="str">
        <f>VLOOKUP(G108,'MITRA (REFERENSI)'!$A:$Z,16,FALSE)</f>
        <v>#N/A</v>
      </c>
      <c r="I108" s="39" t="str">
        <f>VLOOKUP(G108,'MITRA (REFERENSI)'!$A:$Z,25,FALSE)</f>
        <v>#N/A</v>
      </c>
      <c r="J108" s="38" t="str">
        <f>VLOOKUP(G108,'MITRA (REFERENSI)'!$A:$Z,26,FALSE)</f>
        <v>#N/A</v>
      </c>
      <c r="K108" s="38" t="str">
        <f>VLOOKUP(G108,'MITRA (REFERENSI)'!$A:$Z,15,FALSE)</f>
        <v>#N/A</v>
      </c>
      <c r="L108" s="38" t="str">
        <f>VLOOKUP(G108,'MITRA (REFERENSI)'!$A:$Z,15,FALSE)</f>
        <v>#N/A</v>
      </c>
      <c r="M108" s="38" t="str">
        <f>IF(B108=1,'KELAS (REFERENSI)'!M108,IF(B108=2,'KELAS (REFERENSI)'!M123,IF(B108=3,'KELAS (REFERENSI)'!M138,IF(B108=4,'KELAS (REFERENSI)'!M153,""))))</f>
        <v/>
      </c>
      <c r="N108" s="38" t="str">
        <f>IF(B108=1,'KELAS (REFERENSI)'!N108,IF(B108=2,'KELAS (REFERENSI)'!N123,IF(B108=3,'KELAS (REFERENSI)'!N138,IF(B108=4,'KELAS (REFERENSI)'!N153,""))))</f>
        <v/>
      </c>
      <c r="O108" s="38" t="str">
        <f>IF(B108=1,'KELAS (REFERENSI)'!O108,IF(B108=2,'KELAS (REFERENSI)'!O123,IF(B108=3,'KELAS (REFERENSI)'!O138,IF(B108=4,'KELAS (REFERENSI)'!O153,""))))</f>
        <v/>
      </c>
      <c r="P108" s="38" t="str">
        <f>IF(B108=1,'KELAS (REFERENSI)'!P108,IF(B108=2,'KELAS (REFERENSI)'!P123,IF(B108=3,'KELAS (REFERENSI)'!P138,IF(B108=4,'KELAS (REFERENSI)'!P153,""))))</f>
        <v/>
      </c>
      <c r="Q108" s="38" t="str">
        <f t="shared" si="4"/>
        <v>BPS Kota Jakarta Timur</v>
      </c>
      <c r="R108" s="38" t="str">
        <f t="shared" si="56"/>
        <v/>
      </c>
      <c r="S108" s="38" t="str">
        <f t="shared" ref="S108:T108" si="116">S107</f>
        <v>15 Juni sampai dengan 31 Agustus 2026</v>
      </c>
      <c r="T108" s="38" t="str">
        <f t="shared" si="116"/>
        <v>31 Agustus 2026</v>
      </c>
      <c r="U108" s="41"/>
      <c r="V108" s="42"/>
      <c r="W108" s="42"/>
      <c r="X108" s="42"/>
    </row>
    <row r="109" ht="15.75" customHeight="1">
      <c r="A109" s="36" t="s">
        <v>5171</v>
      </c>
      <c r="B109" s="37"/>
      <c r="C109" s="37"/>
      <c r="D109" s="38" t="str">
        <f t="shared" si="1"/>
        <v/>
      </c>
      <c r="E109" s="38" t="str">
        <f>VLOOKUP(D109,'KELAS (REFERENSI)'!$E$1:$J$68,6,FALSE)</f>
        <v>#N/A</v>
      </c>
      <c r="F109" s="39" t="str">
        <f t="shared" si="2"/>
        <v>PETUGAS.0108/SPK/SE/PML/3172/2026</v>
      </c>
      <c r="G109" s="40"/>
      <c r="H109" s="39" t="str">
        <f>VLOOKUP(G109,'MITRA (REFERENSI)'!$A:$Z,16,FALSE)</f>
        <v>#N/A</v>
      </c>
      <c r="I109" s="39" t="str">
        <f>VLOOKUP(G109,'MITRA (REFERENSI)'!$A:$Z,25,FALSE)</f>
        <v>#N/A</v>
      </c>
      <c r="J109" s="38" t="str">
        <f>VLOOKUP(G109,'MITRA (REFERENSI)'!$A:$Z,26,FALSE)</f>
        <v>#N/A</v>
      </c>
      <c r="K109" s="38" t="str">
        <f>VLOOKUP(G109,'MITRA (REFERENSI)'!$A:$Z,15,FALSE)</f>
        <v>#N/A</v>
      </c>
      <c r="L109" s="38" t="str">
        <f>VLOOKUP(G109,'MITRA (REFERENSI)'!$A:$Z,15,FALSE)</f>
        <v>#N/A</v>
      </c>
      <c r="M109" s="38" t="str">
        <f>IF(B109=1,'KELAS (REFERENSI)'!M109,IF(B109=2,'KELAS (REFERENSI)'!M124,IF(B109=3,'KELAS (REFERENSI)'!M139,IF(B109=4,'KELAS (REFERENSI)'!M154,""))))</f>
        <v/>
      </c>
      <c r="N109" s="38" t="str">
        <f>IF(B109=1,'KELAS (REFERENSI)'!N109,IF(B109=2,'KELAS (REFERENSI)'!N124,IF(B109=3,'KELAS (REFERENSI)'!N139,IF(B109=4,'KELAS (REFERENSI)'!N154,""))))</f>
        <v/>
      </c>
      <c r="O109" s="38" t="str">
        <f>IF(B109=1,'KELAS (REFERENSI)'!O109,IF(B109=2,'KELAS (REFERENSI)'!O124,IF(B109=3,'KELAS (REFERENSI)'!O139,IF(B109=4,'KELAS (REFERENSI)'!O154,""))))</f>
        <v/>
      </c>
      <c r="P109" s="38" t="str">
        <f>IF(B109=1,'KELAS (REFERENSI)'!P109,IF(B109=2,'KELAS (REFERENSI)'!P124,IF(B109=3,'KELAS (REFERENSI)'!P139,IF(B109=4,'KELAS (REFERENSI)'!P154,""))))</f>
        <v/>
      </c>
      <c r="Q109" s="38" t="str">
        <f t="shared" si="4"/>
        <v>BPS Kota Jakarta Timur</v>
      </c>
      <c r="R109" s="38" t="str">
        <f t="shared" si="56"/>
        <v/>
      </c>
      <c r="S109" s="38" t="str">
        <f t="shared" ref="S109:T109" si="117">S108</f>
        <v>15 Juni sampai dengan 31 Agustus 2026</v>
      </c>
      <c r="T109" s="38" t="str">
        <f t="shared" si="117"/>
        <v>31 Agustus 2026</v>
      </c>
      <c r="U109" s="41"/>
      <c r="V109" s="42"/>
      <c r="W109" s="42"/>
      <c r="X109" s="42"/>
    </row>
    <row r="110" ht="15.75" customHeight="1">
      <c r="A110" s="36" t="s">
        <v>5172</v>
      </c>
      <c r="B110" s="37"/>
      <c r="C110" s="37"/>
      <c r="D110" s="38" t="str">
        <f t="shared" si="1"/>
        <v/>
      </c>
      <c r="E110" s="38" t="str">
        <f>VLOOKUP(D110,'KELAS (REFERENSI)'!$E$1:$J$68,6,FALSE)</f>
        <v>#N/A</v>
      </c>
      <c r="F110" s="39" t="str">
        <f t="shared" si="2"/>
        <v>PETUGAS.0109/SPK/SE/PML/3172/2026</v>
      </c>
      <c r="G110" s="40"/>
      <c r="H110" s="39" t="str">
        <f>VLOOKUP(G110,'MITRA (REFERENSI)'!$A:$Z,16,FALSE)</f>
        <v>#N/A</v>
      </c>
      <c r="I110" s="39" t="str">
        <f>VLOOKUP(G110,'MITRA (REFERENSI)'!$A:$Z,25,FALSE)</f>
        <v>#N/A</v>
      </c>
      <c r="J110" s="38" t="str">
        <f>VLOOKUP(G110,'MITRA (REFERENSI)'!$A:$Z,26,FALSE)</f>
        <v>#N/A</v>
      </c>
      <c r="K110" s="38" t="str">
        <f>VLOOKUP(G110,'MITRA (REFERENSI)'!$A:$Z,15,FALSE)</f>
        <v>#N/A</v>
      </c>
      <c r="L110" s="38" t="str">
        <f>VLOOKUP(G110,'MITRA (REFERENSI)'!$A:$Z,15,FALSE)</f>
        <v>#N/A</v>
      </c>
      <c r="M110" s="38" t="str">
        <f>IF(B110=1,'KELAS (REFERENSI)'!M110,IF(B110=2,'KELAS (REFERENSI)'!M125,IF(B110=3,'KELAS (REFERENSI)'!M140,IF(B110=4,'KELAS (REFERENSI)'!M155,""))))</f>
        <v/>
      </c>
      <c r="N110" s="38" t="str">
        <f>IF(B110=1,'KELAS (REFERENSI)'!N110,IF(B110=2,'KELAS (REFERENSI)'!N125,IF(B110=3,'KELAS (REFERENSI)'!N140,IF(B110=4,'KELAS (REFERENSI)'!N155,""))))</f>
        <v/>
      </c>
      <c r="O110" s="38" t="str">
        <f>IF(B110=1,'KELAS (REFERENSI)'!O110,IF(B110=2,'KELAS (REFERENSI)'!O125,IF(B110=3,'KELAS (REFERENSI)'!O140,IF(B110=4,'KELAS (REFERENSI)'!O155,""))))</f>
        <v/>
      </c>
      <c r="P110" s="38" t="str">
        <f>IF(B110=1,'KELAS (REFERENSI)'!P110,IF(B110=2,'KELAS (REFERENSI)'!P125,IF(B110=3,'KELAS (REFERENSI)'!P140,IF(B110=4,'KELAS (REFERENSI)'!P155,""))))</f>
        <v/>
      </c>
      <c r="Q110" s="38" t="str">
        <f t="shared" si="4"/>
        <v>BPS Kota Jakarta Timur</v>
      </c>
      <c r="R110" s="38" t="str">
        <f t="shared" si="56"/>
        <v/>
      </c>
      <c r="S110" s="38" t="str">
        <f t="shared" ref="S110:T110" si="118">S109</f>
        <v>15 Juni sampai dengan 31 Agustus 2026</v>
      </c>
      <c r="T110" s="38" t="str">
        <f t="shared" si="118"/>
        <v>31 Agustus 2026</v>
      </c>
      <c r="U110" s="41"/>
      <c r="V110" s="42"/>
      <c r="W110" s="42"/>
      <c r="X110" s="42"/>
    </row>
    <row r="111" ht="15.75" customHeight="1">
      <c r="A111" s="36" t="s">
        <v>5173</v>
      </c>
      <c r="B111" s="37"/>
      <c r="C111" s="37"/>
      <c r="D111" s="38" t="str">
        <f t="shared" si="1"/>
        <v/>
      </c>
      <c r="E111" s="38" t="str">
        <f>VLOOKUP(D111,'KELAS (REFERENSI)'!$E$1:$J$68,6,FALSE)</f>
        <v>#N/A</v>
      </c>
      <c r="F111" s="39" t="str">
        <f t="shared" si="2"/>
        <v>PETUGAS.0110/SPK/SE/PML/3172/2026</v>
      </c>
      <c r="G111" s="40"/>
      <c r="H111" s="39" t="str">
        <f>VLOOKUP(G111,'MITRA (REFERENSI)'!$A:$Z,16,FALSE)</f>
        <v>#N/A</v>
      </c>
      <c r="I111" s="39" t="str">
        <f>VLOOKUP(G111,'MITRA (REFERENSI)'!$A:$Z,25,FALSE)</f>
        <v>#N/A</v>
      </c>
      <c r="J111" s="38" t="str">
        <f>VLOOKUP(G111,'MITRA (REFERENSI)'!$A:$Z,26,FALSE)</f>
        <v>#N/A</v>
      </c>
      <c r="K111" s="38" t="str">
        <f>VLOOKUP(G111,'MITRA (REFERENSI)'!$A:$Z,15,FALSE)</f>
        <v>#N/A</v>
      </c>
      <c r="L111" s="38" t="str">
        <f>VLOOKUP(G111,'MITRA (REFERENSI)'!$A:$Z,15,FALSE)</f>
        <v>#N/A</v>
      </c>
      <c r="M111" s="38" t="str">
        <f>IF(B111=1,'KELAS (REFERENSI)'!M111,IF(B111=2,'KELAS (REFERENSI)'!M126,IF(B111=3,'KELAS (REFERENSI)'!M141,IF(B111=4,'KELAS (REFERENSI)'!M156,""))))</f>
        <v/>
      </c>
      <c r="N111" s="38" t="str">
        <f>IF(B111=1,'KELAS (REFERENSI)'!N111,IF(B111=2,'KELAS (REFERENSI)'!N126,IF(B111=3,'KELAS (REFERENSI)'!N141,IF(B111=4,'KELAS (REFERENSI)'!N156,""))))</f>
        <v/>
      </c>
      <c r="O111" s="38" t="str">
        <f>IF(B111=1,'KELAS (REFERENSI)'!O111,IF(B111=2,'KELAS (REFERENSI)'!O126,IF(B111=3,'KELAS (REFERENSI)'!O141,IF(B111=4,'KELAS (REFERENSI)'!O156,""))))</f>
        <v/>
      </c>
      <c r="P111" s="38" t="str">
        <f>IF(B111=1,'KELAS (REFERENSI)'!P111,IF(B111=2,'KELAS (REFERENSI)'!P126,IF(B111=3,'KELAS (REFERENSI)'!P141,IF(B111=4,'KELAS (REFERENSI)'!P156,""))))</f>
        <v/>
      </c>
      <c r="Q111" s="38" t="str">
        <f t="shared" si="4"/>
        <v>BPS Kota Jakarta Timur</v>
      </c>
      <c r="R111" s="38" t="str">
        <f t="shared" si="56"/>
        <v/>
      </c>
      <c r="S111" s="38" t="str">
        <f t="shared" ref="S111:T111" si="119">S110</f>
        <v>15 Juni sampai dengan 31 Agustus 2026</v>
      </c>
      <c r="T111" s="38" t="str">
        <f t="shared" si="119"/>
        <v>31 Agustus 2026</v>
      </c>
      <c r="U111" s="41"/>
      <c r="V111" s="42"/>
      <c r="W111" s="42"/>
      <c r="X111" s="42"/>
    </row>
    <row r="112" ht="15.75" customHeight="1">
      <c r="A112" s="36" t="s">
        <v>5174</v>
      </c>
      <c r="B112" s="37"/>
      <c r="C112" s="37"/>
      <c r="D112" s="38" t="str">
        <f t="shared" si="1"/>
        <v/>
      </c>
      <c r="E112" s="38" t="str">
        <f>VLOOKUP(D112,'KELAS (REFERENSI)'!$E$1:$J$68,6,FALSE)</f>
        <v>#N/A</v>
      </c>
      <c r="F112" s="39" t="str">
        <f t="shared" si="2"/>
        <v>PETUGAS.0111/SPK/SE/PML/3172/2026</v>
      </c>
      <c r="G112" s="40"/>
      <c r="H112" s="39" t="str">
        <f>VLOOKUP(G112,'MITRA (REFERENSI)'!$A:$Z,16,FALSE)</f>
        <v>#N/A</v>
      </c>
      <c r="I112" s="39" t="str">
        <f>VLOOKUP(G112,'MITRA (REFERENSI)'!$A:$Z,25,FALSE)</f>
        <v>#N/A</v>
      </c>
      <c r="J112" s="38" t="str">
        <f>VLOOKUP(G112,'MITRA (REFERENSI)'!$A:$Z,26,FALSE)</f>
        <v>#N/A</v>
      </c>
      <c r="K112" s="38" t="str">
        <f>VLOOKUP(G112,'MITRA (REFERENSI)'!$A:$Z,15,FALSE)</f>
        <v>#N/A</v>
      </c>
      <c r="L112" s="38" t="str">
        <f>VLOOKUP(G112,'MITRA (REFERENSI)'!$A:$Z,15,FALSE)</f>
        <v>#N/A</v>
      </c>
      <c r="M112" s="38" t="str">
        <f>IF(B112=1,'KELAS (REFERENSI)'!M112,IF(B112=2,'KELAS (REFERENSI)'!M127,IF(B112=3,'KELAS (REFERENSI)'!M142,IF(B112=4,'KELAS (REFERENSI)'!M157,""))))</f>
        <v/>
      </c>
      <c r="N112" s="38" t="str">
        <f>IF(B112=1,'KELAS (REFERENSI)'!N112,IF(B112=2,'KELAS (REFERENSI)'!N127,IF(B112=3,'KELAS (REFERENSI)'!N142,IF(B112=4,'KELAS (REFERENSI)'!N157,""))))</f>
        <v/>
      </c>
      <c r="O112" s="38" t="str">
        <f>IF(B112=1,'KELAS (REFERENSI)'!O112,IF(B112=2,'KELAS (REFERENSI)'!O127,IF(B112=3,'KELAS (REFERENSI)'!O142,IF(B112=4,'KELAS (REFERENSI)'!O157,""))))</f>
        <v/>
      </c>
      <c r="P112" s="38" t="str">
        <f>IF(B112=1,'KELAS (REFERENSI)'!P112,IF(B112=2,'KELAS (REFERENSI)'!P127,IF(B112=3,'KELAS (REFERENSI)'!P142,IF(B112=4,'KELAS (REFERENSI)'!P157,""))))</f>
        <v/>
      </c>
      <c r="Q112" s="38" t="str">
        <f t="shared" si="4"/>
        <v>BPS Kota Jakarta Timur</v>
      </c>
      <c r="R112" s="38" t="str">
        <f t="shared" si="56"/>
        <v/>
      </c>
      <c r="S112" s="38" t="str">
        <f t="shared" ref="S112:T112" si="120">S111</f>
        <v>15 Juni sampai dengan 31 Agustus 2026</v>
      </c>
      <c r="T112" s="38" t="str">
        <f t="shared" si="120"/>
        <v>31 Agustus 2026</v>
      </c>
      <c r="U112" s="41"/>
      <c r="V112" s="42"/>
      <c r="W112" s="42"/>
      <c r="X112" s="42"/>
    </row>
    <row r="113" ht="15.75" customHeight="1">
      <c r="A113" s="36" t="s">
        <v>5175</v>
      </c>
      <c r="B113" s="37"/>
      <c r="C113" s="37"/>
      <c r="D113" s="38" t="str">
        <f t="shared" si="1"/>
        <v/>
      </c>
      <c r="E113" s="38" t="str">
        <f>VLOOKUP(D113,'KELAS (REFERENSI)'!$E$1:$J$68,6,FALSE)</f>
        <v>#N/A</v>
      </c>
      <c r="F113" s="39" t="str">
        <f t="shared" si="2"/>
        <v>PETUGAS.0112/SPK/SE/PML/3172/2026</v>
      </c>
      <c r="G113" s="40"/>
      <c r="H113" s="39" t="str">
        <f>VLOOKUP(G113,'MITRA (REFERENSI)'!$A:$Z,16,FALSE)</f>
        <v>#N/A</v>
      </c>
      <c r="I113" s="39" t="str">
        <f>VLOOKUP(G113,'MITRA (REFERENSI)'!$A:$Z,25,FALSE)</f>
        <v>#N/A</v>
      </c>
      <c r="J113" s="38" t="str">
        <f>VLOOKUP(G113,'MITRA (REFERENSI)'!$A:$Z,26,FALSE)</f>
        <v>#N/A</v>
      </c>
      <c r="K113" s="38" t="str">
        <f>VLOOKUP(G113,'MITRA (REFERENSI)'!$A:$Z,15,FALSE)</f>
        <v>#N/A</v>
      </c>
      <c r="L113" s="38" t="str">
        <f>VLOOKUP(G113,'MITRA (REFERENSI)'!$A:$Z,15,FALSE)</f>
        <v>#N/A</v>
      </c>
      <c r="M113" s="38" t="str">
        <f>IF(B113=1,'KELAS (REFERENSI)'!M113,IF(B113=2,'KELAS (REFERENSI)'!M128,IF(B113=3,'KELAS (REFERENSI)'!M143,IF(B113=4,'KELAS (REFERENSI)'!M158,""))))</f>
        <v/>
      </c>
      <c r="N113" s="38" t="str">
        <f>IF(B113=1,'KELAS (REFERENSI)'!N113,IF(B113=2,'KELAS (REFERENSI)'!N128,IF(B113=3,'KELAS (REFERENSI)'!N143,IF(B113=4,'KELAS (REFERENSI)'!N158,""))))</f>
        <v/>
      </c>
      <c r="O113" s="38" t="str">
        <f>IF(B113=1,'KELAS (REFERENSI)'!O113,IF(B113=2,'KELAS (REFERENSI)'!O128,IF(B113=3,'KELAS (REFERENSI)'!O143,IF(B113=4,'KELAS (REFERENSI)'!O158,""))))</f>
        <v/>
      </c>
      <c r="P113" s="38" t="str">
        <f>IF(B113=1,'KELAS (REFERENSI)'!P113,IF(B113=2,'KELAS (REFERENSI)'!P128,IF(B113=3,'KELAS (REFERENSI)'!P143,IF(B113=4,'KELAS (REFERENSI)'!P158,""))))</f>
        <v/>
      </c>
      <c r="Q113" s="38" t="str">
        <f t="shared" si="4"/>
        <v>BPS Kota Jakarta Timur</v>
      </c>
      <c r="R113" s="38" t="str">
        <f t="shared" si="56"/>
        <v/>
      </c>
      <c r="S113" s="38" t="str">
        <f t="shared" ref="S113:T113" si="121">S112</f>
        <v>15 Juni sampai dengan 31 Agustus 2026</v>
      </c>
      <c r="T113" s="38" t="str">
        <f t="shared" si="121"/>
        <v>31 Agustus 2026</v>
      </c>
      <c r="U113" s="41"/>
      <c r="V113" s="42"/>
      <c r="W113" s="42"/>
      <c r="X113" s="42"/>
    </row>
    <row r="114" ht="15.75" customHeight="1">
      <c r="A114" s="36" t="s">
        <v>5176</v>
      </c>
      <c r="B114" s="37"/>
      <c r="C114" s="37"/>
      <c r="D114" s="38" t="str">
        <f t="shared" si="1"/>
        <v/>
      </c>
      <c r="E114" s="38" t="str">
        <f>VLOOKUP(D114,'KELAS (REFERENSI)'!$E$1:$J$68,6,FALSE)</f>
        <v>#N/A</v>
      </c>
      <c r="F114" s="39" t="str">
        <f t="shared" si="2"/>
        <v>PETUGAS.0113/SPK/SE/PML/3172/2026</v>
      </c>
      <c r="G114" s="40"/>
      <c r="H114" s="39" t="str">
        <f>VLOOKUP(G114,'MITRA (REFERENSI)'!$A:$Z,16,FALSE)</f>
        <v>#N/A</v>
      </c>
      <c r="I114" s="39" t="str">
        <f>VLOOKUP(G114,'MITRA (REFERENSI)'!$A:$Z,25,FALSE)</f>
        <v>#N/A</v>
      </c>
      <c r="J114" s="38" t="str">
        <f>VLOOKUP(G114,'MITRA (REFERENSI)'!$A:$Z,26,FALSE)</f>
        <v>#N/A</v>
      </c>
      <c r="K114" s="38" t="str">
        <f>VLOOKUP(G114,'MITRA (REFERENSI)'!$A:$Z,15,FALSE)</f>
        <v>#N/A</v>
      </c>
      <c r="L114" s="38" t="str">
        <f>VLOOKUP(G114,'MITRA (REFERENSI)'!$A:$Z,15,FALSE)</f>
        <v>#N/A</v>
      </c>
      <c r="M114" s="38" t="str">
        <f>IF(B114=1,'KELAS (REFERENSI)'!M114,IF(B114=2,'KELAS (REFERENSI)'!M129,IF(B114=3,'KELAS (REFERENSI)'!M144,IF(B114=4,'KELAS (REFERENSI)'!M159,""))))</f>
        <v/>
      </c>
      <c r="N114" s="38" t="str">
        <f>IF(B114=1,'KELAS (REFERENSI)'!N114,IF(B114=2,'KELAS (REFERENSI)'!N129,IF(B114=3,'KELAS (REFERENSI)'!N144,IF(B114=4,'KELAS (REFERENSI)'!N159,""))))</f>
        <v/>
      </c>
      <c r="O114" s="38" t="str">
        <f>IF(B114=1,'KELAS (REFERENSI)'!O114,IF(B114=2,'KELAS (REFERENSI)'!O129,IF(B114=3,'KELAS (REFERENSI)'!O144,IF(B114=4,'KELAS (REFERENSI)'!O159,""))))</f>
        <v/>
      </c>
      <c r="P114" s="38" t="str">
        <f>IF(B114=1,'KELAS (REFERENSI)'!P114,IF(B114=2,'KELAS (REFERENSI)'!P129,IF(B114=3,'KELAS (REFERENSI)'!P144,IF(B114=4,'KELAS (REFERENSI)'!P159,""))))</f>
        <v/>
      </c>
      <c r="Q114" s="38" t="str">
        <f t="shared" si="4"/>
        <v>BPS Kota Jakarta Timur</v>
      </c>
      <c r="R114" s="38" t="str">
        <f t="shared" si="56"/>
        <v/>
      </c>
      <c r="S114" s="38" t="str">
        <f t="shared" ref="S114:T114" si="122">S113</f>
        <v>15 Juni sampai dengan 31 Agustus 2026</v>
      </c>
      <c r="T114" s="38" t="str">
        <f t="shared" si="122"/>
        <v>31 Agustus 2026</v>
      </c>
      <c r="U114" s="41"/>
      <c r="V114" s="42"/>
      <c r="W114" s="42"/>
      <c r="X114" s="42"/>
    </row>
    <row r="115" ht="15.75" customHeight="1">
      <c r="A115" s="36" t="s">
        <v>5177</v>
      </c>
      <c r="B115" s="37"/>
      <c r="C115" s="37"/>
      <c r="D115" s="38" t="str">
        <f t="shared" si="1"/>
        <v/>
      </c>
      <c r="E115" s="38" t="str">
        <f>VLOOKUP(D115,'KELAS (REFERENSI)'!$E$1:$J$68,6,FALSE)</f>
        <v>#N/A</v>
      </c>
      <c r="F115" s="39" t="str">
        <f t="shared" si="2"/>
        <v>PETUGAS.0114/SPK/SE/PML/3172/2026</v>
      </c>
      <c r="G115" s="40"/>
      <c r="H115" s="39" t="str">
        <f>VLOOKUP(G115,'MITRA (REFERENSI)'!$A:$Z,16,FALSE)</f>
        <v>#N/A</v>
      </c>
      <c r="I115" s="39" t="str">
        <f>VLOOKUP(G115,'MITRA (REFERENSI)'!$A:$Z,25,FALSE)</f>
        <v>#N/A</v>
      </c>
      <c r="J115" s="38" t="str">
        <f>VLOOKUP(G115,'MITRA (REFERENSI)'!$A:$Z,26,FALSE)</f>
        <v>#N/A</v>
      </c>
      <c r="K115" s="38" t="str">
        <f>VLOOKUP(G115,'MITRA (REFERENSI)'!$A:$Z,15,FALSE)</f>
        <v>#N/A</v>
      </c>
      <c r="L115" s="38" t="str">
        <f>VLOOKUP(G115,'MITRA (REFERENSI)'!$A:$Z,15,FALSE)</f>
        <v>#N/A</v>
      </c>
      <c r="M115" s="38" t="str">
        <f>IF(B115=1,'KELAS (REFERENSI)'!M115,IF(B115=2,'KELAS (REFERENSI)'!M130,IF(B115=3,'KELAS (REFERENSI)'!M145,IF(B115=4,'KELAS (REFERENSI)'!M160,""))))</f>
        <v/>
      </c>
      <c r="N115" s="38" t="str">
        <f>IF(B115=1,'KELAS (REFERENSI)'!N115,IF(B115=2,'KELAS (REFERENSI)'!N130,IF(B115=3,'KELAS (REFERENSI)'!N145,IF(B115=4,'KELAS (REFERENSI)'!N160,""))))</f>
        <v/>
      </c>
      <c r="O115" s="38" t="str">
        <f>IF(B115=1,'KELAS (REFERENSI)'!O115,IF(B115=2,'KELAS (REFERENSI)'!O130,IF(B115=3,'KELAS (REFERENSI)'!O145,IF(B115=4,'KELAS (REFERENSI)'!O160,""))))</f>
        <v/>
      </c>
      <c r="P115" s="38" t="str">
        <f>IF(B115=1,'KELAS (REFERENSI)'!P115,IF(B115=2,'KELAS (REFERENSI)'!P130,IF(B115=3,'KELAS (REFERENSI)'!P145,IF(B115=4,'KELAS (REFERENSI)'!P160,""))))</f>
        <v/>
      </c>
      <c r="Q115" s="38" t="str">
        <f t="shared" si="4"/>
        <v>BPS Kota Jakarta Timur</v>
      </c>
      <c r="R115" s="38" t="str">
        <f t="shared" si="56"/>
        <v/>
      </c>
      <c r="S115" s="38" t="str">
        <f t="shared" ref="S115:T115" si="123">S114</f>
        <v>15 Juni sampai dengan 31 Agustus 2026</v>
      </c>
      <c r="T115" s="38" t="str">
        <f t="shared" si="123"/>
        <v>31 Agustus 2026</v>
      </c>
      <c r="U115" s="41"/>
      <c r="V115" s="42"/>
      <c r="W115" s="42"/>
      <c r="X115" s="42"/>
    </row>
    <row r="116" ht="15.75" customHeight="1">
      <c r="A116" s="36" t="s">
        <v>5178</v>
      </c>
      <c r="B116" s="37"/>
      <c r="C116" s="37"/>
      <c r="D116" s="38" t="str">
        <f t="shared" si="1"/>
        <v/>
      </c>
      <c r="E116" s="38" t="str">
        <f>VLOOKUP(D116,'KELAS (REFERENSI)'!$E$1:$J$68,6,FALSE)</f>
        <v>#N/A</v>
      </c>
      <c r="F116" s="39" t="str">
        <f t="shared" si="2"/>
        <v>PETUGAS.0115/SPK/SE/PML/3172/2026</v>
      </c>
      <c r="G116" s="40"/>
      <c r="H116" s="39" t="str">
        <f>VLOOKUP(G116,'MITRA (REFERENSI)'!$A:$Z,16,FALSE)</f>
        <v>#N/A</v>
      </c>
      <c r="I116" s="39" t="str">
        <f>VLOOKUP(G116,'MITRA (REFERENSI)'!$A:$Z,25,FALSE)</f>
        <v>#N/A</v>
      </c>
      <c r="J116" s="38" t="str">
        <f>VLOOKUP(G116,'MITRA (REFERENSI)'!$A:$Z,26,FALSE)</f>
        <v>#N/A</v>
      </c>
      <c r="K116" s="38" t="str">
        <f>VLOOKUP(G116,'MITRA (REFERENSI)'!$A:$Z,15,FALSE)</f>
        <v>#N/A</v>
      </c>
      <c r="L116" s="38" t="str">
        <f>VLOOKUP(G116,'MITRA (REFERENSI)'!$A:$Z,15,FALSE)</f>
        <v>#N/A</v>
      </c>
      <c r="M116" s="38" t="str">
        <f>IF(B116=1,'KELAS (REFERENSI)'!M116,IF(B116=2,'KELAS (REFERENSI)'!M131,IF(B116=3,'KELAS (REFERENSI)'!M146,IF(B116=4,'KELAS (REFERENSI)'!M161,""))))</f>
        <v/>
      </c>
      <c r="N116" s="38" t="str">
        <f>IF(B116=1,'KELAS (REFERENSI)'!N116,IF(B116=2,'KELAS (REFERENSI)'!N131,IF(B116=3,'KELAS (REFERENSI)'!N146,IF(B116=4,'KELAS (REFERENSI)'!N161,""))))</f>
        <v/>
      </c>
      <c r="O116" s="38" t="str">
        <f>IF(B116=1,'KELAS (REFERENSI)'!O116,IF(B116=2,'KELAS (REFERENSI)'!O131,IF(B116=3,'KELAS (REFERENSI)'!O146,IF(B116=4,'KELAS (REFERENSI)'!O161,""))))</f>
        <v/>
      </c>
      <c r="P116" s="38" t="str">
        <f>IF(B116=1,'KELAS (REFERENSI)'!P116,IF(B116=2,'KELAS (REFERENSI)'!P131,IF(B116=3,'KELAS (REFERENSI)'!P146,IF(B116=4,'KELAS (REFERENSI)'!P161,""))))</f>
        <v/>
      </c>
      <c r="Q116" s="38" t="str">
        <f t="shared" si="4"/>
        <v>BPS Kota Jakarta Timur</v>
      </c>
      <c r="R116" s="38" t="str">
        <f t="shared" si="56"/>
        <v/>
      </c>
      <c r="S116" s="38" t="str">
        <f t="shared" ref="S116:T116" si="124">S115</f>
        <v>15 Juni sampai dengan 31 Agustus 2026</v>
      </c>
      <c r="T116" s="38" t="str">
        <f t="shared" si="124"/>
        <v>31 Agustus 2026</v>
      </c>
      <c r="U116" s="41"/>
      <c r="V116" s="42"/>
      <c r="W116" s="42"/>
      <c r="X116" s="42"/>
    </row>
    <row r="117" ht="15.75" customHeight="1">
      <c r="A117" s="36" t="s">
        <v>5179</v>
      </c>
      <c r="B117" s="37"/>
      <c r="C117" s="37"/>
      <c r="D117" s="38" t="str">
        <f t="shared" si="1"/>
        <v/>
      </c>
      <c r="E117" s="38" t="str">
        <f>VLOOKUP(D117,'KELAS (REFERENSI)'!$E$1:$J$68,6,FALSE)</f>
        <v>#N/A</v>
      </c>
      <c r="F117" s="39" t="str">
        <f t="shared" si="2"/>
        <v>PETUGAS.0116/SPK/SE/PML/3172/2026</v>
      </c>
      <c r="G117" s="40"/>
      <c r="H117" s="39" t="str">
        <f>VLOOKUP(G117,'MITRA (REFERENSI)'!$A:$Z,16,FALSE)</f>
        <v>#N/A</v>
      </c>
      <c r="I117" s="39" t="str">
        <f>VLOOKUP(G117,'MITRA (REFERENSI)'!$A:$Z,25,FALSE)</f>
        <v>#N/A</v>
      </c>
      <c r="J117" s="38" t="str">
        <f>VLOOKUP(G117,'MITRA (REFERENSI)'!$A:$Z,26,FALSE)</f>
        <v>#N/A</v>
      </c>
      <c r="K117" s="38" t="str">
        <f>VLOOKUP(G117,'MITRA (REFERENSI)'!$A:$Z,15,FALSE)</f>
        <v>#N/A</v>
      </c>
      <c r="L117" s="38" t="str">
        <f>VLOOKUP(G117,'MITRA (REFERENSI)'!$A:$Z,15,FALSE)</f>
        <v>#N/A</v>
      </c>
      <c r="M117" s="38" t="str">
        <f>IF(B117=1,'KELAS (REFERENSI)'!M117,IF(B117=2,'KELAS (REFERENSI)'!M132,IF(B117=3,'KELAS (REFERENSI)'!M147,IF(B117=4,'KELAS (REFERENSI)'!M162,""))))</f>
        <v/>
      </c>
      <c r="N117" s="38" t="str">
        <f>IF(B117=1,'KELAS (REFERENSI)'!N117,IF(B117=2,'KELAS (REFERENSI)'!N132,IF(B117=3,'KELAS (REFERENSI)'!N147,IF(B117=4,'KELAS (REFERENSI)'!N162,""))))</f>
        <v/>
      </c>
      <c r="O117" s="38" t="str">
        <f>IF(B117=1,'KELAS (REFERENSI)'!O117,IF(B117=2,'KELAS (REFERENSI)'!O132,IF(B117=3,'KELAS (REFERENSI)'!O147,IF(B117=4,'KELAS (REFERENSI)'!O162,""))))</f>
        <v/>
      </c>
      <c r="P117" s="38" t="str">
        <f>IF(B117=1,'KELAS (REFERENSI)'!P117,IF(B117=2,'KELAS (REFERENSI)'!P132,IF(B117=3,'KELAS (REFERENSI)'!P147,IF(B117=4,'KELAS (REFERENSI)'!P162,""))))</f>
        <v/>
      </c>
      <c r="Q117" s="38" t="str">
        <f t="shared" si="4"/>
        <v>BPS Kota Jakarta Timur</v>
      </c>
      <c r="R117" s="38" t="str">
        <f t="shared" si="56"/>
        <v/>
      </c>
      <c r="S117" s="38" t="str">
        <f t="shared" ref="S117:T117" si="125">S116</f>
        <v>15 Juni sampai dengan 31 Agustus 2026</v>
      </c>
      <c r="T117" s="38" t="str">
        <f t="shared" si="125"/>
        <v>31 Agustus 2026</v>
      </c>
      <c r="U117" s="41"/>
      <c r="V117" s="42"/>
      <c r="W117" s="42"/>
      <c r="X117" s="42"/>
    </row>
    <row r="118" ht="15.75" customHeight="1">
      <c r="A118" s="36" t="s">
        <v>5180</v>
      </c>
      <c r="B118" s="37"/>
      <c r="C118" s="37"/>
      <c r="D118" s="38" t="str">
        <f t="shared" si="1"/>
        <v/>
      </c>
      <c r="E118" s="38" t="str">
        <f>VLOOKUP(D118,'KELAS (REFERENSI)'!$E$1:$J$68,6,FALSE)</f>
        <v>#N/A</v>
      </c>
      <c r="F118" s="39" t="str">
        <f t="shared" si="2"/>
        <v>PETUGAS.0117/SPK/SE/PML/3172/2026</v>
      </c>
      <c r="G118" s="40"/>
      <c r="H118" s="39" t="str">
        <f>VLOOKUP(G118,'MITRA (REFERENSI)'!$A:$Z,16,FALSE)</f>
        <v>#N/A</v>
      </c>
      <c r="I118" s="39" t="str">
        <f>VLOOKUP(G118,'MITRA (REFERENSI)'!$A:$Z,25,FALSE)</f>
        <v>#N/A</v>
      </c>
      <c r="J118" s="38" t="str">
        <f>VLOOKUP(G118,'MITRA (REFERENSI)'!$A:$Z,26,FALSE)</f>
        <v>#N/A</v>
      </c>
      <c r="K118" s="38" t="str">
        <f>VLOOKUP(G118,'MITRA (REFERENSI)'!$A:$Z,15,FALSE)</f>
        <v>#N/A</v>
      </c>
      <c r="L118" s="38" t="str">
        <f>VLOOKUP(G118,'MITRA (REFERENSI)'!$A:$Z,15,FALSE)</f>
        <v>#N/A</v>
      </c>
      <c r="M118" s="38" t="str">
        <f>IF(B118=1,'KELAS (REFERENSI)'!M118,IF(B118=2,'KELAS (REFERENSI)'!M133,IF(B118=3,'KELAS (REFERENSI)'!M148,IF(B118=4,'KELAS (REFERENSI)'!M163,""))))</f>
        <v/>
      </c>
      <c r="N118" s="38" t="str">
        <f>IF(B118=1,'KELAS (REFERENSI)'!N118,IF(B118=2,'KELAS (REFERENSI)'!N133,IF(B118=3,'KELAS (REFERENSI)'!N148,IF(B118=4,'KELAS (REFERENSI)'!N163,""))))</f>
        <v/>
      </c>
      <c r="O118" s="38" t="str">
        <f>IF(B118=1,'KELAS (REFERENSI)'!O118,IF(B118=2,'KELAS (REFERENSI)'!O133,IF(B118=3,'KELAS (REFERENSI)'!O148,IF(B118=4,'KELAS (REFERENSI)'!O163,""))))</f>
        <v/>
      </c>
      <c r="P118" s="38" t="str">
        <f>IF(B118=1,'KELAS (REFERENSI)'!P118,IF(B118=2,'KELAS (REFERENSI)'!P133,IF(B118=3,'KELAS (REFERENSI)'!P148,IF(B118=4,'KELAS (REFERENSI)'!P163,""))))</f>
        <v/>
      </c>
      <c r="Q118" s="38" t="str">
        <f t="shared" si="4"/>
        <v>BPS Kota Jakarta Timur</v>
      </c>
      <c r="R118" s="38" t="str">
        <f t="shared" si="56"/>
        <v/>
      </c>
      <c r="S118" s="38" t="str">
        <f t="shared" ref="S118:T118" si="126">S117</f>
        <v>15 Juni sampai dengan 31 Agustus 2026</v>
      </c>
      <c r="T118" s="38" t="str">
        <f t="shared" si="126"/>
        <v>31 Agustus 2026</v>
      </c>
      <c r="U118" s="41"/>
      <c r="V118" s="42"/>
      <c r="W118" s="42"/>
      <c r="X118" s="42"/>
    </row>
    <row r="119" ht="15.75" customHeight="1">
      <c r="A119" s="36" t="s">
        <v>5181</v>
      </c>
      <c r="B119" s="37"/>
      <c r="C119" s="37"/>
      <c r="D119" s="38" t="str">
        <f t="shared" si="1"/>
        <v/>
      </c>
      <c r="E119" s="38" t="str">
        <f>VLOOKUP(D119,'KELAS (REFERENSI)'!$E$1:$J$68,6,FALSE)</f>
        <v>#N/A</v>
      </c>
      <c r="F119" s="39" t="str">
        <f t="shared" si="2"/>
        <v>PETUGAS.0118/SPK/SE/PML/3172/2026</v>
      </c>
      <c r="G119" s="40"/>
      <c r="H119" s="39" t="str">
        <f>VLOOKUP(G119,'MITRA (REFERENSI)'!$A:$Z,16,FALSE)</f>
        <v>#N/A</v>
      </c>
      <c r="I119" s="39" t="str">
        <f>VLOOKUP(G119,'MITRA (REFERENSI)'!$A:$Z,25,FALSE)</f>
        <v>#N/A</v>
      </c>
      <c r="J119" s="38" t="str">
        <f>VLOOKUP(G119,'MITRA (REFERENSI)'!$A:$Z,26,FALSE)</f>
        <v>#N/A</v>
      </c>
      <c r="K119" s="38" t="str">
        <f>VLOOKUP(G119,'MITRA (REFERENSI)'!$A:$Z,15,FALSE)</f>
        <v>#N/A</v>
      </c>
      <c r="L119" s="38" t="str">
        <f>VLOOKUP(G119,'MITRA (REFERENSI)'!$A:$Z,15,FALSE)</f>
        <v>#N/A</v>
      </c>
      <c r="M119" s="38" t="str">
        <f>IF(B119=1,'KELAS (REFERENSI)'!M119,IF(B119=2,'KELAS (REFERENSI)'!M134,IF(B119=3,'KELAS (REFERENSI)'!M149,IF(B119=4,'KELAS (REFERENSI)'!M164,""))))</f>
        <v/>
      </c>
      <c r="N119" s="38" t="str">
        <f>IF(B119=1,'KELAS (REFERENSI)'!N119,IF(B119=2,'KELAS (REFERENSI)'!N134,IF(B119=3,'KELAS (REFERENSI)'!N149,IF(B119=4,'KELAS (REFERENSI)'!N164,""))))</f>
        <v/>
      </c>
      <c r="O119" s="38" t="str">
        <f>IF(B119=1,'KELAS (REFERENSI)'!O119,IF(B119=2,'KELAS (REFERENSI)'!O134,IF(B119=3,'KELAS (REFERENSI)'!O149,IF(B119=4,'KELAS (REFERENSI)'!O164,""))))</f>
        <v/>
      </c>
      <c r="P119" s="38" t="str">
        <f>IF(B119=1,'KELAS (REFERENSI)'!P119,IF(B119=2,'KELAS (REFERENSI)'!P134,IF(B119=3,'KELAS (REFERENSI)'!P149,IF(B119=4,'KELAS (REFERENSI)'!P164,""))))</f>
        <v/>
      </c>
      <c r="Q119" s="38" t="str">
        <f t="shared" si="4"/>
        <v>BPS Kota Jakarta Timur</v>
      </c>
      <c r="R119" s="38" t="str">
        <f t="shared" si="56"/>
        <v/>
      </c>
      <c r="S119" s="38" t="str">
        <f t="shared" ref="S119:T119" si="127">S118</f>
        <v>15 Juni sampai dengan 31 Agustus 2026</v>
      </c>
      <c r="T119" s="38" t="str">
        <f t="shared" si="127"/>
        <v>31 Agustus 2026</v>
      </c>
      <c r="U119" s="41"/>
      <c r="V119" s="42"/>
      <c r="W119" s="42"/>
      <c r="X119" s="42"/>
    </row>
    <row r="120" ht="15.75" customHeight="1">
      <c r="A120" s="36" t="s">
        <v>5182</v>
      </c>
      <c r="B120" s="37"/>
      <c r="C120" s="37"/>
      <c r="D120" s="38" t="str">
        <f t="shared" si="1"/>
        <v/>
      </c>
      <c r="E120" s="38" t="str">
        <f>VLOOKUP(D120,'KELAS (REFERENSI)'!$E$1:$J$68,6,FALSE)</f>
        <v>#N/A</v>
      </c>
      <c r="F120" s="39" t="str">
        <f t="shared" si="2"/>
        <v>PETUGAS.0119/SPK/SE/PML/3172/2026</v>
      </c>
      <c r="G120" s="40"/>
      <c r="H120" s="39" t="str">
        <f>VLOOKUP(G120,'MITRA (REFERENSI)'!$A:$Z,16,FALSE)</f>
        <v>#N/A</v>
      </c>
      <c r="I120" s="39" t="str">
        <f>VLOOKUP(G120,'MITRA (REFERENSI)'!$A:$Z,25,FALSE)</f>
        <v>#N/A</v>
      </c>
      <c r="J120" s="38" t="str">
        <f>VLOOKUP(G120,'MITRA (REFERENSI)'!$A:$Z,26,FALSE)</f>
        <v>#N/A</v>
      </c>
      <c r="K120" s="38" t="str">
        <f>VLOOKUP(G120,'MITRA (REFERENSI)'!$A:$Z,15,FALSE)</f>
        <v>#N/A</v>
      </c>
      <c r="L120" s="38" t="str">
        <f>VLOOKUP(G120,'MITRA (REFERENSI)'!$A:$Z,15,FALSE)</f>
        <v>#N/A</v>
      </c>
      <c r="M120" s="38" t="str">
        <f>IF(B120=1,'KELAS (REFERENSI)'!M120,IF(B120=2,'KELAS (REFERENSI)'!M135,IF(B120=3,'KELAS (REFERENSI)'!M150,IF(B120=4,'KELAS (REFERENSI)'!M165,""))))</f>
        <v/>
      </c>
      <c r="N120" s="38" t="str">
        <f>IF(B120=1,'KELAS (REFERENSI)'!N120,IF(B120=2,'KELAS (REFERENSI)'!N135,IF(B120=3,'KELAS (REFERENSI)'!N150,IF(B120=4,'KELAS (REFERENSI)'!N165,""))))</f>
        <v/>
      </c>
      <c r="O120" s="38" t="str">
        <f>IF(B120=1,'KELAS (REFERENSI)'!O120,IF(B120=2,'KELAS (REFERENSI)'!O135,IF(B120=3,'KELAS (REFERENSI)'!O150,IF(B120=4,'KELAS (REFERENSI)'!O165,""))))</f>
        <v/>
      </c>
      <c r="P120" s="38" t="str">
        <f>IF(B120=1,'KELAS (REFERENSI)'!P120,IF(B120=2,'KELAS (REFERENSI)'!P135,IF(B120=3,'KELAS (REFERENSI)'!P150,IF(B120=4,'KELAS (REFERENSI)'!P165,""))))</f>
        <v/>
      </c>
      <c r="Q120" s="38" t="str">
        <f t="shared" si="4"/>
        <v>BPS Kota Jakarta Timur</v>
      </c>
      <c r="R120" s="38" t="str">
        <f t="shared" si="56"/>
        <v/>
      </c>
      <c r="S120" s="38" t="str">
        <f t="shared" ref="S120:T120" si="128">S119</f>
        <v>15 Juni sampai dengan 31 Agustus 2026</v>
      </c>
      <c r="T120" s="38" t="str">
        <f t="shared" si="128"/>
        <v>31 Agustus 2026</v>
      </c>
      <c r="U120" s="41"/>
      <c r="V120" s="42"/>
      <c r="W120" s="42"/>
      <c r="X120" s="42"/>
    </row>
    <row r="121" ht="15.75" customHeight="1">
      <c r="A121" s="36" t="s">
        <v>5183</v>
      </c>
      <c r="B121" s="37"/>
      <c r="C121" s="37"/>
      <c r="D121" s="38" t="str">
        <f t="shared" si="1"/>
        <v/>
      </c>
      <c r="E121" s="38" t="str">
        <f>VLOOKUP(D121,'KELAS (REFERENSI)'!$E$1:$J$68,6,FALSE)</f>
        <v>#N/A</v>
      </c>
      <c r="F121" s="39" t="str">
        <f t="shared" si="2"/>
        <v>PETUGAS.0120/SPK/SE/PML/3172/2026</v>
      </c>
      <c r="G121" s="40"/>
      <c r="H121" s="39" t="str">
        <f>VLOOKUP(G121,'MITRA (REFERENSI)'!$A:$Z,16,FALSE)</f>
        <v>#N/A</v>
      </c>
      <c r="I121" s="39" t="str">
        <f>VLOOKUP(G121,'MITRA (REFERENSI)'!$A:$Z,25,FALSE)</f>
        <v>#N/A</v>
      </c>
      <c r="J121" s="38" t="str">
        <f>VLOOKUP(G121,'MITRA (REFERENSI)'!$A:$Z,26,FALSE)</f>
        <v>#N/A</v>
      </c>
      <c r="K121" s="38" t="str">
        <f>VLOOKUP(G121,'MITRA (REFERENSI)'!$A:$Z,15,FALSE)</f>
        <v>#N/A</v>
      </c>
      <c r="L121" s="38" t="str">
        <f>VLOOKUP(G121,'MITRA (REFERENSI)'!$A:$Z,15,FALSE)</f>
        <v>#N/A</v>
      </c>
      <c r="M121" s="38" t="str">
        <f>IF(B121=1,'KELAS (REFERENSI)'!M121,IF(B121=2,'KELAS (REFERENSI)'!M136,IF(B121=3,'KELAS (REFERENSI)'!M151,IF(B121=4,'KELAS (REFERENSI)'!M166,""))))</f>
        <v/>
      </c>
      <c r="N121" s="38" t="str">
        <f>IF(B121=1,'KELAS (REFERENSI)'!N121,IF(B121=2,'KELAS (REFERENSI)'!N136,IF(B121=3,'KELAS (REFERENSI)'!N151,IF(B121=4,'KELAS (REFERENSI)'!N166,""))))</f>
        <v/>
      </c>
      <c r="O121" s="38" t="str">
        <f>IF(B121=1,'KELAS (REFERENSI)'!O121,IF(B121=2,'KELAS (REFERENSI)'!O136,IF(B121=3,'KELAS (REFERENSI)'!O151,IF(B121=4,'KELAS (REFERENSI)'!O166,""))))</f>
        <v/>
      </c>
      <c r="P121" s="38" t="str">
        <f>IF(B121=1,'KELAS (REFERENSI)'!P121,IF(B121=2,'KELAS (REFERENSI)'!P136,IF(B121=3,'KELAS (REFERENSI)'!P151,IF(B121=4,'KELAS (REFERENSI)'!P166,""))))</f>
        <v/>
      </c>
      <c r="Q121" s="38" t="str">
        <f t="shared" si="4"/>
        <v>BPS Kota Jakarta Timur</v>
      </c>
      <c r="R121" s="38" t="str">
        <f t="shared" si="56"/>
        <v/>
      </c>
      <c r="S121" s="38" t="str">
        <f t="shared" ref="S121:T121" si="129">S120</f>
        <v>15 Juni sampai dengan 31 Agustus 2026</v>
      </c>
      <c r="T121" s="38" t="str">
        <f t="shared" si="129"/>
        <v>31 Agustus 2026</v>
      </c>
      <c r="U121" s="41"/>
      <c r="V121" s="42"/>
      <c r="W121" s="42"/>
      <c r="X121" s="42"/>
    </row>
    <row r="122" ht="15.75" customHeight="1">
      <c r="A122" s="36" t="s">
        <v>5184</v>
      </c>
      <c r="B122" s="37"/>
      <c r="C122" s="37"/>
      <c r="D122" s="38" t="str">
        <f t="shared" si="1"/>
        <v/>
      </c>
      <c r="E122" s="38" t="str">
        <f>VLOOKUP(D122,'KELAS (REFERENSI)'!$E$1:$J$68,6,FALSE)</f>
        <v>#N/A</v>
      </c>
      <c r="F122" s="39" t="str">
        <f t="shared" si="2"/>
        <v>PETUGAS.0121/SPK/SE/PML/3172/2026</v>
      </c>
      <c r="G122" s="40"/>
      <c r="H122" s="39" t="str">
        <f>VLOOKUP(G122,'MITRA (REFERENSI)'!$A:$Z,16,FALSE)</f>
        <v>#N/A</v>
      </c>
      <c r="I122" s="39" t="str">
        <f>VLOOKUP(G122,'MITRA (REFERENSI)'!$A:$Z,25,FALSE)</f>
        <v>#N/A</v>
      </c>
      <c r="J122" s="38" t="str">
        <f>VLOOKUP(G122,'MITRA (REFERENSI)'!$A:$Z,26,FALSE)</f>
        <v>#N/A</v>
      </c>
      <c r="K122" s="38" t="str">
        <f>VLOOKUP(G122,'MITRA (REFERENSI)'!$A:$Z,15,FALSE)</f>
        <v>#N/A</v>
      </c>
      <c r="L122" s="38" t="str">
        <f>VLOOKUP(G122,'MITRA (REFERENSI)'!$A:$Z,15,FALSE)</f>
        <v>#N/A</v>
      </c>
      <c r="M122" s="38" t="str">
        <f>IF(B122=1,'KELAS (REFERENSI)'!M122,IF(B122=2,'KELAS (REFERENSI)'!M137,IF(B122=3,'KELAS (REFERENSI)'!M152,IF(B122=4,'KELAS (REFERENSI)'!M167,""))))</f>
        <v/>
      </c>
      <c r="N122" s="38" t="str">
        <f>IF(B122=1,'KELAS (REFERENSI)'!N122,IF(B122=2,'KELAS (REFERENSI)'!N137,IF(B122=3,'KELAS (REFERENSI)'!N152,IF(B122=4,'KELAS (REFERENSI)'!N167,""))))</f>
        <v/>
      </c>
      <c r="O122" s="38" t="str">
        <f>IF(B122=1,'KELAS (REFERENSI)'!O122,IF(B122=2,'KELAS (REFERENSI)'!O137,IF(B122=3,'KELAS (REFERENSI)'!O152,IF(B122=4,'KELAS (REFERENSI)'!O167,""))))</f>
        <v/>
      </c>
      <c r="P122" s="38" t="str">
        <f>IF(B122=1,'KELAS (REFERENSI)'!P122,IF(B122=2,'KELAS (REFERENSI)'!P137,IF(B122=3,'KELAS (REFERENSI)'!P152,IF(B122=4,'KELAS (REFERENSI)'!P167,""))))</f>
        <v/>
      </c>
      <c r="Q122" s="38" t="str">
        <f t="shared" si="4"/>
        <v>BPS Kota Jakarta Timur</v>
      </c>
      <c r="R122" s="38" t="str">
        <f t="shared" si="56"/>
        <v/>
      </c>
      <c r="S122" s="38" t="str">
        <f t="shared" ref="S122:T122" si="130">S121</f>
        <v>15 Juni sampai dengan 31 Agustus 2026</v>
      </c>
      <c r="T122" s="38" t="str">
        <f t="shared" si="130"/>
        <v>31 Agustus 2026</v>
      </c>
      <c r="U122" s="41"/>
      <c r="V122" s="42"/>
      <c r="W122" s="42"/>
      <c r="X122" s="42"/>
    </row>
    <row r="123" ht="15.75" customHeight="1">
      <c r="A123" s="36" t="s">
        <v>5185</v>
      </c>
      <c r="B123" s="37"/>
      <c r="C123" s="37"/>
      <c r="D123" s="38" t="str">
        <f t="shared" si="1"/>
        <v/>
      </c>
      <c r="E123" s="38" t="str">
        <f>VLOOKUP(D123,'KELAS (REFERENSI)'!$E$1:$J$68,6,FALSE)</f>
        <v>#N/A</v>
      </c>
      <c r="F123" s="39" t="str">
        <f t="shared" si="2"/>
        <v>PETUGAS.0122/SPK/SE/PML/3172/2026</v>
      </c>
      <c r="G123" s="40"/>
      <c r="H123" s="39" t="str">
        <f>VLOOKUP(G123,'MITRA (REFERENSI)'!$A:$Z,16,FALSE)</f>
        <v>#N/A</v>
      </c>
      <c r="I123" s="39" t="str">
        <f>VLOOKUP(G123,'MITRA (REFERENSI)'!$A:$Z,25,FALSE)</f>
        <v>#N/A</v>
      </c>
      <c r="J123" s="38" t="str">
        <f>VLOOKUP(G123,'MITRA (REFERENSI)'!$A:$Z,26,FALSE)</f>
        <v>#N/A</v>
      </c>
      <c r="K123" s="38" t="str">
        <f>VLOOKUP(G123,'MITRA (REFERENSI)'!$A:$Z,15,FALSE)</f>
        <v>#N/A</v>
      </c>
      <c r="L123" s="38" t="str">
        <f>VLOOKUP(G123,'MITRA (REFERENSI)'!$A:$Z,15,FALSE)</f>
        <v>#N/A</v>
      </c>
      <c r="M123" s="38" t="str">
        <f>IF(B123=1,'KELAS (REFERENSI)'!M123,IF(B123=2,'KELAS (REFERENSI)'!M138,IF(B123=3,'KELAS (REFERENSI)'!M153,IF(B123=4,'KELAS (REFERENSI)'!M168,""))))</f>
        <v/>
      </c>
      <c r="N123" s="38" t="str">
        <f>IF(B123=1,'KELAS (REFERENSI)'!N123,IF(B123=2,'KELAS (REFERENSI)'!N138,IF(B123=3,'KELAS (REFERENSI)'!N153,IF(B123=4,'KELAS (REFERENSI)'!N168,""))))</f>
        <v/>
      </c>
      <c r="O123" s="38" t="str">
        <f>IF(B123=1,'KELAS (REFERENSI)'!O123,IF(B123=2,'KELAS (REFERENSI)'!O138,IF(B123=3,'KELAS (REFERENSI)'!O153,IF(B123=4,'KELAS (REFERENSI)'!O168,""))))</f>
        <v/>
      </c>
      <c r="P123" s="38" t="str">
        <f>IF(B123=1,'KELAS (REFERENSI)'!P123,IF(B123=2,'KELAS (REFERENSI)'!P138,IF(B123=3,'KELAS (REFERENSI)'!P153,IF(B123=4,'KELAS (REFERENSI)'!P168,""))))</f>
        <v/>
      </c>
      <c r="Q123" s="38" t="str">
        <f t="shared" si="4"/>
        <v>BPS Kota Jakarta Timur</v>
      </c>
      <c r="R123" s="38" t="str">
        <f t="shared" si="56"/>
        <v/>
      </c>
      <c r="S123" s="38" t="str">
        <f t="shared" ref="S123:T123" si="131">S122</f>
        <v>15 Juni sampai dengan 31 Agustus 2026</v>
      </c>
      <c r="T123" s="38" t="str">
        <f t="shared" si="131"/>
        <v>31 Agustus 2026</v>
      </c>
      <c r="U123" s="41"/>
      <c r="V123" s="42"/>
      <c r="W123" s="42"/>
      <c r="X123" s="42"/>
    </row>
    <row r="124" ht="15.75" customHeight="1">
      <c r="A124" s="36" t="s">
        <v>5186</v>
      </c>
      <c r="B124" s="37"/>
      <c r="C124" s="37"/>
      <c r="D124" s="38" t="str">
        <f t="shared" si="1"/>
        <v/>
      </c>
      <c r="E124" s="38" t="str">
        <f>VLOOKUP(D124,'KELAS (REFERENSI)'!$E$1:$J$68,6,FALSE)</f>
        <v>#N/A</v>
      </c>
      <c r="F124" s="39" t="str">
        <f t="shared" si="2"/>
        <v>PETUGAS.0123/SPK/SE/PML/3172/2026</v>
      </c>
      <c r="G124" s="40"/>
      <c r="H124" s="39" t="str">
        <f>VLOOKUP(G124,'MITRA (REFERENSI)'!$A:$Z,16,FALSE)</f>
        <v>#N/A</v>
      </c>
      <c r="I124" s="39" t="str">
        <f>VLOOKUP(G124,'MITRA (REFERENSI)'!$A:$Z,25,FALSE)</f>
        <v>#N/A</v>
      </c>
      <c r="J124" s="38" t="str">
        <f>VLOOKUP(G124,'MITRA (REFERENSI)'!$A:$Z,26,FALSE)</f>
        <v>#N/A</v>
      </c>
      <c r="K124" s="38" t="str">
        <f>VLOOKUP(G124,'MITRA (REFERENSI)'!$A:$Z,15,FALSE)</f>
        <v>#N/A</v>
      </c>
      <c r="L124" s="38" t="str">
        <f>VLOOKUP(G124,'MITRA (REFERENSI)'!$A:$Z,15,FALSE)</f>
        <v>#N/A</v>
      </c>
      <c r="M124" s="38" t="str">
        <f>IF(B124=1,'KELAS (REFERENSI)'!M124,IF(B124=2,'KELAS (REFERENSI)'!M139,IF(B124=3,'KELAS (REFERENSI)'!M154,IF(B124=4,'KELAS (REFERENSI)'!M169,""))))</f>
        <v/>
      </c>
      <c r="N124" s="38" t="str">
        <f>IF(B124=1,'KELAS (REFERENSI)'!N124,IF(B124=2,'KELAS (REFERENSI)'!N139,IF(B124=3,'KELAS (REFERENSI)'!N154,IF(B124=4,'KELAS (REFERENSI)'!N169,""))))</f>
        <v/>
      </c>
      <c r="O124" s="38" t="str">
        <f>IF(B124=1,'KELAS (REFERENSI)'!O124,IF(B124=2,'KELAS (REFERENSI)'!O139,IF(B124=3,'KELAS (REFERENSI)'!O154,IF(B124=4,'KELAS (REFERENSI)'!O169,""))))</f>
        <v/>
      </c>
      <c r="P124" s="38" t="str">
        <f>IF(B124=1,'KELAS (REFERENSI)'!P124,IF(B124=2,'KELAS (REFERENSI)'!P139,IF(B124=3,'KELAS (REFERENSI)'!P154,IF(B124=4,'KELAS (REFERENSI)'!P169,""))))</f>
        <v/>
      </c>
      <c r="Q124" s="38" t="str">
        <f t="shared" si="4"/>
        <v>BPS Kota Jakarta Timur</v>
      </c>
      <c r="R124" s="38" t="str">
        <f t="shared" si="56"/>
        <v/>
      </c>
      <c r="S124" s="38" t="str">
        <f t="shared" ref="S124:T124" si="132">S123</f>
        <v>15 Juni sampai dengan 31 Agustus 2026</v>
      </c>
      <c r="T124" s="38" t="str">
        <f t="shared" si="132"/>
        <v>31 Agustus 2026</v>
      </c>
      <c r="U124" s="41"/>
      <c r="V124" s="42"/>
      <c r="W124" s="42"/>
      <c r="X124" s="42"/>
    </row>
    <row r="125" ht="15.75" customHeight="1">
      <c r="A125" s="36" t="s">
        <v>5187</v>
      </c>
      <c r="B125" s="37"/>
      <c r="C125" s="37"/>
      <c r="D125" s="38" t="str">
        <f t="shared" si="1"/>
        <v/>
      </c>
      <c r="E125" s="38" t="str">
        <f>VLOOKUP(D125,'KELAS (REFERENSI)'!$E$1:$J$68,6,FALSE)</f>
        <v>#N/A</v>
      </c>
      <c r="F125" s="39" t="str">
        <f t="shared" si="2"/>
        <v>PETUGAS.0124/SPK/SE/PML/3172/2026</v>
      </c>
      <c r="G125" s="40"/>
      <c r="H125" s="39" t="str">
        <f>VLOOKUP(G125,'MITRA (REFERENSI)'!$A:$Z,16,FALSE)</f>
        <v>#N/A</v>
      </c>
      <c r="I125" s="39" t="str">
        <f>VLOOKUP(G125,'MITRA (REFERENSI)'!$A:$Z,25,FALSE)</f>
        <v>#N/A</v>
      </c>
      <c r="J125" s="38" t="str">
        <f>VLOOKUP(G125,'MITRA (REFERENSI)'!$A:$Z,26,FALSE)</f>
        <v>#N/A</v>
      </c>
      <c r="K125" s="38" t="str">
        <f>VLOOKUP(G125,'MITRA (REFERENSI)'!$A:$Z,15,FALSE)</f>
        <v>#N/A</v>
      </c>
      <c r="L125" s="38" t="str">
        <f>VLOOKUP(G125,'MITRA (REFERENSI)'!$A:$Z,15,FALSE)</f>
        <v>#N/A</v>
      </c>
      <c r="M125" s="38" t="str">
        <f>IF(B125=1,'KELAS (REFERENSI)'!M125,IF(B125=2,'KELAS (REFERENSI)'!M140,IF(B125=3,'KELAS (REFERENSI)'!M155,IF(B125=4,'KELAS (REFERENSI)'!M170,""))))</f>
        <v/>
      </c>
      <c r="N125" s="38" t="str">
        <f>IF(B125=1,'KELAS (REFERENSI)'!N125,IF(B125=2,'KELAS (REFERENSI)'!N140,IF(B125=3,'KELAS (REFERENSI)'!N155,IF(B125=4,'KELAS (REFERENSI)'!N170,""))))</f>
        <v/>
      </c>
      <c r="O125" s="38" t="str">
        <f>IF(B125=1,'KELAS (REFERENSI)'!O125,IF(B125=2,'KELAS (REFERENSI)'!O140,IF(B125=3,'KELAS (REFERENSI)'!O155,IF(B125=4,'KELAS (REFERENSI)'!O170,""))))</f>
        <v/>
      </c>
      <c r="P125" s="38" t="str">
        <f>IF(B125=1,'KELAS (REFERENSI)'!P125,IF(B125=2,'KELAS (REFERENSI)'!P140,IF(B125=3,'KELAS (REFERENSI)'!P155,IF(B125=4,'KELAS (REFERENSI)'!P170,""))))</f>
        <v/>
      </c>
      <c r="Q125" s="38" t="str">
        <f t="shared" si="4"/>
        <v>BPS Kota Jakarta Timur</v>
      </c>
      <c r="R125" s="38" t="str">
        <f t="shared" si="56"/>
        <v/>
      </c>
      <c r="S125" s="38" t="str">
        <f t="shared" ref="S125:T125" si="133">S124</f>
        <v>15 Juni sampai dengan 31 Agustus 2026</v>
      </c>
      <c r="T125" s="38" t="str">
        <f t="shared" si="133"/>
        <v>31 Agustus 2026</v>
      </c>
      <c r="U125" s="41"/>
      <c r="V125" s="42"/>
      <c r="W125" s="42"/>
      <c r="X125" s="42"/>
    </row>
    <row r="126" ht="15.75" customHeight="1">
      <c r="A126" s="36" t="s">
        <v>5188</v>
      </c>
      <c r="B126" s="37"/>
      <c r="C126" s="37"/>
      <c r="D126" s="38" t="str">
        <f t="shared" si="1"/>
        <v/>
      </c>
      <c r="E126" s="38" t="str">
        <f>VLOOKUP(D126,'KELAS (REFERENSI)'!$E$1:$J$68,6,FALSE)</f>
        <v>#N/A</v>
      </c>
      <c r="F126" s="39" t="str">
        <f t="shared" si="2"/>
        <v>PETUGAS.0125/SPK/SE/PML/3172/2026</v>
      </c>
      <c r="G126" s="40"/>
      <c r="H126" s="39" t="str">
        <f>VLOOKUP(G126,'MITRA (REFERENSI)'!$A:$Z,16,FALSE)</f>
        <v>#N/A</v>
      </c>
      <c r="I126" s="39" t="str">
        <f>VLOOKUP(G126,'MITRA (REFERENSI)'!$A:$Z,25,FALSE)</f>
        <v>#N/A</v>
      </c>
      <c r="J126" s="38" t="str">
        <f>VLOOKUP(G126,'MITRA (REFERENSI)'!$A:$Z,26,FALSE)</f>
        <v>#N/A</v>
      </c>
      <c r="K126" s="38" t="str">
        <f>VLOOKUP(G126,'MITRA (REFERENSI)'!$A:$Z,15,FALSE)</f>
        <v>#N/A</v>
      </c>
      <c r="L126" s="38" t="str">
        <f>VLOOKUP(G126,'MITRA (REFERENSI)'!$A:$Z,15,FALSE)</f>
        <v>#N/A</v>
      </c>
      <c r="M126" s="38" t="str">
        <f>IF(B126=1,'KELAS (REFERENSI)'!M126,IF(B126=2,'KELAS (REFERENSI)'!M141,IF(B126=3,'KELAS (REFERENSI)'!M156,IF(B126=4,'KELAS (REFERENSI)'!M171,""))))</f>
        <v/>
      </c>
      <c r="N126" s="38" t="str">
        <f>IF(B126=1,'KELAS (REFERENSI)'!N126,IF(B126=2,'KELAS (REFERENSI)'!N141,IF(B126=3,'KELAS (REFERENSI)'!N156,IF(B126=4,'KELAS (REFERENSI)'!N171,""))))</f>
        <v/>
      </c>
      <c r="O126" s="38" t="str">
        <f>IF(B126=1,'KELAS (REFERENSI)'!O126,IF(B126=2,'KELAS (REFERENSI)'!O141,IF(B126=3,'KELAS (REFERENSI)'!O156,IF(B126=4,'KELAS (REFERENSI)'!O171,""))))</f>
        <v/>
      </c>
      <c r="P126" s="38" t="str">
        <f>IF(B126=1,'KELAS (REFERENSI)'!P126,IF(B126=2,'KELAS (REFERENSI)'!P141,IF(B126=3,'KELAS (REFERENSI)'!P156,IF(B126=4,'KELAS (REFERENSI)'!P171,""))))</f>
        <v/>
      </c>
      <c r="Q126" s="38" t="str">
        <f t="shared" si="4"/>
        <v>BPS Kota Jakarta Timur</v>
      </c>
      <c r="R126" s="38" t="str">
        <f t="shared" si="56"/>
        <v/>
      </c>
      <c r="S126" s="38" t="str">
        <f t="shared" ref="S126:T126" si="134">S125</f>
        <v>15 Juni sampai dengan 31 Agustus 2026</v>
      </c>
      <c r="T126" s="38" t="str">
        <f t="shared" si="134"/>
        <v>31 Agustus 2026</v>
      </c>
      <c r="U126" s="41"/>
      <c r="V126" s="42"/>
      <c r="W126" s="42"/>
      <c r="X126" s="42"/>
    </row>
    <row r="127" ht="15.75" customHeight="1">
      <c r="A127" s="36" t="s">
        <v>5189</v>
      </c>
      <c r="B127" s="37"/>
      <c r="C127" s="37"/>
      <c r="D127" s="38" t="str">
        <f t="shared" si="1"/>
        <v/>
      </c>
      <c r="E127" s="38" t="str">
        <f>VLOOKUP(D127,'KELAS (REFERENSI)'!$E$1:$J$68,6,FALSE)</f>
        <v>#N/A</v>
      </c>
      <c r="F127" s="39" t="str">
        <f t="shared" si="2"/>
        <v>PETUGAS.0126/SPK/SE/PML/3172/2026</v>
      </c>
      <c r="G127" s="40"/>
      <c r="H127" s="39" t="str">
        <f>VLOOKUP(G127,'MITRA (REFERENSI)'!$A:$Z,16,FALSE)</f>
        <v>#N/A</v>
      </c>
      <c r="I127" s="39" t="str">
        <f>VLOOKUP(G127,'MITRA (REFERENSI)'!$A:$Z,25,FALSE)</f>
        <v>#N/A</v>
      </c>
      <c r="J127" s="38" t="str">
        <f>VLOOKUP(G127,'MITRA (REFERENSI)'!$A:$Z,26,FALSE)</f>
        <v>#N/A</v>
      </c>
      <c r="K127" s="38" t="str">
        <f>VLOOKUP(G127,'MITRA (REFERENSI)'!$A:$Z,15,FALSE)</f>
        <v>#N/A</v>
      </c>
      <c r="L127" s="38" t="str">
        <f>VLOOKUP(G127,'MITRA (REFERENSI)'!$A:$Z,15,FALSE)</f>
        <v>#N/A</v>
      </c>
      <c r="M127" s="38" t="str">
        <f>IF(B127=1,'KELAS (REFERENSI)'!M127,IF(B127=2,'KELAS (REFERENSI)'!M142,IF(B127=3,'KELAS (REFERENSI)'!M157,IF(B127=4,'KELAS (REFERENSI)'!M172,""))))</f>
        <v/>
      </c>
      <c r="N127" s="38" t="str">
        <f>IF(B127=1,'KELAS (REFERENSI)'!N127,IF(B127=2,'KELAS (REFERENSI)'!N142,IF(B127=3,'KELAS (REFERENSI)'!N157,IF(B127=4,'KELAS (REFERENSI)'!N172,""))))</f>
        <v/>
      </c>
      <c r="O127" s="38" t="str">
        <f>IF(B127=1,'KELAS (REFERENSI)'!O127,IF(B127=2,'KELAS (REFERENSI)'!O142,IF(B127=3,'KELAS (REFERENSI)'!O157,IF(B127=4,'KELAS (REFERENSI)'!O172,""))))</f>
        <v/>
      </c>
      <c r="P127" s="38" t="str">
        <f>IF(B127=1,'KELAS (REFERENSI)'!P127,IF(B127=2,'KELAS (REFERENSI)'!P142,IF(B127=3,'KELAS (REFERENSI)'!P157,IF(B127=4,'KELAS (REFERENSI)'!P172,""))))</f>
        <v/>
      </c>
      <c r="Q127" s="38" t="str">
        <f t="shared" si="4"/>
        <v>BPS Kota Jakarta Timur</v>
      </c>
      <c r="R127" s="38" t="str">
        <f t="shared" si="56"/>
        <v/>
      </c>
      <c r="S127" s="38" t="str">
        <f t="shared" ref="S127:T127" si="135">S126</f>
        <v>15 Juni sampai dengan 31 Agustus 2026</v>
      </c>
      <c r="T127" s="38" t="str">
        <f t="shared" si="135"/>
        <v>31 Agustus 2026</v>
      </c>
      <c r="U127" s="41"/>
      <c r="V127" s="42"/>
      <c r="W127" s="42"/>
      <c r="X127" s="42"/>
    </row>
    <row r="128" ht="15.75" customHeight="1">
      <c r="A128" s="36" t="s">
        <v>5190</v>
      </c>
      <c r="B128" s="37"/>
      <c r="C128" s="37"/>
      <c r="D128" s="38" t="str">
        <f t="shared" si="1"/>
        <v/>
      </c>
      <c r="E128" s="38" t="str">
        <f>VLOOKUP(D128,'KELAS (REFERENSI)'!$E$1:$J$68,6,FALSE)</f>
        <v>#N/A</v>
      </c>
      <c r="F128" s="39" t="str">
        <f t="shared" si="2"/>
        <v>PETUGAS.0127/SPK/SE/PML/3172/2026</v>
      </c>
      <c r="G128" s="40"/>
      <c r="H128" s="39" t="str">
        <f>VLOOKUP(G128,'MITRA (REFERENSI)'!$A:$Z,16,FALSE)</f>
        <v>#N/A</v>
      </c>
      <c r="I128" s="39" t="str">
        <f>VLOOKUP(G128,'MITRA (REFERENSI)'!$A:$Z,25,FALSE)</f>
        <v>#N/A</v>
      </c>
      <c r="J128" s="38" t="str">
        <f>VLOOKUP(G128,'MITRA (REFERENSI)'!$A:$Z,26,FALSE)</f>
        <v>#N/A</v>
      </c>
      <c r="K128" s="38" t="str">
        <f>VLOOKUP(G128,'MITRA (REFERENSI)'!$A:$Z,15,FALSE)</f>
        <v>#N/A</v>
      </c>
      <c r="L128" s="38" t="str">
        <f>VLOOKUP(G128,'MITRA (REFERENSI)'!$A:$Z,15,FALSE)</f>
        <v>#N/A</v>
      </c>
      <c r="M128" s="38" t="str">
        <f>IF(B128=1,'KELAS (REFERENSI)'!M128,IF(B128=2,'KELAS (REFERENSI)'!M143,IF(B128=3,'KELAS (REFERENSI)'!M158,IF(B128=4,'KELAS (REFERENSI)'!M173,""))))</f>
        <v/>
      </c>
      <c r="N128" s="38" t="str">
        <f>IF(B128=1,'KELAS (REFERENSI)'!N128,IF(B128=2,'KELAS (REFERENSI)'!N143,IF(B128=3,'KELAS (REFERENSI)'!N158,IF(B128=4,'KELAS (REFERENSI)'!N173,""))))</f>
        <v/>
      </c>
      <c r="O128" s="38" t="str">
        <f>IF(B128=1,'KELAS (REFERENSI)'!O128,IF(B128=2,'KELAS (REFERENSI)'!O143,IF(B128=3,'KELAS (REFERENSI)'!O158,IF(B128=4,'KELAS (REFERENSI)'!O173,""))))</f>
        <v/>
      </c>
      <c r="P128" s="38" t="str">
        <f>IF(B128=1,'KELAS (REFERENSI)'!P128,IF(B128=2,'KELAS (REFERENSI)'!P143,IF(B128=3,'KELAS (REFERENSI)'!P158,IF(B128=4,'KELAS (REFERENSI)'!P173,""))))</f>
        <v/>
      </c>
      <c r="Q128" s="38" t="str">
        <f t="shared" si="4"/>
        <v>BPS Kota Jakarta Timur</v>
      </c>
      <c r="R128" s="38" t="str">
        <f t="shared" si="56"/>
        <v/>
      </c>
      <c r="S128" s="38" t="str">
        <f t="shared" ref="S128:T128" si="136">S127</f>
        <v>15 Juni sampai dengan 31 Agustus 2026</v>
      </c>
      <c r="T128" s="38" t="str">
        <f t="shared" si="136"/>
        <v>31 Agustus 2026</v>
      </c>
      <c r="U128" s="41"/>
      <c r="V128" s="42"/>
      <c r="W128" s="42"/>
      <c r="X128" s="42"/>
    </row>
    <row r="129" ht="15.75" customHeight="1">
      <c r="A129" s="36" t="s">
        <v>5191</v>
      </c>
      <c r="B129" s="37"/>
      <c r="C129" s="37"/>
      <c r="D129" s="38" t="str">
        <f t="shared" si="1"/>
        <v/>
      </c>
      <c r="E129" s="38" t="str">
        <f>VLOOKUP(D129,'KELAS (REFERENSI)'!$E$1:$J$68,6,FALSE)</f>
        <v>#N/A</v>
      </c>
      <c r="F129" s="39" t="str">
        <f t="shared" si="2"/>
        <v>PETUGAS.0128/SPK/SE/PML/3172/2026</v>
      </c>
      <c r="G129" s="40"/>
      <c r="H129" s="39" t="str">
        <f>VLOOKUP(G129,'MITRA (REFERENSI)'!$A:$Z,16,FALSE)</f>
        <v>#N/A</v>
      </c>
      <c r="I129" s="39" t="str">
        <f>VLOOKUP(G129,'MITRA (REFERENSI)'!$A:$Z,25,FALSE)</f>
        <v>#N/A</v>
      </c>
      <c r="J129" s="38" t="str">
        <f>VLOOKUP(G129,'MITRA (REFERENSI)'!$A:$Z,26,FALSE)</f>
        <v>#N/A</v>
      </c>
      <c r="K129" s="38" t="str">
        <f>VLOOKUP(G129,'MITRA (REFERENSI)'!$A:$Z,15,FALSE)</f>
        <v>#N/A</v>
      </c>
      <c r="L129" s="38" t="str">
        <f>VLOOKUP(G129,'MITRA (REFERENSI)'!$A:$Z,15,FALSE)</f>
        <v>#N/A</v>
      </c>
      <c r="M129" s="38" t="str">
        <f>IF(B129=1,'KELAS (REFERENSI)'!M129,IF(B129=2,'KELAS (REFERENSI)'!M144,IF(B129=3,'KELAS (REFERENSI)'!M159,IF(B129=4,'KELAS (REFERENSI)'!M174,""))))</f>
        <v/>
      </c>
      <c r="N129" s="38" t="str">
        <f>IF(B129=1,'KELAS (REFERENSI)'!N129,IF(B129=2,'KELAS (REFERENSI)'!N144,IF(B129=3,'KELAS (REFERENSI)'!N159,IF(B129=4,'KELAS (REFERENSI)'!N174,""))))</f>
        <v/>
      </c>
      <c r="O129" s="38" t="str">
        <f>IF(B129=1,'KELAS (REFERENSI)'!O129,IF(B129=2,'KELAS (REFERENSI)'!O144,IF(B129=3,'KELAS (REFERENSI)'!O159,IF(B129=4,'KELAS (REFERENSI)'!O174,""))))</f>
        <v/>
      </c>
      <c r="P129" s="38" t="str">
        <f>IF(B129=1,'KELAS (REFERENSI)'!P129,IF(B129=2,'KELAS (REFERENSI)'!P144,IF(B129=3,'KELAS (REFERENSI)'!P159,IF(B129=4,'KELAS (REFERENSI)'!P174,""))))</f>
        <v/>
      </c>
      <c r="Q129" s="38" t="str">
        <f t="shared" si="4"/>
        <v>BPS Kota Jakarta Timur</v>
      </c>
      <c r="R129" s="38" t="str">
        <f t="shared" si="56"/>
        <v/>
      </c>
      <c r="S129" s="38" t="str">
        <f t="shared" ref="S129:T129" si="137">S128</f>
        <v>15 Juni sampai dengan 31 Agustus 2026</v>
      </c>
      <c r="T129" s="38" t="str">
        <f t="shared" si="137"/>
        <v>31 Agustus 2026</v>
      </c>
      <c r="U129" s="41"/>
      <c r="V129" s="42"/>
      <c r="W129" s="42"/>
      <c r="X129" s="42"/>
    </row>
    <row r="130" ht="15.75" customHeight="1">
      <c r="A130" s="36" t="s">
        <v>5192</v>
      </c>
      <c r="B130" s="37"/>
      <c r="C130" s="37"/>
      <c r="D130" s="38" t="str">
        <f t="shared" si="1"/>
        <v/>
      </c>
      <c r="E130" s="38" t="str">
        <f>VLOOKUP(D130,'KELAS (REFERENSI)'!$E$1:$J$68,6,FALSE)</f>
        <v>#N/A</v>
      </c>
      <c r="F130" s="39" t="str">
        <f t="shared" si="2"/>
        <v>PETUGAS.0129/SPK/SE/PML/3172/2026</v>
      </c>
      <c r="G130" s="40"/>
      <c r="H130" s="39" t="str">
        <f>VLOOKUP(G130,'MITRA (REFERENSI)'!$A:$Z,16,FALSE)</f>
        <v>#N/A</v>
      </c>
      <c r="I130" s="39" t="str">
        <f>VLOOKUP(G130,'MITRA (REFERENSI)'!$A:$Z,25,FALSE)</f>
        <v>#N/A</v>
      </c>
      <c r="J130" s="38" t="str">
        <f>VLOOKUP(G130,'MITRA (REFERENSI)'!$A:$Z,26,FALSE)</f>
        <v>#N/A</v>
      </c>
      <c r="K130" s="38" t="str">
        <f>VLOOKUP(G130,'MITRA (REFERENSI)'!$A:$Z,15,FALSE)</f>
        <v>#N/A</v>
      </c>
      <c r="L130" s="38" t="str">
        <f>VLOOKUP(G130,'MITRA (REFERENSI)'!$A:$Z,15,FALSE)</f>
        <v>#N/A</v>
      </c>
      <c r="M130" s="38" t="str">
        <f>IF(B130=1,'KELAS (REFERENSI)'!M130,IF(B130=2,'KELAS (REFERENSI)'!M145,IF(B130=3,'KELAS (REFERENSI)'!M160,IF(B130=4,'KELAS (REFERENSI)'!M175,""))))</f>
        <v/>
      </c>
      <c r="N130" s="38" t="str">
        <f>IF(B130=1,'KELAS (REFERENSI)'!N130,IF(B130=2,'KELAS (REFERENSI)'!N145,IF(B130=3,'KELAS (REFERENSI)'!N160,IF(B130=4,'KELAS (REFERENSI)'!N175,""))))</f>
        <v/>
      </c>
      <c r="O130" s="38" t="str">
        <f>IF(B130=1,'KELAS (REFERENSI)'!O130,IF(B130=2,'KELAS (REFERENSI)'!O145,IF(B130=3,'KELAS (REFERENSI)'!O160,IF(B130=4,'KELAS (REFERENSI)'!O175,""))))</f>
        <v/>
      </c>
      <c r="P130" s="38" t="str">
        <f>IF(B130=1,'KELAS (REFERENSI)'!P130,IF(B130=2,'KELAS (REFERENSI)'!P145,IF(B130=3,'KELAS (REFERENSI)'!P160,IF(B130=4,'KELAS (REFERENSI)'!P175,""))))</f>
        <v/>
      </c>
      <c r="Q130" s="38" t="str">
        <f t="shared" si="4"/>
        <v>BPS Kota Jakarta Timur</v>
      </c>
      <c r="R130" s="38" t="str">
        <f t="shared" si="56"/>
        <v/>
      </c>
      <c r="S130" s="38" t="str">
        <f t="shared" ref="S130:T130" si="138">S129</f>
        <v>15 Juni sampai dengan 31 Agustus 2026</v>
      </c>
      <c r="T130" s="38" t="str">
        <f t="shared" si="138"/>
        <v>31 Agustus 2026</v>
      </c>
      <c r="U130" s="41"/>
      <c r="V130" s="42"/>
      <c r="W130" s="42"/>
      <c r="X130" s="42"/>
    </row>
    <row r="131" ht="15.75" customHeight="1">
      <c r="A131" s="36" t="s">
        <v>5193</v>
      </c>
      <c r="B131" s="37"/>
      <c r="C131" s="37"/>
      <c r="D131" s="38" t="str">
        <f t="shared" si="1"/>
        <v/>
      </c>
      <c r="E131" s="38" t="str">
        <f>VLOOKUP(D131,'KELAS (REFERENSI)'!$E$1:$J$68,6,FALSE)</f>
        <v>#N/A</v>
      </c>
      <c r="F131" s="39" t="str">
        <f t="shared" si="2"/>
        <v>PETUGAS.0130/SPK/SE/PML/3172/2026</v>
      </c>
      <c r="G131" s="40"/>
      <c r="H131" s="39" t="str">
        <f>VLOOKUP(G131,'MITRA (REFERENSI)'!$A:$Z,16,FALSE)</f>
        <v>#N/A</v>
      </c>
      <c r="I131" s="39" t="str">
        <f>VLOOKUP(G131,'MITRA (REFERENSI)'!$A:$Z,25,FALSE)</f>
        <v>#N/A</v>
      </c>
      <c r="J131" s="38" t="str">
        <f>VLOOKUP(G131,'MITRA (REFERENSI)'!$A:$Z,26,FALSE)</f>
        <v>#N/A</v>
      </c>
      <c r="K131" s="38" t="str">
        <f>VLOOKUP(G131,'MITRA (REFERENSI)'!$A:$Z,15,FALSE)</f>
        <v>#N/A</v>
      </c>
      <c r="L131" s="38" t="str">
        <f>VLOOKUP(G131,'MITRA (REFERENSI)'!$A:$Z,15,FALSE)</f>
        <v>#N/A</v>
      </c>
      <c r="M131" s="38" t="str">
        <f>IF(B131=1,'KELAS (REFERENSI)'!M131,IF(B131=2,'KELAS (REFERENSI)'!M146,IF(B131=3,'KELAS (REFERENSI)'!M161,IF(B131=4,'KELAS (REFERENSI)'!M176,""))))</f>
        <v/>
      </c>
      <c r="N131" s="38" t="str">
        <f>IF(B131=1,'KELAS (REFERENSI)'!N131,IF(B131=2,'KELAS (REFERENSI)'!N146,IF(B131=3,'KELAS (REFERENSI)'!N161,IF(B131=4,'KELAS (REFERENSI)'!N176,""))))</f>
        <v/>
      </c>
      <c r="O131" s="38" t="str">
        <f>IF(B131=1,'KELAS (REFERENSI)'!O131,IF(B131=2,'KELAS (REFERENSI)'!O146,IF(B131=3,'KELAS (REFERENSI)'!O161,IF(B131=4,'KELAS (REFERENSI)'!O176,""))))</f>
        <v/>
      </c>
      <c r="P131" s="38" t="str">
        <f>IF(B131=1,'KELAS (REFERENSI)'!P131,IF(B131=2,'KELAS (REFERENSI)'!P146,IF(B131=3,'KELAS (REFERENSI)'!P161,IF(B131=4,'KELAS (REFERENSI)'!P176,""))))</f>
        <v/>
      </c>
      <c r="Q131" s="38" t="str">
        <f t="shared" si="4"/>
        <v>BPS Kota Jakarta Timur</v>
      </c>
      <c r="R131" s="38" t="str">
        <f t="shared" si="56"/>
        <v/>
      </c>
      <c r="S131" s="38" t="str">
        <f t="shared" ref="S131:T131" si="139">S130</f>
        <v>15 Juni sampai dengan 31 Agustus 2026</v>
      </c>
      <c r="T131" s="38" t="str">
        <f t="shared" si="139"/>
        <v>31 Agustus 2026</v>
      </c>
      <c r="U131" s="41"/>
      <c r="V131" s="42"/>
      <c r="W131" s="42"/>
      <c r="X131" s="42"/>
    </row>
    <row r="132" ht="15.75" customHeight="1">
      <c r="A132" s="36" t="s">
        <v>5194</v>
      </c>
      <c r="B132" s="37"/>
      <c r="C132" s="37"/>
      <c r="D132" s="38" t="str">
        <f t="shared" si="1"/>
        <v/>
      </c>
      <c r="E132" s="38" t="str">
        <f>VLOOKUP(D132,'KELAS (REFERENSI)'!$E$1:$J$68,6,FALSE)</f>
        <v>#N/A</v>
      </c>
      <c r="F132" s="39" t="str">
        <f t="shared" si="2"/>
        <v>PETUGAS.0131/SPK/SE/PML/3172/2026</v>
      </c>
      <c r="G132" s="40"/>
      <c r="H132" s="39" t="str">
        <f>VLOOKUP(G132,'MITRA (REFERENSI)'!$A:$Z,16,FALSE)</f>
        <v>#N/A</v>
      </c>
      <c r="I132" s="39" t="str">
        <f>VLOOKUP(G132,'MITRA (REFERENSI)'!$A:$Z,25,FALSE)</f>
        <v>#N/A</v>
      </c>
      <c r="J132" s="38" t="str">
        <f>VLOOKUP(G132,'MITRA (REFERENSI)'!$A:$Z,26,FALSE)</f>
        <v>#N/A</v>
      </c>
      <c r="K132" s="38" t="str">
        <f>VLOOKUP(G132,'MITRA (REFERENSI)'!$A:$Z,15,FALSE)</f>
        <v>#N/A</v>
      </c>
      <c r="L132" s="38" t="str">
        <f>VLOOKUP(G132,'MITRA (REFERENSI)'!$A:$Z,15,FALSE)</f>
        <v>#N/A</v>
      </c>
      <c r="M132" s="38" t="str">
        <f>IF(B132=1,'KELAS (REFERENSI)'!M132,IF(B132=2,'KELAS (REFERENSI)'!M147,IF(B132=3,'KELAS (REFERENSI)'!M162,IF(B132=4,'KELAS (REFERENSI)'!M177,""))))</f>
        <v/>
      </c>
      <c r="N132" s="38" t="str">
        <f>IF(B132=1,'KELAS (REFERENSI)'!N132,IF(B132=2,'KELAS (REFERENSI)'!N147,IF(B132=3,'KELAS (REFERENSI)'!N162,IF(B132=4,'KELAS (REFERENSI)'!N177,""))))</f>
        <v/>
      </c>
      <c r="O132" s="38" t="str">
        <f>IF(B132=1,'KELAS (REFERENSI)'!O132,IF(B132=2,'KELAS (REFERENSI)'!O147,IF(B132=3,'KELAS (REFERENSI)'!O162,IF(B132=4,'KELAS (REFERENSI)'!O177,""))))</f>
        <v/>
      </c>
      <c r="P132" s="38" t="str">
        <f>IF(B132=1,'KELAS (REFERENSI)'!P132,IF(B132=2,'KELAS (REFERENSI)'!P147,IF(B132=3,'KELAS (REFERENSI)'!P162,IF(B132=4,'KELAS (REFERENSI)'!P177,""))))</f>
        <v/>
      </c>
      <c r="Q132" s="38" t="str">
        <f t="shared" si="4"/>
        <v>BPS Kota Jakarta Timur</v>
      </c>
      <c r="R132" s="38" t="str">
        <f t="shared" si="56"/>
        <v/>
      </c>
      <c r="S132" s="38" t="str">
        <f t="shared" ref="S132:T132" si="140">S131</f>
        <v>15 Juni sampai dengan 31 Agustus 2026</v>
      </c>
      <c r="T132" s="38" t="str">
        <f t="shared" si="140"/>
        <v>31 Agustus 2026</v>
      </c>
      <c r="U132" s="41"/>
      <c r="V132" s="42"/>
      <c r="W132" s="42"/>
      <c r="X132" s="42"/>
    </row>
    <row r="133" ht="15.75" customHeight="1">
      <c r="A133" s="36" t="s">
        <v>5195</v>
      </c>
      <c r="B133" s="37"/>
      <c r="C133" s="37"/>
      <c r="D133" s="38" t="str">
        <f t="shared" si="1"/>
        <v/>
      </c>
      <c r="E133" s="38" t="str">
        <f>VLOOKUP(D133,'KELAS (REFERENSI)'!$E$1:$J$68,6,FALSE)</f>
        <v>#N/A</v>
      </c>
      <c r="F133" s="39" t="str">
        <f t="shared" si="2"/>
        <v>PETUGAS.0132/SPK/SE/PML/3172/2026</v>
      </c>
      <c r="G133" s="40"/>
      <c r="H133" s="39" t="str">
        <f>VLOOKUP(G133,'MITRA (REFERENSI)'!$A:$Z,16,FALSE)</f>
        <v>#N/A</v>
      </c>
      <c r="I133" s="39" t="str">
        <f>VLOOKUP(G133,'MITRA (REFERENSI)'!$A:$Z,25,FALSE)</f>
        <v>#N/A</v>
      </c>
      <c r="J133" s="38" t="str">
        <f>VLOOKUP(G133,'MITRA (REFERENSI)'!$A:$Z,26,FALSE)</f>
        <v>#N/A</v>
      </c>
      <c r="K133" s="38" t="str">
        <f>VLOOKUP(G133,'MITRA (REFERENSI)'!$A:$Z,15,FALSE)</f>
        <v>#N/A</v>
      </c>
      <c r="L133" s="38" t="str">
        <f>VLOOKUP(G133,'MITRA (REFERENSI)'!$A:$Z,15,FALSE)</f>
        <v>#N/A</v>
      </c>
      <c r="M133" s="38" t="str">
        <f>IF(B133=1,'KELAS (REFERENSI)'!M133,IF(B133=2,'KELAS (REFERENSI)'!M148,IF(B133=3,'KELAS (REFERENSI)'!M163,IF(B133=4,'KELAS (REFERENSI)'!M178,""))))</f>
        <v/>
      </c>
      <c r="N133" s="38" t="str">
        <f>IF(B133=1,'KELAS (REFERENSI)'!N133,IF(B133=2,'KELAS (REFERENSI)'!N148,IF(B133=3,'KELAS (REFERENSI)'!N163,IF(B133=4,'KELAS (REFERENSI)'!N178,""))))</f>
        <v/>
      </c>
      <c r="O133" s="38" t="str">
        <f>IF(B133=1,'KELAS (REFERENSI)'!O133,IF(B133=2,'KELAS (REFERENSI)'!O148,IF(B133=3,'KELAS (REFERENSI)'!O163,IF(B133=4,'KELAS (REFERENSI)'!O178,""))))</f>
        <v/>
      </c>
      <c r="P133" s="38" t="str">
        <f>IF(B133=1,'KELAS (REFERENSI)'!P133,IF(B133=2,'KELAS (REFERENSI)'!P148,IF(B133=3,'KELAS (REFERENSI)'!P163,IF(B133=4,'KELAS (REFERENSI)'!P178,""))))</f>
        <v/>
      </c>
      <c r="Q133" s="38" t="str">
        <f t="shared" si="4"/>
        <v>BPS Kota Jakarta Timur</v>
      </c>
      <c r="R133" s="38" t="str">
        <f t="shared" si="56"/>
        <v/>
      </c>
      <c r="S133" s="38" t="str">
        <f t="shared" ref="S133:T133" si="141">S132</f>
        <v>15 Juni sampai dengan 31 Agustus 2026</v>
      </c>
      <c r="T133" s="38" t="str">
        <f t="shared" si="141"/>
        <v>31 Agustus 2026</v>
      </c>
      <c r="U133" s="41"/>
      <c r="V133" s="42"/>
      <c r="W133" s="42"/>
      <c r="X133" s="42"/>
    </row>
    <row r="134" ht="15.75" customHeight="1">
      <c r="A134" s="36" t="s">
        <v>5196</v>
      </c>
      <c r="B134" s="37"/>
      <c r="C134" s="37"/>
      <c r="D134" s="38" t="str">
        <f t="shared" si="1"/>
        <v/>
      </c>
      <c r="E134" s="38" t="str">
        <f>VLOOKUP(D134,'KELAS (REFERENSI)'!$E$1:$J$68,6,FALSE)</f>
        <v>#N/A</v>
      </c>
      <c r="F134" s="39" t="str">
        <f t="shared" si="2"/>
        <v>PETUGAS.0133/SPK/SE/PML/3172/2026</v>
      </c>
      <c r="G134" s="40"/>
      <c r="H134" s="39" t="str">
        <f>VLOOKUP(G134,'MITRA (REFERENSI)'!$A:$Z,16,FALSE)</f>
        <v>#N/A</v>
      </c>
      <c r="I134" s="39" t="str">
        <f>VLOOKUP(G134,'MITRA (REFERENSI)'!$A:$Z,25,FALSE)</f>
        <v>#N/A</v>
      </c>
      <c r="J134" s="38" t="str">
        <f>VLOOKUP(G134,'MITRA (REFERENSI)'!$A:$Z,26,FALSE)</f>
        <v>#N/A</v>
      </c>
      <c r="K134" s="38" t="str">
        <f>VLOOKUP(G134,'MITRA (REFERENSI)'!$A:$Z,15,FALSE)</f>
        <v>#N/A</v>
      </c>
      <c r="L134" s="38" t="str">
        <f>VLOOKUP(G134,'MITRA (REFERENSI)'!$A:$Z,15,FALSE)</f>
        <v>#N/A</v>
      </c>
      <c r="M134" s="38" t="str">
        <f>IF(B134=1,'KELAS (REFERENSI)'!M134,IF(B134=2,'KELAS (REFERENSI)'!M149,IF(B134=3,'KELAS (REFERENSI)'!M164,IF(B134=4,'KELAS (REFERENSI)'!M179,""))))</f>
        <v/>
      </c>
      <c r="N134" s="38" t="str">
        <f>IF(B134=1,'KELAS (REFERENSI)'!N134,IF(B134=2,'KELAS (REFERENSI)'!N149,IF(B134=3,'KELAS (REFERENSI)'!N164,IF(B134=4,'KELAS (REFERENSI)'!N179,""))))</f>
        <v/>
      </c>
      <c r="O134" s="38" t="str">
        <f>IF(B134=1,'KELAS (REFERENSI)'!O134,IF(B134=2,'KELAS (REFERENSI)'!O149,IF(B134=3,'KELAS (REFERENSI)'!O164,IF(B134=4,'KELAS (REFERENSI)'!O179,""))))</f>
        <v/>
      </c>
      <c r="P134" s="38" t="str">
        <f>IF(B134=1,'KELAS (REFERENSI)'!P134,IF(B134=2,'KELAS (REFERENSI)'!P149,IF(B134=3,'KELAS (REFERENSI)'!P164,IF(B134=4,'KELAS (REFERENSI)'!P179,""))))</f>
        <v/>
      </c>
      <c r="Q134" s="38" t="str">
        <f t="shared" si="4"/>
        <v>BPS Kota Jakarta Timur</v>
      </c>
      <c r="R134" s="38" t="str">
        <f t="shared" si="56"/>
        <v/>
      </c>
      <c r="S134" s="38" t="str">
        <f t="shared" ref="S134:T134" si="142">S133</f>
        <v>15 Juni sampai dengan 31 Agustus 2026</v>
      </c>
      <c r="T134" s="38" t="str">
        <f t="shared" si="142"/>
        <v>31 Agustus 2026</v>
      </c>
      <c r="U134" s="41"/>
      <c r="V134" s="42"/>
      <c r="W134" s="42"/>
      <c r="X134" s="42"/>
    </row>
    <row r="135" ht="15.75" customHeight="1">
      <c r="A135" s="36" t="s">
        <v>5197</v>
      </c>
      <c r="B135" s="37"/>
      <c r="C135" s="37"/>
      <c r="D135" s="38" t="str">
        <f t="shared" si="1"/>
        <v/>
      </c>
      <c r="E135" s="38" t="str">
        <f>VLOOKUP(D135,'KELAS (REFERENSI)'!$E$1:$J$68,6,FALSE)</f>
        <v>#N/A</v>
      </c>
      <c r="F135" s="39" t="str">
        <f t="shared" si="2"/>
        <v>PETUGAS.0134/SPK/SE/PML/3172/2026</v>
      </c>
      <c r="G135" s="40"/>
      <c r="H135" s="39" t="str">
        <f>VLOOKUP(G135,'MITRA (REFERENSI)'!$A:$Z,16,FALSE)</f>
        <v>#N/A</v>
      </c>
      <c r="I135" s="39" t="str">
        <f>VLOOKUP(G135,'MITRA (REFERENSI)'!$A:$Z,25,FALSE)</f>
        <v>#N/A</v>
      </c>
      <c r="J135" s="38" t="str">
        <f>VLOOKUP(G135,'MITRA (REFERENSI)'!$A:$Z,26,FALSE)</f>
        <v>#N/A</v>
      </c>
      <c r="K135" s="38" t="str">
        <f>VLOOKUP(G135,'MITRA (REFERENSI)'!$A:$Z,15,FALSE)</f>
        <v>#N/A</v>
      </c>
      <c r="L135" s="38" t="str">
        <f>VLOOKUP(G135,'MITRA (REFERENSI)'!$A:$Z,15,FALSE)</f>
        <v>#N/A</v>
      </c>
      <c r="M135" s="38" t="str">
        <f>IF(B135=1,'KELAS (REFERENSI)'!M135,IF(B135=2,'KELAS (REFERENSI)'!M150,IF(B135=3,'KELAS (REFERENSI)'!M165,IF(B135=4,'KELAS (REFERENSI)'!M180,""))))</f>
        <v/>
      </c>
      <c r="N135" s="38" t="str">
        <f>IF(B135=1,'KELAS (REFERENSI)'!N135,IF(B135=2,'KELAS (REFERENSI)'!N150,IF(B135=3,'KELAS (REFERENSI)'!N165,IF(B135=4,'KELAS (REFERENSI)'!N180,""))))</f>
        <v/>
      </c>
      <c r="O135" s="38" t="str">
        <f>IF(B135=1,'KELAS (REFERENSI)'!O135,IF(B135=2,'KELAS (REFERENSI)'!O150,IF(B135=3,'KELAS (REFERENSI)'!O165,IF(B135=4,'KELAS (REFERENSI)'!O180,""))))</f>
        <v/>
      </c>
      <c r="P135" s="38" t="str">
        <f>IF(B135=1,'KELAS (REFERENSI)'!P135,IF(B135=2,'KELAS (REFERENSI)'!P150,IF(B135=3,'KELAS (REFERENSI)'!P165,IF(B135=4,'KELAS (REFERENSI)'!P180,""))))</f>
        <v/>
      </c>
      <c r="Q135" s="38" t="str">
        <f t="shared" si="4"/>
        <v>BPS Kota Jakarta Timur</v>
      </c>
      <c r="R135" s="38" t="str">
        <f t="shared" si="56"/>
        <v/>
      </c>
      <c r="S135" s="38" t="str">
        <f t="shared" ref="S135:T135" si="143">S134</f>
        <v>15 Juni sampai dengan 31 Agustus 2026</v>
      </c>
      <c r="T135" s="38" t="str">
        <f t="shared" si="143"/>
        <v>31 Agustus 2026</v>
      </c>
      <c r="U135" s="41"/>
      <c r="V135" s="42"/>
      <c r="W135" s="42"/>
      <c r="X135" s="42"/>
    </row>
    <row r="136" ht="15.75" customHeight="1">
      <c r="A136" s="36" t="s">
        <v>5198</v>
      </c>
      <c r="B136" s="37"/>
      <c r="C136" s="37"/>
      <c r="D136" s="38" t="str">
        <f t="shared" si="1"/>
        <v/>
      </c>
      <c r="E136" s="38" t="str">
        <f>VLOOKUP(D136,'KELAS (REFERENSI)'!$E$1:$J$68,6,FALSE)</f>
        <v>#N/A</v>
      </c>
      <c r="F136" s="39" t="str">
        <f t="shared" si="2"/>
        <v>PETUGAS.0135/SPK/SE/PML/3172/2026</v>
      </c>
      <c r="G136" s="40"/>
      <c r="H136" s="39" t="str">
        <f>VLOOKUP(G136,'MITRA (REFERENSI)'!$A:$Z,16,FALSE)</f>
        <v>#N/A</v>
      </c>
      <c r="I136" s="39" t="str">
        <f>VLOOKUP(G136,'MITRA (REFERENSI)'!$A:$Z,25,FALSE)</f>
        <v>#N/A</v>
      </c>
      <c r="J136" s="38" t="str">
        <f>VLOOKUP(G136,'MITRA (REFERENSI)'!$A:$Z,26,FALSE)</f>
        <v>#N/A</v>
      </c>
      <c r="K136" s="38" t="str">
        <f>VLOOKUP(G136,'MITRA (REFERENSI)'!$A:$Z,15,FALSE)</f>
        <v>#N/A</v>
      </c>
      <c r="L136" s="38" t="str">
        <f>VLOOKUP(G136,'MITRA (REFERENSI)'!$A:$Z,15,FALSE)</f>
        <v>#N/A</v>
      </c>
      <c r="M136" s="38" t="str">
        <f>IF(B136=1,'KELAS (REFERENSI)'!M136,IF(B136=2,'KELAS (REFERENSI)'!M151,IF(B136=3,'KELAS (REFERENSI)'!M166,IF(B136=4,'KELAS (REFERENSI)'!M181,""))))</f>
        <v/>
      </c>
      <c r="N136" s="38" t="str">
        <f>IF(B136=1,'KELAS (REFERENSI)'!N136,IF(B136=2,'KELAS (REFERENSI)'!N151,IF(B136=3,'KELAS (REFERENSI)'!N166,IF(B136=4,'KELAS (REFERENSI)'!N181,""))))</f>
        <v/>
      </c>
      <c r="O136" s="38" t="str">
        <f>IF(B136=1,'KELAS (REFERENSI)'!O136,IF(B136=2,'KELAS (REFERENSI)'!O151,IF(B136=3,'KELAS (REFERENSI)'!O166,IF(B136=4,'KELAS (REFERENSI)'!O181,""))))</f>
        <v/>
      </c>
      <c r="P136" s="38" t="str">
        <f>IF(B136=1,'KELAS (REFERENSI)'!P136,IF(B136=2,'KELAS (REFERENSI)'!P151,IF(B136=3,'KELAS (REFERENSI)'!P166,IF(B136=4,'KELAS (REFERENSI)'!P181,""))))</f>
        <v/>
      </c>
      <c r="Q136" s="38" t="str">
        <f t="shared" si="4"/>
        <v>BPS Kota Jakarta Timur</v>
      </c>
      <c r="R136" s="38" t="str">
        <f t="shared" si="56"/>
        <v/>
      </c>
      <c r="S136" s="38" t="str">
        <f t="shared" ref="S136:T136" si="144">S135</f>
        <v>15 Juni sampai dengan 31 Agustus 2026</v>
      </c>
      <c r="T136" s="38" t="str">
        <f t="shared" si="144"/>
        <v>31 Agustus 2026</v>
      </c>
      <c r="U136" s="41"/>
      <c r="V136" s="42"/>
      <c r="W136" s="42"/>
      <c r="X136" s="42"/>
    </row>
    <row r="137" ht="15.75" customHeight="1">
      <c r="A137" s="36" t="s">
        <v>5199</v>
      </c>
      <c r="B137" s="37"/>
      <c r="C137" s="37"/>
      <c r="D137" s="38" t="str">
        <f t="shared" si="1"/>
        <v/>
      </c>
      <c r="E137" s="38" t="str">
        <f>VLOOKUP(D137,'KELAS (REFERENSI)'!$E$1:$J$68,6,FALSE)</f>
        <v>#N/A</v>
      </c>
      <c r="F137" s="39" t="str">
        <f t="shared" si="2"/>
        <v>PETUGAS.0136/SPK/SE/PML/3172/2026</v>
      </c>
      <c r="G137" s="40"/>
      <c r="H137" s="39" t="str">
        <f>VLOOKUP(G137,'MITRA (REFERENSI)'!$A:$Z,16,FALSE)</f>
        <v>#N/A</v>
      </c>
      <c r="I137" s="39" t="str">
        <f>VLOOKUP(G137,'MITRA (REFERENSI)'!$A:$Z,25,FALSE)</f>
        <v>#N/A</v>
      </c>
      <c r="J137" s="38" t="str">
        <f>VLOOKUP(G137,'MITRA (REFERENSI)'!$A:$Z,26,FALSE)</f>
        <v>#N/A</v>
      </c>
      <c r="K137" s="38" t="str">
        <f>VLOOKUP(G137,'MITRA (REFERENSI)'!$A:$Z,15,FALSE)</f>
        <v>#N/A</v>
      </c>
      <c r="L137" s="38" t="str">
        <f>VLOOKUP(G137,'MITRA (REFERENSI)'!$A:$Z,15,FALSE)</f>
        <v>#N/A</v>
      </c>
      <c r="M137" s="38" t="str">
        <f>IF(B137=1,'KELAS (REFERENSI)'!M137,IF(B137=2,'KELAS (REFERENSI)'!M152,IF(B137=3,'KELAS (REFERENSI)'!M167,IF(B137=4,'KELAS (REFERENSI)'!M182,""))))</f>
        <v/>
      </c>
      <c r="N137" s="38" t="str">
        <f>IF(B137=1,'KELAS (REFERENSI)'!N137,IF(B137=2,'KELAS (REFERENSI)'!N152,IF(B137=3,'KELAS (REFERENSI)'!N167,IF(B137=4,'KELAS (REFERENSI)'!N182,""))))</f>
        <v/>
      </c>
      <c r="O137" s="38" t="str">
        <f>IF(B137=1,'KELAS (REFERENSI)'!O137,IF(B137=2,'KELAS (REFERENSI)'!O152,IF(B137=3,'KELAS (REFERENSI)'!O167,IF(B137=4,'KELAS (REFERENSI)'!O182,""))))</f>
        <v/>
      </c>
      <c r="P137" s="38" t="str">
        <f>IF(B137=1,'KELAS (REFERENSI)'!P137,IF(B137=2,'KELAS (REFERENSI)'!P152,IF(B137=3,'KELAS (REFERENSI)'!P167,IF(B137=4,'KELAS (REFERENSI)'!P182,""))))</f>
        <v/>
      </c>
      <c r="Q137" s="38" t="str">
        <f t="shared" si="4"/>
        <v>BPS Kota Jakarta Timur</v>
      </c>
      <c r="R137" s="38" t="str">
        <f t="shared" si="56"/>
        <v/>
      </c>
      <c r="S137" s="38" t="str">
        <f t="shared" ref="S137:T137" si="145">S136</f>
        <v>15 Juni sampai dengan 31 Agustus 2026</v>
      </c>
      <c r="T137" s="38" t="str">
        <f t="shared" si="145"/>
        <v>31 Agustus 2026</v>
      </c>
      <c r="U137" s="41"/>
      <c r="V137" s="42"/>
      <c r="W137" s="42"/>
      <c r="X137" s="42"/>
    </row>
    <row r="138" ht="15.75" customHeight="1">
      <c r="A138" s="36" t="s">
        <v>5200</v>
      </c>
      <c r="B138" s="37"/>
      <c r="C138" s="37"/>
      <c r="D138" s="38" t="str">
        <f t="shared" si="1"/>
        <v/>
      </c>
      <c r="E138" s="38" t="str">
        <f>VLOOKUP(D138,'KELAS (REFERENSI)'!$E$1:$J$68,6,FALSE)</f>
        <v>#N/A</v>
      </c>
      <c r="F138" s="39" t="str">
        <f t="shared" si="2"/>
        <v>PETUGAS.0137/SPK/SE/PML/3172/2026</v>
      </c>
      <c r="G138" s="40"/>
      <c r="H138" s="39" t="str">
        <f>VLOOKUP(G138,'MITRA (REFERENSI)'!$A:$Z,16,FALSE)</f>
        <v>#N/A</v>
      </c>
      <c r="I138" s="39" t="str">
        <f>VLOOKUP(G138,'MITRA (REFERENSI)'!$A:$Z,25,FALSE)</f>
        <v>#N/A</v>
      </c>
      <c r="J138" s="38" t="str">
        <f>VLOOKUP(G138,'MITRA (REFERENSI)'!$A:$Z,26,FALSE)</f>
        <v>#N/A</v>
      </c>
      <c r="K138" s="38" t="str">
        <f>VLOOKUP(G138,'MITRA (REFERENSI)'!$A:$Z,15,FALSE)</f>
        <v>#N/A</v>
      </c>
      <c r="L138" s="38" t="str">
        <f>VLOOKUP(G138,'MITRA (REFERENSI)'!$A:$Z,15,FALSE)</f>
        <v>#N/A</v>
      </c>
      <c r="M138" s="38" t="str">
        <f>IF(B138=1,'KELAS (REFERENSI)'!M138,IF(B138=2,'KELAS (REFERENSI)'!M153,IF(B138=3,'KELAS (REFERENSI)'!M168,IF(B138=4,'KELAS (REFERENSI)'!M183,""))))</f>
        <v/>
      </c>
      <c r="N138" s="38" t="str">
        <f>IF(B138=1,'KELAS (REFERENSI)'!N138,IF(B138=2,'KELAS (REFERENSI)'!N153,IF(B138=3,'KELAS (REFERENSI)'!N168,IF(B138=4,'KELAS (REFERENSI)'!N183,""))))</f>
        <v/>
      </c>
      <c r="O138" s="38" t="str">
        <f>IF(B138=1,'KELAS (REFERENSI)'!O138,IF(B138=2,'KELAS (REFERENSI)'!O153,IF(B138=3,'KELAS (REFERENSI)'!O168,IF(B138=4,'KELAS (REFERENSI)'!O183,""))))</f>
        <v/>
      </c>
      <c r="P138" s="38" t="str">
        <f>IF(B138=1,'KELAS (REFERENSI)'!P138,IF(B138=2,'KELAS (REFERENSI)'!P153,IF(B138=3,'KELAS (REFERENSI)'!P168,IF(B138=4,'KELAS (REFERENSI)'!P183,""))))</f>
        <v/>
      </c>
      <c r="Q138" s="38" t="str">
        <f t="shared" si="4"/>
        <v>BPS Kota Jakarta Timur</v>
      </c>
      <c r="R138" s="38" t="str">
        <f t="shared" si="56"/>
        <v/>
      </c>
      <c r="S138" s="38" t="str">
        <f t="shared" ref="S138:T138" si="146">S137</f>
        <v>15 Juni sampai dengan 31 Agustus 2026</v>
      </c>
      <c r="T138" s="38" t="str">
        <f t="shared" si="146"/>
        <v>31 Agustus 2026</v>
      </c>
      <c r="U138" s="41"/>
      <c r="V138" s="42"/>
      <c r="W138" s="42"/>
      <c r="X138" s="42"/>
    </row>
    <row r="139" ht="15.75" customHeight="1">
      <c r="A139" s="36" t="s">
        <v>5201</v>
      </c>
      <c r="B139" s="37"/>
      <c r="C139" s="37"/>
      <c r="D139" s="38" t="str">
        <f t="shared" si="1"/>
        <v/>
      </c>
      <c r="E139" s="38" t="str">
        <f>VLOOKUP(D139,'KELAS (REFERENSI)'!$E$1:$J$68,6,FALSE)</f>
        <v>#N/A</v>
      </c>
      <c r="F139" s="39" t="str">
        <f t="shared" si="2"/>
        <v>PETUGAS.0138/SPK/SE/PML/3172/2026</v>
      </c>
      <c r="G139" s="40"/>
      <c r="H139" s="39" t="str">
        <f>VLOOKUP(G139,'MITRA (REFERENSI)'!$A:$Z,16,FALSE)</f>
        <v>#N/A</v>
      </c>
      <c r="I139" s="39" t="str">
        <f>VLOOKUP(G139,'MITRA (REFERENSI)'!$A:$Z,25,FALSE)</f>
        <v>#N/A</v>
      </c>
      <c r="J139" s="38" t="str">
        <f>VLOOKUP(G139,'MITRA (REFERENSI)'!$A:$Z,26,FALSE)</f>
        <v>#N/A</v>
      </c>
      <c r="K139" s="38" t="str">
        <f>VLOOKUP(G139,'MITRA (REFERENSI)'!$A:$Z,15,FALSE)</f>
        <v>#N/A</v>
      </c>
      <c r="L139" s="38" t="str">
        <f>VLOOKUP(G139,'MITRA (REFERENSI)'!$A:$Z,15,FALSE)</f>
        <v>#N/A</v>
      </c>
      <c r="M139" s="38" t="str">
        <f>IF(B139=1,'KELAS (REFERENSI)'!M139,IF(B139=2,'KELAS (REFERENSI)'!M154,IF(B139=3,'KELAS (REFERENSI)'!M169,IF(B139=4,'KELAS (REFERENSI)'!M184,""))))</f>
        <v/>
      </c>
      <c r="N139" s="38" t="str">
        <f>IF(B139=1,'KELAS (REFERENSI)'!N139,IF(B139=2,'KELAS (REFERENSI)'!N154,IF(B139=3,'KELAS (REFERENSI)'!N169,IF(B139=4,'KELAS (REFERENSI)'!N184,""))))</f>
        <v/>
      </c>
      <c r="O139" s="38" t="str">
        <f>IF(B139=1,'KELAS (REFERENSI)'!O139,IF(B139=2,'KELAS (REFERENSI)'!O154,IF(B139=3,'KELAS (REFERENSI)'!O169,IF(B139=4,'KELAS (REFERENSI)'!O184,""))))</f>
        <v/>
      </c>
      <c r="P139" s="38" t="str">
        <f>IF(B139=1,'KELAS (REFERENSI)'!P139,IF(B139=2,'KELAS (REFERENSI)'!P154,IF(B139=3,'KELAS (REFERENSI)'!P169,IF(B139=4,'KELAS (REFERENSI)'!P184,""))))</f>
        <v/>
      </c>
      <c r="Q139" s="38" t="str">
        <f t="shared" si="4"/>
        <v>BPS Kota Jakarta Timur</v>
      </c>
      <c r="R139" s="38" t="str">
        <f t="shared" si="56"/>
        <v/>
      </c>
      <c r="S139" s="38" t="str">
        <f t="shared" ref="S139:T139" si="147">S138</f>
        <v>15 Juni sampai dengan 31 Agustus 2026</v>
      </c>
      <c r="T139" s="38" t="str">
        <f t="shared" si="147"/>
        <v>31 Agustus 2026</v>
      </c>
      <c r="U139" s="41"/>
      <c r="V139" s="42"/>
      <c r="W139" s="42"/>
      <c r="X139" s="42"/>
    </row>
    <row r="140" ht="15.75" customHeight="1">
      <c r="A140" s="36" t="s">
        <v>5202</v>
      </c>
      <c r="B140" s="37"/>
      <c r="C140" s="37"/>
      <c r="D140" s="38" t="str">
        <f t="shared" si="1"/>
        <v/>
      </c>
      <c r="E140" s="38" t="str">
        <f>VLOOKUP(D140,'KELAS (REFERENSI)'!$E$1:$J$68,6,FALSE)</f>
        <v>#N/A</v>
      </c>
      <c r="F140" s="39" t="str">
        <f t="shared" si="2"/>
        <v>PETUGAS.0139/SPK/SE/PML/3172/2026</v>
      </c>
      <c r="G140" s="40"/>
      <c r="H140" s="39" t="str">
        <f>VLOOKUP(G140,'MITRA (REFERENSI)'!$A:$Z,16,FALSE)</f>
        <v>#N/A</v>
      </c>
      <c r="I140" s="39" t="str">
        <f>VLOOKUP(G140,'MITRA (REFERENSI)'!$A:$Z,25,FALSE)</f>
        <v>#N/A</v>
      </c>
      <c r="J140" s="38" t="str">
        <f>VLOOKUP(G140,'MITRA (REFERENSI)'!$A:$Z,26,FALSE)</f>
        <v>#N/A</v>
      </c>
      <c r="K140" s="38" t="str">
        <f>VLOOKUP(G140,'MITRA (REFERENSI)'!$A:$Z,15,FALSE)</f>
        <v>#N/A</v>
      </c>
      <c r="L140" s="38" t="str">
        <f>VLOOKUP(G140,'MITRA (REFERENSI)'!$A:$Z,15,FALSE)</f>
        <v>#N/A</v>
      </c>
      <c r="M140" s="38" t="str">
        <f>IF(B140=1,'KELAS (REFERENSI)'!M140,IF(B140=2,'KELAS (REFERENSI)'!M155,IF(B140=3,'KELAS (REFERENSI)'!M170,IF(B140=4,'KELAS (REFERENSI)'!M185,""))))</f>
        <v/>
      </c>
      <c r="N140" s="38" t="str">
        <f>IF(B140=1,'KELAS (REFERENSI)'!N140,IF(B140=2,'KELAS (REFERENSI)'!N155,IF(B140=3,'KELAS (REFERENSI)'!N170,IF(B140=4,'KELAS (REFERENSI)'!N185,""))))</f>
        <v/>
      </c>
      <c r="O140" s="38" t="str">
        <f>IF(B140=1,'KELAS (REFERENSI)'!O140,IF(B140=2,'KELAS (REFERENSI)'!O155,IF(B140=3,'KELAS (REFERENSI)'!O170,IF(B140=4,'KELAS (REFERENSI)'!O185,""))))</f>
        <v/>
      </c>
      <c r="P140" s="38" t="str">
        <f>IF(B140=1,'KELAS (REFERENSI)'!P140,IF(B140=2,'KELAS (REFERENSI)'!P155,IF(B140=3,'KELAS (REFERENSI)'!P170,IF(B140=4,'KELAS (REFERENSI)'!P185,""))))</f>
        <v/>
      </c>
      <c r="Q140" s="38" t="str">
        <f t="shared" si="4"/>
        <v>BPS Kota Jakarta Timur</v>
      </c>
      <c r="R140" s="38" t="str">
        <f t="shared" si="56"/>
        <v/>
      </c>
      <c r="S140" s="38" t="str">
        <f t="shared" ref="S140:T140" si="148">S139</f>
        <v>15 Juni sampai dengan 31 Agustus 2026</v>
      </c>
      <c r="T140" s="38" t="str">
        <f t="shared" si="148"/>
        <v>31 Agustus 2026</v>
      </c>
      <c r="U140" s="41"/>
      <c r="V140" s="42"/>
      <c r="W140" s="42"/>
      <c r="X140" s="42"/>
    </row>
    <row r="141" ht="15.75" customHeight="1">
      <c r="A141" s="36" t="s">
        <v>5203</v>
      </c>
      <c r="B141" s="37"/>
      <c r="C141" s="37"/>
      <c r="D141" s="38" t="str">
        <f t="shared" si="1"/>
        <v/>
      </c>
      <c r="E141" s="38" t="str">
        <f>VLOOKUP(D141,'KELAS (REFERENSI)'!$E$1:$J$68,6,FALSE)</f>
        <v>#N/A</v>
      </c>
      <c r="F141" s="39" t="str">
        <f t="shared" si="2"/>
        <v>PETUGAS.0140/SPK/SE/PML/3172/2026</v>
      </c>
      <c r="G141" s="40"/>
      <c r="H141" s="39" t="str">
        <f>VLOOKUP(G141,'MITRA (REFERENSI)'!$A:$Z,16,FALSE)</f>
        <v>#N/A</v>
      </c>
      <c r="I141" s="39" t="str">
        <f>VLOOKUP(G141,'MITRA (REFERENSI)'!$A:$Z,25,FALSE)</f>
        <v>#N/A</v>
      </c>
      <c r="J141" s="38" t="str">
        <f>VLOOKUP(G141,'MITRA (REFERENSI)'!$A:$Z,26,FALSE)</f>
        <v>#N/A</v>
      </c>
      <c r="K141" s="38" t="str">
        <f>VLOOKUP(G141,'MITRA (REFERENSI)'!$A:$Z,15,FALSE)</f>
        <v>#N/A</v>
      </c>
      <c r="L141" s="38" t="str">
        <f>VLOOKUP(G141,'MITRA (REFERENSI)'!$A:$Z,15,FALSE)</f>
        <v>#N/A</v>
      </c>
      <c r="M141" s="38" t="str">
        <f>IF(B141=1,'KELAS (REFERENSI)'!M141,IF(B141=2,'KELAS (REFERENSI)'!M156,IF(B141=3,'KELAS (REFERENSI)'!M171,IF(B141=4,'KELAS (REFERENSI)'!M186,""))))</f>
        <v/>
      </c>
      <c r="N141" s="38" t="str">
        <f>IF(B141=1,'KELAS (REFERENSI)'!N141,IF(B141=2,'KELAS (REFERENSI)'!N156,IF(B141=3,'KELAS (REFERENSI)'!N171,IF(B141=4,'KELAS (REFERENSI)'!N186,""))))</f>
        <v/>
      </c>
      <c r="O141" s="38" t="str">
        <f>IF(B141=1,'KELAS (REFERENSI)'!O141,IF(B141=2,'KELAS (REFERENSI)'!O156,IF(B141=3,'KELAS (REFERENSI)'!O171,IF(B141=4,'KELAS (REFERENSI)'!O186,""))))</f>
        <v/>
      </c>
      <c r="P141" s="38" t="str">
        <f>IF(B141=1,'KELAS (REFERENSI)'!P141,IF(B141=2,'KELAS (REFERENSI)'!P156,IF(B141=3,'KELAS (REFERENSI)'!P171,IF(B141=4,'KELAS (REFERENSI)'!P186,""))))</f>
        <v/>
      </c>
      <c r="Q141" s="38" t="str">
        <f t="shared" si="4"/>
        <v>BPS Kota Jakarta Timur</v>
      </c>
      <c r="R141" s="38" t="str">
        <f t="shared" si="56"/>
        <v/>
      </c>
      <c r="S141" s="38" t="str">
        <f t="shared" ref="S141:T141" si="149">S140</f>
        <v>15 Juni sampai dengan 31 Agustus 2026</v>
      </c>
      <c r="T141" s="38" t="str">
        <f t="shared" si="149"/>
        <v>31 Agustus 2026</v>
      </c>
      <c r="U141" s="41"/>
      <c r="V141" s="42"/>
      <c r="W141" s="42"/>
      <c r="X141" s="42"/>
    </row>
    <row r="142" ht="15.75" customHeight="1">
      <c r="A142" s="36" t="s">
        <v>5204</v>
      </c>
      <c r="B142" s="37"/>
      <c r="C142" s="37"/>
      <c r="D142" s="38" t="str">
        <f t="shared" si="1"/>
        <v/>
      </c>
      <c r="E142" s="38" t="str">
        <f>VLOOKUP(D142,'KELAS (REFERENSI)'!$E$1:$J$68,6,FALSE)</f>
        <v>#N/A</v>
      </c>
      <c r="F142" s="39" t="str">
        <f t="shared" si="2"/>
        <v>PETUGAS.0141/SPK/SE/PML/3172/2026</v>
      </c>
      <c r="G142" s="40"/>
      <c r="H142" s="39" t="str">
        <f>VLOOKUP(G142,'MITRA (REFERENSI)'!$A:$Z,16,FALSE)</f>
        <v>#N/A</v>
      </c>
      <c r="I142" s="39" t="str">
        <f>VLOOKUP(G142,'MITRA (REFERENSI)'!$A:$Z,25,FALSE)</f>
        <v>#N/A</v>
      </c>
      <c r="J142" s="38" t="str">
        <f>VLOOKUP(G142,'MITRA (REFERENSI)'!$A:$Z,26,FALSE)</f>
        <v>#N/A</v>
      </c>
      <c r="K142" s="38" t="str">
        <f>VLOOKUP(G142,'MITRA (REFERENSI)'!$A:$Z,15,FALSE)</f>
        <v>#N/A</v>
      </c>
      <c r="L142" s="38" t="str">
        <f>VLOOKUP(G142,'MITRA (REFERENSI)'!$A:$Z,15,FALSE)</f>
        <v>#N/A</v>
      </c>
      <c r="M142" s="38" t="str">
        <f>IF(B142=1,'KELAS (REFERENSI)'!M142,IF(B142=2,'KELAS (REFERENSI)'!M157,IF(B142=3,'KELAS (REFERENSI)'!M172,IF(B142=4,'KELAS (REFERENSI)'!M187,""))))</f>
        <v/>
      </c>
      <c r="N142" s="38" t="str">
        <f>IF(B142=1,'KELAS (REFERENSI)'!N142,IF(B142=2,'KELAS (REFERENSI)'!N157,IF(B142=3,'KELAS (REFERENSI)'!N172,IF(B142=4,'KELAS (REFERENSI)'!N187,""))))</f>
        <v/>
      </c>
      <c r="O142" s="38" t="str">
        <f>IF(B142=1,'KELAS (REFERENSI)'!O142,IF(B142=2,'KELAS (REFERENSI)'!O157,IF(B142=3,'KELAS (REFERENSI)'!O172,IF(B142=4,'KELAS (REFERENSI)'!O187,""))))</f>
        <v/>
      </c>
      <c r="P142" s="38" t="str">
        <f>IF(B142=1,'KELAS (REFERENSI)'!P142,IF(B142=2,'KELAS (REFERENSI)'!P157,IF(B142=3,'KELAS (REFERENSI)'!P172,IF(B142=4,'KELAS (REFERENSI)'!P187,""))))</f>
        <v/>
      </c>
      <c r="Q142" s="38" t="str">
        <f t="shared" si="4"/>
        <v>BPS Kota Jakarta Timur</v>
      </c>
      <c r="R142" s="38" t="str">
        <f t="shared" si="56"/>
        <v/>
      </c>
      <c r="S142" s="38" t="str">
        <f t="shared" ref="S142:T142" si="150">S141</f>
        <v>15 Juni sampai dengan 31 Agustus 2026</v>
      </c>
      <c r="T142" s="38" t="str">
        <f t="shared" si="150"/>
        <v>31 Agustus 2026</v>
      </c>
      <c r="U142" s="41"/>
      <c r="V142" s="42"/>
      <c r="W142" s="42"/>
      <c r="X142" s="42"/>
    </row>
    <row r="143" ht="15.75" customHeight="1">
      <c r="A143" s="36" t="s">
        <v>5205</v>
      </c>
      <c r="B143" s="37"/>
      <c r="C143" s="37"/>
      <c r="D143" s="38" t="str">
        <f t="shared" si="1"/>
        <v/>
      </c>
      <c r="E143" s="38" t="str">
        <f>VLOOKUP(D143,'KELAS (REFERENSI)'!$E$1:$J$68,6,FALSE)</f>
        <v>#N/A</v>
      </c>
      <c r="F143" s="39" t="str">
        <f t="shared" si="2"/>
        <v>PETUGAS.0142/SPK/SE/PML/3172/2026</v>
      </c>
      <c r="G143" s="40"/>
      <c r="H143" s="39" t="str">
        <f>VLOOKUP(G143,'MITRA (REFERENSI)'!$A:$Z,16,FALSE)</f>
        <v>#N/A</v>
      </c>
      <c r="I143" s="39" t="str">
        <f>VLOOKUP(G143,'MITRA (REFERENSI)'!$A:$Z,25,FALSE)</f>
        <v>#N/A</v>
      </c>
      <c r="J143" s="38" t="str">
        <f>VLOOKUP(G143,'MITRA (REFERENSI)'!$A:$Z,26,FALSE)</f>
        <v>#N/A</v>
      </c>
      <c r="K143" s="38" t="str">
        <f>VLOOKUP(G143,'MITRA (REFERENSI)'!$A:$Z,15,FALSE)</f>
        <v>#N/A</v>
      </c>
      <c r="L143" s="38" t="str">
        <f>VLOOKUP(G143,'MITRA (REFERENSI)'!$A:$Z,15,FALSE)</f>
        <v>#N/A</v>
      </c>
      <c r="M143" s="38" t="str">
        <f>IF(B143=1,'KELAS (REFERENSI)'!M143,IF(B143=2,'KELAS (REFERENSI)'!M158,IF(B143=3,'KELAS (REFERENSI)'!M173,IF(B143=4,'KELAS (REFERENSI)'!M188,""))))</f>
        <v/>
      </c>
      <c r="N143" s="38" t="str">
        <f>IF(B143=1,'KELAS (REFERENSI)'!N143,IF(B143=2,'KELAS (REFERENSI)'!N158,IF(B143=3,'KELAS (REFERENSI)'!N173,IF(B143=4,'KELAS (REFERENSI)'!N188,""))))</f>
        <v/>
      </c>
      <c r="O143" s="38" t="str">
        <f>IF(B143=1,'KELAS (REFERENSI)'!O143,IF(B143=2,'KELAS (REFERENSI)'!O158,IF(B143=3,'KELAS (REFERENSI)'!O173,IF(B143=4,'KELAS (REFERENSI)'!O188,""))))</f>
        <v/>
      </c>
      <c r="P143" s="38" t="str">
        <f>IF(B143=1,'KELAS (REFERENSI)'!P143,IF(B143=2,'KELAS (REFERENSI)'!P158,IF(B143=3,'KELAS (REFERENSI)'!P173,IF(B143=4,'KELAS (REFERENSI)'!P188,""))))</f>
        <v/>
      </c>
      <c r="Q143" s="38" t="str">
        <f t="shared" si="4"/>
        <v>BPS Kota Jakarta Timur</v>
      </c>
      <c r="R143" s="38" t="str">
        <f t="shared" si="56"/>
        <v/>
      </c>
      <c r="S143" s="38" t="str">
        <f t="shared" ref="S143:T143" si="151">S142</f>
        <v>15 Juni sampai dengan 31 Agustus 2026</v>
      </c>
      <c r="T143" s="38" t="str">
        <f t="shared" si="151"/>
        <v>31 Agustus 2026</v>
      </c>
      <c r="U143" s="41"/>
      <c r="V143" s="42"/>
      <c r="W143" s="42"/>
      <c r="X143" s="42"/>
    </row>
    <row r="144" ht="15.75" customHeight="1">
      <c r="A144" s="36" t="s">
        <v>5206</v>
      </c>
      <c r="B144" s="37"/>
      <c r="C144" s="37"/>
      <c r="D144" s="38" t="str">
        <f t="shared" si="1"/>
        <v/>
      </c>
      <c r="E144" s="38" t="str">
        <f>VLOOKUP(D144,'KELAS (REFERENSI)'!$E$1:$J$68,6,FALSE)</f>
        <v>#N/A</v>
      </c>
      <c r="F144" s="39" t="str">
        <f t="shared" si="2"/>
        <v>PETUGAS.0143/SPK/SE/PML/3172/2026</v>
      </c>
      <c r="G144" s="40"/>
      <c r="H144" s="39" t="str">
        <f>VLOOKUP(G144,'MITRA (REFERENSI)'!$A:$Z,16,FALSE)</f>
        <v>#N/A</v>
      </c>
      <c r="I144" s="39" t="str">
        <f>VLOOKUP(G144,'MITRA (REFERENSI)'!$A:$Z,25,FALSE)</f>
        <v>#N/A</v>
      </c>
      <c r="J144" s="38" t="str">
        <f>VLOOKUP(G144,'MITRA (REFERENSI)'!$A:$Z,26,FALSE)</f>
        <v>#N/A</v>
      </c>
      <c r="K144" s="38" t="str">
        <f>VLOOKUP(G144,'MITRA (REFERENSI)'!$A:$Z,15,FALSE)</f>
        <v>#N/A</v>
      </c>
      <c r="L144" s="38" t="str">
        <f>VLOOKUP(G144,'MITRA (REFERENSI)'!$A:$Z,15,FALSE)</f>
        <v>#N/A</v>
      </c>
      <c r="M144" s="38" t="str">
        <f>IF(B144=1,'KELAS (REFERENSI)'!M144,IF(B144=2,'KELAS (REFERENSI)'!M159,IF(B144=3,'KELAS (REFERENSI)'!M174,IF(B144=4,'KELAS (REFERENSI)'!M189,""))))</f>
        <v/>
      </c>
      <c r="N144" s="38" t="str">
        <f>IF(B144=1,'KELAS (REFERENSI)'!N144,IF(B144=2,'KELAS (REFERENSI)'!N159,IF(B144=3,'KELAS (REFERENSI)'!N174,IF(B144=4,'KELAS (REFERENSI)'!N189,""))))</f>
        <v/>
      </c>
      <c r="O144" s="38" t="str">
        <f>IF(B144=1,'KELAS (REFERENSI)'!O144,IF(B144=2,'KELAS (REFERENSI)'!O159,IF(B144=3,'KELAS (REFERENSI)'!O174,IF(B144=4,'KELAS (REFERENSI)'!O189,""))))</f>
        <v/>
      </c>
      <c r="P144" s="38" t="str">
        <f>IF(B144=1,'KELAS (REFERENSI)'!P144,IF(B144=2,'KELAS (REFERENSI)'!P159,IF(B144=3,'KELAS (REFERENSI)'!P174,IF(B144=4,'KELAS (REFERENSI)'!P189,""))))</f>
        <v/>
      </c>
      <c r="Q144" s="38" t="str">
        <f t="shared" si="4"/>
        <v>BPS Kota Jakarta Timur</v>
      </c>
      <c r="R144" s="38" t="str">
        <f t="shared" si="56"/>
        <v/>
      </c>
      <c r="S144" s="38" t="str">
        <f t="shared" ref="S144:T144" si="152">S143</f>
        <v>15 Juni sampai dengan 31 Agustus 2026</v>
      </c>
      <c r="T144" s="38" t="str">
        <f t="shared" si="152"/>
        <v>31 Agustus 2026</v>
      </c>
      <c r="U144" s="41"/>
      <c r="V144" s="42"/>
      <c r="W144" s="42"/>
      <c r="X144" s="42"/>
    </row>
    <row r="145" ht="15.75" customHeight="1">
      <c r="A145" s="36" t="s">
        <v>5207</v>
      </c>
      <c r="B145" s="37"/>
      <c r="C145" s="37"/>
      <c r="D145" s="38" t="str">
        <f t="shared" si="1"/>
        <v/>
      </c>
      <c r="E145" s="38" t="str">
        <f>VLOOKUP(D145,'KELAS (REFERENSI)'!$E$1:$J$68,6,FALSE)</f>
        <v>#N/A</v>
      </c>
      <c r="F145" s="39" t="str">
        <f t="shared" si="2"/>
        <v>PETUGAS.0144/SPK/SE/PML/3172/2026</v>
      </c>
      <c r="G145" s="40"/>
      <c r="H145" s="39" t="str">
        <f>VLOOKUP(G145,'MITRA (REFERENSI)'!$A:$Z,16,FALSE)</f>
        <v>#N/A</v>
      </c>
      <c r="I145" s="39" t="str">
        <f>VLOOKUP(G145,'MITRA (REFERENSI)'!$A:$Z,25,FALSE)</f>
        <v>#N/A</v>
      </c>
      <c r="J145" s="38" t="str">
        <f>VLOOKUP(G145,'MITRA (REFERENSI)'!$A:$Z,26,FALSE)</f>
        <v>#N/A</v>
      </c>
      <c r="K145" s="38" t="str">
        <f>VLOOKUP(G145,'MITRA (REFERENSI)'!$A:$Z,15,FALSE)</f>
        <v>#N/A</v>
      </c>
      <c r="L145" s="38" t="str">
        <f>VLOOKUP(G145,'MITRA (REFERENSI)'!$A:$Z,15,FALSE)</f>
        <v>#N/A</v>
      </c>
      <c r="M145" s="38" t="str">
        <f>IF(B145=1,'KELAS (REFERENSI)'!M145,IF(B145=2,'KELAS (REFERENSI)'!M160,IF(B145=3,'KELAS (REFERENSI)'!M175,IF(B145=4,'KELAS (REFERENSI)'!M190,""))))</f>
        <v/>
      </c>
      <c r="N145" s="38" t="str">
        <f>IF(B145=1,'KELAS (REFERENSI)'!N145,IF(B145=2,'KELAS (REFERENSI)'!N160,IF(B145=3,'KELAS (REFERENSI)'!N175,IF(B145=4,'KELAS (REFERENSI)'!N190,""))))</f>
        <v/>
      </c>
      <c r="O145" s="38" t="str">
        <f>IF(B145=1,'KELAS (REFERENSI)'!O145,IF(B145=2,'KELAS (REFERENSI)'!O160,IF(B145=3,'KELAS (REFERENSI)'!O175,IF(B145=4,'KELAS (REFERENSI)'!O190,""))))</f>
        <v/>
      </c>
      <c r="P145" s="38" t="str">
        <f>IF(B145=1,'KELAS (REFERENSI)'!P145,IF(B145=2,'KELAS (REFERENSI)'!P160,IF(B145=3,'KELAS (REFERENSI)'!P175,IF(B145=4,'KELAS (REFERENSI)'!P190,""))))</f>
        <v/>
      </c>
      <c r="Q145" s="38" t="str">
        <f t="shared" si="4"/>
        <v>BPS Kota Jakarta Timur</v>
      </c>
      <c r="R145" s="38" t="str">
        <f t="shared" si="56"/>
        <v/>
      </c>
      <c r="S145" s="38" t="str">
        <f t="shared" ref="S145:T145" si="153">S144</f>
        <v>15 Juni sampai dengan 31 Agustus 2026</v>
      </c>
      <c r="T145" s="38" t="str">
        <f t="shared" si="153"/>
        <v>31 Agustus 2026</v>
      </c>
      <c r="U145" s="41"/>
      <c r="V145" s="42"/>
      <c r="W145" s="42"/>
      <c r="X145" s="42"/>
    </row>
    <row r="146" ht="15.75" customHeight="1">
      <c r="A146" s="36" t="s">
        <v>5208</v>
      </c>
      <c r="B146" s="37"/>
      <c r="C146" s="37"/>
      <c r="D146" s="38" t="str">
        <f t="shared" si="1"/>
        <v/>
      </c>
      <c r="E146" s="38" t="str">
        <f>VLOOKUP(D146,'KELAS (REFERENSI)'!$E$1:$J$68,6,FALSE)</f>
        <v>#N/A</v>
      </c>
      <c r="F146" s="39" t="str">
        <f t="shared" si="2"/>
        <v>PETUGAS.0145/SPK/SE/PML/3172/2026</v>
      </c>
      <c r="G146" s="40"/>
      <c r="H146" s="39" t="str">
        <f>VLOOKUP(G146,'MITRA (REFERENSI)'!$A:$Z,16,FALSE)</f>
        <v>#N/A</v>
      </c>
      <c r="I146" s="39" t="str">
        <f>VLOOKUP(G146,'MITRA (REFERENSI)'!$A:$Z,25,FALSE)</f>
        <v>#N/A</v>
      </c>
      <c r="J146" s="38" t="str">
        <f>VLOOKUP(G146,'MITRA (REFERENSI)'!$A:$Z,26,FALSE)</f>
        <v>#N/A</v>
      </c>
      <c r="K146" s="38" t="str">
        <f>VLOOKUP(G146,'MITRA (REFERENSI)'!$A:$Z,15,FALSE)</f>
        <v>#N/A</v>
      </c>
      <c r="L146" s="38" t="str">
        <f>VLOOKUP(G146,'MITRA (REFERENSI)'!$A:$Z,15,FALSE)</f>
        <v>#N/A</v>
      </c>
      <c r="M146" s="38" t="str">
        <f>IF(B146=1,'KELAS (REFERENSI)'!M146,IF(B146=2,'KELAS (REFERENSI)'!M161,IF(B146=3,'KELAS (REFERENSI)'!M176,IF(B146=4,'KELAS (REFERENSI)'!M191,""))))</f>
        <v/>
      </c>
      <c r="N146" s="38" t="str">
        <f>IF(B146=1,'KELAS (REFERENSI)'!N146,IF(B146=2,'KELAS (REFERENSI)'!N161,IF(B146=3,'KELAS (REFERENSI)'!N176,IF(B146=4,'KELAS (REFERENSI)'!N191,""))))</f>
        <v/>
      </c>
      <c r="O146" s="38" t="str">
        <f>IF(B146=1,'KELAS (REFERENSI)'!O146,IF(B146=2,'KELAS (REFERENSI)'!O161,IF(B146=3,'KELAS (REFERENSI)'!O176,IF(B146=4,'KELAS (REFERENSI)'!O191,""))))</f>
        <v/>
      </c>
      <c r="P146" s="38" t="str">
        <f>IF(B146=1,'KELAS (REFERENSI)'!P146,IF(B146=2,'KELAS (REFERENSI)'!P161,IF(B146=3,'KELAS (REFERENSI)'!P176,IF(B146=4,'KELAS (REFERENSI)'!P191,""))))</f>
        <v/>
      </c>
      <c r="Q146" s="38" t="str">
        <f t="shared" si="4"/>
        <v>BPS Kota Jakarta Timur</v>
      </c>
      <c r="R146" s="38" t="str">
        <f t="shared" si="56"/>
        <v/>
      </c>
      <c r="S146" s="38" t="str">
        <f t="shared" ref="S146:T146" si="154">S145</f>
        <v>15 Juni sampai dengan 31 Agustus 2026</v>
      </c>
      <c r="T146" s="38" t="str">
        <f t="shared" si="154"/>
        <v>31 Agustus 2026</v>
      </c>
      <c r="U146" s="41"/>
      <c r="V146" s="42"/>
      <c r="W146" s="42"/>
      <c r="X146" s="42"/>
    </row>
    <row r="147" ht="15.75" customHeight="1">
      <c r="A147" s="36" t="s">
        <v>5209</v>
      </c>
      <c r="B147" s="37"/>
      <c r="C147" s="37"/>
      <c r="D147" s="38" t="str">
        <f t="shared" si="1"/>
        <v/>
      </c>
      <c r="E147" s="38" t="str">
        <f>VLOOKUP(D147,'KELAS (REFERENSI)'!$E$1:$J$68,6,FALSE)</f>
        <v>#N/A</v>
      </c>
      <c r="F147" s="39" t="str">
        <f t="shared" si="2"/>
        <v>PETUGAS.0146/SPK/SE/PML/3172/2026</v>
      </c>
      <c r="G147" s="40"/>
      <c r="H147" s="39" t="str">
        <f>VLOOKUP(G147,'MITRA (REFERENSI)'!$A:$Z,16,FALSE)</f>
        <v>#N/A</v>
      </c>
      <c r="I147" s="39" t="str">
        <f>VLOOKUP(G147,'MITRA (REFERENSI)'!$A:$Z,25,FALSE)</f>
        <v>#N/A</v>
      </c>
      <c r="J147" s="38" t="str">
        <f>VLOOKUP(G147,'MITRA (REFERENSI)'!$A:$Z,26,FALSE)</f>
        <v>#N/A</v>
      </c>
      <c r="K147" s="38" t="str">
        <f>VLOOKUP(G147,'MITRA (REFERENSI)'!$A:$Z,15,FALSE)</f>
        <v>#N/A</v>
      </c>
      <c r="L147" s="38" t="str">
        <f>VLOOKUP(G147,'MITRA (REFERENSI)'!$A:$Z,15,FALSE)</f>
        <v>#N/A</v>
      </c>
      <c r="M147" s="38" t="str">
        <f>IF(B147=1,'KELAS (REFERENSI)'!M147,IF(B147=2,'KELAS (REFERENSI)'!M162,IF(B147=3,'KELAS (REFERENSI)'!M177,IF(B147=4,'KELAS (REFERENSI)'!M192,""))))</f>
        <v/>
      </c>
      <c r="N147" s="38" t="str">
        <f>IF(B147=1,'KELAS (REFERENSI)'!N147,IF(B147=2,'KELAS (REFERENSI)'!N162,IF(B147=3,'KELAS (REFERENSI)'!N177,IF(B147=4,'KELAS (REFERENSI)'!N192,""))))</f>
        <v/>
      </c>
      <c r="O147" s="38" t="str">
        <f>IF(B147=1,'KELAS (REFERENSI)'!O147,IF(B147=2,'KELAS (REFERENSI)'!O162,IF(B147=3,'KELAS (REFERENSI)'!O177,IF(B147=4,'KELAS (REFERENSI)'!O192,""))))</f>
        <v/>
      </c>
      <c r="P147" s="38" t="str">
        <f>IF(B147=1,'KELAS (REFERENSI)'!P147,IF(B147=2,'KELAS (REFERENSI)'!P162,IF(B147=3,'KELAS (REFERENSI)'!P177,IF(B147=4,'KELAS (REFERENSI)'!P192,""))))</f>
        <v/>
      </c>
      <c r="Q147" s="38" t="str">
        <f t="shared" si="4"/>
        <v>BPS Kota Jakarta Timur</v>
      </c>
      <c r="R147" s="38" t="str">
        <f t="shared" si="56"/>
        <v/>
      </c>
      <c r="S147" s="38" t="str">
        <f t="shared" ref="S147:T147" si="155">S146</f>
        <v>15 Juni sampai dengan 31 Agustus 2026</v>
      </c>
      <c r="T147" s="38" t="str">
        <f t="shared" si="155"/>
        <v>31 Agustus 2026</v>
      </c>
      <c r="U147" s="41"/>
      <c r="V147" s="42"/>
      <c r="W147" s="42"/>
      <c r="X147" s="42"/>
    </row>
    <row r="148" ht="15.75" customHeight="1">
      <c r="A148" s="36" t="s">
        <v>5210</v>
      </c>
      <c r="B148" s="37"/>
      <c r="C148" s="37"/>
      <c r="D148" s="38" t="str">
        <f t="shared" si="1"/>
        <v/>
      </c>
      <c r="E148" s="38" t="str">
        <f>VLOOKUP(D148,'KELAS (REFERENSI)'!$E$1:$J$68,6,FALSE)</f>
        <v>#N/A</v>
      </c>
      <c r="F148" s="39" t="str">
        <f t="shared" si="2"/>
        <v>PETUGAS.0147/SPK/SE/PML/3172/2026</v>
      </c>
      <c r="G148" s="40"/>
      <c r="H148" s="39" t="str">
        <f>VLOOKUP(G148,'MITRA (REFERENSI)'!$A:$Z,16,FALSE)</f>
        <v>#N/A</v>
      </c>
      <c r="I148" s="39" t="str">
        <f>VLOOKUP(G148,'MITRA (REFERENSI)'!$A:$Z,25,FALSE)</f>
        <v>#N/A</v>
      </c>
      <c r="J148" s="38" t="str">
        <f>VLOOKUP(G148,'MITRA (REFERENSI)'!$A:$Z,26,FALSE)</f>
        <v>#N/A</v>
      </c>
      <c r="K148" s="38" t="str">
        <f>VLOOKUP(G148,'MITRA (REFERENSI)'!$A:$Z,15,FALSE)</f>
        <v>#N/A</v>
      </c>
      <c r="L148" s="38" t="str">
        <f>VLOOKUP(G148,'MITRA (REFERENSI)'!$A:$Z,15,FALSE)</f>
        <v>#N/A</v>
      </c>
      <c r="M148" s="38" t="str">
        <f>IF(B148=1,'KELAS (REFERENSI)'!M148,IF(B148=2,'KELAS (REFERENSI)'!M163,IF(B148=3,'KELAS (REFERENSI)'!M178,IF(B148=4,'KELAS (REFERENSI)'!M193,""))))</f>
        <v/>
      </c>
      <c r="N148" s="38" t="str">
        <f>IF(B148=1,'KELAS (REFERENSI)'!N148,IF(B148=2,'KELAS (REFERENSI)'!N163,IF(B148=3,'KELAS (REFERENSI)'!N178,IF(B148=4,'KELAS (REFERENSI)'!N193,""))))</f>
        <v/>
      </c>
      <c r="O148" s="38" t="str">
        <f>IF(B148=1,'KELAS (REFERENSI)'!O148,IF(B148=2,'KELAS (REFERENSI)'!O163,IF(B148=3,'KELAS (REFERENSI)'!O178,IF(B148=4,'KELAS (REFERENSI)'!O193,""))))</f>
        <v/>
      </c>
      <c r="P148" s="38" t="str">
        <f>IF(B148=1,'KELAS (REFERENSI)'!P148,IF(B148=2,'KELAS (REFERENSI)'!P163,IF(B148=3,'KELAS (REFERENSI)'!P178,IF(B148=4,'KELAS (REFERENSI)'!P193,""))))</f>
        <v/>
      </c>
      <c r="Q148" s="38" t="str">
        <f t="shared" si="4"/>
        <v>BPS Kota Jakarta Timur</v>
      </c>
      <c r="R148" s="38" t="str">
        <f t="shared" si="56"/>
        <v/>
      </c>
      <c r="S148" s="38" t="str">
        <f t="shared" ref="S148:T148" si="156">S147</f>
        <v>15 Juni sampai dengan 31 Agustus 2026</v>
      </c>
      <c r="T148" s="38" t="str">
        <f t="shared" si="156"/>
        <v>31 Agustus 2026</v>
      </c>
      <c r="U148" s="41"/>
      <c r="V148" s="42"/>
      <c r="W148" s="42"/>
      <c r="X148" s="42"/>
    </row>
    <row r="149" ht="15.75" customHeight="1">
      <c r="A149" s="36" t="s">
        <v>5211</v>
      </c>
      <c r="B149" s="37"/>
      <c r="C149" s="37"/>
      <c r="D149" s="38" t="str">
        <f t="shared" si="1"/>
        <v/>
      </c>
      <c r="E149" s="38" t="str">
        <f>VLOOKUP(D149,'KELAS (REFERENSI)'!$E$1:$J$68,6,FALSE)</f>
        <v>#N/A</v>
      </c>
      <c r="F149" s="39" t="str">
        <f t="shared" si="2"/>
        <v>PETUGAS.0148/SPK/SE/PML/3172/2026</v>
      </c>
      <c r="G149" s="40"/>
      <c r="H149" s="39" t="str">
        <f>VLOOKUP(G149,'MITRA (REFERENSI)'!$A:$Z,16,FALSE)</f>
        <v>#N/A</v>
      </c>
      <c r="I149" s="39" t="str">
        <f>VLOOKUP(G149,'MITRA (REFERENSI)'!$A:$Z,25,FALSE)</f>
        <v>#N/A</v>
      </c>
      <c r="J149" s="38" t="str">
        <f>VLOOKUP(G149,'MITRA (REFERENSI)'!$A:$Z,26,FALSE)</f>
        <v>#N/A</v>
      </c>
      <c r="K149" s="38" t="str">
        <f>VLOOKUP(G149,'MITRA (REFERENSI)'!$A:$Z,15,FALSE)</f>
        <v>#N/A</v>
      </c>
      <c r="L149" s="38" t="str">
        <f>VLOOKUP(G149,'MITRA (REFERENSI)'!$A:$Z,15,FALSE)</f>
        <v>#N/A</v>
      </c>
      <c r="M149" s="38" t="str">
        <f>IF(B149=1,'KELAS (REFERENSI)'!M149,IF(B149=2,'KELAS (REFERENSI)'!M164,IF(B149=3,'KELAS (REFERENSI)'!M179,IF(B149=4,'KELAS (REFERENSI)'!M194,""))))</f>
        <v/>
      </c>
      <c r="N149" s="38" t="str">
        <f>IF(B149=1,'KELAS (REFERENSI)'!N149,IF(B149=2,'KELAS (REFERENSI)'!N164,IF(B149=3,'KELAS (REFERENSI)'!N179,IF(B149=4,'KELAS (REFERENSI)'!N194,""))))</f>
        <v/>
      </c>
      <c r="O149" s="38" t="str">
        <f>IF(B149=1,'KELAS (REFERENSI)'!O149,IF(B149=2,'KELAS (REFERENSI)'!O164,IF(B149=3,'KELAS (REFERENSI)'!O179,IF(B149=4,'KELAS (REFERENSI)'!O194,""))))</f>
        <v/>
      </c>
      <c r="P149" s="38" t="str">
        <f>IF(B149=1,'KELAS (REFERENSI)'!P149,IF(B149=2,'KELAS (REFERENSI)'!P164,IF(B149=3,'KELAS (REFERENSI)'!P179,IF(B149=4,'KELAS (REFERENSI)'!P194,""))))</f>
        <v/>
      </c>
      <c r="Q149" s="38" t="str">
        <f t="shared" si="4"/>
        <v>BPS Kota Jakarta Timur</v>
      </c>
      <c r="R149" s="38" t="str">
        <f t="shared" si="56"/>
        <v/>
      </c>
      <c r="S149" s="38" t="str">
        <f t="shared" ref="S149:T149" si="157">S148</f>
        <v>15 Juni sampai dengan 31 Agustus 2026</v>
      </c>
      <c r="T149" s="38" t="str">
        <f t="shared" si="157"/>
        <v>31 Agustus 2026</v>
      </c>
      <c r="U149" s="41"/>
      <c r="V149" s="42"/>
      <c r="W149" s="42"/>
      <c r="X149" s="42"/>
    </row>
    <row r="150" ht="15.75" customHeight="1">
      <c r="A150" s="36" t="s">
        <v>5212</v>
      </c>
      <c r="B150" s="37"/>
      <c r="C150" s="37"/>
      <c r="D150" s="38" t="str">
        <f t="shared" si="1"/>
        <v/>
      </c>
      <c r="E150" s="38" t="str">
        <f>VLOOKUP(D150,'KELAS (REFERENSI)'!$E$1:$J$68,6,FALSE)</f>
        <v>#N/A</v>
      </c>
      <c r="F150" s="39" t="str">
        <f t="shared" si="2"/>
        <v>PETUGAS.0149/SPK/SE/PML/3172/2026</v>
      </c>
      <c r="G150" s="40"/>
      <c r="H150" s="39" t="str">
        <f>VLOOKUP(G150,'MITRA (REFERENSI)'!$A:$Z,16,FALSE)</f>
        <v>#N/A</v>
      </c>
      <c r="I150" s="39" t="str">
        <f>VLOOKUP(G150,'MITRA (REFERENSI)'!$A:$Z,25,FALSE)</f>
        <v>#N/A</v>
      </c>
      <c r="J150" s="38" t="str">
        <f>VLOOKUP(G150,'MITRA (REFERENSI)'!$A:$Z,26,FALSE)</f>
        <v>#N/A</v>
      </c>
      <c r="K150" s="38" t="str">
        <f>VLOOKUP(G150,'MITRA (REFERENSI)'!$A:$Z,15,FALSE)</f>
        <v>#N/A</v>
      </c>
      <c r="L150" s="38" t="str">
        <f>VLOOKUP(G150,'MITRA (REFERENSI)'!$A:$Z,15,FALSE)</f>
        <v>#N/A</v>
      </c>
      <c r="M150" s="38" t="str">
        <f>IF(B150=1,'KELAS (REFERENSI)'!M150,IF(B150=2,'KELAS (REFERENSI)'!M165,IF(B150=3,'KELAS (REFERENSI)'!M180,IF(B150=4,'KELAS (REFERENSI)'!M195,""))))</f>
        <v/>
      </c>
      <c r="N150" s="38" t="str">
        <f>IF(B150=1,'KELAS (REFERENSI)'!N150,IF(B150=2,'KELAS (REFERENSI)'!N165,IF(B150=3,'KELAS (REFERENSI)'!N180,IF(B150=4,'KELAS (REFERENSI)'!N195,""))))</f>
        <v/>
      </c>
      <c r="O150" s="38" t="str">
        <f>IF(B150=1,'KELAS (REFERENSI)'!O150,IF(B150=2,'KELAS (REFERENSI)'!O165,IF(B150=3,'KELAS (REFERENSI)'!O180,IF(B150=4,'KELAS (REFERENSI)'!O195,""))))</f>
        <v/>
      </c>
      <c r="P150" s="38" t="str">
        <f>IF(B150=1,'KELAS (REFERENSI)'!P150,IF(B150=2,'KELAS (REFERENSI)'!P165,IF(B150=3,'KELAS (REFERENSI)'!P180,IF(B150=4,'KELAS (REFERENSI)'!P195,""))))</f>
        <v/>
      </c>
      <c r="Q150" s="38" t="str">
        <f t="shared" si="4"/>
        <v>BPS Kota Jakarta Timur</v>
      </c>
      <c r="R150" s="38" t="str">
        <f t="shared" si="56"/>
        <v/>
      </c>
      <c r="S150" s="38" t="str">
        <f t="shared" ref="S150:T150" si="158">S149</f>
        <v>15 Juni sampai dengan 31 Agustus 2026</v>
      </c>
      <c r="T150" s="38" t="str">
        <f t="shared" si="158"/>
        <v>31 Agustus 2026</v>
      </c>
      <c r="U150" s="41"/>
      <c r="V150" s="42"/>
      <c r="W150" s="42"/>
      <c r="X150" s="42"/>
    </row>
    <row r="151" ht="15.75" customHeight="1">
      <c r="A151" s="36" t="s">
        <v>5213</v>
      </c>
      <c r="B151" s="37"/>
      <c r="C151" s="37"/>
      <c r="D151" s="38" t="str">
        <f t="shared" si="1"/>
        <v/>
      </c>
      <c r="E151" s="38" t="str">
        <f>VLOOKUP(D151,'KELAS (REFERENSI)'!$E$1:$J$68,6,FALSE)</f>
        <v>#N/A</v>
      </c>
      <c r="F151" s="39" t="str">
        <f t="shared" si="2"/>
        <v>PETUGAS.0150/SPK/SE/PML/3172/2026</v>
      </c>
      <c r="G151" s="40"/>
      <c r="H151" s="39" t="str">
        <f>VLOOKUP(G151,'MITRA (REFERENSI)'!$A:$Z,16,FALSE)</f>
        <v>#N/A</v>
      </c>
      <c r="I151" s="39" t="str">
        <f>VLOOKUP(G151,'MITRA (REFERENSI)'!$A:$Z,25,FALSE)</f>
        <v>#N/A</v>
      </c>
      <c r="J151" s="38" t="str">
        <f>VLOOKUP(G151,'MITRA (REFERENSI)'!$A:$Z,26,FALSE)</f>
        <v>#N/A</v>
      </c>
      <c r="K151" s="38" t="str">
        <f>VLOOKUP(G151,'MITRA (REFERENSI)'!$A:$Z,15,FALSE)</f>
        <v>#N/A</v>
      </c>
      <c r="L151" s="38" t="str">
        <f>VLOOKUP(G151,'MITRA (REFERENSI)'!$A:$Z,15,FALSE)</f>
        <v>#N/A</v>
      </c>
      <c r="M151" s="38" t="str">
        <f>IF(B151=1,'KELAS (REFERENSI)'!M151,IF(B151=2,'KELAS (REFERENSI)'!M166,IF(B151=3,'KELAS (REFERENSI)'!M181,IF(B151=4,'KELAS (REFERENSI)'!M196,""))))</f>
        <v/>
      </c>
      <c r="N151" s="38" t="str">
        <f>IF(B151=1,'KELAS (REFERENSI)'!N151,IF(B151=2,'KELAS (REFERENSI)'!N166,IF(B151=3,'KELAS (REFERENSI)'!N181,IF(B151=4,'KELAS (REFERENSI)'!N196,""))))</f>
        <v/>
      </c>
      <c r="O151" s="38" t="str">
        <f>IF(B151=1,'KELAS (REFERENSI)'!O151,IF(B151=2,'KELAS (REFERENSI)'!O166,IF(B151=3,'KELAS (REFERENSI)'!O181,IF(B151=4,'KELAS (REFERENSI)'!O196,""))))</f>
        <v/>
      </c>
      <c r="P151" s="38" t="str">
        <f>IF(B151=1,'KELAS (REFERENSI)'!P151,IF(B151=2,'KELAS (REFERENSI)'!P166,IF(B151=3,'KELAS (REFERENSI)'!P181,IF(B151=4,'KELAS (REFERENSI)'!P196,""))))</f>
        <v/>
      </c>
      <c r="Q151" s="38" t="str">
        <f t="shared" si="4"/>
        <v>BPS Kota Jakarta Timur</v>
      </c>
      <c r="R151" s="38" t="str">
        <f t="shared" si="56"/>
        <v/>
      </c>
      <c r="S151" s="38" t="str">
        <f t="shared" ref="S151:T151" si="159">S150</f>
        <v>15 Juni sampai dengan 31 Agustus 2026</v>
      </c>
      <c r="T151" s="38" t="str">
        <f t="shared" si="159"/>
        <v>31 Agustus 2026</v>
      </c>
      <c r="U151" s="41"/>
      <c r="V151" s="42"/>
      <c r="W151" s="42"/>
      <c r="X151" s="42"/>
    </row>
    <row r="152" ht="15.75" customHeight="1">
      <c r="A152" s="36" t="s">
        <v>5214</v>
      </c>
      <c r="B152" s="37"/>
      <c r="C152" s="37"/>
      <c r="D152" s="38" t="str">
        <f t="shared" si="1"/>
        <v/>
      </c>
      <c r="E152" s="38" t="str">
        <f>VLOOKUP(D152,'KELAS (REFERENSI)'!$E$1:$J$68,6,FALSE)</f>
        <v>#N/A</v>
      </c>
      <c r="F152" s="39" t="str">
        <f t="shared" si="2"/>
        <v>PETUGAS.0151/SPK/SE/PML/3172/2026</v>
      </c>
      <c r="G152" s="40"/>
      <c r="H152" s="39" t="str">
        <f>VLOOKUP(G152,'MITRA (REFERENSI)'!$A:$Z,16,FALSE)</f>
        <v>#N/A</v>
      </c>
      <c r="I152" s="39" t="str">
        <f>VLOOKUP(G152,'MITRA (REFERENSI)'!$A:$Z,25,FALSE)</f>
        <v>#N/A</v>
      </c>
      <c r="J152" s="38" t="str">
        <f>VLOOKUP(G152,'MITRA (REFERENSI)'!$A:$Z,26,FALSE)</f>
        <v>#N/A</v>
      </c>
      <c r="K152" s="38" t="str">
        <f>VLOOKUP(G152,'MITRA (REFERENSI)'!$A:$Z,15,FALSE)</f>
        <v>#N/A</v>
      </c>
      <c r="L152" s="38" t="str">
        <f>VLOOKUP(G152,'MITRA (REFERENSI)'!$A:$Z,15,FALSE)</f>
        <v>#N/A</v>
      </c>
      <c r="M152" s="38" t="str">
        <f>IF(B152=1,'KELAS (REFERENSI)'!M152,IF(B152=2,'KELAS (REFERENSI)'!M167,IF(B152=3,'KELAS (REFERENSI)'!M182,IF(B152=4,'KELAS (REFERENSI)'!M197,""))))</f>
        <v/>
      </c>
      <c r="N152" s="38" t="str">
        <f>IF(B152=1,'KELAS (REFERENSI)'!N152,IF(B152=2,'KELAS (REFERENSI)'!N167,IF(B152=3,'KELAS (REFERENSI)'!N182,IF(B152=4,'KELAS (REFERENSI)'!N197,""))))</f>
        <v/>
      </c>
      <c r="O152" s="38" t="str">
        <f>IF(B152=1,'KELAS (REFERENSI)'!O152,IF(B152=2,'KELAS (REFERENSI)'!O167,IF(B152=3,'KELAS (REFERENSI)'!O182,IF(B152=4,'KELAS (REFERENSI)'!O197,""))))</f>
        <v/>
      </c>
      <c r="P152" s="38" t="str">
        <f>IF(B152=1,'KELAS (REFERENSI)'!P152,IF(B152=2,'KELAS (REFERENSI)'!P167,IF(B152=3,'KELAS (REFERENSI)'!P182,IF(B152=4,'KELAS (REFERENSI)'!P197,""))))</f>
        <v/>
      </c>
      <c r="Q152" s="38" t="str">
        <f t="shared" si="4"/>
        <v>BPS Kota Jakarta Timur</v>
      </c>
      <c r="R152" s="38" t="str">
        <f t="shared" si="56"/>
        <v/>
      </c>
      <c r="S152" s="38" t="str">
        <f t="shared" ref="S152:T152" si="160">S151</f>
        <v>15 Juni sampai dengan 31 Agustus 2026</v>
      </c>
      <c r="T152" s="38" t="str">
        <f t="shared" si="160"/>
        <v>31 Agustus 2026</v>
      </c>
      <c r="U152" s="41"/>
      <c r="V152" s="42"/>
      <c r="W152" s="42"/>
      <c r="X152" s="42"/>
    </row>
    <row r="153" ht="15.75" customHeight="1">
      <c r="A153" s="36" t="s">
        <v>5215</v>
      </c>
      <c r="B153" s="37"/>
      <c r="C153" s="37"/>
      <c r="D153" s="38" t="str">
        <f t="shared" si="1"/>
        <v/>
      </c>
      <c r="E153" s="38" t="str">
        <f>VLOOKUP(D153,'KELAS (REFERENSI)'!$E$1:$J$68,6,FALSE)</f>
        <v>#N/A</v>
      </c>
      <c r="F153" s="39" t="str">
        <f t="shared" si="2"/>
        <v>PETUGAS.0152/SPK/SE/PML/3172/2026</v>
      </c>
      <c r="G153" s="40"/>
      <c r="H153" s="39" t="str">
        <f>VLOOKUP(G153,'MITRA (REFERENSI)'!$A:$Z,16,FALSE)</f>
        <v>#N/A</v>
      </c>
      <c r="I153" s="39" t="str">
        <f>VLOOKUP(G153,'MITRA (REFERENSI)'!$A:$Z,25,FALSE)</f>
        <v>#N/A</v>
      </c>
      <c r="J153" s="38" t="str">
        <f>VLOOKUP(G153,'MITRA (REFERENSI)'!$A:$Z,26,FALSE)</f>
        <v>#N/A</v>
      </c>
      <c r="K153" s="38" t="str">
        <f>VLOOKUP(G153,'MITRA (REFERENSI)'!$A:$Z,15,FALSE)</f>
        <v>#N/A</v>
      </c>
      <c r="L153" s="38" t="str">
        <f>VLOOKUP(G153,'MITRA (REFERENSI)'!$A:$Z,15,FALSE)</f>
        <v>#N/A</v>
      </c>
      <c r="M153" s="38" t="str">
        <f>IF(B153=1,'KELAS (REFERENSI)'!M153,IF(B153=2,'KELAS (REFERENSI)'!M168,IF(B153=3,'KELAS (REFERENSI)'!M183,IF(B153=4,'KELAS (REFERENSI)'!M198,""))))</f>
        <v/>
      </c>
      <c r="N153" s="38" t="str">
        <f>IF(B153=1,'KELAS (REFERENSI)'!N153,IF(B153=2,'KELAS (REFERENSI)'!N168,IF(B153=3,'KELAS (REFERENSI)'!N183,IF(B153=4,'KELAS (REFERENSI)'!N198,""))))</f>
        <v/>
      </c>
      <c r="O153" s="38" t="str">
        <f>IF(B153=1,'KELAS (REFERENSI)'!O153,IF(B153=2,'KELAS (REFERENSI)'!O168,IF(B153=3,'KELAS (REFERENSI)'!O183,IF(B153=4,'KELAS (REFERENSI)'!O198,""))))</f>
        <v/>
      </c>
      <c r="P153" s="38" t="str">
        <f>IF(B153=1,'KELAS (REFERENSI)'!P153,IF(B153=2,'KELAS (REFERENSI)'!P168,IF(B153=3,'KELAS (REFERENSI)'!P183,IF(B153=4,'KELAS (REFERENSI)'!P198,""))))</f>
        <v/>
      </c>
      <c r="Q153" s="38" t="str">
        <f t="shared" si="4"/>
        <v>BPS Kota Jakarta Timur</v>
      </c>
      <c r="R153" s="38" t="str">
        <f t="shared" si="56"/>
        <v/>
      </c>
      <c r="S153" s="38" t="str">
        <f t="shared" ref="S153:T153" si="161">S152</f>
        <v>15 Juni sampai dengan 31 Agustus 2026</v>
      </c>
      <c r="T153" s="38" t="str">
        <f t="shared" si="161"/>
        <v>31 Agustus 2026</v>
      </c>
      <c r="U153" s="41"/>
      <c r="V153" s="42"/>
      <c r="W153" s="42"/>
      <c r="X153" s="42"/>
    </row>
    <row r="154" ht="15.75" customHeight="1">
      <c r="A154" s="36" t="s">
        <v>5216</v>
      </c>
      <c r="B154" s="37"/>
      <c r="C154" s="37"/>
      <c r="D154" s="38" t="str">
        <f t="shared" si="1"/>
        <v/>
      </c>
      <c r="E154" s="38" t="str">
        <f>VLOOKUP(D154,'KELAS (REFERENSI)'!$E$1:$J$68,6,FALSE)</f>
        <v>#N/A</v>
      </c>
      <c r="F154" s="39" t="str">
        <f t="shared" si="2"/>
        <v>PETUGAS.0153/SPK/SE/PML/3172/2026</v>
      </c>
      <c r="G154" s="40"/>
      <c r="H154" s="39" t="str">
        <f>VLOOKUP(G154,'MITRA (REFERENSI)'!$A:$Z,16,FALSE)</f>
        <v>#N/A</v>
      </c>
      <c r="I154" s="39" t="str">
        <f>VLOOKUP(G154,'MITRA (REFERENSI)'!$A:$Z,25,FALSE)</f>
        <v>#N/A</v>
      </c>
      <c r="J154" s="38" t="str">
        <f>VLOOKUP(G154,'MITRA (REFERENSI)'!$A:$Z,26,FALSE)</f>
        <v>#N/A</v>
      </c>
      <c r="K154" s="38" t="str">
        <f>VLOOKUP(G154,'MITRA (REFERENSI)'!$A:$Z,15,FALSE)</f>
        <v>#N/A</v>
      </c>
      <c r="L154" s="38" t="str">
        <f>VLOOKUP(G154,'MITRA (REFERENSI)'!$A:$Z,15,FALSE)</f>
        <v>#N/A</v>
      </c>
      <c r="M154" s="38" t="str">
        <f>IF(B154=1,'KELAS (REFERENSI)'!M154,IF(B154=2,'KELAS (REFERENSI)'!M169,IF(B154=3,'KELAS (REFERENSI)'!M184,IF(B154=4,'KELAS (REFERENSI)'!M199,""))))</f>
        <v/>
      </c>
      <c r="N154" s="38" t="str">
        <f>IF(B154=1,'KELAS (REFERENSI)'!N154,IF(B154=2,'KELAS (REFERENSI)'!N169,IF(B154=3,'KELAS (REFERENSI)'!N184,IF(B154=4,'KELAS (REFERENSI)'!N199,""))))</f>
        <v/>
      </c>
      <c r="O154" s="38" t="str">
        <f>IF(B154=1,'KELAS (REFERENSI)'!O154,IF(B154=2,'KELAS (REFERENSI)'!O169,IF(B154=3,'KELAS (REFERENSI)'!O184,IF(B154=4,'KELAS (REFERENSI)'!O199,""))))</f>
        <v/>
      </c>
      <c r="P154" s="38" t="str">
        <f>IF(B154=1,'KELAS (REFERENSI)'!P154,IF(B154=2,'KELAS (REFERENSI)'!P169,IF(B154=3,'KELAS (REFERENSI)'!P184,IF(B154=4,'KELAS (REFERENSI)'!P199,""))))</f>
        <v/>
      </c>
      <c r="Q154" s="38" t="str">
        <f t="shared" si="4"/>
        <v>BPS Kota Jakarta Timur</v>
      </c>
      <c r="R154" s="38" t="str">
        <f t="shared" si="56"/>
        <v/>
      </c>
      <c r="S154" s="38" t="str">
        <f t="shared" ref="S154:T154" si="162">S153</f>
        <v>15 Juni sampai dengan 31 Agustus 2026</v>
      </c>
      <c r="T154" s="38" t="str">
        <f t="shared" si="162"/>
        <v>31 Agustus 2026</v>
      </c>
      <c r="U154" s="41"/>
      <c r="V154" s="42"/>
      <c r="W154" s="42"/>
      <c r="X154" s="42"/>
    </row>
    <row r="155" ht="15.75" customHeight="1">
      <c r="A155" s="36" t="s">
        <v>5217</v>
      </c>
      <c r="B155" s="37"/>
      <c r="C155" s="37"/>
      <c r="D155" s="38" t="str">
        <f t="shared" si="1"/>
        <v/>
      </c>
      <c r="E155" s="38" t="str">
        <f>VLOOKUP(D155,'KELAS (REFERENSI)'!$E$1:$J$68,6,FALSE)</f>
        <v>#N/A</v>
      </c>
      <c r="F155" s="39" t="str">
        <f t="shared" si="2"/>
        <v>PETUGAS.0154/SPK/SE/PML/3172/2026</v>
      </c>
      <c r="G155" s="40"/>
      <c r="H155" s="39" t="str">
        <f>VLOOKUP(G155,'MITRA (REFERENSI)'!$A:$Z,16,FALSE)</f>
        <v>#N/A</v>
      </c>
      <c r="I155" s="39" t="str">
        <f>VLOOKUP(G155,'MITRA (REFERENSI)'!$A:$Z,25,FALSE)</f>
        <v>#N/A</v>
      </c>
      <c r="J155" s="38" t="str">
        <f>VLOOKUP(G155,'MITRA (REFERENSI)'!$A:$Z,26,FALSE)</f>
        <v>#N/A</v>
      </c>
      <c r="K155" s="38" t="str">
        <f>VLOOKUP(G155,'MITRA (REFERENSI)'!$A:$Z,15,FALSE)</f>
        <v>#N/A</v>
      </c>
      <c r="L155" s="38" t="str">
        <f>VLOOKUP(G155,'MITRA (REFERENSI)'!$A:$Z,15,FALSE)</f>
        <v>#N/A</v>
      </c>
      <c r="M155" s="38" t="str">
        <f>IF(B155=1,'KELAS (REFERENSI)'!M155,IF(B155=2,'KELAS (REFERENSI)'!M170,IF(B155=3,'KELAS (REFERENSI)'!M185,IF(B155=4,'KELAS (REFERENSI)'!M200,""))))</f>
        <v/>
      </c>
      <c r="N155" s="38" t="str">
        <f>IF(B155=1,'KELAS (REFERENSI)'!N155,IF(B155=2,'KELAS (REFERENSI)'!N170,IF(B155=3,'KELAS (REFERENSI)'!N185,IF(B155=4,'KELAS (REFERENSI)'!N200,""))))</f>
        <v/>
      </c>
      <c r="O155" s="38" t="str">
        <f>IF(B155=1,'KELAS (REFERENSI)'!O155,IF(B155=2,'KELAS (REFERENSI)'!O170,IF(B155=3,'KELAS (REFERENSI)'!O185,IF(B155=4,'KELAS (REFERENSI)'!O200,""))))</f>
        <v/>
      </c>
      <c r="P155" s="38" t="str">
        <f>IF(B155=1,'KELAS (REFERENSI)'!P155,IF(B155=2,'KELAS (REFERENSI)'!P170,IF(B155=3,'KELAS (REFERENSI)'!P185,IF(B155=4,'KELAS (REFERENSI)'!P200,""))))</f>
        <v/>
      </c>
      <c r="Q155" s="38" t="str">
        <f t="shared" si="4"/>
        <v>BPS Kota Jakarta Timur</v>
      </c>
      <c r="R155" s="38" t="str">
        <f t="shared" si="56"/>
        <v/>
      </c>
      <c r="S155" s="38" t="str">
        <f t="shared" ref="S155:T155" si="163">S154</f>
        <v>15 Juni sampai dengan 31 Agustus 2026</v>
      </c>
      <c r="T155" s="38" t="str">
        <f t="shared" si="163"/>
        <v>31 Agustus 2026</v>
      </c>
      <c r="U155" s="41"/>
      <c r="V155" s="42"/>
      <c r="W155" s="42"/>
      <c r="X155" s="42"/>
    </row>
    <row r="156" ht="15.75" customHeight="1">
      <c r="A156" s="36" t="s">
        <v>5218</v>
      </c>
      <c r="B156" s="37"/>
      <c r="C156" s="37"/>
      <c r="D156" s="38" t="str">
        <f t="shared" si="1"/>
        <v/>
      </c>
      <c r="E156" s="38" t="str">
        <f>VLOOKUP(D156,'KELAS (REFERENSI)'!$E$1:$J$68,6,FALSE)</f>
        <v>#N/A</v>
      </c>
      <c r="F156" s="39" t="str">
        <f t="shared" si="2"/>
        <v>PETUGAS.0155/SPK/SE/PML/3172/2026</v>
      </c>
      <c r="G156" s="40"/>
      <c r="H156" s="39" t="str">
        <f>VLOOKUP(G156,'MITRA (REFERENSI)'!$A:$Z,16,FALSE)</f>
        <v>#N/A</v>
      </c>
      <c r="I156" s="39" t="str">
        <f>VLOOKUP(G156,'MITRA (REFERENSI)'!$A:$Z,25,FALSE)</f>
        <v>#N/A</v>
      </c>
      <c r="J156" s="38" t="str">
        <f>VLOOKUP(G156,'MITRA (REFERENSI)'!$A:$Z,26,FALSE)</f>
        <v>#N/A</v>
      </c>
      <c r="K156" s="38" t="str">
        <f>VLOOKUP(G156,'MITRA (REFERENSI)'!$A:$Z,15,FALSE)</f>
        <v>#N/A</v>
      </c>
      <c r="L156" s="38" t="str">
        <f>VLOOKUP(G156,'MITRA (REFERENSI)'!$A:$Z,15,FALSE)</f>
        <v>#N/A</v>
      </c>
      <c r="M156" s="38" t="str">
        <f>IF(B156=1,'KELAS (REFERENSI)'!M156,IF(B156=2,'KELAS (REFERENSI)'!M171,IF(B156=3,'KELAS (REFERENSI)'!M186,IF(B156=4,'KELAS (REFERENSI)'!M201,""))))</f>
        <v/>
      </c>
      <c r="N156" s="38" t="str">
        <f>IF(B156=1,'KELAS (REFERENSI)'!N156,IF(B156=2,'KELAS (REFERENSI)'!N171,IF(B156=3,'KELAS (REFERENSI)'!N186,IF(B156=4,'KELAS (REFERENSI)'!N201,""))))</f>
        <v/>
      </c>
      <c r="O156" s="38" t="str">
        <f>IF(B156=1,'KELAS (REFERENSI)'!O156,IF(B156=2,'KELAS (REFERENSI)'!O171,IF(B156=3,'KELAS (REFERENSI)'!O186,IF(B156=4,'KELAS (REFERENSI)'!O201,""))))</f>
        <v/>
      </c>
      <c r="P156" s="38" t="str">
        <f>IF(B156=1,'KELAS (REFERENSI)'!P156,IF(B156=2,'KELAS (REFERENSI)'!P171,IF(B156=3,'KELAS (REFERENSI)'!P186,IF(B156=4,'KELAS (REFERENSI)'!P201,""))))</f>
        <v/>
      </c>
      <c r="Q156" s="38" t="str">
        <f t="shared" si="4"/>
        <v>BPS Kota Jakarta Timur</v>
      </c>
      <c r="R156" s="38" t="str">
        <f t="shared" si="56"/>
        <v/>
      </c>
      <c r="S156" s="38" t="str">
        <f t="shared" ref="S156:T156" si="164">S155</f>
        <v>15 Juni sampai dengan 31 Agustus 2026</v>
      </c>
      <c r="T156" s="38" t="str">
        <f t="shared" si="164"/>
        <v>31 Agustus 2026</v>
      </c>
      <c r="U156" s="41"/>
      <c r="V156" s="42"/>
      <c r="W156" s="42"/>
      <c r="X156" s="42"/>
    </row>
    <row r="157" ht="15.75" customHeight="1">
      <c r="A157" s="36" t="s">
        <v>5219</v>
      </c>
      <c r="B157" s="37"/>
      <c r="C157" s="37"/>
      <c r="D157" s="38" t="str">
        <f t="shared" si="1"/>
        <v/>
      </c>
      <c r="E157" s="38" t="str">
        <f>VLOOKUP(D157,'KELAS (REFERENSI)'!$E$1:$J$68,6,FALSE)</f>
        <v>#N/A</v>
      </c>
      <c r="F157" s="39" t="str">
        <f t="shared" si="2"/>
        <v>PETUGAS.0156/SPK/SE/PML/3172/2026</v>
      </c>
      <c r="G157" s="40"/>
      <c r="H157" s="39" t="str">
        <f>VLOOKUP(G157,'MITRA (REFERENSI)'!$A:$Z,16,FALSE)</f>
        <v>#N/A</v>
      </c>
      <c r="I157" s="39" t="str">
        <f>VLOOKUP(G157,'MITRA (REFERENSI)'!$A:$Z,25,FALSE)</f>
        <v>#N/A</v>
      </c>
      <c r="J157" s="38" t="str">
        <f>VLOOKUP(G157,'MITRA (REFERENSI)'!$A:$Z,26,FALSE)</f>
        <v>#N/A</v>
      </c>
      <c r="K157" s="38" t="str">
        <f>VLOOKUP(G157,'MITRA (REFERENSI)'!$A:$Z,15,FALSE)</f>
        <v>#N/A</v>
      </c>
      <c r="L157" s="38" t="str">
        <f>VLOOKUP(G157,'MITRA (REFERENSI)'!$A:$Z,15,FALSE)</f>
        <v>#N/A</v>
      </c>
      <c r="M157" s="38" t="str">
        <f>IF(B157=1,'KELAS (REFERENSI)'!M157,IF(B157=2,'KELAS (REFERENSI)'!M172,IF(B157=3,'KELAS (REFERENSI)'!M187,IF(B157=4,'KELAS (REFERENSI)'!M202,""))))</f>
        <v/>
      </c>
      <c r="N157" s="38" t="str">
        <f>IF(B157=1,'KELAS (REFERENSI)'!N157,IF(B157=2,'KELAS (REFERENSI)'!N172,IF(B157=3,'KELAS (REFERENSI)'!N187,IF(B157=4,'KELAS (REFERENSI)'!N202,""))))</f>
        <v/>
      </c>
      <c r="O157" s="38" t="str">
        <f>IF(B157=1,'KELAS (REFERENSI)'!O157,IF(B157=2,'KELAS (REFERENSI)'!O172,IF(B157=3,'KELAS (REFERENSI)'!O187,IF(B157=4,'KELAS (REFERENSI)'!O202,""))))</f>
        <v/>
      </c>
      <c r="P157" s="38" t="str">
        <f>IF(B157=1,'KELAS (REFERENSI)'!P157,IF(B157=2,'KELAS (REFERENSI)'!P172,IF(B157=3,'KELAS (REFERENSI)'!P187,IF(B157=4,'KELAS (REFERENSI)'!P202,""))))</f>
        <v/>
      </c>
      <c r="Q157" s="38" t="str">
        <f t="shared" si="4"/>
        <v>BPS Kota Jakarta Timur</v>
      </c>
      <c r="R157" s="38" t="str">
        <f t="shared" si="56"/>
        <v/>
      </c>
      <c r="S157" s="38" t="str">
        <f t="shared" ref="S157:T157" si="165">S156</f>
        <v>15 Juni sampai dengan 31 Agustus 2026</v>
      </c>
      <c r="T157" s="38" t="str">
        <f t="shared" si="165"/>
        <v>31 Agustus 2026</v>
      </c>
      <c r="U157" s="41"/>
      <c r="V157" s="42"/>
      <c r="W157" s="42"/>
      <c r="X157" s="42"/>
    </row>
    <row r="158" ht="15.75" customHeight="1">
      <c r="A158" s="36" t="s">
        <v>5220</v>
      </c>
      <c r="B158" s="37"/>
      <c r="C158" s="37"/>
      <c r="D158" s="38" t="str">
        <f t="shared" si="1"/>
        <v/>
      </c>
      <c r="E158" s="38" t="str">
        <f>VLOOKUP(D158,'KELAS (REFERENSI)'!$E$1:$J$68,6,FALSE)</f>
        <v>#N/A</v>
      </c>
      <c r="F158" s="39" t="str">
        <f t="shared" si="2"/>
        <v>PETUGAS.0157/SPK/SE/PML/3172/2026</v>
      </c>
      <c r="G158" s="40"/>
      <c r="H158" s="39" t="str">
        <f>VLOOKUP(G158,'MITRA (REFERENSI)'!$A:$Z,16,FALSE)</f>
        <v>#N/A</v>
      </c>
      <c r="I158" s="39" t="str">
        <f>VLOOKUP(G158,'MITRA (REFERENSI)'!$A:$Z,25,FALSE)</f>
        <v>#N/A</v>
      </c>
      <c r="J158" s="38" t="str">
        <f>VLOOKUP(G158,'MITRA (REFERENSI)'!$A:$Z,26,FALSE)</f>
        <v>#N/A</v>
      </c>
      <c r="K158" s="38" t="str">
        <f>VLOOKUP(G158,'MITRA (REFERENSI)'!$A:$Z,15,FALSE)</f>
        <v>#N/A</v>
      </c>
      <c r="L158" s="38" t="str">
        <f>VLOOKUP(G158,'MITRA (REFERENSI)'!$A:$Z,15,FALSE)</f>
        <v>#N/A</v>
      </c>
      <c r="M158" s="38" t="str">
        <f>IF(B158=1,'KELAS (REFERENSI)'!M158,IF(B158=2,'KELAS (REFERENSI)'!M173,IF(B158=3,'KELAS (REFERENSI)'!M188,IF(B158=4,'KELAS (REFERENSI)'!M203,""))))</f>
        <v/>
      </c>
      <c r="N158" s="38" t="str">
        <f>IF(B158=1,'KELAS (REFERENSI)'!N158,IF(B158=2,'KELAS (REFERENSI)'!N173,IF(B158=3,'KELAS (REFERENSI)'!N188,IF(B158=4,'KELAS (REFERENSI)'!N203,""))))</f>
        <v/>
      </c>
      <c r="O158" s="38" t="str">
        <f>IF(B158=1,'KELAS (REFERENSI)'!O158,IF(B158=2,'KELAS (REFERENSI)'!O173,IF(B158=3,'KELAS (REFERENSI)'!O188,IF(B158=4,'KELAS (REFERENSI)'!O203,""))))</f>
        <v/>
      </c>
      <c r="P158" s="38" t="str">
        <f>IF(B158=1,'KELAS (REFERENSI)'!P158,IF(B158=2,'KELAS (REFERENSI)'!P173,IF(B158=3,'KELAS (REFERENSI)'!P188,IF(B158=4,'KELAS (REFERENSI)'!P203,""))))</f>
        <v/>
      </c>
      <c r="Q158" s="38" t="str">
        <f t="shared" si="4"/>
        <v>BPS Kota Jakarta Timur</v>
      </c>
      <c r="R158" s="38" t="str">
        <f t="shared" si="56"/>
        <v/>
      </c>
      <c r="S158" s="38" t="str">
        <f t="shared" ref="S158:T158" si="166">S157</f>
        <v>15 Juni sampai dengan 31 Agustus 2026</v>
      </c>
      <c r="T158" s="38" t="str">
        <f t="shared" si="166"/>
        <v>31 Agustus 2026</v>
      </c>
      <c r="U158" s="41"/>
      <c r="V158" s="42"/>
      <c r="W158" s="42"/>
      <c r="X158" s="42"/>
    </row>
    <row r="159" ht="15.75" customHeight="1">
      <c r="A159" s="36" t="s">
        <v>5221</v>
      </c>
      <c r="B159" s="37"/>
      <c r="C159" s="37"/>
      <c r="D159" s="38" t="str">
        <f t="shared" si="1"/>
        <v/>
      </c>
      <c r="E159" s="38" t="str">
        <f>VLOOKUP(D159,'KELAS (REFERENSI)'!$E$1:$J$68,6,FALSE)</f>
        <v>#N/A</v>
      </c>
      <c r="F159" s="39" t="str">
        <f t="shared" si="2"/>
        <v>PETUGAS.0158/SPK/SE/PML/3172/2026</v>
      </c>
      <c r="G159" s="40"/>
      <c r="H159" s="39" t="str">
        <f>VLOOKUP(G159,'MITRA (REFERENSI)'!$A:$Z,16,FALSE)</f>
        <v>#N/A</v>
      </c>
      <c r="I159" s="39" t="str">
        <f>VLOOKUP(G159,'MITRA (REFERENSI)'!$A:$Z,25,FALSE)</f>
        <v>#N/A</v>
      </c>
      <c r="J159" s="38" t="str">
        <f>VLOOKUP(G159,'MITRA (REFERENSI)'!$A:$Z,26,FALSE)</f>
        <v>#N/A</v>
      </c>
      <c r="K159" s="38" t="str">
        <f>VLOOKUP(G159,'MITRA (REFERENSI)'!$A:$Z,15,FALSE)</f>
        <v>#N/A</v>
      </c>
      <c r="L159" s="38" t="str">
        <f>VLOOKUP(G159,'MITRA (REFERENSI)'!$A:$Z,15,FALSE)</f>
        <v>#N/A</v>
      </c>
      <c r="M159" s="38" t="str">
        <f>IF(B159=1,'KELAS (REFERENSI)'!M159,IF(B159=2,'KELAS (REFERENSI)'!M174,IF(B159=3,'KELAS (REFERENSI)'!M189,IF(B159=4,'KELAS (REFERENSI)'!M204,""))))</f>
        <v/>
      </c>
      <c r="N159" s="38" t="str">
        <f>IF(B159=1,'KELAS (REFERENSI)'!N159,IF(B159=2,'KELAS (REFERENSI)'!N174,IF(B159=3,'KELAS (REFERENSI)'!N189,IF(B159=4,'KELAS (REFERENSI)'!N204,""))))</f>
        <v/>
      </c>
      <c r="O159" s="38" t="str">
        <f>IF(B159=1,'KELAS (REFERENSI)'!O159,IF(B159=2,'KELAS (REFERENSI)'!O174,IF(B159=3,'KELAS (REFERENSI)'!O189,IF(B159=4,'KELAS (REFERENSI)'!O204,""))))</f>
        <v/>
      </c>
      <c r="P159" s="38" t="str">
        <f>IF(B159=1,'KELAS (REFERENSI)'!P159,IF(B159=2,'KELAS (REFERENSI)'!P174,IF(B159=3,'KELAS (REFERENSI)'!P189,IF(B159=4,'KELAS (REFERENSI)'!P204,""))))</f>
        <v/>
      </c>
      <c r="Q159" s="38" t="str">
        <f t="shared" si="4"/>
        <v>BPS Kota Jakarta Timur</v>
      </c>
      <c r="R159" s="38" t="str">
        <f t="shared" si="56"/>
        <v/>
      </c>
      <c r="S159" s="38" t="str">
        <f t="shared" ref="S159:T159" si="167">S158</f>
        <v>15 Juni sampai dengan 31 Agustus 2026</v>
      </c>
      <c r="T159" s="38" t="str">
        <f t="shared" si="167"/>
        <v>31 Agustus 2026</v>
      </c>
      <c r="U159" s="41"/>
      <c r="V159" s="42"/>
      <c r="W159" s="42"/>
      <c r="X159" s="42"/>
    </row>
    <row r="160" ht="15.75" customHeight="1">
      <c r="A160" s="36" t="s">
        <v>5222</v>
      </c>
      <c r="B160" s="37"/>
      <c r="C160" s="37"/>
      <c r="D160" s="38" t="str">
        <f t="shared" si="1"/>
        <v/>
      </c>
      <c r="E160" s="38" t="str">
        <f>VLOOKUP(D160,'KELAS (REFERENSI)'!$E$1:$J$68,6,FALSE)</f>
        <v>#N/A</v>
      </c>
      <c r="F160" s="39" t="str">
        <f t="shared" si="2"/>
        <v>PETUGAS.0159/SPK/SE/PML/3172/2026</v>
      </c>
      <c r="G160" s="40"/>
      <c r="H160" s="39" t="str">
        <f>VLOOKUP(G160,'MITRA (REFERENSI)'!$A:$Z,16,FALSE)</f>
        <v>#N/A</v>
      </c>
      <c r="I160" s="39" t="str">
        <f>VLOOKUP(G160,'MITRA (REFERENSI)'!$A:$Z,25,FALSE)</f>
        <v>#N/A</v>
      </c>
      <c r="J160" s="38" t="str">
        <f>VLOOKUP(G160,'MITRA (REFERENSI)'!$A:$Z,26,FALSE)</f>
        <v>#N/A</v>
      </c>
      <c r="K160" s="38" t="str">
        <f>VLOOKUP(G160,'MITRA (REFERENSI)'!$A:$Z,15,FALSE)</f>
        <v>#N/A</v>
      </c>
      <c r="L160" s="38" t="str">
        <f>VLOOKUP(G160,'MITRA (REFERENSI)'!$A:$Z,15,FALSE)</f>
        <v>#N/A</v>
      </c>
      <c r="M160" s="38" t="str">
        <f>IF(B160=1,'KELAS (REFERENSI)'!M160,IF(B160=2,'KELAS (REFERENSI)'!M175,IF(B160=3,'KELAS (REFERENSI)'!M190,IF(B160=4,'KELAS (REFERENSI)'!M205,""))))</f>
        <v/>
      </c>
      <c r="N160" s="38" t="str">
        <f>IF(B160=1,'KELAS (REFERENSI)'!N160,IF(B160=2,'KELAS (REFERENSI)'!N175,IF(B160=3,'KELAS (REFERENSI)'!N190,IF(B160=4,'KELAS (REFERENSI)'!N205,""))))</f>
        <v/>
      </c>
      <c r="O160" s="38" t="str">
        <f>IF(B160=1,'KELAS (REFERENSI)'!O160,IF(B160=2,'KELAS (REFERENSI)'!O175,IF(B160=3,'KELAS (REFERENSI)'!O190,IF(B160=4,'KELAS (REFERENSI)'!O205,""))))</f>
        <v/>
      </c>
      <c r="P160" s="38" t="str">
        <f>IF(B160=1,'KELAS (REFERENSI)'!P160,IF(B160=2,'KELAS (REFERENSI)'!P175,IF(B160=3,'KELAS (REFERENSI)'!P190,IF(B160=4,'KELAS (REFERENSI)'!P205,""))))</f>
        <v/>
      </c>
      <c r="Q160" s="38" t="str">
        <f t="shared" si="4"/>
        <v>BPS Kota Jakarta Timur</v>
      </c>
      <c r="R160" s="38" t="str">
        <f t="shared" si="56"/>
        <v/>
      </c>
      <c r="S160" s="38" t="str">
        <f t="shared" ref="S160:T160" si="168">S159</f>
        <v>15 Juni sampai dengan 31 Agustus 2026</v>
      </c>
      <c r="T160" s="38" t="str">
        <f t="shared" si="168"/>
        <v>31 Agustus 2026</v>
      </c>
      <c r="U160" s="41"/>
      <c r="V160" s="42"/>
      <c r="W160" s="42"/>
      <c r="X160" s="42"/>
    </row>
    <row r="161" ht="15.75" customHeight="1">
      <c r="A161" s="36" t="s">
        <v>5223</v>
      </c>
      <c r="B161" s="37"/>
      <c r="C161" s="37"/>
      <c r="D161" s="38" t="str">
        <f t="shared" si="1"/>
        <v/>
      </c>
      <c r="E161" s="38" t="str">
        <f>VLOOKUP(D161,'KELAS (REFERENSI)'!$E$1:$J$68,6,FALSE)</f>
        <v>#N/A</v>
      </c>
      <c r="F161" s="39" t="str">
        <f t="shared" si="2"/>
        <v>PETUGAS.0160/SPK/SE/PML/3172/2026</v>
      </c>
      <c r="G161" s="40"/>
      <c r="H161" s="39" t="str">
        <f>VLOOKUP(G161,'MITRA (REFERENSI)'!$A:$Z,16,FALSE)</f>
        <v>#N/A</v>
      </c>
      <c r="I161" s="39" t="str">
        <f>VLOOKUP(G161,'MITRA (REFERENSI)'!$A:$Z,25,FALSE)</f>
        <v>#N/A</v>
      </c>
      <c r="J161" s="38" t="str">
        <f>VLOOKUP(G161,'MITRA (REFERENSI)'!$A:$Z,26,FALSE)</f>
        <v>#N/A</v>
      </c>
      <c r="K161" s="38" t="str">
        <f>VLOOKUP(G161,'MITRA (REFERENSI)'!$A:$Z,15,FALSE)</f>
        <v>#N/A</v>
      </c>
      <c r="L161" s="38" t="str">
        <f>VLOOKUP(G161,'MITRA (REFERENSI)'!$A:$Z,15,FALSE)</f>
        <v>#N/A</v>
      </c>
      <c r="M161" s="38" t="str">
        <f>IF(B161=1,'KELAS (REFERENSI)'!M161,IF(B161=2,'KELAS (REFERENSI)'!M176,IF(B161=3,'KELAS (REFERENSI)'!M191,IF(B161=4,'KELAS (REFERENSI)'!M206,""))))</f>
        <v/>
      </c>
      <c r="N161" s="38" t="str">
        <f>IF(B161=1,'KELAS (REFERENSI)'!N161,IF(B161=2,'KELAS (REFERENSI)'!N176,IF(B161=3,'KELAS (REFERENSI)'!N191,IF(B161=4,'KELAS (REFERENSI)'!N206,""))))</f>
        <v/>
      </c>
      <c r="O161" s="38" t="str">
        <f>IF(B161=1,'KELAS (REFERENSI)'!O161,IF(B161=2,'KELAS (REFERENSI)'!O176,IF(B161=3,'KELAS (REFERENSI)'!O191,IF(B161=4,'KELAS (REFERENSI)'!O206,""))))</f>
        <v/>
      </c>
      <c r="P161" s="38" t="str">
        <f>IF(B161=1,'KELAS (REFERENSI)'!P161,IF(B161=2,'KELAS (REFERENSI)'!P176,IF(B161=3,'KELAS (REFERENSI)'!P191,IF(B161=4,'KELAS (REFERENSI)'!P206,""))))</f>
        <v/>
      </c>
      <c r="Q161" s="38" t="str">
        <f t="shared" si="4"/>
        <v>BPS Kota Jakarta Timur</v>
      </c>
      <c r="R161" s="38" t="str">
        <f t="shared" si="56"/>
        <v/>
      </c>
      <c r="S161" s="38" t="str">
        <f t="shared" ref="S161:T161" si="169">S160</f>
        <v>15 Juni sampai dengan 31 Agustus 2026</v>
      </c>
      <c r="T161" s="38" t="str">
        <f t="shared" si="169"/>
        <v>31 Agustus 2026</v>
      </c>
      <c r="U161" s="41"/>
      <c r="V161" s="42"/>
      <c r="W161" s="42"/>
      <c r="X161" s="42"/>
    </row>
    <row r="162" ht="15.75" customHeight="1">
      <c r="A162" s="36" t="s">
        <v>5224</v>
      </c>
      <c r="B162" s="37"/>
      <c r="C162" s="37"/>
      <c r="D162" s="38" t="str">
        <f t="shared" si="1"/>
        <v/>
      </c>
      <c r="E162" s="38" t="str">
        <f>VLOOKUP(D162,'KELAS (REFERENSI)'!$E$1:$J$68,6,FALSE)</f>
        <v>#N/A</v>
      </c>
      <c r="F162" s="39" t="str">
        <f t="shared" si="2"/>
        <v>PETUGAS.0161/SPK/SE/PML/3172/2026</v>
      </c>
      <c r="G162" s="40"/>
      <c r="H162" s="39" t="str">
        <f>VLOOKUP(G162,'MITRA (REFERENSI)'!$A:$Z,16,FALSE)</f>
        <v>#N/A</v>
      </c>
      <c r="I162" s="39" t="str">
        <f>VLOOKUP(G162,'MITRA (REFERENSI)'!$A:$Z,25,FALSE)</f>
        <v>#N/A</v>
      </c>
      <c r="J162" s="38" t="str">
        <f>VLOOKUP(G162,'MITRA (REFERENSI)'!$A:$Z,26,FALSE)</f>
        <v>#N/A</v>
      </c>
      <c r="K162" s="38" t="str">
        <f>VLOOKUP(G162,'MITRA (REFERENSI)'!$A:$Z,15,FALSE)</f>
        <v>#N/A</v>
      </c>
      <c r="L162" s="38" t="str">
        <f>VLOOKUP(G162,'MITRA (REFERENSI)'!$A:$Z,15,FALSE)</f>
        <v>#N/A</v>
      </c>
      <c r="M162" s="38" t="str">
        <f>IF(B162=1,'KELAS (REFERENSI)'!M162,IF(B162=2,'KELAS (REFERENSI)'!M177,IF(B162=3,'KELAS (REFERENSI)'!M192,IF(B162=4,'KELAS (REFERENSI)'!M207,""))))</f>
        <v/>
      </c>
      <c r="N162" s="38" t="str">
        <f>IF(B162=1,'KELAS (REFERENSI)'!N162,IF(B162=2,'KELAS (REFERENSI)'!N177,IF(B162=3,'KELAS (REFERENSI)'!N192,IF(B162=4,'KELAS (REFERENSI)'!N207,""))))</f>
        <v/>
      </c>
      <c r="O162" s="38" t="str">
        <f>IF(B162=1,'KELAS (REFERENSI)'!O162,IF(B162=2,'KELAS (REFERENSI)'!O177,IF(B162=3,'KELAS (REFERENSI)'!O192,IF(B162=4,'KELAS (REFERENSI)'!O207,""))))</f>
        <v/>
      </c>
      <c r="P162" s="38" t="str">
        <f>IF(B162=1,'KELAS (REFERENSI)'!P162,IF(B162=2,'KELAS (REFERENSI)'!P177,IF(B162=3,'KELAS (REFERENSI)'!P192,IF(B162=4,'KELAS (REFERENSI)'!P207,""))))</f>
        <v/>
      </c>
      <c r="Q162" s="38" t="str">
        <f t="shared" si="4"/>
        <v>BPS Kota Jakarta Timur</v>
      </c>
      <c r="R162" s="38" t="str">
        <f t="shared" si="56"/>
        <v/>
      </c>
      <c r="S162" s="38" t="str">
        <f t="shared" ref="S162:T162" si="170">S161</f>
        <v>15 Juni sampai dengan 31 Agustus 2026</v>
      </c>
      <c r="T162" s="38" t="str">
        <f t="shared" si="170"/>
        <v>31 Agustus 2026</v>
      </c>
      <c r="U162" s="41"/>
      <c r="V162" s="42"/>
      <c r="W162" s="42"/>
      <c r="X162" s="42"/>
    </row>
    <row r="163" ht="15.75" customHeight="1">
      <c r="A163" s="36" t="s">
        <v>5225</v>
      </c>
      <c r="B163" s="37"/>
      <c r="C163" s="37"/>
      <c r="D163" s="38" t="str">
        <f t="shared" si="1"/>
        <v/>
      </c>
      <c r="E163" s="38" t="str">
        <f>VLOOKUP(D163,'KELAS (REFERENSI)'!$E$1:$J$68,6,FALSE)</f>
        <v>#N/A</v>
      </c>
      <c r="F163" s="39" t="str">
        <f t="shared" si="2"/>
        <v>PETUGAS.0162/SPK/SE/PML/3172/2026</v>
      </c>
      <c r="G163" s="40"/>
      <c r="H163" s="39" t="str">
        <f>VLOOKUP(G163,'MITRA (REFERENSI)'!$A:$Z,16,FALSE)</f>
        <v>#N/A</v>
      </c>
      <c r="I163" s="39" t="str">
        <f>VLOOKUP(G163,'MITRA (REFERENSI)'!$A:$Z,25,FALSE)</f>
        <v>#N/A</v>
      </c>
      <c r="J163" s="38" t="str">
        <f>VLOOKUP(G163,'MITRA (REFERENSI)'!$A:$Z,26,FALSE)</f>
        <v>#N/A</v>
      </c>
      <c r="K163" s="38" t="str">
        <f>VLOOKUP(G163,'MITRA (REFERENSI)'!$A:$Z,15,FALSE)</f>
        <v>#N/A</v>
      </c>
      <c r="L163" s="38" t="str">
        <f>VLOOKUP(G163,'MITRA (REFERENSI)'!$A:$Z,15,FALSE)</f>
        <v>#N/A</v>
      </c>
      <c r="M163" s="38" t="str">
        <f>IF(B163=1,'KELAS (REFERENSI)'!M163,IF(B163=2,'KELAS (REFERENSI)'!M178,IF(B163=3,'KELAS (REFERENSI)'!M193,IF(B163=4,'KELAS (REFERENSI)'!M208,""))))</f>
        <v/>
      </c>
      <c r="N163" s="38" t="str">
        <f>IF(B163=1,'KELAS (REFERENSI)'!N163,IF(B163=2,'KELAS (REFERENSI)'!N178,IF(B163=3,'KELAS (REFERENSI)'!N193,IF(B163=4,'KELAS (REFERENSI)'!N208,""))))</f>
        <v/>
      </c>
      <c r="O163" s="38" t="str">
        <f>IF(B163=1,'KELAS (REFERENSI)'!O163,IF(B163=2,'KELAS (REFERENSI)'!O178,IF(B163=3,'KELAS (REFERENSI)'!O193,IF(B163=4,'KELAS (REFERENSI)'!O208,""))))</f>
        <v/>
      </c>
      <c r="P163" s="38" t="str">
        <f>IF(B163=1,'KELAS (REFERENSI)'!P163,IF(B163=2,'KELAS (REFERENSI)'!P178,IF(B163=3,'KELAS (REFERENSI)'!P193,IF(B163=4,'KELAS (REFERENSI)'!P208,""))))</f>
        <v/>
      </c>
      <c r="Q163" s="38" t="str">
        <f t="shared" si="4"/>
        <v>BPS Kota Jakarta Timur</v>
      </c>
      <c r="R163" s="38" t="str">
        <f t="shared" si="56"/>
        <v/>
      </c>
      <c r="S163" s="38" t="str">
        <f t="shared" ref="S163:T163" si="171">S162</f>
        <v>15 Juni sampai dengan 31 Agustus 2026</v>
      </c>
      <c r="T163" s="38" t="str">
        <f t="shared" si="171"/>
        <v>31 Agustus 2026</v>
      </c>
      <c r="U163" s="41"/>
      <c r="V163" s="42"/>
      <c r="W163" s="42"/>
      <c r="X163" s="42"/>
    </row>
    <row r="164" ht="15.75" customHeight="1">
      <c r="A164" s="36" t="s">
        <v>5226</v>
      </c>
      <c r="B164" s="37"/>
      <c r="C164" s="37"/>
      <c r="D164" s="38" t="str">
        <f t="shared" si="1"/>
        <v/>
      </c>
      <c r="E164" s="38" t="str">
        <f>VLOOKUP(D164,'KELAS (REFERENSI)'!$E$1:$J$68,6,FALSE)</f>
        <v>#N/A</v>
      </c>
      <c r="F164" s="39" t="str">
        <f t="shared" si="2"/>
        <v>PETUGAS.0163/SPK/SE/PML/3172/2026</v>
      </c>
      <c r="G164" s="40"/>
      <c r="H164" s="39" t="str">
        <f>VLOOKUP(G164,'MITRA (REFERENSI)'!$A:$Z,16,FALSE)</f>
        <v>#N/A</v>
      </c>
      <c r="I164" s="39" t="str">
        <f>VLOOKUP(G164,'MITRA (REFERENSI)'!$A:$Z,25,FALSE)</f>
        <v>#N/A</v>
      </c>
      <c r="J164" s="38" t="str">
        <f>VLOOKUP(G164,'MITRA (REFERENSI)'!$A:$Z,26,FALSE)</f>
        <v>#N/A</v>
      </c>
      <c r="K164" s="38" t="str">
        <f>VLOOKUP(G164,'MITRA (REFERENSI)'!$A:$Z,15,FALSE)</f>
        <v>#N/A</v>
      </c>
      <c r="L164" s="38" t="str">
        <f>VLOOKUP(G164,'MITRA (REFERENSI)'!$A:$Z,15,FALSE)</f>
        <v>#N/A</v>
      </c>
      <c r="M164" s="38" t="str">
        <f>IF(B164=1,'KELAS (REFERENSI)'!M164,IF(B164=2,'KELAS (REFERENSI)'!M179,IF(B164=3,'KELAS (REFERENSI)'!M194,IF(B164=4,'KELAS (REFERENSI)'!M209,""))))</f>
        <v/>
      </c>
      <c r="N164" s="38" t="str">
        <f>IF(B164=1,'KELAS (REFERENSI)'!N164,IF(B164=2,'KELAS (REFERENSI)'!N179,IF(B164=3,'KELAS (REFERENSI)'!N194,IF(B164=4,'KELAS (REFERENSI)'!N209,""))))</f>
        <v/>
      </c>
      <c r="O164" s="38" t="str">
        <f>IF(B164=1,'KELAS (REFERENSI)'!O164,IF(B164=2,'KELAS (REFERENSI)'!O179,IF(B164=3,'KELAS (REFERENSI)'!O194,IF(B164=4,'KELAS (REFERENSI)'!O209,""))))</f>
        <v/>
      </c>
      <c r="P164" s="38" t="str">
        <f>IF(B164=1,'KELAS (REFERENSI)'!P164,IF(B164=2,'KELAS (REFERENSI)'!P179,IF(B164=3,'KELAS (REFERENSI)'!P194,IF(B164=4,'KELAS (REFERENSI)'!P209,""))))</f>
        <v/>
      </c>
      <c r="Q164" s="38" t="str">
        <f t="shared" si="4"/>
        <v>BPS Kota Jakarta Timur</v>
      </c>
      <c r="R164" s="38" t="str">
        <f t="shared" si="56"/>
        <v/>
      </c>
      <c r="S164" s="38" t="str">
        <f t="shared" ref="S164:T164" si="172">S163</f>
        <v>15 Juni sampai dengan 31 Agustus 2026</v>
      </c>
      <c r="T164" s="38" t="str">
        <f t="shared" si="172"/>
        <v>31 Agustus 2026</v>
      </c>
      <c r="U164" s="41"/>
      <c r="V164" s="42"/>
      <c r="W164" s="42"/>
      <c r="X164" s="42"/>
    </row>
    <row r="165" ht="15.75" customHeight="1">
      <c r="A165" s="36" t="s">
        <v>5227</v>
      </c>
      <c r="B165" s="37"/>
      <c r="C165" s="37"/>
      <c r="D165" s="38" t="str">
        <f t="shared" si="1"/>
        <v/>
      </c>
      <c r="E165" s="38" t="str">
        <f>VLOOKUP(D165,'KELAS (REFERENSI)'!$E$1:$J$68,6,FALSE)</f>
        <v>#N/A</v>
      </c>
      <c r="F165" s="39" t="str">
        <f t="shared" si="2"/>
        <v>PETUGAS.0164/SPK/SE/PML/3172/2026</v>
      </c>
      <c r="G165" s="40"/>
      <c r="H165" s="39" t="str">
        <f>VLOOKUP(G165,'MITRA (REFERENSI)'!$A:$Z,16,FALSE)</f>
        <v>#N/A</v>
      </c>
      <c r="I165" s="39" t="str">
        <f>VLOOKUP(G165,'MITRA (REFERENSI)'!$A:$Z,25,FALSE)</f>
        <v>#N/A</v>
      </c>
      <c r="J165" s="38" t="str">
        <f>VLOOKUP(G165,'MITRA (REFERENSI)'!$A:$Z,26,FALSE)</f>
        <v>#N/A</v>
      </c>
      <c r="K165" s="38" t="str">
        <f>VLOOKUP(G165,'MITRA (REFERENSI)'!$A:$Z,15,FALSE)</f>
        <v>#N/A</v>
      </c>
      <c r="L165" s="38" t="str">
        <f>VLOOKUP(G165,'MITRA (REFERENSI)'!$A:$Z,15,FALSE)</f>
        <v>#N/A</v>
      </c>
      <c r="M165" s="38" t="str">
        <f>IF(B165=1,'KELAS (REFERENSI)'!M165,IF(B165=2,'KELAS (REFERENSI)'!M180,IF(B165=3,'KELAS (REFERENSI)'!M195,IF(B165=4,'KELAS (REFERENSI)'!M210,""))))</f>
        <v/>
      </c>
      <c r="N165" s="38" t="str">
        <f>IF(B165=1,'KELAS (REFERENSI)'!N165,IF(B165=2,'KELAS (REFERENSI)'!N180,IF(B165=3,'KELAS (REFERENSI)'!N195,IF(B165=4,'KELAS (REFERENSI)'!N210,""))))</f>
        <v/>
      </c>
      <c r="O165" s="38" t="str">
        <f>IF(B165=1,'KELAS (REFERENSI)'!O165,IF(B165=2,'KELAS (REFERENSI)'!O180,IF(B165=3,'KELAS (REFERENSI)'!O195,IF(B165=4,'KELAS (REFERENSI)'!O210,""))))</f>
        <v/>
      </c>
      <c r="P165" s="38" t="str">
        <f>IF(B165=1,'KELAS (REFERENSI)'!P165,IF(B165=2,'KELAS (REFERENSI)'!P180,IF(B165=3,'KELAS (REFERENSI)'!P195,IF(B165=4,'KELAS (REFERENSI)'!P210,""))))</f>
        <v/>
      </c>
      <c r="Q165" s="38" t="str">
        <f t="shared" si="4"/>
        <v>BPS Kota Jakarta Timur</v>
      </c>
      <c r="R165" s="38" t="str">
        <f t="shared" si="56"/>
        <v/>
      </c>
      <c r="S165" s="38" t="str">
        <f t="shared" ref="S165:T165" si="173">S164</f>
        <v>15 Juni sampai dengan 31 Agustus 2026</v>
      </c>
      <c r="T165" s="38" t="str">
        <f t="shared" si="173"/>
        <v>31 Agustus 2026</v>
      </c>
      <c r="U165" s="41"/>
      <c r="V165" s="42"/>
      <c r="W165" s="42"/>
      <c r="X165" s="42"/>
    </row>
    <row r="166" ht="15.75" customHeight="1">
      <c r="A166" s="36" t="s">
        <v>5228</v>
      </c>
      <c r="B166" s="37"/>
      <c r="C166" s="37"/>
      <c r="D166" s="38" t="str">
        <f t="shared" si="1"/>
        <v/>
      </c>
      <c r="E166" s="38" t="str">
        <f>VLOOKUP(D166,'KELAS (REFERENSI)'!$E$1:$J$68,6,FALSE)</f>
        <v>#N/A</v>
      </c>
      <c r="F166" s="39" t="str">
        <f t="shared" si="2"/>
        <v>PETUGAS.0165/SPK/SE/PML/3172/2026</v>
      </c>
      <c r="G166" s="40"/>
      <c r="H166" s="39" t="str">
        <f>VLOOKUP(G166,'MITRA (REFERENSI)'!$A:$Z,16,FALSE)</f>
        <v>#N/A</v>
      </c>
      <c r="I166" s="39" t="str">
        <f>VLOOKUP(G166,'MITRA (REFERENSI)'!$A:$Z,25,FALSE)</f>
        <v>#N/A</v>
      </c>
      <c r="J166" s="38" t="str">
        <f>VLOOKUP(G166,'MITRA (REFERENSI)'!$A:$Z,26,FALSE)</f>
        <v>#N/A</v>
      </c>
      <c r="K166" s="38" t="str">
        <f>VLOOKUP(G166,'MITRA (REFERENSI)'!$A:$Z,15,FALSE)</f>
        <v>#N/A</v>
      </c>
      <c r="L166" s="38" t="str">
        <f>VLOOKUP(G166,'MITRA (REFERENSI)'!$A:$Z,15,FALSE)</f>
        <v>#N/A</v>
      </c>
      <c r="M166" s="38" t="str">
        <f>IF(B166=1,'KELAS (REFERENSI)'!M166,IF(B166=2,'KELAS (REFERENSI)'!M181,IF(B166=3,'KELAS (REFERENSI)'!M196,IF(B166=4,'KELAS (REFERENSI)'!M211,""))))</f>
        <v/>
      </c>
      <c r="N166" s="38" t="str">
        <f>IF(B166=1,'KELAS (REFERENSI)'!N166,IF(B166=2,'KELAS (REFERENSI)'!N181,IF(B166=3,'KELAS (REFERENSI)'!N196,IF(B166=4,'KELAS (REFERENSI)'!N211,""))))</f>
        <v/>
      </c>
      <c r="O166" s="38" t="str">
        <f>IF(B166=1,'KELAS (REFERENSI)'!O166,IF(B166=2,'KELAS (REFERENSI)'!O181,IF(B166=3,'KELAS (REFERENSI)'!O196,IF(B166=4,'KELAS (REFERENSI)'!O211,""))))</f>
        <v/>
      </c>
      <c r="P166" s="38" t="str">
        <f>IF(B166=1,'KELAS (REFERENSI)'!P166,IF(B166=2,'KELAS (REFERENSI)'!P181,IF(B166=3,'KELAS (REFERENSI)'!P196,IF(B166=4,'KELAS (REFERENSI)'!P211,""))))</f>
        <v/>
      </c>
      <c r="Q166" s="38" t="str">
        <f t="shared" si="4"/>
        <v>BPS Kota Jakarta Timur</v>
      </c>
      <c r="R166" s="38" t="str">
        <f t="shared" si="56"/>
        <v/>
      </c>
      <c r="S166" s="38" t="str">
        <f t="shared" ref="S166:T166" si="174">S165</f>
        <v>15 Juni sampai dengan 31 Agustus 2026</v>
      </c>
      <c r="T166" s="38" t="str">
        <f t="shared" si="174"/>
        <v>31 Agustus 2026</v>
      </c>
      <c r="U166" s="41"/>
      <c r="V166" s="42"/>
      <c r="W166" s="42"/>
      <c r="X166" s="42"/>
    </row>
    <row r="167" ht="15.75" customHeight="1">
      <c r="A167" s="36" t="s">
        <v>5229</v>
      </c>
      <c r="B167" s="37"/>
      <c r="C167" s="37"/>
      <c r="D167" s="38" t="str">
        <f t="shared" si="1"/>
        <v/>
      </c>
      <c r="E167" s="38" t="str">
        <f>VLOOKUP(D167,'KELAS (REFERENSI)'!$E$1:$J$68,6,FALSE)</f>
        <v>#N/A</v>
      </c>
      <c r="F167" s="39" t="str">
        <f t="shared" si="2"/>
        <v>PETUGAS.0166/SPK/SE/PML/3172/2026</v>
      </c>
      <c r="G167" s="40"/>
      <c r="H167" s="39" t="str">
        <f>VLOOKUP(G167,'MITRA (REFERENSI)'!$A:$Z,16,FALSE)</f>
        <v>#N/A</v>
      </c>
      <c r="I167" s="39" t="str">
        <f>VLOOKUP(G167,'MITRA (REFERENSI)'!$A:$Z,25,FALSE)</f>
        <v>#N/A</v>
      </c>
      <c r="J167" s="38" t="str">
        <f>VLOOKUP(G167,'MITRA (REFERENSI)'!$A:$Z,26,FALSE)</f>
        <v>#N/A</v>
      </c>
      <c r="K167" s="38" t="str">
        <f>VLOOKUP(G167,'MITRA (REFERENSI)'!$A:$Z,15,FALSE)</f>
        <v>#N/A</v>
      </c>
      <c r="L167" s="38" t="str">
        <f>VLOOKUP(G167,'MITRA (REFERENSI)'!$A:$Z,15,FALSE)</f>
        <v>#N/A</v>
      </c>
      <c r="M167" s="38" t="str">
        <f>IF(B167=1,'KELAS (REFERENSI)'!M167,IF(B167=2,'KELAS (REFERENSI)'!M182,IF(B167=3,'KELAS (REFERENSI)'!M197,IF(B167=4,'KELAS (REFERENSI)'!M212,""))))</f>
        <v/>
      </c>
      <c r="N167" s="38" t="str">
        <f>IF(B167=1,'KELAS (REFERENSI)'!N167,IF(B167=2,'KELAS (REFERENSI)'!N182,IF(B167=3,'KELAS (REFERENSI)'!N197,IF(B167=4,'KELAS (REFERENSI)'!N212,""))))</f>
        <v/>
      </c>
      <c r="O167" s="38" t="str">
        <f>IF(B167=1,'KELAS (REFERENSI)'!O167,IF(B167=2,'KELAS (REFERENSI)'!O182,IF(B167=3,'KELAS (REFERENSI)'!O197,IF(B167=4,'KELAS (REFERENSI)'!O212,""))))</f>
        <v/>
      </c>
      <c r="P167" s="38" t="str">
        <f>IF(B167=1,'KELAS (REFERENSI)'!P167,IF(B167=2,'KELAS (REFERENSI)'!P182,IF(B167=3,'KELAS (REFERENSI)'!P197,IF(B167=4,'KELAS (REFERENSI)'!P212,""))))</f>
        <v/>
      </c>
      <c r="Q167" s="38" t="str">
        <f t="shared" si="4"/>
        <v>BPS Kota Jakarta Timur</v>
      </c>
      <c r="R167" s="38" t="str">
        <f t="shared" si="56"/>
        <v/>
      </c>
      <c r="S167" s="38" t="str">
        <f t="shared" ref="S167:T167" si="175">S166</f>
        <v>15 Juni sampai dengan 31 Agustus 2026</v>
      </c>
      <c r="T167" s="38" t="str">
        <f t="shared" si="175"/>
        <v>31 Agustus 2026</v>
      </c>
      <c r="U167" s="41"/>
      <c r="V167" s="42"/>
      <c r="W167" s="42"/>
      <c r="X167" s="42"/>
    </row>
    <row r="168" ht="15.75" customHeight="1">
      <c r="A168" s="36" t="s">
        <v>5230</v>
      </c>
      <c r="B168" s="37"/>
      <c r="C168" s="37"/>
      <c r="D168" s="38" t="str">
        <f t="shared" si="1"/>
        <v/>
      </c>
      <c r="E168" s="38" t="str">
        <f>VLOOKUP(D168,'KELAS (REFERENSI)'!$E$1:$J$68,6,FALSE)</f>
        <v>#N/A</v>
      </c>
      <c r="F168" s="39" t="str">
        <f t="shared" si="2"/>
        <v>PETUGAS.0167/SPK/SE/PML/3172/2026</v>
      </c>
      <c r="G168" s="40"/>
      <c r="H168" s="39" t="str">
        <f>VLOOKUP(G168,'MITRA (REFERENSI)'!$A:$Z,16,FALSE)</f>
        <v>#N/A</v>
      </c>
      <c r="I168" s="39" t="str">
        <f>VLOOKUP(G168,'MITRA (REFERENSI)'!$A:$Z,25,FALSE)</f>
        <v>#N/A</v>
      </c>
      <c r="J168" s="38" t="str">
        <f>VLOOKUP(G168,'MITRA (REFERENSI)'!$A:$Z,26,FALSE)</f>
        <v>#N/A</v>
      </c>
      <c r="K168" s="38" t="str">
        <f>VLOOKUP(G168,'MITRA (REFERENSI)'!$A:$Z,15,FALSE)</f>
        <v>#N/A</v>
      </c>
      <c r="L168" s="38" t="str">
        <f>VLOOKUP(G168,'MITRA (REFERENSI)'!$A:$Z,15,FALSE)</f>
        <v>#N/A</v>
      </c>
      <c r="M168" s="38" t="str">
        <f>IF(B168=1,'KELAS (REFERENSI)'!M168,IF(B168=2,'KELAS (REFERENSI)'!M183,IF(B168=3,'KELAS (REFERENSI)'!M198,IF(B168=4,'KELAS (REFERENSI)'!M213,""))))</f>
        <v/>
      </c>
      <c r="N168" s="38" t="str">
        <f>IF(B168=1,'KELAS (REFERENSI)'!N168,IF(B168=2,'KELAS (REFERENSI)'!N183,IF(B168=3,'KELAS (REFERENSI)'!N198,IF(B168=4,'KELAS (REFERENSI)'!N213,""))))</f>
        <v/>
      </c>
      <c r="O168" s="38" t="str">
        <f>IF(B168=1,'KELAS (REFERENSI)'!O168,IF(B168=2,'KELAS (REFERENSI)'!O183,IF(B168=3,'KELAS (REFERENSI)'!O198,IF(B168=4,'KELAS (REFERENSI)'!O213,""))))</f>
        <v/>
      </c>
      <c r="P168" s="38" t="str">
        <f>IF(B168=1,'KELAS (REFERENSI)'!P168,IF(B168=2,'KELAS (REFERENSI)'!P183,IF(B168=3,'KELAS (REFERENSI)'!P198,IF(B168=4,'KELAS (REFERENSI)'!P213,""))))</f>
        <v/>
      </c>
      <c r="Q168" s="38" t="str">
        <f t="shared" si="4"/>
        <v>BPS Kota Jakarta Timur</v>
      </c>
      <c r="R168" s="38" t="str">
        <f t="shared" si="56"/>
        <v/>
      </c>
      <c r="S168" s="38" t="str">
        <f t="shared" ref="S168:T168" si="176">S167</f>
        <v>15 Juni sampai dengan 31 Agustus 2026</v>
      </c>
      <c r="T168" s="38" t="str">
        <f t="shared" si="176"/>
        <v>31 Agustus 2026</v>
      </c>
      <c r="U168" s="41"/>
      <c r="V168" s="42"/>
      <c r="W168" s="42"/>
      <c r="X168" s="42"/>
    </row>
    <row r="169" ht="15.75" customHeight="1">
      <c r="A169" s="36" t="s">
        <v>5231</v>
      </c>
      <c r="B169" s="37"/>
      <c r="C169" s="37"/>
      <c r="D169" s="38" t="str">
        <f t="shared" si="1"/>
        <v/>
      </c>
      <c r="E169" s="38" t="str">
        <f>VLOOKUP(D169,'KELAS (REFERENSI)'!$E$1:$J$68,6,FALSE)</f>
        <v>#N/A</v>
      </c>
      <c r="F169" s="39" t="str">
        <f t="shared" si="2"/>
        <v>PETUGAS.0168/SPK/SE/PML/3172/2026</v>
      </c>
      <c r="G169" s="40"/>
      <c r="H169" s="39" t="str">
        <f>VLOOKUP(G169,'MITRA (REFERENSI)'!$A:$Z,16,FALSE)</f>
        <v>#N/A</v>
      </c>
      <c r="I169" s="39" t="str">
        <f>VLOOKUP(G169,'MITRA (REFERENSI)'!$A:$Z,25,FALSE)</f>
        <v>#N/A</v>
      </c>
      <c r="J169" s="38" t="str">
        <f>VLOOKUP(G169,'MITRA (REFERENSI)'!$A:$Z,26,FALSE)</f>
        <v>#N/A</v>
      </c>
      <c r="K169" s="38" t="str">
        <f>VLOOKUP(G169,'MITRA (REFERENSI)'!$A:$Z,15,FALSE)</f>
        <v>#N/A</v>
      </c>
      <c r="L169" s="38" t="str">
        <f>VLOOKUP(G169,'MITRA (REFERENSI)'!$A:$Z,15,FALSE)</f>
        <v>#N/A</v>
      </c>
      <c r="M169" s="38" t="str">
        <f>IF(B169=1,'KELAS (REFERENSI)'!M169,IF(B169=2,'KELAS (REFERENSI)'!M184,IF(B169=3,'KELAS (REFERENSI)'!M199,IF(B169=4,'KELAS (REFERENSI)'!M214,""))))</f>
        <v/>
      </c>
      <c r="N169" s="38" t="str">
        <f>IF(B169=1,'KELAS (REFERENSI)'!N169,IF(B169=2,'KELAS (REFERENSI)'!N184,IF(B169=3,'KELAS (REFERENSI)'!N199,IF(B169=4,'KELAS (REFERENSI)'!N214,""))))</f>
        <v/>
      </c>
      <c r="O169" s="38" t="str">
        <f>IF(B169=1,'KELAS (REFERENSI)'!O169,IF(B169=2,'KELAS (REFERENSI)'!O184,IF(B169=3,'KELAS (REFERENSI)'!O199,IF(B169=4,'KELAS (REFERENSI)'!O214,""))))</f>
        <v/>
      </c>
      <c r="P169" s="38" t="str">
        <f>IF(B169=1,'KELAS (REFERENSI)'!P169,IF(B169=2,'KELAS (REFERENSI)'!P184,IF(B169=3,'KELAS (REFERENSI)'!P199,IF(B169=4,'KELAS (REFERENSI)'!P214,""))))</f>
        <v/>
      </c>
      <c r="Q169" s="38" t="str">
        <f t="shared" si="4"/>
        <v>BPS Kota Jakarta Timur</v>
      </c>
      <c r="R169" s="38" t="str">
        <f t="shared" si="56"/>
        <v/>
      </c>
      <c r="S169" s="38" t="str">
        <f t="shared" ref="S169:T169" si="177">S168</f>
        <v>15 Juni sampai dengan 31 Agustus 2026</v>
      </c>
      <c r="T169" s="38" t="str">
        <f t="shared" si="177"/>
        <v>31 Agustus 2026</v>
      </c>
      <c r="U169" s="41"/>
      <c r="V169" s="42"/>
      <c r="W169" s="42"/>
      <c r="X169" s="42"/>
    </row>
    <row r="170" ht="15.75" customHeight="1">
      <c r="A170" s="36" t="s">
        <v>5232</v>
      </c>
      <c r="B170" s="37"/>
      <c r="C170" s="37"/>
      <c r="D170" s="38" t="str">
        <f t="shared" si="1"/>
        <v/>
      </c>
      <c r="E170" s="38" t="str">
        <f>VLOOKUP(D170,'KELAS (REFERENSI)'!$E$1:$J$68,6,FALSE)</f>
        <v>#N/A</v>
      </c>
      <c r="F170" s="39" t="str">
        <f t="shared" si="2"/>
        <v>PETUGAS.0169/SPK/SE/PML/3172/2026</v>
      </c>
      <c r="G170" s="40"/>
      <c r="H170" s="39" t="str">
        <f>VLOOKUP(G170,'MITRA (REFERENSI)'!$A:$Z,16,FALSE)</f>
        <v>#N/A</v>
      </c>
      <c r="I170" s="39" t="str">
        <f>VLOOKUP(G170,'MITRA (REFERENSI)'!$A:$Z,25,FALSE)</f>
        <v>#N/A</v>
      </c>
      <c r="J170" s="38" t="str">
        <f>VLOOKUP(G170,'MITRA (REFERENSI)'!$A:$Z,26,FALSE)</f>
        <v>#N/A</v>
      </c>
      <c r="K170" s="38" t="str">
        <f>VLOOKUP(G170,'MITRA (REFERENSI)'!$A:$Z,15,FALSE)</f>
        <v>#N/A</v>
      </c>
      <c r="L170" s="38" t="str">
        <f>VLOOKUP(G170,'MITRA (REFERENSI)'!$A:$Z,15,FALSE)</f>
        <v>#N/A</v>
      </c>
      <c r="M170" s="38" t="str">
        <f>IF(B170=1,'KELAS (REFERENSI)'!M170,IF(B170=2,'KELAS (REFERENSI)'!M185,IF(B170=3,'KELAS (REFERENSI)'!M200,IF(B170=4,'KELAS (REFERENSI)'!M215,""))))</f>
        <v/>
      </c>
      <c r="N170" s="38" t="str">
        <f>IF(B170=1,'KELAS (REFERENSI)'!N170,IF(B170=2,'KELAS (REFERENSI)'!N185,IF(B170=3,'KELAS (REFERENSI)'!N200,IF(B170=4,'KELAS (REFERENSI)'!N215,""))))</f>
        <v/>
      </c>
      <c r="O170" s="38" t="str">
        <f>IF(B170=1,'KELAS (REFERENSI)'!O170,IF(B170=2,'KELAS (REFERENSI)'!O185,IF(B170=3,'KELAS (REFERENSI)'!O200,IF(B170=4,'KELAS (REFERENSI)'!O215,""))))</f>
        <v/>
      </c>
      <c r="P170" s="38" t="str">
        <f>IF(B170=1,'KELAS (REFERENSI)'!P170,IF(B170=2,'KELAS (REFERENSI)'!P185,IF(B170=3,'KELAS (REFERENSI)'!P200,IF(B170=4,'KELAS (REFERENSI)'!P215,""))))</f>
        <v/>
      </c>
      <c r="Q170" s="38" t="str">
        <f t="shared" si="4"/>
        <v>BPS Kota Jakarta Timur</v>
      </c>
      <c r="R170" s="38" t="str">
        <f t="shared" si="56"/>
        <v/>
      </c>
      <c r="S170" s="38" t="str">
        <f t="shared" ref="S170:T170" si="178">S169</f>
        <v>15 Juni sampai dengan 31 Agustus 2026</v>
      </c>
      <c r="T170" s="38" t="str">
        <f t="shared" si="178"/>
        <v>31 Agustus 2026</v>
      </c>
      <c r="U170" s="41"/>
      <c r="V170" s="42"/>
      <c r="W170" s="42"/>
      <c r="X170" s="42"/>
    </row>
    <row r="171" ht="15.75" customHeight="1">
      <c r="A171" s="36" t="s">
        <v>5233</v>
      </c>
      <c r="B171" s="37"/>
      <c r="C171" s="37"/>
      <c r="D171" s="38" t="str">
        <f t="shared" si="1"/>
        <v/>
      </c>
      <c r="E171" s="38" t="str">
        <f>VLOOKUP(D171,'KELAS (REFERENSI)'!$E$1:$J$68,6,FALSE)</f>
        <v>#N/A</v>
      </c>
      <c r="F171" s="39" t="str">
        <f t="shared" si="2"/>
        <v>PETUGAS.0170/SPK/SE/PML/3172/2026</v>
      </c>
      <c r="G171" s="40"/>
      <c r="H171" s="39" t="str">
        <f>VLOOKUP(G171,'MITRA (REFERENSI)'!$A:$Z,16,FALSE)</f>
        <v>#N/A</v>
      </c>
      <c r="I171" s="39" t="str">
        <f>VLOOKUP(G171,'MITRA (REFERENSI)'!$A:$Z,25,FALSE)</f>
        <v>#N/A</v>
      </c>
      <c r="J171" s="38" t="str">
        <f>VLOOKUP(G171,'MITRA (REFERENSI)'!$A:$Z,26,FALSE)</f>
        <v>#N/A</v>
      </c>
      <c r="K171" s="38" t="str">
        <f>VLOOKUP(G171,'MITRA (REFERENSI)'!$A:$Z,15,FALSE)</f>
        <v>#N/A</v>
      </c>
      <c r="L171" s="38" t="str">
        <f>VLOOKUP(G171,'MITRA (REFERENSI)'!$A:$Z,15,FALSE)</f>
        <v>#N/A</v>
      </c>
      <c r="M171" s="38" t="str">
        <f>IF(B171=1,'KELAS (REFERENSI)'!M171,IF(B171=2,'KELAS (REFERENSI)'!M186,IF(B171=3,'KELAS (REFERENSI)'!M201,IF(B171=4,'KELAS (REFERENSI)'!M216,""))))</f>
        <v/>
      </c>
      <c r="N171" s="38" t="str">
        <f>IF(B171=1,'KELAS (REFERENSI)'!N171,IF(B171=2,'KELAS (REFERENSI)'!N186,IF(B171=3,'KELAS (REFERENSI)'!N201,IF(B171=4,'KELAS (REFERENSI)'!N216,""))))</f>
        <v/>
      </c>
      <c r="O171" s="38" t="str">
        <f>IF(B171=1,'KELAS (REFERENSI)'!O171,IF(B171=2,'KELAS (REFERENSI)'!O186,IF(B171=3,'KELAS (REFERENSI)'!O201,IF(B171=4,'KELAS (REFERENSI)'!O216,""))))</f>
        <v/>
      </c>
      <c r="P171" s="38" t="str">
        <f>IF(B171=1,'KELAS (REFERENSI)'!P171,IF(B171=2,'KELAS (REFERENSI)'!P186,IF(B171=3,'KELAS (REFERENSI)'!P201,IF(B171=4,'KELAS (REFERENSI)'!P216,""))))</f>
        <v/>
      </c>
      <c r="Q171" s="38" t="str">
        <f t="shared" si="4"/>
        <v>BPS Kota Jakarta Timur</v>
      </c>
      <c r="R171" s="38" t="str">
        <f t="shared" si="56"/>
        <v/>
      </c>
      <c r="S171" s="38" t="str">
        <f t="shared" ref="S171:T171" si="179">S170</f>
        <v>15 Juni sampai dengan 31 Agustus 2026</v>
      </c>
      <c r="T171" s="38" t="str">
        <f t="shared" si="179"/>
        <v>31 Agustus 2026</v>
      </c>
      <c r="U171" s="41"/>
      <c r="V171" s="42"/>
      <c r="W171" s="42"/>
      <c r="X171" s="42"/>
    </row>
    <row r="172" ht="15.75" customHeight="1">
      <c r="A172" s="36" t="s">
        <v>5234</v>
      </c>
      <c r="B172" s="37"/>
      <c r="C172" s="37"/>
      <c r="D172" s="38" t="str">
        <f t="shared" si="1"/>
        <v/>
      </c>
      <c r="E172" s="38" t="str">
        <f>VLOOKUP(D172,'KELAS (REFERENSI)'!$E$1:$J$68,6,FALSE)</f>
        <v>#N/A</v>
      </c>
      <c r="F172" s="39" t="str">
        <f t="shared" si="2"/>
        <v>PETUGAS.0171/SPK/SE/PML/3172/2026</v>
      </c>
      <c r="G172" s="40"/>
      <c r="H172" s="39" t="str">
        <f>VLOOKUP(G172,'MITRA (REFERENSI)'!$A:$Z,16,FALSE)</f>
        <v>#N/A</v>
      </c>
      <c r="I172" s="39" t="str">
        <f>VLOOKUP(G172,'MITRA (REFERENSI)'!$A:$Z,25,FALSE)</f>
        <v>#N/A</v>
      </c>
      <c r="J172" s="38" t="str">
        <f>VLOOKUP(G172,'MITRA (REFERENSI)'!$A:$Z,26,FALSE)</f>
        <v>#N/A</v>
      </c>
      <c r="K172" s="38" t="str">
        <f>VLOOKUP(G172,'MITRA (REFERENSI)'!$A:$Z,15,FALSE)</f>
        <v>#N/A</v>
      </c>
      <c r="L172" s="38" t="str">
        <f>VLOOKUP(G172,'MITRA (REFERENSI)'!$A:$Z,15,FALSE)</f>
        <v>#N/A</v>
      </c>
      <c r="M172" s="38" t="str">
        <f>IF(B172=1,'KELAS (REFERENSI)'!M172,IF(B172=2,'KELAS (REFERENSI)'!M187,IF(B172=3,'KELAS (REFERENSI)'!M202,IF(B172=4,'KELAS (REFERENSI)'!M217,""))))</f>
        <v/>
      </c>
      <c r="N172" s="38" t="str">
        <f>IF(B172=1,'KELAS (REFERENSI)'!N172,IF(B172=2,'KELAS (REFERENSI)'!N187,IF(B172=3,'KELAS (REFERENSI)'!N202,IF(B172=4,'KELAS (REFERENSI)'!N217,""))))</f>
        <v/>
      </c>
      <c r="O172" s="38" t="str">
        <f>IF(B172=1,'KELAS (REFERENSI)'!O172,IF(B172=2,'KELAS (REFERENSI)'!O187,IF(B172=3,'KELAS (REFERENSI)'!O202,IF(B172=4,'KELAS (REFERENSI)'!O217,""))))</f>
        <v/>
      </c>
      <c r="P172" s="38" t="str">
        <f>IF(B172=1,'KELAS (REFERENSI)'!P172,IF(B172=2,'KELAS (REFERENSI)'!P187,IF(B172=3,'KELAS (REFERENSI)'!P202,IF(B172=4,'KELAS (REFERENSI)'!P217,""))))</f>
        <v/>
      </c>
      <c r="Q172" s="38" t="str">
        <f t="shared" si="4"/>
        <v>BPS Kota Jakarta Timur</v>
      </c>
      <c r="R172" s="38" t="str">
        <f t="shared" si="56"/>
        <v/>
      </c>
      <c r="S172" s="38" t="str">
        <f t="shared" ref="S172:T172" si="180">S171</f>
        <v>15 Juni sampai dengan 31 Agustus 2026</v>
      </c>
      <c r="T172" s="38" t="str">
        <f t="shared" si="180"/>
        <v>31 Agustus 2026</v>
      </c>
      <c r="U172" s="41"/>
      <c r="V172" s="42"/>
      <c r="W172" s="42"/>
      <c r="X172" s="42"/>
    </row>
    <row r="173" ht="15.75" customHeight="1">
      <c r="A173" s="36" t="s">
        <v>5235</v>
      </c>
      <c r="B173" s="37"/>
      <c r="C173" s="37"/>
      <c r="D173" s="38" t="str">
        <f t="shared" si="1"/>
        <v/>
      </c>
      <c r="E173" s="38" t="str">
        <f>VLOOKUP(D173,'KELAS (REFERENSI)'!$E$1:$J$68,6,FALSE)</f>
        <v>#N/A</v>
      </c>
      <c r="F173" s="39" t="str">
        <f t="shared" si="2"/>
        <v>PETUGAS.0172/SPK/SE/PML/3172/2026</v>
      </c>
      <c r="G173" s="40"/>
      <c r="H173" s="39" t="str">
        <f>VLOOKUP(G173,'MITRA (REFERENSI)'!$A:$Z,16,FALSE)</f>
        <v>#N/A</v>
      </c>
      <c r="I173" s="39" t="str">
        <f>VLOOKUP(G173,'MITRA (REFERENSI)'!$A:$Z,25,FALSE)</f>
        <v>#N/A</v>
      </c>
      <c r="J173" s="38" t="str">
        <f>VLOOKUP(G173,'MITRA (REFERENSI)'!$A:$Z,26,FALSE)</f>
        <v>#N/A</v>
      </c>
      <c r="K173" s="38" t="str">
        <f>VLOOKUP(G173,'MITRA (REFERENSI)'!$A:$Z,15,FALSE)</f>
        <v>#N/A</v>
      </c>
      <c r="L173" s="38" t="str">
        <f>VLOOKUP(G173,'MITRA (REFERENSI)'!$A:$Z,15,FALSE)</f>
        <v>#N/A</v>
      </c>
      <c r="M173" s="38" t="str">
        <f>IF(B173=1,'KELAS (REFERENSI)'!M173,IF(B173=2,'KELAS (REFERENSI)'!M188,IF(B173=3,'KELAS (REFERENSI)'!M203,IF(B173=4,'KELAS (REFERENSI)'!M218,""))))</f>
        <v/>
      </c>
      <c r="N173" s="38" t="str">
        <f>IF(B173=1,'KELAS (REFERENSI)'!N173,IF(B173=2,'KELAS (REFERENSI)'!N188,IF(B173=3,'KELAS (REFERENSI)'!N203,IF(B173=4,'KELAS (REFERENSI)'!N218,""))))</f>
        <v/>
      </c>
      <c r="O173" s="38" t="str">
        <f>IF(B173=1,'KELAS (REFERENSI)'!O173,IF(B173=2,'KELAS (REFERENSI)'!O188,IF(B173=3,'KELAS (REFERENSI)'!O203,IF(B173=4,'KELAS (REFERENSI)'!O218,""))))</f>
        <v/>
      </c>
      <c r="P173" s="38" t="str">
        <f>IF(B173=1,'KELAS (REFERENSI)'!P173,IF(B173=2,'KELAS (REFERENSI)'!P188,IF(B173=3,'KELAS (REFERENSI)'!P203,IF(B173=4,'KELAS (REFERENSI)'!P218,""))))</f>
        <v/>
      </c>
      <c r="Q173" s="38" t="str">
        <f t="shared" si="4"/>
        <v>BPS Kota Jakarta Timur</v>
      </c>
      <c r="R173" s="38" t="str">
        <f t="shared" si="56"/>
        <v/>
      </c>
      <c r="S173" s="38" t="str">
        <f t="shared" ref="S173:T173" si="181">S172</f>
        <v>15 Juni sampai dengan 31 Agustus 2026</v>
      </c>
      <c r="T173" s="38" t="str">
        <f t="shared" si="181"/>
        <v>31 Agustus 2026</v>
      </c>
      <c r="U173" s="41"/>
      <c r="V173" s="42"/>
      <c r="W173" s="42"/>
      <c r="X173" s="42"/>
    </row>
    <row r="174" ht="15.75" customHeight="1">
      <c r="A174" s="36" t="s">
        <v>5236</v>
      </c>
      <c r="B174" s="37"/>
      <c r="C174" s="37"/>
      <c r="D174" s="38" t="str">
        <f t="shared" si="1"/>
        <v/>
      </c>
      <c r="E174" s="38" t="str">
        <f>VLOOKUP(D174,'KELAS (REFERENSI)'!$E$1:$J$68,6,FALSE)</f>
        <v>#N/A</v>
      </c>
      <c r="F174" s="39" t="str">
        <f t="shared" si="2"/>
        <v>PETUGAS.0173/SPK/SE/PML/3172/2026</v>
      </c>
      <c r="G174" s="40"/>
      <c r="H174" s="39" t="str">
        <f>VLOOKUP(G174,'MITRA (REFERENSI)'!$A:$Z,16,FALSE)</f>
        <v>#N/A</v>
      </c>
      <c r="I174" s="39" t="str">
        <f>VLOOKUP(G174,'MITRA (REFERENSI)'!$A:$Z,25,FALSE)</f>
        <v>#N/A</v>
      </c>
      <c r="J174" s="38" t="str">
        <f>VLOOKUP(G174,'MITRA (REFERENSI)'!$A:$Z,26,FALSE)</f>
        <v>#N/A</v>
      </c>
      <c r="K174" s="38" t="str">
        <f>VLOOKUP(G174,'MITRA (REFERENSI)'!$A:$Z,15,FALSE)</f>
        <v>#N/A</v>
      </c>
      <c r="L174" s="38" t="str">
        <f>VLOOKUP(G174,'MITRA (REFERENSI)'!$A:$Z,15,FALSE)</f>
        <v>#N/A</v>
      </c>
      <c r="M174" s="38" t="str">
        <f>IF(B174=1,'KELAS (REFERENSI)'!M174,IF(B174=2,'KELAS (REFERENSI)'!M189,IF(B174=3,'KELAS (REFERENSI)'!M204,IF(B174=4,'KELAS (REFERENSI)'!M219,""))))</f>
        <v/>
      </c>
      <c r="N174" s="38" t="str">
        <f>IF(B174=1,'KELAS (REFERENSI)'!N174,IF(B174=2,'KELAS (REFERENSI)'!N189,IF(B174=3,'KELAS (REFERENSI)'!N204,IF(B174=4,'KELAS (REFERENSI)'!N219,""))))</f>
        <v/>
      </c>
      <c r="O174" s="38" t="str">
        <f>IF(B174=1,'KELAS (REFERENSI)'!O174,IF(B174=2,'KELAS (REFERENSI)'!O189,IF(B174=3,'KELAS (REFERENSI)'!O204,IF(B174=4,'KELAS (REFERENSI)'!O219,""))))</f>
        <v/>
      </c>
      <c r="P174" s="38" t="str">
        <f>IF(B174=1,'KELAS (REFERENSI)'!P174,IF(B174=2,'KELAS (REFERENSI)'!P189,IF(B174=3,'KELAS (REFERENSI)'!P204,IF(B174=4,'KELAS (REFERENSI)'!P219,""))))</f>
        <v/>
      </c>
      <c r="Q174" s="38" t="str">
        <f t="shared" si="4"/>
        <v>BPS Kota Jakarta Timur</v>
      </c>
      <c r="R174" s="38" t="str">
        <f t="shared" si="56"/>
        <v/>
      </c>
      <c r="S174" s="38" t="str">
        <f t="shared" ref="S174:T174" si="182">S173</f>
        <v>15 Juni sampai dengan 31 Agustus 2026</v>
      </c>
      <c r="T174" s="38" t="str">
        <f t="shared" si="182"/>
        <v>31 Agustus 2026</v>
      </c>
      <c r="U174" s="41"/>
      <c r="V174" s="42"/>
      <c r="W174" s="42"/>
      <c r="X174" s="42"/>
    </row>
    <row r="175" ht="15.75" customHeight="1">
      <c r="A175" s="36" t="s">
        <v>5237</v>
      </c>
      <c r="B175" s="37"/>
      <c r="C175" s="37"/>
      <c r="D175" s="38" t="str">
        <f t="shared" si="1"/>
        <v/>
      </c>
      <c r="E175" s="38" t="str">
        <f>VLOOKUP(D175,'KELAS (REFERENSI)'!$E$1:$J$68,6,FALSE)</f>
        <v>#N/A</v>
      </c>
      <c r="F175" s="39" t="str">
        <f t="shared" si="2"/>
        <v>PETUGAS.0174/SPK/SE/PML/3172/2026</v>
      </c>
      <c r="G175" s="40"/>
      <c r="H175" s="39" t="str">
        <f>VLOOKUP(G175,'MITRA (REFERENSI)'!$A:$Z,16,FALSE)</f>
        <v>#N/A</v>
      </c>
      <c r="I175" s="39" t="str">
        <f>VLOOKUP(G175,'MITRA (REFERENSI)'!$A:$Z,25,FALSE)</f>
        <v>#N/A</v>
      </c>
      <c r="J175" s="38" t="str">
        <f>VLOOKUP(G175,'MITRA (REFERENSI)'!$A:$Z,26,FALSE)</f>
        <v>#N/A</v>
      </c>
      <c r="K175" s="38" t="str">
        <f>VLOOKUP(G175,'MITRA (REFERENSI)'!$A:$Z,15,FALSE)</f>
        <v>#N/A</v>
      </c>
      <c r="L175" s="38" t="str">
        <f>VLOOKUP(G175,'MITRA (REFERENSI)'!$A:$Z,15,FALSE)</f>
        <v>#N/A</v>
      </c>
      <c r="M175" s="38" t="str">
        <f>IF(B175=1,'KELAS (REFERENSI)'!M175,IF(B175=2,'KELAS (REFERENSI)'!M190,IF(B175=3,'KELAS (REFERENSI)'!M205,IF(B175=4,'KELAS (REFERENSI)'!M220,""))))</f>
        <v/>
      </c>
      <c r="N175" s="38" t="str">
        <f>IF(B175=1,'KELAS (REFERENSI)'!N175,IF(B175=2,'KELAS (REFERENSI)'!N190,IF(B175=3,'KELAS (REFERENSI)'!N205,IF(B175=4,'KELAS (REFERENSI)'!N220,""))))</f>
        <v/>
      </c>
      <c r="O175" s="38" t="str">
        <f>IF(B175=1,'KELAS (REFERENSI)'!O175,IF(B175=2,'KELAS (REFERENSI)'!O190,IF(B175=3,'KELAS (REFERENSI)'!O205,IF(B175=4,'KELAS (REFERENSI)'!O220,""))))</f>
        <v/>
      </c>
      <c r="P175" s="38" t="str">
        <f>IF(B175=1,'KELAS (REFERENSI)'!P175,IF(B175=2,'KELAS (REFERENSI)'!P190,IF(B175=3,'KELAS (REFERENSI)'!P205,IF(B175=4,'KELAS (REFERENSI)'!P220,""))))</f>
        <v/>
      </c>
      <c r="Q175" s="38" t="str">
        <f t="shared" si="4"/>
        <v>BPS Kota Jakarta Timur</v>
      </c>
      <c r="R175" s="38" t="str">
        <f t="shared" si="56"/>
        <v/>
      </c>
      <c r="S175" s="38" t="str">
        <f t="shared" ref="S175:T175" si="183">S174</f>
        <v>15 Juni sampai dengan 31 Agustus 2026</v>
      </c>
      <c r="T175" s="38" t="str">
        <f t="shared" si="183"/>
        <v>31 Agustus 2026</v>
      </c>
      <c r="U175" s="41"/>
      <c r="V175" s="42"/>
      <c r="W175" s="42"/>
      <c r="X175" s="42"/>
    </row>
    <row r="176" ht="15.75" customHeight="1">
      <c r="A176" s="36" t="s">
        <v>5238</v>
      </c>
      <c r="B176" s="37"/>
      <c r="C176" s="37"/>
      <c r="D176" s="38" t="str">
        <f t="shared" si="1"/>
        <v/>
      </c>
      <c r="E176" s="38" t="str">
        <f>VLOOKUP(D176,'KELAS (REFERENSI)'!$E$1:$J$68,6,FALSE)</f>
        <v>#N/A</v>
      </c>
      <c r="F176" s="39" t="str">
        <f t="shared" si="2"/>
        <v>PETUGAS.0175/SPK/SE/PML/3172/2026</v>
      </c>
      <c r="G176" s="40"/>
      <c r="H176" s="39" t="str">
        <f>VLOOKUP(G176,'MITRA (REFERENSI)'!$A:$Z,16,FALSE)</f>
        <v>#N/A</v>
      </c>
      <c r="I176" s="39" t="str">
        <f>VLOOKUP(G176,'MITRA (REFERENSI)'!$A:$Z,25,FALSE)</f>
        <v>#N/A</v>
      </c>
      <c r="J176" s="38" t="str">
        <f>VLOOKUP(G176,'MITRA (REFERENSI)'!$A:$Z,26,FALSE)</f>
        <v>#N/A</v>
      </c>
      <c r="K176" s="38" t="str">
        <f>VLOOKUP(G176,'MITRA (REFERENSI)'!$A:$Z,15,FALSE)</f>
        <v>#N/A</v>
      </c>
      <c r="L176" s="38" t="str">
        <f>VLOOKUP(G176,'MITRA (REFERENSI)'!$A:$Z,15,FALSE)</f>
        <v>#N/A</v>
      </c>
      <c r="M176" s="38" t="str">
        <f>IF(B176=1,'KELAS (REFERENSI)'!M176,IF(B176=2,'KELAS (REFERENSI)'!M191,IF(B176=3,'KELAS (REFERENSI)'!M206,IF(B176=4,'KELAS (REFERENSI)'!M221,""))))</f>
        <v/>
      </c>
      <c r="N176" s="38" t="str">
        <f>IF(B176=1,'KELAS (REFERENSI)'!N176,IF(B176=2,'KELAS (REFERENSI)'!N191,IF(B176=3,'KELAS (REFERENSI)'!N206,IF(B176=4,'KELAS (REFERENSI)'!N221,""))))</f>
        <v/>
      </c>
      <c r="O176" s="38" t="str">
        <f>IF(B176=1,'KELAS (REFERENSI)'!O176,IF(B176=2,'KELAS (REFERENSI)'!O191,IF(B176=3,'KELAS (REFERENSI)'!O206,IF(B176=4,'KELAS (REFERENSI)'!O221,""))))</f>
        <v/>
      </c>
      <c r="P176" s="38" t="str">
        <f>IF(B176=1,'KELAS (REFERENSI)'!P176,IF(B176=2,'KELAS (REFERENSI)'!P191,IF(B176=3,'KELAS (REFERENSI)'!P206,IF(B176=4,'KELAS (REFERENSI)'!P221,""))))</f>
        <v/>
      </c>
      <c r="Q176" s="38" t="str">
        <f t="shared" si="4"/>
        <v>BPS Kota Jakarta Timur</v>
      </c>
      <c r="R176" s="38" t="str">
        <f t="shared" si="56"/>
        <v/>
      </c>
      <c r="S176" s="38" t="str">
        <f t="shared" ref="S176:T176" si="184">S175</f>
        <v>15 Juni sampai dengan 31 Agustus 2026</v>
      </c>
      <c r="T176" s="38" t="str">
        <f t="shared" si="184"/>
        <v>31 Agustus 2026</v>
      </c>
      <c r="U176" s="41"/>
      <c r="V176" s="42"/>
      <c r="W176" s="42"/>
      <c r="X176" s="42"/>
    </row>
    <row r="177" ht="15.75" customHeight="1">
      <c r="A177" s="36" t="s">
        <v>5239</v>
      </c>
      <c r="B177" s="37"/>
      <c r="C177" s="37"/>
      <c r="D177" s="38" t="str">
        <f t="shared" si="1"/>
        <v/>
      </c>
      <c r="E177" s="38" t="str">
        <f>VLOOKUP(D177,'KELAS (REFERENSI)'!$E$1:$J$68,6,FALSE)</f>
        <v>#N/A</v>
      </c>
      <c r="F177" s="39" t="str">
        <f t="shared" si="2"/>
        <v>PETUGAS.0176/SPK/SE/PML/3172/2026</v>
      </c>
      <c r="G177" s="40"/>
      <c r="H177" s="39" t="str">
        <f>VLOOKUP(G177,'MITRA (REFERENSI)'!$A:$Z,16,FALSE)</f>
        <v>#N/A</v>
      </c>
      <c r="I177" s="39" t="str">
        <f>VLOOKUP(G177,'MITRA (REFERENSI)'!$A:$Z,25,FALSE)</f>
        <v>#N/A</v>
      </c>
      <c r="J177" s="38" t="str">
        <f>VLOOKUP(G177,'MITRA (REFERENSI)'!$A:$Z,26,FALSE)</f>
        <v>#N/A</v>
      </c>
      <c r="K177" s="38" t="str">
        <f>VLOOKUP(G177,'MITRA (REFERENSI)'!$A:$Z,15,FALSE)</f>
        <v>#N/A</v>
      </c>
      <c r="L177" s="38" t="str">
        <f>VLOOKUP(G177,'MITRA (REFERENSI)'!$A:$Z,15,FALSE)</f>
        <v>#N/A</v>
      </c>
      <c r="M177" s="38" t="str">
        <f>IF(B177=1,'KELAS (REFERENSI)'!M177,IF(B177=2,'KELAS (REFERENSI)'!M192,IF(B177=3,'KELAS (REFERENSI)'!M207,IF(B177=4,'KELAS (REFERENSI)'!M222,""))))</f>
        <v/>
      </c>
      <c r="N177" s="38" t="str">
        <f>IF(B177=1,'KELAS (REFERENSI)'!N177,IF(B177=2,'KELAS (REFERENSI)'!N192,IF(B177=3,'KELAS (REFERENSI)'!N207,IF(B177=4,'KELAS (REFERENSI)'!N222,""))))</f>
        <v/>
      </c>
      <c r="O177" s="38" t="str">
        <f>IF(B177=1,'KELAS (REFERENSI)'!O177,IF(B177=2,'KELAS (REFERENSI)'!O192,IF(B177=3,'KELAS (REFERENSI)'!O207,IF(B177=4,'KELAS (REFERENSI)'!O222,""))))</f>
        <v/>
      </c>
      <c r="P177" s="38" t="str">
        <f>IF(B177=1,'KELAS (REFERENSI)'!P177,IF(B177=2,'KELAS (REFERENSI)'!P192,IF(B177=3,'KELAS (REFERENSI)'!P207,IF(B177=4,'KELAS (REFERENSI)'!P222,""))))</f>
        <v/>
      </c>
      <c r="Q177" s="38" t="str">
        <f t="shared" si="4"/>
        <v>BPS Kota Jakarta Timur</v>
      </c>
      <c r="R177" s="38" t="str">
        <f t="shared" si="56"/>
        <v/>
      </c>
      <c r="S177" s="38" t="str">
        <f t="shared" ref="S177:T177" si="185">S176</f>
        <v>15 Juni sampai dengan 31 Agustus 2026</v>
      </c>
      <c r="T177" s="38" t="str">
        <f t="shared" si="185"/>
        <v>31 Agustus 2026</v>
      </c>
      <c r="U177" s="41"/>
      <c r="V177" s="42"/>
      <c r="W177" s="42"/>
      <c r="X177" s="42"/>
    </row>
    <row r="178" ht="15.75" customHeight="1">
      <c r="A178" s="36" t="s">
        <v>5240</v>
      </c>
      <c r="B178" s="37"/>
      <c r="C178" s="37"/>
      <c r="D178" s="38" t="str">
        <f t="shared" si="1"/>
        <v/>
      </c>
      <c r="E178" s="38" t="str">
        <f>VLOOKUP(D178,'KELAS (REFERENSI)'!$E$1:$J$68,6,FALSE)</f>
        <v>#N/A</v>
      </c>
      <c r="F178" s="39" t="str">
        <f t="shared" si="2"/>
        <v>PETUGAS.0177/SPK/SE/PML/3172/2026</v>
      </c>
      <c r="G178" s="40"/>
      <c r="H178" s="39" t="str">
        <f>VLOOKUP(G178,'MITRA (REFERENSI)'!$A:$Z,16,FALSE)</f>
        <v>#N/A</v>
      </c>
      <c r="I178" s="39" t="str">
        <f>VLOOKUP(G178,'MITRA (REFERENSI)'!$A:$Z,25,FALSE)</f>
        <v>#N/A</v>
      </c>
      <c r="J178" s="38" t="str">
        <f>VLOOKUP(G178,'MITRA (REFERENSI)'!$A:$Z,26,FALSE)</f>
        <v>#N/A</v>
      </c>
      <c r="K178" s="38" t="str">
        <f>VLOOKUP(G178,'MITRA (REFERENSI)'!$A:$Z,15,FALSE)</f>
        <v>#N/A</v>
      </c>
      <c r="L178" s="38" t="str">
        <f>VLOOKUP(G178,'MITRA (REFERENSI)'!$A:$Z,15,FALSE)</f>
        <v>#N/A</v>
      </c>
      <c r="M178" s="38" t="str">
        <f>IF(B178=1,'KELAS (REFERENSI)'!M178,IF(B178=2,'KELAS (REFERENSI)'!M193,IF(B178=3,'KELAS (REFERENSI)'!M208,IF(B178=4,'KELAS (REFERENSI)'!M223,""))))</f>
        <v/>
      </c>
      <c r="N178" s="38" t="str">
        <f>IF(B178=1,'KELAS (REFERENSI)'!N178,IF(B178=2,'KELAS (REFERENSI)'!N193,IF(B178=3,'KELAS (REFERENSI)'!N208,IF(B178=4,'KELAS (REFERENSI)'!N223,""))))</f>
        <v/>
      </c>
      <c r="O178" s="38" t="str">
        <f>IF(B178=1,'KELAS (REFERENSI)'!O178,IF(B178=2,'KELAS (REFERENSI)'!O193,IF(B178=3,'KELAS (REFERENSI)'!O208,IF(B178=4,'KELAS (REFERENSI)'!O223,""))))</f>
        <v/>
      </c>
      <c r="P178" s="38" t="str">
        <f>IF(B178=1,'KELAS (REFERENSI)'!P178,IF(B178=2,'KELAS (REFERENSI)'!P193,IF(B178=3,'KELAS (REFERENSI)'!P208,IF(B178=4,'KELAS (REFERENSI)'!P223,""))))</f>
        <v/>
      </c>
      <c r="Q178" s="38" t="str">
        <f t="shared" si="4"/>
        <v>BPS Kota Jakarta Timur</v>
      </c>
      <c r="R178" s="38" t="str">
        <f t="shared" si="56"/>
        <v/>
      </c>
      <c r="S178" s="38" t="str">
        <f t="shared" ref="S178:T178" si="186">S177</f>
        <v>15 Juni sampai dengan 31 Agustus 2026</v>
      </c>
      <c r="T178" s="38" t="str">
        <f t="shared" si="186"/>
        <v>31 Agustus 2026</v>
      </c>
      <c r="U178" s="41"/>
      <c r="V178" s="42"/>
      <c r="W178" s="42"/>
      <c r="X178" s="42"/>
    </row>
    <row r="179" ht="15.75" customHeight="1">
      <c r="A179" s="36" t="s">
        <v>5241</v>
      </c>
      <c r="B179" s="37"/>
      <c r="C179" s="37"/>
      <c r="D179" s="38" t="str">
        <f t="shared" si="1"/>
        <v/>
      </c>
      <c r="E179" s="38" t="str">
        <f>VLOOKUP(D179,'KELAS (REFERENSI)'!$E$1:$J$68,6,FALSE)</f>
        <v>#N/A</v>
      </c>
      <c r="F179" s="39" t="str">
        <f t="shared" si="2"/>
        <v>PETUGAS.0178/SPK/SE/PML/3172/2026</v>
      </c>
      <c r="G179" s="40"/>
      <c r="H179" s="39" t="str">
        <f>VLOOKUP(G179,'MITRA (REFERENSI)'!$A:$Z,16,FALSE)</f>
        <v>#N/A</v>
      </c>
      <c r="I179" s="39" t="str">
        <f>VLOOKUP(G179,'MITRA (REFERENSI)'!$A:$Z,25,FALSE)</f>
        <v>#N/A</v>
      </c>
      <c r="J179" s="38" t="str">
        <f>VLOOKUP(G179,'MITRA (REFERENSI)'!$A:$Z,26,FALSE)</f>
        <v>#N/A</v>
      </c>
      <c r="K179" s="38" t="str">
        <f>VLOOKUP(G179,'MITRA (REFERENSI)'!$A:$Z,15,FALSE)</f>
        <v>#N/A</v>
      </c>
      <c r="L179" s="38" t="str">
        <f>VLOOKUP(G179,'MITRA (REFERENSI)'!$A:$Z,15,FALSE)</f>
        <v>#N/A</v>
      </c>
      <c r="M179" s="38" t="str">
        <f>IF(B179=1,'KELAS (REFERENSI)'!M179,IF(B179=2,'KELAS (REFERENSI)'!M194,IF(B179=3,'KELAS (REFERENSI)'!M209,IF(B179=4,'KELAS (REFERENSI)'!M224,""))))</f>
        <v/>
      </c>
      <c r="N179" s="38" t="str">
        <f>IF(B179=1,'KELAS (REFERENSI)'!N179,IF(B179=2,'KELAS (REFERENSI)'!N194,IF(B179=3,'KELAS (REFERENSI)'!N209,IF(B179=4,'KELAS (REFERENSI)'!N224,""))))</f>
        <v/>
      </c>
      <c r="O179" s="38" t="str">
        <f>IF(B179=1,'KELAS (REFERENSI)'!O179,IF(B179=2,'KELAS (REFERENSI)'!O194,IF(B179=3,'KELAS (REFERENSI)'!O209,IF(B179=4,'KELAS (REFERENSI)'!O224,""))))</f>
        <v/>
      </c>
      <c r="P179" s="38" t="str">
        <f>IF(B179=1,'KELAS (REFERENSI)'!P179,IF(B179=2,'KELAS (REFERENSI)'!P194,IF(B179=3,'KELAS (REFERENSI)'!P209,IF(B179=4,'KELAS (REFERENSI)'!P224,""))))</f>
        <v/>
      </c>
      <c r="Q179" s="38" t="str">
        <f t="shared" si="4"/>
        <v>BPS Kota Jakarta Timur</v>
      </c>
      <c r="R179" s="38" t="str">
        <f t="shared" si="56"/>
        <v/>
      </c>
      <c r="S179" s="38" t="str">
        <f t="shared" ref="S179:T179" si="187">S178</f>
        <v>15 Juni sampai dengan 31 Agustus 2026</v>
      </c>
      <c r="T179" s="38" t="str">
        <f t="shared" si="187"/>
        <v>31 Agustus 2026</v>
      </c>
      <c r="U179" s="41"/>
      <c r="V179" s="42"/>
      <c r="W179" s="42"/>
      <c r="X179" s="42"/>
    </row>
    <row r="180" ht="15.75" customHeight="1">
      <c r="A180" s="36" t="s">
        <v>5242</v>
      </c>
      <c r="B180" s="37"/>
      <c r="C180" s="37"/>
      <c r="D180" s="38" t="str">
        <f t="shared" si="1"/>
        <v/>
      </c>
      <c r="E180" s="38" t="str">
        <f>VLOOKUP(D180,'KELAS (REFERENSI)'!$E$1:$J$68,6,FALSE)</f>
        <v>#N/A</v>
      </c>
      <c r="F180" s="39" t="str">
        <f t="shared" si="2"/>
        <v>PETUGAS.0179/SPK/SE/PML/3172/2026</v>
      </c>
      <c r="G180" s="40"/>
      <c r="H180" s="39" t="str">
        <f>VLOOKUP(G180,'MITRA (REFERENSI)'!$A:$Z,16,FALSE)</f>
        <v>#N/A</v>
      </c>
      <c r="I180" s="39" t="str">
        <f>VLOOKUP(G180,'MITRA (REFERENSI)'!$A:$Z,25,FALSE)</f>
        <v>#N/A</v>
      </c>
      <c r="J180" s="38" t="str">
        <f>VLOOKUP(G180,'MITRA (REFERENSI)'!$A:$Z,26,FALSE)</f>
        <v>#N/A</v>
      </c>
      <c r="K180" s="38" t="str">
        <f>VLOOKUP(G180,'MITRA (REFERENSI)'!$A:$Z,15,FALSE)</f>
        <v>#N/A</v>
      </c>
      <c r="L180" s="38" t="str">
        <f>VLOOKUP(G180,'MITRA (REFERENSI)'!$A:$Z,15,FALSE)</f>
        <v>#N/A</v>
      </c>
      <c r="M180" s="38" t="str">
        <f>IF(B180=1,'KELAS (REFERENSI)'!M180,IF(B180=2,'KELAS (REFERENSI)'!M195,IF(B180=3,'KELAS (REFERENSI)'!M210,IF(B180=4,'KELAS (REFERENSI)'!M225,""))))</f>
        <v/>
      </c>
      <c r="N180" s="38" t="str">
        <f>IF(B180=1,'KELAS (REFERENSI)'!N180,IF(B180=2,'KELAS (REFERENSI)'!N195,IF(B180=3,'KELAS (REFERENSI)'!N210,IF(B180=4,'KELAS (REFERENSI)'!N225,""))))</f>
        <v/>
      </c>
      <c r="O180" s="38" t="str">
        <f>IF(B180=1,'KELAS (REFERENSI)'!O180,IF(B180=2,'KELAS (REFERENSI)'!O195,IF(B180=3,'KELAS (REFERENSI)'!O210,IF(B180=4,'KELAS (REFERENSI)'!O225,""))))</f>
        <v/>
      </c>
      <c r="P180" s="38" t="str">
        <f>IF(B180=1,'KELAS (REFERENSI)'!P180,IF(B180=2,'KELAS (REFERENSI)'!P195,IF(B180=3,'KELAS (REFERENSI)'!P210,IF(B180=4,'KELAS (REFERENSI)'!P225,""))))</f>
        <v/>
      </c>
      <c r="Q180" s="38" t="str">
        <f t="shared" si="4"/>
        <v>BPS Kota Jakarta Timur</v>
      </c>
      <c r="R180" s="38" t="str">
        <f t="shared" si="56"/>
        <v/>
      </c>
      <c r="S180" s="38" t="str">
        <f t="shared" ref="S180:T180" si="188">S179</f>
        <v>15 Juni sampai dengan 31 Agustus 2026</v>
      </c>
      <c r="T180" s="38" t="str">
        <f t="shared" si="188"/>
        <v>31 Agustus 2026</v>
      </c>
      <c r="U180" s="41"/>
      <c r="V180" s="42"/>
      <c r="W180" s="42"/>
      <c r="X180" s="42"/>
    </row>
    <row r="181" ht="15.75" customHeight="1">
      <c r="A181" s="36" t="s">
        <v>5243</v>
      </c>
      <c r="B181" s="37"/>
      <c r="C181" s="37"/>
      <c r="D181" s="38" t="str">
        <f t="shared" si="1"/>
        <v/>
      </c>
      <c r="E181" s="38" t="str">
        <f>VLOOKUP(D181,'KELAS (REFERENSI)'!$E$1:$J$68,6,FALSE)</f>
        <v>#N/A</v>
      </c>
      <c r="F181" s="39" t="str">
        <f t="shared" si="2"/>
        <v>PETUGAS.0180/SPK/SE/PML/3172/2026</v>
      </c>
      <c r="G181" s="40"/>
      <c r="H181" s="39" t="str">
        <f>VLOOKUP(G181,'MITRA (REFERENSI)'!$A:$Z,16,FALSE)</f>
        <v>#N/A</v>
      </c>
      <c r="I181" s="39" t="str">
        <f>VLOOKUP(G181,'MITRA (REFERENSI)'!$A:$Z,25,FALSE)</f>
        <v>#N/A</v>
      </c>
      <c r="J181" s="38" t="str">
        <f>VLOOKUP(G181,'MITRA (REFERENSI)'!$A:$Z,26,FALSE)</f>
        <v>#N/A</v>
      </c>
      <c r="K181" s="38" t="str">
        <f>VLOOKUP(G181,'MITRA (REFERENSI)'!$A:$Z,15,FALSE)</f>
        <v>#N/A</v>
      </c>
      <c r="L181" s="38" t="str">
        <f>VLOOKUP(G181,'MITRA (REFERENSI)'!$A:$Z,15,FALSE)</f>
        <v>#N/A</v>
      </c>
      <c r="M181" s="38" t="str">
        <f>IF(B181=1,'KELAS (REFERENSI)'!M181,IF(B181=2,'KELAS (REFERENSI)'!M196,IF(B181=3,'KELAS (REFERENSI)'!M211,IF(B181=4,'KELAS (REFERENSI)'!M226,""))))</f>
        <v/>
      </c>
      <c r="N181" s="38" t="str">
        <f>IF(B181=1,'KELAS (REFERENSI)'!N181,IF(B181=2,'KELAS (REFERENSI)'!N196,IF(B181=3,'KELAS (REFERENSI)'!N211,IF(B181=4,'KELAS (REFERENSI)'!N226,""))))</f>
        <v/>
      </c>
      <c r="O181" s="38" t="str">
        <f>IF(B181=1,'KELAS (REFERENSI)'!O181,IF(B181=2,'KELAS (REFERENSI)'!O196,IF(B181=3,'KELAS (REFERENSI)'!O211,IF(B181=4,'KELAS (REFERENSI)'!O226,""))))</f>
        <v/>
      </c>
      <c r="P181" s="38" t="str">
        <f>IF(B181=1,'KELAS (REFERENSI)'!P181,IF(B181=2,'KELAS (REFERENSI)'!P196,IF(B181=3,'KELAS (REFERENSI)'!P211,IF(B181=4,'KELAS (REFERENSI)'!P226,""))))</f>
        <v/>
      </c>
      <c r="Q181" s="38" t="str">
        <f t="shared" si="4"/>
        <v>BPS Kota Jakarta Timur</v>
      </c>
      <c r="R181" s="38" t="str">
        <f t="shared" si="56"/>
        <v/>
      </c>
      <c r="S181" s="38" t="str">
        <f t="shared" ref="S181:T181" si="189">S180</f>
        <v>15 Juni sampai dengan 31 Agustus 2026</v>
      </c>
      <c r="T181" s="38" t="str">
        <f t="shared" si="189"/>
        <v>31 Agustus 2026</v>
      </c>
      <c r="U181" s="41"/>
      <c r="V181" s="42"/>
      <c r="W181" s="42"/>
      <c r="X181" s="42"/>
    </row>
    <row r="182" ht="15.75" customHeight="1">
      <c r="A182" s="36" t="s">
        <v>5244</v>
      </c>
      <c r="B182" s="37"/>
      <c r="C182" s="37"/>
      <c r="D182" s="38" t="str">
        <f t="shared" si="1"/>
        <v/>
      </c>
      <c r="E182" s="38" t="str">
        <f>VLOOKUP(D182,'KELAS (REFERENSI)'!$E$1:$J$68,6,FALSE)</f>
        <v>#N/A</v>
      </c>
      <c r="F182" s="39" t="str">
        <f t="shared" si="2"/>
        <v>PETUGAS.0181/SPK/SE/PML/3172/2026</v>
      </c>
      <c r="G182" s="40"/>
      <c r="H182" s="39" t="str">
        <f>VLOOKUP(G182,'MITRA (REFERENSI)'!$A:$Z,16,FALSE)</f>
        <v>#N/A</v>
      </c>
      <c r="I182" s="39" t="str">
        <f>VLOOKUP(G182,'MITRA (REFERENSI)'!$A:$Z,25,FALSE)</f>
        <v>#N/A</v>
      </c>
      <c r="J182" s="38" t="str">
        <f>VLOOKUP(G182,'MITRA (REFERENSI)'!$A:$Z,26,FALSE)</f>
        <v>#N/A</v>
      </c>
      <c r="K182" s="38" t="str">
        <f>VLOOKUP(G182,'MITRA (REFERENSI)'!$A:$Z,15,FALSE)</f>
        <v>#N/A</v>
      </c>
      <c r="L182" s="38" t="str">
        <f>VLOOKUP(G182,'MITRA (REFERENSI)'!$A:$Z,15,FALSE)</f>
        <v>#N/A</v>
      </c>
      <c r="M182" s="38" t="str">
        <f>IF(B182=1,'KELAS (REFERENSI)'!M182,IF(B182=2,'KELAS (REFERENSI)'!M197,IF(B182=3,'KELAS (REFERENSI)'!M212,IF(B182=4,'KELAS (REFERENSI)'!M227,""))))</f>
        <v/>
      </c>
      <c r="N182" s="38" t="str">
        <f>IF(B182=1,'KELAS (REFERENSI)'!N182,IF(B182=2,'KELAS (REFERENSI)'!N197,IF(B182=3,'KELAS (REFERENSI)'!N212,IF(B182=4,'KELAS (REFERENSI)'!N227,""))))</f>
        <v/>
      </c>
      <c r="O182" s="38" t="str">
        <f>IF(B182=1,'KELAS (REFERENSI)'!O182,IF(B182=2,'KELAS (REFERENSI)'!O197,IF(B182=3,'KELAS (REFERENSI)'!O212,IF(B182=4,'KELAS (REFERENSI)'!O227,""))))</f>
        <v/>
      </c>
      <c r="P182" s="38" t="str">
        <f>IF(B182=1,'KELAS (REFERENSI)'!P182,IF(B182=2,'KELAS (REFERENSI)'!P197,IF(B182=3,'KELAS (REFERENSI)'!P212,IF(B182=4,'KELAS (REFERENSI)'!P227,""))))</f>
        <v/>
      </c>
      <c r="Q182" s="38" t="str">
        <f t="shared" si="4"/>
        <v>BPS Kota Jakarta Timur</v>
      </c>
      <c r="R182" s="38" t="str">
        <f t="shared" si="56"/>
        <v/>
      </c>
      <c r="S182" s="38" t="str">
        <f t="shared" ref="S182:T182" si="190">S181</f>
        <v>15 Juni sampai dengan 31 Agustus 2026</v>
      </c>
      <c r="T182" s="38" t="str">
        <f t="shared" si="190"/>
        <v>31 Agustus 2026</v>
      </c>
      <c r="U182" s="41"/>
      <c r="V182" s="42"/>
      <c r="W182" s="42"/>
      <c r="X182" s="42"/>
    </row>
    <row r="183" ht="15.75" customHeight="1">
      <c r="A183" s="36" t="s">
        <v>5245</v>
      </c>
      <c r="B183" s="37"/>
      <c r="C183" s="37"/>
      <c r="D183" s="38" t="str">
        <f t="shared" si="1"/>
        <v/>
      </c>
      <c r="E183" s="38" t="str">
        <f>VLOOKUP(D183,'KELAS (REFERENSI)'!$E$1:$J$68,6,FALSE)</f>
        <v>#N/A</v>
      </c>
      <c r="F183" s="39" t="str">
        <f t="shared" si="2"/>
        <v>PETUGAS.0182/SPK/SE/PML/3172/2026</v>
      </c>
      <c r="G183" s="40"/>
      <c r="H183" s="39" t="str">
        <f>VLOOKUP(G183,'MITRA (REFERENSI)'!$A:$Z,16,FALSE)</f>
        <v>#N/A</v>
      </c>
      <c r="I183" s="39" t="str">
        <f>VLOOKUP(G183,'MITRA (REFERENSI)'!$A:$Z,25,FALSE)</f>
        <v>#N/A</v>
      </c>
      <c r="J183" s="38" t="str">
        <f>VLOOKUP(G183,'MITRA (REFERENSI)'!$A:$Z,26,FALSE)</f>
        <v>#N/A</v>
      </c>
      <c r="K183" s="38" t="str">
        <f>VLOOKUP(G183,'MITRA (REFERENSI)'!$A:$Z,15,FALSE)</f>
        <v>#N/A</v>
      </c>
      <c r="L183" s="38" t="str">
        <f>VLOOKUP(G183,'MITRA (REFERENSI)'!$A:$Z,15,FALSE)</f>
        <v>#N/A</v>
      </c>
      <c r="M183" s="38" t="str">
        <f>IF(B183=1,'KELAS (REFERENSI)'!M183,IF(B183=2,'KELAS (REFERENSI)'!M198,IF(B183=3,'KELAS (REFERENSI)'!M213,IF(B183=4,'KELAS (REFERENSI)'!M228,""))))</f>
        <v/>
      </c>
      <c r="N183" s="38" t="str">
        <f>IF(B183=1,'KELAS (REFERENSI)'!N183,IF(B183=2,'KELAS (REFERENSI)'!N198,IF(B183=3,'KELAS (REFERENSI)'!N213,IF(B183=4,'KELAS (REFERENSI)'!N228,""))))</f>
        <v/>
      </c>
      <c r="O183" s="38" t="str">
        <f>IF(B183=1,'KELAS (REFERENSI)'!O183,IF(B183=2,'KELAS (REFERENSI)'!O198,IF(B183=3,'KELAS (REFERENSI)'!O213,IF(B183=4,'KELAS (REFERENSI)'!O228,""))))</f>
        <v/>
      </c>
      <c r="P183" s="38" t="str">
        <f>IF(B183=1,'KELAS (REFERENSI)'!P183,IF(B183=2,'KELAS (REFERENSI)'!P198,IF(B183=3,'KELAS (REFERENSI)'!P213,IF(B183=4,'KELAS (REFERENSI)'!P228,""))))</f>
        <v/>
      </c>
      <c r="Q183" s="38" t="str">
        <f t="shared" si="4"/>
        <v>BPS Kota Jakarta Timur</v>
      </c>
      <c r="R183" s="38" t="str">
        <f t="shared" si="56"/>
        <v/>
      </c>
      <c r="S183" s="38" t="str">
        <f t="shared" ref="S183:T183" si="191">S182</f>
        <v>15 Juni sampai dengan 31 Agustus 2026</v>
      </c>
      <c r="T183" s="38" t="str">
        <f t="shared" si="191"/>
        <v>31 Agustus 2026</v>
      </c>
      <c r="U183" s="41"/>
      <c r="V183" s="42"/>
      <c r="W183" s="42"/>
      <c r="X183" s="42"/>
    </row>
    <row r="184" ht="15.75" customHeight="1">
      <c r="A184" s="36" t="s">
        <v>5246</v>
      </c>
      <c r="B184" s="37"/>
      <c r="C184" s="37"/>
      <c r="D184" s="38" t="str">
        <f t="shared" si="1"/>
        <v/>
      </c>
      <c r="E184" s="38" t="str">
        <f>VLOOKUP(D184,'KELAS (REFERENSI)'!$E$1:$J$68,6,FALSE)</f>
        <v>#N/A</v>
      </c>
      <c r="F184" s="39" t="str">
        <f t="shared" si="2"/>
        <v>PETUGAS.0183/SPK/SE/PML/3172/2026</v>
      </c>
      <c r="G184" s="40"/>
      <c r="H184" s="39" t="str">
        <f>VLOOKUP(G184,'MITRA (REFERENSI)'!$A:$Z,16,FALSE)</f>
        <v>#N/A</v>
      </c>
      <c r="I184" s="39" t="str">
        <f>VLOOKUP(G184,'MITRA (REFERENSI)'!$A:$Z,25,FALSE)</f>
        <v>#N/A</v>
      </c>
      <c r="J184" s="38" t="str">
        <f>VLOOKUP(G184,'MITRA (REFERENSI)'!$A:$Z,26,FALSE)</f>
        <v>#N/A</v>
      </c>
      <c r="K184" s="38" t="str">
        <f>VLOOKUP(G184,'MITRA (REFERENSI)'!$A:$Z,15,FALSE)</f>
        <v>#N/A</v>
      </c>
      <c r="L184" s="38" t="str">
        <f>VLOOKUP(G184,'MITRA (REFERENSI)'!$A:$Z,15,FALSE)</f>
        <v>#N/A</v>
      </c>
      <c r="M184" s="38" t="str">
        <f>IF(B184=1,'KELAS (REFERENSI)'!M184,IF(B184=2,'KELAS (REFERENSI)'!M199,IF(B184=3,'KELAS (REFERENSI)'!M214,IF(B184=4,'KELAS (REFERENSI)'!M229,""))))</f>
        <v/>
      </c>
      <c r="N184" s="38" t="str">
        <f>IF(B184=1,'KELAS (REFERENSI)'!N184,IF(B184=2,'KELAS (REFERENSI)'!N199,IF(B184=3,'KELAS (REFERENSI)'!N214,IF(B184=4,'KELAS (REFERENSI)'!N229,""))))</f>
        <v/>
      </c>
      <c r="O184" s="38" t="str">
        <f>IF(B184=1,'KELAS (REFERENSI)'!O184,IF(B184=2,'KELAS (REFERENSI)'!O199,IF(B184=3,'KELAS (REFERENSI)'!O214,IF(B184=4,'KELAS (REFERENSI)'!O229,""))))</f>
        <v/>
      </c>
      <c r="P184" s="38" t="str">
        <f>IF(B184=1,'KELAS (REFERENSI)'!P184,IF(B184=2,'KELAS (REFERENSI)'!P199,IF(B184=3,'KELAS (REFERENSI)'!P214,IF(B184=4,'KELAS (REFERENSI)'!P229,""))))</f>
        <v/>
      </c>
      <c r="Q184" s="38" t="str">
        <f t="shared" si="4"/>
        <v>BPS Kota Jakarta Timur</v>
      </c>
      <c r="R184" s="38" t="str">
        <f t="shared" si="56"/>
        <v/>
      </c>
      <c r="S184" s="38" t="str">
        <f t="shared" ref="S184:T184" si="192">S183</f>
        <v>15 Juni sampai dengan 31 Agustus 2026</v>
      </c>
      <c r="T184" s="38" t="str">
        <f t="shared" si="192"/>
        <v>31 Agustus 2026</v>
      </c>
      <c r="U184" s="41"/>
      <c r="V184" s="42"/>
      <c r="W184" s="42"/>
      <c r="X184" s="42"/>
    </row>
    <row r="185" ht="15.75" customHeight="1">
      <c r="A185" s="36" t="s">
        <v>5247</v>
      </c>
      <c r="B185" s="37"/>
      <c r="C185" s="37"/>
      <c r="D185" s="38" t="str">
        <f t="shared" si="1"/>
        <v/>
      </c>
      <c r="E185" s="38" t="str">
        <f>VLOOKUP(D185,'KELAS (REFERENSI)'!$E$1:$J$68,6,FALSE)</f>
        <v>#N/A</v>
      </c>
      <c r="F185" s="39" t="str">
        <f t="shared" si="2"/>
        <v>PETUGAS.0184/SPK/SE/PML/3172/2026</v>
      </c>
      <c r="G185" s="40"/>
      <c r="H185" s="39" t="str">
        <f>VLOOKUP(G185,'MITRA (REFERENSI)'!$A:$Z,16,FALSE)</f>
        <v>#N/A</v>
      </c>
      <c r="I185" s="39" t="str">
        <f>VLOOKUP(G185,'MITRA (REFERENSI)'!$A:$Z,25,FALSE)</f>
        <v>#N/A</v>
      </c>
      <c r="J185" s="38" t="str">
        <f>VLOOKUP(G185,'MITRA (REFERENSI)'!$A:$Z,26,FALSE)</f>
        <v>#N/A</v>
      </c>
      <c r="K185" s="38" t="str">
        <f>VLOOKUP(G185,'MITRA (REFERENSI)'!$A:$Z,15,FALSE)</f>
        <v>#N/A</v>
      </c>
      <c r="L185" s="38" t="str">
        <f>VLOOKUP(G185,'MITRA (REFERENSI)'!$A:$Z,15,FALSE)</f>
        <v>#N/A</v>
      </c>
      <c r="M185" s="38" t="str">
        <f>IF(B185=1,'KELAS (REFERENSI)'!M185,IF(B185=2,'KELAS (REFERENSI)'!M200,IF(B185=3,'KELAS (REFERENSI)'!M215,IF(B185=4,'KELAS (REFERENSI)'!M230,""))))</f>
        <v/>
      </c>
      <c r="N185" s="38" t="str">
        <f>IF(B185=1,'KELAS (REFERENSI)'!N185,IF(B185=2,'KELAS (REFERENSI)'!N200,IF(B185=3,'KELAS (REFERENSI)'!N215,IF(B185=4,'KELAS (REFERENSI)'!N230,""))))</f>
        <v/>
      </c>
      <c r="O185" s="38" t="str">
        <f>IF(B185=1,'KELAS (REFERENSI)'!O185,IF(B185=2,'KELAS (REFERENSI)'!O200,IF(B185=3,'KELAS (REFERENSI)'!O215,IF(B185=4,'KELAS (REFERENSI)'!O230,""))))</f>
        <v/>
      </c>
      <c r="P185" s="38" t="str">
        <f>IF(B185=1,'KELAS (REFERENSI)'!P185,IF(B185=2,'KELAS (REFERENSI)'!P200,IF(B185=3,'KELAS (REFERENSI)'!P215,IF(B185=4,'KELAS (REFERENSI)'!P230,""))))</f>
        <v/>
      </c>
      <c r="Q185" s="38" t="str">
        <f t="shared" si="4"/>
        <v>BPS Kota Jakarta Timur</v>
      </c>
      <c r="R185" s="38" t="str">
        <f t="shared" si="56"/>
        <v/>
      </c>
      <c r="S185" s="38" t="str">
        <f t="shared" ref="S185:T185" si="193">S184</f>
        <v>15 Juni sampai dengan 31 Agustus 2026</v>
      </c>
      <c r="T185" s="38" t="str">
        <f t="shared" si="193"/>
        <v>31 Agustus 2026</v>
      </c>
      <c r="U185" s="41"/>
      <c r="V185" s="42"/>
      <c r="W185" s="42"/>
      <c r="X185" s="42"/>
    </row>
    <row r="186" ht="15.75" customHeight="1">
      <c r="A186" s="36" t="s">
        <v>5248</v>
      </c>
      <c r="B186" s="37"/>
      <c r="C186" s="37"/>
      <c r="D186" s="38" t="str">
        <f t="shared" si="1"/>
        <v/>
      </c>
      <c r="E186" s="38" t="str">
        <f>VLOOKUP(D186,'KELAS (REFERENSI)'!$E$1:$J$68,6,FALSE)</f>
        <v>#N/A</v>
      </c>
      <c r="F186" s="39" t="str">
        <f t="shared" si="2"/>
        <v>PETUGAS.0185/SPK/SE/PML/3172/2026</v>
      </c>
      <c r="G186" s="40"/>
      <c r="H186" s="39" t="str">
        <f>VLOOKUP(G186,'MITRA (REFERENSI)'!$A:$Z,16,FALSE)</f>
        <v>#N/A</v>
      </c>
      <c r="I186" s="39" t="str">
        <f>VLOOKUP(G186,'MITRA (REFERENSI)'!$A:$Z,25,FALSE)</f>
        <v>#N/A</v>
      </c>
      <c r="J186" s="38" t="str">
        <f>VLOOKUP(G186,'MITRA (REFERENSI)'!$A:$Z,26,FALSE)</f>
        <v>#N/A</v>
      </c>
      <c r="K186" s="38" t="str">
        <f>VLOOKUP(G186,'MITRA (REFERENSI)'!$A:$Z,15,FALSE)</f>
        <v>#N/A</v>
      </c>
      <c r="L186" s="38" t="str">
        <f>VLOOKUP(G186,'MITRA (REFERENSI)'!$A:$Z,15,FALSE)</f>
        <v>#N/A</v>
      </c>
      <c r="M186" s="38" t="str">
        <f>IF(B186=1,'KELAS (REFERENSI)'!M186,IF(B186=2,'KELAS (REFERENSI)'!M201,IF(B186=3,'KELAS (REFERENSI)'!M216,IF(B186=4,'KELAS (REFERENSI)'!M231,""))))</f>
        <v/>
      </c>
      <c r="N186" s="38" t="str">
        <f>IF(B186=1,'KELAS (REFERENSI)'!N186,IF(B186=2,'KELAS (REFERENSI)'!N201,IF(B186=3,'KELAS (REFERENSI)'!N216,IF(B186=4,'KELAS (REFERENSI)'!N231,""))))</f>
        <v/>
      </c>
      <c r="O186" s="38" t="str">
        <f>IF(B186=1,'KELAS (REFERENSI)'!O186,IF(B186=2,'KELAS (REFERENSI)'!O201,IF(B186=3,'KELAS (REFERENSI)'!O216,IF(B186=4,'KELAS (REFERENSI)'!O231,""))))</f>
        <v/>
      </c>
      <c r="P186" s="38" t="str">
        <f>IF(B186=1,'KELAS (REFERENSI)'!P186,IF(B186=2,'KELAS (REFERENSI)'!P201,IF(B186=3,'KELAS (REFERENSI)'!P216,IF(B186=4,'KELAS (REFERENSI)'!P231,""))))</f>
        <v/>
      </c>
      <c r="Q186" s="38" t="str">
        <f t="shared" si="4"/>
        <v>BPS Kota Jakarta Timur</v>
      </c>
      <c r="R186" s="38" t="str">
        <f t="shared" si="56"/>
        <v/>
      </c>
      <c r="S186" s="38" t="str">
        <f t="shared" ref="S186:T186" si="194">S185</f>
        <v>15 Juni sampai dengan 31 Agustus 2026</v>
      </c>
      <c r="T186" s="38" t="str">
        <f t="shared" si="194"/>
        <v>31 Agustus 2026</v>
      </c>
      <c r="U186" s="41"/>
      <c r="V186" s="42"/>
      <c r="W186" s="42"/>
      <c r="X186" s="42"/>
    </row>
    <row r="187" ht="15.75" customHeight="1">
      <c r="A187" s="36" t="s">
        <v>5249</v>
      </c>
      <c r="B187" s="37"/>
      <c r="C187" s="37"/>
      <c r="D187" s="38" t="str">
        <f t="shared" si="1"/>
        <v/>
      </c>
      <c r="E187" s="38" t="str">
        <f>VLOOKUP(D187,'KELAS (REFERENSI)'!$E$1:$J$68,6,FALSE)</f>
        <v>#N/A</v>
      </c>
      <c r="F187" s="39" t="str">
        <f t="shared" si="2"/>
        <v>PETUGAS.0186/SPK/SE/PML/3172/2026</v>
      </c>
      <c r="G187" s="40"/>
      <c r="H187" s="39" t="str">
        <f>VLOOKUP(G187,'MITRA (REFERENSI)'!$A:$Z,16,FALSE)</f>
        <v>#N/A</v>
      </c>
      <c r="I187" s="39" t="str">
        <f>VLOOKUP(G187,'MITRA (REFERENSI)'!$A:$Z,25,FALSE)</f>
        <v>#N/A</v>
      </c>
      <c r="J187" s="38" t="str">
        <f>VLOOKUP(G187,'MITRA (REFERENSI)'!$A:$Z,26,FALSE)</f>
        <v>#N/A</v>
      </c>
      <c r="K187" s="38" t="str">
        <f>VLOOKUP(G187,'MITRA (REFERENSI)'!$A:$Z,15,FALSE)</f>
        <v>#N/A</v>
      </c>
      <c r="L187" s="38" t="str">
        <f>VLOOKUP(G187,'MITRA (REFERENSI)'!$A:$Z,15,FALSE)</f>
        <v>#N/A</v>
      </c>
      <c r="M187" s="38" t="str">
        <f>IF(B187=1,'KELAS (REFERENSI)'!M187,IF(B187=2,'KELAS (REFERENSI)'!M202,IF(B187=3,'KELAS (REFERENSI)'!M217,IF(B187=4,'KELAS (REFERENSI)'!M232,""))))</f>
        <v/>
      </c>
      <c r="N187" s="38" t="str">
        <f>IF(B187=1,'KELAS (REFERENSI)'!N187,IF(B187=2,'KELAS (REFERENSI)'!N202,IF(B187=3,'KELAS (REFERENSI)'!N217,IF(B187=4,'KELAS (REFERENSI)'!N232,""))))</f>
        <v/>
      </c>
      <c r="O187" s="38" t="str">
        <f>IF(B187=1,'KELAS (REFERENSI)'!O187,IF(B187=2,'KELAS (REFERENSI)'!O202,IF(B187=3,'KELAS (REFERENSI)'!O217,IF(B187=4,'KELAS (REFERENSI)'!O232,""))))</f>
        <v/>
      </c>
      <c r="P187" s="38" t="str">
        <f>IF(B187=1,'KELAS (REFERENSI)'!P187,IF(B187=2,'KELAS (REFERENSI)'!P202,IF(B187=3,'KELAS (REFERENSI)'!P217,IF(B187=4,'KELAS (REFERENSI)'!P232,""))))</f>
        <v/>
      </c>
      <c r="Q187" s="38" t="str">
        <f t="shared" si="4"/>
        <v>BPS Kota Jakarta Timur</v>
      </c>
      <c r="R187" s="38" t="str">
        <f t="shared" si="56"/>
        <v/>
      </c>
      <c r="S187" s="38" t="str">
        <f t="shared" ref="S187:T187" si="195">S186</f>
        <v>15 Juni sampai dengan 31 Agustus 2026</v>
      </c>
      <c r="T187" s="38" t="str">
        <f t="shared" si="195"/>
        <v>31 Agustus 2026</v>
      </c>
      <c r="U187" s="41"/>
      <c r="V187" s="42"/>
      <c r="W187" s="42"/>
      <c r="X187" s="42"/>
    </row>
    <row r="188" ht="15.75" customHeight="1">
      <c r="A188" s="36" t="s">
        <v>5250</v>
      </c>
      <c r="B188" s="37"/>
      <c r="C188" s="37"/>
      <c r="D188" s="38" t="str">
        <f t="shared" si="1"/>
        <v/>
      </c>
      <c r="E188" s="38" t="str">
        <f>VLOOKUP(D188,'KELAS (REFERENSI)'!$E$1:$J$68,6,FALSE)</f>
        <v>#N/A</v>
      </c>
      <c r="F188" s="39" t="str">
        <f t="shared" si="2"/>
        <v>PETUGAS.0187/SPK/SE/PML/3172/2026</v>
      </c>
      <c r="G188" s="40"/>
      <c r="H188" s="39" t="str">
        <f>VLOOKUP(G188,'MITRA (REFERENSI)'!$A:$Z,16,FALSE)</f>
        <v>#N/A</v>
      </c>
      <c r="I188" s="39" t="str">
        <f>VLOOKUP(G188,'MITRA (REFERENSI)'!$A:$Z,25,FALSE)</f>
        <v>#N/A</v>
      </c>
      <c r="J188" s="38" t="str">
        <f>VLOOKUP(G188,'MITRA (REFERENSI)'!$A:$Z,26,FALSE)</f>
        <v>#N/A</v>
      </c>
      <c r="K188" s="38" t="str">
        <f>VLOOKUP(G188,'MITRA (REFERENSI)'!$A:$Z,15,FALSE)</f>
        <v>#N/A</v>
      </c>
      <c r="L188" s="38" t="str">
        <f>VLOOKUP(G188,'MITRA (REFERENSI)'!$A:$Z,15,FALSE)</f>
        <v>#N/A</v>
      </c>
      <c r="M188" s="38" t="str">
        <f>IF(B188=1,'KELAS (REFERENSI)'!M188,IF(B188=2,'KELAS (REFERENSI)'!M203,IF(B188=3,'KELAS (REFERENSI)'!M218,IF(B188=4,'KELAS (REFERENSI)'!M233,""))))</f>
        <v/>
      </c>
      <c r="N188" s="38" t="str">
        <f>IF(B188=1,'KELAS (REFERENSI)'!N188,IF(B188=2,'KELAS (REFERENSI)'!N203,IF(B188=3,'KELAS (REFERENSI)'!N218,IF(B188=4,'KELAS (REFERENSI)'!N233,""))))</f>
        <v/>
      </c>
      <c r="O188" s="38" t="str">
        <f>IF(B188=1,'KELAS (REFERENSI)'!O188,IF(B188=2,'KELAS (REFERENSI)'!O203,IF(B188=3,'KELAS (REFERENSI)'!O218,IF(B188=4,'KELAS (REFERENSI)'!O233,""))))</f>
        <v/>
      </c>
      <c r="P188" s="38" t="str">
        <f>IF(B188=1,'KELAS (REFERENSI)'!P188,IF(B188=2,'KELAS (REFERENSI)'!P203,IF(B188=3,'KELAS (REFERENSI)'!P218,IF(B188=4,'KELAS (REFERENSI)'!P233,""))))</f>
        <v/>
      </c>
      <c r="Q188" s="38" t="str">
        <f t="shared" si="4"/>
        <v>BPS Kota Jakarta Timur</v>
      </c>
      <c r="R188" s="38" t="str">
        <f t="shared" si="56"/>
        <v/>
      </c>
      <c r="S188" s="38" t="str">
        <f t="shared" ref="S188:T188" si="196">S187</f>
        <v>15 Juni sampai dengan 31 Agustus 2026</v>
      </c>
      <c r="T188" s="38" t="str">
        <f t="shared" si="196"/>
        <v>31 Agustus 2026</v>
      </c>
      <c r="U188" s="41"/>
      <c r="V188" s="42"/>
      <c r="W188" s="42"/>
      <c r="X188" s="42"/>
    </row>
    <row r="189" ht="15.75" customHeight="1">
      <c r="A189" s="36" t="s">
        <v>5251</v>
      </c>
      <c r="B189" s="37"/>
      <c r="C189" s="37"/>
      <c r="D189" s="38" t="str">
        <f t="shared" si="1"/>
        <v/>
      </c>
      <c r="E189" s="38" t="str">
        <f>VLOOKUP(D189,'KELAS (REFERENSI)'!$E$1:$J$68,6,FALSE)</f>
        <v>#N/A</v>
      </c>
      <c r="F189" s="39" t="str">
        <f t="shared" si="2"/>
        <v>PETUGAS.0188/SPK/SE/PML/3172/2026</v>
      </c>
      <c r="G189" s="40"/>
      <c r="H189" s="39" t="str">
        <f>VLOOKUP(G189,'MITRA (REFERENSI)'!$A:$Z,16,FALSE)</f>
        <v>#N/A</v>
      </c>
      <c r="I189" s="39" t="str">
        <f>VLOOKUP(G189,'MITRA (REFERENSI)'!$A:$Z,25,FALSE)</f>
        <v>#N/A</v>
      </c>
      <c r="J189" s="38" t="str">
        <f>VLOOKUP(G189,'MITRA (REFERENSI)'!$A:$Z,26,FALSE)</f>
        <v>#N/A</v>
      </c>
      <c r="K189" s="38" t="str">
        <f>VLOOKUP(G189,'MITRA (REFERENSI)'!$A:$Z,15,FALSE)</f>
        <v>#N/A</v>
      </c>
      <c r="L189" s="38" t="str">
        <f>VLOOKUP(G189,'MITRA (REFERENSI)'!$A:$Z,15,FALSE)</f>
        <v>#N/A</v>
      </c>
      <c r="M189" s="38" t="str">
        <f>IF(B189=1,'KELAS (REFERENSI)'!M189,IF(B189=2,'KELAS (REFERENSI)'!M204,IF(B189=3,'KELAS (REFERENSI)'!M219,IF(B189=4,'KELAS (REFERENSI)'!M234,""))))</f>
        <v/>
      </c>
      <c r="N189" s="38" t="str">
        <f>IF(B189=1,'KELAS (REFERENSI)'!N189,IF(B189=2,'KELAS (REFERENSI)'!N204,IF(B189=3,'KELAS (REFERENSI)'!N219,IF(B189=4,'KELAS (REFERENSI)'!N234,""))))</f>
        <v/>
      </c>
      <c r="O189" s="38" t="str">
        <f>IF(B189=1,'KELAS (REFERENSI)'!O189,IF(B189=2,'KELAS (REFERENSI)'!O204,IF(B189=3,'KELAS (REFERENSI)'!O219,IF(B189=4,'KELAS (REFERENSI)'!O234,""))))</f>
        <v/>
      </c>
      <c r="P189" s="38" t="str">
        <f>IF(B189=1,'KELAS (REFERENSI)'!P189,IF(B189=2,'KELAS (REFERENSI)'!P204,IF(B189=3,'KELAS (REFERENSI)'!P219,IF(B189=4,'KELAS (REFERENSI)'!P234,""))))</f>
        <v/>
      </c>
      <c r="Q189" s="38" t="str">
        <f t="shared" si="4"/>
        <v>BPS Kota Jakarta Timur</v>
      </c>
      <c r="R189" s="38" t="str">
        <f t="shared" si="56"/>
        <v/>
      </c>
      <c r="S189" s="38" t="str">
        <f t="shared" ref="S189:T189" si="197">S188</f>
        <v>15 Juni sampai dengan 31 Agustus 2026</v>
      </c>
      <c r="T189" s="38" t="str">
        <f t="shared" si="197"/>
        <v>31 Agustus 2026</v>
      </c>
      <c r="U189" s="41"/>
      <c r="V189" s="42"/>
      <c r="W189" s="42"/>
      <c r="X189" s="42"/>
    </row>
    <row r="190" ht="15.75" customHeight="1">
      <c r="A190" s="36" t="s">
        <v>5252</v>
      </c>
      <c r="B190" s="37"/>
      <c r="C190" s="37"/>
      <c r="D190" s="38" t="str">
        <f t="shared" si="1"/>
        <v/>
      </c>
      <c r="E190" s="38" t="str">
        <f>VLOOKUP(D190,'KELAS (REFERENSI)'!$E$1:$J$68,6,FALSE)</f>
        <v>#N/A</v>
      </c>
      <c r="F190" s="39" t="str">
        <f t="shared" si="2"/>
        <v>PETUGAS.0189/SPK/SE/PML/3172/2026</v>
      </c>
      <c r="G190" s="40"/>
      <c r="H190" s="39" t="str">
        <f>VLOOKUP(G190,'MITRA (REFERENSI)'!$A:$Z,16,FALSE)</f>
        <v>#N/A</v>
      </c>
      <c r="I190" s="39" t="str">
        <f>VLOOKUP(G190,'MITRA (REFERENSI)'!$A:$Z,25,FALSE)</f>
        <v>#N/A</v>
      </c>
      <c r="J190" s="38" t="str">
        <f>VLOOKUP(G190,'MITRA (REFERENSI)'!$A:$Z,26,FALSE)</f>
        <v>#N/A</v>
      </c>
      <c r="K190" s="38" t="str">
        <f>VLOOKUP(G190,'MITRA (REFERENSI)'!$A:$Z,15,FALSE)</f>
        <v>#N/A</v>
      </c>
      <c r="L190" s="38" t="str">
        <f>VLOOKUP(G190,'MITRA (REFERENSI)'!$A:$Z,15,FALSE)</f>
        <v>#N/A</v>
      </c>
      <c r="M190" s="38" t="str">
        <f>IF(B190=1,'KELAS (REFERENSI)'!M190,IF(B190=2,'KELAS (REFERENSI)'!M205,IF(B190=3,'KELAS (REFERENSI)'!M220,IF(B190=4,'KELAS (REFERENSI)'!M235,""))))</f>
        <v/>
      </c>
      <c r="N190" s="38" t="str">
        <f>IF(B190=1,'KELAS (REFERENSI)'!N190,IF(B190=2,'KELAS (REFERENSI)'!N205,IF(B190=3,'KELAS (REFERENSI)'!N220,IF(B190=4,'KELAS (REFERENSI)'!N235,""))))</f>
        <v/>
      </c>
      <c r="O190" s="38" t="str">
        <f>IF(B190=1,'KELAS (REFERENSI)'!O190,IF(B190=2,'KELAS (REFERENSI)'!O205,IF(B190=3,'KELAS (REFERENSI)'!O220,IF(B190=4,'KELAS (REFERENSI)'!O235,""))))</f>
        <v/>
      </c>
      <c r="P190" s="38" t="str">
        <f>IF(B190=1,'KELAS (REFERENSI)'!P190,IF(B190=2,'KELAS (REFERENSI)'!P205,IF(B190=3,'KELAS (REFERENSI)'!P220,IF(B190=4,'KELAS (REFERENSI)'!P235,""))))</f>
        <v/>
      </c>
      <c r="Q190" s="38" t="str">
        <f t="shared" si="4"/>
        <v>BPS Kota Jakarta Timur</v>
      </c>
      <c r="R190" s="38" t="str">
        <f t="shared" si="56"/>
        <v/>
      </c>
      <c r="S190" s="38" t="str">
        <f t="shared" ref="S190:T190" si="198">S189</f>
        <v>15 Juni sampai dengan 31 Agustus 2026</v>
      </c>
      <c r="T190" s="38" t="str">
        <f t="shared" si="198"/>
        <v>31 Agustus 2026</v>
      </c>
      <c r="U190" s="41"/>
      <c r="V190" s="42"/>
      <c r="W190" s="42"/>
      <c r="X190" s="42"/>
    </row>
    <row r="191" ht="15.75" customHeight="1">
      <c r="A191" s="36" t="s">
        <v>5253</v>
      </c>
      <c r="B191" s="37"/>
      <c r="C191" s="37"/>
      <c r="D191" s="38" t="str">
        <f t="shared" si="1"/>
        <v/>
      </c>
      <c r="E191" s="38" t="str">
        <f>VLOOKUP(D191,'KELAS (REFERENSI)'!$E$1:$J$68,6,FALSE)</f>
        <v>#N/A</v>
      </c>
      <c r="F191" s="39" t="str">
        <f t="shared" si="2"/>
        <v>PETUGAS.0190/SPK/SE/PML/3172/2026</v>
      </c>
      <c r="G191" s="40"/>
      <c r="H191" s="39" t="str">
        <f>VLOOKUP(G191,'MITRA (REFERENSI)'!$A:$Z,16,FALSE)</f>
        <v>#N/A</v>
      </c>
      <c r="I191" s="39" t="str">
        <f>VLOOKUP(G191,'MITRA (REFERENSI)'!$A:$Z,25,FALSE)</f>
        <v>#N/A</v>
      </c>
      <c r="J191" s="38" t="str">
        <f>VLOOKUP(G191,'MITRA (REFERENSI)'!$A:$Z,26,FALSE)</f>
        <v>#N/A</v>
      </c>
      <c r="K191" s="38" t="str">
        <f>VLOOKUP(G191,'MITRA (REFERENSI)'!$A:$Z,15,FALSE)</f>
        <v>#N/A</v>
      </c>
      <c r="L191" s="38" t="str">
        <f>VLOOKUP(G191,'MITRA (REFERENSI)'!$A:$Z,15,FALSE)</f>
        <v>#N/A</v>
      </c>
      <c r="M191" s="38" t="str">
        <f>IF(B191=1,'KELAS (REFERENSI)'!M191,IF(B191=2,'KELAS (REFERENSI)'!M206,IF(B191=3,'KELAS (REFERENSI)'!M221,IF(B191=4,'KELAS (REFERENSI)'!M236,""))))</f>
        <v/>
      </c>
      <c r="N191" s="38" t="str">
        <f>IF(B191=1,'KELAS (REFERENSI)'!N191,IF(B191=2,'KELAS (REFERENSI)'!N206,IF(B191=3,'KELAS (REFERENSI)'!N221,IF(B191=4,'KELAS (REFERENSI)'!N236,""))))</f>
        <v/>
      </c>
      <c r="O191" s="38" t="str">
        <f>IF(B191=1,'KELAS (REFERENSI)'!O191,IF(B191=2,'KELAS (REFERENSI)'!O206,IF(B191=3,'KELAS (REFERENSI)'!O221,IF(B191=4,'KELAS (REFERENSI)'!O236,""))))</f>
        <v/>
      </c>
      <c r="P191" s="38" t="str">
        <f>IF(B191=1,'KELAS (REFERENSI)'!P191,IF(B191=2,'KELAS (REFERENSI)'!P206,IF(B191=3,'KELAS (REFERENSI)'!P221,IF(B191=4,'KELAS (REFERENSI)'!P236,""))))</f>
        <v/>
      </c>
      <c r="Q191" s="38" t="str">
        <f t="shared" si="4"/>
        <v>BPS Kota Jakarta Timur</v>
      </c>
      <c r="R191" s="38" t="str">
        <f t="shared" si="56"/>
        <v/>
      </c>
      <c r="S191" s="38" t="str">
        <f t="shared" ref="S191:T191" si="199">S190</f>
        <v>15 Juni sampai dengan 31 Agustus 2026</v>
      </c>
      <c r="T191" s="38" t="str">
        <f t="shared" si="199"/>
        <v>31 Agustus 2026</v>
      </c>
      <c r="U191" s="41"/>
      <c r="V191" s="42"/>
      <c r="W191" s="42"/>
      <c r="X191" s="42"/>
    </row>
    <row r="192" ht="15.75" customHeight="1">
      <c r="A192" s="36" t="s">
        <v>5254</v>
      </c>
      <c r="B192" s="37"/>
      <c r="C192" s="37"/>
      <c r="D192" s="38" t="str">
        <f t="shared" si="1"/>
        <v/>
      </c>
      <c r="E192" s="38" t="str">
        <f>VLOOKUP(D192,'KELAS (REFERENSI)'!$E$1:$J$68,6,FALSE)</f>
        <v>#N/A</v>
      </c>
      <c r="F192" s="39" t="str">
        <f t="shared" si="2"/>
        <v>PETUGAS.0191/SPK/SE/PML/3172/2026</v>
      </c>
      <c r="G192" s="40"/>
      <c r="H192" s="39" t="str">
        <f>VLOOKUP(G192,'MITRA (REFERENSI)'!$A:$Z,16,FALSE)</f>
        <v>#N/A</v>
      </c>
      <c r="I192" s="39" t="str">
        <f>VLOOKUP(G192,'MITRA (REFERENSI)'!$A:$Z,25,FALSE)</f>
        <v>#N/A</v>
      </c>
      <c r="J192" s="38" t="str">
        <f>VLOOKUP(G192,'MITRA (REFERENSI)'!$A:$Z,26,FALSE)</f>
        <v>#N/A</v>
      </c>
      <c r="K192" s="38" t="str">
        <f>VLOOKUP(G192,'MITRA (REFERENSI)'!$A:$Z,15,FALSE)</f>
        <v>#N/A</v>
      </c>
      <c r="L192" s="38" t="str">
        <f>VLOOKUP(G192,'MITRA (REFERENSI)'!$A:$Z,15,FALSE)</f>
        <v>#N/A</v>
      </c>
      <c r="M192" s="38" t="str">
        <f>IF(B192=1,'KELAS (REFERENSI)'!M192,IF(B192=2,'KELAS (REFERENSI)'!M207,IF(B192=3,'KELAS (REFERENSI)'!M222,IF(B192=4,'KELAS (REFERENSI)'!M237,""))))</f>
        <v/>
      </c>
      <c r="N192" s="38" t="str">
        <f>IF(B192=1,'KELAS (REFERENSI)'!N192,IF(B192=2,'KELAS (REFERENSI)'!N207,IF(B192=3,'KELAS (REFERENSI)'!N222,IF(B192=4,'KELAS (REFERENSI)'!N237,""))))</f>
        <v/>
      </c>
      <c r="O192" s="38" t="str">
        <f>IF(B192=1,'KELAS (REFERENSI)'!O192,IF(B192=2,'KELAS (REFERENSI)'!O207,IF(B192=3,'KELAS (REFERENSI)'!O222,IF(B192=4,'KELAS (REFERENSI)'!O237,""))))</f>
        <v/>
      </c>
      <c r="P192" s="38" t="str">
        <f>IF(B192=1,'KELAS (REFERENSI)'!P192,IF(B192=2,'KELAS (REFERENSI)'!P207,IF(B192=3,'KELAS (REFERENSI)'!P222,IF(B192=4,'KELAS (REFERENSI)'!P237,""))))</f>
        <v/>
      </c>
      <c r="Q192" s="38" t="str">
        <f t="shared" si="4"/>
        <v>BPS Kota Jakarta Timur</v>
      </c>
      <c r="R192" s="38" t="str">
        <f t="shared" si="56"/>
        <v/>
      </c>
      <c r="S192" s="38" t="str">
        <f t="shared" ref="S192:T192" si="200">S191</f>
        <v>15 Juni sampai dengan 31 Agustus 2026</v>
      </c>
      <c r="T192" s="38" t="str">
        <f t="shared" si="200"/>
        <v>31 Agustus 2026</v>
      </c>
      <c r="U192" s="41"/>
      <c r="V192" s="42"/>
      <c r="W192" s="42"/>
      <c r="X192" s="42"/>
    </row>
    <row r="193" ht="15.75" customHeight="1">
      <c r="A193" s="36" t="s">
        <v>5255</v>
      </c>
      <c r="B193" s="37"/>
      <c r="C193" s="37"/>
      <c r="D193" s="38" t="str">
        <f t="shared" si="1"/>
        <v/>
      </c>
      <c r="E193" s="38" t="str">
        <f>VLOOKUP(D193,'KELAS (REFERENSI)'!$E$1:$J$68,6,FALSE)</f>
        <v>#N/A</v>
      </c>
      <c r="F193" s="39" t="str">
        <f t="shared" si="2"/>
        <v>PETUGAS.0192/SPK/SE/PML/3172/2026</v>
      </c>
      <c r="G193" s="40"/>
      <c r="H193" s="39" t="str">
        <f>VLOOKUP(G193,'MITRA (REFERENSI)'!$A:$Z,16,FALSE)</f>
        <v>#N/A</v>
      </c>
      <c r="I193" s="39" t="str">
        <f>VLOOKUP(G193,'MITRA (REFERENSI)'!$A:$Z,25,FALSE)</f>
        <v>#N/A</v>
      </c>
      <c r="J193" s="38" t="str">
        <f>VLOOKUP(G193,'MITRA (REFERENSI)'!$A:$Z,26,FALSE)</f>
        <v>#N/A</v>
      </c>
      <c r="K193" s="38" t="str">
        <f>VLOOKUP(G193,'MITRA (REFERENSI)'!$A:$Z,15,FALSE)</f>
        <v>#N/A</v>
      </c>
      <c r="L193" s="38" t="str">
        <f>VLOOKUP(G193,'MITRA (REFERENSI)'!$A:$Z,15,FALSE)</f>
        <v>#N/A</v>
      </c>
      <c r="M193" s="38" t="str">
        <f>IF(B193=1,'KELAS (REFERENSI)'!M193,IF(B193=2,'KELAS (REFERENSI)'!M208,IF(B193=3,'KELAS (REFERENSI)'!M223,IF(B193=4,'KELAS (REFERENSI)'!M238,""))))</f>
        <v/>
      </c>
      <c r="N193" s="38" t="str">
        <f>IF(B193=1,'KELAS (REFERENSI)'!N193,IF(B193=2,'KELAS (REFERENSI)'!N208,IF(B193=3,'KELAS (REFERENSI)'!N223,IF(B193=4,'KELAS (REFERENSI)'!N238,""))))</f>
        <v/>
      </c>
      <c r="O193" s="38" t="str">
        <f>IF(B193=1,'KELAS (REFERENSI)'!O193,IF(B193=2,'KELAS (REFERENSI)'!O208,IF(B193=3,'KELAS (REFERENSI)'!O223,IF(B193=4,'KELAS (REFERENSI)'!O238,""))))</f>
        <v/>
      </c>
      <c r="P193" s="38" t="str">
        <f>IF(B193=1,'KELAS (REFERENSI)'!P193,IF(B193=2,'KELAS (REFERENSI)'!P208,IF(B193=3,'KELAS (REFERENSI)'!P223,IF(B193=4,'KELAS (REFERENSI)'!P238,""))))</f>
        <v/>
      </c>
      <c r="Q193" s="38" t="str">
        <f t="shared" si="4"/>
        <v>BPS Kota Jakarta Timur</v>
      </c>
      <c r="R193" s="38" t="str">
        <f t="shared" si="56"/>
        <v/>
      </c>
      <c r="S193" s="38" t="str">
        <f t="shared" ref="S193:T193" si="201">S192</f>
        <v>15 Juni sampai dengan 31 Agustus 2026</v>
      </c>
      <c r="T193" s="38" t="str">
        <f t="shared" si="201"/>
        <v>31 Agustus 2026</v>
      </c>
      <c r="U193" s="41"/>
      <c r="V193" s="42"/>
      <c r="W193" s="42"/>
      <c r="X193" s="42"/>
    </row>
    <row r="194" ht="15.75" customHeight="1">
      <c r="A194" s="36" t="s">
        <v>5256</v>
      </c>
      <c r="B194" s="37"/>
      <c r="C194" s="37"/>
      <c r="D194" s="38" t="str">
        <f t="shared" si="1"/>
        <v/>
      </c>
      <c r="E194" s="38" t="str">
        <f>VLOOKUP(D194,'KELAS (REFERENSI)'!$E$1:$J$68,6,FALSE)</f>
        <v>#N/A</v>
      </c>
      <c r="F194" s="39" t="str">
        <f t="shared" si="2"/>
        <v>PETUGAS.0193/SPK/SE/PML/3172/2026</v>
      </c>
      <c r="G194" s="40"/>
      <c r="H194" s="39" t="str">
        <f>VLOOKUP(G194,'MITRA (REFERENSI)'!$A:$Z,16,FALSE)</f>
        <v>#N/A</v>
      </c>
      <c r="I194" s="39" t="str">
        <f>VLOOKUP(G194,'MITRA (REFERENSI)'!$A:$Z,25,FALSE)</f>
        <v>#N/A</v>
      </c>
      <c r="J194" s="38" t="str">
        <f>VLOOKUP(G194,'MITRA (REFERENSI)'!$A:$Z,26,FALSE)</f>
        <v>#N/A</v>
      </c>
      <c r="K194" s="38" t="str">
        <f>VLOOKUP(G194,'MITRA (REFERENSI)'!$A:$Z,15,FALSE)</f>
        <v>#N/A</v>
      </c>
      <c r="L194" s="38" t="str">
        <f>VLOOKUP(G194,'MITRA (REFERENSI)'!$A:$Z,15,FALSE)</f>
        <v>#N/A</v>
      </c>
      <c r="M194" s="38" t="str">
        <f>IF(B194=1,'KELAS (REFERENSI)'!M194,IF(B194=2,'KELAS (REFERENSI)'!M209,IF(B194=3,'KELAS (REFERENSI)'!M224,IF(B194=4,'KELAS (REFERENSI)'!M239,""))))</f>
        <v/>
      </c>
      <c r="N194" s="38" t="str">
        <f>IF(B194=1,'KELAS (REFERENSI)'!N194,IF(B194=2,'KELAS (REFERENSI)'!N209,IF(B194=3,'KELAS (REFERENSI)'!N224,IF(B194=4,'KELAS (REFERENSI)'!N239,""))))</f>
        <v/>
      </c>
      <c r="O194" s="38" t="str">
        <f>IF(B194=1,'KELAS (REFERENSI)'!O194,IF(B194=2,'KELAS (REFERENSI)'!O209,IF(B194=3,'KELAS (REFERENSI)'!O224,IF(B194=4,'KELAS (REFERENSI)'!O239,""))))</f>
        <v/>
      </c>
      <c r="P194" s="38" t="str">
        <f>IF(B194=1,'KELAS (REFERENSI)'!P194,IF(B194=2,'KELAS (REFERENSI)'!P209,IF(B194=3,'KELAS (REFERENSI)'!P224,IF(B194=4,'KELAS (REFERENSI)'!P239,""))))</f>
        <v/>
      </c>
      <c r="Q194" s="38" t="str">
        <f t="shared" si="4"/>
        <v>BPS Kota Jakarta Timur</v>
      </c>
      <c r="R194" s="38" t="str">
        <f t="shared" si="56"/>
        <v/>
      </c>
      <c r="S194" s="38" t="str">
        <f t="shared" ref="S194:T194" si="202">S193</f>
        <v>15 Juni sampai dengan 31 Agustus 2026</v>
      </c>
      <c r="T194" s="38" t="str">
        <f t="shared" si="202"/>
        <v>31 Agustus 2026</v>
      </c>
      <c r="U194" s="41"/>
      <c r="V194" s="42"/>
      <c r="W194" s="42"/>
      <c r="X194" s="42"/>
    </row>
    <row r="195" ht="15.75" customHeight="1">
      <c r="A195" s="36" t="s">
        <v>5257</v>
      </c>
      <c r="B195" s="37"/>
      <c r="C195" s="37"/>
      <c r="D195" s="38" t="str">
        <f t="shared" si="1"/>
        <v/>
      </c>
      <c r="E195" s="38" t="str">
        <f>VLOOKUP(D195,'KELAS (REFERENSI)'!$E$1:$J$68,6,FALSE)</f>
        <v>#N/A</v>
      </c>
      <c r="F195" s="39" t="str">
        <f t="shared" si="2"/>
        <v>PETUGAS.0194/SPK/SE/PML/3172/2026</v>
      </c>
      <c r="G195" s="40"/>
      <c r="H195" s="39" t="str">
        <f>VLOOKUP(G195,'MITRA (REFERENSI)'!$A:$Z,16,FALSE)</f>
        <v>#N/A</v>
      </c>
      <c r="I195" s="39" t="str">
        <f>VLOOKUP(G195,'MITRA (REFERENSI)'!$A:$Z,25,FALSE)</f>
        <v>#N/A</v>
      </c>
      <c r="J195" s="38" t="str">
        <f>VLOOKUP(G195,'MITRA (REFERENSI)'!$A:$Z,26,FALSE)</f>
        <v>#N/A</v>
      </c>
      <c r="K195" s="38" t="str">
        <f>VLOOKUP(G195,'MITRA (REFERENSI)'!$A:$Z,15,FALSE)</f>
        <v>#N/A</v>
      </c>
      <c r="L195" s="38" t="str">
        <f>VLOOKUP(G195,'MITRA (REFERENSI)'!$A:$Z,15,FALSE)</f>
        <v>#N/A</v>
      </c>
      <c r="M195" s="38" t="str">
        <f>IF(B195=1,'KELAS (REFERENSI)'!M195,IF(B195=2,'KELAS (REFERENSI)'!M210,IF(B195=3,'KELAS (REFERENSI)'!M225,IF(B195=4,'KELAS (REFERENSI)'!M240,""))))</f>
        <v/>
      </c>
      <c r="N195" s="38" t="str">
        <f>IF(B195=1,'KELAS (REFERENSI)'!N195,IF(B195=2,'KELAS (REFERENSI)'!N210,IF(B195=3,'KELAS (REFERENSI)'!N225,IF(B195=4,'KELAS (REFERENSI)'!N240,""))))</f>
        <v/>
      </c>
      <c r="O195" s="38" t="str">
        <f>IF(B195=1,'KELAS (REFERENSI)'!O195,IF(B195=2,'KELAS (REFERENSI)'!O210,IF(B195=3,'KELAS (REFERENSI)'!O225,IF(B195=4,'KELAS (REFERENSI)'!O240,""))))</f>
        <v/>
      </c>
      <c r="P195" s="38" t="str">
        <f>IF(B195=1,'KELAS (REFERENSI)'!P195,IF(B195=2,'KELAS (REFERENSI)'!P210,IF(B195=3,'KELAS (REFERENSI)'!P225,IF(B195=4,'KELAS (REFERENSI)'!P240,""))))</f>
        <v/>
      </c>
      <c r="Q195" s="38" t="str">
        <f t="shared" si="4"/>
        <v>BPS Kota Jakarta Timur</v>
      </c>
      <c r="R195" s="38" t="str">
        <f t="shared" si="56"/>
        <v/>
      </c>
      <c r="S195" s="38" t="str">
        <f t="shared" ref="S195:T195" si="203">S194</f>
        <v>15 Juni sampai dengan 31 Agustus 2026</v>
      </c>
      <c r="T195" s="38" t="str">
        <f t="shared" si="203"/>
        <v>31 Agustus 2026</v>
      </c>
      <c r="U195" s="41"/>
      <c r="V195" s="42"/>
      <c r="W195" s="42"/>
      <c r="X195" s="42"/>
    </row>
    <row r="196" ht="15.75" customHeight="1">
      <c r="A196" s="36" t="s">
        <v>5258</v>
      </c>
      <c r="B196" s="37"/>
      <c r="C196" s="37"/>
      <c r="D196" s="38" t="str">
        <f t="shared" si="1"/>
        <v/>
      </c>
      <c r="E196" s="38" t="str">
        <f>VLOOKUP(D196,'KELAS (REFERENSI)'!$E$1:$J$68,6,FALSE)</f>
        <v>#N/A</v>
      </c>
      <c r="F196" s="39" t="str">
        <f t="shared" si="2"/>
        <v>PETUGAS.0195/SPK/SE/PML/3172/2026</v>
      </c>
      <c r="G196" s="40"/>
      <c r="H196" s="39" t="str">
        <f>VLOOKUP(G196,'MITRA (REFERENSI)'!$A:$Z,16,FALSE)</f>
        <v>#N/A</v>
      </c>
      <c r="I196" s="39" t="str">
        <f>VLOOKUP(G196,'MITRA (REFERENSI)'!$A:$Z,25,FALSE)</f>
        <v>#N/A</v>
      </c>
      <c r="J196" s="38" t="str">
        <f>VLOOKUP(G196,'MITRA (REFERENSI)'!$A:$Z,26,FALSE)</f>
        <v>#N/A</v>
      </c>
      <c r="K196" s="38" t="str">
        <f>VLOOKUP(G196,'MITRA (REFERENSI)'!$A:$Z,15,FALSE)</f>
        <v>#N/A</v>
      </c>
      <c r="L196" s="38" t="str">
        <f>VLOOKUP(G196,'MITRA (REFERENSI)'!$A:$Z,15,FALSE)</f>
        <v>#N/A</v>
      </c>
      <c r="M196" s="38" t="str">
        <f>IF(B196=1,'KELAS (REFERENSI)'!M196,IF(B196=2,'KELAS (REFERENSI)'!M211,IF(B196=3,'KELAS (REFERENSI)'!M226,IF(B196=4,'KELAS (REFERENSI)'!M241,""))))</f>
        <v/>
      </c>
      <c r="N196" s="38" t="str">
        <f>IF(B196=1,'KELAS (REFERENSI)'!N196,IF(B196=2,'KELAS (REFERENSI)'!N211,IF(B196=3,'KELAS (REFERENSI)'!N226,IF(B196=4,'KELAS (REFERENSI)'!N241,""))))</f>
        <v/>
      </c>
      <c r="O196" s="38" t="str">
        <f>IF(B196=1,'KELAS (REFERENSI)'!O196,IF(B196=2,'KELAS (REFERENSI)'!O211,IF(B196=3,'KELAS (REFERENSI)'!O226,IF(B196=4,'KELAS (REFERENSI)'!O241,""))))</f>
        <v/>
      </c>
      <c r="P196" s="38" t="str">
        <f>IF(B196=1,'KELAS (REFERENSI)'!P196,IF(B196=2,'KELAS (REFERENSI)'!P211,IF(B196=3,'KELAS (REFERENSI)'!P226,IF(B196=4,'KELAS (REFERENSI)'!P241,""))))</f>
        <v/>
      </c>
      <c r="Q196" s="38" t="str">
        <f t="shared" si="4"/>
        <v>BPS Kota Jakarta Timur</v>
      </c>
      <c r="R196" s="38" t="str">
        <f t="shared" si="56"/>
        <v/>
      </c>
      <c r="S196" s="38" t="str">
        <f t="shared" ref="S196:T196" si="204">S195</f>
        <v>15 Juni sampai dengan 31 Agustus 2026</v>
      </c>
      <c r="T196" s="38" t="str">
        <f t="shared" si="204"/>
        <v>31 Agustus 2026</v>
      </c>
      <c r="U196" s="41"/>
      <c r="V196" s="42"/>
      <c r="W196" s="42"/>
      <c r="X196" s="42"/>
    </row>
    <row r="197" ht="15.75" customHeight="1">
      <c r="A197" s="36" t="s">
        <v>5259</v>
      </c>
      <c r="B197" s="37"/>
      <c r="C197" s="37"/>
      <c r="D197" s="38" t="str">
        <f t="shared" si="1"/>
        <v/>
      </c>
      <c r="E197" s="38" t="str">
        <f>VLOOKUP(D197,'KELAS (REFERENSI)'!$E$1:$J$68,6,FALSE)</f>
        <v>#N/A</v>
      </c>
      <c r="F197" s="39" t="str">
        <f t="shared" si="2"/>
        <v>PETUGAS.0196/SPK/SE/PML/3172/2026</v>
      </c>
      <c r="G197" s="40"/>
      <c r="H197" s="39" t="str">
        <f>VLOOKUP(G197,'MITRA (REFERENSI)'!$A:$Z,16,FALSE)</f>
        <v>#N/A</v>
      </c>
      <c r="I197" s="39" t="str">
        <f>VLOOKUP(G197,'MITRA (REFERENSI)'!$A:$Z,25,FALSE)</f>
        <v>#N/A</v>
      </c>
      <c r="J197" s="38" t="str">
        <f>VLOOKUP(G197,'MITRA (REFERENSI)'!$A:$Z,26,FALSE)</f>
        <v>#N/A</v>
      </c>
      <c r="K197" s="38" t="str">
        <f>VLOOKUP(G197,'MITRA (REFERENSI)'!$A:$Z,15,FALSE)</f>
        <v>#N/A</v>
      </c>
      <c r="L197" s="38" t="str">
        <f>VLOOKUP(G197,'MITRA (REFERENSI)'!$A:$Z,15,FALSE)</f>
        <v>#N/A</v>
      </c>
      <c r="M197" s="38" t="str">
        <f>IF(B197=1,'KELAS (REFERENSI)'!M197,IF(B197=2,'KELAS (REFERENSI)'!M212,IF(B197=3,'KELAS (REFERENSI)'!M227,IF(B197=4,'KELAS (REFERENSI)'!M242,""))))</f>
        <v/>
      </c>
      <c r="N197" s="38" t="str">
        <f>IF(B197=1,'KELAS (REFERENSI)'!N197,IF(B197=2,'KELAS (REFERENSI)'!N212,IF(B197=3,'KELAS (REFERENSI)'!N227,IF(B197=4,'KELAS (REFERENSI)'!N242,""))))</f>
        <v/>
      </c>
      <c r="O197" s="38" t="str">
        <f>IF(B197=1,'KELAS (REFERENSI)'!O197,IF(B197=2,'KELAS (REFERENSI)'!O212,IF(B197=3,'KELAS (REFERENSI)'!O227,IF(B197=4,'KELAS (REFERENSI)'!O242,""))))</f>
        <v/>
      </c>
      <c r="P197" s="38" t="str">
        <f>IF(B197=1,'KELAS (REFERENSI)'!P197,IF(B197=2,'KELAS (REFERENSI)'!P212,IF(B197=3,'KELAS (REFERENSI)'!P227,IF(B197=4,'KELAS (REFERENSI)'!P242,""))))</f>
        <v/>
      </c>
      <c r="Q197" s="38" t="str">
        <f t="shared" si="4"/>
        <v>BPS Kota Jakarta Timur</v>
      </c>
      <c r="R197" s="38" t="str">
        <f t="shared" si="56"/>
        <v/>
      </c>
      <c r="S197" s="38" t="str">
        <f t="shared" ref="S197:T197" si="205">S196</f>
        <v>15 Juni sampai dengan 31 Agustus 2026</v>
      </c>
      <c r="T197" s="38" t="str">
        <f t="shared" si="205"/>
        <v>31 Agustus 2026</v>
      </c>
      <c r="U197" s="41"/>
      <c r="V197" s="42"/>
      <c r="W197" s="42"/>
      <c r="X197" s="42"/>
    </row>
    <row r="198" ht="15.75" customHeight="1">
      <c r="A198" s="36" t="s">
        <v>5260</v>
      </c>
      <c r="B198" s="37"/>
      <c r="C198" s="37"/>
      <c r="D198" s="38" t="str">
        <f t="shared" si="1"/>
        <v/>
      </c>
      <c r="E198" s="38" t="str">
        <f>VLOOKUP(D198,'KELAS (REFERENSI)'!$E$1:$J$68,6,FALSE)</f>
        <v>#N/A</v>
      </c>
      <c r="F198" s="39" t="str">
        <f t="shared" si="2"/>
        <v>PETUGAS.0197/SPK/SE/PML/3172/2026</v>
      </c>
      <c r="G198" s="40"/>
      <c r="H198" s="39" t="str">
        <f>VLOOKUP(G198,'MITRA (REFERENSI)'!$A:$Z,16,FALSE)</f>
        <v>#N/A</v>
      </c>
      <c r="I198" s="39" t="str">
        <f>VLOOKUP(G198,'MITRA (REFERENSI)'!$A:$Z,25,FALSE)</f>
        <v>#N/A</v>
      </c>
      <c r="J198" s="38" t="str">
        <f>VLOOKUP(G198,'MITRA (REFERENSI)'!$A:$Z,26,FALSE)</f>
        <v>#N/A</v>
      </c>
      <c r="K198" s="38" t="str">
        <f>VLOOKUP(G198,'MITRA (REFERENSI)'!$A:$Z,15,FALSE)</f>
        <v>#N/A</v>
      </c>
      <c r="L198" s="38" t="str">
        <f>VLOOKUP(G198,'MITRA (REFERENSI)'!$A:$Z,15,FALSE)</f>
        <v>#N/A</v>
      </c>
      <c r="M198" s="38" t="str">
        <f>IF(B198=1,'KELAS (REFERENSI)'!M198,IF(B198=2,'KELAS (REFERENSI)'!M213,IF(B198=3,'KELAS (REFERENSI)'!M228,IF(B198=4,'KELAS (REFERENSI)'!M243,""))))</f>
        <v/>
      </c>
      <c r="N198" s="38" t="str">
        <f>IF(B198=1,'KELAS (REFERENSI)'!N198,IF(B198=2,'KELAS (REFERENSI)'!N213,IF(B198=3,'KELAS (REFERENSI)'!N228,IF(B198=4,'KELAS (REFERENSI)'!N243,""))))</f>
        <v/>
      </c>
      <c r="O198" s="38" t="str">
        <f>IF(B198=1,'KELAS (REFERENSI)'!O198,IF(B198=2,'KELAS (REFERENSI)'!O213,IF(B198=3,'KELAS (REFERENSI)'!O228,IF(B198=4,'KELAS (REFERENSI)'!O243,""))))</f>
        <v/>
      </c>
      <c r="P198" s="38" t="str">
        <f>IF(B198=1,'KELAS (REFERENSI)'!P198,IF(B198=2,'KELAS (REFERENSI)'!P213,IF(B198=3,'KELAS (REFERENSI)'!P228,IF(B198=4,'KELAS (REFERENSI)'!P243,""))))</f>
        <v/>
      </c>
      <c r="Q198" s="38" t="str">
        <f t="shared" si="4"/>
        <v>BPS Kota Jakarta Timur</v>
      </c>
      <c r="R198" s="38" t="str">
        <f t="shared" si="56"/>
        <v/>
      </c>
      <c r="S198" s="38" t="str">
        <f t="shared" ref="S198:T198" si="206">S197</f>
        <v>15 Juni sampai dengan 31 Agustus 2026</v>
      </c>
      <c r="T198" s="38" t="str">
        <f t="shared" si="206"/>
        <v>31 Agustus 2026</v>
      </c>
      <c r="U198" s="41"/>
      <c r="V198" s="42"/>
      <c r="W198" s="42"/>
      <c r="X198" s="42"/>
    </row>
    <row r="199" ht="15.75" customHeight="1">
      <c r="A199" s="36" t="s">
        <v>5261</v>
      </c>
      <c r="B199" s="37"/>
      <c r="C199" s="37"/>
      <c r="D199" s="38" t="str">
        <f t="shared" si="1"/>
        <v/>
      </c>
      <c r="E199" s="38" t="str">
        <f>VLOOKUP(D199,'KELAS (REFERENSI)'!$E$1:$J$68,6,FALSE)</f>
        <v>#N/A</v>
      </c>
      <c r="F199" s="39" t="str">
        <f t="shared" si="2"/>
        <v>PETUGAS.0198/SPK/SE/PML/3172/2026</v>
      </c>
      <c r="G199" s="40"/>
      <c r="H199" s="39" t="str">
        <f>VLOOKUP(G199,'MITRA (REFERENSI)'!$A:$Z,16,FALSE)</f>
        <v>#N/A</v>
      </c>
      <c r="I199" s="39" t="str">
        <f>VLOOKUP(G199,'MITRA (REFERENSI)'!$A:$Z,25,FALSE)</f>
        <v>#N/A</v>
      </c>
      <c r="J199" s="38" t="str">
        <f>VLOOKUP(G199,'MITRA (REFERENSI)'!$A:$Z,26,FALSE)</f>
        <v>#N/A</v>
      </c>
      <c r="K199" s="38" t="str">
        <f>VLOOKUP(G199,'MITRA (REFERENSI)'!$A:$Z,15,FALSE)</f>
        <v>#N/A</v>
      </c>
      <c r="L199" s="38" t="str">
        <f>VLOOKUP(G199,'MITRA (REFERENSI)'!$A:$Z,15,FALSE)</f>
        <v>#N/A</v>
      </c>
      <c r="M199" s="38" t="str">
        <f>IF(B199=1,'KELAS (REFERENSI)'!M199,IF(B199=2,'KELAS (REFERENSI)'!M214,IF(B199=3,'KELAS (REFERENSI)'!M229,IF(B199=4,'KELAS (REFERENSI)'!M244,""))))</f>
        <v/>
      </c>
      <c r="N199" s="38" t="str">
        <f>IF(B199=1,'KELAS (REFERENSI)'!N199,IF(B199=2,'KELAS (REFERENSI)'!N214,IF(B199=3,'KELAS (REFERENSI)'!N229,IF(B199=4,'KELAS (REFERENSI)'!N244,""))))</f>
        <v/>
      </c>
      <c r="O199" s="38" t="str">
        <f>IF(B199=1,'KELAS (REFERENSI)'!O199,IF(B199=2,'KELAS (REFERENSI)'!O214,IF(B199=3,'KELAS (REFERENSI)'!O229,IF(B199=4,'KELAS (REFERENSI)'!O244,""))))</f>
        <v/>
      </c>
      <c r="P199" s="38" t="str">
        <f>IF(B199=1,'KELAS (REFERENSI)'!P199,IF(B199=2,'KELAS (REFERENSI)'!P214,IF(B199=3,'KELAS (REFERENSI)'!P229,IF(B199=4,'KELAS (REFERENSI)'!P244,""))))</f>
        <v/>
      </c>
      <c r="Q199" s="38" t="str">
        <f t="shared" si="4"/>
        <v>BPS Kota Jakarta Timur</v>
      </c>
      <c r="R199" s="38" t="str">
        <f t="shared" si="56"/>
        <v/>
      </c>
      <c r="S199" s="38" t="str">
        <f t="shared" ref="S199:T199" si="207">S198</f>
        <v>15 Juni sampai dengan 31 Agustus 2026</v>
      </c>
      <c r="T199" s="38" t="str">
        <f t="shared" si="207"/>
        <v>31 Agustus 2026</v>
      </c>
      <c r="U199" s="41"/>
      <c r="V199" s="42"/>
      <c r="W199" s="42"/>
      <c r="X199" s="42"/>
    </row>
    <row r="200" ht="15.75" customHeight="1">
      <c r="A200" s="36" t="s">
        <v>5262</v>
      </c>
      <c r="B200" s="37"/>
      <c r="C200" s="37"/>
      <c r="D200" s="38" t="str">
        <f t="shared" si="1"/>
        <v/>
      </c>
      <c r="E200" s="38" t="str">
        <f>VLOOKUP(D200,'KELAS (REFERENSI)'!$E$1:$J$68,6,FALSE)</f>
        <v>#N/A</v>
      </c>
      <c r="F200" s="39" t="str">
        <f t="shared" si="2"/>
        <v>PETUGAS.0199/SPK/SE/PML/3172/2026</v>
      </c>
      <c r="G200" s="40"/>
      <c r="H200" s="39" t="str">
        <f>VLOOKUP(G200,'MITRA (REFERENSI)'!$A:$Z,16,FALSE)</f>
        <v>#N/A</v>
      </c>
      <c r="I200" s="39" t="str">
        <f>VLOOKUP(G200,'MITRA (REFERENSI)'!$A:$Z,25,FALSE)</f>
        <v>#N/A</v>
      </c>
      <c r="J200" s="38" t="str">
        <f>VLOOKUP(G200,'MITRA (REFERENSI)'!$A:$Z,26,FALSE)</f>
        <v>#N/A</v>
      </c>
      <c r="K200" s="38" t="str">
        <f>VLOOKUP(G200,'MITRA (REFERENSI)'!$A:$Z,15,FALSE)</f>
        <v>#N/A</v>
      </c>
      <c r="L200" s="38" t="str">
        <f>VLOOKUP(G200,'MITRA (REFERENSI)'!$A:$Z,15,FALSE)</f>
        <v>#N/A</v>
      </c>
      <c r="M200" s="38" t="str">
        <f>IF(B200=1,'KELAS (REFERENSI)'!M200,IF(B200=2,'KELAS (REFERENSI)'!M215,IF(B200=3,'KELAS (REFERENSI)'!M230,IF(B200=4,'KELAS (REFERENSI)'!M245,""))))</f>
        <v/>
      </c>
      <c r="N200" s="38" t="str">
        <f>IF(B200=1,'KELAS (REFERENSI)'!N200,IF(B200=2,'KELAS (REFERENSI)'!N215,IF(B200=3,'KELAS (REFERENSI)'!N230,IF(B200=4,'KELAS (REFERENSI)'!N245,""))))</f>
        <v/>
      </c>
      <c r="O200" s="38" t="str">
        <f>IF(B200=1,'KELAS (REFERENSI)'!O200,IF(B200=2,'KELAS (REFERENSI)'!O215,IF(B200=3,'KELAS (REFERENSI)'!O230,IF(B200=4,'KELAS (REFERENSI)'!O245,""))))</f>
        <v/>
      </c>
      <c r="P200" s="38" t="str">
        <f>IF(B200=1,'KELAS (REFERENSI)'!P200,IF(B200=2,'KELAS (REFERENSI)'!P215,IF(B200=3,'KELAS (REFERENSI)'!P230,IF(B200=4,'KELAS (REFERENSI)'!P245,""))))</f>
        <v/>
      </c>
      <c r="Q200" s="38" t="str">
        <f t="shared" si="4"/>
        <v>BPS Kota Jakarta Timur</v>
      </c>
      <c r="R200" s="38" t="str">
        <f t="shared" si="56"/>
        <v/>
      </c>
      <c r="S200" s="38" t="str">
        <f t="shared" ref="S200:T200" si="208">S199</f>
        <v>15 Juni sampai dengan 31 Agustus 2026</v>
      </c>
      <c r="T200" s="38" t="str">
        <f t="shared" si="208"/>
        <v>31 Agustus 2026</v>
      </c>
      <c r="U200" s="41"/>
      <c r="V200" s="42"/>
      <c r="W200" s="42"/>
      <c r="X200" s="42"/>
    </row>
    <row r="201" ht="15.75" customHeight="1">
      <c r="A201" s="36" t="s">
        <v>5263</v>
      </c>
      <c r="B201" s="37"/>
      <c r="C201" s="37"/>
      <c r="D201" s="38" t="str">
        <f t="shared" si="1"/>
        <v/>
      </c>
      <c r="E201" s="38" t="str">
        <f>VLOOKUP(D201,'KELAS (REFERENSI)'!$E$1:$J$68,6,FALSE)</f>
        <v>#N/A</v>
      </c>
      <c r="F201" s="39" t="str">
        <f t="shared" si="2"/>
        <v>PETUGAS.0200/SPK/SE/PML/3172/2026</v>
      </c>
      <c r="G201" s="40"/>
      <c r="H201" s="39" t="str">
        <f>VLOOKUP(G201,'MITRA (REFERENSI)'!$A:$Z,16,FALSE)</f>
        <v>#N/A</v>
      </c>
      <c r="I201" s="39" t="str">
        <f>VLOOKUP(G201,'MITRA (REFERENSI)'!$A:$Z,25,FALSE)</f>
        <v>#N/A</v>
      </c>
      <c r="J201" s="38" t="str">
        <f>VLOOKUP(G201,'MITRA (REFERENSI)'!$A:$Z,26,FALSE)</f>
        <v>#N/A</v>
      </c>
      <c r="K201" s="38" t="str">
        <f>VLOOKUP(G201,'MITRA (REFERENSI)'!$A:$Z,15,FALSE)</f>
        <v>#N/A</v>
      </c>
      <c r="L201" s="38" t="str">
        <f>VLOOKUP(G201,'MITRA (REFERENSI)'!$A:$Z,15,FALSE)</f>
        <v>#N/A</v>
      </c>
      <c r="M201" s="38" t="str">
        <f>IF(B201=1,'KELAS (REFERENSI)'!M201,IF(B201=2,'KELAS (REFERENSI)'!M216,IF(B201=3,'KELAS (REFERENSI)'!M231,IF(B201=4,'KELAS (REFERENSI)'!M246,""))))</f>
        <v/>
      </c>
      <c r="N201" s="38" t="str">
        <f>IF(B201=1,'KELAS (REFERENSI)'!N201,IF(B201=2,'KELAS (REFERENSI)'!N216,IF(B201=3,'KELAS (REFERENSI)'!N231,IF(B201=4,'KELAS (REFERENSI)'!N246,""))))</f>
        <v/>
      </c>
      <c r="O201" s="38" t="str">
        <f>IF(B201=1,'KELAS (REFERENSI)'!O201,IF(B201=2,'KELAS (REFERENSI)'!O216,IF(B201=3,'KELAS (REFERENSI)'!O231,IF(B201=4,'KELAS (REFERENSI)'!O246,""))))</f>
        <v/>
      </c>
      <c r="P201" s="38" t="str">
        <f>IF(B201=1,'KELAS (REFERENSI)'!P201,IF(B201=2,'KELAS (REFERENSI)'!P216,IF(B201=3,'KELAS (REFERENSI)'!P231,IF(B201=4,'KELAS (REFERENSI)'!P246,""))))</f>
        <v/>
      </c>
      <c r="Q201" s="38" t="str">
        <f t="shared" si="4"/>
        <v>BPS Kota Jakarta Timur</v>
      </c>
      <c r="R201" s="38" t="str">
        <f t="shared" si="56"/>
        <v/>
      </c>
      <c r="S201" s="38" t="str">
        <f t="shared" ref="S201:T201" si="209">S200</f>
        <v>15 Juni sampai dengan 31 Agustus 2026</v>
      </c>
      <c r="T201" s="38" t="str">
        <f t="shared" si="209"/>
        <v>31 Agustus 2026</v>
      </c>
      <c r="U201" s="41"/>
      <c r="V201" s="42"/>
      <c r="W201" s="42"/>
      <c r="X201" s="42"/>
    </row>
    <row r="202" ht="15.75" customHeight="1">
      <c r="A202" s="36" t="s">
        <v>5264</v>
      </c>
      <c r="B202" s="37"/>
      <c r="C202" s="37"/>
      <c r="D202" s="38" t="str">
        <f t="shared" si="1"/>
        <v/>
      </c>
      <c r="E202" s="38" t="str">
        <f>VLOOKUP(D202,'KELAS (REFERENSI)'!$E$1:$J$68,6,FALSE)</f>
        <v>#N/A</v>
      </c>
      <c r="F202" s="39" t="str">
        <f t="shared" si="2"/>
        <v>PETUGAS.0201/SPK/SE/PML/3172/2026</v>
      </c>
      <c r="G202" s="40"/>
      <c r="H202" s="39" t="str">
        <f>VLOOKUP(G202,'MITRA (REFERENSI)'!$A:$Z,16,FALSE)</f>
        <v>#N/A</v>
      </c>
      <c r="I202" s="39" t="str">
        <f>VLOOKUP(G202,'MITRA (REFERENSI)'!$A:$Z,25,FALSE)</f>
        <v>#N/A</v>
      </c>
      <c r="J202" s="38" t="str">
        <f>VLOOKUP(G202,'MITRA (REFERENSI)'!$A:$Z,26,FALSE)</f>
        <v>#N/A</v>
      </c>
      <c r="K202" s="38" t="str">
        <f>VLOOKUP(G202,'MITRA (REFERENSI)'!$A:$Z,15,FALSE)</f>
        <v>#N/A</v>
      </c>
      <c r="L202" s="38" t="str">
        <f>VLOOKUP(G202,'MITRA (REFERENSI)'!$A:$Z,15,FALSE)</f>
        <v>#N/A</v>
      </c>
      <c r="M202" s="38" t="str">
        <f>IF(B202=1,'KELAS (REFERENSI)'!M202,IF(B202=2,'KELAS (REFERENSI)'!M217,IF(B202=3,'KELAS (REFERENSI)'!M232,IF(B202=4,'KELAS (REFERENSI)'!M247,""))))</f>
        <v/>
      </c>
      <c r="N202" s="38" t="str">
        <f>IF(B202=1,'KELAS (REFERENSI)'!N202,IF(B202=2,'KELAS (REFERENSI)'!N217,IF(B202=3,'KELAS (REFERENSI)'!N232,IF(B202=4,'KELAS (REFERENSI)'!N247,""))))</f>
        <v/>
      </c>
      <c r="O202" s="38" t="str">
        <f>IF(B202=1,'KELAS (REFERENSI)'!O202,IF(B202=2,'KELAS (REFERENSI)'!O217,IF(B202=3,'KELAS (REFERENSI)'!O232,IF(B202=4,'KELAS (REFERENSI)'!O247,""))))</f>
        <v/>
      </c>
      <c r="P202" s="38" t="str">
        <f>IF(B202=1,'KELAS (REFERENSI)'!P202,IF(B202=2,'KELAS (REFERENSI)'!P217,IF(B202=3,'KELAS (REFERENSI)'!P232,IF(B202=4,'KELAS (REFERENSI)'!P247,""))))</f>
        <v/>
      </c>
      <c r="Q202" s="38" t="str">
        <f t="shared" si="4"/>
        <v>BPS Kota Jakarta Timur</v>
      </c>
      <c r="R202" s="38" t="str">
        <f t="shared" si="56"/>
        <v/>
      </c>
      <c r="S202" s="38" t="str">
        <f t="shared" ref="S202:T202" si="210">S201</f>
        <v>15 Juni sampai dengan 31 Agustus 2026</v>
      </c>
      <c r="T202" s="38" t="str">
        <f t="shared" si="210"/>
        <v>31 Agustus 2026</v>
      </c>
      <c r="U202" s="41"/>
      <c r="V202" s="42"/>
      <c r="W202" s="42"/>
      <c r="X202" s="42"/>
    </row>
    <row r="203" ht="15.75" customHeight="1">
      <c r="A203" s="36" t="s">
        <v>5265</v>
      </c>
      <c r="B203" s="37"/>
      <c r="C203" s="37"/>
      <c r="D203" s="38" t="str">
        <f t="shared" si="1"/>
        <v/>
      </c>
      <c r="E203" s="38" t="str">
        <f>VLOOKUP(D203,'KELAS (REFERENSI)'!$E$1:$J$68,6,FALSE)</f>
        <v>#N/A</v>
      </c>
      <c r="F203" s="39" t="str">
        <f t="shared" si="2"/>
        <v>PETUGAS.0202/SPK/SE/PML/3172/2026</v>
      </c>
      <c r="G203" s="40"/>
      <c r="H203" s="39" t="str">
        <f>VLOOKUP(G203,'MITRA (REFERENSI)'!$A:$Z,16,FALSE)</f>
        <v>#N/A</v>
      </c>
      <c r="I203" s="39" t="str">
        <f>VLOOKUP(G203,'MITRA (REFERENSI)'!$A:$Z,25,FALSE)</f>
        <v>#N/A</v>
      </c>
      <c r="J203" s="38" t="str">
        <f>VLOOKUP(G203,'MITRA (REFERENSI)'!$A:$Z,26,FALSE)</f>
        <v>#N/A</v>
      </c>
      <c r="K203" s="38" t="str">
        <f>VLOOKUP(G203,'MITRA (REFERENSI)'!$A:$Z,15,FALSE)</f>
        <v>#N/A</v>
      </c>
      <c r="L203" s="38" t="str">
        <f>VLOOKUP(G203,'MITRA (REFERENSI)'!$A:$Z,15,FALSE)</f>
        <v>#N/A</v>
      </c>
      <c r="M203" s="38" t="str">
        <f>IF(B203=1,'KELAS (REFERENSI)'!M203,IF(B203=2,'KELAS (REFERENSI)'!M218,IF(B203=3,'KELAS (REFERENSI)'!M233,IF(B203=4,'KELAS (REFERENSI)'!M248,""))))</f>
        <v/>
      </c>
      <c r="N203" s="38" t="str">
        <f>IF(B203=1,'KELAS (REFERENSI)'!N203,IF(B203=2,'KELAS (REFERENSI)'!N218,IF(B203=3,'KELAS (REFERENSI)'!N233,IF(B203=4,'KELAS (REFERENSI)'!N248,""))))</f>
        <v/>
      </c>
      <c r="O203" s="38" t="str">
        <f>IF(B203=1,'KELAS (REFERENSI)'!O203,IF(B203=2,'KELAS (REFERENSI)'!O218,IF(B203=3,'KELAS (REFERENSI)'!O233,IF(B203=4,'KELAS (REFERENSI)'!O248,""))))</f>
        <v/>
      </c>
      <c r="P203" s="38" t="str">
        <f>IF(B203=1,'KELAS (REFERENSI)'!P203,IF(B203=2,'KELAS (REFERENSI)'!P218,IF(B203=3,'KELAS (REFERENSI)'!P233,IF(B203=4,'KELAS (REFERENSI)'!P248,""))))</f>
        <v/>
      </c>
      <c r="Q203" s="38" t="str">
        <f t="shared" si="4"/>
        <v>BPS Kota Jakarta Timur</v>
      </c>
      <c r="R203" s="38" t="str">
        <f t="shared" si="56"/>
        <v/>
      </c>
      <c r="S203" s="38" t="str">
        <f t="shared" ref="S203:T203" si="211">S202</f>
        <v>15 Juni sampai dengan 31 Agustus 2026</v>
      </c>
      <c r="T203" s="38" t="str">
        <f t="shared" si="211"/>
        <v>31 Agustus 2026</v>
      </c>
      <c r="U203" s="41"/>
      <c r="V203" s="42"/>
      <c r="W203" s="42"/>
      <c r="X203" s="42"/>
    </row>
    <row r="204" ht="15.75" customHeight="1">
      <c r="A204" s="36" t="s">
        <v>5266</v>
      </c>
      <c r="B204" s="37"/>
      <c r="C204" s="37"/>
      <c r="D204" s="38" t="str">
        <f t="shared" si="1"/>
        <v/>
      </c>
      <c r="E204" s="38" t="str">
        <f>VLOOKUP(D204,'KELAS (REFERENSI)'!$E$1:$J$68,6,FALSE)</f>
        <v>#N/A</v>
      </c>
      <c r="F204" s="39" t="str">
        <f t="shared" si="2"/>
        <v>PETUGAS.0203/SPK/SE/PML/3172/2026</v>
      </c>
      <c r="G204" s="40"/>
      <c r="H204" s="39" t="str">
        <f>VLOOKUP(G204,'MITRA (REFERENSI)'!$A:$Z,16,FALSE)</f>
        <v>#N/A</v>
      </c>
      <c r="I204" s="39" t="str">
        <f>VLOOKUP(G204,'MITRA (REFERENSI)'!$A:$Z,25,FALSE)</f>
        <v>#N/A</v>
      </c>
      <c r="J204" s="38" t="str">
        <f>VLOOKUP(G204,'MITRA (REFERENSI)'!$A:$Z,26,FALSE)</f>
        <v>#N/A</v>
      </c>
      <c r="K204" s="38" t="str">
        <f>VLOOKUP(G204,'MITRA (REFERENSI)'!$A:$Z,15,FALSE)</f>
        <v>#N/A</v>
      </c>
      <c r="L204" s="38" t="str">
        <f>VLOOKUP(G204,'MITRA (REFERENSI)'!$A:$Z,15,FALSE)</f>
        <v>#N/A</v>
      </c>
      <c r="M204" s="38" t="str">
        <f>IF(B204=1,'KELAS (REFERENSI)'!M204,IF(B204=2,'KELAS (REFERENSI)'!M219,IF(B204=3,'KELAS (REFERENSI)'!M234,IF(B204=4,'KELAS (REFERENSI)'!M249,""))))</f>
        <v/>
      </c>
      <c r="N204" s="38" t="str">
        <f>IF(B204=1,'KELAS (REFERENSI)'!N204,IF(B204=2,'KELAS (REFERENSI)'!N219,IF(B204=3,'KELAS (REFERENSI)'!N234,IF(B204=4,'KELAS (REFERENSI)'!N249,""))))</f>
        <v/>
      </c>
      <c r="O204" s="38" t="str">
        <f>IF(B204=1,'KELAS (REFERENSI)'!O204,IF(B204=2,'KELAS (REFERENSI)'!O219,IF(B204=3,'KELAS (REFERENSI)'!O234,IF(B204=4,'KELAS (REFERENSI)'!O249,""))))</f>
        <v/>
      </c>
      <c r="P204" s="38" t="str">
        <f>IF(B204=1,'KELAS (REFERENSI)'!P204,IF(B204=2,'KELAS (REFERENSI)'!P219,IF(B204=3,'KELAS (REFERENSI)'!P234,IF(B204=4,'KELAS (REFERENSI)'!P249,""))))</f>
        <v/>
      </c>
      <c r="Q204" s="38" t="str">
        <f t="shared" si="4"/>
        <v>BPS Kota Jakarta Timur</v>
      </c>
      <c r="R204" s="38" t="str">
        <f t="shared" si="56"/>
        <v/>
      </c>
      <c r="S204" s="38" t="str">
        <f t="shared" ref="S204:T204" si="212">S203</f>
        <v>15 Juni sampai dengan 31 Agustus 2026</v>
      </c>
      <c r="T204" s="38" t="str">
        <f t="shared" si="212"/>
        <v>31 Agustus 2026</v>
      </c>
      <c r="U204" s="41"/>
      <c r="V204" s="42"/>
      <c r="W204" s="42"/>
      <c r="X204" s="42"/>
    </row>
    <row r="205" ht="15.75" customHeight="1">
      <c r="A205" s="36" t="s">
        <v>5267</v>
      </c>
      <c r="B205" s="37"/>
      <c r="C205" s="37"/>
      <c r="D205" s="38" t="str">
        <f t="shared" si="1"/>
        <v/>
      </c>
      <c r="E205" s="38" t="str">
        <f>VLOOKUP(D205,'KELAS (REFERENSI)'!$E$1:$J$68,6,FALSE)</f>
        <v>#N/A</v>
      </c>
      <c r="F205" s="39" t="str">
        <f t="shared" si="2"/>
        <v>PETUGAS.0204/SPK/SE/PML/3172/2026</v>
      </c>
      <c r="G205" s="40"/>
      <c r="H205" s="39" t="str">
        <f>VLOOKUP(G205,'MITRA (REFERENSI)'!$A:$Z,16,FALSE)</f>
        <v>#N/A</v>
      </c>
      <c r="I205" s="39" t="str">
        <f>VLOOKUP(G205,'MITRA (REFERENSI)'!$A:$Z,25,FALSE)</f>
        <v>#N/A</v>
      </c>
      <c r="J205" s="38" t="str">
        <f>VLOOKUP(G205,'MITRA (REFERENSI)'!$A:$Z,26,FALSE)</f>
        <v>#N/A</v>
      </c>
      <c r="K205" s="38" t="str">
        <f>VLOOKUP(G205,'MITRA (REFERENSI)'!$A:$Z,15,FALSE)</f>
        <v>#N/A</v>
      </c>
      <c r="L205" s="38" t="str">
        <f>VLOOKUP(G205,'MITRA (REFERENSI)'!$A:$Z,15,FALSE)</f>
        <v>#N/A</v>
      </c>
      <c r="M205" s="38" t="str">
        <f>IF(B205=1,'KELAS (REFERENSI)'!M205,IF(B205=2,'KELAS (REFERENSI)'!M220,IF(B205=3,'KELAS (REFERENSI)'!M235,IF(B205=4,'KELAS (REFERENSI)'!M250,""))))</f>
        <v/>
      </c>
      <c r="N205" s="38" t="str">
        <f>IF(B205=1,'KELAS (REFERENSI)'!N205,IF(B205=2,'KELAS (REFERENSI)'!N220,IF(B205=3,'KELAS (REFERENSI)'!N235,IF(B205=4,'KELAS (REFERENSI)'!N250,""))))</f>
        <v/>
      </c>
      <c r="O205" s="38" t="str">
        <f>IF(B205=1,'KELAS (REFERENSI)'!O205,IF(B205=2,'KELAS (REFERENSI)'!O220,IF(B205=3,'KELAS (REFERENSI)'!O235,IF(B205=4,'KELAS (REFERENSI)'!O250,""))))</f>
        <v/>
      </c>
      <c r="P205" s="38" t="str">
        <f>IF(B205=1,'KELAS (REFERENSI)'!P205,IF(B205=2,'KELAS (REFERENSI)'!P220,IF(B205=3,'KELAS (REFERENSI)'!P235,IF(B205=4,'KELAS (REFERENSI)'!P250,""))))</f>
        <v/>
      </c>
      <c r="Q205" s="38" t="str">
        <f t="shared" si="4"/>
        <v>BPS Kota Jakarta Timur</v>
      </c>
      <c r="R205" s="38" t="str">
        <f t="shared" si="56"/>
        <v/>
      </c>
      <c r="S205" s="38" t="str">
        <f t="shared" ref="S205:T205" si="213">S204</f>
        <v>15 Juni sampai dengan 31 Agustus 2026</v>
      </c>
      <c r="T205" s="38" t="str">
        <f t="shared" si="213"/>
        <v>31 Agustus 2026</v>
      </c>
      <c r="U205" s="41"/>
      <c r="V205" s="42"/>
      <c r="W205" s="42"/>
      <c r="X205" s="42"/>
    </row>
    <row r="206" ht="15.75" customHeight="1">
      <c r="A206" s="36" t="s">
        <v>5268</v>
      </c>
      <c r="B206" s="37"/>
      <c r="C206" s="37"/>
      <c r="D206" s="38" t="str">
        <f t="shared" si="1"/>
        <v/>
      </c>
      <c r="E206" s="38" t="str">
        <f>VLOOKUP(D206,'KELAS (REFERENSI)'!$E$1:$J$68,6,FALSE)</f>
        <v>#N/A</v>
      </c>
      <c r="F206" s="39" t="str">
        <f t="shared" si="2"/>
        <v>PETUGAS.0205/SPK/SE/PML/3172/2026</v>
      </c>
      <c r="G206" s="40"/>
      <c r="H206" s="39" t="str">
        <f>VLOOKUP(G206,'MITRA (REFERENSI)'!$A:$Z,16,FALSE)</f>
        <v>#N/A</v>
      </c>
      <c r="I206" s="39" t="str">
        <f>VLOOKUP(G206,'MITRA (REFERENSI)'!$A:$Z,25,FALSE)</f>
        <v>#N/A</v>
      </c>
      <c r="J206" s="38" t="str">
        <f>VLOOKUP(G206,'MITRA (REFERENSI)'!$A:$Z,26,FALSE)</f>
        <v>#N/A</v>
      </c>
      <c r="K206" s="38" t="str">
        <f>VLOOKUP(G206,'MITRA (REFERENSI)'!$A:$Z,15,FALSE)</f>
        <v>#N/A</v>
      </c>
      <c r="L206" s="38" t="str">
        <f>VLOOKUP(G206,'MITRA (REFERENSI)'!$A:$Z,15,FALSE)</f>
        <v>#N/A</v>
      </c>
      <c r="M206" s="38" t="str">
        <f>IF(B206=1,'KELAS (REFERENSI)'!M206,IF(B206=2,'KELAS (REFERENSI)'!M221,IF(B206=3,'KELAS (REFERENSI)'!M236,IF(B206=4,'KELAS (REFERENSI)'!M251,""))))</f>
        <v/>
      </c>
      <c r="N206" s="38" t="str">
        <f>IF(B206=1,'KELAS (REFERENSI)'!N206,IF(B206=2,'KELAS (REFERENSI)'!N221,IF(B206=3,'KELAS (REFERENSI)'!N236,IF(B206=4,'KELAS (REFERENSI)'!N251,""))))</f>
        <v/>
      </c>
      <c r="O206" s="38" t="str">
        <f>IF(B206=1,'KELAS (REFERENSI)'!O206,IF(B206=2,'KELAS (REFERENSI)'!O221,IF(B206=3,'KELAS (REFERENSI)'!O236,IF(B206=4,'KELAS (REFERENSI)'!O251,""))))</f>
        <v/>
      </c>
      <c r="P206" s="38" t="str">
        <f>IF(B206=1,'KELAS (REFERENSI)'!P206,IF(B206=2,'KELAS (REFERENSI)'!P221,IF(B206=3,'KELAS (REFERENSI)'!P236,IF(B206=4,'KELAS (REFERENSI)'!P251,""))))</f>
        <v/>
      </c>
      <c r="Q206" s="38" t="str">
        <f t="shared" si="4"/>
        <v>BPS Kota Jakarta Timur</v>
      </c>
      <c r="R206" s="38" t="str">
        <f t="shared" si="56"/>
        <v/>
      </c>
      <c r="S206" s="38" t="str">
        <f t="shared" ref="S206:T206" si="214">S205</f>
        <v>15 Juni sampai dengan 31 Agustus 2026</v>
      </c>
      <c r="T206" s="38" t="str">
        <f t="shared" si="214"/>
        <v>31 Agustus 2026</v>
      </c>
      <c r="U206" s="41"/>
      <c r="V206" s="42"/>
      <c r="W206" s="42"/>
      <c r="X206" s="42"/>
    </row>
    <row r="207" ht="15.75" customHeight="1">
      <c r="A207" s="36" t="s">
        <v>5269</v>
      </c>
      <c r="B207" s="37"/>
      <c r="C207" s="37"/>
      <c r="D207" s="38" t="str">
        <f t="shared" si="1"/>
        <v/>
      </c>
      <c r="E207" s="38" t="str">
        <f>VLOOKUP(D207,'KELAS (REFERENSI)'!$E$1:$J$68,6,FALSE)</f>
        <v>#N/A</v>
      </c>
      <c r="F207" s="39" t="str">
        <f t="shared" si="2"/>
        <v>PETUGAS.0206/SPK/SE/PML/3172/2026</v>
      </c>
      <c r="G207" s="40"/>
      <c r="H207" s="39" t="str">
        <f>VLOOKUP(G207,'MITRA (REFERENSI)'!$A:$Z,16,FALSE)</f>
        <v>#N/A</v>
      </c>
      <c r="I207" s="39" t="str">
        <f>VLOOKUP(G207,'MITRA (REFERENSI)'!$A:$Z,25,FALSE)</f>
        <v>#N/A</v>
      </c>
      <c r="J207" s="38" t="str">
        <f>VLOOKUP(G207,'MITRA (REFERENSI)'!$A:$Z,26,FALSE)</f>
        <v>#N/A</v>
      </c>
      <c r="K207" s="38" t="str">
        <f>VLOOKUP(G207,'MITRA (REFERENSI)'!$A:$Z,15,FALSE)</f>
        <v>#N/A</v>
      </c>
      <c r="L207" s="38" t="str">
        <f>VLOOKUP(G207,'MITRA (REFERENSI)'!$A:$Z,15,FALSE)</f>
        <v>#N/A</v>
      </c>
      <c r="M207" s="38" t="str">
        <f>IF(B207=1,'KELAS (REFERENSI)'!M207,IF(B207=2,'KELAS (REFERENSI)'!M222,IF(B207=3,'KELAS (REFERENSI)'!M237,IF(B207=4,'KELAS (REFERENSI)'!M252,""))))</f>
        <v/>
      </c>
      <c r="N207" s="38" t="str">
        <f>IF(B207=1,'KELAS (REFERENSI)'!N207,IF(B207=2,'KELAS (REFERENSI)'!N222,IF(B207=3,'KELAS (REFERENSI)'!N237,IF(B207=4,'KELAS (REFERENSI)'!N252,""))))</f>
        <v/>
      </c>
      <c r="O207" s="38" t="str">
        <f>IF(B207=1,'KELAS (REFERENSI)'!O207,IF(B207=2,'KELAS (REFERENSI)'!O222,IF(B207=3,'KELAS (REFERENSI)'!O237,IF(B207=4,'KELAS (REFERENSI)'!O252,""))))</f>
        <v/>
      </c>
      <c r="P207" s="38" t="str">
        <f>IF(B207=1,'KELAS (REFERENSI)'!P207,IF(B207=2,'KELAS (REFERENSI)'!P222,IF(B207=3,'KELAS (REFERENSI)'!P237,IF(B207=4,'KELAS (REFERENSI)'!P252,""))))</f>
        <v/>
      </c>
      <c r="Q207" s="38" t="str">
        <f t="shared" si="4"/>
        <v>BPS Kota Jakarta Timur</v>
      </c>
      <c r="R207" s="38" t="str">
        <f t="shared" si="56"/>
        <v/>
      </c>
      <c r="S207" s="38" t="str">
        <f t="shared" ref="S207:T207" si="215">S206</f>
        <v>15 Juni sampai dengan 31 Agustus 2026</v>
      </c>
      <c r="T207" s="38" t="str">
        <f t="shared" si="215"/>
        <v>31 Agustus 2026</v>
      </c>
      <c r="U207" s="41"/>
      <c r="V207" s="42"/>
      <c r="W207" s="42"/>
      <c r="X207" s="42"/>
    </row>
    <row r="208" ht="15.75" customHeight="1">
      <c r="A208" s="36" t="s">
        <v>5270</v>
      </c>
      <c r="B208" s="37"/>
      <c r="C208" s="37"/>
      <c r="D208" s="38" t="str">
        <f t="shared" si="1"/>
        <v/>
      </c>
      <c r="E208" s="38" t="str">
        <f>VLOOKUP(D208,'KELAS (REFERENSI)'!$E$1:$J$68,6,FALSE)</f>
        <v>#N/A</v>
      </c>
      <c r="F208" s="39" t="str">
        <f t="shared" si="2"/>
        <v>PETUGAS.0207/SPK/SE/PML/3172/2026</v>
      </c>
      <c r="G208" s="40"/>
      <c r="H208" s="39" t="str">
        <f>VLOOKUP(G208,'MITRA (REFERENSI)'!$A:$Z,16,FALSE)</f>
        <v>#N/A</v>
      </c>
      <c r="I208" s="39" t="str">
        <f>VLOOKUP(G208,'MITRA (REFERENSI)'!$A:$Z,25,FALSE)</f>
        <v>#N/A</v>
      </c>
      <c r="J208" s="38" t="str">
        <f>VLOOKUP(G208,'MITRA (REFERENSI)'!$A:$Z,26,FALSE)</f>
        <v>#N/A</v>
      </c>
      <c r="K208" s="38" t="str">
        <f>VLOOKUP(G208,'MITRA (REFERENSI)'!$A:$Z,15,FALSE)</f>
        <v>#N/A</v>
      </c>
      <c r="L208" s="38" t="str">
        <f>VLOOKUP(G208,'MITRA (REFERENSI)'!$A:$Z,15,FALSE)</f>
        <v>#N/A</v>
      </c>
      <c r="M208" s="38" t="str">
        <f>IF(B208=1,'KELAS (REFERENSI)'!M208,IF(B208=2,'KELAS (REFERENSI)'!M223,IF(B208=3,'KELAS (REFERENSI)'!M238,IF(B208=4,'KELAS (REFERENSI)'!M253,""))))</f>
        <v/>
      </c>
      <c r="N208" s="38" t="str">
        <f>IF(B208=1,'KELAS (REFERENSI)'!N208,IF(B208=2,'KELAS (REFERENSI)'!N223,IF(B208=3,'KELAS (REFERENSI)'!N238,IF(B208=4,'KELAS (REFERENSI)'!N253,""))))</f>
        <v/>
      </c>
      <c r="O208" s="38" t="str">
        <f>IF(B208=1,'KELAS (REFERENSI)'!O208,IF(B208=2,'KELAS (REFERENSI)'!O223,IF(B208=3,'KELAS (REFERENSI)'!O238,IF(B208=4,'KELAS (REFERENSI)'!O253,""))))</f>
        <v/>
      </c>
      <c r="P208" s="38" t="str">
        <f>IF(B208=1,'KELAS (REFERENSI)'!P208,IF(B208=2,'KELAS (REFERENSI)'!P223,IF(B208=3,'KELAS (REFERENSI)'!P238,IF(B208=4,'KELAS (REFERENSI)'!P253,""))))</f>
        <v/>
      </c>
      <c r="Q208" s="38" t="str">
        <f t="shared" si="4"/>
        <v>BPS Kota Jakarta Timur</v>
      </c>
      <c r="R208" s="38" t="str">
        <f t="shared" si="56"/>
        <v/>
      </c>
      <c r="S208" s="38" t="str">
        <f t="shared" ref="S208:T208" si="216">S207</f>
        <v>15 Juni sampai dengan 31 Agustus 2026</v>
      </c>
      <c r="T208" s="38" t="str">
        <f t="shared" si="216"/>
        <v>31 Agustus 2026</v>
      </c>
      <c r="U208" s="41"/>
      <c r="V208" s="42"/>
      <c r="W208" s="42"/>
      <c r="X208" s="42"/>
    </row>
    <row r="209" ht="15.75" customHeight="1">
      <c r="A209" s="36" t="s">
        <v>5271</v>
      </c>
      <c r="B209" s="37"/>
      <c r="C209" s="37"/>
      <c r="D209" s="38" t="str">
        <f t="shared" si="1"/>
        <v/>
      </c>
      <c r="E209" s="38" t="str">
        <f>VLOOKUP(D209,'KELAS (REFERENSI)'!$E$1:$J$68,6,FALSE)</f>
        <v>#N/A</v>
      </c>
      <c r="F209" s="39" t="str">
        <f t="shared" si="2"/>
        <v>PETUGAS.0208/SPK/SE/PML/3172/2026</v>
      </c>
      <c r="G209" s="40"/>
      <c r="H209" s="39" t="str">
        <f>VLOOKUP(G209,'MITRA (REFERENSI)'!$A:$Z,16,FALSE)</f>
        <v>#N/A</v>
      </c>
      <c r="I209" s="39" t="str">
        <f>VLOOKUP(G209,'MITRA (REFERENSI)'!$A:$Z,25,FALSE)</f>
        <v>#N/A</v>
      </c>
      <c r="J209" s="38" t="str">
        <f>VLOOKUP(G209,'MITRA (REFERENSI)'!$A:$Z,26,FALSE)</f>
        <v>#N/A</v>
      </c>
      <c r="K209" s="38" t="str">
        <f>VLOOKUP(G209,'MITRA (REFERENSI)'!$A:$Z,15,FALSE)</f>
        <v>#N/A</v>
      </c>
      <c r="L209" s="38" t="str">
        <f>VLOOKUP(G209,'MITRA (REFERENSI)'!$A:$Z,15,FALSE)</f>
        <v>#N/A</v>
      </c>
      <c r="M209" s="38" t="str">
        <f>IF(B209=1,'KELAS (REFERENSI)'!M209,IF(B209=2,'KELAS (REFERENSI)'!M224,IF(B209=3,'KELAS (REFERENSI)'!M239,IF(B209=4,'KELAS (REFERENSI)'!M254,""))))</f>
        <v/>
      </c>
      <c r="N209" s="38" t="str">
        <f>IF(B209=1,'KELAS (REFERENSI)'!N209,IF(B209=2,'KELAS (REFERENSI)'!N224,IF(B209=3,'KELAS (REFERENSI)'!N239,IF(B209=4,'KELAS (REFERENSI)'!N254,""))))</f>
        <v/>
      </c>
      <c r="O209" s="38" t="str">
        <f>IF(B209=1,'KELAS (REFERENSI)'!O209,IF(B209=2,'KELAS (REFERENSI)'!O224,IF(B209=3,'KELAS (REFERENSI)'!O239,IF(B209=4,'KELAS (REFERENSI)'!O254,""))))</f>
        <v/>
      </c>
      <c r="P209" s="38" t="str">
        <f>IF(B209=1,'KELAS (REFERENSI)'!P209,IF(B209=2,'KELAS (REFERENSI)'!P224,IF(B209=3,'KELAS (REFERENSI)'!P239,IF(B209=4,'KELAS (REFERENSI)'!P254,""))))</f>
        <v/>
      </c>
      <c r="Q209" s="38" t="str">
        <f t="shared" si="4"/>
        <v>BPS Kota Jakarta Timur</v>
      </c>
      <c r="R209" s="38" t="str">
        <f t="shared" si="56"/>
        <v/>
      </c>
      <c r="S209" s="38" t="str">
        <f t="shared" ref="S209:T209" si="217">S208</f>
        <v>15 Juni sampai dengan 31 Agustus 2026</v>
      </c>
      <c r="T209" s="38" t="str">
        <f t="shared" si="217"/>
        <v>31 Agustus 2026</v>
      </c>
      <c r="U209" s="41"/>
      <c r="V209" s="42"/>
      <c r="W209" s="42"/>
      <c r="X209" s="42"/>
    </row>
    <row r="210" ht="15.75" customHeight="1">
      <c r="A210" s="36" t="s">
        <v>5272</v>
      </c>
      <c r="B210" s="37"/>
      <c r="C210" s="37"/>
      <c r="D210" s="38" t="str">
        <f t="shared" si="1"/>
        <v/>
      </c>
      <c r="E210" s="38" t="str">
        <f>VLOOKUP(D210,'KELAS (REFERENSI)'!$E$1:$J$68,6,FALSE)</f>
        <v>#N/A</v>
      </c>
      <c r="F210" s="39" t="str">
        <f t="shared" si="2"/>
        <v>PETUGAS.0209/SPK/SE/PML/3172/2026</v>
      </c>
      <c r="G210" s="40"/>
      <c r="H210" s="39" t="str">
        <f>VLOOKUP(G210,'MITRA (REFERENSI)'!$A:$Z,16,FALSE)</f>
        <v>#N/A</v>
      </c>
      <c r="I210" s="39" t="str">
        <f>VLOOKUP(G210,'MITRA (REFERENSI)'!$A:$Z,25,FALSE)</f>
        <v>#N/A</v>
      </c>
      <c r="J210" s="38" t="str">
        <f>VLOOKUP(G210,'MITRA (REFERENSI)'!$A:$Z,26,FALSE)</f>
        <v>#N/A</v>
      </c>
      <c r="K210" s="38" t="str">
        <f>VLOOKUP(G210,'MITRA (REFERENSI)'!$A:$Z,15,FALSE)</f>
        <v>#N/A</v>
      </c>
      <c r="L210" s="38" t="str">
        <f>VLOOKUP(G210,'MITRA (REFERENSI)'!$A:$Z,15,FALSE)</f>
        <v>#N/A</v>
      </c>
      <c r="M210" s="38" t="str">
        <f>IF(B210=1,'KELAS (REFERENSI)'!M210,IF(B210=2,'KELAS (REFERENSI)'!M225,IF(B210=3,'KELAS (REFERENSI)'!M240,IF(B210=4,'KELAS (REFERENSI)'!M255,""))))</f>
        <v/>
      </c>
      <c r="N210" s="38" t="str">
        <f>IF(B210=1,'KELAS (REFERENSI)'!N210,IF(B210=2,'KELAS (REFERENSI)'!N225,IF(B210=3,'KELAS (REFERENSI)'!N240,IF(B210=4,'KELAS (REFERENSI)'!N255,""))))</f>
        <v/>
      </c>
      <c r="O210" s="38" t="str">
        <f>IF(B210=1,'KELAS (REFERENSI)'!O210,IF(B210=2,'KELAS (REFERENSI)'!O225,IF(B210=3,'KELAS (REFERENSI)'!O240,IF(B210=4,'KELAS (REFERENSI)'!O255,""))))</f>
        <v/>
      </c>
      <c r="P210" s="38" t="str">
        <f>IF(B210=1,'KELAS (REFERENSI)'!P210,IF(B210=2,'KELAS (REFERENSI)'!P225,IF(B210=3,'KELAS (REFERENSI)'!P240,IF(B210=4,'KELAS (REFERENSI)'!P255,""))))</f>
        <v/>
      </c>
      <c r="Q210" s="38" t="str">
        <f t="shared" si="4"/>
        <v>BPS Kota Jakarta Timur</v>
      </c>
      <c r="R210" s="38" t="str">
        <f t="shared" si="56"/>
        <v/>
      </c>
      <c r="S210" s="38" t="str">
        <f t="shared" ref="S210:T210" si="218">S209</f>
        <v>15 Juni sampai dengan 31 Agustus 2026</v>
      </c>
      <c r="T210" s="38" t="str">
        <f t="shared" si="218"/>
        <v>31 Agustus 2026</v>
      </c>
      <c r="U210" s="41"/>
      <c r="V210" s="42"/>
      <c r="W210" s="42"/>
      <c r="X210" s="42"/>
    </row>
    <row r="211" ht="15.75" customHeight="1">
      <c r="A211" s="36" t="s">
        <v>5273</v>
      </c>
      <c r="B211" s="37"/>
      <c r="C211" s="37"/>
      <c r="D211" s="38" t="str">
        <f t="shared" si="1"/>
        <v/>
      </c>
      <c r="E211" s="38" t="str">
        <f>VLOOKUP(D211,'KELAS (REFERENSI)'!$E$1:$J$68,6,FALSE)</f>
        <v>#N/A</v>
      </c>
      <c r="F211" s="39" t="str">
        <f t="shared" si="2"/>
        <v>PETUGAS.0210/SPK/SE/PML/3172/2026</v>
      </c>
      <c r="G211" s="40"/>
      <c r="H211" s="39" t="str">
        <f>VLOOKUP(G211,'MITRA (REFERENSI)'!$A:$Z,16,FALSE)</f>
        <v>#N/A</v>
      </c>
      <c r="I211" s="39" t="str">
        <f>VLOOKUP(G211,'MITRA (REFERENSI)'!$A:$Z,25,FALSE)</f>
        <v>#N/A</v>
      </c>
      <c r="J211" s="38" t="str">
        <f>VLOOKUP(G211,'MITRA (REFERENSI)'!$A:$Z,26,FALSE)</f>
        <v>#N/A</v>
      </c>
      <c r="K211" s="38" t="str">
        <f>VLOOKUP(G211,'MITRA (REFERENSI)'!$A:$Z,15,FALSE)</f>
        <v>#N/A</v>
      </c>
      <c r="L211" s="38" t="str">
        <f>VLOOKUP(G211,'MITRA (REFERENSI)'!$A:$Z,15,FALSE)</f>
        <v>#N/A</v>
      </c>
      <c r="M211" s="38" t="str">
        <f>IF(B211=1,'KELAS (REFERENSI)'!M211,IF(B211=2,'KELAS (REFERENSI)'!M226,IF(B211=3,'KELAS (REFERENSI)'!M241,IF(B211=4,'KELAS (REFERENSI)'!M256,""))))</f>
        <v/>
      </c>
      <c r="N211" s="38" t="str">
        <f>IF(B211=1,'KELAS (REFERENSI)'!N211,IF(B211=2,'KELAS (REFERENSI)'!N226,IF(B211=3,'KELAS (REFERENSI)'!N241,IF(B211=4,'KELAS (REFERENSI)'!N256,""))))</f>
        <v/>
      </c>
      <c r="O211" s="38" t="str">
        <f>IF(B211=1,'KELAS (REFERENSI)'!O211,IF(B211=2,'KELAS (REFERENSI)'!O226,IF(B211=3,'KELAS (REFERENSI)'!O241,IF(B211=4,'KELAS (REFERENSI)'!O256,""))))</f>
        <v/>
      </c>
      <c r="P211" s="38" t="str">
        <f>IF(B211=1,'KELAS (REFERENSI)'!P211,IF(B211=2,'KELAS (REFERENSI)'!P226,IF(B211=3,'KELAS (REFERENSI)'!P241,IF(B211=4,'KELAS (REFERENSI)'!P256,""))))</f>
        <v/>
      </c>
      <c r="Q211" s="38" t="str">
        <f t="shared" si="4"/>
        <v>BPS Kota Jakarta Timur</v>
      </c>
      <c r="R211" s="38" t="str">
        <f t="shared" si="56"/>
        <v/>
      </c>
      <c r="S211" s="38" t="str">
        <f t="shared" ref="S211:T211" si="219">S210</f>
        <v>15 Juni sampai dengan 31 Agustus 2026</v>
      </c>
      <c r="T211" s="38" t="str">
        <f t="shared" si="219"/>
        <v>31 Agustus 2026</v>
      </c>
      <c r="U211" s="41"/>
      <c r="V211" s="42"/>
      <c r="W211" s="42"/>
      <c r="X211" s="42"/>
    </row>
    <row r="212" ht="15.75" customHeight="1">
      <c r="A212" s="36" t="s">
        <v>5274</v>
      </c>
      <c r="B212" s="37"/>
      <c r="C212" s="37"/>
      <c r="D212" s="38" t="str">
        <f t="shared" si="1"/>
        <v/>
      </c>
      <c r="E212" s="38" t="str">
        <f>VLOOKUP(D212,'KELAS (REFERENSI)'!$E$1:$J$68,6,FALSE)</f>
        <v>#N/A</v>
      </c>
      <c r="F212" s="39" t="str">
        <f t="shared" si="2"/>
        <v>PETUGAS.0211/SPK/SE/PML/3172/2026</v>
      </c>
      <c r="G212" s="40"/>
      <c r="H212" s="39" t="str">
        <f>VLOOKUP(G212,'MITRA (REFERENSI)'!$A:$Z,16,FALSE)</f>
        <v>#N/A</v>
      </c>
      <c r="I212" s="39" t="str">
        <f>VLOOKUP(G212,'MITRA (REFERENSI)'!$A:$Z,25,FALSE)</f>
        <v>#N/A</v>
      </c>
      <c r="J212" s="38" t="str">
        <f>VLOOKUP(G212,'MITRA (REFERENSI)'!$A:$Z,26,FALSE)</f>
        <v>#N/A</v>
      </c>
      <c r="K212" s="38" t="str">
        <f>VLOOKUP(G212,'MITRA (REFERENSI)'!$A:$Z,15,FALSE)</f>
        <v>#N/A</v>
      </c>
      <c r="L212" s="38" t="str">
        <f>VLOOKUP(G212,'MITRA (REFERENSI)'!$A:$Z,15,FALSE)</f>
        <v>#N/A</v>
      </c>
      <c r="M212" s="38" t="str">
        <f>IF(B212=1,'KELAS (REFERENSI)'!M212,IF(B212=2,'KELAS (REFERENSI)'!M227,IF(B212=3,'KELAS (REFERENSI)'!M242,IF(B212=4,'KELAS (REFERENSI)'!M257,""))))</f>
        <v/>
      </c>
      <c r="N212" s="38" t="str">
        <f>IF(B212=1,'KELAS (REFERENSI)'!N212,IF(B212=2,'KELAS (REFERENSI)'!N227,IF(B212=3,'KELAS (REFERENSI)'!N242,IF(B212=4,'KELAS (REFERENSI)'!N257,""))))</f>
        <v/>
      </c>
      <c r="O212" s="38" t="str">
        <f>IF(B212=1,'KELAS (REFERENSI)'!O212,IF(B212=2,'KELAS (REFERENSI)'!O227,IF(B212=3,'KELAS (REFERENSI)'!O242,IF(B212=4,'KELAS (REFERENSI)'!O257,""))))</f>
        <v/>
      </c>
      <c r="P212" s="38" t="str">
        <f>IF(B212=1,'KELAS (REFERENSI)'!P212,IF(B212=2,'KELAS (REFERENSI)'!P227,IF(B212=3,'KELAS (REFERENSI)'!P242,IF(B212=4,'KELAS (REFERENSI)'!P257,""))))</f>
        <v/>
      </c>
      <c r="Q212" s="38" t="str">
        <f t="shared" si="4"/>
        <v>BPS Kota Jakarta Timur</v>
      </c>
      <c r="R212" s="38" t="str">
        <f t="shared" si="56"/>
        <v/>
      </c>
      <c r="S212" s="38" t="str">
        <f t="shared" ref="S212:T212" si="220">S211</f>
        <v>15 Juni sampai dengan 31 Agustus 2026</v>
      </c>
      <c r="T212" s="38" t="str">
        <f t="shared" si="220"/>
        <v>31 Agustus 2026</v>
      </c>
      <c r="U212" s="41"/>
      <c r="V212" s="42"/>
      <c r="W212" s="42"/>
      <c r="X212" s="42"/>
    </row>
    <row r="213" ht="15.75" customHeight="1">
      <c r="A213" s="36" t="s">
        <v>5275</v>
      </c>
      <c r="B213" s="37"/>
      <c r="C213" s="37"/>
      <c r="D213" s="38" t="str">
        <f t="shared" si="1"/>
        <v/>
      </c>
      <c r="E213" s="38" t="str">
        <f>VLOOKUP(D213,'KELAS (REFERENSI)'!$E$1:$J$68,6,FALSE)</f>
        <v>#N/A</v>
      </c>
      <c r="F213" s="39" t="str">
        <f t="shared" si="2"/>
        <v>PETUGAS.0212/SPK/SE/PML/3172/2026</v>
      </c>
      <c r="G213" s="40"/>
      <c r="H213" s="39" t="str">
        <f>VLOOKUP(G213,'MITRA (REFERENSI)'!$A:$Z,16,FALSE)</f>
        <v>#N/A</v>
      </c>
      <c r="I213" s="39" t="str">
        <f>VLOOKUP(G213,'MITRA (REFERENSI)'!$A:$Z,25,FALSE)</f>
        <v>#N/A</v>
      </c>
      <c r="J213" s="38" t="str">
        <f>VLOOKUP(G213,'MITRA (REFERENSI)'!$A:$Z,26,FALSE)</f>
        <v>#N/A</v>
      </c>
      <c r="K213" s="38" t="str">
        <f>VLOOKUP(G213,'MITRA (REFERENSI)'!$A:$Z,15,FALSE)</f>
        <v>#N/A</v>
      </c>
      <c r="L213" s="38" t="str">
        <f>VLOOKUP(G213,'MITRA (REFERENSI)'!$A:$Z,15,FALSE)</f>
        <v>#N/A</v>
      </c>
      <c r="M213" s="38" t="str">
        <f>IF(B213=1,'KELAS (REFERENSI)'!M213,IF(B213=2,'KELAS (REFERENSI)'!M228,IF(B213=3,'KELAS (REFERENSI)'!M243,IF(B213=4,'KELAS (REFERENSI)'!M258,""))))</f>
        <v/>
      </c>
      <c r="N213" s="38" t="str">
        <f>IF(B213=1,'KELAS (REFERENSI)'!N213,IF(B213=2,'KELAS (REFERENSI)'!N228,IF(B213=3,'KELAS (REFERENSI)'!N243,IF(B213=4,'KELAS (REFERENSI)'!N258,""))))</f>
        <v/>
      </c>
      <c r="O213" s="38" t="str">
        <f>IF(B213=1,'KELAS (REFERENSI)'!O213,IF(B213=2,'KELAS (REFERENSI)'!O228,IF(B213=3,'KELAS (REFERENSI)'!O243,IF(B213=4,'KELAS (REFERENSI)'!O258,""))))</f>
        <v/>
      </c>
      <c r="P213" s="38" t="str">
        <f>IF(B213=1,'KELAS (REFERENSI)'!P213,IF(B213=2,'KELAS (REFERENSI)'!P228,IF(B213=3,'KELAS (REFERENSI)'!P243,IF(B213=4,'KELAS (REFERENSI)'!P258,""))))</f>
        <v/>
      </c>
      <c r="Q213" s="38" t="str">
        <f t="shared" si="4"/>
        <v>BPS Kota Jakarta Timur</v>
      </c>
      <c r="R213" s="38" t="str">
        <f t="shared" si="56"/>
        <v/>
      </c>
      <c r="S213" s="38" t="str">
        <f t="shared" ref="S213:T213" si="221">S212</f>
        <v>15 Juni sampai dengan 31 Agustus 2026</v>
      </c>
      <c r="T213" s="38" t="str">
        <f t="shared" si="221"/>
        <v>31 Agustus 2026</v>
      </c>
      <c r="U213" s="41"/>
      <c r="V213" s="42"/>
      <c r="W213" s="42"/>
      <c r="X213" s="42"/>
    </row>
    <row r="214" ht="15.75" customHeight="1">
      <c r="A214" s="36" t="s">
        <v>5276</v>
      </c>
      <c r="B214" s="37"/>
      <c r="C214" s="37"/>
      <c r="D214" s="38" t="str">
        <f t="shared" si="1"/>
        <v/>
      </c>
      <c r="E214" s="38" t="str">
        <f>VLOOKUP(D214,'KELAS (REFERENSI)'!$E$1:$J$68,6,FALSE)</f>
        <v>#N/A</v>
      </c>
      <c r="F214" s="39" t="str">
        <f t="shared" si="2"/>
        <v>PETUGAS.0213/SPK/SE/PML/3172/2026</v>
      </c>
      <c r="G214" s="40"/>
      <c r="H214" s="39" t="str">
        <f>VLOOKUP(G214,'MITRA (REFERENSI)'!$A:$Z,16,FALSE)</f>
        <v>#N/A</v>
      </c>
      <c r="I214" s="39" t="str">
        <f>VLOOKUP(G214,'MITRA (REFERENSI)'!$A:$Z,25,FALSE)</f>
        <v>#N/A</v>
      </c>
      <c r="J214" s="38" t="str">
        <f>VLOOKUP(G214,'MITRA (REFERENSI)'!$A:$Z,26,FALSE)</f>
        <v>#N/A</v>
      </c>
      <c r="K214" s="38" t="str">
        <f>VLOOKUP(G214,'MITRA (REFERENSI)'!$A:$Z,15,FALSE)</f>
        <v>#N/A</v>
      </c>
      <c r="L214" s="38" t="str">
        <f>VLOOKUP(G214,'MITRA (REFERENSI)'!$A:$Z,15,FALSE)</f>
        <v>#N/A</v>
      </c>
      <c r="M214" s="38" t="str">
        <f>IF(B214=1,'KELAS (REFERENSI)'!M214,IF(B214=2,'KELAS (REFERENSI)'!M229,IF(B214=3,'KELAS (REFERENSI)'!M244,IF(B214=4,'KELAS (REFERENSI)'!M259,""))))</f>
        <v/>
      </c>
      <c r="N214" s="38" t="str">
        <f>IF(B214=1,'KELAS (REFERENSI)'!N214,IF(B214=2,'KELAS (REFERENSI)'!N229,IF(B214=3,'KELAS (REFERENSI)'!N244,IF(B214=4,'KELAS (REFERENSI)'!N259,""))))</f>
        <v/>
      </c>
      <c r="O214" s="38" t="str">
        <f>IF(B214=1,'KELAS (REFERENSI)'!O214,IF(B214=2,'KELAS (REFERENSI)'!O229,IF(B214=3,'KELAS (REFERENSI)'!O244,IF(B214=4,'KELAS (REFERENSI)'!O259,""))))</f>
        <v/>
      </c>
      <c r="P214" s="38" t="str">
        <f>IF(B214=1,'KELAS (REFERENSI)'!P214,IF(B214=2,'KELAS (REFERENSI)'!P229,IF(B214=3,'KELAS (REFERENSI)'!P244,IF(B214=4,'KELAS (REFERENSI)'!P259,""))))</f>
        <v/>
      </c>
      <c r="Q214" s="38" t="str">
        <f t="shared" si="4"/>
        <v>BPS Kota Jakarta Timur</v>
      </c>
      <c r="R214" s="38" t="str">
        <f t="shared" si="56"/>
        <v/>
      </c>
      <c r="S214" s="38" t="str">
        <f t="shared" ref="S214:T214" si="222">S213</f>
        <v>15 Juni sampai dengan 31 Agustus 2026</v>
      </c>
      <c r="T214" s="38" t="str">
        <f t="shared" si="222"/>
        <v>31 Agustus 2026</v>
      </c>
      <c r="U214" s="41"/>
      <c r="V214" s="42"/>
      <c r="W214" s="42"/>
      <c r="X214" s="42"/>
    </row>
    <row r="215" ht="15.75" customHeight="1">
      <c r="A215" s="36" t="s">
        <v>5277</v>
      </c>
      <c r="B215" s="37"/>
      <c r="C215" s="37"/>
      <c r="D215" s="38" t="str">
        <f t="shared" si="1"/>
        <v/>
      </c>
      <c r="E215" s="38" t="str">
        <f>VLOOKUP(D215,'KELAS (REFERENSI)'!$E$1:$J$68,6,FALSE)</f>
        <v>#N/A</v>
      </c>
      <c r="F215" s="39" t="str">
        <f t="shared" si="2"/>
        <v>PETUGAS.0214/SPK/SE/PML/3172/2026</v>
      </c>
      <c r="G215" s="40"/>
      <c r="H215" s="39" t="str">
        <f>VLOOKUP(G215,'MITRA (REFERENSI)'!$A:$Z,16,FALSE)</f>
        <v>#N/A</v>
      </c>
      <c r="I215" s="39" t="str">
        <f>VLOOKUP(G215,'MITRA (REFERENSI)'!$A:$Z,25,FALSE)</f>
        <v>#N/A</v>
      </c>
      <c r="J215" s="38" t="str">
        <f>VLOOKUP(G215,'MITRA (REFERENSI)'!$A:$Z,26,FALSE)</f>
        <v>#N/A</v>
      </c>
      <c r="K215" s="38" t="str">
        <f>VLOOKUP(G215,'MITRA (REFERENSI)'!$A:$Z,15,FALSE)</f>
        <v>#N/A</v>
      </c>
      <c r="L215" s="38" t="str">
        <f>VLOOKUP(G215,'MITRA (REFERENSI)'!$A:$Z,15,FALSE)</f>
        <v>#N/A</v>
      </c>
      <c r="M215" s="38" t="str">
        <f>IF(B215=1,'KELAS (REFERENSI)'!M215,IF(B215=2,'KELAS (REFERENSI)'!M230,IF(B215=3,'KELAS (REFERENSI)'!M245,IF(B215=4,'KELAS (REFERENSI)'!M260,""))))</f>
        <v/>
      </c>
      <c r="N215" s="38" t="str">
        <f>IF(B215=1,'KELAS (REFERENSI)'!N215,IF(B215=2,'KELAS (REFERENSI)'!N230,IF(B215=3,'KELAS (REFERENSI)'!N245,IF(B215=4,'KELAS (REFERENSI)'!N260,""))))</f>
        <v/>
      </c>
      <c r="O215" s="38" t="str">
        <f>IF(B215=1,'KELAS (REFERENSI)'!O215,IF(B215=2,'KELAS (REFERENSI)'!O230,IF(B215=3,'KELAS (REFERENSI)'!O245,IF(B215=4,'KELAS (REFERENSI)'!O260,""))))</f>
        <v/>
      </c>
      <c r="P215" s="38" t="str">
        <f>IF(B215=1,'KELAS (REFERENSI)'!P215,IF(B215=2,'KELAS (REFERENSI)'!P230,IF(B215=3,'KELAS (REFERENSI)'!P245,IF(B215=4,'KELAS (REFERENSI)'!P260,""))))</f>
        <v/>
      </c>
      <c r="Q215" s="38" t="str">
        <f t="shared" si="4"/>
        <v>BPS Kota Jakarta Timur</v>
      </c>
      <c r="R215" s="38" t="str">
        <f t="shared" si="56"/>
        <v/>
      </c>
      <c r="S215" s="38" t="str">
        <f t="shared" ref="S215:T215" si="223">S214</f>
        <v>15 Juni sampai dengan 31 Agustus 2026</v>
      </c>
      <c r="T215" s="38" t="str">
        <f t="shared" si="223"/>
        <v>31 Agustus 2026</v>
      </c>
      <c r="U215" s="41"/>
      <c r="V215" s="42"/>
      <c r="W215" s="42"/>
      <c r="X215" s="42"/>
    </row>
    <row r="216" ht="15.75" customHeight="1">
      <c r="A216" s="36" t="s">
        <v>5278</v>
      </c>
      <c r="B216" s="37"/>
      <c r="C216" s="37"/>
      <c r="D216" s="38" t="str">
        <f t="shared" si="1"/>
        <v/>
      </c>
      <c r="E216" s="38" t="str">
        <f>VLOOKUP(D216,'KELAS (REFERENSI)'!$E$1:$J$68,6,FALSE)</f>
        <v>#N/A</v>
      </c>
      <c r="F216" s="39" t="str">
        <f t="shared" si="2"/>
        <v>PETUGAS.0215/SPK/SE/PML/3172/2026</v>
      </c>
      <c r="G216" s="40"/>
      <c r="H216" s="39" t="str">
        <f>VLOOKUP(G216,'MITRA (REFERENSI)'!$A:$Z,16,FALSE)</f>
        <v>#N/A</v>
      </c>
      <c r="I216" s="39" t="str">
        <f>VLOOKUP(G216,'MITRA (REFERENSI)'!$A:$Z,25,FALSE)</f>
        <v>#N/A</v>
      </c>
      <c r="J216" s="38" t="str">
        <f>VLOOKUP(G216,'MITRA (REFERENSI)'!$A:$Z,26,FALSE)</f>
        <v>#N/A</v>
      </c>
      <c r="K216" s="38" t="str">
        <f>VLOOKUP(G216,'MITRA (REFERENSI)'!$A:$Z,15,FALSE)</f>
        <v>#N/A</v>
      </c>
      <c r="L216" s="38" t="str">
        <f>VLOOKUP(G216,'MITRA (REFERENSI)'!$A:$Z,15,FALSE)</f>
        <v>#N/A</v>
      </c>
      <c r="M216" s="38" t="str">
        <f>IF(B216=1,'KELAS (REFERENSI)'!M216,IF(B216=2,'KELAS (REFERENSI)'!M231,IF(B216=3,'KELAS (REFERENSI)'!M246,IF(B216=4,'KELAS (REFERENSI)'!M261,""))))</f>
        <v/>
      </c>
      <c r="N216" s="38" t="str">
        <f>IF(B216=1,'KELAS (REFERENSI)'!N216,IF(B216=2,'KELAS (REFERENSI)'!N231,IF(B216=3,'KELAS (REFERENSI)'!N246,IF(B216=4,'KELAS (REFERENSI)'!N261,""))))</f>
        <v/>
      </c>
      <c r="O216" s="38" t="str">
        <f>IF(B216=1,'KELAS (REFERENSI)'!O216,IF(B216=2,'KELAS (REFERENSI)'!O231,IF(B216=3,'KELAS (REFERENSI)'!O246,IF(B216=4,'KELAS (REFERENSI)'!O261,""))))</f>
        <v/>
      </c>
      <c r="P216" s="38" t="str">
        <f>IF(B216=1,'KELAS (REFERENSI)'!P216,IF(B216=2,'KELAS (REFERENSI)'!P231,IF(B216=3,'KELAS (REFERENSI)'!P246,IF(B216=4,'KELAS (REFERENSI)'!P261,""))))</f>
        <v/>
      </c>
      <c r="Q216" s="38" t="str">
        <f t="shared" si="4"/>
        <v>BPS Kota Jakarta Timur</v>
      </c>
      <c r="R216" s="38" t="str">
        <f t="shared" si="56"/>
        <v/>
      </c>
      <c r="S216" s="38" t="str">
        <f t="shared" ref="S216:T216" si="224">S215</f>
        <v>15 Juni sampai dengan 31 Agustus 2026</v>
      </c>
      <c r="T216" s="38" t="str">
        <f t="shared" si="224"/>
        <v>31 Agustus 2026</v>
      </c>
      <c r="U216" s="41"/>
      <c r="V216" s="42"/>
      <c r="W216" s="42"/>
      <c r="X216" s="42"/>
    </row>
    <row r="217" ht="15.75" customHeight="1">
      <c r="A217" s="36" t="s">
        <v>5279</v>
      </c>
      <c r="B217" s="37"/>
      <c r="C217" s="37"/>
      <c r="D217" s="38" t="str">
        <f t="shared" si="1"/>
        <v/>
      </c>
      <c r="E217" s="38" t="str">
        <f>VLOOKUP(D217,'KELAS (REFERENSI)'!$E$1:$J$68,6,FALSE)</f>
        <v>#N/A</v>
      </c>
      <c r="F217" s="39" t="str">
        <f t="shared" si="2"/>
        <v>PETUGAS.0216/SPK/SE/PML/3172/2026</v>
      </c>
      <c r="G217" s="40"/>
      <c r="H217" s="39" t="str">
        <f>VLOOKUP(G217,'MITRA (REFERENSI)'!$A:$Z,16,FALSE)</f>
        <v>#N/A</v>
      </c>
      <c r="I217" s="39" t="str">
        <f>VLOOKUP(G217,'MITRA (REFERENSI)'!$A:$Z,25,FALSE)</f>
        <v>#N/A</v>
      </c>
      <c r="J217" s="38" t="str">
        <f>VLOOKUP(G217,'MITRA (REFERENSI)'!$A:$Z,26,FALSE)</f>
        <v>#N/A</v>
      </c>
      <c r="K217" s="38" t="str">
        <f>VLOOKUP(G217,'MITRA (REFERENSI)'!$A:$Z,15,FALSE)</f>
        <v>#N/A</v>
      </c>
      <c r="L217" s="38" t="str">
        <f>VLOOKUP(G217,'MITRA (REFERENSI)'!$A:$Z,15,FALSE)</f>
        <v>#N/A</v>
      </c>
      <c r="M217" s="38" t="str">
        <f>IF(B217=1,'KELAS (REFERENSI)'!M217,IF(B217=2,'KELAS (REFERENSI)'!M232,IF(B217=3,'KELAS (REFERENSI)'!M247,IF(B217=4,'KELAS (REFERENSI)'!M262,""))))</f>
        <v/>
      </c>
      <c r="N217" s="38" t="str">
        <f>IF(B217=1,'KELAS (REFERENSI)'!N217,IF(B217=2,'KELAS (REFERENSI)'!N232,IF(B217=3,'KELAS (REFERENSI)'!N247,IF(B217=4,'KELAS (REFERENSI)'!N262,""))))</f>
        <v/>
      </c>
      <c r="O217" s="38" t="str">
        <f>IF(B217=1,'KELAS (REFERENSI)'!O217,IF(B217=2,'KELAS (REFERENSI)'!O232,IF(B217=3,'KELAS (REFERENSI)'!O247,IF(B217=4,'KELAS (REFERENSI)'!O262,""))))</f>
        <v/>
      </c>
      <c r="P217" s="38" t="str">
        <f>IF(B217=1,'KELAS (REFERENSI)'!P217,IF(B217=2,'KELAS (REFERENSI)'!P232,IF(B217=3,'KELAS (REFERENSI)'!P247,IF(B217=4,'KELAS (REFERENSI)'!P262,""))))</f>
        <v/>
      </c>
      <c r="Q217" s="38" t="str">
        <f t="shared" si="4"/>
        <v>BPS Kota Jakarta Timur</v>
      </c>
      <c r="R217" s="38" t="str">
        <f t="shared" si="56"/>
        <v/>
      </c>
      <c r="S217" s="38" t="str">
        <f t="shared" ref="S217:T217" si="225">S216</f>
        <v>15 Juni sampai dengan 31 Agustus 2026</v>
      </c>
      <c r="T217" s="38" t="str">
        <f t="shared" si="225"/>
        <v>31 Agustus 2026</v>
      </c>
      <c r="U217" s="41"/>
      <c r="V217" s="42"/>
      <c r="W217" s="42"/>
      <c r="X217" s="42"/>
    </row>
    <row r="218" ht="15.75" customHeight="1">
      <c r="A218" s="36" t="s">
        <v>5280</v>
      </c>
      <c r="B218" s="37"/>
      <c r="C218" s="37"/>
      <c r="D218" s="38" t="str">
        <f t="shared" si="1"/>
        <v/>
      </c>
      <c r="E218" s="38" t="str">
        <f>VLOOKUP(D218,'KELAS (REFERENSI)'!$E$1:$J$68,6,FALSE)</f>
        <v>#N/A</v>
      </c>
      <c r="F218" s="39" t="str">
        <f t="shared" si="2"/>
        <v>PETUGAS.0217/SPK/SE/PML/3172/2026</v>
      </c>
      <c r="G218" s="40"/>
      <c r="H218" s="39" t="str">
        <f>VLOOKUP(G218,'MITRA (REFERENSI)'!$A:$Z,16,FALSE)</f>
        <v>#N/A</v>
      </c>
      <c r="I218" s="39" t="str">
        <f>VLOOKUP(G218,'MITRA (REFERENSI)'!$A:$Z,25,FALSE)</f>
        <v>#N/A</v>
      </c>
      <c r="J218" s="38" t="str">
        <f>VLOOKUP(G218,'MITRA (REFERENSI)'!$A:$Z,26,FALSE)</f>
        <v>#N/A</v>
      </c>
      <c r="K218" s="38" t="str">
        <f>VLOOKUP(G218,'MITRA (REFERENSI)'!$A:$Z,15,FALSE)</f>
        <v>#N/A</v>
      </c>
      <c r="L218" s="38" t="str">
        <f>VLOOKUP(G218,'MITRA (REFERENSI)'!$A:$Z,15,FALSE)</f>
        <v>#N/A</v>
      </c>
      <c r="M218" s="38" t="str">
        <f>IF(B218=1,'KELAS (REFERENSI)'!M218,IF(B218=2,'KELAS (REFERENSI)'!M233,IF(B218=3,'KELAS (REFERENSI)'!M248,IF(B218=4,'KELAS (REFERENSI)'!M263,""))))</f>
        <v/>
      </c>
      <c r="N218" s="38" t="str">
        <f>IF(B218=1,'KELAS (REFERENSI)'!N218,IF(B218=2,'KELAS (REFERENSI)'!N233,IF(B218=3,'KELAS (REFERENSI)'!N248,IF(B218=4,'KELAS (REFERENSI)'!N263,""))))</f>
        <v/>
      </c>
      <c r="O218" s="38" t="str">
        <f>IF(B218=1,'KELAS (REFERENSI)'!O218,IF(B218=2,'KELAS (REFERENSI)'!O233,IF(B218=3,'KELAS (REFERENSI)'!O248,IF(B218=4,'KELAS (REFERENSI)'!O263,""))))</f>
        <v/>
      </c>
      <c r="P218" s="38" t="str">
        <f>IF(B218=1,'KELAS (REFERENSI)'!P218,IF(B218=2,'KELAS (REFERENSI)'!P233,IF(B218=3,'KELAS (REFERENSI)'!P248,IF(B218=4,'KELAS (REFERENSI)'!P263,""))))</f>
        <v/>
      </c>
      <c r="Q218" s="38" t="str">
        <f t="shared" si="4"/>
        <v>BPS Kota Jakarta Timur</v>
      </c>
      <c r="R218" s="38" t="str">
        <f t="shared" si="56"/>
        <v/>
      </c>
      <c r="S218" s="38" t="str">
        <f t="shared" ref="S218:T218" si="226">S217</f>
        <v>15 Juni sampai dengan 31 Agustus 2026</v>
      </c>
      <c r="T218" s="38" t="str">
        <f t="shared" si="226"/>
        <v>31 Agustus 2026</v>
      </c>
      <c r="U218" s="41"/>
      <c r="V218" s="42"/>
      <c r="W218" s="42"/>
      <c r="X218" s="42"/>
    </row>
    <row r="219" ht="15.75" customHeight="1">
      <c r="A219" s="36" t="s">
        <v>5281</v>
      </c>
      <c r="B219" s="37"/>
      <c r="C219" s="37"/>
      <c r="D219" s="38" t="str">
        <f t="shared" si="1"/>
        <v/>
      </c>
      <c r="E219" s="38" t="str">
        <f>VLOOKUP(D219,'KELAS (REFERENSI)'!$E$1:$J$68,6,FALSE)</f>
        <v>#N/A</v>
      </c>
      <c r="F219" s="39" t="str">
        <f t="shared" si="2"/>
        <v>PETUGAS.0218/SPK/SE/PML/3172/2026</v>
      </c>
      <c r="G219" s="40"/>
      <c r="H219" s="39" t="str">
        <f>VLOOKUP(G219,'MITRA (REFERENSI)'!$A:$Z,16,FALSE)</f>
        <v>#N/A</v>
      </c>
      <c r="I219" s="39" t="str">
        <f>VLOOKUP(G219,'MITRA (REFERENSI)'!$A:$Z,25,FALSE)</f>
        <v>#N/A</v>
      </c>
      <c r="J219" s="38" t="str">
        <f>VLOOKUP(G219,'MITRA (REFERENSI)'!$A:$Z,26,FALSE)</f>
        <v>#N/A</v>
      </c>
      <c r="K219" s="38" t="str">
        <f>VLOOKUP(G219,'MITRA (REFERENSI)'!$A:$Z,15,FALSE)</f>
        <v>#N/A</v>
      </c>
      <c r="L219" s="38" t="str">
        <f>VLOOKUP(G219,'MITRA (REFERENSI)'!$A:$Z,15,FALSE)</f>
        <v>#N/A</v>
      </c>
      <c r="M219" s="38" t="str">
        <f>IF(B219=1,'KELAS (REFERENSI)'!M219,IF(B219=2,'KELAS (REFERENSI)'!M234,IF(B219=3,'KELAS (REFERENSI)'!M249,IF(B219=4,'KELAS (REFERENSI)'!M264,""))))</f>
        <v/>
      </c>
      <c r="N219" s="38" t="str">
        <f>IF(B219=1,'KELAS (REFERENSI)'!N219,IF(B219=2,'KELAS (REFERENSI)'!N234,IF(B219=3,'KELAS (REFERENSI)'!N249,IF(B219=4,'KELAS (REFERENSI)'!N264,""))))</f>
        <v/>
      </c>
      <c r="O219" s="38" t="str">
        <f>IF(B219=1,'KELAS (REFERENSI)'!O219,IF(B219=2,'KELAS (REFERENSI)'!O234,IF(B219=3,'KELAS (REFERENSI)'!O249,IF(B219=4,'KELAS (REFERENSI)'!O264,""))))</f>
        <v/>
      </c>
      <c r="P219" s="38" t="str">
        <f>IF(B219=1,'KELAS (REFERENSI)'!P219,IF(B219=2,'KELAS (REFERENSI)'!P234,IF(B219=3,'KELAS (REFERENSI)'!P249,IF(B219=4,'KELAS (REFERENSI)'!P264,""))))</f>
        <v/>
      </c>
      <c r="Q219" s="38" t="str">
        <f t="shared" si="4"/>
        <v>BPS Kota Jakarta Timur</v>
      </c>
      <c r="R219" s="38" t="str">
        <f t="shared" si="56"/>
        <v/>
      </c>
      <c r="S219" s="38" t="str">
        <f t="shared" ref="S219:T219" si="227">S218</f>
        <v>15 Juni sampai dengan 31 Agustus 2026</v>
      </c>
      <c r="T219" s="38" t="str">
        <f t="shared" si="227"/>
        <v>31 Agustus 2026</v>
      </c>
      <c r="U219" s="41"/>
      <c r="V219" s="42"/>
      <c r="W219" s="42"/>
      <c r="X219" s="42"/>
    </row>
    <row r="220" ht="15.75" customHeight="1">
      <c r="A220" s="36" t="s">
        <v>5282</v>
      </c>
      <c r="B220" s="37"/>
      <c r="C220" s="37"/>
      <c r="D220" s="38" t="str">
        <f t="shared" si="1"/>
        <v/>
      </c>
      <c r="E220" s="38" t="str">
        <f>VLOOKUP(D220,'KELAS (REFERENSI)'!$E$1:$J$68,6,FALSE)</f>
        <v>#N/A</v>
      </c>
      <c r="F220" s="39" t="str">
        <f t="shared" si="2"/>
        <v>PETUGAS.0219/SPK/SE/PML/3172/2026</v>
      </c>
      <c r="G220" s="40"/>
      <c r="H220" s="39" t="str">
        <f>VLOOKUP(G220,'MITRA (REFERENSI)'!$A:$Z,16,FALSE)</f>
        <v>#N/A</v>
      </c>
      <c r="I220" s="39" t="str">
        <f>VLOOKUP(G220,'MITRA (REFERENSI)'!$A:$Z,25,FALSE)</f>
        <v>#N/A</v>
      </c>
      <c r="J220" s="38" t="str">
        <f>VLOOKUP(G220,'MITRA (REFERENSI)'!$A:$Z,26,FALSE)</f>
        <v>#N/A</v>
      </c>
      <c r="K220" s="38" t="str">
        <f>VLOOKUP(G220,'MITRA (REFERENSI)'!$A:$Z,15,FALSE)</f>
        <v>#N/A</v>
      </c>
      <c r="L220" s="38" t="str">
        <f>VLOOKUP(G220,'MITRA (REFERENSI)'!$A:$Z,15,FALSE)</f>
        <v>#N/A</v>
      </c>
      <c r="M220" s="38" t="str">
        <f>IF(B220=1,'KELAS (REFERENSI)'!M220,IF(B220=2,'KELAS (REFERENSI)'!M235,IF(B220=3,'KELAS (REFERENSI)'!M250,IF(B220=4,'KELAS (REFERENSI)'!M265,""))))</f>
        <v/>
      </c>
      <c r="N220" s="38" t="str">
        <f>IF(B220=1,'KELAS (REFERENSI)'!N220,IF(B220=2,'KELAS (REFERENSI)'!N235,IF(B220=3,'KELAS (REFERENSI)'!N250,IF(B220=4,'KELAS (REFERENSI)'!N265,""))))</f>
        <v/>
      </c>
      <c r="O220" s="38" t="str">
        <f>IF(B220=1,'KELAS (REFERENSI)'!O220,IF(B220=2,'KELAS (REFERENSI)'!O235,IF(B220=3,'KELAS (REFERENSI)'!O250,IF(B220=4,'KELAS (REFERENSI)'!O265,""))))</f>
        <v/>
      </c>
      <c r="P220" s="38" t="str">
        <f>IF(B220=1,'KELAS (REFERENSI)'!P220,IF(B220=2,'KELAS (REFERENSI)'!P235,IF(B220=3,'KELAS (REFERENSI)'!P250,IF(B220=4,'KELAS (REFERENSI)'!P265,""))))</f>
        <v/>
      </c>
      <c r="Q220" s="38" t="str">
        <f t="shared" si="4"/>
        <v>BPS Kota Jakarta Timur</v>
      </c>
      <c r="R220" s="38" t="str">
        <f t="shared" si="56"/>
        <v/>
      </c>
      <c r="S220" s="38" t="str">
        <f t="shared" ref="S220:T220" si="228">S219</f>
        <v>15 Juni sampai dengan 31 Agustus 2026</v>
      </c>
      <c r="T220" s="38" t="str">
        <f t="shared" si="228"/>
        <v>31 Agustus 2026</v>
      </c>
      <c r="U220" s="41"/>
      <c r="V220" s="42"/>
      <c r="W220" s="42"/>
      <c r="X220" s="42"/>
    </row>
    <row r="221" ht="15.75" customHeight="1">
      <c r="A221" s="36" t="s">
        <v>5283</v>
      </c>
      <c r="B221" s="37"/>
      <c r="C221" s="37"/>
      <c r="D221" s="38" t="str">
        <f t="shared" si="1"/>
        <v/>
      </c>
      <c r="E221" s="38" t="str">
        <f>VLOOKUP(D221,'KELAS (REFERENSI)'!$E$1:$J$68,6,FALSE)</f>
        <v>#N/A</v>
      </c>
      <c r="F221" s="39" t="str">
        <f t="shared" si="2"/>
        <v>PETUGAS.0220/SPK/SE/PML/3172/2026</v>
      </c>
      <c r="G221" s="40"/>
      <c r="H221" s="39" t="str">
        <f>VLOOKUP(G221,'MITRA (REFERENSI)'!$A:$Z,16,FALSE)</f>
        <v>#N/A</v>
      </c>
      <c r="I221" s="39" t="str">
        <f>VLOOKUP(G221,'MITRA (REFERENSI)'!$A:$Z,25,FALSE)</f>
        <v>#N/A</v>
      </c>
      <c r="J221" s="38" t="str">
        <f>VLOOKUP(G221,'MITRA (REFERENSI)'!$A:$Z,26,FALSE)</f>
        <v>#N/A</v>
      </c>
      <c r="K221" s="38" t="str">
        <f>VLOOKUP(G221,'MITRA (REFERENSI)'!$A:$Z,15,FALSE)</f>
        <v>#N/A</v>
      </c>
      <c r="L221" s="38" t="str">
        <f>VLOOKUP(G221,'MITRA (REFERENSI)'!$A:$Z,15,FALSE)</f>
        <v>#N/A</v>
      </c>
      <c r="M221" s="38" t="str">
        <f>IF(B221=1,'KELAS (REFERENSI)'!M221,IF(B221=2,'KELAS (REFERENSI)'!M236,IF(B221=3,'KELAS (REFERENSI)'!M251,IF(B221=4,'KELAS (REFERENSI)'!M266,""))))</f>
        <v/>
      </c>
      <c r="N221" s="38" t="str">
        <f>IF(B221=1,'KELAS (REFERENSI)'!N221,IF(B221=2,'KELAS (REFERENSI)'!N236,IF(B221=3,'KELAS (REFERENSI)'!N251,IF(B221=4,'KELAS (REFERENSI)'!N266,""))))</f>
        <v/>
      </c>
      <c r="O221" s="38" t="str">
        <f>IF(B221=1,'KELAS (REFERENSI)'!O221,IF(B221=2,'KELAS (REFERENSI)'!O236,IF(B221=3,'KELAS (REFERENSI)'!O251,IF(B221=4,'KELAS (REFERENSI)'!O266,""))))</f>
        <v/>
      </c>
      <c r="P221" s="38" t="str">
        <f>IF(B221=1,'KELAS (REFERENSI)'!P221,IF(B221=2,'KELAS (REFERENSI)'!P236,IF(B221=3,'KELAS (REFERENSI)'!P251,IF(B221=4,'KELAS (REFERENSI)'!P266,""))))</f>
        <v/>
      </c>
      <c r="Q221" s="38" t="str">
        <f t="shared" si="4"/>
        <v>BPS Kota Jakarta Timur</v>
      </c>
      <c r="R221" s="38" t="str">
        <f t="shared" si="56"/>
        <v/>
      </c>
      <c r="S221" s="38" t="str">
        <f t="shared" ref="S221:T221" si="229">S220</f>
        <v>15 Juni sampai dengan 31 Agustus 2026</v>
      </c>
      <c r="T221" s="38" t="str">
        <f t="shared" si="229"/>
        <v>31 Agustus 2026</v>
      </c>
      <c r="U221" s="41"/>
      <c r="V221" s="42"/>
      <c r="W221" s="42"/>
      <c r="X221" s="42"/>
    </row>
    <row r="222" ht="15.75" customHeight="1">
      <c r="A222" s="36" t="s">
        <v>5284</v>
      </c>
      <c r="B222" s="37"/>
      <c r="C222" s="37"/>
      <c r="D222" s="38" t="str">
        <f t="shared" si="1"/>
        <v/>
      </c>
      <c r="E222" s="38" t="str">
        <f>VLOOKUP(D222,'KELAS (REFERENSI)'!$E$1:$J$68,6,FALSE)</f>
        <v>#N/A</v>
      </c>
      <c r="F222" s="39" t="str">
        <f t="shared" si="2"/>
        <v>PETUGAS.0221/SPK/SE/PML/3172/2026</v>
      </c>
      <c r="G222" s="40"/>
      <c r="H222" s="39" t="str">
        <f>VLOOKUP(G222,'MITRA (REFERENSI)'!$A:$Z,16,FALSE)</f>
        <v>#N/A</v>
      </c>
      <c r="I222" s="39" t="str">
        <f>VLOOKUP(G222,'MITRA (REFERENSI)'!$A:$Z,25,FALSE)</f>
        <v>#N/A</v>
      </c>
      <c r="J222" s="38" t="str">
        <f>VLOOKUP(G222,'MITRA (REFERENSI)'!$A:$Z,26,FALSE)</f>
        <v>#N/A</v>
      </c>
      <c r="K222" s="38" t="str">
        <f>VLOOKUP(G222,'MITRA (REFERENSI)'!$A:$Z,15,FALSE)</f>
        <v>#N/A</v>
      </c>
      <c r="L222" s="38" t="str">
        <f>VLOOKUP(G222,'MITRA (REFERENSI)'!$A:$Z,15,FALSE)</f>
        <v>#N/A</v>
      </c>
      <c r="M222" s="38" t="str">
        <f>IF(B222=1,'KELAS (REFERENSI)'!M222,IF(B222=2,'KELAS (REFERENSI)'!M237,IF(B222=3,'KELAS (REFERENSI)'!M252,IF(B222=4,'KELAS (REFERENSI)'!M267,""))))</f>
        <v/>
      </c>
      <c r="N222" s="38" t="str">
        <f>IF(B222=1,'KELAS (REFERENSI)'!N222,IF(B222=2,'KELAS (REFERENSI)'!N237,IF(B222=3,'KELAS (REFERENSI)'!N252,IF(B222=4,'KELAS (REFERENSI)'!N267,""))))</f>
        <v/>
      </c>
      <c r="O222" s="38" t="str">
        <f>IF(B222=1,'KELAS (REFERENSI)'!O222,IF(B222=2,'KELAS (REFERENSI)'!O237,IF(B222=3,'KELAS (REFERENSI)'!O252,IF(B222=4,'KELAS (REFERENSI)'!O267,""))))</f>
        <v/>
      </c>
      <c r="P222" s="38" t="str">
        <f>IF(B222=1,'KELAS (REFERENSI)'!P222,IF(B222=2,'KELAS (REFERENSI)'!P237,IF(B222=3,'KELAS (REFERENSI)'!P252,IF(B222=4,'KELAS (REFERENSI)'!P267,""))))</f>
        <v/>
      </c>
      <c r="Q222" s="38" t="str">
        <f t="shared" si="4"/>
        <v>BPS Kota Jakarta Timur</v>
      </c>
      <c r="R222" s="38" t="str">
        <f t="shared" si="56"/>
        <v/>
      </c>
      <c r="S222" s="38" t="str">
        <f t="shared" ref="S222:T222" si="230">S221</f>
        <v>15 Juni sampai dengan 31 Agustus 2026</v>
      </c>
      <c r="T222" s="38" t="str">
        <f t="shared" si="230"/>
        <v>31 Agustus 2026</v>
      </c>
      <c r="U222" s="41"/>
      <c r="V222" s="42"/>
      <c r="W222" s="42"/>
      <c r="X222" s="42"/>
    </row>
    <row r="223" ht="15.75" customHeight="1">
      <c r="A223" s="36" t="s">
        <v>5285</v>
      </c>
      <c r="B223" s="37"/>
      <c r="C223" s="37"/>
      <c r="D223" s="38" t="str">
        <f t="shared" si="1"/>
        <v/>
      </c>
      <c r="E223" s="38" t="str">
        <f>VLOOKUP(D223,'KELAS (REFERENSI)'!$E$1:$J$68,6,FALSE)</f>
        <v>#N/A</v>
      </c>
      <c r="F223" s="39" t="str">
        <f t="shared" si="2"/>
        <v>PETUGAS.0222/SPK/SE/PML/3172/2026</v>
      </c>
      <c r="G223" s="40"/>
      <c r="H223" s="39" t="str">
        <f>VLOOKUP(G223,'MITRA (REFERENSI)'!$A:$Z,16,FALSE)</f>
        <v>#N/A</v>
      </c>
      <c r="I223" s="39" t="str">
        <f>VLOOKUP(G223,'MITRA (REFERENSI)'!$A:$Z,25,FALSE)</f>
        <v>#N/A</v>
      </c>
      <c r="J223" s="38" t="str">
        <f>VLOOKUP(G223,'MITRA (REFERENSI)'!$A:$Z,26,FALSE)</f>
        <v>#N/A</v>
      </c>
      <c r="K223" s="38" t="str">
        <f>VLOOKUP(G223,'MITRA (REFERENSI)'!$A:$Z,15,FALSE)</f>
        <v>#N/A</v>
      </c>
      <c r="L223" s="38" t="str">
        <f>VLOOKUP(G223,'MITRA (REFERENSI)'!$A:$Z,15,FALSE)</f>
        <v>#N/A</v>
      </c>
      <c r="M223" s="38" t="str">
        <f>IF(B223=1,'KELAS (REFERENSI)'!M223,IF(B223=2,'KELAS (REFERENSI)'!M238,IF(B223=3,'KELAS (REFERENSI)'!M253,IF(B223=4,'KELAS (REFERENSI)'!M268,""))))</f>
        <v/>
      </c>
      <c r="N223" s="38" t="str">
        <f>IF(B223=1,'KELAS (REFERENSI)'!N223,IF(B223=2,'KELAS (REFERENSI)'!N238,IF(B223=3,'KELAS (REFERENSI)'!N253,IF(B223=4,'KELAS (REFERENSI)'!N268,""))))</f>
        <v/>
      </c>
      <c r="O223" s="38" t="str">
        <f>IF(B223=1,'KELAS (REFERENSI)'!O223,IF(B223=2,'KELAS (REFERENSI)'!O238,IF(B223=3,'KELAS (REFERENSI)'!O253,IF(B223=4,'KELAS (REFERENSI)'!O268,""))))</f>
        <v/>
      </c>
      <c r="P223" s="38" t="str">
        <f>IF(B223=1,'KELAS (REFERENSI)'!P223,IF(B223=2,'KELAS (REFERENSI)'!P238,IF(B223=3,'KELAS (REFERENSI)'!P253,IF(B223=4,'KELAS (REFERENSI)'!P268,""))))</f>
        <v/>
      </c>
      <c r="Q223" s="38" t="str">
        <f t="shared" si="4"/>
        <v>BPS Kota Jakarta Timur</v>
      </c>
      <c r="R223" s="38" t="str">
        <f t="shared" si="56"/>
        <v/>
      </c>
      <c r="S223" s="38" t="str">
        <f t="shared" ref="S223:T223" si="231">S222</f>
        <v>15 Juni sampai dengan 31 Agustus 2026</v>
      </c>
      <c r="T223" s="38" t="str">
        <f t="shared" si="231"/>
        <v>31 Agustus 2026</v>
      </c>
      <c r="U223" s="41"/>
      <c r="V223" s="42"/>
      <c r="W223" s="42"/>
      <c r="X223" s="42"/>
    </row>
    <row r="224" ht="15.75" customHeight="1">
      <c r="A224" s="36" t="s">
        <v>5286</v>
      </c>
      <c r="B224" s="37"/>
      <c r="C224" s="37"/>
      <c r="D224" s="38" t="str">
        <f t="shared" si="1"/>
        <v/>
      </c>
      <c r="E224" s="38" t="str">
        <f>VLOOKUP(D224,'KELAS (REFERENSI)'!$E$1:$J$68,6,FALSE)</f>
        <v>#N/A</v>
      </c>
      <c r="F224" s="39" t="str">
        <f t="shared" si="2"/>
        <v>PETUGAS.0223/SPK/SE/PML/3172/2026</v>
      </c>
      <c r="G224" s="40"/>
      <c r="H224" s="39" t="str">
        <f>VLOOKUP(G224,'MITRA (REFERENSI)'!$A:$Z,16,FALSE)</f>
        <v>#N/A</v>
      </c>
      <c r="I224" s="39" t="str">
        <f>VLOOKUP(G224,'MITRA (REFERENSI)'!$A:$Z,25,FALSE)</f>
        <v>#N/A</v>
      </c>
      <c r="J224" s="38" t="str">
        <f>VLOOKUP(G224,'MITRA (REFERENSI)'!$A:$Z,26,FALSE)</f>
        <v>#N/A</v>
      </c>
      <c r="K224" s="38" t="str">
        <f>VLOOKUP(G224,'MITRA (REFERENSI)'!$A:$Z,15,FALSE)</f>
        <v>#N/A</v>
      </c>
      <c r="L224" s="38" t="str">
        <f>VLOOKUP(G224,'MITRA (REFERENSI)'!$A:$Z,15,FALSE)</f>
        <v>#N/A</v>
      </c>
      <c r="M224" s="38" t="str">
        <f>IF(B224=1,'KELAS (REFERENSI)'!M224,IF(B224=2,'KELAS (REFERENSI)'!M239,IF(B224=3,'KELAS (REFERENSI)'!M254,IF(B224=4,'KELAS (REFERENSI)'!M269,""))))</f>
        <v/>
      </c>
      <c r="N224" s="38" t="str">
        <f>IF(B224=1,'KELAS (REFERENSI)'!N224,IF(B224=2,'KELAS (REFERENSI)'!N239,IF(B224=3,'KELAS (REFERENSI)'!N254,IF(B224=4,'KELAS (REFERENSI)'!N269,""))))</f>
        <v/>
      </c>
      <c r="O224" s="38" t="str">
        <f>IF(B224=1,'KELAS (REFERENSI)'!O224,IF(B224=2,'KELAS (REFERENSI)'!O239,IF(B224=3,'KELAS (REFERENSI)'!O254,IF(B224=4,'KELAS (REFERENSI)'!O269,""))))</f>
        <v/>
      </c>
      <c r="P224" s="38" t="str">
        <f>IF(B224=1,'KELAS (REFERENSI)'!P224,IF(B224=2,'KELAS (REFERENSI)'!P239,IF(B224=3,'KELAS (REFERENSI)'!P254,IF(B224=4,'KELAS (REFERENSI)'!P269,""))))</f>
        <v/>
      </c>
      <c r="Q224" s="38" t="str">
        <f t="shared" si="4"/>
        <v>BPS Kota Jakarta Timur</v>
      </c>
      <c r="R224" s="38" t="str">
        <f t="shared" si="56"/>
        <v/>
      </c>
      <c r="S224" s="38" t="str">
        <f t="shared" ref="S224:T224" si="232">S223</f>
        <v>15 Juni sampai dengan 31 Agustus 2026</v>
      </c>
      <c r="T224" s="38" t="str">
        <f t="shared" si="232"/>
        <v>31 Agustus 2026</v>
      </c>
      <c r="U224" s="41"/>
      <c r="V224" s="42"/>
      <c r="W224" s="42"/>
      <c r="X224" s="42"/>
    </row>
    <row r="225" ht="15.75" customHeight="1">
      <c r="A225" s="36" t="s">
        <v>5287</v>
      </c>
      <c r="B225" s="37"/>
      <c r="C225" s="37"/>
      <c r="D225" s="38" t="str">
        <f t="shared" si="1"/>
        <v/>
      </c>
      <c r="E225" s="38" t="str">
        <f>VLOOKUP(D225,'KELAS (REFERENSI)'!$E$1:$J$68,6,FALSE)</f>
        <v>#N/A</v>
      </c>
      <c r="F225" s="39" t="str">
        <f t="shared" si="2"/>
        <v>PETUGAS.0224/SPK/SE/PML/3172/2026</v>
      </c>
      <c r="G225" s="40"/>
      <c r="H225" s="39" t="str">
        <f>VLOOKUP(G225,'MITRA (REFERENSI)'!$A:$Z,16,FALSE)</f>
        <v>#N/A</v>
      </c>
      <c r="I225" s="39" t="str">
        <f>VLOOKUP(G225,'MITRA (REFERENSI)'!$A:$Z,25,FALSE)</f>
        <v>#N/A</v>
      </c>
      <c r="J225" s="38" t="str">
        <f>VLOOKUP(G225,'MITRA (REFERENSI)'!$A:$Z,26,FALSE)</f>
        <v>#N/A</v>
      </c>
      <c r="K225" s="38" t="str">
        <f>VLOOKUP(G225,'MITRA (REFERENSI)'!$A:$Z,15,FALSE)</f>
        <v>#N/A</v>
      </c>
      <c r="L225" s="38" t="str">
        <f>VLOOKUP(G225,'MITRA (REFERENSI)'!$A:$Z,15,FALSE)</f>
        <v>#N/A</v>
      </c>
      <c r="M225" s="38" t="str">
        <f>IF(B225=1,'KELAS (REFERENSI)'!M225,IF(B225=2,'KELAS (REFERENSI)'!M240,IF(B225=3,'KELAS (REFERENSI)'!M255,IF(B225=4,'KELAS (REFERENSI)'!M270,""))))</f>
        <v/>
      </c>
      <c r="N225" s="38" t="str">
        <f>IF(B225=1,'KELAS (REFERENSI)'!N225,IF(B225=2,'KELAS (REFERENSI)'!N240,IF(B225=3,'KELAS (REFERENSI)'!N255,IF(B225=4,'KELAS (REFERENSI)'!N270,""))))</f>
        <v/>
      </c>
      <c r="O225" s="38" t="str">
        <f>IF(B225=1,'KELAS (REFERENSI)'!O225,IF(B225=2,'KELAS (REFERENSI)'!O240,IF(B225=3,'KELAS (REFERENSI)'!O255,IF(B225=4,'KELAS (REFERENSI)'!O270,""))))</f>
        <v/>
      </c>
      <c r="P225" s="38" t="str">
        <f>IF(B225=1,'KELAS (REFERENSI)'!P225,IF(B225=2,'KELAS (REFERENSI)'!P240,IF(B225=3,'KELAS (REFERENSI)'!P255,IF(B225=4,'KELAS (REFERENSI)'!P270,""))))</f>
        <v/>
      </c>
      <c r="Q225" s="38" t="str">
        <f t="shared" si="4"/>
        <v>BPS Kota Jakarta Timur</v>
      </c>
      <c r="R225" s="38" t="str">
        <f t="shared" si="56"/>
        <v/>
      </c>
      <c r="S225" s="38" t="str">
        <f t="shared" ref="S225:T225" si="233">S224</f>
        <v>15 Juni sampai dengan 31 Agustus 2026</v>
      </c>
      <c r="T225" s="38" t="str">
        <f t="shared" si="233"/>
        <v>31 Agustus 2026</v>
      </c>
      <c r="U225" s="41"/>
      <c r="V225" s="42"/>
      <c r="W225" s="42"/>
      <c r="X225" s="42"/>
    </row>
    <row r="226" ht="15.75" customHeight="1">
      <c r="A226" s="36" t="s">
        <v>5288</v>
      </c>
      <c r="B226" s="37"/>
      <c r="C226" s="37"/>
      <c r="D226" s="38" t="str">
        <f t="shared" si="1"/>
        <v/>
      </c>
      <c r="E226" s="38" t="str">
        <f>VLOOKUP(D226,'KELAS (REFERENSI)'!$E$1:$J$68,6,FALSE)</f>
        <v>#N/A</v>
      </c>
      <c r="F226" s="39" t="str">
        <f t="shared" si="2"/>
        <v>PETUGAS.0225/SPK/SE/PML/3172/2026</v>
      </c>
      <c r="G226" s="40"/>
      <c r="H226" s="39" t="str">
        <f>VLOOKUP(G226,'MITRA (REFERENSI)'!$A:$Z,16,FALSE)</f>
        <v>#N/A</v>
      </c>
      <c r="I226" s="39" t="str">
        <f>VLOOKUP(G226,'MITRA (REFERENSI)'!$A:$Z,25,FALSE)</f>
        <v>#N/A</v>
      </c>
      <c r="J226" s="38" t="str">
        <f>VLOOKUP(G226,'MITRA (REFERENSI)'!$A:$Z,26,FALSE)</f>
        <v>#N/A</v>
      </c>
      <c r="K226" s="38" t="str">
        <f>VLOOKUP(G226,'MITRA (REFERENSI)'!$A:$Z,15,FALSE)</f>
        <v>#N/A</v>
      </c>
      <c r="L226" s="38" t="str">
        <f>VLOOKUP(G226,'MITRA (REFERENSI)'!$A:$Z,15,FALSE)</f>
        <v>#N/A</v>
      </c>
      <c r="M226" s="38" t="str">
        <f>IF(B226=1,'KELAS (REFERENSI)'!M226,IF(B226=2,'KELAS (REFERENSI)'!M241,IF(B226=3,'KELAS (REFERENSI)'!M256,IF(B226=4,'KELAS (REFERENSI)'!M271,""))))</f>
        <v/>
      </c>
      <c r="N226" s="38" t="str">
        <f>IF(B226=1,'KELAS (REFERENSI)'!N226,IF(B226=2,'KELAS (REFERENSI)'!N241,IF(B226=3,'KELAS (REFERENSI)'!N256,IF(B226=4,'KELAS (REFERENSI)'!N271,""))))</f>
        <v/>
      </c>
      <c r="O226" s="38" t="str">
        <f>IF(B226=1,'KELAS (REFERENSI)'!O226,IF(B226=2,'KELAS (REFERENSI)'!O241,IF(B226=3,'KELAS (REFERENSI)'!O256,IF(B226=4,'KELAS (REFERENSI)'!O271,""))))</f>
        <v/>
      </c>
      <c r="P226" s="38" t="str">
        <f>IF(B226=1,'KELAS (REFERENSI)'!P226,IF(B226=2,'KELAS (REFERENSI)'!P241,IF(B226=3,'KELAS (REFERENSI)'!P256,IF(B226=4,'KELAS (REFERENSI)'!P271,""))))</f>
        <v/>
      </c>
      <c r="Q226" s="38" t="str">
        <f t="shared" si="4"/>
        <v>BPS Kota Jakarta Timur</v>
      </c>
      <c r="R226" s="38" t="str">
        <f t="shared" si="56"/>
        <v/>
      </c>
      <c r="S226" s="38" t="str">
        <f t="shared" ref="S226:T226" si="234">S225</f>
        <v>15 Juni sampai dengan 31 Agustus 2026</v>
      </c>
      <c r="T226" s="38" t="str">
        <f t="shared" si="234"/>
        <v>31 Agustus 2026</v>
      </c>
      <c r="U226" s="41"/>
      <c r="V226" s="42"/>
      <c r="W226" s="42"/>
      <c r="X226" s="42"/>
    </row>
    <row r="227" ht="15.75" customHeight="1">
      <c r="A227" s="36" t="s">
        <v>5289</v>
      </c>
      <c r="B227" s="37"/>
      <c r="C227" s="37"/>
      <c r="D227" s="38" t="str">
        <f t="shared" si="1"/>
        <v/>
      </c>
      <c r="E227" s="38" t="str">
        <f>VLOOKUP(D227,'KELAS (REFERENSI)'!$E$1:$J$68,6,FALSE)</f>
        <v>#N/A</v>
      </c>
      <c r="F227" s="39" t="str">
        <f t="shared" si="2"/>
        <v>PETUGAS.0226/SPK/SE/PML/3172/2026</v>
      </c>
      <c r="G227" s="40"/>
      <c r="H227" s="39" t="str">
        <f>VLOOKUP(G227,'MITRA (REFERENSI)'!$A:$Z,16,FALSE)</f>
        <v>#N/A</v>
      </c>
      <c r="I227" s="39" t="str">
        <f>VLOOKUP(G227,'MITRA (REFERENSI)'!$A:$Z,25,FALSE)</f>
        <v>#N/A</v>
      </c>
      <c r="J227" s="38" t="str">
        <f>VLOOKUP(G227,'MITRA (REFERENSI)'!$A:$Z,26,FALSE)</f>
        <v>#N/A</v>
      </c>
      <c r="K227" s="38" t="str">
        <f>VLOOKUP(G227,'MITRA (REFERENSI)'!$A:$Z,15,FALSE)</f>
        <v>#N/A</v>
      </c>
      <c r="L227" s="38" t="str">
        <f>VLOOKUP(G227,'MITRA (REFERENSI)'!$A:$Z,15,FALSE)</f>
        <v>#N/A</v>
      </c>
      <c r="M227" s="38" t="str">
        <f>IF(B227=1,'KELAS (REFERENSI)'!M227,IF(B227=2,'KELAS (REFERENSI)'!M242,IF(B227=3,'KELAS (REFERENSI)'!M257,IF(B227=4,'KELAS (REFERENSI)'!M272,""))))</f>
        <v/>
      </c>
      <c r="N227" s="38" t="str">
        <f>IF(B227=1,'KELAS (REFERENSI)'!N227,IF(B227=2,'KELAS (REFERENSI)'!N242,IF(B227=3,'KELAS (REFERENSI)'!N257,IF(B227=4,'KELAS (REFERENSI)'!N272,""))))</f>
        <v/>
      </c>
      <c r="O227" s="38" t="str">
        <f>IF(B227=1,'KELAS (REFERENSI)'!O227,IF(B227=2,'KELAS (REFERENSI)'!O242,IF(B227=3,'KELAS (REFERENSI)'!O257,IF(B227=4,'KELAS (REFERENSI)'!O272,""))))</f>
        <v/>
      </c>
      <c r="P227" s="38" t="str">
        <f>IF(B227=1,'KELAS (REFERENSI)'!P227,IF(B227=2,'KELAS (REFERENSI)'!P242,IF(B227=3,'KELAS (REFERENSI)'!P257,IF(B227=4,'KELAS (REFERENSI)'!P272,""))))</f>
        <v/>
      </c>
      <c r="Q227" s="38" t="str">
        <f t="shared" si="4"/>
        <v>BPS Kota Jakarta Timur</v>
      </c>
      <c r="R227" s="38" t="str">
        <f t="shared" si="56"/>
        <v/>
      </c>
      <c r="S227" s="38" t="str">
        <f t="shared" ref="S227:T227" si="235">S226</f>
        <v>15 Juni sampai dengan 31 Agustus 2026</v>
      </c>
      <c r="T227" s="38" t="str">
        <f t="shared" si="235"/>
        <v>31 Agustus 2026</v>
      </c>
      <c r="U227" s="41"/>
      <c r="V227" s="42"/>
      <c r="W227" s="42"/>
      <c r="X227" s="42"/>
    </row>
    <row r="228" ht="15.75" customHeight="1">
      <c r="A228" s="36" t="s">
        <v>5290</v>
      </c>
      <c r="B228" s="37"/>
      <c r="C228" s="37"/>
      <c r="D228" s="38" t="str">
        <f t="shared" si="1"/>
        <v/>
      </c>
      <c r="E228" s="38" t="str">
        <f>VLOOKUP(D228,'KELAS (REFERENSI)'!$E$1:$J$68,6,FALSE)</f>
        <v>#N/A</v>
      </c>
      <c r="F228" s="39" t="str">
        <f t="shared" si="2"/>
        <v>PETUGAS.0227/SPK/SE/PML/3172/2026</v>
      </c>
      <c r="G228" s="40"/>
      <c r="H228" s="39" t="str">
        <f>VLOOKUP(G228,'MITRA (REFERENSI)'!$A:$Z,16,FALSE)</f>
        <v>#N/A</v>
      </c>
      <c r="I228" s="39" t="str">
        <f>VLOOKUP(G228,'MITRA (REFERENSI)'!$A:$Z,25,FALSE)</f>
        <v>#N/A</v>
      </c>
      <c r="J228" s="38" t="str">
        <f>VLOOKUP(G228,'MITRA (REFERENSI)'!$A:$Z,26,FALSE)</f>
        <v>#N/A</v>
      </c>
      <c r="K228" s="38" t="str">
        <f>VLOOKUP(G228,'MITRA (REFERENSI)'!$A:$Z,15,FALSE)</f>
        <v>#N/A</v>
      </c>
      <c r="L228" s="38" t="str">
        <f>VLOOKUP(G228,'MITRA (REFERENSI)'!$A:$Z,15,FALSE)</f>
        <v>#N/A</v>
      </c>
      <c r="M228" s="38" t="str">
        <f>IF(B228=1,'KELAS (REFERENSI)'!M228,IF(B228=2,'KELAS (REFERENSI)'!M243,IF(B228=3,'KELAS (REFERENSI)'!M258,IF(B228=4,'KELAS (REFERENSI)'!M273,""))))</f>
        <v/>
      </c>
      <c r="N228" s="38" t="str">
        <f>IF(B228=1,'KELAS (REFERENSI)'!N228,IF(B228=2,'KELAS (REFERENSI)'!N243,IF(B228=3,'KELAS (REFERENSI)'!N258,IF(B228=4,'KELAS (REFERENSI)'!N273,""))))</f>
        <v/>
      </c>
      <c r="O228" s="38" t="str">
        <f>IF(B228=1,'KELAS (REFERENSI)'!O228,IF(B228=2,'KELAS (REFERENSI)'!O243,IF(B228=3,'KELAS (REFERENSI)'!O258,IF(B228=4,'KELAS (REFERENSI)'!O273,""))))</f>
        <v/>
      </c>
      <c r="P228" s="38" t="str">
        <f>IF(B228=1,'KELAS (REFERENSI)'!P228,IF(B228=2,'KELAS (REFERENSI)'!P243,IF(B228=3,'KELAS (REFERENSI)'!P258,IF(B228=4,'KELAS (REFERENSI)'!P273,""))))</f>
        <v/>
      </c>
      <c r="Q228" s="38" t="str">
        <f t="shared" si="4"/>
        <v>BPS Kota Jakarta Timur</v>
      </c>
      <c r="R228" s="38" t="str">
        <f t="shared" si="56"/>
        <v/>
      </c>
      <c r="S228" s="38" t="str">
        <f t="shared" ref="S228:T228" si="236">S227</f>
        <v>15 Juni sampai dengan 31 Agustus 2026</v>
      </c>
      <c r="T228" s="38" t="str">
        <f t="shared" si="236"/>
        <v>31 Agustus 2026</v>
      </c>
      <c r="U228" s="41"/>
      <c r="V228" s="42"/>
      <c r="W228" s="42"/>
      <c r="X228" s="42"/>
    </row>
    <row r="229" ht="15.75" customHeight="1">
      <c r="A229" s="36" t="s">
        <v>5291</v>
      </c>
      <c r="B229" s="37"/>
      <c r="C229" s="37"/>
      <c r="D229" s="38" t="str">
        <f t="shared" si="1"/>
        <v/>
      </c>
      <c r="E229" s="38" t="str">
        <f>VLOOKUP(D229,'KELAS (REFERENSI)'!$E$1:$J$68,6,FALSE)</f>
        <v>#N/A</v>
      </c>
      <c r="F229" s="39" t="str">
        <f t="shared" si="2"/>
        <v>PETUGAS.0228/SPK/SE/PML/3172/2026</v>
      </c>
      <c r="G229" s="40"/>
      <c r="H229" s="39" t="str">
        <f>VLOOKUP(G229,'MITRA (REFERENSI)'!$A:$Z,16,FALSE)</f>
        <v>#N/A</v>
      </c>
      <c r="I229" s="39" t="str">
        <f>VLOOKUP(G229,'MITRA (REFERENSI)'!$A:$Z,25,FALSE)</f>
        <v>#N/A</v>
      </c>
      <c r="J229" s="38" t="str">
        <f>VLOOKUP(G229,'MITRA (REFERENSI)'!$A:$Z,26,FALSE)</f>
        <v>#N/A</v>
      </c>
      <c r="K229" s="38" t="str">
        <f>VLOOKUP(G229,'MITRA (REFERENSI)'!$A:$Z,15,FALSE)</f>
        <v>#N/A</v>
      </c>
      <c r="L229" s="38" t="str">
        <f>VLOOKUP(G229,'MITRA (REFERENSI)'!$A:$Z,15,FALSE)</f>
        <v>#N/A</v>
      </c>
      <c r="M229" s="38" t="str">
        <f>IF(B229=1,'KELAS (REFERENSI)'!M229,IF(B229=2,'KELAS (REFERENSI)'!M244,IF(B229=3,'KELAS (REFERENSI)'!M259,IF(B229=4,'KELAS (REFERENSI)'!M274,""))))</f>
        <v/>
      </c>
      <c r="N229" s="38" t="str">
        <f>IF(B229=1,'KELAS (REFERENSI)'!N229,IF(B229=2,'KELAS (REFERENSI)'!N244,IF(B229=3,'KELAS (REFERENSI)'!N259,IF(B229=4,'KELAS (REFERENSI)'!N274,""))))</f>
        <v/>
      </c>
      <c r="O229" s="38" t="str">
        <f>IF(B229=1,'KELAS (REFERENSI)'!O229,IF(B229=2,'KELAS (REFERENSI)'!O244,IF(B229=3,'KELAS (REFERENSI)'!O259,IF(B229=4,'KELAS (REFERENSI)'!O274,""))))</f>
        <v/>
      </c>
      <c r="P229" s="38" t="str">
        <f>IF(B229=1,'KELAS (REFERENSI)'!P229,IF(B229=2,'KELAS (REFERENSI)'!P244,IF(B229=3,'KELAS (REFERENSI)'!P259,IF(B229=4,'KELAS (REFERENSI)'!P274,""))))</f>
        <v/>
      </c>
      <c r="Q229" s="38" t="str">
        <f t="shared" si="4"/>
        <v>BPS Kota Jakarta Timur</v>
      </c>
      <c r="R229" s="38" t="str">
        <f t="shared" si="56"/>
        <v/>
      </c>
      <c r="S229" s="38" t="str">
        <f t="shared" ref="S229:T229" si="237">S228</f>
        <v>15 Juni sampai dengan 31 Agustus 2026</v>
      </c>
      <c r="T229" s="38" t="str">
        <f t="shared" si="237"/>
        <v>31 Agustus 2026</v>
      </c>
      <c r="U229" s="41"/>
      <c r="V229" s="42"/>
      <c r="W229" s="42"/>
      <c r="X229" s="42"/>
    </row>
    <row r="230" ht="15.75" customHeight="1">
      <c r="A230" s="36" t="s">
        <v>5292</v>
      </c>
      <c r="B230" s="37"/>
      <c r="C230" s="37"/>
      <c r="D230" s="38" t="str">
        <f t="shared" si="1"/>
        <v/>
      </c>
      <c r="E230" s="38" t="str">
        <f>VLOOKUP(D230,'KELAS (REFERENSI)'!$E$1:$J$68,6,FALSE)</f>
        <v>#N/A</v>
      </c>
      <c r="F230" s="39" t="str">
        <f t="shared" si="2"/>
        <v>PETUGAS.0229/SPK/SE/PML/3172/2026</v>
      </c>
      <c r="G230" s="40"/>
      <c r="H230" s="39" t="str">
        <f>VLOOKUP(G230,'MITRA (REFERENSI)'!$A:$Z,16,FALSE)</f>
        <v>#N/A</v>
      </c>
      <c r="I230" s="39" t="str">
        <f>VLOOKUP(G230,'MITRA (REFERENSI)'!$A:$Z,25,FALSE)</f>
        <v>#N/A</v>
      </c>
      <c r="J230" s="38" t="str">
        <f>VLOOKUP(G230,'MITRA (REFERENSI)'!$A:$Z,26,FALSE)</f>
        <v>#N/A</v>
      </c>
      <c r="K230" s="38" t="str">
        <f>VLOOKUP(G230,'MITRA (REFERENSI)'!$A:$Z,15,FALSE)</f>
        <v>#N/A</v>
      </c>
      <c r="L230" s="38" t="str">
        <f>VLOOKUP(G230,'MITRA (REFERENSI)'!$A:$Z,15,FALSE)</f>
        <v>#N/A</v>
      </c>
      <c r="M230" s="38" t="str">
        <f>IF(B230=1,'KELAS (REFERENSI)'!M230,IF(B230=2,'KELAS (REFERENSI)'!M245,IF(B230=3,'KELAS (REFERENSI)'!M260,IF(B230=4,'KELAS (REFERENSI)'!M275,""))))</f>
        <v/>
      </c>
      <c r="N230" s="38" t="str">
        <f>IF(B230=1,'KELAS (REFERENSI)'!N230,IF(B230=2,'KELAS (REFERENSI)'!N245,IF(B230=3,'KELAS (REFERENSI)'!N260,IF(B230=4,'KELAS (REFERENSI)'!N275,""))))</f>
        <v/>
      </c>
      <c r="O230" s="38" t="str">
        <f>IF(B230=1,'KELAS (REFERENSI)'!O230,IF(B230=2,'KELAS (REFERENSI)'!O245,IF(B230=3,'KELAS (REFERENSI)'!O260,IF(B230=4,'KELAS (REFERENSI)'!O275,""))))</f>
        <v/>
      </c>
      <c r="P230" s="38" t="str">
        <f>IF(B230=1,'KELAS (REFERENSI)'!P230,IF(B230=2,'KELAS (REFERENSI)'!P245,IF(B230=3,'KELAS (REFERENSI)'!P260,IF(B230=4,'KELAS (REFERENSI)'!P275,""))))</f>
        <v/>
      </c>
      <c r="Q230" s="38" t="str">
        <f t="shared" si="4"/>
        <v>BPS Kota Jakarta Timur</v>
      </c>
      <c r="R230" s="38" t="str">
        <f t="shared" si="56"/>
        <v/>
      </c>
      <c r="S230" s="38" t="str">
        <f t="shared" ref="S230:T230" si="238">S229</f>
        <v>15 Juni sampai dengan 31 Agustus 2026</v>
      </c>
      <c r="T230" s="38" t="str">
        <f t="shared" si="238"/>
        <v>31 Agustus 2026</v>
      </c>
      <c r="U230" s="41"/>
      <c r="V230" s="42"/>
      <c r="W230" s="42"/>
      <c r="X230" s="42"/>
    </row>
    <row r="231" ht="15.75" customHeight="1">
      <c r="A231" s="36" t="s">
        <v>5293</v>
      </c>
      <c r="B231" s="37"/>
      <c r="C231" s="37"/>
      <c r="D231" s="38" t="str">
        <f t="shared" si="1"/>
        <v/>
      </c>
      <c r="E231" s="38" t="str">
        <f>VLOOKUP(D231,'KELAS (REFERENSI)'!$E$1:$J$68,6,FALSE)</f>
        <v>#N/A</v>
      </c>
      <c r="F231" s="39" t="str">
        <f t="shared" si="2"/>
        <v>PETUGAS.0230/SPK/SE/PML/3172/2026</v>
      </c>
      <c r="G231" s="40"/>
      <c r="H231" s="39" t="str">
        <f>VLOOKUP(G231,'MITRA (REFERENSI)'!$A:$Z,16,FALSE)</f>
        <v>#N/A</v>
      </c>
      <c r="I231" s="39" t="str">
        <f>VLOOKUP(G231,'MITRA (REFERENSI)'!$A:$Z,25,FALSE)</f>
        <v>#N/A</v>
      </c>
      <c r="J231" s="38" t="str">
        <f>VLOOKUP(G231,'MITRA (REFERENSI)'!$A:$Z,26,FALSE)</f>
        <v>#N/A</v>
      </c>
      <c r="K231" s="38" t="str">
        <f>VLOOKUP(G231,'MITRA (REFERENSI)'!$A:$Z,15,FALSE)</f>
        <v>#N/A</v>
      </c>
      <c r="L231" s="38" t="str">
        <f>VLOOKUP(G231,'MITRA (REFERENSI)'!$A:$Z,15,FALSE)</f>
        <v>#N/A</v>
      </c>
      <c r="M231" s="38" t="str">
        <f>IF(B231=1,'KELAS (REFERENSI)'!M231,IF(B231=2,'KELAS (REFERENSI)'!M246,IF(B231=3,'KELAS (REFERENSI)'!M261,IF(B231=4,'KELAS (REFERENSI)'!M276,""))))</f>
        <v/>
      </c>
      <c r="N231" s="38" t="str">
        <f>IF(B231=1,'KELAS (REFERENSI)'!N231,IF(B231=2,'KELAS (REFERENSI)'!N246,IF(B231=3,'KELAS (REFERENSI)'!N261,IF(B231=4,'KELAS (REFERENSI)'!N276,""))))</f>
        <v/>
      </c>
      <c r="O231" s="38" t="str">
        <f>IF(B231=1,'KELAS (REFERENSI)'!O231,IF(B231=2,'KELAS (REFERENSI)'!O246,IF(B231=3,'KELAS (REFERENSI)'!O261,IF(B231=4,'KELAS (REFERENSI)'!O276,""))))</f>
        <v/>
      </c>
      <c r="P231" s="38" t="str">
        <f>IF(B231=1,'KELAS (REFERENSI)'!P231,IF(B231=2,'KELAS (REFERENSI)'!P246,IF(B231=3,'KELAS (REFERENSI)'!P261,IF(B231=4,'KELAS (REFERENSI)'!P276,""))))</f>
        <v/>
      </c>
      <c r="Q231" s="38" t="str">
        <f t="shared" si="4"/>
        <v>BPS Kota Jakarta Timur</v>
      </c>
      <c r="R231" s="38" t="str">
        <f t="shared" si="56"/>
        <v/>
      </c>
      <c r="S231" s="38" t="str">
        <f t="shared" ref="S231:T231" si="239">S230</f>
        <v>15 Juni sampai dengan 31 Agustus 2026</v>
      </c>
      <c r="T231" s="38" t="str">
        <f t="shared" si="239"/>
        <v>31 Agustus 2026</v>
      </c>
      <c r="U231" s="41"/>
      <c r="V231" s="42"/>
      <c r="W231" s="42"/>
      <c r="X231" s="42"/>
    </row>
    <row r="232" ht="15.75" customHeight="1">
      <c r="A232" s="36" t="s">
        <v>5294</v>
      </c>
      <c r="B232" s="37"/>
      <c r="C232" s="37"/>
      <c r="D232" s="38" t="str">
        <f t="shared" si="1"/>
        <v/>
      </c>
      <c r="E232" s="38" t="str">
        <f>VLOOKUP(D232,'KELAS (REFERENSI)'!$E$1:$J$68,6,FALSE)</f>
        <v>#N/A</v>
      </c>
      <c r="F232" s="39" t="str">
        <f t="shared" si="2"/>
        <v>PETUGAS.0231/SPK/SE/PML/3172/2026</v>
      </c>
      <c r="G232" s="40"/>
      <c r="H232" s="39" t="str">
        <f>VLOOKUP(G232,'MITRA (REFERENSI)'!$A:$Z,16,FALSE)</f>
        <v>#N/A</v>
      </c>
      <c r="I232" s="39" t="str">
        <f>VLOOKUP(G232,'MITRA (REFERENSI)'!$A:$Z,25,FALSE)</f>
        <v>#N/A</v>
      </c>
      <c r="J232" s="38" t="str">
        <f>VLOOKUP(G232,'MITRA (REFERENSI)'!$A:$Z,26,FALSE)</f>
        <v>#N/A</v>
      </c>
      <c r="K232" s="38" t="str">
        <f>VLOOKUP(G232,'MITRA (REFERENSI)'!$A:$Z,15,FALSE)</f>
        <v>#N/A</v>
      </c>
      <c r="L232" s="38" t="str">
        <f>VLOOKUP(G232,'MITRA (REFERENSI)'!$A:$Z,15,FALSE)</f>
        <v>#N/A</v>
      </c>
      <c r="M232" s="38" t="str">
        <f>IF(B232=1,'KELAS (REFERENSI)'!M232,IF(B232=2,'KELAS (REFERENSI)'!M247,IF(B232=3,'KELAS (REFERENSI)'!M262,IF(B232=4,'KELAS (REFERENSI)'!M277,""))))</f>
        <v/>
      </c>
      <c r="N232" s="38" t="str">
        <f>IF(B232=1,'KELAS (REFERENSI)'!N232,IF(B232=2,'KELAS (REFERENSI)'!N247,IF(B232=3,'KELAS (REFERENSI)'!N262,IF(B232=4,'KELAS (REFERENSI)'!N277,""))))</f>
        <v/>
      </c>
      <c r="O232" s="38" t="str">
        <f>IF(B232=1,'KELAS (REFERENSI)'!O232,IF(B232=2,'KELAS (REFERENSI)'!O247,IF(B232=3,'KELAS (REFERENSI)'!O262,IF(B232=4,'KELAS (REFERENSI)'!O277,""))))</f>
        <v/>
      </c>
      <c r="P232" s="38" t="str">
        <f>IF(B232=1,'KELAS (REFERENSI)'!P232,IF(B232=2,'KELAS (REFERENSI)'!P247,IF(B232=3,'KELAS (REFERENSI)'!P262,IF(B232=4,'KELAS (REFERENSI)'!P277,""))))</f>
        <v/>
      </c>
      <c r="Q232" s="38" t="str">
        <f t="shared" si="4"/>
        <v>BPS Kota Jakarta Timur</v>
      </c>
      <c r="R232" s="38" t="str">
        <f t="shared" si="56"/>
        <v/>
      </c>
      <c r="S232" s="38" t="str">
        <f t="shared" ref="S232:T232" si="240">S231</f>
        <v>15 Juni sampai dengan 31 Agustus 2026</v>
      </c>
      <c r="T232" s="38" t="str">
        <f t="shared" si="240"/>
        <v>31 Agustus 2026</v>
      </c>
      <c r="U232" s="41"/>
      <c r="V232" s="42"/>
      <c r="W232" s="42"/>
      <c r="X232" s="42"/>
    </row>
    <row r="233" ht="15.75" customHeight="1">
      <c r="A233" s="36" t="s">
        <v>5295</v>
      </c>
      <c r="B233" s="37"/>
      <c r="C233" s="37"/>
      <c r="D233" s="38" t="str">
        <f t="shared" si="1"/>
        <v/>
      </c>
      <c r="E233" s="38" t="str">
        <f>VLOOKUP(D233,'KELAS (REFERENSI)'!$E$1:$J$68,6,FALSE)</f>
        <v>#N/A</v>
      </c>
      <c r="F233" s="39" t="str">
        <f t="shared" si="2"/>
        <v>PETUGAS.0232/SPK/SE/PML/3172/2026</v>
      </c>
      <c r="G233" s="40"/>
      <c r="H233" s="39" t="str">
        <f>VLOOKUP(G233,'MITRA (REFERENSI)'!$A:$Z,16,FALSE)</f>
        <v>#N/A</v>
      </c>
      <c r="I233" s="39" t="str">
        <f>VLOOKUP(G233,'MITRA (REFERENSI)'!$A:$Z,25,FALSE)</f>
        <v>#N/A</v>
      </c>
      <c r="J233" s="38" t="str">
        <f>VLOOKUP(G233,'MITRA (REFERENSI)'!$A:$Z,26,FALSE)</f>
        <v>#N/A</v>
      </c>
      <c r="K233" s="38" t="str">
        <f>VLOOKUP(G233,'MITRA (REFERENSI)'!$A:$Z,15,FALSE)</f>
        <v>#N/A</v>
      </c>
      <c r="L233" s="38" t="str">
        <f>VLOOKUP(G233,'MITRA (REFERENSI)'!$A:$Z,15,FALSE)</f>
        <v>#N/A</v>
      </c>
      <c r="M233" s="38" t="str">
        <f>IF(B233=1,'KELAS (REFERENSI)'!M233,IF(B233=2,'KELAS (REFERENSI)'!M248,IF(B233=3,'KELAS (REFERENSI)'!M263,IF(B233=4,'KELAS (REFERENSI)'!M278,""))))</f>
        <v/>
      </c>
      <c r="N233" s="38" t="str">
        <f>IF(B233=1,'KELAS (REFERENSI)'!N233,IF(B233=2,'KELAS (REFERENSI)'!N248,IF(B233=3,'KELAS (REFERENSI)'!N263,IF(B233=4,'KELAS (REFERENSI)'!N278,""))))</f>
        <v/>
      </c>
      <c r="O233" s="38" t="str">
        <f>IF(B233=1,'KELAS (REFERENSI)'!O233,IF(B233=2,'KELAS (REFERENSI)'!O248,IF(B233=3,'KELAS (REFERENSI)'!O263,IF(B233=4,'KELAS (REFERENSI)'!O278,""))))</f>
        <v/>
      </c>
      <c r="P233" s="38" t="str">
        <f>IF(B233=1,'KELAS (REFERENSI)'!P233,IF(B233=2,'KELAS (REFERENSI)'!P248,IF(B233=3,'KELAS (REFERENSI)'!P263,IF(B233=4,'KELAS (REFERENSI)'!P278,""))))</f>
        <v/>
      </c>
      <c r="Q233" s="38" t="str">
        <f t="shared" si="4"/>
        <v>BPS Kota Jakarta Timur</v>
      </c>
      <c r="R233" s="38" t="str">
        <f t="shared" si="56"/>
        <v/>
      </c>
      <c r="S233" s="38" t="str">
        <f t="shared" ref="S233:T233" si="241">S232</f>
        <v>15 Juni sampai dengan 31 Agustus 2026</v>
      </c>
      <c r="T233" s="38" t="str">
        <f t="shared" si="241"/>
        <v>31 Agustus 2026</v>
      </c>
      <c r="U233" s="41"/>
      <c r="V233" s="42"/>
      <c r="W233" s="42"/>
      <c r="X233" s="42"/>
    </row>
    <row r="234" ht="15.75" customHeight="1">
      <c r="A234" s="36" t="s">
        <v>5296</v>
      </c>
      <c r="B234" s="37"/>
      <c r="C234" s="37"/>
      <c r="D234" s="38" t="str">
        <f t="shared" si="1"/>
        <v/>
      </c>
      <c r="E234" s="38" t="str">
        <f>VLOOKUP(D234,'KELAS (REFERENSI)'!$E$1:$J$68,6,FALSE)</f>
        <v>#N/A</v>
      </c>
      <c r="F234" s="39" t="str">
        <f t="shared" si="2"/>
        <v>PETUGAS.0233/SPK/SE/PML/3172/2026</v>
      </c>
      <c r="G234" s="40"/>
      <c r="H234" s="39" t="str">
        <f>VLOOKUP(G234,'MITRA (REFERENSI)'!$A:$Z,16,FALSE)</f>
        <v>#N/A</v>
      </c>
      <c r="I234" s="39" t="str">
        <f>VLOOKUP(G234,'MITRA (REFERENSI)'!$A:$Z,25,FALSE)</f>
        <v>#N/A</v>
      </c>
      <c r="J234" s="38" t="str">
        <f>VLOOKUP(G234,'MITRA (REFERENSI)'!$A:$Z,26,FALSE)</f>
        <v>#N/A</v>
      </c>
      <c r="K234" s="38" t="str">
        <f>VLOOKUP(G234,'MITRA (REFERENSI)'!$A:$Z,15,FALSE)</f>
        <v>#N/A</v>
      </c>
      <c r="L234" s="38" t="str">
        <f>VLOOKUP(G234,'MITRA (REFERENSI)'!$A:$Z,15,FALSE)</f>
        <v>#N/A</v>
      </c>
      <c r="M234" s="38" t="str">
        <f>IF(B234=1,'KELAS (REFERENSI)'!M234,IF(B234=2,'KELAS (REFERENSI)'!M249,IF(B234=3,'KELAS (REFERENSI)'!M264,IF(B234=4,'KELAS (REFERENSI)'!M279,""))))</f>
        <v/>
      </c>
      <c r="N234" s="38" t="str">
        <f>IF(B234=1,'KELAS (REFERENSI)'!N234,IF(B234=2,'KELAS (REFERENSI)'!N249,IF(B234=3,'KELAS (REFERENSI)'!N264,IF(B234=4,'KELAS (REFERENSI)'!N279,""))))</f>
        <v/>
      </c>
      <c r="O234" s="38" t="str">
        <f>IF(B234=1,'KELAS (REFERENSI)'!O234,IF(B234=2,'KELAS (REFERENSI)'!O249,IF(B234=3,'KELAS (REFERENSI)'!O264,IF(B234=4,'KELAS (REFERENSI)'!O279,""))))</f>
        <v/>
      </c>
      <c r="P234" s="38" t="str">
        <f>IF(B234=1,'KELAS (REFERENSI)'!P234,IF(B234=2,'KELAS (REFERENSI)'!P249,IF(B234=3,'KELAS (REFERENSI)'!P264,IF(B234=4,'KELAS (REFERENSI)'!P279,""))))</f>
        <v/>
      </c>
      <c r="Q234" s="38" t="str">
        <f t="shared" si="4"/>
        <v>BPS Kota Jakarta Timur</v>
      </c>
      <c r="R234" s="38" t="str">
        <f t="shared" si="56"/>
        <v/>
      </c>
      <c r="S234" s="38" t="str">
        <f t="shared" ref="S234:T234" si="242">S233</f>
        <v>15 Juni sampai dengan 31 Agustus 2026</v>
      </c>
      <c r="T234" s="38" t="str">
        <f t="shared" si="242"/>
        <v>31 Agustus 2026</v>
      </c>
      <c r="U234" s="41"/>
      <c r="V234" s="42"/>
      <c r="W234" s="42"/>
      <c r="X234" s="42"/>
    </row>
    <row r="235" ht="15.75" customHeight="1">
      <c r="A235" s="36" t="s">
        <v>5297</v>
      </c>
      <c r="B235" s="37"/>
      <c r="C235" s="37"/>
      <c r="D235" s="38" t="str">
        <f t="shared" si="1"/>
        <v/>
      </c>
      <c r="E235" s="38" t="str">
        <f>VLOOKUP(D235,'KELAS (REFERENSI)'!$E$1:$J$68,6,FALSE)</f>
        <v>#N/A</v>
      </c>
      <c r="F235" s="39" t="str">
        <f t="shared" si="2"/>
        <v>PETUGAS.0234/SPK/SE/PML/3172/2026</v>
      </c>
      <c r="G235" s="40"/>
      <c r="H235" s="39" t="str">
        <f>VLOOKUP(G235,'MITRA (REFERENSI)'!$A:$Z,16,FALSE)</f>
        <v>#N/A</v>
      </c>
      <c r="I235" s="39" t="str">
        <f>VLOOKUP(G235,'MITRA (REFERENSI)'!$A:$Z,25,FALSE)</f>
        <v>#N/A</v>
      </c>
      <c r="J235" s="38" t="str">
        <f>VLOOKUP(G235,'MITRA (REFERENSI)'!$A:$Z,26,FALSE)</f>
        <v>#N/A</v>
      </c>
      <c r="K235" s="38" t="str">
        <f>VLOOKUP(G235,'MITRA (REFERENSI)'!$A:$Z,15,FALSE)</f>
        <v>#N/A</v>
      </c>
      <c r="L235" s="38" t="str">
        <f>VLOOKUP(G235,'MITRA (REFERENSI)'!$A:$Z,15,FALSE)</f>
        <v>#N/A</v>
      </c>
      <c r="M235" s="38" t="str">
        <f>IF(B235=1,'KELAS (REFERENSI)'!M235,IF(B235=2,'KELAS (REFERENSI)'!M250,IF(B235=3,'KELAS (REFERENSI)'!M265,IF(B235=4,'KELAS (REFERENSI)'!M280,""))))</f>
        <v/>
      </c>
      <c r="N235" s="38" t="str">
        <f>IF(B235=1,'KELAS (REFERENSI)'!N235,IF(B235=2,'KELAS (REFERENSI)'!N250,IF(B235=3,'KELAS (REFERENSI)'!N265,IF(B235=4,'KELAS (REFERENSI)'!N280,""))))</f>
        <v/>
      </c>
      <c r="O235" s="38" t="str">
        <f>IF(B235=1,'KELAS (REFERENSI)'!O235,IF(B235=2,'KELAS (REFERENSI)'!O250,IF(B235=3,'KELAS (REFERENSI)'!O265,IF(B235=4,'KELAS (REFERENSI)'!O280,""))))</f>
        <v/>
      </c>
      <c r="P235" s="38" t="str">
        <f>IF(B235=1,'KELAS (REFERENSI)'!P235,IF(B235=2,'KELAS (REFERENSI)'!P250,IF(B235=3,'KELAS (REFERENSI)'!P265,IF(B235=4,'KELAS (REFERENSI)'!P280,""))))</f>
        <v/>
      </c>
      <c r="Q235" s="38" t="str">
        <f t="shared" si="4"/>
        <v>BPS Kota Jakarta Timur</v>
      </c>
      <c r="R235" s="38" t="str">
        <f t="shared" si="56"/>
        <v/>
      </c>
      <c r="S235" s="38" t="str">
        <f t="shared" ref="S235:T235" si="243">S234</f>
        <v>15 Juni sampai dengan 31 Agustus 2026</v>
      </c>
      <c r="T235" s="38" t="str">
        <f t="shared" si="243"/>
        <v>31 Agustus 2026</v>
      </c>
      <c r="U235" s="41"/>
      <c r="V235" s="42"/>
      <c r="W235" s="42"/>
      <c r="X235" s="42"/>
    </row>
    <row r="236" ht="15.75" customHeight="1">
      <c r="A236" s="36" t="s">
        <v>5298</v>
      </c>
      <c r="B236" s="37"/>
      <c r="C236" s="37"/>
      <c r="D236" s="38" t="str">
        <f t="shared" si="1"/>
        <v/>
      </c>
      <c r="E236" s="38" t="str">
        <f>VLOOKUP(D236,'KELAS (REFERENSI)'!$E$1:$J$68,6,FALSE)</f>
        <v>#N/A</v>
      </c>
      <c r="F236" s="39" t="str">
        <f t="shared" si="2"/>
        <v>PETUGAS.0235/SPK/SE/PML/3172/2026</v>
      </c>
      <c r="G236" s="40"/>
      <c r="H236" s="39" t="str">
        <f>VLOOKUP(G236,'MITRA (REFERENSI)'!$A:$Z,16,FALSE)</f>
        <v>#N/A</v>
      </c>
      <c r="I236" s="39" t="str">
        <f>VLOOKUP(G236,'MITRA (REFERENSI)'!$A:$Z,25,FALSE)</f>
        <v>#N/A</v>
      </c>
      <c r="J236" s="38" t="str">
        <f>VLOOKUP(G236,'MITRA (REFERENSI)'!$A:$Z,26,FALSE)</f>
        <v>#N/A</v>
      </c>
      <c r="K236" s="38" t="str">
        <f>VLOOKUP(G236,'MITRA (REFERENSI)'!$A:$Z,15,FALSE)</f>
        <v>#N/A</v>
      </c>
      <c r="L236" s="38" t="str">
        <f>VLOOKUP(G236,'MITRA (REFERENSI)'!$A:$Z,15,FALSE)</f>
        <v>#N/A</v>
      </c>
      <c r="M236" s="38" t="str">
        <f>IF(B236=1,'KELAS (REFERENSI)'!M236,IF(B236=2,'KELAS (REFERENSI)'!M251,IF(B236=3,'KELAS (REFERENSI)'!M266,IF(B236=4,'KELAS (REFERENSI)'!M281,""))))</f>
        <v/>
      </c>
      <c r="N236" s="38" t="str">
        <f>IF(B236=1,'KELAS (REFERENSI)'!N236,IF(B236=2,'KELAS (REFERENSI)'!N251,IF(B236=3,'KELAS (REFERENSI)'!N266,IF(B236=4,'KELAS (REFERENSI)'!N281,""))))</f>
        <v/>
      </c>
      <c r="O236" s="38" t="str">
        <f>IF(B236=1,'KELAS (REFERENSI)'!O236,IF(B236=2,'KELAS (REFERENSI)'!O251,IF(B236=3,'KELAS (REFERENSI)'!O266,IF(B236=4,'KELAS (REFERENSI)'!O281,""))))</f>
        <v/>
      </c>
      <c r="P236" s="38" t="str">
        <f>IF(B236=1,'KELAS (REFERENSI)'!P236,IF(B236=2,'KELAS (REFERENSI)'!P251,IF(B236=3,'KELAS (REFERENSI)'!P266,IF(B236=4,'KELAS (REFERENSI)'!P281,""))))</f>
        <v/>
      </c>
      <c r="Q236" s="38" t="str">
        <f t="shared" si="4"/>
        <v>BPS Kota Jakarta Timur</v>
      </c>
      <c r="R236" s="38" t="str">
        <f t="shared" si="56"/>
        <v/>
      </c>
      <c r="S236" s="38" t="str">
        <f t="shared" ref="S236:T236" si="244">S235</f>
        <v>15 Juni sampai dengan 31 Agustus 2026</v>
      </c>
      <c r="T236" s="38" t="str">
        <f t="shared" si="244"/>
        <v>31 Agustus 2026</v>
      </c>
      <c r="U236" s="41"/>
      <c r="V236" s="42"/>
      <c r="W236" s="42"/>
      <c r="X236" s="42"/>
    </row>
    <row r="237" ht="15.75" customHeight="1">
      <c r="A237" s="36" t="s">
        <v>5299</v>
      </c>
      <c r="B237" s="37"/>
      <c r="C237" s="37"/>
      <c r="D237" s="38" t="str">
        <f t="shared" si="1"/>
        <v/>
      </c>
      <c r="E237" s="38" t="str">
        <f>VLOOKUP(D237,'KELAS (REFERENSI)'!$E$1:$J$68,6,FALSE)</f>
        <v>#N/A</v>
      </c>
      <c r="F237" s="39" t="str">
        <f t="shared" si="2"/>
        <v>PETUGAS.0236/SPK/SE/PML/3172/2026</v>
      </c>
      <c r="G237" s="40"/>
      <c r="H237" s="39" t="str">
        <f>VLOOKUP(G237,'MITRA (REFERENSI)'!$A:$Z,16,FALSE)</f>
        <v>#N/A</v>
      </c>
      <c r="I237" s="39" t="str">
        <f>VLOOKUP(G237,'MITRA (REFERENSI)'!$A:$Z,25,FALSE)</f>
        <v>#N/A</v>
      </c>
      <c r="J237" s="38" t="str">
        <f>VLOOKUP(G237,'MITRA (REFERENSI)'!$A:$Z,26,FALSE)</f>
        <v>#N/A</v>
      </c>
      <c r="K237" s="38" t="str">
        <f>VLOOKUP(G237,'MITRA (REFERENSI)'!$A:$Z,15,FALSE)</f>
        <v>#N/A</v>
      </c>
      <c r="L237" s="38" t="str">
        <f>VLOOKUP(G237,'MITRA (REFERENSI)'!$A:$Z,15,FALSE)</f>
        <v>#N/A</v>
      </c>
      <c r="M237" s="38" t="str">
        <f>IF(B237=1,'KELAS (REFERENSI)'!M237,IF(B237=2,'KELAS (REFERENSI)'!M252,IF(B237=3,'KELAS (REFERENSI)'!M267,IF(B237=4,'KELAS (REFERENSI)'!M282,""))))</f>
        <v/>
      </c>
      <c r="N237" s="38" t="str">
        <f>IF(B237=1,'KELAS (REFERENSI)'!N237,IF(B237=2,'KELAS (REFERENSI)'!N252,IF(B237=3,'KELAS (REFERENSI)'!N267,IF(B237=4,'KELAS (REFERENSI)'!N282,""))))</f>
        <v/>
      </c>
      <c r="O237" s="38" t="str">
        <f>IF(B237=1,'KELAS (REFERENSI)'!O237,IF(B237=2,'KELAS (REFERENSI)'!O252,IF(B237=3,'KELAS (REFERENSI)'!O267,IF(B237=4,'KELAS (REFERENSI)'!O282,""))))</f>
        <v/>
      </c>
      <c r="P237" s="38" t="str">
        <f>IF(B237=1,'KELAS (REFERENSI)'!P237,IF(B237=2,'KELAS (REFERENSI)'!P252,IF(B237=3,'KELAS (REFERENSI)'!P267,IF(B237=4,'KELAS (REFERENSI)'!P282,""))))</f>
        <v/>
      </c>
      <c r="Q237" s="38" t="str">
        <f t="shared" si="4"/>
        <v>BPS Kota Jakarta Timur</v>
      </c>
      <c r="R237" s="38" t="str">
        <f t="shared" si="56"/>
        <v/>
      </c>
      <c r="S237" s="38" t="str">
        <f t="shared" ref="S237:T237" si="245">S236</f>
        <v>15 Juni sampai dengan 31 Agustus 2026</v>
      </c>
      <c r="T237" s="38" t="str">
        <f t="shared" si="245"/>
        <v>31 Agustus 2026</v>
      </c>
      <c r="U237" s="41"/>
      <c r="V237" s="42"/>
      <c r="W237" s="42"/>
      <c r="X237" s="42"/>
    </row>
    <row r="238" ht="15.75" customHeight="1">
      <c r="A238" s="36" t="s">
        <v>5300</v>
      </c>
      <c r="B238" s="37"/>
      <c r="C238" s="37"/>
      <c r="D238" s="38" t="str">
        <f t="shared" si="1"/>
        <v/>
      </c>
      <c r="E238" s="38" t="str">
        <f>VLOOKUP(D238,'KELAS (REFERENSI)'!$E$1:$J$68,6,FALSE)</f>
        <v>#N/A</v>
      </c>
      <c r="F238" s="39" t="str">
        <f t="shared" si="2"/>
        <v>PETUGAS.0237/SPK/SE/PML/3172/2026</v>
      </c>
      <c r="G238" s="40"/>
      <c r="H238" s="39" t="str">
        <f>VLOOKUP(G238,'MITRA (REFERENSI)'!$A:$Z,16,FALSE)</f>
        <v>#N/A</v>
      </c>
      <c r="I238" s="39" t="str">
        <f>VLOOKUP(G238,'MITRA (REFERENSI)'!$A:$Z,25,FALSE)</f>
        <v>#N/A</v>
      </c>
      <c r="J238" s="38" t="str">
        <f>VLOOKUP(G238,'MITRA (REFERENSI)'!$A:$Z,26,FALSE)</f>
        <v>#N/A</v>
      </c>
      <c r="K238" s="38" t="str">
        <f>VLOOKUP(G238,'MITRA (REFERENSI)'!$A:$Z,15,FALSE)</f>
        <v>#N/A</v>
      </c>
      <c r="L238" s="38" t="str">
        <f>VLOOKUP(G238,'MITRA (REFERENSI)'!$A:$Z,15,FALSE)</f>
        <v>#N/A</v>
      </c>
      <c r="M238" s="38" t="str">
        <f>IF(B238=1,'KELAS (REFERENSI)'!M238,IF(B238=2,'KELAS (REFERENSI)'!M253,IF(B238=3,'KELAS (REFERENSI)'!M268,IF(B238=4,'KELAS (REFERENSI)'!M283,""))))</f>
        <v/>
      </c>
      <c r="N238" s="38" t="str">
        <f>IF(B238=1,'KELAS (REFERENSI)'!N238,IF(B238=2,'KELAS (REFERENSI)'!N253,IF(B238=3,'KELAS (REFERENSI)'!N268,IF(B238=4,'KELAS (REFERENSI)'!N283,""))))</f>
        <v/>
      </c>
      <c r="O238" s="38" t="str">
        <f>IF(B238=1,'KELAS (REFERENSI)'!O238,IF(B238=2,'KELAS (REFERENSI)'!O253,IF(B238=3,'KELAS (REFERENSI)'!O268,IF(B238=4,'KELAS (REFERENSI)'!O283,""))))</f>
        <v/>
      </c>
      <c r="P238" s="38" t="str">
        <f>IF(B238=1,'KELAS (REFERENSI)'!P238,IF(B238=2,'KELAS (REFERENSI)'!P253,IF(B238=3,'KELAS (REFERENSI)'!P268,IF(B238=4,'KELAS (REFERENSI)'!P283,""))))</f>
        <v/>
      </c>
      <c r="Q238" s="38" t="str">
        <f t="shared" si="4"/>
        <v>BPS Kota Jakarta Timur</v>
      </c>
      <c r="R238" s="38" t="str">
        <f t="shared" si="56"/>
        <v/>
      </c>
      <c r="S238" s="38" t="str">
        <f t="shared" ref="S238:T238" si="246">S237</f>
        <v>15 Juni sampai dengan 31 Agustus 2026</v>
      </c>
      <c r="T238" s="38" t="str">
        <f t="shared" si="246"/>
        <v>31 Agustus 2026</v>
      </c>
      <c r="U238" s="41"/>
      <c r="V238" s="42"/>
      <c r="W238" s="42"/>
      <c r="X238" s="42"/>
    </row>
    <row r="239" ht="15.75" customHeight="1">
      <c r="A239" s="36" t="s">
        <v>5301</v>
      </c>
      <c r="B239" s="37"/>
      <c r="C239" s="37"/>
      <c r="D239" s="38" t="str">
        <f t="shared" si="1"/>
        <v/>
      </c>
      <c r="E239" s="38" t="str">
        <f>VLOOKUP(D239,'KELAS (REFERENSI)'!$E$1:$J$68,6,FALSE)</f>
        <v>#N/A</v>
      </c>
      <c r="F239" s="39" t="str">
        <f t="shared" si="2"/>
        <v>PETUGAS.0238/SPK/SE/PML/3172/2026</v>
      </c>
      <c r="G239" s="40"/>
      <c r="H239" s="39" t="str">
        <f>VLOOKUP(G239,'MITRA (REFERENSI)'!$A:$Z,16,FALSE)</f>
        <v>#N/A</v>
      </c>
      <c r="I239" s="39" t="str">
        <f>VLOOKUP(G239,'MITRA (REFERENSI)'!$A:$Z,25,FALSE)</f>
        <v>#N/A</v>
      </c>
      <c r="J239" s="38" t="str">
        <f>VLOOKUP(G239,'MITRA (REFERENSI)'!$A:$Z,26,FALSE)</f>
        <v>#N/A</v>
      </c>
      <c r="K239" s="38" t="str">
        <f>VLOOKUP(G239,'MITRA (REFERENSI)'!$A:$Z,15,FALSE)</f>
        <v>#N/A</v>
      </c>
      <c r="L239" s="38" t="str">
        <f>VLOOKUP(G239,'MITRA (REFERENSI)'!$A:$Z,15,FALSE)</f>
        <v>#N/A</v>
      </c>
      <c r="M239" s="38" t="str">
        <f>IF(B239=1,'KELAS (REFERENSI)'!M239,IF(B239=2,'KELAS (REFERENSI)'!M254,IF(B239=3,'KELAS (REFERENSI)'!M269,IF(B239=4,'KELAS (REFERENSI)'!M284,""))))</f>
        <v/>
      </c>
      <c r="N239" s="38" t="str">
        <f>IF(B239=1,'KELAS (REFERENSI)'!N239,IF(B239=2,'KELAS (REFERENSI)'!N254,IF(B239=3,'KELAS (REFERENSI)'!N269,IF(B239=4,'KELAS (REFERENSI)'!N284,""))))</f>
        <v/>
      </c>
      <c r="O239" s="38" t="str">
        <f>IF(B239=1,'KELAS (REFERENSI)'!O239,IF(B239=2,'KELAS (REFERENSI)'!O254,IF(B239=3,'KELAS (REFERENSI)'!O269,IF(B239=4,'KELAS (REFERENSI)'!O284,""))))</f>
        <v/>
      </c>
      <c r="P239" s="38" t="str">
        <f>IF(B239=1,'KELAS (REFERENSI)'!P239,IF(B239=2,'KELAS (REFERENSI)'!P254,IF(B239=3,'KELAS (REFERENSI)'!P269,IF(B239=4,'KELAS (REFERENSI)'!P284,""))))</f>
        <v/>
      </c>
      <c r="Q239" s="38" t="str">
        <f t="shared" si="4"/>
        <v>BPS Kota Jakarta Timur</v>
      </c>
      <c r="R239" s="38" t="str">
        <f t="shared" si="56"/>
        <v/>
      </c>
      <c r="S239" s="38" t="str">
        <f t="shared" ref="S239:T239" si="247">S238</f>
        <v>15 Juni sampai dengan 31 Agustus 2026</v>
      </c>
      <c r="T239" s="38" t="str">
        <f t="shared" si="247"/>
        <v>31 Agustus 2026</v>
      </c>
      <c r="U239" s="41"/>
      <c r="V239" s="42"/>
      <c r="W239" s="42"/>
      <c r="X239" s="42"/>
    </row>
    <row r="240" ht="15.75" customHeight="1">
      <c r="A240" s="36" t="s">
        <v>5302</v>
      </c>
      <c r="B240" s="37"/>
      <c r="C240" s="37"/>
      <c r="D240" s="38" t="str">
        <f t="shared" si="1"/>
        <v/>
      </c>
      <c r="E240" s="38" t="str">
        <f>VLOOKUP(D240,'KELAS (REFERENSI)'!$E$1:$J$68,6,FALSE)</f>
        <v>#N/A</v>
      </c>
      <c r="F240" s="39" t="str">
        <f t="shared" si="2"/>
        <v>PETUGAS.0239/SPK/SE/PML/3172/2026</v>
      </c>
      <c r="G240" s="40"/>
      <c r="H240" s="39" t="str">
        <f>VLOOKUP(G240,'MITRA (REFERENSI)'!$A:$Z,16,FALSE)</f>
        <v>#N/A</v>
      </c>
      <c r="I240" s="39" t="str">
        <f>VLOOKUP(G240,'MITRA (REFERENSI)'!$A:$Z,25,FALSE)</f>
        <v>#N/A</v>
      </c>
      <c r="J240" s="38" t="str">
        <f>VLOOKUP(G240,'MITRA (REFERENSI)'!$A:$Z,26,FALSE)</f>
        <v>#N/A</v>
      </c>
      <c r="K240" s="38" t="str">
        <f>VLOOKUP(G240,'MITRA (REFERENSI)'!$A:$Z,15,FALSE)</f>
        <v>#N/A</v>
      </c>
      <c r="L240" s="38" t="str">
        <f>VLOOKUP(G240,'MITRA (REFERENSI)'!$A:$Z,15,FALSE)</f>
        <v>#N/A</v>
      </c>
      <c r="M240" s="38" t="str">
        <f>IF(B240=1,'KELAS (REFERENSI)'!M240,IF(B240=2,'KELAS (REFERENSI)'!M255,IF(B240=3,'KELAS (REFERENSI)'!M270,IF(B240=4,'KELAS (REFERENSI)'!M285,""))))</f>
        <v/>
      </c>
      <c r="N240" s="38" t="str">
        <f>IF(B240=1,'KELAS (REFERENSI)'!N240,IF(B240=2,'KELAS (REFERENSI)'!N255,IF(B240=3,'KELAS (REFERENSI)'!N270,IF(B240=4,'KELAS (REFERENSI)'!N285,""))))</f>
        <v/>
      </c>
      <c r="O240" s="38" t="str">
        <f>IF(B240=1,'KELAS (REFERENSI)'!O240,IF(B240=2,'KELAS (REFERENSI)'!O255,IF(B240=3,'KELAS (REFERENSI)'!O270,IF(B240=4,'KELAS (REFERENSI)'!O285,""))))</f>
        <v/>
      </c>
      <c r="P240" s="38" t="str">
        <f>IF(B240=1,'KELAS (REFERENSI)'!P240,IF(B240=2,'KELAS (REFERENSI)'!P255,IF(B240=3,'KELAS (REFERENSI)'!P270,IF(B240=4,'KELAS (REFERENSI)'!P285,""))))</f>
        <v/>
      </c>
      <c r="Q240" s="38" t="str">
        <f t="shared" si="4"/>
        <v>BPS Kota Jakarta Timur</v>
      </c>
      <c r="R240" s="38" t="str">
        <f t="shared" si="56"/>
        <v/>
      </c>
      <c r="S240" s="38" t="str">
        <f t="shared" ref="S240:T240" si="248">S239</f>
        <v>15 Juni sampai dengan 31 Agustus 2026</v>
      </c>
      <c r="T240" s="38" t="str">
        <f t="shared" si="248"/>
        <v>31 Agustus 2026</v>
      </c>
      <c r="U240" s="41"/>
      <c r="V240" s="42"/>
      <c r="W240" s="42"/>
      <c r="X240" s="42"/>
    </row>
    <row r="241" ht="15.75" customHeight="1">
      <c r="A241" s="36" t="s">
        <v>5303</v>
      </c>
      <c r="B241" s="37"/>
      <c r="C241" s="37"/>
      <c r="D241" s="38" t="str">
        <f t="shared" si="1"/>
        <v/>
      </c>
      <c r="E241" s="38" t="str">
        <f>VLOOKUP(D241,'KELAS (REFERENSI)'!$E$1:$J$68,6,FALSE)</f>
        <v>#N/A</v>
      </c>
      <c r="F241" s="39" t="str">
        <f t="shared" si="2"/>
        <v>PETUGAS.0240/SPK/SE/PML/3172/2026</v>
      </c>
      <c r="G241" s="40"/>
      <c r="H241" s="39" t="str">
        <f>VLOOKUP(G241,'MITRA (REFERENSI)'!$A:$Z,16,FALSE)</f>
        <v>#N/A</v>
      </c>
      <c r="I241" s="39" t="str">
        <f>VLOOKUP(G241,'MITRA (REFERENSI)'!$A:$Z,25,FALSE)</f>
        <v>#N/A</v>
      </c>
      <c r="J241" s="38" t="str">
        <f>VLOOKUP(G241,'MITRA (REFERENSI)'!$A:$Z,26,FALSE)</f>
        <v>#N/A</v>
      </c>
      <c r="K241" s="38" t="str">
        <f>VLOOKUP(G241,'MITRA (REFERENSI)'!$A:$Z,15,FALSE)</f>
        <v>#N/A</v>
      </c>
      <c r="L241" s="38" t="str">
        <f>VLOOKUP(G241,'MITRA (REFERENSI)'!$A:$Z,15,FALSE)</f>
        <v>#N/A</v>
      </c>
      <c r="M241" s="38" t="str">
        <f>IF(B241=1,'KELAS (REFERENSI)'!M241,IF(B241=2,'KELAS (REFERENSI)'!M256,IF(B241=3,'KELAS (REFERENSI)'!M271,IF(B241=4,'KELAS (REFERENSI)'!M286,""))))</f>
        <v/>
      </c>
      <c r="N241" s="38" t="str">
        <f>IF(B241=1,'KELAS (REFERENSI)'!N241,IF(B241=2,'KELAS (REFERENSI)'!N256,IF(B241=3,'KELAS (REFERENSI)'!N271,IF(B241=4,'KELAS (REFERENSI)'!N286,""))))</f>
        <v/>
      </c>
      <c r="O241" s="38" t="str">
        <f>IF(B241=1,'KELAS (REFERENSI)'!O241,IF(B241=2,'KELAS (REFERENSI)'!O256,IF(B241=3,'KELAS (REFERENSI)'!O271,IF(B241=4,'KELAS (REFERENSI)'!O286,""))))</f>
        <v/>
      </c>
      <c r="P241" s="38" t="str">
        <f>IF(B241=1,'KELAS (REFERENSI)'!P241,IF(B241=2,'KELAS (REFERENSI)'!P256,IF(B241=3,'KELAS (REFERENSI)'!P271,IF(B241=4,'KELAS (REFERENSI)'!P286,""))))</f>
        <v/>
      </c>
      <c r="Q241" s="38" t="str">
        <f t="shared" si="4"/>
        <v>BPS Kota Jakarta Timur</v>
      </c>
      <c r="R241" s="38" t="str">
        <f t="shared" si="56"/>
        <v/>
      </c>
      <c r="S241" s="38" t="str">
        <f t="shared" ref="S241:T241" si="249">S240</f>
        <v>15 Juni sampai dengan 31 Agustus 2026</v>
      </c>
      <c r="T241" s="38" t="str">
        <f t="shared" si="249"/>
        <v>31 Agustus 2026</v>
      </c>
      <c r="U241" s="41"/>
      <c r="V241" s="42"/>
      <c r="W241" s="42"/>
      <c r="X241" s="42"/>
    </row>
    <row r="242" ht="15.75" customHeight="1">
      <c r="A242" s="36" t="s">
        <v>5304</v>
      </c>
      <c r="B242" s="37"/>
      <c r="C242" s="37"/>
      <c r="D242" s="38" t="str">
        <f t="shared" si="1"/>
        <v/>
      </c>
      <c r="E242" s="38" t="str">
        <f>VLOOKUP(D242,'KELAS (REFERENSI)'!$E$1:$J$68,6,FALSE)</f>
        <v>#N/A</v>
      </c>
      <c r="F242" s="39" t="str">
        <f t="shared" si="2"/>
        <v>PETUGAS.0241/SPK/SE/PML/3172/2026</v>
      </c>
      <c r="G242" s="40"/>
      <c r="H242" s="39" t="str">
        <f>VLOOKUP(G242,'MITRA (REFERENSI)'!$A:$Z,16,FALSE)</f>
        <v>#N/A</v>
      </c>
      <c r="I242" s="39" t="str">
        <f>VLOOKUP(G242,'MITRA (REFERENSI)'!$A:$Z,25,FALSE)</f>
        <v>#N/A</v>
      </c>
      <c r="J242" s="38" t="str">
        <f>VLOOKUP(G242,'MITRA (REFERENSI)'!$A:$Z,26,FALSE)</f>
        <v>#N/A</v>
      </c>
      <c r="K242" s="38" t="str">
        <f>VLOOKUP(G242,'MITRA (REFERENSI)'!$A:$Z,15,FALSE)</f>
        <v>#N/A</v>
      </c>
      <c r="L242" s="38" t="str">
        <f>VLOOKUP(G242,'MITRA (REFERENSI)'!$A:$Z,15,FALSE)</f>
        <v>#N/A</v>
      </c>
      <c r="M242" s="38" t="str">
        <f>IF(B242=1,'KELAS (REFERENSI)'!M242,IF(B242=2,'KELAS (REFERENSI)'!M257,IF(B242=3,'KELAS (REFERENSI)'!M272,IF(B242=4,'KELAS (REFERENSI)'!M287,""))))</f>
        <v/>
      </c>
      <c r="N242" s="38" t="str">
        <f>IF(B242=1,'KELAS (REFERENSI)'!N242,IF(B242=2,'KELAS (REFERENSI)'!N257,IF(B242=3,'KELAS (REFERENSI)'!N272,IF(B242=4,'KELAS (REFERENSI)'!N287,""))))</f>
        <v/>
      </c>
      <c r="O242" s="38" t="str">
        <f>IF(B242=1,'KELAS (REFERENSI)'!O242,IF(B242=2,'KELAS (REFERENSI)'!O257,IF(B242=3,'KELAS (REFERENSI)'!O272,IF(B242=4,'KELAS (REFERENSI)'!O287,""))))</f>
        <v/>
      </c>
      <c r="P242" s="38" t="str">
        <f>IF(B242=1,'KELAS (REFERENSI)'!P242,IF(B242=2,'KELAS (REFERENSI)'!P257,IF(B242=3,'KELAS (REFERENSI)'!P272,IF(B242=4,'KELAS (REFERENSI)'!P287,""))))</f>
        <v/>
      </c>
      <c r="Q242" s="38" t="str">
        <f t="shared" si="4"/>
        <v>BPS Kota Jakarta Timur</v>
      </c>
      <c r="R242" s="38" t="str">
        <f t="shared" si="56"/>
        <v/>
      </c>
      <c r="S242" s="38" t="str">
        <f t="shared" ref="S242:T242" si="250">S241</f>
        <v>15 Juni sampai dengan 31 Agustus 2026</v>
      </c>
      <c r="T242" s="38" t="str">
        <f t="shared" si="250"/>
        <v>31 Agustus 2026</v>
      </c>
      <c r="U242" s="41"/>
      <c r="V242" s="42"/>
      <c r="W242" s="42"/>
      <c r="X242" s="42"/>
    </row>
    <row r="243" ht="15.75" customHeight="1">
      <c r="A243" s="36" t="s">
        <v>5305</v>
      </c>
      <c r="B243" s="37"/>
      <c r="C243" s="37"/>
      <c r="D243" s="38" t="str">
        <f t="shared" si="1"/>
        <v/>
      </c>
      <c r="E243" s="38" t="str">
        <f>VLOOKUP(D243,'KELAS (REFERENSI)'!$E$1:$J$68,6,FALSE)</f>
        <v>#N/A</v>
      </c>
      <c r="F243" s="39" t="str">
        <f t="shared" si="2"/>
        <v>PETUGAS.0242/SPK/SE/PML/3172/2026</v>
      </c>
      <c r="G243" s="40"/>
      <c r="H243" s="39" t="str">
        <f>VLOOKUP(G243,'MITRA (REFERENSI)'!$A:$Z,16,FALSE)</f>
        <v>#N/A</v>
      </c>
      <c r="I243" s="39" t="str">
        <f>VLOOKUP(G243,'MITRA (REFERENSI)'!$A:$Z,25,FALSE)</f>
        <v>#N/A</v>
      </c>
      <c r="J243" s="38" t="str">
        <f>VLOOKUP(G243,'MITRA (REFERENSI)'!$A:$Z,26,FALSE)</f>
        <v>#N/A</v>
      </c>
      <c r="K243" s="38" t="str">
        <f>VLOOKUP(G243,'MITRA (REFERENSI)'!$A:$Z,15,FALSE)</f>
        <v>#N/A</v>
      </c>
      <c r="L243" s="38" t="str">
        <f>VLOOKUP(G243,'MITRA (REFERENSI)'!$A:$Z,15,FALSE)</f>
        <v>#N/A</v>
      </c>
      <c r="M243" s="38" t="str">
        <f>IF(B243=1,'KELAS (REFERENSI)'!M243,IF(B243=2,'KELAS (REFERENSI)'!M258,IF(B243=3,'KELAS (REFERENSI)'!M273,IF(B243=4,'KELAS (REFERENSI)'!M288,""))))</f>
        <v/>
      </c>
      <c r="N243" s="38" t="str">
        <f>IF(B243=1,'KELAS (REFERENSI)'!N243,IF(B243=2,'KELAS (REFERENSI)'!N258,IF(B243=3,'KELAS (REFERENSI)'!N273,IF(B243=4,'KELAS (REFERENSI)'!N288,""))))</f>
        <v/>
      </c>
      <c r="O243" s="38" t="str">
        <f>IF(B243=1,'KELAS (REFERENSI)'!O243,IF(B243=2,'KELAS (REFERENSI)'!O258,IF(B243=3,'KELAS (REFERENSI)'!O273,IF(B243=4,'KELAS (REFERENSI)'!O288,""))))</f>
        <v/>
      </c>
      <c r="P243" s="38" t="str">
        <f>IF(B243=1,'KELAS (REFERENSI)'!P243,IF(B243=2,'KELAS (REFERENSI)'!P258,IF(B243=3,'KELAS (REFERENSI)'!P273,IF(B243=4,'KELAS (REFERENSI)'!P288,""))))</f>
        <v/>
      </c>
      <c r="Q243" s="38" t="str">
        <f t="shared" si="4"/>
        <v>BPS Kota Jakarta Timur</v>
      </c>
      <c r="R243" s="38" t="str">
        <f t="shared" si="56"/>
        <v/>
      </c>
      <c r="S243" s="38" t="str">
        <f t="shared" ref="S243:T243" si="251">S242</f>
        <v>15 Juni sampai dengan 31 Agustus 2026</v>
      </c>
      <c r="T243" s="38" t="str">
        <f t="shared" si="251"/>
        <v>31 Agustus 2026</v>
      </c>
      <c r="U243" s="41"/>
      <c r="V243" s="42"/>
      <c r="W243" s="42"/>
      <c r="X243" s="42"/>
    </row>
    <row r="244" ht="15.75" customHeight="1">
      <c r="A244" s="36" t="s">
        <v>5306</v>
      </c>
      <c r="B244" s="37"/>
      <c r="C244" s="37"/>
      <c r="D244" s="38" t="str">
        <f t="shared" si="1"/>
        <v/>
      </c>
      <c r="E244" s="38" t="str">
        <f>VLOOKUP(D244,'KELAS (REFERENSI)'!$E$1:$J$68,6,FALSE)</f>
        <v>#N/A</v>
      </c>
      <c r="F244" s="39" t="str">
        <f t="shared" si="2"/>
        <v>PETUGAS.0243/SPK/SE/PML/3172/2026</v>
      </c>
      <c r="G244" s="40"/>
      <c r="H244" s="39" t="str">
        <f>VLOOKUP(G244,'MITRA (REFERENSI)'!$A:$Z,16,FALSE)</f>
        <v>#N/A</v>
      </c>
      <c r="I244" s="39" t="str">
        <f>VLOOKUP(G244,'MITRA (REFERENSI)'!$A:$Z,25,FALSE)</f>
        <v>#N/A</v>
      </c>
      <c r="J244" s="38" t="str">
        <f>VLOOKUP(G244,'MITRA (REFERENSI)'!$A:$Z,26,FALSE)</f>
        <v>#N/A</v>
      </c>
      <c r="K244" s="38" t="str">
        <f>VLOOKUP(G244,'MITRA (REFERENSI)'!$A:$Z,15,FALSE)</f>
        <v>#N/A</v>
      </c>
      <c r="L244" s="38" t="str">
        <f>VLOOKUP(G244,'MITRA (REFERENSI)'!$A:$Z,15,FALSE)</f>
        <v>#N/A</v>
      </c>
      <c r="M244" s="38" t="str">
        <f>IF(B244=1,'KELAS (REFERENSI)'!M244,IF(B244=2,'KELAS (REFERENSI)'!M259,IF(B244=3,'KELAS (REFERENSI)'!M274,IF(B244=4,'KELAS (REFERENSI)'!M289,""))))</f>
        <v/>
      </c>
      <c r="N244" s="38" t="str">
        <f>IF(B244=1,'KELAS (REFERENSI)'!N244,IF(B244=2,'KELAS (REFERENSI)'!N259,IF(B244=3,'KELAS (REFERENSI)'!N274,IF(B244=4,'KELAS (REFERENSI)'!N289,""))))</f>
        <v/>
      </c>
      <c r="O244" s="38" t="str">
        <f>IF(B244=1,'KELAS (REFERENSI)'!O244,IF(B244=2,'KELAS (REFERENSI)'!O259,IF(B244=3,'KELAS (REFERENSI)'!O274,IF(B244=4,'KELAS (REFERENSI)'!O289,""))))</f>
        <v/>
      </c>
      <c r="P244" s="38" t="str">
        <f>IF(B244=1,'KELAS (REFERENSI)'!P244,IF(B244=2,'KELAS (REFERENSI)'!P259,IF(B244=3,'KELAS (REFERENSI)'!P274,IF(B244=4,'KELAS (REFERENSI)'!P289,""))))</f>
        <v/>
      </c>
      <c r="Q244" s="38" t="str">
        <f t="shared" si="4"/>
        <v>BPS Kota Jakarta Timur</v>
      </c>
      <c r="R244" s="38" t="str">
        <f t="shared" si="56"/>
        <v/>
      </c>
      <c r="S244" s="38" t="str">
        <f t="shared" ref="S244:T244" si="252">S243</f>
        <v>15 Juni sampai dengan 31 Agustus 2026</v>
      </c>
      <c r="T244" s="38" t="str">
        <f t="shared" si="252"/>
        <v>31 Agustus 2026</v>
      </c>
      <c r="U244" s="41"/>
      <c r="V244" s="42"/>
      <c r="W244" s="42"/>
      <c r="X244" s="42"/>
    </row>
    <row r="245" ht="15.75" customHeight="1">
      <c r="A245" s="36" t="s">
        <v>5307</v>
      </c>
      <c r="B245" s="37"/>
      <c r="C245" s="37"/>
      <c r="D245" s="38" t="str">
        <f t="shared" si="1"/>
        <v/>
      </c>
      <c r="E245" s="38" t="str">
        <f>VLOOKUP(D245,'KELAS (REFERENSI)'!$E$1:$J$68,6,FALSE)</f>
        <v>#N/A</v>
      </c>
      <c r="F245" s="39" t="str">
        <f t="shared" si="2"/>
        <v>PETUGAS.0244/SPK/SE/PML/3172/2026</v>
      </c>
      <c r="G245" s="40"/>
      <c r="H245" s="39" t="str">
        <f>VLOOKUP(G245,'MITRA (REFERENSI)'!$A:$Z,16,FALSE)</f>
        <v>#N/A</v>
      </c>
      <c r="I245" s="39" t="str">
        <f>VLOOKUP(G245,'MITRA (REFERENSI)'!$A:$Z,25,FALSE)</f>
        <v>#N/A</v>
      </c>
      <c r="J245" s="38" t="str">
        <f>VLOOKUP(G245,'MITRA (REFERENSI)'!$A:$Z,26,FALSE)</f>
        <v>#N/A</v>
      </c>
      <c r="K245" s="38" t="str">
        <f>VLOOKUP(G245,'MITRA (REFERENSI)'!$A:$Z,15,FALSE)</f>
        <v>#N/A</v>
      </c>
      <c r="L245" s="38" t="str">
        <f>VLOOKUP(G245,'MITRA (REFERENSI)'!$A:$Z,15,FALSE)</f>
        <v>#N/A</v>
      </c>
      <c r="M245" s="38" t="str">
        <f>IF(B245=1,'KELAS (REFERENSI)'!M245,IF(B245=2,'KELAS (REFERENSI)'!M260,IF(B245=3,'KELAS (REFERENSI)'!M275,IF(B245=4,'KELAS (REFERENSI)'!M290,""))))</f>
        <v/>
      </c>
      <c r="N245" s="38" t="str">
        <f>IF(B245=1,'KELAS (REFERENSI)'!N245,IF(B245=2,'KELAS (REFERENSI)'!N260,IF(B245=3,'KELAS (REFERENSI)'!N275,IF(B245=4,'KELAS (REFERENSI)'!N290,""))))</f>
        <v/>
      </c>
      <c r="O245" s="38" t="str">
        <f>IF(B245=1,'KELAS (REFERENSI)'!O245,IF(B245=2,'KELAS (REFERENSI)'!O260,IF(B245=3,'KELAS (REFERENSI)'!O275,IF(B245=4,'KELAS (REFERENSI)'!O290,""))))</f>
        <v/>
      </c>
      <c r="P245" s="38" t="str">
        <f>IF(B245=1,'KELAS (REFERENSI)'!P245,IF(B245=2,'KELAS (REFERENSI)'!P260,IF(B245=3,'KELAS (REFERENSI)'!P275,IF(B245=4,'KELAS (REFERENSI)'!P290,""))))</f>
        <v/>
      </c>
      <c r="Q245" s="38" t="str">
        <f t="shared" si="4"/>
        <v>BPS Kota Jakarta Timur</v>
      </c>
      <c r="R245" s="38" t="str">
        <f t="shared" si="56"/>
        <v/>
      </c>
      <c r="S245" s="38" t="str">
        <f t="shared" ref="S245:T245" si="253">S244</f>
        <v>15 Juni sampai dengan 31 Agustus 2026</v>
      </c>
      <c r="T245" s="38" t="str">
        <f t="shared" si="253"/>
        <v>31 Agustus 2026</v>
      </c>
      <c r="U245" s="41"/>
      <c r="V245" s="42"/>
      <c r="W245" s="42"/>
      <c r="X245" s="42"/>
    </row>
    <row r="246" ht="15.75" customHeight="1">
      <c r="A246" s="36" t="s">
        <v>5308</v>
      </c>
      <c r="B246" s="37"/>
      <c r="C246" s="37"/>
      <c r="D246" s="38" t="str">
        <f t="shared" si="1"/>
        <v/>
      </c>
      <c r="E246" s="38" t="str">
        <f>VLOOKUP(D246,'KELAS (REFERENSI)'!$E$1:$J$68,6,FALSE)</f>
        <v>#N/A</v>
      </c>
      <c r="F246" s="39" t="str">
        <f t="shared" si="2"/>
        <v>PETUGAS.0245/SPK/SE/PML/3172/2026</v>
      </c>
      <c r="G246" s="40"/>
      <c r="H246" s="39" t="str">
        <f>VLOOKUP(G246,'MITRA (REFERENSI)'!$A:$Z,16,FALSE)</f>
        <v>#N/A</v>
      </c>
      <c r="I246" s="39" t="str">
        <f>VLOOKUP(G246,'MITRA (REFERENSI)'!$A:$Z,25,FALSE)</f>
        <v>#N/A</v>
      </c>
      <c r="J246" s="38" t="str">
        <f>VLOOKUP(G246,'MITRA (REFERENSI)'!$A:$Z,26,FALSE)</f>
        <v>#N/A</v>
      </c>
      <c r="K246" s="38" t="str">
        <f>VLOOKUP(G246,'MITRA (REFERENSI)'!$A:$Z,15,FALSE)</f>
        <v>#N/A</v>
      </c>
      <c r="L246" s="38" t="str">
        <f>VLOOKUP(G246,'MITRA (REFERENSI)'!$A:$Z,15,FALSE)</f>
        <v>#N/A</v>
      </c>
      <c r="M246" s="38" t="str">
        <f>IF(B246=1,'KELAS (REFERENSI)'!M246,IF(B246=2,'KELAS (REFERENSI)'!M261,IF(B246=3,'KELAS (REFERENSI)'!M276,IF(B246=4,'KELAS (REFERENSI)'!M291,""))))</f>
        <v/>
      </c>
      <c r="N246" s="38" t="str">
        <f>IF(B246=1,'KELAS (REFERENSI)'!N246,IF(B246=2,'KELAS (REFERENSI)'!N261,IF(B246=3,'KELAS (REFERENSI)'!N276,IF(B246=4,'KELAS (REFERENSI)'!N291,""))))</f>
        <v/>
      </c>
      <c r="O246" s="38" t="str">
        <f>IF(B246=1,'KELAS (REFERENSI)'!O246,IF(B246=2,'KELAS (REFERENSI)'!O261,IF(B246=3,'KELAS (REFERENSI)'!O276,IF(B246=4,'KELAS (REFERENSI)'!O291,""))))</f>
        <v/>
      </c>
      <c r="P246" s="38" t="str">
        <f>IF(B246=1,'KELAS (REFERENSI)'!P246,IF(B246=2,'KELAS (REFERENSI)'!P261,IF(B246=3,'KELAS (REFERENSI)'!P276,IF(B246=4,'KELAS (REFERENSI)'!P291,""))))</f>
        <v/>
      </c>
      <c r="Q246" s="38" t="str">
        <f t="shared" si="4"/>
        <v>BPS Kota Jakarta Timur</v>
      </c>
      <c r="R246" s="38" t="str">
        <f t="shared" si="56"/>
        <v/>
      </c>
      <c r="S246" s="38" t="str">
        <f t="shared" ref="S246:T246" si="254">S245</f>
        <v>15 Juni sampai dengan 31 Agustus 2026</v>
      </c>
      <c r="T246" s="38" t="str">
        <f t="shared" si="254"/>
        <v>31 Agustus 2026</v>
      </c>
      <c r="U246" s="41"/>
      <c r="V246" s="42"/>
      <c r="W246" s="42"/>
      <c r="X246" s="42"/>
    </row>
    <row r="247" ht="15.75" customHeight="1">
      <c r="A247" s="36" t="s">
        <v>5309</v>
      </c>
      <c r="B247" s="37"/>
      <c r="C247" s="37"/>
      <c r="D247" s="38" t="str">
        <f t="shared" si="1"/>
        <v/>
      </c>
      <c r="E247" s="38" t="str">
        <f>VLOOKUP(D247,'KELAS (REFERENSI)'!$E$1:$J$68,6,FALSE)</f>
        <v>#N/A</v>
      </c>
      <c r="F247" s="39" t="str">
        <f t="shared" si="2"/>
        <v>PETUGAS.0246/SPK/SE/PML/3172/2026</v>
      </c>
      <c r="G247" s="40"/>
      <c r="H247" s="39" t="str">
        <f>VLOOKUP(G247,'MITRA (REFERENSI)'!$A:$Z,16,FALSE)</f>
        <v>#N/A</v>
      </c>
      <c r="I247" s="39" t="str">
        <f>VLOOKUP(G247,'MITRA (REFERENSI)'!$A:$Z,25,FALSE)</f>
        <v>#N/A</v>
      </c>
      <c r="J247" s="38" t="str">
        <f>VLOOKUP(G247,'MITRA (REFERENSI)'!$A:$Z,26,FALSE)</f>
        <v>#N/A</v>
      </c>
      <c r="K247" s="38" t="str">
        <f>VLOOKUP(G247,'MITRA (REFERENSI)'!$A:$Z,15,FALSE)</f>
        <v>#N/A</v>
      </c>
      <c r="L247" s="38" t="str">
        <f>VLOOKUP(G247,'MITRA (REFERENSI)'!$A:$Z,15,FALSE)</f>
        <v>#N/A</v>
      </c>
      <c r="M247" s="38" t="str">
        <f>IF(B247=1,'KELAS (REFERENSI)'!M247,IF(B247=2,'KELAS (REFERENSI)'!M262,IF(B247=3,'KELAS (REFERENSI)'!M277,IF(B247=4,'KELAS (REFERENSI)'!M292,""))))</f>
        <v/>
      </c>
      <c r="N247" s="38" t="str">
        <f>IF(B247=1,'KELAS (REFERENSI)'!N247,IF(B247=2,'KELAS (REFERENSI)'!N262,IF(B247=3,'KELAS (REFERENSI)'!N277,IF(B247=4,'KELAS (REFERENSI)'!N292,""))))</f>
        <v/>
      </c>
      <c r="O247" s="38" t="str">
        <f>IF(B247=1,'KELAS (REFERENSI)'!O247,IF(B247=2,'KELAS (REFERENSI)'!O262,IF(B247=3,'KELAS (REFERENSI)'!O277,IF(B247=4,'KELAS (REFERENSI)'!O292,""))))</f>
        <v/>
      </c>
      <c r="P247" s="38" t="str">
        <f>IF(B247=1,'KELAS (REFERENSI)'!P247,IF(B247=2,'KELAS (REFERENSI)'!P262,IF(B247=3,'KELAS (REFERENSI)'!P277,IF(B247=4,'KELAS (REFERENSI)'!P292,""))))</f>
        <v/>
      </c>
      <c r="Q247" s="38" t="str">
        <f t="shared" si="4"/>
        <v>BPS Kota Jakarta Timur</v>
      </c>
      <c r="R247" s="38" t="str">
        <f t="shared" si="56"/>
        <v/>
      </c>
      <c r="S247" s="38" t="str">
        <f t="shared" ref="S247:T247" si="255">S246</f>
        <v>15 Juni sampai dengan 31 Agustus 2026</v>
      </c>
      <c r="T247" s="38" t="str">
        <f t="shared" si="255"/>
        <v>31 Agustus 2026</v>
      </c>
      <c r="U247" s="41"/>
      <c r="V247" s="42"/>
      <c r="W247" s="42"/>
      <c r="X247" s="42"/>
    </row>
    <row r="248" ht="15.75" customHeight="1">
      <c r="A248" s="36" t="s">
        <v>5310</v>
      </c>
      <c r="B248" s="37"/>
      <c r="C248" s="37"/>
      <c r="D248" s="38" t="str">
        <f t="shared" si="1"/>
        <v/>
      </c>
      <c r="E248" s="38" t="str">
        <f>VLOOKUP(D248,'KELAS (REFERENSI)'!$E$1:$J$68,6,FALSE)</f>
        <v>#N/A</v>
      </c>
      <c r="F248" s="39" t="str">
        <f t="shared" si="2"/>
        <v>PETUGAS.0247/SPK/SE/PML/3172/2026</v>
      </c>
      <c r="G248" s="40"/>
      <c r="H248" s="39" t="str">
        <f>VLOOKUP(G248,'MITRA (REFERENSI)'!$A:$Z,16,FALSE)</f>
        <v>#N/A</v>
      </c>
      <c r="I248" s="39" t="str">
        <f>VLOOKUP(G248,'MITRA (REFERENSI)'!$A:$Z,25,FALSE)</f>
        <v>#N/A</v>
      </c>
      <c r="J248" s="38" t="str">
        <f>VLOOKUP(G248,'MITRA (REFERENSI)'!$A:$Z,26,FALSE)</f>
        <v>#N/A</v>
      </c>
      <c r="K248" s="38" t="str">
        <f>VLOOKUP(G248,'MITRA (REFERENSI)'!$A:$Z,15,FALSE)</f>
        <v>#N/A</v>
      </c>
      <c r="L248" s="38" t="str">
        <f>VLOOKUP(G248,'MITRA (REFERENSI)'!$A:$Z,15,FALSE)</f>
        <v>#N/A</v>
      </c>
      <c r="M248" s="38" t="str">
        <f>IF(B248=1,'KELAS (REFERENSI)'!M248,IF(B248=2,'KELAS (REFERENSI)'!M263,IF(B248=3,'KELAS (REFERENSI)'!M278,IF(B248=4,'KELAS (REFERENSI)'!M293,""))))</f>
        <v/>
      </c>
      <c r="N248" s="38" t="str">
        <f>IF(B248=1,'KELAS (REFERENSI)'!N248,IF(B248=2,'KELAS (REFERENSI)'!N263,IF(B248=3,'KELAS (REFERENSI)'!N278,IF(B248=4,'KELAS (REFERENSI)'!N293,""))))</f>
        <v/>
      </c>
      <c r="O248" s="38" t="str">
        <f>IF(B248=1,'KELAS (REFERENSI)'!O248,IF(B248=2,'KELAS (REFERENSI)'!O263,IF(B248=3,'KELAS (REFERENSI)'!O278,IF(B248=4,'KELAS (REFERENSI)'!O293,""))))</f>
        <v/>
      </c>
      <c r="P248" s="38" t="str">
        <f>IF(B248=1,'KELAS (REFERENSI)'!P248,IF(B248=2,'KELAS (REFERENSI)'!P263,IF(B248=3,'KELAS (REFERENSI)'!P278,IF(B248=4,'KELAS (REFERENSI)'!P293,""))))</f>
        <v/>
      </c>
      <c r="Q248" s="38" t="str">
        <f t="shared" si="4"/>
        <v>BPS Kota Jakarta Timur</v>
      </c>
      <c r="R248" s="38" t="str">
        <f t="shared" si="56"/>
        <v/>
      </c>
      <c r="S248" s="38" t="str">
        <f t="shared" ref="S248:T248" si="256">S247</f>
        <v>15 Juni sampai dengan 31 Agustus 2026</v>
      </c>
      <c r="T248" s="38" t="str">
        <f t="shared" si="256"/>
        <v>31 Agustus 2026</v>
      </c>
      <c r="U248" s="41"/>
      <c r="V248" s="42"/>
      <c r="W248" s="42"/>
      <c r="X248" s="42"/>
    </row>
    <row r="249" ht="15.75" customHeight="1">
      <c r="A249" s="36" t="s">
        <v>5311</v>
      </c>
      <c r="B249" s="37"/>
      <c r="C249" s="37"/>
      <c r="D249" s="38" t="str">
        <f t="shared" si="1"/>
        <v/>
      </c>
      <c r="E249" s="38" t="str">
        <f>VLOOKUP(D249,'KELAS (REFERENSI)'!$E$1:$J$68,6,FALSE)</f>
        <v>#N/A</v>
      </c>
      <c r="F249" s="39" t="str">
        <f t="shared" si="2"/>
        <v>PETUGAS.0248/SPK/SE/PML/3172/2026</v>
      </c>
      <c r="G249" s="40"/>
      <c r="H249" s="39" t="str">
        <f>VLOOKUP(G249,'MITRA (REFERENSI)'!$A:$Z,16,FALSE)</f>
        <v>#N/A</v>
      </c>
      <c r="I249" s="39" t="str">
        <f>VLOOKUP(G249,'MITRA (REFERENSI)'!$A:$Z,25,FALSE)</f>
        <v>#N/A</v>
      </c>
      <c r="J249" s="38" t="str">
        <f>VLOOKUP(G249,'MITRA (REFERENSI)'!$A:$Z,26,FALSE)</f>
        <v>#N/A</v>
      </c>
      <c r="K249" s="38" t="str">
        <f>VLOOKUP(G249,'MITRA (REFERENSI)'!$A:$Z,15,FALSE)</f>
        <v>#N/A</v>
      </c>
      <c r="L249" s="38" t="str">
        <f>VLOOKUP(G249,'MITRA (REFERENSI)'!$A:$Z,15,FALSE)</f>
        <v>#N/A</v>
      </c>
      <c r="M249" s="38" t="str">
        <f>IF(B249=1,'KELAS (REFERENSI)'!M249,IF(B249=2,'KELAS (REFERENSI)'!M264,IF(B249=3,'KELAS (REFERENSI)'!M279,IF(B249=4,'KELAS (REFERENSI)'!M294,""))))</f>
        <v/>
      </c>
      <c r="N249" s="38" t="str">
        <f>IF(B249=1,'KELAS (REFERENSI)'!N249,IF(B249=2,'KELAS (REFERENSI)'!N264,IF(B249=3,'KELAS (REFERENSI)'!N279,IF(B249=4,'KELAS (REFERENSI)'!N294,""))))</f>
        <v/>
      </c>
      <c r="O249" s="38" t="str">
        <f>IF(B249=1,'KELAS (REFERENSI)'!O249,IF(B249=2,'KELAS (REFERENSI)'!O264,IF(B249=3,'KELAS (REFERENSI)'!O279,IF(B249=4,'KELAS (REFERENSI)'!O294,""))))</f>
        <v/>
      </c>
      <c r="P249" s="38" t="str">
        <f>IF(B249=1,'KELAS (REFERENSI)'!P249,IF(B249=2,'KELAS (REFERENSI)'!P264,IF(B249=3,'KELAS (REFERENSI)'!P279,IF(B249=4,'KELAS (REFERENSI)'!P294,""))))</f>
        <v/>
      </c>
      <c r="Q249" s="38" t="str">
        <f t="shared" si="4"/>
        <v>BPS Kota Jakarta Timur</v>
      </c>
      <c r="R249" s="38" t="str">
        <f t="shared" si="56"/>
        <v/>
      </c>
      <c r="S249" s="38" t="str">
        <f t="shared" ref="S249:T249" si="257">S248</f>
        <v>15 Juni sampai dengan 31 Agustus 2026</v>
      </c>
      <c r="T249" s="38" t="str">
        <f t="shared" si="257"/>
        <v>31 Agustus 2026</v>
      </c>
      <c r="U249" s="41"/>
      <c r="V249" s="42"/>
      <c r="W249" s="42"/>
      <c r="X249" s="42"/>
    </row>
    <row r="250" ht="15.75" customHeight="1">
      <c r="A250" s="36" t="s">
        <v>5312</v>
      </c>
      <c r="B250" s="37"/>
      <c r="C250" s="37"/>
      <c r="D250" s="38" t="str">
        <f t="shared" si="1"/>
        <v/>
      </c>
      <c r="E250" s="38" t="str">
        <f>VLOOKUP(D250,'KELAS (REFERENSI)'!$E$1:$J$68,6,FALSE)</f>
        <v>#N/A</v>
      </c>
      <c r="F250" s="39" t="str">
        <f t="shared" si="2"/>
        <v>PETUGAS.0249/SPK/SE/PML/3172/2026</v>
      </c>
      <c r="G250" s="40"/>
      <c r="H250" s="39" t="str">
        <f>VLOOKUP(G250,'MITRA (REFERENSI)'!$A:$Z,16,FALSE)</f>
        <v>#N/A</v>
      </c>
      <c r="I250" s="39" t="str">
        <f>VLOOKUP(G250,'MITRA (REFERENSI)'!$A:$Z,25,FALSE)</f>
        <v>#N/A</v>
      </c>
      <c r="J250" s="38" t="str">
        <f>VLOOKUP(G250,'MITRA (REFERENSI)'!$A:$Z,26,FALSE)</f>
        <v>#N/A</v>
      </c>
      <c r="K250" s="38" t="str">
        <f>VLOOKUP(G250,'MITRA (REFERENSI)'!$A:$Z,15,FALSE)</f>
        <v>#N/A</v>
      </c>
      <c r="L250" s="38" t="str">
        <f>VLOOKUP(G250,'MITRA (REFERENSI)'!$A:$Z,15,FALSE)</f>
        <v>#N/A</v>
      </c>
      <c r="M250" s="38" t="str">
        <f>IF(B250=1,'KELAS (REFERENSI)'!M250,IF(B250=2,'KELAS (REFERENSI)'!M265,IF(B250=3,'KELAS (REFERENSI)'!M280,IF(B250=4,'KELAS (REFERENSI)'!M295,""))))</f>
        <v/>
      </c>
      <c r="N250" s="38" t="str">
        <f>IF(B250=1,'KELAS (REFERENSI)'!N250,IF(B250=2,'KELAS (REFERENSI)'!N265,IF(B250=3,'KELAS (REFERENSI)'!N280,IF(B250=4,'KELAS (REFERENSI)'!N295,""))))</f>
        <v/>
      </c>
      <c r="O250" s="38" t="str">
        <f>IF(B250=1,'KELAS (REFERENSI)'!O250,IF(B250=2,'KELAS (REFERENSI)'!O265,IF(B250=3,'KELAS (REFERENSI)'!O280,IF(B250=4,'KELAS (REFERENSI)'!O295,""))))</f>
        <v/>
      </c>
      <c r="P250" s="38" t="str">
        <f>IF(B250=1,'KELAS (REFERENSI)'!P250,IF(B250=2,'KELAS (REFERENSI)'!P265,IF(B250=3,'KELAS (REFERENSI)'!P280,IF(B250=4,'KELAS (REFERENSI)'!P295,""))))</f>
        <v/>
      </c>
      <c r="Q250" s="38" t="str">
        <f t="shared" si="4"/>
        <v>BPS Kota Jakarta Timur</v>
      </c>
      <c r="R250" s="38" t="str">
        <f t="shared" si="56"/>
        <v/>
      </c>
      <c r="S250" s="38" t="str">
        <f t="shared" ref="S250:T250" si="258">S249</f>
        <v>15 Juni sampai dengan 31 Agustus 2026</v>
      </c>
      <c r="T250" s="38" t="str">
        <f t="shared" si="258"/>
        <v>31 Agustus 2026</v>
      </c>
      <c r="U250" s="41"/>
      <c r="V250" s="42"/>
      <c r="W250" s="42"/>
      <c r="X250" s="42"/>
    </row>
    <row r="251" ht="15.75" customHeight="1">
      <c r="A251" s="36" t="s">
        <v>5313</v>
      </c>
      <c r="B251" s="37"/>
      <c r="C251" s="37"/>
      <c r="D251" s="38" t="str">
        <f t="shared" si="1"/>
        <v/>
      </c>
      <c r="E251" s="38" t="str">
        <f>VLOOKUP(D251,'KELAS (REFERENSI)'!$E$1:$J$68,6,FALSE)</f>
        <v>#N/A</v>
      </c>
      <c r="F251" s="39" t="str">
        <f t="shared" si="2"/>
        <v>PETUGAS.0250/SPK/SE/PML/3172/2026</v>
      </c>
      <c r="G251" s="40"/>
      <c r="H251" s="39" t="str">
        <f>VLOOKUP(G251,'MITRA (REFERENSI)'!$A:$Z,16,FALSE)</f>
        <v>#N/A</v>
      </c>
      <c r="I251" s="39" t="str">
        <f>VLOOKUP(G251,'MITRA (REFERENSI)'!$A:$Z,25,FALSE)</f>
        <v>#N/A</v>
      </c>
      <c r="J251" s="38" t="str">
        <f>VLOOKUP(G251,'MITRA (REFERENSI)'!$A:$Z,26,FALSE)</f>
        <v>#N/A</v>
      </c>
      <c r="K251" s="38" t="str">
        <f>VLOOKUP(G251,'MITRA (REFERENSI)'!$A:$Z,15,FALSE)</f>
        <v>#N/A</v>
      </c>
      <c r="L251" s="38" t="str">
        <f>VLOOKUP(G251,'MITRA (REFERENSI)'!$A:$Z,15,FALSE)</f>
        <v>#N/A</v>
      </c>
      <c r="M251" s="38" t="str">
        <f>IF(B251=1,'KELAS (REFERENSI)'!M251,IF(B251=2,'KELAS (REFERENSI)'!M266,IF(B251=3,'KELAS (REFERENSI)'!M281,IF(B251=4,'KELAS (REFERENSI)'!M296,""))))</f>
        <v/>
      </c>
      <c r="N251" s="38" t="str">
        <f>IF(B251=1,'KELAS (REFERENSI)'!N251,IF(B251=2,'KELAS (REFERENSI)'!N266,IF(B251=3,'KELAS (REFERENSI)'!N281,IF(B251=4,'KELAS (REFERENSI)'!N296,""))))</f>
        <v/>
      </c>
      <c r="O251" s="38" t="str">
        <f>IF(B251=1,'KELAS (REFERENSI)'!O251,IF(B251=2,'KELAS (REFERENSI)'!O266,IF(B251=3,'KELAS (REFERENSI)'!O281,IF(B251=4,'KELAS (REFERENSI)'!O296,""))))</f>
        <v/>
      </c>
      <c r="P251" s="38" t="str">
        <f>IF(B251=1,'KELAS (REFERENSI)'!P251,IF(B251=2,'KELAS (REFERENSI)'!P266,IF(B251=3,'KELAS (REFERENSI)'!P281,IF(B251=4,'KELAS (REFERENSI)'!P296,""))))</f>
        <v/>
      </c>
      <c r="Q251" s="38" t="str">
        <f t="shared" si="4"/>
        <v>BPS Kota Jakarta Timur</v>
      </c>
      <c r="R251" s="38" t="str">
        <f t="shared" si="56"/>
        <v/>
      </c>
      <c r="S251" s="38" t="str">
        <f t="shared" ref="S251:T251" si="259">S250</f>
        <v>15 Juni sampai dengan 31 Agustus 2026</v>
      </c>
      <c r="T251" s="38" t="str">
        <f t="shared" si="259"/>
        <v>31 Agustus 2026</v>
      </c>
      <c r="U251" s="41"/>
      <c r="V251" s="42"/>
      <c r="W251" s="42"/>
      <c r="X251" s="42"/>
    </row>
    <row r="252" ht="15.75" customHeight="1">
      <c r="A252" s="36" t="s">
        <v>5314</v>
      </c>
      <c r="B252" s="37"/>
      <c r="C252" s="37"/>
      <c r="D252" s="38" t="str">
        <f t="shared" si="1"/>
        <v/>
      </c>
      <c r="E252" s="38" t="str">
        <f>VLOOKUP(D252,'KELAS (REFERENSI)'!$E$1:$J$68,6,FALSE)</f>
        <v>#N/A</v>
      </c>
      <c r="F252" s="39" t="str">
        <f t="shared" si="2"/>
        <v>PETUGAS.0251/SPK/SE/PML/3172/2026</v>
      </c>
      <c r="G252" s="40"/>
      <c r="H252" s="39" t="str">
        <f>VLOOKUP(G252,'MITRA (REFERENSI)'!$A:$Z,16,FALSE)</f>
        <v>#N/A</v>
      </c>
      <c r="I252" s="39" t="str">
        <f>VLOOKUP(G252,'MITRA (REFERENSI)'!$A:$Z,25,FALSE)</f>
        <v>#N/A</v>
      </c>
      <c r="J252" s="38" t="str">
        <f>VLOOKUP(G252,'MITRA (REFERENSI)'!$A:$Z,26,FALSE)</f>
        <v>#N/A</v>
      </c>
      <c r="K252" s="38" t="str">
        <f>VLOOKUP(G252,'MITRA (REFERENSI)'!$A:$Z,15,FALSE)</f>
        <v>#N/A</v>
      </c>
      <c r="L252" s="38" t="str">
        <f>VLOOKUP(G252,'MITRA (REFERENSI)'!$A:$Z,15,FALSE)</f>
        <v>#N/A</v>
      </c>
      <c r="M252" s="38" t="str">
        <f>IF(B252=1,'KELAS (REFERENSI)'!M252,IF(B252=2,'KELAS (REFERENSI)'!M267,IF(B252=3,'KELAS (REFERENSI)'!M282,IF(B252=4,'KELAS (REFERENSI)'!M297,""))))</f>
        <v/>
      </c>
      <c r="N252" s="38" t="str">
        <f>IF(B252=1,'KELAS (REFERENSI)'!N252,IF(B252=2,'KELAS (REFERENSI)'!N267,IF(B252=3,'KELAS (REFERENSI)'!N282,IF(B252=4,'KELAS (REFERENSI)'!N297,""))))</f>
        <v/>
      </c>
      <c r="O252" s="38" t="str">
        <f>IF(B252=1,'KELAS (REFERENSI)'!O252,IF(B252=2,'KELAS (REFERENSI)'!O267,IF(B252=3,'KELAS (REFERENSI)'!O282,IF(B252=4,'KELAS (REFERENSI)'!O297,""))))</f>
        <v/>
      </c>
      <c r="P252" s="38" t="str">
        <f>IF(B252=1,'KELAS (REFERENSI)'!P252,IF(B252=2,'KELAS (REFERENSI)'!P267,IF(B252=3,'KELAS (REFERENSI)'!P282,IF(B252=4,'KELAS (REFERENSI)'!P297,""))))</f>
        <v/>
      </c>
      <c r="Q252" s="38" t="str">
        <f t="shared" si="4"/>
        <v>BPS Kota Jakarta Timur</v>
      </c>
      <c r="R252" s="38" t="str">
        <f t="shared" si="56"/>
        <v/>
      </c>
      <c r="S252" s="38" t="str">
        <f t="shared" ref="S252:T252" si="260">S251</f>
        <v>15 Juni sampai dengan 31 Agustus 2026</v>
      </c>
      <c r="T252" s="38" t="str">
        <f t="shared" si="260"/>
        <v>31 Agustus 2026</v>
      </c>
      <c r="U252" s="41"/>
      <c r="V252" s="42"/>
      <c r="W252" s="42"/>
      <c r="X252" s="42"/>
    </row>
    <row r="253" ht="15.75" customHeight="1">
      <c r="A253" s="36" t="s">
        <v>5315</v>
      </c>
      <c r="B253" s="37"/>
      <c r="C253" s="37"/>
      <c r="D253" s="38" t="str">
        <f t="shared" si="1"/>
        <v/>
      </c>
      <c r="E253" s="38" t="str">
        <f>VLOOKUP(D253,'KELAS (REFERENSI)'!$E$1:$J$68,6,FALSE)</f>
        <v>#N/A</v>
      </c>
      <c r="F253" s="39" t="str">
        <f t="shared" si="2"/>
        <v>PETUGAS.0252/SPK/SE/PML/3172/2026</v>
      </c>
      <c r="G253" s="40"/>
      <c r="H253" s="39" t="str">
        <f>VLOOKUP(G253,'MITRA (REFERENSI)'!$A:$Z,16,FALSE)</f>
        <v>#N/A</v>
      </c>
      <c r="I253" s="39" t="str">
        <f>VLOOKUP(G253,'MITRA (REFERENSI)'!$A:$Z,25,FALSE)</f>
        <v>#N/A</v>
      </c>
      <c r="J253" s="38" t="str">
        <f>VLOOKUP(G253,'MITRA (REFERENSI)'!$A:$Z,26,FALSE)</f>
        <v>#N/A</v>
      </c>
      <c r="K253" s="38" t="str">
        <f>VLOOKUP(G253,'MITRA (REFERENSI)'!$A:$Z,15,FALSE)</f>
        <v>#N/A</v>
      </c>
      <c r="L253" s="38" t="str">
        <f>VLOOKUP(G253,'MITRA (REFERENSI)'!$A:$Z,15,FALSE)</f>
        <v>#N/A</v>
      </c>
      <c r="M253" s="38" t="str">
        <f>IF(B253=1,'KELAS (REFERENSI)'!M253,IF(B253=2,'KELAS (REFERENSI)'!M268,IF(B253=3,'KELAS (REFERENSI)'!M283,IF(B253=4,'KELAS (REFERENSI)'!M298,""))))</f>
        <v/>
      </c>
      <c r="N253" s="38" t="str">
        <f>IF(B253=1,'KELAS (REFERENSI)'!N253,IF(B253=2,'KELAS (REFERENSI)'!N268,IF(B253=3,'KELAS (REFERENSI)'!N283,IF(B253=4,'KELAS (REFERENSI)'!N298,""))))</f>
        <v/>
      </c>
      <c r="O253" s="38" t="str">
        <f>IF(B253=1,'KELAS (REFERENSI)'!O253,IF(B253=2,'KELAS (REFERENSI)'!O268,IF(B253=3,'KELAS (REFERENSI)'!O283,IF(B253=4,'KELAS (REFERENSI)'!O298,""))))</f>
        <v/>
      </c>
      <c r="P253" s="38" t="str">
        <f>IF(B253=1,'KELAS (REFERENSI)'!P253,IF(B253=2,'KELAS (REFERENSI)'!P268,IF(B253=3,'KELAS (REFERENSI)'!P283,IF(B253=4,'KELAS (REFERENSI)'!P298,""))))</f>
        <v/>
      </c>
      <c r="Q253" s="38" t="str">
        <f t="shared" si="4"/>
        <v>BPS Kota Jakarta Timur</v>
      </c>
      <c r="R253" s="38" t="str">
        <f t="shared" si="56"/>
        <v/>
      </c>
      <c r="S253" s="38" t="str">
        <f t="shared" ref="S253:T253" si="261">S252</f>
        <v>15 Juni sampai dengan 31 Agustus 2026</v>
      </c>
      <c r="T253" s="38" t="str">
        <f t="shared" si="261"/>
        <v>31 Agustus 2026</v>
      </c>
      <c r="U253" s="41"/>
      <c r="V253" s="42"/>
      <c r="W253" s="42"/>
      <c r="X253" s="42"/>
    </row>
    <row r="254" ht="15.75" customHeight="1">
      <c r="A254" s="36" t="s">
        <v>5316</v>
      </c>
      <c r="B254" s="37"/>
      <c r="C254" s="37"/>
      <c r="D254" s="38" t="str">
        <f t="shared" si="1"/>
        <v/>
      </c>
      <c r="E254" s="38" t="str">
        <f>VLOOKUP(D254,'KELAS (REFERENSI)'!$E$1:$J$68,6,FALSE)</f>
        <v>#N/A</v>
      </c>
      <c r="F254" s="39" t="str">
        <f t="shared" si="2"/>
        <v>PETUGAS.0253/SPK/SE/PML/3172/2026</v>
      </c>
      <c r="G254" s="40"/>
      <c r="H254" s="39" t="str">
        <f>VLOOKUP(G254,'MITRA (REFERENSI)'!$A:$Z,16,FALSE)</f>
        <v>#N/A</v>
      </c>
      <c r="I254" s="39" t="str">
        <f>VLOOKUP(G254,'MITRA (REFERENSI)'!$A:$Z,25,FALSE)</f>
        <v>#N/A</v>
      </c>
      <c r="J254" s="38" t="str">
        <f>VLOOKUP(G254,'MITRA (REFERENSI)'!$A:$Z,26,FALSE)</f>
        <v>#N/A</v>
      </c>
      <c r="K254" s="38" t="str">
        <f>VLOOKUP(G254,'MITRA (REFERENSI)'!$A:$Z,15,FALSE)</f>
        <v>#N/A</v>
      </c>
      <c r="L254" s="38" t="str">
        <f>VLOOKUP(G254,'MITRA (REFERENSI)'!$A:$Z,15,FALSE)</f>
        <v>#N/A</v>
      </c>
      <c r="M254" s="38" t="str">
        <f>IF(B254=1,'KELAS (REFERENSI)'!M254,IF(B254=2,'KELAS (REFERENSI)'!M269,IF(B254=3,'KELAS (REFERENSI)'!M284,IF(B254=4,'KELAS (REFERENSI)'!M299,""))))</f>
        <v/>
      </c>
      <c r="N254" s="38" t="str">
        <f>IF(B254=1,'KELAS (REFERENSI)'!N254,IF(B254=2,'KELAS (REFERENSI)'!N269,IF(B254=3,'KELAS (REFERENSI)'!N284,IF(B254=4,'KELAS (REFERENSI)'!N299,""))))</f>
        <v/>
      </c>
      <c r="O254" s="38" t="str">
        <f>IF(B254=1,'KELAS (REFERENSI)'!O254,IF(B254=2,'KELAS (REFERENSI)'!O269,IF(B254=3,'KELAS (REFERENSI)'!O284,IF(B254=4,'KELAS (REFERENSI)'!O299,""))))</f>
        <v/>
      </c>
      <c r="P254" s="38" t="str">
        <f>IF(B254=1,'KELAS (REFERENSI)'!P254,IF(B254=2,'KELAS (REFERENSI)'!P269,IF(B254=3,'KELAS (REFERENSI)'!P284,IF(B254=4,'KELAS (REFERENSI)'!P299,""))))</f>
        <v/>
      </c>
      <c r="Q254" s="38" t="str">
        <f t="shared" si="4"/>
        <v>BPS Kota Jakarta Timur</v>
      </c>
      <c r="R254" s="38" t="str">
        <f t="shared" si="56"/>
        <v/>
      </c>
      <c r="S254" s="38" t="str">
        <f t="shared" ref="S254:T254" si="262">S253</f>
        <v>15 Juni sampai dengan 31 Agustus 2026</v>
      </c>
      <c r="T254" s="38" t="str">
        <f t="shared" si="262"/>
        <v>31 Agustus 2026</v>
      </c>
      <c r="U254" s="41"/>
      <c r="V254" s="42"/>
      <c r="W254" s="42"/>
      <c r="X254" s="42"/>
    </row>
    <row r="255" ht="15.75" customHeight="1">
      <c r="A255" s="36" t="s">
        <v>5317</v>
      </c>
      <c r="B255" s="37"/>
      <c r="C255" s="37"/>
      <c r="D255" s="38" t="str">
        <f t="shared" si="1"/>
        <v/>
      </c>
      <c r="E255" s="38" t="str">
        <f>VLOOKUP(D255,'KELAS (REFERENSI)'!$E$1:$J$68,6,FALSE)</f>
        <v>#N/A</v>
      </c>
      <c r="F255" s="39" t="str">
        <f t="shared" si="2"/>
        <v>PETUGAS.0254/SPK/SE/PML/3172/2026</v>
      </c>
      <c r="G255" s="40"/>
      <c r="H255" s="39" t="str">
        <f>VLOOKUP(G255,'MITRA (REFERENSI)'!$A:$Z,16,FALSE)</f>
        <v>#N/A</v>
      </c>
      <c r="I255" s="39" t="str">
        <f>VLOOKUP(G255,'MITRA (REFERENSI)'!$A:$Z,25,FALSE)</f>
        <v>#N/A</v>
      </c>
      <c r="J255" s="38" t="str">
        <f>VLOOKUP(G255,'MITRA (REFERENSI)'!$A:$Z,26,FALSE)</f>
        <v>#N/A</v>
      </c>
      <c r="K255" s="38" t="str">
        <f>VLOOKUP(G255,'MITRA (REFERENSI)'!$A:$Z,15,FALSE)</f>
        <v>#N/A</v>
      </c>
      <c r="L255" s="38" t="str">
        <f>VLOOKUP(G255,'MITRA (REFERENSI)'!$A:$Z,15,FALSE)</f>
        <v>#N/A</v>
      </c>
      <c r="M255" s="38" t="str">
        <f>IF(B255=1,'KELAS (REFERENSI)'!M255,IF(B255=2,'KELAS (REFERENSI)'!M270,IF(B255=3,'KELAS (REFERENSI)'!M285,IF(B255=4,'KELAS (REFERENSI)'!M300,""))))</f>
        <v/>
      </c>
      <c r="N255" s="38" t="str">
        <f>IF(B255=1,'KELAS (REFERENSI)'!N255,IF(B255=2,'KELAS (REFERENSI)'!N270,IF(B255=3,'KELAS (REFERENSI)'!N285,IF(B255=4,'KELAS (REFERENSI)'!N300,""))))</f>
        <v/>
      </c>
      <c r="O255" s="38" t="str">
        <f>IF(B255=1,'KELAS (REFERENSI)'!O255,IF(B255=2,'KELAS (REFERENSI)'!O270,IF(B255=3,'KELAS (REFERENSI)'!O285,IF(B255=4,'KELAS (REFERENSI)'!O300,""))))</f>
        <v/>
      </c>
      <c r="P255" s="38" t="str">
        <f>IF(B255=1,'KELAS (REFERENSI)'!P255,IF(B255=2,'KELAS (REFERENSI)'!P270,IF(B255=3,'KELAS (REFERENSI)'!P285,IF(B255=4,'KELAS (REFERENSI)'!P300,""))))</f>
        <v/>
      </c>
      <c r="Q255" s="38" t="str">
        <f t="shared" si="4"/>
        <v>BPS Kota Jakarta Timur</v>
      </c>
      <c r="R255" s="38" t="str">
        <f t="shared" si="56"/>
        <v/>
      </c>
      <c r="S255" s="38" t="str">
        <f t="shared" ref="S255:T255" si="263">S254</f>
        <v>15 Juni sampai dengan 31 Agustus 2026</v>
      </c>
      <c r="T255" s="38" t="str">
        <f t="shared" si="263"/>
        <v>31 Agustus 2026</v>
      </c>
      <c r="U255" s="41"/>
      <c r="V255" s="42"/>
      <c r="W255" s="42"/>
      <c r="X255" s="42"/>
    </row>
    <row r="256" ht="15.75" customHeight="1">
      <c r="A256" s="36" t="s">
        <v>5318</v>
      </c>
      <c r="B256" s="37"/>
      <c r="C256" s="37"/>
      <c r="D256" s="38" t="str">
        <f t="shared" si="1"/>
        <v/>
      </c>
      <c r="E256" s="38" t="str">
        <f>VLOOKUP(D256,'KELAS (REFERENSI)'!$E$1:$J$68,6,FALSE)</f>
        <v>#N/A</v>
      </c>
      <c r="F256" s="39" t="str">
        <f t="shared" si="2"/>
        <v>PETUGAS.0255/SPK/SE/PML/3172/2026</v>
      </c>
      <c r="G256" s="40"/>
      <c r="H256" s="39" t="str">
        <f>VLOOKUP(G256,'MITRA (REFERENSI)'!$A:$Z,16,FALSE)</f>
        <v>#N/A</v>
      </c>
      <c r="I256" s="39" t="str">
        <f>VLOOKUP(G256,'MITRA (REFERENSI)'!$A:$Z,25,FALSE)</f>
        <v>#N/A</v>
      </c>
      <c r="J256" s="38" t="str">
        <f>VLOOKUP(G256,'MITRA (REFERENSI)'!$A:$Z,26,FALSE)</f>
        <v>#N/A</v>
      </c>
      <c r="K256" s="38" t="str">
        <f>VLOOKUP(G256,'MITRA (REFERENSI)'!$A:$Z,15,FALSE)</f>
        <v>#N/A</v>
      </c>
      <c r="L256" s="38" t="str">
        <f>VLOOKUP(G256,'MITRA (REFERENSI)'!$A:$Z,15,FALSE)</f>
        <v>#N/A</v>
      </c>
      <c r="M256" s="38" t="str">
        <f>IF(B256=1,'KELAS (REFERENSI)'!M256,IF(B256=2,'KELAS (REFERENSI)'!M271,IF(B256=3,'KELAS (REFERENSI)'!M286,IF(B256=4,'KELAS (REFERENSI)'!M301,""))))</f>
        <v/>
      </c>
      <c r="N256" s="38" t="str">
        <f>IF(B256=1,'KELAS (REFERENSI)'!N256,IF(B256=2,'KELAS (REFERENSI)'!N271,IF(B256=3,'KELAS (REFERENSI)'!N286,IF(B256=4,'KELAS (REFERENSI)'!N301,""))))</f>
        <v/>
      </c>
      <c r="O256" s="38" t="str">
        <f>IF(B256=1,'KELAS (REFERENSI)'!O256,IF(B256=2,'KELAS (REFERENSI)'!O271,IF(B256=3,'KELAS (REFERENSI)'!O286,IF(B256=4,'KELAS (REFERENSI)'!O301,""))))</f>
        <v/>
      </c>
      <c r="P256" s="38" t="str">
        <f>IF(B256=1,'KELAS (REFERENSI)'!P256,IF(B256=2,'KELAS (REFERENSI)'!P271,IF(B256=3,'KELAS (REFERENSI)'!P286,IF(B256=4,'KELAS (REFERENSI)'!P301,""))))</f>
        <v/>
      </c>
      <c r="Q256" s="38" t="str">
        <f t="shared" si="4"/>
        <v>BPS Kota Jakarta Timur</v>
      </c>
      <c r="R256" s="38" t="str">
        <f t="shared" si="56"/>
        <v/>
      </c>
      <c r="S256" s="38" t="str">
        <f t="shared" ref="S256:T256" si="264">S255</f>
        <v>15 Juni sampai dengan 31 Agustus 2026</v>
      </c>
      <c r="T256" s="38" t="str">
        <f t="shared" si="264"/>
        <v>31 Agustus 2026</v>
      </c>
      <c r="U256" s="41"/>
      <c r="V256" s="42"/>
      <c r="W256" s="42"/>
      <c r="X256" s="42"/>
    </row>
    <row r="257" ht="15.75" customHeight="1">
      <c r="A257" s="36" t="s">
        <v>5319</v>
      </c>
      <c r="B257" s="37"/>
      <c r="C257" s="37"/>
      <c r="D257" s="38" t="str">
        <f t="shared" si="1"/>
        <v/>
      </c>
      <c r="E257" s="38" t="str">
        <f>VLOOKUP(D257,'KELAS (REFERENSI)'!$E$1:$J$68,6,FALSE)</f>
        <v>#N/A</v>
      </c>
      <c r="F257" s="39" t="str">
        <f t="shared" si="2"/>
        <v>PETUGAS.0256/SPK/SE/PML/3172/2026</v>
      </c>
      <c r="G257" s="40"/>
      <c r="H257" s="39" t="str">
        <f>VLOOKUP(G257,'MITRA (REFERENSI)'!$A:$Z,16,FALSE)</f>
        <v>#N/A</v>
      </c>
      <c r="I257" s="39" t="str">
        <f>VLOOKUP(G257,'MITRA (REFERENSI)'!$A:$Z,25,FALSE)</f>
        <v>#N/A</v>
      </c>
      <c r="J257" s="38" t="str">
        <f>VLOOKUP(G257,'MITRA (REFERENSI)'!$A:$Z,26,FALSE)</f>
        <v>#N/A</v>
      </c>
      <c r="K257" s="38" t="str">
        <f>VLOOKUP(G257,'MITRA (REFERENSI)'!$A:$Z,15,FALSE)</f>
        <v>#N/A</v>
      </c>
      <c r="L257" s="38" t="str">
        <f>VLOOKUP(G257,'MITRA (REFERENSI)'!$A:$Z,15,FALSE)</f>
        <v>#N/A</v>
      </c>
      <c r="M257" s="38" t="str">
        <f>IF(B257=1,'KELAS (REFERENSI)'!M257,IF(B257=2,'KELAS (REFERENSI)'!M272,IF(B257=3,'KELAS (REFERENSI)'!M287,IF(B257=4,'KELAS (REFERENSI)'!M302,""))))</f>
        <v/>
      </c>
      <c r="N257" s="38" t="str">
        <f>IF(B257=1,'KELAS (REFERENSI)'!N257,IF(B257=2,'KELAS (REFERENSI)'!N272,IF(B257=3,'KELAS (REFERENSI)'!N287,IF(B257=4,'KELAS (REFERENSI)'!N302,""))))</f>
        <v/>
      </c>
      <c r="O257" s="38" t="str">
        <f>IF(B257=1,'KELAS (REFERENSI)'!O257,IF(B257=2,'KELAS (REFERENSI)'!O272,IF(B257=3,'KELAS (REFERENSI)'!O287,IF(B257=4,'KELAS (REFERENSI)'!O302,""))))</f>
        <v/>
      </c>
      <c r="P257" s="38" t="str">
        <f>IF(B257=1,'KELAS (REFERENSI)'!P257,IF(B257=2,'KELAS (REFERENSI)'!P272,IF(B257=3,'KELAS (REFERENSI)'!P287,IF(B257=4,'KELAS (REFERENSI)'!P302,""))))</f>
        <v/>
      </c>
      <c r="Q257" s="38" t="str">
        <f t="shared" si="4"/>
        <v>BPS Kota Jakarta Timur</v>
      </c>
      <c r="R257" s="38" t="str">
        <f t="shared" si="56"/>
        <v/>
      </c>
      <c r="S257" s="38" t="str">
        <f t="shared" ref="S257:T257" si="265">S256</f>
        <v>15 Juni sampai dengan 31 Agustus 2026</v>
      </c>
      <c r="T257" s="38" t="str">
        <f t="shared" si="265"/>
        <v>31 Agustus 2026</v>
      </c>
      <c r="U257" s="41"/>
      <c r="V257" s="42"/>
      <c r="W257" s="42"/>
      <c r="X257" s="42"/>
    </row>
    <row r="258" ht="15.75" customHeight="1">
      <c r="A258" s="36" t="s">
        <v>5320</v>
      </c>
      <c r="B258" s="37"/>
      <c r="C258" s="37"/>
      <c r="D258" s="38" t="str">
        <f t="shared" si="1"/>
        <v/>
      </c>
      <c r="E258" s="38" t="str">
        <f>VLOOKUP(D258,'KELAS (REFERENSI)'!$E$1:$J$68,6,FALSE)</f>
        <v>#N/A</v>
      </c>
      <c r="F258" s="39" t="str">
        <f t="shared" si="2"/>
        <v>PETUGAS.0257/SPK/SE/PML/3172/2026</v>
      </c>
      <c r="G258" s="40"/>
      <c r="H258" s="39" t="str">
        <f>VLOOKUP(G258,'MITRA (REFERENSI)'!$A:$Z,16,FALSE)</f>
        <v>#N/A</v>
      </c>
      <c r="I258" s="39" t="str">
        <f>VLOOKUP(G258,'MITRA (REFERENSI)'!$A:$Z,25,FALSE)</f>
        <v>#N/A</v>
      </c>
      <c r="J258" s="38" t="str">
        <f>VLOOKUP(G258,'MITRA (REFERENSI)'!$A:$Z,26,FALSE)</f>
        <v>#N/A</v>
      </c>
      <c r="K258" s="38" t="str">
        <f>VLOOKUP(G258,'MITRA (REFERENSI)'!$A:$Z,15,FALSE)</f>
        <v>#N/A</v>
      </c>
      <c r="L258" s="38" t="str">
        <f>VLOOKUP(G258,'MITRA (REFERENSI)'!$A:$Z,15,FALSE)</f>
        <v>#N/A</v>
      </c>
      <c r="M258" s="38" t="str">
        <f>IF(B258=1,'KELAS (REFERENSI)'!M258,IF(B258=2,'KELAS (REFERENSI)'!M273,IF(B258=3,'KELAS (REFERENSI)'!M288,IF(B258=4,'KELAS (REFERENSI)'!M303,""))))</f>
        <v/>
      </c>
      <c r="N258" s="38" t="str">
        <f>IF(B258=1,'KELAS (REFERENSI)'!N258,IF(B258=2,'KELAS (REFERENSI)'!N273,IF(B258=3,'KELAS (REFERENSI)'!N288,IF(B258=4,'KELAS (REFERENSI)'!N303,""))))</f>
        <v/>
      </c>
      <c r="O258" s="38" t="str">
        <f>IF(B258=1,'KELAS (REFERENSI)'!O258,IF(B258=2,'KELAS (REFERENSI)'!O273,IF(B258=3,'KELAS (REFERENSI)'!O288,IF(B258=4,'KELAS (REFERENSI)'!O303,""))))</f>
        <v/>
      </c>
      <c r="P258" s="38" t="str">
        <f>IF(B258=1,'KELAS (REFERENSI)'!P258,IF(B258=2,'KELAS (REFERENSI)'!P273,IF(B258=3,'KELAS (REFERENSI)'!P288,IF(B258=4,'KELAS (REFERENSI)'!P303,""))))</f>
        <v/>
      </c>
      <c r="Q258" s="38" t="str">
        <f t="shared" si="4"/>
        <v>BPS Kota Jakarta Timur</v>
      </c>
      <c r="R258" s="38" t="str">
        <f t="shared" si="56"/>
        <v/>
      </c>
      <c r="S258" s="38" t="str">
        <f t="shared" ref="S258:T258" si="266">S257</f>
        <v>15 Juni sampai dengan 31 Agustus 2026</v>
      </c>
      <c r="T258" s="38" t="str">
        <f t="shared" si="266"/>
        <v>31 Agustus 2026</v>
      </c>
      <c r="U258" s="41"/>
      <c r="V258" s="42"/>
      <c r="W258" s="42"/>
      <c r="X258" s="42"/>
    </row>
    <row r="259" ht="15.75" customHeight="1">
      <c r="A259" s="36" t="s">
        <v>5321</v>
      </c>
      <c r="B259" s="37"/>
      <c r="C259" s="37"/>
      <c r="D259" s="38" t="str">
        <f t="shared" si="1"/>
        <v/>
      </c>
      <c r="E259" s="38" t="str">
        <f>VLOOKUP(D259,'KELAS (REFERENSI)'!$E$1:$J$68,6,FALSE)</f>
        <v>#N/A</v>
      </c>
      <c r="F259" s="39" t="str">
        <f t="shared" si="2"/>
        <v>PETUGAS.0258/SPK/SE/PML/3172/2026</v>
      </c>
      <c r="G259" s="40"/>
      <c r="H259" s="39" t="str">
        <f>VLOOKUP(G259,'MITRA (REFERENSI)'!$A:$Z,16,FALSE)</f>
        <v>#N/A</v>
      </c>
      <c r="I259" s="39" t="str">
        <f>VLOOKUP(G259,'MITRA (REFERENSI)'!$A:$Z,25,FALSE)</f>
        <v>#N/A</v>
      </c>
      <c r="J259" s="38" t="str">
        <f>VLOOKUP(G259,'MITRA (REFERENSI)'!$A:$Z,26,FALSE)</f>
        <v>#N/A</v>
      </c>
      <c r="K259" s="38" t="str">
        <f>VLOOKUP(G259,'MITRA (REFERENSI)'!$A:$Z,15,FALSE)</f>
        <v>#N/A</v>
      </c>
      <c r="L259" s="38" t="str">
        <f>VLOOKUP(G259,'MITRA (REFERENSI)'!$A:$Z,15,FALSE)</f>
        <v>#N/A</v>
      </c>
      <c r="M259" s="38" t="str">
        <f>IF(B259=1,'KELAS (REFERENSI)'!M259,IF(B259=2,'KELAS (REFERENSI)'!M274,IF(B259=3,'KELAS (REFERENSI)'!M289,IF(B259=4,'KELAS (REFERENSI)'!M304,""))))</f>
        <v/>
      </c>
      <c r="N259" s="38" t="str">
        <f>IF(B259=1,'KELAS (REFERENSI)'!N259,IF(B259=2,'KELAS (REFERENSI)'!N274,IF(B259=3,'KELAS (REFERENSI)'!N289,IF(B259=4,'KELAS (REFERENSI)'!N304,""))))</f>
        <v/>
      </c>
      <c r="O259" s="38" t="str">
        <f>IF(B259=1,'KELAS (REFERENSI)'!O259,IF(B259=2,'KELAS (REFERENSI)'!O274,IF(B259=3,'KELAS (REFERENSI)'!O289,IF(B259=4,'KELAS (REFERENSI)'!O304,""))))</f>
        <v/>
      </c>
      <c r="P259" s="38" t="str">
        <f>IF(B259=1,'KELAS (REFERENSI)'!P259,IF(B259=2,'KELAS (REFERENSI)'!P274,IF(B259=3,'KELAS (REFERENSI)'!P289,IF(B259=4,'KELAS (REFERENSI)'!P304,""))))</f>
        <v/>
      </c>
      <c r="Q259" s="38" t="str">
        <f t="shared" si="4"/>
        <v>BPS Kota Jakarta Timur</v>
      </c>
      <c r="R259" s="38" t="str">
        <f t="shared" si="56"/>
        <v/>
      </c>
      <c r="S259" s="38" t="str">
        <f t="shared" ref="S259:T259" si="267">S258</f>
        <v>15 Juni sampai dengan 31 Agustus 2026</v>
      </c>
      <c r="T259" s="38" t="str">
        <f t="shared" si="267"/>
        <v>31 Agustus 2026</v>
      </c>
      <c r="U259" s="41"/>
      <c r="V259" s="42"/>
      <c r="W259" s="42"/>
      <c r="X259" s="42"/>
    </row>
    <row r="260" ht="15.75" customHeight="1">
      <c r="A260" s="36" t="s">
        <v>5322</v>
      </c>
      <c r="B260" s="37"/>
      <c r="C260" s="37"/>
      <c r="D260" s="38" t="str">
        <f t="shared" si="1"/>
        <v/>
      </c>
      <c r="E260" s="38" t="str">
        <f>VLOOKUP(D260,'KELAS (REFERENSI)'!$E$1:$J$68,6,FALSE)</f>
        <v>#N/A</v>
      </c>
      <c r="F260" s="39" t="str">
        <f t="shared" si="2"/>
        <v>PETUGAS.0259/SPK/SE/PML/3172/2026</v>
      </c>
      <c r="G260" s="40"/>
      <c r="H260" s="39" t="str">
        <f>VLOOKUP(G260,'MITRA (REFERENSI)'!$A:$Z,16,FALSE)</f>
        <v>#N/A</v>
      </c>
      <c r="I260" s="39" t="str">
        <f>VLOOKUP(G260,'MITRA (REFERENSI)'!$A:$Z,25,FALSE)</f>
        <v>#N/A</v>
      </c>
      <c r="J260" s="38" t="str">
        <f>VLOOKUP(G260,'MITRA (REFERENSI)'!$A:$Z,26,FALSE)</f>
        <v>#N/A</v>
      </c>
      <c r="K260" s="38" t="str">
        <f>VLOOKUP(G260,'MITRA (REFERENSI)'!$A:$Z,15,FALSE)</f>
        <v>#N/A</v>
      </c>
      <c r="L260" s="38" t="str">
        <f>VLOOKUP(G260,'MITRA (REFERENSI)'!$A:$Z,15,FALSE)</f>
        <v>#N/A</v>
      </c>
      <c r="M260" s="38" t="str">
        <f>IF(B260=1,'KELAS (REFERENSI)'!M260,IF(B260=2,'KELAS (REFERENSI)'!M275,IF(B260=3,'KELAS (REFERENSI)'!M290,IF(B260=4,'KELAS (REFERENSI)'!M305,""))))</f>
        <v/>
      </c>
      <c r="N260" s="38" t="str">
        <f>IF(B260=1,'KELAS (REFERENSI)'!N260,IF(B260=2,'KELAS (REFERENSI)'!N275,IF(B260=3,'KELAS (REFERENSI)'!N290,IF(B260=4,'KELAS (REFERENSI)'!N305,""))))</f>
        <v/>
      </c>
      <c r="O260" s="38" t="str">
        <f>IF(B260=1,'KELAS (REFERENSI)'!O260,IF(B260=2,'KELAS (REFERENSI)'!O275,IF(B260=3,'KELAS (REFERENSI)'!O290,IF(B260=4,'KELAS (REFERENSI)'!O305,""))))</f>
        <v/>
      </c>
      <c r="P260" s="38" t="str">
        <f>IF(B260=1,'KELAS (REFERENSI)'!P260,IF(B260=2,'KELAS (REFERENSI)'!P275,IF(B260=3,'KELAS (REFERENSI)'!P290,IF(B260=4,'KELAS (REFERENSI)'!P305,""))))</f>
        <v/>
      </c>
      <c r="Q260" s="38" t="str">
        <f t="shared" si="4"/>
        <v>BPS Kota Jakarta Timur</v>
      </c>
      <c r="R260" s="38" t="str">
        <f t="shared" si="56"/>
        <v/>
      </c>
      <c r="S260" s="38" t="str">
        <f t="shared" ref="S260:T260" si="268">S259</f>
        <v>15 Juni sampai dengan 31 Agustus 2026</v>
      </c>
      <c r="T260" s="38" t="str">
        <f t="shared" si="268"/>
        <v>31 Agustus 2026</v>
      </c>
      <c r="U260" s="41"/>
      <c r="V260" s="42"/>
      <c r="W260" s="42"/>
      <c r="X260" s="42"/>
    </row>
    <row r="261" ht="15.75" customHeight="1">
      <c r="A261" s="36" t="s">
        <v>5323</v>
      </c>
      <c r="B261" s="37"/>
      <c r="C261" s="37"/>
      <c r="D261" s="38" t="str">
        <f t="shared" si="1"/>
        <v/>
      </c>
      <c r="E261" s="38" t="str">
        <f>VLOOKUP(D261,'KELAS (REFERENSI)'!$E$1:$J$68,6,FALSE)</f>
        <v>#N/A</v>
      </c>
      <c r="F261" s="39" t="str">
        <f t="shared" si="2"/>
        <v>PETUGAS.0260/SPK/SE/PML/3172/2026</v>
      </c>
      <c r="G261" s="40"/>
      <c r="H261" s="39" t="str">
        <f>VLOOKUP(G261,'MITRA (REFERENSI)'!$A:$Z,16,FALSE)</f>
        <v>#N/A</v>
      </c>
      <c r="I261" s="39" t="str">
        <f>VLOOKUP(G261,'MITRA (REFERENSI)'!$A:$Z,25,FALSE)</f>
        <v>#N/A</v>
      </c>
      <c r="J261" s="38" t="str">
        <f>VLOOKUP(G261,'MITRA (REFERENSI)'!$A:$Z,26,FALSE)</f>
        <v>#N/A</v>
      </c>
      <c r="K261" s="38" t="str">
        <f>VLOOKUP(G261,'MITRA (REFERENSI)'!$A:$Z,15,FALSE)</f>
        <v>#N/A</v>
      </c>
      <c r="L261" s="38" t="str">
        <f>VLOOKUP(G261,'MITRA (REFERENSI)'!$A:$Z,15,FALSE)</f>
        <v>#N/A</v>
      </c>
      <c r="M261" s="38" t="str">
        <f>IF(B261=1,'KELAS (REFERENSI)'!M261,IF(B261=2,'KELAS (REFERENSI)'!M276,IF(B261=3,'KELAS (REFERENSI)'!M291,IF(B261=4,'KELAS (REFERENSI)'!M306,""))))</f>
        <v/>
      </c>
      <c r="N261" s="38" t="str">
        <f>IF(B261=1,'KELAS (REFERENSI)'!N261,IF(B261=2,'KELAS (REFERENSI)'!N276,IF(B261=3,'KELAS (REFERENSI)'!N291,IF(B261=4,'KELAS (REFERENSI)'!N306,""))))</f>
        <v/>
      </c>
      <c r="O261" s="38" t="str">
        <f>IF(B261=1,'KELAS (REFERENSI)'!O261,IF(B261=2,'KELAS (REFERENSI)'!O276,IF(B261=3,'KELAS (REFERENSI)'!O291,IF(B261=4,'KELAS (REFERENSI)'!O306,""))))</f>
        <v/>
      </c>
      <c r="P261" s="38" t="str">
        <f>IF(B261=1,'KELAS (REFERENSI)'!P261,IF(B261=2,'KELAS (REFERENSI)'!P276,IF(B261=3,'KELAS (REFERENSI)'!P291,IF(B261=4,'KELAS (REFERENSI)'!P306,""))))</f>
        <v/>
      </c>
      <c r="Q261" s="38" t="str">
        <f t="shared" si="4"/>
        <v>BPS Kota Jakarta Timur</v>
      </c>
      <c r="R261" s="38" t="str">
        <f t="shared" si="56"/>
        <v/>
      </c>
      <c r="S261" s="38" t="str">
        <f t="shared" ref="S261:T261" si="269">S260</f>
        <v>15 Juni sampai dengan 31 Agustus 2026</v>
      </c>
      <c r="T261" s="38" t="str">
        <f t="shared" si="269"/>
        <v>31 Agustus 2026</v>
      </c>
      <c r="U261" s="41"/>
      <c r="V261" s="42"/>
      <c r="W261" s="42"/>
      <c r="X261" s="42"/>
    </row>
    <row r="262" ht="15.75" customHeight="1">
      <c r="A262" s="36" t="s">
        <v>5324</v>
      </c>
      <c r="B262" s="37"/>
      <c r="C262" s="37"/>
      <c r="D262" s="38" t="str">
        <f t="shared" si="1"/>
        <v/>
      </c>
      <c r="E262" s="38" t="str">
        <f>VLOOKUP(D262,'KELAS (REFERENSI)'!$E$1:$J$68,6,FALSE)</f>
        <v>#N/A</v>
      </c>
      <c r="F262" s="39" t="str">
        <f t="shared" si="2"/>
        <v>PETUGAS.0261/SPK/SE/PML/3172/2026</v>
      </c>
      <c r="G262" s="40"/>
      <c r="H262" s="39" t="str">
        <f>VLOOKUP(G262,'MITRA (REFERENSI)'!$A:$Z,16,FALSE)</f>
        <v>#N/A</v>
      </c>
      <c r="I262" s="39" t="str">
        <f>VLOOKUP(G262,'MITRA (REFERENSI)'!$A:$Z,25,FALSE)</f>
        <v>#N/A</v>
      </c>
      <c r="J262" s="38" t="str">
        <f>VLOOKUP(G262,'MITRA (REFERENSI)'!$A:$Z,26,FALSE)</f>
        <v>#N/A</v>
      </c>
      <c r="K262" s="38" t="str">
        <f>VLOOKUP(G262,'MITRA (REFERENSI)'!$A:$Z,15,FALSE)</f>
        <v>#N/A</v>
      </c>
      <c r="L262" s="38" t="str">
        <f>VLOOKUP(G262,'MITRA (REFERENSI)'!$A:$Z,15,FALSE)</f>
        <v>#N/A</v>
      </c>
      <c r="M262" s="38" t="str">
        <f>IF(B262=1,'KELAS (REFERENSI)'!M262,IF(B262=2,'KELAS (REFERENSI)'!M277,IF(B262=3,'KELAS (REFERENSI)'!M292,IF(B262=4,'KELAS (REFERENSI)'!M307,""))))</f>
        <v/>
      </c>
      <c r="N262" s="38" t="str">
        <f>IF(B262=1,'KELAS (REFERENSI)'!N262,IF(B262=2,'KELAS (REFERENSI)'!N277,IF(B262=3,'KELAS (REFERENSI)'!N292,IF(B262=4,'KELAS (REFERENSI)'!N307,""))))</f>
        <v/>
      </c>
      <c r="O262" s="38" t="str">
        <f>IF(B262=1,'KELAS (REFERENSI)'!O262,IF(B262=2,'KELAS (REFERENSI)'!O277,IF(B262=3,'KELAS (REFERENSI)'!O292,IF(B262=4,'KELAS (REFERENSI)'!O307,""))))</f>
        <v/>
      </c>
      <c r="P262" s="38" t="str">
        <f>IF(B262=1,'KELAS (REFERENSI)'!P262,IF(B262=2,'KELAS (REFERENSI)'!P277,IF(B262=3,'KELAS (REFERENSI)'!P292,IF(B262=4,'KELAS (REFERENSI)'!P307,""))))</f>
        <v/>
      </c>
      <c r="Q262" s="38" t="str">
        <f t="shared" si="4"/>
        <v>BPS Kota Jakarta Timur</v>
      </c>
      <c r="R262" s="38" t="str">
        <f t="shared" si="56"/>
        <v/>
      </c>
      <c r="S262" s="38" t="str">
        <f t="shared" ref="S262:T262" si="270">S261</f>
        <v>15 Juni sampai dengan 31 Agustus 2026</v>
      </c>
      <c r="T262" s="38" t="str">
        <f t="shared" si="270"/>
        <v>31 Agustus 2026</v>
      </c>
      <c r="U262" s="41"/>
      <c r="V262" s="42"/>
      <c r="W262" s="42"/>
      <c r="X262" s="42"/>
    </row>
    <row r="263" ht="15.75" customHeight="1">
      <c r="A263" s="36" t="s">
        <v>5325</v>
      </c>
      <c r="B263" s="37"/>
      <c r="C263" s="37"/>
      <c r="D263" s="38" t="str">
        <f t="shared" si="1"/>
        <v/>
      </c>
      <c r="E263" s="38" t="str">
        <f>VLOOKUP(D263,'KELAS (REFERENSI)'!$E$1:$J$68,6,FALSE)</f>
        <v>#N/A</v>
      </c>
      <c r="F263" s="39" t="str">
        <f t="shared" si="2"/>
        <v>PETUGAS.0262/SPK/SE/PML/3172/2026</v>
      </c>
      <c r="G263" s="40"/>
      <c r="H263" s="39" t="str">
        <f>VLOOKUP(G263,'MITRA (REFERENSI)'!$A:$Z,16,FALSE)</f>
        <v>#N/A</v>
      </c>
      <c r="I263" s="39" t="str">
        <f>VLOOKUP(G263,'MITRA (REFERENSI)'!$A:$Z,25,FALSE)</f>
        <v>#N/A</v>
      </c>
      <c r="J263" s="38" t="str">
        <f>VLOOKUP(G263,'MITRA (REFERENSI)'!$A:$Z,26,FALSE)</f>
        <v>#N/A</v>
      </c>
      <c r="K263" s="38" t="str">
        <f>VLOOKUP(G263,'MITRA (REFERENSI)'!$A:$Z,15,FALSE)</f>
        <v>#N/A</v>
      </c>
      <c r="L263" s="38" t="str">
        <f>VLOOKUP(G263,'MITRA (REFERENSI)'!$A:$Z,15,FALSE)</f>
        <v>#N/A</v>
      </c>
      <c r="M263" s="38" t="str">
        <f>IF(B263=1,'KELAS (REFERENSI)'!M263,IF(B263=2,'KELAS (REFERENSI)'!M278,IF(B263=3,'KELAS (REFERENSI)'!M293,IF(B263=4,'KELAS (REFERENSI)'!M308,""))))</f>
        <v/>
      </c>
      <c r="N263" s="38" t="str">
        <f>IF(B263=1,'KELAS (REFERENSI)'!N263,IF(B263=2,'KELAS (REFERENSI)'!N278,IF(B263=3,'KELAS (REFERENSI)'!N293,IF(B263=4,'KELAS (REFERENSI)'!N308,""))))</f>
        <v/>
      </c>
      <c r="O263" s="38" t="str">
        <f>IF(B263=1,'KELAS (REFERENSI)'!O263,IF(B263=2,'KELAS (REFERENSI)'!O278,IF(B263=3,'KELAS (REFERENSI)'!O293,IF(B263=4,'KELAS (REFERENSI)'!O308,""))))</f>
        <v/>
      </c>
      <c r="P263" s="38" t="str">
        <f>IF(B263=1,'KELAS (REFERENSI)'!P263,IF(B263=2,'KELAS (REFERENSI)'!P278,IF(B263=3,'KELAS (REFERENSI)'!P293,IF(B263=4,'KELAS (REFERENSI)'!P308,""))))</f>
        <v/>
      </c>
      <c r="Q263" s="38" t="str">
        <f t="shared" si="4"/>
        <v>BPS Kota Jakarta Timur</v>
      </c>
      <c r="R263" s="38" t="str">
        <f t="shared" si="56"/>
        <v/>
      </c>
      <c r="S263" s="38" t="str">
        <f t="shared" ref="S263:T263" si="271">S262</f>
        <v>15 Juni sampai dengan 31 Agustus 2026</v>
      </c>
      <c r="T263" s="38" t="str">
        <f t="shared" si="271"/>
        <v>31 Agustus 2026</v>
      </c>
      <c r="U263" s="41"/>
      <c r="V263" s="42"/>
      <c r="W263" s="42"/>
      <c r="X263" s="42"/>
    </row>
    <row r="264" ht="15.75" customHeight="1">
      <c r="A264" s="36" t="s">
        <v>5326</v>
      </c>
      <c r="B264" s="37"/>
      <c r="C264" s="37"/>
      <c r="D264" s="38" t="str">
        <f t="shared" si="1"/>
        <v/>
      </c>
      <c r="E264" s="38" t="str">
        <f>VLOOKUP(D264,'KELAS (REFERENSI)'!$E$1:$J$68,6,FALSE)</f>
        <v>#N/A</v>
      </c>
      <c r="F264" s="39" t="str">
        <f t="shared" si="2"/>
        <v>PETUGAS.0263/SPK/SE/PML/3172/2026</v>
      </c>
      <c r="G264" s="40"/>
      <c r="H264" s="39" t="str">
        <f>VLOOKUP(G264,'MITRA (REFERENSI)'!$A:$Z,16,FALSE)</f>
        <v>#N/A</v>
      </c>
      <c r="I264" s="39" t="str">
        <f>VLOOKUP(G264,'MITRA (REFERENSI)'!$A:$Z,25,FALSE)</f>
        <v>#N/A</v>
      </c>
      <c r="J264" s="38" t="str">
        <f>VLOOKUP(G264,'MITRA (REFERENSI)'!$A:$Z,26,FALSE)</f>
        <v>#N/A</v>
      </c>
      <c r="K264" s="38" t="str">
        <f>VLOOKUP(G264,'MITRA (REFERENSI)'!$A:$Z,15,FALSE)</f>
        <v>#N/A</v>
      </c>
      <c r="L264" s="38" t="str">
        <f>VLOOKUP(G264,'MITRA (REFERENSI)'!$A:$Z,15,FALSE)</f>
        <v>#N/A</v>
      </c>
      <c r="M264" s="38" t="str">
        <f>IF(B264=1,'KELAS (REFERENSI)'!M264,IF(B264=2,'KELAS (REFERENSI)'!M279,IF(B264=3,'KELAS (REFERENSI)'!M294,IF(B264=4,'KELAS (REFERENSI)'!M309,""))))</f>
        <v/>
      </c>
      <c r="N264" s="38" t="str">
        <f>IF(B264=1,'KELAS (REFERENSI)'!N264,IF(B264=2,'KELAS (REFERENSI)'!N279,IF(B264=3,'KELAS (REFERENSI)'!N294,IF(B264=4,'KELAS (REFERENSI)'!N309,""))))</f>
        <v/>
      </c>
      <c r="O264" s="38" t="str">
        <f>IF(B264=1,'KELAS (REFERENSI)'!O264,IF(B264=2,'KELAS (REFERENSI)'!O279,IF(B264=3,'KELAS (REFERENSI)'!O294,IF(B264=4,'KELAS (REFERENSI)'!O309,""))))</f>
        <v/>
      </c>
      <c r="P264" s="38" t="str">
        <f>IF(B264=1,'KELAS (REFERENSI)'!P264,IF(B264=2,'KELAS (REFERENSI)'!P279,IF(B264=3,'KELAS (REFERENSI)'!P294,IF(B264=4,'KELAS (REFERENSI)'!P309,""))))</f>
        <v/>
      </c>
      <c r="Q264" s="38" t="str">
        <f t="shared" si="4"/>
        <v>BPS Kota Jakarta Timur</v>
      </c>
      <c r="R264" s="38" t="str">
        <f t="shared" si="56"/>
        <v/>
      </c>
      <c r="S264" s="38" t="str">
        <f t="shared" ref="S264:T264" si="272">S263</f>
        <v>15 Juni sampai dengan 31 Agustus 2026</v>
      </c>
      <c r="T264" s="38" t="str">
        <f t="shared" si="272"/>
        <v>31 Agustus 2026</v>
      </c>
      <c r="U264" s="41"/>
      <c r="V264" s="42"/>
      <c r="W264" s="42"/>
      <c r="X264" s="42"/>
    </row>
    <row r="265" ht="15.75" customHeight="1">
      <c r="A265" s="36" t="s">
        <v>5327</v>
      </c>
      <c r="B265" s="37"/>
      <c r="C265" s="37"/>
      <c r="D265" s="38" t="str">
        <f t="shared" si="1"/>
        <v/>
      </c>
      <c r="E265" s="38" t="str">
        <f>VLOOKUP(D265,'KELAS (REFERENSI)'!$E$1:$J$68,6,FALSE)</f>
        <v>#N/A</v>
      </c>
      <c r="F265" s="39" t="str">
        <f t="shared" si="2"/>
        <v>PETUGAS.0264/SPK/SE/PML/3172/2026</v>
      </c>
      <c r="G265" s="40"/>
      <c r="H265" s="39" t="str">
        <f>VLOOKUP(G265,'MITRA (REFERENSI)'!$A:$Z,16,FALSE)</f>
        <v>#N/A</v>
      </c>
      <c r="I265" s="39" t="str">
        <f>VLOOKUP(G265,'MITRA (REFERENSI)'!$A:$Z,25,FALSE)</f>
        <v>#N/A</v>
      </c>
      <c r="J265" s="38" t="str">
        <f>VLOOKUP(G265,'MITRA (REFERENSI)'!$A:$Z,26,FALSE)</f>
        <v>#N/A</v>
      </c>
      <c r="K265" s="38" t="str">
        <f>VLOOKUP(G265,'MITRA (REFERENSI)'!$A:$Z,15,FALSE)</f>
        <v>#N/A</v>
      </c>
      <c r="L265" s="38" t="str">
        <f>VLOOKUP(G265,'MITRA (REFERENSI)'!$A:$Z,15,FALSE)</f>
        <v>#N/A</v>
      </c>
      <c r="M265" s="38" t="str">
        <f>IF(B265=1,'KELAS (REFERENSI)'!M265,IF(B265=2,'KELAS (REFERENSI)'!M280,IF(B265=3,'KELAS (REFERENSI)'!M295,IF(B265=4,'KELAS (REFERENSI)'!M310,""))))</f>
        <v/>
      </c>
      <c r="N265" s="38" t="str">
        <f>IF(B265=1,'KELAS (REFERENSI)'!N265,IF(B265=2,'KELAS (REFERENSI)'!N280,IF(B265=3,'KELAS (REFERENSI)'!N295,IF(B265=4,'KELAS (REFERENSI)'!N310,""))))</f>
        <v/>
      </c>
      <c r="O265" s="38" t="str">
        <f>IF(B265=1,'KELAS (REFERENSI)'!O265,IF(B265=2,'KELAS (REFERENSI)'!O280,IF(B265=3,'KELAS (REFERENSI)'!O295,IF(B265=4,'KELAS (REFERENSI)'!O310,""))))</f>
        <v/>
      </c>
      <c r="P265" s="38" t="str">
        <f>IF(B265=1,'KELAS (REFERENSI)'!P265,IF(B265=2,'KELAS (REFERENSI)'!P280,IF(B265=3,'KELAS (REFERENSI)'!P295,IF(B265=4,'KELAS (REFERENSI)'!P310,""))))</f>
        <v/>
      </c>
      <c r="Q265" s="38" t="str">
        <f t="shared" si="4"/>
        <v>BPS Kota Jakarta Timur</v>
      </c>
      <c r="R265" s="38" t="str">
        <f t="shared" si="56"/>
        <v/>
      </c>
      <c r="S265" s="38" t="str">
        <f t="shared" ref="S265:T265" si="273">S264</f>
        <v>15 Juni sampai dengan 31 Agustus 2026</v>
      </c>
      <c r="T265" s="38" t="str">
        <f t="shared" si="273"/>
        <v>31 Agustus 2026</v>
      </c>
      <c r="U265" s="41"/>
      <c r="V265" s="42"/>
      <c r="W265" s="42"/>
      <c r="X265" s="42"/>
    </row>
    <row r="266" ht="15.75" customHeight="1">
      <c r="A266" s="36" t="s">
        <v>5328</v>
      </c>
      <c r="B266" s="37"/>
      <c r="C266" s="37"/>
      <c r="D266" s="38" t="str">
        <f t="shared" si="1"/>
        <v/>
      </c>
      <c r="E266" s="38" t="str">
        <f>VLOOKUP(D266,'KELAS (REFERENSI)'!$E$1:$J$68,6,FALSE)</f>
        <v>#N/A</v>
      </c>
      <c r="F266" s="39" t="str">
        <f t="shared" si="2"/>
        <v>PETUGAS.0265/SPK/SE/PML/3172/2026</v>
      </c>
      <c r="G266" s="40"/>
      <c r="H266" s="39" t="str">
        <f>VLOOKUP(G266,'MITRA (REFERENSI)'!$A:$Z,16,FALSE)</f>
        <v>#N/A</v>
      </c>
      <c r="I266" s="39" t="str">
        <f>VLOOKUP(G266,'MITRA (REFERENSI)'!$A:$Z,25,FALSE)</f>
        <v>#N/A</v>
      </c>
      <c r="J266" s="38" t="str">
        <f>VLOOKUP(G266,'MITRA (REFERENSI)'!$A:$Z,26,FALSE)</f>
        <v>#N/A</v>
      </c>
      <c r="K266" s="38" t="str">
        <f>VLOOKUP(G266,'MITRA (REFERENSI)'!$A:$Z,15,FALSE)</f>
        <v>#N/A</v>
      </c>
      <c r="L266" s="38" t="str">
        <f>VLOOKUP(G266,'MITRA (REFERENSI)'!$A:$Z,15,FALSE)</f>
        <v>#N/A</v>
      </c>
      <c r="M266" s="38" t="str">
        <f>IF(B266=1,'KELAS (REFERENSI)'!M266,IF(B266=2,'KELAS (REFERENSI)'!M281,IF(B266=3,'KELAS (REFERENSI)'!M296,IF(B266=4,'KELAS (REFERENSI)'!M311,""))))</f>
        <v/>
      </c>
      <c r="N266" s="38" t="str">
        <f>IF(B266=1,'KELAS (REFERENSI)'!N266,IF(B266=2,'KELAS (REFERENSI)'!N281,IF(B266=3,'KELAS (REFERENSI)'!N296,IF(B266=4,'KELAS (REFERENSI)'!N311,""))))</f>
        <v/>
      </c>
      <c r="O266" s="38" t="str">
        <f>IF(B266=1,'KELAS (REFERENSI)'!O266,IF(B266=2,'KELAS (REFERENSI)'!O281,IF(B266=3,'KELAS (REFERENSI)'!O296,IF(B266=4,'KELAS (REFERENSI)'!O311,""))))</f>
        <v/>
      </c>
      <c r="P266" s="38" t="str">
        <f>IF(B266=1,'KELAS (REFERENSI)'!P266,IF(B266=2,'KELAS (REFERENSI)'!P281,IF(B266=3,'KELAS (REFERENSI)'!P296,IF(B266=4,'KELAS (REFERENSI)'!P311,""))))</f>
        <v/>
      </c>
      <c r="Q266" s="38" t="str">
        <f t="shared" si="4"/>
        <v>BPS Kota Jakarta Timur</v>
      </c>
      <c r="R266" s="38" t="str">
        <f t="shared" si="56"/>
        <v/>
      </c>
      <c r="S266" s="38" t="str">
        <f t="shared" ref="S266:T266" si="274">S265</f>
        <v>15 Juni sampai dengan 31 Agustus 2026</v>
      </c>
      <c r="T266" s="38" t="str">
        <f t="shared" si="274"/>
        <v>31 Agustus 2026</v>
      </c>
      <c r="U266" s="41"/>
      <c r="V266" s="42"/>
      <c r="W266" s="42"/>
      <c r="X266" s="42"/>
    </row>
    <row r="267" ht="15.75" customHeight="1">
      <c r="A267" s="36" t="s">
        <v>5329</v>
      </c>
      <c r="B267" s="37"/>
      <c r="C267" s="37"/>
      <c r="D267" s="38" t="str">
        <f t="shared" si="1"/>
        <v/>
      </c>
      <c r="E267" s="38" t="str">
        <f>VLOOKUP(D267,'KELAS (REFERENSI)'!$E$1:$J$68,6,FALSE)</f>
        <v>#N/A</v>
      </c>
      <c r="F267" s="39" t="str">
        <f t="shared" si="2"/>
        <v>PETUGAS.0266/SPK/SE/PML/3172/2026</v>
      </c>
      <c r="G267" s="40"/>
      <c r="H267" s="39" t="str">
        <f>VLOOKUP(G267,'MITRA (REFERENSI)'!$A:$Z,16,FALSE)</f>
        <v>#N/A</v>
      </c>
      <c r="I267" s="39" t="str">
        <f>VLOOKUP(G267,'MITRA (REFERENSI)'!$A:$Z,25,FALSE)</f>
        <v>#N/A</v>
      </c>
      <c r="J267" s="38" t="str">
        <f>VLOOKUP(G267,'MITRA (REFERENSI)'!$A:$Z,26,FALSE)</f>
        <v>#N/A</v>
      </c>
      <c r="K267" s="38" t="str">
        <f>VLOOKUP(G267,'MITRA (REFERENSI)'!$A:$Z,15,FALSE)</f>
        <v>#N/A</v>
      </c>
      <c r="L267" s="38" t="str">
        <f>VLOOKUP(G267,'MITRA (REFERENSI)'!$A:$Z,15,FALSE)</f>
        <v>#N/A</v>
      </c>
      <c r="M267" s="38" t="str">
        <f>IF(B267=1,'KELAS (REFERENSI)'!M267,IF(B267=2,'KELAS (REFERENSI)'!M282,IF(B267=3,'KELAS (REFERENSI)'!M297,IF(B267=4,'KELAS (REFERENSI)'!M312,""))))</f>
        <v/>
      </c>
      <c r="N267" s="38" t="str">
        <f>IF(B267=1,'KELAS (REFERENSI)'!N267,IF(B267=2,'KELAS (REFERENSI)'!N282,IF(B267=3,'KELAS (REFERENSI)'!N297,IF(B267=4,'KELAS (REFERENSI)'!N312,""))))</f>
        <v/>
      </c>
      <c r="O267" s="38" t="str">
        <f>IF(B267=1,'KELAS (REFERENSI)'!O267,IF(B267=2,'KELAS (REFERENSI)'!O282,IF(B267=3,'KELAS (REFERENSI)'!O297,IF(B267=4,'KELAS (REFERENSI)'!O312,""))))</f>
        <v/>
      </c>
      <c r="P267" s="38" t="str">
        <f>IF(B267=1,'KELAS (REFERENSI)'!P267,IF(B267=2,'KELAS (REFERENSI)'!P282,IF(B267=3,'KELAS (REFERENSI)'!P297,IF(B267=4,'KELAS (REFERENSI)'!P312,""))))</f>
        <v/>
      </c>
      <c r="Q267" s="38" t="str">
        <f t="shared" si="4"/>
        <v>BPS Kota Jakarta Timur</v>
      </c>
      <c r="R267" s="38" t="str">
        <f t="shared" si="56"/>
        <v/>
      </c>
      <c r="S267" s="38" t="str">
        <f t="shared" ref="S267:T267" si="275">S266</f>
        <v>15 Juni sampai dengan 31 Agustus 2026</v>
      </c>
      <c r="T267" s="38" t="str">
        <f t="shared" si="275"/>
        <v>31 Agustus 2026</v>
      </c>
      <c r="U267" s="41"/>
      <c r="V267" s="42"/>
      <c r="W267" s="42"/>
      <c r="X267" s="42"/>
    </row>
    <row r="268" ht="15.75" customHeight="1">
      <c r="A268" s="36" t="s">
        <v>5330</v>
      </c>
      <c r="B268" s="37"/>
      <c r="C268" s="37"/>
      <c r="D268" s="38" t="str">
        <f t="shared" si="1"/>
        <v/>
      </c>
      <c r="E268" s="38" t="str">
        <f>VLOOKUP(D268,'KELAS (REFERENSI)'!$E$1:$J$68,6,FALSE)</f>
        <v>#N/A</v>
      </c>
      <c r="F268" s="39" t="str">
        <f t="shared" si="2"/>
        <v>PETUGAS.0267/SPK/SE/PML/3172/2026</v>
      </c>
      <c r="G268" s="40"/>
      <c r="H268" s="39" t="str">
        <f>VLOOKUP(G268,'MITRA (REFERENSI)'!$A:$Z,16,FALSE)</f>
        <v>#N/A</v>
      </c>
      <c r="I268" s="39" t="str">
        <f>VLOOKUP(G268,'MITRA (REFERENSI)'!$A:$Z,25,FALSE)</f>
        <v>#N/A</v>
      </c>
      <c r="J268" s="38" t="str">
        <f>VLOOKUP(G268,'MITRA (REFERENSI)'!$A:$Z,26,FALSE)</f>
        <v>#N/A</v>
      </c>
      <c r="K268" s="38" t="str">
        <f>VLOOKUP(G268,'MITRA (REFERENSI)'!$A:$Z,15,FALSE)</f>
        <v>#N/A</v>
      </c>
      <c r="L268" s="38" t="str">
        <f>VLOOKUP(G268,'MITRA (REFERENSI)'!$A:$Z,15,FALSE)</f>
        <v>#N/A</v>
      </c>
      <c r="M268" s="38" t="str">
        <f>IF(B268=1,'KELAS (REFERENSI)'!M268,IF(B268=2,'KELAS (REFERENSI)'!M283,IF(B268=3,'KELAS (REFERENSI)'!M298,IF(B268=4,'KELAS (REFERENSI)'!M313,""))))</f>
        <v/>
      </c>
      <c r="N268" s="38" t="str">
        <f>IF(B268=1,'KELAS (REFERENSI)'!N268,IF(B268=2,'KELAS (REFERENSI)'!N283,IF(B268=3,'KELAS (REFERENSI)'!N298,IF(B268=4,'KELAS (REFERENSI)'!N313,""))))</f>
        <v/>
      </c>
      <c r="O268" s="38" t="str">
        <f>IF(B268=1,'KELAS (REFERENSI)'!O268,IF(B268=2,'KELAS (REFERENSI)'!O283,IF(B268=3,'KELAS (REFERENSI)'!O298,IF(B268=4,'KELAS (REFERENSI)'!O313,""))))</f>
        <v/>
      </c>
      <c r="P268" s="38" t="str">
        <f>IF(B268=1,'KELAS (REFERENSI)'!P268,IF(B268=2,'KELAS (REFERENSI)'!P283,IF(B268=3,'KELAS (REFERENSI)'!P298,IF(B268=4,'KELAS (REFERENSI)'!P313,""))))</f>
        <v/>
      </c>
      <c r="Q268" s="38" t="str">
        <f t="shared" si="4"/>
        <v>BPS Kota Jakarta Timur</v>
      </c>
      <c r="R268" s="38" t="str">
        <f t="shared" si="56"/>
        <v/>
      </c>
      <c r="S268" s="38" t="str">
        <f t="shared" ref="S268:T268" si="276">S267</f>
        <v>15 Juni sampai dengan 31 Agustus 2026</v>
      </c>
      <c r="T268" s="38" t="str">
        <f t="shared" si="276"/>
        <v>31 Agustus 2026</v>
      </c>
      <c r="U268" s="41"/>
      <c r="V268" s="42"/>
      <c r="W268" s="42"/>
      <c r="X268" s="42"/>
    </row>
    <row r="269" ht="15.75" customHeight="1">
      <c r="A269" s="36" t="s">
        <v>5331</v>
      </c>
      <c r="B269" s="37"/>
      <c r="C269" s="37"/>
      <c r="D269" s="38" t="str">
        <f t="shared" si="1"/>
        <v/>
      </c>
      <c r="E269" s="38" t="str">
        <f>VLOOKUP(D269,'KELAS (REFERENSI)'!$E$1:$J$68,6,FALSE)</f>
        <v>#N/A</v>
      </c>
      <c r="F269" s="39" t="str">
        <f t="shared" si="2"/>
        <v>PETUGAS.0268/SPK/SE/PML/3172/2026</v>
      </c>
      <c r="G269" s="40"/>
      <c r="H269" s="39" t="str">
        <f>VLOOKUP(G269,'MITRA (REFERENSI)'!$A:$Z,16,FALSE)</f>
        <v>#N/A</v>
      </c>
      <c r="I269" s="39" t="str">
        <f>VLOOKUP(G269,'MITRA (REFERENSI)'!$A:$Z,25,FALSE)</f>
        <v>#N/A</v>
      </c>
      <c r="J269" s="38" t="str">
        <f>VLOOKUP(G269,'MITRA (REFERENSI)'!$A:$Z,26,FALSE)</f>
        <v>#N/A</v>
      </c>
      <c r="K269" s="38" t="str">
        <f>VLOOKUP(G269,'MITRA (REFERENSI)'!$A:$Z,15,FALSE)</f>
        <v>#N/A</v>
      </c>
      <c r="L269" s="38" t="str">
        <f>VLOOKUP(G269,'MITRA (REFERENSI)'!$A:$Z,15,FALSE)</f>
        <v>#N/A</v>
      </c>
      <c r="M269" s="38" t="str">
        <f>IF(B269=1,'KELAS (REFERENSI)'!M269,IF(B269=2,'KELAS (REFERENSI)'!M284,IF(B269=3,'KELAS (REFERENSI)'!M299,IF(B269=4,'KELAS (REFERENSI)'!M314,""))))</f>
        <v/>
      </c>
      <c r="N269" s="38" t="str">
        <f>IF(B269=1,'KELAS (REFERENSI)'!N269,IF(B269=2,'KELAS (REFERENSI)'!N284,IF(B269=3,'KELAS (REFERENSI)'!N299,IF(B269=4,'KELAS (REFERENSI)'!N314,""))))</f>
        <v/>
      </c>
      <c r="O269" s="38" t="str">
        <f>IF(B269=1,'KELAS (REFERENSI)'!O269,IF(B269=2,'KELAS (REFERENSI)'!O284,IF(B269=3,'KELAS (REFERENSI)'!O299,IF(B269=4,'KELAS (REFERENSI)'!O314,""))))</f>
        <v/>
      </c>
      <c r="P269" s="38" t="str">
        <f>IF(B269=1,'KELAS (REFERENSI)'!P269,IF(B269=2,'KELAS (REFERENSI)'!P284,IF(B269=3,'KELAS (REFERENSI)'!P299,IF(B269=4,'KELAS (REFERENSI)'!P314,""))))</f>
        <v/>
      </c>
      <c r="Q269" s="38" t="str">
        <f t="shared" si="4"/>
        <v>BPS Kota Jakarta Timur</v>
      </c>
      <c r="R269" s="38" t="str">
        <f t="shared" si="56"/>
        <v/>
      </c>
      <c r="S269" s="38" t="str">
        <f t="shared" ref="S269:T269" si="277">S268</f>
        <v>15 Juni sampai dengan 31 Agustus 2026</v>
      </c>
      <c r="T269" s="38" t="str">
        <f t="shared" si="277"/>
        <v>31 Agustus 2026</v>
      </c>
      <c r="U269" s="41"/>
      <c r="V269" s="42"/>
      <c r="W269" s="42"/>
      <c r="X269" s="42"/>
    </row>
    <row r="270" ht="15.75" customHeight="1">
      <c r="A270" s="36" t="s">
        <v>5332</v>
      </c>
      <c r="B270" s="37"/>
      <c r="C270" s="37"/>
      <c r="D270" s="38" t="str">
        <f t="shared" si="1"/>
        <v/>
      </c>
      <c r="E270" s="38" t="str">
        <f>VLOOKUP(D270,'KELAS (REFERENSI)'!$E$1:$J$68,6,FALSE)</f>
        <v>#N/A</v>
      </c>
      <c r="F270" s="39" t="str">
        <f t="shared" si="2"/>
        <v>PETUGAS.0269/SPK/SE/PML/3172/2026</v>
      </c>
      <c r="G270" s="40"/>
      <c r="H270" s="39" t="str">
        <f>VLOOKUP(G270,'MITRA (REFERENSI)'!$A:$Z,16,FALSE)</f>
        <v>#N/A</v>
      </c>
      <c r="I270" s="39" t="str">
        <f>VLOOKUP(G270,'MITRA (REFERENSI)'!$A:$Z,25,FALSE)</f>
        <v>#N/A</v>
      </c>
      <c r="J270" s="38" t="str">
        <f>VLOOKUP(G270,'MITRA (REFERENSI)'!$A:$Z,26,FALSE)</f>
        <v>#N/A</v>
      </c>
      <c r="K270" s="38" t="str">
        <f>VLOOKUP(G270,'MITRA (REFERENSI)'!$A:$Z,15,FALSE)</f>
        <v>#N/A</v>
      </c>
      <c r="L270" s="38" t="str">
        <f>VLOOKUP(G270,'MITRA (REFERENSI)'!$A:$Z,15,FALSE)</f>
        <v>#N/A</v>
      </c>
      <c r="M270" s="38" t="str">
        <f>IF(B270=1,'KELAS (REFERENSI)'!M270,IF(B270=2,'KELAS (REFERENSI)'!M285,IF(B270=3,'KELAS (REFERENSI)'!M300,IF(B270=4,'KELAS (REFERENSI)'!M315,""))))</f>
        <v/>
      </c>
      <c r="N270" s="38" t="str">
        <f>IF(B270=1,'KELAS (REFERENSI)'!N270,IF(B270=2,'KELAS (REFERENSI)'!N285,IF(B270=3,'KELAS (REFERENSI)'!N300,IF(B270=4,'KELAS (REFERENSI)'!N315,""))))</f>
        <v/>
      </c>
      <c r="O270" s="38" t="str">
        <f>IF(B270=1,'KELAS (REFERENSI)'!O270,IF(B270=2,'KELAS (REFERENSI)'!O285,IF(B270=3,'KELAS (REFERENSI)'!O300,IF(B270=4,'KELAS (REFERENSI)'!O315,""))))</f>
        <v/>
      </c>
      <c r="P270" s="38" t="str">
        <f>IF(B270=1,'KELAS (REFERENSI)'!P270,IF(B270=2,'KELAS (REFERENSI)'!P285,IF(B270=3,'KELAS (REFERENSI)'!P300,IF(B270=4,'KELAS (REFERENSI)'!P315,""))))</f>
        <v/>
      </c>
      <c r="Q270" s="38" t="str">
        <f t="shared" si="4"/>
        <v>BPS Kota Jakarta Timur</v>
      </c>
      <c r="R270" s="38" t="str">
        <f t="shared" si="56"/>
        <v/>
      </c>
      <c r="S270" s="38" t="str">
        <f t="shared" ref="S270:T270" si="278">S269</f>
        <v>15 Juni sampai dengan 31 Agustus 2026</v>
      </c>
      <c r="T270" s="38" t="str">
        <f t="shared" si="278"/>
        <v>31 Agustus 2026</v>
      </c>
      <c r="U270" s="41"/>
      <c r="V270" s="42"/>
      <c r="W270" s="42"/>
      <c r="X270" s="42"/>
    </row>
    <row r="271" ht="15.75" customHeight="1">
      <c r="A271" s="36" t="s">
        <v>5333</v>
      </c>
      <c r="B271" s="37"/>
      <c r="C271" s="37"/>
      <c r="D271" s="38" t="str">
        <f t="shared" si="1"/>
        <v/>
      </c>
      <c r="E271" s="38" t="str">
        <f>VLOOKUP(D271,'KELAS (REFERENSI)'!$E$1:$J$68,6,FALSE)</f>
        <v>#N/A</v>
      </c>
      <c r="F271" s="39" t="str">
        <f t="shared" si="2"/>
        <v>PETUGAS.0270/SPK/SE/PML/3172/2026</v>
      </c>
      <c r="G271" s="40"/>
      <c r="H271" s="39" t="str">
        <f>VLOOKUP(G271,'MITRA (REFERENSI)'!$A:$Z,16,FALSE)</f>
        <v>#N/A</v>
      </c>
      <c r="I271" s="39" t="str">
        <f>VLOOKUP(G271,'MITRA (REFERENSI)'!$A:$Z,25,FALSE)</f>
        <v>#N/A</v>
      </c>
      <c r="J271" s="38" t="str">
        <f>VLOOKUP(G271,'MITRA (REFERENSI)'!$A:$Z,26,FALSE)</f>
        <v>#N/A</v>
      </c>
      <c r="K271" s="38" t="str">
        <f>VLOOKUP(G271,'MITRA (REFERENSI)'!$A:$Z,15,FALSE)</f>
        <v>#N/A</v>
      </c>
      <c r="L271" s="38" t="str">
        <f>VLOOKUP(G271,'MITRA (REFERENSI)'!$A:$Z,15,FALSE)</f>
        <v>#N/A</v>
      </c>
      <c r="M271" s="38" t="str">
        <f>IF(B271=1,'KELAS (REFERENSI)'!M271,IF(B271=2,'KELAS (REFERENSI)'!M286,IF(B271=3,'KELAS (REFERENSI)'!M301,IF(B271=4,'KELAS (REFERENSI)'!M316,""))))</f>
        <v/>
      </c>
      <c r="N271" s="38" t="str">
        <f>IF(B271=1,'KELAS (REFERENSI)'!N271,IF(B271=2,'KELAS (REFERENSI)'!N286,IF(B271=3,'KELAS (REFERENSI)'!N301,IF(B271=4,'KELAS (REFERENSI)'!N316,""))))</f>
        <v/>
      </c>
      <c r="O271" s="38" t="str">
        <f>IF(B271=1,'KELAS (REFERENSI)'!O271,IF(B271=2,'KELAS (REFERENSI)'!O286,IF(B271=3,'KELAS (REFERENSI)'!O301,IF(B271=4,'KELAS (REFERENSI)'!O316,""))))</f>
        <v/>
      </c>
      <c r="P271" s="38" t="str">
        <f>IF(B271=1,'KELAS (REFERENSI)'!P271,IF(B271=2,'KELAS (REFERENSI)'!P286,IF(B271=3,'KELAS (REFERENSI)'!P301,IF(B271=4,'KELAS (REFERENSI)'!P316,""))))</f>
        <v/>
      </c>
      <c r="Q271" s="38" t="str">
        <f t="shared" si="4"/>
        <v>BPS Kota Jakarta Timur</v>
      </c>
      <c r="R271" s="38" t="str">
        <f t="shared" si="56"/>
        <v/>
      </c>
      <c r="S271" s="38" t="str">
        <f t="shared" ref="S271:T271" si="279">S270</f>
        <v>15 Juni sampai dengan 31 Agustus 2026</v>
      </c>
      <c r="T271" s="38" t="str">
        <f t="shared" si="279"/>
        <v>31 Agustus 2026</v>
      </c>
      <c r="U271" s="41"/>
      <c r="V271" s="42"/>
      <c r="W271" s="42"/>
      <c r="X271" s="42"/>
    </row>
    <row r="272" ht="15.75" customHeight="1">
      <c r="A272" s="36" t="s">
        <v>5334</v>
      </c>
      <c r="B272" s="37"/>
      <c r="C272" s="37"/>
      <c r="D272" s="38" t="str">
        <f t="shared" si="1"/>
        <v/>
      </c>
      <c r="E272" s="38" t="str">
        <f>VLOOKUP(D272,'KELAS (REFERENSI)'!$E$1:$J$68,6,FALSE)</f>
        <v>#N/A</v>
      </c>
      <c r="F272" s="39" t="str">
        <f t="shared" si="2"/>
        <v>PETUGAS.0271/SPK/SE/PML/3172/2026</v>
      </c>
      <c r="G272" s="40"/>
      <c r="H272" s="39" t="str">
        <f>VLOOKUP(G272,'MITRA (REFERENSI)'!$A:$Z,16,FALSE)</f>
        <v>#N/A</v>
      </c>
      <c r="I272" s="39" t="str">
        <f>VLOOKUP(G272,'MITRA (REFERENSI)'!$A:$Z,25,FALSE)</f>
        <v>#N/A</v>
      </c>
      <c r="J272" s="38" t="str">
        <f>VLOOKUP(G272,'MITRA (REFERENSI)'!$A:$Z,26,FALSE)</f>
        <v>#N/A</v>
      </c>
      <c r="K272" s="38" t="str">
        <f>VLOOKUP(G272,'MITRA (REFERENSI)'!$A:$Z,15,FALSE)</f>
        <v>#N/A</v>
      </c>
      <c r="L272" s="38" t="str">
        <f>VLOOKUP(G272,'MITRA (REFERENSI)'!$A:$Z,15,FALSE)</f>
        <v>#N/A</v>
      </c>
      <c r="M272" s="38" t="str">
        <f>IF(B272=1,'KELAS (REFERENSI)'!M272,IF(B272=2,'KELAS (REFERENSI)'!M287,IF(B272=3,'KELAS (REFERENSI)'!M302,IF(B272=4,'KELAS (REFERENSI)'!M317,""))))</f>
        <v/>
      </c>
      <c r="N272" s="38" t="str">
        <f>IF(B272=1,'KELAS (REFERENSI)'!N272,IF(B272=2,'KELAS (REFERENSI)'!N287,IF(B272=3,'KELAS (REFERENSI)'!N302,IF(B272=4,'KELAS (REFERENSI)'!N317,""))))</f>
        <v/>
      </c>
      <c r="O272" s="38" t="str">
        <f>IF(B272=1,'KELAS (REFERENSI)'!O272,IF(B272=2,'KELAS (REFERENSI)'!O287,IF(B272=3,'KELAS (REFERENSI)'!O302,IF(B272=4,'KELAS (REFERENSI)'!O317,""))))</f>
        <v/>
      </c>
      <c r="P272" s="38" t="str">
        <f>IF(B272=1,'KELAS (REFERENSI)'!P272,IF(B272=2,'KELAS (REFERENSI)'!P287,IF(B272=3,'KELAS (REFERENSI)'!P302,IF(B272=4,'KELAS (REFERENSI)'!P317,""))))</f>
        <v/>
      </c>
      <c r="Q272" s="38" t="str">
        <f t="shared" si="4"/>
        <v>BPS Kota Jakarta Timur</v>
      </c>
      <c r="R272" s="38" t="str">
        <f t="shared" si="56"/>
        <v/>
      </c>
      <c r="S272" s="38" t="str">
        <f t="shared" ref="S272:T272" si="280">S271</f>
        <v>15 Juni sampai dengan 31 Agustus 2026</v>
      </c>
      <c r="T272" s="38" t="str">
        <f t="shared" si="280"/>
        <v>31 Agustus 2026</v>
      </c>
      <c r="U272" s="41"/>
      <c r="V272" s="42"/>
      <c r="W272" s="42"/>
      <c r="X272" s="42"/>
    </row>
    <row r="273" ht="15.75" customHeight="1">
      <c r="A273" s="36" t="s">
        <v>5335</v>
      </c>
      <c r="B273" s="37"/>
      <c r="C273" s="37"/>
      <c r="D273" s="38" t="str">
        <f t="shared" si="1"/>
        <v/>
      </c>
      <c r="E273" s="38" t="str">
        <f>VLOOKUP(D273,'KELAS (REFERENSI)'!$E$1:$J$68,6,FALSE)</f>
        <v>#N/A</v>
      </c>
      <c r="F273" s="39" t="str">
        <f t="shared" si="2"/>
        <v>PETUGAS.0272/SPK/SE/PML/3172/2026</v>
      </c>
      <c r="G273" s="40"/>
      <c r="H273" s="39" t="str">
        <f>VLOOKUP(G273,'MITRA (REFERENSI)'!$A:$Z,16,FALSE)</f>
        <v>#N/A</v>
      </c>
      <c r="I273" s="39" t="str">
        <f>VLOOKUP(G273,'MITRA (REFERENSI)'!$A:$Z,25,FALSE)</f>
        <v>#N/A</v>
      </c>
      <c r="J273" s="38" t="str">
        <f>VLOOKUP(G273,'MITRA (REFERENSI)'!$A:$Z,26,FALSE)</f>
        <v>#N/A</v>
      </c>
      <c r="K273" s="38" t="str">
        <f>VLOOKUP(G273,'MITRA (REFERENSI)'!$A:$Z,15,FALSE)</f>
        <v>#N/A</v>
      </c>
      <c r="L273" s="38" t="str">
        <f>VLOOKUP(G273,'MITRA (REFERENSI)'!$A:$Z,15,FALSE)</f>
        <v>#N/A</v>
      </c>
      <c r="M273" s="38" t="str">
        <f>IF(B273=1,'KELAS (REFERENSI)'!M273,IF(B273=2,'KELAS (REFERENSI)'!M288,IF(B273=3,'KELAS (REFERENSI)'!M303,IF(B273=4,'KELAS (REFERENSI)'!M318,""))))</f>
        <v/>
      </c>
      <c r="N273" s="38" t="str">
        <f>IF(B273=1,'KELAS (REFERENSI)'!N273,IF(B273=2,'KELAS (REFERENSI)'!N288,IF(B273=3,'KELAS (REFERENSI)'!N303,IF(B273=4,'KELAS (REFERENSI)'!N318,""))))</f>
        <v/>
      </c>
      <c r="O273" s="38" t="str">
        <f>IF(B273=1,'KELAS (REFERENSI)'!O273,IF(B273=2,'KELAS (REFERENSI)'!O288,IF(B273=3,'KELAS (REFERENSI)'!O303,IF(B273=4,'KELAS (REFERENSI)'!O318,""))))</f>
        <v/>
      </c>
      <c r="P273" s="38" t="str">
        <f>IF(B273=1,'KELAS (REFERENSI)'!P273,IF(B273=2,'KELAS (REFERENSI)'!P288,IF(B273=3,'KELAS (REFERENSI)'!P303,IF(B273=4,'KELAS (REFERENSI)'!P318,""))))</f>
        <v/>
      </c>
      <c r="Q273" s="38" t="str">
        <f t="shared" si="4"/>
        <v>BPS Kota Jakarta Timur</v>
      </c>
      <c r="R273" s="38" t="str">
        <f t="shared" si="56"/>
        <v/>
      </c>
      <c r="S273" s="38" t="str">
        <f t="shared" ref="S273:T273" si="281">S272</f>
        <v>15 Juni sampai dengan 31 Agustus 2026</v>
      </c>
      <c r="T273" s="38" t="str">
        <f t="shared" si="281"/>
        <v>31 Agustus 2026</v>
      </c>
      <c r="U273" s="41"/>
      <c r="V273" s="42"/>
      <c r="W273" s="42"/>
      <c r="X273" s="42"/>
    </row>
    <row r="274" ht="15.75" customHeight="1">
      <c r="A274" s="36" t="s">
        <v>5336</v>
      </c>
      <c r="B274" s="37"/>
      <c r="C274" s="37"/>
      <c r="D274" s="38" t="str">
        <f t="shared" si="1"/>
        <v/>
      </c>
      <c r="E274" s="38" t="str">
        <f>VLOOKUP(D274,'KELAS (REFERENSI)'!$E$1:$J$68,6,FALSE)</f>
        <v>#N/A</v>
      </c>
      <c r="F274" s="39" t="str">
        <f t="shared" si="2"/>
        <v>PETUGAS.0273/SPK/SE/PML/3172/2026</v>
      </c>
      <c r="G274" s="40"/>
      <c r="H274" s="39" t="str">
        <f>VLOOKUP(G274,'MITRA (REFERENSI)'!$A:$Z,16,FALSE)</f>
        <v>#N/A</v>
      </c>
      <c r="I274" s="39" t="str">
        <f>VLOOKUP(G274,'MITRA (REFERENSI)'!$A:$Z,25,FALSE)</f>
        <v>#N/A</v>
      </c>
      <c r="J274" s="38" t="str">
        <f>VLOOKUP(G274,'MITRA (REFERENSI)'!$A:$Z,26,FALSE)</f>
        <v>#N/A</v>
      </c>
      <c r="K274" s="38" t="str">
        <f>VLOOKUP(G274,'MITRA (REFERENSI)'!$A:$Z,15,FALSE)</f>
        <v>#N/A</v>
      </c>
      <c r="L274" s="38" t="str">
        <f>VLOOKUP(G274,'MITRA (REFERENSI)'!$A:$Z,15,FALSE)</f>
        <v>#N/A</v>
      </c>
      <c r="M274" s="38" t="str">
        <f>IF(B274=1,'KELAS (REFERENSI)'!M274,IF(B274=2,'KELAS (REFERENSI)'!M289,IF(B274=3,'KELAS (REFERENSI)'!M304,IF(B274=4,'KELAS (REFERENSI)'!M319,""))))</f>
        <v/>
      </c>
      <c r="N274" s="38" t="str">
        <f>IF(B274=1,'KELAS (REFERENSI)'!N274,IF(B274=2,'KELAS (REFERENSI)'!N289,IF(B274=3,'KELAS (REFERENSI)'!N304,IF(B274=4,'KELAS (REFERENSI)'!N319,""))))</f>
        <v/>
      </c>
      <c r="O274" s="38" t="str">
        <f>IF(B274=1,'KELAS (REFERENSI)'!O274,IF(B274=2,'KELAS (REFERENSI)'!O289,IF(B274=3,'KELAS (REFERENSI)'!O304,IF(B274=4,'KELAS (REFERENSI)'!O319,""))))</f>
        <v/>
      </c>
      <c r="P274" s="38" t="str">
        <f>IF(B274=1,'KELAS (REFERENSI)'!P274,IF(B274=2,'KELAS (REFERENSI)'!P289,IF(B274=3,'KELAS (REFERENSI)'!P304,IF(B274=4,'KELAS (REFERENSI)'!P319,""))))</f>
        <v/>
      </c>
      <c r="Q274" s="38" t="str">
        <f t="shared" si="4"/>
        <v>BPS Kota Jakarta Timur</v>
      </c>
      <c r="R274" s="38" t="str">
        <f t="shared" si="56"/>
        <v/>
      </c>
      <c r="S274" s="38" t="str">
        <f t="shared" ref="S274:T274" si="282">S273</f>
        <v>15 Juni sampai dengan 31 Agustus 2026</v>
      </c>
      <c r="T274" s="38" t="str">
        <f t="shared" si="282"/>
        <v>31 Agustus 2026</v>
      </c>
      <c r="U274" s="41"/>
      <c r="V274" s="42"/>
      <c r="W274" s="42"/>
      <c r="X274" s="42"/>
    </row>
    <row r="275" ht="15.75" customHeight="1">
      <c r="A275" s="36" t="s">
        <v>5337</v>
      </c>
      <c r="B275" s="37"/>
      <c r="C275" s="37"/>
      <c r="D275" s="38" t="str">
        <f t="shared" si="1"/>
        <v/>
      </c>
      <c r="E275" s="38" t="str">
        <f>VLOOKUP(D275,'KELAS (REFERENSI)'!$E$1:$J$68,6,FALSE)</f>
        <v>#N/A</v>
      </c>
      <c r="F275" s="39" t="str">
        <f t="shared" si="2"/>
        <v>PETUGAS.0274/SPK/SE/PML/3172/2026</v>
      </c>
      <c r="G275" s="40"/>
      <c r="H275" s="39" t="str">
        <f>VLOOKUP(G275,'MITRA (REFERENSI)'!$A:$Z,16,FALSE)</f>
        <v>#N/A</v>
      </c>
      <c r="I275" s="39" t="str">
        <f>VLOOKUP(G275,'MITRA (REFERENSI)'!$A:$Z,25,FALSE)</f>
        <v>#N/A</v>
      </c>
      <c r="J275" s="38" t="str">
        <f>VLOOKUP(G275,'MITRA (REFERENSI)'!$A:$Z,26,FALSE)</f>
        <v>#N/A</v>
      </c>
      <c r="K275" s="38" t="str">
        <f>VLOOKUP(G275,'MITRA (REFERENSI)'!$A:$Z,15,FALSE)</f>
        <v>#N/A</v>
      </c>
      <c r="L275" s="38" t="str">
        <f>VLOOKUP(G275,'MITRA (REFERENSI)'!$A:$Z,15,FALSE)</f>
        <v>#N/A</v>
      </c>
      <c r="M275" s="38" t="str">
        <f>IF(B275=1,'KELAS (REFERENSI)'!M275,IF(B275=2,'KELAS (REFERENSI)'!M290,IF(B275=3,'KELAS (REFERENSI)'!M305,IF(B275=4,'KELAS (REFERENSI)'!M320,""))))</f>
        <v/>
      </c>
      <c r="N275" s="38" t="str">
        <f>IF(B275=1,'KELAS (REFERENSI)'!N275,IF(B275=2,'KELAS (REFERENSI)'!N290,IF(B275=3,'KELAS (REFERENSI)'!N305,IF(B275=4,'KELAS (REFERENSI)'!N320,""))))</f>
        <v/>
      </c>
      <c r="O275" s="38" t="str">
        <f>IF(B275=1,'KELAS (REFERENSI)'!O275,IF(B275=2,'KELAS (REFERENSI)'!O290,IF(B275=3,'KELAS (REFERENSI)'!O305,IF(B275=4,'KELAS (REFERENSI)'!O320,""))))</f>
        <v/>
      </c>
      <c r="P275" s="38" t="str">
        <f>IF(B275=1,'KELAS (REFERENSI)'!P275,IF(B275=2,'KELAS (REFERENSI)'!P290,IF(B275=3,'KELAS (REFERENSI)'!P305,IF(B275=4,'KELAS (REFERENSI)'!P320,""))))</f>
        <v/>
      </c>
      <c r="Q275" s="38" t="str">
        <f t="shared" si="4"/>
        <v>BPS Kota Jakarta Timur</v>
      </c>
      <c r="R275" s="38" t="str">
        <f t="shared" si="56"/>
        <v/>
      </c>
      <c r="S275" s="38" t="str">
        <f t="shared" ref="S275:T275" si="283">S274</f>
        <v>15 Juni sampai dengan 31 Agustus 2026</v>
      </c>
      <c r="T275" s="38" t="str">
        <f t="shared" si="283"/>
        <v>31 Agustus 2026</v>
      </c>
      <c r="U275" s="41"/>
      <c r="V275" s="42"/>
      <c r="W275" s="42"/>
      <c r="X275" s="42"/>
    </row>
    <row r="276" ht="15.75" customHeight="1">
      <c r="A276" s="36" t="s">
        <v>5338</v>
      </c>
      <c r="B276" s="37"/>
      <c r="C276" s="37"/>
      <c r="D276" s="38" t="str">
        <f t="shared" si="1"/>
        <v/>
      </c>
      <c r="E276" s="38" t="str">
        <f>VLOOKUP(D276,'KELAS (REFERENSI)'!$E$1:$J$68,6,FALSE)</f>
        <v>#N/A</v>
      </c>
      <c r="F276" s="39" t="str">
        <f t="shared" si="2"/>
        <v>PETUGAS.0275/SPK/SE/PML/3172/2026</v>
      </c>
      <c r="G276" s="40"/>
      <c r="H276" s="39" t="str">
        <f>VLOOKUP(G276,'MITRA (REFERENSI)'!$A:$Z,16,FALSE)</f>
        <v>#N/A</v>
      </c>
      <c r="I276" s="39" t="str">
        <f>VLOOKUP(G276,'MITRA (REFERENSI)'!$A:$Z,25,FALSE)</f>
        <v>#N/A</v>
      </c>
      <c r="J276" s="38" t="str">
        <f>VLOOKUP(G276,'MITRA (REFERENSI)'!$A:$Z,26,FALSE)</f>
        <v>#N/A</v>
      </c>
      <c r="K276" s="38" t="str">
        <f>VLOOKUP(G276,'MITRA (REFERENSI)'!$A:$Z,15,FALSE)</f>
        <v>#N/A</v>
      </c>
      <c r="L276" s="38" t="str">
        <f>VLOOKUP(G276,'MITRA (REFERENSI)'!$A:$Z,15,FALSE)</f>
        <v>#N/A</v>
      </c>
      <c r="M276" s="38" t="str">
        <f>IF(B276=1,'KELAS (REFERENSI)'!M276,IF(B276=2,'KELAS (REFERENSI)'!M291,IF(B276=3,'KELAS (REFERENSI)'!M306,IF(B276=4,'KELAS (REFERENSI)'!M321,""))))</f>
        <v/>
      </c>
      <c r="N276" s="38" t="str">
        <f>IF(B276=1,'KELAS (REFERENSI)'!N276,IF(B276=2,'KELAS (REFERENSI)'!N291,IF(B276=3,'KELAS (REFERENSI)'!N306,IF(B276=4,'KELAS (REFERENSI)'!N321,""))))</f>
        <v/>
      </c>
      <c r="O276" s="38" t="str">
        <f>IF(B276=1,'KELAS (REFERENSI)'!O276,IF(B276=2,'KELAS (REFERENSI)'!O291,IF(B276=3,'KELAS (REFERENSI)'!O306,IF(B276=4,'KELAS (REFERENSI)'!O321,""))))</f>
        <v/>
      </c>
      <c r="P276" s="38" t="str">
        <f>IF(B276=1,'KELAS (REFERENSI)'!P276,IF(B276=2,'KELAS (REFERENSI)'!P291,IF(B276=3,'KELAS (REFERENSI)'!P306,IF(B276=4,'KELAS (REFERENSI)'!P321,""))))</f>
        <v/>
      </c>
      <c r="Q276" s="38" t="str">
        <f t="shared" si="4"/>
        <v>BPS Kota Jakarta Timur</v>
      </c>
      <c r="R276" s="38" t="str">
        <f t="shared" si="56"/>
        <v/>
      </c>
      <c r="S276" s="38" t="str">
        <f t="shared" ref="S276:T276" si="284">S275</f>
        <v>15 Juni sampai dengan 31 Agustus 2026</v>
      </c>
      <c r="T276" s="38" t="str">
        <f t="shared" si="284"/>
        <v>31 Agustus 2026</v>
      </c>
      <c r="U276" s="41"/>
      <c r="V276" s="42"/>
      <c r="W276" s="42"/>
      <c r="X276" s="42"/>
    </row>
    <row r="277" ht="15.75" customHeight="1">
      <c r="A277" s="36" t="s">
        <v>5339</v>
      </c>
      <c r="B277" s="37"/>
      <c r="C277" s="37"/>
      <c r="D277" s="38" t="str">
        <f t="shared" si="1"/>
        <v/>
      </c>
      <c r="E277" s="38" t="str">
        <f>VLOOKUP(D277,'KELAS (REFERENSI)'!$E$1:$J$68,6,FALSE)</f>
        <v>#N/A</v>
      </c>
      <c r="F277" s="39" t="str">
        <f t="shared" si="2"/>
        <v>PETUGAS.0276/SPK/SE/PML/3172/2026</v>
      </c>
      <c r="G277" s="40"/>
      <c r="H277" s="39" t="str">
        <f>VLOOKUP(G277,'MITRA (REFERENSI)'!$A:$Z,16,FALSE)</f>
        <v>#N/A</v>
      </c>
      <c r="I277" s="39" t="str">
        <f>VLOOKUP(G277,'MITRA (REFERENSI)'!$A:$Z,25,FALSE)</f>
        <v>#N/A</v>
      </c>
      <c r="J277" s="38" t="str">
        <f>VLOOKUP(G277,'MITRA (REFERENSI)'!$A:$Z,26,FALSE)</f>
        <v>#N/A</v>
      </c>
      <c r="K277" s="38" t="str">
        <f>VLOOKUP(G277,'MITRA (REFERENSI)'!$A:$Z,15,FALSE)</f>
        <v>#N/A</v>
      </c>
      <c r="L277" s="38" t="str">
        <f>VLOOKUP(G277,'MITRA (REFERENSI)'!$A:$Z,15,FALSE)</f>
        <v>#N/A</v>
      </c>
      <c r="M277" s="38" t="str">
        <f>IF(B277=1,'KELAS (REFERENSI)'!M277,IF(B277=2,'KELAS (REFERENSI)'!M292,IF(B277=3,'KELAS (REFERENSI)'!M307,IF(B277=4,'KELAS (REFERENSI)'!M322,""))))</f>
        <v/>
      </c>
      <c r="N277" s="38" t="str">
        <f>IF(B277=1,'KELAS (REFERENSI)'!N277,IF(B277=2,'KELAS (REFERENSI)'!N292,IF(B277=3,'KELAS (REFERENSI)'!N307,IF(B277=4,'KELAS (REFERENSI)'!N322,""))))</f>
        <v/>
      </c>
      <c r="O277" s="38" t="str">
        <f>IF(B277=1,'KELAS (REFERENSI)'!O277,IF(B277=2,'KELAS (REFERENSI)'!O292,IF(B277=3,'KELAS (REFERENSI)'!O307,IF(B277=4,'KELAS (REFERENSI)'!O322,""))))</f>
        <v/>
      </c>
      <c r="P277" s="38" t="str">
        <f>IF(B277=1,'KELAS (REFERENSI)'!P277,IF(B277=2,'KELAS (REFERENSI)'!P292,IF(B277=3,'KELAS (REFERENSI)'!P307,IF(B277=4,'KELAS (REFERENSI)'!P322,""))))</f>
        <v/>
      </c>
      <c r="Q277" s="38" t="str">
        <f t="shared" si="4"/>
        <v>BPS Kota Jakarta Timur</v>
      </c>
      <c r="R277" s="38" t="str">
        <f t="shared" si="56"/>
        <v/>
      </c>
      <c r="S277" s="38" t="str">
        <f t="shared" ref="S277:T277" si="285">S276</f>
        <v>15 Juni sampai dengan 31 Agustus 2026</v>
      </c>
      <c r="T277" s="38" t="str">
        <f t="shared" si="285"/>
        <v>31 Agustus 2026</v>
      </c>
      <c r="U277" s="41"/>
      <c r="V277" s="42"/>
      <c r="W277" s="42"/>
      <c r="X277" s="42"/>
    </row>
    <row r="278" ht="15.75" customHeight="1">
      <c r="A278" s="36" t="s">
        <v>5340</v>
      </c>
      <c r="B278" s="37"/>
      <c r="C278" s="37"/>
      <c r="D278" s="38" t="str">
        <f t="shared" si="1"/>
        <v/>
      </c>
      <c r="E278" s="38" t="str">
        <f>VLOOKUP(D278,'KELAS (REFERENSI)'!$E$1:$J$68,6,FALSE)</f>
        <v>#N/A</v>
      </c>
      <c r="F278" s="39" t="str">
        <f t="shared" si="2"/>
        <v>PETUGAS.0277/SPK/SE/PML/3172/2026</v>
      </c>
      <c r="G278" s="40"/>
      <c r="H278" s="39" t="str">
        <f>VLOOKUP(G278,'MITRA (REFERENSI)'!$A:$Z,16,FALSE)</f>
        <v>#N/A</v>
      </c>
      <c r="I278" s="39" t="str">
        <f>VLOOKUP(G278,'MITRA (REFERENSI)'!$A:$Z,25,FALSE)</f>
        <v>#N/A</v>
      </c>
      <c r="J278" s="38" t="str">
        <f>VLOOKUP(G278,'MITRA (REFERENSI)'!$A:$Z,26,FALSE)</f>
        <v>#N/A</v>
      </c>
      <c r="K278" s="38" t="str">
        <f>VLOOKUP(G278,'MITRA (REFERENSI)'!$A:$Z,15,FALSE)</f>
        <v>#N/A</v>
      </c>
      <c r="L278" s="38" t="str">
        <f>VLOOKUP(G278,'MITRA (REFERENSI)'!$A:$Z,15,FALSE)</f>
        <v>#N/A</v>
      </c>
      <c r="M278" s="38" t="str">
        <f>IF(B278=1,'KELAS (REFERENSI)'!M278,IF(B278=2,'KELAS (REFERENSI)'!M293,IF(B278=3,'KELAS (REFERENSI)'!M308,IF(B278=4,'KELAS (REFERENSI)'!M323,""))))</f>
        <v/>
      </c>
      <c r="N278" s="38" t="str">
        <f>IF(B278=1,'KELAS (REFERENSI)'!N278,IF(B278=2,'KELAS (REFERENSI)'!N293,IF(B278=3,'KELAS (REFERENSI)'!N308,IF(B278=4,'KELAS (REFERENSI)'!N323,""))))</f>
        <v/>
      </c>
      <c r="O278" s="38" t="str">
        <f>IF(B278=1,'KELAS (REFERENSI)'!O278,IF(B278=2,'KELAS (REFERENSI)'!O293,IF(B278=3,'KELAS (REFERENSI)'!O308,IF(B278=4,'KELAS (REFERENSI)'!O323,""))))</f>
        <v/>
      </c>
      <c r="P278" s="38" t="str">
        <f>IF(B278=1,'KELAS (REFERENSI)'!P278,IF(B278=2,'KELAS (REFERENSI)'!P293,IF(B278=3,'KELAS (REFERENSI)'!P308,IF(B278=4,'KELAS (REFERENSI)'!P323,""))))</f>
        <v/>
      </c>
      <c r="Q278" s="38" t="str">
        <f t="shared" si="4"/>
        <v>BPS Kota Jakarta Timur</v>
      </c>
      <c r="R278" s="38" t="str">
        <f t="shared" si="56"/>
        <v/>
      </c>
      <c r="S278" s="38" t="str">
        <f t="shared" ref="S278:T278" si="286">S277</f>
        <v>15 Juni sampai dengan 31 Agustus 2026</v>
      </c>
      <c r="T278" s="38" t="str">
        <f t="shared" si="286"/>
        <v>31 Agustus 2026</v>
      </c>
      <c r="U278" s="41"/>
      <c r="V278" s="42"/>
      <c r="W278" s="42"/>
      <c r="X278" s="42"/>
    </row>
    <row r="279" ht="15.75" customHeight="1">
      <c r="A279" s="36" t="s">
        <v>5341</v>
      </c>
      <c r="B279" s="37"/>
      <c r="C279" s="37"/>
      <c r="D279" s="38" t="str">
        <f t="shared" si="1"/>
        <v/>
      </c>
      <c r="E279" s="38" t="str">
        <f>VLOOKUP(D279,'KELAS (REFERENSI)'!$E$1:$J$68,6,FALSE)</f>
        <v>#N/A</v>
      </c>
      <c r="F279" s="39" t="str">
        <f t="shared" si="2"/>
        <v>PETUGAS.0278/SPK/SE/PML/3172/2026</v>
      </c>
      <c r="G279" s="40"/>
      <c r="H279" s="39" t="str">
        <f>VLOOKUP(G279,'MITRA (REFERENSI)'!$A:$Z,16,FALSE)</f>
        <v>#N/A</v>
      </c>
      <c r="I279" s="39" t="str">
        <f>VLOOKUP(G279,'MITRA (REFERENSI)'!$A:$Z,25,FALSE)</f>
        <v>#N/A</v>
      </c>
      <c r="J279" s="38" t="str">
        <f>VLOOKUP(G279,'MITRA (REFERENSI)'!$A:$Z,26,FALSE)</f>
        <v>#N/A</v>
      </c>
      <c r="K279" s="38" t="str">
        <f>VLOOKUP(G279,'MITRA (REFERENSI)'!$A:$Z,15,FALSE)</f>
        <v>#N/A</v>
      </c>
      <c r="L279" s="38" t="str">
        <f>VLOOKUP(G279,'MITRA (REFERENSI)'!$A:$Z,15,FALSE)</f>
        <v>#N/A</v>
      </c>
      <c r="M279" s="38" t="str">
        <f>IF(B279=1,'KELAS (REFERENSI)'!M279,IF(B279=2,'KELAS (REFERENSI)'!M294,IF(B279=3,'KELAS (REFERENSI)'!M309,IF(B279=4,'KELAS (REFERENSI)'!M324,""))))</f>
        <v/>
      </c>
      <c r="N279" s="38" t="str">
        <f>IF(B279=1,'KELAS (REFERENSI)'!N279,IF(B279=2,'KELAS (REFERENSI)'!N294,IF(B279=3,'KELAS (REFERENSI)'!N309,IF(B279=4,'KELAS (REFERENSI)'!N324,""))))</f>
        <v/>
      </c>
      <c r="O279" s="38" t="str">
        <f>IF(B279=1,'KELAS (REFERENSI)'!O279,IF(B279=2,'KELAS (REFERENSI)'!O294,IF(B279=3,'KELAS (REFERENSI)'!O309,IF(B279=4,'KELAS (REFERENSI)'!O324,""))))</f>
        <v/>
      </c>
      <c r="P279" s="38" t="str">
        <f>IF(B279=1,'KELAS (REFERENSI)'!P279,IF(B279=2,'KELAS (REFERENSI)'!P294,IF(B279=3,'KELAS (REFERENSI)'!P309,IF(B279=4,'KELAS (REFERENSI)'!P324,""))))</f>
        <v/>
      </c>
      <c r="Q279" s="38" t="str">
        <f t="shared" si="4"/>
        <v>BPS Kota Jakarta Timur</v>
      </c>
      <c r="R279" s="38" t="str">
        <f t="shared" si="56"/>
        <v/>
      </c>
      <c r="S279" s="38" t="str">
        <f t="shared" ref="S279:T279" si="287">S278</f>
        <v>15 Juni sampai dengan 31 Agustus 2026</v>
      </c>
      <c r="T279" s="38" t="str">
        <f t="shared" si="287"/>
        <v>31 Agustus 2026</v>
      </c>
      <c r="U279" s="41"/>
      <c r="V279" s="42"/>
      <c r="W279" s="42"/>
      <c r="X279" s="42"/>
    </row>
    <row r="280" ht="15.75" customHeight="1">
      <c r="A280" s="36" t="s">
        <v>5342</v>
      </c>
      <c r="B280" s="37"/>
      <c r="C280" s="37"/>
      <c r="D280" s="38" t="str">
        <f t="shared" si="1"/>
        <v/>
      </c>
      <c r="E280" s="38" t="str">
        <f>VLOOKUP(D280,'KELAS (REFERENSI)'!$E$1:$J$68,6,FALSE)</f>
        <v>#N/A</v>
      </c>
      <c r="F280" s="39" t="str">
        <f t="shared" si="2"/>
        <v>PETUGAS.0279/SPK/SE/PML/3172/2026</v>
      </c>
      <c r="G280" s="40"/>
      <c r="H280" s="39" t="str">
        <f>VLOOKUP(G280,'MITRA (REFERENSI)'!$A:$Z,16,FALSE)</f>
        <v>#N/A</v>
      </c>
      <c r="I280" s="39" t="str">
        <f>VLOOKUP(G280,'MITRA (REFERENSI)'!$A:$Z,25,FALSE)</f>
        <v>#N/A</v>
      </c>
      <c r="J280" s="38" t="str">
        <f>VLOOKUP(G280,'MITRA (REFERENSI)'!$A:$Z,26,FALSE)</f>
        <v>#N/A</v>
      </c>
      <c r="K280" s="38" t="str">
        <f>VLOOKUP(G280,'MITRA (REFERENSI)'!$A:$Z,15,FALSE)</f>
        <v>#N/A</v>
      </c>
      <c r="L280" s="38" t="str">
        <f>VLOOKUP(G280,'MITRA (REFERENSI)'!$A:$Z,15,FALSE)</f>
        <v>#N/A</v>
      </c>
      <c r="M280" s="38" t="str">
        <f>IF(B280=1,'KELAS (REFERENSI)'!M280,IF(B280=2,'KELAS (REFERENSI)'!M295,IF(B280=3,'KELAS (REFERENSI)'!M310,IF(B280=4,'KELAS (REFERENSI)'!M325,""))))</f>
        <v/>
      </c>
      <c r="N280" s="38" t="str">
        <f>IF(B280=1,'KELAS (REFERENSI)'!N280,IF(B280=2,'KELAS (REFERENSI)'!N295,IF(B280=3,'KELAS (REFERENSI)'!N310,IF(B280=4,'KELAS (REFERENSI)'!N325,""))))</f>
        <v/>
      </c>
      <c r="O280" s="38" t="str">
        <f>IF(B280=1,'KELAS (REFERENSI)'!O280,IF(B280=2,'KELAS (REFERENSI)'!O295,IF(B280=3,'KELAS (REFERENSI)'!O310,IF(B280=4,'KELAS (REFERENSI)'!O325,""))))</f>
        <v/>
      </c>
      <c r="P280" s="38" t="str">
        <f>IF(B280=1,'KELAS (REFERENSI)'!P280,IF(B280=2,'KELAS (REFERENSI)'!P295,IF(B280=3,'KELAS (REFERENSI)'!P310,IF(B280=4,'KELAS (REFERENSI)'!P325,""))))</f>
        <v/>
      </c>
      <c r="Q280" s="38" t="str">
        <f t="shared" si="4"/>
        <v>BPS Kota Jakarta Timur</v>
      </c>
      <c r="R280" s="38" t="str">
        <f t="shared" si="56"/>
        <v/>
      </c>
      <c r="S280" s="38" t="str">
        <f t="shared" ref="S280:T280" si="288">S279</f>
        <v>15 Juni sampai dengan 31 Agustus 2026</v>
      </c>
      <c r="T280" s="38" t="str">
        <f t="shared" si="288"/>
        <v>31 Agustus 2026</v>
      </c>
      <c r="U280" s="41"/>
      <c r="V280" s="42"/>
      <c r="W280" s="42"/>
      <c r="X280" s="42"/>
    </row>
    <row r="281" ht="15.75" customHeight="1">
      <c r="A281" s="36" t="s">
        <v>5343</v>
      </c>
      <c r="B281" s="37"/>
      <c r="C281" s="37"/>
      <c r="D281" s="38" t="str">
        <f t="shared" si="1"/>
        <v/>
      </c>
      <c r="E281" s="38" t="str">
        <f>VLOOKUP(D281,'KELAS (REFERENSI)'!$E$1:$J$68,6,FALSE)</f>
        <v>#N/A</v>
      </c>
      <c r="F281" s="39" t="str">
        <f t="shared" si="2"/>
        <v>PETUGAS.0280/SPK/SE/PML/3172/2026</v>
      </c>
      <c r="G281" s="40"/>
      <c r="H281" s="39" t="str">
        <f>VLOOKUP(G281,'MITRA (REFERENSI)'!$A:$Z,16,FALSE)</f>
        <v>#N/A</v>
      </c>
      <c r="I281" s="39" t="str">
        <f>VLOOKUP(G281,'MITRA (REFERENSI)'!$A:$Z,25,FALSE)</f>
        <v>#N/A</v>
      </c>
      <c r="J281" s="38" t="str">
        <f>VLOOKUP(G281,'MITRA (REFERENSI)'!$A:$Z,26,FALSE)</f>
        <v>#N/A</v>
      </c>
      <c r="K281" s="38" t="str">
        <f>VLOOKUP(G281,'MITRA (REFERENSI)'!$A:$Z,15,FALSE)</f>
        <v>#N/A</v>
      </c>
      <c r="L281" s="38" t="str">
        <f>VLOOKUP(G281,'MITRA (REFERENSI)'!$A:$Z,15,FALSE)</f>
        <v>#N/A</v>
      </c>
      <c r="M281" s="38" t="str">
        <f>IF(B281=1,'KELAS (REFERENSI)'!M281,IF(B281=2,'KELAS (REFERENSI)'!M296,IF(B281=3,'KELAS (REFERENSI)'!M311,IF(B281=4,'KELAS (REFERENSI)'!M326,""))))</f>
        <v/>
      </c>
      <c r="N281" s="38" t="str">
        <f>IF(B281=1,'KELAS (REFERENSI)'!N281,IF(B281=2,'KELAS (REFERENSI)'!N296,IF(B281=3,'KELAS (REFERENSI)'!N311,IF(B281=4,'KELAS (REFERENSI)'!N326,""))))</f>
        <v/>
      </c>
      <c r="O281" s="38" t="str">
        <f>IF(B281=1,'KELAS (REFERENSI)'!O281,IF(B281=2,'KELAS (REFERENSI)'!O296,IF(B281=3,'KELAS (REFERENSI)'!O311,IF(B281=4,'KELAS (REFERENSI)'!O326,""))))</f>
        <v/>
      </c>
      <c r="P281" s="38" t="str">
        <f>IF(B281=1,'KELAS (REFERENSI)'!P281,IF(B281=2,'KELAS (REFERENSI)'!P296,IF(B281=3,'KELAS (REFERENSI)'!P311,IF(B281=4,'KELAS (REFERENSI)'!P326,""))))</f>
        <v/>
      </c>
      <c r="Q281" s="38" t="str">
        <f t="shared" si="4"/>
        <v>BPS Kota Jakarta Timur</v>
      </c>
      <c r="R281" s="38" t="str">
        <f t="shared" si="56"/>
        <v/>
      </c>
      <c r="S281" s="38" t="str">
        <f t="shared" ref="S281:T281" si="289">S280</f>
        <v>15 Juni sampai dengan 31 Agustus 2026</v>
      </c>
      <c r="T281" s="38" t="str">
        <f t="shared" si="289"/>
        <v>31 Agustus 2026</v>
      </c>
      <c r="U281" s="41"/>
      <c r="V281" s="42"/>
      <c r="W281" s="42"/>
      <c r="X281" s="42"/>
    </row>
    <row r="282" ht="15.75" customHeight="1">
      <c r="A282" s="36" t="s">
        <v>5344</v>
      </c>
      <c r="B282" s="37"/>
      <c r="C282" s="37"/>
      <c r="D282" s="38" t="str">
        <f t="shared" si="1"/>
        <v/>
      </c>
      <c r="E282" s="38" t="str">
        <f>VLOOKUP(D282,'KELAS (REFERENSI)'!$E$1:$J$68,6,FALSE)</f>
        <v>#N/A</v>
      </c>
      <c r="F282" s="39" t="str">
        <f t="shared" si="2"/>
        <v>PETUGAS.0281/SPK/SE/PML/3172/2026</v>
      </c>
      <c r="G282" s="40"/>
      <c r="H282" s="39" t="str">
        <f>VLOOKUP(G282,'MITRA (REFERENSI)'!$A:$Z,16,FALSE)</f>
        <v>#N/A</v>
      </c>
      <c r="I282" s="39" t="str">
        <f>VLOOKUP(G282,'MITRA (REFERENSI)'!$A:$Z,25,FALSE)</f>
        <v>#N/A</v>
      </c>
      <c r="J282" s="38" t="str">
        <f>VLOOKUP(G282,'MITRA (REFERENSI)'!$A:$Z,26,FALSE)</f>
        <v>#N/A</v>
      </c>
      <c r="K282" s="38" t="str">
        <f>VLOOKUP(G282,'MITRA (REFERENSI)'!$A:$Z,15,FALSE)</f>
        <v>#N/A</v>
      </c>
      <c r="L282" s="38" t="str">
        <f>VLOOKUP(G282,'MITRA (REFERENSI)'!$A:$Z,15,FALSE)</f>
        <v>#N/A</v>
      </c>
      <c r="M282" s="38" t="str">
        <f>IF(B282=1,'KELAS (REFERENSI)'!M282,IF(B282=2,'KELAS (REFERENSI)'!M297,IF(B282=3,'KELAS (REFERENSI)'!M312,IF(B282=4,'KELAS (REFERENSI)'!M327,""))))</f>
        <v/>
      </c>
      <c r="N282" s="38" t="str">
        <f>IF(B282=1,'KELAS (REFERENSI)'!N282,IF(B282=2,'KELAS (REFERENSI)'!N297,IF(B282=3,'KELAS (REFERENSI)'!N312,IF(B282=4,'KELAS (REFERENSI)'!N327,""))))</f>
        <v/>
      </c>
      <c r="O282" s="38" t="str">
        <f>IF(B282=1,'KELAS (REFERENSI)'!O282,IF(B282=2,'KELAS (REFERENSI)'!O297,IF(B282=3,'KELAS (REFERENSI)'!O312,IF(B282=4,'KELAS (REFERENSI)'!O327,""))))</f>
        <v/>
      </c>
      <c r="P282" s="38" t="str">
        <f>IF(B282=1,'KELAS (REFERENSI)'!P282,IF(B282=2,'KELAS (REFERENSI)'!P297,IF(B282=3,'KELAS (REFERENSI)'!P312,IF(B282=4,'KELAS (REFERENSI)'!P327,""))))</f>
        <v/>
      </c>
      <c r="Q282" s="38" t="str">
        <f t="shared" si="4"/>
        <v>BPS Kota Jakarta Timur</v>
      </c>
      <c r="R282" s="38" t="str">
        <f t="shared" si="56"/>
        <v/>
      </c>
      <c r="S282" s="38" t="str">
        <f t="shared" ref="S282:T282" si="290">S281</f>
        <v>15 Juni sampai dengan 31 Agustus 2026</v>
      </c>
      <c r="T282" s="38" t="str">
        <f t="shared" si="290"/>
        <v>31 Agustus 2026</v>
      </c>
      <c r="U282" s="41"/>
      <c r="V282" s="42"/>
      <c r="W282" s="42"/>
      <c r="X282" s="42"/>
    </row>
    <row r="283" ht="15.75" customHeight="1">
      <c r="A283" s="36" t="s">
        <v>5345</v>
      </c>
      <c r="B283" s="37"/>
      <c r="C283" s="37"/>
      <c r="D283" s="38" t="str">
        <f t="shared" si="1"/>
        <v/>
      </c>
      <c r="E283" s="38" t="str">
        <f>VLOOKUP(D283,'KELAS (REFERENSI)'!$E$1:$J$68,6,FALSE)</f>
        <v>#N/A</v>
      </c>
      <c r="F283" s="39" t="str">
        <f t="shared" si="2"/>
        <v>PETUGAS.0282/SPK/SE/PML/3172/2026</v>
      </c>
      <c r="G283" s="40"/>
      <c r="H283" s="39" t="str">
        <f>VLOOKUP(G283,'MITRA (REFERENSI)'!$A:$Z,16,FALSE)</f>
        <v>#N/A</v>
      </c>
      <c r="I283" s="39" t="str">
        <f>VLOOKUP(G283,'MITRA (REFERENSI)'!$A:$Z,25,FALSE)</f>
        <v>#N/A</v>
      </c>
      <c r="J283" s="38" t="str">
        <f>VLOOKUP(G283,'MITRA (REFERENSI)'!$A:$Z,26,FALSE)</f>
        <v>#N/A</v>
      </c>
      <c r="K283" s="38" t="str">
        <f>VLOOKUP(G283,'MITRA (REFERENSI)'!$A:$Z,15,FALSE)</f>
        <v>#N/A</v>
      </c>
      <c r="L283" s="38" t="str">
        <f>VLOOKUP(G283,'MITRA (REFERENSI)'!$A:$Z,15,FALSE)</f>
        <v>#N/A</v>
      </c>
      <c r="M283" s="38" t="str">
        <f>IF(B283=1,'KELAS (REFERENSI)'!M283,IF(B283=2,'KELAS (REFERENSI)'!M298,IF(B283=3,'KELAS (REFERENSI)'!M313,IF(B283=4,'KELAS (REFERENSI)'!M328,""))))</f>
        <v/>
      </c>
      <c r="N283" s="38" t="str">
        <f>IF(B283=1,'KELAS (REFERENSI)'!N283,IF(B283=2,'KELAS (REFERENSI)'!N298,IF(B283=3,'KELAS (REFERENSI)'!N313,IF(B283=4,'KELAS (REFERENSI)'!N328,""))))</f>
        <v/>
      </c>
      <c r="O283" s="38" t="str">
        <f>IF(B283=1,'KELAS (REFERENSI)'!O283,IF(B283=2,'KELAS (REFERENSI)'!O298,IF(B283=3,'KELAS (REFERENSI)'!O313,IF(B283=4,'KELAS (REFERENSI)'!O328,""))))</f>
        <v/>
      </c>
      <c r="P283" s="38" t="str">
        <f>IF(B283=1,'KELAS (REFERENSI)'!P283,IF(B283=2,'KELAS (REFERENSI)'!P298,IF(B283=3,'KELAS (REFERENSI)'!P313,IF(B283=4,'KELAS (REFERENSI)'!P328,""))))</f>
        <v/>
      </c>
      <c r="Q283" s="38" t="str">
        <f t="shared" si="4"/>
        <v>BPS Kota Jakarta Timur</v>
      </c>
      <c r="R283" s="38" t="str">
        <f t="shared" si="56"/>
        <v/>
      </c>
      <c r="S283" s="38" t="str">
        <f t="shared" ref="S283:T283" si="291">S282</f>
        <v>15 Juni sampai dengan 31 Agustus 2026</v>
      </c>
      <c r="T283" s="38" t="str">
        <f t="shared" si="291"/>
        <v>31 Agustus 2026</v>
      </c>
      <c r="U283" s="41"/>
      <c r="V283" s="42"/>
      <c r="W283" s="42"/>
      <c r="X283" s="42"/>
    </row>
    <row r="284" ht="15.75" customHeight="1">
      <c r="A284" s="36" t="s">
        <v>5346</v>
      </c>
      <c r="B284" s="37"/>
      <c r="C284" s="37"/>
      <c r="D284" s="38" t="str">
        <f t="shared" si="1"/>
        <v/>
      </c>
      <c r="E284" s="38" t="str">
        <f>VLOOKUP(D284,'KELAS (REFERENSI)'!$E$1:$J$68,6,FALSE)</f>
        <v>#N/A</v>
      </c>
      <c r="F284" s="39" t="str">
        <f t="shared" si="2"/>
        <v>PETUGAS.0283/SPK/SE/PML/3172/2026</v>
      </c>
      <c r="G284" s="40"/>
      <c r="H284" s="39" t="str">
        <f>VLOOKUP(G284,'MITRA (REFERENSI)'!$A:$Z,16,FALSE)</f>
        <v>#N/A</v>
      </c>
      <c r="I284" s="39" t="str">
        <f>VLOOKUP(G284,'MITRA (REFERENSI)'!$A:$Z,25,FALSE)</f>
        <v>#N/A</v>
      </c>
      <c r="J284" s="38" t="str">
        <f>VLOOKUP(G284,'MITRA (REFERENSI)'!$A:$Z,26,FALSE)</f>
        <v>#N/A</v>
      </c>
      <c r="K284" s="38" t="str">
        <f>VLOOKUP(G284,'MITRA (REFERENSI)'!$A:$Z,15,FALSE)</f>
        <v>#N/A</v>
      </c>
      <c r="L284" s="38" t="str">
        <f>VLOOKUP(G284,'MITRA (REFERENSI)'!$A:$Z,15,FALSE)</f>
        <v>#N/A</v>
      </c>
      <c r="M284" s="38" t="str">
        <f>IF(B284=1,'KELAS (REFERENSI)'!M284,IF(B284=2,'KELAS (REFERENSI)'!M299,IF(B284=3,'KELAS (REFERENSI)'!M314,IF(B284=4,'KELAS (REFERENSI)'!M329,""))))</f>
        <v/>
      </c>
      <c r="N284" s="38" t="str">
        <f>IF(B284=1,'KELAS (REFERENSI)'!N284,IF(B284=2,'KELAS (REFERENSI)'!N299,IF(B284=3,'KELAS (REFERENSI)'!N314,IF(B284=4,'KELAS (REFERENSI)'!N329,""))))</f>
        <v/>
      </c>
      <c r="O284" s="38" t="str">
        <f>IF(B284=1,'KELAS (REFERENSI)'!O284,IF(B284=2,'KELAS (REFERENSI)'!O299,IF(B284=3,'KELAS (REFERENSI)'!O314,IF(B284=4,'KELAS (REFERENSI)'!O329,""))))</f>
        <v/>
      </c>
      <c r="P284" s="38" t="str">
        <f>IF(B284=1,'KELAS (REFERENSI)'!P284,IF(B284=2,'KELAS (REFERENSI)'!P299,IF(B284=3,'KELAS (REFERENSI)'!P314,IF(B284=4,'KELAS (REFERENSI)'!P329,""))))</f>
        <v/>
      </c>
      <c r="Q284" s="38" t="str">
        <f t="shared" si="4"/>
        <v>BPS Kota Jakarta Timur</v>
      </c>
      <c r="R284" s="38" t="str">
        <f t="shared" si="56"/>
        <v/>
      </c>
      <c r="S284" s="38" t="str">
        <f t="shared" ref="S284:T284" si="292">S283</f>
        <v>15 Juni sampai dengan 31 Agustus 2026</v>
      </c>
      <c r="T284" s="38" t="str">
        <f t="shared" si="292"/>
        <v>31 Agustus 2026</v>
      </c>
      <c r="U284" s="41"/>
      <c r="V284" s="42"/>
      <c r="W284" s="42"/>
      <c r="X284" s="42"/>
    </row>
    <row r="285" ht="15.75" customHeight="1">
      <c r="A285" s="36" t="s">
        <v>5347</v>
      </c>
      <c r="B285" s="37"/>
      <c r="C285" s="37"/>
      <c r="D285" s="38" t="str">
        <f t="shared" si="1"/>
        <v/>
      </c>
      <c r="E285" s="38" t="str">
        <f>VLOOKUP(D285,'KELAS (REFERENSI)'!$E$1:$J$68,6,FALSE)</f>
        <v>#N/A</v>
      </c>
      <c r="F285" s="39" t="str">
        <f t="shared" si="2"/>
        <v>PETUGAS.0284/SPK/SE/PML/3172/2026</v>
      </c>
      <c r="G285" s="40"/>
      <c r="H285" s="39" t="str">
        <f>VLOOKUP(G285,'MITRA (REFERENSI)'!$A:$Z,16,FALSE)</f>
        <v>#N/A</v>
      </c>
      <c r="I285" s="39" t="str">
        <f>VLOOKUP(G285,'MITRA (REFERENSI)'!$A:$Z,25,FALSE)</f>
        <v>#N/A</v>
      </c>
      <c r="J285" s="38" t="str">
        <f>VLOOKUP(G285,'MITRA (REFERENSI)'!$A:$Z,26,FALSE)</f>
        <v>#N/A</v>
      </c>
      <c r="K285" s="38" t="str">
        <f>VLOOKUP(G285,'MITRA (REFERENSI)'!$A:$Z,15,FALSE)</f>
        <v>#N/A</v>
      </c>
      <c r="L285" s="38" t="str">
        <f>VLOOKUP(G285,'MITRA (REFERENSI)'!$A:$Z,15,FALSE)</f>
        <v>#N/A</v>
      </c>
      <c r="M285" s="38" t="str">
        <f>IF(B285=1,'KELAS (REFERENSI)'!M285,IF(B285=2,'KELAS (REFERENSI)'!M300,IF(B285=3,'KELAS (REFERENSI)'!M315,IF(B285=4,'KELAS (REFERENSI)'!M330,""))))</f>
        <v/>
      </c>
      <c r="N285" s="38" t="str">
        <f>IF(B285=1,'KELAS (REFERENSI)'!N285,IF(B285=2,'KELAS (REFERENSI)'!N300,IF(B285=3,'KELAS (REFERENSI)'!N315,IF(B285=4,'KELAS (REFERENSI)'!N330,""))))</f>
        <v/>
      </c>
      <c r="O285" s="38" t="str">
        <f>IF(B285=1,'KELAS (REFERENSI)'!O285,IF(B285=2,'KELAS (REFERENSI)'!O300,IF(B285=3,'KELAS (REFERENSI)'!O315,IF(B285=4,'KELAS (REFERENSI)'!O330,""))))</f>
        <v/>
      </c>
      <c r="P285" s="38" t="str">
        <f>IF(B285=1,'KELAS (REFERENSI)'!P285,IF(B285=2,'KELAS (REFERENSI)'!P300,IF(B285=3,'KELAS (REFERENSI)'!P315,IF(B285=4,'KELAS (REFERENSI)'!P330,""))))</f>
        <v/>
      </c>
      <c r="Q285" s="38" t="str">
        <f t="shared" si="4"/>
        <v>BPS Kota Jakarta Timur</v>
      </c>
      <c r="R285" s="38" t="str">
        <f t="shared" si="56"/>
        <v/>
      </c>
      <c r="S285" s="38" t="str">
        <f t="shared" ref="S285:T285" si="293">S284</f>
        <v>15 Juni sampai dengan 31 Agustus 2026</v>
      </c>
      <c r="T285" s="38" t="str">
        <f t="shared" si="293"/>
        <v>31 Agustus 2026</v>
      </c>
      <c r="U285" s="41"/>
      <c r="V285" s="42"/>
      <c r="W285" s="42"/>
      <c r="X285" s="42"/>
    </row>
    <row r="286" ht="15.75" customHeight="1">
      <c r="A286" s="36" t="s">
        <v>5348</v>
      </c>
      <c r="B286" s="37"/>
      <c r="C286" s="37"/>
      <c r="D286" s="38" t="str">
        <f t="shared" si="1"/>
        <v/>
      </c>
      <c r="E286" s="38" t="str">
        <f>VLOOKUP(D286,'KELAS (REFERENSI)'!$E$1:$J$68,6,FALSE)</f>
        <v>#N/A</v>
      </c>
      <c r="F286" s="39" t="str">
        <f t="shared" si="2"/>
        <v>PETUGAS.0285/SPK/SE/PML/3172/2026</v>
      </c>
      <c r="G286" s="40"/>
      <c r="H286" s="39" t="str">
        <f>VLOOKUP(G286,'MITRA (REFERENSI)'!$A:$Z,16,FALSE)</f>
        <v>#N/A</v>
      </c>
      <c r="I286" s="39" t="str">
        <f>VLOOKUP(G286,'MITRA (REFERENSI)'!$A:$Z,25,FALSE)</f>
        <v>#N/A</v>
      </c>
      <c r="J286" s="38" t="str">
        <f>VLOOKUP(G286,'MITRA (REFERENSI)'!$A:$Z,26,FALSE)</f>
        <v>#N/A</v>
      </c>
      <c r="K286" s="38" t="str">
        <f>VLOOKUP(G286,'MITRA (REFERENSI)'!$A:$Z,15,FALSE)</f>
        <v>#N/A</v>
      </c>
      <c r="L286" s="38" t="str">
        <f>VLOOKUP(G286,'MITRA (REFERENSI)'!$A:$Z,15,FALSE)</f>
        <v>#N/A</v>
      </c>
      <c r="M286" s="38" t="str">
        <f>IF(B286=1,'KELAS (REFERENSI)'!M286,IF(B286=2,'KELAS (REFERENSI)'!M301,IF(B286=3,'KELAS (REFERENSI)'!M316,IF(B286=4,'KELAS (REFERENSI)'!M331,""))))</f>
        <v/>
      </c>
      <c r="N286" s="38" t="str">
        <f>IF(B286=1,'KELAS (REFERENSI)'!N286,IF(B286=2,'KELAS (REFERENSI)'!N301,IF(B286=3,'KELAS (REFERENSI)'!N316,IF(B286=4,'KELAS (REFERENSI)'!N331,""))))</f>
        <v/>
      </c>
      <c r="O286" s="38" t="str">
        <f>IF(B286=1,'KELAS (REFERENSI)'!O286,IF(B286=2,'KELAS (REFERENSI)'!O301,IF(B286=3,'KELAS (REFERENSI)'!O316,IF(B286=4,'KELAS (REFERENSI)'!O331,""))))</f>
        <v/>
      </c>
      <c r="P286" s="38" t="str">
        <f>IF(B286=1,'KELAS (REFERENSI)'!P286,IF(B286=2,'KELAS (REFERENSI)'!P301,IF(B286=3,'KELAS (REFERENSI)'!P316,IF(B286=4,'KELAS (REFERENSI)'!P331,""))))</f>
        <v/>
      </c>
      <c r="Q286" s="38" t="str">
        <f t="shared" si="4"/>
        <v>BPS Kota Jakarta Timur</v>
      </c>
      <c r="R286" s="38" t="str">
        <f t="shared" si="56"/>
        <v/>
      </c>
      <c r="S286" s="38" t="str">
        <f t="shared" ref="S286:T286" si="294">S285</f>
        <v>15 Juni sampai dengan 31 Agustus 2026</v>
      </c>
      <c r="T286" s="38" t="str">
        <f t="shared" si="294"/>
        <v>31 Agustus 2026</v>
      </c>
      <c r="U286" s="41"/>
      <c r="V286" s="42"/>
      <c r="W286" s="42"/>
      <c r="X286" s="42"/>
    </row>
    <row r="287" ht="15.75" customHeight="1">
      <c r="A287" s="36" t="s">
        <v>5349</v>
      </c>
      <c r="B287" s="37"/>
      <c r="C287" s="37"/>
      <c r="D287" s="38" t="str">
        <f t="shared" si="1"/>
        <v/>
      </c>
      <c r="E287" s="38" t="str">
        <f>VLOOKUP(D287,'KELAS (REFERENSI)'!$E$1:$J$68,6,FALSE)</f>
        <v>#N/A</v>
      </c>
      <c r="F287" s="39" t="str">
        <f t="shared" si="2"/>
        <v>PETUGAS.0286/SPK/SE/PML/3172/2026</v>
      </c>
      <c r="G287" s="40"/>
      <c r="H287" s="39" t="str">
        <f>VLOOKUP(G287,'MITRA (REFERENSI)'!$A:$Z,16,FALSE)</f>
        <v>#N/A</v>
      </c>
      <c r="I287" s="39" t="str">
        <f>VLOOKUP(G287,'MITRA (REFERENSI)'!$A:$Z,25,FALSE)</f>
        <v>#N/A</v>
      </c>
      <c r="J287" s="38" t="str">
        <f>VLOOKUP(G287,'MITRA (REFERENSI)'!$A:$Z,26,FALSE)</f>
        <v>#N/A</v>
      </c>
      <c r="K287" s="38" t="str">
        <f>VLOOKUP(G287,'MITRA (REFERENSI)'!$A:$Z,15,FALSE)</f>
        <v>#N/A</v>
      </c>
      <c r="L287" s="38" t="str">
        <f>VLOOKUP(G287,'MITRA (REFERENSI)'!$A:$Z,15,FALSE)</f>
        <v>#N/A</v>
      </c>
      <c r="M287" s="38" t="str">
        <f>IF(B287=1,'KELAS (REFERENSI)'!M287,IF(B287=2,'KELAS (REFERENSI)'!M302,IF(B287=3,'KELAS (REFERENSI)'!M317,IF(B287=4,'KELAS (REFERENSI)'!M332,""))))</f>
        <v/>
      </c>
      <c r="N287" s="38" t="str">
        <f>IF(B287=1,'KELAS (REFERENSI)'!N287,IF(B287=2,'KELAS (REFERENSI)'!N302,IF(B287=3,'KELAS (REFERENSI)'!N317,IF(B287=4,'KELAS (REFERENSI)'!N332,""))))</f>
        <v/>
      </c>
      <c r="O287" s="38" t="str">
        <f>IF(B287=1,'KELAS (REFERENSI)'!O287,IF(B287=2,'KELAS (REFERENSI)'!O302,IF(B287=3,'KELAS (REFERENSI)'!O317,IF(B287=4,'KELAS (REFERENSI)'!O332,""))))</f>
        <v/>
      </c>
      <c r="P287" s="38" t="str">
        <f>IF(B287=1,'KELAS (REFERENSI)'!P287,IF(B287=2,'KELAS (REFERENSI)'!P302,IF(B287=3,'KELAS (REFERENSI)'!P317,IF(B287=4,'KELAS (REFERENSI)'!P332,""))))</f>
        <v/>
      </c>
      <c r="Q287" s="38" t="str">
        <f t="shared" si="4"/>
        <v>BPS Kota Jakarta Timur</v>
      </c>
      <c r="R287" s="38" t="str">
        <f t="shared" si="56"/>
        <v/>
      </c>
      <c r="S287" s="38" t="str">
        <f t="shared" ref="S287:T287" si="295">S286</f>
        <v>15 Juni sampai dengan 31 Agustus 2026</v>
      </c>
      <c r="T287" s="38" t="str">
        <f t="shared" si="295"/>
        <v>31 Agustus 2026</v>
      </c>
      <c r="U287" s="41"/>
      <c r="V287" s="42"/>
      <c r="W287" s="42"/>
      <c r="X287" s="42"/>
    </row>
    <row r="288" ht="15.75" customHeight="1">
      <c r="A288" s="36" t="s">
        <v>5350</v>
      </c>
      <c r="B288" s="37"/>
      <c r="C288" s="37"/>
      <c r="D288" s="38" t="str">
        <f t="shared" si="1"/>
        <v/>
      </c>
      <c r="E288" s="38" t="str">
        <f>VLOOKUP(D288,'KELAS (REFERENSI)'!$E$1:$J$68,6,FALSE)</f>
        <v>#N/A</v>
      </c>
      <c r="F288" s="39" t="str">
        <f t="shared" si="2"/>
        <v>PETUGAS.0287/SPK/SE/PML/3172/2026</v>
      </c>
      <c r="G288" s="40"/>
      <c r="H288" s="39" t="str">
        <f>VLOOKUP(G288,'MITRA (REFERENSI)'!$A:$Z,16,FALSE)</f>
        <v>#N/A</v>
      </c>
      <c r="I288" s="39" t="str">
        <f>VLOOKUP(G288,'MITRA (REFERENSI)'!$A:$Z,25,FALSE)</f>
        <v>#N/A</v>
      </c>
      <c r="J288" s="38" t="str">
        <f>VLOOKUP(G288,'MITRA (REFERENSI)'!$A:$Z,26,FALSE)</f>
        <v>#N/A</v>
      </c>
      <c r="K288" s="38" t="str">
        <f>VLOOKUP(G288,'MITRA (REFERENSI)'!$A:$Z,15,FALSE)</f>
        <v>#N/A</v>
      </c>
      <c r="L288" s="38" t="str">
        <f>VLOOKUP(G288,'MITRA (REFERENSI)'!$A:$Z,15,FALSE)</f>
        <v>#N/A</v>
      </c>
      <c r="M288" s="38" t="str">
        <f>IF(B288=1,'KELAS (REFERENSI)'!M288,IF(B288=2,'KELAS (REFERENSI)'!M303,IF(B288=3,'KELAS (REFERENSI)'!M318,IF(B288=4,'KELAS (REFERENSI)'!M333,""))))</f>
        <v/>
      </c>
      <c r="N288" s="38" t="str">
        <f>IF(B288=1,'KELAS (REFERENSI)'!N288,IF(B288=2,'KELAS (REFERENSI)'!N303,IF(B288=3,'KELAS (REFERENSI)'!N318,IF(B288=4,'KELAS (REFERENSI)'!N333,""))))</f>
        <v/>
      </c>
      <c r="O288" s="38" t="str">
        <f>IF(B288=1,'KELAS (REFERENSI)'!O288,IF(B288=2,'KELAS (REFERENSI)'!O303,IF(B288=3,'KELAS (REFERENSI)'!O318,IF(B288=4,'KELAS (REFERENSI)'!O333,""))))</f>
        <v/>
      </c>
      <c r="P288" s="38" t="str">
        <f>IF(B288=1,'KELAS (REFERENSI)'!P288,IF(B288=2,'KELAS (REFERENSI)'!P303,IF(B288=3,'KELAS (REFERENSI)'!P318,IF(B288=4,'KELAS (REFERENSI)'!P333,""))))</f>
        <v/>
      </c>
      <c r="Q288" s="38" t="str">
        <f t="shared" si="4"/>
        <v>BPS Kota Jakarta Timur</v>
      </c>
      <c r="R288" s="38" t="str">
        <f t="shared" si="56"/>
        <v/>
      </c>
      <c r="S288" s="38" t="str">
        <f t="shared" ref="S288:T288" si="296">S287</f>
        <v>15 Juni sampai dengan 31 Agustus 2026</v>
      </c>
      <c r="T288" s="38" t="str">
        <f t="shared" si="296"/>
        <v>31 Agustus 2026</v>
      </c>
      <c r="U288" s="41"/>
      <c r="V288" s="42"/>
      <c r="W288" s="42"/>
      <c r="X288" s="42"/>
    </row>
    <row r="289" ht="15.75" customHeight="1">
      <c r="A289" s="36" t="s">
        <v>5351</v>
      </c>
      <c r="B289" s="37"/>
      <c r="C289" s="37"/>
      <c r="D289" s="38" t="str">
        <f t="shared" si="1"/>
        <v/>
      </c>
      <c r="E289" s="38" t="str">
        <f>VLOOKUP(D289,'KELAS (REFERENSI)'!$E$1:$J$68,6,FALSE)</f>
        <v>#N/A</v>
      </c>
      <c r="F289" s="39" t="str">
        <f t="shared" si="2"/>
        <v>PETUGAS.0288/SPK/SE/PML/3172/2026</v>
      </c>
      <c r="G289" s="40"/>
      <c r="H289" s="39" t="str">
        <f>VLOOKUP(G289,'MITRA (REFERENSI)'!$A:$Z,16,FALSE)</f>
        <v>#N/A</v>
      </c>
      <c r="I289" s="39" t="str">
        <f>VLOOKUP(G289,'MITRA (REFERENSI)'!$A:$Z,25,FALSE)</f>
        <v>#N/A</v>
      </c>
      <c r="J289" s="38" t="str">
        <f>VLOOKUP(G289,'MITRA (REFERENSI)'!$A:$Z,26,FALSE)</f>
        <v>#N/A</v>
      </c>
      <c r="K289" s="38" t="str">
        <f>VLOOKUP(G289,'MITRA (REFERENSI)'!$A:$Z,15,FALSE)</f>
        <v>#N/A</v>
      </c>
      <c r="L289" s="38" t="str">
        <f>VLOOKUP(G289,'MITRA (REFERENSI)'!$A:$Z,15,FALSE)</f>
        <v>#N/A</v>
      </c>
      <c r="M289" s="38" t="str">
        <f>IF(B289=1,'KELAS (REFERENSI)'!M289,IF(B289=2,'KELAS (REFERENSI)'!M304,IF(B289=3,'KELAS (REFERENSI)'!M319,IF(B289=4,'KELAS (REFERENSI)'!M334,""))))</f>
        <v/>
      </c>
      <c r="N289" s="38" t="str">
        <f>IF(B289=1,'KELAS (REFERENSI)'!N289,IF(B289=2,'KELAS (REFERENSI)'!N304,IF(B289=3,'KELAS (REFERENSI)'!N319,IF(B289=4,'KELAS (REFERENSI)'!N334,""))))</f>
        <v/>
      </c>
      <c r="O289" s="38" t="str">
        <f>IF(B289=1,'KELAS (REFERENSI)'!O289,IF(B289=2,'KELAS (REFERENSI)'!O304,IF(B289=3,'KELAS (REFERENSI)'!O319,IF(B289=4,'KELAS (REFERENSI)'!O334,""))))</f>
        <v/>
      </c>
      <c r="P289" s="38" t="str">
        <f>IF(B289=1,'KELAS (REFERENSI)'!P289,IF(B289=2,'KELAS (REFERENSI)'!P304,IF(B289=3,'KELAS (REFERENSI)'!P319,IF(B289=4,'KELAS (REFERENSI)'!P334,""))))</f>
        <v/>
      </c>
      <c r="Q289" s="38" t="str">
        <f t="shared" si="4"/>
        <v>BPS Kota Jakarta Timur</v>
      </c>
      <c r="R289" s="38" t="str">
        <f t="shared" si="56"/>
        <v/>
      </c>
      <c r="S289" s="38" t="str">
        <f t="shared" ref="S289:T289" si="297">S288</f>
        <v>15 Juni sampai dengan 31 Agustus 2026</v>
      </c>
      <c r="T289" s="38" t="str">
        <f t="shared" si="297"/>
        <v>31 Agustus 2026</v>
      </c>
      <c r="U289" s="41"/>
      <c r="V289" s="42"/>
      <c r="W289" s="42"/>
      <c r="X289" s="42"/>
    </row>
    <row r="290" ht="15.75" customHeight="1">
      <c r="A290" s="36" t="s">
        <v>5352</v>
      </c>
      <c r="B290" s="37"/>
      <c r="C290" s="37"/>
      <c r="D290" s="38" t="str">
        <f t="shared" si="1"/>
        <v/>
      </c>
      <c r="E290" s="38" t="str">
        <f>VLOOKUP(D290,'KELAS (REFERENSI)'!$E$1:$J$68,6,FALSE)</f>
        <v>#N/A</v>
      </c>
      <c r="F290" s="39" t="str">
        <f t="shared" si="2"/>
        <v>PETUGAS.0289/SPK/SE/PML/3172/2026</v>
      </c>
      <c r="G290" s="40"/>
      <c r="H290" s="39" t="str">
        <f>VLOOKUP(G290,'MITRA (REFERENSI)'!$A:$Z,16,FALSE)</f>
        <v>#N/A</v>
      </c>
      <c r="I290" s="39" t="str">
        <f>VLOOKUP(G290,'MITRA (REFERENSI)'!$A:$Z,25,FALSE)</f>
        <v>#N/A</v>
      </c>
      <c r="J290" s="38" t="str">
        <f>VLOOKUP(G290,'MITRA (REFERENSI)'!$A:$Z,26,FALSE)</f>
        <v>#N/A</v>
      </c>
      <c r="K290" s="38" t="str">
        <f>VLOOKUP(G290,'MITRA (REFERENSI)'!$A:$Z,15,FALSE)</f>
        <v>#N/A</v>
      </c>
      <c r="L290" s="38" t="str">
        <f>VLOOKUP(G290,'MITRA (REFERENSI)'!$A:$Z,15,FALSE)</f>
        <v>#N/A</v>
      </c>
      <c r="M290" s="38" t="str">
        <f>IF(B290=1,'KELAS (REFERENSI)'!M290,IF(B290=2,'KELAS (REFERENSI)'!M305,IF(B290=3,'KELAS (REFERENSI)'!M320,IF(B290=4,'KELAS (REFERENSI)'!M335,""))))</f>
        <v/>
      </c>
      <c r="N290" s="38" t="str">
        <f>IF(B290=1,'KELAS (REFERENSI)'!N290,IF(B290=2,'KELAS (REFERENSI)'!N305,IF(B290=3,'KELAS (REFERENSI)'!N320,IF(B290=4,'KELAS (REFERENSI)'!N335,""))))</f>
        <v/>
      </c>
      <c r="O290" s="38" t="str">
        <f>IF(B290=1,'KELAS (REFERENSI)'!O290,IF(B290=2,'KELAS (REFERENSI)'!O305,IF(B290=3,'KELAS (REFERENSI)'!O320,IF(B290=4,'KELAS (REFERENSI)'!O335,""))))</f>
        <v/>
      </c>
      <c r="P290" s="38" t="str">
        <f>IF(B290=1,'KELAS (REFERENSI)'!P290,IF(B290=2,'KELAS (REFERENSI)'!P305,IF(B290=3,'KELAS (REFERENSI)'!P320,IF(B290=4,'KELAS (REFERENSI)'!P335,""))))</f>
        <v/>
      </c>
      <c r="Q290" s="38" t="str">
        <f t="shared" si="4"/>
        <v>BPS Kota Jakarta Timur</v>
      </c>
      <c r="R290" s="38" t="str">
        <f t="shared" si="56"/>
        <v/>
      </c>
      <c r="S290" s="38" t="str">
        <f t="shared" ref="S290:T290" si="298">S289</f>
        <v>15 Juni sampai dengan 31 Agustus 2026</v>
      </c>
      <c r="T290" s="38" t="str">
        <f t="shared" si="298"/>
        <v>31 Agustus 2026</v>
      </c>
      <c r="U290" s="41"/>
      <c r="V290" s="42"/>
      <c r="W290" s="42"/>
      <c r="X290" s="42"/>
    </row>
    <row r="291" ht="15.75" customHeight="1">
      <c r="A291" s="36" t="s">
        <v>5353</v>
      </c>
      <c r="B291" s="37"/>
      <c r="C291" s="37"/>
      <c r="D291" s="38" t="str">
        <f t="shared" si="1"/>
        <v/>
      </c>
      <c r="E291" s="38" t="str">
        <f>VLOOKUP(D291,'KELAS (REFERENSI)'!$E$1:$J$68,6,FALSE)</f>
        <v>#N/A</v>
      </c>
      <c r="F291" s="39" t="str">
        <f t="shared" si="2"/>
        <v>PETUGAS.0290/SPK/SE/PML/3172/2026</v>
      </c>
      <c r="G291" s="40"/>
      <c r="H291" s="39" t="str">
        <f>VLOOKUP(G291,'MITRA (REFERENSI)'!$A:$Z,16,FALSE)</f>
        <v>#N/A</v>
      </c>
      <c r="I291" s="39" t="str">
        <f>VLOOKUP(G291,'MITRA (REFERENSI)'!$A:$Z,25,FALSE)</f>
        <v>#N/A</v>
      </c>
      <c r="J291" s="38" t="str">
        <f>VLOOKUP(G291,'MITRA (REFERENSI)'!$A:$Z,26,FALSE)</f>
        <v>#N/A</v>
      </c>
      <c r="K291" s="38" t="str">
        <f>VLOOKUP(G291,'MITRA (REFERENSI)'!$A:$Z,15,FALSE)</f>
        <v>#N/A</v>
      </c>
      <c r="L291" s="38" t="str">
        <f>VLOOKUP(G291,'MITRA (REFERENSI)'!$A:$Z,15,FALSE)</f>
        <v>#N/A</v>
      </c>
      <c r="M291" s="38" t="str">
        <f>IF(B291=1,'KELAS (REFERENSI)'!M291,IF(B291=2,'KELAS (REFERENSI)'!M306,IF(B291=3,'KELAS (REFERENSI)'!M321,IF(B291=4,'KELAS (REFERENSI)'!M336,""))))</f>
        <v/>
      </c>
      <c r="N291" s="38" t="str">
        <f>IF(B291=1,'KELAS (REFERENSI)'!N291,IF(B291=2,'KELAS (REFERENSI)'!N306,IF(B291=3,'KELAS (REFERENSI)'!N321,IF(B291=4,'KELAS (REFERENSI)'!N336,""))))</f>
        <v/>
      </c>
      <c r="O291" s="38" t="str">
        <f>IF(B291=1,'KELAS (REFERENSI)'!O291,IF(B291=2,'KELAS (REFERENSI)'!O306,IF(B291=3,'KELAS (REFERENSI)'!O321,IF(B291=4,'KELAS (REFERENSI)'!O336,""))))</f>
        <v/>
      </c>
      <c r="P291" s="38" t="str">
        <f>IF(B291=1,'KELAS (REFERENSI)'!P291,IF(B291=2,'KELAS (REFERENSI)'!P306,IF(B291=3,'KELAS (REFERENSI)'!P321,IF(B291=4,'KELAS (REFERENSI)'!P336,""))))</f>
        <v/>
      </c>
      <c r="Q291" s="38" t="str">
        <f t="shared" si="4"/>
        <v>BPS Kota Jakarta Timur</v>
      </c>
      <c r="R291" s="38" t="str">
        <f t="shared" si="56"/>
        <v/>
      </c>
      <c r="S291" s="38" t="str">
        <f t="shared" ref="S291:T291" si="299">S290</f>
        <v>15 Juni sampai dengan 31 Agustus 2026</v>
      </c>
      <c r="T291" s="38" t="str">
        <f t="shared" si="299"/>
        <v>31 Agustus 2026</v>
      </c>
      <c r="U291" s="41"/>
      <c r="V291" s="42"/>
      <c r="W291" s="42"/>
      <c r="X291" s="42"/>
    </row>
    <row r="292" ht="15.75" customHeight="1">
      <c r="A292" s="36" t="s">
        <v>5354</v>
      </c>
      <c r="B292" s="37"/>
      <c r="C292" s="37"/>
      <c r="D292" s="38" t="str">
        <f t="shared" si="1"/>
        <v/>
      </c>
      <c r="E292" s="38" t="str">
        <f>VLOOKUP(D292,'KELAS (REFERENSI)'!$E$1:$J$68,6,FALSE)</f>
        <v>#N/A</v>
      </c>
      <c r="F292" s="39" t="str">
        <f t="shared" si="2"/>
        <v>PETUGAS.0291/SPK/SE/PML/3172/2026</v>
      </c>
      <c r="G292" s="40"/>
      <c r="H292" s="39" t="str">
        <f>VLOOKUP(G292,'MITRA (REFERENSI)'!$A:$Z,16,FALSE)</f>
        <v>#N/A</v>
      </c>
      <c r="I292" s="39" t="str">
        <f>VLOOKUP(G292,'MITRA (REFERENSI)'!$A:$Z,25,FALSE)</f>
        <v>#N/A</v>
      </c>
      <c r="J292" s="38" t="str">
        <f>VLOOKUP(G292,'MITRA (REFERENSI)'!$A:$Z,26,FALSE)</f>
        <v>#N/A</v>
      </c>
      <c r="K292" s="38" t="str">
        <f>VLOOKUP(G292,'MITRA (REFERENSI)'!$A:$Z,15,FALSE)</f>
        <v>#N/A</v>
      </c>
      <c r="L292" s="38" t="str">
        <f>VLOOKUP(G292,'MITRA (REFERENSI)'!$A:$Z,15,FALSE)</f>
        <v>#N/A</v>
      </c>
      <c r="M292" s="38" t="str">
        <f>IF(B292=1,'KELAS (REFERENSI)'!M292,IF(B292=2,'KELAS (REFERENSI)'!M307,IF(B292=3,'KELAS (REFERENSI)'!M322,IF(B292=4,'KELAS (REFERENSI)'!M337,""))))</f>
        <v/>
      </c>
      <c r="N292" s="38" t="str">
        <f>IF(B292=1,'KELAS (REFERENSI)'!N292,IF(B292=2,'KELAS (REFERENSI)'!N307,IF(B292=3,'KELAS (REFERENSI)'!N322,IF(B292=4,'KELAS (REFERENSI)'!N337,""))))</f>
        <v/>
      </c>
      <c r="O292" s="38" t="str">
        <f>IF(B292=1,'KELAS (REFERENSI)'!O292,IF(B292=2,'KELAS (REFERENSI)'!O307,IF(B292=3,'KELAS (REFERENSI)'!O322,IF(B292=4,'KELAS (REFERENSI)'!O337,""))))</f>
        <v/>
      </c>
      <c r="P292" s="38" t="str">
        <f>IF(B292=1,'KELAS (REFERENSI)'!P292,IF(B292=2,'KELAS (REFERENSI)'!P307,IF(B292=3,'KELAS (REFERENSI)'!P322,IF(B292=4,'KELAS (REFERENSI)'!P337,""))))</f>
        <v/>
      </c>
      <c r="Q292" s="38" t="str">
        <f t="shared" si="4"/>
        <v>BPS Kota Jakarta Timur</v>
      </c>
      <c r="R292" s="38" t="str">
        <f t="shared" si="56"/>
        <v/>
      </c>
      <c r="S292" s="38" t="str">
        <f t="shared" ref="S292:T292" si="300">S291</f>
        <v>15 Juni sampai dengan 31 Agustus 2026</v>
      </c>
      <c r="T292" s="38" t="str">
        <f t="shared" si="300"/>
        <v>31 Agustus 2026</v>
      </c>
      <c r="U292" s="41"/>
      <c r="V292" s="42"/>
      <c r="W292" s="42"/>
      <c r="X292" s="42"/>
    </row>
    <row r="293" ht="15.75" customHeight="1">
      <c r="A293" s="36" t="s">
        <v>5355</v>
      </c>
      <c r="B293" s="37"/>
      <c r="C293" s="37"/>
      <c r="D293" s="38" t="str">
        <f t="shared" si="1"/>
        <v/>
      </c>
      <c r="E293" s="38" t="str">
        <f>VLOOKUP(D293,'KELAS (REFERENSI)'!$E$1:$J$68,6,FALSE)</f>
        <v>#N/A</v>
      </c>
      <c r="F293" s="39" t="str">
        <f t="shared" si="2"/>
        <v>PETUGAS.0292/SPK/SE/PML/3172/2026</v>
      </c>
      <c r="G293" s="40"/>
      <c r="H293" s="39" t="str">
        <f>VLOOKUP(G293,'MITRA (REFERENSI)'!$A:$Z,16,FALSE)</f>
        <v>#N/A</v>
      </c>
      <c r="I293" s="39" t="str">
        <f>VLOOKUP(G293,'MITRA (REFERENSI)'!$A:$Z,25,FALSE)</f>
        <v>#N/A</v>
      </c>
      <c r="J293" s="38" t="str">
        <f>VLOOKUP(G293,'MITRA (REFERENSI)'!$A:$Z,26,FALSE)</f>
        <v>#N/A</v>
      </c>
      <c r="K293" s="38" t="str">
        <f>VLOOKUP(G293,'MITRA (REFERENSI)'!$A:$Z,15,FALSE)</f>
        <v>#N/A</v>
      </c>
      <c r="L293" s="38" t="str">
        <f>VLOOKUP(G293,'MITRA (REFERENSI)'!$A:$Z,15,FALSE)</f>
        <v>#N/A</v>
      </c>
      <c r="M293" s="38" t="str">
        <f>IF(B293=1,'KELAS (REFERENSI)'!M293,IF(B293=2,'KELAS (REFERENSI)'!M308,IF(B293=3,'KELAS (REFERENSI)'!M323,IF(B293=4,'KELAS (REFERENSI)'!M338,""))))</f>
        <v/>
      </c>
      <c r="N293" s="38" t="str">
        <f>IF(B293=1,'KELAS (REFERENSI)'!N293,IF(B293=2,'KELAS (REFERENSI)'!N308,IF(B293=3,'KELAS (REFERENSI)'!N323,IF(B293=4,'KELAS (REFERENSI)'!N338,""))))</f>
        <v/>
      </c>
      <c r="O293" s="38" t="str">
        <f>IF(B293=1,'KELAS (REFERENSI)'!O293,IF(B293=2,'KELAS (REFERENSI)'!O308,IF(B293=3,'KELAS (REFERENSI)'!O323,IF(B293=4,'KELAS (REFERENSI)'!O338,""))))</f>
        <v/>
      </c>
      <c r="P293" s="38" t="str">
        <f>IF(B293=1,'KELAS (REFERENSI)'!P293,IF(B293=2,'KELAS (REFERENSI)'!P308,IF(B293=3,'KELAS (REFERENSI)'!P323,IF(B293=4,'KELAS (REFERENSI)'!P338,""))))</f>
        <v/>
      </c>
      <c r="Q293" s="38" t="str">
        <f t="shared" si="4"/>
        <v>BPS Kota Jakarta Timur</v>
      </c>
      <c r="R293" s="38" t="str">
        <f t="shared" si="56"/>
        <v/>
      </c>
      <c r="S293" s="38" t="str">
        <f t="shared" ref="S293:T293" si="301">S292</f>
        <v>15 Juni sampai dengan 31 Agustus 2026</v>
      </c>
      <c r="T293" s="38" t="str">
        <f t="shared" si="301"/>
        <v>31 Agustus 2026</v>
      </c>
      <c r="U293" s="41"/>
      <c r="V293" s="42"/>
      <c r="W293" s="42"/>
      <c r="X293" s="42"/>
    </row>
    <row r="294" ht="15.75" customHeight="1">
      <c r="A294" s="36" t="s">
        <v>5356</v>
      </c>
      <c r="B294" s="37"/>
      <c r="C294" s="37"/>
      <c r="D294" s="38" t="str">
        <f t="shared" si="1"/>
        <v/>
      </c>
      <c r="E294" s="38" t="str">
        <f>VLOOKUP(D294,'KELAS (REFERENSI)'!$E$1:$J$68,6,FALSE)</f>
        <v>#N/A</v>
      </c>
      <c r="F294" s="39" t="str">
        <f t="shared" si="2"/>
        <v>PETUGAS.0293/SPK/SE/PML/3172/2026</v>
      </c>
      <c r="G294" s="40"/>
      <c r="H294" s="39" t="str">
        <f>VLOOKUP(G294,'MITRA (REFERENSI)'!$A:$Z,16,FALSE)</f>
        <v>#N/A</v>
      </c>
      <c r="I294" s="39" t="str">
        <f>VLOOKUP(G294,'MITRA (REFERENSI)'!$A:$Z,25,FALSE)</f>
        <v>#N/A</v>
      </c>
      <c r="J294" s="38" t="str">
        <f>VLOOKUP(G294,'MITRA (REFERENSI)'!$A:$Z,26,FALSE)</f>
        <v>#N/A</v>
      </c>
      <c r="K294" s="38" t="str">
        <f>VLOOKUP(G294,'MITRA (REFERENSI)'!$A:$Z,15,FALSE)</f>
        <v>#N/A</v>
      </c>
      <c r="L294" s="38" t="str">
        <f>VLOOKUP(G294,'MITRA (REFERENSI)'!$A:$Z,15,FALSE)</f>
        <v>#N/A</v>
      </c>
      <c r="M294" s="38" t="str">
        <f>IF(B294=1,'KELAS (REFERENSI)'!M294,IF(B294=2,'KELAS (REFERENSI)'!M309,IF(B294=3,'KELAS (REFERENSI)'!M324,IF(B294=4,'KELAS (REFERENSI)'!M339,""))))</f>
        <v/>
      </c>
      <c r="N294" s="38" t="str">
        <f>IF(B294=1,'KELAS (REFERENSI)'!N294,IF(B294=2,'KELAS (REFERENSI)'!N309,IF(B294=3,'KELAS (REFERENSI)'!N324,IF(B294=4,'KELAS (REFERENSI)'!N339,""))))</f>
        <v/>
      </c>
      <c r="O294" s="38" t="str">
        <f>IF(B294=1,'KELAS (REFERENSI)'!O294,IF(B294=2,'KELAS (REFERENSI)'!O309,IF(B294=3,'KELAS (REFERENSI)'!O324,IF(B294=4,'KELAS (REFERENSI)'!O339,""))))</f>
        <v/>
      </c>
      <c r="P294" s="38" t="str">
        <f>IF(B294=1,'KELAS (REFERENSI)'!P294,IF(B294=2,'KELAS (REFERENSI)'!P309,IF(B294=3,'KELAS (REFERENSI)'!P324,IF(B294=4,'KELAS (REFERENSI)'!P339,""))))</f>
        <v/>
      </c>
      <c r="Q294" s="38" t="str">
        <f t="shared" si="4"/>
        <v>BPS Kota Jakarta Timur</v>
      </c>
      <c r="R294" s="38" t="str">
        <f t="shared" si="56"/>
        <v/>
      </c>
      <c r="S294" s="38" t="str">
        <f t="shared" ref="S294:T294" si="302">S293</f>
        <v>15 Juni sampai dengan 31 Agustus 2026</v>
      </c>
      <c r="T294" s="38" t="str">
        <f t="shared" si="302"/>
        <v>31 Agustus 2026</v>
      </c>
      <c r="U294" s="41"/>
      <c r="V294" s="42"/>
      <c r="W294" s="42"/>
      <c r="X294" s="42"/>
    </row>
    <row r="295" ht="15.75" customHeight="1">
      <c r="A295" s="36" t="s">
        <v>5357</v>
      </c>
      <c r="B295" s="37"/>
      <c r="C295" s="37"/>
      <c r="D295" s="38" t="str">
        <f t="shared" si="1"/>
        <v/>
      </c>
      <c r="E295" s="38" t="str">
        <f>VLOOKUP(D295,'KELAS (REFERENSI)'!$E$1:$J$68,6,FALSE)</f>
        <v>#N/A</v>
      </c>
      <c r="F295" s="39" t="str">
        <f t="shared" si="2"/>
        <v>PETUGAS.0294/SPK/SE/PML/3172/2026</v>
      </c>
      <c r="G295" s="40"/>
      <c r="H295" s="39" t="str">
        <f>VLOOKUP(G295,'MITRA (REFERENSI)'!$A:$Z,16,FALSE)</f>
        <v>#N/A</v>
      </c>
      <c r="I295" s="39" t="str">
        <f>VLOOKUP(G295,'MITRA (REFERENSI)'!$A:$Z,25,FALSE)</f>
        <v>#N/A</v>
      </c>
      <c r="J295" s="38" t="str">
        <f>VLOOKUP(G295,'MITRA (REFERENSI)'!$A:$Z,26,FALSE)</f>
        <v>#N/A</v>
      </c>
      <c r="K295" s="38" t="str">
        <f>VLOOKUP(G295,'MITRA (REFERENSI)'!$A:$Z,15,FALSE)</f>
        <v>#N/A</v>
      </c>
      <c r="L295" s="38" t="str">
        <f>VLOOKUP(G295,'MITRA (REFERENSI)'!$A:$Z,15,FALSE)</f>
        <v>#N/A</v>
      </c>
      <c r="M295" s="38" t="str">
        <f>IF(B295=1,'KELAS (REFERENSI)'!M295,IF(B295=2,'KELAS (REFERENSI)'!M310,IF(B295=3,'KELAS (REFERENSI)'!M325,IF(B295=4,'KELAS (REFERENSI)'!M340,""))))</f>
        <v/>
      </c>
      <c r="N295" s="38" t="str">
        <f>IF(B295=1,'KELAS (REFERENSI)'!N295,IF(B295=2,'KELAS (REFERENSI)'!N310,IF(B295=3,'KELAS (REFERENSI)'!N325,IF(B295=4,'KELAS (REFERENSI)'!N340,""))))</f>
        <v/>
      </c>
      <c r="O295" s="38" t="str">
        <f>IF(B295=1,'KELAS (REFERENSI)'!O295,IF(B295=2,'KELAS (REFERENSI)'!O310,IF(B295=3,'KELAS (REFERENSI)'!O325,IF(B295=4,'KELAS (REFERENSI)'!O340,""))))</f>
        <v/>
      </c>
      <c r="P295" s="38" t="str">
        <f>IF(B295=1,'KELAS (REFERENSI)'!P295,IF(B295=2,'KELAS (REFERENSI)'!P310,IF(B295=3,'KELAS (REFERENSI)'!P325,IF(B295=4,'KELAS (REFERENSI)'!P340,""))))</f>
        <v/>
      </c>
      <c r="Q295" s="38" t="str">
        <f t="shared" si="4"/>
        <v>BPS Kota Jakarta Timur</v>
      </c>
      <c r="R295" s="38" t="str">
        <f t="shared" si="56"/>
        <v/>
      </c>
      <c r="S295" s="38" t="str">
        <f t="shared" ref="S295:T295" si="303">S294</f>
        <v>15 Juni sampai dengan 31 Agustus 2026</v>
      </c>
      <c r="T295" s="38" t="str">
        <f t="shared" si="303"/>
        <v>31 Agustus 2026</v>
      </c>
      <c r="U295" s="41"/>
      <c r="V295" s="42"/>
      <c r="W295" s="42"/>
      <c r="X295" s="42"/>
    </row>
    <row r="296" ht="15.75" customHeight="1">
      <c r="A296" s="36" t="s">
        <v>5358</v>
      </c>
      <c r="B296" s="37"/>
      <c r="C296" s="37"/>
      <c r="D296" s="38" t="str">
        <f t="shared" si="1"/>
        <v/>
      </c>
      <c r="E296" s="38" t="str">
        <f>VLOOKUP(D296,'KELAS (REFERENSI)'!$E$1:$J$68,6,FALSE)</f>
        <v>#N/A</v>
      </c>
      <c r="F296" s="39" t="str">
        <f t="shared" si="2"/>
        <v>PETUGAS.0295/SPK/SE/PML/3172/2026</v>
      </c>
      <c r="G296" s="40"/>
      <c r="H296" s="39" t="str">
        <f>VLOOKUP(G296,'MITRA (REFERENSI)'!$A:$Z,16,FALSE)</f>
        <v>#N/A</v>
      </c>
      <c r="I296" s="39" t="str">
        <f>VLOOKUP(G296,'MITRA (REFERENSI)'!$A:$Z,25,FALSE)</f>
        <v>#N/A</v>
      </c>
      <c r="J296" s="38" t="str">
        <f>VLOOKUP(G296,'MITRA (REFERENSI)'!$A:$Z,26,FALSE)</f>
        <v>#N/A</v>
      </c>
      <c r="K296" s="38" t="str">
        <f>VLOOKUP(G296,'MITRA (REFERENSI)'!$A:$Z,15,FALSE)</f>
        <v>#N/A</v>
      </c>
      <c r="L296" s="38" t="str">
        <f>VLOOKUP(G296,'MITRA (REFERENSI)'!$A:$Z,15,FALSE)</f>
        <v>#N/A</v>
      </c>
      <c r="M296" s="38" t="str">
        <f>IF(B296=1,'KELAS (REFERENSI)'!M296,IF(B296=2,'KELAS (REFERENSI)'!M311,IF(B296=3,'KELAS (REFERENSI)'!M326,IF(B296=4,'KELAS (REFERENSI)'!M341,""))))</f>
        <v/>
      </c>
      <c r="N296" s="38" t="str">
        <f>IF(B296=1,'KELAS (REFERENSI)'!N296,IF(B296=2,'KELAS (REFERENSI)'!N311,IF(B296=3,'KELAS (REFERENSI)'!N326,IF(B296=4,'KELAS (REFERENSI)'!N341,""))))</f>
        <v/>
      </c>
      <c r="O296" s="38" t="str">
        <f>IF(B296=1,'KELAS (REFERENSI)'!O296,IF(B296=2,'KELAS (REFERENSI)'!O311,IF(B296=3,'KELAS (REFERENSI)'!O326,IF(B296=4,'KELAS (REFERENSI)'!O341,""))))</f>
        <v/>
      </c>
      <c r="P296" s="38" t="str">
        <f>IF(B296=1,'KELAS (REFERENSI)'!P296,IF(B296=2,'KELAS (REFERENSI)'!P311,IF(B296=3,'KELAS (REFERENSI)'!P326,IF(B296=4,'KELAS (REFERENSI)'!P341,""))))</f>
        <v/>
      </c>
      <c r="Q296" s="38" t="str">
        <f t="shared" si="4"/>
        <v>BPS Kota Jakarta Timur</v>
      </c>
      <c r="R296" s="38" t="str">
        <f t="shared" si="56"/>
        <v/>
      </c>
      <c r="S296" s="38" t="str">
        <f t="shared" ref="S296:T296" si="304">S295</f>
        <v>15 Juni sampai dengan 31 Agustus 2026</v>
      </c>
      <c r="T296" s="38" t="str">
        <f t="shared" si="304"/>
        <v>31 Agustus 2026</v>
      </c>
      <c r="U296" s="41"/>
      <c r="V296" s="42"/>
      <c r="W296" s="42"/>
      <c r="X296" s="42"/>
    </row>
    <row r="297" ht="15.75" customHeight="1">
      <c r="A297" s="36" t="s">
        <v>5359</v>
      </c>
      <c r="B297" s="37"/>
      <c r="C297" s="37"/>
      <c r="D297" s="38" t="str">
        <f t="shared" si="1"/>
        <v/>
      </c>
      <c r="E297" s="38" t="str">
        <f>VLOOKUP(D297,'KELAS (REFERENSI)'!$E$1:$J$68,6,FALSE)</f>
        <v>#N/A</v>
      </c>
      <c r="F297" s="39" t="str">
        <f t="shared" si="2"/>
        <v>PETUGAS.0296/SPK/SE/PML/3172/2026</v>
      </c>
      <c r="G297" s="40"/>
      <c r="H297" s="39" t="str">
        <f>VLOOKUP(G297,'MITRA (REFERENSI)'!$A:$Z,16,FALSE)</f>
        <v>#N/A</v>
      </c>
      <c r="I297" s="39" t="str">
        <f>VLOOKUP(G297,'MITRA (REFERENSI)'!$A:$Z,25,FALSE)</f>
        <v>#N/A</v>
      </c>
      <c r="J297" s="38" t="str">
        <f>VLOOKUP(G297,'MITRA (REFERENSI)'!$A:$Z,26,FALSE)</f>
        <v>#N/A</v>
      </c>
      <c r="K297" s="38" t="str">
        <f>VLOOKUP(G297,'MITRA (REFERENSI)'!$A:$Z,15,FALSE)</f>
        <v>#N/A</v>
      </c>
      <c r="L297" s="38" t="str">
        <f>VLOOKUP(G297,'MITRA (REFERENSI)'!$A:$Z,15,FALSE)</f>
        <v>#N/A</v>
      </c>
      <c r="M297" s="38" t="str">
        <f>IF(B297=1,'KELAS (REFERENSI)'!M297,IF(B297=2,'KELAS (REFERENSI)'!M312,IF(B297=3,'KELAS (REFERENSI)'!M327,IF(B297=4,'KELAS (REFERENSI)'!M342,""))))</f>
        <v/>
      </c>
      <c r="N297" s="38" t="str">
        <f>IF(B297=1,'KELAS (REFERENSI)'!N297,IF(B297=2,'KELAS (REFERENSI)'!N312,IF(B297=3,'KELAS (REFERENSI)'!N327,IF(B297=4,'KELAS (REFERENSI)'!N342,""))))</f>
        <v/>
      </c>
      <c r="O297" s="38" t="str">
        <f>IF(B297=1,'KELAS (REFERENSI)'!O297,IF(B297=2,'KELAS (REFERENSI)'!O312,IF(B297=3,'KELAS (REFERENSI)'!O327,IF(B297=4,'KELAS (REFERENSI)'!O342,""))))</f>
        <v/>
      </c>
      <c r="P297" s="38" t="str">
        <f>IF(B297=1,'KELAS (REFERENSI)'!P297,IF(B297=2,'KELAS (REFERENSI)'!P312,IF(B297=3,'KELAS (REFERENSI)'!P327,IF(B297=4,'KELAS (REFERENSI)'!P342,""))))</f>
        <v/>
      </c>
      <c r="Q297" s="38" t="str">
        <f t="shared" si="4"/>
        <v>BPS Kota Jakarta Timur</v>
      </c>
      <c r="R297" s="38" t="str">
        <f t="shared" si="56"/>
        <v/>
      </c>
      <c r="S297" s="38" t="str">
        <f t="shared" ref="S297:T297" si="305">S296</f>
        <v>15 Juni sampai dengan 31 Agustus 2026</v>
      </c>
      <c r="T297" s="38" t="str">
        <f t="shared" si="305"/>
        <v>31 Agustus 2026</v>
      </c>
      <c r="U297" s="41"/>
      <c r="V297" s="42"/>
      <c r="W297" s="42"/>
      <c r="X297" s="42"/>
    </row>
    <row r="298" ht="15.75" customHeight="1">
      <c r="A298" s="36" t="s">
        <v>5360</v>
      </c>
      <c r="B298" s="37"/>
      <c r="C298" s="37"/>
      <c r="D298" s="38" t="str">
        <f t="shared" si="1"/>
        <v/>
      </c>
      <c r="E298" s="38" t="str">
        <f>VLOOKUP(D298,'KELAS (REFERENSI)'!$E$1:$J$68,6,FALSE)</f>
        <v>#N/A</v>
      </c>
      <c r="F298" s="39" t="str">
        <f t="shared" si="2"/>
        <v>PETUGAS.0297/SPK/SE/PML/3172/2026</v>
      </c>
      <c r="G298" s="40"/>
      <c r="H298" s="39" t="str">
        <f>VLOOKUP(G298,'MITRA (REFERENSI)'!$A:$Z,16,FALSE)</f>
        <v>#N/A</v>
      </c>
      <c r="I298" s="39" t="str">
        <f>VLOOKUP(G298,'MITRA (REFERENSI)'!$A:$Z,25,FALSE)</f>
        <v>#N/A</v>
      </c>
      <c r="J298" s="38" t="str">
        <f>VLOOKUP(G298,'MITRA (REFERENSI)'!$A:$Z,26,FALSE)</f>
        <v>#N/A</v>
      </c>
      <c r="K298" s="38" t="str">
        <f>VLOOKUP(G298,'MITRA (REFERENSI)'!$A:$Z,15,FALSE)</f>
        <v>#N/A</v>
      </c>
      <c r="L298" s="38" t="str">
        <f>VLOOKUP(G298,'MITRA (REFERENSI)'!$A:$Z,15,FALSE)</f>
        <v>#N/A</v>
      </c>
      <c r="M298" s="38" t="str">
        <f>IF(B298=1,'KELAS (REFERENSI)'!M298,IF(B298=2,'KELAS (REFERENSI)'!M313,IF(B298=3,'KELAS (REFERENSI)'!M328,IF(B298=4,'KELAS (REFERENSI)'!M343,""))))</f>
        <v/>
      </c>
      <c r="N298" s="38" t="str">
        <f>IF(B298=1,'KELAS (REFERENSI)'!N298,IF(B298=2,'KELAS (REFERENSI)'!N313,IF(B298=3,'KELAS (REFERENSI)'!N328,IF(B298=4,'KELAS (REFERENSI)'!N343,""))))</f>
        <v/>
      </c>
      <c r="O298" s="38" t="str">
        <f>IF(B298=1,'KELAS (REFERENSI)'!O298,IF(B298=2,'KELAS (REFERENSI)'!O313,IF(B298=3,'KELAS (REFERENSI)'!O328,IF(B298=4,'KELAS (REFERENSI)'!O343,""))))</f>
        <v/>
      </c>
      <c r="P298" s="38" t="str">
        <f>IF(B298=1,'KELAS (REFERENSI)'!P298,IF(B298=2,'KELAS (REFERENSI)'!P313,IF(B298=3,'KELAS (REFERENSI)'!P328,IF(B298=4,'KELAS (REFERENSI)'!P343,""))))</f>
        <v/>
      </c>
      <c r="Q298" s="38" t="str">
        <f t="shared" si="4"/>
        <v>BPS Kota Jakarta Timur</v>
      </c>
      <c r="R298" s="38" t="str">
        <f t="shared" si="56"/>
        <v/>
      </c>
      <c r="S298" s="38" t="str">
        <f t="shared" ref="S298:T298" si="306">S297</f>
        <v>15 Juni sampai dengan 31 Agustus 2026</v>
      </c>
      <c r="T298" s="38" t="str">
        <f t="shared" si="306"/>
        <v>31 Agustus 2026</v>
      </c>
      <c r="U298" s="41"/>
      <c r="V298" s="42"/>
      <c r="W298" s="42"/>
      <c r="X298" s="42"/>
    </row>
    <row r="299" ht="15.75" customHeight="1">
      <c r="A299" s="36" t="s">
        <v>5361</v>
      </c>
      <c r="B299" s="37"/>
      <c r="C299" s="37"/>
      <c r="D299" s="38" t="str">
        <f t="shared" si="1"/>
        <v/>
      </c>
      <c r="E299" s="38" t="str">
        <f>VLOOKUP(D299,'KELAS (REFERENSI)'!$E$1:$J$68,6,FALSE)</f>
        <v>#N/A</v>
      </c>
      <c r="F299" s="39" t="str">
        <f t="shared" si="2"/>
        <v>PETUGAS.0298/SPK/SE/PML/3172/2026</v>
      </c>
      <c r="G299" s="40"/>
      <c r="H299" s="39" t="str">
        <f>VLOOKUP(G299,'MITRA (REFERENSI)'!$A:$Z,16,FALSE)</f>
        <v>#N/A</v>
      </c>
      <c r="I299" s="39" t="str">
        <f>VLOOKUP(G299,'MITRA (REFERENSI)'!$A:$Z,25,FALSE)</f>
        <v>#N/A</v>
      </c>
      <c r="J299" s="38" t="str">
        <f>VLOOKUP(G299,'MITRA (REFERENSI)'!$A:$Z,26,FALSE)</f>
        <v>#N/A</v>
      </c>
      <c r="K299" s="38" t="str">
        <f>VLOOKUP(G299,'MITRA (REFERENSI)'!$A:$Z,15,FALSE)</f>
        <v>#N/A</v>
      </c>
      <c r="L299" s="38" t="str">
        <f>VLOOKUP(G299,'MITRA (REFERENSI)'!$A:$Z,15,FALSE)</f>
        <v>#N/A</v>
      </c>
      <c r="M299" s="38" t="str">
        <f>IF(B299=1,'KELAS (REFERENSI)'!M299,IF(B299=2,'KELAS (REFERENSI)'!M314,IF(B299=3,'KELAS (REFERENSI)'!M329,IF(B299=4,'KELAS (REFERENSI)'!M344,""))))</f>
        <v/>
      </c>
      <c r="N299" s="38" t="str">
        <f>IF(B299=1,'KELAS (REFERENSI)'!N299,IF(B299=2,'KELAS (REFERENSI)'!N314,IF(B299=3,'KELAS (REFERENSI)'!N329,IF(B299=4,'KELAS (REFERENSI)'!N344,""))))</f>
        <v/>
      </c>
      <c r="O299" s="38" t="str">
        <f>IF(B299=1,'KELAS (REFERENSI)'!O299,IF(B299=2,'KELAS (REFERENSI)'!O314,IF(B299=3,'KELAS (REFERENSI)'!O329,IF(B299=4,'KELAS (REFERENSI)'!O344,""))))</f>
        <v/>
      </c>
      <c r="P299" s="38" t="str">
        <f>IF(B299=1,'KELAS (REFERENSI)'!P299,IF(B299=2,'KELAS (REFERENSI)'!P314,IF(B299=3,'KELAS (REFERENSI)'!P329,IF(B299=4,'KELAS (REFERENSI)'!P344,""))))</f>
        <v/>
      </c>
      <c r="Q299" s="38" t="str">
        <f t="shared" si="4"/>
        <v>BPS Kota Jakarta Timur</v>
      </c>
      <c r="R299" s="38" t="str">
        <f t="shared" si="56"/>
        <v/>
      </c>
      <c r="S299" s="38" t="str">
        <f t="shared" ref="S299:T299" si="307">S298</f>
        <v>15 Juni sampai dengan 31 Agustus 2026</v>
      </c>
      <c r="T299" s="38" t="str">
        <f t="shared" si="307"/>
        <v>31 Agustus 2026</v>
      </c>
      <c r="U299" s="41"/>
      <c r="V299" s="42"/>
      <c r="W299" s="42"/>
      <c r="X299" s="42"/>
    </row>
    <row r="300" ht="15.75" customHeight="1">
      <c r="A300" s="36" t="s">
        <v>5362</v>
      </c>
      <c r="B300" s="37"/>
      <c r="C300" s="37"/>
      <c r="D300" s="38" t="str">
        <f t="shared" si="1"/>
        <v/>
      </c>
      <c r="E300" s="38" t="str">
        <f>VLOOKUP(D300,'KELAS (REFERENSI)'!$E$1:$J$68,6,FALSE)</f>
        <v>#N/A</v>
      </c>
      <c r="F300" s="39" t="str">
        <f t="shared" si="2"/>
        <v>PETUGAS.0299/SPK/SE/PML/3172/2026</v>
      </c>
      <c r="G300" s="40"/>
      <c r="H300" s="39" t="str">
        <f>VLOOKUP(G300,'MITRA (REFERENSI)'!$A:$Z,16,FALSE)</f>
        <v>#N/A</v>
      </c>
      <c r="I300" s="39" t="str">
        <f>VLOOKUP(G300,'MITRA (REFERENSI)'!$A:$Z,25,FALSE)</f>
        <v>#N/A</v>
      </c>
      <c r="J300" s="38" t="str">
        <f>VLOOKUP(G300,'MITRA (REFERENSI)'!$A:$Z,26,FALSE)</f>
        <v>#N/A</v>
      </c>
      <c r="K300" s="38" t="str">
        <f>VLOOKUP(G300,'MITRA (REFERENSI)'!$A:$Z,15,FALSE)</f>
        <v>#N/A</v>
      </c>
      <c r="L300" s="38" t="str">
        <f>VLOOKUP(G300,'MITRA (REFERENSI)'!$A:$Z,15,FALSE)</f>
        <v>#N/A</v>
      </c>
      <c r="M300" s="38" t="str">
        <f>IF(B300=1,'KELAS (REFERENSI)'!M300,IF(B300=2,'KELAS (REFERENSI)'!M315,IF(B300=3,'KELAS (REFERENSI)'!M330,IF(B300=4,'KELAS (REFERENSI)'!M345,""))))</f>
        <v/>
      </c>
      <c r="N300" s="38" t="str">
        <f>IF(B300=1,'KELAS (REFERENSI)'!N300,IF(B300=2,'KELAS (REFERENSI)'!N315,IF(B300=3,'KELAS (REFERENSI)'!N330,IF(B300=4,'KELAS (REFERENSI)'!N345,""))))</f>
        <v/>
      </c>
      <c r="O300" s="38" t="str">
        <f>IF(B300=1,'KELAS (REFERENSI)'!O300,IF(B300=2,'KELAS (REFERENSI)'!O315,IF(B300=3,'KELAS (REFERENSI)'!O330,IF(B300=4,'KELAS (REFERENSI)'!O345,""))))</f>
        <v/>
      </c>
      <c r="P300" s="38" t="str">
        <f>IF(B300=1,'KELAS (REFERENSI)'!P300,IF(B300=2,'KELAS (REFERENSI)'!P315,IF(B300=3,'KELAS (REFERENSI)'!P330,IF(B300=4,'KELAS (REFERENSI)'!P345,""))))</f>
        <v/>
      </c>
      <c r="Q300" s="38" t="str">
        <f t="shared" si="4"/>
        <v>BPS Kota Jakarta Timur</v>
      </c>
      <c r="R300" s="38" t="str">
        <f t="shared" si="56"/>
        <v/>
      </c>
      <c r="S300" s="38" t="str">
        <f t="shared" ref="S300:T300" si="308">S299</f>
        <v>15 Juni sampai dengan 31 Agustus 2026</v>
      </c>
      <c r="T300" s="38" t="str">
        <f t="shared" si="308"/>
        <v>31 Agustus 2026</v>
      </c>
      <c r="U300" s="41"/>
      <c r="V300" s="42"/>
      <c r="W300" s="42"/>
      <c r="X300" s="42"/>
    </row>
    <row r="301" ht="15.75" customHeight="1">
      <c r="A301" s="36" t="s">
        <v>5363</v>
      </c>
      <c r="B301" s="37"/>
      <c r="C301" s="37"/>
      <c r="D301" s="38" t="str">
        <f t="shared" si="1"/>
        <v/>
      </c>
      <c r="E301" s="38" t="str">
        <f>VLOOKUP(D301,'KELAS (REFERENSI)'!$E$1:$J$68,6,FALSE)</f>
        <v>#N/A</v>
      </c>
      <c r="F301" s="39" t="str">
        <f t="shared" si="2"/>
        <v>PETUGAS.0300/SPK/SE/PML/3172/2026</v>
      </c>
      <c r="G301" s="40"/>
      <c r="H301" s="39" t="str">
        <f>VLOOKUP(G301,'MITRA (REFERENSI)'!$A:$Z,16,FALSE)</f>
        <v>#N/A</v>
      </c>
      <c r="I301" s="39" t="str">
        <f>VLOOKUP(G301,'MITRA (REFERENSI)'!$A:$Z,25,FALSE)</f>
        <v>#N/A</v>
      </c>
      <c r="J301" s="38" t="str">
        <f>VLOOKUP(G301,'MITRA (REFERENSI)'!$A:$Z,26,FALSE)</f>
        <v>#N/A</v>
      </c>
      <c r="K301" s="38" t="str">
        <f>VLOOKUP(G301,'MITRA (REFERENSI)'!$A:$Z,15,FALSE)</f>
        <v>#N/A</v>
      </c>
      <c r="L301" s="38" t="str">
        <f>VLOOKUP(G301,'MITRA (REFERENSI)'!$A:$Z,15,FALSE)</f>
        <v>#N/A</v>
      </c>
      <c r="M301" s="38" t="str">
        <f>IF(B301=1,'KELAS (REFERENSI)'!M301,IF(B301=2,'KELAS (REFERENSI)'!M316,IF(B301=3,'KELAS (REFERENSI)'!M331,IF(B301=4,'KELAS (REFERENSI)'!M346,""))))</f>
        <v/>
      </c>
      <c r="N301" s="38" t="str">
        <f>IF(B301=1,'KELAS (REFERENSI)'!N301,IF(B301=2,'KELAS (REFERENSI)'!N316,IF(B301=3,'KELAS (REFERENSI)'!N331,IF(B301=4,'KELAS (REFERENSI)'!N346,""))))</f>
        <v/>
      </c>
      <c r="O301" s="38" t="str">
        <f>IF(B301=1,'KELAS (REFERENSI)'!O301,IF(B301=2,'KELAS (REFERENSI)'!O316,IF(B301=3,'KELAS (REFERENSI)'!O331,IF(B301=4,'KELAS (REFERENSI)'!O346,""))))</f>
        <v/>
      </c>
      <c r="P301" s="38" t="str">
        <f>IF(B301=1,'KELAS (REFERENSI)'!P301,IF(B301=2,'KELAS (REFERENSI)'!P316,IF(B301=3,'KELAS (REFERENSI)'!P331,IF(B301=4,'KELAS (REFERENSI)'!P346,""))))</f>
        <v/>
      </c>
      <c r="Q301" s="38" t="str">
        <f t="shared" si="4"/>
        <v>BPS Kota Jakarta Timur</v>
      </c>
      <c r="R301" s="38" t="str">
        <f t="shared" si="56"/>
        <v/>
      </c>
      <c r="S301" s="38" t="str">
        <f t="shared" ref="S301:T301" si="309">S300</f>
        <v>15 Juni sampai dengan 31 Agustus 2026</v>
      </c>
      <c r="T301" s="38" t="str">
        <f t="shared" si="309"/>
        <v>31 Agustus 2026</v>
      </c>
      <c r="U301" s="41"/>
      <c r="V301" s="42"/>
      <c r="W301" s="42"/>
      <c r="X301" s="42"/>
    </row>
    <row r="302" ht="15.75" customHeight="1">
      <c r="A302" s="36" t="s">
        <v>5364</v>
      </c>
      <c r="B302" s="37"/>
      <c r="C302" s="37"/>
      <c r="D302" s="38" t="str">
        <f t="shared" si="1"/>
        <v/>
      </c>
      <c r="E302" s="38" t="str">
        <f>VLOOKUP(D302,'KELAS (REFERENSI)'!$E$1:$J$68,6,FALSE)</f>
        <v>#N/A</v>
      </c>
      <c r="F302" s="39" t="str">
        <f t="shared" si="2"/>
        <v>PETUGAS.0301/SPK/SE/PML/3172/2026</v>
      </c>
      <c r="G302" s="40"/>
      <c r="H302" s="39" t="str">
        <f>VLOOKUP(G302,'MITRA (REFERENSI)'!$A:$Z,16,FALSE)</f>
        <v>#N/A</v>
      </c>
      <c r="I302" s="39" t="str">
        <f>VLOOKUP(G302,'MITRA (REFERENSI)'!$A:$Z,25,FALSE)</f>
        <v>#N/A</v>
      </c>
      <c r="J302" s="38" t="str">
        <f>VLOOKUP(G302,'MITRA (REFERENSI)'!$A:$Z,26,FALSE)</f>
        <v>#N/A</v>
      </c>
      <c r="K302" s="38" t="str">
        <f>VLOOKUP(G302,'MITRA (REFERENSI)'!$A:$Z,15,FALSE)</f>
        <v>#N/A</v>
      </c>
      <c r="L302" s="38" t="str">
        <f>VLOOKUP(G302,'MITRA (REFERENSI)'!$A:$Z,15,FALSE)</f>
        <v>#N/A</v>
      </c>
      <c r="M302" s="38" t="str">
        <f>IF(B302=1,'KELAS (REFERENSI)'!M302,IF(B302=2,'KELAS (REFERENSI)'!M317,IF(B302=3,'KELAS (REFERENSI)'!M332,IF(B302=4,'KELAS (REFERENSI)'!M347,""))))</f>
        <v/>
      </c>
      <c r="N302" s="38" t="str">
        <f>IF(B302=1,'KELAS (REFERENSI)'!N302,IF(B302=2,'KELAS (REFERENSI)'!N317,IF(B302=3,'KELAS (REFERENSI)'!N332,IF(B302=4,'KELAS (REFERENSI)'!N347,""))))</f>
        <v/>
      </c>
      <c r="O302" s="38" t="str">
        <f>IF(B302=1,'KELAS (REFERENSI)'!O302,IF(B302=2,'KELAS (REFERENSI)'!O317,IF(B302=3,'KELAS (REFERENSI)'!O332,IF(B302=4,'KELAS (REFERENSI)'!O347,""))))</f>
        <v/>
      </c>
      <c r="P302" s="38" t="str">
        <f>IF(B302=1,'KELAS (REFERENSI)'!P302,IF(B302=2,'KELAS (REFERENSI)'!P317,IF(B302=3,'KELAS (REFERENSI)'!P332,IF(B302=4,'KELAS (REFERENSI)'!P347,""))))</f>
        <v/>
      </c>
      <c r="Q302" s="38" t="str">
        <f t="shared" si="4"/>
        <v>BPS Kota Jakarta Timur</v>
      </c>
      <c r="R302" s="38" t="str">
        <f t="shared" si="56"/>
        <v/>
      </c>
      <c r="S302" s="38" t="str">
        <f t="shared" ref="S302:T302" si="310">S301</f>
        <v>15 Juni sampai dengan 31 Agustus 2026</v>
      </c>
      <c r="T302" s="38" t="str">
        <f t="shared" si="310"/>
        <v>31 Agustus 2026</v>
      </c>
      <c r="U302" s="41"/>
      <c r="V302" s="42"/>
      <c r="W302" s="42"/>
      <c r="X302" s="42"/>
    </row>
    <row r="303" ht="15.75" customHeight="1">
      <c r="A303" s="36" t="s">
        <v>5365</v>
      </c>
      <c r="B303" s="37"/>
      <c r="C303" s="37"/>
      <c r="D303" s="38" t="str">
        <f t="shared" si="1"/>
        <v/>
      </c>
      <c r="E303" s="38" t="str">
        <f>VLOOKUP(D303,'KELAS (REFERENSI)'!$E$1:$J$68,6,FALSE)</f>
        <v>#N/A</v>
      </c>
      <c r="F303" s="39" t="str">
        <f t="shared" si="2"/>
        <v>PETUGAS.0302/SPK/SE/PML/3172/2026</v>
      </c>
      <c r="G303" s="40"/>
      <c r="H303" s="39" t="str">
        <f>VLOOKUP(G303,'MITRA (REFERENSI)'!$A:$Z,16,FALSE)</f>
        <v>#N/A</v>
      </c>
      <c r="I303" s="39" t="str">
        <f>VLOOKUP(G303,'MITRA (REFERENSI)'!$A:$Z,25,FALSE)</f>
        <v>#N/A</v>
      </c>
      <c r="J303" s="38" t="str">
        <f>VLOOKUP(G303,'MITRA (REFERENSI)'!$A:$Z,26,FALSE)</f>
        <v>#N/A</v>
      </c>
      <c r="K303" s="38" t="str">
        <f>VLOOKUP(G303,'MITRA (REFERENSI)'!$A:$Z,15,FALSE)</f>
        <v>#N/A</v>
      </c>
      <c r="L303" s="38" t="str">
        <f>VLOOKUP(G303,'MITRA (REFERENSI)'!$A:$Z,15,FALSE)</f>
        <v>#N/A</v>
      </c>
      <c r="M303" s="38" t="str">
        <f>IF(B303=1,'KELAS (REFERENSI)'!M303,IF(B303=2,'KELAS (REFERENSI)'!M318,IF(B303=3,'KELAS (REFERENSI)'!M333,IF(B303=4,'KELAS (REFERENSI)'!M348,""))))</f>
        <v/>
      </c>
      <c r="N303" s="38" t="str">
        <f>IF(B303=1,'KELAS (REFERENSI)'!N303,IF(B303=2,'KELAS (REFERENSI)'!N318,IF(B303=3,'KELAS (REFERENSI)'!N333,IF(B303=4,'KELAS (REFERENSI)'!N348,""))))</f>
        <v/>
      </c>
      <c r="O303" s="38" t="str">
        <f>IF(B303=1,'KELAS (REFERENSI)'!O303,IF(B303=2,'KELAS (REFERENSI)'!O318,IF(B303=3,'KELAS (REFERENSI)'!O333,IF(B303=4,'KELAS (REFERENSI)'!O348,""))))</f>
        <v/>
      </c>
      <c r="P303" s="38" t="str">
        <f>IF(B303=1,'KELAS (REFERENSI)'!P303,IF(B303=2,'KELAS (REFERENSI)'!P318,IF(B303=3,'KELAS (REFERENSI)'!P333,IF(B303=4,'KELAS (REFERENSI)'!P348,""))))</f>
        <v/>
      </c>
      <c r="Q303" s="38" t="str">
        <f t="shared" si="4"/>
        <v>BPS Kota Jakarta Timur</v>
      </c>
      <c r="R303" s="38" t="str">
        <f t="shared" si="56"/>
        <v/>
      </c>
      <c r="S303" s="38" t="str">
        <f t="shared" ref="S303:T303" si="311">S302</f>
        <v>15 Juni sampai dengan 31 Agustus 2026</v>
      </c>
      <c r="T303" s="38" t="str">
        <f t="shared" si="311"/>
        <v>31 Agustus 2026</v>
      </c>
      <c r="U303" s="41"/>
      <c r="V303" s="42"/>
      <c r="W303" s="42"/>
      <c r="X303" s="42"/>
    </row>
    <row r="304" ht="15.75" customHeight="1">
      <c r="A304" s="36" t="s">
        <v>5366</v>
      </c>
      <c r="B304" s="37"/>
      <c r="C304" s="37"/>
      <c r="D304" s="38" t="str">
        <f t="shared" si="1"/>
        <v/>
      </c>
      <c r="E304" s="38" t="str">
        <f>VLOOKUP(D304,'KELAS (REFERENSI)'!$E$1:$J$68,6,FALSE)</f>
        <v>#N/A</v>
      </c>
      <c r="F304" s="39" t="str">
        <f t="shared" si="2"/>
        <v>PETUGAS.0303/SPK/SE/PML/3172/2026</v>
      </c>
      <c r="G304" s="40"/>
      <c r="H304" s="39" t="str">
        <f>VLOOKUP(G304,'MITRA (REFERENSI)'!$A:$Z,16,FALSE)</f>
        <v>#N/A</v>
      </c>
      <c r="I304" s="39" t="str">
        <f>VLOOKUP(G304,'MITRA (REFERENSI)'!$A:$Z,25,FALSE)</f>
        <v>#N/A</v>
      </c>
      <c r="J304" s="38" t="str">
        <f>VLOOKUP(G304,'MITRA (REFERENSI)'!$A:$Z,26,FALSE)</f>
        <v>#N/A</v>
      </c>
      <c r="K304" s="38" t="str">
        <f>VLOOKUP(G304,'MITRA (REFERENSI)'!$A:$Z,15,FALSE)</f>
        <v>#N/A</v>
      </c>
      <c r="L304" s="38" t="str">
        <f>VLOOKUP(G304,'MITRA (REFERENSI)'!$A:$Z,15,FALSE)</f>
        <v>#N/A</v>
      </c>
      <c r="M304" s="38" t="str">
        <f>IF(B304=1,'KELAS (REFERENSI)'!M304,IF(B304=2,'KELAS (REFERENSI)'!M319,IF(B304=3,'KELAS (REFERENSI)'!M334,IF(B304=4,'KELAS (REFERENSI)'!M349,""))))</f>
        <v/>
      </c>
      <c r="N304" s="38" t="str">
        <f>IF(B304=1,'KELAS (REFERENSI)'!N304,IF(B304=2,'KELAS (REFERENSI)'!N319,IF(B304=3,'KELAS (REFERENSI)'!N334,IF(B304=4,'KELAS (REFERENSI)'!N349,""))))</f>
        <v/>
      </c>
      <c r="O304" s="38" t="str">
        <f>IF(B304=1,'KELAS (REFERENSI)'!O304,IF(B304=2,'KELAS (REFERENSI)'!O319,IF(B304=3,'KELAS (REFERENSI)'!O334,IF(B304=4,'KELAS (REFERENSI)'!O349,""))))</f>
        <v/>
      </c>
      <c r="P304" s="38" t="str">
        <f>IF(B304=1,'KELAS (REFERENSI)'!P304,IF(B304=2,'KELAS (REFERENSI)'!P319,IF(B304=3,'KELAS (REFERENSI)'!P334,IF(B304=4,'KELAS (REFERENSI)'!P349,""))))</f>
        <v/>
      </c>
      <c r="Q304" s="38" t="str">
        <f t="shared" si="4"/>
        <v>BPS Kota Jakarta Timur</v>
      </c>
      <c r="R304" s="38" t="str">
        <f t="shared" si="56"/>
        <v/>
      </c>
      <c r="S304" s="38" t="str">
        <f t="shared" ref="S304:T304" si="312">S303</f>
        <v>15 Juni sampai dengan 31 Agustus 2026</v>
      </c>
      <c r="T304" s="38" t="str">
        <f t="shared" si="312"/>
        <v>31 Agustus 2026</v>
      </c>
      <c r="U304" s="41"/>
      <c r="V304" s="42"/>
      <c r="W304" s="42"/>
      <c r="X304" s="42"/>
    </row>
    <row r="305" ht="15.75" customHeight="1">
      <c r="A305" s="36" t="s">
        <v>5367</v>
      </c>
      <c r="B305" s="37"/>
      <c r="C305" s="37"/>
      <c r="D305" s="38" t="str">
        <f t="shared" si="1"/>
        <v/>
      </c>
      <c r="E305" s="38" t="str">
        <f>VLOOKUP(D305,'KELAS (REFERENSI)'!$E$1:$J$68,6,FALSE)</f>
        <v>#N/A</v>
      </c>
      <c r="F305" s="39" t="str">
        <f t="shared" si="2"/>
        <v>PETUGAS.0304/SPK/SE/PML/3172/2026</v>
      </c>
      <c r="G305" s="40"/>
      <c r="H305" s="39" t="str">
        <f>VLOOKUP(G305,'MITRA (REFERENSI)'!$A:$Z,16,FALSE)</f>
        <v>#N/A</v>
      </c>
      <c r="I305" s="39" t="str">
        <f>VLOOKUP(G305,'MITRA (REFERENSI)'!$A:$Z,25,FALSE)</f>
        <v>#N/A</v>
      </c>
      <c r="J305" s="38" t="str">
        <f>VLOOKUP(G305,'MITRA (REFERENSI)'!$A:$Z,26,FALSE)</f>
        <v>#N/A</v>
      </c>
      <c r="K305" s="38" t="str">
        <f>VLOOKUP(G305,'MITRA (REFERENSI)'!$A:$Z,15,FALSE)</f>
        <v>#N/A</v>
      </c>
      <c r="L305" s="38" t="str">
        <f>VLOOKUP(G305,'MITRA (REFERENSI)'!$A:$Z,15,FALSE)</f>
        <v>#N/A</v>
      </c>
      <c r="M305" s="38" t="str">
        <f>IF(B305=1,'KELAS (REFERENSI)'!M305,IF(B305=2,'KELAS (REFERENSI)'!M320,IF(B305=3,'KELAS (REFERENSI)'!M335,IF(B305=4,'KELAS (REFERENSI)'!M350,""))))</f>
        <v/>
      </c>
      <c r="N305" s="38" t="str">
        <f>IF(B305=1,'KELAS (REFERENSI)'!N305,IF(B305=2,'KELAS (REFERENSI)'!N320,IF(B305=3,'KELAS (REFERENSI)'!N335,IF(B305=4,'KELAS (REFERENSI)'!N350,""))))</f>
        <v/>
      </c>
      <c r="O305" s="38" t="str">
        <f>IF(B305=1,'KELAS (REFERENSI)'!O305,IF(B305=2,'KELAS (REFERENSI)'!O320,IF(B305=3,'KELAS (REFERENSI)'!O335,IF(B305=4,'KELAS (REFERENSI)'!O350,""))))</f>
        <v/>
      </c>
      <c r="P305" s="38" t="str">
        <f>IF(B305=1,'KELAS (REFERENSI)'!P305,IF(B305=2,'KELAS (REFERENSI)'!P320,IF(B305=3,'KELAS (REFERENSI)'!P335,IF(B305=4,'KELAS (REFERENSI)'!P350,""))))</f>
        <v/>
      </c>
      <c r="Q305" s="38" t="str">
        <f t="shared" si="4"/>
        <v>BPS Kota Jakarta Timur</v>
      </c>
      <c r="R305" s="38" t="str">
        <f t="shared" si="56"/>
        <v/>
      </c>
      <c r="S305" s="38" t="str">
        <f t="shared" ref="S305:T305" si="313">S304</f>
        <v>15 Juni sampai dengan 31 Agustus 2026</v>
      </c>
      <c r="T305" s="38" t="str">
        <f t="shared" si="313"/>
        <v>31 Agustus 2026</v>
      </c>
      <c r="U305" s="41"/>
      <c r="V305" s="42"/>
      <c r="W305" s="42"/>
      <c r="X305" s="42"/>
    </row>
    <row r="306" ht="15.75" customHeight="1">
      <c r="A306" s="36" t="s">
        <v>5368</v>
      </c>
      <c r="B306" s="37"/>
      <c r="C306" s="37"/>
      <c r="D306" s="38" t="str">
        <f t="shared" si="1"/>
        <v/>
      </c>
      <c r="E306" s="38" t="str">
        <f>VLOOKUP(D306,'KELAS (REFERENSI)'!$E$1:$J$68,6,FALSE)</f>
        <v>#N/A</v>
      </c>
      <c r="F306" s="39" t="str">
        <f t="shared" si="2"/>
        <v>PETUGAS.0305/SPK/SE/PML/3172/2026</v>
      </c>
      <c r="G306" s="40"/>
      <c r="H306" s="39" t="str">
        <f>VLOOKUP(G306,'MITRA (REFERENSI)'!$A:$Z,16,FALSE)</f>
        <v>#N/A</v>
      </c>
      <c r="I306" s="39" t="str">
        <f>VLOOKUP(G306,'MITRA (REFERENSI)'!$A:$Z,25,FALSE)</f>
        <v>#N/A</v>
      </c>
      <c r="J306" s="38" t="str">
        <f>VLOOKUP(G306,'MITRA (REFERENSI)'!$A:$Z,26,FALSE)</f>
        <v>#N/A</v>
      </c>
      <c r="K306" s="38" t="str">
        <f>VLOOKUP(G306,'MITRA (REFERENSI)'!$A:$Z,15,FALSE)</f>
        <v>#N/A</v>
      </c>
      <c r="L306" s="38" t="str">
        <f>VLOOKUP(G306,'MITRA (REFERENSI)'!$A:$Z,15,FALSE)</f>
        <v>#N/A</v>
      </c>
      <c r="M306" s="38" t="str">
        <f>IF(B306=1,'KELAS (REFERENSI)'!M306,IF(B306=2,'KELAS (REFERENSI)'!M321,IF(B306=3,'KELAS (REFERENSI)'!M336,IF(B306=4,'KELAS (REFERENSI)'!M351,""))))</f>
        <v/>
      </c>
      <c r="N306" s="38" t="str">
        <f>IF(B306=1,'KELAS (REFERENSI)'!N306,IF(B306=2,'KELAS (REFERENSI)'!N321,IF(B306=3,'KELAS (REFERENSI)'!N336,IF(B306=4,'KELAS (REFERENSI)'!N351,""))))</f>
        <v/>
      </c>
      <c r="O306" s="38" t="str">
        <f>IF(B306=1,'KELAS (REFERENSI)'!O306,IF(B306=2,'KELAS (REFERENSI)'!O321,IF(B306=3,'KELAS (REFERENSI)'!O336,IF(B306=4,'KELAS (REFERENSI)'!O351,""))))</f>
        <v/>
      </c>
      <c r="P306" s="38" t="str">
        <f>IF(B306=1,'KELAS (REFERENSI)'!P306,IF(B306=2,'KELAS (REFERENSI)'!P321,IF(B306=3,'KELAS (REFERENSI)'!P336,IF(B306=4,'KELAS (REFERENSI)'!P351,""))))</f>
        <v/>
      </c>
      <c r="Q306" s="38" t="str">
        <f t="shared" si="4"/>
        <v>BPS Kota Jakarta Timur</v>
      </c>
      <c r="R306" s="38" t="str">
        <f t="shared" si="56"/>
        <v/>
      </c>
      <c r="S306" s="38" t="str">
        <f t="shared" ref="S306:T306" si="314">S305</f>
        <v>15 Juni sampai dengan 31 Agustus 2026</v>
      </c>
      <c r="T306" s="38" t="str">
        <f t="shared" si="314"/>
        <v>31 Agustus 2026</v>
      </c>
      <c r="U306" s="41"/>
      <c r="V306" s="42"/>
      <c r="W306" s="42"/>
      <c r="X306" s="42"/>
    </row>
    <row r="307" ht="15.75" customHeight="1">
      <c r="A307" s="36" t="s">
        <v>5369</v>
      </c>
      <c r="B307" s="37"/>
      <c r="C307" s="37"/>
      <c r="D307" s="38" t="str">
        <f t="shared" si="1"/>
        <v/>
      </c>
      <c r="E307" s="38" t="str">
        <f>VLOOKUP(D307,'KELAS (REFERENSI)'!$E$1:$J$68,6,FALSE)</f>
        <v>#N/A</v>
      </c>
      <c r="F307" s="39" t="str">
        <f t="shared" si="2"/>
        <v>PETUGAS.0306/SPK/SE/PML/3172/2026</v>
      </c>
      <c r="G307" s="40"/>
      <c r="H307" s="39" t="str">
        <f>VLOOKUP(G307,'MITRA (REFERENSI)'!$A:$Z,16,FALSE)</f>
        <v>#N/A</v>
      </c>
      <c r="I307" s="39" t="str">
        <f>VLOOKUP(G307,'MITRA (REFERENSI)'!$A:$Z,25,FALSE)</f>
        <v>#N/A</v>
      </c>
      <c r="J307" s="38" t="str">
        <f>VLOOKUP(G307,'MITRA (REFERENSI)'!$A:$Z,26,FALSE)</f>
        <v>#N/A</v>
      </c>
      <c r="K307" s="38" t="str">
        <f>VLOOKUP(G307,'MITRA (REFERENSI)'!$A:$Z,15,FALSE)</f>
        <v>#N/A</v>
      </c>
      <c r="L307" s="38" t="str">
        <f>VLOOKUP(G307,'MITRA (REFERENSI)'!$A:$Z,15,FALSE)</f>
        <v>#N/A</v>
      </c>
      <c r="M307" s="38" t="str">
        <f>IF(B307=1,'KELAS (REFERENSI)'!M307,IF(B307=2,'KELAS (REFERENSI)'!M322,IF(B307=3,'KELAS (REFERENSI)'!M337,IF(B307=4,'KELAS (REFERENSI)'!M352,""))))</f>
        <v/>
      </c>
      <c r="N307" s="38" t="str">
        <f>IF(B307=1,'KELAS (REFERENSI)'!N307,IF(B307=2,'KELAS (REFERENSI)'!N322,IF(B307=3,'KELAS (REFERENSI)'!N337,IF(B307=4,'KELAS (REFERENSI)'!N352,""))))</f>
        <v/>
      </c>
      <c r="O307" s="38" t="str">
        <f>IF(B307=1,'KELAS (REFERENSI)'!O307,IF(B307=2,'KELAS (REFERENSI)'!O322,IF(B307=3,'KELAS (REFERENSI)'!O337,IF(B307=4,'KELAS (REFERENSI)'!O352,""))))</f>
        <v/>
      </c>
      <c r="P307" s="38" t="str">
        <f>IF(B307=1,'KELAS (REFERENSI)'!P307,IF(B307=2,'KELAS (REFERENSI)'!P322,IF(B307=3,'KELAS (REFERENSI)'!P337,IF(B307=4,'KELAS (REFERENSI)'!P352,""))))</f>
        <v/>
      </c>
      <c r="Q307" s="38" t="str">
        <f t="shared" si="4"/>
        <v>BPS Kota Jakarta Timur</v>
      </c>
      <c r="R307" s="38" t="str">
        <f t="shared" si="56"/>
        <v/>
      </c>
      <c r="S307" s="38" t="str">
        <f t="shared" ref="S307:T307" si="315">S306</f>
        <v>15 Juni sampai dengan 31 Agustus 2026</v>
      </c>
      <c r="T307" s="38" t="str">
        <f t="shared" si="315"/>
        <v>31 Agustus 2026</v>
      </c>
      <c r="U307" s="41"/>
      <c r="V307" s="42"/>
      <c r="W307" s="42"/>
      <c r="X307" s="42"/>
    </row>
    <row r="308" ht="15.75" customHeight="1">
      <c r="A308" s="36" t="s">
        <v>5370</v>
      </c>
      <c r="B308" s="37"/>
      <c r="C308" s="37"/>
      <c r="D308" s="38" t="str">
        <f t="shared" si="1"/>
        <v/>
      </c>
      <c r="E308" s="38" t="str">
        <f>VLOOKUP(D308,'KELAS (REFERENSI)'!$E$1:$J$68,6,FALSE)</f>
        <v>#N/A</v>
      </c>
      <c r="F308" s="39" t="str">
        <f t="shared" si="2"/>
        <v>PETUGAS.0307/SPK/SE/PML/3172/2026</v>
      </c>
      <c r="G308" s="40"/>
      <c r="H308" s="39" t="str">
        <f>VLOOKUP(G308,'MITRA (REFERENSI)'!$A:$Z,16,FALSE)</f>
        <v>#N/A</v>
      </c>
      <c r="I308" s="39" t="str">
        <f>VLOOKUP(G308,'MITRA (REFERENSI)'!$A:$Z,25,FALSE)</f>
        <v>#N/A</v>
      </c>
      <c r="J308" s="38" t="str">
        <f>VLOOKUP(G308,'MITRA (REFERENSI)'!$A:$Z,26,FALSE)</f>
        <v>#N/A</v>
      </c>
      <c r="K308" s="38" t="str">
        <f>VLOOKUP(G308,'MITRA (REFERENSI)'!$A:$Z,15,FALSE)</f>
        <v>#N/A</v>
      </c>
      <c r="L308" s="38" t="str">
        <f>VLOOKUP(G308,'MITRA (REFERENSI)'!$A:$Z,15,FALSE)</f>
        <v>#N/A</v>
      </c>
      <c r="M308" s="38" t="str">
        <f>IF(B308=1,'KELAS (REFERENSI)'!M308,IF(B308=2,'KELAS (REFERENSI)'!M323,IF(B308=3,'KELAS (REFERENSI)'!M338,IF(B308=4,'KELAS (REFERENSI)'!M353,""))))</f>
        <v/>
      </c>
      <c r="N308" s="38" t="str">
        <f>IF(B308=1,'KELAS (REFERENSI)'!N308,IF(B308=2,'KELAS (REFERENSI)'!N323,IF(B308=3,'KELAS (REFERENSI)'!N338,IF(B308=4,'KELAS (REFERENSI)'!N353,""))))</f>
        <v/>
      </c>
      <c r="O308" s="38" t="str">
        <f>IF(B308=1,'KELAS (REFERENSI)'!O308,IF(B308=2,'KELAS (REFERENSI)'!O323,IF(B308=3,'KELAS (REFERENSI)'!O338,IF(B308=4,'KELAS (REFERENSI)'!O353,""))))</f>
        <v/>
      </c>
      <c r="P308" s="38" t="str">
        <f>IF(B308=1,'KELAS (REFERENSI)'!P308,IF(B308=2,'KELAS (REFERENSI)'!P323,IF(B308=3,'KELAS (REFERENSI)'!P338,IF(B308=4,'KELAS (REFERENSI)'!P353,""))))</f>
        <v/>
      </c>
      <c r="Q308" s="38" t="str">
        <f t="shared" si="4"/>
        <v>BPS Kota Jakarta Timur</v>
      </c>
      <c r="R308" s="38" t="str">
        <f t="shared" si="56"/>
        <v/>
      </c>
      <c r="S308" s="38" t="str">
        <f t="shared" ref="S308:T308" si="316">S307</f>
        <v>15 Juni sampai dengan 31 Agustus 2026</v>
      </c>
      <c r="T308" s="38" t="str">
        <f t="shared" si="316"/>
        <v>31 Agustus 2026</v>
      </c>
      <c r="U308" s="41"/>
      <c r="V308" s="42"/>
      <c r="W308" s="42"/>
      <c r="X308" s="42"/>
    </row>
    <row r="309" ht="15.75" customHeight="1">
      <c r="A309" s="36" t="s">
        <v>5371</v>
      </c>
      <c r="B309" s="37"/>
      <c r="C309" s="37"/>
      <c r="D309" s="38" t="str">
        <f t="shared" si="1"/>
        <v/>
      </c>
      <c r="E309" s="38" t="str">
        <f>VLOOKUP(D309,'KELAS (REFERENSI)'!$E$1:$J$68,6,FALSE)</f>
        <v>#N/A</v>
      </c>
      <c r="F309" s="39" t="str">
        <f t="shared" si="2"/>
        <v>PETUGAS.0308/SPK/SE/PML/3172/2026</v>
      </c>
      <c r="G309" s="40"/>
      <c r="H309" s="39" t="str">
        <f>VLOOKUP(G309,'MITRA (REFERENSI)'!$A:$Z,16,FALSE)</f>
        <v>#N/A</v>
      </c>
      <c r="I309" s="39" t="str">
        <f>VLOOKUP(G309,'MITRA (REFERENSI)'!$A:$Z,25,FALSE)</f>
        <v>#N/A</v>
      </c>
      <c r="J309" s="38" t="str">
        <f>VLOOKUP(G309,'MITRA (REFERENSI)'!$A:$Z,26,FALSE)</f>
        <v>#N/A</v>
      </c>
      <c r="K309" s="38" t="str">
        <f>VLOOKUP(G309,'MITRA (REFERENSI)'!$A:$Z,15,FALSE)</f>
        <v>#N/A</v>
      </c>
      <c r="L309" s="38" t="str">
        <f>VLOOKUP(G309,'MITRA (REFERENSI)'!$A:$Z,15,FALSE)</f>
        <v>#N/A</v>
      </c>
      <c r="M309" s="38" t="str">
        <f>IF(B309=1,'KELAS (REFERENSI)'!M309,IF(B309=2,'KELAS (REFERENSI)'!M324,IF(B309=3,'KELAS (REFERENSI)'!M339,IF(B309=4,'KELAS (REFERENSI)'!M354,""))))</f>
        <v/>
      </c>
      <c r="N309" s="38" t="str">
        <f>IF(B309=1,'KELAS (REFERENSI)'!N309,IF(B309=2,'KELAS (REFERENSI)'!N324,IF(B309=3,'KELAS (REFERENSI)'!N339,IF(B309=4,'KELAS (REFERENSI)'!N354,""))))</f>
        <v/>
      </c>
      <c r="O309" s="38" t="str">
        <f>IF(B309=1,'KELAS (REFERENSI)'!O309,IF(B309=2,'KELAS (REFERENSI)'!O324,IF(B309=3,'KELAS (REFERENSI)'!O339,IF(B309=4,'KELAS (REFERENSI)'!O354,""))))</f>
        <v/>
      </c>
      <c r="P309" s="38" t="str">
        <f>IF(B309=1,'KELAS (REFERENSI)'!P309,IF(B309=2,'KELAS (REFERENSI)'!P324,IF(B309=3,'KELAS (REFERENSI)'!P339,IF(B309=4,'KELAS (REFERENSI)'!P354,""))))</f>
        <v/>
      </c>
      <c r="Q309" s="38" t="str">
        <f t="shared" si="4"/>
        <v>BPS Kota Jakarta Timur</v>
      </c>
      <c r="R309" s="38" t="str">
        <f t="shared" si="56"/>
        <v/>
      </c>
      <c r="S309" s="38" t="str">
        <f t="shared" ref="S309:T309" si="317">S308</f>
        <v>15 Juni sampai dengan 31 Agustus 2026</v>
      </c>
      <c r="T309" s="38" t="str">
        <f t="shared" si="317"/>
        <v>31 Agustus 2026</v>
      </c>
      <c r="U309" s="41"/>
      <c r="V309" s="42"/>
      <c r="W309" s="42"/>
      <c r="X309" s="42"/>
    </row>
    <row r="310" ht="15.75" customHeight="1">
      <c r="A310" s="36" t="s">
        <v>5372</v>
      </c>
      <c r="B310" s="37"/>
      <c r="C310" s="37"/>
      <c r="D310" s="38" t="str">
        <f t="shared" si="1"/>
        <v/>
      </c>
      <c r="E310" s="38" t="str">
        <f>VLOOKUP(D310,'KELAS (REFERENSI)'!$E$1:$J$68,6,FALSE)</f>
        <v>#N/A</v>
      </c>
      <c r="F310" s="39" t="str">
        <f t="shared" si="2"/>
        <v>PETUGAS.0309/SPK/SE/PML/3172/2026</v>
      </c>
      <c r="G310" s="40"/>
      <c r="H310" s="39" t="str">
        <f>VLOOKUP(G310,'MITRA (REFERENSI)'!$A:$Z,16,FALSE)</f>
        <v>#N/A</v>
      </c>
      <c r="I310" s="39" t="str">
        <f>VLOOKUP(G310,'MITRA (REFERENSI)'!$A:$Z,25,FALSE)</f>
        <v>#N/A</v>
      </c>
      <c r="J310" s="38" t="str">
        <f>VLOOKUP(G310,'MITRA (REFERENSI)'!$A:$Z,26,FALSE)</f>
        <v>#N/A</v>
      </c>
      <c r="K310" s="38" t="str">
        <f>VLOOKUP(G310,'MITRA (REFERENSI)'!$A:$Z,15,FALSE)</f>
        <v>#N/A</v>
      </c>
      <c r="L310" s="38" t="str">
        <f>VLOOKUP(G310,'MITRA (REFERENSI)'!$A:$Z,15,FALSE)</f>
        <v>#N/A</v>
      </c>
      <c r="M310" s="38" t="str">
        <f>IF(B310=1,'KELAS (REFERENSI)'!M310,IF(B310=2,'KELAS (REFERENSI)'!M325,IF(B310=3,'KELAS (REFERENSI)'!M340,IF(B310=4,'KELAS (REFERENSI)'!M355,""))))</f>
        <v/>
      </c>
      <c r="N310" s="38" t="str">
        <f>IF(B310=1,'KELAS (REFERENSI)'!N310,IF(B310=2,'KELAS (REFERENSI)'!N325,IF(B310=3,'KELAS (REFERENSI)'!N340,IF(B310=4,'KELAS (REFERENSI)'!N355,""))))</f>
        <v/>
      </c>
      <c r="O310" s="38" t="str">
        <f>IF(B310=1,'KELAS (REFERENSI)'!O310,IF(B310=2,'KELAS (REFERENSI)'!O325,IF(B310=3,'KELAS (REFERENSI)'!O340,IF(B310=4,'KELAS (REFERENSI)'!O355,""))))</f>
        <v/>
      </c>
      <c r="P310" s="38" t="str">
        <f>IF(B310=1,'KELAS (REFERENSI)'!P310,IF(B310=2,'KELAS (REFERENSI)'!P325,IF(B310=3,'KELAS (REFERENSI)'!P340,IF(B310=4,'KELAS (REFERENSI)'!P355,""))))</f>
        <v/>
      </c>
      <c r="Q310" s="38" t="str">
        <f t="shared" si="4"/>
        <v>BPS Kota Jakarta Timur</v>
      </c>
      <c r="R310" s="38" t="str">
        <f t="shared" si="56"/>
        <v/>
      </c>
      <c r="S310" s="38" t="str">
        <f t="shared" ref="S310:T310" si="318">S309</f>
        <v>15 Juni sampai dengan 31 Agustus 2026</v>
      </c>
      <c r="T310" s="38" t="str">
        <f t="shared" si="318"/>
        <v>31 Agustus 2026</v>
      </c>
      <c r="U310" s="41"/>
      <c r="V310" s="42"/>
      <c r="W310" s="42"/>
      <c r="X310" s="42"/>
    </row>
    <row r="311" ht="15.75" customHeight="1">
      <c r="A311" s="36" t="s">
        <v>5373</v>
      </c>
      <c r="B311" s="37"/>
      <c r="C311" s="37"/>
      <c r="D311" s="38" t="str">
        <f t="shared" si="1"/>
        <v/>
      </c>
      <c r="E311" s="38" t="str">
        <f>VLOOKUP(D311,'KELAS (REFERENSI)'!$E$1:$J$68,6,FALSE)</f>
        <v>#N/A</v>
      </c>
      <c r="F311" s="39" t="str">
        <f t="shared" si="2"/>
        <v>PETUGAS.0310/SPK/SE/PML/3172/2026</v>
      </c>
      <c r="G311" s="40"/>
      <c r="H311" s="39" t="str">
        <f>VLOOKUP(G311,'MITRA (REFERENSI)'!$A:$Z,16,FALSE)</f>
        <v>#N/A</v>
      </c>
      <c r="I311" s="39" t="str">
        <f>VLOOKUP(G311,'MITRA (REFERENSI)'!$A:$Z,25,FALSE)</f>
        <v>#N/A</v>
      </c>
      <c r="J311" s="38" t="str">
        <f>VLOOKUP(G311,'MITRA (REFERENSI)'!$A:$Z,26,FALSE)</f>
        <v>#N/A</v>
      </c>
      <c r="K311" s="38" t="str">
        <f>VLOOKUP(G311,'MITRA (REFERENSI)'!$A:$Z,15,FALSE)</f>
        <v>#N/A</v>
      </c>
      <c r="L311" s="38" t="str">
        <f>VLOOKUP(G311,'MITRA (REFERENSI)'!$A:$Z,15,FALSE)</f>
        <v>#N/A</v>
      </c>
      <c r="M311" s="38" t="str">
        <f>IF(B311=1,'KELAS (REFERENSI)'!M311,IF(B311=2,'KELAS (REFERENSI)'!M326,IF(B311=3,'KELAS (REFERENSI)'!M341,IF(B311=4,'KELAS (REFERENSI)'!M356,""))))</f>
        <v/>
      </c>
      <c r="N311" s="38" t="str">
        <f>IF(B311=1,'KELAS (REFERENSI)'!N311,IF(B311=2,'KELAS (REFERENSI)'!N326,IF(B311=3,'KELAS (REFERENSI)'!N341,IF(B311=4,'KELAS (REFERENSI)'!N356,""))))</f>
        <v/>
      </c>
      <c r="O311" s="38" t="str">
        <f>IF(B311=1,'KELAS (REFERENSI)'!O311,IF(B311=2,'KELAS (REFERENSI)'!O326,IF(B311=3,'KELAS (REFERENSI)'!O341,IF(B311=4,'KELAS (REFERENSI)'!O356,""))))</f>
        <v/>
      </c>
      <c r="P311" s="38" t="str">
        <f>IF(B311=1,'KELAS (REFERENSI)'!P311,IF(B311=2,'KELAS (REFERENSI)'!P326,IF(B311=3,'KELAS (REFERENSI)'!P341,IF(B311=4,'KELAS (REFERENSI)'!P356,""))))</f>
        <v/>
      </c>
      <c r="Q311" s="38" t="str">
        <f t="shared" si="4"/>
        <v>BPS Kota Jakarta Timur</v>
      </c>
      <c r="R311" s="38" t="str">
        <f t="shared" si="56"/>
        <v/>
      </c>
      <c r="S311" s="38" t="str">
        <f t="shared" ref="S311:T311" si="319">S310</f>
        <v>15 Juni sampai dengan 31 Agustus 2026</v>
      </c>
      <c r="T311" s="38" t="str">
        <f t="shared" si="319"/>
        <v>31 Agustus 2026</v>
      </c>
      <c r="U311" s="41"/>
      <c r="V311" s="42"/>
      <c r="W311" s="42"/>
      <c r="X311" s="42"/>
    </row>
    <row r="312" ht="15.75" customHeight="1">
      <c r="A312" s="36" t="s">
        <v>5374</v>
      </c>
      <c r="B312" s="37"/>
      <c r="C312" s="37"/>
      <c r="D312" s="38" t="str">
        <f t="shared" si="1"/>
        <v/>
      </c>
      <c r="E312" s="38" t="str">
        <f>VLOOKUP(D312,'KELAS (REFERENSI)'!$E$1:$J$68,6,FALSE)</f>
        <v>#N/A</v>
      </c>
      <c r="F312" s="39" t="str">
        <f t="shared" si="2"/>
        <v>PETUGAS.0311/SPK/SE/PML/3172/2026</v>
      </c>
      <c r="G312" s="40"/>
      <c r="H312" s="39" t="str">
        <f>VLOOKUP(G312,'MITRA (REFERENSI)'!$A:$Z,16,FALSE)</f>
        <v>#N/A</v>
      </c>
      <c r="I312" s="39" t="str">
        <f>VLOOKUP(G312,'MITRA (REFERENSI)'!$A:$Z,25,FALSE)</f>
        <v>#N/A</v>
      </c>
      <c r="J312" s="38" t="str">
        <f>VLOOKUP(G312,'MITRA (REFERENSI)'!$A:$Z,26,FALSE)</f>
        <v>#N/A</v>
      </c>
      <c r="K312" s="38" t="str">
        <f>VLOOKUP(G312,'MITRA (REFERENSI)'!$A:$Z,15,FALSE)</f>
        <v>#N/A</v>
      </c>
      <c r="L312" s="38" t="str">
        <f>VLOOKUP(G312,'MITRA (REFERENSI)'!$A:$Z,15,FALSE)</f>
        <v>#N/A</v>
      </c>
      <c r="M312" s="38" t="str">
        <f>IF(B312=1,'KELAS (REFERENSI)'!M312,IF(B312=2,'KELAS (REFERENSI)'!M327,IF(B312=3,'KELAS (REFERENSI)'!M342,IF(B312=4,'KELAS (REFERENSI)'!M357,""))))</f>
        <v/>
      </c>
      <c r="N312" s="38" t="str">
        <f>IF(B312=1,'KELAS (REFERENSI)'!N312,IF(B312=2,'KELAS (REFERENSI)'!N327,IF(B312=3,'KELAS (REFERENSI)'!N342,IF(B312=4,'KELAS (REFERENSI)'!N357,""))))</f>
        <v/>
      </c>
      <c r="O312" s="38" t="str">
        <f>IF(B312=1,'KELAS (REFERENSI)'!O312,IF(B312=2,'KELAS (REFERENSI)'!O327,IF(B312=3,'KELAS (REFERENSI)'!O342,IF(B312=4,'KELAS (REFERENSI)'!O357,""))))</f>
        <v/>
      </c>
      <c r="P312" s="38" t="str">
        <f>IF(B312=1,'KELAS (REFERENSI)'!P312,IF(B312=2,'KELAS (REFERENSI)'!P327,IF(B312=3,'KELAS (REFERENSI)'!P342,IF(B312=4,'KELAS (REFERENSI)'!P357,""))))</f>
        <v/>
      </c>
      <c r="Q312" s="38" t="str">
        <f t="shared" si="4"/>
        <v>BPS Kota Jakarta Timur</v>
      </c>
      <c r="R312" s="38" t="str">
        <f t="shared" si="56"/>
        <v/>
      </c>
      <c r="S312" s="38" t="str">
        <f t="shared" ref="S312:T312" si="320">S311</f>
        <v>15 Juni sampai dengan 31 Agustus 2026</v>
      </c>
      <c r="T312" s="38" t="str">
        <f t="shared" si="320"/>
        <v>31 Agustus 2026</v>
      </c>
      <c r="U312" s="41"/>
      <c r="V312" s="42"/>
      <c r="W312" s="42"/>
      <c r="X312" s="42"/>
    </row>
    <row r="313" ht="15.75" customHeight="1">
      <c r="A313" s="36" t="s">
        <v>5375</v>
      </c>
      <c r="B313" s="37"/>
      <c r="C313" s="37"/>
      <c r="D313" s="38" t="str">
        <f t="shared" si="1"/>
        <v/>
      </c>
      <c r="E313" s="38" t="str">
        <f>VLOOKUP(D313,'KELAS (REFERENSI)'!$E$1:$J$68,6,FALSE)</f>
        <v>#N/A</v>
      </c>
      <c r="F313" s="39" t="str">
        <f t="shared" si="2"/>
        <v>PETUGAS.0312/SPK/SE/PML/3172/2026</v>
      </c>
      <c r="G313" s="40"/>
      <c r="H313" s="39" t="str">
        <f>VLOOKUP(G313,'MITRA (REFERENSI)'!$A:$Z,16,FALSE)</f>
        <v>#N/A</v>
      </c>
      <c r="I313" s="39" t="str">
        <f>VLOOKUP(G313,'MITRA (REFERENSI)'!$A:$Z,25,FALSE)</f>
        <v>#N/A</v>
      </c>
      <c r="J313" s="38" t="str">
        <f>VLOOKUP(G313,'MITRA (REFERENSI)'!$A:$Z,26,FALSE)</f>
        <v>#N/A</v>
      </c>
      <c r="K313" s="38" t="str">
        <f>VLOOKUP(G313,'MITRA (REFERENSI)'!$A:$Z,15,FALSE)</f>
        <v>#N/A</v>
      </c>
      <c r="L313" s="38" t="str">
        <f>VLOOKUP(G313,'MITRA (REFERENSI)'!$A:$Z,15,FALSE)</f>
        <v>#N/A</v>
      </c>
      <c r="M313" s="38" t="str">
        <f>IF(B313=1,'KELAS (REFERENSI)'!M313,IF(B313=2,'KELAS (REFERENSI)'!M328,IF(B313=3,'KELAS (REFERENSI)'!M343,IF(B313=4,'KELAS (REFERENSI)'!M358,""))))</f>
        <v/>
      </c>
      <c r="N313" s="38" t="str">
        <f>IF(B313=1,'KELAS (REFERENSI)'!N313,IF(B313=2,'KELAS (REFERENSI)'!N328,IF(B313=3,'KELAS (REFERENSI)'!N343,IF(B313=4,'KELAS (REFERENSI)'!N358,""))))</f>
        <v/>
      </c>
      <c r="O313" s="38" t="str">
        <f>IF(B313=1,'KELAS (REFERENSI)'!O313,IF(B313=2,'KELAS (REFERENSI)'!O328,IF(B313=3,'KELAS (REFERENSI)'!O343,IF(B313=4,'KELAS (REFERENSI)'!O358,""))))</f>
        <v/>
      </c>
      <c r="P313" s="38" t="str">
        <f>IF(B313=1,'KELAS (REFERENSI)'!P313,IF(B313=2,'KELAS (REFERENSI)'!P328,IF(B313=3,'KELAS (REFERENSI)'!P343,IF(B313=4,'KELAS (REFERENSI)'!P358,""))))</f>
        <v/>
      </c>
      <c r="Q313" s="38" t="str">
        <f t="shared" si="4"/>
        <v>BPS Kota Jakarta Timur</v>
      </c>
      <c r="R313" s="38" t="str">
        <f t="shared" si="56"/>
        <v/>
      </c>
      <c r="S313" s="38" t="str">
        <f t="shared" ref="S313:T313" si="321">S312</f>
        <v>15 Juni sampai dengan 31 Agustus 2026</v>
      </c>
      <c r="T313" s="38" t="str">
        <f t="shared" si="321"/>
        <v>31 Agustus 2026</v>
      </c>
      <c r="U313" s="41"/>
      <c r="V313" s="42"/>
      <c r="W313" s="42"/>
      <c r="X313" s="42"/>
    </row>
    <row r="314" ht="15.75" customHeight="1">
      <c r="A314" s="36" t="s">
        <v>5376</v>
      </c>
      <c r="B314" s="37"/>
      <c r="C314" s="37"/>
      <c r="D314" s="38" t="str">
        <f t="shared" si="1"/>
        <v/>
      </c>
      <c r="E314" s="38" t="str">
        <f>VLOOKUP(D314,'KELAS (REFERENSI)'!$E$1:$J$68,6,FALSE)</f>
        <v>#N/A</v>
      </c>
      <c r="F314" s="39" t="str">
        <f t="shared" si="2"/>
        <v>PETUGAS.0313/SPK/SE/PML/3172/2026</v>
      </c>
      <c r="G314" s="40"/>
      <c r="H314" s="39" t="str">
        <f>VLOOKUP(G314,'MITRA (REFERENSI)'!$A:$Z,16,FALSE)</f>
        <v>#N/A</v>
      </c>
      <c r="I314" s="39" t="str">
        <f>VLOOKUP(G314,'MITRA (REFERENSI)'!$A:$Z,25,FALSE)</f>
        <v>#N/A</v>
      </c>
      <c r="J314" s="38" t="str">
        <f>VLOOKUP(G314,'MITRA (REFERENSI)'!$A:$Z,26,FALSE)</f>
        <v>#N/A</v>
      </c>
      <c r="K314" s="38" t="str">
        <f>VLOOKUP(G314,'MITRA (REFERENSI)'!$A:$Z,15,FALSE)</f>
        <v>#N/A</v>
      </c>
      <c r="L314" s="38" t="str">
        <f>VLOOKUP(G314,'MITRA (REFERENSI)'!$A:$Z,15,FALSE)</f>
        <v>#N/A</v>
      </c>
      <c r="M314" s="38" t="str">
        <f>IF(B314=1,'KELAS (REFERENSI)'!M314,IF(B314=2,'KELAS (REFERENSI)'!M329,IF(B314=3,'KELAS (REFERENSI)'!M344,IF(B314=4,'KELAS (REFERENSI)'!M359,""))))</f>
        <v/>
      </c>
      <c r="N314" s="38" t="str">
        <f>IF(B314=1,'KELAS (REFERENSI)'!N314,IF(B314=2,'KELAS (REFERENSI)'!N329,IF(B314=3,'KELAS (REFERENSI)'!N344,IF(B314=4,'KELAS (REFERENSI)'!N359,""))))</f>
        <v/>
      </c>
      <c r="O314" s="38" t="str">
        <f>IF(B314=1,'KELAS (REFERENSI)'!O314,IF(B314=2,'KELAS (REFERENSI)'!O329,IF(B314=3,'KELAS (REFERENSI)'!O344,IF(B314=4,'KELAS (REFERENSI)'!O359,""))))</f>
        <v/>
      </c>
      <c r="P314" s="38" t="str">
        <f>IF(B314=1,'KELAS (REFERENSI)'!P314,IF(B314=2,'KELAS (REFERENSI)'!P329,IF(B314=3,'KELAS (REFERENSI)'!P344,IF(B314=4,'KELAS (REFERENSI)'!P359,""))))</f>
        <v/>
      </c>
      <c r="Q314" s="38" t="str">
        <f t="shared" si="4"/>
        <v>BPS Kota Jakarta Timur</v>
      </c>
      <c r="R314" s="38" t="str">
        <f t="shared" si="56"/>
        <v/>
      </c>
      <c r="S314" s="38" t="str">
        <f t="shared" ref="S314:T314" si="322">S313</f>
        <v>15 Juni sampai dengan 31 Agustus 2026</v>
      </c>
      <c r="T314" s="38" t="str">
        <f t="shared" si="322"/>
        <v>31 Agustus 2026</v>
      </c>
      <c r="U314" s="41"/>
      <c r="V314" s="42"/>
      <c r="W314" s="42"/>
      <c r="X314" s="42"/>
    </row>
    <row r="315" ht="15.75" customHeight="1">
      <c r="A315" s="36" t="s">
        <v>5377</v>
      </c>
      <c r="B315" s="37"/>
      <c r="C315" s="37"/>
      <c r="D315" s="38" t="str">
        <f t="shared" si="1"/>
        <v/>
      </c>
      <c r="E315" s="38" t="str">
        <f>VLOOKUP(D315,'KELAS (REFERENSI)'!$E$1:$J$68,6,FALSE)</f>
        <v>#N/A</v>
      </c>
      <c r="F315" s="39" t="str">
        <f t="shared" si="2"/>
        <v>PETUGAS.0314/SPK/SE/PML/3172/2026</v>
      </c>
      <c r="G315" s="40"/>
      <c r="H315" s="39" t="str">
        <f>VLOOKUP(G315,'MITRA (REFERENSI)'!$A:$Z,16,FALSE)</f>
        <v>#N/A</v>
      </c>
      <c r="I315" s="39" t="str">
        <f>VLOOKUP(G315,'MITRA (REFERENSI)'!$A:$Z,25,FALSE)</f>
        <v>#N/A</v>
      </c>
      <c r="J315" s="38" t="str">
        <f>VLOOKUP(G315,'MITRA (REFERENSI)'!$A:$Z,26,FALSE)</f>
        <v>#N/A</v>
      </c>
      <c r="K315" s="38" t="str">
        <f>VLOOKUP(G315,'MITRA (REFERENSI)'!$A:$Z,15,FALSE)</f>
        <v>#N/A</v>
      </c>
      <c r="L315" s="38" t="str">
        <f>VLOOKUP(G315,'MITRA (REFERENSI)'!$A:$Z,15,FALSE)</f>
        <v>#N/A</v>
      </c>
      <c r="M315" s="38" t="str">
        <f>IF(B315=1,'KELAS (REFERENSI)'!M315,IF(B315=2,'KELAS (REFERENSI)'!M330,IF(B315=3,'KELAS (REFERENSI)'!M345,IF(B315=4,'KELAS (REFERENSI)'!M360,""))))</f>
        <v/>
      </c>
      <c r="N315" s="38" t="str">
        <f>IF(B315=1,'KELAS (REFERENSI)'!N315,IF(B315=2,'KELAS (REFERENSI)'!N330,IF(B315=3,'KELAS (REFERENSI)'!N345,IF(B315=4,'KELAS (REFERENSI)'!N360,""))))</f>
        <v/>
      </c>
      <c r="O315" s="38" t="str">
        <f>IF(B315=1,'KELAS (REFERENSI)'!O315,IF(B315=2,'KELAS (REFERENSI)'!O330,IF(B315=3,'KELAS (REFERENSI)'!O345,IF(B315=4,'KELAS (REFERENSI)'!O360,""))))</f>
        <v/>
      </c>
      <c r="P315" s="38" t="str">
        <f>IF(B315=1,'KELAS (REFERENSI)'!P315,IF(B315=2,'KELAS (REFERENSI)'!P330,IF(B315=3,'KELAS (REFERENSI)'!P345,IF(B315=4,'KELAS (REFERENSI)'!P360,""))))</f>
        <v/>
      </c>
      <c r="Q315" s="38" t="str">
        <f t="shared" si="4"/>
        <v>BPS Kota Jakarta Timur</v>
      </c>
      <c r="R315" s="38" t="str">
        <f t="shared" si="56"/>
        <v/>
      </c>
      <c r="S315" s="38" t="str">
        <f t="shared" ref="S315:T315" si="323">S314</f>
        <v>15 Juni sampai dengan 31 Agustus 2026</v>
      </c>
      <c r="T315" s="38" t="str">
        <f t="shared" si="323"/>
        <v>31 Agustus 2026</v>
      </c>
      <c r="U315" s="41"/>
      <c r="V315" s="42"/>
      <c r="W315" s="42"/>
      <c r="X315" s="42"/>
    </row>
    <row r="316" ht="15.75" customHeight="1">
      <c r="A316" s="36" t="s">
        <v>5378</v>
      </c>
      <c r="B316" s="37"/>
      <c r="C316" s="37"/>
      <c r="D316" s="38" t="str">
        <f t="shared" si="1"/>
        <v/>
      </c>
      <c r="E316" s="38" t="str">
        <f>VLOOKUP(D316,'KELAS (REFERENSI)'!$E$1:$J$68,6,FALSE)</f>
        <v>#N/A</v>
      </c>
      <c r="F316" s="39" t="str">
        <f t="shared" si="2"/>
        <v>PETUGAS.0315/SPK/SE/PML/3172/2026</v>
      </c>
      <c r="G316" s="40"/>
      <c r="H316" s="39" t="str">
        <f>VLOOKUP(G316,'MITRA (REFERENSI)'!$A:$Z,16,FALSE)</f>
        <v>#N/A</v>
      </c>
      <c r="I316" s="39" t="str">
        <f>VLOOKUP(G316,'MITRA (REFERENSI)'!$A:$Z,25,FALSE)</f>
        <v>#N/A</v>
      </c>
      <c r="J316" s="38" t="str">
        <f>VLOOKUP(G316,'MITRA (REFERENSI)'!$A:$Z,26,FALSE)</f>
        <v>#N/A</v>
      </c>
      <c r="K316" s="38" t="str">
        <f>VLOOKUP(G316,'MITRA (REFERENSI)'!$A:$Z,15,FALSE)</f>
        <v>#N/A</v>
      </c>
      <c r="L316" s="38" t="str">
        <f>VLOOKUP(G316,'MITRA (REFERENSI)'!$A:$Z,15,FALSE)</f>
        <v>#N/A</v>
      </c>
      <c r="M316" s="38" t="str">
        <f>IF(B316=1,'KELAS (REFERENSI)'!M316,IF(B316=2,'KELAS (REFERENSI)'!M331,IF(B316=3,'KELAS (REFERENSI)'!M346,IF(B316=4,'KELAS (REFERENSI)'!M361,""))))</f>
        <v/>
      </c>
      <c r="N316" s="38" t="str">
        <f>IF(B316=1,'KELAS (REFERENSI)'!N316,IF(B316=2,'KELAS (REFERENSI)'!N331,IF(B316=3,'KELAS (REFERENSI)'!N346,IF(B316=4,'KELAS (REFERENSI)'!N361,""))))</f>
        <v/>
      </c>
      <c r="O316" s="38" t="str">
        <f>IF(B316=1,'KELAS (REFERENSI)'!O316,IF(B316=2,'KELAS (REFERENSI)'!O331,IF(B316=3,'KELAS (REFERENSI)'!O346,IF(B316=4,'KELAS (REFERENSI)'!O361,""))))</f>
        <v/>
      </c>
      <c r="P316" s="38" t="str">
        <f>IF(B316=1,'KELAS (REFERENSI)'!P316,IF(B316=2,'KELAS (REFERENSI)'!P331,IF(B316=3,'KELAS (REFERENSI)'!P346,IF(B316=4,'KELAS (REFERENSI)'!P361,""))))</f>
        <v/>
      </c>
      <c r="Q316" s="38" t="str">
        <f t="shared" si="4"/>
        <v>BPS Kota Jakarta Timur</v>
      </c>
      <c r="R316" s="38" t="str">
        <f t="shared" si="56"/>
        <v/>
      </c>
      <c r="S316" s="38" t="str">
        <f t="shared" ref="S316:T316" si="324">S315</f>
        <v>15 Juni sampai dengan 31 Agustus 2026</v>
      </c>
      <c r="T316" s="38" t="str">
        <f t="shared" si="324"/>
        <v>31 Agustus 2026</v>
      </c>
      <c r="U316" s="41"/>
      <c r="V316" s="42"/>
      <c r="W316" s="42"/>
      <c r="X316" s="42"/>
    </row>
    <row r="317" ht="15.75" customHeight="1">
      <c r="A317" s="36" t="s">
        <v>5379</v>
      </c>
      <c r="B317" s="37"/>
      <c r="C317" s="37"/>
      <c r="D317" s="38" t="str">
        <f t="shared" si="1"/>
        <v/>
      </c>
      <c r="E317" s="38" t="str">
        <f>VLOOKUP(D317,'KELAS (REFERENSI)'!$E$1:$J$68,6,FALSE)</f>
        <v>#N/A</v>
      </c>
      <c r="F317" s="39" t="str">
        <f t="shared" si="2"/>
        <v>PETUGAS.0316/SPK/SE/PML/3172/2026</v>
      </c>
      <c r="G317" s="40"/>
      <c r="H317" s="39" t="str">
        <f>VLOOKUP(G317,'MITRA (REFERENSI)'!$A:$Z,16,FALSE)</f>
        <v>#N/A</v>
      </c>
      <c r="I317" s="39" t="str">
        <f>VLOOKUP(G317,'MITRA (REFERENSI)'!$A:$Z,25,FALSE)</f>
        <v>#N/A</v>
      </c>
      <c r="J317" s="38" t="str">
        <f>VLOOKUP(G317,'MITRA (REFERENSI)'!$A:$Z,26,FALSE)</f>
        <v>#N/A</v>
      </c>
      <c r="K317" s="38" t="str">
        <f>VLOOKUP(G317,'MITRA (REFERENSI)'!$A:$Z,15,FALSE)</f>
        <v>#N/A</v>
      </c>
      <c r="L317" s="38" t="str">
        <f>VLOOKUP(G317,'MITRA (REFERENSI)'!$A:$Z,15,FALSE)</f>
        <v>#N/A</v>
      </c>
      <c r="M317" s="38" t="str">
        <f>IF(B317=1,'KELAS (REFERENSI)'!M317,IF(B317=2,'KELAS (REFERENSI)'!M332,IF(B317=3,'KELAS (REFERENSI)'!M347,IF(B317=4,'KELAS (REFERENSI)'!M362,""))))</f>
        <v/>
      </c>
      <c r="N317" s="38" t="str">
        <f>IF(B317=1,'KELAS (REFERENSI)'!N317,IF(B317=2,'KELAS (REFERENSI)'!N332,IF(B317=3,'KELAS (REFERENSI)'!N347,IF(B317=4,'KELAS (REFERENSI)'!N362,""))))</f>
        <v/>
      </c>
      <c r="O317" s="38" t="str">
        <f>IF(B317=1,'KELAS (REFERENSI)'!O317,IF(B317=2,'KELAS (REFERENSI)'!O332,IF(B317=3,'KELAS (REFERENSI)'!O347,IF(B317=4,'KELAS (REFERENSI)'!O362,""))))</f>
        <v/>
      </c>
      <c r="P317" s="38" t="str">
        <f>IF(B317=1,'KELAS (REFERENSI)'!P317,IF(B317=2,'KELAS (REFERENSI)'!P332,IF(B317=3,'KELAS (REFERENSI)'!P347,IF(B317=4,'KELAS (REFERENSI)'!P362,""))))</f>
        <v/>
      </c>
      <c r="Q317" s="38" t="str">
        <f t="shared" si="4"/>
        <v>BPS Kota Jakarta Timur</v>
      </c>
      <c r="R317" s="38" t="str">
        <f t="shared" si="56"/>
        <v/>
      </c>
      <c r="S317" s="38" t="str">
        <f t="shared" ref="S317:T317" si="325">S316</f>
        <v>15 Juni sampai dengan 31 Agustus 2026</v>
      </c>
      <c r="T317" s="38" t="str">
        <f t="shared" si="325"/>
        <v>31 Agustus 2026</v>
      </c>
      <c r="U317" s="41"/>
      <c r="V317" s="42"/>
      <c r="W317" s="42"/>
      <c r="X317" s="42"/>
    </row>
    <row r="318" ht="15.75" customHeight="1">
      <c r="A318" s="36" t="s">
        <v>5380</v>
      </c>
      <c r="B318" s="37"/>
      <c r="C318" s="37"/>
      <c r="D318" s="38" t="str">
        <f t="shared" si="1"/>
        <v/>
      </c>
      <c r="E318" s="38" t="str">
        <f>VLOOKUP(D318,'KELAS (REFERENSI)'!$E$1:$J$68,6,FALSE)</f>
        <v>#N/A</v>
      </c>
      <c r="F318" s="39" t="str">
        <f t="shared" si="2"/>
        <v>PETUGAS.0317/SPK/SE/PML/3172/2026</v>
      </c>
      <c r="G318" s="40"/>
      <c r="H318" s="39" t="str">
        <f>VLOOKUP(G318,'MITRA (REFERENSI)'!$A:$Z,16,FALSE)</f>
        <v>#N/A</v>
      </c>
      <c r="I318" s="39" t="str">
        <f>VLOOKUP(G318,'MITRA (REFERENSI)'!$A:$Z,25,FALSE)</f>
        <v>#N/A</v>
      </c>
      <c r="J318" s="38" t="str">
        <f>VLOOKUP(G318,'MITRA (REFERENSI)'!$A:$Z,26,FALSE)</f>
        <v>#N/A</v>
      </c>
      <c r="K318" s="38" t="str">
        <f>VLOOKUP(G318,'MITRA (REFERENSI)'!$A:$Z,15,FALSE)</f>
        <v>#N/A</v>
      </c>
      <c r="L318" s="38" t="str">
        <f>VLOOKUP(G318,'MITRA (REFERENSI)'!$A:$Z,15,FALSE)</f>
        <v>#N/A</v>
      </c>
      <c r="M318" s="38" t="str">
        <f>IF(B318=1,'KELAS (REFERENSI)'!M318,IF(B318=2,'KELAS (REFERENSI)'!M333,IF(B318=3,'KELAS (REFERENSI)'!M348,IF(B318=4,'KELAS (REFERENSI)'!M363,""))))</f>
        <v/>
      </c>
      <c r="N318" s="38" t="str">
        <f>IF(B318=1,'KELAS (REFERENSI)'!N318,IF(B318=2,'KELAS (REFERENSI)'!N333,IF(B318=3,'KELAS (REFERENSI)'!N348,IF(B318=4,'KELAS (REFERENSI)'!N363,""))))</f>
        <v/>
      </c>
      <c r="O318" s="38" t="str">
        <f>IF(B318=1,'KELAS (REFERENSI)'!O318,IF(B318=2,'KELAS (REFERENSI)'!O333,IF(B318=3,'KELAS (REFERENSI)'!O348,IF(B318=4,'KELAS (REFERENSI)'!O363,""))))</f>
        <v/>
      </c>
      <c r="P318" s="38" t="str">
        <f>IF(B318=1,'KELAS (REFERENSI)'!P318,IF(B318=2,'KELAS (REFERENSI)'!P333,IF(B318=3,'KELAS (REFERENSI)'!P348,IF(B318=4,'KELAS (REFERENSI)'!P363,""))))</f>
        <v/>
      </c>
      <c r="Q318" s="38" t="str">
        <f t="shared" si="4"/>
        <v>BPS Kota Jakarta Timur</v>
      </c>
      <c r="R318" s="38" t="str">
        <f t="shared" si="56"/>
        <v/>
      </c>
      <c r="S318" s="38" t="str">
        <f t="shared" ref="S318:T318" si="326">S317</f>
        <v>15 Juni sampai dengan 31 Agustus 2026</v>
      </c>
      <c r="T318" s="38" t="str">
        <f t="shared" si="326"/>
        <v>31 Agustus 2026</v>
      </c>
      <c r="U318" s="41"/>
      <c r="V318" s="42"/>
      <c r="W318" s="42"/>
      <c r="X318" s="42"/>
    </row>
    <row r="319" ht="15.75" customHeight="1">
      <c r="A319" s="36" t="s">
        <v>5381</v>
      </c>
      <c r="B319" s="37"/>
      <c r="C319" s="37"/>
      <c r="D319" s="38" t="str">
        <f t="shared" si="1"/>
        <v/>
      </c>
      <c r="E319" s="38" t="str">
        <f>VLOOKUP(D319,'KELAS (REFERENSI)'!$E$1:$J$68,6,FALSE)</f>
        <v>#N/A</v>
      </c>
      <c r="F319" s="39" t="str">
        <f t="shared" si="2"/>
        <v>PETUGAS.0318/SPK/SE/PML/3172/2026</v>
      </c>
      <c r="G319" s="40"/>
      <c r="H319" s="39" t="str">
        <f>VLOOKUP(G319,'MITRA (REFERENSI)'!$A:$Z,16,FALSE)</f>
        <v>#N/A</v>
      </c>
      <c r="I319" s="39" t="str">
        <f>VLOOKUP(G319,'MITRA (REFERENSI)'!$A:$Z,25,FALSE)</f>
        <v>#N/A</v>
      </c>
      <c r="J319" s="38" t="str">
        <f>VLOOKUP(G319,'MITRA (REFERENSI)'!$A:$Z,26,FALSE)</f>
        <v>#N/A</v>
      </c>
      <c r="K319" s="38" t="str">
        <f>VLOOKUP(G319,'MITRA (REFERENSI)'!$A:$Z,15,FALSE)</f>
        <v>#N/A</v>
      </c>
      <c r="L319" s="38" t="str">
        <f>VLOOKUP(G319,'MITRA (REFERENSI)'!$A:$Z,15,FALSE)</f>
        <v>#N/A</v>
      </c>
      <c r="M319" s="38" t="str">
        <f>IF(B319=1,'KELAS (REFERENSI)'!M319,IF(B319=2,'KELAS (REFERENSI)'!M334,IF(B319=3,'KELAS (REFERENSI)'!M349,IF(B319=4,'KELAS (REFERENSI)'!M364,""))))</f>
        <v/>
      </c>
      <c r="N319" s="38" t="str">
        <f>IF(B319=1,'KELAS (REFERENSI)'!N319,IF(B319=2,'KELAS (REFERENSI)'!N334,IF(B319=3,'KELAS (REFERENSI)'!N349,IF(B319=4,'KELAS (REFERENSI)'!N364,""))))</f>
        <v/>
      </c>
      <c r="O319" s="38" t="str">
        <f>IF(B319=1,'KELAS (REFERENSI)'!O319,IF(B319=2,'KELAS (REFERENSI)'!O334,IF(B319=3,'KELAS (REFERENSI)'!O349,IF(B319=4,'KELAS (REFERENSI)'!O364,""))))</f>
        <v/>
      </c>
      <c r="P319" s="38" t="str">
        <f>IF(B319=1,'KELAS (REFERENSI)'!P319,IF(B319=2,'KELAS (REFERENSI)'!P334,IF(B319=3,'KELAS (REFERENSI)'!P349,IF(B319=4,'KELAS (REFERENSI)'!P364,""))))</f>
        <v/>
      </c>
      <c r="Q319" s="38" t="str">
        <f t="shared" si="4"/>
        <v>BPS Kota Jakarta Timur</v>
      </c>
      <c r="R319" s="38" t="str">
        <f t="shared" si="56"/>
        <v/>
      </c>
      <c r="S319" s="38" t="str">
        <f t="shared" ref="S319:T319" si="327">S318</f>
        <v>15 Juni sampai dengan 31 Agustus 2026</v>
      </c>
      <c r="T319" s="38" t="str">
        <f t="shared" si="327"/>
        <v>31 Agustus 2026</v>
      </c>
      <c r="U319" s="41"/>
      <c r="V319" s="42"/>
      <c r="W319" s="42"/>
      <c r="X319" s="42"/>
    </row>
    <row r="320" ht="15.75" customHeight="1">
      <c r="A320" s="36" t="s">
        <v>5382</v>
      </c>
      <c r="B320" s="37"/>
      <c r="C320" s="37"/>
      <c r="D320" s="38" t="str">
        <f t="shared" si="1"/>
        <v/>
      </c>
      <c r="E320" s="38" t="str">
        <f>VLOOKUP(D320,'KELAS (REFERENSI)'!$E$1:$J$68,6,FALSE)</f>
        <v>#N/A</v>
      </c>
      <c r="F320" s="39" t="str">
        <f t="shared" si="2"/>
        <v>PETUGAS.0319/SPK/SE/PML/3172/2026</v>
      </c>
      <c r="G320" s="40"/>
      <c r="H320" s="39" t="str">
        <f>VLOOKUP(G320,'MITRA (REFERENSI)'!$A:$Z,16,FALSE)</f>
        <v>#N/A</v>
      </c>
      <c r="I320" s="39" t="str">
        <f>VLOOKUP(G320,'MITRA (REFERENSI)'!$A:$Z,25,FALSE)</f>
        <v>#N/A</v>
      </c>
      <c r="J320" s="38" t="str">
        <f>VLOOKUP(G320,'MITRA (REFERENSI)'!$A:$Z,26,FALSE)</f>
        <v>#N/A</v>
      </c>
      <c r="K320" s="38" t="str">
        <f>VLOOKUP(G320,'MITRA (REFERENSI)'!$A:$Z,15,FALSE)</f>
        <v>#N/A</v>
      </c>
      <c r="L320" s="38" t="str">
        <f>VLOOKUP(G320,'MITRA (REFERENSI)'!$A:$Z,15,FALSE)</f>
        <v>#N/A</v>
      </c>
      <c r="M320" s="38" t="str">
        <f>IF(B320=1,'KELAS (REFERENSI)'!M320,IF(B320=2,'KELAS (REFERENSI)'!M335,IF(B320=3,'KELAS (REFERENSI)'!M350,IF(B320=4,'KELAS (REFERENSI)'!M365,""))))</f>
        <v/>
      </c>
      <c r="N320" s="38" t="str">
        <f>IF(B320=1,'KELAS (REFERENSI)'!N320,IF(B320=2,'KELAS (REFERENSI)'!N335,IF(B320=3,'KELAS (REFERENSI)'!N350,IF(B320=4,'KELAS (REFERENSI)'!N365,""))))</f>
        <v/>
      </c>
      <c r="O320" s="38" t="str">
        <f>IF(B320=1,'KELAS (REFERENSI)'!O320,IF(B320=2,'KELAS (REFERENSI)'!O335,IF(B320=3,'KELAS (REFERENSI)'!O350,IF(B320=4,'KELAS (REFERENSI)'!O365,""))))</f>
        <v/>
      </c>
      <c r="P320" s="38" t="str">
        <f>IF(B320=1,'KELAS (REFERENSI)'!P320,IF(B320=2,'KELAS (REFERENSI)'!P335,IF(B320=3,'KELAS (REFERENSI)'!P350,IF(B320=4,'KELAS (REFERENSI)'!P365,""))))</f>
        <v/>
      </c>
      <c r="Q320" s="38" t="str">
        <f t="shared" si="4"/>
        <v>BPS Kota Jakarta Timur</v>
      </c>
      <c r="R320" s="38" t="str">
        <f t="shared" si="56"/>
        <v/>
      </c>
      <c r="S320" s="38" t="str">
        <f t="shared" ref="S320:T320" si="328">S319</f>
        <v>15 Juni sampai dengan 31 Agustus 2026</v>
      </c>
      <c r="T320" s="38" t="str">
        <f t="shared" si="328"/>
        <v>31 Agustus 2026</v>
      </c>
      <c r="U320" s="41"/>
      <c r="V320" s="42"/>
      <c r="W320" s="42"/>
      <c r="X320" s="42"/>
    </row>
    <row r="321" ht="15.75" customHeight="1">
      <c r="A321" s="36" t="s">
        <v>5383</v>
      </c>
      <c r="B321" s="37"/>
      <c r="C321" s="37"/>
      <c r="D321" s="38" t="str">
        <f t="shared" si="1"/>
        <v/>
      </c>
      <c r="E321" s="38" t="str">
        <f>VLOOKUP(D321,'KELAS (REFERENSI)'!$E$1:$J$68,6,FALSE)</f>
        <v>#N/A</v>
      </c>
      <c r="F321" s="39" t="str">
        <f t="shared" si="2"/>
        <v>PETUGAS.0320/SPK/SE/PML/3172/2026</v>
      </c>
      <c r="G321" s="40"/>
      <c r="H321" s="39" t="str">
        <f>VLOOKUP(G321,'MITRA (REFERENSI)'!$A:$Z,16,FALSE)</f>
        <v>#N/A</v>
      </c>
      <c r="I321" s="39" t="str">
        <f>VLOOKUP(G321,'MITRA (REFERENSI)'!$A:$Z,25,FALSE)</f>
        <v>#N/A</v>
      </c>
      <c r="J321" s="38" t="str">
        <f>VLOOKUP(G321,'MITRA (REFERENSI)'!$A:$Z,26,FALSE)</f>
        <v>#N/A</v>
      </c>
      <c r="K321" s="38" t="str">
        <f>VLOOKUP(G321,'MITRA (REFERENSI)'!$A:$Z,15,FALSE)</f>
        <v>#N/A</v>
      </c>
      <c r="L321" s="38" t="str">
        <f>VLOOKUP(G321,'MITRA (REFERENSI)'!$A:$Z,15,FALSE)</f>
        <v>#N/A</v>
      </c>
      <c r="M321" s="38" t="str">
        <f>IF(B321=1,'KELAS (REFERENSI)'!M321,IF(B321=2,'KELAS (REFERENSI)'!M336,IF(B321=3,'KELAS (REFERENSI)'!M351,IF(B321=4,'KELAS (REFERENSI)'!M366,""))))</f>
        <v/>
      </c>
      <c r="N321" s="38" t="str">
        <f>IF(B321=1,'KELAS (REFERENSI)'!N321,IF(B321=2,'KELAS (REFERENSI)'!N336,IF(B321=3,'KELAS (REFERENSI)'!N351,IF(B321=4,'KELAS (REFERENSI)'!N366,""))))</f>
        <v/>
      </c>
      <c r="O321" s="38" t="str">
        <f>IF(B321=1,'KELAS (REFERENSI)'!O321,IF(B321=2,'KELAS (REFERENSI)'!O336,IF(B321=3,'KELAS (REFERENSI)'!O351,IF(B321=4,'KELAS (REFERENSI)'!O366,""))))</f>
        <v/>
      </c>
      <c r="P321" s="38" t="str">
        <f>IF(B321=1,'KELAS (REFERENSI)'!P321,IF(B321=2,'KELAS (REFERENSI)'!P336,IF(B321=3,'KELAS (REFERENSI)'!P351,IF(B321=4,'KELAS (REFERENSI)'!P366,""))))</f>
        <v/>
      </c>
      <c r="Q321" s="38" t="str">
        <f t="shared" si="4"/>
        <v>BPS Kota Jakarta Timur</v>
      </c>
      <c r="R321" s="38" t="str">
        <f t="shared" si="56"/>
        <v/>
      </c>
      <c r="S321" s="38" t="str">
        <f t="shared" ref="S321:T321" si="329">S320</f>
        <v>15 Juni sampai dengan 31 Agustus 2026</v>
      </c>
      <c r="T321" s="38" t="str">
        <f t="shared" si="329"/>
        <v>31 Agustus 2026</v>
      </c>
      <c r="U321" s="41"/>
      <c r="V321" s="42"/>
      <c r="W321" s="42"/>
      <c r="X321" s="42"/>
    </row>
    <row r="322" ht="15.75" customHeight="1">
      <c r="A322" s="36" t="s">
        <v>5384</v>
      </c>
      <c r="B322" s="37"/>
      <c r="C322" s="37"/>
      <c r="D322" s="38" t="str">
        <f t="shared" si="1"/>
        <v/>
      </c>
      <c r="E322" s="38" t="str">
        <f>VLOOKUP(D322,'KELAS (REFERENSI)'!$E$1:$J$68,6,FALSE)</f>
        <v>#N/A</v>
      </c>
      <c r="F322" s="39" t="str">
        <f t="shared" si="2"/>
        <v>PETUGAS.0321/SPK/SE/PML/3172/2026</v>
      </c>
      <c r="G322" s="40"/>
      <c r="H322" s="39" t="str">
        <f>VLOOKUP(G322,'MITRA (REFERENSI)'!$A:$Z,16,FALSE)</f>
        <v>#N/A</v>
      </c>
      <c r="I322" s="39" t="str">
        <f>VLOOKUP(G322,'MITRA (REFERENSI)'!$A:$Z,25,FALSE)</f>
        <v>#N/A</v>
      </c>
      <c r="J322" s="38" t="str">
        <f>VLOOKUP(G322,'MITRA (REFERENSI)'!$A:$Z,26,FALSE)</f>
        <v>#N/A</v>
      </c>
      <c r="K322" s="38" t="str">
        <f>VLOOKUP(G322,'MITRA (REFERENSI)'!$A:$Z,15,FALSE)</f>
        <v>#N/A</v>
      </c>
      <c r="L322" s="38" t="str">
        <f>VLOOKUP(G322,'MITRA (REFERENSI)'!$A:$Z,15,FALSE)</f>
        <v>#N/A</v>
      </c>
      <c r="M322" s="38" t="str">
        <f>IF(B322=1,'KELAS (REFERENSI)'!M322,IF(B322=2,'KELAS (REFERENSI)'!M337,IF(B322=3,'KELAS (REFERENSI)'!M352,IF(B322=4,'KELAS (REFERENSI)'!M367,""))))</f>
        <v/>
      </c>
      <c r="N322" s="38" t="str">
        <f>IF(B322=1,'KELAS (REFERENSI)'!N322,IF(B322=2,'KELAS (REFERENSI)'!N337,IF(B322=3,'KELAS (REFERENSI)'!N352,IF(B322=4,'KELAS (REFERENSI)'!N367,""))))</f>
        <v/>
      </c>
      <c r="O322" s="38" t="str">
        <f>IF(B322=1,'KELAS (REFERENSI)'!O322,IF(B322=2,'KELAS (REFERENSI)'!O337,IF(B322=3,'KELAS (REFERENSI)'!O352,IF(B322=4,'KELAS (REFERENSI)'!O367,""))))</f>
        <v/>
      </c>
      <c r="P322" s="38" t="str">
        <f>IF(B322=1,'KELAS (REFERENSI)'!P322,IF(B322=2,'KELAS (REFERENSI)'!P337,IF(B322=3,'KELAS (REFERENSI)'!P352,IF(B322=4,'KELAS (REFERENSI)'!P367,""))))</f>
        <v/>
      </c>
      <c r="Q322" s="38" t="str">
        <f t="shared" si="4"/>
        <v>BPS Kota Jakarta Timur</v>
      </c>
      <c r="R322" s="38" t="str">
        <f t="shared" si="56"/>
        <v/>
      </c>
      <c r="S322" s="38" t="str">
        <f t="shared" ref="S322:T322" si="330">S321</f>
        <v>15 Juni sampai dengan 31 Agustus 2026</v>
      </c>
      <c r="T322" s="38" t="str">
        <f t="shared" si="330"/>
        <v>31 Agustus 2026</v>
      </c>
      <c r="U322" s="41"/>
      <c r="V322" s="42"/>
      <c r="W322" s="42"/>
      <c r="X322" s="42"/>
    </row>
    <row r="323" ht="15.75" customHeight="1">
      <c r="A323" s="36" t="s">
        <v>5385</v>
      </c>
      <c r="B323" s="37"/>
      <c r="C323" s="37"/>
      <c r="D323" s="38" t="str">
        <f t="shared" si="1"/>
        <v/>
      </c>
      <c r="E323" s="38" t="str">
        <f>VLOOKUP(D323,'KELAS (REFERENSI)'!$E$1:$J$68,6,FALSE)</f>
        <v>#N/A</v>
      </c>
      <c r="F323" s="39" t="str">
        <f t="shared" si="2"/>
        <v>PETUGAS.0322/SPK/SE/PML/3172/2026</v>
      </c>
      <c r="G323" s="40"/>
      <c r="H323" s="39" t="str">
        <f>VLOOKUP(G323,'MITRA (REFERENSI)'!$A:$Z,16,FALSE)</f>
        <v>#N/A</v>
      </c>
      <c r="I323" s="39" t="str">
        <f>VLOOKUP(G323,'MITRA (REFERENSI)'!$A:$Z,25,FALSE)</f>
        <v>#N/A</v>
      </c>
      <c r="J323" s="38" t="str">
        <f>VLOOKUP(G323,'MITRA (REFERENSI)'!$A:$Z,26,FALSE)</f>
        <v>#N/A</v>
      </c>
      <c r="K323" s="38" t="str">
        <f>VLOOKUP(G323,'MITRA (REFERENSI)'!$A:$Z,15,FALSE)</f>
        <v>#N/A</v>
      </c>
      <c r="L323" s="38" t="str">
        <f>VLOOKUP(G323,'MITRA (REFERENSI)'!$A:$Z,15,FALSE)</f>
        <v>#N/A</v>
      </c>
      <c r="M323" s="38" t="str">
        <f>IF(B323=1,'KELAS (REFERENSI)'!M323,IF(B323=2,'KELAS (REFERENSI)'!M338,IF(B323=3,'KELAS (REFERENSI)'!M353,IF(B323=4,'KELAS (REFERENSI)'!M368,""))))</f>
        <v/>
      </c>
      <c r="N323" s="38" t="str">
        <f>IF(B323=1,'KELAS (REFERENSI)'!N323,IF(B323=2,'KELAS (REFERENSI)'!N338,IF(B323=3,'KELAS (REFERENSI)'!N353,IF(B323=4,'KELAS (REFERENSI)'!N368,""))))</f>
        <v/>
      </c>
      <c r="O323" s="38" t="str">
        <f>IF(B323=1,'KELAS (REFERENSI)'!O323,IF(B323=2,'KELAS (REFERENSI)'!O338,IF(B323=3,'KELAS (REFERENSI)'!O353,IF(B323=4,'KELAS (REFERENSI)'!O368,""))))</f>
        <v/>
      </c>
      <c r="P323" s="38" t="str">
        <f>IF(B323=1,'KELAS (REFERENSI)'!P323,IF(B323=2,'KELAS (REFERENSI)'!P338,IF(B323=3,'KELAS (REFERENSI)'!P353,IF(B323=4,'KELAS (REFERENSI)'!P368,""))))</f>
        <v/>
      </c>
      <c r="Q323" s="38" t="str">
        <f t="shared" si="4"/>
        <v>BPS Kota Jakarta Timur</v>
      </c>
      <c r="R323" s="38" t="str">
        <f t="shared" si="56"/>
        <v/>
      </c>
      <c r="S323" s="38" t="str">
        <f t="shared" ref="S323:T323" si="331">S322</f>
        <v>15 Juni sampai dengan 31 Agustus 2026</v>
      </c>
      <c r="T323" s="38" t="str">
        <f t="shared" si="331"/>
        <v>31 Agustus 2026</v>
      </c>
      <c r="U323" s="41"/>
      <c r="V323" s="42"/>
      <c r="W323" s="42"/>
      <c r="X323" s="42"/>
    </row>
    <row r="324" ht="15.75" customHeight="1">
      <c r="A324" s="36" t="s">
        <v>5386</v>
      </c>
      <c r="B324" s="37"/>
      <c r="C324" s="37"/>
      <c r="D324" s="38" t="str">
        <f t="shared" si="1"/>
        <v/>
      </c>
      <c r="E324" s="38" t="str">
        <f>VLOOKUP(D324,'KELAS (REFERENSI)'!$E$1:$J$68,6,FALSE)</f>
        <v>#N/A</v>
      </c>
      <c r="F324" s="39" t="str">
        <f t="shared" si="2"/>
        <v>PETUGAS.0323/SPK/SE/PML/3172/2026</v>
      </c>
      <c r="G324" s="40"/>
      <c r="H324" s="39" t="str">
        <f>VLOOKUP(G324,'MITRA (REFERENSI)'!$A:$Z,16,FALSE)</f>
        <v>#N/A</v>
      </c>
      <c r="I324" s="39" t="str">
        <f>VLOOKUP(G324,'MITRA (REFERENSI)'!$A:$Z,25,FALSE)</f>
        <v>#N/A</v>
      </c>
      <c r="J324" s="38" t="str">
        <f>VLOOKUP(G324,'MITRA (REFERENSI)'!$A:$Z,26,FALSE)</f>
        <v>#N/A</v>
      </c>
      <c r="K324" s="38" t="str">
        <f>VLOOKUP(G324,'MITRA (REFERENSI)'!$A:$Z,15,FALSE)</f>
        <v>#N/A</v>
      </c>
      <c r="L324" s="38" t="str">
        <f>VLOOKUP(G324,'MITRA (REFERENSI)'!$A:$Z,15,FALSE)</f>
        <v>#N/A</v>
      </c>
      <c r="M324" s="38" t="str">
        <f>IF(B324=1,'KELAS (REFERENSI)'!M324,IF(B324=2,'KELAS (REFERENSI)'!M339,IF(B324=3,'KELAS (REFERENSI)'!M354,IF(B324=4,'KELAS (REFERENSI)'!M369,""))))</f>
        <v/>
      </c>
      <c r="N324" s="38" t="str">
        <f>IF(B324=1,'KELAS (REFERENSI)'!N324,IF(B324=2,'KELAS (REFERENSI)'!N339,IF(B324=3,'KELAS (REFERENSI)'!N354,IF(B324=4,'KELAS (REFERENSI)'!N369,""))))</f>
        <v/>
      </c>
      <c r="O324" s="38" t="str">
        <f>IF(B324=1,'KELAS (REFERENSI)'!O324,IF(B324=2,'KELAS (REFERENSI)'!O339,IF(B324=3,'KELAS (REFERENSI)'!O354,IF(B324=4,'KELAS (REFERENSI)'!O369,""))))</f>
        <v/>
      </c>
      <c r="P324" s="38" t="str">
        <f>IF(B324=1,'KELAS (REFERENSI)'!P324,IF(B324=2,'KELAS (REFERENSI)'!P339,IF(B324=3,'KELAS (REFERENSI)'!P354,IF(B324=4,'KELAS (REFERENSI)'!P369,""))))</f>
        <v/>
      </c>
      <c r="Q324" s="38" t="str">
        <f t="shared" si="4"/>
        <v>BPS Kota Jakarta Timur</v>
      </c>
      <c r="R324" s="38" t="str">
        <f t="shared" si="56"/>
        <v/>
      </c>
      <c r="S324" s="38" t="str">
        <f t="shared" ref="S324:T324" si="332">S323</f>
        <v>15 Juni sampai dengan 31 Agustus 2026</v>
      </c>
      <c r="T324" s="38" t="str">
        <f t="shared" si="332"/>
        <v>31 Agustus 2026</v>
      </c>
      <c r="U324" s="41"/>
      <c r="V324" s="42"/>
      <c r="W324" s="42"/>
      <c r="X324" s="42"/>
    </row>
    <row r="325" ht="15.75" customHeight="1">
      <c r="A325" s="36" t="s">
        <v>5387</v>
      </c>
      <c r="B325" s="37"/>
      <c r="C325" s="37"/>
      <c r="D325" s="38" t="str">
        <f t="shared" si="1"/>
        <v/>
      </c>
      <c r="E325" s="38" t="str">
        <f>VLOOKUP(D325,'KELAS (REFERENSI)'!$E$1:$J$68,6,FALSE)</f>
        <v>#N/A</v>
      </c>
      <c r="F325" s="39" t="str">
        <f t="shared" si="2"/>
        <v>PETUGAS.0324/SPK/SE/PML/3172/2026</v>
      </c>
      <c r="G325" s="40"/>
      <c r="H325" s="39" t="str">
        <f>VLOOKUP(G325,'MITRA (REFERENSI)'!$A:$Z,16,FALSE)</f>
        <v>#N/A</v>
      </c>
      <c r="I325" s="39" t="str">
        <f>VLOOKUP(G325,'MITRA (REFERENSI)'!$A:$Z,25,FALSE)</f>
        <v>#N/A</v>
      </c>
      <c r="J325" s="38" t="str">
        <f>VLOOKUP(G325,'MITRA (REFERENSI)'!$A:$Z,26,FALSE)</f>
        <v>#N/A</v>
      </c>
      <c r="K325" s="38" t="str">
        <f>VLOOKUP(G325,'MITRA (REFERENSI)'!$A:$Z,15,FALSE)</f>
        <v>#N/A</v>
      </c>
      <c r="L325" s="38" t="str">
        <f>VLOOKUP(G325,'MITRA (REFERENSI)'!$A:$Z,15,FALSE)</f>
        <v>#N/A</v>
      </c>
      <c r="M325" s="38" t="str">
        <f>IF(B325=1,'KELAS (REFERENSI)'!M325,IF(B325=2,'KELAS (REFERENSI)'!M340,IF(B325=3,'KELAS (REFERENSI)'!M355,IF(B325=4,'KELAS (REFERENSI)'!M370,""))))</f>
        <v/>
      </c>
      <c r="N325" s="38" t="str">
        <f>IF(B325=1,'KELAS (REFERENSI)'!N325,IF(B325=2,'KELAS (REFERENSI)'!N340,IF(B325=3,'KELAS (REFERENSI)'!N355,IF(B325=4,'KELAS (REFERENSI)'!N370,""))))</f>
        <v/>
      </c>
      <c r="O325" s="38" t="str">
        <f>IF(B325=1,'KELAS (REFERENSI)'!O325,IF(B325=2,'KELAS (REFERENSI)'!O340,IF(B325=3,'KELAS (REFERENSI)'!O355,IF(B325=4,'KELAS (REFERENSI)'!O370,""))))</f>
        <v/>
      </c>
      <c r="P325" s="38" t="str">
        <f>IF(B325=1,'KELAS (REFERENSI)'!P325,IF(B325=2,'KELAS (REFERENSI)'!P340,IF(B325=3,'KELAS (REFERENSI)'!P355,IF(B325=4,'KELAS (REFERENSI)'!P370,""))))</f>
        <v/>
      </c>
      <c r="Q325" s="38" t="str">
        <f t="shared" si="4"/>
        <v>BPS Kota Jakarta Timur</v>
      </c>
      <c r="R325" s="38" t="str">
        <f t="shared" si="56"/>
        <v/>
      </c>
      <c r="S325" s="38" t="str">
        <f t="shared" ref="S325:T325" si="333">S324</f>
        <v>15 Juni sampai dengan 31 Agustus 2026</v>
      </c>
      <c r="T325" s="38" t="str">
        <f t="shared" si="333"/>
        <v>31 Agustus 2026</v>
      </c>
      <c r="U325" s="41"/>
      <c r="V325" s="42"/>
      <c r="W325" s="42"/>
      <c r="X325" s="42"/>
    </row>
    <row r="326" ht="15.75" customHeight="1">
      <c r="A326" s="36" t="s">
        <v>5388</v>
      </c>
      <c r="B326" s="37"/>
      <c r="C326" s="37"/>
      <c r="D326" s="38" t="str">
        <f t="shared" si="1"/>
        <v/>
      </c>
      <c r="E326" s="38" t="str">
        <f>VLOOKUP(D326,'KELAS (REFERENSI)'!$E$1:$J$68,6,FALSE)</f>
        <v>#N/A</v>
      </c>
      <c r="F326" s="39" t="str">
        <f t="shared" si="2"/>
        <v>PETUGAS.0325/SPK/SE/PML/3172/2026</v>
      </c>
      <c r="G326" s="40"/>
      <c r="H326" s="39" t="str">
        <f>VLOOKUP(G326,'MITRA (REFERENSI)'!$A:$Z,16,FALSE)</f>
        <v>#N/A</v>
      </c>
      <c r="I326" s="39" t="str">
        <f>VLOOKUP(G326,'MITRA (REFERENSI)'!$A:$Z,25,FALSE)</f>
        <v>#N/A</v>
      </c>
      <c r="J326" s="38" t="str">
        <f>VLOOKUP(G326,'MITRA (REFERENSI)'!$A:$Z,26,FALSE)</f>
        <v>#N/A</v>
      </c>
      <c r="K326" s="38" t="str">
        <f>VLOOKUP(G326,'MITRA (REFERENSI)'!$A:$Z,15,FALSE)</f>
        <v>#N/A</v>
      </c>
      <c r="L326" s="38" t="str">
        <f>VLOOKUP(G326,'MITRA (REFERENSI)'!$A:$Z,15,FALSE)</f>
        <v>#N/A</v>
      </c>
      <c r="M326" s="38" t="str">
        <f>IF(B326=1,'KELAS (REFERENSI)'!M326,IF(B326=2,'KELAS (REFERENSI)'!M341,IF(B326=3,'KELAS (REFERENSI)'!M356,IF(B326=4,'KELAS (REFERENSI)'!M371,""))))</f>
        <v/>
      </c>
      <c r="N326" s="38" t="str">
        <f>IF(B326=1,'KELAS (REFERENSI)'!N326,IF(B326=2,'KELAS (REFERENSI)'!N341,IF(B326=3,'KELAS (REFERENSI)'!N356,IF(B326=4,'KELAS (REFERENSI)'!N371,""))))</f>
        <v/>
      </c>
      <c r="O326" s="38" t="str">
        <f>IF(B326=1,'KELAS (REFERENSI)'!O326,IF(B326=2,'KELAS (REFERENSI)'!O341,IF(B326=3,'KELAS (REFERENSI)'!O356,IF(B326=4,'KELAS (REFERENSI)'!O371,""))))</f>
        <v/>
      </c>
      <c r="P326" s="38" t="str">
        <f>IF(B326=1,'KELAS (REFERENSI)'!P326,IF(B326=2,'KELAS (REFERENSI)'!P341,IF(B326=3,'KELAS (REFERENSI)'!P356,IF(B326=4,'KELAS (REFERENSI)'!P371,""))))</f>
        <v/>
      </c>
      <c r="Q326" s="38" t="str">
        <f t="shared" si="4"/>
        <v>BPS Kota Jakarta Timur</v>
      </c>
      <c r="R326" s="38" t="str">
        <f t="shared" si="56"/>
        <v/>
      </c>
      <c r="S326" s="38" t="str">
        <f t="shared" ref="S326:T326" si="334">S325</f>
        <v>15 Juni sampai dengan 31 Agustus 2026</v>
      </c>
      <c r="T326" s="38" t="str">
        <f t="shared" si="334"/>
        <v>31 Agustus 2026</v>
      </c>
      <c r="U326" s="41"/>
      <c r="V326" s="42"/>
      <c r="W326" s="42"/>
      <c r="X326" s="42"/>
    </row>
    <row r="327" ht="15.75" customHeight="1">
      <c r="A327" s="36" t="s">
        <v>5389</v>
      </c>
      <c r="B327" s="37"/>
      <c r="C327" s="37"/>
      <c r="D327" s="38" t="str">
        <f t="shared" si="1"/>
        <v/>
      </c>
      <c r="E327" s="38" t="str">
        <f>VLOOKUP(D327,'KELAS (REFERENSI)'!$E$1:$J$68,6,FALSE)</f>
        <v>#N/A</v>
      </c>
      <c r="F327" s="39" t="str">
        <f t="shared" si="2"/>
        <v>PETUGAS.0326/SPK/SE/PML/3172/2026</v>
      </c>
      <c r="G327" s="40"/>
      <c r="H327" s="39" t="str">
        <f>VLOOKUP(G327,'MITRA (REFERENSI)'!$A:$Z,16,FALSE)</f>
        <v>#N/A</v>
      </c>
      <c r="I327" s="39" t="str">
        <f>VLOOKUP(G327,'MITRA (REFERENSI)'!$A:$Z,25,FALSE)</f>
        <v>#N/A</v>
      </c>
      <c r="J327" s="38" t="str">
        <f>VLOOKUP(G327,'MITRA (REFERENSI)'!$A:$Z,26,FALSE)</f>
        <v>#N/A</v>
      </c>
      <c r="K327" s="38" t="str">
        <f>VLOOKUP(G327,'MITRA (REFERENSI)'!$A:$Z,15,FALSE)</f>
        <v>#N/A</v>
      </c>
      <c r="L327" s="38" t="str">
        <f>VLOOKUP(G327,'MITRA (REFERENSI)'!$A:$Z,15,FALSE)</f>
        <v>#N/A</v>
      </c>
      <c r="M327" s="38" t="str">
        <f>IF(B327=1,'KELAS (REFERENSI)'!M327,IF(B327=2,'KELAS (REFERENSI)'!M342,IF(B327=3,'KELAS (REFERENSI)'!M357,IF(B327=4,'KELAS (REFERENSI)'!M372,""))))</f>
        <v/>
      </c>
      <c r="N327" s="38" t="str">
        <f>IF(B327=1,'KELAS (REFERENSI)'!N327,IF(B327=2,'KELAS (REFERENSI)'!N342,IF(B327=3,'KELAS (REFERENSI)'!N357,IF(B327=4,'KELAS (REFERENSI)'!N372,""))))</f>
        <v/>
      </c>
      <c r="O327" s="38" t="str">
        <f>IF(B327=1,'KELAS (REFERENSI)'!O327,IF(B327=2,'KELAS (REFERENSI)'!O342,IF(B327=3,'KELAS (REFERENSI)'!O357,IF(B327=4,'KELAS (REFERENSI)'!O372,""))))</f>
        <v/>
      </c>
      <c r="P327" s="38" t="str">
        <f>IF(B327=1,'KELAS (REFERENSI)'!P327,IF(B327=2,'KELAS (REFERENSI)'!P342,IF(B327=3,'KELAS (REFERENSI)'!P357,IF(B327=4,'KELAS (REFERENSI)'!P372,""))))</f>
        <v/>
      </c>
      <c r="Q327" s="38" t="str">
        <f t="shared" si="4"/>
        <v>BPS Kota Jakarta Timur</v>
      </c>
      <c r="R327" s="38" t="str">
        <f t="shared" si="56"/>
        <v/>
      </c>
      <c r="S327" s="38" t="str">
        <f t="shared" ref="S327:T327" si="335">S326</f>
        <v>15 Juni sampai dengan 31 Agustus 2026</v>
      </c>
      <c r="T327" s="38" t="str">
        <f t="shared" si="335"/>
        <v>31 Agustus 2026</v>
      </c>
      <c r="U327" s="41"/>
      <c r="V327" s="42"/>
      <c r="W327" s="42"/>
      <c r="X327" s="42"/>
    </row>
    <row r="328" ht="15.75" customHeight="1">
      <c r="A328" s="36" t="s">
        <v>5390</v>
      </c>
      <c r="B328" s="37"/>
      <c r="C328" s="37"/>
      <c r="D328" s="38" t="str">
        <f t="shared" si="1"/>
        <v/>
      </c>
      <c r="E328" s="38" t="str">
        <f>VLOOKUP(D328,'KELAS (REFERENSI)'!$E$1:$J$68,6,FALSE)</f>
        <v>#N/A</v>
      </c>
      <c r="F328" s="39" t="str">
        <f t="shared" si="2"/>
        <v>PETUGAS.0327/SPK/SE/PML/3172/2026</v>
      </c>
      <c r="G328" s="40"/>
      <c r="H328" s="39" t="str">
        <f>VLOOKUP(G328,'MITRA (REFERENSI)'!$A:$Z,16,FALSE)</f>
        <v>#N/A</v>
      </c>
      <c r="I328" s="39" t="str">
        <f>VLOOKUP(G328,'MITRA (REFERENSI)'!$A:$Z,25,FALSE)</f>
        <v>#N/A</v>
      </c>
      <c r="J328" s="38" t="str">
        <f>VLOOKUP(G328,'MITRA (REFERENSI)'!$A:$Z,26,FALSE)</f>
        <v>#N/A</v>
      </c>
      <c r="K328" s="38" t="str">
        <f>VLOOKUP(G328,'MITRA (REFERENSI)'!$A:$Z,15,FALSE)</f>
        <v>#N/A</v>
      </c>
      <c r="L328" s="38" t="str">
        <f>VLOOKUP(G328,'MITRA (REFERENSI)'!$A:$Z,15,FALSE)</f>
        <v>#N/A</v>
      </c>
      <c r="M328" s="38" t="str">
        <f>IF(B328=1,'KELAS (REFERENSI)'!M328,IF(B328=2,'KELAS (REFERENSI)'!M343,IF(B328=3,'KELAS (REFERENSI)'!M358,IF(B328=4,'KELAS (REFERENSI)'!M373,""))))</f>
        <v/>
      </c>
      <c r="N328" s="38" t="str">
        <f>IF(B328=1,'KELAS (REFERENSI)'!N328,IF(B328=2,'KELAS (REFERENSI)'!N343,IF(B328=3,'KELAS (REFERENSI)'!N358,IF(B328=4,'KELAS (REFERENSI)'!N373,""))))</f>
        <v/>
      </c>
      <c r="O328" s="38" t="str">
        <f>IF(B328=1,'KELAS (REFERENSI)'!O328,IF(B328=2,'KELAS (REFERENSI)'!O343,IF(B328=3,'KELAS (REFERENSI)'!O358,IF(B328=4,'KELAS (REFERENSI)'!O373,""))))</f>
        <v/>
      </c>
      <c r="P328" s="38" t="str">
        <f>IF(B328=1,'KELAS (REFERENSI)'!P328,IF(B328=2,'KELAS (REFERENSI)'!P343,IF(B328=3,'KELAS (REFERENSI)'!P358,IF(B328=4,'KELAS (REFERENSI)'!P373,""))))</f>
        <v/>
      </c>
      <c r="Q328" s="38" t="str">
        <f t="shared" si="4"/>
        <v>BPS Kota Jakarta Timur</v>
      </c>
      <c r="R328" s="38" t="str">
        <f t="shared" si="56"/>
        <v/>
      </c>
      <c r="S328" s="38" t="str">
        <f t="shared" ref="S328:T328" si="336">S327</f>
        <v>15 Juni sampai dengan 31 Agustus 2026</v>
      </c>
      <c r="T328" s="38" t="str">
        <f t="shared" si="336"/>
        <v>31 Agustus 2026</v>
      </c>
      <c r="U328" s="41"/>
      <c r="V328" s="42"/>
      <c r="W328" s="42"/>
      <c r="X328" s="42"/>
    </row>
    <row r="329" ht="15.75" customHeight="1">
      <c r="A329" s="36" t="s">
        <v>5391</v>
      </c>
      <c r="B329" s="37"/>
      <c r="C329" s="37"/>
      <c r="D329" s="38" t="str">
        <f t="shared" si="1"/>
        <v/>
      </c>
      <c r="E329" s="38" t="str">
        <f>VLOOKUP(D329,'KELAS (REFERENSI)'!$E$1:$J$68,6,FALSE)</f>
        <v>#N/A</v>
      </c>
      <c r="F329" s="39" t="str">
        <f t="shared" si="2"/>
        <v>PETUGAS.0328/SPK/SE/PML/3172/2026</v>
      </c>
      <c r="G329" s="40"/>
      <c r="H329" s="39" t="str">
        <f>VLOOKUP(G329,'MITRA (REFERENSI)'!$A:$Z,16,FALSE)</f>
        <v>#N/A</v>
      </c>
      <c r="I329" s="39" t="str">
        <f>VLOOKUP(G329,'MITRA (REFERENSI)'!$A:$Z,25,FALSE)</f>
        <v>#N/A</v>
      </c>
      <c r="J329" s="38" t="str">
        <f>VLOOKUP(G329,'MITRA (REFERENSI)'!$A:$Z,26,FALSE)</f>
        <v>#N/A</v>
      </c>
      <c r="K329" s="38" t="str">
        <f>VLOOKUP(G329,'MITRA (REFERENSI)'!$A:$Z,15,FALSE)</f>
        <v>#N/A</v>
      </c>
      <c r="L329" s="38" t="str">
        <f>VLOOKUP(G329,'MITRA (REFERENSI)'!$A:$Z,15,FALSE)</f>
        <v>#N/A</v>
      </c>
      <c r="M329" s="38" t="str">
        <f>IF(B329=1,'KELAS (REFERENSI)'!M329,IF(B329=2,'KELAS (REFERENSI)'!M344,IF(B329=3,'KELAS (REFERENSI)'!M359,IF(B329=4,'KELAS (REFERENSI)'!M374,""))))</f>
        <v/>
      </c>
      <c r="N329" s="38" t="str">
        <f>IF(B329=1,'KELAS (REFERENSI)'!N329,IF(B329=2,'KELAS (REFERENSI)'!N344,IF(B329=3,'KELAS (REFERENSI)'!N359,IF(B329=4,'KELAS (REFERENSI)'!N374,""))))</f>
        <v/>
      </c>
      <c r="O329" s="38" t="str">
        <f>IF(B329=1,'KELAS (REFERENSI)'!O329,IF(B329=2,'KELAS (REFERENSI)'!O344,IF(B329=3,'KELAS (REFERENSI)'!O359,IF(B329=4,'KELAS (REFERENSI)'!O374,""))))</f>
        <v/>
      </c>
      <c r="P329" s="38" t="str">
        <f>IF(B329=1,'KELAS (REFERENSI)'!P329,IF(B329=2,'KELAS (REFERENSI)'!P344,IF(B329=3,'KELAS (REFERENSI)'!P359,IF(B329=4,'KELAS (REFERENSI)'!P374,""))))</f>
        <v/>
      </c>
      <c r="Q329" s="38" t="str">
        <f t="shared" si="4"/>
        <v>BPS Kota Jakarta Timur</v>
      </c>
      <c r="R329" s="38" t="str">
        <f t="shared" si="56"/>
        <v/>
      </c>
      <c r="S329" s="38" t="str">
        <f t="shared" ref="S329:T329" si="337">S328</f>
        <v>15 Juni sampai dengan 31 Agustus 2026</v>
      </c>
      <c r="T329" s="38" t="str">
        <f t="shared" si="337"/>
        <v>31 Agustus 2026</v>
      </c>
      <c r="U329" s="41"/>
      <c r="V329" s="42"/>
      <c r="W329" s="42"/>
      <c r="X329" s="42"/>
    </row>
    <row r="330" ht="15.75" customHeight="1">
      <c r="A330" s="36" t="s">
        <v>5392</v>
      </c>
      <c r="B330" s="37"/>
      <c r="C330" s="37"/>
      <c r="D330" s="38" t="str">
        <f t="shared" si="1"/>
        <v/>
      </c>
      <c r="E330" s="38" t="str">
        <f>VLOOKUP(D330,'KELAS (REFERENSI)'!$E$1:$J$68,6,FALSE)</f>
        <v>#N/A</v>
      </c>
      <c r="F330" s="39" t="str">
        <f t="shared" si="2"/>
        <v>PETUGAS.0329/SPK/SE/PML/3172/2026</v>
      </c>
      <c r="G330" s="40"/>
      <c r="H330" s="39" t="str">
        <f>VLOOKUP(G330,'MITRA (REFERENSI)'!$A:$Z,16,FALSE)</f>
        <v>#N/A</v>
      </c>
      <c r="I330" s="39" t="str">
        <f>VLOOKUP(G330,'MITRA (REFERENSI)'!$A:$Z,25,FALSE)</f>
        <v>#N/A</v>
      </c>
      <c r="J330" s="38" t="str">
        <f>VLOOKUP(G330,'MITRA (REFERENSI)'!$A:$Z,26,FALSE)</f>
        <v>#N/A</v>
      </c>
      <c r="K330" s="38" t="str">
        <f>VLOOKUP(G330,'MITRA (REFERENSI)'!$A:$Z,15,FALSE)</f>
        <v>#N/A</v>
      </c>
      <c r="L330" s="38" t="str">
        <f>VLOOKUP(G330,'MITRA (REFERENSI)'!$A:$Z,15,FALSE)</f>
        <v>#N/A</v>
      </c>
      <c r="M330" s="38" t="str">
        <f>IF(B330=1,'KELAS (REFERENSI)'!M330,IF(B330=2,'KELAS (REFERENSI)'!M345,IF(B330=3,'KELAS (REFERENSI)'!M360,IF(B330=4,'KELAS (REFERENSI)'!M375,""))))</f>
        <v/>
      </c>
      <c r="N330" s="38" t="str">
        <f>IF(B330=1,'KELAS (REFERENSI)'!N330,IF(B330=2,'KELAS (REFERENSI)'!N345,IF(B330=3,'KELAS (REFERENSI)'!N360,IF(B330=4,'KELAS (REFERENSI)'!N375,""))))</f>
        <v/>
      </c>
      <c r="O330" s="38" t="str">
        <f>IF(B330=1,'KELAS (REFERENSI)'!O330,IF(B330=2,'KELAS (REFERENSI)'!O345,IF(B330=3,'KELAS (REFERENSI)'!O360,IF(B330=4,'KELAS (REFERENSI)'!O375,""))))</f>
        <v/>
      </c>
      <c r="P330" s="38" t="str">
        <f>IF(B330=1,'KELAS (REFERENSI)'!P330,IF(B330=2,'KELAS (REFERENSI)'!P345,IF(B330=3,'KELAS (REFERENSI)'!P360,IF(B330=4,'KELAS (REFERENSI)'!P375,""))))</f>
        <v/>
      </c>
      <c r="Q330" s="38" t="str">
        <f t="shared" si="4"/>
        <v>BPS Kota Jakarta Timur</v>
      </c>
      <c r="R330" s="38" t="str">
        <f t="shared" si="56"/>
        <v/>
      </c>
      <c r="S330" s="38" t="str">
        <f t="shared" ref="S330:T330" si="338">S329</f>
        <v>15 Juni sampai dengan 31 Agustus 2026</v>
      </c>
      <c r="T330" s="38" t="str">
        <f t="shared" si="338"/>
        <v>31 Agustus 2026</v>
      </c>
      <c r="U330" s="41"/>
      <c r="V330" s="42"/>
      <c r="W330" s="42"/>
      <c r="X330" s="42"/>
    </row>
    <row r="331" ht="15.75" customHeight="1">
      <c r="A331" s="36" t="s">
        <v>5393</v>
      </c>
      <c r="B331" s="37"/>
      <c r="C331" s="37"/>
      <c r="D331" s="38" t="str">
        <f t="shared" si="1"/>
        <v/>
      </c>
      <c r="E331" s="38" t="str">
        <f>VLOOKUP(D331,'KELAS (REFERENSI)'!$E$1:$J$68,6,FALSE)</f>
        <v>#N/A</v>
      </c>
      <c r="F331" s="39" t="str">
        <f t="shared" si="2"/>
        <v>PETUGAS.0330/SPK/SE/PML/3172/2026</v>
      </c>
      <c r="G331" s="40"/>
      <c r="H331" s="39" t="str">
        <f>VLOOKUP(G331,'MITRA (REFERENSI)'!$A:$Z,16,FALSE)</f>
        <v>#N/A</v>
      </c>
      <c r="I331" s="39" t="str">
        <f>VLOOKUP(G331,'MITRA (REFERENSI)'!$A:$Z,25,FALSE)</f>
        <v>#N/A</v>
      </c>
      <c r="J331" s="38" t="str">
        <f>VLOOKUP(G331,'MITRA (REFERENSI)'!$A:$Z,26,FALSE)</f>
        <v>#N/A</v>
      </c>
      <c r="K331" s="38" t="str">
        <f>VLOOKUP(G331,'MITRA (REFERENSI)'!$A:$Z,15,FALSE)</f>
        <v>#N/A</v>
      </c>
      <c r="L331" s="38" t="str">
        <f>VLOOKUP(G331,'MITRA (REFERENSI)'!$A:$Z,15,FALSE)</f>
        <v>#N/A</v>
      </c>
      <c r="M331" s="38" t="str">
        <f>IF(B331=1,'KELAS (REFERENSI)'!M331,IF(B331=2,'KELAS (REFERENSI)'!M346,IF(B331=3,'KELAS (REFERENSI)'!M361,IF(B331=4,'KELAS (REFERENSI)'!M376,""))))</f>
        <v/>
      </c>
      <c r="N331" s="38" t="str">
        <f>IF(B331=1,'KELAS (REFERENSI)'!N331,IF(B331=2,'KELAS (REFERENSI)'!N346,IF(B331=3,'KELAS (REFERENSI)'!N361,IF(B331=4,'KELAS (REFERENSI)'!N376,""))))</f>
        <v/>
      </c>
      <c r="O331" s="38" t="str">
        <f>IF(B331=1,'KELAS (REFERENSI)'!O331,IF(B331=2,'KELAS (REFERENSI)'!O346,IF(B331=3,'KELAS (REFERENSI)'!O361,IF(B331=4,'KELAS (REFERENSI)'!O376,""))))</f>
        <v/>
      </c>
      <c r="P331" s="38" t="str">
        <f>IF(B331=1,'KELAS (REFERENSI)'!P331,IF(B331=2,'KELAS (REFERENSI)'!P346,IF(B331=3,'KELAS (REFERENSI)'!P361,IF(B331=4,'KELAS (REFERENSI)'!P376,""))))</f>
        <v/>
      </c>
      <c r="Q331" s="38" t="str">
        <f t="shared" si="4"/>
        <v>BPS Kota Jakarta Timur</v>
      </c>
      <c r="R331" s="38" t="str">
        <f t="shared" si="56"/>
        <v/>
      </c>
      <c r="S331" s="38" t="str">
        <f t="shared" ref="S331:T331" si="339">S330</f>
        <v>15 Juni sampai dengan 31 Agustus 2026</v>
      </c>
      <c r="T331" s="38" t="str">
        <f t="shared" si="339"/>
        <v>31 Agustus 2026</v>
      </c>
      <c r="U331" s="41"/>
      <c r="V331" s="42"/>
      <c r="W331" s="42"/>
      <c r="X331" s="42"/>
    </row>
    <row r="332" ht="15.75" customHeight="1">
      <c r="A332" s="36" t="s">
        <v>5394</v>
      </c>
      <c r="B332" s="37"/>
      <c r="C332" s="37"/>
      <c r="D332" s="38" t="str">
        <f t="shared" si="1"/>
        <v/>
      </c>
      <c r="E332" s="38" t="str">
        <f>VLOOKUP(D332,'KELAS (REFERENSI)'!$E$1:$J$68,6,FALSE)</f>
        <v>#N/A</v>
      </c>
      <c r="F332" s="39" t="str">
        <f t="shared" si="2"/>
        <v>PETUGAS.0331/SPK/SE/PML/3172/2026</v>
      </c>
      <c r="G332" s="40"/>
      <c r="H332" s="39" t="str">
        <f>VLOOKUP(G332,'MITRA (REFERENSI)'!$A:$Z,16,FALSE)</f>
        <v>#N/A</v>
      </c>
      <c r="I332" s="39" t="str">
        <f>VLOOKUP(G332,'MITRA (REFERENSI)'!$A:$Z,25,FALSE)</f>
        <v>#N/A</v>
      </c>
      <c r="J332" s="38" t="str">
        <f>VLOOKUP(G332,'MITRA (REFERENSI)'!$A:$Z,26,FALSE)</f>
        <v>#N/A</v>
      </c>
      <c r="K332" s="38" t="str">
        <f>VLOOKUP(G332,'MITRA (REFERENSI)'!$A:$Z,15,FALSE)</f>
        <v>#N/A</v>
      </c>
      <c r="L332" s="38" t="str">
        <f>VLOOKUP(G332,'MITRA (REFERENSI)'!$A:$Z,15,FALSE)</f>
        <v>#N/A</v>
      </c>
      <c r="M332" s="38" t="str">
        <f>IF(B332=1,'KELAS (REFERENSI)'!M332,IF(B332=2,'KELAS (REFERENSI)'!M347,IF(B332=3,'KELAS (REFERENSI)'!M362,IF(B332=4,'KELAS (REFERENSI)'!M377,""))))</f>
        <v/>
      </c>
      <c r="N332" s="38" t="str">
        <f>IF(B332=1,'KELAS (REFERENSI)'!N332,IF(B332=2,'KELAS (REFERENSI)'!N347,IF(B332=3,'KELAS (REFERENSI)'!N362,IF(B332=4,'KELAS (REFERENSI)'!N377,""))))</f>
        <v/>
      </c>
      <c r="O332" s="38" t="str">
        <f>IF(B332=1,'KELAS (REFERENSI)'!O332,IF(B332=2,'KELAS (REFERENSI)'!O347,IF(B332=3,'KELAS (REFERENSI)'!O362,IF(B332=4,'KELAS (REFERENSI)'!O377,""))))</f>
        <v/>
      </c>
      <c r="P332" s="38" t="str">
        <f>IF(B332=1,'KELAS (REFERENSI)'!P332,IF(B332=2,'KELAS (REFERENSI)'!P347,IF(B332=3,'KELAS (REFERENSI)'!P362,IF(B332=4,'KELAS (REFERENSI)'!P377,""))))</f>
        <v/>
      </c>
      <c r="Q332" s="38" t="str">
        <f t="shared" si="4"/>
        <v>BPS Kota Jakarta Timur</v>
      </c>
      <c r="R332" s="38" t="str">
        <f t="shared" si="56"/>
        <v/>
      </c>
      <c r="S332" s="38" t="str">
        <f t="shared" ref="S332:T332" si="340">S331</f>
        <v>15 Juni sampai dengan 31 Agustus 2026</v>
      </c>
      <c r="T332" s="38" t="str">
        <f t="shared" si="340"/>
        <v>31 Agustus 2026</v>
      </c>
      <c r="U332" s="41"/>
      <c r="V332" s="42"/>
      <c r="W332" s="42"/>
      <c r="X332" s="42"/>
    </row>
    <row r="333" ht="15.75" customHeight="1">
      <c r="A333" s="36" t="s">
        <v>5395</v>
      </c>
      <c r="B333" s="37"/>
      <c r="C333" s="37"/>
      <c r="D333" s="38" t="str">
        <f t="shared" si="1"/>
        <v/>
      </c>
      <c r="E333" s="38" t="str">
        <f>VLOOKUP(D333,'KELAS (REFERENSI)'!$E$1:$J$68,6,FALSE)</f>
        <v>#N/A</v>
      </c>
      <c r="F333" s="39" t="str">
        <f t="shared" si="2"/>
        <v>PETUGAS.0332/SPK/SE/PML/3172/2026</v>
      </c>
      <c r="G333" s="40"/>
      <c r="H333" s="39" t="str">
        <f>VLOOKUP(G333,'MITRA (REFERENSI)'!$A:$Z,16,FALSE)</f>
        <v>#N/A</v>
      </c>
      <c r="I333" s="39" t="str">
        <f>VLOOKUP(G333,'MITRA (REFERENSI)'!$A:$Z,25,FALSE)</f>
        <v>#N/A</v>
      </c>
      <c r="J333" s="38" t="str">
        <f>VLOOKUP(G333,'MITRA (REFERENSI)'!$A:$Z,26,FALSE)</f>
        <v>#N/A</v>
      </c>
      <c r="K333" s="38" t="str">
        <f>VLOOKUP(G333,'MITRA (REFERENSI)'!$A:$Z,15,FALSE)</f>
        <v>#N/A</v>
      </c>
      <c r="L333" s="38" t="str">
        <f>VLOOKUP(G333,'MITRA (REFERENSI)'!$A:$Z,15,FALSE)</f>
        <v>#N/A</v>
      </c>
      <c r="M333" s="38" t="str">
        <f>IF(B333=1,'KELAS (REFERENSI)'!M333,IF(B333=2,'KELAS (REFERENSI)'!M348,IF(B333=3,'KELAS (REFERENSI)'!M363,IF(B333=4,'KELAS (REFERENSI)'!M378,""))))</f>
        <v/>
      </c>
      <c r="N333" s="38" t="str">
        <f>IF(B333=1,'KELAS (REFERENSI)'!N333,IF(B333=2,'KELAS (REFERENSI)'!N348,IF(B333=3,'KELAS (REFERENSI)'!N363,IF(B333=4,'KELAS (REFERENSI)'!N378,""))))</f>
        <v/>
      </c>
      <c r="O333" s="38" t="str">
        <f>IF(B333=1,'KELAS (REFERENSI)'!O333,IF(B333=2,'KELAS (REFERENSI)'!O348,IF(B333=3,'KELAS (REFERENSI)'!O363,IF(B333=4,'KELAS (REFERENSI)'!O378,""))))</f>
        <v/>
      </c>
      <c r="P333" s="38" t="str">
        <f>IF(B333=1,'KELAS (REFERENSI)'!P333,IF(B333=2,'KELAS (REFERENSI)'!P348,IF(B333=3,'KELAS (REFERENSI)'!P363,IF(B333=4,'KELAS (REFERENSI)'!P378,""))))</f>
        <v/>
      </c>
      <c r="Q333" s="38" t="str">
        <f t="shared" si="4"/>
        <v>BPS Kota Jakarta Timur</v>
      </c>
      <c r="R333" s="38" t="str">
        <f t="shared" si="56"/>
        <v/>
      </c>
      <c r="S333" s="38" t="str">
        <f t="shared" ref="S333:T333" si="341">S332</f>
        <v>15 Juni sampai dengan 31 Agustus 2026</v>
      </c>
      <c r="T333" s="38" t="str">
        <f t="shared" si="341"/>
        <v>31 Agustus 2026</v>
      </c>
      <c r="U333" s="41"/>
      <c r="V333" s="42"/>
      <c r="W333" s="42"/>
      <c r="X333" s="42"/>
    </row>
    <row r="334" ht="15.75" customHeight="1">
      <c r="A334" s="36" t="s">
        <v>5396</v>
      </c>
      <c r="B334" s="37"/>
      <c r="C334" s="37"/>
      <c r="D334" s="38" t="str">
        <f t="shared" si="1"/>
        <v/>
      </c>
      <c r="E334" s="38" t="str">
        <f>VLOOKUP(D334,'KELAS (REFERENSI)'!$E$1:$J$68,6,FALSE)</f>
        <v>#N/A</v>
      </c>
      <c r="F334" s="39" t="str">
        <f t="shared" si="2"/>
        <v>PETUGAS.0333/SPK/SE/PML/3172/2026</v>
      </c>
      <c r="G334" s="40"/>
      <c r="H334" s="39" t="str">
        <f>VLOOKUP(G334,'MITRA (REFERENSI)'!$A:$Z,16,FALSE)</f>
        <v>#N/A</v>
      </c>
      <c r="I334" s="39" t="str">
        <f>VLOOKUP(G334,'MITRA (REFERENSI)'!$A:$Z,25,FALSE)</f>
        <v>#N/A</v>
      </c>
      <c r="J334" s="38" t="str">
        <f>VLOOKUP(G334,'MITRA (REFERENSI)'!$A:$Z,26,FALSE)</f>
        <v>#N/A</v>
      </c>
      <c r="K334" s="38" t="str">
        <f>VLOOKUP(G334,'MITRA (REFERENSI)'!$A:$Z,15,FALSE)</f>
        <v>#N/A</v>
      </c>
      <c r="L334" s="38" t="str">
        <f>VLOOKUP(G334,'MITRA (REFERENSI)'!$A:$Z,15,FALSE)</f>
        <v>#N/A</v>
      </c>
      <c r="M334" s="38" t="str">
        <f>IF(B334=1,'KELAS (REFERENSI)'!M334,IF(B334=2,'KELAS (REFERENSI)'!M349,IF(B334=3,'KELAS (REFERENSI)'!M364,IF(B334=4,'KELAS (REFERENSI)'!M379,""))))</f>
        <v/>
      </c>
      <c r="N334" s="38" t="str">
        <f>IF(B334=1,'KELAS (REFERENSI)'!N334,IF(B334=2,'KELAS (REFERENSI)'!N349,IF(B334=3,'KELAS (REFERENSI)'!N364,IF(B334=4,'KELAS (REFERENSI)'!N379,""))))</f>
        <v/>
      </c>
      <c r="O334" s="38" t="str">
        <f>IF(B334=1,'KELAS (REFERENSI)'!O334,IF(B334=2,'KELAS (REFERENSI)'!O349,IF(B334=3,'KELAS (REFERENSI)'!O364,IF(B334=4,'KELAS (REFERENSI)'!O379,""))))</f>
        <v/>
      </c>
      <c r="P334" s="38" t="str">
        <f>IF(B334=1,'KELAS (REFERENSI)'!P334,IF(B334=2,'KELAS (REFERENSI)'!P349,IF(B334=3,'KELAS (REFERENSI)'!P364,IF(B334=4,'KELAS (REFERENSI)'!P379,""))))</f>
        <v/>
      </c>
      <c r="Q334" s="38" t="str">
        <f t="shared" si="4"/>
        <v>BPS Kota Jakarta Timur</v>
      </c>
      <c r="R334" s="38" t="str">
        <f t="shared" si="56"/>
        <v/>
      </c>
      <c r="S334" s="38" t="str">
        <f t="shared" ref="S334:T334" si="342">S333</f>
        <v>15 Juni sampai dengan 31 Agustus 2026</v>
      </c>
      <c r="T334" s="38" t="str">
        <f t="shared" si="342"/>
        <v>31 Agustus 2026</v>
      </c>
      <c r="U334" s="41"/>
      <c r="V334" s="42"/>
      <c r="W334" s="42"/>
      <c r="X334" s="42"/>
    </row>
    <row r="335" ht="15.75" customHeight="1">
      <c r="A335" s="36" t="s">
        <v>5397</v>
      </c>
      <c r="B335" s="37"/>
      <c r="C335" s="37"/>
      <c r="D335" s="38" t="str">
        <f t="shared" si="1"/>
        <v/>
      </c>
      <c r="E335" s="38" t="str">
        <f>VLOOKUP(D335,'KELAS (REFERENSI)'!$E$1:$J$68,6,FALSE)</f>
        <v>#N/A</v>
      </c>
      <c r="F335" s="39" t="str">
        <f t="shared" si="2"/>
        <v>PETUGAS.0334/SPK/SE/PML/3172/2026</v>
      </c>
      <c r="G335" s="40"/>
      <c r="H335" s="39" t="str">
        <f>VLOOKUP(G335,'MITRA (REFERENSI)'!$A:$Z,16,FALSE)</f>
        <v>#N/A</v>
      </c>
      <c r="I335" s="39" t="str">
        <f>VLOOKUP(G335,'MITRA (REFERENSI)'!$A:$Z,25,FALSE)</f>
        <v>#N/A</v>
      </c>
      <c r="J335" s="38" t="str">
        <f>VLOOKUP(G335,'MITRA (REFERENSI)'!$A:$Z,26,FALSE)</f>
        <v>#N/A</v>
      </c>
      <c r="K335" s="38" t="str">
        <f>VLOOKUP(G335,'MITRA (REFERENSI)'!$A:$Z,15,FALSE)</f>
        <v>#N/A</v>
      </c>
      <c r="L335" s="38" t="str">
        <f>VLOOKUP(G335,'MITRA (REFERENSI)'!$A:$Z,15,FALSE)</f>
        <v>#N/A</v>
      </c>
      <c r="M335" s="38" t="str">
        <f>IF(B335=1,'KELAS (REFERENSI)'!M335,IF(B335=2,'KELAS (REFERENSI)'!M350,IF(B335=3,'KELAS (REFERENSI)'!M365,IF(B335=4,'KELAS (REFERENSI)'!M380,""))))</f>
        <v/>
      </c>
      <c r="N335" s="38" t="str">
        <f>IF(B335=1,'KELAS (REFERENSI)'!N335,IF(B335=2,'KELAS (REFERENSI)'!N350,IF(B335=3,'KELAS (REFERENSI)'!N365,IF(B335=4,'KELAS (REFERENSI)'!N380,""))))</f>
        <v/>
      </c>
      <c r="O335" s="38" t="str">
        <f>IF(B335=1,'KELAS (REFERENSI)'!O335,IF(B335=2,'KELAS (REFERENSI)'!O350,IF(B335=3,'KELAS (REFERENSI)'!O365,IF(B335=4,'KELAS (REFERENSI)'!O380,""))))</f>
        <v/>
      </c>
      <c r="P335" s="38" t="str">
        <f>IF(B335=1,'KELAS (REFERENSI)'!P335,IF(B335=2,'KELAS (REFERENSI)'!P350,IF(B335=3,'KELAS (REFERENSI)'!P365,IF(B335=4,'KELAS (REFERENSI)'!P380,""))))</f>
        <v/>
      </c>
      <c r="Q335" s="38" t="str">
        <f t="shared" si="4"/>
        <v>BPS Kota Jakarta Timur</v>
      </c>
      <c r="R335" s="38" t="str">
        <f t="shared" si="56"/>
        <v/>
      </c>
      <c r="S335" s="38" t="str">
        <f t="shared" ref="S335:T335" si="343">S334</f>
        <v>15 Juni sampai dengan 31 Agustus 2026</v>
      </c>
      <c r="T335" s="38" t="str">
        <f t="shared" si="343"/>
        <v>31 Agustus 2026</v>
      </c>
      <c r="U335" s="41"/>
      <c r="V335" s="42"/>
      <c r="W335" s="42"/>
      <c r="X335" s="42"/>
    </row>
    <row r="336" ht="15.75" customHeight="1">
      <c r="A336" s="36" t="s">
        <v>5398</v>
      </c>
      <c r="B336" s="37"/>
      <c r="C336" s="37"/>
      <c r="D336" s="38" t="str">
        <f t="shared" si="1"/>
        <v/>
      </c>
      <c r="E336" s="38" t="str">
        <f>VLOOKUP(D336,'KELAS (REFERENSI)'!$E$1:$J$68,6,FALSE)</f>
        <v>#N/A</v>
      </c>
      <c r="F336" s="39" t="str">
        <f t="shared" si="2"/>
        <v>PETUGAS.0335/SPK/SE/PML/3172/2026</v>
      </c>
      <c r="G336" s="40"/>
      <c r="H336" s="39" t="str">
        <f>VLOOKUP(G336,'MITRA (REFERENSI)'!$A:$Z,16,FALSE)</f>
        <v>#N/A</v>
      </c>
      <c r="I336" s="39" t="str">
        <f>VLOOKUP(G336,'MITRA (REFERENSI)'!$A:$Z,25,FALSE)</f>
        <v>#N/A</v>
      </c>
      <c r="J336" s="38" t="str">
        <f>VLOOKUP(G336,'MITRA (REFERENSI)'!$A:$Z,26,FALSE)</f>
        <v>#N/A</v>
      </c>
      <c r="K336" s="38" t="str">
        <f>VLOOKUP(G336,'MITRA (REFERENSI)'!$A:$Z,15,FALSE)</f>
        <v>#N/A</v>
      </c>
      <c r="L336" s="38" t="str">
        <f>VLOOKUP(G336,'MITRA (REFERENSI)'!$A:$Z,15,FALSE)</f>
        <v>#N/A</v>
      </c>
      <c r="M336" s="38" t="str">
        <f>IF(B336=1,'KELAS (REFERENSI)'!M336,IF(B336=2,'KELAS (REFERENSI)'!M351,IF(B336=3,'KELAS (REFERENSI)'!M366,IF(B336=4,'KELAS (REFERENSI)'!M381,""))))</f>
        <v/>
      </c>
      <c r="N336" s="38" t="str">
        <f>IF(B336=1,'KELAS (REFERENSI)'!N336,IF(B336=2,'KELAS (REFERENSI)'!N351,IF(B336=3,'KELAS (REFERENSI)'!N366,IF(B336=4,'KELAS (REFERENSI)'!N381,""))))</f>
        <v/>
      </c>
      <c r="O336" s="38" t="str">
        <f>IF(B336=1,'KELAS (REFERENSI)'!O336,IF(B336=2,'KELAS (REFERENSI)'!O351,IF(B336=3,'KELAS (REFERENSI)'!O366,IF(B336=4,'KELAS (REFERENSI)'!O381,""))))</f>
        <v/>
      </c>
      <c r="P336" s="38" t="str">
        <f>IF(B336=1,'KELAS (REFERENSI)'!P336,IF(B336=2,'KELAS (REFERENSI)'!P351,IF(B336=3,'KELAS (REFERENSI)'!P366,IF(B336=4,'KELAS (REFERENSI)'!P381,""))))</f>
        <v/>
      </c>
      <c r="Q336" s="38" t="str">
        <f t="shared" si="4"/>
        <v>BPS Kota Jakarta Timur</v>
      </c>
      <c r="R336" s="38" t="str">
        <f t="shared" si="56"/>
        <v/>
      </c>
      <c r="S336" s="38" t="str">
        <f t="shared" ref="S336:T336" si="344">S335</f>
        <v>15 Juni sampai dengan 31 Agustus 2026</v>
      </c>
      <c r="T336" s="38" t="str">
        <f t="shared" si="344"/>
        <v>31 Agustus 2026</v>
      </c>
      <c r="U336" s="41"/>
      <c r="V336" s="42"/>
      <c r="W336" s="42"/>
      <c r="X336" s="42"/>
    </row>
    <row r="337" ht="15.75" customHeight="1">
      <c r="A337" s="36" t="s">
        <v>5399</v>
      </c>
      <c r="B337" s="37"/>
      <c r="C337" s="37"/>
      <c r="D337" s="38" t="str">
        <f t="shared" si="1"/>
        <v/>
      </c>
      <c r="E337" s="38" t="str">
        <f>VLOOKUP(D337,'KELAS (REFERENSI)'!$E$1:$J$68,6,FALSE)</f>
        <v>#N/A</v>
      </c>
      <c r="F337" s="39" t="str">
        <f t="shared" si="2"/>
        <v>PETUGAS.0336/SPK/SE/PML/3172/2026</v>
      </c>
      <c r="G337" s="40"/>
      <c r="H337" s="39" t="str">
        <f>VLOOKUP(G337,'MITRA (REFERENSI)'!$A:$Z,16,FALSE)</f>
        <v>#N/A</v>
      </c>
      <c r="I337" s="39" t="str">
        <f>VLOOKUP(G337,'MITRA (REFERENSI)'!$A:$Z,25,FALSE)</f>
        <v>#N/A</v>
      </c>
      <c r="J337" s="38" t="str">
        <f>VLOOKUP(G337,'MITRA (REFERENSI)'!$A:$Z,26,FALSE)</f>
        <v>#N/A</v>
      </c>
      <c r="K337" s="38" t="str">
        <f>VLOOKUP(G337,'MITRA (REFERENSI)'!$A:$Z,15,FALSE)</f>
        <v>#N/A</v>
      </c>
      <c r="L337" s="38" t="str">
        <f>VLOOKUP(G337,'MITRA (REFERENSI)'!$A:$Z,15,FALSE)</f>
        <v>#N/A</v>
      </c>
      <c r="M337" s="38" t="str">
        <f>IF(B337=1,'KELAS (REFERENSI)'!M337,IF(B337=2,'KELAS (REFERENSI)'!M352,IF(B337=3,'KELAS (REFERENSI)'!M367,IF(B337=4,'KELAS (REFERENSI)'!M382,""))))</f>
        <v/>
      </c>
      <c r="N337" s="38" t="str">
        <f>IF(B337=1,'KELAS (REFERENSI)'!N337,IF(B337=2,'KELAS (REFERENSI)'!N352,IF(B337=3,'KELAS (REFERENSI)'!N367,IF(B337=4,'KELAS (REFERENSI)'!N382,""))))</f>
        <v/>
      </c>
      <c r="O337" s="38" t="str">
        <f>IF(B337=1,'KELAS (REFERENSI)'!O337,IF(B337=2,'KELAS (REFERENSI)'!O352,IF(B337=3,'KELAS (REFERENSI)'!O367,IF(B337=4,'KELAS (REFERENSI)'!O382,""))))</f>
        <v/>
      </c>
      <c r="P337" s="38" t="str">
        <f>IF(B337=1,'KELAS (REFERENSI)'!P337,IF(B337=2,'KELAS (REFERENSI)'!P352,IF(B337=3,'KELAS (REFERENSI)'!P367,IF(B337=4,'KELAS (REFERENSI)'!P382,""))))</f>
        <v/>
      </c>
      <c r="Q337" s="38" t="str">
        <f t="shared" si="4"/>
        <v>BPS Kota Jakarta Timur</v>
      </c>
      <c r="R337" s="38" t="str">
        <f t="shared" si="56"/>
        <v/>
      </c>
      <c r="S337" s="38" t="str">
        <f t="shared" ref="S337:T337" si="345">S336</f>
        <v>15 Juni sampai dengan 31 Agustus 2026</v>
      </c>
      <c r="T337" s="38" t="str">
        <f t="shared" si="345"/>
        <v>31 Agustus 2026</v>
      </c>
      <c r="U337" s="41"/>
      <c r="V337" s="42"/>
      <c r="W337" s="42"/>
      <c r="X337" s="42"/>
    </row>
    <row r="338" ht="15.75" customHeight="1">
      <c r="A338" s="36" t="s">
        <v>5400</v>
      </c>
      <c r="B338" s="37"/>
      <c r="C338" s="37"/>
      <c r="D338" s="38" t="str">
        <f t="shared" si="1"/>
        <v/>
      </c>
      <c r="E338" s="38" t="str">
        <f>VLOOKUP(D338,'KELAS (REFERENSI)'!$E$1:$J$68,6,FALSE)</f>
        <v>#N/A</v>
      </c>
      <c r="F338" s="39" t="str">
        <f t="shared" si="2"/>
        <v>PETUGAS.0337/SPK/SE/PML/3172/2026</v>
      </c>
      <c r="G338" s="40"/>
      <c r="H338" s="39" t="str">
        <f>VLOOKUP(G338,'MITRA (REFERENSI)'!$A:$Z,16,FALSE)</f>
        <v>#N/A</v>
      </c>
      <c r="I338" s="39" t="str">
        <f>VLOOKUP(G338,'MITRA (REFERENSI)'!$A:$Z,25,FALSE)</f>
        <v>#N/A</v>
      </c>
      <c r="J338" s="38" t="str">
        <f>VLOOKUP(G338,'MITRA (REFERENSI)'!$A:$Z,26,FALSE)</f>
        <v>#N/A</v>
      </c>
      <c r="K338" s="38" t="str">
        <f>VLOOKUP(G338,'MITRA (REFERENSI)'!$A:$Z,15,FALSE)</f>
        <v>#N/A</v>
      </c>
      <c r="L338" s="38" t="str">
        <f>VLOOKUP(G338,'MITRA (REFERENSI)'!$A:$Z,15,FALSE)</f>
        <v>#N/A</v>
      </c>
      <c r="M338" s="38" t="str">
        <f>IF(B338=1,'KELAS (REFERENSI)'!M338,IF(B338=2,'KELAS (REFERENSI)'!M353,IF(B338=3,'KELAS (REFERENSI)'!M368,IF(B338=4,'KELAS (REFERENSI)'!M383,""))))</f>
        <v/>
      </c>
      <c r="N338" s="38" t="str">
        <f>IF(B338=1,'KELAS (REFERENSI)'!N338,IF(B338=2,'KELAS (REFERENSI)'!N353,IF(B338=3,'KELAS (REFERENSI)'!N368,IF(B338=4,'KELAS (REFERENSI)'!N383,""))))</f>
        <v/>
      </c>
      <c r="O338" s="38" t="str">
        <f>IF(B338=1,'KELAS (REFERENSI)'!O338,IF(B338=2,'KELAS (REFERENSI)'!O353,IF(B338=3,'KELAS (REFERENSI)'!O368,IF(B338=4,'KELAS (REFERENSI)'!O383,""))))</f>
        <v/>
      </c>
      <c r="P338" s="38" t="str">
        <f>IF(B338=1,'KELAS (REFERENSI)'!P338,IF(B338=2,'KELAS (REFERENSI)'!P353,IF(B338=3,'KELAS (REFERENSI)'!P368,IF(B338=4,'KELAS (REFERENSI)'!P383,""))))</f>
        <v/>
      </c>
      <c r="Q338" s="38" t="str">
        <f t="shared" si="4"/>
        <v>BPS Kota Jakarta Timur</v>
      </c>
      <c r="R338" s="38" t="str">
        <f t="shared" si="56"/>
        <v/>
      </c>
      <c r="S338" s="38" t="str">
        <f t="shared" ref="S338:T338" si="346">S337</f>
        <v>15 Juni sampai dengan 31 Agustus 2026</v>
      </c>
      <c r="T338" s="38" t="str">
        <f t="shared" si="346"/>
        <v>31 Agustus 2026</v>
      </c>
      <c r="U338" s="41"/>
      <c r="V338" s="42"/>
      <c r="W338" s="42"/>
      <c r="X338" s="42"/>
    </row>
    <row r="339" ht="15.75" customHeight="1">
      <c r="A339" s="36" t="s">
        <v>5401</v>
      </c>
      <c r="B339" s="37"/>
      <c r="C339" s="37"/>
      <c r="D339" s="38" t="str">
        <f t="shared" si="1"/>
        <v/>
      </c>
      <c r="E339" s="38" t="str">
        <f>VLOOKUP(D339,'KELAS (REFERENSI)'!$E$1:$J$68,6,FALSE)</f>
        <v>#N/A</v>
      </c>
      <c r="F339" s="39" t="str">
        <f t="shared" si="2"/>
        <v>PETUGAS.0338/SPK/SE/PML/3172/2026</v>
      </c>
      <c r="G339" s="40"/>
      <c r="H339" s="39" t="str">
        <f>VLOOKUP(G339,'MITRA (REFERENSI)'!$A:$Z,16,FALSE)</f>
        <v>#N/A</v>
      </c>
      <c r="I339" s="39" t="str">
        <f>VLOOKUP(G339,'MITRA (REFERENSI)'!$A:$Z,25,FALSE)</f>
        <v>#N/A</v>
      </c>
      <c r="J339" s="38" t="str">
        <f>VLOOKUP(G339,'MITRA (REFERENSI)'!$A:$Z,26,FALSE)</f>
        <v>#N/A</v>
      </c>
      <c r="K339" s="38" t="str">
        <f>VLOOKUP(G339,'MITRA (REFERENSI)'!$A:$Z,15,FALSE)</f>
        <v>#N/A</v>
      </c>
      <c r="L339" s="38" t="str">
        <f>VLOOKUP(G339,'MITRA (REFERENSI)'!$A:$Z,15,FALSE)</f>
        <v>#N/A</v>
      </c>
      <c r="M339" s="38" t="str">
        <f>IF(B339=1,'KELAS (REFERENSI)'!M339,IF(B339=2,'KELAS (REFERENSI)'!M354,IF(B339=3,'KELAS (REFERENSI)'!M369,IF(B339=4,'KELAS (REFERENSI)'!M384,""))))</f>
        <v/>
      </c>
      <c r="N339" s="38" t="str">
        <f>IF(B339=1,'KELAS (REFERENSI)'!N339,IF(B339=2,'KELAS (REFERENSI)'!N354,IF(B339=3,'KELAS (REFERENSI)'!N369,IF(B339=4,'KELAS (REFERENSI)'!N384,""))))</f>
        <v/>
      </c>
      <c r="O339" s="38" t="str">
        <f>IF(B339=1,'KELAS (REFERENSI)'!O339,IF(B339=2,'KELAS (REFERENSI)'!O354,IF(B339=3,'KELAS (REFERENSI)'!O369,IF(B339=4,'KELAS (REFERENSI)'!O384,""))))</f>
        <v/>
      </c>
      <c r="P339" s="38" t="str">
        <f>IF(B339=1,'KELAS (REFERENSI)'!P339,IF(B339=2,'KELAS (REFERENSI)'!P354,IF(B339=3,'KELAS (REFERENSI)'!P369,IF(B339=4,'KELAS (REFERENSI)'!P384,""))))</f>
        <v/>
      </c>
      <c r="Q339" s="38" t="str">
        <f t="shared" si="4"/>
        <v>BPS Kota Jakarta Timur</v>
      </c>
      <c r="R339" s="38" t="str">
        <f t="shared" si="56"/>
        <v/>
      </c>
      <c r="S339" s="38" t="str">
        <f t="shared" ref="S339:T339" si="347">S338</f>
        <v>15 Juni sampai dengan 31 Agustus 2026</v>
      </c>
      <c r="T339" s="38" t="str">
        <f t="shared" si="347"/>
        <v>31 Agustus 2026</v>
      </c>
      <c r="U339" s="41"/>
      <c r="V339" s="42"/>
      <c r="W339" s="42"/>
      <c r="X339" s="42"/>
    </row>
    <row r="340" ht="15.75" customHeight="1">
      <c r="A340" s="36" t="s">
        <v>5402</v>
      </c>
      <c r="B340" s="37"/>
      <c r="C340" s="37"/>
      <c r="D340" s="38" t="str">
        <f t="shared" si="1"/>
        <v/>
      </c>
      <c r="E340" s="38" t="str">
        <f>VLOOKUP(D340,'KELAS (REFERENSI)'!$E$1:$J$68,6,FALSE)</f>
        <v>#N/A</v>
      </c>
      <c r="F340" s="39" t="str">
        <f t="shared" si="2"/>
        <v>PETUGAS.0339/SPK/SE/PML/3172/2026</v>
      </c>
      <c r="G340" s="40"/>
      <c r="H340" s="39" t="str">
        <f>VLOOKUP(G340,'MITRA (REFERENSI)'!$A:$Z,16,FALSE)</f>
        <v>#N/A</v>
      </c>
      <c r="I340" s="39" t="str">
        <f>VLOOKUP(G340,'MITRA (REFERENSI)'!$A:$Z,25,FALSE)</f>
        <v>#N/A</v>
      </c>
      <c r="J340" s="38" t="str">
        <f>VLOOKUP(G340,'MITRA (REFERENSI)'!$A:$Z,26,FALSE)</f>
        <v>#N/A</v>
      </c>
      <c r="K340" s="38" t="str">
        <f>VLOOKUP(G340,'MITRA (REFERENSI)'!$A:$Z,15,FALSE)</f>
        <v>#N/A</v>
      </c>
      <c r="L340" s="38" t="str">
        <f>VLOOKUP(G340,'MITRA (REFERENSI)'!$A:$Z,15,FALSE)</f>
        <v>#N/A</v>
      </c>
      <c r="M340" s="38" t="str">
        <f>IF(B340=1,'KELAS (REFERENSI)'!M340,IF(B340=2,'KELAS (REFERENSI)'!M355,IF(B340=3,'KELAS (REFERENSI)'!M370,IF(B340=4,'KELAS (REFERENSI)'!M385,""))))</f>
        <v/>
      </c>
      <c r="N340" s="38" t="str">
        <f>IF(B340=1,'KELAS (REFERENSI)'!N340,IF(B340=2,'KELAS (REFERENSI)'!N355,IF(B340=3,'KELAS (REFERENSI)'!N370,IF(B340=4,'KELAS (REFERENSI)'!N385,""))))</f>
        <v/>
      </c>
      <c r="O340" s="38" t="str">
        <f>IF(B340=1,'KELAS (REFERENSI)'!O340,IF(B340=2,'KELAS (REFERENSI)'!O355,IF(B340=3,'KELAS (REFERENSI)'!O370,IF(B340=4,'KELAS (REFERENSI)'!O385,""))))</f>
        <v/>
      </c>
      <c r="P340" s="38" t="str">
        <f>IF(B340=1,'KELAS (REFERENSI)'!P340,IF(B340=2,'KELAS (REFERENSI)'!P355,IF(B340=3,'KELAS (REFERENSI)'!P370,IF(B340=4,'KELAS (REFERENSI)'!P385,""))))</f>
        <v/>
      </c>
      <c r="Q340" s="38" t="str">
        <f t="shared" si="4"/>
        <v>BPS Kota Jakarta Timur</v>
      </c>
      <c r="R340" s="38" t="str">
        <f t="shared" si="56"/>
        <v/>
      </c>
      <c r="S340" s="38" t="str">
        <f t="shared" ref="S340:T340" si="348">S339</f>
        <v>15 Juni sampai dengan 31 Agustus 2026</v>
      </c>
      <c r="T340" s="38" t="str">
        <f t="shared" si="348"/>
        <v>31 Agustus 2026</v>
      </c>
      <c r="U340" s="41"/>
      <c r="V340" s="42"/>
      <c r="W340" s="42"/>
      <c r="X340" s="42"/>
    </row>
    <row r="341" ht="15.75" customHeight="1">
      <c r="A341" s="36" t="s">
        <v>5403</v>
      </c>
      <c r="B341" s="37"/>
      <c r="C341" s="37"/>
      <c r="D341" s="38" t="str">
        <f t="shared" si="1"/>
        <v/>
      </c>
      <c r="E341" s="38" t="str">
        <f>VLOOKUP(D341,'KELAS (REFERENSI)'!$E$1:$J$68,6,FALSE)</f>
        <v>#N/A</v>
      </c>
      <c r="F341" s="39" t="str">
        <f t="shared" si="2"/>
        <v>PETUGAS.0340/SPK/SE/PML/3172/2026</v>
      </c>
      <c r="G341" s="40"/>
      <c r="H341" s="39" t="str">
        <f>VLOOKUP(G341,'MITRA (REFERENSI)'!$A:$Z,16,FALSE)</f>
        <v>#N/A</v>
      </c>
      <c r="I341" s="39" t="str">
        <f>VLOOKUP(G341,'MITRA (REFERENSI)'!$A:$Z,25,FALSE)</f>
        <v>#N/A</v>
      </c>
      <c r="J341" s="38" t="str">
        <f>VLOOKUP(G341,'MITRA (REFERENSI)'!$A:$Z,26,FALSE)</f>
        <v>#N/A</v>
      </c>
      <c r="K341" s="38" t="str">
        <f>VLOOKUP(G341,'MITRA (REFERENSI)'!$A:$Z,15,FALSE)</f>
        <v>#N/A</v>
      </c>
      <c r="L341" s="38" t="str">
        <f>VLOOKUP(G341,'MITRA (REFERENSI)'!$A:$Z,15,FALSE)</f>
        <v>#N/A</v>
      </c>
      <c r="M341" s="38" t="str">
        <f>IF(B341=1,'KELAS (REFERENSI)'!M341,IF(B341=2,'KELAS (REFERENSI)'!M356,IF(B341=3,'KELAS (REFERENSI)'!M371,IF(B341=4,'KELAS (REFERENSI)'!M386,""))))</f>
        <v/>
      </c>
      <c r="N341" s="38" t="str">
        <f>IF(B341=1,'KELAS (REFERENSI)'!N341,IF(B341=2,'KELAS (REFERENSI)'!N356,IF(B341=3,'KELAS (REFERENSI)'!N371,IF(B341=4,'KELAS (REFERENSI)'!N386,""))))</f>
        <v/>
      </c>
      <c r="O341" s="38" t="str">
        <f>IF(B341=1,'KELAS (REFERENSI)'!O341,IF(B341=2,'KELAS (REFERENSI)'!O356,IF(B341=3,'KELAS (REFERENSI)'!O371,IF(B341=4,'KELAS (REFERENSI)'!O386,""))))</f>
        <v/>
      </c>
      <c r="P341" s="38" t="str">
        <f>IF(B341=1,'KELAS (REFERENSI)'!P341,IF(B341=2,'KELAS (REFERENSI)'!P356,IF(B341=3,'KELAS (REFERENSI)'!P371,IF(B341=4,'KELAS (REFERENSI)'!P386,""))))</f>
        <v/>
      </c>
      <c r="Q341" s="38" t="str">
        <f t="shared" si="4"/>
        <v>BPS Kota Jakarta Timur</v>
      </c>
      <c r="R341" s="38" t="str">
        <f t="shared" si="56"/>
        <v/>
      </c>
      <c r="S341" s="38" t="str">
        <f t="shared" ref="S341:T341" si="349">S340</f>
        <v>15 Juni sampai dengan 31 Agustus 2026</v>
      </c>
      <c r="T341" s="38" t="str">
        <f t="shared" si="349"/>
        <v>31 Agustus 2026</v>
      </c>
      <c r="U341" s="41"/>
      <c r="V341" s="42"/>
      <c r="W341" s="42"/>
      <c r="X341" s="42"/>
    </row>
    <row r="342" ht="15.75" customHeight="1">
      <c r="A342" s="36" t="s">
        <v>5404</v>
      </c>
      <c r="B342" s="37"/>
      <c r="C342" s="37"/>
      <c r="D342" s="38" t="str">
        <f t="shared" si="1"/>
        <v/>
      </c>
      <c r="E342" s="38" t="str">
        <f>VLOOKUP(D342,'KELAS (REFERENSI)'!$E$1:$J$68,6,FALSE)</f>
        <v>#N/A</v>
      </c>
      <c r="F342" s="39" t="str">
        <f t="shared" si="2"/>
        <v>PETUGAS.0341/SPK/SE/PML/3172/2026</v>
      </c>
      <c r="G342" s="40"/>
      <c r="H342" s="39" t="str">
        <f>VLOOKUP(G342,'MITRA (REFERENSI)'!$A:$Z,16,FALSE)</f>
        <v>#N/A</v>
      </c>
      <c r="I342" s="39" t="str">
        <f>VLOOKUP(G342,'MITRA (REFERENSI)'!$A:$Z,25,FALSE)</f>
        <v>#N/A</v>
      </c>
      <c r="J342" s="38" t="str">
        <f>VLOOKUP(G342,'MITRA (REFERENSI)'!$A:$Z,26,FALSE)</f>
        <v>#N/A</v>
      </c>
      <c r="K342" s="38" t="str">
        <f>VLOOKUP(G342,'MITRA (REFERENSI)'!$A:$Z,15,FALSE)</f>
        <v>#N/A</v>
      </c>
      <c r="L342" s="38" t="str">
        <f>VLOOKUP(G342,'MITRA (REFERENSI)'!$A:$Z,15,FALSE)</f>
        <v>#N/A</v>
      </c>
      <c r="M342" s="38" t="str">
        <f>IF(B342=1,'KELAS (REFERENSI)'!M342,IF(B342=2,'KELAS (REFERENSI)'!M357,IF(B342=3,'KELAS (REFERENSI)'!M372,IF(B342=4,'KELAS (REFERENSI)'!M387,""))))</f>
        <v/>
      </c>
      <c r="N342" s="38" t="str">
        <f>IF(B342=1,'KELAS (REFERENSI)'!N342,IF(B342=2,'KELAS (REFERENSI)'!N357,IF(B342=3,'KELAS (REFERENSI)'!N372,IF(B342=4,'KELAS (REFERENSI)'!N387,""))))</f>
        <v/>
      </c>
      <c r="O342" s="38" t="str">
        <f>IF(B342=1,'KELAS (REFERENSI)'!O342,IF(B342=2,'KELAS (REFERENSI)'!O357,IF(B342=3,'KELAS (REFERENSI)'!O372,IF(B342=4,'KELAS (REFERENSI)'!O387,""))))</f>
        <v/>
      </c>
      <c r="P342" s="38" t="str">
        <f>IF(B342=1,'KELAS (REFERENSI)'!P342,IF(B342=2,'KELAS (REFERENSI)'!P357,IF(B342=3,'KELAS (REFERENSI)'!P372,IF(B342=4,'KELAS (REFERENSI)'!P387,""))))</f>
        <v/>
      </c>
      <c r="Q342" s="38" t="str">
        <f t="shared" si="4"/>
        <v>BPS Kota Jakarta Timur</v>
      </c>
      <c r="R342" s="38" t="str">
        <f t="shared" si="56"/>
        <v/>
      </c>
      <c r="S342" s="38" t="str">
        <f t="shared" ref="S342:T342" si="350">S341</f>
        <v>15 Juni sampai dengan 31 Agustus 2026</v>
      </c>
      <c r="T342" s="38" t="str">
        <f t="shared" si="350"/>
        <v>31 Agustus 2026</v>
      </c>
      <c r="U342" s="41"/>
      <c r="V342" s="42"/>
      <c r="W342" s="42"/>
      <c r="X342" s="42"/>
    </row>
    <row r="343" ht="15.75" customHeight="1">
      <c r="A343" s="36" t="s">
        <v>5405</v>
      </c>
      <c r="B343" s="37"/>
      <c r="C343" s="37"/>
      <c r="D343" s="38" t="str">
        <f t="shared" si="1"/>
        <v/>
      </c>
      <c r="E343" s="38" t="str">
        <f>VLOOKUP(D343,'KELAS (REFERENSI)'!$E$1:$J$68,6,FALSE)</f>
        <v>#N/A</v>
      </c>
      <c r="F343" s="39" t="str">
        <f t="shared" si="2"/>
        <v>PETUGAS.0342/SPK/SE/PML/3172/2026</v>
      </c>
      <c r="G343" s="40"/>
      <c r="H343" s="39" t="str">
        <f>VLOOKUP(G343,'MITRA (REFERENSI)'!$A:$Z,16,FALSE)</f>
        <v>#N/A</v>
      </c>
      <c r="I343" s="39" t="str">
        <f>VLOOKUP(G343,'MITRA (REFERENSI)'!$A:$Z,25,FALSE)</f>
        <v>#N/A</v>
      </c>
      <c r="J343" s="38" t="str">
        <f>VLOOKUP(G343,'MITRA (REFERENSI)'!$A:$Z,26,FALSE)</f>
        <v>#N/A</v>
      </c>
      <c r="K343" s="38" t="str">
        <f>VLOOKUP(G343,'MITRA (REFERENSI)'!$A:$Z,15,FALSE)</f>
        <v>#N/A</v>
      </c>
      <c r="L343" s="38" t="str">
        <f>VLOOKUP(G343,'MITRA (REFERENSI)'!$A:$Z,15,FALSE)</f>
        <v>#N/A</v>
      </c>
      <c r="M343" s="38" t="str">
        <f>IF(B343=1,'KELAS (REFERENSI)'!M343,IF(B343=2,'KELAS (REFERENSI)'!M358,IF(B343=3,'KELAS (REFERENSI)'!M373,IF(B343=4,'KELAS (REFERENSI)'!M388,""))))</f>
        <v/>
      </c>
      <c r="N343" s="38" t="str">
        <f>IF(B343=1,'KELAS (REFERENSI)'!N343,IF(B343=2,'KELAS (REFERENSI)'!N358,IF(B343=3,'KELAS (REFERENSI)'!N373,IF(B343=4,'KELAS (REFERENSI)'!N388,""))))</f>
        <v/>
      </c>
      <c r="O343" s="38" t="str">
        <f>IF(B343=1,'KELAS (REFERENSI)'!O343,IF(B343=2,'KELAS (REFERENSI)'!O358,IF(B343=3,'KELAS (REFERENSI)'!O373,IF(B343=4,'KELAS (REFERENSI)'!O388,""))))</f>
        <v/>
      </c>
      <c r="P343" s="38" t="str">
        <f>IF(B343=1,'KELAS (REFERENSI)'!P343,IF(B343=2,'KELAS (REFERENSI)'!P358,IF(B343=3,'KELAS (REFERENSI)'!P373,IF(B343=4,'KELAS (REFERENSI)'!P388,""))))</f>
        <v/>
      </c>
      <c r="Q343" s="38" t="str">
        <f t="shared" si="4"/>
        <v>BPS Kota Jakarta Timur</v>
      </c>
      <c r="R343" s="38" t="str">
        <f t="shared" si="56"/>
        <v/>
      </c>
      <c r="S343" s="38" t="str">
        <f t="shared" ref="S343:T343" si="351">S342</f>
        <v>15 Juni sampai dengan 31 Agustus 2026</v>
      </c>
      <c r="T343" s="38" t="str">
        <f t="shared" si="351"/>
        <v>31 Agustus 2026</v>
      </c>
      <c r="U343" s="41"/>
      <c r="V343" s="42"/>
      <c r="W343" s="42"/>
      <c r="X343" s="42"/>
    </row>
    <row r="344" ht="15.75" customHeight="1">
      <c r="A344" s="36" t="s">
        <v>5406</v>
      </c>
      <c r="B344" s="37"/>
      <c r="C344" s="37"/>
      <c r="D344" s="38" t="str">
        <f t="shared" si="1"/>
        <v/>
      </c>
      <c r="E344" s="38" t="str">
        <f>VLOOKUP(D344,'KELAS (REFERENSI)'!$E$1:$J$68,6,FALSE)</f>
        <v>#N/A</v>
      </c>
      <c r="F344" s="39" t="str">
        <f t="shared" si="2"/>
        <v>PETUGAS.0343/SPK/SE/PML/3172/2026</v>
      </c>
      <c r="G344" s="40"/>
      <c r="H344" s="39" t="str">
        <f>VLOOKUP(G344,'MITRA (REFERENSI)'!$A:$Z,16,FALSE)</f>
        <v>#N/A</v>
      </c>
      <c r="I344" s="39" t="str">
        <f>VLOOKUP(G344,'MITRA (REFERENSI)'!$A:$Z,25,FALSE)</f>
        <v>#N/A</v>
      </c>
      <c r="J344" s="38" t="str">
        <f>VLOOKUP(G344,'MITRA (REFERENSI)'!$A:$Z,26,FALSE)</f>
        <v>#N/A</v>
      </c>
      <c r="K344" s="38" t="str">
        <f>VLOOKUP(G344,'MITRA (REFERENSI)'!$A:$Z,15,FALSE)</f>
        <v>#N/A</v>
      </c>
      <c r="L344" s="38" t="str">
        <f>VLOOKUP(G344,'MITRA (REFERENSI)'!$A:$Z,15,FALSE)</f>
        <v>#N/A</v>
      </c>
      <c r="M344" s="38" t="str">
        <f>IF(B344=1,'KELAS (REFERENSI)'!M344,IF(B344=2,'KELAS (REFERENSI)'!M359,IF(B344=3,'KELAS (REFERENSI)'!M374,IF(B344=4,'KELAS (REFERENSI)'!M389,""))))</f>
        <v/>
      </c>
      <c r="N344" s="38" t="str">
        <f>IF(B344=1,'KELAS (REFERENSI)'!N344,IF(B344=2,'KELAS (REFERENSI)'!N359,IF(B344=3,'KELAS (REFERENSI)'!N374,IF(B344=4,'KELAS (REFERENSI)'!N389,""))))</f>
        <v/>
      </c>
      <c r="O344" s="38" t="str">
        <f>IF(B344=1,'KELAS (REFERENSI)'!O344,IF(B344=2,'KELAS (REFERENSI)'!O359,IF(B344=3,'KELAS (REFERENSI)'!O374,IF(B344=4,'KELAS (REFERENSI)'!O389,""))))</f>
        <v/>
      </c>
      <c r="P344" s="38" t="str">
        <f>IF(B344=1,'KELAS (REFERENSI)'!P344,IF(B344=2,'KELAS (REFERENSI)'!P359,IF(B344=3,'KELAS (REFERENSI)'!P374,IF(B344=4,'KELAS (REFERENSI)'!P389,""))))</f>
        <v/>
      </c>
      <c r="Q344" s="38" t="str">
        <f t="shared" si="4"/>
        <v>BPS Kota Jakarta Timur</v>
      </c>
      <c r="R344" s="38" t="str">
        <f t="shared" si="56"/>
        <v/>
      </c>
      <c r="S344" s="38" t="str">
        <f t="shared" ref="S344:T344" si="352">S343</f>
        <v>15 Juni sampai dengan 31 Agustus 2026</v>
      </c>
      <c r="T344" s="38" t="str">
        <f t="shared" si="352"/>
        <v>31 Agustus 2026</v>
      </c>
      <c r="U344" s="41"/>
      <c r="V344" s="42"/>
      <c r="W344" s="42"/>
      <c r="X344" s="42"/>
    </row>
    <row r="345" ht="15.75" customHeight="1">
      <c r="A345" s="36" t="s">
        <v>5407</v>
      </c>
      <c r="B345" s="37"/>
      <c r="C345" s="37"/>
      <c r="D345" s="38" t="str">
        <f t="shared" si="1"/>
        <v/>
      </c>
      <c r="E345" s="38" t="str">
        <f>VLOOKUP(D345,'KELAS (REFERENSI)'!$E$1:$J$68,6,FALSE)</f>
        <v>#N/A</v>
      </c>
      <c r="F345" s="39" t="str">
        <f t="shared" si="2"/>
        <v>PETUGAS.0344/SPK/SE/PML/3172/2026</v>
      </c>
      <c r="G345" s="40"/>
      <c r="H345" s="39" t="str">
        <f>VLOOKUP(G345,'MITRA (REFERENSI)'!$A:$Z,16,FALSE)</f>
        <v>#N/A</v>
      </c>
      <c r="I345" s="39" t="str">
        <f>VLOOKUP(G345,'MITRA (REFERENSI)'!$A:$Z,25,FALSE)</f>
        <v>#N/A</v>
      </c>
      <c r="J345" s="38" t="str">
        <f>VLOOKUP(G345,'MITRA (REFERENSI)'!$A:$Z,26,FALSE)</f>
        <v>#N/A</v>
      </c>
      <c r="K345" s="38" t="str">
        <f>VLOOKUP(G345,'MITRA (REFERENSI)'!$A:$Z,15,FALSE)</f>
        <v>#N/A</v>
      </c>
      <c r="L345" s="38" t="str">
        <f>VLOOKUP(G345,'MITRA (REFERENSI)'!$A:$Z,15,FALSE)</f>
        <v>#N/A</v>
      </c>
      <c r="M345" s="38" t="str">
        <f>IF(B345=1,'KELAS (REFERENSI)'!M345,IF(B345=2,'KELAS (REFERENSI)'!M360,IF(B345=3,'KELAS (REFERENSI)'!M375,IF(B345=4,'KELAS (REFERENSI)'!M390,""))))</f>
        <v/>
      </c>
      <c r="N345" s="38" t="str">
        <f>IF(B345=1,'KELAS (REFERENSI)'!N345,IF(B345=2,'KELAS (REFERENSI)'!N360,IF(B345=3,'KELAS (REFERENSI)'!N375,IF(B345=4,'KELAS (REFERENSI)'!N390,""))))</f>
        <v/>
      </c>
      <c r="O345" s="38" t="str">
        <f>IF(B345=1,'KELAS (REFERENSI)'!O345,IF(B345=2,'KELAS (REFERENSI)'!O360,IF(B345=3,'KELAS (REFERENSI)'!O375,IF(B345=4,'KELAS (REFERENSI)'!O390,""))))</f>
        <v/>
      </c>
      <c r="P345" s="38" t="str">
        <f>IF(B345=1,'KELAS (REFERENSI)'!P345,IF(B345=2,'KELAS (REFERENSI)'!P360,IF(B345=3,'KELAS (REFERENSI)'!P375,IF(B345=4,'KELAS (REFERENSI)'!P390,""))))</f>
        <v/>
      </c>
      <c r="Q345" s="38" t="str">
        <f t="shared" si="4"/>
        <v>BPS Kota Jakarta Timur</v>
      </c>
      <c r="R345" s="38" t="str">
        <f t="shared" si="56"/>
        <v/>
      </c>
      <c r="S345" s="38" t="str">
        <f t="shared" ref="S345:T345" si="353">S344</f>
        <v>15 Juni sampai dengan 31 Agustus 2026</v>
      </c>
      <c r="T345" s="38" t="str">
        <f t="shared" si="353"/>
        <v>31 Agustus 2026</v>
      </c>
      <c r="U345" s="41"/>
      <c r="V345" s="42"/>
      <c r="W345" s="42"/>
      <c r="X345" s="42"/>
    </row>
    <row r="346" ht="15.75" customHeight="1">
      <c r="A346" s="36" t="s">
        <v>5408</v>
      </c>
      <c r="B346" s="37"/>
      <c r="C346" s="37"/>
      <c r="D346" s="38" t="str">
        <f t="shared" si="1"/>
        <v/>
      </c>
      <c r="E346" s="38" t="str">
        <f>VLOOKUP(D346,'KELAS (REFERENSI)'!$E$1:$J$68,6,FALSE)</f>
        <v>#N/A</v>
      </c>
      <c r="F346" s="39" t="str">
        <f t="shared" si="2"/>
        <v>PETUGAS.0345/SPK/SE/PML/3172/2026</v>
      </c>
      <c r="G346" s="40"/>
      <c r="H346" s="39" t="str">
        <f>VLOOKUP(G346,'MITRA (REFERENSI)'!$A:$Z,16,FALSE)</f>
        <v>#N/A</v>
      </c>
      <c r="I346" s="39" t="str">
        <f>VLOOKUP(G346,'MITRA (REFERENSI)'!$A:$Z,25,FALSE)</f>
        <v>#N/A</v>
      </c>
      <c r="J346" s="38" t="str">
        <f>VLOOKUP(G346,'MITRA (REFERENSI)'!$A:$Z,26,FALSE)</f>
        <v>#N/A</v>
      </c>
      <c r="K346" s="38" t="str">
        <f>VLOOKUP(G346,'MITRA (REFERENSI)'!$A:$Z,15,FALSE)</f>
        <v>#N/A</v>
      </c>
      <c r="L346" s="38" t="str">
        <f>VLOOKUP(G346,'MITRA (REFERENSI)'!$A:$Z,15,FALSE)</f>
        <v>#N/A</v>
      </c>
      <c r="M346" s="38" t="str">
        <f>IF(B346=1,'KELAS (REFERENSI)'!M346,IF(B346=2,'KELAS (REFERENSI)'!M361,IF(B346=3,'KELAS (REFERENSI)'!M376,IF(B346=4,'KELAS (REFERENSI)'!M391,""))))</f>
        <v/>
      </c>
      <c r="N346" s="38" t="str">
        <f>IF(B346=1,'KELAS (REFERENSI)'!N346,IF(B346=2,'KELAS (REFERENSI)'!N361,IF(B346=3,'KELAS (REFERENSI)'!N376,IF(B346=4,'KELAS (REFERENSI)'!N391,""))))</f>
        <v/>
      </c>
      <c r="O346" s="38" t="str">
        <f>IF(B346=1,'KELAS (REFERENSI)'!O346,IF(B346=2,'KELAS (REFERENSI)'!O361,IF(B346=3,'KELAS (REFERENSI)'!O376,IF(B346=4,'KELAS (REFERENSI)'!O391,""))))</f>
        <v/>
      </c>
      <c r="P346" s="38" t="str">
        <f>IF(B346=1,'KELAS (REFERENSI)'!P346,IF(B346=2,'KELAS (REFERENSI)'!P361,IF(B346=3,'KELAS (REFERENSI)'!P376,IF(B346=4,'KELAS (REFERENSI)'!P391,""))))</f>
        <v/>
      </c>
      <c r="Q346" s="38" t="str">
        <f t="shared" si="4"/>
        <v>BPS Kota Jakarta Timur</v>
      </c>
      <c r="R346" s="38" t="str">
        <f t="shared" si="56"/>
        <v/>
      </c>
      <c r="S346" s="38" t="str">
        <f t="shared" ref="S346:T346" si="354">S345</f>
        <v>15 Juni sampai dengan 31 Agustus 2026</v>
      </c>
      <c r="T346" s="38" t="str">
        <f t="shared" si="354"/>
        <v>31 Agustus 2026</v>
      </c>
      <c r="U346" s="41"/>
      <c r="V346" s="42"/>
      <c r="W346" s="42"/>
      <c r="X346" s="42"/>
    </row>
    <row r="347" ht="15.75" customHeight="1">
      <c r="A347" s="36" t="s">
        <v>5409</v>
      </c>
      <c r="B347" s="37"/>
      <c r="C347" s="37"/>
      <c r="D347" s="38" t="str">
        <f t="shared" si="1"/>
        <v/>
      </c>
      <c r="E347" s="38" t="str">
        <f>VLOOKUP(D347,'KELAS (REFERENSI)'!$E$1:$J$68,6,FALSE)</f>
        <v>#N/A</v>
      </c>
      <c r="F347" s="39" t="str">
        <f t="shared" si="2"/>
        <v>PETUGAS.0346/SPK/SE/PML/3172/2026</v>
      </c>
      <c r="G347" s="40"/>
      <c r="H347" s="39" t="str">
        <f>VLOOKUP(G347,'MITRA (REFERENSI)'!$A:$Z,16,FALSE)</f>
        <v>#N/A</v>
      </c>
      <c r="I347" s="39" t="str">
        <f>VLOOKUP(G347,'MITRA (REFERENSI)'!$A:$Z,25,FALSE)</f>
        <v>#N/A</v>
      </c>
      <c r="J347" s="38" t="str">
        <f>VLOOKUP(G347,'MITRA (REFERENSI)'!$A:$Z,26,FALSE)</f>
        <v>#N/A</v>
      </c>
      <c r="K347" s="38" t="str">
        <f>VLOOKUP(G347,'MITRA (REFERENSI)'!$A:$Z,15,FALSE)</f>
        <v>#N/A</v>
      </c>
      <c r="L347" s="38" t="str">
        <f>VLOOKUP(G347,'MITRA (REFERENSI)'!$A:$Z,15,FALSE)</f>
        <v>#N/A</v>
      </c>
      <c r="M347" s="38" t="str">
        <f>IF(B347=1,'KELAS (REFERENSI)'!M347,IF(B347=2,'KELAS (REFERENSI)'!M362,IF(B347=3,'KELAS (REFERENSI)'!M377,IF(B347=4,'KELAS (REFERENSI)'!M392,""))))</f>
        <v/>
      </c>
      <c r="N347" s="38" t="str">
        <f>IF(B347=1,'KELAS (REFERENSI)'!N347,IF(B347=2,'KELAS (REFERENSI)'!N362,IF(B347=3,'KELAS (REFERENSI)'!N377,IF(B347=4,'KELAS (REFERENSI)'!N392,""))))</f>
        <v/>
      </c>
      <c r="O347" s="38" t="str">
        <f>IF(B347=1,'KELAS (REFERENSI)'!O347,IF(B347=2,'KELAS (REFERENSI)'!O362,IF(B347=3,'KELAS (REFERENSI)'!O377,IF(B347=4,'KELAS (REFERENSI)'!O392,""))))</f>
        <v/>
      </c>
      <c r="P347" s="38" t="str">
        <f>IF(B347=1,'KELAS (REFERENSI)'!P347,IF(B347=2,'KELAS (REFERENSI)'!P362,IF(B347=3,'KELAS (REFERENSI)'!P377,IF(B347=4,'KELAS (REFERENSI)'!P392,""))))</f>
        <v/>
      </c>
      <c r="Q347" s="38" t="str">
        <f t="shared" si="4"/>
        <v>BPS Kota Jakarta Timur</v>
      </c>
      <c r="R347" s="38" t="str">
        <f t="shared" si="56"/>
        <v/>
      </c>
      <c r="S347" s="38" t="str">
        <f t="shared" ref="S347:T347" si="355">S346</f>
        <v>15 Juni sampai dengan 31 Agustus 2026</v>
      </c>
      <c r="T347" s="38" t="str">
        <f t="shared" si="355"/>
        <v>31 Agustus 2026</v>
      </c>
      <c r="U347" s="41"/>
      <c r="V347" s="42"/>
      <c r="W347" s="42"/>
      <c r="X347" s="42"/>
    </row>
    <row r="348" ht="15.75" customHeight="1">
      <c r="A348" s="36" t="s">
        <v>5410</v>
      </c>
      <c r="B348" s="37"/>
      <c r="C348" s="37"/>
      <c r="D348" s="38" t="str">
        <f t="shared" si="1"/>
        <v/>
      </c>
      <c r="E348" s="38" t="str">
        <f>VLOOKUP(D348,'KELAS (REFERENSI)'!$E$1:$J$68,6,FALSE)</f>
        <v>#N/A</v>
      </c>
      <c r="F348" s="39" t="str">
        <f t="shared" si="2"/>
        <v>PETUGAS.0347/SPK/SE/PML/3172/2026</v>
      </c>
      <c r="G348" s="40"/>
      <c r="H348" s="39" t="str">
        <f>VLOOKUP(G348,'MITRA (REFERENSI)'!$A:$Z,16,FALSE)</f>
        <v>#N/A</v>
      </c>
      <c r="I348" s="39" t="str">
        <f>VLOOKUP(G348,'MITRA (REFERENSI)'!$A:$Z,25,FALSE)</f>
        <v>#N/A</v>
      </c>
      <c r="J348" s="38" t="str">
        <f>VLOOKUP(G348,'MITRA (REFERENSI)'!$A:$Z,26,FALSE)</f>
        <v>#N/A</v>
      </c>
      <c r="K348" s="38" t="str">
        <f>VLOOKUP(G348,'MITRA (REFERENSI)'!$A:$Z,15,FALSE)</f>
        <v>#N/A</v>
      </c>
      <c r="L348" s="38" t="str">
        <f>VLOOKUP(G348,'MITRA (REFERENSI)'!$A:$Z,15,FALSE)</f>
        <v>#N/A</v>
      </c>
      <c r="M348" s="38" t="str">
        <f>IF(B348=1,'KELAS (REFERENSI)'!M348,IF(B348=2,'KELAS (REFERENSI)'!M363,IF(B348=3,'KELAS (REFERENSI)'!M378,IF(B348=4,'KELAS (REFERENSI)'!M393,""))))</f>
        <v/>
      </c>
      <c r="N348" s="38" t="str">
        <f>IF(B348=1,'KELAS (REFERENSI)'!N348,IF(B348=2,'KELAS (REFERENSI)'!N363,IF(B348=3,'KELAS (REFERENSI)'!N378,IF(B348=4,'KELAS (REFERENSI)'!N393,""))))</f>
        <v/>
      </c>
      <c r="O348" s="38" t="str">
        <f>IF(B348=1,'KELAS (REFERENSI)'!O348,IF(B348=2,'KELAS (REFERENSI)'!O363,IF(B348=3,'KELAS (REFERENSI)'!O378,IF(B348=4,'KELAS (REFERENSI)'!O393,""))))</f>
        <v/>
      </c>
      <c r="P348" s="38" t="str">
        <f>IF(B348=1,'KELAS (REFERENSI)'!P348,IF(B348=2,'KELAS (REFERENSI)'!P363,IF(B348=3,'KELAS (REFERENSI)'!P378,IF(B348=4,'KELAS (REFERENSI)'!P393,""))))</f>
        <v/>
      </c>
      <c r="Q348" s="38" t="str">
        <f t="shared" si="4"/>
        <v>BPS Kota Jakarta Timur</v>
      </c>
      <c r="R348" s="38" t="str">
        <f t="shared" si="56"/>
        <v/>
      </c>
      <c r="S348" s="38" t="str">
        <f t="shared" ref="S348:T348" si="356">S347</f>
        <v>15 Juni sampai dengan 31 Agustus 2026</v>
      </c>
      <c r="T348" s="38" t="str">
        <f t="shared" si="356"/>
        <v>31 Agustus 2026</v>
      </c>
      <c r="U348" s="41"/>
      <c r="V348" s="42"/>
      <c r="W348" s="42"/>
      <c r="X348" s="42"/>
    </row>
    <row r="349" ht="15.75" customHeight="1">
      <c r="A349" s="36" t="s">
        <v>5411</v>
      </c>
      <c r="B349" s="37"/>
      <c r="C349" s="37"/>
      <c r="D349" s="38" t="str">
        <f t="shared" si="1"/>
        <v/>
      </c>
      <c r="E349" s="38" t="str">
        <f>VLOOKUP(D349,'KELAS (REFERENSI)'!$E$1:$J$68,6,FALSE)</f>
        <v>#N/A</v>
      </c>
      <c r="F349" s="39" t="str">
        <f t="shared" si="2"/>
        <v>PETUGAS.0348/SPK/SE/PML/3172/2026</v>
      </c>
      <c r="G349" s="40"/>
      <c r="H349" s="39" t="str">
        <f>VLOOKUP(G349,'MITRA (REFERENSI)'!$A:$Z,16,FALSE)</f>
        <v>#N/A</v>
      </c>
      <c r="I349" s="39" t="str">
        <f>VLOOKUP(G349,'MITRA (REFERENSI)'!$A:$Z,25,FALSE)</f>
        <v>#N/A</v>
      </c>
      <c r="J349" s="38" t="str">
        <f>VLOOKUP(G349,'MITRA (REFERENSI)'!$A:$Z,26,FALSE)</f>
        <v>#N/A</v>
      </c>
      <c r="K349" s="38" t="str">
        <f>VLOOKUP(G349,'MITRA (REFERENSI)'!$A:$Z,15,FALSE)</f>
        <v>#N/A</v>
      </c>
      <c r="L349" s="38" t="str">
        <f>VLOOKUP(G349,'MITRA (REFERENSI)'!$A:$Z,15,FALSE)</f>
        <v>#N/A</v>
      </c>
      <c r="M349" s="38" t="str">
        <f>IF(B349=1,'KELAS (REFERENSI)'!M349,IF(B349=2,'KELAS (REFERENSI)'!M364,IF(B349=3,'KELAS (REFERENSI)'!M379,IF(B349=4,'KELAS (REFERENSI)'!M394,""))))</f>
        <v/>
      </c>
      <c r="N349" s="38" t="str">
        <f>IF(B349=1,'KELAS (REFERENSI)'!N349,IF(B349=2,'KELAS (REFERENSI)'!N364,IF(B349=3,'KELAS (REFERENSI)'!N379,IF(B349=4,'KELAS (REFERENSI)'!N394,""))))</f>
        <v/>
      </c>
      <c r="O349" s="38" t="str">
        <f>IF(B349=1,'KELAS (REFERENSI)'!O349,IF(B349=2,'KELAS (REFERENSI)'!O364,IF(B349=3,'KELAS (REFERENSI)'!O379,IF(B349=4,'KELAS (REFERENSI)'!O394,""))))</f>
        <v/>
      </c>
      <c r="P349" s="38" t="str">
        <f>IF(B349=1,'KELAS (REFERENSI)'!P349,IF(B349=2,'KELAS (REFERENSI)'!P364,IF(B349=3,'KELAS (REFERENSI)'!P379,IF(B349=4,'KELAS (REFERENSI)'!P394,""))))</f>
        <v/>
      </c>
      <c r="Q349" s="38" t="str">
        <f t="shared" si="4"/>
        <v>BPS Kota Jakarta Timur</v>
      </c>
      <c r="R349" s="38" t="str">
        <f t="shared" si="56"/>
        <v/>
      </c>
      <c r="S349" s="38" t="str">
        <f t="shared" ref="S349:T349" si="357">S348</f>
        <v>15 Juni sampai dengan 31 Agustus 2026</v>
      </c>
      <c r="T349" s="38" t="str">
        <f t="shared" si="357"/>
        <v>31 Agustus 2026</v>
      </c>
      <c r="U349" s="41"/>
      <c r="V349" s="42"/>
      <c r="W349" s="42"/>
      <c r="X349" s="42"/>
    </row>
    <row r="350" ht="15.75" customHeight="1">
      <c r="A350" s="36" t="s">
        <v>5412</v>
      </c>
      <c r="B350" s="37"/>
      <c r="C350" s="37"/>
      <c r="D350" s="38" t="str">
        <f t="shared" si="1"/>
        <v/>
      </c>
      <c r="E350" s="38" t="str">
        <f>VLOOKUP(D350,'KELAS (REFERENSI)'!$E$1:$J$68,6,FALSE)</f>
        <v>#N/A</v>
      </c>
      <c r="F350" s="39" t="str">
        <f t="shared" si="2"/>
        <v>PETUGAS.0349/SPK/SE/PML/3172/2026</v>
      </c>
      <c r="G350" s="40"/>
      <c r="H350" s="39" t="str">
        <f>VLOOKUP(G350,'MITRA (REFERENSI)'!$A:$Z,16,FALSE)</f>
        <v>#N/A</v>
      </c>
      <c r="I350" s="39" t="str">
        <f>VLOOKUP(G350,'MITRA (REFERENSI)'!$A:$Z,25,FALSE)</f>
        <v>#N/A</v>
      </c>
      <c r="J350" s="38" t="str">
        <f>VLOOKUP(G350,'MITRA (REFERENSI)'!$A:$Z,26,FALSE)</f>
        <v>#N/A</v>
      </c>
      <c r="K350" s="38" t="str">
        <f>VLOOKUP(G350,'MITRA (REFERENSI)'!$A:$Z,15,FALSE)</f>
        <v>#N/A</v>
      </c>
      <c r="L350" s="38" t="str">
        <f>VLOOKUP(G350,'MITRA (REFERENSI)'!$A:$Z,15,FALSE)</f>
        <v>#N/A</v>
      </c>
      <c r="M350" s="38" t="str">
        <f>IF(B350=1,'KELAS (REFERENSI)'!M350,IF(B350=2,'KELAS (REFERENSI)'!M365,IF(B350=3,'KELAS (REFERENSI)'!M380,IF(B350=4,'KELAS (REFERENSI)'!M395,""))))</f>
        <v/>
      </c>
      <c r="N350" s="38" t="str">
        <f>IF(B350=1,'KELAS (REFERENSI)'!N350,IF(B350=2,'KELAS (REFERENSI)'!N365,IF(B350=3,'KELAS (REFERENSI)'!N380,IF(B350=4,'KELAS (REFERENSI)'!N395,""))))</f>
        <v/>
      </c>
      <c r="O350" s="38" t="str">
        <f>IF(B350=1,'KELAS (REFERENSI)'!O350,IF(B350=2,'KELAS (REFERENSI)'!O365,IF(B350=3,'KELAS (REFERENSI)'!O380,IF(B350=4,'KELAS (REFERENSI)'!O395,""))))</f>
        <v/>
      </c>
      <c r="P350" s="38" t="str">
        <f>IF(B350=1,'KELAS (REFERENSI)'!P350,IF(B350=2,'KELAS (REFERENSI)'!P365,IF(B350=3,'KELAS (REFERENSI)'!P380,IF(B350=4,'KELAS (REFERENSI)'!P395,""))))</f>
        <v/>
      </c>
      <c r="Q350" s="38" t="str">
        <f t="shared" si="4"/>
        <v>BPS Kota Jakarta Timur</v>
      </c>
      <c r="R350" s="38" t="str">
        <f t="shared" si="56"/>
        <v/>
      </c>
      <c r="S350" s="38" t="str">
        <f t="shared" ref="S350:T350" si="358">S349</f>
        <v>15 Juni sampai dengan 31 Agustus 2026</v>
      </c>
      <c r="T350" s="38" t="str">
        <f t="shared" si="358"/>
        <v>31 Agustus 2026</v>
      </c>
      <c r="U350" s="41"/>
      <c r="V350" s="42"/>
      <c r="W350" s="42"/>
      <c r="X350" s="42"/>
    </row>
    <row r="351" ht="15.75" customHeight="1">
      <c r="A351" s="36" t="s">
        <v>5413</v>
      </c>
      <c r="B351" s="37"/>
      <c r="C351" s="37"/>
      <c r="D351" s="38" t="str">
        <f t="shared" si="1"/>
        <v/>
      </c>
      <c r="E351" s="38" t="str">
        <f>VLOOKUP(D351,'KELAS (REFERENSI)'!$E$1:$J$68,6,FALSE)</f>
        <v>#N/A</v>
      </c>
      <c r="F351" s="39" t="str">
        <f t="shared" si="2"/>
        <v>PETUGAS.0350/SPK/SE/PML/3172/2026</v>
      </c>
      <c r="G351" s="40"/>
      <c r="H351" s="39" t="str">
        <f>VLOOKUP(G351,'MITRA (REFERENSI)'!$A:$Z,16,FALSE)</f>
        <v>#N/A</v>
      </c>
      <c r="I351" s="39" t="str">
        <f>VLOOKUP(G351,'MITRA (REFERENSI)'!$A:$Z,25,FALSE)</f>
        <v>#N/A</v>
      </c>
      <c r="J351" s="38" t="str">
        <f>VLOOKUP(G351,'MITRA (REFERENSI)'!$A:$Z,26,FALSE)</f>
        <v>#N/A</v>
      </c>
      <c r="K351" s="38" t="str">
        <f>VLOOKUP(G351,'MITRA (REFERENSI)'!$A:$Z,15,FALSE)</f>
        <v>#N/A</v>
      </c>
      <c r="L351" s="38" t="str">
        <f>VLOOKUP(G351,'MITRA (REFERENSI)'!$A:$Z,15,FALSE)</f>
        <v>#N/A</v>
      </c>
      <c r="M351" s="38" t="str">
        <f>IF(B351=1,'KELAS (REFERENSI)'!M351,IF(B351=2,'KELAS (REFERENSI)'!M366,IF(B351=3,'KELAS (REFERENSI)'!M381,IF(B351=4,'KELAS (REFERENSI)'!M396,""))))</f>
        <v/>
      </c>
      <c r="N351" s="38" t="str">
        <f>IF(B351=1,'KELAS (REFERENSI)'!N351,IF(B351=2,'KELAS (REFERENSI)'!N366,IF(B351=3,'KELAS (REFERENSI)'!N381,IF(B351=4,'KELAS (REFERENSI)'!N396,""))))</f>
        <v/>
      </c>
      <c r="O351" s="38" t="str">
        <f>IF(B351=1,'KELAS (REFERENSI)'!O351,IF(B351=2,'KELAS (REFERENSI)'!O366,IF(B351=3,'KELAS (REFERENSI)'!O381,IF(B351=4,'KELAS (REFERENSI)'!O396,""))))</f>
        <v/>
      </c>
      <c r="P351" s="38" t="str">
        <f>IF(B351=1,'KELAS (REFERENSI)'!P351,IF(B351=2,'KELAS (REFERENSI)'!P366,IF(B351=3,'KELAS (REFERENSI)'!P381,IF(B351=4,'KELAS (REFERENSI)'!P396,""))))</f>
        <v/>
      </c>
      <c r="Q351" s="38" t="str">
        <f t="shared" si="4"/>
        <v>BPS Kota Jakarta Timur</v>
      </c>
      <c r="R351" s="38" t="str">
        <f t="shared" si="56"/>
        <v/>
      </c>
      <c r="S351" s="38" t="str">
        <f t="shared" ref="S351:T351" si="359">S350</f>
        <v>15 Juni sampai dengan 31 Agustus 2026</v>
      </c>
      <c r="T351" s="38" t="str">
        <f t="shared" si="359"/>
        <v>31 Agustus 2026</v>
      </c>
      <c r="U351" s="41"/>
      <c r="V351" s="42"/>
      <c r="W351" s="42"/>
      <c r="X351" s="42"/>
    </row>
    <row r="352" ht="15.75" customHeight="1">
      <c r="A352" s="36" t="s">
        <v>5414</v>
      </c>
      <c r="B352" s="37"/>
      <c r="C352" s="37"/>
      <c r="D352" s="38" t="str">
        <f t="shared" si="1"/>
        <v/>
      </c>
      <c r="E352" s="38" t="str">
        <f>VLOOKUP(D352,'KELAS (REFERENSI)'!$E$1:$J$68,6,FALSE)</f>
        <v>#N/A</v>
      </c>
      <c r="F352" s="39" t="str">
        <f t="shared" si="2"/>
        <v>PETUGAS.0351/SPK/SE/PML/3172/2026</v>
      </c>
      <c r="G352" s="40"/>
      <c r="H352" s="39" t="str">
        <f>VLOOKUP(G352,'MITRA (REFERENSI)'!$A:$Z,16,FALSE)</f>
        <v>#N/A</v>
      </c>
      <c r="I352" s="39" t="str">
        <f>VLOOKUP(G352,'MITRA (REFERENSI)'!$A:$Z,25,FALSE)</f>
        <v>#N/A</v>
      </c>
      <c r="J352" s="38" t="str">
        <f>VLOOKUP(G352,'MITRA (REFERENSI)'!$A:$Z,26,FALSE)</f>
        <v>#N/A</v>
      </c>
      <c r="K352" s="38" t="str">
        <f>VLOOKUP(G352,'MITRA (REFERENSI)'!$A:$Z,15,FALSE)</f>
        <v>#N/A</v>
      </c>
      <c r="L352" s="38" t="str">
        <f>VLOOKUP(G352,'MITRA (REFERENSI)'!$A:$Z,15,FALSE)</f>
        <v>#N/A</v>
      </c>
      <c r="M352" s="38" t="str">
        <f>IF(B352=1,'KELAS (REFERENSI)'!M352,IF(B352=2,'KELAS (REFERENSI)'!M367,IF(B352=3,'KELAS (REFERENSI)'!M382,IF(B352=4,'KELAS (REFERENSI)'!M397,""))))</f>
        <v/>
      </c>
      <c r="N352" s="38" t="str">
        <f>IF(B352=1,'KELAS (REFERENSI)'!N352,IF(B352=2,'KELAS (REFERENSI)'!N367,IF(B352=3,'KELAS (REFERENSI)'!N382,IF(B352=4,'KELAS (REFERENSI)'!N397,""))))</f>
        <v/>
      </c>
      <c r="O352" s="38" t="str">
        <f>IF(B352=1,'KELAS (REFERENSI)'!O352,IF(B352=2,'KELAS (REFERENSI)'!O367,IF(B352=3,'KELAS (REFERENSI)'!O382,IF(B352=4,'KELAS (REFERENSI)'!O397,""))))</f>
        <v/>
      </c>
      <c r="P352" s="38" t="str">
        <f>IF(B352=1,'KELAS (REFERENSI)'!P352,IF(B352=2,'KELAS (REFERENSI)'!P367,IF(B352=3,'KELAS (REFERENSI)'!P382,IF(B352=4,'KELAS (REFERENSI)'!P397,""))))</f>
        <v/>
      </c>
      <c r="Q352" s="38" t="str">
        <f t="shared" si="4"/>
        <v>BPS Kota Jakarta Timur</v>
      </c>
      <c r="R352" s="38" t="str">
        <f t="shared" si="56"/>
        <v/>
      </c>
      <c r="S352" s="38" t="str">
        <f t="shared" ref="S352:T352" si="360">S351</f>
        <v>15 Juni sampai dengan 31 Agustus 2026</v>
      </c>
      <c r="T352" s="38" t="str">
        <f t="shared" si="360"/>
        <v>31 Agustus 2026</v>
      </c>
      <c r="U352" s="41"/>
      <c r="V352" s="42"/>
      <c r="W352" s="42"/>
      <c r="X352" s="42"/>
    </row>
    <row r="353" ht="15.75" customHeight="1">
      <c r="A353" s="36" t="s">
        <v>5415</v>
      </c>
      <c r="B353" s="37"/>
      <c r="C353" s="37"/>
      <c r="D353" s="38" t="str">
        <f t="shared" si="1"/>
        <v/>
      </c>
      <c r="E353" s="38" t="str">
        <f>VLOOKUP(D353,'KELAS (REFERENSI)'!$E$1:$J$68,6,FALSE)</f>
        <v>#N/A</v>
      </c>
      <c r="F353" s="39" t="str">
        <f t="shared" si="2"/>
        <v>PETUGAS.0352/SPK/SE/PML/3172/2026</v>
      </c>
      <c r="G353" s="40"/>
      <c r="H353" s="39" t="str">
        <f>VLOOKUP(G353,'MITRA (REFERENSI)'!$A:$Z,16,FALSE)</f>
        <v>#N/A</v>
      </c>
      <c r="I353" s="39" t="str">
        <f>VLOOKUP(G353,'MITRA (REFERENSI)'!$A:$Z,25,FALSE)</f>
        <v>#N/A</v>
      </c>
      <c r="J353" s="38" t="str">
        <f>VLOOKUP(G353,'MITRA (REFERENSI)'!$A:$Z,26,FALSE)</f>
        <v>#N/A</v>
      </c>
      <c r="K353" s="38" t="str">
        <f>VLOOKUP(G353,'MITRA (REFERENSI)'!$A:$Z,15,FALSE)</f>
        <v>#N/A</v>
      </c>
      <c r="L353" s="38" t="str">
        <f>VLOOKUP(G353,'MITRA (REFERENSI)'!$A:$Z,15,FALSE)</f>
        <v>#N/A</v>
      </c>
      <c r="M353" s="38" t="str">
        <f>IF(B353=1,'KELAS (REFERENSI)'!M353,IF(B353=2,'KELAS (REFERENSI)'!M368,IF(B353=3,'KELAS (REFERENSI)'!M383,IF(B353=4,'KELAS (REFERENSI)'!M398,""))))</f>
        <v/>
      </c>
      <c r="N353" s="38" t="str">
        <f>IF(B353=1,'KELAS (REFERENSI)'!N353,IF(B353=2,'KELAS (REFERENSI)'!N368,IF(B353=3,'KELAS (REFERENSI)'!N383,IF(B353=4,'KELAS (REFERENSI)'!N398,""))))</f>
        <v/>
      </c>
      <c r="O353" s="38" t="str">
        <f>IF(B353=1,'KELAS (REFERENSI)'!O353,IF(B353=2,'KELAS (REFERENSI)'!O368,IF(B353=3,'KELAS (REFERENSI)'!O383,IF(B353=4,'KELAS (REFERENSI)'!O398,""))))</f>
        <v/>
      </c>
      <c r="P353" s="38" t="str">
        <f>IF(B353=1,'KELAS (REFERENSI)'!P353,IF(B353=2,'KELAS (REFERENSI)'!P368,IF(B353=3,'KELAS (REFERENSI)'!P383,IF(B353=4,'KELAS (REFERENSI)'!P398,""))))</f>
        <v/>
      </c>
      <c r="Q353" s="38" t="str">
        <f t="shared" si="4"/>
        <v>BPS Kota Jakarta Timur</v>
      </c>
      <c r="R353" s="38" t="str">
        <f t="shared" si="56"/>
        <v/>
      </c>
      <c r="S353" s="38" t="str">
        <f t="shared" ref="S353:T353" si="361">S352</f>
        <v>15 Juni sampai dengan 31 Agustus 2026</v>
      </c>
      <c r="T353" s="38" t="str">
        <f t="shared" si="361"/>
        <v>31 Agustus 2026</v>
      </c>
      <c r="U353" s="41"/>
      <c r="V353" s="42"/>
      <c r="W353" s="42"/>
      <c r="X353" s="42"/>
    </row>
    <row r="354" ht="15.75" customHeight="1">
      <c r="A354" s="36" t="s">
        <v>5416</v>
      </c>
      <c r="B354" s="37"/>
      <c r="C354" s="37"/>
      <c r="D354" s="38" t="str">
        <f t="shared" si="1"/>
        <v/>
      </c>
      <c r="E354" s="38" t="str">
        <f>VLOOKUP(D354,'KELAS (REFERENSI)'!$E$1:$J$68,6,FALSE)</f>
        <v>#N/A</v>
      </c>
      <c r="F354" s="39" t="str">
        <f t="shared" si="2"/>
        <v>PETUGAS.0353/SPK/SE/PML/3172/2026</v>
      </c>
      <c r="G354" s="40"/>
      <c r="H354" s="39" t="str">
        <f>VLOOKUP(G354,'MITRA (REFERENSI)'!$A:$Z,16,FALSE)</f>
        <v>#N/A</v>
      </c>
      <c r="I354" s="39" t="str">
        <f>VLOOKUP(G354,'MITRA (REFERENSI)'!$A:$Z,25,FALSE)</f>
        <v>#N/A</v>
      </c>
      <c r="J354" s="38" t="str">
        <f>VLOOKUP(G354,'MITRA (REFERENSI)'!$A:$Z,26,FALSE)</f>
        <v>#N/A</v>
      </c>
      <c r="K354" s="38" t="str">
        <f>VLOOKUP(G354,'MITRA (REFERENSI)'!$A:$Z,15,FALSE)</f>
        <v>#N/A</v>
      </c>
      <c r="L354" s="38" t="str">
        <f>VLOOKUP(G354,'MITRA (REFERENSI)'!$A:$Z,15,FALSE)</f>
        <v>#N/A</v>
      </c>
      <c r="M354" s="38" t="str">
        <f>IF(B354=1,'KELAS (REFERENSI)'!M354,IF(B354=2,'KELAS (REFERENSI)'!M369,IF(B354=3,'KELAS (REFERENSI)'!M384,IF(B354=4,'KELAS (REFERENSI)'!M399,""))))</f>
        <v/>
      </c>
      <c r="N354" s="38" t="str">
        <f>IF(B354=1,'KELAS (REFERENSI)'!N354,IF(B354=2,'KELAS (REFERENSI)'!N369,IF(B354=3,'KELAS (REFERENSI)'!N384,IF(B354=4,'KELAS (REFERENSI)'!N399,""))))</f>
        <v/>
      </c>
      <c r="O354" s="38" t="str">
        <f>IF(B354=1,'KELAS (REFERENSI)'!O354,IF(B354=2,'KELAS (REFERENSI)'!O369,IF(B354=3,'KELAS (REFERENSI)'!O384,IF(B354=4,'KELAS (REFERENSI)'!O399,""))))</f>
        <v/>
      </c>
      <c r="P354" s="38" t="str">
        <f>IF(B354=1,'KELAS (REFERENSI)'!P354,IF(B354=2,'KELAS (REFERENSI)'!P369,IF(B354=3,'KELAS (REFERENSI)'!P384,IF(B354=4,'KELAS (REFERENSI)'!P399,""))))</f>
        <v/>
      </c>
      <c r="Q354" s="38" t="str">
        <f t="shared" si="4"/>
        <v>BPS Kota Jakarta Timur</v>
      </c>
      <c r="R354" s="38" t="str">
        <f t="shared" si="56"/>
        <v/>
      </c>
      <c r="S354" s="38" t="str">
        <f t="shared" ref="S354:T354" si="362">S353</f>
        <v>15 Juni sampai dengan 31 Agustus 2026</v>
      </c>
      <c r="T354" s="38" t="str">
        <f t="shared" si="362"/>
        <v>31 Agustus 2026</v>
      </c>
      <c r="U354" s="41"/>
      <c r="V354" s="42"/>
      <c r="W354" s="42"/>
      <c r="X354" s="42"/>
    </row>
    <row r="355" ht="15.75" customHeight="1">
      <c r="A355" s="36" t="s">
        <v>5417</v>
      </c>
      <c r="B355" s="37"/>
      <c r="C355" s="37"/>
      <c r="D355" s="38" t="str">
        <f t="shared" si="1"/>
        <v/>
      </c>
      <c r="E355" s="38" t="str">
        <f>VLOOKUP(D355,'KELAS (REFERENSI)'!$E$1:$J$68,6,FALSE)</f>
        <v>#N/A</v>
      </c>
      <c r="F355" s="39" t="str">
        <f t="shared" si="2"/>
        <v>PETUGAS.0354/SPK/SE/PML/3172/2026</v>
      </c>
      <c r="G355" s="40"/>
      <c r="H355" s="39" t="str">
        <f>VLOOKUP(G355,'MITRA (REFERENSI)'!$A:$Z,16,FALSE)</f>
        <v>#N/A</v>
      </c>
      <c r="I355" s="39" t="str">
        <f>VLOOKUP(G355,'MITRA (REFERENSI)'!$A:$Z,25,FALSE)</f>
        <v>#N/A</v>
      </c>
      <c r="J355" s="38" t="str">
        <f>VLOOKUP(G355,'MITRA (REFERENSI)'!$A:$Z,26,FALSE)</f>
        <v>#N/A</v>
      </c>
      <c r="K355" s="38" t="str">
        <f>VLOOKUP(G355,'MITRA (REFERENSI)'!$A:$Z,15,FALSE)</f>
        <v>#N/A</v>
      </c>
      <c r="L355" s="38" t="str">
        <f>VLOOKUP(G355,'MITRA (REFERENSI)'!$A:$Z,15,FALSE)</f>
        <v>#N/A</v>
      </c>
      <c r="M355" s="38" t="str">
        <f>IF(B355=1,'KELAS (REFERENSI)'!M355,IF(B355=2,'KELAS (REFERENSI)'!M370,IF(B355=3,'KELAS (REFERENSI)'!M385,IF(B355=4,'KELAS (REFERENSI)'!M400,""))))</f>
        <v/>
      </c>
      <c r="N355" s="38" t="str">
        <f>IF(B355=1,'KELAS (REFERENSI)'!N355,IF(B355=2,'KELAS (REFERENSI)'!N370,IF(B355=3,'KELAS (REFERENSI)'!N385,IF(B355=4,'KELAS (REFERENSI)'!N400,""))))</f>
        <v/>
      </c>
      <c r="O355" s="38" t="str">
        <f>IF(B355=1,'KELAS (REFERENSI)'!O355,IF(B355=2,'KELAS (REFERENSI)'!O370,IF(B355=3,'KELAS (REFERENSI)'!O385,IF(B355=4,'KELAS (REFERENSI)'!O400,""))))</f>
        <v/>
      </c>
      <c r="P355" s="38" t="str">
        <f>IF(B355=1,'KELAS (REFERENSI)'!P355,IF(B355=2,'KELAS (REFERENSI)'!P370,IF(B355=3,'KELAS (REFERENSI)'!P385,IF(B355=4,'KELAS (REFERENSI)'!P400,""))))</f>
        <v/>
      </c>
      <c r="Q355" s="38" t="str">
        <f t="shared" si="4"/>
        <v>BPS Kota Jakarta Timur</v>
      </c>
      <c r="R355" s="38" t="str">
        <f t="shared" si="56"/>
        <v/>
      </c>
      <c r="S355" s="38" t="str">
        <f t="shared" ref="S355:T355" si="363">S354</f>
        <v>15 Juni sampai dengan 31 Agustus 2026</v>
      </c>
      <c r="T355" s="38" t="str">
        <f t="shared" si="363"/>
        <v>31 Agustus 2026</v>
      </c>
      <c r="U355" s="41"/>
      <c r="V355" s="42"/>
      <c r="W355" s="42"/>
      <c r="X355" s="42"/>
    </row>
    <row r="356" ht="15.75" customHeight="1">
      <c r="A356" s="36" t="s">
        <v>5418</v>
      </c>
      <c r="B356" s="37"/>
      <c r="C356" s="37"/>
      <c r="D356" s="38" t="str">
        <f t="shared" si="1"/>
        <v/>
      </c>
      <c r="E356" s="38" t="str">
        <f>VLOOKUP(D356,'KELAS (REFERENSI)'!$E$1:$J$68,6,FALSE)</f>
        <v>#N/A</v>
      </c>
      <c r="F356" s="39" t="str">
        <f t="shared" si="2"/>
        <v>PETUGAS.0355/SPK/SE/PML/3172/2026</v>
      </c>
      <c r="G356" s="40"/>
      <c r="H356" s="39" t="str">
        <f>VLOOKUP(G356,'MITRA (REFERENSI)'!$A:$Z,16,FALSE)</f>
        <v>#N/A</v>
      </c>
      <c r="I356" s="39" t="str">
        <f>VLOOKUP(G356,'MITRA (REFERENSI)'!$A:$Z,25,FALSE)</f>
        <v>#N/A</v>
      </c>
      <c r="J356" s="38" t="str">
        <f>VLOOKUP(G356,'MITRA (REFERENSI)'!$A:$Z,26,FALSE)</f>
        <v>#N/A</v>
      </c>
      <c r="K356" s="38" t="str">
        <f>VLOOKUP(G356,'MITRA (REFERENSI)'!$A:$Z,15,FALSE)</f>
        <v>#N/A</v>
      </c>
      <c r="L356" s="38" t="str">
        <f>VLOOKUP(G356,'MITRA (REFERENSI)'!$A:$Z,15,FALSE)</f>
        <v>#N/A</v>
      </c>
      <c r="M356" s="38" t="str">
        <f>IF(B356=1,'KELAS (REFERENSI)'!M356,IF(B356=2,'KELAS (REFERENSI)'!M371,IF(B356=3,'KELAS (REFERENSI)'!M386,IF(B356=4,'KELAS (REFERENSI)'!M401,""))))</f>
        <v/>
      </c>
      <c r="N356" s="38" t="str">
        <f>IF(B356=1,'KELAS (REFERENSI)'!N356,IF(B356=2,'KELAS (REFERENSI)'!N371,IF(B356=3,'KELAS (REFERENSI)'!N386,IF(B356=4,'KELAS (REFERENSI)'!N401,""))))</f>
        <v/>
      </c>
      <c r="O356" s="38" t="str">
        <f>IF(B356=1,'KELAS (REFERENSI)'!O356,IF(B356=2,'KELAS (REFERENSI)'!O371,IF(B356=3,'KELAS (REFERENSI)'!O386,IF(B356=4,'KELAS (REFERENSI)'!O401,""))))</f>
        <v/>
      </c>
      <c r="P356" s="38" t="str">
        <f>IF(B356=1,'KELAS (REFERENSI)'!P356,IF(B356=2,'KELAS (REFERENSI)'!P371,IF(B356=3,'KELAS (REFERENSI)'!P386,IF(B356=4,'KELAS (REFERENSI)'!P401,""))))</f>
        <v/>
      </c>
      <c r="Q356" s="38" t="str">
        <f t="shared" si="4"/>
        <v>BPS Kota Jakarta Timur</v>
      </c>
      <c r="R356" s="38" t="str">
        <f t="shared" si="56"/>
        <v/>
      </c>
      <c r="S356" s="38" t="str">
        <f t="shared" ref="S356:T356" si="364">S355</f>
        <v>15 Juni sampai dengan 31 Agustus 2026</v>
      </c>
      <c r="T356" s="38" t="str">
        <f t="shared" si="364"/>
        <v>31 Agustus 2026</v>
      </c>
      <c r="U356" s="41"/>
      <c r="V356" s="42"/>
      <c r="W356" s="42"/>
      <c r="X356" s="42"/>
    </row>
    <row r="357" ht="15.75" customHeight="1">
      <c r="A357" s="36" t="s">
        <v>5419</v>
      </c>
      <c r="B357" s="37"/>
      <c r="C357" s="37"/>
      <c r="D357" s="38" t="str">
        <f t="shared" si="1"/>
        <v/>
      </c>
      <c r="E357" s="38" t="str">
        <f>VLOOKUP(D357,'KELAS (REFERENSI)'!$E$1:$J$68,6,FALSE)</f>
        <v>#N/A</v>
      </c>
      <c r="F357" s="39" t="str">
        <f t="shared" si="2"/>
        <v>PETUGAS.0356/SPK/SE/PML/3172/2026</v>
      </c>
      <c r="G357" s="40"/>
      <c r="H357" s="39" t="str">
        <f>VLOOKUP(G357,'MITRA (REFERENSI)'!$A:$Z,16,FALSE)</f>
        <v>#N/A</v>
      </c>
      <c r="I357" s="39" t="str">
        <f>VLOOKUP(G357,'MITRA (REFERENSI)'!$A:$Z,25,FALSE)</f>
        <v>#N/A</v>
      </c>
      <c r="J357" s="38" t="str">
        <f>VLOOKUP(G357,'MITRA (REFERENSI)'!$A:$Z,26,FALSE)</f>
        <v>#N/A</v>
      </c>
      <c r="K357" s="38" t="str">
        <f>VLOOKUP(G357,'MITRA (REFERENSI)'!$A:$Z,15,FALSE)</f>
        <v>#N/A</v>
      </c>
      <c r="L357" s="38" t="str">
        <f>VLOOKUP(G357,'MITRA (REFERENSI)'!$A:$Z,15,FALSE)</f>
        <v>#N/A</v>
      </c>
      <c r="M357" s="38" t="str">
        <f>IF(B357=1,'KELAS (REFERENSI)'!M357,IF(B357=2,'KELAS (REFERENSI)'!M372,IF(B357=3,'KELAS (REFERENSI)'!M387,IF(B357=4,'KELAS (REFERENSI)'!M402,""))))</f>
        <v/>
      </c>
      <c r="N357" s="38" t="str">
        <f>IF(B357=1,'KELAS (REFERENSI)'!N357,IF(B357=2,'KELAS (REFERENSI)'!N372,IF(B357=3,'KELAS (REFERENSI)'!N387,IF(B357=4,'KELAS (REFERENSI)'!N402,""))))</f>
        <v/>
      </c>
      <c r="O357" s="38" t="str">
        <f>IF(B357=1,'KELAS (REFERENSI)'!O357,IF(B357=2,'KELAS (REFERENSI)'!O372,IF(B357=3,'KELAS (REFERENSI)'!O387,IF(B357=4,'KELAS (REFERENSI)'!O402,""))))</f>
        <v/>
      </c>
      <c r="P357" s="38" t="str">
        <f>IF(B357=1,'KELAS (REFERENSI)'!P357,IF(B357=2,'KELAS (REFERENSI)'!P372,IF(B357=3,'KELAS (REFERENSI)'!P387,IF(B357=4,'KELAS (REFERENSI)'!P402,""))))</f>
        <v/>
      </c>
      <c r="Q357" s="38" t="str">
        <f t="shared" si="4"/>
        <v>BPS Kota Jakarta Timur</v>
      </c>
      <c r="R357" s="38" t="str">
        <f t="shared" si="56"/>
        <v/>
      </c>
      <c r="S357" s="38" t="str">
        <f t="shared" ref="S357:T357" si="365">S356</f>
        <v>15 Juni sampai dengan 31 Agustus 2026</v>
      </c>
      <c r="T357" s="38" t="str">
        <f t="shared" si="365"/>
        <v>31 Agustus 2026</v>
      </c>
      <c r="U357" s="41"/>
      <c r="V357" s="42"/>
      <c r="W357" s="42"/>
      <c r="X357" s="42"/>
    </row>
    <row r="358" ht="15.75" customHeight="1">
      <c r="A358" s="36" t="s">
        <v>5420</v>
      </c>
      <c r="B358" s="37"/>
      <c r="C358" s="37"/>
      <c r="D358" s="38" t="str">
        <f t="shared" si="1"/>
        <v/>
      </c>
      <c r="E358" s="38" t="str">
        <f>VLOOKUP(D358,'KELAS (REFERENSI)'!$E$1:$J$68,6,FALSE)</f>
        <v>#N/A</v>
      </c>
      <c r="F358" s="39" t="str">
        <f t="shared" si="2"/>
        <v>PETUGAS.0357/SPK/SE/PML/3172/2026</v>
      </c>
      <c r="G358" s="40"/>
      <c r="H358" s="39" t="str">
        <f>VLOOKUP(G358,'MITRA (REFERENSI)'!$A:$Z,16,FALSE)</f>
        <v>#N/A</v>
      </c>
      <c r="I358" s="39" t="str">
        <f>VLOOKUP(G358,'MITRA (REFERENSI)'!$A:$Z,25,FALSE)</f>
        <v>#N/A</v>
      </c>
      <c r="J358" s="38" t="str">
        <f>VLOOKUP(G358,'MITRA (REFERENSI)'!$A:$Z,26,FALSE)</f>
        <v>#N/A</v>
      </c>
      <c r="K358" s="38" t="str">
        <f>VLOOKUP(G358,'MITRA (REFERENSI)'!$A:$Z,15,FALSE)</f>
        <v>#N/A</v>
      </c>
      <c r="L358" s="38" t="str">
        <f>VLOOKUP(G358,'MITRA (REFERENSI)'!$A:$Z,15,FALSE)</f>
        <v>#N/A</v>
      </c>
      <c r="M358" s="38" t="str">
        <f>IF(B358=1,'KELAS (REFERENSI)'!M358,IF(B358=2,'KELAS (REFERENSI)'!M373,IF(B358=3,'KELAS (REFERENSI)'!M388,IF(B358=4,'KELAS (REFERENSI)'!M403,""))))</f>
        <v/>
      </c>
      <c r="N358" s="38" t="str">
        <f>IF(B358=1,'KELAS (REFERENSI)'!N358,IF(B358=2,'KELAS (REFERENSI)'!N373,IF(B358=3,'KELAS (REFERENSI)'!N388,IF(B358=4,'KELAS (REFERENSI)'!N403,""))))</f>
        <v/>
      </c>
      <c r="O358" s="38" t="str">
        <f>IF(B358=1,'KELAS (REFERENSI)'!O358,IF(B358=2,'KELAS (REFERENSI)'!O373,IF(B358=3,'KELAS (REFERENSI)'!O388,IF(B358=4,'KELAS (REFERENSI)'!O403,""))))</f>
        <v/>
      </c>
      <c r="P358" s="38" t="str">
        <f>IF(B358=1,'KELAS (REFERENSI)'!P358,IF(B358=2,'KELAS (REFERENSI)'!P373,IF(B358=3,'KELAS (REFERENSI)'!P388,IF(B358=4,'KELAS (REFERENSI)'!P403,""))))</f>
        <v/>
      </c>
      <c r="Q358" s="38" t="str">
        <f t="shared" si="4"/>
        <v>BPS Kota Jakarta Timur</v>
      </c>
      <c r="R358" s="38" t="str">
        <f t="shared" si="56"/>
        <v/>
      </c>
      <c r="S358" s="38" t="str">
        <f t="shared" ref="S358:T358" si="366">S357</f>
        <v>15 Juni sampai dengan 31 Agustus 2026</v>
      </c>
      <c r="T358" s="38" t="str">
        <f t="shared" si="366"/>
        <v>31 Agustus 2026</v>
      </c>
      <c r="U358" s="41"/>
      <c r="V358" s="42"/>
      <c r="W358" s="42"/>
      <c r="X358" s="42"/>
    </row>
    <row r="359" ht="15.75" customHeight="1">
      <c r="A359" s="36" t="s">
        <v>5421</v>
      </c>
      <c r="B359" s="37"/>
      <c r="C359" s="37"/>
      <c r="D359" s="38" t="str">
        <f t="shared" si="1"/>
        <v/>
      </c>
      <c r="E359" s="38" t="str">
        <f>VLOOKUP(D359,'KELAS (REFERENSI)'!$E$1:$J$68,6,FALSE)</f>
        <v>#N/A</v>
      </c>
      <c r="F359" s="39" t="str">
        <f t="shared" si="2"/>
        <v>PETUGAS.0358/SPK/SE/PML/3172/2026</v>
      </c>
      <c r="G359" s="40"/>
      <c r="H359" s="39" t="str">
        <f>VLOOKUP(G359,'MITRA (REFERENSI)'!$A:$Z,16,FALSE)</f>
        <v>#N/A</v>
      </c>
      <c r="I359" s="39" t="str">
        <f>VLOOKUP(G359,'MITRA (REFERENSI)'!$A:$Z,25,FALSE)</f>
        <v>#N/A</v>
      </c>
      <c r="J359" s="38" t="str">
        <f>VLOOKUP(G359,'MITRA (REFERENSI)'!$A:$Z,26,FALSE)</f>
        <v>#N/A</v>
      </c>
      <c r="K359" s="38" t="str">
        <f>VLOOKUP(G359,'MITRA (REFERENSI)'!$A:$Z,15,FALSE)</f>
        <v>#N/A</v>
      </c>
      <c r="L359" s="38" t="str">
        <f>VLOOKUP(G359,'MITRA (REFERENSI)'!$A:$Z,15,FALSE)</f>
        <v>#N/A</v>
      </c>
      <c r="M359" s="38" t="str">
        <f>IF(B359=1,'KELAS (REFERENSI)'!M359,IF(B359=2,'KELAS (REFERENSI)'!M374,IF(B359=3,'KELAS (REFERENSI)'!M389,IF(B359=4,'KELAS (REFERENSI)'!M404,""))))</f>
        <v/>
      </c>
      <c r="N359" s="38" t="str">
        <f>IF(B359=1,'KELAS (REFERENSI)'!N359,IF(B359=2,'KELAS (REFERENSI)'!N374,IF(B359=3,'KELAS (REFERENSI)'!N389,IF(B359=4,'KELAS (REFERENSI)'!N404,""))))</f>
        <v/>
      </c>
      <c r="O359" s="38" t="str">
        <f>IF(B359=1,'KELAS (REFERENSI)'!O359,IF(B359=2,'KELAS (REFERENSI)'!O374,IF(B359=3,'KELAS (REFERENSI)'!O389,IF(B359=4,'KELAS (REFERENSI)'!O404,""))))</f>
        <v/>
      </c>
      <c r="P359" s="38" t="str">
        <f>IF(B359=1,'KELAS (REFERENSI)'!P359,IF(B359=2,'KELAS (REFERENSI)'!P374,IF(B359=3,'KELAS (REFERENSI)'!P389,IF(B359=4,'KELAS (REFERENSI)'!P404,""))))</f>
        <v/>
      </c>
      <c r="Q359" s="38" t="str">
        <f t="shared" si="4"/>
        <v>BPS Kota Jakarta Timur</v>
      </c>
      <c r="R359" s="38" t="str">
        <f t="shared" si="56"/>
        <v/>
      </c>
      <c r="S359" s="38" t="str">
        <f t="shared" ref="S359:T359" si="367">S358</f>
        <v>15 Juni sampai dengan 31 Agustus 2026</v>
      </c>
      <c r="T359" s="38" t="str">
        <f t="shared" si="367"/>
        <v>31 Agustus 2026</v>
      </c>
      <c r="U359" s="41"/>
      <c r="V359" s="42"/>
      <c r="W359" s="42"/>
      <c r="X359" s="42"/>
    </row>
    <row r="360" ht="15.75" customHeight="1">
      <c r="A360" s="36" t="s">
        <v>5422</v>
      </c>
      <c r="B360" s="37"/>
      <c r="C360" s="37"/>
      <c r="D360" s="38" t="str">
        <f t="shared" si="1"/>
        <v/>
      </c>
      <c r="E360" s="38" t="str">
        <f>VLOOKUP(D360,'KELAS (REFERENSI)'!$E$1:$J$68,6,FALSE)</f>
        <v>#N/A</v>
      </c>
      <c r="F360" s="39" t="str">
        <f t="shared" si="2"/>
        <v>PETUGAS.0359/SPK/SE/PML/3172/2026</v>
      </c>
      <c r="G360" s="40"/>
      <c r="H360" s="39" t="str">
        <f>VLOOKUP(G360,'MITRA (REFERENSI)'!$A:$Z,16,FALSE)</f>
        <v>#N/A</v>
      </c>
      <c r="I360" s="39" t="str">
        <f>VLOOKUP(G360,'MITRA (REFERENSI)'!$A:$Z,25,FALSE)</f>
        <v>#N/A</v>
      </c>
      <c r="J360" s="38" t="str">
        <f>VLOOKUP(G360,'MITRA (REFERENSI)'!$A:$Z,26,FALSE)</f>
        <v>#N/A</v>
      </c>
      <c r="K360" s="38" t="str">
        <f>VLOOKUP(G360,'MITRA (REFERENSI)'!$A:$Z,15,FALSE)</f>
        <v>#N/A</v>
      </c>
      <c r="L360" s="38" t="str">
        <f>VLOOKUP(G360,'MITRA (REFERENSI)'!$A:$Z,15,FALSE)</f>
        <v>#N/A</v>
      </c>
      <c r="M360" s="38" t="str">
        <f>IF(B360=1,'KELAS (REFERENSI)'!M360,IF(B360=2,'KELAS (REFERENSI)'!M375,IF(B360=3,'KELAS (REFERENSI)'!M390,IF(B360=4,'KELAS (REFERENSI)'!M405,""))))</f>
        <v/>
      </c>
      <c r="N360" s="38" t="str">
        <f>IF(B360=1,'KELAS (REFERENSI)'!N360,IF(B360=2,'KELAS (REFERENSI)'!N375,IF(B360=3,'KELAS (REFERENSI)'!N390,IF(B360=4,'KELAS (REFERENSI)'!N405,""))))</f>
        <v/>
      </c>
      <c r="O360" s="38" t="str">
        <f>IF(B360=1,'KELAS (REFERENSI)'!O360,IF(B360=2,'KELAS (REFERENSI)'!O375,IF(B360=3,'KELAS (REFERENSI)'!O390,IF(B360=4,'KELAS (REFERENSI)'!O405,""))))</f>
        <v/>
      </c>
      <c r="P360" s="38" t="str">
        <f>IF(B360=1,'KELAS (REFERENSI)'!P360,IF(B360=2,'KELAS (REFERENSI)'!P375,IF(B360=3,'KELAS (REFERENSI)'!P390,IF(B360=4,'KELAS (REFERENSI)'!P405,""))))</f>
        <v/>
      </c>
      <c r="Q360" s="38" t="str">
        <f t="shared" si="4"/>
        <v>BPS Kota Jakarta Timur</v>
      </c>
      <c r="R360" s="38" t="str">
        <f t="shared" si="56"/>
        <v/>
      </c>
      <c r="S360" s="38" t="str">
        <f t="shared" ref="S360:T360" si="368">S359</f>
        <v>15 Juni sampai dengan 31 Agustus 2026</v>
      </c>
      <c r="T360" s="38" t="str">
        <f t="shared" si="368"/>
        <v>31 Agustus 2026</v>
      </c>
      <c r="U360" s="41"/>
      <c r="V360" s="42"/>
      <c r="W360" s="42"/>
      <c r="X360" s="42"/>
    </row>
    <row r="361" ht="15.75" customHeight="1">
      <c r="A361" s="36" t="s">
        <v>5423</v>
      </c>
      <c r="B361" s="37"/>
      <c r="C361" s="37"/>
      <c r="D361" s="38" t="str">
        <f t="shared" si="1"/>
        <v/>
      </c>
      <c r="E361" s="38" t="str">
        <f>VLOOKUP(D361,'KELAS (REFERENSI)'!$E$1:$J$68,6,FALSE)</f>
        <v>#N/A</v>
      </c>
      <c r="F361" s="39" t="str">
        <f t="shared" si="2"/>
        <v>PETUGAS.0360/SPK/SE/PML/3172/2026</v>
      </c>
      <c r="G361" s="40"/>
      <c r="H361" s="39" t="str">
        <f>VLOOKUP(G361,'MITRA (REFERENSI)'!$A:$Z,16,FALSE)</f>
        <v>#N/A</v>
      </c>
      <c r="I361" s="39" t="str">
        <f>VLOOKUP(G361,'MITRA (REFERENSI)'!$A:$Z,25,FALSE)</f>
        <v>#N/A</v>
      </c>
      <c r="J361" s="38" t="str">
        <f>VLOOKUP(G361,'MITRA (REFERENSI)'!$A:$Z,26,FALSE)</f>
        <v>#N/A</v>
      </c>
      <c r="K361" s="38" t="str">
        <f>VLOOKUP(G361,'MITRA (REFERENSI)'!$A:$Z,15,FALSE)</f>
        <v>#N/A</v>
      </c>
      <c r="L361" s="38" t="str">
        <f>VLOOKUP(G361,'MITRA (REFERENSI)'!$A:$Z,15,FALSE)</f>
        <v>#N/A</v>
      </c>
      <c r="M361" s="38" t="str">
        <f>IF(B361=1,'KELAS (REFERENSI)'!M361,IF(B361=2,'KELAS (REFERENSI)'!M376,IF(B361=3,'KELAS (REFERENSI)'!M391,IF(B361=4,'KELAS (REFERENSI)'!M406,""))))</f>
        <v/>
      </c>
      <c r="N361" s="38" t="str">
        <f>IF(B361=1,'KELAS (REFERENSI)'!N361,IF(B361=2,'KELAS (REFERENSI)'!N376,IF(B361=3,'KELAS (REFERENSI)'!N391,IF(B361=4,'KELAS (REFERENSI)'!N406,""))))</f>
        <v/>
      </c>
      <c r="O361" s="38" t="str">
        <f>IF(B361=1,'KELAS (REFERENSI)'!O361,IF(B361=2,'KELAS (REFERENSI)'!O376,IF(B361=3,'KELAS (REFERENSI)'!O391,IF(B361=4,'KELAS (REFERENSI)'!O406,""))))</f>
        <v/>
      </c>
      <c r="P361" s="38" t="str">
        <f>IF(B361=1,'KELAS (REFERENSI)'!P361,IF(B361=2,'KELAS (REFERENSI)'!P376,IF(B361=3,'KELAS (REFERENSI)'!P391,IF(B361=4,'KELAS (REFERENSI)'!P406,""))))</f>
        <v/>
      </c>
      <c r="Q361" s="38" t="str">
        <f t="shared" si="4"/>
        <v>BPS Kota Jakarta Timur</v>
      </c>
      <c r="R361" s="38" t="str">
        <f t="shared" si="56"/>
        <v/>
      </c>
      <c r="S361" s="38" t="str">
        <f t="shared" ref="S361:T361" si="369">S360</f>
        <v>15 Juni sampai dengan 31 Agustus 2026</v>
      </c>
      <c r="T361" s="38" t="str">
        <f t="shared" si="369"/>
        <v>31 Agustus 2026</v>
      </c>
      <c r="U361" s="41"/>
      <c r="V361" s="42"/>
      <c r="W361" s="42"/>
      <c r="X361" s="42"/>
    </row>
    <row r="362" ht="15.75" customHeight="1">
      <c r="A362" s="36" t="s">
        <v>5424</v>
      </c>
      <c r="B362" s="37"/>
      <c r="C362" s="37"/>
      <c r="D362" s="38" t="str">
        <f t="shared" si="1"/>
        <v/>
      </c>
      <c r="E362" s="38" t="str">
        <f>VLOOKUP(D362,'KELAS (REFERENSI)'!$E$1:$J$68,6,FALSE)</f>
        <v>#N/A</v>
      </c>
      <c r="F362" s="39" t="str">
        <f t="shared" si="2"/>
        <v>PETUGAS.0361/SPK/SE/PML/3172/2026</v>
      </c>
      <c r="G362" s="40"/>
      <c r="H362" s="39" t="str">
        <f>VLOOKUP(G362,'MITRA (REFERENSI)'!$A:$Z,16,FALSE)</f>
        <v>#N/A</v>
      </c>
      <c r="I362" s="39" t="str">
        <f>VLOOKUP(G362,'MITRA (REFERENSI)'!$A:$Z,25,FALSE)</f>
        <v>#N/A</v>
      </c>
      <c r="J362" s="38" t="str">
        <f>VLOOKUP(G362,'MITRA (REFERENSI)'!$A:$Z,26,FALSE)</f>
        <v>#N/A</v>
      </c>
      <c r="K362" s="38" t="str">
        <f>VLOOKUP(G362,'MITRA (REFERENSI)'!$A:$Z,15,FALSE)</f>
        <v>#N/A</v>
      </c>
      <c r="L362" s="38" t="str">
        <f>VLOOKUP(G362,'MITRA (REFERENSI)'!$A:$Z,15,FALSE)</f>
        <v>#N/A</v>
      </c>
      <c r="M362" s="38" t="str">
        <f>IF(B362=1,'KELAS (REFERENSI)'!M362,IF(B362=2,'KELAS (REFERENSI)'!M377,IF(B362=3,'KELAS (REFERENSI)'!M392,IF(B362=4,'KELAS (REFERENSI)'!M407,""))))</f>
        <v/>
      </c>
      <c r="N362" s="38" t="str">
        <f>IF(B362=1,'KELAS (REFERENSI)'!N362,IF(B362=2,'KELAS (REFERENSI)'!N377,IF(B362=3,'KELAS (REFERENSI)'!N392,IF(B362=4,'KELAS (REFERENSI)'!N407,""))))</f>
        <v/>
      </c>
      <c r="O362" s="38" t="str">
        <f>IF(B362=1,'KELAS (REFERENSI)'!O362,IF(B362=2,'KELAS (REFERENSI)'!O377,IF(B362=3,'KELAS (REFERENSI)'!O392,IF(B362=4,'KELAS (REFERENSI)'!O407,""))))</f>
        <v/>
      </c>
      <c r="P362" s="38" t="str">
        <f>IF(B362=1,'KELAS (REFERENSI)'!P362,IF(B362=2,'KELAS (REFERENSI)'!P377,IF(B362=3,'KELAS (REFERENSI)'!P392,IF(B362=4,'KELAS (REFERENSI)'!P407,""))))</f>
        <v/>
      </c>
      <c r="Q362" s="38" t="str">
        <f t="shared" si="4"/>
        <v>BPS Kota Jakarta Timur</v>
      </c>
      <c r="R362" s="38" t="str">
        <f t="shared" si="56"/>
        <v/>
      </c>
      <c r="S362" s="38" t="str">
        <f t="shared" ref="S362:T362" si="370">S361</f>
        <v>15 Juni sampai dengan 31 Agustus 2026</v>
      </c>
      <c r="T362" s="38" t="str">
        <f t="shared" si="370"/>
        <v>31 Agustus 2026</v>
      </c>
      <c r="U362" s="41"/>
      <c r="V362" s="42"/>
      <c r="W362" s="42"/>
      <c r="X362" s="42"/>
    </row>
    <row r="363" ht="15.75" customHeight="1">
      <c r="A363" s="36" t="s">
        <v>5425</v>
      </c>
      <c r="B363" s="37"/>
      <c r="C363" s="37"/>
      <c r="D363" s="38" t="str">
        <f t="shared" si="1"/>
        <v/>
      </c>
      <c r="E363" s="38" t="str">
        <f>VLOOKUP(D363,'KELAS (REFERENSI)'!$E$1:$J$68,6,FALSE)</f>
        <v>#N/A</v>
      </c>
      <c r="F363" s="39" t="str">
        <f t="shared" si="2"/>
        <v>PETUGAS.0362/SPK/SE/PML/3172/2026</v>
      </c>
      <c r="G363" s="40"/>
      <c r="H363" s="39" t="str">
        <f>VLOOKUP(G363,'MITRA (REFERENSI)'!$A:$Z,16,FALSE)</f>
        <v>#N/A</v>
      </c>
      <c r="I363" s="39" t="str">
        <f>VLOOKUP(G363,'MITRA (REFERENSI)'!$A:$Z,25,FALSE)</f>
        <v>#N/A</v>
      </c>
      <c r="J363" s="38" t="str">
        <f>VLOOKUP(G363,'MITRA (REFERENSI)'!$A:$Z,26,FALSE)</f>
        <v>#N/A</v>
      </c>
      <c r="K363" s="38" t="str">
        <f>VLOOKUP(G363,'MITRA (REFERENSI)'!$A:$Z,15,FALSE)</f>
        <v>#N/A</v>
      </c>
      <c r="L363" s="38" t="str">
        <f>VLOOKUP(G363,'MITRA (REFERENSI)'!$A:$Z,15,FALSE)</f>
        <v>#N/A</v>
      </c>
      <c r="M363" s="38" t="str">
        <f>IF(B363=1,'KELAS (REFERENSI)'!M363,IF(B363=2,'KELAS (REFERENSI)'!M378,IF(B363=3,'KELAS (REFERENSI)'!M393,IF(B363=4,'KELAS (REFERENSI)'!M408,""))))</f>
        <v/>
      </c>
      <c r="N363" s="38" t="str">
        <f>IF(B363=1,'KELAS (REFERENSI)'!N363,IF(B363=2,'KELAS (REFERENSI)'!N378,IF(B363=3,'KELAS (REFERENSI)'!N393,IF(B363=4,'KELAS (REFERENSI)'!N408,""))))</f>
        <v/>
      </c>
      <c r="O363" s="38" t="str">
        <f>IF(B363=1,'KELAS (REFERENSI)'!O363,IF(B363=2,'KELAS (REFERENSI)'!O378,IF(B363=3,'KELAS (REFERENSI)'!O393,IF(B363=4,'KELAS (REFERENSI)'!O408,""))))</f>
        <v/>
      </c>
      <c r="P363" s="38" t="str">
        <f>IF(B363=1,'KELAS (REFERENSI)'!P363,IF(B363=2,'KELAS (REFERENSI)'!P378,IF(B363=3,'KELAS (REFERENSI)'!P393,IF(B363=4,'KELAS (REFERENSI)'!P408,""))))</f>
        <v/>
      </c>
      <c r="Q363" s="38" t="str">
        <f t="shared" si="4"/>
        <v>BPS Kota Jakarta Timur</v>
      </c>
      <c r="R363" s="38" t="str">
        <f t="shared" si="56"/>
        <v/>
      </c>
      <c r="S363" s="38" t="str">
        <f t="shared" ref="S363:T363" si="371">S362</f>
        <v>15 Juni sampai dengan 31 Agustus 2026</v>
      </c>
      <c r="T363" s="38" t="str">
        <f t="shared" si="371"/>
        <v>31 Agustus 2026</v>
      </c>
      <c r="U363" s="41"/>
      <c r="V363" s="42"/>
      <c r="W363" s="42"/>
      <c r="X363" s="42"/>
    </row>
    <row r="364" ht="15.75" customHeight="1">
      <c r="A364" s="36" t="s">
        <v>5426</v>
      </c>
      <c r="B364" s="37"/>
      <c r="C364" s="37"/>
      <c r="D364" s="38" t="str">
        <f t="shared" si="1"/>
        <v/>
      </c>
      <c r="E364" s="38" t="str">
        <f>VLOOKUP(D364,'KELAS (REFERENSI)'!$E$1:$J$68,6,FALSE)</f>
        <v>#N/A</v>
      </c>
      <c r="F364" s="39" t="str">
        <f t="shared" si="2"/>
        <v>PETUGAS.0363/SPK/SE/PML/3172/2026</v>
      </c>
      <c r="G364" s="40"/>
      <c r="H364" s="39" t="str">
        <f>VLOOKUP(G364,'MITRA (REFERENSI)'!$A:$Z,16,FALSE)</f>
        <v>#N/A</v>
      </c>
      <c r="I364" s="39" t="str">
        <f>VLOOKUP(G364,'MITRA (REFERENSI)'!$A:$Z,25,FALSE)</f>
        <v>#N/A</v>
      </c>
      <c r="J364" s="38" t="str">
        <f>VLOOKUP(G364,'MITRA (REFERENSI)'!$A:$Z,26,FALSE)</f>
        <v>#N/A</v>
      </c>
      <c r="K364" s="38" t="str">
        <f>VLOOKUP(G364,'MITRA (REFERENSI)'!$A:$Z,15,FALSE)</f>
        <v>#N/A</v>
      </c>
      <c r="L364" s="38" t="str">
        <f>VLOOKUP(G364,'MITRA (REFERENSI)'!$A:$Z,15,FALSE)</f>
        <v>#N/A</v>
      </c>
      <c r="M364" s="38" t="str">
        <f>IF(B364=1,'KELAS (REFERENSI)'!M364,IF(B364=2,'KELAS (REFERENSI)'!M379,IF(B364=3,'KELAS (REFERENSI)'!M394,IF(B364=4,'KELAS (REFERENSI)'!M409,""))))</f>
        <v/>
      </c>
      <c r="N364" s="38" t="str">
        <f>IF(B364=1,'KELAS (REFERENSI)'!N364,IF(B364=2,'KELAS (REFERENSI)'!N379,IF(B364=3,'KELAS (REFERENSI)'!N394,IF(B364=4,'KELAS (REFERENSI)'!N409,""))))</f>
        <v/>
      </c>
      <c r="O364" s="38" t="str">
        <f>IF(B364=1,'KELAS (REFERENSI)'!O364,IF(B364=2,'KELAS (REFERENSI)'!O379,IF(B364=3,'KELAS (REFERENSI)'!O394,IF(B364=4,'KELAS (REFERENSI)'!O409,""))))</f>
        <v/>
      </c>
      <c r="P364" s="38" t="str">
        <f>IF(B364=1,'KELAS (REFERENSI)'!P364,IF(B364=2,'KELAS (REFERENSI)'!P379,IF(B364=3,'KELAS (REFERENSI)'!P394,IF(B364=4,'KELAS (REFERENSI)'!P409,""))))</f>
        <v/>
      </c>
      <c r="Q364" s="38" t="str">
        <f t="shared" si="4"/>
        <v>BPS Kota Jakarta Timur</v>
      </c>
      <c r="R364" s="38" t="str">
        <f t="shared" si="56"/>
        <v/>
      </c>
      <c r="S364" s="38" t="str">
        <f t="shared" ref="S364:T364" si="372">S363</f>
        <v>15 Juni sampai dengan 31 Agustus 2026</v>
      </c>
      <c r="T364" s="38" t="str">
        <f t="shared" si="372"/>
        <v>31 Agustus 2026</v>
      </c>
      <c r="U364" s="41"/>
      <c r="V364" s="42"/>
      <c r="W364" s="42"/>
      <c r="X364" s="42"/>
    </row>
    <row r="365" ht="15.75" customHeight="1">
      <c r="A365" s="36" t="s">
        <v>5427</v>
      </c>
      <c r="B365" s="37"/>
      <c r="C365" s="37"/>
      <c r="D365" s="38" t="str">
        <f t="shared" si="1"/>
        <v/>
      </c>
      <c r="E365" s="38" t="str">
        <f>VLOOKUP(D365,'KELAS (REFERENSI)'!$E$1:$J$68,6,FALSE)</f>
        <v>#N/A</v>
      </c>
      <c r="F365" s="39" t="str">
        <f t="shared" si="2"/>
        <v>PETUGAS.0364/SPK/SE/PML/3172/2026</v>
      </c>
      <c r="G365" s="40"/>
      <c r="H365" s="39" t="str">
        <f>VLOOKUP(G365,'MITRA (REFERENSI)'!$A:$Z,16,FALSE)</f>
        <v>#N/A</v>
      </c>
      <c r="I365" s="39" t="str">
        <f>VLOOKUP(G365,'MITRA (REFERENSI)'!$A:$Z,25,FALSE)</f>
        <v>#N/A</v>
      </c>
      <c r="J365" s="38" t="str">
        <f>VLOOKUP(G365,'MITRA (REFERENSI)'!$A:$Z,26,FALSE)</f>
        <v>#N/A</v>
      </c>
      <c r="K365" s="38" t="str">
        <f>VLOOKUP(G365,'MITRA (REFERENSI)'!$A:$Z,15,FALSE)</f>
        <v>#N/A</v>
      </c>
      <c r="L365" s="38" t="str">
        <f>VLOOKUP(G365,'MITRA (REFERENSI)'!$A:$Z,15,FALSE)</f>
        <v>#N/A</v>
      </c>
      <c r="M365" s="38" t="str">
        <f>IF(B365=1,'KELAS (REFERENSI)'!M365,IF(B365=2,'KELAS (REFERENSI)'!M380,IF(B365=3,'KELAS (REFERENSI)'!M395,IF(B365=4,'KELAS (REFERENSI)'!M410,""))))</f>
        <v/>
      </c>
      <c r="N365" s="38" t="str">
        <f>IF(B365=1,'KELAS (REFERENSI)'!N365,IF(B365=2,'KELAS (REFERENSI)'!N380,IF(B365=3,'KELAS (REFERENSI)'!N395,IF(B365=4,'KELAS (REFERENSI)'!N410,""))))</f>
        <v/>
      </c>
      <c r="O365" s="38" t="str">
        <f>IF(B365=1,'KELAS (REFERENSI)'!O365,IF(B365=2,'KELAS (REFERENSI)'!O380,IF(B365=3,'KELAS (REFERENSI)'!O395,IF(B365=4,'KELAS (REFERENSI)'!O410,""))))</f>
        <v/>
      </c>
      <c r="P365" s="38" t="str">
        <f>IF(B365=1,'KELAS (REFERENSI)'!P365,IF(B365=2,'KELAS (REFERENSI)'!P380,IF(B365=3,'KELAS (REFERENSI)'!P395,IF(B365=4,'KELAS (REFERENSI)'!P410,""))))</f>
        <v/>
      </c>
      <c r="Q365" s="38" t="str">
        <f t="shared" si="4"/>
        <v>BPS Kota Jakarta Timur</v>
      </c>
      <c r="R365" s="38" t="str">
        <f t="shared" si="56"/>
        <v/>
      </c>
      <c r="S365" s="38" t="str">
        <f t="shared" ref="S365:T365" si="373">S364</f>
        <v>15 Juni sampai dengan 31 Agustus 2026</v>
      </c>
      <c r="T365" s="38" t="str">
        <f t="shared" si="373"/>
        <v>31 Agustus 2026</v>
      </c>
      <c r="U365" s="41"/>
      <c r="V365" s="42"/>
      <c r="W365" s="42"/>
      <c r="X365" s="42"/>
    </row>
    <row r="366" ht="15.75" customHeight="1">
      <c r="A366" s="36" t="s">
        <v>5428</v>
      </c>
      <c r="B366" s="37"/>
      <c r="C366" s="37"/>
      <c r="D366" s="38" t="str">
        <f t="shared" si="1"/>
        <v/>
      </c>
      <c r="E366" s="38" t="str">
        <f>VLOOKUP(D366,'KELAS (REFERENSI)'!$E$1:$J$68,6,FALSE)</f>
        <v>#N/A</v>
      </c>
      <c r="F366" s="39" t="str">
        <f t="shared" si="2"/>
        <v>PETUGAS.0365/SPK/SE/PML/3172/2026</v>
      </c>
      <c r="G366" s="40"/>
      <c r="H366" s="39" t="str">
        <f>VLOOKUP(G366,'MITRA (REFERENSI)'!$A:$Z,16,FALSE)</f>
        <v>#N/A</v>
      </c>
      <c r="I366" s="39" t="str">
        <f>VLOOKUP(G366,'MITRA (REFERENSI)'!$A:$Z,25,FALSE)</f>
        <v>#N/A</v>
      </c>
      <c r="J366" s="38" t="str">
        <f>VLOOKUP(G366,'MITRA (REFERENSI)'!$A:$Z,26,FALSE)</f>
        <v>#N/A</v>
      </c>
      <c r="K366" s="38" t="str">
        <f>VLOOKUP(G366,'MITRA (REFERENSI)'!$A:$Z,15,FALSE)</f>
        <v>#N/A</v>
      </c>
      <c r="L366" s="38" t="str">
        <f>VLOOKUP(G366,'MITRA (REFERENSI)'!$A:$Z,15,FALSE)</f>
        <v>#N/A</v>
      </c>
      <c r="M366" s="38" t="str">
        <f>IF(B366=1,'KELAS (REFERENSI)'!M366,IF(B366=2,'KELAS (REFERENSI)'!M381,IF(B366=3,'KELAS (REFERENSI)'!M396,IF(B366=4,'KELAS (REFERENSI)'!M411,""))))</f>
        <v/>
      </c>
      <c r="N366" s="38" t="str">
        <f>IF(B366=1,'KELAS (REFERENSI)'!N366,IF(B366=2,'KELAS (REFERENSI)'!N381,IF(B366=3,'KELAS (REFERENSI)'!N396,IF(B366=4,'KELAS (REFERENSI)'!N411,""))))</f>
        <v/>
      </c>
      <c r="O366" s="38" t="str">
        <f>IF(B366=1,'KELAS (REFERENSI)'!O366,IF(B366=2,'KELAS (REFERENSI)'!O381,IF(B366=3,'KELAS (REFERENSI)'!O396,IF(B366=4,'KELAS (REFERENSI)'!O411,""))))</f>
        <v/>
      </c>
      <c r="P366" s="38" t="str">
        <f>IF(B366=1,'KELAS (REFERENSI)'!P366,IF(B366=2,'KELAS (REFERENSI)'!P381,IF(B366=3,'KELAS (REFERENSI)'!P396,IF(B366=4,'KELAS (REFERENSI)'!P411,""))))</f>
        <v/>
      </c>
      <c r="Q366" s="38" t="str">
        <f t="shared" si="4"/>
        <v>BPS Kota Jakarta Timur</v>
      </c>
      <c r="R366" s="38" t="str">
        <f t="shared" si="56"/>
        <v/>
      </c>
      <c r="S366" s="38" t="str">
        <f t="shared" ref="S366:T366" si="374">S365</f>
        <v>15 Juni sampai dengan 31 Agustus 2026</v>
      </c>
      <c r="T366" s="38" t="str">
        <f t="shared" si="374"/>
        <v>31 Agustus 2026</v>
      </c>
      <c r="U366" s="41"/>
      <c r="V366" s="42"/>
      <c r="W366" s="42"/>
      <c r="X366" s="42"/>
    </row>
    <row r="367" ht="15.75" customHeight="1">
      <c r="A367" s="36" t="s">
        <v>5429</v>
      </c>
      <c r="B367" s="37"/>
      <c r="C367" s="37"/>
      <c r="D367" s="38" t="str">
        <f t="shared" si="1"/>
        <v/>
      </c>
      <c r="E367" s="38" t="str">
        <f>VLOOKUP(D367,'KELAS (REFERENSI)'!$E$1:$J$68,6,FALSE)</f>
        <v>#N/A</v>
      </c>
      <c r="F367" s="39" t="str">
        <f t="shared" si="2"/>
        <v>PETUGAS.0366/SPK/SE/PML/3172/2026</v>
      </c>
      <c r="G367" s="40"/>
      <c r="H367" s="39" t="str">
        <f>VLOOKUP(G367,'MITRA (REFERENSI)'!$A:$Z,16,FALSE)</f>
        <v>#N/A</v>
      </c>
      <c r="I367" s="39" t="str">
        <f>VLOOKUP(G367,'MITRA (REFERENSI)'!$A:$Z,25,FALSE)</f>
        <v>#N/A</v>
      </c>
      <c r="J367" s="38" t="str">
        <f>VLOOKUP(G367,'MITRA (REFERENSI)'!$A:$Z,26,FALSE)</f>
        <v>#N/A</v>
      </c>
      <c r="K367" s="38" t="str">
        <f>VLOOKUP(G367,'MITRA (REFERENSI)'!$A:$Z,15,FALSE)</f>
        <v>#N/A</v>
      </c>
      <c r="L367" s="38" t="str">
        <f>VLOOKUP(G367,'MITRA (REFERENSI)'!$A:$Z,15,FALSE)</f>
        <v>#N/A</v>
      </c>
      <c r="M367" s="38" t="str">
        <f>IF(B367=1,'KELAS (REFERENSI)'!M367,IF(B367=2,'KELAS (REFERENSI)'!M382,IF(B367=3,'KELAS (REFERENSI)'!M397,IF(B367=4,'KELAS (REFERENSI)'!M412,""))))</f>
        <v/>
      </c>
      <c r="N367" s="38" t="str">
        <f>IF(B367=1,'KELAS (REFERENSI)'!N367,IF(B367=2,'KELAS (REFERENSI)'!N382,IF(B367=3,'KELAS (REFERENSI)'!N397,IF(B367=4,'KELAS (REFERENSI)'!N412,""))))</f>
        <v/>
      </c>
      <c r="O367" s="38" t="str">
        <f>IF(B367=1,'KELAS (REFERENSI)'!O367,IF(B367=2,'KELAS (REFERENSI)'!O382,IF(B367=3,'KELAS (REFERENSI)'!O397,IF(B367=4,'KELAS (REFERENSI)'!O412,""))))</f>
        <v/>
      </c>
      <c r="P367" s="38" t="str">
        <f>IF(B367=1,'KELAS (REFERENSI)'!P367,IF(B367=2,'KELAS (REFERENSI)'!P382,IF(B367=3,'KELAS (REFERENSI)'!P397,IF(B367=4,'KELAS (REFERENSI)'!P412,""))))</f>
        <v/>
      </c>
      <c r="Q367" s="38" t="str">
        <f t="shared" si="4"/>
        <v>BPS Kota Jakarta Timur</v>
      </c>
      <c r="R367" s="38" t="str">
        <f t="shared" si="56"/>
        <v/>
      </c>
      <c r="S367" s="38" t="str">
        <f t="shared" ref="S367:T367" si="375">S366</f>
        <v>15 Juni sampai dengan 31 Agustus 2026</v>
      </c>
      <c r="T367" s="38" t="str">
        <f t="shared" si="375"/>
        <v>31 Agustus 2026</v>
      </c>
      <c r="U367" s="41"/>
      <c r="V367" s="42"/>
      <c r="W367" s="42"/>
      <c r="X367" s="42"/>
    </row>
    <row r="368" ht="15.75" customHeight="1">
      <c r="A368" s="36" t="s">
        <v>5430</v>
      </c>
      <c r="B368" s="37"/>
      <c r="C368" s="37"/>
      <c r="D368" s="38" t="str">
        <f t="shared" si="1"/>
        <v/>
      </c>
      <c r="E368" s="38" t="str">
        <f>VLOOKUP(D368,'KELAS (REFERENSI)'!$E$1:$J$68,6,FALSE)</f>
        <v>#N/A</v>
      </c>
      <c r="F368" s="39" t="str">
        <f t="shared" si="2"/>
        <v>PETUGAS.0367/SPK/SE/PML/3172/2026</v>
      </c>
      <c r="G368" s="40"/>
      <c r="H368" s="39" t="str">
        <f>VLOOKUP(G368,'MITRA (REFERENSI)'!$A:$Z,16,FALSE)</f>
        <v>#N/A</v>
      </c>
      <c r="I368" s="39" t="str">
        <f>VLOOKUP(G368,'MITRA (REFERENSI)'!$A:$Z,25,FALSE)</f>
        <v>#N/A</v>
      </c>
      <c r="J368" s="38" t="str">
        <f>VLOOKUP(G368,'MITRA (REFERENSI)'!$A:$Z,26,FALSE)</f>
        <v>#N/A</v>
      </c>
      <c r="K368" s="38" t="str">
        <f>VLOOKUP(G368,'MITRA (REFERENSI)'!$A:$Z,15,FALSE)</f>
        <v>#N/A</v>
      </c>
      <c r="L368" s="38" t="str">
        <f>VLOOKUP(G368,'MITRA (REFERENSI)'!$A:$Z,15,FALSE)</f>
        <v>#N/A</v>
      </c>
      <c r="M368" s="38" t="str">
        <f>IF(B368=1,'KELAS (REFERENSI)'!M368,IF(B368=2,'KELAS (REFERENSI)'!M383,IF(B368=3,'KELAS (REFERENSI)'!M398,IF(B368=4,'KELAS (REFERENSI)'!M413,""))))</f>
        <v/>
      </c>
      <c r="N368" s="38" t="str">
        <f>IF(B368=1,'KELAS (REFERENSI)'!N368,IF(B368=2,'KELAS (REFERENSI)'!N383,IF(B368=3,'KELAS (REFERENSI)'!N398,IF(B368=4,'KELAS (REFERENSI)'!N413,""))))</f>
        <v/>
      </c>
      <c r="O368" s="38" t="str">
        <f>IF(B368=1,'KELAS (REFERENSI)'!O368,IF(B368=2,'KELAS (REFERENSI)'!O383,IF(B368=3,'KELAS (REFERENSI)'!O398,IF(B368=4,'KELAS (REFERENSI)'!O413,""))))</f>
        <v/>
      </c>
      <c r="P368" s="38" t="str">
        <f>IF(B368=1,'KELAS (REFERENSI)'!P368,IF(B368=2,'KELAS (REFERENSI)'!P383,IF(B368=3,'KELAS (REFERENSI)'!P398,IF(B368=4,'KELAS (REFERENSI)'!P413,""))))</f>
        <v/>
      </c>
      <c r="Q368" s="38" t="str">
        <f t="shared" si="4"/>
        <v>BPS Kota Jakarta Timur</v>
      </c>
      <c r="R368" s="38" t="str">
        <f t="shared" si="56"/>
        <v/>
      </c>
      <c r="S368" s="38" t="str">
        <f t="shared" ref="S368:T368" si="376">S367</f>
        <v>15 Juni sampai dengan 31 Agustus 2026</v>
      </c>
      <c r="T368" s="38" t="str">
        <f t="shared" si="376"/>
        <v>31 Agustus 2026</v>
      </c>
      <c r="U368" s="41"/>
      <c r="V368" s="42"/>
      <c r="W368" s="42"/>
      <c r="X368" s="42"/>
    </row>
    <row r="369" ht="15.75" customHeight="1">
      <c r="A369" s="36" t="s">
        <v>5431</v>
      </c>
      <c r="B369" s="37"/>
      <c r="C369" s="37"/>
      <c r="D369" s="38" t="str">
        <f t="shared" si="1"/>
        <v/>
      </c>
      <c r="E369" s="38" t="str">
        <f>VLOOKUP(D369,'KELAS (REFERENSI)'!$E$1:$J$68,6,FALSE)</f>
        <v>#N/A</v>
      </c>
      <c r="F369" s="39" t="str">
        <f t="shared" si="2"/>
        <v>PETUGAS.0368/SPK/SE/PML/3172/2026</v>
      </c>
      <c r="G369" s="40"/>
      <c r="H369" s="39" t="str">
        <f>VLOOKUP(G369,'MITRA (REFERENSI)'!$A:$Z,16,FALSE)</f>
        <v>#N/A</v>
      </c>
      <c r="I369" s="39" t="str">
        <f>VLOOKUP(G369,'MITRA (REFERENSI)'!$A:$Z,25,FALSE)</f>
        <v>#N/A</v>
      </c>
      <c r="J369" s="38" t="str">
        <f>VLOOKUP(G369,'MITRA (REFERENSI)'!$A:$Z,26,FALSE)</f>
        <v>#N/A</v>
      </c>
      <c r="K369" s="38" t="str">
        <f>VLOOKUP(G369,'MITRA (REFERENSI)'!$A:$Z,15,FALSE)</f>
        <v>#N/A</v>
      </c>
      <c r="L369" s="38" t="str">
        <f>VLOOKUP(G369,'MITRA (REFERENSI)'!$A:$Z,15,FALSE)</f>
        <v>#N/A</v>
      </c>
      <c r="M369" s="38" t="str">
        <f>IF(B369=1,'KELAS (REFERENSI)'!M369,IF(B369=2,'KELAS (REFERENSI)'!M384,IF(B369=3,'KELAS (REFERENSI)'!M399,IF(B369=4,'KELAS (REFERENSI)'!M414,""))))</f>
        <v/>
      </c>
      <c r="N369" s="38" t="str">
        <f>IF(B369=1,'KELAS (REFERENSI)'!N369,IF(B369=2,'KELAS (REFERENSI)'!N384,IF(B369=3,'KELAS (REFERENSI)'!N399,IF(B369=4,'KELAS (REFERENSI)'!N414,""))))</f>
        <v/>
      </c>
      <c r="O369" s="38" t="str">
        <f>IF(B369=1,'KELAS (REFERENSI)'!O369,IF(B369=2,'KELAS (REFERENSI)'!O384,IF(B369=3,'KELAS (REFERENSI)'!O399,IF(B369=4,'KELAS (REFERENSI)'!O414,""))))</f>
        <v/>
      </c>
      <c r="P369" s="38" t="str">
        <f>IF(B369=1,'KELAS (REFERENSI)'!P369,IF(B369=2,'KELAS (REFERENSI)'!P384,IF(B369=3,'KELAS (REFERENSI)'!P399,IF(B369=4,'KELAS (REFERENSI)'!P414,""))))</f>
        <v/>
      </c>
      <c r="Q369" s="38" t="str">
        <f t="shared" si="4"/>
        <v>BPS Kota Jakarta Timur</v>
      </c>
      <c r="R369" s="38" t="str">
        <f t="shared" si="56"/>
        <v/>
      </c>
      <c r="S369" s="38" t="str">
        <f t="shared" ref="S369:T369" si="377">S368</f>
        <v>15 Juni sampai dengan 31 Agustus 2026</v>
      </c>
      <c r="T369" s="38" t="str">
        <f t="shared" si="377"/>
        <v>31 Agustus 2026</v>
      </c>
      <c r="U369" s="41"/>
      <c r="V369" s="42"/>
      <c r="W369" s="42"/>
      <c r="X369" s="42"/>
    </row>
    <row r="370" ht="15.75" customHeight="1">
      <c r="A370" s="36" t="s">
        <v>5432</v>
      </c>
      <c r="B370" s="37"/>
      <c r="C370" s="37"/>
      <c r="D370" s="38" t="str">
        <f t="shared" si="1"/>
        <v/>
      </c>
      <c r="E370" s="38" t="str">
        <f>VLOOKUP(D370,'KELAS (REFERENSI)'!$E$1:$J$68,6,FALSE)</f>
        <v>#N/A</v>
      </c>
      <c r="F370" s="39" t="str">
        <f t="shared" si="2"/>
        <v>PETUGAS.0369/SPK/SE/PML/3172/2026</v>
      </c>
      <c r="G370" s="40"/>
      <c r="H370" s="39" t="str">
        <f>VLOOKUP(G370,'MITRA (REFERENSI)'!$A:$Z,16,FALSE)</f>
        <v>#N/A</v>
      </c>
      <c r="I370" s="39" t="str">
        <f>VLOOKUP(G370,'MITRA (REFERENSI)'!$A:$Z,25,FALSE)</f>
        <v>#N/A</v>
      </c>
      <c r="J370" s="38" t="str">
        <f>VLOOKUP(G370,'MITRA (REFERENSI)'!$A:$Z,26,FALSE)</f>
        <v>#N/A</v>
      </c>
      <c r="K370" s="38" t="str">
        <f>VLOOKUP(G370,'MITRA (REFERENSI)'!$A:$Z,15,FALSE)</f>
        <v>#N/A</v>
      </c>
      <c r="L370" s="38" t="str">
        <f>VLOOKUP(G370,'MITRA (REFERENSI)'!$A:$Z,15,FALSE)</f>
        <v>#N/A</v>
      </c>
      <c r="M370" s="38" t="str">
        <f>IF(B370=1,'KELAS (REFERENSI)'!M370,IF(B370=2,'KELAS (REFERENSI)'!M385,IF(B370=3,'KELAS (REFERENSI)'!M400,IF(B370=4,'KELAS (REFERENSI)'!M415,""))))</f>
        <v/>
      </c>
      <c r="N370" s="38" t="str">
        <f>IF(B370=1,'KELAS (REFERENSI)'!N370,IF(B370=2,'KELAS (REFERENSI)'!N385,IF(B370=3,'KELAS (REFERENSI)'!N400,IF(B370=4,'KELAS (REFERENSI)'!N415,""))))</f>
        <v/>
      </c>
      <c r="O370" s="38" t="str">
        <f>IF(B370=1,'KELAS (REFERENSI)'!O370,IF(B370=2,'KELAS (REFERENSI)'!O385,IF(B370=3,'KELAS (REFERENSI)'!O400,IF(B370=4,'KELAS (REFERENSI)'!O415,""))))</f>
        <v/>
      </c>
      <c r="P370" s="38" t="str">
        <f>IF(B370=1,'KELAS (REFERENSI)'!P370,IF(B370=2,'KELAS (REFERENSI)'!P385,IF(B370=3,'KELAS (REFERENSI)'!P400,IF(B370=4,'KELAS (REFERENSI)'!P415,""))))</f>
        <v/>
      </c>
      <c r="Q370" s="38" t="str">
        <f t="shared" si="4"/>
        <v>BPS Kota Jakarta Timur</v>
      </c>
      <c r="R370" s="38" t="str">
        <f t="shared" si="56"/>
        <v/>
      </c>
      <c r="S370" s="38" t="str">
        <f t="shared" ref="S370:T370" si="378">S369</f>
        <v>15 Juni sampai dengan 31 Agustus 2026</v>
      </c>
      <c r="T370" s="38" t="str">
        <f t="shared" si="378"/>
        <v>31 Agustus 2026</v>
      </c>
      <c r="U370" s="41"/>
      <c r="V370" s="42"/>
      <c r="W370" s="42"/>
      <c r="X370" s="42"/>
    </row>
    <row r="371" ht="15.75" customHeight="1">
      <c r="A371" s="36" t="s">
        <v>5433</v>
      </c>
      <c r="B371" s="37"/>
      <c r="C371" s="37"/>
      <c r="D371" s="38" t="str">
        <f t="shared" si="1"/>
        <v/>
      </c>
      <c r="E371" s="38" t="str">
        <f>VLOOKUP(D371,'KELAS (REFERENSI)'!$E$1:$J$68,6,FALSE)</f>
        <v>#N/A</v>
      </c>
      <c r="F371" s="39" t="str">
        <f t="shared" si="2"/>
        <v>PETUGAS.0370/SPK/SE/PML/3172/2026</v>
      </c>
      <c r="G371" s="40"/>
      <c r="H371" s="39" t="str">
        <f>VLOOKUP(G371,'MITRA (REFERENSI)'!$A:$Z,16,FALSE)</f>
        <v>#N/A</v>
      </c>
      <c r="I371" s="39" t="str">
        <f>VLOOKUP(G371,'MITRA (REFERENSI)'!$A:$Z,25,FALSE)</f>
        <v>#N/A</v>
      </c>
      <c r="J371" s="38" t="str">
        <f>VLOOKUP(G371,'MITRA (REFERENSI)'!$A:$Z,26,FALSE)</f>
        <v>#N/A</v>
      </c>
      <c r="K371" s="38" t="str">
        <f>VLOOKUP(G371,'MITRA (REFERENSI)'!$A:$Z,15,FALSE)</f>
        <v>#N/A</v>
      </c>
      <c r="L371" s="38" t="str">
        <f>VLOOKUP(G371,'MITRA (REFERENSI)'!$A:$Z,15,FALSE)</f>
        <v>#N/A</v>
      </c>
      <c r="M371" s="38" t="str">
        <f>IF(B371=1,'KELAS (REFERENSI)'!M371,IF(B371=2,'KELAS (REFERENSI)'!M386,IF(B371=3,'KELAS (REFERENSI)'!M401,IF(B371=4,'KELAS (REFERENSI)'!M416,""))))</f>
        <v/>
      </c>
      <c r="N371" s="38" t="str">
        <f>IF(B371=1,'KELAS (REFERENSI)'!N371,IF(B371=2,'KELAS (REFERENSI)'!N386,IF(B371=3,'KELAS (REFERENSI)'!N401,IF(B371=4,'KELAS (REFERENSI)'!N416,""))))</f>
        <v/>
      </c>
      <c r="O371" s="38" t="str">
        <f>IF(B371=1,'KELAS (REFERENSI)'!O371,IF(B371=2,'KELAS (REFERENSI)'!O386,IF(B371=3,'KELAS (REFERENSI)'!O401,IF(B371=4,'KELAS (REFERENSI)'!O416,""))))</f>
        <v/>
      </c>
      <c r="P371" s="38" t="str">
        <f>IF(B371=1,'KELAS (REFERENSI)'!P371,IF(B371=2,'KELAS (REFERENSI)'!P386,IF(B371=3,'KELAS (REFERENSI)'!P401,IF(B371=4,'KELAS (REFERENSI)'!P416,""))))</f>
        <v/>
      </c>
      <c r="Q371" s="38" t="str">
        <f t="shared" si="4"/>
        <v>BPS Kota Jakarta Timur</v>
      </c>
      <c r="R371" s="38" t="str">
        <f t="shared" si="56"/>
        <v/>
      </c>
      <c r="S371" s="38" t="str">
        <f t="shared" ref="S371:T371" si="379">S370</f>
        <v>15 Juni sampai dengan 31 Agustus 2026</v>
      </c>
      <c r="T371" s="38" t="str">
        <f t="shared" si="379"/>
        <v>31 Agustus 2026</v>
      </c>
      <c r="U371" s="41"/>
      <c r="V371" s="42"/>
      <c r="W371" s="42"/>
      <c r="X371" s="42"/>
    </row>
    <row r="372" ht="15.75" customHeight="1">
      <c r="A372" s="36" t="s">
        <v>5434</v>
      </c>
      <c r="B372" s="37"/>
      <c r="C372" s="37"/>
      <c r="D372" s="38" t="str">
        <f t="shared" si="1"/>
        <v/>
      </c>
      <c r="E372" s="38" t="str">
        <f>VLOOKUP(D372,'KELAS (REFERENSI)'!$E$1:$J$68,6,FALSE)</f>
        <v>#N/A</v>
      </c>
      <c r="F372" s="39" t="str">
        <f t="shared" si="2"/>
        <v>PETUGAS.0371/SPK/SE/PML/3172/2026</v>
      </c>
      <c r="G372" s="40"/>
      <c r="H372" s="39" t="str">
        <f>VLOOKUP(G372,'MITRA (REFERENSI)'!$A:$Z,16,FALSE)</f>
        <v>#N/A</v>
      </c>
      <c r="I372" s="39" t="str">
        <f>VLOOKUP(G372,'MITRA (REFERENSI)'!$A:$Z,25,FALSE)</f>
        <v>#N/A</v>
      </c>
      <c r="J372" s="38" t="str">
        <f>VLOOKUP(G372,'MITRA (REFERENSI)'!$A:$Z,26,FALSE)</f>
        <v>#N/A</v>
      </c>
      <c r="K372" s="38" t="str">
        <f>VLOOKUP(G372,'MITRA (REFERENSI)'!$A:$Z,15,FALSE)</f>
        <v>#N/A</v>
      </c>
      <c r="L372" s="38" t="str">
        <f>VLOOKUP(G372,'MITRA (REFERENSI)'!$A:$Z,15,FALSE)</f>
        <v>#N/A</v>
      </c>
      <c r="M372" s="38" t="str">
        <f>IF(B372=1,'KELAS (REFERENSI)'!M372,IF(B372=2,'KELAS (REFERENSI)'!M387,IF(B372=3,'KELAS (REFERENSI)'!M402,IF(B372=4,'KELAS (REFERENSI)'!M417,""))))</f>
        <v/>
      </c>
      <c r="N372" s="38" t="str">
        <f>IF(B372=1,'KELAS (REFERENSI)'!N372,IF(B372=2,'KELAS (REFERENSI)'!N387,IF(B372=3,'KELAS (REFERENSI)'!N402,IF(B372=4,'KELAS (REFERENSI)'!N417,""))))</f>
        <v/>
      </c>
      <c r="O372" s="38" t="str">
        <f>IF(B372=1,'KELAS (REFERENSI)'!O372,IF(B372=2,'KELAS (REFERENSI)'!O387,IF(B372=3,'KELAS (REFERENSI)'!O402,IF(B372=4,'KELAS (REFERENSI)'!O417,""))))</f>
        <v/>
      </c>
      <c r="P372" s="38" t="str">
        <f>IF(B372=1,'KELAS (REFERENSI)'!P372,IF(B372=2,'KELAS (REFERENSI)'!P387,IF(B372=3,'KELAS (REFERENSI)'!P402,IF(B372=4,'KELAS (REFERENSI)'!P417,""))))</f>
        <v/>
      </c>
      <c r="Q372" s="38" t="str">
        <f t="shared" si="4"/>
        <v>BPS Kota Jakarta Timur</v>
      </c>
      <c r="R372" s="38" t="str">
        <f t="shared" si="56"/>
        <v/>
      </c>
      <c r="S372" s="38" t="str">
        <f t="shared" ref="S372:T372" si="380">S371</f>
        <v>15 Juni sampai dengan 31 Agustus 2026</v>
      </c>
      <c r="T372" s="38" t="str">
        <f t="shared" si="380"/>
        <v>31 Agustus 2026</v>
      </c>
      <c r="U372" s="41"/>
      <c r="V372" s="42"/>
      <c r="W372" s="42"/>
      <c r="X372" s="42"/>
    </row>
    <row r="373" ht="15.75" customHeight="1">
      <c r="A373" s="36" t="s">
        <v>5435</v>
      </c>
      <c r="B373" s="37"/>
      <c r="C373" s="37"/>
      <c r="D373" s="38" t="str">
        <f t="shared" si="1"/>
        <v/>
      </c>
      <c r="E373" s="38" t="str">
        <f>VLOOKUP(D373,'KELAS (REFERENSI)'!$E$1:$J$68,6,FALSE)</f>
        <v>#N/A</v>
      </c>
      <c r="F373" s="39" t="str">
        <f t="shared" si="2"/>
        <v>PETUGAS.0372/SPK/SE/PML/3172/2026</v>
      </c>
      <c r="G373" s="40"/>
      <c r="H373" s="39" t="str">
        <f>VLOOKUP(G373,'MITRA (REFERENSI)'!$A:$Z,16,FALSE)</f>
        <v>#N/A</v>
      </c>
      <c r="I373" s="39" t="str">
        <f>VLOOKUP(G373,'MITRA (REFERENSI)'!$A:$Z,25,FALSE)</f>
        <v>#N/A</v>
      </c>
      <c r="J373" s="38" t="str">
        <f>VLOOKUP(G373,'MITRA (REFERENSI)'!$A:$Z,26,FALSE)</f>
        <v>#N/A</v>
      </c>
      <c r="K373" s="38" t="str">
        <f>VLOOKUP(G373,'MITRA (REFERENSI)'!$A:$Z,15,FALSE)</f>
        <v>#N/A</v>
      </c>
      <c r="L373" s="38" t="str">
        <f>VLOOKUP(G373,'MITRA (REFERENSI)'!$A:$Z,15,FALSE)</f>
        <v>#N/A</v>
      </c>
      <c r="M373" s="38" t="str">
        <f>IF(B373=1,'KELAS (REFERENSI)'!M373,IF(B373=2,'KELAS (REFERENSI)'!M388,IF(B373=3,'KELAS (REFERENSI)'!M403,IF(B373=4,'KELAS (REFERENSI)'!M418,""))))</f>
        <v/>
      </c>
      <c r="N373" s="38" t="str">
        <f>IF(B373=1,'KELAS (REFERENSI)'!N373,IF(B373=2,'KELAS (REFERENSI)'!N388,IF(B373=3,'KELAS (REFERENSI)'!N403,IF(B373=4,'KELAS (REFERENSI)'!N418,""))))</f>
        <v/>
      </c>
      <c r="O373" s="38" t="str">
        <f>IF(B373=1,'KELAS (REFERENSI)'!O373,IF(B373=2,'KELAS (REFERENSI)'!O388,IF(B373=3,'KELAS (REFERENSI)'!O403,IF(B373=4,'KELAS (REFERENSI)'!O418,""))))</f>
        <v/>
      </c>
      <c r="P373" s="38" t="str">
        <f>IF(B373=1,'KELAS (REFERENSI)'!P373,IF(B373=2,'KELAS (REFERENSI)'!P388,IF(B373=3,'KELAS (REFERENSI)'!P403,IF(B373=4,'KELAS (REFERENSI)'!P418,""))))</f>
        <v/>
      </c>
      <c r="Q373" s="38" t="str">
        <f t="shared" si="4"/>
        <v>BPS Kota Jakarta Timur</v>
      </c>
      <c r="R373" s="38" t="str">
        <f t="shared" si="56"/>
        <v/>
      </c>
      <c r="S373" s="38" t="str">
        <f t="shared" ref="S373:T373" si="381">S372</f>
        <v>15 Juni sampai dengan 31 Agustus 2026</v>
      </c>
      <c r="T373" s="38" t="str">
        <f t="shared" si="381"/>
        <v>31 Agustus 2026</v>
      </c>
      <c r="U373" s="41"/>
      <c r="V373" s="42"/>
      <c r="W373" s="42"/>
      <c r="X373" s="42"/>
    </row>
    <row r="374" ht="15.75" customHeight="1">
      <c r="A374" s="36" t="s">
        <v>5436</v>
      </c>
      <c r="B374" s="37"/>
      <c r="C374" s="37"/>
      <c r="D374" s="38" t="str">
        <f t="shared" si="1"/>
        <v/>
      </c>
      <c r="E374" s="38" t="str">
        <f>VLOOKUP(D374,'KELAS (REFERENSI)'!$E$1:$J$68,6,FALSE)</f>
        <v>#N/A</v>
      </c>
      <c r="F374" s="39" t="str">
        <f t="shared" si="2"/>
        <v>PETUGAS.0373/SPK/SE/PML/3172/2026</v>
      </c>
      <c r="G374" s="40"/>
      <c r="H374" s="39" t="str">
        <f>VLOOKUP(G374,'MITRA (REFERENSI)'!$A:$Z,16,FALSE)</f>
        <v>#N/A</v>
      </c>
      <c r="I374" s="39" t="str">
        <f>VLOOKUP(G374,'MITRA (REFERENSI)'!$A:$Z,25,FALSE)</f>
        <v>#N/A</v>
      </c>
      <c r="J374" s="38" t="str">
        <f>VLOOKUP(G374,'MITRA (REFERENSI)'!$A:$Z,26,FALSE)</f>
        <v>#N/A</v>
      </c>
      <c r="K374" s="38" t="str">
        <f>VLOOKUP(G374,'MITRA (REFERENSI)'!$A:$Z,15,FALSE)</f>
        <v>#N/A</v>
      </c>
      <c r="L374" s="38" t="str">
        <f>VLOOKUP(G374,'MITRA (REFERENSI)'!$A:$Z,15,FALSE)</f>
        <v>#N/A</v>
      </c>
      <c r="M374" s="38" t="str">
        <f>IF(B374=1,'KELAS (REFERENSI)'!M374,IF(B374=2,'KELAS (REFERENSI)'!M389,IF(B374=3,'KELAS (REFERENSI)'!M404,IF(B374=4,'KELAS (REFERENSI)'!M419,""))))</f>
        <v/>
      </c>
      <c r="N374" s="38" t="str">
        <f>IF(B374=1,'KELAS (REFERENSI)'!N374,IF(B374=2,'KELAS (REFERENSI)'!N389,IF(B374=3,'KELAS (REFERENSI)'!N404,IF(B374=4,'KELAS (REFERENSI)'!N419,""))))</f>
        <v/>
      </c>
      <c r="O374" s="38" t="str">
        <f>IF(B374=1,'KELAS (REFERENSI)'!O374,IF(B374=2,'KELAS (REFERENSI)'!O389,IF(B374=3,'KELAS (REFERENSI)'!O404,IF(B374=4,'KELAS (REFERENSI)'!O419,""))))</f>
        <v/>
      </c>
      <c r="P374" s="38" t="str">
        <f>IF(B374=1,'KELAS (REFERENSI)'!P374,IF(B374=2,'KELAS (REFERENSI)'!P389,IF(B374=3,'KELAS (REFERENSI)'!P404,IF(B374=4,'KELAS (REFERENSI)'!P419,""))))</f>
        <v/>
      </c>
      <c r="Q374" s="38" t="str">
        <f t="shared" si="4"/>
        <v>BPS Kota Jakarta Timur</v>
      </c>
      <c r="R374" s="38" t="str">
        <f t="shared" si="56"/>
        <v/>
      </c>
      <c r="S374" s="38" t="str">
        <f t="shared" ref="S374:T374" si="382">S373</f>
        <v>15 Juni sampai dengan 31 Agustus 2026</v>
      </c>
      <c r="T374" s="38" t="str">
        <f t="shared" si="382"/>
        <v>31 Agustus 2026</v>
      </c>
      <c r="U374" s="41"/>
      <c r="V374" s="42"/>
      <c r="W374" s="42"/>
      <c r="X374" s="42"/>
    </row>
    <row r="375" ht="15.75" customHeight="1">
      <c r="A375" s="36" t="s">
        <v>5437</v>
      </c>
      <c r="B375" s="37"/>
      <c r="C375" s="37"/>
      <c r="D375" s="38" t="str">
        <f t="shared" si="1"/>
        <v/>
      </c>
      <c r="E375" s="38" t="str">
        <f>VLOOKUP(D375,'KELAS (REFERENSI)'!$E$1:$J$68,6,FALSE)</f>
        <v>#N/A</v>
      </c>
      <c r="F375" s="39" t="str">
        <f t="shared" si="2"/>
        <v>PETUGAS.0374/SPK/SE/PML/3172/2026</v>
      </c>
      <c r="G375" s="40"/>
      <c r="H375" s="39" t="str">
        <f>VLOOKUP(G375,'MITRA (REFERENSI)'!$A:$Z,16,FALSE)</f>
        <v>#N/A</v>
      </c>
      <c r="I375" s="39" t="str">
        <f>VLOOKUP(G375,'MITRA (REFERENSI)'!$A:$Z,25,FALSE)</f>
        <v>#N/A</v>
      </c>
      <c r="J375" s="38" t="str">
        <f>VLOOKUP(G375,'MITRA (REFERENSI)'!$A:$Z,26,FALSE)</f>
        <v>#N/A</v>
      </c>
      <c r="K375" s="38" t="str">
        <f>VLOOKUP(G375,'MITRA (REFERENSI)'!$A:$Z,15,FALSE)</f>
        <v>#N/A</v>
      </c>
      <c r="L375" s="38" t="str">
        <f>VLOOKUP(G375,'MITRA (REFERENSI)'!$A:$Z,15,FALSE)</f>
        <v>#N/A</v>
      </c>
      <c r="M375" s="38" t="str">
        <f>IF(B375=1,'KELAS (REFERENSI)'!M375,IF(B375=2,'KELAS (REFERENSI)'!M390,IF(B375=3,'KELAS (REFERENSI)'!M405,IF(B375=4,'KELAS (REFERENSI)'!M420,""))))</f>
        <v/>
      </c>
      <c r="N375" s="38" t="str">
        <f>IF(B375=1,'KELAS (REFERENSI)'!N375,IF(B375=2,'KELAS (REFERENSI)'!N390,IF(B375=3,'KELAS (REFERENSI)'!N405,IF(B375=4,'KELAS (REFERENSI)'!N420,""))))</f>
        <v/>
      </c>
      <c r="O375" s="38" t="str">
        <f>IF(B375=1,'KELAS (REFERENSI)'!O375,IF(B375=2,'KELAS (REFERENSI)'!O390,IF(B375=3,'KELAS (REFERENSI)'!O405,IF(B375=4,'KELAS (REFERENSI)'!O420,""))))</f>
        <v/>
      </c>
      <c r="P375" s="38" t="str">
        <f>IF(B375=1,'KELAS (REFERENSI)'!P375,IF(B375=2,'KELAS (REFERENSI)'!P390,IF(B375=3,'KELAS (REFERENSI)'!P405,IF(B375=4,'KELAS (REFERENSI)'!P420,""))))</f>
        <v/>
      </c>
      <c r="Q375" s="38" t="str">
        <f t="shared" si="4"/>
        <v>BPS Kota Jakarta Timur</v>
      </c>
      <c r="R375" s="38" t="str">
        <f t="shared" si="56"/>
        <v/>
      </c>
      <c r="S375" s="38" t="str">
        <f t="shared" ref="S375:T375" si="383">S374</f>
        <v>15 Juni sampai dengan 31 Agustus 2026</v>
      </c>
      <c r="T375" s="38" t="str">
        <f t="shared" si="383"/>
        <v>31 Agustus 2026</v>
      </c>
      <c r="U375" s="41"/>
      <c r="V375" s="42"/>
      <c r="W375" s="42"/>
      <c r="X375" s="42"/>
    </row>
    <row r="376" ht="15.75" customHeight="1">
      <c r="A376" s="36" t="s">
        <v>5438</v>
      </c>
      <c r="B376" s="37"/>
      <c r="C376" s="37"/>
      <c r="D376" s="38" t="str">
        <f t="shared" si="1"/>
        <v/>
      </c>
      <c r="E376" s="38" t="str">
        <f>VLOOKUP(D376,'KELAS (REFERENSI)'!$E$1:$J$68,6,FALSE)</f>
        <v>#N/A</v>
      </c>
      <c r="F376" s="39" t="str">
        <f t="shared" si="2"/>
        <v>PETUGAS.0375/SPK/SE/PML/3172/2026</v>
      </c>
      <c r="G376" s="40"/>
      <c r="H376" s="39" t="str">
        <f>VLOOKUP(G376,'MITRA (REFERENSI)'!$A:$Z,16,FALSE)</f>
        <v>#N/A</v>
      </c>
      <c r="I376" s="39" t="str">
        <f>VLOOKUP(G376,'MITRA (REFERENSI)'!$A:$Z,25,FALSE)</f>
        <v>#N/A</v>
      </c>
      <c r="J376" s="38" t="str">
        <f>VLOOKUP(G376,'MITRA (REFERENSI)'!$A:$Z,26,FALSE)</f>
        <v>#N/A</v>
      </c>
      <c r="K376" s="38" t="str">
        <f>VLOOKUP(G376,'MITRA (REFERENSI)'!$A:$Z,15,FALSE)</f>
        <v>#N/A</v>
      </c>
      <c r="L376" s="38" t="str">
        <f>VLOOKUP(G376,'MITRA (REFERENSI)'!$A:$Z,15,FALSE)</f>
        <v>#N/A</v>
      </c>
      <c r="M376" s="38" t="str">
        <f>IF(B376=1,'KELAS (REFERENSI)'!M376,IF(B376=2,'KELAS (REFERENSI)'!M391,IF(B376=3,'KELAS (REFERENSI)'!M406,IF(B376=4,'KELAS (REFERENSI)'!M421,""))))</f>
        <v/>
      </c>
      <c r="N376" s="38" t="str">
        <f>IF(B376=1,'KELAS (REFERENSI)'!N376,IF(B376=2,'KELAS (REFERENSI)'!N391,IF(B376=3,'KELAS (REFERENSI)'!N406,IF(B376=4,'KELAS (REFERENSI)'!N421,""))))</f>
        <v/>
      </c>
      <c r="O376" s="38" t="str">
        <f>IF(B376=1,'KELAS (REFERENSI)'!O376,IF(B376=2,'KELAS (REFERENSI)'!O391,IF(B376=3,'KELAS (REFERENSI)'!O406,IF(B376=4,'KELAS (REFERENSI)'!O421,""))))</f>
        <v/>
      </c>
      <c r="P376" s="38" t="str">
        <f>IF(B376=1,'KELAS (REFERENSI)'!P376,IF(B376=2,'KELAS (REFERENSI)'!P391,IF(B376=3,'KELAS (REFERENSI)'!P406,IF(B376=4,'KELAS (REFERENSI)'!P421,""))))</f>
        <v/>
      </c>
      <c r="Q376" s="38" t="str">
        <f t="shared" si="4"/>
        <v>BPS Kota Jakarta Timur</v>
      </c>
      <c r="R376" s="38" t="str">
        <f t="shared" si="56"/>
        <v/>
      </c>
      <c r="S376" s="38" t="str">
        <f t="shared" ref="S376:T376" si="384">S375</f>
        <v>15 Juni sampai dengan 31 Agustus 2026</v>
      </c>
      <c r="T376" s="38" t="str">
        <f t="shared" si="384"/>
        <v>31 Agustus 2026</v>
      </c>
      <c r="U376" s="41"/>
      <c r="V376" s="42"/>
      <c r="W376" s="42"/>
      <c r="X376" s="42"/>
    </row>
    <row r="377" ht="15.75" customHeight="1">
      <c r="A377" s="36" t="s">
        <v>5439</v>
      </c>
      <c r="B377" s="37"/>
      <c r="C377" s="37"/>
      <c r="D377" s="38" t="str">
        <f t="shared" si="1"/>
        <v/>
      </c>
      <c r="E377" s="38" t="str">
        <f>VLOOKUP(D377,'KELAS (REFERENSI)'!$E$1:$J$68,6,FALSE)</f>
        <v>#N/A</v>
      </c>
      <c r="F377" s="39" t="str">
        <f t="shared" si="2"/>
        <v>PETUGAS.0376/SPK/SE/PML/3172/2026</v>
      </c>
      <c r="G377" s="40"/>
      <c r="H377" s="39" t="str">
        <f>VLOOKUP(G377,'MITRA (REFERENSI)'!$A:$Z,16,FALSE)</f>
        <v>#N/A</v>
      </c>
      <c r="I377" s="39" t="str">
        <f>VLOOKUP(G377,'MITRA (REFERENSI)'!$A:$Z,25,FALSE)</f>
        <v>#N/A</v>
      </c>
      <c r="J377" s="38" t="str">
        <f>VLOOKUP(G377,'MITRA (REFERENSI)'!$A:$Z,26,FALSE)</f>
        <v>#N/A</v>
      </c>
      <c r="K377" s="38" t="str">
        <f>VLOOKUP(G377,'MITRA (REFERENSI)'!$A:$Z,15,FALSE)</f>
        <v>#N/A</v>
      </c>
      <c r="L377" s="38" t="str">
        <f>VLOOKUP(G377,'MITRA (REFERENSI)'!$A:$Z,15,FALSE)</f>
        <v>#N/A</v>
      </c>
      <c r="M377" s="38" t="str">
        <f>IF(B377=1,'KELAS (REFERENSI)'!M377,IF(B377=2,'KELAS (REFERENSI)'!M392,IF(B377=3,'KELAS (REFERENSI)'!M407,IF(B377=4,'KELAS (REFERENSI)'!M422,""))))</f>
        <v/>
      </c>
      <c r="N377" s="38" t="str">
        <f>IF(B377=1,'KELAS (REFERENSI)'!N377,IF(B377=2,'KELAS (REFERENSI)'!N392,IF(B377=3,'KELAS (REFERENSI)'!N407,IF(B377=4,'KELAS (REFERENSI)'!N422,""))))</f>
        <v/>
      </c>
      <c r="O377" s="38" t="str">
        <f>IF(B377=1,'KELAS (REFERENSI)'!O377,IF(B377=2,'KELAS (REFERENSI)'!O392,IF(B377=3,'KELAS (REFERENSI)'!O407,IF(B377=4,'KELAS (REFERENSI)'!O422,""))))</f>
        <v/>
      </c>
      <c r="P377" s="38" t="str">
        <f>IF(B377=1,'KELAS (REFERENSI)'!P377,IF(B377=2,'KELAS (REFERENSI)'!P392,IF(B377=3,'KELAS (REFERENSI)'!P407,IF(B377=4,'KELAS (REFERENSI)'!P422,""))))</f>
        <v/>
      </c>
      <c r="Q377" s="38" t="str">
        <f t="shared" si="4"/>
        <v>BPS Kota Jakarta Timur</v>
      </c>
      <c r="R377" s="38" t="str">
        <f t="shared" si="56"/>
        <v/>
      </c>
      <c r="S377" s="38" t="str">
        <f t="shared" ref="S377:T377" si="385">S376</f>
        <v>15 Juni sampai dengan 31 Agustus 2026</v>
      </c>
      <c r="T377" s="38" t="str">
        <f t="shared" si="385"/>
        <v>31 Agustus 2026</v>
      </c>
      <c r="U377" s="41"/>
      <c r="V377" s="42"/>
      <c r="W377" s="42"/>
      <c r="X377" s="42"/>
    </row>
    <row r="378" ht="15.75" customHeight="1">
      <c r="A378" s="36" t="s">
        <v>5440</v>
      </c>
      <c r="B378" s="37"/>
      <c r="C378" s="37"/>
      <c r="D378" s="38" t="str">
        <f t="shared" si="1"/>
        <v/>
      </c>
      <c r="E378" s="38" t="str">
        <f>VLOOKUP(D378,'KELAS (REFERENSI)'!$E$1:$J$68,6,FALSE)</f>
        <v>#N/A</v>
      </c>
      <c r="F378" s="39" t="str">
        <f t="shared" si="2"/>
        <v>PETUGAS.0377/SPK/SE/PML/3172/2026</v>
      </c>
      <c r="G378" s="40"/>
      <c r="H378" s="39" t="str">
        <f>VLOOKUP(G378,'MITRA (REFERENSI)'!$A:$Z,16,FALSE)</f>
        <v>#N/A</v>
      </c>
      <c r="I378" s="39" t="str">
        <f>VLOOKUP(G378,'MITRA (REFERENSI)'!$A:$Z,25,FALSE)</f>
        <v>#N/A</v>
      </c>
      <c r="J378" s="38" t="str">
        <f>VLOOKUP(G378,'MITRA (REFERENSI)'!$A:$Z,26,FALSE)</f>
        <v>#N/A</v>
      </c>
      <c r="K378" s="38" t="str">
        <f>VLOOKUP(G378,'MITRA (REFERENSI)'!$A:$Z,15,FALSE)</f>
        <v>#N/A</v>
      </c>
      <c r="L378" s="38" t="str">
        <f>VLOOKUP(G378,'MITRA (REFERENSI)'!$A:$Z,15,FALSE)</f>
        <v>#N/A</v>
      </c>
      <c r="M378" s="38" t="str">
        <f>IF(B378=1,'KELAS (REFERENSI)'!M378,IF(B378=2,'KELAS (REFERENSI)'!M393,IF(B378=3,'KELAS (REFERENSI)'!M408,IF(B378=4,'KELAS (REFERENSI)'!M423,""))))</f>
        <v/>
      </c>
      <c r="N378" s="38" t="str">
        <f>IF(B378=1,'KELAS (REFERENSI)'!N378,IF(B378=2,'KELAS (REFERENSI)'!N393,IF(B378=3,'KELAS (REFERENSI)'!N408,IF(B378=4,'KELAS (REFERENSI)'!N423,""))))</f>
        <v/>
      </c>
      <c r="O378" s="38" t="str">
        <f>IF(B378=1,'KELAS (REFERENSI)'!O378,IF(B378=2,'KELAS (REFERENSI)'!O393,IF(B378=3,'KELAS (REFERENSI)'!O408,IF(B378=4,'KELAS (REFERENSI)'!O423,""))))</f>
        <v/>
      </c>
      <c r="P378" s="38" t="str">
        <f>IF(B378=1,'KELAS (REFERENSI)'!P378,IF(B378=2,'KELAS (REFERENSI)'!P393,IF(B378=3,'KELAS (REFERENSI)'!P408,IF(B378=4,'KELAS (REFERENSI)'!P423,""))))</f>
        <v/>
      </c>
      <c r="Q378" s="38" t="str">
        <f t="shared" si="4"/>
        <v>BPS Kota Jakarta Timur</v>
      </c>
      <c r="R378" s="38" t="str">
        <f t="shared" si="56"/>
        <v/>
      </c>
      <c r="S378" s="38" t="str">
        <f t="shared" ref="S378:T378" si="386">S377</f>
        <v>15 Juni sampai dengan 31 Agustus 2026</v>
      </c>
      <c r="T378" s="38" t="str">
        <f t="shared" si="386"/>
        <v>31 Agustus 2026</v>
      </c>
      <c r="U378" s="41"/>
      <c r="V378" s="42"/>
      <c r="W378" s="42"/>
      <c r="X378" s="42"/>
    </row>
    <row r="379" ht="15.75" customHeight="1">
      <c r="A379" s="36" t="s">
        <v>5441</v>
      </c>
      <c r="B379" s="37"/>
      <c r="C379" s="37"/>
      <c r="D379" s="38" t="str">
        <f t="shared" si="1"/>
        <v/>
      </c>
      <c r="E379" s="38" t="str">
        <f>VLOOKUP(D379,'KELAS (REFERENSI)'!$E$1:$J$68,6,FALSE)</f>
        <v>#N/A</v>
      </c>
      <c r="F379" s="39" t="str">
        <f t="shared" si="2"/>
        <v>PETUGAS.0378/SPK/SE/PML/3172/2026</v>
      </c>
      <c r="G379" s="40"/>
      <c r="H379" s="39" t="str">
        <f>VLOOKUP(G379,'MITRA (REFERENSI)'!$A:$Z,16,FALSE)</f>
        <v>#N/A</v>
      </c>
      <c r="I379" s="39" t="str">
        <f>VLOOKUP(G379,'MITRA (REFERENSI)'!$A:$Z,25,FALSE)</f>
        <v>#N/A</v>
      </c>
      <c r="J379" s="38" t="str">
        <f>VLOOKUP(G379,'MITRA (REFERENSI)'!$A:$Z,26,FALSE)</f>
        <v>#N/A</v>
      </c>
      <c r="K379" s="38" t="str">
        <f>VLOOKUP(G379,'MITRA (REFERENSI)'!$A:$Z,15,FALSE)</f>
        <v>#N/A</v>
      </c>
      <c r="L379" s="38" t="str">
        <f>VLOOKUP(G379,'MITRA (REFERENSI)'!$A:$Z,15,FALSE)</f>
        <v>#N/A</v>
      </c>
      <c r="M379" s="38" t="str">
        <f>IF(B379=1,'KELAS (REFERENSI)'!M379,IF(B379=2,'KELAS (REFERENSI)'!M394,IF(B379=3,'KELAS (REFERENSI)'!M409,IF(B379=4,'KELAS (REFERENSI)'!M424,""))))</f>
        <v/>
      </c>
      <c r="N379" s="38" t="str">
        <f>IF(B379=1,'KELAS (REFERENSI)'!N379,IF(B379=2,'KELAS (REFERENSI)'!N394,IF(B379=3,'KELAS (REFERENSI)'!N409,IF(B379=4,'KELAS (REFERENSI)'!N424,""))))</f>
        <v/>
      </c>
      <c r="O379" s="38" t="str">
        <f>IF(B379=1,'KELAS (REFERENSI)'!O379,IF(B379=2,'KELAS (REFERENSI)'!O394,IF(B379=3,'KELAS (REFERENSI)'!O409,IF(B379=4,'KELAS (REFERENSI)'!O424,""))))</f>
        <v/>
      </c>
      <c r="P379" s="38" t="str">
        <f>IF(B379=1,'KELAS (REFERENSI)'!P379,IF(B379=2,'KELAS (REFERENSI)'!P394,IF(B379=3,'KELAS (REFERENSI)'!P409,IF(B379=4,'KELAS (REFERENSI)'!P424,""))))</f>
        <v/>
      </c>
      <c r="Q379" s="38" t="str">
        <f t="shared" si="4"/>
        <v>BPS Kota Jakarta Timur</v>
      </c>
      <c r="R379" s="38" t="str">
        <f t="shared" si="56"/>
        <v/>
      </c>
      <c r="S379" s="38" t="str">
        <f t="shared" ref="S379:T379" si="387">S378</f>
        <v>15 Juni sampai dengan 31 Agustus 2026</v>
      </c>
      <c r="T379" s="38" t="str">
        <f t="shared" si="387"/>
        <v>31 Agustus 2026</v>
      </c>
      <c r="U379" s="41"/>
      <c r="V379" s="42"/>
      <c r="W379" s="42"/>
      <c r="X379" s="42"/>
    </row>
    <row r="380" ht="15.75" customHeight="1">
      <c r="A380" s="36" t="s">
        <v>5442</v>
      </c>
      <c r="B380" s="37"/>
      <c r="C380" s="37"/>
      <c r="D380" s="38" t="str">
        <f t="shared" si="1"/>
        <v/>
      </c>
      <c r="E380" s="38" t="str">
        <f>VLOOKUP(D380,'KELAS (REFERENSI)'!$E$1:$J$68,6,FALSE)</f>
        <v>#N/A</v>
      </c>
      <c r="F380" s="39" t="str">
        <f t="shared" si="2"/>
        <v>PETUGAS.0379/SPK/SE/PML/3172/2026</v>
      </c>
      <c r="G380" s="40"/>
      <c r="H380" s="39" t="str">
        <f>VLOOKUP(G380,'MITRA (REFERENSI)'!$A:$Z,16,FALSE)</f>
        <v>#N/A</v>
      </c>
      <c r="I380" s="39" t="str">
        <f>VLOOKUP(G380,'MITRA (REFERENSI)'!$A:$Z,25,FALSE)</f>
        <v>#N/A</v>
      </c>
      <c r="J380" s="38" t="str">
        <f>VLOOKUP(G380,'MITRA (REFERENSI)'!$A:$Z,26,FALSE)</f>
        <v>#N/A</v>
      </c>
      <c r="K380" s="38" t="str">
        <f>VLOOKUP(G380,'MITRA (REFERENSI)'!$A:$Z,15,FALSE)</f>
        <v>#N/A</v>
      </c>
      <c r="L380" s="38" t="str">
        <f>VLOOKUP(G380,'MITRA (REFERENSI)'!$A:$Z,15,FALSE)</f>
        <v>#N/A</v>
      </c>
      <c r="M380" s="38" t="str">
        <f>IF(B380=1,'KELAS (REFERENSI)'!M380,IF(B380=2,'KELAS (REFERENSI)'!M395,IF(B380=3,'KELAS (REFERENSI)'!M410,IF(B380=4,'KELAS (REFERENSI)'!M425,""))))</f>
        <v/>
      </c>
      <c r="N380" s="38" t="str">
        <f>IF(B380=1,'KELAS (REFERENSI)'!N380,IF(B380=2,'KELAS (REFERENSI)'!N395,IF(B380=3,'KELAS (REFERENSI)'!N410,IF(B380=4,'KELAS (REFERENSI)'!N425,""))))</f>
        <v/>
      </c>
      <c r="O380" s="38" t="str">
        <f>IF(B380=1,'KELAS (REFERENSI)'!O380,IF(B380=2,'KELAS (REFERENSI)'!O395,IF(B380=3,'KELAS (REFERENSI)'!O410,IF(B380=4,'KELAS (REFERENSI)'!O425,""))))</f>
        <v/>
      </c>
      <c r="P380" s="38" t="str">
        <f>IF(B380=1,'KELAS (REFERENSI)'!P380,IF(B380=2,'KELAS (REFERENSI)'!P395,IF(B380=3,'KELAS (REFERENSI)'!P410,IF(B380=4,'KELAS (REFERENSI)'!P425,""))))</f>
        <v/>
      </c>
      <c r="Q380" s="38" t="str">
        <f t="shared" si="4"/>
        <v>BPS Kota Jakarta Timur</v>
      </c>
      <c r="R380" s="38" t="str">
        <f t="shared" si="56"/>
        <v/>
      </c>
      <c r="S380" s="38" t="str">
        <f t="shared" ref="S380:T380" si="388">S379</f>
        <v>15 Juni sampai dengan 31 Agustus 2026</v>
      </c>
      <c r="T380" s="38" t="str">
        <f t="shared" si="388"/>
        <v>31 Agustus 2026</v>
      </c>
      <c r="U380" s="41"/>
      <c r="V380" s="42"/>
      <c r="W380" s="42"/>
      <c r="X380" s="42"/>
    </row>
    <row r="381" ht="15.75" customHeight="1">
      <c r="A381" s="36" t="s">
        <v>5443</v>
      </c>
      <c r="B381" s="37"/>
      <c r="C381" s="37"/>
      <c r="D381" s="38" t="str">
        <f t="shared" si="1"/>
        <v/>
      </c>
      <c r="E381" s="38" t="str">
        <f>VLOOKUP(D381,'KELAS (REFERENSI)'!$E$1:$J$68,6,FALSE)</f>
        <v>#N/A</v>
      </c>
      <c r="F381" s="39" t="str">
        <f t="shared" si="2"/>
        <v>PETUGAS.0380/SPK/SE/PML/3172/2026</v>
      </c>
      <c r="G381" s="40"/>
      <c r="H381" s="39" t="str">
        <f>VLOOKUP(G381,'MITRA (REFERENSI)'!$A:$Z,16,FALSE)</f>
        <v>#N/A</v>
      </c>
      <c r="I381" s="39" t="str">
        <f>VLOOKUP(G381,'MITRA (REFERENSI)'!$A:$Z,25,FALSE)</f>
        <v>#N/A</v>
      </c>
      <c r="J381" s="38" t="str">
        <f>VLOOKUP(G381,'MITRA (REFERENSI)'!$A:$Z,26,FALSE)</f>
        <v>#N/A</v>
      </c>
      <c r="K381" s="38" t="str">
        <f>VLOOKUP(G381,'MITRA (REFERENSI)'!$A:$Z,15,FALSE)</f>
        <v>#N/A</v>
      </c>
      <c r="L381" s="38" t="str">
        <f>VLOOKUP(G381,'MITRA (REFERENSI)'!$A:$Z,15,FALSE)</f>
        <v>#N/A</v>
      </c>
      <c r="M381" s="38" t="str">
        <f>IF(B381=1,'KELAS (REFERENSI)'!M381,IF(B381=2,'KELAS (REFERENSI)'!M396,IF(B381=3,'KELAS (REFERENSI)'!M411,IF(B381=4,'KELAS (REFERENSI)'!M426,""))))</f>
        <v/>
      </c>
      <c r="N381" s="38" t="str">
        <f>IF(B381=1,'KELAS (REFERENSI)'!N381,IF(B381=2,'KELAS (REFERENSI)'!N396,IF(B381=3,'KELAS (REFERENSI)'!N411,IF(B381=4,'KELAS (REFERENSI)'!N426,""))))</f>
        <v/>
      </c>
      <c r="O381" s="38" t="str">
        <f>IF(B381=1,'KELAS (REFERENSI)'!O381,IF(B381=2,'KELAS (REFERENSI)'!O396,IF(B381=3,'KELAS (REFERENSI)'!O411,IF(B381=4,'KELAS (REFERENSI)'!O426,""))))</f>
        <v/>
      </c>
      <c r="P381" s="38" t="str">
        <f>IF(B381=1,'KELAS (REFERENSI)'!P381,IF(B381=2,'KELAS (REFERENSI)'!P396,IF(B381=3,'KELAS (REFERENSI)'!P411,IF(B381=4,'KELAS (REFERENSI)'!P426,""))))</f>
        <v/>
      </c>
      <c r="Q381" s="38" t="str">
        <f t="shared" si="4"/>
        <v>BPS Kota Jakarta Timur</v>
      </c>
      <c r="R381" s="38" t="str">
        <f t="shared" si="56"/>
        <v/>
      </c>
      <c r="S381" s="38" t="str">
        <f t="shared" ref="S381:T381" si="389">S380</f>
        <v>15 Juni sampai dengan 31 Agustus 2026</v>
      </c>
      <c r="T381" s="38" t="str">
        <f t="shared" si="389"/>
        <v>31 Agustus 2026</v>
      </c>
      <c r="U381" s="41"/>
      <c r="V381" s="42"/>
      <c r="W381" s="42"/>
      <c r="X381" s="42"/>
    </row>
    <row r="382" ht="15.75" customHeight="1">
      <c r="A382" s="36" t="s">
        <v>5444</v>
      </c>
      <c r="B382" s="37"/>
      <c r="C382" s="37"/>
      <c r="D382" s="38" t="str">
        <f t="shared" si="1"/>
        <v/>
      </c>
      <c r="E382" s="38" t="str">
        <f>VLOOKUP(D382,'KELAS (REFERENSI)'!$E$1:$J$68,6,FALSE)</f>
        <v>#N/A</v>
      </c>
      <c r="F382" s="39" t="str">
        <f t="shared" si="2"/>
        <v>PETUGAS.0381/SPK/SE/PML/3172/2026</v>
      </c>
      <c r="G382" s="40"/>
      <c r="H382" s="39" t="str">
        <f>VLOOKUP(G382,'MITRA (REFERENSI)'!$A:$Z,16,FALSE)</f>
        <v>#N/A</v>
      </c>
      <c r="I382" s="39" t="str">
        <f>VLOOKUP(G382,'MITRA (REFERENSI)'!$A:$Z,25,FALSE)</f>
        <v>#N/A</v>
      </c>
      <c r="J382" s="38" t="str">
        <f>VLOOKUP(G382,'MITRA (REFERENSI)'!$A:$Z,26,FALSE)</f>
        <v>#N/A</v>
      </c>
      <c r="K382" s="38" t="str">
        <f>VLOOKUP(G382,'MITRA (REFERENSI)'!$A:$Z,15,FALSE)</f>
        <v>#N/A</v>
      </c>
      <c r="L382" s="38" t="str">
        <f>VLOOKUP(G382,'MITRA (REFERENSI)'!$A:$Z,15,FALSE)</f>
        <v>#N/A</v>
      </c>
      <c r="M382" s="38" t="str">
        <f>IF(B382=1,'KELAS (REFERENSI)'!M382,IF(B382=2,'KELAS (REFERENSI)'!M397,IF(B382=3,'KELAS (REFERENSI)'!M412,IF(B382=4,'KELAS (REFERENSI)'!M427,""))))</f>
        <v/>
      </c>
      <c r="N382" s="38" t="str">
        <f>IF(B382=1,'KELAS (REFERENSI)'!N382,IF(B382=2,'KELAS (REFERENSI)'!N397,IF(B382=3,'KELAS (REFERENSI)'!N412,IF(B382=4,'KELAS (REFERENSI)'!N427,""))))</f>
        <v/>
      </c>
      <c r="O382" s="38" t="str">
        <f>IF(B382=1,'KELAS (REFERENSI)'!O382,IF(B382=2,'KELAS (REFERENSI)'!O397,IF(B382=3,'KELAS (REFERENSI)'!O412,IF(B382=4,'KELAS (REFERENSI)'!O427,""))))</f>
        <v/>
      </c>
      <c r="P382" s="38" t="str">
        <f>IF(B382=1,'KELAS (REFERENSI)'!P382,IF(B382=2,'KELAS (REFERENSI)'!P397,IF(B382=3,'KELAS (REFERENSI)'!P412,IF(B382=4,'KELAS (REFERENSI)'!P427,""))))</f>
        <v/>
      </c>
      <c r="Q382" s="38" t="str">
        <f t="shared" si="4"/>
        <v>BPS Kota Jakarta Timur</v>
      </c>
      <c r="R382" s="38" t="str">
        <f t="shared" si="56"/>
        <v/>
      </c>
      <c r="S382" s="38" t="str">
        <f t="shared" ref="S382:T382" si="390">S381</f>
        <v>15 Juni sampai dengan 31 Agustus 2026</v>
      </c>
      <c r="T382" s="38" t="str">
        <f t="shared" si="390"/>
        <v>31 Agustus 2026</v>
      </c>
      <c r="U382" s="41"/>
      <c r="V382" s="42"/>
      <c r="W382" s="42"/>
      <c r="X382" s="42"/>
    </row>
    <row r="383" ht="15.75" customHeight="1">
      <c r="A383" s="36" t="s">
        <v>5445</v>
      </c>
      <c r="B383" s="37"/>
      <c r="C383" s="37"/>
      <c r="D383" s="38" t="str">
        <f t="shared" si="1"/>
        <v/>
      </c>
      <c r="E383" s="38" t="str">
        <f>VLOOKUP(D383,'KELAS (REFERENSI)'!$E$1:$J$68,6,FALSE)</f>
        <v>#N/A</v>
      </c>
      <c r="F383" s="39" t="str">
        <f t="shared" si="2"/>
        <v>PETUGAS.0382/SPK/SE/PML/3172/2026</v>
      </c>
      <c r="G383" s="40"/>
      <c r="H383" s="39" t="str">
        <f>VLOOKUP(G383,'MITRA (REFERENSI)'!$A:$Z,16,FALSE)</f>
        <v>#N/A</v>
      </c>
      <c r="I383" s="39" t="str">
        <f>VLOOKUP(G383,'MITRA (REFERENSI)'!$A:$Z,25,FALSE)</f>
        <v>#N/A</v>
      </c>
      <c r="J383" s="38" t="str">
        <f>VLOOKUP(G383,'MITRA (REFERENSI)'!$A:$Z,26,FALSE)</f>
        <v>#N/A</v>
      </c>
      <c r="K383" s="38" t="str">
        <f>VLOOKUP(G383,'MITRA (REFERENSI)'!$A:$Z,15,FALSE)</f>
        <v>#N/A</v>
      </c>
      <c r="L383" s="38" t="str">
        <f>VLOOKUP(G383,'MITRA (REFERENSI)'!$A:$Z,15,FALSE)</f>
        <v>#N/A</v>
      </c>
      <c r="M383" s="38" t="str">
        <f>IF(B383=1,'KELAS (REFERENSI)'!M383,IF(B383=2,'KELAS (REFERENSI)'!M398,IF(B383=3,'KELAS (REFERENSI)'!M413,IF(B383=4,'KELAS (REFERENSI)'!M428,""))))</f>
        <v/>
      </c>
      <c r="N383" s="38" t="str">
        <f>IF(B383=1,'KELAS (REFERENSI)'!N383,IF(B383=2,'KELAS (REFERENSI)'!N398,IF(B383=3,'KELAS (REFERENSI)'!N413,IF(B383=4,'KELAS (REFERENSI)'!N428,""))))</f>
        <v/>
      </c>
      <c r="O383" s="38" t="str">
        <f>IF(B383=1,'KELAS (REFERENSI)'!O383,IF(B383=2,'KELAS (REFERENSI)'!O398,IF(B383=3,'KELAS (REFERENSI)'!O413,IF(B383=4,'KELAS (REFERENSI)'!O428,""))))</f>
        <v/>
      </c>
      <c r="P383" s="38" t="str">
        <f>IF(B383=1,'KELAS (REFERENSI)'!P383,IF(B383=2,'KELAS (REFERENSI)'!P398,IF(B383=3,'KELAS (REFERENSI)'!P413,IF(B383=4,'KELAS (REFERENSI)'!P428,""))))</f>
        <v/>
      </c>
      <c r="Q383" s="38" t="str">
        <f t="shared" si="4"/>
        <v>BPS Kota Jakarta Timur</v>
      </c>
      <c r="R383" s="38" t="str">
        <f t="shared" si="56"/>
        <v/>
      </c>
      <c r="S383" s="38" t="str">
        <f t="shared" ref="S383:T383" si="391">S382</f>
        <v>15 Juni sampai dengan 31 Agustus 2026</v>
      </c>
      <c r="T383" s="38" t="str">
        <f t="shared" si="391"/>
        <v>31 Agustus 2026</v>
      </c>
      <c r="U383" s="41"/>
      <c r="V383" s="42"/>
      <c r="W383" s="42"/>
      <c r="X383" s="42"/>
    </row>
    <row r="384" ht="15.75" customHeight="1">
      <c r="A384" s="36" t="s">
        <v>5446</v>
      </c>
      <c r="B384" s="37"/>
      <c r="C384" s="37"/>
      <c r="D384" s="38" t="str">
        <f t="shared" si="1"/>
        <v/>
      </c>
      <c r="E384" s="38" t="str">
        <f>VLOOKUP(D384,'KELAS (REFERENSI)'!$E$1:$J$68,6,FALSE)</f>
        <v>#N/A</v>
      </c>
      <c r="F384" s="39" t="str">
        <f t="shared" si="2"/>
        <v>PETUGAS.0383/SPK/SE/PML/3172/2026</v>
      </c>
      <c r="G384" s="40"/>
      <c r="H384" s="39" t="str">
        <f>VLOOKUP(G384,'MITRA (REFERENSI)'!$A:$Z,16,FALSE)</f>
        <v>#N/A</v>
      </c>
      <c r="I384" s="39" t="str">
        <f>VLOOKUP(G384,'MITRA (REFERENSI)'!$A:$Z,25,FALSE)</f>
        <v>#N/A</v>
      </c>
      <c r="J384" s="38" t="str">
        <f>VLOOKUP(G384,'MITRA (REFERENSI)'!$A:$Z,26,FALSE)</f>
        <v>#N/A</v>
      </c>
      <c r="K384" s="38" t="str">
        <f>VLOOKUP(G384,'MITRA (REFERENSI)'!$A:$Z,15,FALSE)</f>
        <v>#N/A</v>
      </c>
      <c r="L384" s="38" t="str">
        <f>VLOOKUP(G384,'MITRA (REFERENSI)'!$A:$Z,15,FALSE)</f>
        <v>#N/A</v>
      </c>
      <c r="M384" s="38" t="str">
        <f>IF(B384=1,'KELAS (REFERENSI)'!M384,IF(B384=2,'KELAS (REFERENSI)'!M399,IF(B384=3,'KELAS (REFERENSI)'!M414,IF(B384=4,'KELAS (REFERENSI)'!M429,""))))</f>
        <v/>
      </c>
      <c r="N384" s="38" t="str">
        <f>IF(B384=1,'KELAS (REFERENSI)'!N384,IF(B384=2,'KELAS (REFERENSI)'!N399,IF(B384=3,'KELAS (REFERENSI)'!N414,IF(B384=4,'KELAS (REFERENSI)'!N429,""))))</f>
        <v/>
      </c>
      <c r="O384" s="38" t="str">
        <f>IF(B384=1,'KELAS (REFERENSI)'!O384,IF(B384=2,'KELAS (REFERENSI)'!O399,IF(B384=3,'KELAS (REFERENSI)'!O414,IF(B384=4,'KELAS (REFERENSI)'!O429,""))))</f>
        <v/>
      </c>
      <c r="P384" s="38" t="str">
        <f>IF(B384=1,'KELAS (REFERENSI)'!P384,IF(B384=2,'KELAS (REFERENSI)'!P399,IF(B384=3,'KELAS (REFERENSI)'!P414,IF(B384=4,'KELAS (REFERENSI)'!P429,""))))</f>
        <v/>
      </c>
      <c r="Q384" s="38" t="str">
        <f t="shared" si="4"/>
        <v>BPS Kota Jakarta Timur</v>
      </c>
      <c r="R384" s="38" t="str">
        <f t="shared" si="56"/>
        <v/>
      </c>
      <c r="S384" s="38" t="str">
        <f t="shared" ref="S384:T384" si="392">S383</f>
        <v>15 Juni sampai dengan 31 Agustus 2026</v>
      </c>
      <c r="T384" s="38" t="str">
        <f t="shared" si="392"/>
        <v>31 Agustus 2026</v>
      </c>
      <c r="U384" s="41"/>
      <c r="V384" s="42"/>
      <c r="W384" s="42"/>
      <c r="X384" s="42"/>
    </row>
    <row r="385" ht="15.75" customHeight="1">
      <c r="A385" s="36" t="s">
        <v>5447</v>
      </c>
      <c r="B385" s="37"/>
      <c r="C385" s="37"/>
      <c r="D385" s="38" t="str">
        <f t="shared" si="1"/>
        <v/>
      </c>
      <c r="E385" s="38" t="str">
        <f>VLOOKUP(D385,'KELAS (REFERENSI)'!$E$1:$J$68,6,FALSE)</f>
        <v>#N/A</v>
      </c>
      <c r="F385" s="39" t="str">
        <f t="shared" si="2"/>
        <v>PETUGAS.0384/SPK/SE/PML/3172/2026</v>
      </c>
      <c r="G385" s="40"/>
      <c r="H385" s="39" t="str">
        <f>VLOOKUP(G385,'MITRA (REFERENSI)'!$A:$Z,16,FALSE)</f>
        <v>#N/A</v>
      </c>
      <c r="I385" s="39" t="str">
        <f>VLOOKUP(G385,'MITRA (REFERENSI)'!$A:$Z,25,FALSE)</f>
        <v>#N/A</v>
      </c>
      <c r="J385" s="38" t="str">
        <f>VLOOKUP(G385,'MITRA (REFERENSI)'!$A:$Z,26,FALSE)</f>
        <v>#N/A</v>
      </c>
      <c r="K385" s="38" t="str">
        <f>VLOOKUP(G385,'MITRA (REFERENSI)'!$A:$Z,15,FALSE)</f>
        <v>#N/A</v>
      </c>
      <c r="L385" s="38" t="str">
        <f>VLOOKUP(G385,'MITRA (REFERENSI)'!$A:$Z,15,FALSE)</f>
        <v>#N/A</v>
      </c>
      <c r="M385" s="38" t="str">
        <f>IF(B385=1,'KELAS (REFERENSI)'!M385,IF(B385=2,'KELAS (REFERENSI)'!M400,IF(B385=3,'KELAS (REFERENSI)'!M415,IF(B385=4,'KELAS (REFERENSI)'!M430,""))))</f>
        <v/>
      </c>
      <c r="N385" s="38" t="str">
        <f>IF(B385=1,'KELAS (REFERENSI)'!N385,IF(B385=2,'KELAS (REFERENSI)'!N400,IF(B385=3,'KELAS (REFERENSI)'!N415,IF(B385=4,'KELAS (REFERENSI)'!N430,""))))</f>
        <v/>
      </c>
      <c r="O385" s="38" t="str">
        <f>IF(B385=1,'KELAS (REFERENSI)'!O385,IF(B385=2,'KELAS (REFERENSI)'!O400,IF(B385=3,'KELAS (REFERENSI)'!O415,IF(B385=4,'KELAS (REFERENSI)'!O430,""))))</f>
        <v/>
      </c>
      <c r="P385" s="38" t="str">
        <f>IF(B385=1,'KELAS (REFERENSI)'!P385,IF(B385=2,'KELAS (REFERENSI)'!P400,IF(B385=3,'KELAS (REFERENSI)'!P415,IF(B385=4,'KELAS (REFERENSI)'!P430,""))))</f>
        <v/>
      </c>
      <c r="Q385" s="38" t="str">
        <f t="shared" si="4"/>
        <v>BPS Kota Jakarta Timur</v>
      </c>
      <c r="R385" s="38" t="str">
        <f t="shared" si="56"/>
        <v/>
      </c>
      <c r="S385" s="38" t="str">
        <f t="shared" ref="S385:T385" si="393">S384</f>
        <v>15 Juni sampai dengan 31 Agustus 2026</v>
      </c>
      <c r="T385" s="38" t="str">
        <f t="shared" si="393"/>
        <v>31 Agustus 2026</v>
      </c>
      <c r="U385" s="41"/>
      <c r="V385" s="42"/>
      <c r="W385" s="42"/>
      <c r="X385" s="42"/>
    </row>
    <row r="386" ht="15.75" customHeight="1">
      <c r="A386" s="36" t="s">
        <v>5448</v>
      </c>
      <c r="B386" s="37"/>
      <c r="C386" s="37"/>
      <c r="D386" s="38" t="str">
        <f t="shared" si="1"/>
        <v/>
      </c>
      <c r="E386" s="38" t="str">
        <f>VLOOKUP(D386,'KELAS (REFERENSI)'!$E$1:$J$68,6,FALSE)</f>
        <v>#N/A</v>
      </c>
      <c r="F386" s="39" t="str">
        <f t="shared" si="2"/>
        <v>PETUGAS.0385/SPK/SE/PML/3172/2026</v>
      </c>
      <c r="G386" s="40"/>
      <c r="H386" s="39" t="str">
        <f>VLOOKUP(G386,'MITRA (REFERENSI)'!$A:$Z,16,FALSE)</f>
        <v>#N/A</v>
      </c>
      <c r="I386" s="39" t="str">
        <f>VLOOKUP(G386,'MITRA (REFERENSI)'!$A:$Z,25,FALSE)</f>
        <v>#N/A</v>
      </c>
      <c r="J386" s="38" t="str">
        <f>VLOOKUP(G386,'MITRA (REFERENSI)'!$A:$Z,26,FALSE)</f>
        <v>#N/A</v>
      </c>
      <c r="K386" s="38" t="str">
        <f>VLOOKUP(G386,'MITRA (REFERENSI)'!$A:$Z,15,FALSE)</f>
        <v>#N/A</v>
      </c>
      <c r="L386" s="38" t="str">
        <f>VLOOKUP(G386,'MITRA (REFERENSI)'!$A:$Z,15,FALSE)</f>
        <v>#N/A</v>
      </c>
      <c r="M386" s="38" t="str">
        <f>IF(B386=1,'KELAS (REFERENSI)'!M386,IF(B386=2,'KELAS (REFERENSI)'!M401,IF(B386=3,'KELAS (REFERENSI)'!M416,IF(B386=4,'KELAS (REFERENSI)'!M431,""))))</f>
        <v/>
      </c>
      <c r="N386" s="38" t="str">
        <f>IF(B386=1,'KELAS (REFERENSI)'!N386,IF(B386=2,'KELAS (REFERENSI)'!N401,IF(B386=3,'KELAS (REFERENSI)'!N416,IF(B386=4,'KELAS (REFERENSI)'!N431,""))))</f>
        <v/>
      </c>
      <c r="O386" s="38" t="str">
        <f>IF(B386=1,'KELAS (REFERENSI)'!O386,IF(B386=2,'KELAS (REFERENSI)'!O401,IF(B386=3,'KELAS (REFERENSI)'!O416,IF(B386=4,'KELAS (REFERENSI)'!O431,""))))</f>
        <v/>
      </c>
      <c r="P386" s="38" t="str">
        <f>IF(B386=1,'KELAS (REFERENSI)'!P386,IF(B386=2,'KELAS (REFERENSI)'!P401,IF(B386=3,'KELAS (REFERENSI)'!P416,IF(B386=4,'KELAS (REFERENSI)'!P431,""))))</f>
        <v/>
      </c>
      <c r="Q386" s="38" t="str">
        <f t="shared" si="4"/>
        <v>BPS Kota Jakarta Timur</v>
      </c>
      <c r="R386" s="38" t="str">
        <f t="shared" si="56"/>
        <v/>
      </c>
      <c r="S386" s="38" t="str">
        <f t="shared" ref="S386:T386" si="394">S385</f>
        <v>15 Juni sampai dengan 31 Agustus 2026</v>
      </c>
      <c r="T386" s="38" t="str">
        <f t="shared" si="394"/>
        <v>31 Agustus 2026</v>
      </c>
      <c r="U386" s="41"/>
      <c r="V386" s="42"/>
      <c r="W386" s="42"/>
      <c r="X386" s="42"/>
    </row>
    <row r="387" ht="15.75" customHeight="1">
      <c r="A387" s="36" t="s">
        <v>5449</v>
      </c>
      <c r="B387" s="37"/>
      <c r="C387" s="37"/>
      <c r="D387" s="38" t="str">
        <f t="shared" si="1"/>
        <v/>
      </c>
      <c r="E387" s="38" t="str">
        <f>VLOOKUP(D387,'KELAS (REFERENSI)'!$E$1:$J$68,6,FALSE)</f>
        <v>#N/A</v>
      </c>
      <c r="F387" s="39" t="str">
        <f t="shared" si="2"/>
        <v>PETUGAS.0386/SPK/SE/PML/3172/2026</v>
      </c>
      <c r="G387" s="40"/>
      <c r="H387" s="39" t="str">
        <f>VLOOKUP(G387,'MITRA (REFERENSI)'!$A:$Z,16,FALSE)</f>
        <v>#N/A</v>
      </c>
      <c r="I387" s="39" t="str">
        <f>VLOOKUP(G387,'MITRA (REFERENSI)'!$A:$Z,25,FALSE)</f>
        <v>#N/A</v>
      </c>
      <c r="J387" s="38" t="str">
        <f>VLOOKUP(G387,'MITRA (REFERENSI)'!$A:$Z,26,FALSE)</f>
        <v>#N/A</v>
      </c>
      <c r="K387" s="38" t="str">
        <f>VLOOKUP(G387,'MITRA (REFERENSI)'!$A:$Z,15,FALSE)</f>
        <v>#N/A</v>
      </c>
      <c r="L387" s="38" t="str">
        <f>VLOOKUP(G387,'MITRA (REFERENSI)'!$A:$Z,15,FALSE)</f>
        <v>#N/A</v>
      </c>
      <c r="M387" s="38" t="str">
        <f>IF(B387=1,'KELAS (REFERENSI)'!M387,IF(B387=2,'KELAS (REFERENSI)'!M402,IF(B387=3,'KELAS (REFERENSI)'!M417,IF(B387=4,'KELAS (REFERENSI)'!M432,""))))</f>
        <v/>
      </c>
      <c r="N387" s="38" t="str">
        <f>IF(B387=1,'KELAS (REFERENSI)'!N387,IF(B387=2,'KELAS (REFERENSI)'!N402,IF(B387=3,'KELAS (REFERENSI)'!N417,IF(B387=4,'KELAS (REFERENSI)'!N432,""))))</f>
        <v/>
      </c>
      <c r="O387" s="38" t="str">
        <f>IF(B387=1,'KELAS (REFERENSI)'!O387,IF(B387=2,'KELAS (REFERENSI)'!O402,IF(B387=3,'KELAS (REFERENSI)'!O417,IF(B387=4,'KELAS (REFERENSI)'!O432,""))))</f>
        <v/>
      </c>
      <c r="P387" s="38" t="str">
        <f>IF(B387=1,'KELAS (REFERENSI)'!P387,IF(B387=2,'KELAS (REFERENSI)'!P402,IF(B387=3,'KELAS (REFERENSI)'!P417,IF(B387=4,'KELAS (REFERENSI)'!P432,""))))</f>
        <v/>
      </c>
      <c r="Q387" s="38" t="str">
        <f t="shared" si="4"/>
        <v>BPS Kota Jakarta Timur</v>
      </c>
      <c r="R387" s="38" t="str">
        <f t="shared" si="56"/>
        <v/>
      </c>
      <c r="S387" s="38" t="str">
        <f t="shared" ref="S387:T387" si="395">S386</f>
        <v>15 Juni sampai dengan 31 Agustus 2026</v>
      </c>
      <c r="T387" s="38" t="str">
        <f t="shared" si="395"/>
        <v>31 Agustus 2026</v>
      </c>
      <c r="U387" s="41"/>
      <c r="V387" s="42"/>
      <c r="W387" s="42"/>
      <c r="X387" s="42"/>
    </row>
    <row r="388" ht="15.75" customHeight="1">
      <c r="A388" s="36" t="s">
        <v>5450</v>
      </c>
      <c r="B388" s="37"/>
      <c r="C388" s="37"/>
      <c r="D388" s="38" t="str">
        <f t="shared" si="1"/>
        <v/>
      </c>
      <c r="E388" s="38" t="str">
        <f>VLOOKUP(D388,'KELAS (REFERENSI)'!$E$1:$J$68,6,FALSE)</f>
        <v>#N/A</v>
      </c>
      <c r="F388" s="39" t="str">
        <f t="shared" si="2"/>
        <v>PETUGAS.0387/SPK/SE/PML/3172/2026</v>
      </c>
      <c r="G388" s="40"/>
      <c r="H388" s="39" t="str">
        <f>VLOOKUP(G388,'MITRA (REFERENSI)'!$A:$Z,16,FALSE)</f>
        <v>#N/A</v>
      </c>
      <c r="I388" s="39" t="str">
        <f>VLOOKUP(G388,'MITRA (REFERENSI)'!$A:$Z,25,FALSE)</f>
        <v>#N/A</v>
      </c>
      <c r="J388" s="38" t="str">
        <f>VLOOKUP(G388,'MITRA (REFERENSI)'!$A:$Z,26,FALSE)</f>
        <v>#N/A</v>
      </c>
      <c r="K388" s="38" t="str">
        <f>VLOOKUP(G388,'MITRA (REFERENSI)'!$A:$Z,15,FALSE)</f>
        <v>#N/A</v>
      </c>
      <c r="L388" s="38" t="str">
        <f>VLOOKUP(G388,'MITRA (REFERENSI)'!$A:$Z,15,FALSE)</f>
        <v>#N/A</v>
      </c>
      <c r="M388" s="38" t="str">
        <f>IF(B388=1,'KELAS (REFERENSI)'!M388,IF(B388=2,'KELAS (REFERENSI)'!M403,IF(B388=3,'KELAS (REFERENSI)'!M418,IF(B388=4,'KELAS (REFERENSI)'!M433,""))))</f>
        <v/>
      </c>
      <c r="N388" s="38" t="str">
        <f>IF(B388=1,'KELAS (REFERENSI)'!N388,IF(B388=2,'KELAS (REFERENSI)'!N403,IF(B388=3,'KELAS (REFERENSI)'!N418,IF(B388=4,'KELAS (REFERENSI)'!N433,""))))</f>
        <v/>
      </c>
      <c r="O388" s="38" t="str">
        <f>IF(B388=1,'KELAS (REFERENSI)'!O388,IF(B388=2,'KELAS (REFERENSI)'!O403,IF(B388=3,'KELAS (REFERENSI)'!O418,IF(B388=4,'KELAS (REFERENSI)'!O433,""))))</f>
        <v/>
      </c>
      <c r="P388" s="38" t="str">
        <f>IF(B388=1,'KELAS (REFERENSI)'!P388,IF(B388=2,'KELAS (REFERENSI)'!P403,IF(B388=3,'KELAS (REFERENSI)'!P418,IF(B388=4,'KELAS (REFERENSI)'!P433,""))))</f>
        <v/>
      </c>
      <c r="Q388" s="38" t="str">
        <f t="shared" si="4"/>
        <v>BPS Kota Jakarta Timur</v>
      </c>
      <c r="R388" s="38" t="str">
        <f t="shared" si="56"/>
        <v/>
      </c>
      <c r="S388" s="38" t="str">
        <f t="shared" ref="S388:T388" si="396">S387</f>
        <v>15 Juni sampai dengan 31 Agustus 2026</v>
      </c>
      <c r="T388" s="38" t="str">
        <f t="shared" si="396"/>
        <v>31 Agustus 2026</v>
      </c>
      <c r="U388" s="41"/>
      <c r="V388" s="42"/>
      <c r="W388" s="42"/>
      <c r="X388" s="42"/>
    </row>
    <row r="389" ht="15.75" customHeight="1">
      <c r="A389" s="36" t="s">
        <v>5451</v>
      </c>
      <c r="B389" s="37"/>
      <c r="C389" s="37"/>
      <c r="D389" s="38" t="str">
        <f t="shared" si="1"/>
        <v/>
      </c>
      <c r="E389" s="38" t="str">
        <f>VLOOKUP(D389,'KELAS (REFERENSI)'!$E$1:$J$68,6,FALSE)</f>
        <v>#N/A</v>
      </c>
      <c r="F389" s="39" t="str">
        <f t="shared" si="2"/>
        <v>PETUGAS.0388/SPK/SE/PML/3172/2026</v>
      </c>
      <c r="G389" s="40"/>
      <c r="H389" s="39" t="str">
        <f>VLOOKUP(G389,'MITRA (REFERENSI)'!$A:$Z,16,FALSE)</f>
        <v>#N/A</v>
      </c>
      <c r="I389" s="39" t="str">
        <f>VLOOKUP(G389,'MITRA (REFERENSI)'!$A:$Z,25,FALSE)</f>
        <v>#N/A</v>
      </c>
      <c r="J389" s="38" t="str">
        <f>VLOOKUP(G389,'MITRA (REFERENSI)'!$A:$Z,26,FALSE)</f>
        <v>#N/A</v>
      </c>
      <c r="K389" s="38" t="str">
        <f>VLOOKUP(G389,'MITRA (REFERENSI)'!$A:$Z,15,FALSE)</f>
        <v>#N/A</v>
      </c>
      <c r="L389" s="38" t="str">
        <f>VLOOKUP(G389,'MITRA (REFERENSI)'!$A:$Z,15,FALSE)</f>
        <v>#N/A</v>
      </c>
      <c r="M389" s="38" t="str">
        <f>IF(B389=1,'KELAS (REFERENSI)'!M389,IF(B389=2,'KELAS (REFERENSI)'!M404,IF(B389=3,'KELAS (REFERENSI)'!M419,IF(B389=4,'KELAS (REFERENSI)'!M434,""))))</f>
        <v/>
      </c>
      <c r="N389" s="38" t="str">
        <f>IF(B389=1,'KELAS (REFERENSI)'!N389,IF(B389=2,'KELAS (REFERENSI)'!N404,IF(B389=3,'KELAS (REFERENSI)'!N419,IF(B389=4,'KELAS (REFERENSI)'!N434,""))))</f>
        <v/>
      </c>
      <c r="O389" s="38" t="str">
        <f>IF(B389=1,'KELAS (REFERENSI)'!O389,IF(B389=2,'KELAS (REFERENSI)'!O404,IF(B389=3,'KELAS (REFERENSI)'!O419,IF(B389=4,'KELAS (REFERENSI)'!O434,""))))</f>
        <v/>
      </c>
      <c r="P389" s="38" t="str">
        <f>IF(B389=1,'KELAS (REFERENSI)'!P389,IF(B389=2,'KELAS (REFERENSI)'!P404,IF(B389=3,'KELAS (REFERENSI)'!P419,IF(B389=4,'KELAS (REFERENSI)'!P434,""))))</f>
        <v/>
      </c>
      <c r="Q389" s="38" t="str">
        <f t="shared" si="4"/>
        <v>BPS Kota Jakarta Timur</v>
      </c>
      <c r="R389" s="38" t="str">
        <f t="shared" si="56"/>
        <v/>
      </c>
      <c r="S389" s="38" t="str">
        <f t="shared" ref="S389:T389" si="397">S388</f>
        <v>15 Juni sampai dengan 31 Agustus 2026</v>
      </c>
      <c r="T389" s="38" t="str">
        <f t="shared" si="397"/>
        <v>31 Agustus 2026</v>
      </c>
      <c r="U389" s="41"/>
      <c r="V389" s="42"/>
      <c r="W389" s="42"/>
      <c r="X389" s="42"/>
    </row>
    <row r="390" ht="15.75" customHeight="1">
      <c r="A390" s="36" t="s">
        <v>5452</v>
      </c>
      <c r="B390" s="37"/>
      <c r="C390" s="37"/>
      <c r="D390" s="38" t="str">
        <f t="shared" si="1"/>
        <v/>
      </c>
      <c r="E390" s="38" t="str">
        <f>VLOOKUP(D390,'KELAS (REFERENSI)'!$E$1:$J$68,6,FALSE)</f>
        <v>#N/A</v>
      </c>
      <c r="F390" s="39" t="str">
        <f t="shared" si="2"/>
        <v>PETUGAS.0389/SPK/SE/PML/3172/2026</v>
      </c>
      <c r="G390" s="40"/>
      <c r="H390" s="39" t="str">
        <f>VLOOKUP(G390,'MITRA (REFERENSI)'!$A:$Z,16,FALSE)</f>
        <v>#N/A</v>
      </c>
      <c r="I390" s="39" t="str">
        <f>VLOOKUP(G390,'MITRA (REFERENSI)'!$A:$Z,25,FALSE)</f>
        <v>#N/A</v>
      </c>
      <c r="J390" s="38" t="str">
        <f>VLOOKUP(G390,'MITRA (REFERENSI)'!$A:$Z,26,FALSE)</f>
        <v>#N/A</v>
      </c>
      <c r="K390" s="38" t="str">
        <f>VLOOKUP(G390,'MITRA (REFERENSI)'!$A:$Z,15,FALSE)</f>
        <v>#N/A</v>
      </c>
      <c r="L390" s="38" t="str">
        <f>VLOOKUP(G390,'MITRA (REFERENSI)'!$A:$Z,15,FALSE)</f>
        <v>#N/A</v>
      </c>
      <c r="M390" s="38" t="str">
        <f>IF(B390=1,'KELAS (REFERENSI)'!M390,IF(B390=2,'KELAS (REFERENSI)'!M405,IF(B390=3,'KELAS (REFERENSI)'!M420,IF(B390=4,'KELAS (REFERENSI)'!M435,""))))</f>
        <v/>
      </c>
      <c r="N390" s="38" t="str">
        <f>IF(B390=1,'KELAS (REFERENSI)'!N390,IF(B390=2,'KELAS (REFERENSI)'!N405,IF(B390=3,'KELAS (REFERENSI)'!N420,IF(B390=4,'KELAS (REFERENSI)'!N435,""))))</f>
        <v/>
      </c>
      <c r="O390" s="38" t="str">
        <f>IF(B390=1,'KELAS (REFERENSI)'!O390,IF(B390=2,'KELAS (REFERENSI)'!O405,IF(B390=3,'KELAS (REFERENSI)'!O420,IF(B390=4,'KELAS (REFERENSI)'!O435,""))))</f>
        <v/>
      </c>
      <c r="P390" s="38" t="str">
        <f>IF(B390=1,'KELAS (REFERENSI)'!P390,IF(B390=2,'KELAS (REFERENSI)'!P405,IF(B390=3,'KELAS (REFERENSI)'!P420,IF(B390=4,'KELAS (REFERENSI)'!P435,""))))</f>
        <v/>
      </c>
      <c r="Q390" s="38" t="str">
        <f t="shared" si="4"/>
        <v>BPS Kota Jakarta Timur</v>
      </c>
      <c r="R390" s="38" t="str">
        <f t="shared" si="56"/>
        <v/>
      </c>
      <c r="S390" s="38" t="str">
        <f t="shared" ref="S390:T390" si="398">S389</f>
        <v>15 Juni sampai dengan 31 Agustus 2026</v>
      </c>
      <c r="T390" s="38" t="str">
        <f t="shared" si="398"/>
        <v>31 Agustus 2026</v>
      </c>
      <c r="U390" s="41"/>
      <c r="V390" s="42"/>
      <c r="W390" s="42"/>
      <c r="X390" s="42"/>
    </row>
    <row r="391" ht="15.75" customHeight="1">
      <c r="A391" s="36" t="s">
        <v>5453</v>
      </c>
      <c r="B391" s="37"/>
      <c r="C391" s="37"/>
      <c r="D391" s="38" t="str">
        <f t="shared" si="1"/>
        <v/>
      </c>
      <c r="E391" s="38" t="str">
        <f>VLOOKUP(D391,'KELAS (REFERENSI)'!$E$1:$J$68,6,FALSE)</f>
        <v>#N/A</v>
      </c>
      <c r="F391" s="39" t="str">
        <f t="shared" si="2"/>
        <v>PETUGAS.0390/SPK/SE/PML/3172/2026</v>
      </c>
      <c r="G391" s="40"/>
      <c r="H391" s="39" t="str">
        <f>VLOOKUP(G391,'MITRA (REFERENSI)'!$A:$Z,16,FALSE)</f>
        <v>#N/A</v>
      </c>
      <c r="I391" s="39" t="str">
        <f>VLOOKUP(G391,'MITRA (REFERENSI)'!$A:$Z,25,FALSE)</f>
        <v>#N/A</v>
      </c>
      <c r="J391" s="38" t="str">
        <f>VLOOKUP(G391,'MITRA (REFERENSI)'!$A:$Z,26,FALSE)</f>
        <v>#N/A</v>
      </c>
      <c r="K391" s="38" t="str">
        <f>VLOOKUP(G391,'MITRA (REFERENSI)'!$A:$Z,15,FALSE)</f>
        <v>#N/A</v>
      </c>
      <c r="L391" s="38" t="str">
        <f>VLOOKUP(G391,'MITRA (REFERENSI)'!$A:$Z,15,FALSE)</f>
        <v>#N/A</v>
      </c>
      <c r="M391" s="38" t="str">
        <f>IF(B391=1,'KELAS (REFERENSI)'!M391,IF(B391=2,'KELAS (REFERENSI)'!M406,IF(B391=3,'KELAS (REFERENSI)'!M421,IF(B391=4,'KELAS (REFERENSI)'!M436,""))))</f>
        <v/>
      </c>
      <c r="N391" s="38" t="str">
        <f>IF(B391=1,'KELAS (REFERENSI)'!N391,IF(B391=2,'KELAS (REFERENSI)'!N406,IF(B391=3,'KELAS (REFERENSI)'!N421,IF(B391=4,'KELAS (REFERENSI)'!N436,""))))</f>
        <v/>
      </c>
      <c r="O391" s="38" t="str">
        <f>IF(B391=1,'KELAS (REFERENSI)'!O391,IF(B391=2,'KELAS (REFERENSI)'!O406,IF(B391=3,'KELAS (REFERENSI)'!O421,IF(B391=4,'KELAS (REFERENSI)'!O436,""))))</f>
        <v/>
      </c>
      <c r="P391" s="38" t="str">
        <f>IF(B391=1,'KELAS (REFERENSI)'!P391,IF(B391=2,'KELAS (REFERENSI)'!P406,IF(B391=3,'KELAS (REFERENSI)'!P421,IF(B391=4,'KELAS (REFERENSI)'!P436,""))))</f>
        <v/>
      </c>
      <c r="Q391" s="38" t="str">
        <f t="shared" si="4"/>
        <v>BPS Kota Jakarta Timur</v>
      </c>
      <c r="R391" s="38" t="str">
        <f t="shared" si="56"/>
        <v/>
      </c>
      <c r="S391" s="38" t="str">
        <f t="shared" ref="S391:T391" si="399">S390</f>
        <v>15 Juni sampai dengan 31 Agustus 2026</v>
      </c>
      <c r="T391" s="38" t="str">
        <f t="shared" si="399"/>
        <v>31 Agustus 2026</v>
      </c>
      <c r="U391" s="41"/>
      <c r="V391" s="42"/>
      <c r="W391" s="42"/>
      <c r="X391" s="42"/>
    </row>
    <row r="392" ht="15.75" customHeight="1">
      <c r="A392" s="36" t="s">
        <v>5454</v>
      </c>
      <c r="B392" s="37"/>
      <c r="C392" s="37"/>
      <c r="D392" s="38" t="str">
        <f t="shared" si="1"/>
        <v/>
      </c>
      <c r="E392" s="38" t="str">
        <f>VLOOKUP(D392,'KELAS (REFERENSI)'!$E$1:$J$68,6,FALSE)</f>
        <v>#N/A</v>
      </c>
      <c r="F392" s="39" t="str">
        <f t="shared" si="2"/>
        <v>PETUGAS.0391/SPK/SE/PML/3172/2026</v>
      </c>
      <c r="G392" s="40"/>
      <c r="H392" s="39" t="str">
        <f>VLOOKUP(G392,'MITRA (REFERENSI)'!$A:$Z,16,FALSE)</f>
        <v>#N/A</v>
      </c>
      <c r="I392" s="39" t="str">
        <f>VLOOKUP(G392,'MITRA (REFERENSI)'!$A:$Z,25,FALSE)</f>
        <v>#N/A</v>
      </c>
      <c r="J392" s="38" t="str">
        <f>VLOOKUP(G392,'MITRA (REFERENSI)'!$A:$Z,26,FALSE)</f>
        <v>#N/A</v>
      </c>
      <c r="K392" s="38" t="str">
        <f>VLOOKUP(G392,'MITRA (REFERENSI)'!$A:$Z,15,FALSE)</f>
        <v>#N/A</v>
      </c>
      <c r="L392" s="38" t="str">
        <f>VLOOKUP(G392,'MITRA (REFERENSI)'!$A:$Z,15,FALSE)</f>
        <v>#N/A</v>
      </c>
      <c r="M392" s="38" t="str">
        <f>IF(B392=1,'KELAS (REFERENSI)'!M392,IF(B392=2,'KELAS (REFERENSI)'!M407,IF(B392=3,'KELAS (REFERENSI)'!M422,IF(B392=4,'KELAS (REFERENSI)'!M437,""))))</f>
        <v/>
      </c>
      <c r="N392" s="38" t="str">
        <f>IF(B392=1,'KELAS (REFERENSI)'!N392,IF(B392=2,'KELAS (REFERENSI)'!N407,IF(B392=3,'KELAS (REFERENSI)'!N422,IF(B392=4,'KELAS (REFERENSI)'!N437,""))))</f>
        <v/>
      </c>
      <c r="O392" s="38" t="str">
        <f>IF(B392=1,'KELAS (REFERENSI)'!O392,IF(B392=2,'KELAS (REFERENSI)'!O407,IF(B392=3,'KELAS (REFERENSI)'!O422,IF(B392=4,'KELAS (REFERENSI)'!O437,""))))</f>
        <v/>
      </c>
      <c r="P392" s="38" t="str">
        <f>IF(B392=1,'KELAS (REFERENSI)'!P392,IF(B392=2,'KELAS (REFERENSI)'!P407,IF(B392=3,'KELAS (REFERENSI)'!P422,IF(B392=4,'KELAS (REFERENSI)'!P437,""))))</f>
        <v/>
      </c>
      <c r="Q392" s="38" t="str">
        <f t="shared" si="4"/>
        <v>BPS Kota Jakarta Timur</v>
      </c>
      <c r="R392" s="38" t="str">
        <f t="shared" si="56"/>
        <v/>
      </c>
      <c r="S392" s="38" t="str">
        <f t="shared" ref="S392:T392" si="400">S391</f>
        <v>15 Juni sampai dengan 31 Agustus 2026</v>
      </c>
      <c r="T392" s="38" t="str">
        <f t="shared" si="400"/>
        <v>31 Agustus 2026</v>
      </c>
      <c r="U392" s="41"/>
      <c r="V392" s="42"/>
      <c r="W392" s="42"/>
      <c r="X392" s="42"/>
    </row>
    <row r="393" ht="15.75" customHeight="1">
      <c r="A393" s="36" t="s">
        <v>5455</v>
      </c>
      <c r="B393" s="37"/>
      <c r="C393" s="37"/>
      <c r="D393" s="38" t="str">
        <f t="shared" si="1"/>
        <v/>
      </c>
      <c r="E393" s="38" t="str">
        <f>VLOOKUP(D393,'KELAS (REFERENSI)'!$E$1:$J$68,6,FALSE)</f>
        <v>#N/A</v>
      </c>
      <c r="F393" s="39" t="str">
        <f t="shared" si="2"/>
        <v>PETUGAS.0392/SPK/SE/PML/3172/2026</v>
      </c>
      <c r="G393" s="40"/>
      <c r="H393" s="39" t="str">
        <f>VLOOKUP(G393,'MITRA (REFERENSI)'!$A:$Z,16,FALSE)</f>
        <v>#N/A</v>
      </c>
      <c r="I393" s="39" t="str">
        <f>VLOOKUP(G393,'MITRA (REFERENSI)'!$A:$Z,25,FALSE)</f>
        <v>#N/A</v>
      </c>
      <c r="J393" s="38" t="str">
        <f>VLOOKUP(G393,'MITRA (REFERENSI)'!$A:$Z,26,FALSE)</f>
        <v>#N/A</v>
      </c>
      <c r="K393" s="38" t="str">
        <f>VLOOKUP(G393,'MITRA (REFERENSI)'!$A:$Z,15,FALSE)</f>
        <v>#N/A</v>
      </c>
      <c r="L393" s="38" t="str">
        <f>VLOOKUP(G393,'MITRA (REFERENSI)'!$A:$Z,15,FALSE)</f>
        <v>#N/A</v>
      </c>
      <c r="M393" s="38" t="str">
        <f>IF(B393=1,'KELAS (REFERENSI)'!M393,IF(B393=2,'KELAS (REFERENSI)'!M408,IF(B393=3,'KELAS (REFERENSI)'!M423,IF(B393=4,'KELAS (REFERENSI)'!M438,""))))</f>
        <v/>
      </c>
      <c r="N393" s="38" t="str">
        <f>IF(B393=1,'KELAS (REFERENSI)'!N393,IF(B393=2,'KELAS (REFERENSI)'!N408,IF(B393=3,'KELAS (REFERENSI)'!N423,IF(B393=4,'KELAS (REFERENSI)'!N438,""))))</f>
        <v/>
      </c>
      <c r="O393" s="38" t="str">
        <f>IF(B393=1,'KELAS (REFERENSI)'!O393,IF(B393=2,'KELAS (REFERENSI)'!O408,IF(B393=3,'KELAS (REFERENSI)'!O423,IF(B393=4,'KELAS (REFERENSI)'!O438,""))))</f>
        <v/>
      </c>
      <c r="P393" s="38" t="str">
        <f>IF(B393=1,'KELAS (REFERENSI)'!P393,IF(B393=2,'KELAS (REFERENSI)'!P408,IF(B393=3,'KELAS (REFERENSI)'!P423,IF(B393=4,'KELAS (REFERENSI)'!P438,""))))</f>
        <v/>
      </c>
      <c r="Q393" s="38" t="str">
        <f t="shared" si="4"/>
        <v>BPS Kota Jakarta Timur</v>
      </c>
      <c r="R393" s="38" t="str">
        <f t="shared" si="56"/>
        <v/>
      </c>
      <c r="S393" s="38" t="str">
        <f t="shared" ref="S393:T393" si="401">S392</f>
        <v>15 Juni sampai dengan 31 Agustus 2026</v>
      </c>
      <c r="T393" s="38" t="str">
        <f t="shared" si="401"/>
        <v>31 Agustus 2026</v>
      </c>
      <c r="U393" s="41"/>
      <c r="V393" s="42"/>
      <c r="W393" s="42"/>
      <c r="X393" s="42"/>
    </row>
    <row r="394" ht="15.75" customHeight="1">
      <c r="A394" s="36" t="s">
        <v>5456</v>
      </c>
      <c r="B394" s="37"/>
      <c r="C394" s="37"/>
      <c r="D394" s="38" t="str">
        <f t="shared" si="1"/>
        <v/>
      </c>
      <c r="E394" s="38" t="str">
        <f>VLOOKUP(D394,'KELAS (REFERENSI)'!$E$1:$J$68,6,FALSE)</f>
        <v>#N/A</v>
      </c>
      <c r="F394" s="39" t="str">
        <f t="shared" si="2"/>
        <v>PETUGAS.0393/SPK/SE/PML/3172/2026</v>
      </c>
      <c r="G394" s="40"/>
      <c r="H394" s="39" t="str">
        <f>VLOOKUP(G394,'MITRA (REFERENSI)'!$A:$Z,16,FALSE)</f>
        <v>#N/A</v>
      </c>
      <c r="I394" s="39" t="str">
        <f>VLOOKUP(G394,'MITRA (REFERENSI)'!$A:$Z,25,FALSE)</f>
        <v>#N/A</v>
      </c>
      <c r="J394" s="38" t="str">
        <f>VLOOKUP(G394,'MITRA (REFERENSI)'!$A:$Z,26,FALSE)</f>
        <v>#N/A</v>
      </c>
      <c r="K394" s="38" t="str">
        <f>VLOOKUP(G394,'MITRA (REFERENSI)'!$A:$Z,15,FALSE)</f>
        <v>#N/A</v>
      </c>
      <c r="L394" s="38" t="str">
        <f>VLOOKUP(G394,'MITRA (REFERENSI)'!$A:$Z,15,FALSE)</f>
        <v>#N/A</v>
      </c>
      <c r="M394" s="38" t="str">
        <f>IF(B394=1,'KELAS (REFERENSI)'!M394,IF(B394=2,'KELAS (REFERENSI)'!M409,IF(B394=3,'KELAS (REFERENSI)'!M424,IF(B394=4,'KELAS (REFERENSI)'!M439,""))))</f>
        <v/>
      </c>
      <c r="N394" s="38" t="str">
        <f>IF(B394=1,'KELAS (REFERENSI)'!N394,IF(B394=2,'KELAS (REFERENSI)'!N409,IF(B394=3,'KELAS (REFERENSI)'!N424,IF(B394=4,'KELAS (REFERENSI)'!N439,""))))</f>
        <v/>
      </c>
      <c r="O394" s="38" t="str">
        <f>IF(B394=1,'KELAS (REFERENSI)'!O394,IF(B394=2,'KELAS (REFERENSI)'!O409,IF(B394=3,'KELAS (REFERENSI)'!O424,IF(B394=4,'KELAS (REFERENSI)'!O439,""))))</f>
        <v/>
      </c>
      <c r="P394" s="38" t="str">
        <f>IF(B394=1,'KELAS (REFERENSI)'!P394,IF(B394=2,'KELAS (REFERENSI)'!P409,IF(B394=3,'KELAS (REFERENSI)'!P424,IF(B394=4,'KELAS (REFERENSI)'!P439,""))))</f>
        <v/>
      </c>
      <c r="Q394" s="38" t="str">
        <f t="shared" si="4"/>
        <v>BPS Kota Jakarta Timur</v>
      </c>
      <c r="R394" s="38" t="str">
        <f t="shared" si="56"/>
        <v/>
      </c>
      <c r="S394" s="38" t="str">
        <f t="shared" ref="S394:T394" si="402">S393</f>
        <v>15 Juni sampai dengan 31 Agustus 2026</v>
      </c>
      <c r="T394" s="38" t="str">
        <f t="shared" si="402"/>
        <v>31 Agustus 2026</v>
      </c>
      <c r="U394" s="41"/>
      <c r="V394" s="42"/>
      <c r="W394" s="42"/>
      <c r="X394" s="42"/>
    </row>
    <row r="395" ht="15.75" customHeight="1">
      <c r="A395" s="36" t="s">
        <v>5457</v>
      </c>
      <c r="B395" s="37"/>
      <c r="C395" s="37"/>
      <c r="D395" s="38" t="str">
        <f t="shared" si="1"/>
        <v/>
      </c>
      <c r="E395" s="38" t="str">
        <f>VLOOKUP(D395,'KELAS (REFERENSI)'!$E$1:$J$68,6,FALSE)</f>
        <v>#N/A</v>
      </c>
      <c r="F395" s="39" t="str">
        <f t="shared" si="2"/>
        <v>PETUGAS.0394/SPK/SE/PML/3172/2026</v>
      </c>
      <c r="G395" s="40"/>
      <c r="H395" s="39" t="str">
        <f>VLOOKUP(G395,'MITRA (REFERENSI)'!$A:$Z,16,FALSE)</f>
        <v>#N/A</v>
      </c>
      <c r="I395" s="39" t="str">
        <f>VLOOKUP(G395,'MITRA (REFERENSI)'!$A:$Z,25,FALSE)</f>
        <v>#N/A</v>
      </c>
      <c r="J395" s="38" t="str">
        <f>VLOOKUP(G395,'MITRA (REFERENSI)'!$A:$Z,26,FALSE)</f>
        <v>#N/A</v>
      </c>
      <c r="K395" s="38" t="str">
        <f>VLOOKUP(G395,'MITRA (REFERENSI)'!$A:$Z,15,FALSE)</f>
        <v>#N/A</v>
      </c>
      <c r="L395" s="38" t="str">
        <f>VLOOKUP(G395,'MITRA (REFERENSI)'!$A:$Z,15,FALSE)</f>
        <v>#N/A</v>
      </c>
      <c r="M395" s="38" t="str">
        <f>IF(B395=1,'KELAS (REFERENSI)'!M395,IF(B395=2,'KELAS (REFERENSI)'!M410,IF(B395=3,'KELAS (REFERENSI)'!M425,IF(B395=4,'KELAS (REFERENSI)'!M440,""))))</f>
        <v/>
      </c>
      <c r="N395" s="38" t="str">
        <f>IF(B395=1,'KELAS (REFERENSI)'!N395,IF(B395=2,'KELAS (REFERENSI)'!N410,IF(B395=3,'KELAS (REFERENSI)'!N425,IF(B395=4,'KELAS (REFERENSI)'!N440,""))))</f>
        <v/>
      </c>
      <c r="O395" s="38" t="str">
        <f>IF(B395=1,'KELAS (REFERENSI)'!O395,IF(B395=2,'KELAS (REFERENSI)'!O410,IF(B395=3,'KELAS (REFERENSI)'!O425,IF(B395=4,'KELAS (REFERENSI)'!O440,""))))</f>
        <v/>
      </c>
      <c r="P395" s="38" t="str">
        <f>IF(B395=1,'KELAS (REFERENSI)'!P395,IF(B395=2,'KELAS (REFERENSI)'!P410,IF(B395=3,'KELAS (REFERENSI)'!P425,IF(B395=4,'KELAS (REFERENSI)'!P440,""))))</f>
        <v/>
      </c>
      <c r="Q395" s="38" t="str">
        <f t="shared" si="4"/>
        <v>BPS Kota Jakarta Timur</v>
      </c>
      <c r="R395" s="38" t="str">
        <f t="shared" si="56"/>
        <v/>
      </c>
      <c r="S395" s="38" t="str">
        <f t="shared" ref="S395:T395" si="403">S394</f>
        <v>15 Juni sampai dengan 31 Agustus 2026</v>
      </c>
      <c r="T395" s="38" t="str">
        <f t="shared" si="403"/>
        <v>31 Agustus 2026</v>
      </c>
      <c r="U395" s="41"/>
      <c r="V395" s="42"/>
      <c r="W395" s="42"/>
      <c r="X395" s="42"/>
    </row>
    <row r="396" ht="15.75" customHeight="1">
      <c r="A396" s="36" t="s">
        <v>5458</v>
      </c>
      <c r="B396" s="37"/>
      <c r="C396" s="37"/>
      <c r="D396" s="38" t="str">
        <f t="shared" si="1"/>
        <v/>
      </c>
      <c r="E396" s="38" t="str">
        <f>VLOOKUP(D396,'KELAS (REFERENSI)'!$E$1:$J$68,6,FALSE)</f>
        <v>#N/A</v>
      </c>
      <c r="F396" s="39" t="str">
        <f t="shared" si="2"/>
        <v>PETUGAS.0395/SPK/SE/PML/3172/2026</v>
      </c>
      <c r="G396" s="40"/>
      <c r="H396" s="39" t="str">
        <f>VLOOKUP(G396,'MITRA (REFERENSI)'!$A:$Z,16,FALSE)</f>
        <v>#N/A</v>
      </c>
      <c r="I396" s="39" t="str">
        <f>VLOOKUP(G396,'MITRA (REFERENSI)'!$A:$Z,25,FALSE)</f>
        <v>#N/A</v>
      </c>
      <c r="J396" s="38" t="str">
        <f>VLOOKUP(G396,'MITRA (REFERENSI)'!$A:$Z,26,FALSE)</f>
        <v>#N/A</v>
      </c>
      <c r="K396" s="38" t="str">
        <f>VLOOKUP(G396,'MITRA (REFERENSI)'!$A:$Z,15,FALSE)</f>
        <v>#N/A</v>
      </c>
      <c r="L396" s="38" t="str">
        <f>VLOOKUP(G396,'MITRA (REFERENSI)'!$A:$Z,15,FALSE)</f>
        <v>#N/A</v>
      </c>
      <c r="M396" s="38" t="str">
        <f>IF(B396=1,'KELAS (REFERENSI)'!M396,IF(B396=2,'KELAS (REFERENSI)'!M411,IF(B396=3,'KELAS (REFERENSI)'!M426,IF(B396=4,'KELAS (REFERENSI)'!M441,""))))</f>
        <v/>
      </c>
      <c r="N396" s="38" t="str">
        <f>IF(B396=1,'KELAS (REFERENSI)'!N396,IF(B396=2,'KELAS (REFERENSI)'!N411,IF(B396=3,'KELAS (REFERENSI)'!N426,IF(B396=4,'KELAS (REFERENSI)'!N441,""))))</f>
        <v/>
      </c>
      <c r="O396" s="38" t="str">
        <f>IF(B396=1,'KELAS (REFERENSI)'!O396,IF(B396=2,'KELAS (REFERENSI)'!O411,IF(B396=3,'KELAS (REFERENSI)'!O426,IF(B396=4,'KELAS (REFERENSI)'!O441,""))))</f>
        <v/>
      </c>
      <c r="P396" s="38" t="str">
        <f>IF(B396=1,'KELAS (REFERENSI)'!P396,IF(B396=2,'KELAS (REFERENSI)'!P411,IF(B396=3,'KELAS (REFERENSI)'!P426,IF(B396=4,'KELAS (REFERENSI)'!P441,""))))</f>
        <v/>
      </c>
      <c r="Q396" s="38" t="str">
        <f t="shared" si="4"/>
        <v>BPS Kota Jakarta Timur</v>
      </c>
      <c r="R396" s="38" t="str">
        <f t="shared" si="56"/>
        <v/>
      </c>
      <c r="S396" s="38" t="str">
        <f t="shared" ref="S396:T396" si="404">S395</f>
        <v>15 Juni sampai dengan 31 Agustus 2026</v>
      </c>
      <c r="T396" s="38" t="str">
        <f t="shared" si="404"/>
        <v>31 Agustus 2026</v>
      </c>
      <c r="U396" s="41"/>
      <c r="V396" s="42"/>
      <c r="W396" s="42"/>
      <c r="X396" s="42"/>
    </row>
    <row r="397" ht="15.75" customHeight="1">
      <c r="A397" s="36" t="s">
        <v>5459</v>
      </c>
      <c r="B397" s="37"/>
      <c r="C397" s="37"/>
      <c r="D397" s="38" t="str">
        <f t="shared" si="1"/>
        <v/>
      </c>
      <c r="E397" s="38" t="str">
        <f>VLOOKUP(D397,'KELAS (REFERENSI)'!$E$1:$J$68,6,FALSE)</f>
        <v>#N/A</v>
      </c>
      <c r="F397" s="39" t="str">
        <f t="shared" si="2"/>
        <v>PETUGAS.0396/SPK/SE/PML/3172/2026</v>
      </c>
      <c r="G397" s="40"/>
      <c r="H397" s="39" t="str">
        <f>VLOOKUP(G397,'MITRA (REFERENSI)'!$A:$Z,16,FALSE)</f>
        <v>#N/A</v>
      </c>
      <c r="I397" s="39" t="str">
        <f>VLOOKUP(G397,'MITRA (REFERENSI)'!$A:$Z,25,FALSE)</f>
        <v>#N/A</v>
      </c>
      <c r="J397" s="38" t="str">
        <f>VLOOKUP(G397,'MITRA (REFERENSI)'!$A:$Z,26,FALSE)</f>
        <v>#N/A</v>
      </c>
      <c r="K397" s="38" t="str">
        <f>VLOOKUP(G397,'MITRA (REFERENSI)'!$A:$Z,15,FALSE)</f>
        <v>#N/A</v>
      </c>
      <c r="L397" s="38" t="str">
        <f>VLOOKUP(G397,'MITRA (REFERENSI)'!$A:$Z,15,FALSE)</f>
        <v>#N/A</v>
      </c>
      <c r="M397" s="38" t="str">
        <f>IF(B397=1,'KELAS (REFERENSI)'!M397,IF(B397=2,'KELAS (REFERENSI)'!M412,IF(B397=3,'KELAS (REFERENSI)'!M427,IF(B397=4,'KELAS (REFERENSI)'!M442,""))))</f>
        <v/>
      </c>
      <c r="N397" s="38" t="str">
        <f>IF(B397=1,'KELAS (REFERENSI)'!N397,IF(B397=2,'KELAS (REFERENSI)'!N412,IF(B397=3,'KELAS (REFERENSI)'!N427,IF(B397=4,'KELAS (REFERENSI)'!N442,""))))</f>
        <v/>
      </c>
      <c r="O397" s="38" t="str">
        <f>IF(B397=1,'KELAS (REFERENSI)'!O397,IF(B397=2,'KELAS (REFERENSI)'!O412,IF(B397=3,'KELAS (REFERENSI)'!O427,IF(B397=4,'KELAS (REFERENSI)'!O442,""))))</f>
        <v/>
      </c>
      <c r="P397" s="38" t="str">
        <f>IF(B397=1,'KELAS (REFERENSI)'!P397,IF(B397=2,'KELAS (REFERENSI)'!P412,IF(B397=3,'KELAS (REFERENSI)'!P427,IF(B397=4,'KELAS (REFERENSI)'!P442,""))))</f>
        <v/>
      </c>
      <c r="Q397" s="38" t="str">
        <f t="shared" si="4"/>
        <v>BPS Kota Jakarta Timur</v>
      </c>
      <c r="R397" s="38" t="str">
        <f t="shared" si="56"/>
        <v/>
      </c>
      <c r="S397" s="38" t="str">
        <f t="shared" ref="S397:T397" si="405">S396</f>
        <v>15 Juni sampai dengan 31 Agustus 2026</v>
      </c>
      <c r="T397" s="38" t="str">
        <f t="shared" si="405"/>
        <v>31 Agustus 2026</v>
      </c>
      <c r="U397" s="41"/>
      <c r="V397" s="42"/>
      <c r="W397" s="42"/>
      <c r="X397" s="42"/>
    </row>
    <row r="398" ht="15.75" customHeight="1">
      <c r="A398" s="36" t="s">
        <v>5460</v>
      </c>
      <c r="B398" s="37"/>
      <c r="C398" s="37"/>
      <c r="D398" s="38" t="str">
        <f t="shared" si="1"/>
        <v/>
      </c>
      <c r="E398" s="38" t="str">
        <f>VLOOKUP(D398,'KELAS (REFERENSI)'!$E$1:$J$68,6,FALSE)</f>
        <v>#N/A</v>
      </c>
      <c r="F398" s="39" t="str">
        <f t="shared" si="2"/>
        <v>PETUGAS.0397/SPK/SE/PML/3172/2026</v>
      </c>
      <c r="G398" s="40"/>
      <c r="H398" s="39" t="str">
        <f>VLOOKUP(G398,'MITRA (REFERENSI)'!$A:$Z,16,FALSE)</f>
        <v>#N/A</v>
      </c>
      <c r="I398" s="39" t="str">
        <f>VLOOKUP(G398,'MITRA (REFERENSI)'!$A:$Z,25,FALSE)</f>
        <v>#N/A</v>
      </c>
      <c r="J398" s="38" t="str">
        <f>VLOOKUP(G398,'MITRA (REFERENSI)'!$A:$Z,26,FALSE)</f>
        <v>#N/A</v>
      </c>
      <c r="K398" s="38" t="str">
        <f>VLOOKUP(G398,'MITRA (REFERENSI)'!$A:$Z,15,FALSE)</f>
        <v>#N/A</v>
      </c>
      <c r="L398" s="38" t="str">
        <f>VLOOKUP(G398,'MITRA (REFERENSI)'!$A:$Z,15,FALSE)</f>
        <v>#N/A</v>
      </c>
      <c r="M398" s="38" t="str">
        <f>IF(B398=1,'KELAS (REFERENSI)'!M398,IF(B398=2,'KELAS (REFERENSI)'!M413,IF(B398=3,'KELAS (REFERENSI)'!M428,IF(B398=4,'KELAS (REFERENSI)'!M443,""))))</f>
        <v/>
      </c>
      <c r="N398" s="38" t="str">
        <f>IF(B398=1,'KELAS (REFERENSI)'!N398,IF(B398=2,'KELAS (REFERENSI)'!N413,IF(B398=3,'KELAS (REFERENSI)'!N428,IF(B398=4,'KELAS (REFERENSI)'!N443,""))))</f>
        <v/>
      </c>
      <c r="O398" s="38" t="str">
        <f>IF(B398=1,'KELAS (REFERENSI)'!O398,IF(B398=2,'KELAS (REFERENSI)'!O413,IF(B398=3,'KELAS (REFERENSI)'!O428,IF(B398=4,'KELAS (REFERENSI)'!O443,""))))</f>
        <v/>
      </c>
      <c r="P398" s="38" t="str">
        <f>IF(B398=1,'KELAS (REFERENSI)'!P398,IF(B398=2,'KELAS (REFERENSI)'!P413,IF(B398=3,'KELAS (REFERENSI)'!P428,IF(B398=4,'KELAS (REFERENSI)'!P443,""))))</f>
        <v/>
      </c>
      <c r="Q398" s="38" t="str">
        <f t="shared" si="4"/>
        <v>BPS Kota Jakarta Timur</v>
      </c>
      <c r="R398" s="38" t="str">
        <f t="shared" si="56"/>
        <v/>
      </c>
      <c r="S398" s="38" t="str">
        <f t="shared" ref="S398:T398" si="406">S397</f>
        <v>15 Juni sampai dengan 31 Agustus 2026</v>
      </c>
      <c r="T398" s="38" t="str">
        <f t="shared" si="406"/>
        <v>31 Agustus 2026</v>
      </c>
      <c r="U398" s="41"/>
      <c r="V398" s="42"/>
      <c r="W398" s="42"/>
      <c r="X398" s="42"/>
    </row>
    <row r="399" ht="15.75" customHeight="1">
      <c r="A399" s="36" t="s">
        <v>5461</v>
      </c>
      <c r="B399" s="37"/>
      <c r="C399" s="37"/>
      <c r="D399" s="38" t="str">
        <f t="shared" si="1"/>
        <v/>
      </c>
      <c r="E399" s="38" t="str">
        <f>VLOOKUP(D399,'KELAS (REFERENSI)'!$E$1:$J$68,6,FALSE)</f>
        <v>#N/A</v>
      </c>
      <c r="F399" s="39" t="str">
        <f t="shared" si="2"/>
        <v>PETUGAS.0398/SPK/SE/PML/3172/2026</v>
      </c>
      <c r="G399" s="40"/>
      <c r="H399" s="39" t="str">
        <f>VLOOKUP(G399,'MITRA (REFERENSI)'!$A:$Z,16,FALSE)</f>
        <v>#N/A</v>
      </c>
      <c r="I399" s="39" t="str">
        <f>VLOOKUP(G399,'MITRA (REFERENSI)'!$A:$Z,25,FALSE)</f>
        <v>#N/A</v>
      </c>
      <c r="J399" s="38" t="str">
        <f>VLOOKUP(G399,'MITRA (REFERENSI)'!$A:$Z,26,FALSE)</f>
        <v>#N/A</v>
      </c>
      <c r="K399" s="38" t="str">
        <f>VLOOKUP(G399,'MITRA (REFERENSI)'!$A:$Z,15,FALSE)</f>
        <v>#N/A</v>
      </c>
      <c r="L399" s="38" t="str">
        <f>VLOOKUP(G399,'MITRA (REFERENSI)'!$A:$Z,15,FALSE)</f>
        <v>#N/A</v>
      </c>
      <c r="M399" s="38" t="str">
        <f>IF(B399=1,'KELAS (REFERENSI)'!M399,IF(B399=2,'KELAS (REFERENSI)'!M414,IF(B399=3,'KELAS (REFERENSI)'!M429,IF(B399=4,'KELAS (REFERENSI)'!M444,""))))</f>
        <v/>
      </c>
      <c r="N399" s="38" t="str">
        <f>IF(B399=1,'KELAS (REFERENSI)'!N399,IF(B399=2,'KELAS (REFERENSI)'!N414,IF(B399=3,'KELAS (REFERENSI)'!N429,IF(B399=4,'KELAS (REFERENSI)'!N444,""))))</f>
        <v/>
      </c>
      <c r="O399" s="38" t="str">
        <f>IF(B399=1,'KELAS (REFERENSI)'!O399,IF(B399=2,'KELAS (REFERENSI)'!O414,IF(B399=3,'KELAS (REFERENSI)'!O429,IF(B399=4,'KELAS (REFERENSI)'!O444,""))))</f>
        <v/>
      </c>
      <c r="P399" s="38" t="str">
        <f>IF(B399=1,'KELAS (REFERENSI)'!P399,IF(B399=2,'KELAS (REFERENSI)'!P414,IF(B399=3,'KELAS (REFERENSI)'!P429,IF(B399=4,'KELAS (REFERENSI)'!P444,""))))</f>
        <v/>
      </c>
      <c r="Q399" s="38" t="str">
        <f t="shared" si="4"/>
        <v>BPS Kota Jakarta Timur</v>
      </c>
      <c r="R399" s="38" t="str">
        <f t="shared" si="56"/>
        <v/>
      </c>
      <c r="S399" s="38" t="str">
        <f t="shared" ref="S399:T399" si="407">S398</f>
        <v>15 Juni sampai dengan 31 Agustus 2026</v>
      </c>
      <c r="T399" s="38" t="str">
        <f t="shared" si="407"/>
        <v>31 Agustus 2026</v>
      </c>
      <c r="U399" s="41"/>
      <c r="V399" s="42"/>
      <c r="W399" s="42"/>
      <c r="X399" s="42"/>
    </row>
    <row r="400" ht="15.75" customHeight="1">
      <c r="A400" s="36" t="s">
        <v>5462</v>
      </c>
      <c r="B400" s="37"/>
      <c r="C400" s="37"/>
      <c r="D400" s="38" t="str">
        <f t="shared" si="1"/>
        <v/>
      </c>
      <c r="E400" s="38" t="str">
        <f>VLOOKUP(D400,'KELAS (REFERENSI)'!$E$1:$J$68,6,FALSE)</f>
        <v>#N/A</v>
      </c>
      <c r="F400" s="39" t="str">
        <f t="shared" si="2"/>
        <v>PETUGAS.0399/SPK/SE/PML/3172/2026</v>
      </c>
      <c r="G400" s="40"/>
      <c r="H400" s="39" t="str">
        <f>VLOOKUP(G400,'MITRA (REFERENSI)'!$A:$Z,16,FALSE)</f>
        <v>#N/A</v>
      </c>
      <c r="I400" s="39" t="str">
        <f>VLOOKUP(G400,'MITRA (REFERENSI)'!$A:$Z,25,FALSE)</f>
        <v>#N/A</v>
      </c>
      <c r="J400" s="38" t="str">
        <f>VLOOKUP(G400,'MITRA (REFERENSI)'!$A:$Z,26,FALSE)</f>
        <v>#N/A</v>
      </c>
      <c r="K400" s="38" t="str">
        <f>VLOOKUP(G400,'MITRA (REFERENSI)'!$A:$Z,15,FALSE)</f>
        <v>#N/A</v>
      </c>
      <c r="L400" s="38" t="str">
        <f>VLOOKUP(G400,'MITRA (REFERENSI)'!$A:$Z,15,FALSE)</f>
        <v>#N/A</v>
      </c>
      <c r="M400" s="38" t="str">
        <f>IF(B400=1,'KELAS (REFERENSI)'!M400,IF(B400=2,'KELAS (REFERENSI)'!M415,IF(B400=3,'KELAS (REFERENSI)'!M430,IF(B400=4,'KELAS (REFERENSI)'!M445,""))))</f>
        <v/>
      </c>
      <c r="N400" s="38" t="str">
        <f>IF(B400=1,'KELAS (REFERENSI)'!N400,IF(B400=2,'KELAS (REFERENSI)'!N415,IF(B400=3,'KELAS (REFERENSI)'!N430,IF(B400=4,'KELAS (REFERENSI)'!N445,""))))</f>
        <v/>
      </c>
      <c r="O400" s="38" t="str">
        <f>IF(B400=1,'KELAS (REFERENSI)'!O400,IF(B400=2,'KELAS (REFERENSI)'!O415,IF(B400=3,'KELAS (REFERENSI)'!O430,IF(B400=4,'KELAS (REFERENSI)'!O445,""))))</f>
        <v/>
      </c>
      <c r="P400" s="38" t="str">
        <f>IF(B400=1,'KELAS (REFERENSI)'!P400,IF(B400=2,'KELAS (REFERENSI)'!P415,IF(B400=3,'KELAS (REFERENSI)'!P430,IF(B400=4,'KELAS (REFERENSI)'!P445,""))))</f>
        <v/>
      </c>
      <c r="Q400" s="38" t="str">
        <f t="shared" si="4"/>
        <v>BPS Kota Jakarta Timur</v>
      </c>
      <c r="R400" s="38" t="str">
        <f t="shared" si="56"/>
        <v/>
      </c>
      <c r="S400" s="38" t="str">
        <f t="shared" ref="S400:T400" si="408">S399</f>
        <v>15 Juni sampai dengan 31 Agustus 2026</v>
      </c>
      <c r="T400" s="38" t="str">
        <f t="shared" si="408"/>
        <v>31 Agustus 2026</v>
      </c>
      <c r="U400" s="41"/>
      <c r="V400" s="42"/>
      <c r="W400" s="42"/>
      <c r="X400" s="42"/>
    </row>
    <row r="401" ht="15.75" customHeight="1">
      <c r="A401" s="36" t="s">
        <v>5463</v>
      </c>
      <c r="B401" s="37"/>
      <c r="C401" s="37"/>
      <c r="D401" s="38" t="str">
        <f t="shared" si="1"/>
        <v/>
      </c>
      <c r="E401" s="38" t="str">
        <f>VLOOKUP(D401,'KELAS (REFERENSI)'!$E$1:$J$68,6,FALSE)</f>
        <v>#N/A</v>
      </c>
      <c r="F401" s="39" t="str">
        <f t="shared" si="2"/>
        <v>PETUGAS.0400/SPK/SE/PML/3172/2026</v>
      </c>
      <c r="G401" s="40"/>
      <c r="H401" s="39" t="str">
        <f>VLOOKUP(G401,'MITRA (REFERENSI)'!$A:$Z,16,FALSE)</f>
        <v>#N/A</v>
      </c>
      <c r="I401" s="39" t="str">
        <f>VLOOKUP(G401,'MITRA (REFERENSI)'!$A:$Z,25,FALSE)</f>
        <v>#N/A</v>
      </c>
      <c r="J401" s="38" t="str">
        <f>VLOOKUP(G401,'MITRA (REFERENSI)'!$A:$Z,26,FALSE)</f>
        <v>#N/A</v>
      </c>
      <c r="K401" s="38" t="str">
        <f>VLOOKUP(G401,'MITRA (REFERENSI)'!$A:$Z,15,FALSE)</f>
        <v>#N/A</v>
      </c>
      <c r="L401" s="38" t="str">
        <f>VLOOKUP(G401,'MITRA (REFERENSI)'!$A:$Z,15,FALSE)</f>
        <v>#N/A</v>
      </c>
      <c r="M401" s="38" t="str">
        <f>IF(B401=1,'KELAS (REFERENSI)'!M401,IF(B401=2,'KELAS (REFERENSI)'!M416,IF(B401=3,'KELAS (REFERENSI)'!M431,IF(B401=4,'KELAS (REFERENSI)'!M446,""))))</f>
        <v/>
      </c>
      <c r="N401" s="38" t="str">
        <f>IF(B401=1,'KELAS (REFERENSI)'!N401,IF(B401=2,'KELAS (REFERENSI)'!N416,IF(B401=3,'KELAS (REFERENSI)'!N431,IF(B401=4,'KELAS (REFERENSI)'!N446,""))))</f>
        <v/>
      </c>
      <c r="O401" s="38" t="str">
        <f>IF(B401=1,'KELAS (REFERENSI)'!O401,IF(B401=2,'KELAS (REFERENSI)'!O416,IF(B401=3,'KELAS (REFERENSI)'!O431,IF(B401=4,'KELAS (REFERENSI)'!O446,""))))</f>
        <v/>
      </c>
      <c r="P401" s="38" t="str">
        <f>IF(B401=1,'KELAS (REFERENSI)'!P401,IF(B401=2,'KELAS (REFERENSI)'!P416,IF(B401=3,'KELAS (REFERENSI)'!P431,IF(B401=4,'KELAS (REFERENSI)'!P446,""))))</f>
        <v/>
      </c>
      <c r="Q401" s="38" t="str">
        <f t="shared" si="4"/>
        <v>BPS Kota Jakarta Timur</v>
      </c>
      <c r="R401" s="38" t="str">
        <f t="shared" si="56"/>
        <v/>
      </c>
      <c r="S401" s="38" t="str">
        <f t="shared" ref="S401:T401" si="409">S400</f>
        <v>15 Juni sampai dengan 31 Agustus 2026</v>
      </c>
      <c r="T401" s="38" t="str">
        <f t="shared" si="409"/>
        <v>31 Agustus 2026</v>
      </c>
      <c r="U401" s="41"/>
      <c r="V401" s="42"/>
      <c r="W401" s="42"/>
      <c r="X401" s="42"/>
    </row>
    <row r="402" ht="15.75" customHeight="1">
      <c r="A402" s="36" t="s">
        <v>5464</v>
      </c>
      <c r="B402" s="37"/>
      <c r="C402" s="37"/>
      <c r="D402" s="38" t="str">
        <f t="shared" si="1"/>
        <v/>
      </c>
      <c r="E402" s="38" t="str">
        <f>VLOOKUP(D402,'KELAS (REFERENSI)'!$E$1:$J$68,6,FALSE)</f>
        <v>#N/A</v>
      </c>
      <c r="F402" s="39" t="str">
        <f t="shared" si="2"/>
        <v>PETUGAS.0401/SPK/SE/PML/3172/2026</v>
      </c>
      <c r="G402" s="40"/>
      <c r="H402" s="39" t="str">
        <f>VLOOKUP(G402,'MITRA (REFERENSI)'!$A:$Z,16,FALSE)</f>
        <v>#N/A</v>
      </c>
      <c r="I402" s="39" t="str">
        <f>VLOOKUP(G402,'MITRA (REFERENSI)'!$A:$Z,25,FALSE)</f>
        <v>#N/A</v>
      </c>
      <c r="J402" s="38" t="str">
        <f>VLOOKUP(G402,'MITRA (REFERENSI)'!$A:$Z,26,FALSE)</f>
        <v>#N/A</v>
      </c>
      <c r="K402" s="38" t="str">
        <f>VLOOKUP(G402,'MITRA (REFERENSI)'!$A:$Z,15,FALSE)</f>
        <v>#N/A</v>
      </c>
      <c r="L402" s="38" t="str">
        <f>VLOOKUP(G402,'MITRA (REFERENSI)'!$A:$Z,15,FALSE)</f>
        <v>#N/A</v>
      </c>
      <c r="M402" s="38" t="str">
        <f>IF(B402=1,'KELAS (REFERENSI)'!M402,IF(B402=2,'KELAS (REFERENSI)'!M417,IF(B402=3,'KELAS (REFERENSI)'!M432,IF(B402=4,'KELAS (REFERENSI)'!M447,""))))</f>
        <v/>
      </c>
      <c r="N402" s="38" t="str">
        <f>IF(B402=1,'KELAS (REFERENSI)'!N402,IF(B402=2,'KELAS (REFERENSI)'!N417,IF(B402=3,'KELAS (REFERENSI)'!N432,IF(B402=4,'KELAS (REFERENSI)'!N447,""))))</f>
        <v/>
      </c>
      <c r="O402" s="38" t="str">
        <f>IF(B402=1,'KELAS (REFERENSI)'!O402,IF(B402=2,'KELAS (REFERENSI)'!O417,IF(B402=3,'KELAS (REFERENSI)'!O432,IF(B402=4,'KELAS (REFERENSI)'!O447,""))))</f>
        <v/>
      </c>
      <c r="P402" s="38" t="str">
        <f>IF(B402=1,'KELAS (REFERENSI)'!P402,IF(B402=2,'KELAS (REFERENSI)'!P417,IF(B402=3,'KELAS (REFERENSI)'!P432,IF(B402=4,'KELAS (REFERENSI)'!P447,""))))</f>
        <v/>
      </c>
      <c r="Q402" s="38" t="str">
        <f t="shared" si="4"/>
        <v>BPS Kota Jakarta Timur</v>
      </c>
      <c r="R402" s="38" t="str">
        <f t="shared" si="56"/>
        <v/>
      </c>
      <c r="S402" s="38" t="str">
        <f t="shared" ref="S402:T402" si="410">S401</f>
        <v>15 Juni sampai dengan 31 Agustus 2026</v>
      </c>
      <c r="T402" s="38" t="str">
        <f t="shared" si="410"/>
        <v>31 Agustus 2026</v>
      </c>
      <c r="U402" s="41"/>
      <c r="V402" s="42"/>
      <c r="W402" s="42"/>
      <c r="X402" s="42"/>
    </row>
    <row r="403" ht="15.75" customHeight="1">
      <c r="A403" s="36" t="s">
        <v>5465</v>
      </c>
      <c r="B403" s="37"/>
      <c r="C403" s="37"/>
      <c r="D403" s="38" t="str">
        <f t="shared" si="1"/>
        <v/>
      </c>
      <c r="E403" s="38" t="str">
        <f>VLOOKUP(D403,'KELAS (REFERENSI)'!$E$1:$J$68,6,FALSE)</f>
        <v>#N/A</v>
      </c>
      <c r="F403" s="39" t="str">
        <f t="shared" si="2"/>
        <v>PETUGAS.0402/SPK/SE/PML/3172/2026</v>
      </c>
      <c r="G403" s="40"/>
      <c r="H403" s="39" t="str">
        <f>VLOOKUP(G403,'MITRA (REFERENSI)'!$A:$Z,16,FALSE)</f>
        <v>#N/A</v>
      </c>
      <c r="I403" s="39" t="str">
        <f>VLOOKUP(G403,'MITRA (REFERENSI)'!$A:$Z,25,FALSE)</f>
        <v>#N/A</v>
      </c>
      <c r="J403" s="38" t="str">
        <f>VLOOKUP(G403,'MITRA (REFERENSI)'!$A:$Z,26,FALSE)</f>
        <v>#N/A</v>
      </c>
      <c r="K403" s="38" t="str">
        <f>VLOOKUP(G403,'MITRA (REFERENSI)'!$A:$Z,15,FALSE)</f>
        <v>#N/A</v>
      </c>
      <c r="L403" s="38" t="str">
        <f>VLOOKUP(G403,'MITRA (REFERENSI)'!$A:$Z,15,FALSE)</f>
        <v>#N/A</v>
      </c>
      <c r="M403" s="38" t="str">
        <f>IF(B403=1,'KELAS (REFERENSI)'!M403,IF(B403=2,'KELAS (REFERENSI)'!M418,IF(B403=3,'KELAS (REFERENSI)'!M433,IF(B403=4,'KELAS (REFERENSI)'!M448,""))))</f>
        <v/>
      </c>
      <c r="N403" s="38" t="str">
        <f>IF(B403=1,'KELAS (REFERENSI)'!N403,IF(B403=2,'KELAS (REFERENSI)'!N418,IF(B403=3,'KELAS (REFERENSI)'!N433,IF(B403=4,'KELAS (REFERENSI)'!N448,""))))</f>
        <v/>
      </c>
      <c r="O403" s="38" t="str">
        <f>IF(B403=1,'KELAS (REFERENSI)'!O403,IF(B403=2,'KELAS (REFERENSI)'!O418,IF(B403=3,'KELAS (REFERENSI)'!O433,IF(B403=4,'KELAS (REFERENSI)'!O448,""))))</f>
        <v/>
      </c>
      <c r="P403" s="38" t="str">
        <f>IF(B403=1,'KELAS (REFERENSI)'!P403,IF(B403=2,'KELAS (REFERENSI)'!P418,IF(B403=3,'KELAS (REFERENSI)'!P433,IF(B403=4,'KELAS (REFERENSI)'!P448,""))))</f>
        <v/>
      </c>
      <c r="Q403" s="38" t="str">
        <f t="shared" si="4"/>
        <v>BPS Kota Jakarta Timur</v>
      </c>
      <c r="R403" s="38" t="str">
        <f t="shared" si="56"/>
        <v/>
      </c>
      <c r="S403" s="38" t="str">
        <f t="shared" ref="S403:T403" si="411">S402</f>
        <v>15 Juni sampai dengan 31 Agustus 2026</v>
      </c>
      <c r="T403" s="38" t="str">
        <f t="shared" si="411"/>
        <v>31 Agustus 2026</v>
      </c>
      <c r="U403" s="41"/>
      <c r="V403" s="42"/>
      <c r="W403" s="42"/>
      <c r="X403" s="42"/>
    </row>
    <row r="404" ht="15.75" customHeight="1">
      <c r="A404" s="36" t="s">
        <v>5466</v>
      </c>
      <c r="B404" s="37"/>
      <c r="C404" s="37"/>
      <c r="D404" s="38" t="str">
        <f t="shared" si="1"/>
        <v/>
      </c>
      <c r="E404" s="38" t="str">
        <f>VLOOKUP(D404,'KELAS (REFERENSI)'!$E$1:$J$68,6,FALSE)</f>
        <v>#N/A</v>
      </c>
      <c r="F404" s="39" t="str">
        <f t="shared" si="2"/>
        <v>PETUGAS.0403/SPK/SE/PML/3172/2026</v>
      </c>
      <c r="G404" s="40"/>
      <c r="H404" s="39" t="str">
        <f>VLOOKUP(G404,'MITRA (REFERENSI)'!$A:$Z,16,FALSE)</f>
        <v>#N/A</v>
      </c>
      <c r="I404" s="39" t="str">
        <f>VLOOKUP(G404,'MITRA (REFERENSI)'!$A:$Z,25,FALSE)</f>
        <v>#N/A</v>
      </c>
      <c r="J404" s="38" t="str">
        <f>VLOOKUP(G404,'MITRA (REFERENSI)'!$A:$Z,26,FALSE)</f>
        <v>#N/A</v>
      </c>
      <c r="K404" s="38" t="str">
        <f>VLOOKUP(G404,'MITRA (REFERENSI)'!$A:$Z,15,FALSE)</f>
        <v>#N/A</v>
      </c>
      <c r="L404" s="38" t="str">
        <f>VLOOKUP(G404,'MITRA (REFERENSI)'!$A:$Z,15,FALSE)</f>
        <v>#N/A</v>
      </c>
      <c r="M404" s="38" t="str">
        <f>IF(B404=1,'KELAS (REFERENSI)'!M404,IF(B404=2,'KELAS (REFERENSI)'!M419,IF(B404=3,'KELAS (REFERENSI)'!M434,IF(B404=4,'KELAS (REFERENSI)'!M449,""))))</f>
        <v/>
      </c>
      <c r="N404" s="38" t="str">
        <f>IF(B404=1,'KELAS (REFERENSI)'!N404,IF(B404=2,'KELAS (REFERENSI)'!N419,IF(B404=3,'KELAS (REFERENSI)'!N434,IF(B404=4,'KELAS (REFERENSI)'!N449,""))))</f>
        <v/>
      </c>
      <c r="O404" s="38" t="str">
        <f>IF(B404=1,'KELAS (REFERENSI)'!O404,IF(B404=2,'KELAS (REFERENSI)'!O419,IF(B404=3,'KELAS (REFERENSI)'!O434,IF(B404=4,'KELAS (REFERENSI)'!O449,""))))</f>
        <v/>
      </c>
      <c r="P404" s="38" t="str">
        <f>IF(B404=1,'KELAS (REFERENSI)'!P404,IF(B404=2,'KELAS (REFERENSI)'!P419,IF(B404=3,'KELAS (REFERENSI)'!P434,IF(B404=4,'KELAS (REFERENSI)'!P449,""))))</f>
        <v/>
      </c>
      <c r="Q404" s="38" t="str">
        <f t="shared" si="4"/>
        <v>BPS Kota Jakarta Timur</v>
      </c>
      <c r="R404" s="38" t="str">
        <f t="shared" si="56"/>
        <v/>
      </c>
      <c r="S404" s="38" t="str">
        <f t="shared" ref="S404:T404" si="412">S403</f>
        <v>15 Juni sampai dengan 31 Agustus 2026</v>
      </c>
      <c r="T404" s="38" t="str">
        <f t="shared" si="412"/>
        <v>31 Agustus 2026</v>
      </c>
      <c r="U404" s="41"/>
      <c r="V404" s="42"/>
      <c r="W404" s="42"/>
      <c r="X404" s="42"/>
    </row>
    <row r="405" ht="15.75" customHeight="1">
      <c r="A405" s="36" t="s">
        <v>5467</v>
      </c>
      <c r="B405" s="37"/>
      <c r="C405" s="37"/>
      <c r="D405" s="38" t="str">
        <f t="shared" si="1"/>
        <v/>
      </c>
      <c r="E405" s="38" t="str">
        <f>VLOOKUP(D405,'KELAS (REFERENSI)'!$E$1:$J$68,6,FALSE)</f>
        <v>#N/A</v>
      </c>
      <c r="F405" s="39" t="str">
        <f t="shared" si="2"/>
        <v>PETUGAS.0404/SPK/SE/PML/3172/2026</v>
      </c>
      <c r="G405" s="40"/>
      <c r="H405" s="39" t="str">
        <f>VLOOKUP(G405,'MITRA (REFERENSI)'!$A:$Z,16,FALSE)</f>
        <v>#N/A</v>
      </c>
      <c r="I405" s="39" t="str">
        <f>VLOOKUP(G405,'MITRA (REFERENSI)'!$A:$Z,25,FALSE)</f>
        <v>#N/A</v>
      </c>
      <c r="J405" s="38" t="str">
        <f>VLOOKUP(G405,'MITRA (REFERENSI)'!$A:$Z,26,FALSE)</f>
        <v>#N/A</v>
      </c>
      <c r="K405" s="38" t="str">
        <f>VLOOKUP(G405,'MITRA (REFERENSI)'!$A:$Z,15,FALSE)</f>
        <v>#N/A</v>
      </c>
      <c r="L405" s="38" t="str">
        <f>VLOOKUP(G405,'MITRA (REFERENSI)'!$A:$Z,15,FALSE)</f>
        <v>#N/A</v>
      </c>
      <c r="M405" s="38" t="str">
        <f>IF(B405=1,'KELAS (REFERENSI)'!M405,IF(B405=2,'KELAS (REFERENSI)'!M420,IF(B405=3,'KELAS (REFERENSI)'!M435,IF(B405=4,'KELAS (REFERENSI)'!M450,""))))</f>
        <v/>
      </c>
      <c r="N405" s="38" t="str">
        <f>IF(B405=1,'KELAS (REFERENSI)'!N405,IF(B405=2,'KELAS (REFERENSI)'!N420,IF(B405=3,'KELAS (REFERENSI)'!N435,IF(B405=4,'KELAS (REFERENSI)'!N450,""))))</f>
        <v/>
      </c>
      <c r="O405" s="38" t="str">
        <f>IF(B405=1,'KELAS (REFERENSI)'!O405,IF(B405=2,'KELAS (REFERENSI)'!O420,IF(B405=3,'KELAS (REFERENSI)'!O435,IF(B405=4,'KELAS (REFERENSI)'!O450,""))))</f>
        <v/>
      </c>
      <c r="P405" s="38" t="str">
        <f>IF(B405=1,'KELAS (REFERENSI)'!P405,IF(B405=2,'KELAS (REFERENSI)'!P420,IF(B405=3,'KELAS (REFERENSI)'!P435,IF(B405=4,'KELAS (REFERENSI)'!P450,""))))</f>
        <v/>
      </c>
      <c r="Q405" s="38" t="str">
        <f t="shared" si="4"/>
        <v>BPS Kota Jakarta Timur</v>
      </c>
      <c r="R405" s="38" t="str">
        <f t="shared" si="56"/>
        <v/>
      </c>
      <c r="S405" s="38" t="str">
        <f t="shared" ref="S405:T405" si="413">S404</f>
        <v>15 Juni sampai dengan 31 Agustus 2026</v>
      </c>
      <c r="T405" s="38" t="str">
        <f t="shared" si="413"/>
        <v>31 Agustus 2026</v>
      </c>
      <c r="U405" s="41"/>
      <c r="V405" s="42"/>
      <c r="W405" s="42"/>
      <c r="X405" s="42"/>
    </row>
    <row r="406" ht="15.75" customHeight="1">
      <c r="A406" s="36" t="s">
        <v>5468</v>
      </c>
      <c r="B406" s="37"/>
      <c r="C406" s="37"/>
      <c r="D406" s="38" t="str">
        <f t="shared" si="1"/>
        <v/>
      </c>
      <c r="E406" s="38" t="str">
        <f>VLOOKUP(D406,'KELAS (REFERENSI)'!$E$1:$J$68,6,FALSE)</f>
        <v>#N/A</v>
      </c>
      <c r="F406" s="39" t="str">
        <f t="shared" si="2"/>
        <v>PETUGAS.0405/SPK/SE/PML/3172/2026</v>
      </c>
      <c r="G406" s="40"/>
      <c r="H406" s="39" t="str">
        <f>VLOOKUP(G406,'MITRA (REFERENSI)'!$A:$Z,16,FALSE)</f>
        <v>#N/A</v>
      </c>
      <c r="I406" s="39" t="str">
        <f>VLOOKUP(G406,'MITRA (REFERENSI)'!$A:$Z,25,FALSE)</f>
        <v>#N/A</v>
      </c>
      <c r="J406" s="38" t="str">
        <f>VLOOKUP(G406,'MITRA (REFERENSI)'!$A:$Z,26,FALSE)</f>
        <v>#N/A</v>
      </c>
      <c r="K406" s="38" t="str">
        <f>VLOOKUP(G406,'MITRA (REFERENSI)'!$A:$Z,15,FALSE)</f>
        <v>#N/A</v>
      </c>
      <c r="L406" s="38" t="str">
        <f>VLOOKUP(G406,'MITRA (REFERENSI)'!$A:$Z,15,FALSE)</f>
        <v>#N/A</v>
      </c>
      <c r="M406" s="38" t="str">
        <f>IF(B406=1,'KELAS (REFERENSI)'!M406,IF(B406=2,'KELAS (REFERENSI)'!M421,IF(B406=3,'KELAS (REFERENSI)'!M436,IF(B406=4,'KELAS (REFERENSI)'!M451,""))))</f>
        <v/>
      </c>
      <c r="N406" s="38" t="str">
        <f>IF(B406=1,'KELAS (REFERENSI)'!N406,IF(B406=2,'KELAS (REFERENSI)'!N421,IF(B406=3,'KELAS (REFERENSI)'!N436,IF(B406=4,'KELAS (REFERENSI)'!N451,""))))</f>
        <v/>
      </c>
      <c r="O406" s="38" t="str">
        <f>IF(B406=1,'KELAS (REFERENSI)'!O406,IF(B406=2,'KELAS (REFERENSI)'!O421,IF(B406=3,'KELAS (REFERENSI)'!O436,IF(B406=4,'KELAS (REFERENSI)'!O451,""))))</f>
        <v/>
      </c>
      <c r="P406" s="38" t="str">
        <f>IF(B406=1,'KELAS (REFERENSI)'!P406,IF(B406=2,'KELAS (REFERENSI)'!P421,IF(B406=3,'KELAS (REFERENSI)'!P436,IF(B406=4,'KELAS (REFERENSI)'!P451,""))))</f>
        <v/>
      </c>
      <c r="Q406" s="38" t="str">
        <f t="shared" si="4"/>
        <v>BPS Kota Jakarta Timur</v>
      </c>
      <c r="R406" s="38" t="str">
        <f t="shared" si="56"/>
        <v/>
      </c>
      <c r="S406" s="38" t="str">
        <f t="shared" ref="S406:T406" si="414">S405</f>
        <v>15 Juni sampai dengan 31 Agustus 2026</v>
      </c>
      <c r="T406" s="38" t="str">
        <f t="shared" si="414"/>
        <v>31 Agustus 2026</v>
      </c>
      <c r="U406" s="41"/>
      <c r="V406" s="42"/>
      <c r="W406" s="42"/>
      <c r="X406" s="42"/>
    </row>
    <row r="407" ht="15.75" customHeight="1">
      <c r="A407" s="36" t="s">
        <v>5469</v>
      </c>
      <c r="B407" s="37"/>
      <c r="C407" s="37"/>
      <c r="D407" s="38" t="str">
        <f t="shared" si="1"/>
        <v/>
      </c>
      <c r="E407" s="38" t="str">
        <f>VLOOKUP(D407,'KELAS (REFERENSI)'!$E$1:$J$68,6,FALSE)</f>
        <v>#N/A</v>
      </c>
      <c r="F407" s="39" t="str">
        <f t="shared" si="2"/>
        <v>PETUGAS.0406/SPK/SE/PML/3172/2026</v>
      </c>
      <c r="G407" s="40"/>
      <c r="H407" s="39" t="str">
        <f>VLOOKUP(G407,'MITRA (REFERENSI)'!$A:$Z,16,FALSE)</f>
        <v>#N/A</v>
      </c>
      <c r="I407" s="39" t="str">
        <f>VLOOKUP(G407,'MITRA (REFERENSI)'!$A:$Z,25,FALSE)</f>
        <v>#N/A</v>
      </c>
      <c r="J407" s="38" t="str">
        <f>VLOOKUP(G407,'MITRA (REFERENSI)'!$A:$Z,26,FALSE)</f>
        <v>#N/A</v>
      </c>
      <c r="K407" s="38" t="str">
        <f>VLOOKUP(G407,'MITRA (REFERENSI)'!$A:$Z,15,FALSE)</f>
        <v>#N/A</v>
      </c>
      <c r="L407" s="38" t="str">
        <f>VLOOKUP(G407,'MITRA (REFERENSI)'!$A:$Z,15,FALSE)</f>
        <v>#N/A</v>
      </c>
      <c r="M407" s="38" t="str">
        <f>IF(B407=1,'KELAS (REFERENSI)'!M407,IF(B407=2,'KELAS (REFERENSI)'!M422,IF(B407=3,'KELAS (REFERENSI)'!M437,IF(B407=4,'KELAS (REFERENSI)'!M452,""))))</f>
        <v/>
      </c>
      <c r="N407" s="38" t="str">
        <f>IF(B407=1,'KELAS (REFERENSI)'!N407,IF(B407=2,'KELAS (REFERENSI)'!N422,IF(B407=3,'KELAS (REFERENSI)'!N437,IF(B407=4,'KELAS (REFERENSI)'!N452,""))))</f>
        <v/>
      </c>
      <c r="O407" s="38" t="str">
        <f>IF(B407=1,'KELAS (REFERENSI)'!O407,IF(B407=2,'KELAS (REFERENSI)'!O422,IF(B407=3,'KELAS (REFERENSI)'!O437,IF(B407=4,'KELAS (REFERENSI)'!O452,""))))</f>
        <v/>
      </c>
      <c r="P407" s="38" t="str">
        <f>IF(B407=1,'KELAS (REFERENSI)'!P407,IF(B407=2,'KELAS (REFERENSI)'!P422,IF(B407=3,'KELAS (REFERENSI)'!P437,IF(B407=4,'KELAS (REFERENSI)'!P452,""))))</f>
        <v/>
      </c>
      <c r="Q407" s="38" t="str">
        <f t="shared" si="4"/>
        <v>BPS Kota Jakarta Timur</v>
      </c>
      <c r="R407" s="38" t="str">
        <f t="shared" si="56"/>
        <v/>
      </c>
      <c r="S407" s="38" t="str">
        <f t="shared" ref="S407:T407" si="415">S406</f>
        <v>15 Juni sampai dengan 31 Agustus 2026</v>
      </c>
      <c r="T407" s="38" t="str">
        <f t="shared" si="415"/>
        <v>31 Agustus 2026</v>
      </c>
      <c r="U407" s="41"/>
      <c r="V407" s="42"/>
      <c r="W407" s="42"/>
      <c r="X407" s="42"/>
    </row>
    <row r="408" ht="15.75" customHeight="1">
      <c r="A408" s="36" t="s">
        <v>5470</v>
      </c>
      <c r="B408" s="37"/>
      <c r="C408" s="37"/>
      <c r="D408" s="38" t="str">
        <f t="shared" si="1"/>
        <v/>
      </c>
      <c r="E408" s="38" t="str">
        <f>VLOOKUP(D408,'KELAS (REFERENSI)'!$E$1:$J$68,6,FALSE)</f>
        <v>#N/A</v>
      </c>
      <c r="F408" s="39" t="str">
        <f t="shared" si="2"/>
        <v>PETUGAS.0407/SPK/SE/PML/3172/2026</v>
      </c>
      <c r="G408" s="40"/>
      <c r="H408" s="39" t="str">
        <f>VLOOKUP(G408,'MITRA (REFERENSI)'!$A:$Z,16,FALSE)</f>
        <v>#N/A</v>
      </c>
      <c r="I408" s="39" t="str">
        <f>VLOOKUP(G408,'MITRA (REFERENSI)'!$A:$Z,25,FALSE)</f>
        <v>#N/A</v>
      </c>
      <c r="J408" s="38" t="str">
        <f>VLOOKUP(G408,'MITRA (REFERENSI)'!$A:$Z,26,FALSE)</f>
        <v>#N/A</v>
      </c>
      <c r="K408" s="38" t="str">
        <f>VLOOKUP(G408,'MITRA (REFERENSI)'!$A:$Z,15,FALSE)</f>
        <v>#N/A</v>
      </c>
      <c r="L408" s="38" t="str">
        <f>VLOOKUP(G408,'MITRA (REFERENSI)'!$A:$Z,15,FALSE)</f>
        <v>#N/A</v>
      </c>
      <c r="M408" s="38" t="str">
        <f>IF(B408=1,'KELAS (REFERENSI)'!M408,IF(B408=2,'KELAS (REFERENSI)'!M423,IF(B408=3,'KELAS (REFERENSI)'!M438,IF(B408=4,'KELAS (REFERENSI)'!M453,""))))</f>
        <v/>
      </c>
      <c r="N408" s="38" t="str">
        <f>IF(B408=1,'KELAS (REFERENSI)'!N408,IF(B408=2,'KELAS (REFERENSI)'!N423,IF(B408=3,'KELAS (REFERENSI)'!N438,IF(B408=4,'KELAS (REFERENSI)'!N453,""))))</f>
        <v/>
      </c>
      <c r="O408" s="38" t="str">
        <f>IF(B408=1,'KELAS (REFERENSI)'!O408,IF(B408=2,'KELAS (REFERENSI)'!O423,IF(B408=3,'KELAS (REFERENSI)'!O438,IF(B408=4,'KELAS (REFERENSI)'!O453,""))))</f>
        <v/>
      </c>
      <c r="P408" s="38" t="str">
        <f>IF(B408=1,'KELAS (REFERENSI)'!P408,IF(B408=2,'KELAS (REFERENSI)'!P423,IF(B408=3,'KELAS (REFERENSI)'!P438,IF(B408=4,'KELAS (REFERENSI)'!P453,""))))</f>
        <v/>
      </c>
      <c r="Q408" s="38" t="str">
        <f t="shared" si="4"/>
        <v>BPS Kota Jakarta Timur</v>
      </c>
      <c r="R408" s="38" t="str">
        <f t="shared" si="56"/>
        <v/>
      </c>
      <c r="S408" s="38" t="str">
        <f t="shared" ref="S408:T408" si="416">S407</f>
        <v>15 Juni sampai dengan 31 Agustus 2026</v>
      </c>
      <c r="T408" s="38" t="str">
        <f t="shared" si="416"/>
        <v>31 Agustus 2026</v>
      </c>
      <c r="U408" s="41"/>
      <c r="V408" s="42"/>
      <c r="W408" s="42"/>
      <c r="X408" s="42"/>
    </row>
    <row r="409" ht="15.75" customHeight="1">
      <c r="A409" s="36" t="s">
        <v>5471</v>
      </c>
      <c r="B409" s="37"/>
      <c r="C409" s="37"/>
      <c r="D409" s="38" t="str">
        <f t="shared" si="1"/>
        <v/>
      </c>
      <c r="E409" s="38" t="str">
        <f>VLOOKUP(D409,'KELAS (REFERENSI)'!$E$1:$J$68,6,FALSE)</f>
        <v>#N/A</v>
      </c>
      <c r="F409" s="39" t="str">
        <f t="shared" si="2"/>
        <v>PETUGAS.0408/SPK/SE/PML/3172/2026</v>
      </c>
      <c r="G409" s="40"/>
      <c r="H409" s="39" t="str">
        <f>VLOOKUP(G409,'MITRA (REFERENSI)'!$A:$Z,16,FALSE)</f>
        <v>#N/A</v>
      </c>
      <c r="I409" s="39" t="str">
        <f>VLOOKUP(G409,'MITRA (REFERENSI)'!$A:$Z,25,FALSE)</f>
        <v>#N/A</v>
      </c>
      <c r="J409" s="38" t="str">
        <f>VLOOKUP(G409,'MITRA (REFERENSI)'!$A:$Z,26,FALSE)</f>
        <v>#N/A</v>
      </c>
      <c r="K409" s="38" t="str">
        <f>VLOOKUP(G409,'MITRA (REFERENSI)'!$A:$Z,15,FALSE)</f>
        <v>#N/A</v>
      </c>
      <c r="L409" s="38" t="str">
        <f>VLOOKUP(G409,'MITRA (REFERENSI)'!$A:$Z,15,FALSE)</f>
        <v>#N/A</v>
      </c>
      <c r="M409" s="38" t="str">
        <f>IF(B409=1,'KELAS (REFERENSI)'!M409,IF(B409=2,'KELAS (REFERENSI)'!M424,IF(B409=3,'KELAS (REFERENSI)'!M439,IF(B409=4,'KELAS (REFERENSI)'!M454,""))))</f>
        <v/>
      </c>
      <c r="N409" s="38" t="str">
        <f>IF(B409=1,'KELAS (REFERENSI)'!N409,IF(B409=2,'KELAS (REFERENSI)'!N424,IF(B409=3,'KELAS (REFERENSI)'!N439,IF(B409=4,'KELAS (REFERENSI)'!N454,""))))</f>
        <v/>
      </c>
      <c r="O409" s="38" t="str">
        <f>IF(B409=1,'KELAS (REFERENSI)'!O409,IF(B409=2,'KELAS (REFERENSI)'!O424,IF(B409=3,'KELAS (REFERENSI)'!O439,IF(B409=4,'KELAS (REFERENSI)'!O454,""))))</f>
        <v/>
      </c>
      <c r="P409" s="38" t="str">
        <f>IF(B409=1,'KELAS (REFERENSI)'!P409,IF(B409=2,'KELAS (REFERENSI)'!P424,IF(B409=3,'KELAS (REFERENSI)'!P439,IF(B409=4,'KELAS (REFERENSI)'!P454,""))))</f>
        <v/>
      </c>
      <c r="Q409" s="38" t="str">
        <f t="shared" si="4"/>
        <v>BPS Kota Jakarta Timur</v>
      </c>
      <c r="R409" s="38" t="str">
        <f t="shared" si="56"/>
        <v/>
      </c>
      <c r="S409" s="38" t="str">
        <f t="shared" ref="S409:T409" si="417">S408</f>
        <v>15 Juni sampai dengan 31 Agustus 2026</v>
      </c>
      <c r="T409" s="38" t="str">
        <f t="shared" si="417"/>
        <v>31 Agustus 2026</v>
      </c>
      <c r="U409" s="41"/>
      <c r="V409" s="42"/>
      <c r="W409" s="42"/>
      <c r="X409" s="42"/>
    </row>
    <row r="410" ht="15.75" customHeight="1">
      <c r="A410" s="36" t="s">
        <v>5472</v>
      </c>
      <c r="B410" s="37"/>
      <c r="C410" s="37"/>
      <c r="D410" s="38" t="str">
        <f t="shared" si="1"/>
        <v/>
      </c>
      <c r="E410" s="38" t="str">
        <f>VLOOKUP(D410,'KELAS (REFERENSI)'!$E$1:$J$68,6,FALSE)</f>
        <v>#N/A</v>
      </c>
      <c r="F410" s="39" t="str">
        <f t="shared" si="2"/>
        <v>PETUGAS.0409/SPK/SE/PML/3172/2026</v>
      </c>
      <c r="G410" s="40"/>
      <c r="H410" s="39" t="str">
        <f>VLOOKUP(G410,'MITRA (REFERENSI)'!$A:$Z,16,FALSE)</f>
        <v>#N/A</v>
      </c>
      <c r="I410" s="39" t="str">
        <f>VLOOKUP(G410,'MITRA (REFERENSI)'!$A:$Z,25,FALSE)</f>
        <v>#N/A</v>
      </c>
      <c r="J410" s="38" t="str">
        <f>VLOOKUP(G410,'MITRA (REFERENSI)'!$A:$Z,26,FALSE)</f>
        <v>#N/A</v>
      </c>
      <c r="K410" s="38" t="str">
        <f>VLOOKUP(G410,'MITRA (REFERENSI)'!$A:$Z,15,FALSE)</f>
        <v>#N/A</v>
      </c>
      <c r="L410" s="38" t="str">
        <f>VLOOKUP(G410,'MITRA (REFERENSI)'!$A:$Z,15,FALSE)</f>
        <v>#N/A</v>
      </c>
      <c r="M410" s="38" t="str">
        <f>IF(B410=1,'KELAS (REFERENSI)'!M410,IF(B410=2,'KELAS (REFERENSI)'!M425,IF(B410=3,'KELAS (REFERENSI)'!M440,IF(B410=4,'KELAS (REFERENSI)'!M455,""))))</f>
        <v/>
      </c>
      <c r="N410" s="38" t="str">
        <f>IF(B410=1,'KELAS (REFERENSI)'!N410,IF(B410=2,'KELAS (REFERENSI)'!N425,IF(B410=3,'KELAS (REFERENSI)'!N440,IF(B410=4,'KELAS (REFERENSI)'!N455,""))))</f>
        <v/>
      </c>
      <c r="O410" s="38" t="str">
        <f>IF(B410=1,'KELAS (REFERENSI)'!O410,IF(B410=2,'KELAS (REFERENSI)'!O425,IF(B410=3,'KELAS (REFERENSI)'!O440,IF(B410=4,'KELAS (REFERENSI)'!O455,""))))</f>
        <v/>
      </c>
      <c r="P410" s="38" t="str">
        <f>IF(B410=1,'KELAS (REFERENSI)'!P410,IF(B410=2,'KELAS (REFERENSI)'!P425,IF(B410=3,'KELAS (REFERENSI)'!P440,IF(B410=4,'KELAS (REFERENSI)'!P455,""))))</f>
        <v/>
      </c>
      <c r="Q410" s="38" t="str">
        <f t="shared" si="4"/>
        <v>BPS Kota Jakarta Timur</v>
      </c>
      <c r="R410" s="38" t="str">
        <f t="shared" si="56"/>
        <v/>
      </c>
      <c r="S410" s="38" t="str">
        <f t="shared" ref="S410:T410" si="418">S409</f>
        <v>15 Juni sampai dengan 31 Agustus 2026</v>
      </c>
      <c r="T410" s="38" t="str">
        <f t="shared" si="418"/>
        <v>31 Agustus 2026</v>
      </c>
      <c r="U410" s="41"/>
      <c r="V410" s="42"/>
      <c r="W410" s="42"/>
      <c r="X410" s="42"/>
    </row>
    <row r="411" ht="15.75" customHeight="1">
      <c r="A411" s="36" t="s">
        <v>5473</v>
      </c>
      <c r="B411" s="37"/>
      <c r="C411" s="37"/>
      <c r="D411" s="38" t="str">
        <f t="shared" si="1"/>
        <v/>
      </c>
      <c r="E411" s="38" t="str">
        <f>VLOOKUP(D411,'KELAS (REFERENSI)'!$E$1:$J$68,6,FALSE)</f>
        <v>#N/A</v>
      </c>
      <c r="F411" s="39" t="str">
        <f t="shared" si="2"/>
        <v>PETUGAS.0410/SPK/SE/PML/3172/2026</v>
      </c>
      <c r="G411" s="40"/>
      <c r="H411" s="39" t="str">
        <f>VLOOKUP(G411,'MITRA (REFERENSI)'!$A:$Z,16,FALSE)</f>
        <v>#N/A</v>
      </c>
      <c r="I411" s="39" t="str">
        <f>VLOOKUP(G411,'MITRA (REFERENSI)'!$A:$Z,25,FALSE)</f>
        <v>#N/A</v>
      </c>
      <c r="J411" s="38" t="str">
        <f>VLOOKUP(G411,'MITRA (REFERENSI)'!$A:$Z,26,FALSE)</f>
        <v>#N/A</v>
      </c>
      <c r="K411" s="38" t="str">
        <f>VLOOKUP(G411,'MITRA (REFERENSI)'!$A:$Z,15,FALSE)</f>
        <v>#N/A</v>
      </c>
      <c r="L411" s="38" t="str">
        <f>VLOOKUP(G411,'MITRA (REFERENSI)'!$A:$Z,15,FALSE)</f>
        <v>#N/A</v>
      </c>
      <c r="M411" s="38" t="str">
        <f>IF(B411=1,'KELAS (REFERENSI)'!M411,IF(B411=2,'KELAS (REFERENSI)'!M426,IF(B411=3,'KELAS (REFERENSI)'!M441,IF(B411=4,'KELAS (REFERENSI)'!M456,""))))</f>
        <v/>
      </c>
      <c r="N411" s="38" t="str">
        <f>IF(B411=1,'KELAS (REFERENSI)'!N411,IF(B411=2,'KELAS (REFERENSI)'!N426,IF(B411=3,'KELAS (REFERENSI)'!N441,IF(B411=4,'KELAS (REFERENSI)'!N456,""))))</f>
        <v/>
      </c>
      <c r="O411" s="38" t="str">
        <f>IF(B411=1,'KELAS (REFERENSI)'!O411,IF(B411=2,'KELAS (REFERENSI)'!O426,IF(B411=3,'KELAS (REFERENSI)'!O441,IF(B411=4,'KELAS (REFERENSI)'!O456,""))))</f>
        <v/>
      </c>
      <c r="P411" s="38" t="str">
        <f>IF(B411=1,'KELAS (REFERENSI)'!P411,IF(B411=2,'KELAS (REFERENSI)'!P426,IF(B411=3,'KELAS (REFERENSI)'!P441,IF(B411=4,'KELAS (REFERENSI)'!P456,""))))</f>
        <v/>
      </c>
      <c r="Q411" s="38" t="str">
        <f t="shared" si="4"/>
        <v>BPS Kota Jakarta Timur</v>
      </c>
      <c r="R411" s="38" t="str">
        <f t="shared" si="56"/>
        <v/>
      </c>
      <c r="S411" s="38" t="str">
        <f t="shared" ref="S411:T411" si="419">S410</f>
        <v>15 Juni sampai dengan 31 Agustus 2026</v>
      </c>
      <c r="T411" s="38" t="str">
        <f t="shared" si="419"/>
        <v>31 Agustus 2026</v>
      </c>
      <c r="U411" s="41"/>
      <c r="V411" s="42"/>
      <c r="W411" s="42"/>
      <c r="X411" s="42"/>
    </row>
    <row r="412" ht="15.75" customHeight="1">
      <c r="A412" s="36" t="s">
        <v>5474</v>
      </c>
      <c r="B412" s="37"/>
      <c r="C412" s="37"/>
      <c r="D412" s="38" t="str">
        <f t="shared" si="1"/>
        <v/>
      </c>
      <c r="E412" s="38" t="str">
        <f>VLOOKUP(D412,'KELAS (REFERENSI)'!$E$1:$J$68,6,FALSE)</f>
        <v>#N/A</v>
      </c>
      <c r="F412" s="39" t="str">
        <f t="shared" si="2"/>
        <v>PETUGAS.0411/SPK/SE/PML/3172/2026</v>
      </c>
      <c r="G412" s="40"/>
      <c r="H412" s="39" t="str">
        <f>VLOOKUP(G412,'MITRA (REFERENSI)'!$A:$Z,16,FALSE)</f>
        <v>#N/A</v>
      </c>
      <c r="I412" s="39" t="str">
        <f>VLOOKUP(G412,'MITRA (REFERENSI)'!$A:$Z,25,FALSE)</f>
        <v>#N/A</v>
      </c>
      <c r="J412" s="38" t="str">
        <f>VLOOKUP(G412,'MITRA (REFERENSI)'!$A:$Z,26,FALSE)</f>
        <v>#N/A</v>
      </c>
      <c r="K412" s="38" t="str">
        <f>VLOOKUP(G412,'MITRA (REFERENSI)'!$A:$Z,15,FALSE)</f>
        <v>#N/A</v>
      </c>
      <c r="L412" s="38" t="str">
        <f>VLOOKUP(G412,'MITRA (REFERENSI)'!$A:$Z,15,FALSE)</f>
        <v>#N/A</v>
      </c>
      <c r="M412" s="38" t="str">
        <f>IF(B412=1,'KELAS (REFERENSI)'!M412,IF(B412=2,'KELAS (REFERENSI)'!M427,IF(B412=3,'KELAS (REFERENSI)'!M442,IF(B412=4,'KELAS (REFERENSI)'!M457,""))))</f>
        <v/>
      </c>
      <c r="N412" s="38" t="str">
        <f>IF(B412=1,'KELAS (REFERENSI)'!N412,IF(B412=2,'KELAS (REFERENSI)'!N427,IF(B412=3,'KELAS (REFERENSI)'!N442,IF(B412=4,'KELAS (REFERENSI)'!N457,""))))</f>
        <v/>
      </c>
      <c r="O412" s="38" t="str">
        <f>IF(B412=1,'KELAS (REFERENSI)'!O412,IF(B412=2,'KELAS (REFERENSI)'!O427,IF(B412=3,'KELAS (REFERENSI)'!O442,IF(B412=4,'KELAS (REFERENSI)'!O457,""))))</f>
        <v/>
      </c>
      <c r="P412" s="38" t="str">
        <f>IF(B412=1,'KELAS (REFERENSI)'!P412,IF(B412=2,'KELAS (REFERENSI)'!P427,IF(B412=3,'KELAS (REFERENSI)'!P442,IF(B412=4,'KELAS (REFERENSI)'!P457,""))))</f>
        <v/>
      </c>
      <c r="Q412" s="38" t="str">
        <f t="shared" si="4"/>
        <v>BPS Kota Jakarta Timur</v>
      </c>
      <c r="R412" s="38" t="str">
        <f t="shared" si="56"/>
        <v/>
      </c>
      <c r="S412" s="38" t="str">
        <f t="shared" ref="S412:T412" si="420">S411</f>
        <v>15 Juni sampai dengan 31 Agustus 2026</v>
      </c>
      <c r="T412" s="38" t="str">
        <f t="shared" si="420"/>
        <v>31 Agustus 2026</v>
      </c>
      <c r="U412" s="41"/>
      <c r="V412" s="42"/>
      <c r="W412" s="42"/>
      <c r="X412" s="42"/>
    </row>
    <row r="413" ht="15.75" customHeight="1">
      <c r="A413" s="36" t="s">
        <v>5475</v>
      </c>
      <c r="B413" s="37"/>
      <c r="C413" s="37"/>
      <c r="D413" s="38" t="str">
        <f t="shared" si="1"/>
        <v/>
      </c>
      <c r="E413" s="38" t="str">
        <f>VLOOKUP(D413,'KELAS (REFERENSI)'!$E$1:$J$68,6,FALSE)</f>
        <v>#N/A</v>
      </c>
      <c r="F413" s="39" t="str">
        <f t="shared" si="2"/>
        <v>PETUGAS.0412/SPK/SE/PML/3172/2026</v>
      </c>
      <c r="G413" s="40"/>
      <c r="H413" s="39" t="str">
        <f>VLOOKUP(G413,'MITRA (REFERENSI)'!$A:$Z,16,FALSE)</f>
        <v>#N/A</v>
      </c>
      <c r="I413" s="39" t="str">
        <f>VLOOKUP(G413,'MITRA (REFERENSI)'!$A:$Z,25,FALSE)</f>
        <v>#N/A</v>
      </c>
      <c r="J413" s="38" t="str">
        <f>VLOOKUP(G413,'MITRA (REFERENSI)'!$A:$Z,26,FALSE)</f>
        <v>#N/A</v>
      </c>
      <c r="K413" s="38" t="str">
        <f>VLOOKUP(G413,'MITRA (REFERENSI)'!$A:$Z,15,FALSE)</f>
        <v>#N/A</v>
      </c>
      <c r="L413" s="38" t="str">
        <f>VLOOKUP(G413,'MITRA (REFERENSI)'!$A:$Z,15,FALSE)</f>
        <v>#N/A</v>
      </c>
      <c r="M413" s="38" t="str">
        <f>IF(B413=1,'KELAS (REFERENSI)'!M413,IF(B413=2,'KELAS (REFERENSI)'!M428,IF(B413=3,'KELAS (REFERENSI)'!M443,IF(B413=4,'KELAS (REFERENSI)'!M458,""))))</f>
        <v/>
      </c>
      <c r="N413" s="38" t="str">
        <f>IF(B413=1,'KELAS (REFERENSI)'!N413,IF(B413=2,'KELAS (REFERENSI)'!N428,IF(B413=3,'KELAS (REFERENSI)'!N443,IF(B413=4,'KELAS (REFERENSI)'!N458,""))))</f>
        <v/>
      </c>
      <c r="O413" s="38" t="str">
        <f>IF(B413=1,'KELAS (REFERENSI)'!O413,IF(B413=2,'KELAS (REFERENSI)'!O428,IF(B413=3,'KELAS (REFERENSI)'!O443,IF(B413=4,'KELAS (REFERENSI)'!O458,""))))</f>
        <v/>
      </c>
      <c r="P413" s="38" t="str">
        <f>IF(B413=1,'KELAS (REFERENSI)'!P413,IF(B413=2,'KELAS (REFERENSI)'!P428,IF(B413=3,'KELAS (REFERENSI)'!P443,IF(B413=4,'KELAS (REFERENSI)'!P458,""))))</f>
        <v/>
      </c>
      <c r="Q413" s="38" t="str">
        <f t="shared" si="4"/>
        <v>BPS Kota Jakarta Timur</v>
      </c>
      <c r="R413" s="38" t="str">
        <f t="shared" si="56"/>
        <v/>
      </c>
      <c r="S413" s="38" t="str">
        <f t="shared" ref="S413:T413" si="421">S412</f>
        <v>15 Juni sampai dengan 31 Agustus 2026</v>
      </c>
      <c r="T413" s="38" t="str">
        <f t="shared" si="421"/>
        <v>31 Agustus 2026</v>
      </c>
      <c r="U413" s="41"/>
      <c r="V413" s="42"/>
      <c r="W413" s="42"/>
      <c r="X413" s="42"/>
    </row>
    <row r="414" ht="15.75" customHeight="1">
      <c r="A414" s="36" t="s">
        <v>5476</v>
      </c>
      <c r="B414" s="37"/>
      <c r="C414" s="37"/>
      <c r="D414" s="38" t="str">
        <f t="shared" si="1"/>
        <v/>
      </c>
      <c r="E414" s="38" t="str">
        <f>VLOOKUP(D414,'KELAS (REFERENSI)'!$E$1:$J$68,6,FALSE)</f>
        <v>#N/A</v>
      </c>
      <c r="F414" s="39" t="str">
        <f t="shared" si="2"/>
        <v>PETUGAS.0413/SPK/SE/PML/3172/2026</v>
      </c>
      <c r="G414" s="40"/>
      <c r="H414" s="39" t="str">
        <f>VLOOKUP(G414,'MITRA (REFERENSI)'!$A:$Z,16,FALSE)</f>
        <v>#N/A</v>
      </c>
      <c r="I414" s="39" t="str">
        <f>VLOOKUP(G414,'MITRA (REFERENSI)'!$A:$Z,25,FALSE)</f>
        <v>#N/A</v>
      </c>
      <c r="J414" s="38" t="str">
        <f>VLOOKUP(G414,'MITRA (REFERENSI)'!$A:$Z,26,FALSE)</f>
        <v>#N/A</v>
      </c>
      <c r="K414" s="38" t="str">
        <f>VLOOKUP(G414,'MITRA (REFERENSI)'!$A:$Z,15,FALSE)</f>
        <v>#N/A</v>
      </c>
      <c r="L414" s="38" t="str">
        <f>VLOOKUP(G414,'MITRA (REFERENSI)'!$A:$Z,15,FALSE)</f>
        <v>#N/A</v>
      </c>
      <c r="M414" s="38" t="str">
        <f>IF(B414=1,'KELAS (REFERENSI)'!M414,IF(B414=2,'KELAS (REFERENSI)'!M429,IF(B414=3,'KELAS (REFERENSI)'!M444,IF(B414=4,'KELAS (REFERENSI)'!M459,""))))</f>
        <v/>
      </c>
      <c r="N414" s="38" t="str">
        <f>IF(B414=1,'KELAS (REFERENSI)'!N414,IF(B414=2,'KELAS (REFERENSI)'!N429,IF(B414=3,'KELAS (REFERENSI)'!N444,IF(B414=4,'KELAS (REFERENSI)'!N459,""))))</f>
        <v/>
      </c>
      <c r="O414" s="38" t="str">
        <f>IF(B414=1,'KELAS (REFERENSI)'!O414,IF(B414=2,'KELAS (REFERENSI)'!O429,IF(B414=3,'KELAS (REFERENSI)'!O444,IF(B414=4,'KELAS (REFERENSI)'!O459,""))))</f>
        <v/>
      </c>
      <c r="P414" s="38" t="str">
        <f>IF(B414=1,'KELAS (REFERENSI)'!P414,IF(B414=2,'KELAS (REFERENSI)'!P429,IF(B414=3,'KELAS (REFERENSI)'!P444,IF(B414=4,'KELAS (REFERENSI)'!P459,""))))</f>
        <v/>
      </c>
      <c r="Q414" s="38" t="str">
        <f t="shared" si="4"/>
        <v>BPS Kota Jakarta Timur</v>
      </c>
      <c r="R414" s="38" t="str">
        <f t="shared" si="56"/>
        <v/>
      </c>
      <c r="S414" s="38" t="str">
        <f t="shared" ref="S414:T414" si="422">S413</f>
        <v>15 Juni sampai dengan 31 Agustus 2026</v>
      </c>
      <c r="T414" s="38" t="str">
        <f t="shared" si="422"/>
        <v>31 Agustus 2026</v>
      </c>
      <c r="U414" s="41"/>
      <c r="V414" s="42"/>
      <c r="W414" s="42"/>
      <c r="X414" s="42"/>
    </row>
    <row r="415" ht="15.75" customHeight="1">
      <c r="A415" s="36" t="s">
        <v>5477</v>
      </c>
      <c r="B415" s="37"/>
      <c r="C415" s="37"/>
      <c r="D415" s="38" t="str">
        <f t="shared" si="1"/>
        <v/>
      </c>
      <c r="E415" s="38" t="str">
        <f>VLOOKUP(D415,'KELAS (REFERENSI)'!$E$1:$J$68,6,FALSE)</f>
        <v>#N/A</v>
      </c>
      <c r="F415" s="39" t="str">
        <f t="shared" si="2"/>
        <v>PETUGAS.0414/SPK/SE/PML/3172/2026</v>
      </c>
      <c r="G415" s="40"/>
      <c r="H415" s="39" t="str">
        <f>VLOOKUP(G415,'MITRA (REFERENSI)'!$A:$Z,16,FALSE)</f>
        <v>#N/A</v>
      </c>
      <c r="I415" s="39" t="str">
        <f>VLOOKUP(G415,'MITRA (REFERENSI)'!$A:$Z,25,FALSE)</f>
        <v>#N/A</v>
      </c>
      <c r="J415" s="38" t="str">
        <f>VLOOKUP(G415,'MITRA (REFERENSI)'!$A:$Z,26,FALSE)</f>
        <v>#N/A</v>
      </c>
      <c r="K415" s="38" t="str">
        <f>VLOOKUP(G415,'MITRA (REFERENSI)'!$A:$Z,15,FALSE)</f>
        <v>#N/A</v>
      </c>
      <c r="L415" s="38" t="str">
        <f>VLOOKUP(G415,'MITRA (REFERENSI)'!$A:$Z,15,FALSE)</f>
        <v>#N/A</v>
      </c>
      <c r="M415" s="38" t="str">
        <f>IF(B415=1,'KELAS (REFERENSI)'!M415,IF(B415=2,'KELAS (REFERENSI)'!M430,IF(B415=3,'KELAS (REFERENSI)'!M445,IF(B415=4,'KELAS (REFERENSI)'!M460,""))))</f>
        <v/>
      </c>
      <c r="N415" s="38" t="str">
        <f>IF(B415=1,'KELAS (REFERENSI)'!N415,IF(B415=2,'KELAS (REFERENSI)'!N430,IF(B415=3,'KELAS (REFERENSI)'!N445,IF(B415=4,'KELAS (REFERENSI)'!N460,""))))</f>
        <v/>
      </c>
      <c r="O415" s="38" t="str">
        <f>IF(B415=1,'KELAS (REFERENSI)'!O415,IF(B415=2,'KELAS (REFERENSI)'!O430,IF(B415=3,'KELAS (REFERENSI)'!O445,IF(B415=4,'KELAS (REFERENSI)'!O460,""))))</f>
        <v/>
      </c>
      <c r="P415" s="38" t="str">
        <f>IF(B415=1,'KELAS (REFERENSI)'!P415,IF(B415=2,'KELAS (REFERENSI)'!P430,IF(B415=3,'KELAS (REFERENSI)'!P445,IF(B415=4,'KELAS (REFERENSI)'!P460,""))))</f>
        <v/>
      </c>
      <c r="Q415" s="38" t="str">
        <f t="shared" si="4"/>
        <v>BPS Kota Jakarta Timur</v>
      </c>
      <c r="R415" s="38" t="str">
        <f t="shared" si="56"/>
        <v/>
      </c>
      <c r="S415" s="38" t="str">
        <f t="shared" ref="S415:T415" si="423">S414</f>
        <v>15 Juni sampai dengan 31 Agustus 2026</v>
      </c>
      <c r="T415" s="38" t="str">
        <f t="shared" si="423"/>
        <v>31 Agustus 2026</v>
      </c>
      <c r="U415" s="41"/>
      <c r="V415" s="42"/>
      <c r="W415" s="42"/>
      <c r="X415" s="42"/>
    </row>
    <row r="416" ht="15.75" customHeight="1">
      <c r="A416" s="36" t="s">
        <v>5478</v>
      </c>
      <c r="B416" s="37"/>
      <c r="C416" s="37"/>
      <c r="D416" s="38" t="str">
        <f t="shared" si="1"/>
        <v/>
      </c>
      <c r="E416" s="38" t="str">
        <f>VLOOKUP(D416,'KELAS (REFERENSI)'!$E$1:$J$68,6,FALSE)</f>
        <v>#N/A</v>
      </c>
      <c r="F416" s="39" t="str">
        <f t="shared" si="2"/>
        <v>PETUGAS.0415/SPK/SE/PML/3172/2026</v>
      </c>
      <c r="G416" s="40"/>
      <c r="H416" s="39" t="str">
        <f>VLOOKUP(G416,'MITRA (REFERENSI)'!$A:$Z,16,FALSE)</f>
        <v>#N/A</v>
      </c>
      <c r="I416" s="39" t="str">
        <f>VLOOKUP(G416,'MITRA (REFERENSI)'!$A:$Z,25,FALSE)</f>
        <v>#N/A</v>
      </c>
      <c r="J416" s="38" t="str">
        <f>VLOOKUP(G416,'MITRA (REFERENSI)'!$A:$Z,26,FALSE)</f>
        <v>#N/A</v>
      </c>
      <c r="K416" s="38" t="str">
        <f>VLOOKUP(G416,'MITRA (REFERENSI)'!$A:$Z,15,FALSE)</f>
        <v>#N/A</v>
      </c>
      <c r="L416" s="38" t="str">
        <f>VLOOKUP(G416,'MITRA (REFERENSI)'!$A:$Z,15,FALSE)</f>
        <v>#N/A</v>
      </c>
      <c r="M416" s="38" t="str">
        <f>IF(B416=1,'KELAS (REFERENSI)'!M416,IF(B416=2,'KELAS (REFERENSI)'!M431,IF(B416=3,'KELAS (REFERENSI)'!M446,IF(B416=4,'KELAS (REFERENSI)'!M461,""))))</f>
        <v/>
      </c>
      <c r="N416" s="38" t="str">
        <f>IF(B416=1,'KELAS (REFERENSI)'!N416,IF(B416=2,'KELAS (REFERENSI)'!N431,IF(B416=3,'KELAS (REFERENSI)'!N446,IF(B416=4,'KELAS (REFERENSI)'!N461,""))))</f>
        <v/>
      </c>
      <c r="O416" s="38" t="str">
        <f>IF(B416=1,'KELAS (REFERENSI)'!O416,IF(B416=2,'KELAS (REFERENSI)'!O431,IF(B416=3,'KELAS (REFERENSI)'!O446,IF(B416=4,'KELAS (REFERENSI)'!O461,""))))</f>
        <v/>
      </c>
      <c r="P416" s="38" t="str">
        <f>IF(B416=1,'KELAS (REFERENSI)'!P416,IF(B416=2,'KELAS (REFERENSI)'!P431,IF(B416=3,'KELAS (REFERENSI)'!P446,IF(B416=4,'KELAS (REFERENSI)'!P461,""))))</f>
        <v/>
      </c>
      <c r="Q416" s="38" t="str">
        <f t="shared" si="4"/>
        <v>BPS Kota Jakarta Timur</v>
      </c>
      <c r="R416" s="38" t="str">
        <f t="shared" si="56"/>
        <v/>
      </c>
      <c r="S416" s="38" t="str">
        <f t="shared" ref="S416:T416" si="424">S415</f>
        <v>15 Juni sampai dengan 31 Agustus 2026</v>
      </c>
      <c r="T416" s="38" t="str">
        <f t="shared" si="424"/>
        <v>31 Agustus 2026</v>
      </c>
      <c r="U416" s="41"/>
      <c r="V416" s="42"/>
      <c r="W416" s="42"/>
      <c r="X416" s="42"/>
    </row>
    <row r="417" ht="15.75" customHeight="1">
      <c r="A417" s="36" t="s">
        <v>5479</v>
      </c>
      <c r="B417" s="37"/>
      <c r="C417" s="37"/>
      <c r="D417" s="38" t="str">
        <f t="shared" si="1"/>
        <v/>
      </c>
      <c r="E417" s="38" t="str">
        <f>VLOOKUP(D417,'KELAS (REFERENSI)'!$E$1:$J$68,6,FALSE)</f>
        <v>#N/A</v>
      </c>
      <c r="F417" s="39" t="str">
        <f t="shared" si="2"/>
        <v>PETUGAS.0416/SPK/SE/PML/3172/2026</v>
      </c>
      <c r="G417" s="40"/>
      <c r="H417" s="39" t="str">
        <f>VLOOKUP(G417,'MITRA (REFERENSI)'!$A:$Z,16,FALSE)</f>
        <v>#N/A</v>
      </c>
      <c r="I417" s="39" t="str">
        <f>VLOOKUP(G417,'MITRA (REFERENSI)'!$A:$Z,25,FALSE)</f>
        <v>#N/A</v>
      </c>
      <c r="J417" s="38" t="str">
        <f>VLOOKUP(G417,'MITRA (REFERENSI)'!$A:$Z,26,FALSE)</f>
        <v>#N/A</v>
      </c>
      <c r="K417" s="38" t="str">
        <f>VLOOKUP(G417,'MITRA (REFERENSI)'!$A:$Z,15,FALSE)</f>
        <v>#N/A</v>
      </c>
      <c r="L417" s="38" t="str">
        <f>VLOOKUP(G417,'MITRA (REFERENSI)'!$A:$Z,15,FALSE)</f>
        <v>#N/A</v>
      </c>
      <c r="M417" s="38" t="str">
        <f>IF(B417=1,'KELAS (REFERENSI)'!M417,IF(B417=2,'KELAS (REFERENSI)'!M432,IF(B417=3,'KELAS (REFERENSI)'!M447,IF(B417=4,'KELAS (REFERENSI)'!M462,""))))</f>
        <v/>
      </c>
      <c r="N417" s="38" t="str">
        <f>IF(B417=1,'KELAS (REFERENSI)'!N417,IF(B417=2,'KELAS (REFERENSI)'!N432,IF(B417=3,'KELAS (REFERENSI)'!N447,IF(B417=4,'KELAS (REFERENSI)'!N462,""))))</f>
        <v/>
      </c>
      <c r="O417" s="38" t="str">
        <f>IF(B417=1,'KELAS (REFERENSI)'!O417,IF(B417=2,'KELAS (REFERENSI)'!O432,IF(B417=3,'KELAS (REFERENSI)'!O447,IF(B417=4,'KELAS (REFERENSI)'!O462,""))))</f>
        <v/>
      </c>
      <c r="P417" s="38" t="str">
        <f>IF(B417=1,'KELAS (REFERENSI)'!P417,IF(B417=2,'KELAS (REFERENSI)'!P432,IF(B417=3,'KELAS (REFERENSI)'!P447,IF(B417=4,'KELAS (REFERENSI)'!P462,""))))</f>
        <v/>
      </c>
      <c r="Q417" s="38" t="str">
        <f t="shared" si="4"/>
        <v>BPS Kota Jakarta Timur</v>
      </c>
      <c r="R417" s="38" t="str">
        <f t="shared" si="56"/>
        <v/>
      </c>
      <c r="S417" s="38" t="str">
        <f t="shared" ref="S417:T417" si="425">S416</f>
        <v>15 Juni sampai dengan 31 Agustus 2026</v>
      </c>
      <c r="T417" s="38" t="str">
        <f t="shared" si="425"/>
        <v>31 Agustus 2026</v>
      </c>
      <c r="U417" s="41"/>
      <c r="V417" s="42"/>
      <c r="W417" s="42"/>
      <c r="X417" s="42"/>
    </row>
    <row r="418" ht="15.75" customHeight="1">
      <c r="A418" s="36" t="s">
        <v>5480</v>
      </c>
      <c r="B418" s="37"/>
      <c r="C418" s="37"/>
      <c r="D418" s="38" t="str">
        <f t="shared" si="1"/>
        <v/>
      </c>
      <c r="E418" s="38" t="str">
        <f>VLOOKUP(D418,'KELAS (REFERENSI)'!$E$1:$J$68,6,FALSE)</f>
        <v>#N/A</v>
      </c>
      <c r="F418" s="39" t="str">
        <f t="shared" si="2"/>
        <v>PETUGAS.0417/SPK/SE/PML/3172/2026</v>
      </c>
      <c r="G418" s="40"/>
      <c r="H418" s="39" t="str">
        <f>VLOOKUP(G418,'MITRA (REFERENSI)'!$A:$Z,16,FALSE)</f>
        <v>#N/A</v>
      </c>
      <c r="I418" s="39" t="str">
        <f>VLOOKUP(G418,'MITRA (REFERENSI)'!$A:$Z,25,FALSE)</f>
        <v>#N/A</v>
      </c>
      <c r="J418" s="38" t="str">
        <f>VLOOKUP(G418,'MITRA (REFERENSI)'!$A:$Z,26,FALSE)</f>
        <v>#N/A</v>
      </c>
      <c r="K418" s="38" t="str">
        <f>VLOOKUP(G418,'MITRA (REFERENSI)'!$A:$Z,15,FALSE)</f>
        <v>#N/A</v>
      </c>
      <c r="L418" s="38" t="str">
        <f>VLOOKUP(G418,'MITRA (REFERENSI)'!$A:$Z,15,FALSE)</f>
        <v>#N/A</v>
      </c>
      <c r="M418" s="38" t="str">
        <f>IF(B418=1,'KELAS (REFERENSI)'!M418,IF(B418=2,'KELAS (REFERENSI)'!M433,IF(B418=3,'KELAS (REFERENSI)'!M448,IF(B418=4,'KELAS (REFERENSI)'!M463,""))))</f>
        <v/>
      </c>
      <c r="N418" s="38" t="str">
        <f>IF(B418=1,'KELAS (REFERENSI)'!N418,IF(B418=2,'KELAS (REFERENSI)'!N433,IF(B418=3,'KELAS (REFERENSI)'!N448,IF(B418=4,'KELAS (REFERENSI)'!N463,""))))</f>
        <v/>
      </c>
      <c r="O418" s="38" t="str">
        <f>IF(B418=1,'KELAS (REFERENSI)'!O418,IF(B418=2,'KELAS (REFERENSI)'!O433,IF(B418=3,'KELAS (REFERENSI)'!O448,IF(B418=4,'KELAS (REFERENSI)'!O463,""))))</f>
        <v/>
      </c>
      <c r="P418" s="38" t="str">
        <f>IF(B418=1,'KELAS (REFERENSI)'!P418,IF(B418=2,'KELAS (REFERENSI)'!P433,IF(B418=3,'KELAS (REFERENSI)'!P448,IF(B418=4,'KELAS (REFERENSI)'!P463,""))))</f>
        <v/>
      </c>
      <c r="Q418" s="38" t="str">
        <f t="shared" si="4"/>
        <v>BPS Kota Jakarta Timur</v>
      </c>
      <c r="R418" s="38" t="str">
        <f t="shared" si="56"/>
        <v/>
      </c>
      <c r="S418" s="38" t="str">
        <f t="shared" ref="S418:T418" si="426">S417</f>
        <v>15 Juni sampai dengan 31 Agustus 2026</v>
      </c>
      <c r="T418" s="38" t="str">
        <f t="shared" si="426"/>
        <v>31 Agustus 2026</v>
      </c>
      <c r="U418" s="41"/>
      <c r="V418" s="42"/>
      <c r="W418" s="42"/>
      <c r="X418" s="42"/>
    </row>
    <row r="419" ht="15.75" customHeight="1">
      <c r="A419" s="36" t="s">
        <v>5481</v>
      </c>
      <c r="B419" s="37"/>
      <c r="C419" s="37"/>
      <c r="D419" s="38" t="str">
        <f t="shared" si="1"/>
        <v/>
      </c>
      <c r="E419" s="38" t="str">
        <f>VLOOKUP(D419,'KELAS (REFERENSI)'!$E$1:$J$68,6,FALSE)</f>
        <v>#N/A</v>
      </c>
      <c r="F419" s="39" t="str">
        <f t="shared" si="2"/>
        <v>PETUGAS.0418/SPK/SE/PML/3172/2026</v>
      </c>
      <c r="G419" s="40"/>
      <c r="H419" s="39" t="str">
        <f>VLOOKUP(G419,'MITRA (REFERENSI)'!$A:$Z,16,FALSE)</f>
        <v>#N/A</v>
      </c>
      <c r="I419" s="39" t="str">
        <f>VLOOKUP(G419,'MITRA (REFERENSI)'!$A:$Z,25,FALSE)</f>
        <v>#N/A</v>
      </c>
      <c r="J419" s="38" t="str">
        <f>VLOOKUP(G419,'MITRA (REFERENSI)'!$A:$Z,26,FALSE)</f>
        <v>#N/A</v>
      </c>
      <c r="K419" s="38" t="str">
        <f>VLOOKUP(G419,'MITRA (REFERENSI)'!$A:$Z,15,FALSE)</f>
        <v>#N/A</v>
      </c>
      <c r="L419" s="38" t="str">
        <f>VLOOKUP(G419,'MITRA (REFERENSI)'!$A:$Z,15,FALSE)</f>
        <v>#N/A</v>
      </c>
      <c r="M419" s="38" t="str">
        <f>IF(B419=1,'KELAS (REFERENSI)'!M419,IF(B419=2,'KELAS (REFERENSI)'!M434,IF(B419=3,'KELAS (REFERENSI)'!M449,IF(B419=4,'KELAS (REFERENSI)'!M464,""))))</f>
        <v/>
      </c>
      <c r="N419" s="38" t="str">
        <f>IF(B419=1,'KELAS (REFERENSI)'!N419,IF(B419=2,'KELAS (REFERENSI)'!N434,IF(B419=3,'KELAS (REFERENSI)'!N449,IF(B419=4,'KELAS (REFERENSI)'!N464,""))))</f>
        <v/>
      </c>
      <c r="O419" s="38" t="str">
        <f>IF(B419=1,'KELAS (REFERENSI)'!O419,IF(B419=2,'KELAS (REFERENSI)'!O434,IF(B419=3,'KELAS (REFERENSI)'!O449,IF(B419=4,'KELAS (REFERENSI)'!O464,""))))</f>
        <v/>
      </c>
      <c r="P419" s="38" t="str">
        <f>IF(B419=1,'KELAS (REFERENSI)'!P419,IF(B419=2,'KELAS (REFERENSI)'!P434,IF(B419=3,'KELAS (REFERENSI)'!P449,IF(B419=4,'KELAS (REFERENSI)'!P464,""))))</f>
        <v/>
      </c>
      <c r="Q419" s="38" t="str">
        <f t="shared" si="4"/>
        <v>BPS Kota Jakarta Timur</v>
      </c>
      <c r="R419" s="38" t="str">
        <f t="shared" si="56"/>
        <v/>
      </c>
      <c r="S419" s="38" t="str">
        <f t="shared" ref="S419:T419" si="427">S418</f>
        <v>15 Juni sampai dengan 31 Agustus 2026</v>
      </c>
      <c r="T419" s="38" t="str">
        <f t="shared" si="427"/>
        <v>31 Agustus 2026</v>
      </c>
      <c r="U419" s="41"/>
      <c r="V419" s="42"/>
      <c r="W419" s="42"/>
      <c r="X419" s="42"/>
    </row>
    <row r="420" ht="15.75" customHeight="1">
      <c r="A420" s="36" t="s">
        <v>5482</v>
      </c>
      <c r="B420" s="37"/>
      <c r="C420" s="37"/>
      <c r="D420" s="38" t="str">
        <f t="shared" si="1"/>
        <v/>
      </c>
      <c r="E420" s="38" t="str">
        <f>VLOOKUP(D420,'KELAS (REFERENSI)'!$E$1:$J$68,6,FALSE)</f>
        <v>#N/A</v>
      </c>
      <c r="F420" s="39" t="str">
        <f t="shared" si="2"/>
        <v>PETUGAS.0419/SPK/SE/PML/3172/2026</v>
      </c>
      <c r="G420" s="40"/>
      <c r="H420" s="39" t="str">
        <f>VLOOKUP(G420,'MITRA (REFERENSI)'!$A:$Z,16,FALSE)</f>
        <v>#N/A</v>
      </c>
      <c r="I420" s="39" t="str">
        <f>VLOOKUP(G420,'MITRA (REFERENSI)'!$A:$Z,25,FALSE)</f>
        <v>#N/A</v>
      </c>
      <c r="J420" s="38" t="str">
        <f>VLOOKUP(G420,'MITRA (REFERENSI)'!$A:$Z,26,FALSE)</f>
        <v>#N/A</v>
      </c>
      <c r="K420" s="38" t="str">
        <f>VLOOKUP(G420,'MITRA (REFERENSI)'!$A:$Z,15,FALSE)</f>
        <v>#N/A</v>
      </c>
      <c r="L420" s="38" t="str">
        <f>VLOOKUP(G420,'MITRA (REFERENSI)'!$A:$Z,15,FALSE)</f>
        <v>#N/A</v>
      </c>
      <c r="M420" s="38" t="str">
        <f>IF(B420=1,'KELAS (REFERENSI)'!M420,IF(B420=2,'KELAS (REFERENSI)'!M435,IF(B420=3,'KELAS (REFERENSI)'!M450,IF(B420=4,'KELAS (REFERENSI)'!M465,""))))</f>
        <v/>
      </c>
      <c r="N420" s="38" t="str">
        <f>IF(B420=1,'KELAS (REFERENSI)'!N420,IF(B420=2,'KELAS (REFERENSI)'!N435,IF(B420=3,'KELAS (REFERENSI)'!N450,IF(B420=4,'KELAS (REFERENSI)'!N465,""))))</f>
        <v/>
      </c>
      <c r="O420" s="38" t="str">
        <f>IF(B420=1,'KELAS (REFERENSI)'!O420,IF(B420=2,'KELAS (REFERENSI)'!O435,IF(B420=3,'KELAS (REFERENSI)'!O450,IF(B420=4,'KELAS (REFERENSI)'!O465,""))))</f>
        <v/>
      </c>
      <c r="P420" s="38" t="str">
        <f>IF(B420=1,'KELAS (REFERENSI)'!P420,IF(B420=2,'KELAS (REFERENSI)'!P435,IF(B420=3,'KELAS (REFERENSI)'!P450,IF(B420=4,'KELAS (REFERENSI)'!P465,""))))</f>
        <v/>
      </c>
      <c r="Q420" s="38" t="str">
        <f t="shared" si="4"/>
        <v>BPS Kota Jakarta Timur</v>
      </c>
      <c r="R420" s="38" t="str">
        <f t="shared" si="56"/>
        <v/>
      </c>
      <c r="S420" s="38" t="str">
        <f t="shared" ref="S420:T420" si="428">S419</f>
        <v>15 Juni sampai dengan 31 Agustus 2026</v>
      </c>
      <c r="T420" s="38" t="str">
        <f t="shared" si="428"/>
        <v>31 Agustus 2026</v>
      </c>
      <c r="U420" s="41"/>
      <c r="V420" s="42"/>
      <c r="W420" s="42"/>
      <c r="X420" s="42"/>
    </row>
    <row r="421" ht="15.75" customHeight="1">
      <c r="A421" s="36" t="s">
        <v>5483</v>
      </c>
      <c r="B421" s="37"/>
      <c r="C421" s="37"/>
      <c r="D421" s="38" t="str">
        <f t="shared" si="1"/>
        <v/>
      </c>
      <c r="E421" s="38" t="str">
        <f>VLOOKUP(D421,'KELAS (REFERENSI)'!$E$1:$J$68,6,FALSE)</f>
        <v>#N/A</v>
      </c>
      <c r="F421" s="39" t="str">
        <f t="shared" si="2"/>
        <v>PETUGAS.0420/SPK/SE/PML/3172/2026</v>
      </c>
      <c r="G421" s="40"/>
      <c r="H421" s="39" t="str">
        <f>VLOOKUP(G421,'MITRA (REFERENSI)'!$A:$Z,16,FALSE)</f>
        <v>#N/A</v>
      </c>
      <c r="I421" s="39" t="str">
        <f>VLOOKUP(G421,'MITRA (REFERENSI)'!$A:$Z,25,FALSE)</f>
        <v>#N/A</v>
      </c>
      <c r="J421" s="38" t="str">
        <f>VLOOKUP(G421,'MITRA (REFERENSI)'!$A:$Z,26,FALSE)</f>
        <v>#N/A</v>
      </c>
      <c r="K421" s="38" t="str">
        <f>VLOOKUP(G421,'MITRA (REFERENSI)'!$A:$Z,15,FALSE)</f>
        <v>#N/A</v>
      </c>
      <c r="L421" s="38" t="str">
        <f>VLOOKUP(G421,'MITRA (REFERENSI)'!$A:$Z,15,FALSE)</f>
        <v>#N/A</v>
      </c>
      <c r="M421" s="38" t="str">
        <f>IF(B421=1,'KELAS (REFERENSI)'!M421,IF(B421=2,'KELAS (REFERENSI)'!M436,IF(B421=3,'KELAS (REFERENSI)'!M451,IF(B421=4,'KELAS (REFERENSI)'!M466,""))))</f>
        <v/>
      </c>
      <c r="N421" s="38" t="str">
        <f>IF(B421=1,'KELAS (REFERENSI)'!N421,IF(B421=2,'KELAS (REFERENSI)'!N436,IF(B421=3,'KELAS (REFERENSI)'!N451,IF(B421=4,'KELAS (REFERENSI)'!N466,""))))</f>
        <v/>
      </c>
      <c r="O421" s="38" t="str">
        <f>IF(B421=1,'KELAS (REFERENSI)'!O421,IF(B421=2,'KELAS (REFERENSI)'!O436,IF(B421=3,'KELAS (REFERENSI)'!O451,IF(B421=4,'KELAS (REFERENSI)'!O466,""))))</f>
        <v/>
      </c>
      <c r="P421" s="38" t="str">
        <f>IF(B421=1,'KELAS (REFERENSI)'!P421,IF(B421=2,'KELAS (REFERENSI)'!P436,IF(B421=3,'KELAS (REFERENSI)'!P451,IF(B421=4,'KELAS (REFERENSI)'!P466,""))))</f>
        <v/>
      </c>
      <c r="Q421" s="38" t="str">
        <f t="shared" si="4"/>
        <v>BPS Kota Jakarta Timur</v>
      </c>
      <c r="R421" s="38" t="str">
        <f t="shared" si="56"/>
        <v/>
      </c>
      <c r="S421" s="38" t="str">
        <f t="shared" ref="S421:T421" si="429">S420</f>
        <v>15 Juni sampai dengan 31 Agustus 2026</v>
      </c>
      <c r="T421" s="38" t="str">
        <f t="shared" si="429"/>
        <v>31 Agustus 2026</v>
      </c>
      <c r="U421" s="41"/>
      <c r="V421" s="42"/>
      <c r="W421" s="42"/>
      <c r="X421" s="42"/>
    </row>
    <row r="422" ht="15.75" customHeight="1">
      <c r="A422" s="36" t="s">
        <v>5484</v>
      </c>
      <c r="B422" s="37"/>
      <c r="C422" s="37"/>
      <c r="D422" s="38" t="str">
        <f t="shared" si="1"/>
        <v/>
      </c>
      <c r="E422" s="38" t="str">
        <f>VLOOKUP(D422,'KELAS (REFERENSI)'!$E$1:$J$68,6,FALSE)</f>
        <v>#N/A</v>
      </c>
      <c r="F422" s="39" t="str">
        <f t="shared" si="2"/>
        <v>PETUGAS.0421/SPK/SE/PML/3172/2026</v>
      </c>
      <c r="G422" s="40"/>
      <c r="H422" s="39" t="str">
        <f>VLOOKUP(G422,'MITRA (REFERENSI)'!$A:$Z,16,FALSE)</f>
        <v>#N/A</v>
      </c>
      <c r="I422" s="39" t="str">
        <f>VLOOKUP(G422,'MITRA (REFERENSI)'!$A:$Z,25,FALSE)</f>
        <v>#N/A</v>
      </c>
      <c r="J422" s="38" t="str">
        <f>VLOOKUP(G422,'MITRA (REFERENSI)'!$A:$Z,26,FALSE)</f>
        <v>#N/A</v>
      </c>
      <c r="K422" s="38" t="str">
        <f>VLOOKUP(G422,'MITRA (REFERENSI)'!$A:$Z,15,FALSE)</f>
        <v>#N/A</v>
      </c>
      <c r="L422" s="38" t="str">
        <f>VLOOKUP(G422,'MITRA (REFERENSI)'!$A:$Z,15,FALSE)</f>
        <v>#N/A</v>
      </c>
      <c r="M422" s="38" t="str">
        <f>IF(B422=1,'KELAS (REFERENSI)'!M422,IF(B422=2,'KELAS (REFERENSI)'!M437,IF(B422=3,'KELAS (REFERENSI)'!M452,IF(B422=4,'KELAS (REFERENSI)'!M467,""))))</f>
        <v/>
      </c>
      <c r="N422" s="38" t="str">
        <f>IF(B422=1,'KELAS (REFERENSI)'!N422,IF(B422=2,'KELAS (REFERENSI)'!N437,IF(B422=3,'KELAS (REFERENSI)'!N452,IF(B422=4,'KELAS (REFERENSI)'!N467,""))))</f>
        <v/>
      </c>
      <c r="O422" s="38" t="str">
        <f>IF(B422=1,'KELAS (REFERENSI)'!O422,IF(B422=2,'KELAS (REFERENSI)'!O437,IF(B422=3,'KELAS (REFERENSI)'!O452,IF(B422=4,'KELAS (REFERENSI)'!O467,""))))</f>
        <v/>
      </c>
      <c r="P422" s="38" t="str">
        <f>IF(B422=1,'KELAS (REFERENSI)'!P422,IF(B422=2,'KELAS (REFERENSI)'!P437,IF(B422=3,'KELAS (REFERENSI)'!P452,IF(B422=4,'KELAS (REFERENSI)'!P467,""))))</f>
        <v/>
      </c>
      <c r="Q422" s="38" t="str">
        <f t="shared" si="4"/>
        <v>BPS Kota Jakarta Timur</v>
      </c>
      <c r="R422" s="38" t="str">
        <f t="shared" si="56"/>
        <v/>
      </c>
      <c r="S422" s="38" t="str">
        <f t="shared" ref="S422:T422" si="430">S421</f>
        <v>15 Juni sampai dengan 31 Agustus 2026</v>
      </c>
      <c r="T422" s="38" t="str">
        <f t="shared" si="430"/>
        <v>31 Agustus 2026</v>
      </c>
      <c r="U422" s="41"/>
      <c r="V422" s="42"/>
      <c r="W422" s="42"/>
      <c r="X422" s="42"/>
    </row>
    <row r="423" ht="15.75" customHeight="1">
      <c r="A423" s="36" t="s">
        <v>5485</v>
      </c>
      <c r="B423" s="37"/>
      <c r="C423" s="37"/>
      <c r="D423" s="38" t="str">
        <f t="shared" si="1"/>
        <v/>
      </c>
      <c r="E423" s="38" t="str">
        <f>VLOOKUP(D423,'KELAS (REFERENSI)'!$E$1:$J$68,6,FALSE)</f>
        <v>#N/A</v>
      </c>
      <c r="F423" s="39" t="str">
        <f t="shared" si="2"/>
        <v>PETUGAS.0422/SPK/SE/PML/3172/2026</v>
      </c>
      <c r="G423" s="40"/>
      <c r="H423" s="39" t="str">
        <f>VLOOKUP(G423,'MITRA (REFERENSI)'!$A:$Z,16,FALSE)</f>
        <v>#N/A</v>
      </c>
      <c r="I423" s="39" t="str">
        <f>VLOOKUP(G423,'MITRA (REFERENSI)'!$A:$Z,25,FALSE)</f>
        <v>#N/A</v>
      </c>
      <c r="J423" s="38" t="str">
        <f>VLOOKUP(G423,'MITRA (REFERENSI)'!$A:$Z,26,FALSE)</f>
        <v>#N/A</v>
      </c>
      <c r="K423" s="38" t="str">
        <f>VLOOKUP(G423,'MITRA (REFERENSI)'!$A:$Z,15,FALSE)</f>
        <v>#N/A</v>
      </c>
      <c r="L423" s="38" t="str">
        <f>VLOOKUP(G423,'MITRA (REFERENSI)'!$A:$Z,15,FALSE)</f>
        <v>#N/A</v>
      </c>
      <c r="M423" s="38" t="str">
        <f>IF(B423=1,'KELAS (REFERENSI)'!M423,IF(B423=2,'KELAS (REFERENSI)'!M438,IF(B423=3,'KELAS (REFERENSI)'!M453,IF(B423=4,'KELAS (REFERENSI)'!M468,""))))</f>
        <v/>
      </c>
      <c r="N423" s="38" t="str">
        <f>IF(B423=1,'KELAS (REFERENSI)'!N423,IF(B423=2,'KELAS (REFERENSI)'!N438,IF(B423=3,'KELAS (REFERENSI)'!N453,IF(B423=4,'KELAS (REFERENSI)'!N468,""))))</f>
        <v/>
      </c>
      <c r="O423" s="38" t="str">
        <f>IF(B423=1,'KELAS (REFERENSI)'!O423,IF(B423=2,'KELAS (REFERENSI)'!O438,IF(B423=3,'KELAS (REFERENSI)'!O453,IF(B423=4,'KELAS (REFERENSI)'!O468,""))))</f>
        <v/>
      </c>
      <c r="P423" s="38" t="str">
        <f>IF(B423=1,'KELAS (REFERENSI)'!P423,IF(B423=2,'KELAS (REFERENSI)'!P438,IF(B423=3,'KELAS (REFERENSI)'!P453,IF(B423=4,'KELAS (REFERENSI)'!P468,""))))</f>
        <v/>
      </c>
      <c r="Q423" s="38" t="str">
        <f t="shared" si="4"/>
        <v>BPS Kota Jakarta Timur</v>
      </c>
      <c r="R423" s="38" t="str">
        <f t="shared" si="56"/>
        <v/>
      </c>
      <c r="S423" s="38" t="str">
        <f t="shared" ref="S423:T423" si="431">S422</f>
        <v>15 Juni sampai dengan 31 Agustus 2026</v>
      </c>
      <c r="T423" s="38" t="str">
        <f t="shared" si="431"/>
        <v>31 Agustus 2026</v>
      </c>
      <c r="U423" s="41"/>
      <c r="V423" s="42"/>
      <c r="W423" s="42"/>
      <c r="X423" s="42"/>
    </row>
    <row r="424" ht="15.75" customHeight="1">
      <c r="A424" s="36" t="s">
        <v>5486</v>
      </c>
      <c r="B424" s="37"/>
      <c r="C424" s="37"/>
      <c r="D424" s="38" t="str">
        <f t="shared" si="1"/>
        <v/>
      </c>
      <c r="E424" s="38" t="str">
        <f>VLOOKUP(D424,'KELAS (REFERENSI)'!$E$1:$J$68,6,FALSE)</f>
        <v>#N/A</v>
      </c>
      <c r="F424" s="39" t="str">
        <f t="shared" si="2"/>
        <v>PETUGAS.0423/SPK/SE/PML/3172/2026</v>
      </c>
      <c r="G424" s="40"/>
      <c r="H424" s="39" t="str">
        <f>VLOOKUP(G424,'MITRA (REFERENSI)'!$A:$Z,16,FALSE)</f>
        <v>#N/A</v>
      </c>
      <c r="I424" s="39" t="str">
        <f>VLOOKUP(G424,'MITRA (REFERENSI)'!$A:$Z,25,FALSE)</f>
        <v>#N/A</v>
      </c>
      <c r="J424" s="38" t="str">
        <f>VLOOKUP(G424,'MITRA (REFERENSI)'!$A:$Z,26,FALSE)</f>
        <v>#N/A</v>
      </c>
      <c r="K424" s="38" t="str">
        <f>VLOOKUP(G424,'MITRA (REFERENSI)'!$A:$Z,15,FALSE)</f>
        <v>#N/A</v>
      </c>
      <c r="L424" s="38" t="str">
        <f>VLOOKUP(G424,'MITRA (REFERENSI)'!$A:$Z,15,FALSE)</f>
        <v>#N/A</v>
      </c>
      <c r="M424" s="38" t="str">
        <f>IF(B424=1,'KELAS (REFERENSI)'!M424,IF(B424=2,'KELAS (REFERENSI)'!M439,IF(B424=3,'KELAS (REFERENSI)'!M454,IF(B424=4,'KELAS (REFERENSI)'!M469,""))))</f>
        <v/>
      </c>
      <c r="N424" s="38" t="str">
        <f>IF(B424=1,'KELAS (REFERENSI)'!N424,IF(B424=2,'KELAS (REFERENSI)'!N439,IF(B424=3,'KELAS (REFERENSI)'!N454,IF(B424=4,'KELAS (REFERENSI)'!N469,""))))</f>
        <v/>
      </c>
      <c r="O424" s="38" t="str">
        <f>IF(B424=1,'KELAS (REFERENSI)'!O424,IF(B424=2,'KELAS (REFERENSI)'!O439,IF(B424=3,'KELAS (REFERENSI)'!O454,IF(B424=4,'KELAS (REFERENSI)'!O469,""))))</f>
        <v/>
      </c>
      <c r="P424" s="38" t="str">
        <f>IF(B424=1,'KELAS (REFERENSI)'!P424,IF(B424=2,'KELAS (REFERENSI)'!P439,IF(B424=3,'KELAS (REFERENSI)'!P454,IF(B424=4,'KELAS (REFERENSI)'!P469,""))))</f>
        <v/>
      </c>
      <c r="Q424" s="38" t="str">
        <f t="shared" si="4"/>
        <v>BPS Kota Jakarta Timur</v>
      </c>
      <c r="R424" s="38" t="str">
        <f t="shared" si="56"/>
        <v/>
      </c>
      <c r="S424" s="38" t="str">
        <f t="shared" ref="S424:T424" si="432">S423</f>
        <v>15 Juni sampai dengan 31 Agustus 2026</v>
      </c>
      <c r="T424" s="38" t="str">
        <f t="shared" si="432"/>
        <v>31 Agustus 2026</v>
      </c>
      <c r="U424" s="41"/>
      <c r="V424" s="42"/>
      <c r="W424" s="42"/>
      <c r="X424" s="42"/>
    </row>
    <row r="425" ht="15.75" customHeight="1">
      <c r="A425" s="36" t="s">
        <v>5487</v>
      </c>
      <c r="B425" s="37"/>
      <c r="C425" s="37"/>
      <c r="D425" s="38" t="str">
        <f t="shared" si="1"/>
        <v/>
      </c>
      <c r="E425" s="38" t="str">
        <f>VLOOKUP(D425,'KELAS (REFERENSI)'!$E$1:$J$68,6,FALSE)</f>
        <v>#N/A</v>
      </c>
      <c r="F425" s="39" t="str">
        <f t="shared" si="2"/>
        <v>PETUGAS.0424/SPK/SE/PML/3172/2026</v>
      </c>
      <c r="G425" s="40"/>
      <c r="H425" s="39" t="str">
        <f>VLOOKUP(G425,'MITRA (REFERENSI)'!$A:$Z,16,FALSE)</f>
        <v>#N/A</v>
      </c>
      <c r="I425" s="39" t="str">
        <f>VLOOKUP(G425,'MITRA (REFERENSI)'!$A:$Z,25,FALSE)</f>
        <v>#N/A</v>
      </c>
      <c r="J425" s="38" t="str">
        <f>VLOOKUP(G425,'MITRA (REFERENSI)'!$A:$Z,26,FALSE)</f>
        <v>#N/A</v>
      </c>
      <c r="K425" s="38" t="str">
        <f>VLOOKUP(G425,'MITRA (REFERENSI)'!$A:$Z,15,FALSE)</f>
        <v>#N/A</v>
      </c>
      <c r="L425" s="38" t="str">
        <f>VLOOKUP(G425,'MITRA (REFERENSI)'!$A:$Z,15,FALSE)</f>
        <v>#N/A</v>
      </c>
      <c r="M425" s="38" t="str">
        <f>IF(B425=1,'KELAS (REFERENSI)'!M425,IF(B425=2,'KELAS (REFERENSI)'!M440,IF(B425=3,'KELAS (REFERENSI)'!M455,IF(B425=4,'KELAS (REFERENSI)'!M470,""))))</f>
        <v/>
      </c>
      <c r="N425" s="38" t="str">
        <f>IF(B425=1,'KELAS (REFERENSI)'!N425,IF(B425=2,'KELAS (REFERENSI)'!N440,IF(B425=3,'KELAS (REFERENSI)'!N455,IF(B425=4,'KELAS (REFERENSI)'!N470,""))))</f>
        <v/>
      </c>
      <c r="O425" s="38" t="str">
        <f>IF(B425=1,'KELAS (REFERENSI)'!O425,IF(B425=2,'KELAS (REFERENSI)'!O440,IF(B425=3,'KELAS (REFERENSI)'!O455,IF(B425=4,'KELAS (REFERENSI)'!O470,""))))</f>
        <v/>
      </c>
      <c r="P425" s="38" t="str">
        <f>IF(B425=1,'KELAS (REFERENSI)'!P425,IF(B425=2,'KELAS (REFERENSI)'!P440,IF(B425=3,'KELAS (REFERENSI)'!P455,IF(B425=4,'KELAS (REFERENSI)'!P470,""))))</f>
        <v/>
      </c>
      <c r="Q425" s="38" t="str">
        <f t="shared" si="4"/>
        <v>BPS Kota Jakarta Timur</v>
      </c>
      <c r="R425" s="38" t="str">
        <f t="shared" si="56"/>
        <v/>
      </c>
      <c r="S425" s="38" t="str">
        <f t="shared" ref="S425:T425" si="433">S424</f>
        <v>15 Juni sampai dengan 31 Agustus 2026</v>
      </c>
      <c r="T425" s="38" t="str">
        <f t="shared" si="433"/>
        <v>31 Agustus 2026</v>
      </c>
      <c r="U425" s="41"/>
      <c r="V425" s="42"/>
      <c r="W425" s="42"/>
      <c r="X425" s="42"/>
    </row>
    <row r="426" ht="15.75" customHeight="1">
      <c r="A426" s="36" t="s">
        <v>5488</v>
      </c>
      <c r="B426" s="37"/>
      <c r="C426" s="37"/>
      <c r="D426" s="38" t="str">
        <f t="shared" si="1"/>
        <v/>
      </c>
      <c r="E426" s="38" t="str">
        <f>VLOOKUP(D426,'KELAS (REFERENSI)'!$E$1:$J$68,6,FALSE)</f>
        <v>#N/A</v>
      </c>
      <c r="F426" s="39" t="str">
        <f t="shared" si="2"/>
        <v>PETUGAS.0425/SPK/SE/PML/3172/2026</v>
      </c>
      <c r="G426" s="40"/>
      <c r="H426" s="39" t="str">
        <f>VLOOKUP(G426,'MITRA (REFERENSI)'!$A:$Z,16,FALSE)</f>
        <v>#N/A</v>
      </c>
      <c r="I426" s="39" t="str">
        <f>VLOOKUP(G426,'MITRA (REFERENSI)'!$A:$Z,25,FALSE)</f>
        <v>#N/A</v>
      </c>
      <c r="J426" s="38" t="str">
        <f>VLOOKUP(G426,'MITRA (REFERENSI)'!$A:$Z,26,FALSE)</f>
        <v>#N/A</v>
      </c>
      <c r="K426" s="38" t="str">
        <f>VLOOKUP(G426,'MITRA (REFERENSI)'!$A:$Z,15,FALSE)</f>
        <v>#N/A</v>
      </c>
      <c r="L426" s="38" t="str">
        <f>VLOOKUP(G426,'MITRA (REFERENSI)'!$A:$Z,15,FALSE)</f>
        <v>#N/A</v>
      </c>
      <c r="M426" s="38" t="str">
        <f>IF(B426=1,'KELAS (REFERENSI)'!M426,IF(B426=2,'KELAS (REFERENSI)'!M441,IF(B426=3,'KELAS (REFERENSI)'!M456,IF(B426=4,'KELAS (REFERENSI)'!M471,""))))</f>
        <v/>
      </c>
      <c r="N426" s="38" t="str">
        <f>IF(B426=1,'KELAS (REFERENSI)'!N426,IF(B426=2,'KELAS (REFERENSI)'!N441,IF(B426=3,'KELAS (REFERENSI)'!N456,IF(B426=4,'KELAS (REFERENSI)'!N471,""))))</f>
        <v/>
      </c>
      <c r="O426" s="38" t="str">
        <f>IF(B426=1,'KELAS (REFERENSI)'!O426,IF(B426=2,'KELAS (REFERENSI)'!O441,IF(B426=3,'KELAS (REFERENSI)'!O456,IF(B426=4,'KELAS (REFERENSI)'!O471,""))))</f>
        <v/>
      </c>
      <c r="P426" s="38" t="str">
        <f>IF(B426=1,'KELAS (REFERENSI)'!P426,IF(B426=2,'KELAS (REFERENSI)'!P441,IF(B426=3,'KELAS (REFERENSI)'!P456,IF(B426=4,'KELAS (REFERENSI)'!P471,""))))</f>
        <v/>
      </c>
      <c r="Q426" s="38" t="str">
        <f t="shared" si="4"/>
        <v>BPS Kota Jakarta Timur</v>
      </c>
      <c r="R426" s="38" t="str">
        <f t="shared" si="56"/>
        <v/>
      </c>
      <c r="S426" s="38" t="str">
        <f t="shared" ref="S426:T426" si="434">S425</f>
        <v>15 Juni sampai dengan 31 Agustus 2026</v>
      </c>
      <c r="T426" s="38" t="str">
        <f t="shared" si="434"/>
        <v>31 Agustus 2026</v>
      </c>
      <c r="U426" s="41"/>
      <c r="V426" s="42"/>
      <c r="W426" s="42"/>
      <c r="X426" s="42"/>
    </row>
    <row r="427" ht="15.75" customHeight="1">
      <c r="A427" s="36" t="s">
        <v>5489</v>
      </c>
      <c r="B427" s="37"/>
      <c r="C427" s="37"/>
      <c r="D427" s="38" t="str">
        <f t="shared" si="1"/>
        <v/>
      </c>
      <c r="E427" s="38" t="str">
        <f>VLOOKUP(D427,'KELAS (REFERENSI)'!$E$1:$J$68,6,FALSE)</f>
        <v>#N/A</v>
      </c>
      <c r="F427" s="39" t="str">
        <f t="shared" si="2"/>
        <v>PETUGAS.0426/SPK/SE/PML/3172/2026</v>
      </c>
      <c r="G427" s="40"/>
      <c r="H427" s="39" t="str">
        <f>VLOOKUP(G427,'MITRA (REFERENSI)'!$A:$Z,16,FALSE)</f>
        <v>#N/A</v>
      </c>
      <c r="I427" s="39" t="str">
        <f>VLOOKUP(G427,'MITRA (REFERENSI)'!$A:$Z,25,FALSE)</f>
        <v>#N/A</v>
      </c>
      <c r="J427" s="38" t="str">
        <f>VLOOKUP(G427,'MITRA (REFERENSI)'!$A:$Z,26,FALSE)</f>
        <v>#N/A</v>
      </c>
      <c r="K427" s="38" t="str">
        <f>VLOOKUP(G427,'MITRA (REFERENSI)'!$A:$Z,15,FALSE)</f>
        <v>#N/A</v>
      </c>
      <c r="L427" s="38" t="str">
        <f>VLOOKUP(G427,'MITRA (REFERENSI)'!$A:$Z,15,FALSE)</f>
        <v>#N/A</v>
      </c>
      <c r="M427" s="38" t="str">
        <f>IF(B427=1,'KELAS (REFERENSI)'!M427,IF(B427=2,'KELAS (REFERENSI)'!M442,IF(B427=3,'KELAS (REFERENSI)'!M457,IF(B427=4,'KELAS (REFERENSI)'!M472,""))))</f>
        <v/>
      </c>
      <c r="N427" s="38" t="str">
        <f>IF(B427=1,'KELAS (REFERENSI)'!N427,IF(B427=2,'KELAS (REFERENSI)'!N442,IF(B427=3,'KELAS (REFERENSI)'!N457,IF(B427=4,'KELAS (REFERENSI)'!N472,""))))</f>
        <v/>
      </c>
      <c r="O427" s="38" t="str">
        <f>IF(B427=1,'KELAS (REFERENSI)'!O427,IF(B427=2,'KELAS (REFERENSI)'!O442,IF(B427=3,'KELAS (REFERENSI)'!O457,IF(B427=4,'KELAS (REFERENSI)'!O472,""))))</f>
        <v/>
      </c>
      <c r="P427" s="38" t="str">
        <f>IF(B427=1,'KELAS (REFERENSI)'!P427,IF(B427=2,'KELAS (REFERENSI)'!P442,IF(B427=3,'KELAS (REFERENSI)'!P457,IF(B427=4,'KELAS (REFERENSI)'!P472,""))))</f>
        <v/>
      </c>
      <c r="Q427" s="38" t="str">
        <f t="shared" si="4"/>
        <v>BPS Kota Jakarta Timur</v>
      </c>
      <c r="R427" s="38" t="str">
        <f t="shared" si="56"/>
        <v/>
      </c>
      <c r="S427" s="38" t="str">
        <f t="shared" ref="S427:T427" si="435">S426</f>
        <v>15 Juni sampai dengan 31 Agustus 2026</v>
      </c>
      <c r="T427" s="38" t="str">
        <f t="shared" si="435"/>
        <v>31 Agustus 2026</v>
      </c>
      <c r="U427" s="41"/>
      <c r="V427" s="42"/>
      <c r="W427" s="42"/>
      <c r="X427" s="42"/>
    </row>
    <row r="428" ht="15.75" customHeight="1">
      <c r="A428" s="36" t="s">
        <v>5490</v>
      </c>
      <c r="B428" s="37"/>
      <c r="C428" s="37"/>
      <c r="D428" s="38" t="str">
        <f t="shared" si="1"/>
        <v/>
      </c>
      <c r="E428" s="38" t="str">
        <f>VLOOKUP(D428,'KELAS (REFERENSI)'!$E$1:$J$68,6,FALSE)</f>
        <v>#N/A</v>
      </c>
      <c r="F428" s="39" t="str">
        <f t="shared" si="2"/>
        <v>PETUGAS.0427/SPK/SE/PML/3172/2026</v>
      </c>
      <c r="G428" s="40"/>
      <c r="H428" s="39" t="str">
        <f>VLOOKUP(G428,'MITRA (REFERENSI)'!$A:$Z,16,FALSE)</f>
        <v>#N/A</v>
      </c>
      <c r="I428" s="39" t="str">
        <f>VLOOKUP(G428,'MITRA (REFERENSI)'!$A:$Z,25,FALSE)</f>
        <v>#N/A</v>
      </c>
      <c r="J428" s="38" t="str">
        <f>VLOOKUP(G428,'MITRA (REFERENSI)'!$A:$Z,26,FALSE)</f>
        <v>#N/A</v>
      </c>
      <c r="K428" s="38" t="str">
        <f>VLOOKUP(G428,'MITRA (REFERENSI)'!$A:$Z,15,FALSE)</f>
        <v>#N/A</v>
      </c>
      <c r="L428" s="38" t="str">
        <f>VLOOKUP(G428,'MITRA (REFERENSI)'!$A:$Z,15,FALSE)</f>
        <v>#N/A</v>
      </c>
      <c r="M428" s="38" t="str">
        <f>IF(B428=1,'KELAS (REFERENSI)'!M428,IF(B428=2,'KELAS (REFERENSI)'!M443,IF(B428=3,'KELAS (REFERENSI)'!M458,IF(B428=4,'KELAS (REFERENSI)'!M473,""))))</f>
        <v/>
      </c>
      <c r="N428" s="38" t="str">
        <f>IF(B428=1,'KELAS (REFERENSI)'!N428,IF(B428=2,'KELAS (REFERENSI)'!N443,IF(B428=3,'KELAS (REFERENSI)'!N458,IF(B428=4,'KELAS (REFERENSI)'!N473,""))))</f>
        <v/>
      </c>
      <c r="O428" s="38" t="str">
        <f>IF(B428=1,'KELAS (REFERENSI)'!O428,IF(B428=2,'KELAS (REFERENSI)'!O443,IF(B428=3,'KELAS (REFERENSI)'!O458,IF(B428=4,'KELAS (REFERENSI)'!O473,""))))</f>
        <v/>
      </c>
      <c r="P428" s="38" t="str">
        <f>IF(B428=1,'KELAS (REFERENSI)'!P428,IF(B428=2,'KELAS (REFERENSI)'!P443,IF(B428=3,'KELAS (REFERENSI)'!P458,IF(B428=4,'KELAS (REFERENSI)'!P473,""))))</f>
        <v/>
      </c>
      <c r="Q428" s="38" t="str">
        <f t="shared" si="4"/>
        <v>BPS Kota Jakarta Timur</v>
      </c>
      <c r="R428" s="38" t="str">
        <f t="shared" si="56"/>
        <v/>
      </c>
      <c r="S428" s="38" t="str">
        <f t="shared" ref="S428:T428" si="436">S427</f>
        <v>15 Juni sampai dengan 31 Agustus 2026</v>
      </c>
      <c r="T428" s="38" t="str">
        <f t="shared" si="436"/>
        <v>31 Agustus 2026</v>
      </c>
      <c r="U428" s="41"/>
      <c r="V428" s="42"/>
      <c r="W428" s="42"/>
      <c r="X428" s="42"/>
    </row>
    <row r="429" ht="15.75" customHeight="1">
      <c r="A429" s="36" t="s">
        <v>5491</v>
      </c>
      <c r="B429" s="37"/>
      <c r="C429" s="37"/>
      <c r="D429" s="38" t="str">
        <f t="shared" si="1"/>
        <v/>
      </c>
      <c r="E429" s="38" t="str">
        <f>VLOOKUP(D429,'KELAS (REFERENSI)'!$E$1:$J$68,6,FALSE)</f>
        <v>#N/A</v>
      </c>
      <c r="F429" s="39" t="str">
        <f t="shared" si="2"/>
        <v>PETUGAS.0428/SPK/SE/PML/3172/2026</v>
      </c>
      <c r="G429" s="40"/>
      <c r="H429" s="39" t="str">
        <f>VLOOKUP(G429,'MITRA (REFERENSI)'!$A:$Z,16,FALSE)</f>
        <v>#N/A</v>
      </c>
      <c r="I429" s="39" t="str">
        <f>VLOOKUP(G429,'MITRA (REFERENSI)'!$A:$Z,25,FALSE)</f>
        <v>#N/A</v>
      </c>
      <c r="J429" s="38" t="str">
        <f>VLOOKUP(G429,'MITRA (REFERENSI)'!$A:$Z,26,FALSE)</f>
        <v>#N/A</v>
      </c>
      <c r="K429" s="38" t="str">
        <f>VLOOKUP(G429,'MITRA (REFERENSI)'!$A:$Z,15,FALSE)</f>
        <v>#N/A</v>
      </c>
      <c r="L429" s="38" t="str">
        <f>VLOOKUP(G429,'MITRA (REFERENSI)'!$A:$Z,15,FALSE)</f>
        <v>#N/A</v>
      </c>
      <c r="M429" s="38" t="str">
        <f>IF(B429=1,'KELAS (REFERENSI)'!M429,IF(B429=2,'KELAS (REFERENSI)'!M444,IF(B429=3,'KELAS (REFERENSI)'!M459,IF(B429=4,'KELAS (REFERENSI)'!M474,""))))</f>
        <v/>
      </c>
      <c r="N429" s="38" t="str">
        <f>IF(B429=1,'KELAS (REFERENSI)'!N429,IF(B429=2,'KELAS (REFERENSI)'!N444,IF(B429=3,'KELAS (REFERENSI)'!N459,IF(B429=4,'KELAS (REFERENSI)'!N474,""))))</f>
        <v/>
      </c>
      <c r="O429" s="38" t="str">
        <f>IF(B429=1,'KELAS (REFERENSI)'!O429,IF(B429=2,'KELAS (REFERENSI)'!O444,IF(B429=3,'KELAS (REFERENSI)'!O459,IF(B429=4,'KELAS (REFERENSI)'!O474,""))))</f>
        <v/>
      </c>
      <c r="P429" s="38" t="str">
        <f>IF(B429=1,'KELAS (REFERENSI)'!P429,IF(B429=2,'KELAS (REFERENSI)'!P444,IF(B429=3,'KELAS (REFERENSI)'!P459,IF(B429=4,'KELAS (REFERENSI)'!P474,""))))</f>
        <v/>
      </c>
      <c r="Q429" s="38" t="str">
        <f t="shared" si="4"/>
        <v>BPS Kota Jakarta Timur</v>
      </c>
      <c r="R429" s="38" t="str">
        <f t="shared" si="56"/>
        <v/>
      </c>
      <c r="S429" s="38" t="str">
        <f t="shared" ref="S429:T429" si="437">S428</f>
        <v>15 Juni sampai dengan 31 Agustus 2026</v>
      </c>
      <c r="T429" s="38" t="str">
        <f t="shared" si="437"/>
        <v>31 Agustus 2026</v>
      </c>
      <c r="U429" s="41"/>
      <c r="V429" s="42"/>
      <c r="W429" s="42"/>
      <c r="X429" s="42"/>
    </row>
    <row r="430" ht="15.75" customHeight="1">
      <c r="A430" s="36" t="s">
        <v>5492</v>
      </c>
      <c r="B430" s="37"/>
      <c r="C430" s="37"/>
      <c r="D430" s="38" t="str">
        <f t="shared" si="1"/>
        <v/>
      </c>
      <c r="E430" s="38" t="str">
        <f>VLOOKUP(D430,'KELAS (REFERENSI)'!$E$1:$J$68,6,FALSE)</f>
        <v>#N/A</v>
      </c>
      <c r="F430" s="39" t="str">
        <f t="shared" si="2"/>
        <v>PETUGAS.0429/SPK/SE/PML/3172/2026</v>
      </c>
      <c r="G430" s="40"/>
      <c r="H430" s="39" t="str">
        <f>VLOOKUP(G430,'MITRA (REFERENSI)'!$A:$Z,16,FALSE)</f>
        <v>#N/A</v>
      </c>
      <c r="I430" s="39" t="str">
        <f>VLOOKUP(G430,'MITRA (REFERENSI)'!$A:$Z,25,FALSE)</f>
        <v>#N/A</v>
      </c>
      <c r="J430" s="38" t="str">
        <f>VLOOKUP(G430,'MITRA (REFERENSI)'!$A:$Z,26,FALSE)</f>
        <v>#N/A</v>
      </c>
      <c r="K430" s="38" t="str">
        <f>VLOOKUP(G430,'MITRA (REFERENSI)'!$A:$Z,15,FALSE)</f>
        <v>#N/A</v>
      </c>
      <c r="L430" s="38" t="str">
        <f>VLOOKUP(G430,'MITRA (REFERENSI)'!$A:$Z,15,FALSE)</f>
        <v>#N/A</v>
      </c>
      <c r="M430" s="38" t="str">
        <f>IF(B430=1,'KELAS (REFERENSI)'!M430,IF(B430=2,'KELAS (REFERENSI)'!M445,IF(B430=3,'KELAS (REFERENSI)'!M460,IF(B430=4,'KELAS (REFERENSI)'!M475,""))))</f>
        <v/>
      </c>
      <c r="N430" s="38" t="str">
        <f>IF(B430=1,'KELAS (REFERENSI)'!N430,IF(B430=2,'KELAS (REFERENSI)'!N445,IF(B430=3,'KELAS (REFERENSI)'!N460,IF(B430=4,'KELAS (REFERENSI)'!N475,""))))</f>
        <v/>
      </c>
      <c r="O430" s="38" t="str">
        <f>IF(B430=1,'KELAS (REFERENSI)'!O430,IF(B430=2,'KELAS (REFERENSI)'!O445,IF(B430=3,'KELAS (REFERENSI)'!O460,IF(B430=4,'KELAS (REFERENSI)'!O475,""))))</f>
        <v/>
      </c>
      <c r="P430" s="38" t="str">
        <f>IF(B430=1,'KELAS (REFERENSI)'!P430,IF(B430=2,'KELAS (REFERENSI)'!P445,IF(B430=3,'KELAS (REFERENSI)'!P460,IF(B430=4,'KELAS (REFERENSI)'!P475,""))))</f>
        <v/>
      </c>
      <c r="Q430" s="38" t="str">
        <f t="shared" si="4"/>
        <v>BPS Kota Jakarta Timur</v>
      </c>
      <c r="R430" s="38" t="str">
        <f t="shared" si="56"/>
        <v/>
      </c>
      <c r="S430" s="38" t="str">
        <f t="shared" ref="S430:T430" si="438">S429</f>
        <v>15 Juni sampai dengan 31 Agustus 2026</v>
      </c>
      <c r="T430" s="38" t="str">
        <f t="shared" si="438"/>
        <v>31 Agustus 2026</v>
      </c>
      <c r="U430" s="41"/>
      <c r="V430" s="42"/>
      <c r="W430" s="42"/>
      <c r="X430" s="42"/>
    </row>
    <row r="431" ht="15.75" customHeight="1">
      <c r="A431" s="36" t="s">
        <v>5493</v>
      </c>
      <c r="B431" s="37"/>
      <c r="C431" s="37"/>
      <c r="D431" s="38" t="str">
        <f t="shared" si="1"/>
        <v/>
      </c>
      <c r="E431" s="38" t="str">
        <f>VLOOKUP(D431,'KELAS (REFERENSI)'!$E$1:$J$68,6,FALSE)</f>
        <v>#N/A</v>
      </c>
      <c r="F431" s="39" t="str">
        <f t="shared" si="2"/>
        <v>PETUGAS.0430/SPK/SE/PML/3172/2026</v>
      </c>
      <c r="G431" s="40"/>
      <c r="H431" s="39" t="str">
        <f>VLOOKUP(G431,'MITRA (REFERENSI)'!$A:$Z,16,FALSE)</f>
        <v>#N/A</v>
      </c>
      <c r="I431" s="39" t="str">
        <f>VLOOKUP(G431,'MITRA (REFERENSI)'!$A:$Z,25,FALSE)</f>
        <v>#N/A</v>
      </c>
      <c r="J431" s="38" t="str">
        <f>VLOOKUP(G431,'MITRA (REFERENSI)'!$A:$Z,26,FALSE)</f>
        <v>#N/A</v>
      </c>
      <c r="K431" s="38" t="str">
        <f>VLOOKUP(G431,'MITRA (REFERENSI)'!$A:$Z,15,FALSE)</f>
        <v>#N/A</v>
      </c>
      <c r="L431" s="38" t="str">
        <f>VLOOKUP(G431,'MITRA (REFERENSI)'!$A:$Z,15,FALSE)</f>
        <v>#N/A</v>
      </c>
      <c r="M431" s="38" t="str">
        <f>IF(B431=1,'KELAS (REFERENSI)'!M431,IF(B431=2,'KELAS (REFERENSI)'!M446,IF(B431=3,'KELAS (REFERENSI)'!M461,IF(B431=4,'KELAS (REFERENSI)'!M476,""))))</f>
        <v/>
      </c>
      <c r="N431" s="38" t="str">
        <f>IF(B431=1,'KELAS (REFERENSI)'!N431,IF(B431=2,'KELAS (REFERENSI)'!N446,IF(B431=3,'KELAS (REFERENSI)'!N461,IF(B431=4,'KELAS (REFERENSI)'!N476,""))))</f>
        <v/>
      </c>
      <c r="O431" s="38" t="str">
        <f>IF(B431=1,'KELAS (REFERENSI)'!O431,IF(B431=2,'KELAS (REFERENSI)'!O446,IF(B431=3,'KELAS (REFERENSI)'!O461,IF(B431=4,'KELAS (REFERENSI)'!O476,""))))</f>
        <v/>
      </c>
      <c r="P431" s="38" t="str">
        <f>IF(B431=1,'KELAS (REFERENSI)'!P431,IF(B431=2,'KELAS (REFERENSI)'!P446,IF(B431=3,'KELAS (REFERENSI)'!P461,IF(B431=4,'KELAS (REFERENSI)'!P476,""))))</f>
        <v/>
      </c>
      <c r="Q431" s="38" t="str">
        <f t="shared" si="4"/>
        <v>BPS Kota Jakarta Timur</v>
      </c>
      <c r="R431" s="38" t="str">
        <f t="shared" si="56"/>
        <v/>
      </c>
      <c r="S431" s="38" t="str">
        <f t="shared" ref="S431:T431" si="439">S430</f>
        <v>15 Juni sampai dengan 31 Agustus 2026</v>
      </c>
      <c r="T431" s="38" t="str">
        <f t="shared" si="439"/>
        <v>31 Agustus 2026</v>
      </c>
      <c r="U431" s="41"/>
      <c r="V431" s="42"/>
      <c r="W431" s="42"/>
      <c r="X431" s="42"/>
    </row>
    <row r="432" ht="15.75" customHeight="1">
      <c r="A432" s="36" t="s">
        <v>5494</v>
      </c>
      <c r="B432" s="37"/>
      <c r="C432" s="37"/>
      <c r="D432" s="38" t="str">
        <f t="shared" si="1"/>
        <v/>
      </c>
      <c r="E432" s="38" t="str">
        <f>VLOOKUP(D432,'KELAS (REFERENSI)'!$E$1:$J$68,6,FALSE)</f>
        <v>#N/A</v>
      </c>
      <c r="F432" s="39" t="str">
        <f t="shared" si="2"/>
        <v>PETUGAS.0431/SPK/SE/PML/3172/2026</v>
      </c>
      <c r="G432" s="40"/>
      <c r="H432" s="39" t="str">
        <f>VLOOKUP(G432,'MITRA (REFERENSI)'!$A:$Z,16,FALSE)</f>
        <v>#N/A</v>
      </c>
      <c r="I432" s="39" t="str">
        <f>VLOOKUP(G432,'MITRA (REFERENSI)'!$A:$Z,25,FALSE)</f>
        <v>#N/A</v>
      </c>
      <c r="J432" s="38" t="str">
        <f>VLOOKUP(G432,'MITRA (REFERENSI)'!$A:$Z,26,FALSE)</f>
        <v>#N/A</v>
      </c>
      <c r="K432" s="38" t="str">
        <f>VLOOKUP(G432,'MITRA (REFERENSI)'!$A:$Z,15,FALSE)</f>
        <v>#N/A</v>
      </c>
      <c r="L432" s="38" t="str">
        <f>VLOOKUP(G432,'MITRA (REFERENSI)'!$A:$Z,15,FALSE)</f>
        <v>#N/A</v>
      </c>
      <c r="M432" s="38" t="str">
        <f>IF(B432=1,'KELAS (REFERENSI)'!M432,IF(B432=2,'KELAS (REFERENSI)'!M447,IF(B432=3,'KELAS (REFERENSI)'!M462,IF(B432=4,'KELAS (REFERENSI)'!M477,""))))</f>
        <v/>
      </c>
      <c r="N432" s="38" t="str">
        <f>IF(B432=1,'KELAS (REFERENSI)'!N432,IF(B432=2,'KELAS (REFERENSI)'!N447,IF(B432=3,'KELAS (REFERENSI)'!N462,IF(B432=4,'KELAS (REFERENSI)'!N477,""))))</f>
        <v/>
      </c>
      <c r="O432" s="38" t="str">
        <f>IF(B432=1,'KELAS (REFERENSI)'!O432,IF(B432=2,'KELAS (REFERENSI)'!O447,IF(B432=3,'KELAS (REFERENSI)'!O462,IF(B432=4,'KELAS (REFERENSI)'!O477,""))))</f>
        <v/>
      </c>
      <c r="P432" s="38" t="str">
        <f>IF(B432=1,'KELAS (REFERENSI)'!P432,IF(B432=2,'KELAS (REFERENSI)'!P447,IF(B432=3,'KELAS (REFERENSI)'!P462,IF(B432=4,'KELAS (REFERENSI)'!P477,""))))</f>
        <v/>
      </c>
      <c r="Q432" s="38" t="str">
        <f t="shared" si="4"/>
        <v>BPS Kota Jakarta Timur</v>
      </c>
      <c r="R432" s="38" t="str">
        <f t="shared" si="56"/>
        <v/>
      </c>
      <c r="S432" s="38" t="str">
        <f t="shared" ref="S432:T432" si="440">S431</f>
        <v>15 Juni sampai dengan 31 Agustus 2026</v>
      </c>
      <c r="T432" s="38" t="str">
        <f t="shared" si="440"/>
        <v>31 Agustus 2026</v>
      </c>
      <c r="U432" s="41"/>
      <c r="V432" s="42"/>
      <c r="W432" s="42"/>
      <c r="X432" s="42"/>
    </row>
    <row r="433" ht="15.75" customHeight="1">
      <c r="A433" s="36" t="s">
        <v>5495</v>
      </c>
      <c r="B433" s="37"/>
      <c r="C433" s="37"/>
      <c r="D433" s="38" t="str">
        <f t="shared" si="1"/>
        <v/>
      </c>
      <c r="E433" s="38" t="str">
        <f>VLOOKUP(D433,'KELAS (REFERENSI)'!$E$1:$J$68,6,FALSE)</f>
        <v>#N/A</v>
      </c>
      <c r="F433" s="39" t="str">
        <f t="shared" si="2"/>
        <v>PETUGAS.0432/SPK/SE/PML/3172/2026</v>
      </c>
      <c r="G433" s="40"/>
      <c r="H433" s="39" t="str">
        <f>VLOOKUP(G433,'MITRA (REFERENSI)'!$A:$Z,16,FALSE)</f>
        <v>#N/A</v>
      </c>
      <c r="I433" s="39" t="str">
        <f>VLOOKUP(G433,'MITRA (REFERENSI)'!$A:$Z,25,FALSE)</f>
        <v>#N/A</v>
      </c>
      <c r="J433" s="38" t="str">
        <f>VLOOKUP(G433,'MITRA (REFERENSI)'!$A:$Z,26,FALSE)</f>
        <v>#N/A</v>
      </c>
      <c r="K433" s="38" t="str">
        <f>VLOOKUP(G433,'MITRA (REFERENSI)'!$A:$Z,15,FALSE)</f>
        <v>#N/A</v>
      </c>
      <c r="L433" s="38" t="str">
        <f>VLOOKUP(G433,'MITRA (REFERENSI)'!$A:$Z,15,FALSE)</f>
        <v>#N/A</v>
      </c>
      <c r="M433" s="38" t="str">
        <f>IF(B433=1,'KELAS (REFERENSI)'!M433,IF(B433=2,'KELAS (REFERENSI)'!M448,IF(B433=3,'KELAS (REFERENSI)'!M463,IF(B433=4,'KELAS (REFERENSI)'!M478,""))))</f>
        <v/>
      </c>
      <c r="N433" s="38" t="str">
        <f>IF(B433=1,'KELAS (REFERENSI)'!N433,IF(B433=2,'KELAS (REFERENSI)'!N448,IF(B433=3,'KELAS (REFERENSI)'!N463,IF(B433=4,'KELAS (REFERENSI)'!N478,""))))</f>
        <v/>
      </c>
      <c r="O433" s="38" t="str">
        <f>IF(B433=1,'KELAS (REFERENSI)'!O433,IF(B433=2,'KELAS (REFERENSI)'!O448,IF(B433=3,'KELAS (REFERENSI)'!O463,IF(B433=4,'KELAS (REFERENSI)'!O478,""))))</f>
        <v/>
      </c>
      <c r="P433" s="38" t="str">
        <f>IF(B433=1,'KELAS (REFERENSI)'!P433,IF(B433=2,'KELAS (REFERENSI)'!P448,IF(B433=3,'KELAS (REFERENSI)'!P463,IF(B433=4,'KELAS (REFERENSI)'!P478,""))))</f>
        <v/>
      </c>
      <c r="Q433" s="38" t="str">
        <f t="shared" si="4"/>
        <v>BPS Kota Jakarta Timur</v>
      </c>
      <c r="R433" s="38" t="str">
        <f t="shared" si="56"/>
        <v/>
      </c>
      <c r="S433" s="38" t="str">
        <f t="shared" ref="S433:T433" si="441">S432</f>
        <v>15 Juni sampai dengan 31 Agustus 2026</v>
      </c>
      <c r="T433" s="38" t="str">
        <f t="shared" si="441"/>
        <v>31 Agustus 2026</v>
      </c>
      <c r="U433" s="41"/>
      <c r="V433" s="42"/>
      <c r="W433" s="42"/>
      <c r="X433" s="42"/>
    </row>
    <row r="434" ht="15.75" customHeight="1">
      <c r="A434" s="36" t="s">
        <v>5496</v>
      </c>
      <c r="B434" s="37"/>
      <c r="C434" s="37"/>
      <c r="D434" s="38" t="str">
        <f t="shared" si="1"/>
        <v/>
      </c>
      <c r="E434" s="38" t="str">
        <f>VLOOKUP(D434,'KELAS (REFERENSI)'!$E$1:$J$68,6,FALSE)</f>
        <v>#N/A</v>
      </c>
      <c r="F434" s="39" t="str">
        <f t="shared" si="2"/>
        <v>PETUGAS.0433/SPK/SE/PML/3172/2026</v>
      </c>
      <c r="G434" s="40"/>
      <c r="H434" s="39" t="str">
        <f>VLOOKUP(G434,'MITRA (REFERENSI)'!$A:$Z,16,FALSE)</f>
        <v>#N/A</v>
      </c>
      <c r="I434" s="39" t="str">
        <f>VLOOKUP(G434,'MITRA (REFERENSI)'!$A:$Z,25,FALSE)</f>
        <v>#N/A</v>
      </c>
      <c r="J434" s="38" t="str">
        <f>VLOOKUP(G434,'MITRA (REFERENSI)'!$A:$Z,26,FALSE)</f>
        <v>#N/A</v>
      </c>
      <c r="K434" s="38" t="str">
        <f>VLOOKUP(G434,'MITRA (REFERENSI)'!$A:$Z,15,FALSE)</f>
        <v>#N/A</v>
      </c>
      <c r="L434" s="38" t="str">
        <f>VLOOKUP(G434,'MITRA (REFERENSI)'!$A:$Z,15,FALSE)</f>
        <v>#N/A</v>
      </c>
      <c r="M434" s="38" t="str">
        <f>IF(B434=1,'KELAS (REFERENSI)'!M434,IF(B434=2,'KELAS (REFERENSI)'!M449,IF(B434=3,'KELAS (REFERENSI)'!M464,IF(B434=4,'KELAS (REFERENSI)'!M479,""))))</f>
        <v/>
      </c>
      <c r="N434" s="38" t="str">
        <f>IF(B434=1,'KELAS (REFERENSI)'!N434,IF(B434=2,'KELAS (REFERENSI)'!N449,IF(B434=3,'KELAS (REFERENSI)'!N464,IF(B434=4,'KELAS (REFERENSI)'!N479,""))))</f>
        <v/>
      </c>
      <c r="O434" s="38" t="str">
        <f>IF(B434=1,'KELAS (REFERENSI)'!O434,IF(B434=2,'KELAS (REFERENSI)'!O449,IF(B434=3,'KELAS (REFERENSI)'!O464,IF(B434=4,'KELAS (REFERENSI)'!O479,""))))</f>
        <v/>
      </c>
      <c r="P434" s="38" t="str">
        <f>IF(B434=1,'KELAS (REFERENSI)'!P434,IF(B434=2,'KELAS (REFERENSI)'!P449,IF(B434=3,'KELAS (REFERENSI)'!P464,IF(B434=4,'KELAS (REFERENSI)'!P479,""))))</f>
        <v/>
      </c>
      <c r="Q434" s="38" t="str">
        <f t="shared" si="4"/>
        <v>BPS Kota Jakarta Timur</v>
      </c>
      <c r="R434" s="38" t="str">
        <f t="shared" si="56"/>
        <v/>
      </c>
      <c r="S434" s="38" t="str">
        <f t="shared" ref="S434:T434" si="442">S433</f>
        <v>15 Juni sampai dengan 31 Agustus 2026</v>
      </c>
      <c r="T434" s="38" t="str">
        <f t="shared" si="442"/>
        <v>31 Agustus 2026</v>
      </c>
      <c r="U434" s="41"/>
      <c r="V434" s="42"/>
      <c r="W434" s="42"/>
      <c r="X434" s="42"/>
    </row>
    <row r="435" ht="15.75" customHeight="1">
      <c r="A435" s="36" t="s">
        <v>5497</v>
      </c>
      <c r="B435" s="37"/>
      <c r="C435" s="37"/>
      <c r="D435" s="38" t="str">
        <f t="shared" si="1"/>
        <v/>
      </c>
      <c r="E435" s="38" t="str">
        <f>VLOOKUP(D435,'KELAS (REFERENSI)'!$E$1:$J$68,6,FALSE)</f>
        <v>#N/A</v>
      </c>
      <c r="F435" s="39" t="str">
        <f t="shared" si="2"/>
        <v>PETUGAS.0434/SPK/SE/PML/3172/2026</v>
      </c>
      <c r="G435" s="40"/>
      <c r="H435" s="39" t="str">
        <f>VLOOKUP(G435,'MITRA (REFERENSI)'!$A:$Z,16,FALSE)</f>
        <v>#N/A</v>
      </c>
      <c r="I435" s="39" t="str">
        <f>VLOOKUP(G435,'MITRA (REFERENSI)'!$A:$Z,25,FALSE)</f>
        <v>#N/A</v>
      </c>
      <c r="J435" s="38" t="str">
        <f>VLOOKUP(G435,'MITRA (REFERENSI)'!$A:$Z,26,FALSE)</f>
        <v>#N/A</v>
      </c>
      <c r="K435" s="38" t="str">
        <f>VLOOKUP(G435,'MITRA (REFERENSI)'!$A:$Z,15,FALSE)</f>
        <v>#N/A</v>
      </c>
      <c r="L435" s="38" t="str">
        <f>VLOOKUP(G435,'MITRA (REFERENSI)'!$A:$Z,15,FALSE)</f>
        <v>#N/A</v>
      </c>
      <c r="M435" s="38" t="str">
        <f>IF(B435=1,'KELAS (REFERENSI)'!M435,IF(B435=2,'KELAS (REFERENSI)'!M450,IF(B435=3,'KELAS (REFERENSI)'!M465,IF(B435=4,'KELAS (REFERENSI)'!M480,""))))</f>
        <v/>
      </c>
      <c r="N435" s="38" t="str">
        <f>IF(B435=1,'KELAS (REFERENSI)'!N435,IF(B435=2,'KELAS (REFERENSI)'!N450,IF(B435=3,'KELAS (REFERENSI)'!N465,IF(B435=4,'KELAS (REFERENSI)'!N480,""))))</f>
        <v/>
      </c>
      <c r="O435" s="38" t="str">
        <f>IF(B435=1,'KELAS (REFERENSI)'!O435,IF(B435=2,'KELAS (REFERENSI)'!O450,IF(B435=3,'KELAS (REFERENSI)'!O465,IF(B435=4,'KELAS (REFERENSI)'!O480,""))))</f>
        <v/>
      </c>
      <c r="P435" s="38" t="str">
        <f>IF(B435=1,'KELAS (REFERENSI)'!P435,IF(B435=2,'KELAS (REFERENSI)'!P450,IF(B435=3,'KELAS (REFERENSI)'!P465,IF(B435=4,'KELAS (REFERENSI)'!P480,""))))</f>
        <v/>
      </c>
      <c r="Q435" s="38" t="str">
        <f t="shared" si="4"/>
        <v>BPS Kota Jakarta Timur</v>
      </c>
      <c r="R435" s="38" t="str">
        <f t="shared" si="56"/>
        <v/>
      </c>
      <c r="S435" s="38" t="str">
        <f t="shared" ref="S435:T435" si="443">S434</f>
        <v>15 Juni sampai dengan 31 Agustus 2026</v>
      </c>
      <c r="T435" s="38" t="str">
        <f t="shared" si="443"/>
        <v>31 Agustus 2026</v>
      </c>
      <c r="U435" s="41"/>
      <c r="V435" s="42"/>
      <c r="W435" s="42"/>
      <c r="X435" s="42"/>
    </row>
    <row r="436" ht="15.75" customHeight="1">
      <c r="A436" s="36" t="s">
        <v>5498</v>
      </c>
      <c r="B436" s="37"/>
      <c r="C436" s="37"/>
      <c r="D436" s="38" t="str">
        <f t="shared" si="1"/>
        <v/>
      </c>
      <c r="E436" s="38" t="str">
        <f>VLOOKUP(D436,'KELAS (REFERENSI)'!$E$1:$J$68,6,FALSE)</f>
        <v>#N/A</v>
      </c>
      <c r="F436" s="39" t="str">
        <f t="shared" si="2"/>
        <v>PETUGAS.0435/SPK/SE/PML/3172/2026</v>
      </c>
      <c r="G436" s="40"/>
      <c r="H436" s="39" t="str">
        <f>VLOOKUP(G436,'MITRA (REFERENSI)'!$A:$Z,16,FALSE)</f>
        <v>#N/A</v>
      </c>
      <c r="I436" s="39" t="str">
        <f>VLOOKUP(G436,'MITRA (REFERENSI)'!$A:$Z,25,FALSE)</f>
        <v>#N/A</v>
      </c>
      <c r="J436" s="38" t="str">
        <f>VLOOKUP(G436,'MITRA (REFERENSI)'!$A:$Z,26,FALSE)</f>
        <v>#N/A</v>
      </c>
      <c r="K436" s="38" t="str">
        <f>VLOOKUP(G436,'MITRA (REFERENSI)'!$A:$Z,15,FALSE)</f>
        <v>#N/A</v>
      </c>
      <c r="L436" s="38" t="str">
        <f>VLOOKUP(G436,'MITRA (REFERENSI)'!$A:$Z,15,FALSE)</f>
        <v>#N/A</v>
      </c>
      <c r="M436" s="38" t="str">
        <f>IF(B436=1,'KELAS (REFERENSI)'!M436,IF(B436=2,'KELAS (REFERENSI)'!M451,IF(B436=3,'KELAS (REFERENSI)'!M466,IF(B436=4,'KELAS (REFERENSI)'!M481,""))))</f>
        <v/>
      </c>
      <c r="N436" s="38" t="str">
        <f>IF(B436=1,'KELAS (REFERENSI)'!N436,IF(B436=2,'KELAS (REFERENSI)'!N451,IF(B436=3,'KELAS (REFERENSI)'!N466,IF(B436=4,'KELAS (REFERENSI)'!N481,""))))</f>
        <v/>
      </c>
      <c r="O436" s="38" t="str">
        <f>IF(B436=1,'KELAS (REFERENSI)'!O436,IF(B436=2,'KELAS (REFERENSI)'!O451,IF(B436=3,'KELAS (REFERENSI)'!O466,IF(B436=4,'KELAS (REFERENSI)'!O481,""))))</f>
        <v/>
      </c>
      <c r="P436" s="38" t="str">
        <f>IF(B436=1,'KELAS (REFERENSI)'!P436,IF(B436=2,'KELAS (REFERENSI)'!P451,IF(B436=3,'KELAS (REFERENSI)'!P466,IF(B436=4,'KELAS (REFERENSI)'!P481,""))))</f>
        <v/>
      </c>
      <c r="Q436" s="38" t="str">
        <f t="shared" si="4"/>
        <v>BPS Kota Jakarta Timur</v>
      </c>
      <c r="R436" s="38" t="str">
        <f t="shared" si="56"/>
        <v/>
      </c>
      <c r="S436" s="38" t="str">
        <f t="shared" ref="S436:T436" si="444">S435</f>
        <v>15 Juni sampai dengan 31 Agustus 2026</v>
      </c>
      <c r="T436" s="38" t="str">
        <f t="shared" si="444"/>
        <v>31 Agustus 2026</v>
      </c>
      <c r="U436" s="41"/>
      <c r="V436" s="42"/>
      <c r="W436" s="42"/>
      <c r="X436" s="42"/>
    </row>
    <row r="437" ht="15.75" customHeight="1">
      <c r="A437" s="36" t="s">
        <v>5499</v>
      </c>
      <c r="B437" s="37"/>
      <c r="C437" s="37"/>
      <c r="D437" s="38" t="str">
        <f t="shared" si="1"/>
        <v/>
      </c>
      <c r="E437" s="38" t="str">
        <f>VLOOKUP(D437,'KELAS (REFERENSI)'!$E$1:$J$68,6,FALSE)</f>
        <v>#N/A</v>
      </c>
      <c r="F437" s="39" t="str">
        <f t="shared" si="2"/>
        <v>PETUGAS.0436/SPK/SE/PML/3172/2026</v>
      </c>
      <c r="G437" s="40"/>
      <c r="H437" s="39" t="str">
        <f>VLOOKUP(G437,'MITRA (REFERENSI)'!$A:$Z,16,FALSE)</f>
        <v>#N/A</v>
      </c>
      <c r="I437" s="39" t="str">
        <f>VLOOKUP(G437,'MITRA (REFERENSI)'!$A:$Z,25,FALSE)</f>
        <v>#N/A</v>
      </c>
      <c r="J437" s="38" t="str">
        <f>VLOOKUP(G437,'MITRA (REFERENSI)'!$A:$Z,26,FALSE)</f>
        <v>#N/A</v>
      </c>
      <c r="K437" s="38" t="str">
        <f>VLOOKUP(G437,'MITRA (REFERENSI)'!$A:$Z,15,FALSE)</f>
        <v>#N/A</v>
      </c>
      <c r="L437" s="38" t="str">
        <f>VLOOKUP(G437,'MITRA (REFERENSI)'!$A:$Z,15,FALSE)</f>
        <v>#N/A</v>
      </c>
      <c r="M437" s="38" t="str">
        <f>IF(B437=1,'KELAS (REFERENSI)'!M437,IF(B437=2,'KELAS (REFERENSI)'!M452,IF(B437=3,'KELAS (REFERENSI)'!M467,IF(B437=4,'KELAS (REFERENSI)'!M482,""))))</f>
        <v/>
      </c>
      <c r="N437" s="38" t="str">
        <f>IF(B437=1,'KELAS (REFERENSI)'!N437,IF(B437=2,'KELAS (REFERENSI)'!N452,IF(B437=3,'KELAS (REFERENSI)'!N467,IF(B437=4,'KELAS (REFERENSI)'!N482,""))))</f>
        <v/>
      </c>
      <c r="O437" s="38" t="str">
        <f>IF(B437=1,'KELAS (REFERENSI)'!O437,IF(B437=2,'KELAS (REFERENSI)'!O452,IF(B437=3,'KELAS (REFERENSI)'!O467,IF(B437=4,'KELAS (REFERENSI)'!O482,""))))</f>
        <v/>
      </c>
      <c r="P437" s="38" t="str">
        <f>IF(B437=1,'KELAS (REFERENSI)'!P437,IF(B437=2,'KELAS (REFERENSI)'!P452,IF(B437=3,'KELAS (REFERENSI)'!P467,IF(B437=4,'KELAS (REFERENSI)'!P482,""))))</f>
        <v/>
      </c>
      <c r="Q437" s="38" t="str">
        <f t="shared" si="4"/>
        <v>BPS Kota Jakarta Timur</v>
      </c>
      <c r="R437" s="38" t="str">
        <f t="shared" si="56"/>
        <v/>
      </c>
      <c r="S437" s="38" t="str">
        <f t="shared" ref="S437:T437" si="445">S436</f>
        <v>15 Juni sampai dengan 31 Agustus 2026</v>
      </c>
      <c r="T437" s="38" t="str">
        <f t="shared" si="445"/>
        <v>31 Agustus 2026</v>
      </c>
      <c r="U437" s="41"/>
      <c r="V437" s="42"/>
      <c r="W437" s="42"/>
      <c r="X437" s="42"/>
    </row>
    <row r="438" ht="15.75" customHeight="1">
      <c r="A438" s="36" t="s">
        <v>5500</v>
      </c>
      <c r="B438" s="37"/>
      <c r="C438" s="37"/>
      <c r="D438" s="38" t="str">
        <f t="shared" si="1"/>
        <v/>
      </c>
      <c r="E438" s="38" t="str">
        <f>VLOOKUP(D438,'KELAS (REFERENSI)'!$E$1:$J$68,6,FALSE)</f>
        <v>#N/A</v>
      </c>
      <c r="F438" s="39" t="str">
        <f t="shared" si="2"/>
        <v>PETUGAS.0437/SPK/SE/PML/3172/2026</v>
      </c>
      <c r="G438" s="40"/>
      <c r="H438" s="39" t="str">
        <f>VLOOKUP(G438,'MITRA (REFERENSI)'!$A:$Z,16,FALSE)</f>
        <v>#N/A</v>
      </c>
      <c r="I438" s="39" t="str">
        <f>VLOOKUP(G438,'MITRA (REFERENSI)'!$A:$Z,25,FALSE)</f>
        <v>#N/A</v>
      </c>
      <c r="J438" s="38" t="str">
        <f>VLOOKUP(G438,'MITRA (REFERENSI)'!$A:$Z,26,FALSE)</f>
        <v>#N/A</v>
      </c>
      <c r="K438" s="38" t="str">
        <f>VLOOKUP(G438,'MITRA (REFERENSI)'!$A:$Z,15,FALSE)</f>
        <v>#N/A</v>
      </c>
      <c r="L438" s="38" t="str">
        <f>VLOOKUP(G438,'MITRA (REFERENSI)'!$A:$Z,15,FALSE)</f>
        <v>#N/A</v>
      </c>
      <c r="M438" s="38" t="str">
        <f>IF(B438=1,'KELAS (REFERENSI)'!M438,IF(B438=2,'KELAS (REFERENSI)'!M453,IF(B438=3,'KELAS (REFERENSI)'!M468,IF(B438=4,'KELAS (REFERENSI)'!M483,""))))</f>
        <v/>
      </c>
      <c r="N438" s="38" t="str">
        <f>IF(B438=1,'KELAS (REFERENSI)'!N438,IF(B438=2,'KELAS (REFERENSI)'!N453,IF(B438=3,'KELAS (REFERENSI)'!N468,IF(B438=4,'KELAS (REFERENSI)'!N483,""))))</f>
        <v/>
      </c>
      <c r="O438" s="38" t="str">
        <f>IF(B438=1,'KELAS (REFERENSI)'!O438,IF(B438=2,'KELAS (REFERENSI)'!O453,IF(B438=3,'KELAS (REFERENSI)'!O468,IF(B438=4,'KELAS (REFERENSI)'!O483,""))))</f>
        <v/>
      </c>
      <c r="P438" s="38" t="str">
        <f>IF(B438=1,'KELAS (REFERENSI)'!P438,IF(B438=2,'KELAS (REFERENSI)'!P453,IF(B438=3,'KELAS (REFERENSI)'!P468,IF(B438=4,'KELAS (REFERENSI)'!P483,""))))</f>
        <v/>
      </c>
      <c r="Q438" s="38" t="str">
        <f t="shared" si="4"/>
        <v>BPS Kota Jakarta Timur</v>
      </c>
      <c r="R438" s="38" t="str">
        <f t="shared" si="56"/>
        <v/>
      </c>
      <c r="S438" s="38" t="str">
        <f t="shared" ref="S438:T438" si="446">S437</f>
        <v>15 Juni sampai dengan 31 Agustus 2026</v>
      </c>
      <c r="T438" s="38" t="str">
        <f t="shared" si="446"/>
        <v>31 Agustus 2026</v>
      </c>
      <c r="U438" s="41"/>
      <c r="V438" s="42"/>
      <c r="W438" s="42"/>
      <c r="X438" s="42"/>
    </row>
    <row r="439" ht="15.75" customHeight="1">
      <c r="A439" s="36" t="s">
        <v>5501</v>
      </c>
      <c r="B439" s="37"/>
      <c r="C439" s="37"/>
      <c r="D439" s="38" t="str">
        <f t="shared" si="1"/>
        <v/>
      </c>
      <c r="E439" s="38" t="str">
        <f>VLOOKUP(D439,'KELAS (REFERENSI)'!$E$1:$J$68,6,FALSE)</f>
        <v>#N/A</v>
      </c>
      <c r="F439" s="39" t="str">
        <f t="shared" si="2"/>
        <v>PETUGAS.0438/SPK/SE/PML/3172/2026</v>
      </c>
      <c r="G439" s="40"/>
      <c r="H439" s="39" t="str">
        <f>VLOOKUP(G439,'MITRA (REFERENSI)'!$A:$Z,16,FALSE)</f>
        <v>#N/A</v>
      </c>
      <c r="I439" s="39" t="str">
        <f>VLOOKUP(G439,'MITRA (REFERENSI)'!$A:$Z,25,FALSE)</f>
        <v>#N/A</v>
      </c>
      <c r="J439" s="38" t="str">
        <f>VLOOKUP(G439,'MITRA (REFERENSI)'!$A:$Z,26,FALSE)</f>
        <v>#N/A</v>
      </c>
      <c r="K439" s="38" t="str">
        <f>VLOOKUP(G439,'MITRA (REFERENSI)'!$A:$Z,15,FALSE)</f>
        <v>#N/A</v>
      </c>
      <c r="L439" s="38" t="str">
        <f>VLOOKUP(G439,'MITRA (REFERENSI)'!$A:$Z,15,FALSE)</f>
        <v>#N/A</v>
      </c>
      <c r="M439" s="38" t="str">
        <f>IF(B439=1,'KELAS (REFERENSI)'!M439,IF(B439=2,'KELAS (REFERENSI)'!M454,IF(B439=3,'KELAS (REFERENSI)'!M469,IF(B439=4,'KELAS (REFERENSI)'!M484,""))))</f>
        <v/>
      </c>
      <c r="N439" s="38" t="str">
        <f>IF(B439=1,'KELAS (REFERENSI)'!N439,IF(B439=2,'KELAS (REFERENSI)'!N454,IF(B439=3,'KELAS (REFERENSI)'!N469,IF(B439=4,'KELAS (REFERENSI)'!N484,""))))</f>
        <v/>
      </c>
      <c r="O439" s="38" t="str">
        <f>IF(B439=1,'KELAS (REFERENSI)'!O439,IF(B439=2,'KELAS (REFERENSI)'!O454,IF(B439=3,'KELAS (REFERENSI)'!O469,IF(B439=4,'KELAS (REFERENSI)'!O484,""))))</f>
        <v/>
      </c>
      <c r="P439" s="38" t="str">
        <f>IF(B439=1,'KELAS (REFERENSI)'!P439,IF(B439=2,'KELAS (REFERENSI)'!P454,IF(B439=3,'KELAS (REFERENSI)'!P469,IF(B439=4,'KELAS (REFERENSI)'!P484,""))))</f>
        <v/>
      </c>
      <c r="Q439" s="38" t="str">
        <f t="shared" si="4"/>
        <v>BPS Kota Jakarta Timur</v>
      </c>
      <c r="R439" s="38" t="str">
        <f t="shared" si="56"/>
        <v/>
      </c>
      <c r="S439" s="38" t="str">
        <f t="shared" ref="S439:T439" si="447">S438</f>
        <v>15 Juni sampai dengan 31 Agustus 2026</v>
      </c>
      <c r="T439" s="38" t="str">
        <f t="shared" si="447"/>
        <v>31 Agustus 2026</v>
      </c>
      <c r="U439" s="41"/>
      <c r="V439" s="42"/>
      <c r="W439" s="42"/>
      <c r="X439" s="42"/>
    </row>
    <row r="440" ht="15.75" customHeight="1">
      <c r="A440" s="36" t="s">
        <v>5502</v>
      </c>
      <c r="B440" s="37"/>
      <c r="C440" s="37"/>
      <c r="D440" s="38" t="str">
        <f t="shared" si="1"/>
        <v/>
      </c>
      <c r="E440" s="38" t="str">
        <f>VLOOKUP(D440,'KELAS (REFERENSI)'!$E$1:$J$68,6,FALSE)</f>
        <v>#N/A</v>
      </c>
      <c r="F440" s="39" t="str">
        <f t="shared" si="2"/>
        <v>PETUGAS.0439/SPK/SE/PML/3172/2026</v>
      </c>
      <c r="G440" s="40"/>
      <c r="H440" s="39" t="str">
        <f>VLOOKUP(G440,'MITRA (REFERENSI)'!$A:$Z,16,FALSE)</f>
        <v>#N/A</v>
      </c>
      <c r="I440" s="39" t="str">
        <f>VLOOKUP(G440,'MITRA (REFERENSI)'!$A:$Z,25,FALSE)</f>
        <v>#N/A</v>
      </c>
      <c r="J440" s="38" t="str">
        <f>VLOOKUP(G440,'MITRA (REFERENSI)'!$A:$Z,26,FALSE)</f>
        <v>#N/A</v>
      </c>
      <c r="K440" s="38" t="str">
        <f>VLOOKUP(G440,'MITRA (REFERENSI)'!$A:$Z,15,FALSE)</f>
        <v>#N/A</v>
      </c>
      <c r="L440" s="38" t="str">
        <f>VLOOKUP(G440,'MITRA (REFERENSI)'!$A:$Z,15,FALSE)</f>
        <v>#N/A</v>
      </c>
      <c r="M440" s="38" t="str">
        <f>IF(B440=1,'KELAS (REFERENSI)'!M440,IF(B440=2,'KELAS (REFERENSI)'!M455,IF(B440=3,'KELAS (REFERENSI)'!M470,IF(B440=4,'KELAS (REFERENSI)'!M485,""))))</f>
        <v/>
      </c>
      <c r="N440" s="38" t="str">
        <f>IF(B440=1,'KELAS (REFERENSI)'!N440,IF(B440=2,'KELAS (REFERENSI)'!N455,IF(B440=3,'KELAS (REFERENSI)'!N470,IF(B440=4,'KELAS (REFERENSI)'!N485,""))))</f>
        <v/>
      </c>
      <c r="O440" s="38" t="str">
        <f>IF(B440=1,'KELAS (REFERENSI)'!O440,IF(B440=2,'KELAS (REFERENSI)'!O455,IF(B440=3,'KELAS (REFERENSI)'!O470,IF(B440=4,'KELAS (REFERENSI)'!O485,""))))</f>
        <v/>
      </c>
      <c r="P440" s="38" t="str">
        <f>IF(B440=1,'KELAS (REFERENSI)'!P440,IF(B440=2,'KELAS (REFERENSI)'!P455,IF(B440=3,'KELAS (REFERENSI)'!P470,IF(B440=4,'KELAS (REFERENSI)'!P485,""))))</f>
        <v/>
      </c>
      <c r="Q440" s="38" t="str">
        <f t="shared" si="4"/>
        <v>BPS Kota Jakarta Timur</v>
      </c>
      <c r="R440" s="38" t="str">
        <f t="shared" si="56"/>
        <v/>
      </c>
      <c r="S440" s="38" t="str">
        <f t="shared" ref="S440:T440" si="448">S439</f>
        <v>15 Juni sampai dengan 31 Agustus 2026</v>
      </c>
      <c r="T440" s="38" t="str">
        <f t="shared" si="448"/>
        <v>31 Agustus 2026</v>
      </c>
      <c r="U440" s="41"/>
      <c r="V440" s="42"/>
      <c r="W440" s="42"/>
      <c r="X440" s="42"/>
    </row>
    <row r="441" ht="15.75" customHeight="1">
      <c r="A441" s="36" t="s">
        <v>5503</v>
      </c>
      <c r="B441" s="37"/>
      <c r="C441" s="37"/>
      <c r="D441" s="38" t="str">
        <f t="shared" si="1"/>
        <v/>
      </c>
      <c r="E441" s="38" t="str">
        <f>VLOOKUP(D441,'KELAS (REFERENSI)'!$E$1:$J$68,6,FALSE)</f>
        <v>#N/A</v>
      </c>
      <c r="F441" s="39" t="str">
        <f t="shared" si="2"/>
        <v>PETUGAS.0440/SPK/SE/PML/3172/2026</v>
      </c>
      <c r="G441" s="40"/>
      <c r="H441" s="39" t="str">
        <f>VLOOKUP(G441,'MITRA (REFERENSI)'!$A:$Z,16,FALSE)</f>
        <v>#N/A</v>
      </c>
      <c r="I441" s="39" t="str">
        <f>VLOOKUP(G441,'MITRA (REFERENSI)'!$A:$Z,25,FALSE)</f>
        <v>#N/A</v>
      </c>
      <c r="J441" s="38" t="str">
        <f>VLOOKUP(G441,'MITRA (REFERENSI)'!$A:$Z,26,FALSE)</f>
        <v>#N/A</v>
      </c>
      <c r="K441" s="38" t="str">
        <f>VLOOKUP(G441,'MITRA (REFERENSI)'!$A:$Z,15,FALSE)</f>
        <v>#N/A</v>
      </c>
      <c r="L441" s="38" t="str">
        <f>VLOOKUP(G441,'MITRA (REFERENSI)'!$A:$Z,15,FALSE)</f>
        <v>#N/A</v>
      </c>
      <c r="M441" s="38" t="str">
        <f>IF(B441=1,'KELAS (REFERENSI)'!M441,IF(B441=2,'KELAS (REFERENSI)'!M456,IF(B441=3,'KELAS (REFERENSI)'!M471,IF(B441=4,'KELAS (REFERENSI)'!M486,""))))</f>
        <v/>
      </c>
      <c r="N441" s="38" t="str">
        <f>IF(B441=1,'KELAS (REFERENSI)'!N441,IF(B441=2,'KELAS (REFERENSI)'!N456,IF(B441=3,'KELAS (REFERENSI)'!N471,IF(B441=4,'KELAS (REFERENSI)'!N486,""))))</f>
        <v/>
      </c>
      <c r="O441" s="38" t="str">
        <f>IF(B441=1,'KELAS (REFERENSI)'!O441,IF(B441=2,'KELAS (REFERENSI)'!O456,IF(B441=3,'KELAS (REFERENSI)'!O471,IF(B441=4,'KELAS (REFERENSI)'!O486,""))))</f>
        <v/>
      </c>
      <c r="P441" s="38" t="str">
        <f>IF(B441=1,'KELAS (REFERENSI)'!P441,IF(B441=2,'KELAS (REFERENSI)'!P456,IF(B441=3,'KELAS (REFERENSI)'!P471,IF(B441=4,'KELAS (REFERENSI)'!P486,""))))</f>
        <v/>
      </c>
      <c r="Q441" s="38" t="str">
        <f t="shared" si="4"/>
        <v>BPS Kota Jakarta Timur</v>
      </c>
      <c r="R441" s="38" t="str">
        <f t="shared" si="56"/>
        <v/>
      </c>
      <c r="S441" s="38" t="str">
        <f t="shared" ref="S441:T441" si="449">S440</f>
        <v>15 Juni sampai dengan 31 Agustus 2026</v>
      </c>
      <c r="T441" s="38" t="str">
        <f t="shared" si="449"/>
        <v>31 Agustus 2026</v>
      </c>
      <c r="U441" s="41"/>
      <c r="V441" s="42"/>
      <c r="W441" s="42"/>
      <c r="X441" s="42"/>
    </row>
    <row r="442" ht="15.75" customHeight="1">
      <c r="A442" s="36" t="s">
        <v>5504</v>
      </c>
      <c r="B442" s="37"/>
      <c r="C442" s="37"/>
      <c r="D442" s="38" t="str">
        <f t="shared" si="1"/>
        <v/>
      </c>
      <c r="E442" s="38" t="str">
        <f>VLOOKUP(D442,'KELAS (REFERENSI)'!$E$1:$J$68,6,FALSE)</f>
        <v>#N/A</v>
      </c>
      <c r="F442" s="39" t="str">
        <f t="shared" si="2"/>
        <v>PETUGAS.0441/SPK/SE/PML/3172/2026</v>
      </c>
      <c r="G442" s="40"/>
      <c r="H442" s="39" t="str">
        <f>VLOOKUP(G442,'MITRA (REFERENSI)'!$A:$Z,16,FALSE)</f>
        <v>#N/A</v>
      </c>
      <c r="I442" s="39" t="str">
        <f>VLOOKUP(G442,'MITRA (REFERENSI)'!$A:$Z,25,FALSE)</f>
        <v>#N/A</v>
      </c>
      <c r="J442" s="38" t="str">
        <f>VLOOKUP(G442,'MITRA (REFERENSI)'!$A:$Z,26,FALSE)</f>
        <v>#N/A</v>
      </c>
      <c r="K442" s="38" t="str">
        <f>VLOOKUP(G442,'MITRA (REFERENSI)'!$A:$Z,15,FALSE)</f>
        <v>#N/A</v>
      </c>
      <c r="L442" s="38" t="str">
        <f>VLOOKUP(G442,'MITRA (REFERENSI)'!$A:$Z,15,FALSE)</f>
        <v>#N/A</v>
      </c>
      <c r="M442" s="38" t="str">
        <f>IF(B442=1,'KELAS (REFERENSI)'!M442,IF(B442=2,'KELAS (REFERENSI)'!M457,IF(B442=3,'KELAS (REFERENSI)'!M472,IF(B442=4,'KELAS (REFERENSI)'!M487,""))))</f>
        <v/>
      </c>
      <c r="N442" s="38" t="str">
        <f>IF(B442=1,'KELAS (REFERENSI)'!N442,IF(B442=2,'KELAS (REFERENSI)'!N457,IF(B442=3,'KELAS (REFERENSI)'!N472,IF(B442=4,'KELAS (REFERENSI)'!N487,""))))</f>
        <v/>
      </c>
      <c r="O442" s="38" t="str">
        <f>IF(B442=1,'KELAS (REFERENSI)'!O442,IF(B442=2,'KELAS (REFERENSI)'!O457,IF(B442=3,'KELAS (REFERENSI)'!O472,IF(B442=4,'KELAS (REFERENSI)'!O487,""))))</f>
        <v/>
      </c>
      <c r="P442" s="38" t="str">
        <f>IF(B442=1,'KELAS (REFERENSI)'!P442,IF(B442=2,'KELAS (REFERENSI)'!P457,IF(B442=3,'KELAS (REFERENSI)'!P472,IF(B442=4,'KELAS (REFERENSI)'!P487,""))))</f>
        <v/>
      </c>
      <c r="Q442" s="38" t="str">
        <f t="shared" si="4"/>
        <v>BPS Kota Jakarta Timur</v>
      </c>
      <c r="R442" s="38" t="str">
        <f t="shared" si="56"/>
        <v/>
      </c>
      <c r="S442" s="38" t="str">
        <f t="shared" ref="S442:T442" si="450">S441</f>
        <v>15 Juni sampai dengan 31 Agustus 2026</v>
      </c>
      <c r="T442" s="38" t="str">
        <f t="shared" si="450"/>
        <v>31 Agustus 2026</v>
      </c>
      <c r="U442" s="41"/>
      <c r="V442" s="42"/>
      <c r="W442" s="42"/>
      <c r="X442" s="42"/>
    </row>
    <row r="443" ht="15.75" customHeight="1">
      <c r="A443" s="36" t="s">
        <v>5505</v>
      </c>
      <c r="B443" s="37"/>
      <c r="C443" s="37"/>
      <c r="D443" s="38" t="str">
        <f t="shared" si="1"/>
        <v/>
      </c>
      <c r="E443" s="38" t="str">
        <f>VLOOKUP(D443,'KELAS (REFERENSI)'!$E$1:$J$68,6,FALSE)</f>
        <v>#N/A</v>
      </c>
      <c r="F443" s="39" t="str">
        <f t="shared" si="2"/>
        <v>PETUGAS.0442/SPK/SE/PML/3172/2026</v>
      </c>
      <c r="G443" s="40"/>
      <c r="H443" s="39" t="str">
        <f>VLOOKUP(G443,'MITRA (REFERENSI)'!$A:$Z,16,FALSE)</f>
        <v>#N/A</v>
      </c>
      <c r="I443" s="39" t="str">
        <f>VLOOKUP(G443,'MITRA (REFERENSI)'!$A:$Z,25,FALSE)</f>
        <v>#N/A</v>
      </c>
      <c r="J443" s="38" t="str">
        <f>VLOOKUP(G443,'MITRA (REFERENSI)'!$A:$Z,26,FALSE)</f>
        <v>#N/A</v>
      </c>
      <c r="K443" s="38" t="str">
        <f>VLOOKUP(G443,'MITRA (REFERENSI)'!$A:$Z,15,FALSE)</f>
        <v>#N/A</v>
      </c>
      <c r="L443" s="38" t="str">
        <f>VLOOKUP(G443,'MITRA (REFERENSI)'!$A:$Z,15,FALSE)</f>
        <v>#N/A</v>
      </c>
      <c r="M443" s="38" t="str">
        <f>IF(B443=1,'KELAS (REFERENSI)'!M443,IF(B443=2,'KELAS (REFERENSI)'!M458,IF(B443=3,'KELAS (REFERENSI)'!M473,IF(B443=4,'KELAS (REFERENSI)'!M488,""))))</f>
        <v/>
      </c>
      <c r="N443" s="38" t="str">
        <f>IF(B443=1,'KELAS (REFERENSI)'!N443,IF(B443=2,'KELAS (REFERENSI)'!N458,IF(B443=3,'KELAS (REFERENSI)'!N473,IF(B443=4,'KELAS (REFERENSI)'!N488,""))))</f>
        <v/>
      </c>
      <c r="O443" s="38" t="str">
        <f>IF(B443=1,'KELAS (REFERENSI)'!O443,IF(B443=2,'KELAS (REFERENSI)'!O458,IF(B443=3,'KELAS (REFERENSI)'!O473,IF(B443=4,'KELAS (REFERENSI)'!O488,""))))</f>
        <v/>
      </c>
      <c r="P443" s="38" t="str">
        <f>IF(B443=1,'KELAS (REFERENSI)'!P443,IF(B443=2,'KELAS (REFERENSI)'!P458,IF(B443=3,'KELAS (REFERENSI)'!P473,IF(B443=4,'KELAS (REFERENSI)'!P488,""))))</f>
        <v/>
      </c>
      <c r="Q443" s="38" t="str">
        <f t="shared" si="4"/>
        <v>BPS Kota Jakarta Timur</v>
      </c>
      <c r="R443" s="38" t="str">
        <f t="shared" si="56"/>
        <v/>
      </c>
      <c r="S443" s="38" t="str">
        <f t="shared" ref="S443:T443" si="451">S442</f>
        <v>15 Juni sampai dengan 31 Agustus 2026</v>
      </c>
      <c r="T443" s="38" t="str">
        <f t="shared" si="451"/>
        <v>31 Agustus 2026</v>
      </c>
      <c r="U443" s="41"/>
      <c r="V443" s="42"/>
      <c r="W443" s="42"/>
      <c r="X443" s="42"/>
    </row>
    <row r="444" ht="15.75" customHeight="1">
      <c r="A444" s="36" t="s">
        <v>5506</v>
      </c>
      <c r="B444" s="37"/>
      <c r="C444" s="37"/>
      <c r="D444" s="38" t="str">
        <f t="shared" si="1"/>
        <v/>
      </c>
      <c r="E444" s="38" t="str">
        <f>VLOOKUP(D444,'KELAS (REFERENSI)'!$E$1:$J$68,6,FALSE)</f>
        <v>#N/A</v>
      </c>
      <c r="F444" s="39" t="str">
        <f t="shared" si="2"/>
        <v>PETUGAS.0443/SPK/SE/PML/3172/2026</v>
      </c>
      <c r="G444" s="40"/>
      <c r="H444" s="39" t="str">
        <f>VLOOKUP(G444,'MITRA (REFERENSI)'!$A:$Z,16,FALSE)</f>
        <v>#N/A</v>
      </c>
      <c r="I444" s="39" t="str">
        <f>VLOOKUP(G444,'MITRA (REFERENSI)'!$A:$Z,25,FALSE)</f>
        <v>#N/A</v>
      </c>
      <c r="J444" s="38" t="str">
        <f>VLOOKUP(G444,'MITRA (REFERENSI)'!$A:$Z,26,FALSE)</f>
        <v>#N/A</v>
      </c>
      <c r="K444" s="38" t="str">
        <f>VLOOKUP(G444,'MITRA (REFERENSI)'!$A:$Z,15,FALSE)</f>
        <v>#N/A</v>
      </c>
      <c r="L444" s="38" t="str">
        <f>VLOOKUP(G444,'MITRA (REFERENSI)'!$A:$Z,15,FALSE)</f>
        <v>#N/A</v>
      </c>
      <c r="M444" s="38" t="str">
        <f>IF(B444=1,'KELAS (REFERENSI)'!M444,IF(B444=2,'KELAS (REFERENSI)'!M459,IF(B444=3,'KELAS (REFERENSI)'!M474,IF(B444=4,'KELAS (REFERENSI)'!M489,""))))</f>
        <v/>
      </c>
      <c r="N444" s="38" t="str">
        <f>IF(B444=1,'KELAS (REFERENSI)'!N444,IF(B444=2,'KELAS (REFERENSI)'!N459,IF(B444=3,'KELAS (REFERENSI)'!N474,IF(B444=4,'KELAS (REFERENSI)'!N489,""))))</f>
        <v/>
      </c>
      <c r="O444" s="38" t="str">
        <f>IF(B444=1,'KELAS (REFERENSI)'!O444,IF(B444=2,'KELAS (REFERENSI)'!O459,IF(B444=3,'KELAS (REFERENSI)'!O474,IF(B444=4,'KELAS (REFERENSI)'!O489,""))))</f>
        <v/>
      </c>
      <c r="P444" s="38" t="str">
        <f>IF(B444=1,'KELAS (REFERENSI)'!P444,IF(B444=2,'KELAS (REFERENSI)'!P459,IF(B444=3,'KELAS (REFERENSI)'!P474,IF(B444=4,'KELAS (REFERENSI)'!P489,""))))</f>
        <v/>
      </c>
      <c r="Q444" s="38" t="str">
        <f t="shared" si="4"/>
        <v>BPS Kota Jakarta Timur</v>
      </c>
      <c r="R444" s="38" t="str">
        <f t="shared" si="56"/>
        <v/>
      </c>
      <c r="S444" s="38" t="str">
        <f t="shared" ref="S444:T444" si="452">S443</f>
        <v>15 Juni sampai dengan 31 Agustus 2026</v>
      </c>
      <c r="T444" s="38" t="str">
        <f t="shared" si="452"/>
        <v>31 Agustus 2026</v>
      </c>
      <c r="U444" s="41"/>
      <c r="V444" s="42"/>
      <c r="W444" s="42"/>
      <c r="X444" s="42"/>
    </row>
    <row r="445" ht="15.75" customHeight="1">
      <c r="A445" s="36" t="s">
        <v>5507</v>
      </c>
      <c r="B445" s="37"/>
      <c r="C445" s="37"/>
      <c r="D445" s="38" t="str">
        <f t="shared" si="1"/>
        <v/>
      </c>
      <c r="E445" s="38" t="str">
        <f>VLOOKUP(D445,'KELAS (REFERENSI)'!$E$1:$J$68,6,FALSE)</f>
        <v>#N/A</v>
      </c>
      <c r="F445" s="39" t="str">
        <f t="shared" si="2"/>
        <v>PETUGAS.0444/SPK/SE/PML/3172/2026</v>
      </c>
      <c r="G445" s="40"/>
      <c r="H445" s="39" t="str">
        <f>VLOOKUP(G445,'MITRA (REFERENSI)'!$A:$Z,16,FALSE)</f>
        <v>#N/A</v>
      </c>
      <c r="I445" s="39" t="str">
        <f>VLOOKUP(G445,'MITRA (REFERENSI)'!$A:$Z,25,FALSE)</f>
        <v>#N/A</v>
      </c>
      <c r="J445" s="38" t="str">
        <f>VLOOKUP(G445,'MITRA (REFERENSI)'!$A:$Z,26,FALSE)</f>
        <v>#N/A</v>
      </c>
      <c r="K445" s="38" t="str">
        <f>VLOOKUP(G445,'MITRA (REFERENSI)'!$A:$Z,15,FALSE)</f>
        <v>#N/A</v>
      </c>
      <c r="L445" s="38" t="str">
        <f>VLOOKUP(G445,'MITRA (REFERENSI)'!$A:$Z,15,FALSE)</f>
        <v>#N/A</v>
      </c>
      <c r="M445" s="38" t="str">
        <f>IF(B445=1,'KELAS (REFERENSI)'!M445,IF(B445=2,'KELAS (REFERENSI)'!M460,IF(B445=3,'KELAS (REFERENSI)'!M475,IF(B445=4,'KELAS (REFERENSI)'!M490,""))))</f>
        <v/>
      </c>
      <c r="N445" s="38" t="str">
        <f>IF(B445=1,'KELAS (REFERENSI)'!N445,IF(B445=2,'KELAS (REFERENSI)'!N460,IF(B445=3,'KELAS (REFERENSI)'!N475,IF(B445=4,'KELAS (REFERENSI)'!N490,""))))</f>
        <v/>
      </c>
      <c r="O445" s="38" t="str">
        <f>IF(B445=1,'KELAS (REFERENSI)'!O445,IF(B445=2,'KELAS (REFERENSI)'!O460,IF(B445=3,'KELAS (REFERENSI)'!O475,IF(B445=4,'KELAS (REFERENSI)'!O490,""))))</f>
        <v/>
      </c>
      <c r="P445" s="38" t="str">
        <f>IF(B445=1,'KELAS (REFERENSI)'!P445,IF(B445=2,'KELAS (REFERENSI)'!P460,IF(B445=3,'KELAS (REFERENSI)'!P475,IF(B445=4,'KELAS (REFERENSI)'!P490,""))))</f>
        <v/>
      </c>
      <c r="Q445" s="38" t="str">
        <f t="shared" si="4"/>
        <v>BPS Kota Jakarta Timur</v>
      </c>
      <c r="R445" s="38" t="str">
        <f t="shared" si="56"/>
        <v/>
      </c>
      <c r="S445" s="38" t="str">
        <f t="shared" ref="S445:T445" si="453">S444</f>
        <v>15 Juni sampai dengan 31 Agustus 2026</v>
      </c>
      <c r="T445" s="38" t="str">
        <f t="shared" si="453"/>
        <v>31 Agustus 2026</v>
      </c>
      <c r="U445" s="41"/>
      <c r="V445" s="42"/>
      <c r="W445" s="42"/>
      <c r="X445" s="42"/>
    </row>
    <row r="446" ht="15.75" customHeight="1">
      <c r="A446" s="36" t="s">
        <v>5508</v>
      </c>
      <c r="B446" s="37"/>
      <c r="C446" s="37"/>
      <c r="D446" s="38" t="str">
        <f t="shared" si="1"/>
        <v/>
      </c>
      <c r="E446" s="38" t="str">
        <f>VLOOKUP(D446,'KELAS (REFERENSI)'!$E$1:$J$68,6,FALSE)</f>
        <v>#N/A</v>
      </c>
      <c r="F446" s="39" t="str">
        <f t="shared" si="2"/>
        <v>PETUGAS.0445/SPK/SE/PML/3172/2026</v>
      </c>
      <c r="G446" s="40"/>
      <c r="H446" s="39" t="str">
        <f>VLOOKUP(G446,'MITRA (REFERENSI)'!$A:$Z,16,FALSE)</f>
        <v>#N/A</v>
      </c>
      <c r="I446" s="39" t="str">
        <f>VLOOKUP(G446,'MITRA (REFERENSI)'!$A:$Z,25,FALSE)</f>
        <v>#N/A</v>
      </c>
      <c r="J446" s="38" t="str">
        <f>VLOOKUP(G446,'MITRA (REFERENSI)'!$A:$Z,26,FALSE)</f>
        <v>#N/A</v>
      </c>
      <c r="K446" s="38" t="str">
        <f>VLOOKUP(G446,'MITRA (REFERENSI)'!$A:$Z,15,FALSE)</f>
        <v>#N/A</v>
      </c>
      <c r="L446" s="38" t="str">
        <f>VLOOKUP(G446,'MITRA (REFERENSI)'!$A:$Z,15,FALSE)</f>
        <v>#N/A</v>
      </c>
      <c r="M446" s="38" t="str">
        <f>IF(B446=1,'KELAS (REFERENSI)'!M446,IF(B446=2,'KELAS (REFERENSI)'!M461,IF(B446=3,'KELAS (REFERENSI)'!M476,IF(B446=4,'KELAS (REFERENSI)'!M491,""))))</f>
        <v/>
      </c>
      <c r="N446" s="38" t="str">
        <f>IF(B446=1,'KELAS (REFERENSI)'!N446,IF(B446=2,'KELAS (REFERENSI)'!N461,IF(B446=3,'KELAS (REFERENSI)'!N476,IF(B446=4,'KELAS (REFERENSI)'!N491,""))))</f>
        <v/>
      </c>
      <c r="O446" s="38" t="str">
        <f>IF(B446=1,'KELAS (REFERENSI)'!O446,IF(B446=2,'KELAS (REFERENSI)'!O461,IF(B446=3,'KELAS (REFERENSI)'!O476,IF(B446=4,'KELAS (REFERENSI)'!O491,""))))</f>
        <v/>
      </c>
      <c r="P446" s="38" t="str">
        <f>IF(B446=1,'KELAS (REFERENSI)'!P446,IF(B446=2,'KELAS (REFERENSI)'!P461,IF(B446=3,'KELAS (REFERENSI)'!P476,IF(B446=4,'KELAS (REFERENSI)'!P491,""))))</f>
        <v/>
      </c>
      <c r="Q446" s="38" t="str">
        <f t="shared" si="4"/>
        <v>BPS Kota Jakarta Timur</v>
      </c>
      <c r="R446" s="38" t="str">
        <f t="shared" si="56"/>
        <v/>
      </c>
      <c r="S446" s="38" t="str">
        <f t="shared" ref="S446:T446" si="454">S445</f>
        <v>15 Juni sampai dengan 31 Agustus 2026</v>
      </c>
      <c r="T446" s="38" t="str">
        <f t="shared" si="454"/>
        <v>31 Agustus 2026</v>
      </c>
      <c r="U446" s="41"/>
      <c r="V446" s="42"/>
      <c r="W446" s="42"/>
      <c r="X446" s="42"/>
    </row>
    <row r="447" ht="15.75" customHeight="1">
      <c r="A447" s="36" t="s">
        <v>5509</v>
      </c>
      <c r="B447" s="37"/>
      <c r="C447" s="37"/>
      <c r="D447" s="38" t="str">
        <f t="shared" si="1"/>
        <v/>
      </c>
      <c r="E447" s="38" t="str">
        <f>VLOOKUP(D447,'KELAS (REFERENSI)'!$E$1:$J$68,6,FALSE)</f>
        <v>#N/A</v>
      </c>
      <c r="F447" s="39" t="str">
        <f t="shared" si="2"/>
        <v>PETUGAS.0446/SPK/SE/PML/3172/2026</v>
      </c>
      <c r="G447" s="40"/>
      <c r="H447" s="39" t="str">
        <f>VLOOKUP(G447,'MITRA (REFERENSI)'!$A:$Z,16,FALSE)</f>
        <v>#N/A</v>
      </c>
      <c r="I447" s="39" t="str">
        <f>VLOOKUP(G447,'MITRA (REFERENSI)'!$A:$Z,25,FALSE)</f>
        <v>#N/A</v>
      </c>
      <c r="J447" s="38" t="str">
        <f>VLOOKUP(G447,'MITRA (REFERENSI)'!$A:$Z,26,FALSE)</f>
        <v>#N/A</v>
      </c>
      <c r="K447" s="38" t="str">
        <f>VLOOKUP(G447,'MITRA (REFERENSI)'!$A:$Z,15,FALSE)</f>
        <v>#N/A</v>
      </c>
      <c r="L447" s="38" t="str">
        <f>VLOOKUP(G447,'MITRA (REFERENSI)'!$A:$Z,15,FALSE)</f>
        <v>#N/A</v>
      </c>
      <c r="M447" s="38" t="str">
        <f>IF(B447=1,'KELAS (REFERENSI)'!M447,IF(B447=2,'KELAS (REFERENSI)'!M462,IF(B447=3,'KELAS (REFERENSI)'!M477,IF(B447=4,'KELAS (REFERENSI)'!M492,""))))</f>
        <v/>
      </c>
      <c r="N447" s="38" t="str">
        <f>IF(B447=1,'KELAS (REFERENSI)'!N447,IF(B447=2,'KELAS (REFERENSI)'!N462,IF(B447=3,'KELAS (REFERENSI)'!N477,IF(B447=4,'KELAS (REFERENSI)'!N492,""))))</f>
        <v/>
      </c>
      <c r="O447" s="38" t="str">
        <f>IF(B447=1,'KELAS (REFERENSI)'!O447,IF(B447=2,'KELAS (REFERENSI)'!O462,IF(B447=3,'KELAS (REFERENSI)'!O477,IF(B447=4,'KELAS (REFERENSI)'!O492,""))))</f>
        <v/>
      </c>
      <c r="P447" s="38" t="str">
        <f>IF(B447=1,'KELAS (REFERENSI)'!P447,IF(B447=2,'KELAS (REFERENSI)'!P462,IF(B447=3,'KELAS (REFERENSI)'!P477,IF(B447=4,'KELAS (REFERENSI)'!P492,""))))</f>
        <v/>
      </c>
      <c r="Q447" s="38" t="str">
        <f t="shared" si="4"/>
        <v>BPS Kota Jakarta Timur</v>
      </c>
      <c r="R447" s="38" t="str">
        <f t="shared" si="56"/>
        <v/>
      </c>
      <c r="S447" s="38" t="str">
        <f t="shared" ref="S447:T447" si="455">S446</f>
        <v>15 Juni sampai dengan 31 Agustus 2026</v>
      </c>
      <c r="T447" s="38" t="str">
        <f t="shared" si="455"/>
        <v>31 Agustus 2026</v>
      </c>
      <c r="U447" s="41"/>
      <c r="V447" s="42"/>
      <c r="W447" s="42"/>
      <c r="X447" s="42"/>
    </row>
    <row r="448" ht="15.75" customHeight="1">
      <c r="A448" s="36" t="s">
        <v>5510</v>
      </c>
      <c r="B448" s="37"/>
      <c r="C448" s="37"/>
      <c r="D448" s="38" t="str">
        <f t="shared" si="1"/>
        <v/>
      </c>
      <c r="E448" s="38" t="str">
        <f>VLOOKUP(D448,'KELAS (REFERENSI)'!$E$1:$J$68,6,FALSE)</f>
        <v>#N/A</v>
      </c>
      <c r="F448" s="39" t="str">
        <f t="shared" si="2"/>
        <v>PETUGAS.0447/SPK/SE/PML/3172/2026</v>
      </c>
      <c r="G448" s="40"/>
      <c r="H448" s="39" t="str">
        <f>VLOOKUP(G448,'MITRA (REFERENSI)'!$A:$Z,16,FALSE)</f>
        <v>#N/A</v>
      </c>
      <c r="I448" s="39" t="str">
        <f>VLOOKUP(G448,'MITRA (REFERENSI)'!$A:$Z,25,FALSE)</f>
        <v>#N/A</v>
      </c>
      <c r="J448" s="38" t="str">
        <f>VLOOKUP(G448,'MITRA (REFERENSI)'!$A:$Z,26,FALSE)</f>
        <v>#N/A</v>
      </c>
      <c r="K448" s="38" t="str">
        <f>VLOOKUP(G448,'MITRA (REFERENSI)'!$A:$Z,15,FALSE)</f>
        <v>#N/A</v>
      </c>
      <c r="L448" s="38" t="str">
        <f>VLOOKUP(G448,'MITRA (REFERENSI)'!$A:$Z,15,FALSE)</f>
        <v>#N/A</v>
      </c>
      <c r="M448" s="38" t="str">
        <f>IF(B448=1,'KELAS (REFERENSI)'!M448,IF(B448=2,'KELAS (REFERENSI)'!M463,IF(B448=3,'KELAS (REFERENSI)'!M478,IF(B448=4,'KELAS (REFERENSI)'!M493,""))))</f>
        <v/>
      </c>
      <c r="N448" s="38" t="str">
        <f>IF(B448=1,'KELAS (REFERENSI)'!N448,IF(B448=2,'KELAS (REFERENSI)'!N463,IF(B448=3,'KELAS (REFERENSI)'!N478,IF(B448=4,'KELAS (REFERENSI)'!N493,""))))</f>
        <v/>
      </c>
      <c r="O448" s="38" t="str">
        <f>IF(B448=1,'KELAS (REFERENSI)'!O448,IF(B448=2,'KELAS (REFERENSI)'!O463,IF(B448=3,'KELAS (REFERENSI)'!O478,IF(B448=4,'KELAS (REFERENSI)'!O493,""))))</f>
        <v/>
      </c>
      <c r="P448" s="38" t="str">
        <f>IF(B448=1,'KELAS (REFERENSI)'!P448,IF(B448=2,'KELAS (REFERENSI)'!P463,IF(B448=3,'KELAS (REFERENSI)'!P478,IF(B448=4,'KELAS (REFERENSI)'!P493,""))))</f>
        <v/>
      </c>
      <c r="Q448" s="38" t="str">
        <f t="shared" si="4"/>
        <v>BPS Kota Jakarta Timur</v>
      </c>
      <c r="R448" s="38" t="str">
        <f t="shared" si="56"/>
        <v/>
      </c>
      <c r="S448" s="38" t="str">
        <f t="shared" ref="S448:T448" si="456">S447</f>
        <v>15 Juni sampai dengan 31 Agustus 2026</v>
      </c>
      <c r="T448" s="38" t="str">
        <f t="shared" si="456"/>
        <v>31 Agustus 2026</v>
      </c>
      <c r="U448" s="41"/>
      <c r="V448" s="42"/>
      <c r="W448" s="42"/>
      <c r="X448" s="42"/>
    </row>
    <row r="449" ht="15.75" customHeight="1">
      <c r="A449" s="36" t="s">
        <v>5511</v>
      </c>
      <c r="B449" s="37"/>
      <c r="C449" s="37"/>
      <c r="D449" s="38" t="str">
        <f t="shared" si="1"/>
        <v/>
      </c>
      <c r="E449" s="38" t="str">
        <f>VLOOKUP(D449,'KELAS (REFERENSI)'!$E$1:$J$68,6,FALSE)</f>
        <v>#N/A</v>
      </c>
      <c r="F449" s="39" t="str">
        <f t="shared" si="2"/>
        <v>PETUGAS.0448/SPK/SE/PML/3172/2026</v>
      </c>
      <c r="G449" s="40"/>
      <c r="H449" s="39" t="str">
        <f>VLOOKUP(G449,'MITRA (REFERENSI)'!$A:$Z,16,FALSE)</f>
        <v>#N/A</v>
      </c>
      <c r="I449" s="39" t="str">
        <f>VLOOKUP(G449,'MITRA (REFERENSI)'!$A:$Z,25,FALSE)</f>
        <v>#N/A</v>
      </c>
      <c r="J449" s="38" t="str">
        <f>VLOOKUP(G449,'MITRA (REFERENSI)'!$A:$Z,26,FALSE)</f>
        <v>#N/A</v>
      </c>
      <c r="K449" s="38" t="str">
        <f>VLOOKUP(G449,'MITRA (REFERENSI)'!$A:$Z,15,FALSE)</f>
        <v>#N/A</v>
      </c>
      <c r="L449" s="38" t="str">
        <f>VLOOKUP(G449,'MITRA (REFERENSI)'!$A:$Z,15,FALSE)</f>
        <v>#N/A</v>
      </c>
      <c r="M449" s="38" t="str">
        <f>IF(B449=1,'KELAS (REFERENSI)'!M449,IF(B449=2,'KELAS (REFERENSI)'!M464,IF(B449=3,'KELAS (REFERENSI)'!M479,IF(B449=4,'KELAS (REFERENSI)'!M494,""))))</f>
        <v/>
      </c>
      <c r="N449" s="38" t="str">
        <f>IF(B449=1,'KELAS (REFERENSI)'!N449,IF(B449=2,'KELAS (REFERENSI)'!N464,IF(B449=3,'KELAS (REFERENSI)'!N479,IF(B449=4,'KELAS (REFERENSI)'!N494,""))))</f>
        <v/>
      </c>
      <c r="O449" s="38" t="str">
        <f>IF(B449=1,'KELAS (REFERENSI)'!O449,IF(B449=2,'KELAS (REFERENSI)'!O464,IF(B449=3,'KELAS (REFERENSI)'!O479,IF(B449=4,'KELAS (REFERENSI)'!O494,""))))</f>
        <v/>
      </c>
      <c r="P449" s="38" t="str">
        <f>IF(B449=1,'KELAS (REFERENSI)'!P449,IF(B449=2,'KELAS (REFERENSI)'!P464,IF(B449=3,'KELAS (REFERENSI)'!P479,IF(B449=4,'KELAS (REFERENSI)'!P494,""))))</f>
        <v/>
      </c>
      <c r="Q449" s="38" t="str">
        <f t="shared" si="4"/>
        <v>BPS Kota Jakarta Timur</v>
      </c>
      <c r="R449" s="38" t="str">
        <f t="shared" si="56"/>
        <v/>
      </c>
      <c r="S449" s="38" t="str">
        <f t="shared" ref="S449:T449" si="457">S448</f>
        <v>15 Juni sampai dengan 31 Agustus 2026</v>
      </c>
      <c r="T449" s="38" t="str">
        <f t="shared" si="457"/>
        <v>31 Agustus 2026</v>
      </c>
      <c r="U449" s="41"/>
      <c r="V449" s="42"/>
      <c r="W449" s="42"/>
      <c r="X449" s="42"/>
    </row>
    <row r="450" ht="15.75" customHeight="1">
      <c r="A450" s="36" t="s">
        <v>5512</v>
      </c>
      <c r="B450" s="37"/>
      <c r="C450" s="37"/>
      <c r="D450" s="38" t="str">
        <f t="shared" si="1"/>
        <v/>
      </c>
      <c r="E450" s="38" t="str">
        <f>VLOOKUP(D450,'KELAS (REFERENSI)'!$E$1:$J$68,6,FALSE)</f>
        <v>#N/A</v>
      </c>
      <c r="F450" s="39" t="str">
        <f t="shared" si="2"/>
        <v>PETUGAS.0449/SPK/SE/PML/3172/2026</v>
      </c>
      <c r="G450" s="40"/>
      <c r="H450" s="39" t="str">
        <f>VLOOKUP(G450,'MITRA (REFERENSI)'!$A:$Z,16,FALSE)</f>
        <v>#N/A</v>
      </c>
      <c r="I450" s="39" t="str">
        <f>VLOOKUP(G450,'MITRA (REFERENSI)'!$A:$Z,25,FALSE)</f>
        <v>#N/A</v>
      </c>
      <c r="J450" s="38" t="str">
        <f>VLOOKUP(G450,'MITRA (REFERENSI)'!$A:$Z,26,FALSE)</f>
        <v>#N/A</v>
      </c>
      <c r="K450" s="38" t="str">
        <f>VLOOKUP(G450,'MITRA (REFERENSI)'!$A:$Z,15,FALSE)</f>
        <v>#N/A</v>
      </c>
      <c r="L450" s="38" t="str">
        <f>VLOOKUP(G450,'MITRA (REFERENSI)'!$A:$Z,15,FALSE)</f>
        <v>#N/A</v>
      </c>
      <c r="M450" s="38" t="str">
        <f>IF(B450=1,'KELAS (REFERENSI)'!M450,IF(B450=2,'KELAS (REFERENSI)'!M465,IF(B450=3,'KELAS (REFERENSI)'!M480,IF(B450=4,'KELAS (REFERENSI)'!M495,""))))</f>
        <v/>
      </c>
      <c r="N450" s="38" t="str">
        <f>IF(B450=1,'KELAS (REFERENSI)'!N450,IF(B450=2,'KELAS (REFERENSI)'!N465,IF(B450=3,'KELAS (REFERENSI)'!N480,IF(B450=4,'KELAS (REFERENSI)'!N495,""))))</f>
        <v/>
      </c>
      <c r="O450" s="38" t="str">
        <f>IF(B450=1,'KELAS (REFERENSI)'!O450,IF(B450=2,'KELAS (REFERENSI)'!O465,IF(B450=3,'KELAS (REFERENSI)'!O480,IF(B450=4,'KELAS (REFERENSI)'!O495,""))))</f>
        <v/>
      </c>
      <c r="P450" s="38" t="str">
        <f>IF(B450=1,'KELAS (REFERENSI)'!P450,IF(B450=2,'KELAS (REFERENSI)'!P465,IF(B450=3,'KELAS (REFERENSI)'!P480,IF(B450=4,'KELAS (REFERENSI)'!P495,""))))</f>
        <v/>
      </c>
      <c r="Q450" s="38" t="str">
        <f t="shared" si="4"/>
        <v>BPS Kota Jakarta Timur</v>
      </c>
      <c r="R450" s="38" t="str">
        <f t="shared" si="56"/>
        <v/>
      </c>
      <c r="S450" s="38" t="str">
        <f t="shared" ref="S450:T450" si="458">S449</f>
        <v>15 Juni sampai dengan 31 Agustus 2026</v>
      </c>
      <c r="T450" s="38" t="str">
        <f t="shared" si="458"/>
        <v>31 Agustus 2026</v>
      </c>
      <c r="U450" s="41"/>
      <c r="V450" s="42"/>
      <c r="W450" s="42"/>
      <c r="X450" s="42"/>
    </row>
    <row r="451" ht="15.75" customHeight="1">
      <c r="A451" s="36" t="s">
        <v>5513</v>
      </c>
      <c r="B451" s="37"/>
      <c r="C451" s="37"/>
      <c r="D451" s="38" t="str">
        <f t="shared" si="1"/>
        <v/>
      </c>
      <c r="E451" s="38" t="str">
        <f>VLOOKUP(D451,'KELAS (REFERENSI)'!$E$1:$J$68,6,FALSE)</f>
        <v>#N/A</v>
      </c>
      <c r="F451" s="39" t="str">
        <f t="shared" si="2"/>
        <v>PETUGAS.0450/SPK/SE/PML/3172/2026</v>
      </c>
      <c r="G451" s="40"/>
      <c r="H451" s="39" t="str">
        <f>VLOOKUP(G451,'MITRA (REFERENSI)'!$A:$Z,16,FALSE)</f>
        <v>#N/A</v>
      </c>
      <c r="I451" s="39" t="str">
        <f>VLOOKUP(G451,'MITRA (REFERENSI)'!$A:$Z,25,FALSE)</f>
        <v>#N/A</v>
      </c>
      <c r="J451" s="38" t="str">
        <f>VLOOKUP(G451,'MITRA (REFERENSI)'!$A:$Z,26,FALSE)</f>
        <v>#N/A</v>
      </c>
      <c r="K451" s="38" t="str">
        <f>VLOOKUP(G451,'MITRA (REFERENSI)'!$A:$Z,15,FALSE)</f>
        <v>#N/A</v>
      </c>
      <c r="L451" s="38" t="str">
        <f>VLOOKUP(G451,'MITRA (REFERENSI)'!$A:$Z,15,FALSE)</f>
        <v>#N/A</v>
      </c>
      <c r="M451" s="38" t="str">
        <f>IF(B451=1,'KELAS (REFERENSI)'!M451,IF(B451=2,'KELAS (REFERENSI)'!M466,IF(B451=3,'KELAS (REFERENSI)'!M481,IF(B451=4,'KELAS (REFERENSI)'!M496,""))))</f>
        <v/>
      </c>
      <c r="N451" s="38" t="str">
        <f>IF(B451=1,'KELAS (REFERENSI)'!N451,IF(B451=2,'KELAS (REFERENSI)'!N466,IF(B451=3,'KELAS (REFERENSI)'!N481,IF(B451=4,'KELAS (REFERENSI)'!N496,""))))</f>
        <v/>
      </c>
      <c r="O451" s="38" t="str">
        <f>IF(B451=1,'KELAS (REFERENSI)'!O451,IF(B451=2,'KELAS (REFERENSI)'!O466,IF(B451=3,'KELAS (REFERENSI)'!O481,IF(B451=4,'KELAS (REFERENSI)'!O496,""))))</f>
        <v/>
      </c>
      <c r="P451" s="38" t="str">
        <f>IF(B451=1,'KELAS (REFERENSI)'!P451,IF(B451=2,'KELAS (REFERENSI)'!P466,IF(B451=3,'KELAS (REFERENSI)'!P481,IF(B451=4,'KELAS (REFERENSI)'!P496,""))))</f>
        <v/>
      </c>
      <c r="Q451" s="38" t="str">
        <f t="shared" si="4"/>
        <v>BPS Kota Jakarta Timur</v>
      </c>
      <c r="R451" s="38" t="str">
        <f t="shared" si="56"/>
        <v/>
      </c>
      <c r="S451" s="38" t="str">
        <f t="shared" ref="S451:T451" si="459">S450</f>
        <v>15 Juni sampai dengan 31 Agustus 2026</v>
      </c>
      <c r="T451" s="38" t="str">
        <f t="shared" si="459"/>
        <v>31 Agustus 2026</v>
      </c>
      <c r="U451" s="41"/>
      <c r="V451" s="42"/>
      <c r="W451" s="42"/>
      <c r="X451" s="42"/>
    </row>
    <row r="452" ht="15.75" customHeight="1">
      <c r="A452" s="36" t="s">
        <v>5514</v>
      </c>
      <c r="B452" s="37"/>
      <c r="C452" s="37"/>
      <c r="D452" s="38" t="str">
        <f t="shared" si="1"/>
        <v/>
      </c>
      <c r="E452" s="38" t="str">
        <f>VLOOKUP(D452,'KELAS (REFERENSI)'!$E$1:$J$68,6,FALSE)</f>
        <v>#N/A</v>
      </c>
      <c r="F452" s="39" t="str">
        <f t="shared" si="2"/>
        <v>PETUGAS.0451/SPK/SE/PML/3172/2026</v>
      </c>
      <c r="G452" s="40"/>
      <c r="H452" s="39" t="str">
        <f>VLOOKUP(G452,'MITRA (REFERENSI)'!$A:$Z,16,FALSE)</f>
        <v>#N/A</v>
      </c>
      <c r="I452" s="39" t="str">
        <f>VLOOKUP(G452,'MITRA (REFERENSI)'!$A:$Z,25,FALSE)</f>
        <v>#N/A</v>
      </c>
      <c r="J452" s="38" t="str">
        <f>VLOOKUP(G452,'MITRA (REFERENSI)'!$A:$Z,26,FALSE)</f>
        <v>#N/A</v>
      </c>
      <c r="K452" s="38" t="str">
        <f>VLOOKUP(G452,'MITRA (REFERENSI)'!$A:$Z,15,FALSE)</f>
        <v>#N/A</v>
      </c>
      <c r="L452" s="38" t="str">
        <f>VLOOKUP(G452,'MITRA (REFERENSI)'!$A:$Z,15,FALSE)</f>
        <v>#N/A</v>
      </c>
      <c r="M452" s="38" t="str">
        <f>IF(B452=1,'KELAS (REFERENSI)'!M452,IF(B452=2,'KELAS (REFERENSI)'!M467,IF(B452=3,'KELAS (REFERENSI)'!M482,IF(B452=4,'KELAS (REFERENSI)'!M497,""))))</f>
        <v/>
      </c>
      <c r="N452" s="38" t="str">
        <f>IF(B452=1,'KELAS (REFERENSI)'!N452,IF(B452=2,'KELAS (REFERENSI)'!N467,IF(B452=3,'KELAS (REFERENSI)'!N482,IF(B452=4,'KELAS (REFERENSI)'!N497,""))))</f>
        <v/>
      </c>
      <c r="O452" s="38" t="str">
        <f>IF(B452=1,'KELAS (REFERENSI)'!O452,IF(B452=2,'KELAS (REFERENSI)'!O467,IF(B452=3,'KELAS (REFERENSI)'!O482,IF(B452=4,'KELAS (REFERENSI)'!O497,""))))</f>
        <v/>
      </c>
      <c r="P452" s="38" t="str">
        <f>IF(B452=1,'KELAS (REFERENSI)'!P452,IF(B452=2,'KELAS (REFERENSI)'!P467,IF(B452=3,'KELAS (REFERENSI)'!P482,IF(B452=4,'KELAS (REFERENSI)'!P497,""))))</f>
        <v/>
      </c>
      <c r="Q452" s="38" t="str">
        <f t="shared" si="4"/>
        <v>BPS Kota Jakarta Timur</v>
      </c>
      <c r="R452" s="38" t="str">
        <f t="shared" si="56"/>
        <v/>
      </c>
      <c r="S452" s="38" t="str">
        <f t="shared" ref="S452:T452" si="460">S451</f>
        <v>15 Juni sampai dengan 31 Agustus 2026</v>
      </c>
      <c r="T452" s="38" t="str">
        <f t="shared" si="460"/>
        <v>31 Agustus 2026</v>
      </c>
      <c r="U452" s="41"/>
      <c r="V452" s="42"/>
      <c r="W452" s="42"/>
      <c r="X452" s="42"/>
    </row>
    <row r="453" ht="15.75" customHeight="1">
      <c r="A453" s="36" t="s">
        <v>5515</v>
      </c>
      <c r="B453" s="37"/>
      <c r="C453" s="37"/>
      <c r="D453" s="38" t="str">
        <f t="shared" si="1"/>
        <v/>
      </c>
      <c r="E453" s="38" t="str">
        <f>VLOOKUP(D453,'KELAS (REFERENSI)'!$E$1:$J$68,6,FALSE)</f>
        <v>#N/A</v>
      </c>
      <c r="F453" s="39" t="str">
        <f t="shared" si="2"/>
        <v>PETUGAS.0452/SPK/SE/PML/3172/2026</v>
      </c>
      <c r="G453" s="40"/>
      <c r="H453" s="39" t="str">
        <f>VLOOKUP(G453,'MITRA (REFERENSI)'!$A:$Z,16,FALSE)</f>
        <v>#N/A</v>
      </c>
      <c r="I453" s="39" t="str">
        <f>VLOOKUP(G453,'MITRA (REFERENSI)'!$A:$Z,25,FALSE)</f>
        <v>#N/A</v>
      </c>
      <c r="J453" s="38" t="str">
        <f>VLOOKUP(G453,'MITRA (REFERENSI)'!$A:$Z,26,FALSE)</f>
        <v>#N/A</v>
      </c>
      <c r="K453" s="38" t="str">
        <f>VLOOKUP(G453,'MITRA (REFERENSI)'!$A:$Z,15,FALSE)</f>
        <v>#N/A</v>
      </c>
      <c r="L453" s="38" t="str">
        <f>VLOOKUP(G453,'MITRA (REFERENSI)'!$A:$Z,15,FALSE)</f>
        <v>#N/A</v>
      </c>
      <c r="M453" s="38" t="str">
        <f>IF(B453=1,'KELAS (REFERENSI)'!M453,IF(B453=2,'KELAS (REFERENSI)'!M468,IF(B453=3,'KELAS (REFERENSI)'!M483,IF(B453=4,'KELAS (REFERENSI)'!M498,""))))</f>
        <v/>
      </c>
      <c r="N453" s="38" t="str">
        <f>IF(B453=1,'KELAS (REFERENSI)'!N453,IF(B453=2,'KELAS (REFERENSI)'!N468,IF(B453=3,'KELAS (REFERENSI)'!N483,IF(B453=4,'KELAS (REFERENSI)'!N498,""))))</f>
        <v/>
      </c>
      <c r="O453" s="38" t="str">
        <f>IF(B453=1,'KELAS (REFERENSI)'!O453,IF(B453=2,'KELAS (REFERENSI)'!O468,IF(B453=3,'KELAS (REFERENSI)'!O483,IF(B453=4,'KELAS (REFERENSI)'!O498,""))))</f>
        <v/>
      </c>
      <c r="P453" s="38" t="str">
        <f>IF(B453=1,'KELAS (REFERENSI)'!P453,IF(B453=2,'KELAS (REFERENSI)'!P468,IF(B453=3,'KELAS (REFERENSI)'!P483,IF(B453=4,'KELAS (REFERENSI)'!P498,""))))</f>
        <v/>
      </c>
      <c r="Q453" s="38" t="str">
        <f t="shared" si="4"/>
        <v>BPS Kota Jakarta Timur</v>
      </c>
      <c r="R453" s="38" t="str">
        <f t="shared" si="56"/>
        <v/>
      </c>
      <c r="S453" s="38" t="str">
        <f t="shared" ref="S453:T453" si="461">S452</f>
        <v>15 Juni sampai dengan 31 Agustus 2026</v>
      </c>
      <c r="T453" s="38" t="str">
        <f t="shared" si="461"/>
        <v>31 Agustus 2026</v>
      </c>
      <c r="U453" s="41"/>
      <c r="V453" s="42"/>
      <c r="W453" s="42"/>
      <c r="X453" s="42"/>
    </row>
    <row r="454" ht="15.75" customHeight="1">
      <c r="A454" s="36" t="s">
        <v>5516</v>
      </c>
      <c r="B454" s="37"/>
      <c r="C454" s="37"/>
      <c r="D454" s="38" t="str">
        <f t="shared" si="1"/>
        <v/>
      </c>
      <c r="E454" s="38" t="str">
        <f>VLOOKUP(D454,'KELAS (REFERENSI)'!$E$1:$J$68,6,FALSE)</f>
        <v>#N/A</v>
      </c>
      <c r="F454" s="39" t="str">
        <f t="shared" si="2"/>
        <v>PETUGAS.0453/SPK/SE/PML/3172/2026</v>
      </c>
      <c r="G454" s="40"/>
      <c r="H454" s="39" t="str">
        <f>VLOOKUP(G454,'MITRA (REFERENSI)'!$A:$Z,16,FALSE)</f>
        <v>#N/A</v>
      </c>
      <c r="I454" s="39" t="str">
        <f>VLOOKUP(G454,'MITRA (REFERENSI)'!$A:$Z,25,FALSE)</f>
        <v>#N/A</v>
      </c>
      <c r="J454" s="38" t="str">
        <f>VLOOKUP(G454,'MITRA (REFERENSI)'!$A:$Z,26,FALSE)</f>
        <v>#N/A</v>
      </c>
      <c r="K454" s="38" t="str">
        <f>VLOOKUP(G454,'MITRA (REFERENSI)'!$A:$Z,15,FALSE)</f>
        <v>#N/A</v>
      </c>
      <c r="L454" s="38" t="str">
        <f>VLOOKUP(G454,'MITRA (REFERENSI)'!$A:$Z,15,FALSE)</f>
        <v>#N/A</v>
      </c>
      <c r="M454" s="38" t="str">
        <f>IF(B454=1,'KELAS (REFERENSI)'!M454,IF(B454=2,'KELAS (REFERENSI)'!M469,IF(B454=3,'KELAS (REFERENSI)'!M484,IF(B454=4,'KELAS (REFERENSI)'!M499,""))))</f>
        <v/>
      </c>
      <c r="N454" s="38" t="str">
        <f>IF(B454=1,'KELAS (REFERENSI)'!N454,IF(B454=2,'KELAS (REFERENSI)'!N469,IF(B454=3,'KELAS (REFERENSI)'!N484,IF(B454=4,'KELAS (REFERENSI)'!N499,""))))</f>
        <v/>
      </c>
      <c r="O454" s="38" t="str">
        <f>IF(B454=1,'KELAS (REFERENSI)'!O454,IF(B454=2,'KELAS (REFERENSI)'!O469,IF(B454=3,'KELAS (REFERENSI)'!O484,IF(B454=4,'KELAS (REFERENSI)'!O499,""))))</f>
        <v/>
      </c>
      <c r="P454" s="38" t="str">
        <f>IF(B454=1,'KELAS (REFERENSI)'!P454,IF(B454=2,'KELAS (REFERENSI)'!P469,IF(B454=3,'KELAS (REFERENSI)'!P484,IF(B454=4,'KELAS (REFERENSI)'!P499,""))))</f>
        <v/>
      </c>
      <c r="Q454" s="38" t="str">
        <f t="shared" si="4"/>
        <v>BPS Kota Jakarta Timur</v>
      </c>
      <c r="R454" s="38" t="str">
        <f t="shared" si="56"/>
        <v/>
      </c>
      <c r="S454" s="38" t="str">
        <f t="shared" ref="S454:T454" si="462">S453</f>
        <v>15 Juni sampai dengan 31 Agustus 2026</v>
      </c>
      <c r="T454" s="38" t="str">
        <f t="shared" si="462"/>
        <v>31 Agustus 2026</v>
      </c>
      <c r="U454" s="41"/>
      <c r="V454" s="42"/>
      <c r="W454" s="42"/>
      <c r="X454" s="42"/>
    </row>
    <row r="455" ht="15.75" customHeight="1">
      <c r="A455" s="36" t="s">
        <v>5517</v>
      </c>
      <c r="B455" s="37"/>
      <c r="C455" s="37"/>
      <c r="D455" s="38" t="str">
        <f t="shared" si="1"/>
        <v/>
      </c>
      <c r="E455" s="38" t="str">
        <f>VLOOKUP(D455,'KELAS (REFERENSI)'!$E$1:$J$68,6,FALSE)</f>
        <v>#N/A</v>
      </c>
      <c r="F455" s="39" t="str">
        <f t="shared" si="2"/>
        <v>PETUGAS.0454/SPK/SE/PML/3172/2026</v>
      </c>
      <c r="G455" s="40"/>
      <c r="H455" s="39" t="str">
        <f>VLOOKUP(G455,'MITRA (REFERENSI)'!$A:$Z,16,FALSE)</f>
        <v>#N/A</v>
      </c>
      <c r="I455" s="39" t="str">
        <f>VLOOKUP(G455,'MITRA (REFERENSI)'!$A:$Z,25,FALSE)</f>
        <v>#N/A</v>
      </c>
      <c r="J455" s="38" t="str">
        <f>VLOOKUP(G455,'MITRA (REFERENSI)'!$A:$Z,26,FALSE)</f>
        <v>#N/A</v>
      </c>
      <c r="K455" s="38" t="str">
        <f>VLOOKUP(G455,'MITRA (REFERENSI)'!$A:$Z,15,FALSE)</f>
        <v>#N/A</v>
      </c>
      <c r="L455" s="38" t="str">
        <f>VLOOKUP(G455,'MITRA (REFERENSI)'!$A:$Z,15,FALSE)</f>
        <v>#N/A</v>
      </c>
      <c r="M455" s="38" t="str">
        <f>IF(B455=1,'KELAS (REFERENSI)'!M455,IF(B455=2,'KELAS (REFERENSI)'!M470,IF(B455=3,'KELAS (REFERENSI)'!M485,IF(B455=4,'KELAS (REFERENSI)'!M500,""))))</f>
        <v/>
      </c>
      <c r="N455" s="38" t="str">
        <f>IF(B455=1,'KELAS (REFERENSI)'!N455,IF(B455=2,'KELAS (REFERENSI)'!N470,IF(B455=3,'KELAS (REFERENSI)'!N485,IF(B455=4,'KELAS (REFERENSI)'!N500,""))))</f>
        <v/>
      </c>
      <c r="O455" s="38" t="str">
        <f>IF(B455=1,'KELAS (REFERENSI)'!O455,IF(B455=2,'KELAS (REFERENSI)'!O470,IF(B455=3,'KELAS (REFERENSI)'!O485,IF(B455=4,'KELAS (REFERENSI)'!O500,""))))</f>
        <v/>
      </c>
      <c r="P455" s="38" t="str">
        <f>IF(B455=1,'KELAS (REFERENSI)'!P455,IF(B455=2,'KELAS (REFERENSI)'!P470,IF(B455=3,'KELAS (REFERENSI)'!P485,IF(B455=4,'KELAS (REFERENSI)'!P500,""))))</f>
        <v/>
      </c>
      <c r="Q455" s="38" t="str">
        <f t="shared" si="4"/>
        <v>BPS Kota Jakarta Timur</v>
      </c>
      <c r="R455" s="38" t="str">
        <f t="shared" si="56"/>
        <v/>
      </c>
      <c r="S455" s="38" t="str">
        <f t="shared" ref="S455:T455" si="463">S454</f>
        <v>15 Juni sampai dengan 31 Agustus 2026</v>
      </c>
      <c r="T455" s="38" t="str">
        <f t="shared" si="463"/>
        <v>31 Agustus 2026</v>
      </c>
      <c r="U455" s="41"/>
      <c r="V455" s="42"/>
      <c r="W455" s="42"/>
      <c r="X455" s="42"/>
    </row>
    <row r="456" ht="15.75" customHeight="1">
      <c r="A456" s="36" t="s">
        <v>5518</v>
      </c>
      <c r="B456" s="37"/>
      <c r="C456" s="37"/>
      <c r="D456" s="38" t="str">
        <f t="shared" si="1"/>
        <v/>
      </c>
      <c r="E456" s="38" t="str">
        <f>VLOOKUP(D456,'KELAS (REFERENSI)'!$E$1:$J$68,6,FALSE)</f>
        <v>#N/A</v>
      </c>
      <c r="F456" s="39" t="str">
        <f t="shared" si="2"/>
        <v>PETUGAS.0455/SPK/SE/PML/3172/2026</v>
      </c>
      <c r="G456" s="40"/>
      <c r="H456" s="39" t="str">
        <f>VLOOKUP(G456,'MITRA (REFERENSI)'!$A:$Z,16,FALSE)</f>
        <v>#N/A</v>
      </c>
      <c r="I456" s="39" t="str">
        <f>VLOOKUP(G456,'MITRA (REFERENSI)'!$A:$Z,25,FALSE)</f>
        <v>#N/A</v>
      </c>
      <c r="J456" s="38" t="str">
        <f>VLOOKUP(G456,'MITRA (REFERENSI)'!$A:$Z,26,FALSE)</f>
        <v>#N/A</v>
      </c>
      <c r="K456" s="38" t="str">
        <f>VLOOKUP(G456,'MITRA (REFERENSI)'!$A:$Z,15,FALSE)</f>
        <v>#N/A</v>
      </c>
      <c r="L456" s="38" t="str">
        <f>VLOOKUP(G456,'MITRA (REFERENSI)'!$A:$Z,15,FALSE)</f>
        <v>#N/A</v>
      </c>
      <c r="M456" s="38" t="str">
        <f>IF(B456=1,'KELAS (REFERENSI)'!M456,IF(B456=2,'KELAS (REFERENSI)'!M471,IF(B456=3,'KELAS (REFERENSI)'!M486,IF(B456=4,'KELAS (REFERENSI)'!M501,""))))</f>
        <v/>
      </c>
      <c r="N456" s="38" t="str">
        <f>IF(B456=1,'KELAS (REFERENSI)'!N456,IF(B456=2,'KELAS (REFERENSI)'!N471,IF(B456=3,'KELAS (REFERENSI)'!N486,IF(B456=4,'KELAS (REFERENSI)'!N501,""))))</f>
        <v/>
      </c>
      <c r="O456" s="38" t="str">
        <f>IF(B456=1,'KELAS (REFERENSI)'!O456,IF(B456=2,'KELAS (REFERENSI)'!O471,IF(B456=3,'KELAS (REFERENSI)'!O486,IF(B456=4,'KELAS (REFERENSI)'!O501,""))))</f>
        <v/>
      </c>
      <c r="P456" s="38" t="str">
        <f>IF(B456=1,'KELAS (REFERENSI)'!P456,IF(B456=2,'KELAS (REFERENSI)'!P471,IF(B456=3,'KELAS (REFERENSI)'!P486,IF(B456=4,'KELAS (REFERENSI)'!P501,""))))</f>
        <v/>
      </c>
      <c r="Q456" s="38" t="str">
        <f t="shared" si="4"/>
        <v>BPS Kota Jakarta Timur</v>
      </c>
      <c r="R456" s="38" t="str">
        <f t="shared" si="56"/>
        <v/>
      </c>
      <c r="S456" s="38" t="str">
        <f t="shared" ref="S456:T456" si="464">S455</f>
        <v>15 Juni sampai dengan 31 Agustus 2026</v>
      </c>
      <c r="T456" s="38" t="str">
        <f t="shared" si="464"/>
        <v>31 Agustus 2026</v>
      </c>
      <c r="U456" s="41"/>
      <c r="V456" s="42"/>
      <c r="W456" s="42"/>
      <c r="X456" s="42"/>
    </row>
    <row r="457" ht="15.75" customHeight="1">
      <c r="A457" s="36" t="s">
        <v>5519</v>
      </c>
      <c r="B457" s="37"/>
      <c r="C457" s="37"/>
      <c r="D457" s="38" t="str">
        <f t="shared" si="1"/>
        <v/>
      </c>
      <c r="E457" s="38" t="str">
        <f>VLOOKUP(D457,'KELAS (REFERENSI)'!$E$1:$J$68,6,FALSE)</f>
        <v>#N/A</v>
      </c>
      <c r="F457" s="39" t="str">
        <f t="shared" si="2"/>
        <v>PETUGAS.0456/SPK/SE/PML/3172/2026</v>
      </c>
      <c r="G457" s="40"/>
      <c r="H457" s="39" t="str">
        <f>VLOOKUP(G457,'MITRA (REFERENSI)'!$A:$Z,16,FALSE)</f>
        <v>#N/A</v>
      </c>
      <c r="I457" s="39" t="str">
        <f>VLOOKUP(G457,'MITRA (REFERENSI)'!$A:$Z,25,FALSE)</f>
        <v>#N/A</v>
      </c>
      <c r="J457" s="38" t="str">
        <f>VLOOKUP(G457,'MITRA (REFERENSI)'!$A:$Z,26,FALSE)</f>
        <v>#N/A</v>
      </c>
      <c r="K457" s="38" t="str">
        <f>VLOOKUP(G457,'MITRA (REFERENSI)'!$A:$Z,15,FALSE)</f>
        <v>#N/A</v>
      </c>
      <c r="L457" s="38" t="str">
        <f>VLOOKUP(G457,'MITRA (REFERENSI)'!$A:$Z,15,FALSE)</f>
        <v>#N/A</v>
      </c>
      <c r="M457" s="38" t="str">
        <f>IF(B457=1,'KELAS (REFERENSI)'!M457,IF(B457=2,'KELAS (REFERENSI)'!M472,IF(B457=3,'KELAS (REFERENSI)'!M487,IF(B457=4,'KELAS (REFERENSI)'!M502,""))))</f>
        <v/>
      </c>
      <c r="N457" s="38" t="str">
        <f>IF(B457=1,'KELAS (REFERENSI)'!N457,IF(B457=2,'KELAS (REFERENSI)'!N472,IF(B457=3,'KELAS (REFERENSI)'!N487,IF(B457=4,'KELAS (REFERENSI)'!N502,""))))</f>
        <v/>
      </c>
      <c r="O457" s="38" t="str">
        <f>IF(B457=1,'KELAS (REFERENSI)'!O457,IF(B457=2,'KELAS (REFERENSI)'!O472,IF(B457=3,'KELAS (REFERENSI)'!O487,IF(B457=4,'KELAS (REFERENSI)'!O502,""))))</f>
        <v/>
      </c>
      <c r="P457" s="38" t="str">
        <f>IF(B457=1,'KELAS (REFERENSI)'!P457,IF(B457=2,'KELAS (REFERENSI)'!P472,IF(B457=3,'KELAS (REFERENSI)'!P487,IF(B457=4,'KELAS (REFERENSI)'!P502,""))))</f>
        <v/>
      </c>
      <c r="Q457" s="38" t="str">
        <f t="shared" si="4"/>
        <v>BPS Kota Jakarta Timur</v>
      </c>
      <c r="R457" s="38" t="str">
        <f t="shared" si="56"/>
        <v/>
      </c>
      <c r="S457" s="38" t="str">
        <f t="shared" ref="S457:T457" si="465">S456</f>
        <v>15 Juni sampai dengan 31 Agustus 2026</v>
      </c>
      <c r="T457" s="38" t="str">
        <f t="shared" si="465"/>
        <v>31 Agustus 2026</v>
      </c>
      <c r="U457" s="41"/>
      <c r="V457" s="42"/>
      <c r="W457" s="42"/>
      <c r="X457" s="42"/>
    </row>
    <row r="458" ht="15.75" customHeight="1">
      <c r="A458" s="36" t="s">
        <v>5520</v>
      </c>
      <c r="B458" s="37"/>
      <c r="C458" s="37"/>
      <c r="D458" s="38" t="str">
        <f t="shared" si="1"/>
        <v/>
      </c>
      <c r="E458" s="38" t="str">
        <f>VLOOKUP(D458,'KELAS (REFERENSI)'!$E$1:$J$68,6,FALSE)</f>
        <v>#N/A</v>
      </c>
      <c r="F458" s="39" t="str">
        <f t="shared" si="2"/>
        <v>PETUGAS.0457/SPK/SE/PML/3172/2026</v>
      </c>
      <c r="G458" s="40"/>
      <c r="H458" s="39" t="str">
        <f>VLOOKUP(G458,'MITRA (REFERENSI)'!$A:$Z,16,FALSE)</f>
        <v>#N/A</v>
      </c>
      <c r="I458" s="39" t="str">
        <f>VLOOKUP(G458,'MITRA (REFERENSI)'!$A:$Z,25,FALSE)</f>
        <v>#N/A</v>
      </c>
      <c r="J458" s="38" t="str">
        <f>VLOOKUP(G458,'MITRA (REFERENSI)'!$A:$Z,26,FALSE)</f>
        <v>#N/A</v>
      </c>
      <c r="K458" s="38" t="str">
        <f>VLOOKUP(G458,'MITRA (REFERENSI)'!$A:$Z,15,FALSE)</f>
        <v>#N/A</v>
      </c>
      <c r="L458" s="38" t="str">
        <f>VLOOKUP(G458,'MITRA (REFERENSI)'!$A:$Z,15,FALSE)</f>
        <v>#N/A</v>
      </c>
      <c r="M458" s="38" t="str">
        <f>IF(B458=1,'KELAS (REFERENSI)'!M458,IF(B458=2,'KELAS (REFERENSI)'!M473,IF(B458=3,'KELAS (REFERENSI)'!M488,IF(B458=4,'KELAS (REFERENSI)'!M503,""))))</f>
        <v/>
      </c>
      <c r="N458" s="38" t="str">
        <f>IF(B458=1,'KELAS (REFERENSI)'!N458,IF(B458=2,'KELAS (REFERENSI)'!N473,IF(B458=3,'KELAS (REFERENSI)'!N488,IF(B458=4,'KELAS (REFERENSI)'!N503,""))))</f>
        <v/>
      </c>
      <c r="O458" s="38" t="str">
        <f>IF(B458=1,'KELAS (REFERENSI)'!O458,IF(B458=2,'KELAS (REFERENSI)'!O473,IF(B458=3,'KELAS (REFERENSI)'!O488,IF(B458=4,'KELAS (REFERENSI)'!O503,""))))</f>
        <v/>
      </c>
      <c r="P458" s="38" t="str">
        <f>IF(B458=1,'KELAS (REFERENSI)'!P458,IF(B458=2,'KELAS (REFERENSI)'!P473,IF(B458=3,'KELAS (REFERENSI)'!P488,IF(B458=4,'KELAS (REFERENSI)'!P503,""))))</f>
        <v/>
      </c>
      <c r="Q458" s="38" t="str">
        <f t="shared" si="4"/>
        <v>BPS Kota Jakarta Timur</v>
      </c>
      <c r="R458" s="38" t="str">
        <f t="shared" si="56"/>
        <v/>
      </c>
      <c r="S458" s="38" t="str">
        <f t="shared" ref="S458:T458" si="466">S457</f>
        <v>15 Juni sampai dengan 31 Agustus 2026</v>
      </c>
      <c r="T458" s="38" t="str">
        <f t="shared" si="466"/>
        <v>31 Agustus 2026</v>
      </c>
      <c r="U458" s="41"/>
      <c r="V458" s="42"/>
      <c r="W458" s="42"/>
      <c r="X458" s="42"/>
    </row>
    <row r="459" ht="15.75" customHeight="1">
      <c r="A459" s="36" t="s">
        <v>5521</v>
      </c>
      <c r="B459" s="37"/>
      <c r="C459" s="37"/>
      <c r="D459" s="38" t="str">
        <f t="shared" si="1"/>
        <v/>
      </c>
      <c r="E459" s="38" t="str">
        <f>VLOOKUP(D459,'KELAS (REFERENSI)'!$E$1:$J$68,6,FALSE)</f>
        <v>#N/A</v>
      </c>
      <c r="F459" s="39" t="str">
        <f t="shared" si="2"/>
        <v>PETUGAS.0458/SPK/SE/PML/3172/2026</v>
      </c>
      <c r="G459" s="40"/>
      <c r="H459" s="39" t="str">
        <f>VLOOKUP(G459,'MITRA (REFERENSI)'!$A:$Z,16,FALSE)</f>
        <v>#N/A</v>
      </c>
      <c r="I459" s="39" t="str">
        <f>VLOOKUP(G459,'MITRA (REFERENSI)'!$A:$Z,25,FALSE)</f>
        <v>#N/A</v>
      </c>
      <c r="J459" s="38" t="str">
        <f>VLOOKUP(G459,'MITRA (REFERENSI)'!$A:$Z,26,FALSE)</f>
        <v>#N/A</v>
      </c>
      <c r="K459" s="38" t="str">
        <f>VLOOKUP(G459,'MITRA (REFERENSI)'!$A:$Z,15,FALSE)</f>
        <v>#N/A</v>
      </c>
      <c r="L459" s="38" t="str">
        <f>VLOOKUP(G459,'MITRA (REFERENSI)'!$A:$Z,15,FALSE)</f>
        <v>#N/A</v>
      </c>
      <c r="M459" s="38" t="str">
        <f>IF(B459=1,'KELAS (REFERENSI)'!M459,IF(B459=2,'KELAS (REFERENSI)'!M474,IF(B459=3,'KELAS (REFERENSI)'!M489,IF(B459=4,'KELAS (REFERENSI)'!M504,""))))</f>
        <v/>
      </c>
      <c r="N459" s="38" t="str">
        <f>IF(B459=1,'KELAS (REFERENSI)'!N459,IF(B459=2,'KELAS (REFERENSI)'!N474,IF(B459=3,'KELAS (REFERENSI)'!N489,IF(B459=4,'KELAS (REFERENSI)'!N504,""))))</f>
        <v/>
      </c>
      <c r="O459" s="38" t="str">
        <f>IF(B459=1,'KELAS (REFERENSI)'!O459,IF(B459=2,'KELAS (REFERENSI)'!O474,IF(B459=3,'KELAS (REFERENSI)'!O489,IF(B459=4,'KELAS (REFERENSI)'!O504,""))))</f>
        <v/>
      </c>
      <c r="P459" s="38" t="str">
        <f>IF(B459=1,'KELAS (REFERENSI)'!P459,IF(B459=2,'KELAS (REFERENSI)'!P474,IF(B459=3,'KELAS (REFERENSI)'!P489,IF(B459=4,'KELAS (REFERENSI)'!P504,""))))</f>
        <v/>
      </c>
      <c r="Q459" s="38" t="str">
        <f t="shared" si="4"/>
        <v>BPS Kota Jakarta Timur</v>
      </c>
      <c r="R459" s="38" t="str">
        <f t="shared" si="56"/>
        <v/>
      </c>
      <c r="S459" s="38" t="str">
        <f t="shared" ref="S459:T459" si="467">S458</f>
        <v>15 Juni sampai dengan 31 Agustus 2026</v>
      </c>
      <c r="T459" s="38" t="str">
        <f t="shared" si="467"/>
        <v>31 Agustus 2026</v>
      </c>
      <c r="U459" s="41"/>
      <c r="V459" s="42"/>
      <c r="W459" s="42"/>
      <c r="X459" s="42"/>
    </row>
    <row r="460" ht="15.75" customHeight="1">
      <c r="A460" s="36" t="s">
        <v>5522</v>
      </c>
      <c r="B460" s="37"/>
      <c r="C460" s="37"/>
      <c r="D460" s="38" t="str">
        <f t="shared" si="1"/>
        <v/>
      </c>
      <c r="E460" s="38" t="str">
        <f>VLOOKUP(D460,'KELAS (REFERENSI)'!$E$1:$J$68,6,FALSE)</f>
        <v>#N/A</v>
      </c>
      <c r="F460" s="39" t="str">
        <f t="shared" si="2"/>
        <v>PETUGAS.0459/SPK/SE/PML/3172/2026</v>
      </c>
      <c r="G460" s="40"/>
      <c r="H460" s="39" t="str">
        <f>VLOOKUP(G460,'MITRA (REFERENSI)'!$A:$Z,16,FALSE)</f>
        <v>#N/A</v>
      </c>
      <c r="I460" s="39" t="str">
        <f>VLOOKUP(G460,'MITRA (REFERENSI)'!$A:$Z,25,FALSE)</f>
        <v>#N/A</v>
      </c>
      <c r="J460" s="38" t="str">
        <f>VLOOKUP(G460,'MITRA (REFERENSI)'!$A:$Z,26,FALSE)</f>
        <v>#N/A</v>
      </c>
      <c r="K460" s="38" t="str">
        <f>VLOOKUP(G460,'MITRA (REFERENSI)'!$A:$Z,15,FALSE)</f>
        <v>#N/A</v>
      </c>
      <c r="L460" s="38" t="str">
        <f>VLOOKUP(G460,'MITRA (REFERENSI)'!$A:$Z,15,FALSE)</f>
        <v>#N/A</v>
      </c>
      <c r="M460" s="38" t="str">
        <f>IF(B460=1,'KELAS (REFERENSI)'!M460,IF(B460=2,'KELAS (REFERENSI)'!M475,IF(B460=3,'KELAS (REFERENSI)'!M490,IF(B460=4,'KELAS (REFERENSI)'!M505,""))))</f>
        <v/>
      </c>
      <c r="N460" s="38" t="str">
        <f>IF(B460=1,'KELAS (REFERENSI)'!N460,IF(B460=2,'KELAS (REFERENSI)'!N475,IF(B460=3,'KELAS (REFERENSI)'!N490,IF(B460=4,'KELAS (REFERENSI)'!N505,""))))</f>
        <v/>
      </c>
      <c r="O460" s="38" t="str">
        <f>IF(B460=1,'KELAS (REFERENSI)'!O460,IF(B460=2,'KELAS (REFERENSI)'!O475,IF(B460=3,'KELAS (REFERENSI)'!O490,IF(B460=4,'KELAS (REFERENSI)'!O505,""))))</f>
        <v/>
      </c>
      <c r="P460" s="38" t="str">
        <f>IF(B460=1,'KELAS (REFERENSI)'!P460,IF(B460=2,'KELAS (REFERENSI)'!P475,IF(B460=3,'KELAS (REFERENSI)'!P490,IF(B460=4,'KELAS (REFERENSI)'!P505,""))))</f>
        <v/>
      </c>
      <c r="Q460" s="38" t="str">
        <f t="shared" si="4"/>
        <v>BPS Kota Jakarta Timur</v>
      </c>
      <c r="R460" s="38" t="str">
        <f t="shared" si="56"/>
        <v/>
      </c>
      <c r="S460" s="38" t="str">
        <f t="shared" ref="S460:T460" si="468">S459</f>
        <v>15 Juni sampai dengan 31 Agustus 2026</v>
      </c>
      <c r="T460" s="38" t="str">
        <f t="shared" si="468"/>
        <v>31 Agustus 2026</v>
      </c>
      <c r="U460" s="41"/>
      <c r="V460" s="42"/>
      <c r="W460" s="42"/>
      <c r="X460" s="42"/>
    </row>
    <row r="461" ht="15.75" customHeight="1">
      <c r="A461" s="36" t="s">
        <v>5523</v>
      </c>
      <c r="B461" s="37"/>
      <c r="C461" s="37"/>
      <c r="D461" s="38" t="str">
        <f t="shared" si="1"/>
        <v/>
      </c>
      <c r="E461" s="38" t="str">
        <f>VLOOKUP(D461,'KELAS (REFERENSI)'!$E$1:$J$68,6,FALSE)</f>
        <v>#N/A</v>
      </c>
      <c r="F461" s="39" t="str">
        <f t="shared" si="2"/>
        <v>PETUGAS.0460/SPK/SE/PML/3172/2026</v>
      </c>
      <c r="G461" s="40"/>
      <c r="H461" s="39" t="str">
        <f>VLOOKUP(G461,'MITRA (REFERENSI)'!$A:$Z,16,FALSE)</f>
        <v>#N/A</v>
      </c>
      <c r="I461" s="39" t="str">
        <f>VLOOKUP(G461,'MITRA (REFERENSI)'!$A:$Z,25,FALSE)</f>
        <v>#N/A</v>
      </c>
      <c r="J461" s="38" t="str">
        <f>VLOOKUP(G461,'MITRA (REFERENSI)'!$A:$Z,26,FALSE)</f>
        <v>#N/A</v>
      </c>
      <c r="K461" s="38" t="str">
        <f>VLOOKUP(G461,'MITRA (REFERENSI)'!$A:$Z,15,FALSE)</f>
        <v>#N/A</v>
      </c>
      <c r="L461" s="38" t="str">
        <f>VLOOKUP(G461,'MITRA (REFERENSI)'!$A:$Z,15,FALSE)</f>
        <v>#N/A</v>
      </c>
      <c r="M461" s="38" t="str">
        <f>IF(B461=1,'KELAS (REFERENSI)'!M461,IF(B461=2,'KELAS (REFERENSI)'!M476,IF(B461=3,'KELAS (REFERENSI)'!M491,IF(B461=4,'KELAS (REFERENSI)'!M506,""))))</f>
        <v/>
      </c>
      <c r="N461" s="38" t="str">
        <f>IF(B461=1,'KELAS (REFERENSI)'!N461,IF(B461=2,'KELAS (REFERENSI)'!N476,IF(B461=3,'KELAS (REFERENSI)'!N491,IF(B461=4,'KELAS (REFERENSI)'!N506,""))))</f>
        <v/>
      </c>
      <c r="O461" s="38" t="str">
        <f>IF(B461=1,'KELAS (REFERENSI)'!O461,IF(B461=2,'KELAS (REFERENSI)'!O476,IF(B461=3,'KELAS (REFERENSI)'!O491,IF(B461=4,'KELAS (REFERENSI)'!O506,""))))</f>
        <v/>
      </c>
      <c r="P461" s="38" t="str">
        <f>IF(B461=1,'KELAS (REFERENSI)'!P461,IF(B461=2,'KELAS (REFERENSI)'!P476,IF(B461=3,'KELAS (REFERENSI)'!P491,IF(B461=4,'KELAS (REFERENSI)'!P506,""))))</f>
        <v/>
      </c>
      <c r="Q461" s="38" t="str">
        <f t="shared" si="4"/>
        <v>BPS Kota Jakarta Timur</v>
      </c>
      <c r="R461" s="38" t="str">
        <f t="shared" si="56"/>
        <v/>
      </c>
      <c r="S461" s="38" t="str">
        <f t="shared" ref="S461:T461" si="469">S460</f>
        <v>15 Juni sampai dengan 31 Agustus 2026</v>
      </c>
      <c r="T461" s="38" t="str">
        <f t="shared" si="469"/>
        <v>31 Agustus 2026</v>
      </c>
      <c r="U461" s="41"/>
      <c r="V461" s="42"/>
      <c r="W461" s="42"/>
      <c r="X461" s="42"/>
    </row>
    <row r="462" ht="15.75" customHeight="1">
      <c r="A462" s="36" t="s">
        <v>5524</v>
      </c>
      <c r="B462" s="37"/>
      <c r="C462" s="37"/>
      <c r="D462" s="38" t="str">
        <f t="shared" si="1"/>
        <v/>
      </c>
      <c r="E462" s="38" t="str">
        <f>VLOOKUP(D462,'KELAS (REFERENSI)'!$E$1:$J$68,6,FALSE)</f>
        <v>#N/A</v>
      </c>
      <c r="F462" s="39" t="str">
        <f t="shared" si="2"/>
        <v>PETUGAS.0461/SPK/SE/PML/3172/2026</v>
      </c>
      <c r="G462" s="40"/>
      <c r="H462" s="39" t="str">
        <f>VLOOKUP(G462,'MITRA (REFERENSI)'!$A:$Z,16,FALSE)</f>
        <v>#N/A</v>
      </c>
      <c r="I462" s="39" t="str">
        <f>VLOOKUP(G462,'MITRA (REFERENSI)'!$A:$Z,25,FALSE)</f>
        <v>#N/A</v>
      </c>
      <c r="J462" s="38" t="str">
        <f>VLOOKUP(G462,'MITRA (REFERENSI)'!$A:$Z,26,FALSE)</f>
        <v>#N/A</v>
      </c>
      <c r="K462" s="38" t="str">
        <f>VLOOKUP(G462,'MITRA (REFERENSI)'!$A:$Z,15,FALSE)</f>
        <v>#N/A</v>
      </c>
      <c r="L462" s="38" t="str">
        <f>VLOOKUP(G462,'MITRA (REFERENSI)'!$A:$Z,15,FALSE)</f>
        <v>#N/A</v>
      </c>
      <c r="M462" s="38" t="str">
        <f>IF(B462=1,'KELAS (REFERENSI)'!M462,IF(B462=2,'KELAS (REFERENSI)'!M477,IF(B462=3,'KELAS (REFERENSI)'!M492,IF(B462=4,'KELAS (REFERENSI)'!M507,""))))</f>
        <v/>
      </c>
      <c r="N462" s="38" t="str">
        <f>IF(B462=1,'KELAS (REFERENSI)'!N462,IF(B462=2,'KELAS (REFERENSI)'!N477,IF(B462=3,'KELAS (REFERENSI)'!N492,IF(B462=4,'KELAS (REFERENSI)'!N507,""))))</f>
        <v/>
      </c>
      <c r="O462" s="38" t="str">
        <f>IF(B462=1,'KELAS (REFERENSI)'!O462,IF(B462=2,'KELAS (REFERENSI)'!O477,IF(B462=3,'KELAS (REFERENSI)'!O492,IF(B462=4,'KELAS (REFERENSI)'!O507,""))))</f>
        <v/>
      </c>
      <c r="P462" s="38" t="str">
        <f>IF(B462=1,'KELAS (REFERENSI)'!P462,IF(B462=2,'KELAS (REFERENSI)'!P477,IF(B462=3,'KELAS (REFERENSI)'!P492,IF(B462=4,'KELAS (REFERENSI)'!P507,""))))</f>
        <v/>
      </c>
      <c r="Q462" s="38" t="str">
        <f t="shared" si="4"/>
        <v>BPS Kota Jakarta Timur</v>
      </c>
      <c r="R462" s="38" t="str">
        <f t="shared" si="56"/>
        <v/>
      </c>
      <c r="S462" s="38" t="str">
        <f t="shared" ref="S462:T462" si="470">S461</f>
        <v>15 Juni sampai dengan 31 Agustus 2026</v>
      </c>
      <c r="T462" s="38" t="str">
        <f t="shared" si="470"/>
        <v>31 Agustus 2026</v>
      </c>
      <c r="U462" s="41"/>
      <c r="V462" s="42"/>
      <c r="W462" s="42"/>
      <c r="X462" s="42"/>
    </row>
    <row r="463" ht="15.75" customHeight="1">
      <c r="A463" s="36" t="s">
        <v>5525</v>
      </c>
      <c r="B463" s="37"/>
      <c r="C463" s="37"/>
      <c r="D463" s="38" t="str">
        <f t="shared" si="1"/>
        <v/>
      </c>
      <c r="E463" s="38" t="str">
        <f>VLOOKUP(D463,'KELAS (REFERENSI)'!$E$1:$J$68,6,FALSE)</f>
        <v>#N/A</v>
      </c>
      <c r="F463" s="39" t="str">
        <f t="shared" si="2"/>
        <v>PETUGAS.0462/SPK/SE/PML/3172/2026</v>
      </c>
      <c r="G463" s="40"/>
      <c r="H463" s="39" t="str">
        <f>VLOOKUP(G463,'MITRA (REFERENSI)'!$A:$Z,16,FALSE)</f>
        <v>#N/A</v>
      </c>
      <c r="I463" s="39" t="str">
        <f>VLOOKUP(G463,'MITRA (REFERENSI)'!$A:$Z,25,FALSE)</f>
        <v>#N/A</v>
      </c>
      <c r="J463" s="38" t="str">
        <f>VLOOKUP(G463,'MITRA (REFERENSI)'!$A:$Z,26,FALSE)</f>
        <v>#N/A</v>
      </c>
      <c r="K463" s="38" t="str">
        <f>VLOOKUP(G463,'MITRA (REFERENSI)'!$A:$Z,15,FALSE)</f>
        <v>#N/A</v>
      </c>
      <c r="L463" s="38" t="str">
        <f>VLOOKUP(G463,'MITRA (REFERENSI)'!$A:$Z,15,FALSE)</f>
        <v>#N/A</v>
      </c>
      <c r="M463" s="38" t="str">
        <f>IF(B463=1,'KELAS (REFERENSI)'!M463,IF(B463=2,'KELAS (REFERENSI)'!M478,IF(B463=3,'KELAS (REFERENSI)'!M493,IF(B463=4,'KELAS (REFERENSI)'!M508,""))))</f>
        <v/>
      </c>
      <c r="N463" s="38" t="str">
        <f>IF(B463=1,'KELAS (REFERENSI)'!N463,IF(B463=2,'KELAS (REFERENSI)'!N478,IF(B463=3,'KELAS (REFERENSI)'!N493,IF(B463=4,'KELAS (REFERENSI)'!N508,""))))</f>
        <v/>
      </c>
      <c r="O463" s="38" t="str">
        <f>IF(B463=1,'KELAS (REFERENSI)'!O463,IF(B463=2,'KELAS (REFERENSI)'!O478,IF(B463=3,'KELAS (REFERENSI)'!O493,IF(B463=4,'KELAS (REFERENSI)'!O508,""))))</f>
        <v/>
      </c>
      <c r="P463" s="38" t="str">
        <f>IF(B463=1,'KELAS (REFERENSI)'!P463,IF(B463=2,'KELAS (REFERENSI)'!P478,IF(B463=3,'KELAS (REFERENSI)'!P493,IF(B463=4,'KELAS (REFERENSI)'!P508,""))))</f>
        <v/>
      </c>
      <c r="Q463" s="38" t="str">
        <f t="shared" si="4"/>
        <v>BPS Kota Jakarta Timur</v>
      </c>
      <c r="R463" s="38" t="str">
        <f t="shared" si="56"/>
        <v/>
      </c>
      <c r="S463" s="38" t="str">
        <f t="shared" ref="S463:T463" si="471">S462</f>
        <v>15 Juni sampai dengan 31 Agustus 2026</v>
      </c>
      <c r="T463" s="38" t="str">
        <f t="shared" si="471"/>
        <v>31 Agustus 2026</v>
      </c>
      <c r="U463" s="41"/>
      <c r="V463" s="42"/>
      <c r="W463" s="42"/>
      <c r="X463" s="42"/>
    </row>
    <row r="464" ht="15.75" customHeight="1">
      <c r="A464" s="36" t="s">
        <v>5526</v>
      </c>
      <c r="B464" s="37"/>
      <c r="C464" s="37"/>
      <c r="D464" s="38" t="str">
        <f t="shared" si="1"/>
        <v/>
      </c>
      <c r="E464" s="38" t="str">
        <f>VLOOKUP(D464,'KELAS (REFERENSI)'!$E$1:$J$68,6,FALSE)</f>
        <v>#N/A</v>
      </c>
      <c r="F464" s="39" t="str">
        <f t="shared" si="2"/>
        <v>PETUGAS.0463/SPK/SE/PML/3172/2026</v>
      </c>
      <c r="G464" s="40"/>
      <c r="H464" s="39" t="str">
        <f>VLOOKUP(G464,'MITRA (REFERENSI)'!$A:$Z,16,FALSE)</f>
        <v>#N/A</v>
      </c>
      <c r="I464" s="39" t="str">
        <f>VLOOKUP(G464,'MITRA (REFERENSI)'!$A:$Z,25,FALSE)</f>
        <v>#N/A</v>
      </c>
      <c r="J464" s="38" t="str">
        <f>VLOOKUP(G464,'MITRA (REFERENSI)'!$A:$Z,26,FALSE)</f>
        <v>#N/A</v>
      </c>
      <c r="K464" s="38" t="str">
        <f>VLOOKUP(G464,'MITRA (REFERENSI)'!$A:$Z,15,FALSE)</f>
        <v>#N/A</v>
      </c>
      <c r="L464" s="38" t="str">
        <f>VLOOKUP(G464,'MITRA (REFERENSI)'!$A:$Z,15,FALSE)</f>
        <v>#N/A</v>
      </c>
      <c r="M464" s="38" t="str">
        <f>IF(B464=1,'KELAS (REFERENSI)'!M464,IF(B464=2,'KELAS (REFERENSI)'!M479,IF(B464=3,'KELAS (REFERENSI)'!M494,IF(B464=4,'KELAS (REFERENSI)'!M509,""))))</f>
        <v/>
      </c>
      <c r="N464" s="38" t="str">
        <f>IF(B464=1,'KELAS (REFERENSI)'!N464,IF(B464=2,'KELAS (REFERENSI)'!N479,IF(B464=3,'KELAS (REFERENSI)'!N494,IF(B464=4,'KELAS (REFERENSI)'!N509,""))))</f>
        <v/>
      </c>
      <c r="O464" s="38" t="str">
        <f>IF(B464=1,'KELAS (REFERENSI)'!O464,IF(B464=2,'KELAS (REFERENSI)'!O479,IF(B464=3,'KELAS (REFERENSI)'!O494,IF(B464=4,'KELAS (REFERENSI)'!O509,""))))</f>
        <v/>
      </c>
      <c r="P464" s="38" t="str">
        <f>IF(B464=1,'KELAS (REFERENSI)'!P464,IF(B464=2,'KELAS (REFERENSI)'!P479,IF(B464=3,'KELAS (REFERENSI)'!P494,IF(B464=4,'KELAS (REFERENSI)'!P509,""))))</f>
        <v/>
      </c>
      <c r="Q464" s="38" t="str">
        <f t="shared" si="4"/>
        <v>BPS Kota Jakarta Timur</v>
      </c>
      <c r="R464" s="38" t="str">
        <f t="shared" si="56"/>
        <v/>
      </c>
      <c r="S464" s="38" t="str">
        <f t="shared" ref="S464:T464" si="472">S463</f>
        <v>15 Juni sampai dengan 31 Agustus 2026</v>
      </c>
      <c r="T464" s="38" t="str">
        <f t="shared" si="472"/>
        <v>31 Agustus 2026</v>
      </c>
      <c r="U464" s="41"/>
      <c r="V464" s="42"/>
      <c r="W464" s="42"/>
      <c r="X464" s="42"/>
    </row>
    <row r="465" ht="15.75" customHeight="1">
      <c r="A465" s="36" t="s">
        <v>5527</v>
      </c>
      <c r="B465" s="37"/>
      <c r="C465" s="37"/>
      <c r="D465" s="38" t="str">
        <f t="shared" si="1"/>
        <v/>
      </c>
      <c r="E465" s="38" t="str">
        <f>VLOOKUP(D465,'KELAS (REFERENSI)'!$E$1:$J$68,6,FALSE)</f>
        <v>#N/A</v>
      </c>
      <c r="F465" s="39" t="str">
        <f t="shared" si="2"/>
        <v>PETUGAS.0464/SPK/SE/PML/3172/2026</v>
      </c>
      <c r="G465" s="40"/>
      <c r="H465" s="39" t="str">
        <f>VLOOKUP(G465,'MITRA (REFERENSI)'!$A:$Z,16,FALSE)</f>
        <v>#N/A</v>
      </c>
      <c r="I465" s="39" t="str">
        <f>VLOOKUP(G465,'MITRA (REFERENSI)'!$A:$Z,25,FALSE)</f>
        <v>#N/A</v>
      </c>
      <c r="J465" s="38" t="str">
        <f>VLOOKUP(G465,'MITRA (REFERENSI)'!$A:$Z,26,FALSE)</f>
        <v>#N/A</v>
      </c>
      <c r="K465" s="38" t="str">
        <f>VLOOKUP(G465,'MITRA (REFERENSI)'!$A:$Z,15,FALSE)</f>
        <v>#N/A</v>
      </c>
      <c r="L465" s="38" t="str">
        <f>VLOOKUP(G465,'MITRA (REFERENSI)'!$A:$Z,15,FALSE)</f>
        <v>#N/A</v>
      </c>
      <c r="M465" s="38" t="str">
        <f>IF(B465=1,'KELAS (REFERENSI)'!M465,IF(B465=2,'KELAS (REFERENSI)'!M480,IF(B465=3,'KELAS (REFERENSI)'!M495,IF(B465=4,'KELAS (REFERENSI)'!M510,""))))</f>
        <v/>
      </c>
      <c r="N465" s="38" t="str">
        <f>IF(B465=1,'KELAS (REFERENSI)'!N465,IF(B465=2,'KELAS (REFERENSI)'!N480,IF(B465=3,'KELAS (REFERENSI)'!N495,IF(B465=4,'KELAS (REFERENSI)'!N510,""))))</f>
        <v/>
      </c>
      <c r="O465" s="38" t="str">
        <f>IF(B465=1,'KELAS (REFERENSI)'!O465,IF(B465=2,'KELAS (REFERENSI)'!O480,IF(B465=3,'KELAS (REFERENSI)'!O495,IF(B465=4,'KELAS (REFERENSI)'!O510,""))))</f>
        <v/>
      </c>
      <c r="P465" s="38" t="str">
        <f>IF(B465=1,'KELAS (REFERENSI)'!P465,IF(B465=2,'KELAS (REFERENSI)'!P480,IF(B465=3,'KELAS (REFERENSI)'!P495,IF(B465=4,'KELAS (REFERENSI)'!P510,""))))</f>
        <v/>
      </c>
      <c r="Q465" s="38" t="str">
        <f t="shared" si="4"/>
        <v>BPS Kota Jakarta Timur</v>
      </c>
      <c r="R465" s="38" t="str">
        <f t="shared" si="56"/>
        <v/>
      </c>
      <c r="S465" s="38" t="str">
        <f t="shared" ref="S465:T465" si="473">S464</f>
        <v>15 Juni sampai dengan 31 Agustus 2026</v>
      </c>
      <c r="T465" s="38" t="str">
        <f t="shared" si="473"/>
        <v>31 Agustus 2026</v>
      </c>
      <c r="U465" s="41"/>
      <c r="V465" s="42"/>
      <c r="W465" s="42"/>
      <c r="X465" s="42"/>
    </row>
    <row r="466" ht="15.75" customHeight="1">
      <c r="A466" s="36" t="s">
        <v>5528</v>
      </c>
      <c r="B466" s="37"/>
      <c r="C466" s="37"/>
      <c r="D466" s="38" t="str">
        <f t="shared" si="1"/>
        <v/>
      </c>
      <c r="E466" s="38" t="str">
        <f>VLOOKUP(D466,'KELAS (REFERENSI)'!$E$1:$J$68,6,FALSE)</f>
        <v>#N/A</v>
      </c>
      <c r="F466" s="39" t="str">
        <f t="shared" si="2"/>
        <v>PETUGAS.0465/SPK/SE/PML/3172/2026</v>
      </c>
      <c r="G466" s="40"/>
      <c r="H466" s="39" t="str">
        <f>VLOOKUP(G466,'MITRA (REFERENSI)'!$A:$Z,16,FALSE)</f>
        <v>#N/A</v>
      </c>
      <c r="I466" s="39" t="str">
        <f>VLOOKUP(G466,'MITRA (REFERENSI)'!$A:$Z,25,FALSE)</f>
        <v>#N/A</v>
      </c>
      <c r="J466" s="38" t="str">
        <f>VLOOKUP(G466,'MITRA (REFERENSI)'!$A:$Z,26,FALSE)</f>
        <v>#N/A</v>
      </c>
      <c r="K466" s="38" t="str">
        <f>VLOOKUP(G466,'MITRA (REFERENSI)'!$A:$Z,15,FALSE)</f>
        <v>#N/A</v>
      </c>
      <c r="L466" s="38" t="str">
        <f>VLOOKUP(G466,'MITRA (REFERENSI)'!$A:$Z,15,FALSE)</f>
        <v>#N/A</v>
      </c>
      <c r="M466" s="38" t="str">
        <f>IF(B466=1,'KELAS (REFERENSI)'!M466,IF(B466=2,'KELAS (REFERENSI)'!M481,IF(B466=3,'KELAS (REFERENSI)'!M496,IF(B466=4,'KELAS (REFERENSI)'!M511,""))))</f>
        <v/>
      </c>
      <c r="N466" s="38" t="str">
        <f>IF(B466=1,'KELAS (REFERENSI)'!N466,IF(B466=2,'KELAS (REFERENSI)'!N481,IF(B466=3,'KELAS (REFERENSI)'!N496,IF(B466=4,'KELAS (REFERENSI)'!N511,""))))</f>
        <v/>
      </c>
      <c r="O466" s="38" t="str">
        <f>IF(B466=1,'KELAS (REFERENSI)'!O466,IF(B466=2,'KELAS (REFERENSI)'!O481,IF(B466=3,'KELAS (REFERENSI)'!O496,IF(B466=4,'KELAS (REFERENSI)'!O511,""))))</f>
        <v/>
      </c>
      <c r="P466" s="38" t="str">
        <f>IF(B466=1,'KELAS (REFERENSI)'!P466,IF(B466=2,'KELAS (REFERENSI)'!P481,IF(B466=3,'KELAS (REFERENSI)'!P496,IF(B466=4,'KELAS (REFERENSI)'!P511,""))))</f>
        <v/>
      </c>
      <c r="Q466" s="38" t="str">
        <f t="shared" si="4"/>
        <v>BPS Kota Jakarta Timur</v>
      </c>
      <c r="R466" s="38" t="str">
        <f t="shared" si="56"/>
        <v/>
      </c>
      <c r="S466" s="38" t="str">
        <f t="shared" ref="S466:T466" si="474">S465</f>
        <v>15 Juni sampai dengan 31 Agustus 2026</v>
      </c>
      <c r="T466" s="38" t="str">
        <f t="shared" si="474"/>
        <v>31 Agustus 2026</v>
      </c>
      <c r="U466" s="41"/>
      <c r="V466" s="42"/>
      <c r="W466" s="42"/>
      <c r="X466" s="42"/>
    </row>
    <row r="467" ht="15.75" customHeight="1">
      <c r="A467" s="36" t="s">
        <v>5529</v>
      </c>
      <c r="B467" s="37"/>
      <c r="C467" s="37"/>
      <c r="D467" s="38" t="str">
        <f t="shared" si="1"/>
        <v/>
      </c>
      <c r="E467" s="38" t="str">
        <f>VLOOKUP(D467,'KELAS (REFERENSI)'!$E$1:$J$68,6,FALSE)</f>
        <v>#N/A</v>
      </c>
      <c r="F467" s="39" t="str">
        <f t="shared" si="2"/>
        <v>PETUGAS.0466/SPK/SE/PML/3172/2026</v>
      </c>
      <c r="G467" s="40"/>
      <c r="H467" s="39" t="str">
        <f>VLOOKUP(G467,'MITRA (REFERENSI)'!$A:$Z,16,FALSE)</f>
        <v>#N/A</v>
      </c>
      <c r="I467" s="39" t="str">
        <f>VLOOKUP(G467,'MITRA (REFERENSI)'!$A:$Z,25,FALSE)</f>
        <v>#N/A</v>
      </c>
      <c r="J467" s="38" t="str">
        <f>VLOOKUP(G467,'MITRA (REFERENSI)'!$A:$Z,26,FALSE)</f>
        <v>#N/A</v>
      </c>
      <c r="K467" s="38" t="str">
        <f>VLOOKUP(G467,'MITRA (REFERENSI)'!$A:$Z,15,FALSE)</f>
        <v>#N/A</v>
      </c>
      <c r="L467" s="38" t="str">
        <f>VLOOKUP(G467,'MITRA (REFERENSI)'!$A:$Z,15,FALSE)</f>
        <v>#N/A</v>
      </c>
      <c r="M467" s="38" t="str">
        <f>IF(B467=1,'KELAS (REFERENSI)'!M467,IF(B467=2,'KELAS (REFERENSI)'!M482,IF(B467=3,'KELAS (REFERENSI)'!M497,IF(B467=4,'KELAS (REFERENSI)'!M512,""))))</f>
        <v/>
      </c>
      <c r="N467" s="38" t="str">
        <f>IF(B467=1,'KELAS (REFERENSI)'!N467,IF(B467=2,'KELAS (REFERENSI)'!N482,IF(B467=3,'KELAS (REFERENSI)'!N497,IF(B467=4,'KELAS (REFERENSI)'!N512,""))))</f>
        <v/>
      </c>
      <c r="O467" s="38" t="str">
        <f>IF(B467=1,'KELAS (REFERENSI)'!O467,IF(B467=2,'KELAS (REFERENSI)'!O482,IF(B467=3,'KELAS (REFERENSI)'!O497,IF(B467=4,'KELAS (REFERENSI)'!O512,""))))</f>
        <v/>
      </c>
      <c r="P467" s="38" t="str">
        <f>IF(B467=1,'KELAS (REFERENSI)'!P467,IF(B467=2,'KELAS (REFERENSI)'!P482,IF(B467=3,'KELAS (REFERENSI)'!P497,IF(B467=4,'KELAS (REFERENSI)'!P512,""))))</f>
        <v/>
      </c>
      <c r="Q467" s="38" t="str">
        <f t="shared" si="4"/>
        <v>BPS Kota Jakarta Timur</v>
      </c>
      <c r="R467" s="38" t="str">
        <f t="shared" si="56"/>
        <v/>
      </c>
      <c r="S467" s="38" t="str">
        <f t="shared" ref="S467:T467" si="475">S466</f>
        <v>15 Juni sampai dengan 31 Agustus 2026</v>
      </c>
      <c r="T467" s="38" t="str">
        <f t="shared" si="475"/>
        <v>31 Agustus 2026</v>
      </c>
      <c r="U467" s="41"/>
      <c r="V467" s="42"/>
      <c r="W467" s="42"/>
      <c r="X467" s="42"/>
    </row>
    <row r="468" ht="15.75" customHeight="1">
      <c r="A468" s="36" t="s">
        <v>5530</v>
      </c>
      <c r="B468" s="37"/>
      <c r="C468" s="37"/>
      <c r="D468" s="38" t="str">
        <f t="shared" si="1"/>
        <v/>
      </c>
      <c r="E468" s="38" t="str">
        <f>VLOOKUP(D468,'KELAS (REFERENSI)'!$E$1:$J$68,6,FALSE)</f>
        <v>#N/A</v>
      </c>
      <c r="F468" s="39" t="str">
        <f t="shared" si="2"/>
        <v>PETUGAS.0467/SPK/SE/PML/3172/2026</v>
      </c>
      <c r="G468" s="40"/>
      <c r="H468" s="39" t="str">
        <f>VLOOKUP(G468,'MITRA (REFERENSI)'!$A:$Z,16,FALSE)</f>
        <v>#N/A</v>
      </c>
      <c r="I468" s="39" t="str">
        <f>VLOOKUP(G468,'MITRA (REFERENSI)'!$A:$Z,25,FALSE)</f>
        <v>#N/A</v>
      </c>
      <c r="J468" s="38" t="str">
        <f>VLOOKUP(G468,'MITRA (REFERENSI)'!$A:$Z,26,FALSE)</f>
        <v>#N/A</v>
      </c>
      <c r="K468" s="38" t="str">
        <f>VLOOKUP(G468,'MITRA (REFERENSI)'!$A:$Z,15,FALSE)</f>
        <v>#N/A</v>
      </c>
      <c r="L468" s="38" t="str">
        <f>VLOOKUP(G468,'MITRA (REFERENSI)'!$A:$Z,15,FALSE)</f>
        <v>#N/A</v>
      </c>
      <c r="M468" s="38" t="str">
        <f>IF(B468=1,'KELAS (REFERENSI)'!M468,IF(B468=2,'KELAS (REFERENSI)'!M483,IF(B468=3,'KELAS (REFERENSI)'!M498,IF(B468=4,'KELAS (REFERENSI)'!M513,""))))</f>
        <v/>
      </c>
      <c r="N468" s="38" t="str">
        <f>IF(B468=1,'KELAS (REFERENSI)'!N468,IF(B468=2,'KELAS (REFERENSI)'!N483,IF(B468=3,'KELAS (REFERENSI)'!N498,IF(B468=4,'KELAS (REFERENSI)'!N513,""))))</f>
        <v/>
      </c>
      <c r="O468" s="38" t="str">
        <f>IF(B468=1,'KELAS (REFERENSI)'!O468,IF(B468=2,'KELAS (REFERENSI)'!O483,IF(B468=3,'KELAS (REFERENSI)'!O498,IF(B468=4,'KELAS (REFERENSI)'!O513,""))))</f>
        <v/>
      </c>
      <c r="P468" s="38" t="str">
        <f>IF(B468=1,'KELAS (REFERENSI)'!P468,IF(B468=2,'KELAS (REFERENSI)'!P483,IF(B468=3,'KELAS (REFERENSI)'!P498,IF(B468=4,'KELAS (REFERENSI)'!P513,""))))</f>
        <v/>
      </c>
      <c r="Q468" s="38" t="str">
        <f t="shared" si="4"/>
        <v>BPS Kota Jakarta Timur</v>
      </c>
      <c r="R468" s="38" t="str">
        <f t="shared" si="56"/>
        <v/>
      </c>
      <c r="S468" s="38" t="str">
        <f t="shared" ref="S468:T468" si="476">S467</f>
        <v>15 Juni sampai dengan 31 Agustus 2026</v>
      </c>
      <c r="T468" s="38" t="str">
        <f t="shared" si="476"/>
        <v>31 Agustus 2026</v>
      </c>
      <c r="U468" s="41"/>
      <c r="V468" s="42"/>
      <c r="W468" s="42"/>
      <c r="X468" s="42"/>
    </row>
    <row r="469" ht="15.75" customHeight="1">
      <c r="A469" s="36" t="s">
        <v>5531</v>
      </c>
      <c r="B469" s="37"/>
      <c r="C469" s="37"/>
      <c r="D469" s="38" t="str">
        <f t="shared" si="1"/>
        <v/>
      </c>
      <c r="E469" s="38" t="str">
        <f>VLOOKUP(D469,'KELAS (REFERENSI)'!$E$1:$J$68,6,FALSE)</f>
        <v>#N/A</v>
      </c>
      <c r="F469" s="39" t="str">
        <f t="shared" si="2"/>
        <v>PETUGAS.0468/SPK/SE/PML/3172/2026</v>
      </c>
      <c r="G469" s="40"/>
      <c r="H469" s="39" t="str">
        <f>VLOOKUP(G469,'MITRA (REFERENSI)'!$A:$Z,16,FALSE)</f>
        <v>#N/A</v>
      </c>
      <c r="I469" s="39" t="str">
        <f>VLOOKUP(G469,'MITRA (REFERENSI)'!$A:$Z,25,FALSE)</f>
        <v>#N/A</v>
      </c>
      <c r="J469" s="38" t="str">
        <f>VLOOKUP(G469,'MITRA (REFERENSI)'!$A:$Z,26,FALSE)</f>
        <v>#N/A</v>
      </c>
      <c r="K469" s="38" t="str">
        <f>VLOOKUP(G469,'MITRA (REFERENSI)'!$A:$Z,15,FALSE)</f>
        <v>#N/A</v>
      </c>
      <c r="L469" s="38" t="str">
        <f>VLOOKUP(G469,'MITRA (REFERENSI)'!$A:$Z,15,FALSE)</f>
        <v>#N/A</v>
      </c>
      <c r="M469" s="38" t="str">
        <f>IF(B469=1,'KELAS (REFERENSI)'!M469,IF(B469=2,'KELAS (REFERENSI)'!M484,IF(B469=3,'KELAS (REFERENSI)'!M499,IF(B469=4,'KELAS (REFERENSI)'!M514,""))))</f>
        <v/>
      </c>
      <c r="N469" s="38" t="str">
        <f>IF(B469=1,'KELAS (REFERENSI)'!N469,IF(B469=2,'KELAS (REFERENSI)'!N484,IF(B469=3,'KELAS (REFERENSI)'!N499,IF(B469=4,'KELAS (REFERENSI)'!N514,""))))</f>
        <v/>
      </c>
      <c r="O469" s="38" t="str">
        <f>IF(B469=1,'KELAS (REFERENSI)'!O469,IF(B469=2,'KELAS (REFERENSI)'!O484,IF(B469=3,'KELAS (REFERENSI)'!O499,IF(B469=4,'KELAS (REFERENSI)'!O514,""))))</f>
        <v/>
      </c>
      <c r="P469" s="38" t="str">
        <f>IF(B469=1,'KELAS (REFERENSI)'!P469,IF(B469=2,'KELAS (REFERENSI)'!P484,IF(B469=3,'KELAS (REFERENSI)'!P499,IF(B469=4,'KELAS (REFERENSI)'!P514,""))))</f>
        <v/>
      </c>
      <c r="Q469" s="38" t="str">
        <f t="shared" si="4"/>
        <v>BPS Kota Jakarta Timur</v>
      </c>
      <c r="R469" s="38" t="str">
        <f t="shared" si="56"/>
        <v/>
      </c>
      <c r="S469" s="38" t="str">
        <f t="shared" ref="S469:T469" si="477">S468</f>
        <v>15 Juni sampai dengan 31 Agustus 2026</v>
      </c>
      <c r="T469" s="38" t="str">
        <f t="shared" si="477"/>
        <v>31 Agustus 2026</v>
      </c>
      <c r="U469" s="41"/>
      <c r="V469" s="42"/>
      <c r="W469" s="42"/>
      <c r="X469" s="42"/>
    </row>
    <row r="470" ht="15.75" customHeight="1">
      <c r="A470" s="36" t="s">
        <v>5532</v>
      </c>
      <c r="B470" s="37"/>
      <c r="C470" s="37"/>
      <c r="D470" s="38" t="str">
        <f t="shared" si="1"/>
        <v/>
      </c>
      <c r="E470" s="38" t="str">
        <f>VLOOKUP(D470,'KELAS (REFERENSI)'!$E$1:$J$68,6,FALSE)</f>
        <v>#N/A</v>
      </c>
      <c r="F470" s="39" t="str">
        <f t="shared" si="2"/>
        <v>PETUGAS.0469/SPK/SE/PML/3172/2026</v>
      </c>
      <c r="G470" s="40"/>
      <c r="H470" s="39" t="str">
        <f>VLOOKUP(G470,'MITRA (REFERENSI)'!$A:$Z,16,FALSE)</f>
        <v>#N/A</v>
      </c>
      <c r="I470" s="39" t="str">
        <f>VLOOKUP(G470,'MITRA (REFERENSI)'!$A:$Z,25,FALSE)</f>
        <v>#N/A</v>
      </c>
      <c r="J470" s="38" t="str">
        <f>VLOOKUP(G470,'MITRA (REFERENSI)'!$A:$Z,26,FALSE)</f>
        <v>#N/A</v>
      </c>
      <c r="K470" s="38" t="str">
        <f>VLOOKUP(G470,'MITRA (REFERENSI)'!$A:$Z,15,FALSE)</f>
        <v>#N/A</v>
      </c>
      <c r="L470" s="38" t="str">
        <f>VLOOKUP(G470,'MITRA (REFERENSI)'!$A:$Z,15,FALSE)</f>
        <v>#N/A</v>
      </c>
      <c r="M470" s="38" t="str">
        <f>IF(B470=1,'KELAS (REFERENSI)'!M470,IF(B470=2,'KELAS (REFERENSI)'!M485,IF(B470=3,'KELAS (REFERENSI)'!M500,IF(B470=4,'KELAS (REFERENSI)'!M515,""))))</f>
        <v/>
      </c>
      <c r="N470" s="38" t="str">
        <f>IF(B470=1,'KELAS (REFERENSI)'!N470,IF(B470=2,'KELAS (REFERENSI)'!N485,IF(B470=3,'KELAS (REFERENSI)'!N500,IF(B470=4,'KELAS (REFERENSI)'!N515,""))))</f>
        <v/>
      </c>
      <c r="O470" s="38" t="str">
        <f>IF(B470=1,'KELAS (REFERENSI)'!O470,IF(B470=2,'KELAS (REFERENSI)'!O485,IF(B470=3,'KELAS (REFERENSI)'!O500,IF(B470=4,'KELAS (REFERENSI)'!O515,""))))</f>
        <v/>
      </c>
      <c r="P470" s="38" t="str">
        <f>IF(B470=1,'KELAS (REFERENSI)'!P470,IF(B470=2,'KELAS (REFERENSI)'!P485,IF(B470=3,'KELAS (REFERENSI)'!P500,IF(B470=4,'KELAS (REFERENSI)'!P515,""))))</f>
        <v/>
      </c>
      <c r="Q470" s="38" t="str">
        <f t="shared" si="4"/>
        <v>BPS Kota Jakarta Timur</v>
      </c>
      <c r="R470" s="38" t="str">
        <f t="shared" si="56"/>
        <v/>
      </c>
      <c r="S470" s="38" t="str">
        <f t="shared" ref="S470:T470" si="478">S469</f>
        <v>15 Juni sampai dengan 31 Agustus 2026</v>
      </c>
      <c r="T470" s="38" t="str">
        <f t="shared" si="478"/>
        <v>31 Agustus 2026</v>
      </c>
      <c r="U470" s="41"/>
      <c r="V470" s="42"/>
      <c r="W470" s="42"/>
      <c r="X470" s="42"/>
    </row>
    <row r="471" ht="15.75" customHeight="1">
      <c r="A471" s="36" t="s">
        <v>5533</v>
      </c>
      <c r="B471" s="37"/>
      <c r="C471" s="37"/>
      <c r="D471" s="38" t="str">
        <f t="shared" si="1"/>
        <v/>
      </c>
      <c r="E471" s="38" t="str">
        <f>VLOOKUP(D471,'KELAS (REFERENSI)'!$E$1:$J$68,6,FALSE)</f>
        <v>#N/A</v>
      </c>
      <c r="F471" s="39" t="str">
        <f t="shared" si="2"/>
        <v>PETUGAS.0470/SPK/SE/PML/3172/2026</v>
      </c>
      <c r="G471" s="40"/>
      <c r="H471" s="39" t="str">
        <f>VLOOKUP(G471,'MITRA (REFERENSI)'!$A:$Z,16,FALSE)</f>
        <v>#N/A</v>
      </c>
      <c r="I471" s="39" t="str">
        <f>VLOOKUP(G471,'MITRA (REFERENSI)'!$A:$Z,25,FALSE)</f>
        <v>#N/A</v>
      </c>
      <c r="J471" s="38" t="str">
        <f>VLOOKUP(G471,'MITRA (REFERENSI)'!$A:$Z,26,FALSE)</f>
        <v>#N/A</v>
      </c>
      <c r="K471" s="38" t="str">
        <f>VLOOKUP(G471,'MITRA (REFERENSI)'!$A:$Z,15,FALSE)</f>
        <v>#N/A</v>
      </c>
      <c r="L471" s="38" t="str">
        <f>VLOOKUP(G471,'MITRA (REFERENSI)'!$A:$Z,15,FALSE)</f>
        <v>#N/A</v>
      </c>
      <c r="M471" s="38" t="str">
        <f>IF(B471=1,'KELAS (REFERENSI)'!M471,IF(B471=2,'KELAS (REFERENSI)'!M486,IF(B471=3,'KELAS (REFERENSI)'!M501,IF(B471=4,'KELAS (REFERENSI)'!M516,""))))</f>
        <v/>
      </c>
      <c r="N471" s="38" t="str">
        <f>IF(B471=1,'KELAS (REFERENSI)'!N471,IF(B471=2,'KELAS (REFERENSI)'!N486,IF(B471=3,'KELAS (REFERENSI)'!N501,IF(B471=4,'KELAS (REFERENSI)'!N516,""))))</f>
        <v/>
      </c>
      <c r="O471" s="38" t="str">
        <f>IF(B471=1,'KELAS (REFERENSI)'!O471,IF(B471=2,'KELAS (REFERENSI)'!O486,IF(B471=3,'KELAS (REFERENSI)'!O501,IF(B471=4,'KELAS (REFERENSI)'!O516,""))))</f>
        <v/>
      </c>
      <c r="P471" s="38" t="str">
        <f>IF(B471=1,'KELAS (REFERENSI)'!P471,IF(B471=2,'KELAS (REFERENSI)'!P486,IF(B471=3,'KELAS (REFERENSI)'!P501,IF(B471=4,'KELAS (REFERENSI)'!P516,""))))</f>
        <v/>
      </c>
      <c r="Q471" s="38" t="str">
        <f t="shared" si="4"/>
        <v>BPS Kota Jakarta Timur</v>
      </c>
      <c r="R471" s="38" t="str">
        <f t="shared" si="56"/>
        <v/>
      </c>
      <c r="S471" s="38" t="str">
        <f t="shared" ref="S471:T471" si="479">S470</f>
        <v>15 Juni sampai dengan 31 Agustus 2026</v>
      </c>
      <c r="T471" s="38" t="str">
        <f t="shared" si="479"/>
        <v>31 Agustus 2026</v>
      </c>
      <c r="U471" s="41"/>
      <c r="V471" s="42"/>
      <c r="W471" s="42"/>
      <c r="X471" s="42"/>
    </row>
    <row r="472" ht="15.75" customHeight="1">
      <c r="A472" s="36" t="s">
        <v>5534</v>
      </c>
      <c r="B472" s="37"/>
      <c r="C472" s="37"/>
      <c r="D472" s="38" t="str">
        <f t="shared" si="1"/>
        <v/>
      </c>
      <c r="E472" s="38" t="str">
        <f>VLOOKUP(D472,'KELAS (REFERENSI)'!$E$1:$J$68,6,FALSE)</f>
        <v>#N/A</v>
      </c>
      <c r="F472" s="39" t="str">
        <f t="shared" si="2"/>
        <v>PETUGAS.0471/SPK/SE/PML/3172/2026</v>
      </c>
      <c r="G472" s="40"/>
      <c r="H472" s="39" t="str">
        <f>VLOOKUP(G472,'MITRA (REFERENSI)'!$A:$Z,16,FALSE)</f>
        <v>#N/A</v>
      </c>
      <c r="I472" s="39" t="str">
        <f>VLOOKUP(G472,'MITRA (REFERENSI)'!$A:$Z,25,FALSE)</f>
        <v>#N/A</v>
      </c>
      <c r="J472" s="38" t="str">
        <f>VLOOKUP(G472,'MITRA (REFERENSI)'!$A:$Z,26,FALSE)</f>
        <v>#N/A</v>
      </c>
      <c r="K472" s="38" t="str">
        <f>VLOOKUP(G472,'MITRA (REFERENSI)'!$A:$Z,15,FALSE)</f>
        <v>#N/A</v>
      </c>
      <c r="L472" s="38" t="str">
        <f>VLOOKUP(G472,'MITRA (REFERENSI)'!$A:$Z,15,FALSE)</f>
        <v>#N/A</v>
      </c>
      <c r="M472" s="38" t="str">
        <f>IF(B472=1,'KELAS (REFERENSI)'!M472,IF(B472=2,'KELAS (REFERENSI)'!M487,IF(B472=3,'KELAS (REFERENSI)'!M502,IF(B472=4,'KELAS (REFERENSI)'!M517,""))))</f>
        <v/>
      </c>
      <c r="N472" s="38" t="str">
        <f>IF(B472=1,'KELAS (REFERENSI)'!N472,IF(B472=2,'KELAS (REFERENSI)'!N487,IF(B472=3,'KELAS (REFERENSI)'!N502,IF(B472=4,'KELAS (REFERENSI)'!N517,""))))</f>
        <v/>
      </c>
      <c r="O472" s="38" t="str">
        <f>IF(B472=1,'KELAS (REFERENSI)'!O472,IF(B472=2,'KELAS (REFERENSI)'!O487,IF(B472=3,'KELAS (REFERENSI)'!O502,IF(B472=4,'KELAS (REFERENSI)'!O517,""))))</f>
        <v/>
      </c>
      <c r="P472" s="38" t="str">
        <f>IF(B472=1,'KELAS (REFERENSI)'!P472,IF(B472=2,'KELAS (REFERENSI)'!P487,IF(B472=3,'KELAS (REFERENSI)'!P502,IF(B472=4,'KELAS (REFERENSI)'!P517,""))))</f>
        <v/>
      </c>
      <c r="Q472" s="38" t="str">
        <f t="shared" si="4"/>
        <v>BPS Kota Jakarta Timur</v>
      </c>
      <c r="R472" s="38" t="str">
        <f t="shared" si="56"/>
        <v/>
      </c>
      <c r="S472" s="38" t="str">
        <f t="shared" ref="S472:T472" si="480">S471</f>
        <v>15 Juni sampai dengan 31 Agustus 2026</v>
      </c>
      <c r="T472" s="38" t="str">
        <f t="shared" si="480"/>
        <v>31 Agustus 2026</v>
      </c>
      <c r="U472" s="41"/>
      <c r="V472" s="42"/>
      <c r="W472" s="42"/>
      <c r="X472" s="42"/>
    </row>
    <row r="473" ht="15.75" customHeight="1">
      <c r="A473" s="36" t="s">
        <v>5535</v>
      </c>
      <c r="B473" s="37"/>
      <c r="C473" s="37"/>
      <c r="D473" s="38" t="str">
        <f t="shared" si="1"/>
        <v/>
      </c>
      <c r="E473" s="38" t="str">
        <f>VLOOKUP(D473,'KELAS (REFERENSI)'!$E$1:$J$68,6,FALSE)</f>
        <v>#N/A</v>
      </c>
      <c r="F473" s="39" t="str">
        <f t="shared" si="2"/>
        <v>PETUGAS.0472/SPK/SE/PML/3172/2026</v>
      </c>
      <c r="G473" s="40"/>
      <c r="H473" s="39" t="str">
        <f>VLOOKUP(G473,'MITRA (REFERENSI)'!$A:$Z,16,FALSE)</f>
        <v>#N/A</v>
      </c>
      <c r="I473" s="39" t="str">
        <f>VLOOKUP(G473,'MITRA (REFERENSI)'!$A:$Z,25,FALSE)</f>
        <v>#N/A</v>
      </c>
      <c r="J473" s="38" t="str">
        <f>VLOOKUP(G473,'MITRA (REFERENSI)'!$A:$Z,26,FALSE)</f>
        <v>#N/A</v>
      </c>
      <c r="K473" s="38" t="str">
        <f>VLOOKUP(G473,'MITRA (REFERENSI)'!$A:$Z,15,FALSE)</f>
        <v>#N/A</v>
      </c>
      <c r="L473" s="38" t="str">
        <f>VLOOKUP(G473,'MITRA (REFERENSI)'!$A:$Z,15,FALSE)</f>
        <v>#N/A</v>
      </c>
      <c r="M473" s="38" t="str">
        <f>IF(B473=1,'KELAS (REFERENSI)'!M473,IF(B473=2,'KELAS (REFERENSI)'!M488,IF(B473=3,'KELAS (REFERENSI)'!M503,IF(B473=4,'KELAS (REFERENSI)'!M518,""))))</f>
        <v/>
      </c>
      <c r="N473" s="38" t="str">
        <f>IF(B473=1,'KELAS (REFERENSI)'!N473,IF(B473=2,'KELAS (REFERENSI)'!N488,IF(B473=3,'KELAS (REFERENSI)'!N503,IF(B473=4,'KELAS (REFERENSI)'!N518,""))))</f>
        <v/>
      </c>
      <c r="O473" s="38" t="str">
        <f>IF(B473=1,'KELAS (REFERENSI)'!O473,IF(B473=2,'KELAS (REFERENSI)'!O488,IF(B473=3,'KELAS (REFERENSI)'!O503,IF(B473=4,'KELAS (REFERENSI)'!O518,""))))</f>
        <v/>
      </c>
      <c r="P473" s="38" t="str">
        <f>IF(B473=1,'KELAS (REFERENSI)'!P473,IF(B473=2,'KELAS (REFERENSI)'!P488,IF(B473=3,'KELAS (REFERENSI)'!P503,IF(B473=4,'KELAS (REFERENSI)'!P518,""))))</f>
        <v/>
      </c>
      <c r="Q473" s="38" t="str">
        <f t="shared" si="4"/>
        <v>BPS Kota Jakarta Timur</v>
      </c>
      <c r="R473" s="38" t="str">
        <f t="shared" si="56"/>
        <v/>
      </c>
      <c r="S473" s="38" t="str">
        <f t="shared" ref="S473:T473" si="481">S472</f>
        <v>15 Juni sampai dengan 31 Agustus 2026</v>
      </c>
      <c r="T473" s="38" t="str">
        <f t="shared" si="481"/>
        <v>31 Agustus 2026</v>
      </c>
      <c r="U473" s="41"/>
      <c r="V473" s="42"/>
      <c r="W473" s="42"/>
      <c r="X473" s="42"/>
    </row>
    <row r="474" ht="15.75" customHeight="1">
      <c r="A474" s="36" t="s">
        <v>5536</v>
      </c>
      <c r="B474" s="37"/>
      <c r="C474" s="37"/>
      <c r="D474" s="38" t="str">
        <f t="shared" si="1"/>
        <v/>
      </c>
      <c r="E474" s="38" t="str">
        <f>VLOOKUP(D474,'KELAS (REFERENSI)'!$E$1:$J$68,6,FALSE)</f>
        <v>#N/A</v>
      </c>
      <c r="F474" s="39" t="str">
        <f t="shared" si="2"/>
        <v>PETUGAS.0473/SPK/SE/PML/3172/2026</v>
      </c>
      <c r="G474" s="40"/>
      <c r="H474" s="39" t="str">
        <f>VLOOKUP(G474,'MITRA (REFERENSI)'!$A:$Z,16,FALSE)</f>
        <v>#N/A</v>
      </c>
      <c r="I474" s="39" t="str">
        <f>VLOOKUP(G474,'MITRA (REFERENSI)'!$A:$Z,25,FALSE)</f>
        <v>#N/A</v>
      </c>
      <c r="J474" s="38" t="str">
        <f>VLOOKUP(G474,'MITRA (REFERENSI)'!$A:$Z,26,FALSE)</f>
        <v>#N/A</v>
      </c>
      <c r="K474" s="38" t="str">
        <f>VLOOKUP(G474,'MITRA (REFERENSI)'!$A:$Z,15,FALSE)</f>
        <v>#N/A</v>
      </c>
      <c r="L474" s="38" t="str">
        <f>VLOOKUP(G474,'MITRA (REFERENSI)'!$A:$Z,15,FALSE)</f>
        <v>#N/A</v>
      </c>
      <c r="M474" s="38" t="str">
        <f>IF(B474=1,'KELAS (REFERENSI)'!M474,IF(B474=2,'KELAS (REFERENSI)'!M489,IF(B474=3,'KELAS (REFERENSI)'!M504,IF(B474=4,'KELAS (REFERENSI)'!M519,""))))</f>
        <v/>
      </c>
      <c r="N474" s="38" t="str">
        <f>IF(B474=1,'KELAS (REFERENSI)'!N474,IF(B474=2,'KELAS (REFERENSI)'!N489,IF(B474=3,'KELAS (REFERENSI)'!N504,IF(B474=4,'KELAS (REFERENSI)'!N519,""))))</f>
        <v/>
      </c>
      <c r="O474" s="38" t="str">
        <f>IF(B474=1,'KELAS (REFERENSI)'!O474,IF(B474=2,'KELAS (REFERENSI)'!O489,IF(B474=3,'KELAS (REFERENSI)'!O504,IF(B474=4,'KELAS (REFERENSI)'!O519,""))))</f>
        <v/>
      </c>
      <c r="P474" s="38" t="str">
        <f>IF(B474=1,'KELAS (REFERENSI)'!P474,IF(B474=2,'KELAS (REFERENSI)'!P489,IF(B474=3,'KELAS (REFERENSI)'!P504,IF(B474=4,'KELAS (REFERENSI)'!P519,""))))</f>
        <v/>
      </c>
      <c r="Q474" s="38" t="str">
        <f t="shared" si="4"/>
        <v>BPS Kota Jakarta Timur</v>
      </c>
      <c r="R474" s="38" t="str">
        <f t="shared" si="56"/>
        <v/>
      </c>
      <c r="S474" s="38" t="str">
        <f t="shared" ref="S474:T474" si="482">S473</f>
        <v>15 Juni sampai dengan 31 Agustus 2026</v>
      </c>
      <c r="T474" s="38" t="str">
        <f t="shared" si="482"/>
        <v>31 Agustus 2026</v>
      </c>
      <c r="U474" s="41"/>
      <c r="V474" s="42"/>
      <c r="W474" s="42"/>
      <c r="X474" s="42"/>
    </row>
    <row r="475" ht="15.75" customHeight="1">
      <c r="A475" s="36" t="s">
        <v>5537</v>
      </c>
      <c r="B475" s="37"/>
      <c r="C475" s="37"/>
      <c r="D475" s="38" t="str">
        <f t="shared" si="1"/>
        <v/>
      </c>
      <c r="E475" s="38" t="str">
        <f>VLOOKUP(D475,'KELAS (REFERENSI)'!$E$1:$J$68,6,FALSE)</f>
        <v>#N/A</v>
      </c>
      <c r="F475" s="39" t="str">
        <f t="shared" si="2"/>
        <v>PETUGAS.0474/SPK/SE/PML/3172/2026</v>
      </c>
      <c r="G475" s="40"/>
      <c r="H475" s="39" t="str">
        <f>VLOOKUP(G475,'MITRA (REFERENSI)'!$A:$Z,16,FALSE)</f>
        <v>#N/A</v>
      </c>
      <c r="I475" s="39" t="str">
        <f>VLOOKUP(G475,'MITRA (REFERENSI)'!$A:$Z,25,FALSE)</f>
        <v>#N/A</v>
      </c>
      <c r="J475" s="38" t="str">
        <f>VLOOKUP(G475,'MITRA (REFERENSI)'!$A:$Z,26,FALSE)</f>
        <v>#N/A</v>
      </c>
      <c r="K475" s="38" t="str">
        <f>VLOOKUP(G475,'MITRA (REFERENSI)'!$A:$Z,15,FALSE)</f>
        <v>#N/A</v>
      </c>
      <c r="L475" s="38" t="str">
        <f>VLOOKUP(G475,'MITRA (REFERENSI)'!$A:$Z,15,FALSE)</f>
        <v>#N/A</v>
      </c>
      <c r="M475" s="38" t="str">
        <f>IF(B475=1,'KELAS (REFERENSI)'!M475,IF(B475=2,'KELAS (REFERENSI)'!M490,IF(B475=3,'KELAS (REFERENSI)'!M505,IF(B475=4,'KELAS (REFERENSI)'!M520,""))))</f>
        <v/>
      </c>
      <c r="N475" s="38" t="str">
        <f>IF(B475=1,'KELAS (REFERENSI)'!N475,IF(B475=2,'KELAS (REFERENSI)'!N490,IF(B475=3,'KELAS (REFERENSI)'!N505,IF(B475=4,'KELAS (REFERENSI)'!N520,""))))</f>
        <v/>
      </c>
      <c r="O475" s="38" t="str">
        <f>IF(B475=1,'KELAS (REFERENSI)'!O475,IF(B475=2,'KELAS (REFERENSI)'!O490,IF(B475=3,'KELAS (REFERENSI)'!O505,IF(B475=4,'KELAS (REFERENSI)'!O520,""))))</f>
        <v/>
      </c>
      <c r="P475" s="38" t="str">
        <f>IF(B475=1,'KELAS (REFERENSI)'!P475,IF(B475=2,'KELAS (REFERENSI)'!P490,IF(B475=3,'KELAS (REFERENSI)'!P505,IF(B475=4,'KELAS (REFERENSI)'!P520,""))))</f>
        <v/>
      </c>
      <c r="Q475" s="38" t="str">
        <f t="shared" si="4"/>
        <v>BPS Kota Jakarta Timur</v>
      </c>
      <c r="R475" s="38" t="str">
        <f t="shared" si="56"/>
        <v/>
      </c>
      <c r="S475" s="38" t="str">
        <f t="shared" ref="S475:T475" si="483">S474</f>
        <v>15 Juni sampai dengan 31 Agustus 2026</v>
      </c>
      <c r="T475" s="38" t="str">
        <f t="shared" si="483"/>
        <v>31 Agustus 2026</v>
      </c>
      <c r="U475" s="41"/>
      <c r="V475" s="42"/>
      <c r="W475" s="42"/>
      <c r="X475" s="42"/>
    </row>
    <row r="476" ht="15.75" customHeight="1">
      <c r="A476" s="36" t="s">
        <v>5538</v>
      </c>
      <c r="B476" s="37"/>
      <c r="C476" s="37"/>
      <c r="D476" s="38" t="str">
        <f t="shared" si="1"/>
        <v/>
      </c>
      <c r="E476" s="38" t="str">
        <f>VLOOKUP(D476,'KELAS (REFERENSI)'!$E$1:$J$68,6,FALSE)</f>
        <v>#N/A</v>
      </c>
      <c r="F476" s="39" t="str">
        <f t="shared" si="2"/>
        <v>PETUGAS.0475/SPK/SE/PML/3172/2026</v>
      </c>
      <c r="G476" s="40"/>
      <c r="H476" s="39" t="str">
        <f>VLOOKUP(G476,'MITRA (REFERENSI)'!$A:$Z,16,FALSE)</f>
        <v>#N/A</v>
      </c>
      <c r="I476" s="39" t="str">
        <f>VLOOKUP(G476,'MITRA (REFERENSI)'!$A:$Z,25,FALSE)</f>
        <v>#N/A</v>
      </c>
      <c r="J476" s="38" t="str">
        <f>VLOOKUP(G476,'MITRA (REFERENSI)'!$A:$Z,26,FALSE)</f>
        <v>#N/A</v>
      </c>
      <c r="K476" s="38" t="str">
        <f>VLOOKUP(G476,'MITRA (REFERENSI)'!$A:$Z,15,FALSE)</f>
        <v>#N/A</v>
      </c>
      <c r="L476" s="38" t="str">
        <f>VLOOKUP(G476,'MITRA (REFERENSI)'!$A:$Z,15,FALSE)</f>
        <v>#N/A</v>
      </c>
      <c r="M476" s="38" t="str">
        <f>IF(B476=1,'KELAS (REFERENSI)'!M476,IF(B476=2,'KELAS (REFERENSI)'!M491,IF(B476=3,'KELAS (REFERENSI)'!M506,IF(B476=4,'KELAS (REFERENSI)'!M521,""))))</f>
        <v/>
      </c>
      <c r="N476" s="38" t="str">
        <f>IF(B476=1,'KELAS (REFERENSI)'!N476,IF(B476=2,'KELAS (REFERENSI)'!N491,IF(B476=3,'KELAS (REFERENSI)'!N506,IF(B476=4,'KELAS (REFERENSI)'!N521,""))))</f>
        <v/>
      </c>
      <c r="O476" s="38" t="str">
        <f>IF(B476=1,'KELAS (REFERENSI)'!O476,IF(B476=2,'KELAS (REFERENSI)'!O491,IF(B476=3,'KELAS (REFERENSI)'!O506,IF(B476=4,'KELAS (REFERENSI)'!O521,""))))</f>
        <v/>
      </c>
      <c r="P476" s="38" t="str">
        <f>IF(B476=1,'KELAS (REFERENSI)'!P476,IF(B476=2,'KELAS (REFERENSI)'!P491,IF(B476=3,'KELAS (REFERENSI)'!P506,IF(B476=4,'KELAS (REFERENSI)'!P521,""))))</f>
        <v/>
      </c>
      <c r="Q476" s="38" t="str">
        <f t="shared" si="4"/>
        <v>BPS Kota Jakarta Timur</v>
      </c>
      <c r="R476" s="38" t="str">
        <f t="shared" si="56"/>
        <v/>
      </c>
      <c r="S476" s="38" t="str">
        <f t="shared" ref="S476:T476" si="484">S475</f>
        <v>15 Juni sampai dengan 31 Agustus 2026</v>
      </c>
      <c r="T476" s="38" t="str">
        <f t="shared" si="484"/>
        <v>31 Agustus 2026</v>
      </c>
      <c r="U476" s="41"/>
      <c r="V476" s="42"/>
      <c r="W476" s="42"/>
      <c r="X476" s="42"/>
    </row>
    <row r="477" ht="15.75" customHeight="1">
      <c r="A477" s="36" t="s">
        <v>5539</v>
      </c>
      <c r="B477" s="37"/>
      <c r="C477" s="37"/>
      <c r="D477" s="38" t="str">
        <f t="shared" si="1"/>
        <v/>
      </c>
      <c r="E477" s="38" t="str">
        <f>VLOOKUP(D477,'KELAS (REFERENSI)'!$E$1:$J$68,6,FALSE)</f>
        <v>#N/A</v>
      </c>
      <c r="F477" s="39" t="str">
        <f t="shared" si="2"/>
        <v>PETUGAS.0476/SPK/SE/PML/3172/2026</v>
      </c>
      <c r="G477" s="40"/>
      <c r="H477" s="39" t="str">
        <f>VLOOKUP(G477,'MITRA (REFERENSI)'!$A:$Z,16,FALSE)</f>
        <v>#N/A</v>
      </c>
      <c r="I477" s="39" t="str">
        <f>VLOOKUP(G477,'MITRA (REFERENSI)'!$A:$Z,25,FALSE)</f>
        <v>#N/A</v>
      </c>
      <c r="J477" s="38" t="str">
        <f>VLOOKUP(G477,'MITRA (REFERENSI)'!$A:$Z,26,FALSE)</f>
        <v>#N/A</v>
      </c>
      <c r="K477" s="38" t="str">
        <f>VLOOKUP(G477,'MITRA (REFERENSI)'!$A:$Z,15,FALSE)</f>
        <v>#N/A</v>
      </c>
      <c r="L477" s="38" t="str">
        <f>VLOOKUP(G477,'MITRA (REFERENSI)'!$A:$Z,15,FALSE)</f>
        <v>#N/A</v>
      </c>
      <c r="M477" s="38" t="str">
        <f>IF(B477=1,'KELAS (REFERENSI)'!M477,IF(B477=2,'KELAS (REFERENSI)'!M492,IF(B477=3,'KELAS (REFERENSI)'!M507,IF(B477=4,'KELAS (REFERENSI)'!M522,""))))</f>
        <v/>
      </c>
      <c r="N477" s="38" t="str">
        <f>IF(B477=1,'KELAS (REFERENSI)'!N477,IF(B477=2,'KELAS (REFERENSI)'!N492,IF(B477=3,'KELAS (REFERENSI)'!N507,IF(B477=4,'KELAS (REFERENSI)'!N522,""))))</f>
        <v/>
      </c>
      <c r="O477" s="38" t="str">
        <f>IF(B477=1,'KELAS (REFERENSI)'!O477,IF(B477=2,'KELAS (REFERENSI)'!O492,IF(B477=3,'KELAS (REFERENSI)'!O507,IF(B477=4,'KELAS (REFERENSI)'!O522,""))))</f>
        <v/>
      </c>
      <c r="P477" s="38" t="str">
        <f>IF(B477=1,'KELAS (REFERENSI)'!P477,IF(B477=2,'KELAS (REFERENSI)'!P492,IF(B477=3,'KELAS (REFERENSI)'!P507,IF(B477=4,'KELAS (REFERENSI)'!P522,""))))</f>
        <v/>
      </c>
      <c r="Q477" s="38" t="str">
        <f t="shared" si="4"/>
        <v>BPS Kota Jakarta Timur</v>
      </c>
      <c r="R477" s="38" t="str">
        <f t="shared" si="56"/>
        <v/>
      </c>
      <c r="S477" s="38" t="str">
        <f t="shared" ref="S477:T477" si="485">S476</f>
        <v>15 Juni sampai dengan 31 Agustus 2026</v>
      </c>
      <c r="T477" s="38" t="str">
        <f t="shared" si="485"/>
        <v>31 Agustus 2026</v>
      </c>
      <c r="U477" s="41"/>
      <c r="V477" s="42"/>
      <c r="W477" s="42"/>
      <c r="X477" s="42"/>
    </row>
    <row r="478" ht="15.75" customHeight="1">
      <c r="A478" s="36" t="s">
        <v>5540</v>
      </c>
      <c r="B478" s="37"/>
      <c r="C478" s="37"/>
      <c r="D478" s="38" t="str">
        <f t="shared" si="1"/>
        <v/>
      </c>
      <c r="E478" s="38" t="str">
        <f>VLOOKUP(D478,'KELAS (REFERENSI)'!$E$1:$J$68,6,FALSE)</f>
        <v>#N/A</v>
      </c>
      <c r="F478" s="39" t="str">
        <f t="shared" si="2"/>
        <v>PETUGAS.0477/SPK/SE/PML/3172/2026</v>
      </c>
      <c r="G478" s="40"/>
      <c r="H478" s="39" t="str">
        <f>VLOOKUP(G478,'MITRA (REFERENSI)'!$A:$Z,16,FALSE)</f>
        <v>#N/A</v>
      </c>
      <c r="I478" s="39" t="str">
        <f>VLOOKUP(G478,'MITRA (REFERENSI)'!$A:$Z,25,FALSE)</f>
        <v>#N/A</v>
      </c>
      <c r="J478" s="38" t="str">
        <f>VLOOKUP(G478,'MITRA (REFERENSI)'!$A:$Z,26,FALSE)</f>
        <v>#N/A</v>
      </c>
      <c r="K478" s="38" t="str">
        <f>VLOOKUP(G478,'MITRA (REFERENSI)'!$A:$Z,15,FALSE)</f>
        <v>#N/A</v>
      </c>
      <c r="L478" s="38" t="str">
        <f>VLOOKUP(G478,'MITRA (REFERENSI)'!$A:$Z,15,FALSE)</f>
        <v>#N/A</v>
      </c>
      <c r="M478" s="38" t="str">
        <f>IF(B478=1,'KELAS (REFERENSI)'!M478,IF(B478=2,'KELAS (REFERENSI)'!M493,IF(B478=3,'KELAS (REFERENSI)'!M508,IF(B478=4,'KELAS (REFERENSI)'!M523,""))))</f>
        <v/>
      </c>
      <c r="N478" s="38" t="str">
        <f>IF(B478=1,'KELAS (REFERENSI)'!N478,IF(B478=2,'KELAS (REFERENSI)'!N493,IF(B478=3,'KELAS (REFERENSI)'!N508,IF(B478=4,'KELAS (REFERENSI)'!N523,""))))</f>
        <v/>
      </c>
      <c r="O478" s="38" t="str">
        <f>IF(B478=1,'KELAS (REFERENSI)'!O478,IF(B478=2,'KELAS (REFERENSI)'!O493,IF(B478=3,'KELAS (REFERENSI)'!O508,IF(B478=4,'KELAS (REFERENSI)'!O523,""))))</f>
        <v/>
      </c>
      <c r="P478" s="38" t="str">
        <f>IF(B478=1,'KELAS (REFERENSI)'!P478,IF(B478=2,'KELAS (REFERENSI)'!P493,IF(B478=3,'KELAS (REFERENSI)'!P508,IF(B478=4,'KELAS (REFERENSI)'!P523,""))))</f>
        <v/>
      </c>
      <c r="Q478" s="38" t="str">
        <f t="shared" si="4"/>
        <v>BPS Kota Jakarta Timur</v>
      </c>
      <c r="R478" s="38" t="str">
        <f t="shared" si="56"/>
        <v/>
      </c>
      <c r="S478" s="38" t="str">
        <f t="shared" ref="S478:T478" si="486">S477</f>
        <v>15 Juni sampai dengan 31 Agustus 2026</v>
      </c>
      <c r="T478" s="38" t="str">
        <f t="shared" si="486"/>
        <v>31 Agustus 2026</v>
      </c>
      <c r="U478" s="41"/>
      <c r="V478" s="42"/>
      <c r="W478" s="42"/>
      <c r="X478" s="42"/>
    </row>
    <row r="479" ht="15.75" customHeight="1">
      <c r="A479" s="36" t="s">
        <v>5541</v>
      </c>
      <c r="B479" s="37"/>
      <c r="C479" s="37"/>
      <c r="D479" s="38" t="str">
        <f t="shared" si="1"/>
        <v/>
      </c>
      <c r="E479" s="38" t="str">
        <f>VLOOKUP(D479,'KELAS (REFERENSI)'!$E$1:$J$68,6,FALSE)</f>
        <v>#N/A</v>
      </c>
      <c r="F479" s="39" t="str">
        <f t="shared" si="2"/>
        <v>PETUGAS.0478/SPK/SE/PML/3172/2026</v>
      </c>
      <c r="G479" s="40"/>
      <c r="H479" s="39" t="str">
        <f>VLOOKUP(G479,'MITRA (REFERENSI)'!$A:$Z,16,FALSE)</f>
        <v>#N/A</v>
      </c>
      <c r="I479" s="39" t="str">
        <f>VLOOKUP(G479,'MITRA (REFERENSI)'!$A:$Z,25,FALSE)</f>
        <v>#N/A</v>
      </c>
      <c r="J479" s="38" t="str">
        <f>VLOOKUP(G479,'MITRA (REFERENSI)'!$A:$Z,26,FALSE)</f>
        <v>#N/A</v>
      </c>
      <c r="K479" s="38" t="str">
        <f>VLOOKUP(G479,'MITRA (REFERENSI)'!$A:$Z,15,FALSE)</f>
        <v>#N/A</v>
      </c>
      <c r="L479" s="38" t="str">
        <f>VLOOKUP(G479,'MITRA (REFERENSI)'!$A:$Z,15,FALSE)</f>
        <v>#N/A</v>
      </c>
      <c r="M479" s="38" t="str">
        <f>IF(B479=1,'KELAS (REFERENSI)'!M479,IF(B479=2,'KELAS (REFERENSI)'!M494,IF(B479=3,'KELAS (REFERENSI)'!M509,IF(B479=4,'KELAS (REFERENSI)'!M524,""))))</f>
        <v/>
      </c>
      <c r="N479" s="38" t="str">
        <f>IF(B479=1,'KELAS (REFERENSI)'!N479,IF(B479=2,'KELAS (REFERENSI)'!N494,IF(B479=3,'KELAS (REFERENSI)'!N509,IF(B479=4,'KELAS (REFERENSI)'!N524,""))))</f>
        <v/>
      </c>
      <c r="O479" s="38" t="str">
        <f>IF(B479=1,'KELAS (REFERENSI)'!O479,IF(B479=2,'KELAS (REFERENSI)'!O494,IF(B479=3,'KELAS (REFERENSI)'!O509,IF(B479=4,'KELAS (REFERENSI)'!O524,""))))</f>
        <v/>
      </c>
      <c r="P479" s="38" t="str">
        <f>IF(B479=1,'KELAS (REFERENSI)'!P479,IF(B479=2,'KELAS (REFERENSI)'!P494,IF(B479=3,'KELAS (REFERENSI)'!P509,IF(B479=4,'KELAS (REFERENSI)'!P524,""))))</f>
        <v/>
      </c>
      <c r="Q479" s="38" t="str">
        <f t="shared" si="4"/>
        <v>BPS Kota Jakarta Timur</v>
      </c>
      <c r="R479" s="38" t="str">
        <f t="shared" si="56"/>
        <v/>
      </c>
      <c r="S479" s="38" t="str">
        <f t="shared" ref="S479:T479" si="487">S478</f>
        <v>15 Juni sampai dengan 31 Agustus 2026</v>
      </c>
      <c r="T479" s="38" t="str">
        <f t="shared" si="487"/>
        <v>31 Agustus 2026</v>
      </c>
      <c r="U479" s="41"/>
      <c r="V479" s="42"/>
      <c r="W479" s="42"/>
      <c r="X479" s="42"/>
    </row>
    <row r="480" ht="15.75" customHeight="1">
      <c r="A480" s="36" t="s">
        <v>5542</v>
      </c>
      <c r="B480" s="37"/>
      <c r="C480" s="37"/>
      <c r="D480" s="38" t="str">
        <f t="shared" si="1"/>
        <v/>
      </c>
      <c r="E480" s="38" t="str">
        <f>VLOOKUP(D480,'KELAS (REFERENSI)'!$E$1:$J$68,6,FALSE)</f>
        <v>#N/A</v>
      </c>
      <c r="F480" s="39" t="str">
        <f t="shared" si="2"/>
        <v>PETUGAS.0479/SPK/SE/PML/3172/2026</v>
      </c>
      <c r="G480" s="40"/>
      <c r="H480" s="39" t="str">
        <f>VLOOKUP(G480,'MITRA (REFERENSI)'!$A:$Z,16,FALSE)</f>
        <v>#N/A</v>
      </c>
      <c r="I480" s="39" t="str">
        <f>VLOOKUP(G480,'MITRA (REFERENSI)'!$A:$Z,25,FALSE)</f>
        <v>#N/A</v>
      </c>
      <c r="J480" s="38" t="str">
        <f>VLOOKUP(G480,'MITRA (REFERENSI)'!$A:$Z,26,FALSE)</f>
        <v>#N/A</v>
      </c>
      <c r="K480" s="38" t="str">
        <f>VLOOKUP(G480,'MITRA (REFERENSI)'!$A:$Z,15,FALSE)</f>
        <v>#N/A</v>
      </c>
      <c r="L480" s="38" t="str">
        <f>VLOOKUP(G480,'MITRA (REFERENSI)'!$A:$Z,15,FALSE)</f>
        <v>#N/A</v>
      </c>
      <c r="M480" s="38" t="str">
        <f>IF(B480=1,'KELAS (REFERENSI)'!M480,IF(B480=2,'KELAS (REFERENSI)'!M495,IF(B480=3,'KELAS (REFERENSI)'!M510,IF(B480=4,'KELAS (REFERENSI)'!M525,""))))</f>
        <v/>
      </c>
      <c r="N480" s="38" t="str">
        <f>IF(B480=1,'KELAS (REFERENSI)'!N480,IF(B480=2,'KELAS (REFERENSI)'!N495,IF(B480=3,'KELAS (REFERENSI)'!N510,IF(B480=4,'KELAS (REFERENSI)'!N525,""))))</f>
        <v/>
      </c>
      <c r="O480" s="38" t="str">
        <f>IF(B480=1,'KELAS (REFERENSI)'!O480,IF(B480=2,'KELAS (REFERENSI)'!O495,IF(B480=3,'KELAS (REFERENSI)'!O510,IF(B480=4,'KELAS (REFERENSI)'!O525,""))))</f>
        <v/>
      </c>
      <c r="P480" s="38" t="str">
        <f>IF(B480=1,'KELAS (REFERENSI)'!P480,IF(B480=2,'KELAS (REFERENSI)'!P495,IF(B480=3,'KELAS (REFERENSI)'!P510,IF(B480=4,'KELAS (REFERENSI)'!P525,""))))</f>
        <v/>
      </c>
      <c r="Q480" s="38" t="str">
        <f t="shared" si="4"/>
        <v>BPS Kota Jakarta Timur</v>
      </c>
      <c r="R480" s="38" t="str">
        <f t="shared" si="56"/>
        <v/>
      </c>
      <c r="S480" s="38" t="str">
        <f t="shared" ref="S480:T480" si="488">S479</f>
        <v>15 Juni sampai dengan 31 Agustus 2026</v>
      </c>
      <c r="T480" s="38" t="str">
        <f t="shared" si="488"/>
        <v>31 Agustus 2026</v>
      </c>
      <c r="U480" s="41"/>
      <c r="V480" s="42"/>
      <c r="W480" s="42"/>
      <c r="X480" s="42"/>
    </row>
    <row r="481" ht="15.75" customHeight="1">
      <c r="A481" s="36" t="s">
        <v>5543</v>
      </c>
      <c r="B481" s="37"/>
      <c r="C481" s="37"/>
      <c r="D481" s="38" t="str">
        <f t="shared" si="1"/>
        <v/>
      </c>
      <c r="E481" s="38" t="str">
        <f>VLOOKUP(D481,'KELAS (REFERENSI)'!$E$1:$J$68,6,FALSE)</f>
        <v>#N/A</v>
      </c>
      <c r="F481" s="39" t="str">
        <f t="shared" si="2"/>
        <v>PETUGAS.0480/SPK/SE/PML/3172/2026</v>
      </c>
      <c r="G481" s="40"/>
      <c r="H481" s="39" t="str">
        <f>VLOOKUP(G481,'MITRA (REFERENSI)'!$A:$Z,16,FALSE)</f>
        <v>#N/A</v>
      </c>
      <c r="I481" s="39" t="str">
        <f>VLOOKUP(G481,'MITRA (REFERENSI)'!$A:$Z,25,FALSE)</f>
        <v>#N/A</v>
      </c>
      <c r="J481" s="38" t="str">
        <f>VLOOKUP(G481,'MITRA (REFERENSI)'!$A:$Z,26,FALSE)</f>
        <v>#N/A</v>
      </c>
      <c r="K481" s="38" t="str">
        <f>VLOOKUP(G481,'MITRA (REFERENSI)'!$A:$Z,15,FALSE)</f>
        <v>#N/A</v>
      </c>
      <c r="L481" s="38" t="str">
        <f>VLOOKUP(G481,'MITRA (REFERENSI)'!$A:$Z,15,FALSE)</f>
        <v>#N/A</v>
      </c>
      <c r="M481" s="38" t="str">
        <f>IF(B481=1,'KELAS (REFERENSI)'!M481,IF(B481=2,'KELAS (REFERENSI)'!M496,IF(B481=3,'KELAS (REFERENSI)'!M511,IF(B481=4,'KELAS (REFERENSI)'!M526,""))))</f>
        <v/>
      </c>
      <c r="N481" s="38" t="str">
        <f>IF(B481=1,'KELAS (REFERENSI)'!N481,IF(B481=2,'KELAS (REFERENSI)'!N496,IF(B481=3,'KELAS (REFERENSI)'!N511,IF(B481=4,'KELAS (REFERENSI)'!N526,""))))</f>
        <v/>
      </c>
      <c r="O481" s="38" t="str">
        <f>IF(B481=1,'KELAS (REFERENSI)'!O481,IF(B481=2,'KELAS (REFERENSI)'!O496,IF(B481=3,'KELAS (REFERENSI)'!O511,IF(B481=4,'KELAS (REFERENSI)'!O526,""))))</f>
        <v/>
      </c>
      <c r="P481" s="38" t="str">
        <f>IF(B481=1,'KELAS (REFERENSI)'!P481,IF(B481=2,'KELAS (REFERENSI)'!P496,IF(B481=3,'KELAS (REFERENSI)'!P511,IF(B481=4,'KELAS (REFERENSI)'!P526,""))))</f>
        <v/>
      </c>
      <c r="Q481" s="38" t="str">
        <f t="shared" si="4"/>
        <v>BPS Kota Jakarta Timur</v>
      </c>
      <c r="R481" s="38" t="str">
        <f t="shared" si="56"/>
        <v/>
      </c>
      <c r="S481" s="38" t="str">
        <f t="shared" ref="S481:T481" si="489">S480</f>
        <v>15 Juni sampai dengan 31 Agustus 2026</v>
      </c>
      <c r="T481" s="38" t="str">
        <f t="shared" si="489"/>
        <v>31 Agustus 2026</v>
      </c>
      <c r="U481" s="41"/>
      <c r="V481" s="42"/>
      <c r="W481" s="42"/>
      <c r="X481" s="42"/>
    </row>
    <row r="482" ht="15.75" customHeight="1">
      <c r="A482" s="36" t="s">
        <v>5544</v>
      </c>
      <c r="B482" s="37"/>
      <c r="C482" s="37"/>
      <c r="D482" s="38" t="str">
        <f t="shared" si="1"/>
        <v/>
      </c>
      <c r="E482" s="38" t="str">
        <f>VLOOKUP(D482,'KELAS (REFERENSI)'!$E$1:$J$68,6,FALSE)</f>
        <v>#N/A</v>
      </c>
      <c r="F482" s="39" t="str">
        <f t="shared" si="2"/>
        <v>PETUGAS.0481/SPK/SE/PML/3172/2026</v>
      </c>
      <c r="G482" s="40"/>
      <c r="H482" s="39" t="str">
        <f>VLOOKUP(G482,'MITRA (REFERENSI)'!$A:$Z,16,FALSE)</f>
        <v>#N/A</v>
      </c>
      <c r="I482" s="39" t="str">
        <f>VLOOKUP(G482,'MITRA (REFERENSI)'!$A:$Z,25,FALSE)</f>
        <v>#N/A</v>
      </c>
      <c r="J482" s="38" t="str">
        <f>VLOOKUP(G482,'MITRA (REFERENSI)'!$A:$Z,26,FALSE)</f>
        <v>#N/A</v>
      </c>
      <c r="K482" s="38" t="str">
        <f>VLOOKUP(G482,'MITRA (REFERENSI)'!$A:$Z,15,FALSE)</f>
        <v>#N/A</v>
      </c>
      <c r="L482" s="38" t="str">
        <f>VLOOKUP(G482,'MITRA (REFERENSI)'!$A:$Z,15,FALSE)</f>
        <v>#N/A</v>
      </c>
      <c r="M482" s="38" t="str">
        <f>IF(B482=1,'KELAS (REFERENSI)'!M482,IF(B482=2,'KELAS (REFERENSI)'!M497,IF(B482=3,'KELAS (REFERENSI)'!M512,IF(B482=4,'KELAS (REFERENSI)'!M527,""))))</f>
        <v/>
      </c>
      <c r="N482" s="38" t="str">
        <f>IF(B482=1,'KELAS (REFERENSI)'!N482,IF(B482=2,'KELAS (REFERENSI)'!N497,IF(B482=3,'KELAS (REFERENSI)'!N512,IF(B482=4,'KELAS (REFERENSI)'!N527,""))))</f>
        <v/>
      </c>
      <c r="O482" s="38" t="str">
        <f>IF(B482=1,'KELAS (REFERENSI)'!O482,IF(B482=2,'KELAS (REFERENSI)'!O497,IF(B482=3,'KELAS (REFERENSI)'!O512,IF(B482=4,'KELAS (REFERENSI)'!O527,""))))</f>
        <v/>
      </c>
      <c r="P482" s="38" t="str">
        <f>IF(B482=1,'KELAS (REFERENSI)'!P482,IF(B482=2,'KELAS (REFERENSI)'!P497,IF(B482=3,'KELAS (REFERENSI)'!P512,IF(B482=4,'KELAS (REFERENSI)'!P527,""))))</f>
        <v/>
      </c>
      <c r="Q482" s="38" t="str">
        <f t="shared" si="4"/>
        <v>BPS Kota Jakarta Timur</v>
      </c>
      <c r="R482" s="38" t="str">
        <f t="shared" si="56"/>
        <v/>
      </c>
      <c r="S482" s="38" t="str">
        <f t="shared" ref="S482:T482" si="490">S481</f>
        <v>15 Juni sampai dengan 31 Agustus 2026</v>
      </c>
      <c r="T482" s="38" t="str">
        <f t="shared" si="490"/>
        <v>31 Agustus 2026</v>
      </c>
      <c r="U482" s="41"/>
      <c r="V482" s="42"/>
      <c r="W482" s="42"/>
      <c r="X482" s="42"/>
    </row>
    <row r="483" ht="15.75" customHeight="1">
      <c r="A483" s="36" t="s">
        <v>5545</v>
      </c>
      <c r="B483" s="37"/>
      <c r="C483" s="37"/>
      <c r="D483" s="38" t="str">
        <f t="shared" si="1"/>
        <v/>
      </c>
      <c r="E483" s="38" t="str">
        <f>VLOOKUP(D483,'KELAS (REFERENSI)'!$E$1:$J$68,6,FALSE)</f>
        <v>#N/A</v>
      </c>
      <c r="F483" s="39" t="str">
        <f t="shared" si="2"/>
        <v>PETUGAS.0482/SPK/SE/PML/3172/2026</v>
      </c>
      <c r="G483" s="40"/>
      <c r="H483" s="39" t="str">
        <f>VLOOKUP(G483,'MITRA (REFERENSI)'!$A:$Z,16,FALSE)</f>
        <v>#N/A</v>
      </c>
      <c r="I483" s="39" t="str">
        <f>VLOOKUP(G483,'MITRA (REFERENSI)'!$A:$Z,25,FALSE)</f>
        <v>#N/A</v>
      </c>
      <c r="J483" s="38" t="str">
        <f>VLOOKUP(G483,'MITRA (REFERENSI)'!$A:$Z,26,FALSE)</f>
        <v>#N/A</v>
      </c>
      <c r="K483" s="38" t="str">
        <f>VLOOKUP(G483,'MITRA (REFERENSI)'!$A:$Z,15,FALSE)</f>
        <v>#N/A</v>
      </c>
      <c r="L483" s="38" t="str">
        <f>VLOOKUP(G483,'MITRA (REFERENSI)'!$A:$Z,15,FALSE)</f>
        <v>#N/A</v>
      </c>
      <c r="M483" s="38" t="str">
        <f>IF(B483=1,'KELAS (REFERENSI)'!M483,IF(B483=2,'KELAS (REFERENSI)'!M498,IF(B483=3,'KELAS (REFERENSI)'!M513,IF(B483=4,'KELAS (REFERENSI)'!M528,""))))</f>
        <v/>
      </c>
      <c r="N483" s="38" t="str">
        <f>IF(B483=1,'KELAS (REFERENSI)'!N483,IF(B483=2,'KELAS (REFERENSI)'!N498,IF(B483=3,'KELAS (REFERENSI)'!N513,IF(B483=4,'KELAS (REFERENSI)'!N528,""))))</f>
        <v/>
      </c>
      <c r="O483" s="38" t="str">
        <f>IF(B483=1,'KELAS (REFERENSI)'!O483,IF(B483=2,'KELAS (REFERENSI)'!O498,IF(B483=3,'KELAS (REFERENSI)'!O513,IF(B483=4,'KELAS (REFERENSI)'!O528,""))))</f>
        <v/>
      </c>
      <c r="P483" s="38" t="str">
        <f>IF(B483=1,'KELAS (REFERENSI)'!P483,IF(B483=2,'KELAS (REFERENSI)'!P498,IF(B483=3,'KELAS (REFERENSI)'!P513,IF(B483=4,'KELAS (REFERENSI)'!P528,""))))</f>
        <v/>
      </c>
      <c r="Q483" s="38" t="str">
        <f t="shared" si="4"/>
        <v>BPS Kota Jakarta Timur</v>
      </c>
      <c r="R483" s="38" t="str">
        <f t="shared" si="56"/>
        <v/>
      </c>
      <c r="S483" s="38" t="str">
        <f t="shared" ref="S483:T483" si="491">S482</f>
        <v>15 Juni sampai dengan 31 Agustus 2026</v>
      </c>
      <c r="T483" s="38" t="str">
        <f t="shared" si="491"/>
        <v>31 Agustus 2026</v>
      </c>
      <c r="U483" s="41"/>
      <c r="V483" s="42"/>
      <c r="W483" s="42"/>
      <c r="X483" s="42"/>
    </row>
    <row r="484" ht="15.75" customHeight="1">
      <c r="A484" s="36" t="s">
        <v>5546</v>
      </c>
      <c r="B484" s="37"/>
      <c r="C484" s="37"/>
      <c r="D484" s="38" t="str">
        <f t="shared" si="1"/>
        <v/>
      </c>
      <c r="E484" s="38" t="str">
        <f>VLOOKUP(D484,'KELAS (REFERENSI)'!$E$1:$J$68,6,FALSE)</f>
        <v>#N/A</v>
      </c>
      <c r="F484" s="39" t="str">
        <f t="shared" si="2"/>
        <v>PETUGAS.0483/SPK/SE/PML/3172/2026</v>
      </c>
      <c r="G484" s="40"/>
      <c r="H484" s="39" t="str">
        <f>VLOOKUP(G484,'MITRA (REFERENSI)'!$A:$Z,16,FALSE)</f>
        <v>#N/A</v>
      </c>
      <c r="I484" s="39" t="str">
        <f>VLOOKUP(G484,'MITRA (REFERENSI)'!$A:$Z,25,FALSE)</f>
        <v>#N/A</v>
      </c>
      <c r="J484" s="38" t="str">
        <f>VLOOKUP(G484,'MITRA (REFERENSI)'!$A:$Z,26,FALSE)</f>
        <v>#N/A</v>
      </c>
      <c r="K484" s="38" t="str">
        <f>VLOOKUP(G484,'MITRA (REFERENSI)'!$A:$Z,15,FALSE)</f>
        <v>#N/A</v>
      </c>
      <c r="L484" s="38" t="str">
        <f>VLOOKUP(G484,'MITRA (REFERENSI)'!$A:$Z,15,FALSE)</f>
        <v>#N/A</v>
      </c>
      <c r="M484" s="38" t="str">
        <f>IF(B484=1,'KELAS (REFERENSI)'!M484,IF(B484=2,'KELAS (REFERENSI)'!M499,IF(B484=3,'KELAS (REFERENSI)'!M514,IF(B484=4,'KELAS (REFERENSI)'!M529,""))))</f>
        <v/>
      </c>
      <c r="N484" s="38" t="str">
        <f>IF(B484=1,'KELAS (REFERENSI)'!N484,IF(B484=2,'KELAS (REFERENSI)'!N499,IF(B484=3,'KELAS (REFERENSI)'!N514,IF(B484=4,'KELAS (REFERENSI)'!N529,""))))</f>
        <v/>
      </c>
      <c r="O484" s="38" t="str">
        <f>IF(B484=1,'KELAS (REFERENSI)'!O484,IF(B484=2,'KELAS (REFERENSI)'!O499,IF(B484=3,'KELAS (REFERENSI)'!O514,IF(B484=4,'KELAS (REFERENSI)'!O529,""))))</f>
        <v/>
      </c>
      <c r="P484" s="38" t="str">
        <f>IF(B484=1,'KELAS (REFERENSI)'!P484,IF(B484=2,'KELAS (REFERENSI)'!P499,IF(B484=3,'KELAS (REFERENSI)'!P514,IF(B484=4,'KELAS (REFERENSI)'!P529,""))))</f>
        <v/>
      </c>
      <c r="Q484" s="38" t="str">
        <f t="shared" si="4"/>
        <v>BPS Kota Jakarta Timur</v>
      </c>
      <c r="R484" s="38" t="str">
        <f t="shared" si="56"/>
        <v/>
      </c>
      <c r="S484" s="38" t="str">
        <f t="shared" ref="S484:T484" si="492">S483</f>
        <v>15 Juni sampai dengan 31 Agustus 2026</v>
      </c>
      <c r="T484" s="38" t="str">
        <f t="shared" si="492"/>
        <v>31 Agustus 2026</v>
      </c>
      <c r="U484" s="41"/>
      <c r="V484" s="42"/>
      <c r="W484" s="42"/>
      <c r="X484" s="42"/>
    </row>
    <row r="485" ht="15.75" customHeight="1">
      <c r="A485" s="36" t="s">
        <v>5547</v>
      </c>
      <c r="B485" s="37"/>
      <c r="C485" s="37"/>
      <c r="D485" s="38" t="str">
        <f t="shared" si="1"/>
        <v/>
      </c>
      <c r="E485" s="38" t="str">
        <f>VLOOKUP(D485,'KELAS (REFERENSI)'!$E$1:$J$68,6,FALSE)</f>
        <v>#N/A</v>
      </c>
      <c r="F485" s="39" t="str">
        <f t="shared" si="2"/>
        <v>PETUGAS.0484/SPK/SE/PML/3172/2026</v>
      </c>
      <c r="G485" s="40"/>
      <c r="H485" s="39" t="str">
        <f>VLOOKUP(G485,'MITRA (REFERENSI)'!$A:$Z,16,FALSE)</f>
        <v>#N/A</v>
      </c>
      <c r="I485" s="39" t="str">
        <f>VLOOKUP(G485,'MITRA (REFERENSI)'!$A:$Z,25,FALSE)</f>
        <v>#N/A</v>
      </c>
      <c r="J485" s="38" t="str">
        <f>VLOOKUP(G485,'MITRA (REFERENSI)'!$A:$Z,26,FALSE)</f>
        <v>#N/A</v>
      </c>
      <c r="K485" s="38" t="str">
        <f>VLOOKUP(G485,'MITRA (REFERENSI)'!$A:$Z,15,FALSE)</f>
        <v>#N/A</v>
      </c>
      <c r="L485" s="38" t="str">
        <f>VLOOKUP(G485,'MITRA (REFERENSI)'!$A:$Z,15,FALSE)</f>
        <v>#N/A</v>
      </c>
      <c r="M485" s="38" t="str">
        <f>IF(B485=1,'KELAS (REFERENSI)'!M485,IF(B485=2,'KELAS (REFERENSI)'!M500,IF(B485=3,'KELAS (REFERENSI)'!M515,IF(B485=4,'KELAS (REFERENSI)'!M530,""))))</f>
        <v/>
      </c>
      <c r="N485" s="38" t="str">
        <f>IF(B485=1,'KELAS (REFERENSI)'!N485,IF(B485=2,'KELAS (REFERENSI)'!N500,IF(B485=3,'KELAS (REFERENSI)'!N515,IF(B485=4,'KELAS (REFERENSI)'!N530,""))))</f>
        <v/>
      </c>
      <c r="O485" s="38" t="str">
        <f>IF(B485=1,'KELAS (REFERENSI)'!O485,IF(B485=2,'KELAS (REFERENSI)'!O500,IF(B485=3,'KELAS (REFERENSI)'!O515,IF(B485=4,'KELAS (REFERENSI)'!O530,""))))</f>
        <v/>
      </c>
      <c r="P485" s="38" t="str">
        <f>IF(B485=1,'KELAS (REFERENSI)'!P485,IF(B485=2,'KELAS (REFERENSI)'!P500,IF(B485=3,'KELAS (REFERENSI)'!P515,IF(B485=4,'KELAS (REFERENSI)'!P530,""))))</f>
        <v/>
      </c>
      <c r="Q485" s="38" t="str">
        <f t="shared" si="4"/>
        <v>BPS Kota Jakarta Timur</v>
      </c>
      <c r="R485" s="38" t="str">
        <f t="shared" si="56"/>
        <v/>
      </c>
      <c r="S485" s="38" t="str">
        <f t="shared" ref="S485:T485" si="493">S484</f>
        <v>15 Juni sampai dengan 31 Agustus 2026</v>
      </c>
      <c r="T485" s="38" t="str">
        <f t="shared" si="493"/>
        <v>31 Agustus 2026</v>
      </c>
      <c r="U485" s="41"/>
      <c r="V485" s="42"/>
      <c r="W485" s="42"/>
      <c r="X485" s="42"/>
    </row>
    <row r="486" ht="15.75" customHeight="1">
      <c r="A486" s="36" t="s">
        <v>5548</v>
      </c>
      <c r="B486" s="37"/>
      <c r="C486" s="37"/>
      <c r="D486" s="38" t="str">
        <f t="shared" si="1"/>
        <v/>
      </c>
      <c r="E486" s="38" t="str">
        <f>VLOOKUP(D486,'KELAS (REFERENSI)'!$E$1:$J$68,6,FALSE)</f>
        <v>#N/A</v>
      </c>
      <c r="F486" s="39" t="str">
        <f t="shared" si="2"/>
        <v>PETUGAS.0485/SPK/SE/PML/3172/2026</v>
      </c>
      <c r="G486" s="40"/>
      <c r="H486" s="39" t="str">
        <f>VLOOKUP(G486,'MITRA (REFERENSI)'!$A:$Z,16,FALSE)</f>
        <v>#N/A</v>
      </c>
      <c r="I486" s="39" t="str">
        <f>VLOOKUP(G486,'MITRA (REFERENSI)'!$A:$Z,25,FALSE)</f>
        <v>#N/A</v>
      </c>
      <c r="J486" s="38" t="str">
        <f>VLOOKUP(G486,'MITRA (REFERENSI)'!$A:$Z,26,FALSE)</f>
        <v>#N/A</v>
      </c>
      <c r="K486" s="38" t="str">
        <f>VLOOKUP(G486,'MITRA (REFERENSI)'!$A:$Z,15,FALSE)</f>
        <v>#N/A</v>
      </c>
      <c r="L486" s="38" t="str">
        <f>VLOOKUP(G486,'MITRA (REFERENSI)'!$A:$Z,15,FALSE)</f>
        <v>#N/A</v>
      </c>
      <c r="M486" s="38" t="str">
        <f>IF(B486=1,'KELAS (REFERENSI)'!M486,IF(B486=2,'KELAS (REFERENSI)'!M501,IF(B486=3,'KELAS (REFERENSI)'!M516,IF(B486=4,'KELAS (REFERENSI)'!M531,""))))</f>
        <v/>
      </c>
      <c r="N486" s="38" t="str">
        <f>IF(B486=1,'KELAS (REFERENSI)'!N486,IF(B486=2,'KELAS (REFERENSI)'!N501,IF(B486=3,'KELAS (REFERENSI)'!N516,IF(B486=4,'KELAS (REFERENSI)'!N531,""))))</f>
        <v/>
      </c>
      <c r="O486" s="38" t="str">
        <f>IF(B486=1,'KELAS (REFERENSI)'!O486,IF(B486=2,'KELAS (REFERENSI)'!O501,IF(B486=3,'KELAS (REFERENSI)'!O516,IF(B486=4,'KELAS (REFERENSI)'!O531,""))))</f>
        <v/>
      </c>
      <c r="P486" s="38" t="str">
        <f>IF(B486=1,'KELAS (REFERENSI)'!P486,IF(B486=2,'KELAS (REFERENSI)'!P501,IF(B486=3,'KELAS (REFERENSI)'!P516,IF(B486=4,'KELAS (REFERENSI)'!P531,""))))</f>
        <v/>
      </c>
      <c r="Q486" s="38" t="str">
        <f t="shared" si="4"/>
        <v>BPS Kota Jakarta Timur</v>
      </c>
      <c r="R486" s="38" t="str">
        <f t="shared" si="56"/>
        <v/>
      </c>
      <c r="S486" s="38" t="str">
        <f t="shared" ref="S486:T486" si="494">S485</f>
        <v>15 Juni sampai dengan 31 Agustus 2026</v>
      </c>
      <c r="T486" s="38" t="str">
        <f t="shared" si="494"/>
        <v>31 Agustus 2026</v>
      </c>
      <c r="U486" s="41"/>
      <c r="V486" s="42"/>
      <c r="W486" s="42"/>
      <c r="X486" s="42"/>
    </row>
    <row r="487" ht="15.75" customHeight="1">
      <c r="A487" s="36" t="s">
        <v>5549</v>
      </c>
      <c r="B487" s="37"/>
      <c r="C487" s="37"/>
      <c r="D487" s="38" t="str">
        <f t="shared" si="1"/>
        <v/>
      </c>
      <c r="E487" s="38" t="str">
        <f>VLOOKUP(D487,'KELAS (REFERENSI)'!$E$1:$J$68,6,FALSE)</f>
        <v>#N/A</v>
      </c>
      <c r="F487" s="39" t="str">
        <f t="shared" si="2"/>
        <v>PETUGAS.0486/SPK/SE/PML/3172/2026</v>
      </c>
      <c r="G487" s="40"/>
      <c r="H487" s="39" t="str">
        <f>VLOOKUP(G487,'MITRA (REFERENSI)'!$A:$Z,16,FALSE)</f>
        <v>#N/A</v>
      </c>
      <c r="I487" s="39" t="str">
        <f>VLOOKUP(G487,'MITRA (REFERENSI)'!$A:$Z,25,FALSE)</f>
        <v>#N/A</v>
      </c>
      <c r="J487" s="38" t="str">
        <f>VLOOKUP(G487,'MITRA (REFERENSI)'!$A:$Z,26,FALSE)</f>
        <v>#N/A</v>
      </c>
      <c r="K487" s="38" t="str">
        <f>VLOOKUP(G487,'MITRA (REFERENSI)'!$A:$Z,15,FALSE)</f>
        <v>#N/A</v>
      </c>
      <c r="L487" s="38" t="str">
        <f>VLOOKUP(G487,'MITRA (REFERENSI)'!$A:$Z,15,FALSE)</f>
        <v>#N/A</v>
      </c>
      <c r="M487" s="38" t="str">
        <f>IF(B487=1,'KELAS (REFERENSI)'!M487,IF(B487=2,'KELAS (REFERENSI)'!M502,IF(B487=3,'KELAS (REFERENSI)'!M517,IF(B487=4,'KELAS (REFERENSI)'!M532,""))))</f>
        <v/>
      </c>
      <c r="N487" s="38" t="str">
        <f>IF(B487=1,'KELAS (REFERENSI)'!N487,IF(B487=2,'KELAS (REFERENSI)'!N502,IF(B487=3,'KELAS (REFERENSI)'!N517,IF(B487=4,'KELAS (REFERENSI)'!N532,""))))</f>
        <v/>
      </c>
      <c r="O487" s="38" t="str">
        <f>IF(B487=1,'KELAS (REFERENSI)'!O487,IF(B487=2,'KELAS (REFERENSI)'!O502,IF(B487=3,'KELAS (REFERENSI)'!O517,IF(B487=4,'KELAS (REFERENSI)'!O532,""))))</f>
        <v/>
      </c>
      <c r="P487" s="38" t="str">
        <f>IF(B487=1,'KELAS (REFERENSI)'!P487,IF(B487=2,'KELAS (REFERENSI)'!P502,IF(B487=3,'KELAS (REFERENSI)'!P517,IF(B487=4,'KELAS (REFERENSI)'!P532,""))))</f>
        <v/>
      </c>
      <c r="Q487" s="38" t="str">
        <f t="shared" si="4"/>
        <v>BPS Kota Jakarta Timur</v>
      </c>
      <c r="R487" s="38" t="str">
        <f t="shared" si="56"/>
        <v/>
      </c>
      <c r="S487" s="38" t="str">
        <f t="shared" ref="S487:T487" si="495">S486</f>
        <v>15 Juni sampai dengan 31 Agustus 2026</v>
      </c>
      <c r="T487" s="38" t="str">
        <f t="shared" si="495"/>
        <v>31 Agustus 2026</v>
      </c>
      <c r="U487" s="41"/>
      <c r="V487" s="42"/>
      <c r="W487" s="42"/>
      <c r="X487" s="42"/>
    </row>
    <row r="488" ht="15.75" customHeight="1">
      <c r="A488" s="36" t="s">
        <v>5550</v>
      </c>
      <c r="B488" s="37"/>
      <c r="C488" s="37"/>
      <c r="D488" s="38" t="str">
        <f t="shared" si="1"/>
        <v/>
      </c>
      <c r="E488" s="38" t="str">
        <f>VLOOKUP(D488,'KELAS (REFERENSI)'!$E$1:$J$68,6,FALSE)</f>
        <v>#N/A</v>
      </c>
      <c r="F488" s="39" t="str">
        <f t="shared" si="2"/>
        <v>PETUGAS.0487/SPK/SE/PML/3172/2026</v>
      </c>
      <c r="G488" s="40"/>
      <c r="H488" s="39" t="str">
        <f>VLOOKUP(G488,'MITRA (REFERENSI)'!$A:$Z,16,FALSE)</f>
        <v>#N/A</v>
      </c>
      <c r="I488" s="39" t="str">
        <f>VLOOKUP(G488,'MITRA (REFERENSI)'!$A:$Z,25,FALSE)</f>
        <v>#N/A</v>
      </c>
      <c r="J488" s="38" t="str">
        <f>VLOOKUP(G488,'MITRA (REFERENSI)'!$A:$Z,26,FALSE)</f>
        <v>#N/A</v>
      </c>
      <c r="K488" s="38" t="str">
        <f>VLOOKUP(G488,'MITRA (REFERENSI)'!$A:$Z,15,FALSE)</f>
        <v>#N/A</v>
      </c>
      <c r="L488" s="38" t="str">
        <f>VLOOKUP(G488,'MITRA (REFERENSI)'!$A:$Z,15,FALSE)</f>
        <v>#N/A</v>
      </c>
      <c r="M488" s="38" t="str">
        <f>IF(B488=1,'KELAS (REFERENSI)'!M488,IF(B488=2,'KELAS (REFERENSI)'!M503,IF(B488=3,'KELAS (REFERENSI)'!M518,IF(B488=4,'KELAS (REFERENSI)'!M533,""))))</f>
        <v/>
      </c>
      <c r="N488" s="38" t="str">
        <f>IF(B488=1,'KELAS (REFERENSI)'!N488,IF(B488=2,'KELAS (REFERENSI)'!N503,IF(B488=3,'KELAS (REFERENSI)'!N518,IF(B488=4,'KELAS (REFERENSI)'!N533,""))))</f>
        <v/>
      </c>
      <c r="O488" s="38" t="str">
        <f>IF(B488=1,'KELAS (REFERENSI)'!O488,IF(B488=2,'KELAS (REFERENSI)'!O503,IF(B488=3,'KELAS (REFERENSI)'!O518,IF(B488=4,'KELAS (REFERENSI)'!O533,""))))</f>
        <v/>
      </c>
      <c r="P488" s="38" t="str">
        <f>IF(B488=1,'KELAS (REFERENSI)'!P488,IF(B488=2,'KELAS (REFERENSI)'!P503,IF(B488=3,'KELAS (REFERENSI)'!P518,IF(B488=4,'KELAS (REFERENSI)'!P533,""))))</f>
        <v/>
      </c>
      <c r="Q488" s="38" t="str">
        <f t="shared" si="4"/>
        <v>BPS Kota Jakarta Timur</v>
      </c>
      <c r="R488" s="38" t="str">
        <f t="shared" si="56"/>
        <v/>
      </c>
      <c r="S488" s="38" t="str">
        <f t="shared" ref="S488:T488" si="496">S487</f>
        <v>15 Juni sampai dengan 31 Agustus 2026</v>
      </c>
      <c r="T488" s="38" t="str">
        <f t="shared" si="496"/>
        <v>31 Agustus 2026</v>
      </c>
      <c r="U488" s="41"/>
      <c r="V488" s="42"/>
      <c r="W488" s="42"/>
      <c r="X488" s="42"/>
    </row>
    <row r="489" ht="15.75" customHeight="1">
      <c r="A489" s="36" t="s">
        <v>5551</v>
      </c>
      <c r="B489" s="37"/>
      <c r="C489" s="37"/>
      <c r="D489" s="38" t="str">
        <f t="shared" si="1"/>
        <v/>
      </c>
      <c r="E489" s="38" t="str">
        <f>VLOOKUP(D489,'KELAS (REFERENSI)'!$E$1:$J$68,6,FALSE)</f>
        <v>#N/A</v>
      </c>
      <c r="F489" s="39" t="str">
        <f t="shared" si="2"/>
        <v>PETUGAS.0488/SPK/SE/PML/3172/2026</v>
      </c>
      <c r="G489" s="40"/>
      <c r="H489" s="39" t="str">
        <f>VLOOKUP(G489,'MITRA (REFERENSI)'!$A:$Z,16,FALSE)</f>
        <v>#N/A</v>
      </c>
      <c r="I489" s="39" t="str">
        <f>VLOOKUP(G489,'MITRA (REFERENSI)'!$A:$Z,25,FALSE)</f>
        <v>#N/A</v>
      </c>
      <c r="J489" s="38" t="str">
        <f>VLOOKUP(G489,'MITRA (REFERENSI)'!$A:$Z,26,FALSE)</f>
        <v>#N/A</v>
      </c>
      <c r="K489" s="38" t="str">
        <f>VLOOKUP(G489,'MITRA (REFERENSI)'!$A:$Z,15,FALSE)</f>
        <v>#N/A</v>
      </c>
      <c r="L489" s="38" t="str">
        <f>VLOOKUP(G489,'MITRA (REFERENSI)'!$A:$Z,15,FALSE)</f>
        <v>#N/A</v>
      </c>
      <c r="M489" s="38" t="str">
        <f>IF(B489=1,'KELAS (REFERENSI)'!M489,IF(B489=2,'KELAS (REFERENSI)'!M504,IF(B489=3,'KELAS (REFERENSI)'!M519,IF(B489=4,'KELAS (REFERENSI)'!M534,""))))</f>
        <v/>
      </c>
      <c r="N489" s="38" t="str">
        <f>IF(B489=1,'KELAS (REFERENSI)'!N489,IF(B489=2,'KELAS (REFERENSI)'!N504,IF(B489=3,'KELAS (REFERENSI)'!N519,IF(B489=4,'KELAS (REFERENSI)'!N534,""))))</f>
        <v/>
      </c>
      <c r="O489" s="38" t="str">
        <f>IF(B489=1,'KELAS (REFERENSI)'!O489,IF(B489=2,'KELAS (REFERENSI)'!O504,IF(B489=3,'KELAS (REFERENSI)'!O519,IF(B489=4,'KELAS (REFERENSI)'!O534,""))))</f>
        <v/>
      </c>
      <c r="P489" s="38" t="str">
        <f>IF(B489=1,'KELAS (REFERENSI)'!P489,IF(B489=2,'KELAS (REFERENSI)'!P504,IF(B489=3,'KELAS (REFERENSI)'!P519,IF(B489=4,'KELAS (REFERENSI)'!P534,""))))</f>
        <v/>
      </c>
      <c r="Q489" s="38" t="str">
        <f t="shared" si="4"/>
        <v>BPS Kota Jakarta Timur</v>
      </c>
      <c r="R489" s="38" t="str">
        <f t="shared" si="56"/>
        <v/>
      </c>
      <c r="S489" s="38" t="str">
        <f t="shared" ref="S489:T489" si="497">S488</f>
        <v>15 Juni sampai dengan 31 Agustus 2026</v>
      </c>
      <c r="T489" s="38" t="str">
        <f t="shared" si="497"/>
        <v>31 Agustus 2026</v>
      </c>
      <c r="U489" s="41"/>
      <c r="V489" s="42"/>
      <c r="W489" s="42"/>
      <c r="X489" s="42"/>
    </row>
    <row r="490" ht="15.75" customHeight="1">
      <c r="A490" s="36" t="s">
        <v>5552</v>
      </c>
      <c r="B490" s="37"/>
      <c r="C490" s="37"/>
      <c r="D490" s="38" t="str">
        <f t="shared" si="1"/>
        <v/>
      </c>
      <c r="E490" s="38" t="str">
        <f>VLOOKUP(D490,'KELAS (REFERENSI)'!$E$1:$J$68,6,FALSE)</f>
        <v>#N/A</v>
      </c>
      <c r="F490" s="39" t="str">
        <f t="shared" si="2"/>
        <v>PETUGAS.0489/SPK/SE/PML/3172/2026</v>
      </c>
      <c r="G490" s="40"/>
      <c r="H490" s="39" t="str">
        <f>VLOOKUP(G490,'MITRA (REFERENSI)'!$A:$Z,16,FALSE)</f>
        <v>#N/A</v>
      </c>
      <c r="I490" s="39" t="str">
        <f>VLOOKUP(G490,'MITRA (REFERENSI)'!$A:$Z,25,FALSE)</f>
        <v>#N/A</v>
      </c>
      <c r="J490" s="38" t="str">
        <f>VLOOKUP(G490,'MITRA (REFERENSI)'!$A:$Z,26,FALSE)</f>
        <v>#N/A</v>
      </c>
      <c r="K490" s="38" t="str">
        <f>VLOOKUP(G490,'MITRA (REFERENSI)'!$A:$Z,15,FALSE)</f>
        <v>#N/A</v>
      </c>
      <c r="L490" s="38" t="str">
        <f>VLOOKUP(G490,'MITRA (REFERENSI)'!$A:$Z,15,FALSE)</f>
        <v>#N/A</v>
      </c>
      <c r="M490" s="38" t="str">
        <f>IF(B490=1,'KELAS (REFERENSI)'!M490,IF(B490=2,'KELAS (REFERENSI)'!M505,IF(B490=3,'KELAS (REFERENSI)'!M520,IF(B490=4,'KELAS (REFERENSI)'!M535,""))))</f>
        <v/>
      </c>
      <c r="N490" s="38" t="str">
        <f>IF(B490=1,'KELAS (REFERENSI)'!N490,IF(B490=2,'KELAS (REFERENSI)'!N505,IF(B490=3,'KELAS (REFERENSI)'!N520,IF(B490=4,'KELAS (REFERENSI)'!N535,""))))</f>
        <v/>
      </c>
      <c r="O490" s="38" t="str">
        <f>IF(B490=1,'KELAS (REFERENSI)'!O490,IF(B490=2,'KELAS (REFERENSI)'!O505,IF(B490=3,'KELAS (REFERENSI)'!O520,IF(B490=4,'KELAS (REFERENSI)'!O535,""))))</f>
        <v/>
      </c>
      <c r="P490" s="38" t="str">
        <f>IF(B490=1,'KELAS (REFERENSI)'!P490,IF(B490=2,'KELAS (REFERENSI)'!P505,IF(B490=3,'KELAS (REFERENSI)'!P520,IF(B490=4,'KELAS (REFERENSI)'!P535,""))))</f>
        <v/>
      </c>
      <c r="Q490" s="38" t="str">
        <f t="shared" si="4"/>
        <v>BPS Kota Jakarta Timur</v>
      </c>
      <c r="R490" s="38" t="str">
        <f t="shared" si="56"/>
        <v/>
      </c>
      <c r="S490" s="38" t="str">
        <f t="shared" ref="S490:T490" si="498">S489</f>
        <v>15 Juni sampai dengan 31 Agustus 2026</v>
      </c>
      <c r="T490" s="38" t="str">
        <f t="shared" si="498"/>
        <v>31 Agustus 2026</v>
      </c>
      <c r="U490" s="41"/>
      <c r="V490" s="42"/>
      <c r="W490" s="42"/>
      <c r="X490" s="42"/>
    </row>
    <row r="491" ht="15.75" customHeight="1">
      <c r="A491" s="36" t="s">
        <v>5553</v>
      </c>
      <c r="B491" s="37"/>
      <c r="C491" s="37"/>
      <c r="D491" s="38" t="str">
        <f t="shared" si="1"/>
        <v/>
      </c>
      <c r="E491" s="38" t="str">
        <f>VLOOKUP(D491,'KELAS (REFERENSI)'!$E$1:$J$68,6,FALSE)</f>
        <v>#N/A</v>
      </c>
      <c r="F491" s="39" t="str">
        <f t="shared" si="2"/>
        <v>PETUGAS.0490/SPK/SE/PML/3172/2026</v>
      </c>
      <c r="G491" s="40"/>
      <c r="H491" s="39" t="str">
        <f>VLOOKUP(G491,'MITRA (REFERENSI)'!$A:$Z,16,FALSE)</f>
        <v>#N/A</v>
      </c>
      <c r="I491" s="39" t="str">
        <f>VLOOKUP(G491,'MITRA (REFERENSI)'!$A:$Z,25,FALSE)</f>
        <v>#N/A</v>
      </c>
      <c r="J491" s="38" t="str">
        <f>VLOOKUP(G491,'MITRA (REFERENSI)'!$A:$Z,26,FALSE)</f>
        <v>#N/A</v>
      </c>
      <c r="K491" s="38" t="str">
        <f>VLOOKUP(G491,'MITRA (REFERENSI)'!$A:$Z,15,FALSE)</f>
        <v>#N/A</v>
      </c>
      <c r="L491" s="38" t="str">
        <f>VLOOKUP(G491,'MITRA (REFERENSI)'!$A:$Z,15,FALSE)</f>
        <v>#N/A</v>
      </c>
      <c r="M491" s="38" t="str">
        <f>IF(B491=1,'KELAS (REFERENSI)'!M491,IF(B491=2,'KELAS (REFERENSI)'!M506,IF(B491=3,'KELAS (REFERENSI)'!M521,IF(B491=4,'KELAS (REFERENSI)'!M536,""))))</f>
        <v/>
      </c>
      <c r="N491" s="38" t="str">
        <f>IF(B491=1,'KELAS (REFERENSI)'!N491,IF(B491=2,'KELAS (REFERENSI)'!N506,IF(B491=3,'KELAS (REFERENSI)'!N521,IF(B491=4,'KELAS (REFERENSI)'!N536,""))))</f>
        <v/>
      </c>
      <c r="O491" s="38" t="str">
        <f>IF(B491=1,'KELAS (REFERENSI)'!O491,IF(B491=2,'KELAS (REFERENSI)'!O506,IF(B491=3,'KELAS (REFERENSI)'!O521,IF(B491=4,'KELAS (REFERENSI)'!O536,""))))</f>
        <v/>
      </c>
      <c r="P491" s="38" t="str">
        <f>IF(B491=1,'KELAS (REFERENSI)'!P491,IF(B491=2,'KELAS (REFERENSI)'!P506,IF(B491=3,'KELAS (REFERENSI)'!P521,IF(B491=4,'KELAS (REFERENSI)'!P536,""))))</f>
        <v/>
      </c>
      <c r="Q491" s="38" t="str">
        <f t="shared" si="4"/>
        <v>BPS Kota Jakarta Timur</v>
      </c>
      <c r="R491" s="38" t="str">
        <f t="shared" si="56"/>
        <v/>
      </c>
      <c r="S491" s="38" t="str">
        <f t="shared" ref="S491:T491" si="499">S490</f>
        <v>15 Juni sampai dengan 31 Agustus 2026</v>
      </c>
      <c r="T491" s="38" t="str">
        <f t="shared" si="499"/>
        <v>31 Agustus 2026</v>
      </c>
      <c r="U491" s="41"/>
      <c r="V491" s="42"/>
      <c r="W491" s="42"/>
      <c r="X491" s="42"/>
    </row>
    <row r="492" ht="15.75" customHeight="1">
      <c r="A492" s="36" t="s">
        <v>5554</v>
      </c>
      <c r="B492" s="37"/>
      <c r="C492" s="37"/>
      <c r="D492" s="38" t="str">
        <f t="shared" si="1"/>
        <v/>
      </c>
      <c r="E492" s="38" t="str">
        <f>VLOOKUP(D492,'KELAS (REFERENSI)'!$E$1:$J$68,6,FALSE)</f>
        <v>#N/A</v>
      </c>
      <c r="F492" s="39" t="str">
        <f t="shared" si="2"/>
        <v>PETUGAS.0491/SPK/SE/PML/3172/2026</v>
      </c>
      <c r="G492" s="40"/>
      <c r="H492" s="39" t="str">
        <f>VLOOKUP(G492,'MITRA (REFERENSI)'!$A:$Z,16,FALSE)</f>
        <v>#N/A</v>
      </c>
      <c r="I492" s="39" t="str">
        <f>VLOOKUP(G492,'MITRA (REFERENSI)'!$A:$Z,25,FALSE)</f>
        <v>#N/A</v>
      </c>
      <c r="J492" s="38" t="str">
        <f>VLOOKUP(G492,'MITRA (REFERENSI)'!$A:$Z,26,FALSE)</f>
        <v>#N/A</v>
      </c>
      <c r="K492" s="38" t="str">
        <f>VLOOKUP(G492,'MITRA (REFERENSI)'!$A:$Z,15,FALSE)</f>
        <v>#N/A</v>
      </c>
      <c r="L492" s="38" t="str">
        <f>VLOOKUP(G492,'MITRA (REFERENSI)'!$A:$Z,15,FALSE)</f>
        <v>#N/A</v>
      </c>
      <c r="M492" s="38" t="str">
        <f>IF(B492=1,'KELAS (REFERENSI)'!M492,IF(B492=2,'KELAS (REFERENSI)'!M507,IF(B492=3,'KELAS (REFERENSI)'!M522,IF(B492=4,'KELAS (REFERENSI)'!M537,""))))</f>
        <v/>
      </c>
      <c r="N492" s="38" t="str">
        <f>IF(B492=1,'KELAS (REFERENSI)'!N492,IF(B492=2,'KELAS (REFERENSI)'!N507,IF(B492=3,'KELAS (REFERENSI)'!N522,IF(B492=4,'KELAS (REFERENSI)'!N537,""))))</f>
        <v/>
      </c>
      <c r="O492" s="38" t="str">
        <f>IF(B492=1,'KELAS (REFERENSI)'!O492,IF(B492=2,'KELAS (REFERENSI)'!O507,IF(B492=3,'KELAS (REFERENSI)'!O522,IF(B492=4,'KELAS (REFERENSI)'!O537,""))))</f>
        <v/>
      </c>
      <c r="P492" s="38" t="str">
        <f>IF(B492=1,'KELAS (REFERENSI)'!P492,IF(B492=2,'KELAS (REFERENSI)'!P507,IF(B492=3,'KELAS (REFERENSI)'!P522,IF(B492=4,'KELAS (REFERENSI)'!P537,""))))</f>
        <v/>
      </c>
      <c r="Q492" s="38" t="str">
        <f t="shared" si="4"/>
        <v>BPS Kota Jakarta Timur</v>
      </c>
      <c r="R492" s="38" t="str">
        <f t="shared" si="56"/>
        <v/>
      </c>
      <c r="S492" s="38" t="str">
        <f t="shared" ref="S492:T492" si="500">S491</f>
        <v>15 Juni sampai dengan 31 Agustus 2026</v>
      </c>
      <c r="T492" s="38" t="str">
        <f t="shared" si="500"/>
        <v>31 Agustus 2026</v>
      </c>
      <c r="U492" s="41"/>
      <c r="V492" s="42"/>
      <c r="W492" s="42"/>
      <c r="X492" s="42"/>
    </row>
    <row r="493" ht="15.75" customHeight="1">
      <c r="A493" s="36" t="s">
        <v>5555</v>
      </c>
      <c r="B493" s="37"/>
      <c r="C493" s="37"/>
      <c r="D493" s="38" t="str">
        <f t="shared" si="1"/>
        <v/>
      </c>
      <c r="E493" s="38" t="str">
        <f>VLOOKUP(D493,'KELAS (REFERENSI)'!$E$1:$J$68,6,FALSE)</f>
        <v>#N/A</v>
      </c>
      <c r="F493" s="39" t="str">
        <f t="shared" si="2"/>
        <v>PETUGAS.0492/SPK/SE/PML/3172/2026</v>
      </c>
      <c r="G493" s="40"/>
      <c r="H493" s="39" t="str">
        <f>VLOOKUP(G493,'MITRA (REFERENSI)'!$A:$Z,16,FALSE)</f>
        <v>#N/A</v>
      </c>
      <c r="I493" s="39" t="str">
        <f>VLOOKUP(G493,'MITRA (REFERENSI)'!$A:$Z,25,FALSE)</f>
        <v>#N/A</v>
      </c>
      <c r="J493" s="38" t="str">
        <f>VLOOKUP(G493,'MITRA (REFERENSI)'!$A:$Z,26,FALSE)</f>
        <v>#N/A</v>
      </c>
      <c r="K493" s="38" t="str">
        <f>VLOOKUP(G493,'MITRA (REFERENSI)'!$A:$Z,15,FALSE)</f>
        <v>#N/A</v>
      </c>
      <c r="L493" s="38" t="str">
        <f>VLOOKUP(G493,'MITRA (REFERENSI)'!$A:$Z,15,FALSE)</f>
        <v>#N/A</v>
      </c>
      <c r="M493" s="38" t="str">
        <f>IF(B493=1,'KELAS (REFERENSI)'!M493,IF(B493=2,'KELAS (REFERENSI)'!M508,IF(B493=3,'KELAS (REFERENSI)'!M523,IF(B493=4,'KELAS (REFERENSI)'!M538,""))))</f>
        <v/>
      </c>
      <c r="N493" s="38" t="str">
        <f>IF(B493=1,'KELAS (REFERENSI)'!N493,IF(B493=2,'KELAS (REFERENSI)'!N508,IF(B493=3,'KELAS (REFERENSI)'!N523,IF(B493=4,'KELAS (REFERENSI)'!N538,""))))</f>
        <v/>
      </c>
      <c r="O493" s="38" t="str">
        <f>IF(B493=1,'KELAS (REFERENSI)'!O493,IF(B493=2,'KELAS (REFERENSI)'!O508,IF(B493=3,'KELAS (REFERENSI)'!O523,IF(B493=4,'KELAS (REFERENSI)'!O538,""))))</f>
        <v/>
      </c>
      <c r="P493" s="38" t="str">
        <f>IF(B493=1,'KELAS (REFERENSI)'!P493,IF(B493=2,'KELAS (REFERENSI)'!P508,IF(B493=3,'KELAS (REFERENSI)'!P523,IF(B493=4,'KELAS (REFERENSI)'!P538,""))))</f>
        <v/>
      </c>
      <c r="Q493" s="38" t="str">
        <f t="shared" si="4"/>
        <v>BPS Kota Jakarta Timur</v>
      </c>
      <c r="R493" s="38" t="str">
        <f t="shared" si="56"/>
        <v/>
      </c>
      <c r="S493" s="38" t="str">
        <f t="shared" ref="S493:T493" si="501">S492</f>
        <v>15 Juni sampai dengan 31 Agustus 2026</v>
      </c>
      <c r="T493" s="38" t="str">
        <f t="shared" si="501"/>
        <v>31 Agustus 2026</v>
      </c>
      <c r="U493" s="41"/>
      <c r="V493" s="42"/>
      <c r="W493" s="42"/>
      <c r="X493" s="42"/>
    </row>
    <row r="494" ht="15.75" customHeight="1">
      <c r="A494" s="36" t="s">
        <v>5556</v>
      </c>
      <c r="B494" s="37"/>
      <c r="C494" s="37"/>
      <c r="D494" s="38" t="str">
        <f t="shared" si="1"/>
        <v/>
      </c>
      <c r="E494" s="38" t="str">
        <f>VLOOKUP(D494,'KELAS (REFERENSI)'!$E$1:$J$68,6,FALSE)</f>
        <v>#N/A</v>
      </c>
      <c r="F494" s="39" t="str">
        <f t="shared" si="2"/>
        <v>PETUGAS.0493/SPK/SE/PML/3172/2026</v>
      </c>
      <c r="G494" s="40"/>
      <c r="H494" s="39" t="str">
        <f>VLOOKUP(G494,'MITRA (REFERENSI)'!$A:$Z,16,FALSE)</f>
        <v>#N/A</v>
      </c>
      <c r="I494" s="39" t="str">
        <f>VLOOKUP(G494,'MITRA (REFERENSI)'!$A:$Z,25,FALSE)</f>
        <v>#N/A</v>
      </c>
      <c r="J494" s="38" t="str">
        <f>VLOOKUP(G494,'MITRA (REFERENSI)'!$A:$Z,26,FALSE)</f>
        <v>#N/A</v>
      </c>
      <c r="K494" s="38" t="str">
        <f>VLOOKUP(G494,'MITRA (REFERENSI)'!$A:$Z,15,FALSE)</f>
        <v>#N/A</v>
      </c>
      <c r="L494" s="38" t="str">
        <f>VLOOKUP(G494,'MITRA (REFERENSI)'!$A:$Z,15,FALSE)</f>
        <v>#N/A</v>
      </c>
      <c r="M494" s="38" t="str">
        <f>IF(B494=1,'KELAS (REFERENSI)'!M494,IF(B494=2,'KELAS (REFERENSI)'!M509,IF(B494=3,'KELAS (REFERENSI)'!M524,IF(B494=4,'KELAS (REFERENSI)'!M539,""))))</f>
        <v/>
      </c>
      <c r="N494" s="38" t="str">
        <f>IF(B494=1,'KELAS (REFERENSI)'!N494,IF(B494=2,'KELAS (REFERENSI)'!N509,IF(B494=3,'KELAS (REFERENSI)'!N524,IF(B494=4,'KELAS (REFERENSI)'!N539,""))))</f>
        <v/>
      </c>
      <c r="O494" s="38" t="str">
        <f>IF(B494=1,'KELAS (REFERENSI)'!O494,IF(B494=2,'KELAS (REFERENSI)'!O509,IF(B494=3,'KELAS (REFERENSI)'!O524,IF(B494=4,'KELAS (REFERENSI)'!O539,""))))</f>
        <v/>
      </c>
      <c r="P494" s="38" t="str">
        <f>IF(B494=1,'KELAS (REFERENSI)'!P494,IF(B494=2,'KELAS (REFERENSI)'!P509,IF(B494=3,'KELAS (REFERENSI)'!P524,IF(B494=4,'KELAS (REFERENSI)'!P539,""))))</f>
        <v/>
      </c>
      <c r="Q494" s="38" t="str">
        <f t="shared" si="4"/>
        <v>BPS Kota Jakarta Timur</v>
      </c>
      <c r="R494" s="38" t="str">
        <f t="shared" si="56"/>
        <v/>
      </c>
      <c r="S494" s="38" t="str">
        <f t="shared" ref="S494:T494" si="502">S493</f>
        <v>15 Juni sampai dengan 31 Agustus 2026</v>
      </c>
      <c r="T494" s="38" t="str">
        <f t="shared" si="502"/>
        <v>31 Agustus 2026</v>
      </c>
      <c r="U494" s="41"/>
      <c r="V494" s="42"/>
      <c r="W494" s="42"/>
      <c r="X494" s="42"/>
    </row>
    <row r="495" ht="15.75" customHeight="1">
      <c r="A495" s="36" t="s">
        <v>5557</v>
      </c>
      <c r="B495" s="37"/>
      <c r="C495" s="37"/>
      <c r="D495" s="38" t="str">
        <f t="shared" si="1"/>
        <v/>
      </c>
      <c r="E495" s="38" t="str">
        <f>VLOOKUP(D495,'KELAS (REFERENSI)'!$E$1:$J$68,6,FALSE)</f>
        <v>#N/A</v>
      </c>
      <c r="F495" s="39" t="str">
        <f t="shared" si="2"/>
        <v>PETUGAS.0494/SPK/SE/PML/3172/2026</v>
      </c>
      <c r="G495" s="40"/>
      <c r="H495" s="39" t="str">
        <f>VLOOKUP(G495,'MITRA (REFERENSI)'!$A:$Z,16,FALSE)</f>
        <v>#N/A</v>
      </c>
      <c r="I495" s="39" t="str">
        <f>VLOOKUP(G495,'MITRA (REFERENSI)'!$A:$Z,25,FALSE)</f>
        <v>#N/A</v>
      </c>
      <c r="J495" s="38" t="str">
        <f>VLOOKUP(G495,'MITRA (REFERENSI)'!$A:$Z,26,FALSE)</f>
        <v>#N/A</v>
      </c>
      <c r="K495" s="38" t="str">
        <f>VLOOKUP(G495,'MITRA (REFERENSI)'!$A:$Z,15,FALSE)</f>
        <v>#N/A</v>
      </c>
      <c r="L495" s="38" t="str">
        <f>VLOOKUP(G495,'MITRA (REFERENSI)'!$A:$Z,15,FALSE)</f>
        <v>#N/A</v>
      </c>
      <c r="M495" s="38" t="str">
        <f>IF(B495=1,'KELAS (REFERENSI)'!M495,IF(B495=2,'KELAS (REFERENSI)'!M510,IF(B495=3,'KELAS (REFERENSI)'!M525,IF(B495=4,'KELAS (REFERENSI)'!M540,""))))</f>
        <v/>
      </c>
      <c r="N495" s="38" t="str">
        <f>IF(B495=1,'KELAS (REFERENSI)'!N495,IF(B495=2,'KELAS (REFERENSI)'!N510,IF(B495=3,'KELAS (REFERENSI)'!N525,IF(B495=4,'KELAS (REFERENSI)'!N540,""))))</f>
        <v/>
      </c>
      <c r="O495" s="38" t="str">
        <f>IF(B495=1,'KELAS (REFERENSI)'!O495,IF(B495=2,'KELAS (REFERENSI)'!O510,IF(B495=3,'KELAS (REFERENSI)'!O525,IF(B495=4,'KELAS (REFERENSI)'!O540,""))))</f>
        <v/>
      </c>
      <c r="P495" s="38" t="str">
        <f>IF(B495=1,'KELAS (REFERENSI)'!P495,IF(B495=2,'KELAS (REFERENSI)'!P510,IF(B495=3,'KELAS (REFERENSI)'!P525,IF(B495=4,'KELAS (REFERENSI)'!P540,""))))</f>
        <v/>
      </c>
      <c r="Q495" s="38" t="str">
        <f t="shared" si="4"/>
        <v>BPS Kota Jakarta Timur</v>
      </c>
      <c r="R495" s="38" t="str">
        <f t="shared" si="56"/>
        <v/>
      </c>
      <c r="S495" s="38" t="str">
        <f t="shared" ref="S495:T495" si="503">S494</f>
        <v>15 Juni sampai dengan 31 Agustus 2026</v>
      </c>
      <c r="T495" s="38" t="str">
        <f t="shared" si="503"/>
        <v>31 Agustus 2026</v>
      </c>
      <c r="U495" s="41"/>
      <c r="V495" s="42"/>
      <c r="W495" s="42"/>
      <c r="X495" s="42"/>
    </row>
    <row r="496" ht="15.75" customHeight="1">
      <c r="A496" s="36" t="s">
        <v>5558</v>
      </c>
      <c r="B496" s="37"/>
      <c r="C496" s="37"/>
      <c r="D496" s="38" t="str">
        <f t="shared" si="1"/>
        <v/>
      </c>
      <c r="E496" s="38" t="str">
        <f>VLOOKUP(D496,'KELAS (REFERENSI)'!$E$1:$J$68,6,FALSE)</f>
        <v>#N/A</v>
      </c>
      <c r="F496" s="39" t="str">
        <f t="shared" si="2"/>
        <v>PETUGAS.0495/SPK/SE/PML/3172/2026</v>
      </c>
      <c r="G496" s="40"/>
      <c r="H496" s="39" t="str">
        <f>VLOOKUP(G496,'MITRA (REFERENSI)'!$A:$Z,16,FALSE)</f>
        <v>#N/A</v>
      </c>
      <c r="I496" s="39" t="str">
        <f>VLOOKUP(G496,'MITRA (REFERENSI)'!$A:$Z,25,FALSE)</f>
        <v>#N/A</v>
      </c>
      <c r="J496" s="38" t="str">
        <f>VLOOKUP(G496,'MITRA (REFERENSI)'!$A:$Z,26,FALSE)</f>
        <v>#N/A</v>
      </c>
      <c r="K496" s="38" t="str">
        <f>VLOOKUP(G496,'MITRA (REFERENSI)'!$A:$Z,15,FALSE)</f>
        <v>#N/A</v>
      </c>
      <c r="L496" s="38" t="str">
        <f>VLOOKUP(G496,'MITRA (REFERENSI)'!$A:$Z,15,FALSE)</f>
        <v>#N/A</v>
      </c>
      <c r="M496" s="38" t="str">
        <f>IF(B496=1,'KELAS (REFERENSI)'!M496,IF(B496=2,'KELAS (REFERENSI)'!M511,IF(B496=3,'KELAS (REFERENSI)'!M526,IF(B496=4,'KELAS (REFERENSI)'!M541,""))))</f>
        <v/>
      </c>
      <c r="N496" s="38" t="str">
        <f>IF(B496=1,'KELAS (REFERENSI)'!N496,IF(B496=2,'KELAS (REFERENSI)'!N511,IF(B496=3,'KELAS (REFERENSI)'!N526,IF(B496=4,'KELAS (REFERENSI)'!N541,""))))</f>
        <v/>
      </c>
      <c r="O496" s="38" t="str">
        <f>IF(B496=1,'KELAS (REFERENSI)'!O496,IF(B496=2,'KELAS (REFERENSI)'!O511,IF(B496=3,'KELAS (REFERENSI)'!O526,IF(B496=4,'KELAS (REFERENSI)'!O541,""))))</f>
        <v/>
      </c>
      <c r="P496" s="38" t="str">
        <f>IF(B496=1,'KELAS (REFERENSI)'!P496,IF(B496=2,'KELAS (REFERENSI)'!P511,IF(B496=3,'KELAS (REFERENSI)'!P526,IF(B496=4,'KELAS (REFERENSI)'!P541,""))))</f>
        <v/>
      </c>
      <c r="Q496" s="38" t="str">
        <f t="shared" si="4"/>
        <v>BPS Kota Jakarta Timur</v>
      </c>
      <c r="R496" s="38" t="str">
        <f t="shared" si="56"/>
        <v/>
      </c>
      <c r="S496" s="38" t="str">
        <f t="shared" ref="S496:T496" si="504">S495</f>
        <v>15 Juni sampai dengan 31 Agustus 2026</v>
      </c>
      <c r="T496" s="38" t="str">
        <f t="shared" si="504"/>
        <v>31 Agustus 2026</v>
      </c>
      <c r="U496" s="41"/>
      <c r="V496" s="42"/>
      <c r="W496" s="42"/>
      <c r="X496" s="42"/>
    </row>
    <row r="497" ht="15.75" customHeight="1">
      <c r="A497" s="36" t="s">
        <v>5559</v>
      </c>
      <c r="B497" s="37"/>
      <c r="C497" s="37"/>
      <c r="D497" s="38" t="str">
        <f t="shared" si="1"/>
        <v/>
      </c>
      <c r="E497" s="38" t="str">
        <f>VLOOKUP(D497,'KELAS (REFERENSI)'!$E$1:$J$68,6,FALSE)</f>
        <v>#N/A</v>
      </c>
      <c r="F497" s="39" t="str">
        <f t="shared" si="2"/>
        <v>PETUGAS.0496/SPK/SE/PML/3172/2026</v>
      </c>
      <c r="G497" s="40"/>
      <c r="H497" s="39" t="str">
        <f>VLOOKUP(G497,'MITRA (REFERENSI)'!$A:$Z,16,FALSE)</f>
        <v>#N/A</v>
      </c>
      <c r="I497" s="39" t="str">
        <f>VLOOKUP(G497,'MITRA (REFERENSI)'!$A:$Z,25,FALSE)</f>
        <v>#N/A</v>
      </c>
      <c r="J497" s="38" t="str">
        <f>VLOOKUP(G497,'MITRA (REFERENSI)'!$A:$Z,26,FALSE)</f>
        <v>#N/A</v>
      </c>
      <c r="K497" s="38" t="str">
        <f>VLOOKUP(G497,'MITRA (REFERENSI)'!$A:$Z,15,FALSE)</f>
        <v>#N/A</v>
      </c>
      <c r="L497" s="38" t="str">
        <f>VLOOKUP(G497,'MITRA (REFERENSI)'!$A:$Z,15,FALSE)</f>
        <v>#N/A</v>
      </c>
      <c r="M497" s="38" t="str">
        <f>IF(B497=1,'KELAS (REFERENSI)'!M497,IF(B497=2,'KELAS (REFERENSI)'!M512,IF(B497=3,'KELAS (REFERENSI)'!M527,IF(B497=4,'KELAS (REFERENSI)'!M542,""))))</f>
        <v/>
      </c>
      <c r="N497" s="38" t="str">
        <f>IF(B497=1,'KELAS (REFERENSI)'!N497,IF(B497=2,'KELAS (REFERENSI)'!N512,IF(B497=3,'KELAS (REFERENSI)'!N527,IF(B497=4,'KELAS (REFERENSI)'!N542,""))))</f>
        <v/>
      </c>
      <c r="O497" s="38" t="str">
        <f>IF(B497=1,'KELAS (REFERENSI)'!O497,IF(B497=2,'KELAS (REFERENSI)'!O512,IF(B497=3,'KELAS (REFERENSI)'!O527,IF(B497=4,'KELAS (REFERENSI)'!O542,""))))</f>
        <v/>
      </c>
      <c r="P497" s="38" t="str">
        <f>IF(B497=1,'KELAS (REFERENSI)'!P497,IF(B497=2,'KELAS (REFERENSI)'!P512,IF(B497=3,'KELAS (REFERENSI)'!P527,IF(B497=4,'KELAS (REFERENSI)'!P542,""))))</f>
        <v/>
      </c>
      <c r="Q497" s="38" t="str">
        <f t="shared" si="4"/>
        <v>BPS Kota Jakarta Timur</v>
      </c>
      <c r="R497" s="38" t="str">
        <f t="shared" si="56"/>
        <v/>
      </c>
      <c r="S497" s="38" t="str">
        <f t="shared" ref="S497:T497" si="505">S496</f>
        <v>15 Juni sampai dengan 31 Agustus 2026</v>
      </c>
      <c r="T497" s="38" t="str">
        <f t="shared" si="505"/>
        <v>31 Agustus 2026</v>
      </c>
      <c r="U497" s="41"/>
      <c r="V497" s="42"/>
      <c r="W497" s="42"/>
      <c r="X497" s="42"/>
    </row>
    <row r="498" ht="15.75" customHeight="1">
      <c r="A498" s="36" t="s">
        <v>5560</v>
      </c>
      <c r="B498" s="37"/>
      <c r="C498" s="37"/>
      <c r="D498" s="38" t="str">
        <f t="shared" si="1"/>
        <v/>
      </c>
      <c r="E498" s="38" t="str">
        <f>VLOOKUP(D498,'KELAS (REFERENSI)'!$E$1:$J$68,6,FALSE)</f>
        <v>#N/A</v>
      </c>
      <c r="F498" s="39" t="str">
        <f t="shared" si="2"/>
        <v>PETUGAS.0497/SPK/SE/PML/3172/2026</v>
      </c>
      <c r="G498" s="40"/>
      <c r="H498" s="39" t="str">
        <f>VLOOKUP(G498,'MITRA (REFERENSI)'!$A:$Z,16,FALSE)</f>
        <v>#N/A</v>
      </c>
      <c r="I498" s="39" t="str">
        <f>VLOOKUP(G498,'MITRA (REFERENSI)'!$A:$Z,25,FALSE)</f>
        <v>#N/A</v>
      </c>
      <c r="J498" s="38" t="str">
        <f>VLOOKUP(G498,'MITRA (REFERENSI)'!$A:$Z,26,FALSE)</f>
        <v>#N/A</v>
      </c>
      <c r="K498" s="38" t="str">
        <f>VLOOKUP(G498,'MITRA (REFERENSI)'!$A:$Z,15,FALSE)</f>
        <v>#N/A</v>
      </c>
      <c r="L498" s="38" t="str">
        <f>VLOOKUP(G498,'MITRA (REFERENSI)'!$A:$Z,15,FALSE)</f>
        <v>#N/A</v>
      </c>
      <c r="M498" s="38" t="str">
        <f>IF(B498=1,'KELAS (REFERENSI)'!M498,IF(B498=2,'KELAS (REFERENSI)'!M513,IF(B498=3,'KELAS (REFERENSI)'!M528,IF(B498=4,'KELAS (REFERENSI)'!M543,""))))</f>
        <v/>
      </c>
      <c r="N498" s="38" t="str">
        <f>IF(B498=1,'KELAS (REFERENSI)'!N498,IF(B498=2,'KELAS (REFERENSI)'!N513,IF(B498=3,'KELAS (REFERENSI)'!N528,IF(B498=4,'KELAS (REFERENSI)'!N543,""))))</f>
        <v/>
      </c>
      <c r="O498" s="38" t="str">
        <f>IF(B498=1,'KELAS (REFERENSI)'!O498,IF(B498=2,'KELAS (REFERENSI)'!O513,IF(B498=3,'KELAS (REFERENSI)'!O528,IF(B498=4,'KELAS (REFERENSI)'!O543,""))))</f>
        <v/>
      </c>
      <c r="P498" s="38" t="str">
        <f>IF(B498=1,'KELAS (REFERENSI)'!P498,IF(B498=2,'KELAS (REFERENSI)'!P513,IF(B498=3,'KELAS (REFERENSI)'!P528,IF(B498=4,'KELAS (REFERENSI)'!P543,""))))</f>
        <v/>
      </c>
      <c r="Q498" s="38" t="str">
        <f t="shared" si="4"/>
        <v>BPS Kota Jakarta Timur</v>
      </c>
      <c r="R498" s="38" t="str">
        <f t="shared" si="56"/>
        <v/>
      </c>
      <c r="S498" s="38" t="str">
        <f t="shared" ref="S498:T498" si="506">S497</f>
        <v>15 Juni sampai dengan 31 Agustus 2026</v>
      </c>
      <c r="T498" s="38" t="str">
        <f t="shared" si="506"/>
        <v>31 Agustus 2026</v>
      </c>
      <c r="U498" s="41"/>
      <c r="V498" s="42"/>
      <c r="W498" s="42"/>
      <c r="X498" s="42"/>
    </row>
    <row r="499" ht="15.75" customHeight="1">
      <c r="A499" s="36" t="s">
        <v>5561</v>
      </c>
      <c r="B499" s="37"/>
      <c r="C499" s="37"/>
      <c r="D499" s="38" t="str">
        <f t="shared" si="1"/>
        <v/>
      </c>
      <c r="E499" s="38" t="str">
        <f>VLOOKUP(D499,'KELAS (REFERENSI)'!$E$1:$J$68,6,FALSE)</f>
        <v>#N/A</v>
      </c>
      <c r="F499" s="39" t="str">
        <f t="shared" si="2"/>
        <v>PETUGAS.0498/SPK/SE/PML/3172/2026</v>
      </c>
      <c r="G499" s="40"/>
      <c r="H499" s="39" t="str">
        <f>VLOOKUP(G499,'MITRA (REFERENSI)'!$A:$Z,16,FALSE)</f>
        <v>#N/A</v>
      </c>
      <c r="I499" s="39" t="str">
        <f>VLOOKUP(G499,'MITRA (REFERENSI)'!$A:$Z,25,FALSE)</f>
        <v>#N/A</v>
      </c>
      <c r="J499" s="38" t="str">
        <f>VLOOKUP(G499,'MITRA (REFERENSI)'!$A:$Z,26,FALSE)</f>
        <v>#N/A</v>
      </c>
      <c r="K499" s="38" t="str">
        <f>VLOOKUP(G499,'MITRA (REFERENSI)'!$A:$Z,15,FALSE)</f>
        <v>#N/A</v>
      </c>
      <c r="L499" s="38" t="str">
        <f>VLOOKUP(G499,'MITRA (REFERENSI)'!$A:$Z,15,FALSE)</f>
        <v>#N/A</v>
      </c>
      <c r="M499" s="38" t="str">
        <f>IF(B499=1,'KELAS (REFERENSI)'!M499,IF(B499=2,'KELAS (REFERENSI)'!M514,IF(B499=3,'KELAS (REFERENSI)'!M529,IF(B499=4,'KELAS (REFERENSI)'!M544,""))))</f>
        <v/>
      </c>
      <c r="N499" s="38" t="str">
        <f>IF(B499=1,'KELAS (REFERENSI)'!N499,IF(B499=2,'KELAS (REFERENSI)'!N514,IF(B499=3,'KELAS (REFERENSI)'!N529,IF(B499=4,'KELAS (REFERENSI)'!N544,""))))</f>
        <v/>
      </c>
      <c r="O499" s="38" t="str">
        <f>IF(B499=1,'KELAS (REFERENSI)'!O499,IF(B499=2,'KELAS (REFERENSI)'!O514,IF(B499=3,'KELAS (REFERENSI)'!O529,IF(B499=4,'KELAS (REFERENSI)'!O544,""))))</f>
        <v/>
      </c>
      <c r="P499" s="38" t="str">
        <f>IF(B499=1,'KELAS (REFERENSI)'!P499,IF(B499=2,'KELAS (REFERENSI)'!P514,IF(B499=3,'KELAS (REFERENSI)'!P529,IF(B499=4,'KELAS (REFERENSI)'!P544,""))))</f>
        <v/>
      </c>
      <c r="Q499" s="38" t="str">
        <f t="shared" si="4"/>
        <v>BPS Kota Jakarta Timur</v>
      </c>
      <c r="R499" s="38" t="str">
        <f t="shared" si="56"/>
        <v/>
      </c>
      <c r="S499" s="38" t="str">
        <f t="shared" ref="S499:T499" si="507">S498</f>
        <v>15 Juni sampai dengan 31 Agustus 2026</v>
      </c>
      <c r="T499" s="38" t="str">
        <f t="shared" si="507"/>
        <v>31 Agustus 2026</v>
      </c>
      <c r="U499" s="41"/>
      <c r="V499" s="42"/>
      <c r="W499" s="42"/>
      <c r="X499" s="42"/>
    </row>
    <row r="500" ht="15.75" customHeight="1">
      <c r="A500" s="36" t="s">
        <v>5562</v>
      </c>
      <c r="B500" s="37"/>
      <c r="C500" s="37"/>
      <c r="D500" s="38" t="str">
        <f t="shared" si="1"/>
        <v/>
      </c>
      <c r="E500" s="38" t="str">
        <f>VLOOKUP(D500,'KELAS (REFERENSI)'!$E$1:$J$68,6,FALSE)</f>
        <v>#N/A</v>
      </c>
      <c r="F500" s="39" t="str">
        <f t="shared" si="2"/>
        <v>PETUGAS.0499/SPK/SE/PML/3172/2026</v>
      </c>
      <c r="G500" s="40"/>
      <c r="H500" s="39" t="str">
        <f>VLOOKUP(G500,'MITRA (REFERENSI)'!$A:$Z,16,FALSE)</f>
        <v>#N/A</v>
      </c>
      <c r="I500" s="39" t="str">
        <f>VLOOKUP(G500,'MITRA (REFERENSI)'!$A:$Z,25,FALSE)</f>
        <v>#N/A</v>
      </c>
      <c r="J500" s="38" t="str">
        <f>VLOOKUP(G500,'MITRA (REFERENSI)'!$A:$Z,26,FALSE)</f>
        <v>#N/A</v>
      </c>
      <c r="K500" s="38" t="str">
        <f>VLOOKUP(G500,'MITRA (REFERENSI)'!$A:$Z,15,FALSE)</f>
        <v>#N/A</v>
      </c>
      <c r="L500" s="38" t="str">
        <f>VLOOKUP(G500,'MITRA (REFERENSI)'!$A:$Z,15,FALSE)</f>
        <v>#N/A</v>
      </c>
      <c r="M500" s="38" t="str">
        <f>IF(B500=1,'KELAS (REFERENSI)'!M500,IF(B500=2,'KELAS (REFERENSI)'!M515,IF(B500=3,'KELAS (REFERENSI)'!M530,IF(B500=4,'KELAS (REFERENSI)'!M545,""))))</f>
        <v/>
      </c>
      <c r="N500" s="38" t="str">
        <f>IF(B500=1,'KELAS (REFERENSI)'!N500,IF(B500=2,'KELAS (REFERENSI)'!N515,IF(B500=3,'KELAS (REFERENSI)'!N530,IF(B500=4,'KELAS (REFERENSI)'!N545,""))))</f>
        <v/>
      </c>
      <c r="O500" s="38" t="str">
        <f>IF(B500=1,'KELAS (REFERENSI)'!O500,IF(B500=2,'KELAS (REFERENSI)'!O515,IF(B500=3,'KELAS (REFERENSI)'!O530,IF(B500=4,'KELAS (REFERENSI)'!O545,""))))</f>
        <v/>
      </c>
      <c r="P500" s="38" t="str">
        <f>IF(B500=1,'KELAS (REFERENSI)'!P500,IF(B500=2,'KELAS (REFERENSI)'!P515,IF(B500=3,'KELAS (REFERENSI)'!P530,IF(B500=4,'KELAS (REFERENSI)'!P545,""))))</f>
        <v/>
      </c>
      <c r="Q500" s="38" t="str">
        <f t="shared" si="4"/>
        <v>BPS Kota Jakarta Timur</v>
      </c>
      <c r="R500" s="38" t="str">
        <f t="shared" si="56"/>
        <v/>
      </c>
      <c r="S500" s="38" t="str">
        <f t="shared" ref="S500:T500" si="508">S499</f>
        <v>15 Juni sampai dengan 31 Agustus 2026</v>
      </c>
      <c r="T500" s="38" t="str">
        <f t="shared" si="508"/>
        <v>31 Agustus 2026</v>
      </c>
      <c r="U500" s="41"/>
      <c r="V500" s="42"/>
      <c r="W500" s="42"/>
      <c r="X500" s="42"/>
    </row>
    <row r="501" ht="15.75" customHeight="1">
      <c r="A501" s="36" t="s">
        <v>5563</v>
      </c>
      <c r="B501" s="37"/>
      <c r="C501" s="37"/>
      <c r="D501" s="38" t="str">
        <f t="shared" si="1"/>
        <v/>
      </c>
      <c r="E501" s="38" t="str">
        <f>VLOOKUP(D501,'KELAS (REFERENSI)'!$E$1:$J$68,6,FALSE)</f>
        <v>#N/A</v>
      </c>
      <c r="F501" s="39" t="str">
        <f t="shared" si="2"/>
        <v>PETUGAS.0500/SPK/SE/PML/3172/2026</v>
      </c>
      <c r="G501" s="40"/>
      <c r="H501" s="39" t="str">
        <f>VLOOKUP(G501,'MITRA (REFERENSI)'!$A:$Z,16,FALSE)</f>
        <v>#N/A</v>
      </c>
      <c r="I501" s="39" t="str">
        <f>VLOOKUP(G501,'MITRA (REFERENSI)'!$A:$Z,25,FALSE)</f>
        <v>#N/A</v>
      </c>
      <c r="J501" s="38" t="str">
        <f>VLOOKUP(G501,'MITRA (REFERENSI)'!$A:$Z,26,FALSE)</f>
        <v>#N/A</v>
      </c>
      <c r="K501" s="38" t="str">
        <f>VLOOKUP(G501,'MITRA (REFERENSI)'!$A:$Z,15,FALSE)</f>
        <v>#N/A</v>
      </c>
      <c r="L501" s="38" t="str">
        <f>VLOOKUP(G501,'MITRA (REFERENSI)'!$A:$Z,15,FALSE)</f>
        <v>#N/A</v>
      </c>
      <c r="M501" s="38" t="str">
        <f>IF(B501=1,'KELAS (REFERENSI)'!M501,IF(B501=2,'KELAS (REFERENSI)'!M516,IF(B501=3,'KELAS (REFERENSI)'!M531,IF(B501=4,'KELAS (REFERENSI)'!M546,""))))</f>
        <v/>
      </c>
      <c r="N501" s="38" t="str">
        <f>IF(B501=1,'KELAS (REFERENSI)'!N501,IF(B501=2,'KELAS (REFERENSI)'!N516,IF(B501=3,'KELAS (REFERENSI)'!N531,IF(B501=4,'KELAS (REFERENSI)'!N546,""))))</f>
        <v/>
      </c>
      <c r="O501" s="38" t="str">
        <f>IF(B501=1,'KELAS (REFERENSI)'!O501,IF(B501=2,'KELAS (REFERENSI)'!O516,IF(B501=3,'KELAS (REFERENSI)'!O531,IF(B501=4,'KELAS (REFERENSI)'!O546,""))))</f>
        <v/>
      </c>
      <c r="P501" s="38" t="str">
        <f>IF(B501=1,'KELAS (REFERENSI)'!P501,IF(B501=2,'KELAS (REFERENSI)'!P516,IF(B501=3,'KELAS (REFERENSI)'!P531,IF(B501=4,'KELAS (REFERENSI)'!P546,""))))</f>
        <v/>
      </c>
      <c r="Q501" s="38" t="str">
        <f t="shared" si="4"/>
        <v>BPS Kota Jakarta Timur</v>
      </c>
      <c r="R501" s="38" t="str">
        <f t="shared" si="56"/>
        <v/>
      </c>
      <c r="S501" s="38" t="str">
        <f t="shared" ref="S501:T501" si="509">S500</f>
        <v>15 Juni sampai dengan 31 Agustus 2026</v>
      </c>
      <c r="T501" s="38" t="str">
        <f t="shared" si="509"/>
        <v>31 Agustus 2026</v>
      </c>
      <c r="U501" s="41"/>
      <c r="V501" s="42"/>
      <c r="W501" s="42"/>
      <c r="X501" s="42"/>
    </row>
    <row r="502" ht="15.75" customHeight="1">
      <c r="A502" s="36" t="s">
        <v>5564</v>
      </c>
      <c r="B502" s="37"/>
      <c r="C502" s="37"/>
      <c r="D502" s="38" t="str">
        <f t="shared" si="1"/>
        <v/>
      </c>
      <c r="E502" s="38" t="str">
        <f>VLOOKUP(D502,'KELAS (REFERENSI)'!$E$1:$J$68,6,FALSE)</f>
        <v>#N/A</v>
      </c>
      <c r="F502" s="39" t="str">
        <f t="shared" si="2"/>
        <v>PETUGAS.0501/SPK/SE/PML/3172/2026</v>
      </c>
      <c r="G502" s="40"/>
      <c r="H502" s="39" t="str">
        <f>VLOOKUP(G502,'MITRA (REFERENSI)'!$A:$Z,16,FALSE)</f>
        <v>#N/A</v>
      </c>
      <c r="I502" s="39" t="str">
        <f>VLOOKUP(G502,'MITRA (REFERENSI)'!$A:$Z,25,FALSE)</f>
        <v>#N/A</v>
      </c>
      <c r="J502" s="38" t="str">
        <f>VLOOKUP(G502,'MITRA (REFERENSI)'!$A:$Z,26,FALSE)</f>
        <v>#N/A</v>
      </c>
      <c r="K502" s="38" t="str">
        <f>VLOOKUP(G502,'MITRA (REFERENSI)'!$A:$Z,15,FALSE)</f>
        <v>#N/A</v>
      </c>
      <c r="L502" s="38" t="str">
        <f>VLOOKUP(G502,'MITRA (REFERENSI)'!$A:$Z,15,FALSE)</f>
        <v>#N/A</v>
      </c>
      <c r="M502" s="38" t="str">
        <f>IF(B502=1,'KELAS (REFERENSI)'!M502,IF(B502=2,'KELAS (REFERENSI)'!M517,IF(B502=3,'KELAS (REFERENSI)'!M532,IF(B502=4,'KELAS (REFERENSI)'!M547,""))))</f>
        <v/>
      </c>
      <c r="N502" s="38" t="str">
        <f>IF(B502=1,'KELAS (REFERENSI)'!N502,IF(B502=2,'KELAS (REFERENSI)'!N517,IF(B502=3,'KELAS (REFERENSI)'!N532,IF(B502=4,'KELAS (REFERENSI)'!N547,""))))</f>
        <v/>
      </c>
      <c r="O502" s="38" t="str">
        <f>IF(B502=1,'KELAS (REFERENSI)'!O502,IF(B502=2,'KELAS (REFERENSI)'!O517,IF(B502=3,'KELAS (REFERENSI)'!O532,IF(B502=4,'KELAS (REFERENSI)'!O547,""))))</f>
        <v/>
      </c>
      <c r="P502" s="38" t="str">
        <f>IF(B502=1,'KELAS (REFERENSI)'!P502,IF(B502=2,'KELAS (REFERENSI)'!P517,IF(B502=3,'KELAS (REFERENSI)'!P532,IF(B502=4,'KELAS (REFERENSI)'!P547,""))))</f>
        <v/>
      </c>
      <c r="Q502" s="38" t="str">
        <f t="shared" si="4"/>
        <v>BPS Kota Jakarta Timur</v>
      </c>
      <c r="R502" s="38" t="str">
        <f t="shared" si="56"/>
        <v/>
      </c>
      <c r="S502" s="38" t="str">
        <f t="shared" ref="S502:T502" si="510">S501</f>
        <v>15 Juni sampai dengan 31 Agustus 2026</v>
      </c>
      <c r="T502" s="38" t="str">
        <f t="shared" si="510"/>
        <v>31 Agustus 2026</v>
      </c>
      <c r="U502" s="41"/>
      <c r="V502" s="42"/>
      <c r="W502" s="42"/>
      <c r="X502" s="42"/>
    </row>
    <row r="503" ht="15.75" customHeight="1">
      <c r="A503" s="36" t="s">
        <v>5565</v>
      </c>
      <c r="B503" s="37"/>
      <c r="C503" s="37"/>
      <c r="D503" s="38" t="str">
        <f t="shared" si="1"/>
        <v/>
      </c>
      <c r="E503" s="38" t="str">
        <f>VLOOKUP(D503,'KELAS (REFERENSI)'!$E$1:$J$68,6,FALSE)</f>
        <v>#N/A</v>
      </c>
      <c r="F503" s="39" t="str">
        <f t="shared" si="2"/>
        <v>PETUGAS.0502/SPK/SE/PML/3172/2026</v>
      </c>
      <c r="G503" s="40"/>
      <c r="H503" s="39" t="str">
        <f>VLOOKUP(G503,'MITRA (REFERENSI)'!$A:$Z,16,FALSE)</f>
        <v>#N/A</v>
      </c>
      <c r="I503" s="39" t="str">
        <f>VLOOKUP(G503,'MITRA (REFERENSI)'!$A:$Z,25,FALSE)</f>
        <v>#N/A</v>
      </c>
      <c r="J503" s="38" t="str">
        <f>VLOOKUP(G503,'MITRA (REFERENSI)'!$A:$Z,26,FALSE)</f>
        <v>#N/A</v>
      </c>
      <c r="K503" s="38" t="str">
        <f>VLOOKUP(G503,'MITRA (REFERENSI)'!$A:$Z,15,FALSE)</f>
        <v>#N/A</v>
      </c>
      <c r="L503" s="38" t="str">
        <f>VLOOKUP(G503,'MITRA (REFERENSI)'!$A:$Z,15,FALSE)</f>
        <v>#N/A</v>
      </c>
      <c r="M503" s="38" t="str">
        <f>IF(B503=1,'KELAS (REFERENSI)'!M503,IF(B503=2,'KELAS (REFERENSI)'!M518,IF(B503=3,'KELAS (REFERENSI)'!M533,IF(B503=4,'KELAS (REFERENSI)'!M548,""))))</f>
        <v/>
      </c>
      <c r="N503" s="38" t="str">
        <f>IF(B503=1,'KELAS (REFERENSI)'!N503,IF(B503=2,'KELAS (REFERENSI)'!N518,IF(B503=3,'KELAS (REFERENSI)'!N533,IF(B503=4,'KELAS (REFERENSI)'!N548,""))))</f>
        <v/>
      </c>
      <c r="O503" s="38" t="str">
        <f>IF(B503=1,'KELAS (REFERENSI)'!O503,IF(B503=2,'KELAS (REFERENSI)'!O518,IF(B503=3,'KELAS (REFERENSI)'!O533,IF(B503=4,'KELAS (REFERENSI)'!O548,""))))</f>
        <v/>
      </c>
      <c r="P503" s="38" t="str">
        <f>IF(B503=1,'KELAS (REFERENSI)'!P503,IF(B503=2,'KELAS (REFERENSI)'!P518,IF(B503=3,'KELAS (REFERENSI)'!P533,IF(B503=4,'KELAS (REFERENSI)'!P548,""))))</f>
        <v/>
      </c>
      <c r="Q503" s="38" t="str">
        <f t="shared" si="4"/>
        <v>BPS Kota Jakarta Timur</v>
      </c>
      <c r="R503" s="38" t="str">
        <f t="shared" si="56"/>
        <v/>
      </c>
      <c r="S503" s="38" t="str">
        <f t="shared" ref="S503:T503" si="511">S502</f>
        <v>15 Juni sampai dengan 31 Agustus 2026</v>
      </c>
      <c r="T503" s="38" t="str">
        <f t="shared" si="511"/>
        <v>31 Agustus 2026</v>
      </c>
      <c r="U503" s="41"/>
      <c r="V503" s="42"/>
      <c r="W503" s="42"/>
      <c r="X503" s="42"/>
    </row>
    <row r="504" ht="15.75" customHeight="1">
      <c r="A504" s="36" t="s">
        <v>5566</v>
      </c>
      <c r="B504" s="37"/>
      <c r="C504" s="37"/>
      <c r="D504" s="38" t="str">
        <f t="shared" si="1"/>
        <v/>
      </c>
      <c r="E504" s="38" t="str">
        <f>VLOOKUP(D504,'KELAS (REFERENSI)'!$E$1:$J$68,6,FALSE)</f>
        <v>#N/A</v>
      </c>
      <c r="F504" s="39" t="str">
        <f t="shared" si="2"/>
        <v>PETUGAS.0503/SPK/SE/PML/3172/2026</v>
      </c>
      <c r="G504" s="40"/>
      <c r="H504" s="39" t="str">
        <f>VLOOKUP(G504,'MITRA (REFERENSI)'!$A:$Z,16,FALSE)</f>
        <v>#N/A</v>
      </c>
      <c r="I504" s="39" t="str">
        <f>VLOOKUP(G504,'MITRA (REFERENSI)'!$A:$Z,25,FALSE)</f>
        <v>#N/A</v>
      </c>
      <c r="J504" s="38" t="str">
        <f>VLOOKUP(G504,'MITRA (REFERENSI)'!$A:$Z,26,FALSE)</f>
        <v>#N/A</v>
      </c>
      <c r="K504" s="38" t="str">
        <f>VLOOKUP(G504,'MITRA (REFERENSI)'!$A:$Z,15,FALSE)</f>
        <v>#N/A</v>
      </c>
      <c r="L504" s="38" t="str">
        <f>VLOOKUP(G504,'MITRA (REFERENSI)'!$A:$Z,15,FALSE)</f>
        <v>#N/A</v>
      </c>
      <c r="M504" s="38" t="str">
        <f>IF(B504=1,'KELAS (REFERENSI)'!M504,IF(B504=2,'KELAS (REFERENSI)'!M519,IF(B504=3,'KELAS (REFERENSI)'!M534,IF(B504=4,'KELAS (REFERENSI)'!M549,""))))</f>
        <v/>
      </c>
      <c r="N504" s="38" t="str">
        <f>IF(B504=1,'KELAS (REFERENSI)'!N504,IF(B504=2,'KELAS (REFERENSI)'!N519,IF(B504=3,'KELAS (REFERENSI)'!N534,IF(B504=4,'KELAS (REFERENSI)'!N549,""))))</f>
        <v/>
      </c>
      <c r="O504" s="38" t="str">
        <f>IF(B504=1,'KELAS (REFERENSI)'!O504,IF(B504=2,'KELAS (REFERENSI)'!O519,IF(B504=3,'KELAS (REFERENSI)'!O534,IF(B504=4,'KELAS (REFERENSI)'!O549,""))))</f>
        <v/>
      </c>
      <c r="P504" s="38" t="str">
        <f>IF(B504=1,'KELAS (REFERENSI)'!P504,IF(B504=2,'KELAS (REFERENSI)'!P519,IF(B504=3,'KELAS (REFERENSI)'!P534,IF(B504=4,'KELAS (REFERENSI)'!P549,""))))</f>
        <v/>
      </c>
      <c r="Q504" s="38" t="str">
        <f t="shared" si="4"/>
        <v>BPS Kota Jakarta Timur</v>
      </c>
      <c r="R504" s="38" t="str">
        <f t="shared" si="56"/>
        <v/>
      </c>
      <c r="S504" s="38" t="str">
        <f t="shared" ref="S504:T504" si="512">S503</f>
        <v>15 Juni sampai dengan 31 Agustus 2026</v>
      </c>
      <c r="T504" s="38" t="str">
        <f t="shared" si="512"/>
        <v>31 Agustus 2026</v>
      </c>
      <c r="U504" s="41"/>
      <c r="V504" s="42"/>
      <c r="W504" s="42"/>
      <c r="X504" s="42"/>
    </row>
    <row r="505" ht="15.75" customHeight="1">
      <c r="A505" s="36" t="s">
        <v>5567</v>
      </c>
      <c r="B505" s="37"/>
      <c r="C505" s="37"/>
      <c r="D505" s="38" t="str">
        <f t="shared" si="1"/>
        <v/>
      </c>
      <c r="E505" s="38" t="str">
        <f>VLOOKUP(D505,'KELAS (REFERENSI)'!$E$1:$J$68,6,FALSE)</f>
        <v>#N/A</v>
      </c>
      <c r="F505" s="39" t="str">
        <f t="shared" si="2"/>
        <v>PETUGAS.0504/SPK/SE/PML/3172/2026</v>
      </c>
      <c r="G505" s="40"/>
      <c r="H505" s="39" t="str">
        <f>VLOOKUP(G505,'MITRA (REFERENSI)'!$A:$Z,16,FALSE)</f>
        <v>#N/A</v>
      </c>
      <c r="I505" s="39" t="str">
        <f>VLOOKUP(G505,'MITRA (REFERENSI)'!$A:$Z,25,FALSE)</f>
        <v>#N/A</v>
      </c>
      <c r="J505" s="38" t="str">
        <f>VLOOKUP(G505,'MITRA (REFERENSI)'!$A:$Z,26,FALSE)</f>
        <v>#N/A</v>
      </c>
      <c r="K505" s="38" t="str">
        <f>VLOOKUP(G505,'MITRA (REFERENSI)'!$A:$Z,15,FALSE)</f>
        <v>#N/A</v>
      </c>
      <c r="L505" s="38" t="str">
        <f>VLOOKUP(G505,'MITRA (REFERENSI)'!$A:$Z,15,FALSE)</f>
        <v>#N/A</v>
      </c>
      <c r="M505" s="38" t="str">
        <f>IF(B505=1,'KELAS (REFERENSI)'!M505,IF(B505=2,'KELAS (REFERENSI)'!M520,IF(B505=3,'KELAS (REFERENSI)'!M535,IF(B505=4,'KELAS (REFERENSI)'!M550,""))))</f>
        <v/>
      </c>
      <c r="N505" s="38" t="str">
        <f>IF(B505=1,'KELAS (REFERENSI)'!N505,IF(B505=2,'KELAS (REFERENSI)'!N520,IF(B505=3,'KELAS (REFERENSI)'!N535,IF(B505=4,'KELAS (REFERENSI)'!N550,""))))</f>
        <v/>
      </c>
      <c r="O505" s="38" t="str">
        <f>IF(B505=1,'KELAS (REFERENSI)'!O505,IF(B505=2,'KELAS (REFERENSI)'!O520,IF(B505=3,'KELAS (REFERENSI)'!O535,IF(B505=4,'KELAS (REFERENSI)'!O550,""))))</f>
        <v/>
      </c>
      <c r="P505" s="38" t="str">
        <f>IF(B505=1,'KELAS (REFERENSI)'!P505,IF(B505=2,'KELAS (REFERENSI)'!P520,IF(B505=3,'KELAS (REFERENSI)'!P535,IF(B505=4,'KELAS (REFERENSI)'!P550,""))))</f>
        <v/>
      </c>
      <c r="Q505" s="38" t="str">
        <f t="shared" si="4"/>
        <v>BPS Kota Jakarta Timur</v>
      </c>
      <c r="R505" s="38" t="str">
        <f t="shared" si="56"/>
        <v/>
      </c>
      <c r="S505" s="38" t="str">
        <f t="shared" ref="S505:T505" si="513">S504</f>
        <v>15 Juni sampai dengan 31 Agustus 2026</v>
      </c>
      <c r="T505" s="38" t="str">
        <f t="shared" si="513"/>
        <v>31 Agustus 2026</v>
      </c>
      <c r="U505" s="41"/>
      <c r="V505" s="42"/>
      <c r="W505" s="42"/>
      <c r="X505" s="42"/>
    </row>
    <row r="506" ht="15.75" customHeight="1">
      <c r="A506" s="36" t="s">
        <v>5568</v>
      </c>
      <c r="B506" s="37"/>
      <c r="C506" s="37"/>
      <c r="D506" s="38" t="str">
        <f t="shared" si="1"/>
        <v/>
      </c>
      <c r="E506" s="38" t="str">
        <f>VLOOKUP(D506,'KELAS (REFERENSI)'!$E$1:$J$68,6,FALSE)</f>
        <v>#N/A</v>
      </c>
      <c r="F506" s="39" t="str">
        <f t="shared" si="2"/>
        <v>PETUGAS.0505/SPK/SE/PML/3172/2026</v>
      </c>
      <c r="G506" s="40"/>
      <c r="H506" s="39" t="str">
        <f>VLOOKUP(G506,'MITRA (REFERENSI)'!$A:$Z,16,FALSE)</f>
        <v>#N/A</v>
      </c>
      <c r="I506" s="39" t="str">
        <f>VLOOKUP(G506,'MITRA (REFERENSI)'!$A:$Z,25,FALSE)</f>
        <v>#N/A</v>
      </c>
      <c r="J506" s="38" t="str">
        <f>VLOOKUP(G506,'MITRA (REFERENSI)'!$A:$Z,26,FALSE)</f>
        <v>#N/A</v>
      </c>
      <c r="K506" s="38" t="str">
        <f>VLOOKUP(G506,'MITRA (REFERENSI)'!$A:$Z,15,FALSE)</f>
        <v>#N/A</v>
      </c>
      <c r="L506" s="38" t="str">
        <f>VLOOKUP(G506,'MITRA (REFERENSI)'!$A:$Z,15,FALSE)</f>
        <v>#N/A</v>
      </c>
      <c r="M506" s="38" t="str">
        <f>IF(B506=1,'KELAS (REFERENSI)'!M506,IF(B506=2,'KELAS (REFERENSI)'!M521,IF(B506=3,'KELAS (REFERENSI)'!M536,IF(B506=4,'KELAS (REFERENSI)'!M551,""))))</f>
        <v/>
      </c>
      <c r="N506" s="38" t="str">
        <f>IF(B506=1,'KELAS (REFERENSI)'!N506,IF(B506=2,'KELAS (REFERENSI)'!N521,IF(B506=3,'KELAS (REFERENSI)'!N536,IF(B506=4,'KELAS (REFERENSI)'!N551,""))))</f>
        <v/>
      </c>
      <c r="O506" s="38" t="str">
        <f>IF(B506=1,'KELAS (REFERENSI)'!O506,IF(B506=2,'KELAS (REFERENSI)'!O521,IF(B506=3,'KELAS (REFERENSI)'!O536,IF(B506=4,'KELAS (REFERENSI)'!O551,""))))</f>
        <v/>
      </c>
      <c r="P506" s="38" t="str">
        <f>IF(B506=1,'KELAS (REFERENSI)'!P506,IF(B506=2,'KELAS (REFERENSI)'!P521,IF(B506=3,'KELAS (REFERENSI)'!P536,IF(B506=4,'KELAS (REFERENSI)'!P551,""))))</f>
        <v/>
      </c>
      <c r="Q506" s="38" t="str">
        <f t="shared" si="4"/>
        <v>BPS Kota Jakarta Timur</v>
      </c>
      <c r="R506" s="38" t="str">
        <f t="shared" si="56"/>
        <v/>
      </c>
      <c r="S506" s="38" t="str">
        <f t="shared" ref="S506:T506" si="514">S505</f>
        <v>15 Juni sampai dengan 31 Agustus 2026</v>
      </c>
      <c r="T506" s="38" t="str">
        <f t="shared" si="514"/>
        <v>31 Agustus 2026</v>
      </c>
      <c r="U506" s="41"/>
      <c r="V506" s="42"/>
      <c r="W506" s="42"/>
      <c r="X506" s="42"/>
    </row>
    <row r="507" ht="15.75" customHeight="1">
      <c r="A507" s="36" t="s">
        <v>5569</v>
      </c>
      <c r="B507" s="37"/>
      <c r="C507" s="37"/>
      <c r="D507" s="38" t="str">
        <f t="shared" si="1"/>
        <v/>
      </c>
      <c r="E507" s="38" t="str">
        <f>VLOOKUP(D507,'KELAS (REFERENSI)'!$E$1:$J$68,6,FALSE)</f>
        <v>#N/A</v>
      </c>
      <c r="F507" s="39" t="str">
        <f t="shared" si="2"/>
        <v>PETUGAS.0506/SPK/SE/PML/3172/2026</v>
      </c>
      <c r="G507" s="40"/>
      <c r="H507" s="39" t="str">
        <f>VLOOKUP(G507,'MITRA (REFERENSI)'!$A:$Z,16,FALSE)</f>
        <v>#N/A</v>
      </c>
      <c r="I507" s="39" t="str">
        <f>VLOOKUP(G507,'MITRA (REFERENSI)'!$A:$Z,25,FALSE)</f>
        <v>#N/A</v>
      </c>
      <c r="J507" s="38" t="str">
        <f>VLOOKUP(G507,'MITRA (REFERENSI)'!$A:$Z,26,FALSE)</f>
        <v>#N/A</v>
      </c>
      <c r="K507" s="38" t="str">
        <f>VLOOKUP(G507,'MITRA (REFERENSI)'!$A:$Z,15,FALSE)</f>
        <v>#N/A</v>
      </c>
      <c r="L507" s="38" t="str">
        <f>VLOOKUP(G507,'MITRA (REFERENSI)'!$A:$Z,15,FALSE)</f>
        <v>#N/A</v>
      </c>
      <c r="M507" s="38" t="str">
        <f>IF(B507=1,'KELAS (REFERENSI)'!M507,IF(B507=2,'KELAS (REFERENSI)'!M522,IF(B507=3,'KELAS (REFERENSI)'!M537,IF(B507=4,'KELAS (REFERENSI)'!M552,""))))</f>
        <v/>
      </c>
      <c r="N507" s="38" t="str">
        <f>IF(B507=1,'KELAS (REFERENSI)'!N507,IF(B507=2,'KELAS (REFERENSI)'!N522,IF(B507=3,'KELAS (REFERENSI)'!N537,IF(B507=4,'KELAS (REFERENSI)'!N552,""))))</f>
        <v/>
      </c>
      <c r="O507" s="38" t="str">
        <f>IF(B507=1,'KELAS (REFERENSI)'!O507,IF(B507=2,'KELAS (REFERENSI)'!O522,IF(B507=3,'KELAS (REFERENSI)'!O537,IF(B507=4,'KELAS (REFERENSI)'!O552,""))))</f>
        <v/>
      </c>
      <c r="P507" s="38" t="str">
        <f>IF(B507=1,'KELAS (REFERENSI)'!P507,IF(B507=2,'KELAS (REFERENSI)'!P522,IF(B507=3,'KELAS (REFERENSI)'!P537,IF(B507=4,'KELAS (REFERENSI)'!P552,""))))</f>
        <v/>
      </c>
      <c r="Q507" s="38" t="str">
        <f t="shared" si="4"/>
        <v>BPS Kota Jakarta Timur</v>
      </c>
      <c r="R507" s="38" t="str">
        <f t="shared" si="56"/>
        <v/>
      </c>
      <c r="S507" s="38" t="str">
        <f t="shared" ref="S507:T507" si="515">S506</f>
        <v>15 Juni sampai dengan 31 Agustus 2026</v>
      </c>
      <c r="T507" s="38" t="str">
        <f t="shared" si="515"/>
        <v>31 Agustus 2026</v>
      </c>
      <c r="U507" s="41"/>
      <c r="V507" s="42"/>
      <c r="W507" s="42"/>
      <c r="X507" s="42"/>
    </row>
    <row r="508" ht="15.75" customHeight="1">
      <c r="A508" s="36" t="s">
        <v>5570</v>
      </c>
      <c r="B508" s="37"/>
      <c r="C508" s="37"/>
      <c r="D508" s="38" t="str">
        <f t="shared" si="1"/>
        <v/>
      </c>
      <c r="E508" s="38" t="str">
        <f>VLOOKUP(D508,'KELAS (REFERENSI)'!$E$1:$J$68,6,FALSE)</f>
        <v>#N/A</v>
      </c>
      <c r="F508" s="39" t="str">
        <f t="shared" si="2"/>
        <v>PETUGAS.0507/SPK/SE/PML/3172/2026</v>
      </c>
      <c r="G508" s="40"/>
      <c r="H508" s="39" t="str">
        <f>VLOOKUP(G508,'MITRA (REFERENSI)'!$A:$Z,16,FALSE)</f>
        <v>#N/A</v>
      </c>
      <c r="I508" s="39" t="str">
        <f>VLOOKUP(G508,'MITRA (REFERENSI)'!$A:$Z,25,FALSE)</f>
        <v>#N/A</v>
      </c>
      <c r="J508" s="38" t="str">
        <f>VLOOKUP(G508,'MITRA (REFERENSI)'!$A:$Z,26,FALSE)</f>
        <v>#N/A</v>
      </c>
      <c r="K508" s="38" t="str">
        <f>VLOOKUP(G508,'MITRA (REFERENSI)'!$A:$Z,15,FALSE)</f>
        <v>#N/A</v>
      </c>
      <c r="L508" s="38" t="str">
        <f>VLOOKUP(G508,'MITRA (REFERENSI)'!$A:$Z,15,FALSE)</f>
        <v>#N/A</v>
      </c>
      <c r="M508" s="38" t="str">
        <f>IF(B508=1,'KELAS (REFERENSI)'!M508,IF(B508=2,'KELAS (REFERENSI)'!M523,IF(B508=3,'KELAS (REFERENSI)'!M538,IF(B508=4,'KELAS (REFERENSI)'!M553,""))))</f>
        <v/>
      </c>
      <c r="N508" s="38" t="str">
        <f>IF(B508=1,'KELAS (REFERENSI)'!N508,IF(B508=2,'KELAS (REFERENSI)'!N523,IF(B508=3,'KELAS (REFERENSI)'!N538,IF(B508=4,'KELAS (REFERENSI)'!N553,""))))</f>
        <v/>
      </c>
      <c r="O508" s="38" t="str">
        <f>IF(B508=1,'KELAS (REFERENSI)'!O508,IF(B508=2,'KELAS (REFERENSI)'!O523,IF(B508=3,'KELAS (REFERENSI)'!O538,IF(B508=4,'KELAS (REFERENSI)'!O553,""))))</f>
        <v/>
      </c>
      <c r="P508" s="38" t="str">
        <f>IF(B508=1,'KELAS (REFERENSI)'!P508,IF(B508=2,'KELAS (REFERENSI)'!P523,IF(B508=3,'KELAS (REFERENSI)'!P538,IF(B508=4,'KELAS (REFERENSI)'!P553,""))))</f>
        <v/>
      </c>
      <c r="Q508" s="38" t="str">
        <f t="shared" si="4"/>
        <v>BPS Kota Jakarta Timur</v>
      </c>
      <c r="R508" s="38" t="str">
        <f t="shared" si="56"/>
        <v/>
      </c>
      <c r="S508" s="38" t="str">
        <f t="shared" ref="S508:T508" si="516">S507</f>
        <v>15 Juni sampai dengan 31 Agustus 2026</v>
      </c>
      <c r="T508" s="38" t="str">
        <f t="shared" si="516"/>
        <v>31 Agustus 2026</v>
      </c>
      <c r="U508" s="41"/>
      <c r="V508" s="42"/>
      <c r="W508" s="42"/>
      <c r="X508" s="42"/>
    </row>
    <row r="509" ht="15.75" customHeight="1">
      <c r="A509" s="36" t="s">
        <v>5571</v>
      </c>
      <c r="B509" s="37"/>
      <c r="C509" s="37"/>
      <c r="D509" s="38" t="str">
        <f t="shared" si="1"/>
        <v/>
      </c>
      <c r="E509" s="38" t="str">
        <f>VLOOKUP(D509,'KELAS (REFERENSI)'!$E$1:$J$68,6,FALSE)</f>
        <v>#N/A</v>
      </c>
      <c r="F509" s="39" t="str">
        <f t="shared" si="2"/>
        <v>PETUGAS.0508/SPK/SE/PML/3172/2026</v>
      </c>
      <c r="G509" s="40"/>
      <c r="H509" s="39" t="str">
        <f>VLOOKUP(G509,'MITRA (REFERENSI)'!$A:$Z,16,FALSE)</f>
        <v>#N/A</v>
      </c>
      <c r="I509" s="39" t="str">
        <f>VLOOKUP(G509,'MITRA (REFERENSI)'!$A:$Z,25,FALSE)</f>
        <v>#N/A</v>
      </c>
      <c r="J509" s="38" t="str">
        <f>VLOOKUP(G509,'MITRA (REFERENSI)'!$A:$Z,26,FALSE)</f>
        <v>#N/A</v>
      </c>
      <c r="K509" s="38" t="str">
        <f>VLOOKUP(G509,'MITRA (REFERENSI)'!$A:$Z,15,FALSE)</f>
        <v>#N/A</v>
      </c>
      <c r="L509" s="38" t="str">
        <f>VLOOKUP(G509,'MITRA (REFERENSI)'!$A:$Z,15,FALSE)</f>
        <v>#N/A</v>
      </c>
      <c r="M509" s="38" t="str">
        <f>IF(B509=1,'KELAS (REFERENSI)'!M509,IF(B509=2,'KELAS (REFERENSI)'!M524,IF(B509=3,'KELAS (REFERENSI)'!M539,IF(B509=4,'KELAS (REFERENSI)'!M554,""))))</f>
        <v/>
      </c>
      <c r="N509" s="38" t="str">
        <f>IF(B509=1,'KELAS (REFERENSI)'!N509,IF(B509=2,'KELAS (REFERENSI)'!N524,IF(B509=3,'KELAS (REFERENSI)'!N539,IF(B509=4,'KELAS (REFERENSI)'!N554,""))))</f>
        <v/>
      </c>
      <c r="O509" s="38" t="str">
        <f>IF(B509=1,'KELAS (REFERENSI)'!O509,IF(B509=2,'KELAS (REFERENSI)'!O524,IF(B509=3,'KELAS (REFERENSI)'!O539,IF(B509=4,'KELAS (REFERENSI)'!O554,""))))</f>
        <v/>
      </c>
      <c r="P509" s="38" t="str">
        <f>IF(B509=1,'KELAS (REFERENSI)'!P509,IF(B509=2,'KELAS (REFERENSI)'!P524,IF(B509=3,'KELAS (REFERENSI)'!P539,IF(B509=4,'KELAS (REFERENSI)'!P554,""))))</f>
        <v/>
      </c>
      <c r="Q509" s="38" t="str">
        <f t="shared" si="4"/>
        <v>BPS Kota Jakarta Timur</v>
      </c>
      <c r="R509" s="38" t="str">
        <f t="shared" si="56"/>
        <v/>
      </c>
      <c r="S509" s="38" t="str">
        <f t="shared" ref="S509:T509" si="517">S508</f>
        <v>15 Juni sampai dengan 31 Agustus 2026</v>
      </c>
      <c r="T509" s="38" t="str">
        <f t="shared" si="517"/>
        <v>31 Agustus 2026</v>
      </c>
      <c r="U509" s="41"/>
      <c r="V509" s="42"/>
      <c r="W509" s="42"/>
      <c r="X509" s="42"/>
    </row>
    <row r="510" ht="15.75" customHeight="1">
      <c r="A510" s="36" t="s">
        <v>5572</v>
      </c>
      <c r="B510" s="37"/>
      <c r="C510" s="37"/>
      <c r="D510" s="38" t="str">
        <f t="shared" si="1"/>
        <v/>
      </c>
      <c r="E510" s="38" t="str">
        <f>VLOOKUP(D510,'KELAS (REFERENSI)'!$E$1:$J$68,6,FALSE)</f>
        <v>#N/A</v>
      </c>
      <c r="F510" s="39" t="str">
        <f t="shared" si="2"/>
        <v>PETUGAS.0509/SPK/SE/PML/3172/2026</v>
      </c>
      <c r="G510" s="40"/>
      <c r="H510" s="39" t="str">
        <f>VLOOKUP(G510,'MITRA (REFERENSI)'!$A:$Z,16,FALSE)</f>
        <v>#N/A</v>
      </c>
      <c r="I510" s="39" t="str">
        <f>VLOOKUP(G510,'MITRA (REFERENSI)'!$A:$Z,25,FALSE)</f>
        <v>#N/A</v>
      </c>
      <c r="J510" s="38" t="str">
        <f>VLOOKUP(G510,'MITRA (REFERENSI)'!$A:$Z,26,FALSE)</f>
        <v>#N/A</v>
      </c>
      <c r="K510" s="38" t="str">
        <f>VLOOKUP(G510,'MITRA (REFERENSI)'!$A:$Z,15,FALSE)</f>
        <v>#N/A</v>
      </c>
      <c r="L510" s="38" t="str">
        <f>VLOOKUP(G510,'MITRA (REFERENSI)'!$A:$Z,15,FALSE)</f>
        <v>#N/A</v>
      </c>
      <c r="M510" s="38" t="str">
        <f>IF(B510=1,'KELAS (REFERENSI)'!M510,IF(B510=2,'KELAS (REFERENSI)'!M525,IF(B510=3,'KELAS (REFERENSI)'!M540,IF(B510=4,'KELAS (REFERENSI)'!M555,""))))</f>
        <v/>
      </c>
      <c r="N510" s="38" t="str">
        <f>IF(B510=1,'KELAS (REFERENSI)'!N510,IF(B510=2,'KELAS (REFERENSI)'!N525,IF(B510=3,'KELAS (REFERENSI)'!N540,IF(B510=4,'KELAS (REFERENSI)'!N555,""))))</f>
        <v/>
      </c>
      <c r="O510" s="38" t="str">
        <f>IF(B510=1,'KELAS (REFERENSI)'!O510,IF(B510=2,'KELAS (REFERENSI)'!O525,IF(B510=3,'KELAS (REFERENSI)'!O540,IF(B510=4,'KELAS (REFERENSI)'!O555,""))))</f>
        <v/>
      </c>
      <c r="P510" s="38" t="str">
        <f>IF(B510=1,'KELAS (REFERENSI)'!P510,IF(B510=2,'KELAS (REFERENSI)'!P525,IF(B510=3,'KELAS (REFERENSI)'!P540,IF(B510=4,'KELAS (REFERENSI)'!P555,""))))</f>
        <v/>
      </c>
      <c r="Q510" s="38" t="str">
        <f t="shared" si="4"/>
        <v>BPS Kota Jakarta Timur</v>
      </c>
      <c r="R510" s="38" t="str">
        <f t="shared" si="56"/>
        <v/>
      </c>
      <c r="S510" s="38" t="str">
        <f t="shared" ref="S510:T510" si="518">S509</f>
        <v>15 Juni sampai dengan 31 Agustus 2026</v>
      </c>
      <c r="T510" s="38" t="str">
        <f t="shared" si="518"/>
        <v>31 Agustus 2026</v>
      </c>
      <c r="U510" s="41"/>
      <c r="V510" s="42"/>
      <c r="W510" s="42"/>
      <c r="X510" s="42"/>
    </row>
    <row r="511" ht="15.75" customHeight="1">
      <c r="A511" s="36" t="s">
        <v>5573</v>
      </c>
      <c r="B511" s="37"/>
      <c r="C511" s="37"/>
      <c r="D511" s="38" t="str">
        <f t="shared" si="1"/>
        <v/>
      </c>
      <c r="E511" s="38" t="str">
        <f>VLOOKUP(D511,'KELAS (REFERENSI)'!$E$1:$J$68,6,FALSE)</f>
        <v>#N/A</v>
      </c>
      <c r="F511" s="39" t="str">
        <f t="shared" si="2"/>
        <v>PETUGAS.0510/SPK/SE/PML/3172/2026</v>
      </c>
      <c r="G511" s="40"/>
      <c r="H511" s="39" t="str">
        <f>VLOOKUP(G511,'MITRA (REFERENSI)'!$A:$Z,16,FALSE)</f>
        <v>#N/A</v>
      </c>
      <c r="I511" s="39" t="str">
        <f>VLOOKUP(G511,'MITRA (REFERENSI)'!$A:$Z,25,FALSE)</f>
        <v>#N/A</v>
      </c>
      <c r="J511" s="38" t="str">
        <f>VLOOKUP(G511,'MITRA (REFERENSI)'!$A:$Z,26,FALSE)</f>
        <v>#N/A</v>
      </c>
      <c r="K511" s="38" t="str">
        <f>VLOOKUP(G511,'MITRA (REFERENSI)'!$A:$Z,15,FALSE)</f>
        <v>#N/A</v>
      </c>
      <c r="L511" s="38" t="str">
        <f>VLOOKUP(G511,'MITRA (REFERENSI)'!$A:$Z,15,FALSE)</f>
        <v>#N/A</v>
      </c>
      <c r="M511" s="38" t="str">
        <f>IF(B511=1,'KELAS (REFERENSI)'!M511,IF(B511=2,'KELAS (REFERENSI)'!M526,IF(B511=3,'KELAS (REFERENSI)'!M541,IF(B511=4,'KELAS (REFERENSI)'!M556,""))))</f>
        <v/>
      </c>
      <c r="N511" s="38" t="str">
        <f>IF(B511=1,'KELAS (REFERENSI)'!N511,IF(B511=2,'KELAS (REFERENSI)'!N526,IF(B511=3,'KELAS (REFERENSI)'!N541,IF(B511=4,'KELAS (REFERENSI)'!N556,""))))</f>
        <v/>
      </c>
      <c r="O511" s="38" t="str">
        <f>IF(B511=1,'KELAS (REFERENSI)'!O511,IF(B511=2,'KELAS (REFERENSI)'!O526,IF(B511=3,'KELAS (REFERENSI)'!O541,IF(B511=4,'KELAS (REFERENSI)'!O556,""))))</f>
        <v/>
      </c>
      <c r="P511" s="38" t="str">
        <f>IF(B511=1,'KELAS (REFERENSI)'!P511,IF(B511=2,'KELAS (REFERENSI)'!P526,IF(B511=3,'KELAS (REFERENSI)'!P541,IF(B511=4,'KELAS (REFERENSI)'!P556,""))))</f>
        <v/>
      </c>
      <c r="Q511" s="38" t="str">
        <f t="shared" si="4"/>
        <v>BPS Kota Jakarta Timur</v>
      </c>
      <c r="R511" s="38" t="str">
        <f t="shared" si="56"/>
        <v/>
      </c>
      <c r="S511" s="38" t="str">
        <f t="shared" ref="S511:T511" si="519">S510</f>
        <v>15 Juni sampai dengan 31 Agustus 2026</v>
      </c>
      <c r="T511" s="38" t="str">
        <f t="shared" si="519"/>
        <v>31 Agustus 2026</v>
      </c>
      <c r="U511" s="41"/>
      <c r="V511" s="42"/>
      <c r="W511" s="42"/>
      <c r="X511" s="42"/>
    </row>
    <row r="512" ht="15.75" customHeight="1">
      <c r="A512" s="36" t="s">
        <v>5574</v>
      </c>
      <c r="B512" s="37"/>
      <c r="C512" s="37"/>
      <c r="D512" s="38" t="str">
        <f t="shared" si="1"/>
        <v/>
      </c>
      <c r="E512" s="38" t="str">
        <f>VLOOKUP(D512,'KELAS (REFERENSI)'!$E$1:$J$68,6,FALSE)</f>
        <v>#N/A</v>
      </c>
      <c r="F512" s="39" t="str">
        <f t="shared" si="2"/>
        <v>PETUGAS.0511/SPK/SE/PML/3172/2026</v>
      </c>
      <c r="G512" s="40"/>
      <c r="H512" s="39" t="str">
        <f>VLOOKUP(G512,'MITRA (REFERENSI)'!$A:$Z,16,FALSE)</f>
        <v>#N/A</v>
      </c>
      <c r="I512" s="39" t="str">
        <f>VLOOKUP(G512,'MITRA (REFERENSI)'!$A:$Z,25,FALSE)</f>
        <v>#N/A</v>
      </c>
      <c r="J512" s="38" t="str">
        <f>VLOOKUP(G512,'MITRA (REFERENSI)'!$A:$Z,26,FALSE)</f>
        <v>#N/A</v>
      </c>
      <c r="K512" s="38" t="str">
        <f>VLOOKUP(G512,'MITRA (REFERENSI)'!$A:$Z,15,FALSE)</f>
        <v>#N/A</v>
      </c>
      <c r="L512" s="38" t="str">
        <f>VLOOKUP(G512,'MITRA (REFERENSI)'!$A:$Z,15,FALSE)</f>
        <v>#N/A</v>
      </c>
      <c r="M512" s="38" t="str">
        <f>IF(B512=1,'KELAS (REFERENSI)'!M512,IF(B512=2,'KELAS (REFERENSI)'!M527,IF(B512=3,'KELAS (REFERENSI)'!M542,IF(B512=4,'KELAS (REFERENSI)'!M557,""))))</f>
        <v/>
      </c>
      <c r="N512" s="38" t="str">
        <f>IF(B512=1,'KELAS (REFERENSI)'!N512,IF(B512=2,'KELAS (REFERENSI)'!N527,IF(B512=3,'KELAS (REFERENSI)'!N542,IF(B512=4,'KELAS (REFERENSI)'!N557,""))))</f>
        <v/>
      </c>
      <c r="O512" s="38" t="str">
        <f>IF(B512=1,'KELAS (REFERENSI)'!O512,IF(B512=2,'KELAS (REFERENSI)'!O527,IF(B512=3,'KELAS (REFERENSI)'!O542,IF(B512=4,'KELAS (REFERENSI)'!O557,""))))</f>
        <v/>
      </c>
      <c r="P512" s="38" t="str">
        <f>IF(B512=1,'KELAS (REFERENSI)'!P512,IF(B512=2,'KELAS (REFERENSI)'!P527,IF(B512=3,'KELAS (REFERENSI)'!P542,IF(B512=4,'KELAS (REFERENSI)'!P557,""))))</f>
        <v/>
      </c>
      <c r="Q512" s="38" t="str">
        <f t="shared" si="4"/>
        <v>BPS Kota Jakarta Timur</v>
      </c>
      <c r="R512" s="38" t="str">
        <f t="shared" si="56"/>
        <v/>
      </c>
      <c r="S512" s="38" t="str">
        <f t="shared" ref="S512:T512" si="520">S511</f>
        <v>15 Juni sampai dengan 31 Agustus 2026</v>
      </c>
      <c r="T512" s="38" t="str">
        <f t="shared" si="520"/>
        <v>31 Agustus 2026</v>
      </c>
      <c r="U512" s="41"/>
      <c r="V512" s="42"/>
      <c r="W512" s="42"/>
      <c r="X512" s="42"/>
    </row>
    <row r="513" ht="15.75" customHeight="1">
      <c r="A513" s="36" t="s">
        <v>5575</v>
      </c>
      <c r="B513" s="37"/>
      <c r="C513" s="37"/>
      <c r="D513" s="38" t="str">
        <f t="shared" si="1"/>
        <v/>
      </c>
      <c r="E513" s="38" t="str">
        <f>VLOOKUP(D513,'KELAS (REFERENSI)'!$E$1:$J$68,6,FALSE)</f>
        <v>#N/A</v>
      </c>
      <c r="F513" s="39" t="str">
        <f t="shared" si="2"/>
        <v>PETUGAS.0512/SPK/SE/PML/3172/2026</v>
      </c>
      <c r="G513" s="40"/>
      <c r="H513" s="39" t="str">
        <f>VLOOKUP(G513,'MITRA (REFERENSI)'!$A:$Z,16,FALSE)</f>
        <v>#N/A</v>
      </c>
      <c r="I513" s="39" t="str">
        <f>VLOOKUP(G513,'MITRA (REFERENSI)'!$A:$Z,25,FALSE)</f>
        <v>#N/A</v>
      </c>
      <c r="J513" s="38" t="str">
        <f>VLOOKUP(G513,'MITRA (REFERENSI)'!$A:$Z,26,FALSE)</f>
        <v>#N/A</v>
      </c>
      <c r="K513" s="38" t="str">
        <f>VLOOKUP(G513,'MITRA (REFERENSI)'!$A:$Z,15,FALSE)</f>
        <v>#N/A</v>
      </c>
      <c r="L513" s="38" t="str">
        <f>VLOOKUP(G513,'MITRA (REFERENSI)'!$A:$Z,15,FALSE)</f>
        <v>#N/A</v>
      </c>
      <c r="M513" s="38" t="str">
        <f>IF(B513=1,'KELAS (REFERENSI)'!M513,IF(B513=2,'KELAS (REFERENSI)'!M528,IF(B513=3,'KELAS (REFERENSI)'!M543,IF(B513=4,'KELAS (REFERENSI)'!M558,""))))</f>
        <v/>
      </c>
      <c r="N513" s="38" t="str">
        <f>IF(B513=1,'KELAS (REFERENSI)'!N513,IF(B513=2,'KELAS (REFERENSI)'!N528,IF(B513=3,'KELAS (REFERENSI)'!N543,IF(B513=4,'KELAS (REFERENSI)'!N558,""))))</f>
        <v/>
      </c>
      <c r="O513" s="38" t="str">
        <f>IF(B513=1,'KELAS (REFERENSI)'!O513,IF(B513=2,'KELAS (REFERENSI)'!O528,IF(B513=3,'KELAS (REFERENSI)'!O543,IF(B513=4,'KELAS (REFERENSI)'!O558,""))))</f>
        <v/>
      </c>
      <c r="P513" s="38" t="str">
        <f>IF(B513=1,'KELAS (REFERENSI)'!P513,IF(B513=2,'KELAS (REFERENSI)'!P528,IF(B513=3,'KELAS (REFERENSI)'!P543,IF(B513=4,'KELAS (REFERENSI)'!P558,""))))</f>
        <v/>
      </c>
      <c r="Q513" s="38" t="str">
        <f t="shared" si="4"/>
        <v>BPS Kota Jakarta Timur</v>
      </c>
      <c r="R513" s="38" t="str">
        <f t="shared" si="56"/>
        <v/>
      </c>
      <c r="S513" s="38" t="str">
        <f t="shared" ref="S513:T513" si="521">S512</f>
        <v>15 Juni sampai dengan 31 Agustus 2026</v>
      </c>
      <c r="T513" s="38" t="str">
        <f t="shared" si="521"/>
        <v>31 Agustus 2026</v>
      </c>
      <c r="U513" s="41"/>
      <c r="V513" s="42"/>
      <c r="W513" s="42"/>
      <c r="X513" s="42"/>
    </row>
    <row r="514" ht="15.75" customHeight="1">
      <c r="A514" s="36" t="s">
        <v>5576</v>
      </c>
      <c r="B514" s="37"/>
      <c r="C514" s="37"/>
      <c r="D514" s="38" t="str">
        <f t="shared" si="1"/>
        <v/>
      </c>
      <c r="E514" s="38" t="str">
        <f>VLOOKUP(D514,'KELAS (REFERENSI)'!$E$1:$J$68,6,FALSE)</f>
        <v>#N/A</v>
      </c>
      <c r="F514" s="39" t="str">
        <f t="shared" si="2"/>
        <v>PETUGAS.0513/SPK/SE/PML/3172/2026</v>
      </c>
      <c r="G514" s="40"/>
      <c r="H514" s="39" t="str">
        <f>VLOOKUP(G514,'MITRA (REFERENSI)'!$A:$Z,16,FALSE)</f>
        <v>#N/A</v>
      </c>
      <c r="I514" s="39" t="str">
        <f>VLOOKUP(G514,'MITRA (REFERENSI)'!$A:$Z,25,FALSE)</f>
        <v>#N/A</v>
      </c>
      <c r="J514" s="38" t="str">
        <f>VLOOKUP(G514,'MITRA (REFERENSI)'!$A:$Z,26,FALSE)</f>
        <v>#N/A</v>
      </c>
      <c r="K514" s="38" t="str">
        <f>VLOOKUP(G514,'MITRA (REFERENSI)'!$A:$Z,15,FALSE)</f>
        <v>#N/A</v>
      </c>
      <c r="L514" s="38" t="str">
        <f>VLOOKUP(G514,'MITRA (REFERENSI)'!$A:$Z,15,FALSE)</f>
        <v>#N/A</v>
      </c>
      <c r="M514" s="38" t="str">
        <f>IF(B514=1,'KELAS (REFERENSI)'!M514,IF(B514=2,'KELAS (REFERENSI)'!M529,IF(B514=3,'KELAS (REFERENSI)'!M544,IF(B514=4,'KELAS (REFERENSI)'!M559,""))))</f>
        <v/>
      </c>
      <c r="N514" s="38" t="str">
        <f>IF(B514=1,'KELAS (REFERENSI)'!N514,IF(B514=2,'KELAS (REFERENSI)'!N529,IF(B514=3,'KELAS (REFERENSI)'!N544,IF(B514=4,'KELAS (REFERENSI)'!N559,""))))</f>
        <v/>
      </c>
      <c r="O514" s="38" t="str">
        <f>IF(B514=1,'KELAS (REFERENSI)'!O514,IF(B514=2,'KELAS (REFERENSI)'!O529,IF(B514=3,'KELAS (REFERENSI)'!O544,IF(B514=4,'KELAS (REFERENSI)'!O559,""))))</f>
        <v/>
      </c>
      <c r="P514" s="38" t="str">
        <f>IF(B514=1,'KELAS (REFERENSI)'!P514,IF(B514=2,'KELAS (REFERENSI)'!P529,IF(B514=3,'KELAS (REFERENSI)'!P544,IF(B514=4,'KELAS (REFERENSI)'!P559,""))))</f>
        <v/>
      </c>
      <c r="Q514" s="38" t="str">
        <f t="shared" si="4"/>
        <v>BPS Kota Jakarta Timur</v>
      </c>
      <c r="R514" s="38" t="str">
        <f t="shared" si="56"/>
        <v/>
      </c>
      <c r="S514" s="38" t="str">
        <f t="shared" ref="S514:T514" si="522">S513</f>
        <v>15 Juni sampai dengan 31 Agustus 2026</v>
      </c>
      <c r="T514" s="38" t="str">
        <f t="shared" si="522"/>
        <v>31 Agustus 2026</v>
      </c>
      <c r="U514" s="41"/>
      <c r="V514" s="42"/>
      <c r="W514" s="42"/>
      <c r="X514" s="42"/>
    </row>
    <row r="515" ht="15.75" customHeight="1">
      <c r="A515" s="36" t="s">
        <v>5577</v>
      </c>
      <c r="B515" s="37"/>
      <c r="C515" s="37"/>
      <c r="D515" s="38" t="str">
        <f t="shared" si="1"/>
        <v/>
      </c>
      <c r="E515" s="38" t="str">
        <f>VLOOKUP(D515,'KELAS (REFERENSI)'!$E$1:$J$68,6,FALSE)</f>
        <v>#N/A</v>
      </c>
      <c r="F515" s="39" t="str">
        <f t="shared" si="2"/>
        <v>PETUGAS.0514/SPK/SE/PML/3172/2026</v>
      </c>
      <c r="G515" s="40"/>
      <c r="H515" s="39" t="str">
        <f>VLOOKUP(G515,'MITRA (REFERENSI)'!$A:$Z,16,FALSE)</f>
        <v>#N/A</v>
      </c>
      <c r="I515" s="39" t="str">
        <f>VLOOKUP(G515,'MITRA (REFERENSI)'!$A:$Z,25,FALSE)</f>
        <v>#N/A</v>
      </c>
      <c r="J515" s="38" t="str">
        <f>VLOOKUP(G515,'MITRA (REFERENSI)'!$A:$Z,26,FALSE)</f>
        <v>#N/A</v>
      </c>
      <c r="K515" s="38" t="str">
        <f>VLOOKUP(G515,'MITRA (REFERENSI)'!$A:$Z,15,FALSE)</f>
        <v>#N/A</v>
      </c>
      <c r="L515" s="38" t="str">
        <f>VLOOKUP(G515,'MITRA (REFERENSI)'!$A:$Z,15,FALSE)</f>
        <v>#N/A</v>
      </c>
      <c r="M515" s="38" t="str">
        <f>IF(B515=1,'KELAS (REFERENSI)'!M515,IF(B515=2,'KELAS (REFERENSI)'!M530,IF(B515=3,'KELAS (REFERENSI)'!M545,IF(B515=4,'KELAS (REFERENSI)'!M560,""))))</f>
        <v/>
      </c>
      <c r="N515" s="38" t="str">
        <f>IF(B515=1,'KELAS (REFERENSI)'!N515,IF(B515=2,'KELAS (REFERENSI)'!N530,IF(B515=3,'KELAS (REFERENSI)'!N545,IF(B515=4,'KELAS (REFERENSI)'!N560,""))))</f>
        <v/>
      </c>
      <c r="O515" s="38" t="str">
        <f>IF(B515=1,'KELAS (REFERENSI)'!O515,IF(B515=2,'KELAS (REFERENSI)'!O530,IF(B515=3,'KELAS (REFERENSI)'!O545,IF(B515=4,'KELAS (REFERENSI)'!O560,""))))</f>
        <v/>
      </c>
      <c r="P515" s="38" t="str">
        <f>IF(B515=1,'KELAS (REFERENSI)'!P515,IF(B515=2,'KELAS (REFERENSI)'!P530,IF(B515=3,'KELAS (REFERENSI)'!P545,IF(B515=4,'KELAS (REFERENSI)'!P560,""))))</f>
        <v/>
      </c>
      <c r="Q515" s="38" t="str">
        <f t="shared" si="4"/>
        <v>BPS Kota Jakarta Timur</v>
      </c>
      <c r="R515" s="38" t="str">
        <f t="shared" si="56"/>
        <v/>
      </c>
      <c r="S515" s="38" t="str">
        <f t="shared" ref="S515:T515" si="523">S514</f>
        <v>15 Juni sampai dengan 31 Agustus 2026</v>
      </c>
      <c r="T515" s="38" t="str">
        <f t="shared" si="523"/>
        <v>31 Agustus 2026</v>
      </c>
      <c r="U515" s="41"/>
      <c r="V515" s="42"/>
      <c r="W515" s="42"/>
      <c r="X515" s="42"/>
    </row>
    <row r="516" ht="15.75" customHeight="1">
      <c r="A516" s="36" t="s">
        <v>5578</v>
      </c>
      <c r="B516" s="37"/>
      <c r="C516" s="37"/>
      <c r="D516" s="38" t="str">
        <f t="shared" si="1"/>
        <v/>
      </c>
      <c r="E516" s="38" t="str">
        <f>VLOOKUP(D516,'KELAS (REFERENSI)'!$E$1:$J$68,6,FALSE)</f>
        <v>#N/A</v>
      </c>
      <c r="F516" s="39" t="str">
        <f t="shared" si="2"/>
        <v>PETUGAS.0515/SPK/SE/PML/3172/2026</v>
      </c>
      <c r="G516" s="40"/>
      <c r="H516" s="39" t="str">
        <f>VLOOKUP(G516,'MITRA (REFERENSI)'!$A:$Z,16,FALSE)</f>
        <v>#N/A</v>
      </c>
      <c r="I516" s="39" t="str">
        <f>VLOOKUP(G516,'MITRA (REFERENSI)'!$A:$Z,25,FALSE)</f>
        <v>#N/A</v>
      </c>
      <c r="J516" s="38" t="str">
        <f>VLOOKUP(G516,'MITRA (REFERENSI)'!$A:$Z,26,FALSE)</f>
        <v>#N/A</v>
      </c>
      <c r="K516" s="38" t="str">
        <f>VLOOKUP(G516,'MITRA (REFERENSI)'!$A:$Z,15,FALSE)</f>
        <v>#N/A</v>
      </c>
      <c r="L516" s="38" t="str">
        <f>VLOOKUP(G516,'MITRA (REFERENSI)'!$A:$Z,15,FALSE)</f>
        <v>#N/A</v>
      </c>
      <c r="M516" s="38" t="str">
        <f>IF(B516=1,'KELAS (REFERENSI)'!M516,IF(B516=2,'KELAS (REFERENSI)'!M531,IF(B516=3,'KELAS (REFERENSI)'!M546,IF(B516=4,'KELAS (REFERENSI)'!M561,""))))</f>
        <v/>
      </c>
      <c r="N516" s="38" t="str">
        <f>IF(B516=1,'KELAS (REFERENSI)'!N516,IF(B516=2,'KELAS (REFERENSI)'!N531,IF(B516=3,'KELAS (REFERENSI)'!N546,IF(B516=4,'KELAS (REFERENSI)'!N561,""))))</f>
        <v/>
      </c>
      <c r="O516" s="38" t="str">
        <f>IF(B516=1,'KELAS (REFERENSI)'!O516,IF(B516=2,'KELAS (REFERENSI)'!O531,IF(B516=3,'KELAS (REFERENSI)'!O546,IF(B516=4,'KELAS (REFERENSI)'!O561,""))))</f>
        <v/>
      </c>
      <c r="P516" s="38" t="str">
        <f>IF(B516=1,'KELAS (REFERENSI)'!P516,IF(B516=2,'KELAS (REFERENSI)'!P531,IF(B516=3,'KELAS (REFERENSI)'!P546,IF(B516=4,'KELAS (REFERENSI)'!P561,""))))</f>
        <v/>
      </c>
      <c r="Q516" s="38" t="str">
        <f t="shared" si="4"/>
        <v>BPS Kota Jakarta Timur</v>
      </c>
      <c r="R516" s="38" t="str">
        <f t="shared" si="56"/>
        <v/>
      </c>
      <c r="S516" s="38" t="str">
        <f t="shared" ref="S516:T516" si="524">S515</f>
        <v>15 Juni sampai dengan 31 Agustus 2026</v>
      </c>
      <c r="T516" s="38" t="str">
        <f t="shared" si="524"/>
        <v>31 Agustus 2026</v>
      </c>
      <c r="U516" s="41"/>
      <c r="V516" s="42"/>
      <c r="W516" s="42"/>
      <c r="X516" s="42"/>
    </row>
    <row r="517" ht="15.75" customHeight="1">
      <c r="A517" s="36" t="s">
        <v>5579</v>
      </c>
      <c r="B517" s="37"/>
      <c r="C517" s="37"/>
      <c r="D517" s="38" t="str">
        <f t="shared" si="1"/>
        <v/>
      </c>
      <c r="E517" s="38" t="str">
        <f>VLOOKUP(D517,'KELAS (REFERENSI)'!$E$1:$J$68,6,FALSE)</f>
        <v>#N/A</v>
      </c>
      <c r="F517" s="39" t="str">
        <f t="shared" si="2"/>
        <v>PETUGAS.0516/SPK/SE/PML/3172/2026</v>
      </c>
      <c r="G517" s="40"/>
      <c r="H517" s="39" t="str">
        <f>VLOOKUP(G517,'MITRA (REFERENSI)'!$A:$Z,16,FALSE)</f>
        <v>#N/A</v>
      </c>
      <c r="I517" s="39" t="str">
        <f>VLOOKUP(G517,'MITRA (REFERENSI)'!$A:$Z,25,FALSE)</f>
        <v>#N/A</v>
      </c>
      <c r="J517" s="38" t="str">
        <f>VLOOKUP(G517,'MITRA (REFERENSI)'!$A:$Z,26,FALSE)</f>
        <v>#N/A</v>
      </c>
      <c r="K517" s="38" t="str">
        <f>VLOOKUP(G517,'MITRA (REFERENSI)'!$A:$Z,15,FALSE)</f>
        <v>#N/A</v>
      </c>
      <c r="L517" s="38" t="str">
        <f>VLOOKUP(G517,'MITRA (REFERENSI)'!$A:$Z,15,FALSE)</f>
        <v>#N/A</v>
      </c>
      <c r="M517" s="38" t="str">
        <f>IF(B517=1,'KELAS (REFERENSI)'!M517,IF(B517=2,'KELAS (REFERENSI)'!M532,IF(B517=3,'KELAS (REFERENSI)'!M547,IF(B517=4,'KELAS (REFERENSI)'!M562,""))))</f>
        <v/>
      </c>
      <c r="N517" s="38" t="str">
        <f>IF(B517=1,'KELAS (REFERENSI)'!N517,IF(B517=2,'KELAS (REFERENSI)'!N532,IF(B517=3,'KELAS (REFERENSI)'!N547,IF(B517=4,'KELAS (REFERENSI)'!N562,""))))</f>
        <v/>
      </c>
      <c r="O517" s="38" t="str">
        <f>IF(B517=1,'KELAS (REFERENSI)'!O517,IF(B517=2,'KELAS (REFERENSI)'!O532,IF(B517=3,'KELAS (REFERENSI)'!O547,IF(B517=4,'KELAS (REFERENSI)'!O562,""))))</f>
        <v/>
      </c>
      <c r="P517" s="38" t="str">
        <f>IF(B517=1,'KELAS (REFERENSI)'!P517,IF(B517=2,'KELAS (REFERENSI)'!P532,IF(B517=3,'KELAS (REFERENSI)'!P547,IF(B517=4,'KELAS (REFERENSI)'!P562,""))))</f>
        <v/>
      </c>
      <c r="Q517" s="38" t="str">
        <f t="shared" si="4"/>
        <v>BPS Kota Jakarta Timur</v>
      </c>
      <c r="R517" s="38" t="str">
        <f t="shared" si="56"/>
        <v/>
      </c>
      <c r="S517" s="38" t="str">
        <f t="shared" ref="S517:T517" si="525">S516</f>
        <v>15 Juni sampai dengan 31 Agustus 2026</v>
      </c>
      <c r="T517" s="38" t="str">
        <f t="shared" si="525"/>
        <v>31 Agustus 2026</v>
      </c>
      <c r="U517" s="41"/>
      <c r="V517" s="42"/>
      <c r="W517" s="42"/>
      <c r="X517" s="42"/>
    </row>
    <row r="518" ht="15.75" customHeight="1">
      <c r="A518" s="36" t="s">
        <v>5580</v>
      </c>
      <c r="B518" s="37"/>
      <c r="C518" s="37"/>
      <c r="D518" s="38" t="str">
        <f t="shared" si="1"/>
        <v/>
      </c>
      <c r="E518" s="38" t="str">
        <f>VLOOKUP(D518,'KELAS (REFERENSI)'!$E$1:$J$68,6,FALSE)</f>
        <v>#N/A</v>
      </c>
      <c r="F518" s="39" t="str">
        <f t="shared" si="2"/>
        <v>PETUGAS.0517/SPK/SE/PML/3172/2026</v>
      </c>
      <c r="G518" s="40"/>
      <c r="H518" s="39" t="str">
        <f>VLOOKUP(G518,'MITRA (REFERENSI)'!$A:$Z,16,FALSE)</f>
        <v>#N/A</v>
      </c>
      <c r="I518" s="39" t="str">
        <f>VLOOKUP(G518,'MITRA (REFERENSI)'!$A:$Z,25,FALSE)</f>
        <v>#N/A</v>
      </c>
      <c r="J518" s="38" t="str">
        <f>VLOOKUP(G518,'MITRA (REFERENSI)'!$A:$Z,26,FALSE)</f>
        <v>#N/A</v>
      </c>
      <c r="K518" s="38" t="str">
        <f>VLOOKUP(G518,'MITRA (REFERENSI)'!$A:$Z,15,FALSE)</f>
        <v>#N/A</v>
      </c>
      <c r="L518" s="38" t="str">
        <f>VLOOKUP(G518,'MITRA (REFERENSI)'!$A:$Z,15,FALSE)</f>
        <v>#N/A</v>
      </c>
      <c r="M518" s="38" t="str">
        <f>IF(B518=1,'KELAS (REFERENSI)'!M518,IF(B518=2,'KELAS (REFERENSI)'!M533,IF(B518=3,'KELAS (REFERENSI)'!M548,IF(B518=4,'KELAS (REFERENSI)'!M563,""))))</f>
        <v/>
      </c>
      <c r="N518" s="38" t="str">
        <f>IF(B518=1,'KELAS (REFERENSI)'!N518,IF(B518=2,'KELAS (REFERENSI)'!N533,IF(B518=3,'KELAS (REFERENSI)'!N548,IF(B518=4,'KELAS (REFERENSI)'!N563,""))))</f>
        <v/>
      </c>
      <c r="O518" s="38" t="str">
        <f>IF(B518=1,'KELAS (REFERENSI)'!O518,IF(B518=2,'KELAS (REFERENSI)'!O533,IF(B518=3,'KELAS (REFERENSI)'!O548,IF(B518=4,'KELAS (REFERENSI)'!O563,""))))</f>
        <v/>
      </c>
      <c r="P518" s="38" t="str">
        <f>IF(B518=1,'KELAS (REFERENSI)'!P518,IF(B518=2,'KELAS (REFERENSI)'!P533,IF(B518=3,'KELAS (REFERENSI)'!P548,IF(B518=4,'KELAS (REFERENSI)'!P563,""))))</f>
        <v/>
      </c>
      <c r="Q518" s="38" t="str">
        <f t="shared" si="4"/>
        <v>BPS Kota Jakarta Timur</v>
      </c>
      <c r="R518" s="38" t="str">
        <f t="shared" si="56"/>
        <v/>
      </c>
      <c r="S518" s="38" t="str">
        <f t="shared" ref="S518:T518" si="526">S517</f>
        <v>15 Juni sampai dengan 31 Agustus 2026</v>
      </c>
      <c r="T518" s="38" t="str">
        <f t="shared" si="526"/>
        <v>31 Agustus 2026</v>
      </c>
      <c r="U518" s="41"/>
      <c r="V518" s="42"/>
      <c r="W518" s="42"/>
      <c r="X518" s="42"/>
    </row>
    <row r="519" ht="15.75" customHeight="1">
      <c r="A519" s="36" t="s">
        <v>5581</v>
      </c>
      <c r="B519" s="37"/>
      <c r="C519" s="37"/>
      <c r="D519" s="38" t="str">
        <f t="shared" si="1"/>
        <v/>
      </c>
      <c r="E519" s="38" t="str">
        <f>VLOOKUP(D519,'KELAS (REFERENSI)'!$E$1:$J$68,6,FALSE)</f>
        <v>#N/A</v>
      </c>
      <c r="F519" s="39" t="str">
        <f t="shared" si="2"/>
        <v>PETUGAS.0518/SPK/SE/PML/3172/2026</v>
      </c>
      <c r="G519" s="40"/>
      <c r="H519" s="39" t="str">
        <f>VLOOKUP(G519,'MITRA (REFERENSI)'!$A:$Z,16,FALSE)</f>
        <v>#N/A</v>
      </c>
      <c r="I519" s="39" t="str">
        <f>VLOOKUP(G519,'MITRA (REFERENSI)'!$A:$Z,25,FALSE)</f>
        <v>#N/A</v>
      </c>
      <c r="J519" s="38" t="str">
        <f>VLOOKUP(G519,'MITRA (REFERENSI)'!$A:$Z,26,FALSE)</f>
        <v>#N/A</v>
      </c>
      <c r="K519" s="38" t="str">
        <f>VLOOKUP(G519,'MITRA (REFERENSI)'!$A:$Z,15,FALSE)</f>
        <v>#N/A</v>
      </c>
      <c r="L519" s="38" t="str">
        <f>VLOOKUP(G519,'MITRA (REFERENSI)'!$A:$Z,15,FALSE)</f>
        <v>#N/A</v>
      </c>
      <c r="M519" s="38" t="str">
        <f>IF(B519=1,'KELAS (REFERENSI)'!M519,IF(B519=2,'KELAS (REFERENSI)'!M534,IF(B519=3,'KELAS (REFERENSI)'!M549,IF(B519=4,'KELAS (REFERENSI)'!M564,""))))</f>
        <v/>
      </c>
      <c r="N519" s="38" t="str">
        <f>IF(B519=1,'KELAS (REFERENSI)'!N519,IF(B519=2,'KELAS (REFERENSI)'!N534,IF(B519=3,'KELAS (REFERENSI)'!N549,IF(B519=4,'KELAS (REFERENSI)'!N564,""))))</f>
        <v/>
      </c>
      <c r="O519" s="38" t="str">
        <f>IF(B519=1,'KELAS (REFERENSI)'!O519,IF(B519=2,'KELAS (REFERENSI)'!O534,IF(B519=3,'KELAS (REFERENSI)'!O549,IF(B519=4,'KELAS (REFERENSI)'!O564,""))))</f>
        <v/>
      </c>
      <c r="P519" s="38" t="str">
        <f>IF(B519=1,'KELAS (REFERENSI)'!P519,IF(B519=2,'KELAS (REFERENSI)'!P534,IF(B519=3,'KELAS (REFERENSI)'!P549,IF(B519=4,'KELAS (REFERENSI)'!P564,""))))</f>
        <v/>
      </c>
      <c r="Q519" s="38" t="str">
        <f t="shared" si="4"/>
        <v>BPS Kota Jakarta Timur</v>
      </c>
      <c r="R519" s="38" t="str">
        <f t="shared" si="56"/>
        <v/>
      </c>
      <c r="S519" s="38" t="str">
        <f t="shared" ref="S519:T519" si="527">S518</f>
        <v>15 Juni sampai dengan 31 Agustus 2026</v>
      </c>
      <c r="T519" s="38" t="str">
        <f t="shared" si="527"/>
        <v>31 Agustus 2026</v>
      </c>
      <c r="U519" s="41"/>
      <c r="V519" s="42"/>
      <c r="W519" s="42"/>
      <c r="X519" s="42"/>
    </row>
    <row r="520" ht="15.75" customHeight="1">
      <c r="A520" s="36" t="s">
        <v>5582</v>
      </c>
      <c r="B520" s="37"/>
      <c r="C520" s="37"/>
      <c r="D520" s="38" t="str">
        <f t="shared" si="1"/>
        <v/>
      </c>
      <c r="E520" s="38" t="str">
        <f>VLOOKUP(D520,'KELAS (REFERENSI)'!$E$1:$J$68,6,FALSE)</f>
        <v>#N/A</v>
      </c>
      <c r="F520" s="39" t="str">
        <f t="shared" si="2"/>
        <v>PETUGAS.0519/SPK/SE/PML/3172/2026</v>
      </c>
      <c r="G520" s="40"/>
      <c r="H520" s="39" t="str">
        <f>VLOOKUP(G520,'MITRA (REFERENSI)'!$A:$Z,16,FALSE)</f>
        <v>#N/A</v>
      </c>
      <c r="I520" s="39" t="str">
        <f>VLOOKUP(G520,'MITRA (REFERENSI)'!$A:$Z,25,FALSE)</f>
        <v>#N/A</v>
      </c>
      <c r="J520" s="38" t="str">
        <f>VLOOKUP(G520,'MITRA (REFERENSI)'!$A:$Z,26,FALSE)</f>
        <v>#N/A</v>
      </c>
      <c r="K520" s="38" t="str">
        <f>VLOOKUP(G520,'MITRA (REFERENSI)'!$A:$Z,15,FALSE)</f>
        <v>#N/A</v>
      </c>
      <c r="L520" s="38" t="str">
        <f>VLOOKUP(G520,'MITRA (REFERENSI)'!$A:$Z,15,FALSE)</f>
        <v>#N/A</v>
      </c>
      <c r="M520" s="38" t="str">
        <f>IF(B520=1,'KELAS (REFERENSI)'!M520,IF(B520=2,'KELAS (REFERENSI)'!M535,IF(B520=3,'KELAS (REFERENSI)'!M550,IF(B520=4,'KELAS (REFERENSI)'!M565,""))))</f>
        <v/>
      </c>
      <c r="N520" s="38" t="str">
        <f>IF(B520=1,'KELAS (REFERENSI)'!N520,IF(B520=2,'KELAS (REFERENSI)'!N535,IF(B520=3,'KELAS (REFERENSI)'!N550,IF(B520=4,'KELAS (REFERENSI)'!N565,""))))</f>
        <v/>
      </c>
      <c r="O520" s="38" t="str">
        <f>IF(B520=1,'KELAS (REFERENSI)'!O520,IF(B520=2,'KELAS (REFERENSI)'!O535,IF(B520=3,'KELAS (REFERENSI)'!O550,IF(B520=4,'KELAS (REFERENSI)'!O565,""))))</f>
        <v/>
      </c>
      <c r="P520" s="38" t="str">
        <f>IF(B520=1,'KELAS (REFERENSI)'!P520,IF(B520=2,'KELAS (REFERENSI)'!P535,IF(B520=3,'KELAS (REFERENSI)'!P550,IF(B520=4,'KELAS (REFERENSI)'!P565,""))))</f>
        <v/>
      </c>
      <c r="Q520" s="38" t="str">
        <f t="shared" si="4"/>
        <v>BPS Kota Jakarta Timur</v>
      </c>
      <c r="R520" s="38" t="str">
        <f t="shared" si="56"/>
        <v/>
      </c>
      <c r="S520" s="38" t="str">
        <f t="shared" ref="S520:T520" si="528">S519</f>
        <v>15 Juni sampai dengan 31 Agustus 2026</v>
      </c>
      <c r="T520" s="38" t="str">
        <f t="shared" si="528"/>
        <v>31 Agustus 2026</v>
      </c>
      <c r="U520" s="41"/>
      <c r="V520" s="42"/>
      <c r="W520" s="42"/>
      <c r="X520" s="42"/>
    </row>
    <row r="521" ht="15.75" customHeight="1">
      <c r="A521" s="36" t="s">
        <v>5583</v>
      </c>
      <c r="B521" s="37"/>
      <c r="C521" s="37"/>
      <c r="D521" s="38" t="str">
        <f t="shared" si="1"/>
        <v/>
      </c>
      <c r="E521" s="38" t="str">
        <f>VLOOKUP(D521,'KELAS (REFERENSI)'!$E$1:$J$68,6,FALSE)</f>
        <v>#N/A</v>
      </c>
      <c r="F521" s="39" t="str">
        <f t="shared" si="2"/>
        <v>PETUGAS.0520/SPK/SE/PML/3172/2026</v>
      </c>
      <c r="G521" s="40"/>
      <c r="H521" s="39" t="str">
        <f>VLOOKUP(G521,'MITRA (REFERENSI)'!$A:$Z,16,FALSE)</f>
        <v>#N/A</v>
      </c>
      <c r="I521" s="39" t="str">
        <f>VLOOKUP(G521,'MITRA (REFERENSI)'!$A:$Z,25,FALSE)</f>
        <v>#N/A</v>
      </c>
      <c r="J521" s="38" t="str">
        <f>VLOOKUP(G521,'MITRA (REFERENSI)'!$A:$Z,26,FALSE)</f>
        <v>#N/A</v>
      </c>
      <c r="K521" s="38" t="str">
        <f>VLOOKUP(G521,'MITRA (REFERENSI)'!$A:$Z,15,FALSE)</f>
        <v>#N/A</v>
      </c>
      <c r="L521" s="38" t="str">
        <f>VLOOKUP(G521,'MITRA (REFERENSI)'!$A:$Z,15,FALSE)</f>
        <v>#N/A</v>
      </c>
      <c r="M521" s="38" t="str">
        <f>IF(B521=1,'KELAS (REFERENSI)'!M521,IF(B521=2,'KELAS (REFERENSI)'!M536,IF(B521=3,'KELAS (REFERENSI)'!M551,IF(B521=4,'KELAS (REFERENSI)'!M566,""))))</f>
        <v/>
      </c>
      <c r="N521" s="38" t="str">
        <f>IF(B521=1,'KELAS (REFERENSI)'!N521,IF(B521=2,'KELAS (REFERENSI)'!N536,IF(B521=3,'KELAS (REFERENSI)'!N551,IF(B521=4,'KELAS (REFERENSI)'!N566,""))))</f>
        <v/>
      </c>
      <c r="O521" s="38" t="str">
        <f>IF(B521=1,'KELAS (REFERENSI)'!O521,IF(B521=2,'KELAS (REFERENSI)'!O536,IF(B521=3,'KELAS (REFERENSI)'!O551,IF(B521=4,'KELAS (REFERENSI)'!O566,""))))</f>
        <v/>
      </c>
      <c r="P521" s="38" t="str">
        <f>IF(B521=1,'KELAS (REFERENSI)'!P521,IF(B521=2,'KELAS (REFERENSI)'!P536,IF(B521=3,'KELAS (REFERENSI)'!P551,IF(B521=4,'KELAS (REFERENSI)'!P566,""))))</f>
        <v/>
      </c>
      <c r="Q521" s="38" t="str">
        <f t="shared" si="4"/>
        <v>BPS Kota Jakarta Timur</v>
      </c>
      <c r="R521" s="38" t="str">
        <f t="shared" si="56"/>
        <v/>
      </c>
      <c r="S521" s="38" t="str">
        <f t="shared" ref="S521:T521" si="529">S520</f>
        <v>15 Juni sampai dengan 31 Agustus 2026</v>
      </c>
      <c r="T521" s="38" t="str">
        <f t="shared" si="529"/>
        <v>31 Agustus 2026</v>
      </c>
      <c r="U521" s="41"/>
      <c r="V521" s="42"/>
      <c r="W521" s="42"/>
      <c r="X521" s="42"/>
    </row>
    <row r="522" ht="15.75" customHeight="1">
      <c r="A522" s="36" t="s">
        <v>5584</v>
      </c>
      <c r="B522" s="37"/>
      <c r="C522" s="37"/>
      <c r="D522" s="38" t="str">
        <f t="shared" si="1"/>
        <v/>
      </c>
      <c r="E522" s="38" t="str">
        <f>VLOOKUP(D522,'KELAS (REFERENSI)'!$E$1:$J$68,6,FALSE)</f>
        <v>#N/A</v>
      </c>
      <c r="F522" s="39" t="str">
        <f t="shared" si="2"/>
        <v>PETUGAS.0521/SPK/SE/PML/3172/2026</v>
      </c>
      <c r="G522" s="40"/>
      <c r="H522" s="39" t="str">
        <f>VLOOKUP(G522,'MITRA (REFERENSI)'!$A:$Z,16,FALSE)</f>
        <v>#N/A</v>
      </c>
      <c r="I522" s="39" t="str">
        <f>VLOOKUP(G522,'MITRA (REFERENSI)'!$A:$Z,25,FALSE)</f>
        <v>#N/A</v>
      </c>
      <c r="J522" s="38" t="str">
        <f>VLOOKUP(G522,'MITRA (REFERENSI)'!$A:$Z,26,FALSE)</f>
        <v>#N/A</v>
      </c>
      <c r="K522" s="38" t="str">
        <f>VLOOKUP(G522,'MITRA (REFERENSI)'!$A:$Z,15,FALSE)</f>
        <v>#N/A</v>
      </c>
      <c r="L522" s="38" t="str">
        <f>VLOOKUP(G522,'MITRA (REFERENSI)'!$A:$Z,15,FALSE)</f>
        <v>#N/A</v>
      </c>
      <c r="M522" s="38" t="str">
        <f>IF(B522=1,'KELAS (REFERENSI)'!M522,IF(B522=2,'KELAS (REFERENSI)'!M537,IF(B522=3,'KELAS (REFERENSI)'!M552,IF(B522=4,'KELAS (REFERENSI)'!M567,""))))</f>
        <v/>
      </c>
      <c r="N522" s="38" t="str">
        <f>IF(B522=1,'KELAS (REFERENSI)'!N522,IF(B522=2,'KELAS (REFERENSI)'!N537,IF(B522=3,'KELAS (REFERENSI)'!N552,IF(B522=4,'KELAS (REFERENSI)'!N567,""))))</f>
        <v/>
      </c>
      <c r="O522" s="38" t="str">
        <f>IF(B522=1,'KELAS (REFERENSI)'!O522,IF(B522=2,'KELAS (REFERENSI)'!O537,IF(B522=3,'KELAS (REFERENSI)'!O552,IF(B522=4,'KELAS (REFERENSI)'!O567,""))))</f>
        <v/>
      </c>
      <c r="P522" s="38" t="str">
        <f>IF(B522=1,'KELAS (REFERENSI)'!P522,IF(B522=2,'KELAS (REFERENSI)'!P537,IF(B522=3,'KELAS (REFERENSI)'!P552,IF(B522=4,'KELAS (REFERENSI)'!P567,""))))</f>
        <v/>
      </c>
      <c r="Q522" s="38" t="str">
        <f t="shared" si="4"/>
        <v>BPS Kota Jakarta Timur</v>
      </c>
      <c r="R522" s="38" t="str">
        <f t="shared" si="56"/>
        <v/>
      </c>
      <c r="S522" s="38" t="str">
        <f t="shared" ref="S522:T522" si="530">S521</f>
        <v>15 Juni sampai dengan 31 Agustus 2026</v>
      </c>
      <c r="T522" s="38" t="str">
        <f t="shared" si="530"/>
        <v>31 Agustus 2026</v>
      </c>
      <c r="U522" s="41"/>
      <c r="V522" s="42"/>
      <c r="W522" s="42"/>
      <c r="X522" s="42"/>
    </row>
    <row r="523" ht="15.75" customHeight="1">
      <c r="A523" s="36" t="s">
        <v>5585</v>
      </c>
      <c r="B523" s="37"/>
      <c r="C523" s="37"/>
      <c r="D523" s="38" t="str">
        <f t="shared" si="1"/>
        <v/>
      </c>
      <c r="E523" s="38" t="str">
        <f>VLOOKUP(D523,'KELAS (REFERENSI)'!$E$1:$J$68,6,FALSE)</f>
        <v>#N/A</v>
      </c>
      <c r="F523" s="39" t="str">
        <f t="shared" si="2"/>
        <v>PETUGAS.0522/SPK/SE/PML/3172/2026</v>
      </c>
      <c r="G523" s="40"/>
      <c r="H523" s="39" t="str">
        <f>VLOOKUP(G523,'MITRA (REFERENSI)'!$A:$Z,16,FALSE)</f>
        <v>#N/A</v>
      </c>
      <c r="I523" s="39" t="str">
        <f>VLOOKUP(G523,'MITRA (REFERENSI)'!$A:$Z,25,FALSE)</f>
        <v>#N/A</v>
      </c>
      <c r="J523" s="38" t="str">
        <f>VLOOKUP(G523,'MITRA (REFERENSI)'!$A:$Z,26,FALSE)</f>
        <v>#N/A</v>
      </c>
      <c r="K523" s="38" t="str">
        <f>VLOOKUP(G523,'MITRA (REFERENSI)'!$A:$Z,15,FALSE)</f>
        <v>#N/A</v>
      </c>
      <c r="L523" s="38" t="str">
        <f>VLOOKUP(G523,'MITRA (REFERENSI)'!$A:$Z,15,FALSE)</f>
        <v>#N/A</v>
      </c>
      <c r="M523" s="38" t="str">
        <f>IF(B523=1,'KELAS (REFERENSI)'!M523,IF(B523=2,'KELAS (REFERENSI)'!M538,IF(B523=3,'KELAS (REFERENSI)'!M553,IF(B523=4,'KELAS (REFERENSI)'!M568,""))))</f>
        <v/>
      </c>
      <c r="N523" s="38" t="str">
        <f>IF(B523=1,'KELAS (REFERENSI)'!N523,IF(B523=2,'KELAS (REFERENSI)'!N538,IF(B523=3,'KELAS (REFERENSI)'!N553,IF(B523=4,'KELAS (REFERENSI)'!N568,""))))</f>
        <v/>
      </c>
      <c r="O523" s="38" t="str">
        <f>IF(B523=1,'KELAS (REFERENSI)'!O523,IF(B523=2,'KELAS (REFERENSI)'!O538,IF(B523=3,'KELAS (REFERENSI)'!O553,IF(B523=4,'KELAS (REFERENSI)'!O568,""))))</f>
        <v/>
      </c>
      <c r="P523" s="38" t="str">
        <f>IF(B523=1,'KELAS (REFERENSI)'!P523,IF(B523=2,'KELAS (REFERENSI)'!P538,IF(B523=3,'KELAS (REFERENSI)'!P553,IF(B523=4,'KELAS (REFERENSI)'!P568,""))))</f>
        <v/>
      </c>
      <c r="Q523" s="38" t="str">
        <f t="shared" si="4"/>
        <v>BPS Kota Jakarta Timur</v>
      </c>
      <c r="R523" s="38" t="str">
        <f t="shared" si="56"/>
        <v/>
      </c>
      <c r="S523" s="38" t="str">
        <f t="shared" ref="S523:T523" si="531">S522</f>
        <v>15 Juni sampai dengan 31 Agustus 2026</v>
      </c>
      <c r="T523" s="38" t="str">
        <f t="shared" si="531"/>
        <v>31 Agustus 2026</v>
      </c>
      <c r="U523" s="41"/>
      <c r="V523" s="42"/>
      <c r="W523" s="42"/>
      <c r="X523" s="42"/>
    </row>
    <row r="524" ht="15.75" customHeight="1">
      <c r="A524" s="36" t="s">
        <v>5586</v>
      </c>
      <c r="B524" s="37"/>
      <c r="C524" s="37"/>
      <c r="D524" s="38" t="str">
        <f t="shared" si="1"/>
        <v/>
      </c>
      <c r="E524" s="38" t="str">
        <f>VLOOKUP(D524,'KELAS (REFERENSI)'!$E$1:$J$68,6,FALSE)</f>
        <v>#N/A</v>
      </c>
      <c r="F524" s="39" t="str">
        <f t="shared" si="2"/>
        <v>PETUGAS.0523/SPK/SE/PML/3172/2026</v>
      </c>
      <c r="G524" s="40"/>
      <c r="H524" s="39" t="str">
        <f>VLOOKUP(G524,'MITRA (REFERENSI)'!$A:$Z,16,FALSE)</f>
        <v>#N/A</v>
      </c>
      <c r="I524" s="39" t="str">
        <f>VLOOKUP(G524,'MITRA (REFERENSI)'!$A:$Z,25,FALSE)</f>
        <v>#N/A</v>
      </c>
      <c r="J524" s="38" t="str">
        <f>VLOOKUP(G524,'MITRA (REFERENSI)'!$A:$Z,26,FALSE)</f>
        <v>#N/A</v>
      </c>
      <c r="K524" s="38" t="str">
        <f>VLOOKUP(G524,'MITRA (REFERENSI)'!$A:$Z,15,FALSE)</f>
        <v>#N/A</v>
      </c>
      <c r="L524" s="38" t="str">
        <f>VLOOKUP(G524,'MITRA (REFERENSI)'!$A:$Z,15,FALSE)</f>
        <v>#N/A</v>
      </c>
      <c r="M524" s="38" t="str">
        <f>IF(B524=1,'KELAS (REFERENSI)'!M524,IF(B524=2,'KELAS (REFERENSI)'!M539,IF(B524=3,'KELAS (REFERENSI)'!M554,IF(B524=4,'KELAS (REFERENSI)'!M569,""))))</f>
        <v/>
      </c>
      <c r="N524" s="38" t="str">
        <f>IF(B524=1,'KELAS (REFERENSI)'!N524,IF(B524=2,'KELAS (REFERENSI)'!N539,IF(B524=3,'KELAS (REFERENSI)'!N554,IF(B524=4,'KELAS (REFERENSI)'!N569,""))))</f>
        <v/>
      </c>
      <c r="O524" s="38" t="str">
        <f>IF(B524=1,'KELAS (REFERENSI)'!O524,IF(B524=2,'KELAS (REFERENSI)'!O539,IF(B524=3,'KELAS (REFERENSI)'!O554,IF(B524=4,'KELAS (REFERENSI)'!O569,""))))</f>
        <v/>
      </c>
      <c r="P524" s="38" t="str">
        <f>IF(B524=1,'KELAS (REFERENSI)'!P524,IF(B524=2,'KELAS (REFERENSI)'!P539,IF(B524=3,'KELAS (REFERENSI)'!P554,IF(B524=4,'KELAS (REFERENSI)'!P569,""))))</f>
        <v/>
      </c>
      <c r="Q524" s="38" t="str">
        <f t="shared" si="4"/>
        <v>BPS Kota Jakarta Timur</v>
      </c>
      <c r="R524" s="38" t="str">
        <f t="shared" si="56"/>
        <v/>
      </c>
      <c r="S524" s="38" t="str">
        <f t="shared" ref="S524:T524" si="532">S523</f>
        <v>15 Juni sampai dengan 31 Agustus 2026</v>
      </c>
      <c r="T524" s="38" t="str">
        <f t="shared" si="532"/>
        <v>31 Agustus 2026</v>
      </c>
      <c r="U524" s="41"/>
      <c r="V524" s="42"/>
      <c r="W524" s="42"/>
      <c r="X524" s="42"/>
    </row>
    <row r="525" ht="15.75" customHeight="1">
      <c r="A525" s="36" t="s">
        <v>5587</v>
      </c>
      <c r="B525" s="37"/>
      <c r="C525" s="37"/>
      <c r="D525" s="38" t="str">
        <f t="shared" si="1"/>
        <v/>
      </c>
      <c r="E525" s="38" t="str">
        <f>VLOOKUP(D525,'KELAS (REFERENSI)'!$E$1:$J$68,6,FALSE)</f>
        <v>#N/A</v>
      </c>
      <c r="F525" s="39" t="str">
        <f t="shared" si="2"/>
        <v>PETUGAS.0524/SPK/SE/PML/3172/2026</v>
      </c>
      <c r="G525" s="40"/>
      <c r="H525" s="39" t="str">
        <f>VLOOKUP(G525,'MITRA (REFERENSI)'!$A:$Z,16,FALSE)</f>
        <v>#N/A</v>
      </c>
      <c r="I525" s="39" t="str">
        <f>VLOOKUP(G525,'MITRA (REFERENSI)'!$A:$Z,25,FALSE)</f>
        <v>#N/A</v>
      </c>
      <c r="J525" s="38" t="str">
        <f>VLOOKUP(G525,'MITRA (REFERENSI)'!$A:$Z,26,FALSE)</f>
        <v>#N/A</v>
      </c>
      <c r="K525" s="38" t="str">
        <f>VLOOKUP(G525,'MITRA (REFERENSI)'!$A:$Z,15,FALSE)</f>
        <v>#N/A</v>
      </c>
      <c r="L525" s="38" t="str">
        <f>VLOOKUP(G525,'MITRA (REFERENSI)'!$A:$Z,15,FALSE)</f>
        <v>#N/A</v>
      </c>
      <c r="M525" s="38" t="str">
        <f>IF(B525=1,'KELAS (REFERENSI)'!M525,IF(B525=2,'KELAS (REFERENSI)'!M540,IF(B525=3,'KELAS (REFERENSI)'!M555,IF(B525=4,'KELAS (REFERENSI)'!M570,""))))</f>
        <v/>
      </c>
      <c r="N525" s="38" t="str">
        <f>IF(B525=1,'KELAS (REFERENSI)'!N525,IF(B525=2,'KELAS (REFERENSI)'!N540,IF(B525=3,'KELAS (REFERENSI)'!N555,IF(B525=4,'KELAS (REFERENSI)'!N570,""))))</f>
        <v/>
      </c>
      <c r="O525" s="38" t="str">
        <f>IF(B525=1,'KELAS (REFERENSI)'!O525,IF(B525=2,'KELAS (REFERENSI)'!O540,IF(B525=3,'KELAS (REFERENSI)'!O555,IF(B525=4,'KELAS (REFERENSI)'!O570,""))))</f>
        <v/>
      </c>
      <c r="P525" s="38" t="str">
        <f>IF(B525=1,'KELAS (REFERENSI)'!P525,IF(B525=2,'KELAS (REFERENSI)'!P540,IF(B525=3,'KELAS (REFERENSI)'!P555,IF(B525=4,'KELAS (REFERENSI)'!P570,""))))</f>
        <v/>
      </c>
      <c r="Q525" s="38" t="str">
        <f t="shared" si="4"/>
        <v>BPS Kota Jakarta Timur</v>
      </c>
      <c r="R525" s="38" t="str">
        <f t="shared" si="56"/>
        <v/>
      </c>
      <c r="S525" s="38" t="str">
        <f t="shared" ref="S525:T525" si="533">S524</f>
        <v>15 Juni sampai dengan 31 Agustus 2026</v>
      </c>
      <c r="T525" s="38" t="str">
        <f t="shared" si="533"/>
        <v>31 Agustus 2026</v>
      </c>
      <c r="U525" s="41"/>
      <c r="V525" s="42"/>
      <c r="W525" s="42"/>
      <c r="X525" s="42"/>
    </row>
    <row r="526" ht="15.75" customHeight="1">
      <c r="A526" s="36" t="s">
        <v>5588</v>
      </c>
      <c r="B526" s="37"/>
      <c r="C526" s="37"/>
      <c r="D526" s="38" t="str">
        <f t="shared" si="1"/>
        <v/>
      </c>
      <c r="E526" s="38" t="str">
        <f>VLOOKUP(D526,'KELAS (REFERENSI)'!$E$1:$J$68,6,FALSE)</f>
        <v>#N/A</v>
      </c>
      <c r="F526" s="39" t="str">
        <f t="shared" si="2"/>
        <v>PETUGAS.0525/SPK/SE/PML/3172/2026</v>
      </c>
      <c r="G526" s="40"/>
      <c r="H526" s="39" t="str">
        <f>VLOOKUP(G526,'MITRA (REFERENSI)'!$A:$Z,16,FALSE)</f>
        <v>#N/A</v>
      </c>
      <c r="I526" s="39" t="str">
        <f>VLOOKUP(G526,'MITRA (REFERENSI)'!$A:$Z,25,FALSE)</f>
        <v>#N/A</v>
      </c>
      <c r="J526" s="38" t="str">
        <f>VLOOKUP(G526,'MITRA (REFERENSI)'!$A:$Z,26,FALSE)</f>
        <v>#N/A</v>
      </c>
      <c r="K526" s="38" t="str">
        <f>VLOOKUP(G526,'MITRA (REFERENSI)'!$A:$Z,15,FALSE)</f>
        <v>#N/A</v>
      </c>
      <c r="L526" s="38" t="str">
        <f>VLOOKUP(G526,'MITRA (REFERENSI)'!$A:$Z,15,FALSE)</f>
        <v>#N/A</v>
      </c>
      <c r="M526" s="38" t="str">
        <f>IF(B526=1,'KELAS (REFERENSI)'!M526,IF(B526=2,'KELAS (REFERENSI)'!M541,IF(B526=3,'KELAS (REFERENSI)'!M556,IF(B526=4,'KELAS (REFERENSI)'!M571,""))))</f>
        <v/>
      </c>
      <c r="N526" s="38" t="str">
        <f>IF(B526=1,'KELAS (REFERENSI)'!N526,IF(B526=2,'KELAS (REFERENSI)'!N541,IF(B526=3,'KELAS (REFERENSI)'!N556,IF(B526=4,'KELAS (REFERENSI)'!N571,""))))</f>
        <v/>
      </c>
      <c r="O526" s="38" t="str">
        <f>IF(B526=1,'KELAS (REFERENSI)'!O526,IF(B526=2,'KELAS (REFERENSI)'!O541,IF(B526=3,'KELAS (REFERENSI)'!O556,IF(B526=4,'KELAS (REFERENSI)'!O571,""))))</f>
        <v/>
      </c>
      <c r="P526" s="38" t="str">
        <f>IF(B526=1,'KELAS (REFERENSI)'!P526,IF(B526=2,'KELAS (REFERENSI)'!P541,IF(B526=3,'KELAS (REFERENSI)'!P556,IF(B526=4,'KELAS (REFERENSI)'!P571,""))))</f>
        <v/>
      </c>
      <c r="Q526" s="38" t="str">
        <f t="shared" si="4"/>
        <v>BPS Kota Jakarta Timur</v>
      </c>
      <c r="R526" s="38" t="str">
        <f t="shared" si="56"/>
        <v/>
      </c>
      <c r="S526" s="38" t="str">
        <f t="shared" ref="S526:T526" si="534">S525</f>
        <v>15 Juni sampai dengan 31 Agustus 2026</v>
      </c>
      <c r="T526" s="38" t="str">
        <f t="shared" si="534"/>
        <v>31 Agustus 2026</v>
      </c>
      <c r="U526" s="41"/>
      <c r="V526" s="42"/>
      <c r="W526" s="42"/>
      <c r="X526" s="42"/>
    </row>
    <row r="527" ht="15.75" customHeight="1">
      <c r="A527" s="36" t="s">
        <v>5589</v>
      </c>
      <c r="B527" s="37"/>
      <c r="C527" s="37"/>
      <c r="D527" s="38" t="str">
        <f t="shared" si="1"/>
        <v/>
      </c>
      <c r="E527" s="38" t="str">
        <f>VLOOKUP(D527,'KELAS (REFERENSI)'!$E$1:$J$68,6,FALSE)</f>
        <v>#N/A</v>
      </c>
      <c r="F527" s="39" t="str">
        <f t="shared" si="2"/>
        <v>PETUGAS.0526/SPK/SE/PML/3172/2026</v>
      </c>
      <c r="G527" s="40"/>
      <c r="H527" s="39" t="str">
        <f>VLOOKUP(G527,'MITRA (REFERENSI)'!$A:$Z,16,FALSE)</f>
        <v>#N/A</v>
      </c>
      <c r="I527" s="39" t="str">
        <f>VLOOKUP(G527,'MITRA (REFERENSI)'!$A:$Z,25,FALSE)</f>
        <v>#N/A</v>
      </c>
      <c r="J527" s="38" t="str">
        <f>VLOOKUP(G527,'MITRA (REFERENSI)'!$A:$Z,26,FALSE)</f>
        <v>#N/A</v>
      </c>
      <c r="K527" s="38" t="str">
        <f>VLOOKUP(G527,'MITRA (REFERENSI)'!$A:$Z,15,FALSE)</f>
        <v>#N/A</v>
      </c>
      <c r="L527" s="38" t="str">
        <f>VLOOKUP(G527,'MITRA (REFERENSI)'!$A:$Z,15,FALSE)</f>
        <v>#N/A</v>
      </c>
      <c r="M527" s="38" t="str">
        <f>IF(B527=1,'KELAS (REFERENSI)'!M527,IF(B527=2,'KELAS (REFERENSI)'!M542,IF(B527=3,'KELAS (REFERENSI)'!M557,IF(B527=4,'KELAS (REFERENSI)'!M572,""))))</f>
        <v/>
      </c>
      <c r="N527" s="38" t="str">
        <f>IF(B527=1,'KELAS (REFERENSI)'!N527,IF(B527=2,'KELAS (REFERENSI)'!N542,IF(B527=3,'KELAS (REFERENSI)'!N557,IF(B527=4,'KELAS (REFERENSI)'!N572,""))))</f>
        <v/>
      </c>
      <c r="O527" s="38" t="str">
        <f>IF(B527=1,'KELAS (REFERENSI)'!O527,IF(B527=2,'KELAS (REFERENSI)'!O542,IF(B527=3,'KELAS (REFERENSI)'!O557,IF(B527=4,'KELAS (REFERENSI)'!O572,""))))</f>
        <v/>
      </c>
      <c r="P527" s="38" t="str">
        <f>IF(B527=1,'KELAS (REFERENSI)'!P527,IF(B527=2,'KELAS (REFERENSI)'!P542,IF(B527=3,'KELAS (REFERENSI)'!P557,IF(B527=4,'KELAS (REFERENSI)'!P572,""))))</f>
        <v/>
      </c>
      <c r="Q527" s="38" t="str">
        <f t="shared" si="4"/>
        <v>BPS Kota Jakarta Timur</v>
      </c>
      <c r="R527" s="38" t="str">
        <f t="shared" si="56"/>
        <v/>
      </c>
      <c r="S527" s="38" t="str">
        <f t="shared" ref="S527:T527" si="535">S526</f>
        <v>15 Juni sampai dengan 31 Agustus 2026</v>
      </c>
      <c r="T527" s="38" t="str">
        <f t="shared" si="535"/>
        <v>31 Agustus 2026</v>
      </c>
      <c r="U527" s="41"/>
      <c r="V527" s="42"/>
      <c r="W527" s="42"/>
      <c r="X527" s="42"/>
    </row>
    <row r="528" ht="15.75" customHeight="1">
      <c r="A528" s="36" t="s">
        <v>5590</v>
      </c>
      <c r="B528" s="37"/>
      <c r="C528" s="37"/>
      <c r="D528" s="38" t="str">
        <f t="shared" si="1"/>
        <v/>
      </c>
      <c r="E528" s="38" t="str">
        <f>VLOOKUP(D528,'KELAS (REFERENSI)'!$E$1:$J$68,6,FALSE)</f>
        <v>#N/A</v>
      </c>
      <c r="F528" s="39" t="str">
        <f t="shared" si="2"/>
        <v>PETUGAS.0527/SPK/SE/PML/3172/2026</v>
      </c>
      <c r="G528" s="40"/>
      <c r="H528" s="39" t="str">
        <f>VLOOKUP(G528,'MITRA (REFERENSI)'!$A:$Z,16,FALSE)</f>
        <v>#N/A</v>
      </c>
      <c r="I528" s="39" t="str">
        <f>VLOOKUP(G528,'MITRA (REFERENSI)'!$A:$Z,25,FALSE)</f>
        <v>#N/A</v>
      </c>
      <c r="J528" s="38" t="str">
        <f>VLOOKUP(G528,'MITRA (REFERENSI)'!$A:$Z,26,FALSE)</f>
        <v>#N/A</v>
      </c>
      <c r="K528" s="38" t="str">
        <f>VLOOKUP(G528,'MITRA (REFERENSI)'!$A:$Z,15,FALSE)</f>
        <v>#N/A</v>
      </c>
      <c r="L528" s="38" t="str">
        <f>VLOOKUP(G528,'MITRA (REFERENSI)'!$A:$Z,15,FALSE)</f>
        <v>#N/A</v>
      </c>
      <c r="M528" s="38" t="str">
        <f>IF(B528=1,'KELAS (REFERENSI)'!M528,IF(B528=2,'KELAS (REFERENSI)'!M543,IF(B528=3,'KELAS (REFERENSI)'!M558,IF(B528=4,'KELAS (REFERENSI)'!M573,""))))</f>
        <v/>
      </c>
      <c r="N528" s="38" t="str">
        <f>IF(B528=1,'KELAS (REFERENSI)'!N528,IF(B528=2,'KELAS (REFERENSI)'!N543,IF(B528=3,'KELAS (REFERENSI)'!N558,IF(B528=4,'KELAS (REFERENSI)'!N573,""))))</f>
        <v/>
      </c>
      <c r="O528" s="38" t="str">
        <f>IF(B528=1,'KELAS (REFERENSI)'!O528,IF(B528=2,'KELAS (REFERENSI)'!O543,IF(B528=3,'KELAS (REFERENSI)'!O558,IF(B528=4,'KELAS (REFERENSI)'!O573,""))))</f>
        <v/>
      </c>
      <c r="P528" s="38" t="str">
        <f>IF(B528=1,'KELAS (REFERENSI)'!P528,IF(B528=2,'KELAS (REFERENSI)'!P543,IF(B528=3,'KELAS (REFERENSI)'!P558,IF(B528=4,'KELAS (REFERENSI)'!P573,""))))</f>
        <v/>
      </c>
      <c r="Q528" s="38" t="str">
        <f t="shared" si="4"/>
        <v>BPS Kota Jakarta Timur</v>
      </c>
      <c r="R528" s="38" t="str">
        <f t="shared" si="56"/>
        <v/>
      </c>
      <c r="S528" s="38" t="str">
        <f t="shared" ref="S528:T528" si="536">S527</f>
        <v>15 Juni sampai dengan 31 Agustus 2026</v>
      </c>
      <c r="T528" s="38" t="str">
        <f t="shared" si="536"/>
        <v>31 Agustus 2026</v>
      </c>
      <c r="U528" s="41"/>
      <c r="V528" s="42"/>
      <c r="W528" s="42"/>
      <c r="X528" s="42"/>
    </row>
    <row r="529" ht="15.75" customHeight="1">
      <c r="A529" s="36" t="s">
        <v>5591</v>
      </c>
      <c r="B529" s="37"/>
      <c r="C529" s="37"/>
      <c r="D529" s="38" t="str">
        <f t="shared" si="1"/>
        <v/>
      </c>
      <c r="E529" s="38" t="str">
        <f>VLOOKUP(D529,'KELAS (REFERENSI)'!$E$1:$J$68,6,FALSE)</f>
        <v>#N/A</v>
      </c>
      <c r="F529" s="39" t="str">
        <f t="shared" si="2"/>
        <v>PETUGAS.0528/SPK/SE/PML/3172/2026</v>
      </c>
      <c r="G529" s="40"/>
      <c r="H529" s="39" t="str">
        <f>VLOOKUP(G529,'MITRA (REFERENSI)'!$A:$Z,16,FALSE)</f>
        <v>#N/A</v>
      </c>
      <c r="I529" s="39" t="str">
        <f>VLOOKUP(G529,'MITRA (REFERENSI)'!$A:$Z,25,FALSE)</f>
        <v>#N/A</v>
      </c>
      <c r="J529" s="38" t="str">
        <f>VLOOKUP(G529,'MITRA (REFERENSI)'!$A:$Z,26,FALSE)</f>
        <v>#N/A</v>
      </c>
      <c r="K529" s="38" t="str">
        <f>VLOOKUP(G529,'MITRA (REFERENSI)'!$A:$Z,15,FALSE)</f>
        <v>#N/A</v>
      </c>
      <c r="L529" s="38" t="str">
        <f>VLOOKUP(G529,'MITRA (REFERENSI)'!$A:$Z,15,FALSE)</f>
        <v>#N/A</v>
      </c>
      <c r="M529" s="38" t="str">
        <f>IF(B529=1,'KELAS (REFERENSI)'!M529,IF(B529=2,'KELAS (REFERENSI)'!M544,IF(B529=3,'KELAS (REFERENSI)'!M559,IF(B529=4,'KELAS (REFERENSI)'!M574,""))))</f>
        <v/>
      </c>
      <c r="N529" s="38" t="str">
        <f>IF(B529=1,'KELAS (REFERENSI)'!N529,IF(B529=2,'KELAS (REFERENSI)'!N544,IF(B529=3,'KELAS (REFERENSI)'!N559,IF(B529=4,'KELAS (REFERENSI)'!N574,""))))</f>
        <v/>
      </c>
      <c r="O529" s="38" t="str">
        <f>IF(B529=1,'KELAS (REFERENSI)'!O529,IF(B529=2,'KELAS (REFERENSI)'!O544,IF(B529=3,'KELAS (REFERENSI)'!O559,IF(B529=4,'KELAS (REFERENSI)'!O574,""))))</f>
        <v/>
      </c>
      <c r="P529" s="38" t="str">
        <f>IF(B529=1,'KELAS (REFERENSI)'!P529,IF(B529=2,'KELAS (REFERENSI)'!P544,IF(B529=3,'KELAS (REFERENSI)'!P559,IF(B529=4,'KELAS (REFERENSI)'!P574,""))))</f>
        <v/>
      </c>
      <c r="Q529" s="38" t="str">
        <f t="shared" si="4"/>
        <v>BPS Kota Jakarta Timur</v>
      </c>
      <c r="R529" s="38" t="str">
        <f t="shared" si="56"/>
        <v/>
      </c>
      <c r="S529" s="38" t="str">
        <f t="shared" ref="S529:T529" si="537">S528</f>
        <v>15 Juni sampai dengan 31 Agustus 2026</v>
      </c>
      <c r="T529" s="38" t="str">
        <f t="shared" si="537"/>
        <v>31 Agustus 2026</v>
      </c>
      <c r="U529" s="41"/>
      <c r="V529" s="42"/>
      <c r="W529" s="42"/>
      <c r="X529" s="42"/>
    </row>
    <row r="530" ht="15.75" customHeight="1">
      <c r="A530" s="36" t="s">
        <v>5592</v>
      </c>
      <c r="B530" s="37"/>
      <c r="C530" s="37"/>
      <c r="D530" s="38" t="str">
        <f t="shared" si="1"/>
        <v/>
      </c>
      <c r="E530" s="38" t="str">
        <f>VLOOKUP(D530,'KELAS (REFERENSI)'!$E$1:$J$68,6,FALSE)</f>
        <v>#N/A</v>
      </c>
      <c r="F530" s="39" t="str">
        <f t="shared" si="2"/>
        <v>PETUGAS.0529/SPK/SE/PML/3172/2026</v>
      </c>
      <c r="G530" s="40"/>
      <c r="H530" s="39" t="str">
        <f>VLOOKUP(G530,'MITRA (REFERENSI)'!$A:$Z,16,FALSE)</f>
        <v>#N/A</v>
      </c>
      <c r="I530" s="39" t="str">
        <f>VLOOKUP(G530,'MITRA (REFERENSI)'!$A:$Z,25,FALSE)</f>
        <v>#N/A</v>
      </c>
      <c r="J530" s="38" t="str">
        <f>VLOOKUP(G530,'MITRA (REFERENSI)'!$A:$Z,26,FALSE)</f>
        <v>#N/A</v>
      </c>
      <c r="K530" s="38" t="str">
        <f>VLOOKUP(G530,'MITRA (REFERENSI)'!$A:$Z,15,FALSE)</f>
        <v>#N/A</v>
      </c>
      <c r="L530" s="38" t="str">
        <f>VLOOKUP(G530,'MITRA (REFERENSI)'!$A:$Z,15,FALSE)</f>
        <v>#N/A</v>
      </c>
      <c r="M530" s="38" t="str">
        <f>IF(B530=1,'KELAS (REFERENSI)'!M530,IF(B530=2,'KELAS (REFERENSI)'!M545,IF(B530=3,'KELAS (REFERENSI)'!M560,IF(B530=4,'KELAS (REFERENSI)'!M575,""))))</f>
        <v/>
      </c>
      <c r="N530" s="38" t="str">
        <f>IF(B530=1,'KELAS (REFERENSI)'!N530,IF(B530=2,'KELAS (REFERENSI)'!N545,IF(B530=3,'KELAS (REFERENSI)'!N560,IF(B530=4,'KELAS (REFERENSI)'!N575,""))))</f>
        <v/>
      </c>
      <c r="O530" s="38" t="str">
        <f>IF(B530=1,'KELAS (REFERENSI)'!O530,IF(B530=2,'KELAS (REFERENSI)'!O545,IF(B530=3,'KELAS (REFERENSI)'!O560,IF(B530=4,'KELAS (REFERENSI)'!O575,""))))</f>
        <v/>
      </c>
      <c r="P530" s="38" t="str">
        <f>IF(B530=1,'KELAS (REFERENSI)'!P530,IF(B530=2,'KELAS (REFERENSI)'!P545,IF(B530=3,'KELAS (REFERENSI)'!P560,IF(B530=4,'KELAS (REFERENSI)'!P575,""))))</f>
        <v/>
      </c>
      <c r="Q530" s="38" t="str">
        <f t="shared" si="4"/>
        <v>BPS Kota Jakarta Timur</v>
      </c>
      <c r="R530" s="38" t="str">
        <f t="shared" si="56"/>
        <v/>
      </c>
      <c r="S530" s="38" t="str">
        <f t="shared" ref="S530:T530" si="538">S529</f>
        <v>15 Juni sampai dengan 31 Agustus 2026</v>
      </c>
      <c r="T530" s="38" t="str">
        <f t="shared" si="538"/>
        <v>31 Agustus 2026</v>
      </c>
      <c r="U530" s="41"/>
      <c r="V530" s="42"/>
      <c r="W530" s="42"/>
      <c r="X530" s="42"/>
    </row>
    <row r="531" ht="15.75" customHeight="1">
      <c r="A531" s="36" t="s">
        <v>5593</v>
      </c>
      <c r="B531" s="37"/>
      <c r="C531" s="37"/>
      <c r="D531" s="38" t="str">
        <f t="shared" si="1"/>
        <v/>
      </c>
      <c r="E531" s="38" t="str">
        <f>VLOOKUP(D531,'KELAS (REFERENSI)'!$E$1:$J$68,6,FALSE)</f>
        <v>#N/A</v>
      </c>
      <c r="F531" s="39" t="str">
        <f t="shared" si="2"/>
        <v>PETUGAS.0530/SPK/SE/PML/3172/2026</v>
      </c>
      <c r="G531" s="40"/>
      <c r="H531" s="39" t="str">
        <f>VLOOKUP(G531,'MITRA (REFERENSI)'!$A:$Z,16,FALSE)</f>
        <v>#N/A</v>
      </c>
      <c r="I531" s="39" t="str">
        <f>VLOOKUP(G531,'MITRA (REFERENSI)'!$A:$Z,25,FALSE)</f>
        <v>#N/A</v>
      </c>
      <c r="J531" s="38" t="str">
        <f>VLOOKUP(G531,'MITRA (REFERENSI)'!$A:$Z,26,FALSE)</f>
        <v>#N/A</v>
      </c>
      <c r="K531" s="38" t="str">
        <f>VLOOKUP(G531,'MITRA (REFERENSI)'!$A:$Z,15,FALSE)</f>
        <v>#N/A</v>
      </c>
      <c r="L531" s="38" t="str">
        <f>VLOOKUP(G531,'MITRA (REFERENSI)'!$A:$Z,15,FALSE)</f>
        <v>#N/A</v>
      </c>
      <c r="M531" s="38" t="str">
        <f>IF(B531=1,'KELAS (REFERENSI)'!M531,IF(B531=2,'KELAS (REFERENSI)'!M546,IF(B531=3,'KELAS (REFERENSI)'!M561,IF(B531=4,'KELAS (REFERENSI)'!M576,""))))</f>
        <v/>
      </c>
      <c r="N531" s="38" t="str">
        <f>IF(B531=1,'KELAS (REFERENSI)'!N531,IF(B531=2,'KELAS (REFERENSI)'!N546,IF(B531=3,'KELAS (REFERENSI)'!N561,IF(B531=4,'KELAS (REFERENSI)'!N576,""))))</f>
        <v/>
      </c>
      <c r="O531" s="38" t="str">
        <f>IF(B531=1,'KELAS (REFERENSI)'!O531,IF(B531=2,'KELAS (REFERENSI)'!O546,IF(B531=3,'KELAS (REFERENSI)'!O561,IF(B531=4,'KELAS (REFERENSI)'!O576,""))))</f>
        <v/>
      </c>
      <c r="P531" s="38" t="str">
        <f>IF(B531=1,'KELAS (REFERENSI)'!P531,IF(B531=2,'KELAS (REFERENSI)'!P546,IF(B531=3,'KELAS (REFERENSI)'!P561,IF(B531=4,'KELAS (REFERENSI)'!P576,""))))</f>
        <v/>
      </c>
      <c r="Q531" s="38" t="str">
        <f t="shared" si="4"/>
        <v>BPS Kota Jakarta Timur</v>
      </c>
      <c r="R531" s="38" t="str">
        <f t="shared" si="56"/>
        <v/>
      </c>
      <c r="S531" s="38" t="str">
        <f t="shared" ref="S531:T531" si="539">S530</f>
        <v>15 Juni sampai dengan 31 Agustus 2026</v>
      </c>
      <c r="T531" s="38" t="str">
        <f t="shared" si="539"/>
        <v>31 Agustus 2026</v>
      </c>
      <c r="U531" s="41"/>
      <c r="V531" s="42"/>
      <c r="W531" s="42"/>
      <c r="X531" s="42"/>
    </row>
    <row r="532" ht="15.75" customHeight="1">
      <c r="A532" s="36" t="s">
        <v>5594</v>
      </c>
      <c r="B532" s="37"/>
      <c r="C532" s="37"/>
      <c r="D532" s="38" t="str">
        <f t="shared" si="1"/>
        <v/>
      </c>
      <c r="E532" s="38" t="str">
        <f>VLOOKUP(D532,'KELAS (REFERENSI)'!$E$1:$J$68,6,FALSE)</f>
        <v>#N/A</v>
      </c>
      <c r="F532" s="39" t="str">
        <f t="shared" si="2"/>
        <v>PETUGAS.0531/SPK/SE/PML/3172/2026</v>
      </c>
      <c r="G532" s="40"/>
      <c r="H532" s="39" t="str">
        <f>VLOOKUP(G532,'MITRA (REFERENSI)'!$A:$Z,16,FALSE)</f>
        <v>#N/A</v>
      </c>
      <c r="I532" s="39" t="str">
        <f>VLOOKUP(G532,'MITRA (REFERENSI)'!$A:$Z,25,FALSE)</f>
        <v>#N/A</v>
      </c>
      <c r="J532" s="38" t="str">
        <f>VLOOKUP(G532,'MITRA (REFERENSI)'!$A:$Z,26,FALSE)</f>
        <v>#N/A</v>
      </c>
      <c r="K532" s="38" t="str">
        <f>VLOOKUP(G532,'MITRA (REFERENSI)'!$A:$Z,15,FALSE)</f>
        <v>#N/A</v>
      </c>
      <c r="L532" s="38" t="str">
        <f>VLOOKUP(G532,'MITRA (REFERENSI)'!$A:$Z,15,FALSE)</f>
        <v>#N/A</v>
      </c>
      <c r="M532" s="38" t="str">
        <f>IF(B532=1,'KELAS (REFERENSI)'!M532,IF(B532=2,'KELAS (REFERENSI)'!M547,IF(B532=3,'KELAS (REFERENSI)'!M562,IF(B532=4,'KELAS (REFERENSI)'!M577,""))))</f>
        <v/>
      </c>
      <c r="N532" s="38" t="str">
        <f>IF(B532=1,'KELAS (REFERENSI)'!N532,IF(B532=2,'KELAS (REFERENSI)'!N547,IF(B532=3,'KELAS (REFERENSI)'!N562,IF(B532=4,'KELAS (REFERENSI)'!N577,""))))</f>
        <v/>
      </c>
      <c r="O532" s="38" t="str">
        <f>IF(B532=1,'KELAS (REFERENSI)'!O532,IF(B532=2,'KELAS (REFERENSI)'!O547,IF(B532=3,'KELAS (REFERENSI)'!O562,IF(B532=4,'KELAS (REFERENSI)'!O577,""))))</f>
        <v/>
      </c>
      <c r="P532" s="38" t="str">
        <f>IF(B532=1,'KELAS (REFERENSI)'!P532,IF(B532=2,'KELAS (REFERENSI)'!P547,IF(B532=3,'KELAS (REFERENSI)'!P562,IF(B532=4,'KELAS (REFERENSI)'!P577,""))))</f>
        <v/>
      </c>
      <c r="Q532" s="38" t="str">
        <f t="shared" si="4"/>
        <v>BPS Kota Jakarta Timur</v>
      </c>
      <c r="R532" s="38" t="str">
        <f t="shared" si="56"/>
        <v/>
      </c>
      <c r="S532" s="38" t="str">
        <f t="shared" ref="S532:T532" si="540">S531</f>
        <v>15 Juni sampai dengan 31 Agustus 2026</v>
      </c>
      <c r="T532" s="38" t="str">
        <f t="shared" si="540"/>
        <v>31 Agustus 2026</v>
      </c>
      <c r="U532" s="41"/>
      <c r="V532" s="42"/>
      <c r="W532" s="42"/>
      <c r="X532" s="42"/>
    </row>
    <row r="533" ht="15.75" customHeight="1">
      <c r="A533" s="36" t="s">
        <v>5595</v>
      </c>
      <c r="B533" s="37"/>
      <c r="C533" s="37"/>
      <c r="D533" s="38" t="str">
        <f t="shared" si="1"/>
        <v/>
      </c>
      <c r="E533" s="38" t="str">
        <f>VLOOKUP(D533,'KELAS (REFERENSI)'!$E$1:$J$68,6,FALSE)</f>
        <v>#N/A</v>
      </c>
      <c r="F533" s="39" t="str">
        <f t="shared" si="2"/>
        <v>PETUGAS.0532/SPK/SE/PML/3172/2026</v>
      </c>
      <c r="G533" s="40"/>
      <c r="H533" s="39" t="str">
        <f>VLOOKUP(G533,'MITRA (REFERENSI)'!$A:$Z,16,FALSE)</f>
        <v>#N/A</v>
      </c>
      <c r="I533" s="39" t="str">
        <f>VLOOKUP(G533,'MITRA (REFERENSI)'!$A:$Z,25,FALSE)</f>
        <v>#N/A</v>
      </c>
      <c r="J533" s="38" t="str">
        <f>VLOOKUP(G533,'MITRA (REFERENSI)'!$A:$Z,26,FALSE)</f>
        <v>#N/A</v>
      </c>
      <c r="K533" s="38" t="str">
        <f>VLOOKUP(G533,'MITRA (REFERENSI)'!$A:$Z,15,FALSE)</f>
        <v>#N/A</v>
      </c>
      <c r="L533" s="38" t="str">
        <f>VLOOKUP(G533,'MITRA (REFERENSI)'!$A:$Z,15,FALSE)</f>
        <v>#N/A</v>
      </c>
      <c r="M533" s="38" t="str">
        <f>IF(B533=1,'KELAS (REFERENSI)'!M533,IF(B533=2,'KELAS (REFERENSI)'!M548,IF(B533=3,'KELAS (REFERENSI)'!M563,IF(B533=4,'KELAS (REFERENSI)'!M578,""))))</f>
        <v/>
      </c>
      <c r="N533" s="38" t="str">
        <f>IF(B533=1,'KELAS (REFERENSI)'!N533,IF(B533=2,'KELAS (REFERENSI)'!N548,IF(B533=3,'KELAS (REFERENSI)'!N563,IF(B533=4,'KELAS (REFERENSI)'!N578,""))))</f>
        <v/>
      </c>
      <c r="O533" s="38" t="str">
        <f>IF(B533=1,'KELAS (REFERENSI)'!O533,IF(B533=2,'KELAS (REFERENSI)'!O548,IF(B533=3,'KELAS (REFERENSI)'!O563,IF(B533=4,'KELAS (REFERENSI)'!O578,""))))</f>
        <v/>
      </c>
      <c r="P533" s="38" t="str">
        <f>IF(B533=1,'KELAS (REFERENSI)'!P533,IF(B533=2,'KELAS (REFERENSI)'!P548,IF(B533=3,'KELAS (REFERENSI)'!P563,IF(B533=4,'KELAS (REFERENSI)'!P578,""))))</f>
        <v/>
      </c>
      <c r="Q533" s="38" t="str">
        <f t="shared" si="4"/>
        <v>BPS Kota Jakarta Timur</v>
      </c>
      <c r="R533" s="38" t="str">
        <f t="shared" si="56"/>
        <v/>
      </c>
      <c r="S533" s="38" t="str">
        <f t="shared" ref="S533:T533" si="541">S532</f>
        <v>15 Juni sampai dengan 31 Agustus 2026</v>
      </c>
      <c r="T533" s="38" t="str">
        <f t="shared" si="541"/>
        <v>31 Agustus 2026</v>
      </c>
      <c r="U533" s="41"/>
      <c r="V533" s="42"/>
      <c r="W533" s="42"/>
      <c r="X533" s="42"/>
    </row>
    <row r="534" ht="15.75" customHeight="1">
      <c r="A534" s="36" t="s">
        <v>5596</v>
      </c>
      <c r="B534" s="37"/>
      <c r="C534" s="37"/>
      <c r="D534" s="38" t="str">
        <f t="shared" si="1"/>
        <v/>
      </c>
      <c r="E534" s="38" t="str">
        <f>VLOOKUP(D534,'KELAS (REFERENSI)'!$E$1:$J$68,6,FALSE)</f>
        <v>#N/A</v>
      </c>
      <c r="F534" s="39" t="str">
        <f t="shared" si="2"/>
        <v>PETUGAS.0533/SPK/SE/PML/3172/2026</v>
      </c>
      <c r="G534" s="40"/>
      <c r="H534" s="39" t="str">
        <f>VLOOKUP(G534,'MITRA (REFERENSI)'!$A:$Z,16,FALSE)</f>
        <v>#N/A</v>
      </c>
      <c r="I534" s="39" t="str">
        <f>VLOOKUP(G534,'MITRA (REFERENSI)'!$A:$Z,25,FALSE)</f>
        <v>#N/A</v>
      </c>
      <c r="J534" s="38" t="str">
        <f>VLOOKUP(G534,'MITRA (REFERENSI)'!$A:$Z,26,FALSE)</f>
        <v>#N/A</v>
      </c>
      <c r="K534" s="38" t="str">
        <f>VLOOKUP(G534,'MITRA (REFERENSI)'!$A:$Z,15,FALSE)</f>
        <v>#N/A</v>
      </c>
      <c r="L534" s="38" t="str">
        <f>VLOOKUP(G534,'MITRA (REFERENSI)'!$A:$Z,15,FALSE)</f>
        <v>#N/A</v>
      </c>
      <c r="M534" s="38" t="str">
        <f>IF(B534=1,'KELAS (REFERENSI)'!M534,IF(B534=2,'KELAS (REFERENSI)'!M549,IF(B534=3,'KELAS (REFERENSI)'!M564,IF(B534=4,'KELAS (REFERENSI)'!M579,""))))</f>
        <v/>
      </c>
      <c r="N534" s="38" t="str">
        <f>IF(B534=1,'KELAS (REFERENSI)'!N534,IF(B534=2,'KELAS (REFERENSI)'!N549,IF(B534=3,'KELAS (REFERENSI)'!N564,IF(B534=4,'KELAS (REFERENSI)'!N579,""))))</f>
        <v/>
      </c>
      <c r="O534" s="38" t="str">
        <f>IF(B534=1,'KELAS (REFERENSI)'!O534,IF(B534=2,'KELAS (REFERENSI)'!O549,IF(B534=3,'KELAS (REFERENSI)'!O564,IF(B534=4,'KELAS (REFERENSI)'!O579,""))))</f>
        <v/>
      </c>
      <c r="P534" s="38" t="str">
        <f>IF(B534=1,'KELAS (REFERENSI)'!P534,IF(B534=2,'KELAS (REFERENSI)'!P549,IF(B534=3,'KELAS (REFERENSI)'!P564,IF(B534=4,'KELAS (REFERENSI)'!P579,""))))</f>
        <v/>
      </c>
      <c r="Q534" s="38" t="str">
        <f t="shared" si="4"/>
        <v>BPS Kota Jakarta Timur</v>
      </c>
      <c r="R534" s="38" t="str">
        <f t="shared" si="56"/>
        <v/>
      </c>
      <c r="S534" s="38" t="str">
        <f t="shared" ref="S534:T534" si="542">S533</f>
        <v>15 Juni sampai dengan 31 Agustus 2026</v>
      </c>
      <c r="T534" s="38" t="str">
        <f t="shared" si="542"/>
        <v>31 Agustus 2026</v>
      </c>
      <c r="U534" s="41"/>
      <c r="V534" s="42"/>
      <c r="W534" s="42"/>
      <c r="X534" s="42"/>
    </row>
    <row r="535" ht="15.75" customHeight="1">
      <c r="A535" s="36" t="s">
        <v>5597</v>
      </c>
      <c r="B535" s="37"/>
      <c r="C535" s="37"/>
      <c r="D535" s="38" t="str">
        <f t="shared" si="1"/>
        <v/>
      </c>
      <c r="E535" s="38" t="str">
        <f>VLOOKUP(D535,'KELAS (REFERENSI)'!$E$1:$J$68,6,FALSE)</f>
        <v>#N/A</v>
      </c>
      <c r="F535" s="39" t="str">
        <f t="shared" si="2"/>
        <v>PETUGAS.0534/SPK/SE/PML/3172/2026</v>
      </c>
      <c r="G535" s="40"/>
      <c r="H535" s="39" t="str">
        <f>VLOOKUP(G535,'MITRA (REFERENSI)'!$A:$Z,16,FALSE)</f>
        <v>#N/A</v>
      </c>
      <c r="I535" s="39" t="str">
        <f>VLOOKUP(G535,'MITRA (REFERENSI)'!$A:$Z,25,FALSE)</f>
        <v>#N/A</v>
      </c>
      <c r="J535" s="38" t="str">
        <f>VLOOKUP(G535,'MITRA (REFERENSI)'!$A:$Z,26,FALSE)</f>
        <v>#N/A</v>
      </c>
      <c r="K535" s="38" t="str">
        <f>VLOOKUP(G535,'MITRA (REFERENSI)'!$A:$Z,15,FALSE)</f>
        <v>#N/A</v>
      </c>
      <c r="L535" s="38" t="str">
        <f>VLOOKUP(G535,'MITRA (REFERENSI)'!$A:$Z,15,FALSE)</f>
        <v>#N/A</v>
      </c>
      <c r="M535" s="38" t="str">
        <f>IF(B535=1,'KELAS (REFERENSI)'!M535,IF(B535=2,'KELAS (REFERENSI)'!M550,IF(B535=3,'KELAS (REFERENSI)'!M565,IF(B535=4,'KELAS (REFERENSI)'!M580,""))))</f>
        <v/>
      </c>
      <c r="N535" s="38" t="str">
        <f>IF(B535=1,'KELAS (REFERENSI)'!N535,IF(B535=2,'KELAS (REFERENSI)'!N550,IF(B535=3,'KELAS (REFERENSI)'!N565,IF(B535=4,'KELAS (REFERENSI)'!N580,""))))</f>
        <v/>
      </c>
      <c r="O535" s="38" t="str">
        <f>IF(B535=1,'KELAS (REFERENSI)'!O535,IF(B535=2,'KELAS (REFERENSI)'!O550,IF(B535=3,'KELAS (REFERENSI)'!O565,IF(B535=4,'KELAS (REFERENSI)'!O580,""))))</f>
        <v/>
      </c>
      <c r="P535" s="38" t="str">
        <f>IF(B535=1,'KELAS (REFERENSI)'!P535,IF(B535=2,'KELAS (REFERENSI)'!P550,IF(B535=3,'KELAS (REFERENSI)'!P565,IF(B535=4,'KELAS (REFERENSI)'!P580,""))))</f>
        <v/>
      </c>
      <c r="Q535" s="38" t="str">
        <f t="shared" si="4"/>
        <v>BPS Kota Jakarta Timur</v>
      </c>
      <c r="R535" s="38" t="str">
        <f t="shared" si="56"/>
        <v/>
      </c>
      <c r="S535" s="38" t="str">
        <f t="shared" ref="S535:T535" si="543">S534</f>
        <v>15 Juni sampai dengan 31 Agustus 2026</v>
      </c>
      <c r="T535" s="38" t="str">
        <f t="shared" si="543"/>
        <v>31 Agustus 2026</v>
      </c>
      <c r="U535" s="41"/>
      <c r="V535" s="42"/>
      <c r="W535" s="42"/>
      <c r="X535" s="42"/>
    </row>
    <row r="536" ht="15.75" customHeight="1">
      <c r="A536" s="36" t="s">
        <v>5598</v>
      </c>
      <c r="B536" s="37"/>
      <c r="C536" s="37"/>
      <c r="D536" s="38" t="str">
        <f t="shared" si="1"/>
        <v/>
      </c>
      <c r="E536" s="38" t="str">
        <f>VLOOKUP(D536,'KELAS (REFERENSI)'!$E$1:$J$68,6,FALSE)</f>
        <v>#N/A</v>
      </c>
      <c r="F536" s="39" t="str">
        <f t="shared" si="2"/>
        <v>PETUGAS.0535/SPK/SE/PML/3172/2026</v>
      </c>
      <c r="G536" s="40"/>
      <c r="H536" s="39" t="str">
        <f>VLOOKUP(G536,'MITRA (REFERENSI)'!$A:$Z,16,FALSE)</f>
        <v>#N/A</v>
      </c>
      <c r="I536" s="39" t="str">
        <f>VLOOKUP(G536,'MITRA (REFERENSI)'!$A:$Z,25,FALSE)</f>
        <v>#N/A</v>
      </c>
      <c r="J536" s="38" t="str">
        <f>VLOOKUP(G536,'MITRA (REFERENSI)'!$A:$Z,26,FALSE)</f>
        <v>#N/A</v>
      </c>
      <c r="K536" s="38" t="str">
        <f>VLOOKUP(G536,'MITRA (REFERENSI)'!$A:$Z,15,FALSE)</f>
        <v>#N/A</v>
      </c>
      <c r="L536" s="38" t="str">
        <f>VLOOKUP(G536,'MITRA (REFERENSI)'!$A:$Z,15,FALSE)</f>
        <v>#N/A</v>
      </c>
      <c r="M536" s="38" t="str">
        <f>IF(B536=1,'KELAS (REFERENSI)'!M536,IF(B536=2,'KELAS (REFERENSI)'!M551,IF(B536=3,'KELAS (REFERENSI)'!M566,IF(B536=4,'KELAS (REFERENSI)'!M581,""))))</f>
        <v/>
      </c>
      <c r="N536" s="38" t="str">
        <f>IF(B536=1,'KELAS (REFERENSI)'!N536,IF(B536=2,'KELAS (REFERENSI)'!N551,IF(B536=3,'KELAS (REFERENSI)'!N566,IF(B536=4,'KELAS (REFERENSI)'!N581,""))))</f>
        <v/>
      </c>
      <c r="O536" s="38" t="str">
        <f>IF(B536=1,'KELAS (REFERENSI)'!O536,IF(B536=2,'KELAS (REFERENSI)'!O551,IF(B536=3,'KELAS (REFERENSI)'!O566,IF(B536=4,'KELAS (REFERENSI)'!O581,""))))</f>
        <v/>
      </c>
      <c r="P536" s="38" t="str">
        <f>IF(B536=1,'KELAS (REFERENSI)'!P536,IF(B536=2,'KELAS (REFERENSI)'!P551,IF(B536=3,'KELAS (REFERENSI)'!P566,IF(B536=4,'KELAS (REFERENSI)'!P581,""))))</f>
        <v/>
      </c>
      <c r="Q536" s="38" t="str">
        <f t="shared" si="4"/>
        <v>BPS Kota Jakarta Timur</v>
      </c>
      <c r="R536" s="38" t="str">
        <f t="shared" si="56"/>
        <v/>
      </c>
      <c r="S536" s="38" t="str">
        <f t="shared" ref="S536:T536" si="544">S535</f>
        <v>15 Juni sampai dengan 31 Agustus 2026</v>
      </c>
      <c r="T536" s="38" t="str">
        <f t="shared" si="544"/>
        <v>31 Agustus 2026</v>
      </c>
      <c r="U536" s="41"/>
      <c r="V536" s="42"/>
      <c r="W536" s="42"/>
      <c r="X536" s="42"/>
    </row>
    <row r="537" ht="15.75" customHeight="1">
      <c r="A537" s="36" t="s">
        <v>5599</v>
      </c>
      <c r="B537" s="37"/>
      <c r="C537" s="37"/>
      <c r="D537" s="38" t="str">
        <f t="shared" si="1"/>
        <v/>
      </c>
      <c r="E537" s="38" t="str">
        <f>VLOOKUP(D537,'KELAS (REFERENSI)'!$E$1:$J$68,6,FALSE)</f>
        <v>#N/A</v>
      </c>
      <c r="F537" s="39" t="str">
        <f t="shared" si="2"/>
        <v>PETUGAS.0536/SPK/SE/PML/3172/2026</v>
      </c>
      <c r="G537" s="40"/>
      <c r="H537" s="39" t="str">
        <f>VLOOKUP(G537,'MITRA (REFERENSI)'!$A:$Z,16,FALSE)</f>
        <v>#N/A</v>
      </c>
      <c r="I537" s="39" t="str">
        <f>VLOOKUP(G537,'MITRA (REFERENSI)'!$A:$Z,25,FALSE)</f>
        <v>#N/A</v>
      </c>
      <c r="J537" s="38" t="str">
        <f>VLOOKUP(G537,'MITRA (REFERENSI)'!$A:$Z,26,FALSE)</f>
        <v>#N/A</v>
      </c>
      <c r="K537" s="38" t="str">
        <f>VLOOKUP(G537,'MITRA (REFERENSI)'!$A:$Z,15,FALSE)</f>
        <v>#N/A</v>
      </c>
      <c r="L537" s="38" t="str">
        <f>VLOOKUP(G537,'MITRA (REFERENSI)'!$A:$Z,15,FALSE)</f>
        <v>#N/A</v>
      </c>
      <c r="M537" s="38" t="str">
        <f>IF(B537=1,'KELAS (REFERENSI)'!M537,IF(B537=2,'KELAS (REFERENSI)'!M552,IF(B537=3,'KELAS (REFERENSI)'!M567,IF(B537=4,'KELAS (REFERENSI)'!M582,""))))</f>
        <v/>
      </c>
      <c r="N537" s="38" t="str">
        <f>IF(B537=1,'KELAS (REFERENSI)'!N537,IF(B537=2,'KELAS (REFERENSI)'!N552,IF(B537=3,'KELAS (REFERENSI)'!N567,IF(B537=4,'KELAS (REFERENSI)'!N582,""))))</f>
        <v/>
      </c>
      <c r="O537" s="38" t="str">
        <f>IF(B537=1,'KELAS (REFERENSI)'!O537,IF(B537=2,'KELAS (REFERENSI)'!O552,IF(B537=3,'KELAS (REFERENSI)'!O567,IF(B537=4,'KELAS (REFERENSI)'!O582,""))))</f>
        <v/>
      </c>
      <c r="P537" s="38" t="str">
        <f>IF(B537=1,'KELAS (REFERENSI)'!P537,IF(B537=2,'KELAS (REFERENSI)'!P552,IF(B537=3,'KELAS (REFERENSI)'!P567,IF(B537=4,'KELAS (REFERENSI)'!P582,""))))</f>
        <v/>
      </c>
      <c r="Q537" s="38" t="str">
        <f t="shared" si="4"/>
        <v>BPS Kota Jakarta Timur</v>
      </c>
      <c r="R537" s="38" t="str">
        <f t="shared" si="56"/>
        <v/>
      </c>
      <c r="S537" s="38" t="str">
        <f t="shared" ref="S537:T537" si="545">S536</f>
        <v>15 Juni sampai dengan 31 Agustus 2026</v>
      </c>
      <c r="T537" s="38" t="str">
        <f t="shared" si="545"/>
        <v>31 Agustus 2026</v>
      </c>
      <c r="U537" s="41"/>
      <c r="V537" s="42"/>
      <c r="W537" s="42"/>
      <c r="X537" s="42"/>
    </row>
    <row r="538" ht="15.75" customHeight="1">
      <c r="A538" s="36" t="s">
        <v>5600</v>
      </c>
      <c r="B538" s="37"/>
      <c r="C538" s="37"/>
      <c r="D538" s="38" t="str">
        <f t="shared" si="1"/>
        <v/>
      </c>
      <c r="E538" s="38" t="str">
        <f>VLOOKUP(D538,'KELAS (REFERENSI)'!$E$1:$J$68,6,FALSE)</f>
        <v>#N/A</v>
      </c>
      <c r="F538" s="39" t="str">
        <f t="shared" si="2"/>
        <v>PETUGAS.0537/SPK/SE/PML/3172/2026</v>
      </c>
      <c r="G538" s="40"/>
      <c r="H538" s="39" t="str">
        <f>VLOOKUP(G538,'MITRA (REFERENSI)'!$A:$Z,16,FALSE)</f>
        <v>#N/A</v>
      </c>
      <c r="I538" s="39" t="str">
        <f>VLOOKUP(G538,'MITRA (REFERENSI)'!$A:$Z,25,FALSE)</f>
        <v>#N/A</v>
      </c>
      <c r="J538" s="38" t="str">
        <f>VLOOKUP(G538,'MITRA (REFERENSI)'!$A:$Z,26,FALSE)</f>
        <v>#N/A</v>
      </c>
      <c r="K538" s="38" t="str">
        <f>VLOOKUP(G538,'MITRA (REFERENSI)'!$A:$Z,15,FALSE)</f>
        <v>#N/A</v>
      </c>
      <c r="L538" s="38" t="str">
        <f>VLOOKUP(G538,'MITRA (REFERENSI)'!$A:$Z,15,FALSE)</f>
        <v>#N/A</v>
      </c>
      <c r="M538" s="38" t="str">
        <f>IF(B538=1,'KELAS (REFERENSI)'!M538,IF(B538=2,'KELAS (REFERENSI)'!M553,IF(B538=3,'KELAS (REFERENSI)'!M568,IF(B538=4,'KELAS (REFERENSI)'!M583,""))))</f>
        <v/>
      </c>
      <c r="N538" s="38" t="str">
        <f>IF(B538=1,'KELAS (REFERENSI)'!N538,IF(B538=2,'KELAS (REFERENSI)'!N553,IF(B538=3,'KELAS (REFERENSI)'!N568,IF(B538=4,'KELAS (REFERENSI)'!N583,""))))</f>
        <v/>
      </c>
      <c r="O538" s="38" t="str">
        <f>IF(B538=1,'KELAS (REFERENSI)'!O538,IF(B538=2,'KELAS (REFERENSI)'!O553,IF(B538=3,'KELAS (REFERENSI)'!O568,IF(B538=4,'KELAS (REFERENSI)'!O583,""))))</f>
        <v/>
      </c>
      <c r="P538" s="38" t="str">
        <f>IF(B538=1,'KELAS (REFERENSI)'!P538,IF(B538=2,'KELAS (REFERENSI)'!P553,IF(B538=3,'KELAS (REFERENSI)'!P568,IF(B538=4,'KELAS (REFERENSI)'!P583,""))))</f>
        <v/>
      </c>
      <c r="Q538" s="38" t="str">
        <f t="shared" si="4"/>
        <v>BPS Kota Jakarta Timur</v>
      </c>
      <c r="R538" s="38" t="str">
        <f t="shared" si="56"/>
        <v/>
      </c>
      <c r="S538" s="38" t="str">
        <f t="shared" ref="S538:T538" si="546">S537</f>
        <v>15 Juni sampai dengan 31 Agustus 2026</v>
      </c>
      <c r="T538" s="38" t="str">
        <f t="shared" si="546"/>
        <v>31 Agustus 2026</v>
      </c>
      <c r="U538" s="41"/>
      <c r="V538" s="42"/>
      <c r="W538" s="42"/>
      <c r="X538" s="42"/>
    </row>
    <row r="539" ht="15.75" customHeight="1">
      <c r="A539" s="36" t="s">
        <v>5601</v>
      </c>
      <c r="B539" s="37"/>
      <c r="C539" s="37"/>
      <c r="D539" s="38" t="str">
        <f t="shared" si="1"/>
        <v/>
      </c>
      <c r="E539" s="38" t="str">
        <f>VLOOKUP(D539,'KELAS (REFERENSI)'!$E$1:$J$68,6,FALSE)</f>
        <v>#N/A</v>
      </c>
      <c r="F539" s="39" t="str">
        <f t="shared" si="2"/>
        <v>PETUGAS.0538/SPK/SE/PML/3172/2026</v>
      </c>
      <c r="G539" s="40"/>
      <c r="H539" s="39" t="str">
        <f>VLOOKUP(G539,'MITRA (REFERENSI)'!$A:$Z,16,FALSE)</f>
        <v>#N/A</v>
      </c>
      <c r="I539" s="39" t="str">
        <f>VLOOKUP(G539,'MITRA (REFERENSI)'!$A:$Z,25,FALSE)</f>
        <v>#N/A</v>
      </c>
      <c r="J539" s="38" t="str">
        <f>VLOOKUP(G539,'MITRA (REFERENSI)'!$A:$Z,26,FALSE)</f>
        <v>#N/A</v>
      </c>
      <c r="K539" s="38" t="str">
        <f>VLOOKUP(G539,'MITRA (REFERENSI)'!$A:$Z,15,FALSE)</f>
        <v>#N/A</v>
      </c>
      <c r="L539" s="38" t="str">
        <f>VLOOKUP(G539,'MITRA (REFERENSI)'!$A:$Z,15,FALSE)</f>
        <v>#N/A</v>
      </c>
      <c r="M539" s="38" t="str">
        <f>IF(B539=1,'KELAS (REFERENSI)'!M539,IF(B539=2,'KELAS (REFERENSI)'!M554,IF(B539=3,'KELAS (REFERENSI)'!M569,IF(B539=4,'KELAS (REFERENSI)'!M584,""))))</f>
        <v/>
      </c>
      <c r="N539" s="38" t="str">
        <f>IF(B539=1,'KELAS (REFERENSI)'!N539,IF(B539=2,'KELAS (REFERENSI)'!N554,IF(B539=3,'KELAS (REFERENSI)'!N569,IF(B539=4,'KELAS (REFERENSI)'!N584,""))))</f>
        <v/>
      </c>
      <c r="O539" s="38" t="str">
        <f>IF(B539=1,'KELAS (REFERENSI)'!O539,IF(B539=2,'KELAS (REFERENSI)'!O554,IF(B539=3,'KELAS (REFERENSI)'!O569,IF(B539=4,'KELAS (REFERENSI)'!O584,""))))</f>
        <v/>
      </c>
      <c r="P539" s="38" t="str">
        <f>IF(B539=1,'KELAS (REFERENSI)'!P539,IF(B539=2,'KELAS (REFERENSI)'!P554,IF(B539=3,'KELAS (REFERENSI)'!P569,IF(B539=4,'KELAS (REFERENSI)'!P584,""))))</f>
        <v/>
      </c>
      <c r="Q539" s="38" t="str">
        <f t="shared" si="4"/>
        <v>BPS Kota Jakarta Timur</v>
      </c>
      <c r="R539" s="38" t="str">
        <f t="shared" si="56"/>
        <v/>
      </c>
      <c r="S539" s="38" t="str">
        <f t="shared" ref="S539:T539" si="547">S538</f>
        <v>15 Juni sampai dengan 31 Agustus 2026</v>
      </c>
      <c r="T539" s="38" t="str">
        <f t="shared" si="547"/>
        <v>31 Agustus 2026</v>
      </c>
      <c r="U539" s="41"/>
      <c r="V539" s="42"/>
      <c r="W539" s="42"/>
      <c r="X539" s="42"/>
    </row>
    <row r="540" ht="15.75" customHeight="1">
      <c r="A540" s="36" t="s">
        <v>5602</v>
      </c>
      <c r="B540" s="37"/>
      <c r="C540" s="37"/>
      <c r="D540" s="38" t="str">
        <f t="shared" si="1"/>
        <v/>
      </c>
      <c r="E540" s="38" t="str">
        <f>VLOOKUP(D540,'KELAS (REFERENSI)'!$E$1:$J$68,6,FALSE)</f>
        <v>#N/A</v>
      </c>
      <c r="F540" s="39" t="str">
        <f t="shared" si="2"/>
        <v>PETUGAS.0539/SPK/SE/PML/3172/2026</v>
      </c>
      <c r="G540" s="40"/>
      <c r="H540" s="39" t="str">
        <f>VLOOKUP(G540,'MITRA (REFERENSI)'!$A:$Z,16,FALSE)</f>
        <v>#N/A</v>
      </c>
      <c r="I540" s="39" t="str">
        <f>VLOOKUP(G540,'MITRA (REFERENSI)'!$A:$Z,25,FALSE)</f>
        <v>#N/A</v>
      </c>
      <c r="J540" s="38" t="str">
        <f>VLOOKUP(G540,'MITRA (REFERENSI)'!$A:$Z,26,FALSE)</f>
        <v>#N/A</v>
      </c>
      <c r="K540" s="38" t="str">
        <f>VLOOKUP(G540,'MITRA (REFERENSI)'!$A:$Z,15,FALSE)</f>
        <v>#N/A</v>
      </c>
      <c r="L540" s="38" t="str">
        <f>VLOOKUP(G540,'MITRA (REFERENSI)'!$A:$Z,15,FALSE)</f>
        <v>#N/A</v>
      </c>
      <c r="M540" s="38" t="str">
        <f>IF(B540=1,'KELAS (REFERENSI)'!M540,IF(B540=2,'KELAS (REFERENSI)'!M555,IF(B540=3,'KELAS (REFERENSI)'!M570,IF(B540=4,'KELAS (REFERENSI)'!M585,""))))</f>
        <v/>
      </c>
      <c r="N540" s="38" t="str">
        <f>IF(B540=1,'KELAS (REFERENSI)'!N540,IF(B540=2,'KELAS (REFERENSI)'!N555,IF(B540=3,'KELAS (REFERENSI)'!N570,IF(B540=4,'KELAS (REFERENSI)'!N585,""))))</f>
        <v/>
      </c>
      <c r="O540" s="38" t="str">
        <f>IF(B540=1,'KELAS (REFERENSI)'!O540,IF(B540=2,'KELAS (REFERENSI)'!O555,IF(B540=3,'KELAS (REFERENSI)'!O570,IF(B540=4,'KELAS (REFERENSI)'!O585,""))))</f>
        <v/>
      </c>
      <c r="P540" s="38" t="str">
        <f>IF(B540=1,'KELAS (REFERENSI)'!P540,IF(B540=2,'KELAS (REFERENSI)'!P555,IF(B540=3,'KELAS (REFERENSI)'!P570,IF(B540=4,'KELAS (REFERENSI)'!P585,""))))</f>
        <v/>
      </c>
      <c r="Q540" s="38" t="str">
        <f t="shared" si="4"/>
        <v>BPS Kota Jakarta Timur</v>
      </c>
      <c r="R540" s="38" t="str">
        <f t="shared" si="56"/>
        <v/>
      </c>
      <c r="S540" s="38" t="str">
        <f t="shared" ref="S540:T540" si="548">S539</f>
        <v>15 Juni sampai dengan 31 Agustus 2026</v>
      </c>
      <c r="T540" s="38" t="str">
        <f t="shared" si="548"/>
        <v>31 Agustus 2026</v>
      </c>
      <c r="U540" s="41"/>
      <c r="V540" s="42"/>
      <c r="W540" s="42"/>
      <c r="X540" s="42"/>
    </row>
    <row r="541" ht="15.75" customHeight="1">
      <c r="A541" s="36" t="s">
        <v>5603</v>
      </c>
      <c r="B541" s="37"/>
      <c r="C541" s="37"/>
      <c r="D541" s="38" t="str">
        <f t="shared" si="1"/>
        <v/>
      </c>
      <c r="E541" s="38" t="str">
        <f>VLOOKUP(D541,'KELAS (REFERENSI)'!$E$1:$J$68,6,FALSE)</f>
        <v>#N/A</v>
      </c>
      <c r="F541" s="39" t="str">
        <f t="shared" si="2"/>
        <v>PETUGAS.0540/SPK/SE/PML/3172/2026</v>
      </c>
      <c r="G541" s="40"/>
      <c r="H541" s="39" t="str">
        <f>VLOOKUP(G541,'MITRA (REFERENSI)'!$A:$Z,16,FALSE)</f>
        <v>#N/A</v>
      </c>
      <c r="I541" s="39" t="str">
        <f>VLOOKUP(G541,'MITRA (REFERENSI)'!$A:$Z,25,FALSE)</f>
        <v>#N/A</v>
      </c>
      <c r="J541" s="38" t="str">
        <f>VLOOKUP(G541,'MITRA (REFERENSI)'!$A:$Z,26,FALSE)</f>
        <v>#N/A</v>
      </c>
      <c r="K541" s="38" t="str">
        <f>VLOOKUP(G541,'MITRA (REFERENSI)'!$A:$Z,15,FALSE)</f>
        <v>#N/A</v>
      </c>
      <c r="L541" s="38" t="str">
        <f>VLOOKUP(G541,'MITRA (REFERENSI)'!$A:$Z,15,FALSE)</f>
        <v>#N/A</v>
      </c>
      <c r="M541" s="38" t="str">
        <f>IF(B541=1,'KELAS (REFERENSI)'!M541,IF(B541=2,'KELAS (REFERENSI)'!M556,IF(B541=3,'KELAS (REFERENSI)'!M571,IF(B541=4,'KELAS (REFERENSI)'!M586,""))))</f>
        <v/>
      </c>
      <c r="N541" s="38" t="str">
        <f>IF(B541=1,'KELAS (REFERENSI)'!N541,IF(B541=2,'KELAS (REFERENSI)'!N556,IF(B541=3,'KELAS (REFERENSI)'!N571,IF(B541=4,'KELAS (REFERENSI)'!N586,""))))</f>
        <v/>
      </c>
      <c r="O541" s="38" t="str">
        <f>IF(B541=1,'KELAS (REFERENSI)'!O541,IF(B541=2,'KELAS (REFERENSI)'!O556,IF(B541=3,'KELAS (REFERENSI)'!O571,IF(B541=4,'KELAS (REFERENSI)'!O586,""))))</f>
        <v/>
      </c>
      <c r="P541" s="38" t="str">
        <f>IF(B541=1,'KELAS (REFERENSI)'!P541,IF(B541=2,'KELAS (REFERENSI)'!P556,IF(B541=3,'KELAS (REFERENSI)'!P571,IF(B541=4,'KELAS (REFERENSI)'!P586,""))))</f>
        <v/>
      </c>
      <c r="Q541" s="38" t="str">
        <f t="shared" si="4"/>
        <v>BPS Kota Jakarta Timur</v>
      </c>
      <c r="R541" s="38" t="str">
        <f t="shared" si="56"/>
        <v/>
      </c>
      <c r="S541" s="38" t="str">
        <f t="shared" ref="S541:T541" si="549">S540</f>
        <v>15 Juni sampai dengan 31 Agustus 2026</v>
      </c>
      <c r="T541" s="38" t="str">
        <f t="shared" si="549"/>
        <v>31 Agustus 2026</v>
      </c>
      <c r="U541" s="41"/>
      <c r="V541" s="42"/>
      <c r="W541" s="42"/>
      <c r="X541" s="42"/>
    </row>
    <row r="542" ht="15.75" customHeight="1">
      <c r="A542" s="36" t="s">
        <v>5604</v>
      </c>
      <c r="B542" s="37"/>
      <c r="C542" s="37"/>
      <c r="D542" s="38" t="str">
        <f t="shared" si="1"/>
        <v/>
      </c>
      <c r="E542" s="38" t="str">
        <f>VLOOKUP(D542,'KELAS (REFERENSI)'!$E$1:$J$68,6,FALSE)</f>
        <v>#N/A</v>
      </c>
      <c r="F542" s="39" t="str">
        <f t="shared" si="2"/>
        <v>PETUGAS.0541/SPK/SE/PML/3172/2026</v>
      </c>
      <c r="G542" s="40"/>
      <c r="H542" s="39" t="str">
        <f>VLOOKUP(G542,'MITRA (REFERENSI)'!$A:$Z,16,FALSE)</f>
        <v>#N/A</v>
      </c>
      <c r="I542" s="39" t="str">
        <f>VLOOKUP(G542,'MITRA (REFERENSI)'!$A:$Z,25,FALSE)</f>
        <v>#N/A</v>
      </c>
      <c r="J542" s="38" t="str">
        <f>VLOOKUP(G542,'MITRA (REFERENSI)'!$A:$Z,26,FALSE)</f>
        <v>#N/A</v>
      </c>
      <c r="K542" s="38" t="str">
        <f>VLOOKUP(G542,'MITRA (REFERENSI)'!$A:$Z,15,FALSE)</f>
        <v>#N/A</v>
      </c>
      <c r="L542" s="38" t="str">
        <f>VLOOKUP(G542,'MITRA (REFERENSI)'!$A:$Z,15,FALSE)</f>
        <v>#N/A</v>
      </c>
      <c r="M542" s="38" t="str">
        <f>IF(B542=1,'KELAS (REFERENSI)'!M542,IF(B542=2,'KELAS (REFERENSI)'!M557,IF(B542=3,'KELAS (REFERENSI)'!M572,IF(B542=4,'KELAS (REFERENSI)'!M587,""))))</f>
        <v/>
      </c>
      <c r="N542" s="38" t="str">
        <f>IF(B542=1,'KELAS (REFERENSI)'!N542,IF(B542=2,'KELAS (REFERENSI)'!N557,IF(B542=3,'KELAS (REFERENSI)'!N572,IF(B542=4,'KELAS (REFERENSI)'!N587,""))))</f>
        <v/>
      </c>
      <c r="O542" s="38" t="str">
        <f>IF(B542=1,'KELAS (REFERENSI)'!O542,IF(B542=2,'KELAS (REFERENSI)'!O557,IF(B542=3,'KELAS (REFERENSI)'!O572,IF(B542=4,'KELAS (REFERENSI)'!O587,""))))</f>
        <v/>
      </c>
      <c r="P542" s="38" t="str">
        <f>IF(B542=1,'KELAS (REFERENSI)'!P542,IF(B542=2,'KELAS (REFERENSI)'!P557,IF(B542=3,'KELAS (REFERENSI)'!P572,IF(B542=4,'KELAS (REFERENSI)'!P587,""))))</f>
        <v/>
      </c>
      <c r="Q542" s="38" t="str">
        <f t="shared" si="4"/>
        <v>BPS Kota Jakarta Timur</v>
      </c>
      <c r="R542" s="38" t="str">
        <f t="shared" si="56"/>
        <v/>
      </c>
      <c r="S542" s="38" t="str">
        <f t="shared" ref="S542:T542" si="550">S541</f>
        <v>15 Juni sampai dengan 31 Agustus 2026</v>
      </c>
      <c r="T542" s="38" t="str">
        <f t="shared" si="550"/>
        <v>31 Agustus 2026</v>
      </c>
      <c r="U542" s="41"/>
      <c r="V542" s="42"/>
      <c r="W542" s="42"/>
      <c r="X542" s="42"/>
    </row>
    <row r="543" ht="15.75" customHeight="1">
      <c r="A543" s="36" t="s">
        <v>5605</v>
      </c>
      <c r="B543" s="37"/>
      <c r="C543" s="37"/>
      <c r="D543" s="38" t="str">
        <f t="shared" si="1"/>
        <v/>
      </c>
      <c r="E543" s="38" t="str">
        <f>VLOOKUP(D543,'KELAS (REFERENSI)'!$E$1:$J$68,6,FALSE)</f>
        <v>#N/A</v>
      </c>
      <c r="F543" s="39" t="str">
        <f t="shared" si="2"/>
        <v>PETUGAS.0542/SPK/SE/PML/3172/2026</v>
      </c>
      <c r="G543" s="40"/>
      <c r="H543" s="39" t="str">
        <f>VLOOKUP(G543,'MITRA (REFERENSI)'!$A:$Z,16,FALSE)</f>
        <v>#N/A</v>
      </c>
      <c r="I543" s="39" t="str">
        <f>VLOOKUP(G543,'MITRA (REFERENSI)'!$A:$Z,25,FALSE)</f>
        <v>#N/A</v>
      </c>
      <c r="J543" s="38" t="str">
        <f>VLOOKUP(G543,'MITRA (REFERENSI)'!$A:$Z,26,FALSE)</f>
        <v>#N/A</v>
      </c>
      <c r="K543" s="38" t="str">
        <f>VLOOKUP(G543,'MITRA (REFERENSI)'!$A:$Z,15,FALSE)</f>
        <v>#N/A</v>
      </c>
      <c r="L543" s="38" t="str">
        <f>VLOOKUP(G543,'MITRA (REFERENSI)'!$A:$Z,15,FALSE)</f>
        <v>#N/A</v>
      </c>
      <c r="M543" s="38" t="str">
        <f>IF(B543=1,'KELAS (REFERENSI)'!M543,IF(B543=2,'KELAS (REFERENSI)'!M558,IF(B543=3,'KELAS (REFERENSI)'!M573,IF(B543=4,'KELAS (REFERENSI)'!M588,""))))</f>
        <v/>
      </c>
      <c r="N543" s="38" t="str">
        <f>IF(B543=1,'KELAS (REFERENSI)'!N543,IF(B543=2,'KELAS (REFERENSI)'!N558,IF(B543=3,'KELAS (REFERENSI)'!N573,IF(B543=4,'KELAS (REFERENSI)'!N588,""))))</f>
        <v/>
      </c>
      <c r="O543" s="38" t="str">
        <f>IF(B543=1,'KELAS (REFERENSI)'!O543,IF(B543=2,'KELAS (REFERENSI)'!O558,IF(B543=3,'KELAS (REFERENSI)'!O573,IF(B543=4,'KELAS (REFERENSI)'!O588,""))))</f>
        <v/>
      </c>
      <c r="P543" s="38" t="str">
        <f>IF(B543=1,'KELAS (REFERENSI)'!P543,IF(B543=2,'KELAS (REFERENSI)'!P558,IF(B543=3,'KELAS (REFERENSI)'!P573,IF(B543=4,'KELAS (REFERENSI)'!P588,""))))</f>
        <v/>
      </c>
      <c r="Q543" s="38" t="str">
        <f t="shared" si="4"/>
        <v>BPS Kota Jakarta Timur</v>
      </c>
      <c r="R543" s="38" t="str">
        <f t="shared" si="56"/>
        <v/>
      </c>
      <c r="S543" s="38" t="str">
        <f t="shared" ref="S543:T543" si="551">S542</f>
        <v>15 Juni sampai dengan 31 Agustus 2026</v>
      </c>
      <c r="T543" s="38" t="str">
        <f t="shared" si="551"/>
        <v>31 Agustus 2026</v>
      </c>
      <c r="U543" s="41"/>
      <c r="V543" s="42"/>
      <c r="W543" s="42"/>
      <c r="X543" s="42"/>
    </row>
    <row r="544" ht="15.75" customHeight="1">
      <c r="A544" s="36" t="s">
        <v>5606</v>
      </c>
      <c r="B544" s="37"/>
      <c r="C544" s="37"/>
      <c r="D544" s="38" t="str">
        <f t="shared" si="1"/>
        <v/>
      </c>
      <c r="E544" s="38" t="str">
        <f>VLOOKUP(D544,'KELAS (REFERENSI)'!$E$1:$J$68,6,FALSE)</f>
        <v>#N/A</v>
      </c>
      <c r="F544" s="39" t="str">
        <f t="shared" si="2"/>
        <v>PETUGAS.0543/SPK/SE/PML/3172/2026</v>
      </c>
      <c r="G544" s="40"/>
      <c r="H544" s="39" t="str">
        <f>VLOOKUP(G544,'MITRA (REFERENSI)'!$A:$Z,16,FALSE)</f>
        <v>#N/A</v>
      </c>
      <c r="I544" s="39" t="str">
        <f>VLOOKUP(G544,'MITRA (REFERENSI)'!$A:$Z,25,FALSE)</f>
        <v>#N/A</v>
      </c>
      <c r="J544" s="38" t="str">
        <f>VLOOKUP(G544,'MITRA (REFERENSI)'!$A:$Z,26,FALSE)</f>
        <v>#N/A</v>
      </c>
      <c r="K544" s="38" t="str">
        <f>VLOOKUP(G544,'MITRA (REFERENSI)'!$A:$Z,15,FALSE)</f>
        <v>#N/A</v>
      </c>
      <c r="L544" s="38" t="str">
        <f>VLOOKUP(G544,'MITRA (REFERENSI)'!$A:$Z,15,FALSE)</f>
        <v>#N/A</v>
      </c>
      <c r="M544" s="38" t="str">
        <f>IF(B544=1,'KELAS (REFERENSI)'!M544,IF(B544=2,'KELAS (REFERENSI)'!M559,IF(B544=3,'KELAS (REFERENSI)'!M574,IF(B544=4,'KELAS (REFERENSI)'!M589,""))))</f>
        <v/>
      </c>
      <c r="N544" s="38" t="str">
        <f>IF(B544=1,'KELAS (REFERENSI)'!N544,IF(B544=2,'KELAS (REFERENSI)'!N559,IF(B544=3,'KELAS (REFERENSI)'!N574,IF(B544=4,'KELAS (REFERENSI)'!N589,""))))</f>
        <v/>
      </c>
      <c r="O544" s="38" t="str">
        <f>IF(B544=1,'KELAS (REFERENSI)'!O544,IF(B544=2,'KELAS (REFERENSI)'!O559,IF(B544=3,'KELAS (REFERENSI)'!O574,IF(B544=4,'KELAS (REFERENSI)'!O589,""))))</f>
        <v/>
      </c>
      <c r="P544" s="38" t="str">
        <f>IF(B544=1,'KELAS (REFERENSI)'!P544,IF(B544=2,'KELAS (REFERENSI)'!P559,IF(B544=3,'KELAS (REFERENSI)'!P574,IF(B544=4,'KELAS (REFERENSI)'!P589,""))))</f>
        <v/>
      </c>
      <c r="Q544" s="38" t="str">
        <f t="shared" si="4"/>
        <v>BPS Kota Jakarta Timur</v>
      </c>
      <c r="R544" s="38" t="str">
        <f t="shared" si="56"/>
        <v/>
      </c>
      <c r="S544" s="38" t="str">
        <f t="shared" ref="S544:T544" si="552">S543</f>
        <v>15 Juni sampai dengan 31 Agustus 2026</v>
      </c>
      <c r="T544" s="38" t="str">
        <f t="shared" si="552"/>
        <v>31 Agustus 2026</v>
      </c>
      <c r="U544" s="41"/>
      <c r="V544" s="42"/>
      <c r="W544" s="42"/>
      <c r="X544" s="42"/>
    </row>
    <row r="545" ht="15.75" customHeight="1">
      <c r="A545" s="36" t="s">
        <v>5607</v>
      </c>
      <c r="B545" s="37"/>
      <c r="C545" s="37"/>
      <c r="D545" s="38" t="str">
        <f t="shared" si="1"/>
        <v/>
      </c>
      <c r="E545" s="38" t="str">
        <f>VLOOKUP(D545,'KELAS (REFERENSI)'!$E$1:$J$68,6,FALSE)</f>
        <v>#N/A</v>
      </c>
      <c r="F545" s="39" t="str">
        <f t="shared" si="2"/>
        <v>PETUGAS.0544/SPK/SE/PML/3172/2026</v>
      </c>
      <c r="G545" s="40"/>
      <c r="H545" s="39" t="str">
        <f>VLOOKUP(G545,'MITRA (REFERENSI)'!$A:$Z,16,FALSE)</f>
        <v>#N/A</v>
      </c>
      <c r="I545" s="39" t="str">
        <f>VLOOKUP(G545,'MITRA (REFERENSI)'!$A:$Z,25,FALSE)</f>
        <v>#N/A</v>
      </c>
      <c r="J545" s="38" t="str">
        <f>VLOOKUP(G545,'MITRA (REFERENSI)'!$A:$Z,26,FALSE)</f>
        <v>#N/A</v>
      </c>
      <c r="K545" s="38" t="str">
        <f>VLOOKUP(G545,'MITRA (REFERENSI)'!$A:$Z,15,FALSE)</f>
        <v>#N/A</v>
      </c>
      <c r="L545" s="38" t="str">
        <f>VLOOKUP(G545,'MITRA (REFERENSI)'!$A:$Z,15,FALSE)</f>
        <v>#N/A</v>
      </c>
      <c r="M545" s="38" t="str">
        <f>IF(B545=1,'KELAS (REFERENSI)'!M545,IF(B545=2,'KELAS (REFERENSI)'!M560,IF(B545=3,'KELAS (REFERENSI)'!M575,IF(B545=4,'KELAS (REFERENSI)'!M590,""))))</f>
        <v/>
      </c>
      <c r="N545" s="38" t="str">
        <f>IF(B545=1,'KELAS (REFERENSI)'!N545,IF(B545=2,'KELAS (REFERENSI)'!N560,IF(B545=3,'KELAS (REFERENSI)'!N575,IF(B545=4,'KELAS (REFERENSI)'!N590,""))))</f>
        <v/>
      </c>
      <c r="O545" s="38" t="str">
        <f>IF(B545=1,'KELAS (REFERENSI)'!O545,IF(B545=2,'KELAS (REFERENSI)'!O560,IF(B545=3,'KELAS (REFERENSI)'!O575,IF(B545=4,'KELAS (REFERENSI)'!O590,""))))</f>
        <v/>
      </c>
      <c r="P545" s="38" t="str">
        <f>IF(B545=1,'KELAS (REFERENSI)'!P545,IF(B545=2,'KELAS (REFERENSI)'!P560,IF(B545=3,'KELAS (REFERENSI)'!P575,IF(B545=4,'KELAS (REFERENSI)'!P590,""))))</f>
        <v/>
      </c>
      <c r="Q545" s="38" t="str">
        <f t="shared" si="4"/>
        <v>BPS Kota Jakarta Timur</v>
      </c>
      <c r="R545" s="38" t="str">
        <f t="shared" si="56"/>
        <v/>
      </c>
      <c r="S545" s="38" t="str">
        <f t="shared" ref="S545:T545" si="553">S544</f>
        <v>15 Juni sampai dengan 31 Agustus 2026</v>
      </c>
      <c r="T545" s="38" t="str">
        <f t="shared" si="553"/>
        <v>31 Agustus 2026</v>
      </c>
      <c r="U545" s="41"/>
      <c r="V545" s="42"/>
      <c r="W545" s="42"/>
      <c r="X545" s="42"/>
    </row>
    <row r="546" ht="15.75" customHeight="1">
      <c r="A546" s="36" t="s">
        <v>5608</v>
      </c>
      <c r="B546" s="37"/>
      <c r="C546" s="37"/>
      <c r="D546" s="38" t="str">
        <f t="shared" si="1"/>
        <v/>
      </c>
      <c r="E546" s="38" t="str">
        <f>VLOOKUP(D546,'KELAS (REFERENSI)'!$E$1:$J$68,6,FALSE)</f>
        <v>#N/A</v>
      </c>
      <c r="F546" s="39" t="str">
        <f t="shared" si="2"/>
        <v>PETUGAS.0545/SPK/SE/PML/3172/2026</v>
      </c>
      <c r="G546" s="40"/>
      <c r="H546" s="39" t="str">
        <f>VLOOKUP(G546,'MITRA (REFERENSI)'!$A:$Z,16,FALSE)</f>
        <v>#N/A</v>
      </c>
      <c r="I546" s="39" t="str">
        <f>VLOOKUP(G546,'MITRA (REFERENSI)'!$A:$Z,25,FALSE)</f>
        <v>#N/A</v>
      </c>
      <c r="J546" s="38" t="str">
        <f>VLOOKUP(G546,'MITRA (REFERENSI)'!$A:$Z,26,FALSE)</f>
        <v>#N/A</v>
      </c>
      <c r="K546" s="38" t="str">
        <f>VLOOKUP(G546,'MITRA (REFERENSI)'!$A:$Z,15,FALSE)</f>
        <v>#N/A</v>
      </c>
      <c r="L546" s="38" t="str">
        <f>VLOOKUP(G546,'MITRA (REFERENSI)'!$A:$Z,15,FALSE)</f>
        <v>#N/A</v>
      </c>
      <c r="M546" s="38" t="str">
        <f>IF(B546=1,'KELAS (REFERENSI)'!M546,IF(B546=2,'KELAS (REFERENSI)'!M561,IF(B546=3,'KELAS (REFERENSI)'!M576,IF(B546=4,'KELAS (REFERENSI)'!M591,""))))</f>
        <v/>
      </c>
      <c r="N546" s="38" t="str">
        <f>IF(B546=1,'KELAS (REFERENSI)'!N546,IF(B546=2,'KELAS (REFERENSI)'!N561,IF(B546=3,'KELAS (REFERENSI)'!N576,IF(B546=4,'KELAS (REFERENSI)'!N591,""))))</f>
        <v/>
      </c>
      <c r="O546" s="38" t="str">
        <f>IF(B546=1,'KELAS (REFERENSI)'!O546,IF(B546=2,'KELAS (REFERENSI)'!O561,IF(B546=3,'KELAS (REFERENSI)'!O576,IF(B546=4,'KELAS (REFERENSI)'!O591,""))))</f>
        <v/>
      </c>
      <c r="P546" s="38" t="str">
        <f>IF(B546=1,'KELAS (REFERENSI)'!P546,IF(B546=2,'KELAS (REFERENSI)'!P561,IF(B546=3,'KELAS (REFERENSI)'!P576,IF(B546=4,'KELAS (REFERENSI)'!P591,""))))</f>
        <v/>
      </c>
      <c r="Q546" s="38" t="str">
        <f t="shared" si="4"/>
        <v>BPS Kota Jakarta Timur</v>
      </c>
      <c r="R546" s="38" t="str">
        <f t="shared" si="56"/>
        <v/>
      </c>
      <c r="S546" s="38" t="str">
        <f t="shared" ref="S546:T546" si="554">S545</f>
        <v>15 Juni sampai dengan 31 Agustus 2026</v>
      </c>
      <c r="T546" s="38" t="str">
        <f t="shared" si="554"/>
        <v>31 Agustus 2026</v>
      </c>
      <c r="U546" s="41"/>
      <c r="V546" s="42"/>
      <c r="W546" s="42"/>
      <c r="X546" s="42"/>
    </row>
    <row r="547" ht="15.75" customHeight="1">
      <c r="A547" s="36" t="s">
        <v>5609</v>
      </c>
      <c r="B547" s="37"/>
      <c r="C547" s="37"/>
      <c r="D547" s="38" t="str">
        <f t="shared" si="1"/>
        <v/>
      </c>
      <c r="E547" s="38" t="str">
        <f>VLOOKUP(D547,'KELAS (REFERENSI)'!$E$1:$J$68,6,FALSE)</f>
        <v>#N/A</v>
      </c>
      <c r="F547" s="39" t="str">
        <f t="shared" si="2"/>
        <v>PETUGAS.0546/SPK/SE/PML/3172/2026</v>
      </c>
      <c r="G547" s="40"/>
      <c r="H547" s="39" t="str">
        <f>VLOOKUP(G547,'MITRA (REFERENSI)'!$A:$Z,16,FALSE)</f>
        <v>#N/A</v>
      </c>
      <c r="I547" s="39" t="str">
        <f>VLOOKUP(G547,'MITRA (REFERENSI)'!$A:$Z,25,FALSE)</f>
        <v>#N/A</v>
      </c>
      <c r="J547" s="38" t="str">
        <f>VLOOKUP(G547,'MITRA (REFERENSI)'!$A:$Z,26,FALSE)</f>
        <v>#N/A</v>
      </c>
      <c r="K547" s="38" t="str">
        <f>VLOOKUP(G547,'MITRA (REFERENSI)'!$A:$Z,15,FALSE)</f>
        <v>#N/A</v>
      </c>
      <c r="L547" s="38" t="str">
        <f>VLOOKUP(G547,'MITRA (REFERENSI)'!$A:$Z,15,FALSE)</f>
        <v>#N/A</v>
      </c>
      <c r="M547" s="38" t="str">
        <f>IF(B547=1,'KELAS (REFERENSI)'!M547,IF(B547=2,'KELAS (REFERENSI)'!M562,IF(B547=3,'KELAS (REFERENSI)'!M577,IF(B547=4,'KELAS (REFERENSI)'!M592,""))))</f>
        <v/>
      </c>
      <c r="N547" s="38" t="str">
        <f>IF(B547=1,'KELAS (REFERENSI)'!N547,IF(B547=2,'KELAS (REFERENSI)'!N562,IF(B547=3,'KELAS (REFERENSI)'!N577,IF(B547=4,'KELAS (REFERENSI)'!N592,""))))</f>
        <v/>
      </c>
      <c r="O547" s="38" t="str">
        <f>IF(B547=1,'KELAS (REFERENSI)'!O547,IF(B547=2,'KELAS (REFERENSI)'!O562,IF(B547=3,'KELAS (REFERENSI)'!O577,IF(B547=4,'KELAS (REFERENSI)'!O592,""))))</f>
        <v/>
      </c>
      <c r="P547" s="38" t="str">
        <f>IF(B547=1,'KELAS (REFERENSI)'!P547,IF(B547=2,'KELAS (REFERENSI)'!P562,IF(B547=3,'KELAS (REFERENSI)'!P577,IF(B547=4,'KELAS (REFERENSI)'!P592,""))))</f>
        <v/>
      </c>
      <c r="Q547" s="38" t="str">
        <f t="shared" si="4"/>
        <v>BPS Kota Jakarta Timur</v>
      </c>
      <c r="R547" s="38" t="str">
        <f t="shared" si="56"/>
        <v/>
      </c>
      <c r="S547" s="38" t="str">
        <f t="shared" ref="S547:T547" si="555">S546</f>
        <v>15 Juni sampai dengan 31 Agustus 2026</v>
      </c>
      <c r="T547" s="38" t="str">
        <f t="shared" si="555"/>
        <v>31 Agustus 2026</v>
      </c>
      <c r="U547" s="41"/>
      <c r="V547" s="42"/>
      <c r="W547" s="42"/>
      <c r="X547" s="42"/>
    </row>
    <row r="548" ht="15.75" customHeight="1">
      <c r="A548" s="36" t="s">
        <v>5610</v>
      </c>
      <c r="B548" s="37"/>
      <c r="C548" s="37"/>
      <c r="D548" s="38" t="str">
        <f t="shared" si="1"/>
        <v/>
      </c>
      <c r="E548" s="38" t="str">
        <f>VLOOKUP(D548,'KELAS (REFERENSI)'!$E$1:$J$68,6,FALSE)</f>
        <v>#N/A</v>
      </c>
      <c r="F548" s="39" t="str">
        <f t="shared" si="2"/>
        <v>PETUGAS.0547/SPK/SE/PML/3172/2026</v>
      </c>
      <c r="G548" s="40"/>
      <c r="H548" s="39" t="str">
        <f>VLOOKUP(G548,'MITRA (REFERENSI)'!$A:$Z,16,FALSE)</f>
        <v>#N/A</v>
      </c>
      <c r="I548" s="39" t="str">
        <f>VLOOKUP(G548,'MITRA (REFERENSI)'!$A:$Z,25,FALSE)</f>
        <v>#N/A</v>
      </c>
      <c r="J548" s="38" t="str">
        <f>VLOOKUP(G548,'MITRA (REFERENSI)'!$A:$Z,26,FALSE)</f>
        <v>#N/A</v>
      </c>
      <c r="K548" s="38" t="str">
        <f>VLOOKUP(G548,'MITRA (REFERENSI)'!$A:$Z,15,FALSE)</f>
        <v>#N/A</v>
      </c>
      <c r="L548" s="38" t="str">
        <f>VLOOKUP(G548,'MITRA (REFERENSI)'!$A:$Z,15,FALSE)</f>
        <v>#N/A</v>
      </c>
      <c r="M548" s="38" t="str">
        <f>IF(B548=1,'KELAS (REFERENSI)'!M548,IF(B548=2,'KELAS (REFERENSI)'!M563,IF(B548=3,'KELAS (REFERENSI)'!M578,IF(B548=4,'KELAS (REFERENSI)'!M593,""))))</f>
        <v/>
      </c>
      <c r="N548" s="38" t="str">
        <f>IF(B548=1,'KELAS (REFERENSI)'!N548,IF(B548=2,'KELAS (REFERENSI)'!N563,IF(B548=3,'KELAS (REFERENSI)'!N578,IF(B548=4,'KELAS (REFERENSI)'!N593,""))))</f>
        <v/>
      </c>
      <c r="O548" s="38" t="str">
        <f>IF(B548=1,'KELAS (REFERENSI)'!O548,IF(B548=2,'KELAS (REFERENSI)'!O563,IF(B548=3,'KELAS (REFERENSI)'!O578,IF(B548=4,'KELAS (REFERENSI)'!O593,""))))</f>
        <v/>
      </c>
      <c r="P548" s="38" t="str">
        <f>IF(B548=1,'KELAS (REFERENSI)'!P548,IF(B548=2,'KELAS (REFERENSI)'!P563,IF(B548=3,'KELAS (REFERENSI)'!P578,IF(B548=4,'KELAS (REFERENSI)'!P593,""))))</f>
        <v/>
      </c>
      <c r="Q548" s="38" t="str">
        <f t="shared" si="4"/>
        <v>BPS Kota Jakarta Timur</v>
      </c>
      <c r="R548" s="38" t="str">
        <f t="shared" si="56"/>
        <v/>
      </c>
      <c r="S548" s="38" t="str">
        <f t="shared" ref="S548:T548" si="556">S547</f>
        <v>15 Juni sampai dengan 31 Agustus 2026</v>
      </c>
      <c r="T548" s="38" t="str">
        <f t="shared" si="556"/>
        <v>31 Agustus 2026</v>
      </c>
      <c r="U548" s="41"/>
      <c r="V548" s="42"/>
      <c r="W548" s="42"/>
      <c r="X548" s="42"/>
    </row>
    <row r="549" ht="15.75" customHeight="1">
      <c r="A549" s="36" t="s">
        <v>5611</v>
      </c>
      <c r="B549" s="37"/>
      <c r="C549" s="37"/>
      <c r="D549" s="38" t="str">
        <f t="shared" si="1"/>
        <v/>
      </c>
      <c r="E549" s="38" t="str">
        <f>VLOOKUP(D549,'KELAS (REFERENSI)'!$E$1:$J$68,6,FALSE)</f>
        <v>#N/A</v>
      </c>
      <c r="F549" s="39" t="str">
        <f t="shared" si="2"/>
        <v>PETUGAS.0548/SPK/SE/PML/3172/2026</v>
      </c>
      <c r="G549" s="40"/>
      <c r="H549" s="39" t="str">
        <f>VLOOKUP(G549,'MITRA (REFERENSI)'!$A:$Z,16,FALSE)</f>
        <v>#N/A</v>
      </c>
      <c r="I549" s="39" t="str">
        <f>VLOOKUP(G549,'MITRA (REFERENSI)'!$A:$Z,25,FALSE)</f>
        <v>#N/A</v>
      </c>
      <c r="J549" s="38" t="str">
        <f>VLOOKUP(G549,'MITRA (REFERENSI)'!$A:$Z,26,FALSE)</f>
        <v>#N/A</v>
      </c>
      <c r="K549" s="38" t="str">
        <f>VLOOKUP(G549,'MITRA (REFERENSI)'!$A:$Z,15,FALSE)</f>
        <v>#N/A</v>
      </c>
      <c r="L549" s="38" t="str">
        <f>VLOOKUP(G549,'MITRA (REFERENSI)'!$A:$Z,15,FALSE)</f>
        <v>#N/A</v>
      </c>
      <c r="M549" s="38" t="str">
        <f>IF(B549=1,'KELAS (REFERENSI)'!M549,IF(B549=2,'KELAS (REFERENSI)'!M564,IF(B549=3,'KELAS (REFERENSI)'!M579,IF(B549=4,'KELAS (REFERENSI)'!M594,""))))</f>
        <v/>
      </c>
      <c r="N549" s="38" t="str">
        <f>IF(B549=1,'KELAS (REFERENSI)'!N549,IF(B549=2,'KELAS (REFERENSI)'!N564,IF(B549=3,'KELAS (REFERENSI)'!N579,IF(B549=4,'KELAS (REFERENSI)'!N594,""))))</f>
        <v/>
      </c>
      <c r="O549" s="38" t="str">
        <f>IF(B549=1,'KELAS (REFERENSI)'!O549,IF(B549=2,'KELAS (REFERENSI)'!O564,IF(B549=3,'KELAS (REFERENSI)'!O579,IF(B549=4,'KELAS (REFERENSI)'!O594,""))))</f>
        <v/>
      </c>
      <c r="P549" s="38" t="str">
        <f>IF(B549=1,'KELAS (REFERENSI)'!P549,IF(B549=2,'KELAS (REFERENSI)'!P564,IF(B549=3,'KELAS (REFERENSI)'!P579,IF(B549=4,'KELAS (REFERENSI)'!P594,""))))</f>
        <v/>
      </c>
      <c r="Q549" s="38" t="str">
        <f t="shared" si="4"/>
        <v>BPS Kota Jakarta Timur</v>
      </c>
      <c r="R549" s="38" t="str">
        <f t="shared" si="56"/>
        <v/>
      </c>
      <c r="S549" s="38" t="str">
        <f t="shared" ref="S549:T549" si="557">S548</f>
        <v>15 Juni sampai dengan 31 Agustus 2026</v>
      </c>
      <c r="T549" s="38" t="str">
        <f t="shared" si="557"/>
        <v>31 Agustus 2026</v>
      </c>
      <c r="U549" s="41"/>
      <c r="V549" s="42"/>
      <c r="W549" s="42"/>
      <c r="X549" s="42"/>
    </row>
    <row r="550" ht="15.75" customHeight="1">
      <c r="A550" s="36" t="s">
        <v>5612</v>
      </c>
      <c r="B550" s="37"/>
      <c r="C550" s="37"/>
      <c r="D550" s="38" t="str">
        <f t="shared" si="1"/>
        <v/>
      </c>
      <c r="E550" s="38" t="str">
        <f>VLOOKUP(D550,'KELAS (REFERENSI)'!$E$1:$J$68,6,FALSE)</f>
        <v>#N/A</v>
      </c>
      <c r="F550" s="39" t="str">
        <f t="shared" si="2"/>
        <v>PETUGAS.0549/SPK/SE/PML/3172/2026</v>
      </c>
      <c r="G550" s="40"/>
      <c r="H550" s="39" t="str">
        <f>VLOOKUP(G550,'MITRA (REFERENSI)'!$A:$Z,16,FALSE)</f>
        <v>#N/A</v>
      </c>
      <c r="I550" s="39" t="str">
        <f>VLOOKUP(G550,'MITRA (REFERENSI)'!$A:$Z,25,FALSE)</f>
        <v>#N/A</v>
      </c>
      <c r="J550" s="38" t="str">
        <f>VLOOKUP(G550,'MITRA (REFERENSI)'!$A:$Z,26,FALSE)</f>
        <v>#N/A</v>
      </c>
      <c r="K550" s="38" t="str">
        <f>VLOOKUP(G550,'MITRA (REFERENSI)'!$A:$Z,15,FALSE)</f>
        <v>#N/A</v>
      </c>
      <c r="L550" s="38" t="str">
        <f>VLOOKUP(G550,'MITRA (REFERENSI)'!$A:$Z,15,FALSE)</f>
        <v>#N/A</v>
      </c>
      <c r="M550" s="38" t="str">
        <f>IF(B550=1,'KELAS (REFERENSI)'!M550,IF(B550=2,'KELAS (REFERENSI)'!M565,IF(B550=3,'KELAS (REFERENSI)'!M580,IF(B550=4,'KELAS (REFERENSI)'!M595,""))))</f>
        <v/>
      </c>
      <c r="N550" s="38" t="str">
        <f>IF(B550=1,'KELAS (REFERENSI)'!N550,IF(B550=2,'KELAS (REFERENSI)'!N565,IF(B550=3,'KELAS (REFERENSI)'!N580,IF(B550=4,'KELAS (REFERENSI)'!N595,""))))</f>
        <v/>
      </c>
      <c r="O550" s="38" t="str">
        <f>IF(B550=1,'KELAS (REFERENSI)'!O550,IF(B550=2,'KELAS (REFERENSI)'!O565,IF(B550=3,'KELAS (REFERENSI)'!O580,IF(B550=4,'KELAS (REFERENSI)'!O595,""))))</f>
        <v/>
      </c>
      <c r="P550" s="38" t="str">
        <f>IF(B550=1,'KELAS (REFERENSI)'!P550,IF(B550=2,'KELAS (REFERENSI)'!P565,IF(B550=3,'KELAS (REFERENSI)'!P580,IF(B550=4,'KELAS (REFERENSI)'!P595,""))))</f>
        <v/>
      </c>
      <c r="Q550" s="38" t="str">
        <f t="shared" si="4"/>
        <v>BPS Kota Jakarta Timur</v>
      </c>
      <c r="R550" s="38" t="str">
        <f t="shared" si="56"/>
        <v/>
      </c>
      <c r="S550" s="38" t="str">
        <f t="shared" ref="S550:T550" si="558">S549</f>
        <v>15 Juni sampai dengan 31 Agustus 2026</v>
      </c>
      <c r="T550" s="38" t="str">
        <f t="shared" si="558"/>
        <v>31 Agustus 2026</v>
      </c>
      <c r="U550" s="41"/>
      <c r="V550" s="42"/>
      <c r="W550" s="42"/>
      <c r="X550" s="42"/>
    </row>
    <row r="551" ht="15.75" customHeight="1">
      <c r="A551" s="36" t="s">
        <v>5613</v>
      </c>
      <c r="B551" s="37"/>
      <c r="C551" s="37"/>
      <c r="D551" s="38" t="str">
        <f t="shared" si="1"/>
        <v/>
      </c>
      <c r="E551" s="38" t="str">
        <f>VLOOKUP(D551,'KELAS (REFERENSI)'!$E$1:$J$68,6,FALSE)</f>
        <v>#N/A</v>
      </c>
      <c r="F551" s="39" t="str">
        <f t="shared" si="2"/>
        <v>PETUGAS.0550/SPK/SE/PML/3172/2026</v>
      </c>
      <c r="G551" s="40"/>
      <c r="H551" s="39" t="str">
        <f>VLOOKUP(G551,'MITRA (REFERENSI)'!$A:$Z,16,FALSE)</f>
        <v>#N/A</v>
      </c>
      <c r="I551" s="39" t="str">
        <f>VLOOKUP(G551,'MITRA (REFERENSI)'!$A:$Z,25,FALSE)</f>
        <v>#N/A</v>
      </c>
      <c r="J551" s="38" t="str">
        <f>VLOOKUP(G551,'MITRA (REFERENSI)'!$A:$Z,26,FALSE)</f>
        <v>#N/A</v>
      </c>
      <c r="K551" s="38" t="str">
        <f>VLOOKUP(G551,'MITRA (REFERENSI)'!$A:$Z,15,FALSE)</f>
        <v>#N/A</v>
      </c>
      <c r="L551" s="38" t="str">
        <f>VLOOKUP(G551,'MITRA (REFERENSI)'!$A:$Z,15,FALSE)</f>
        <v>#N/A</v>
      </c>
      <c r="M551" s="38" t="str">
        <f>IF(B551=1,'KELAS (REFERENSI)'!M551,IF(B551=2,'KELAS (REFERENSI)'!M566,IF(B551=3,'KELAS (REFERENSI)'!M581,IF(B551=4,'KELAS (REFERENSI)'!M596,""))))</f>
        <v/>
      </c>
      <c r="N551" s="38" t="str">
        <f>IF(B551=1,'KELAS (REFERENSI)'!N551,IF(B551=2,'KELAS (REFERENSI)'!N566,IF(B551=3,'KELAS (REFERENSI)'!N581,IF(B551=4,'KELAS (REFERENSI)'!N596,""))))</f>
        <v/>
      </c>
      <c r="O551" s="38" t="str">
        <f>IF(B551=1,'KELAS (REFERENSI)'!O551,IF(B551=2,'KELAS (REFERENSI)'!O566,IF(B551=3,'KELAS (REFERENSI)'!O581,IF(B551=4,'KELAS (REFERENSI)'!O596,""))))</f>
        <v/>
      </c>
      <c r="P551" s="38" t="str">
        <f>IF(B551=1,'KELAS (REFERENSI)'!P551,IF(B551=2,'KELAS (REFERENSI)'!P566,IF(B551=3,'KELAS (REFERENSI)'!P581,IF(B551=4,'KELAS (REFERENSI)'!P596,""))))</f>
        <v/>
      </c>
      <c r="Q551" s="38" t="str">
        <f t="shared" si="4"/>
        <v>BPS Kota Jakarta Timur</v>
      </c>
      <c r="R551" s="38" t="str">
        <f t="shared" si="56"/>
        <v/>
      </c>
      <c r="S551" s="38" t="str">
        <f t="shared" ref="S551:T551" si="559">S550</f>
        <v>15 Juni sampai dengan 31 Agustus 2026</v>
      </c>
      <c r="T551" s="38" t="str">
        <f t="shared" si="559"/>
        <v>31 Agustus 2026</v>
      </c>
      <c r="U551" s="41"/>
      <c r="V551" s="42"/>
      <c r="W551" s="42"/>
      <c r="X551" s="42"/>
    </row>
    <row r="552" ht="15.75" customHeight="1">
      <c r="A552" s="36" t="s">
        <v>5614</v>
      </c>
      <c r="B552" s="37"/>
      <c r="C552" s="37"/>
      <c r="D552" s="38" t="str">
        <f t="shared" si="1"/>
        <v/>
      </c>
      <c r="E552" s="38" t="str">
        <f>VLOOKUP(D552,'KELAS (REFERENSI)'!$E$1:$J$68,6,FALSE)</f>
        <v>#N/A</v>
      </c>
      <c r="F552" s="39" t="str">
        <f t="shared" si="2"/>
        <v>PETUGAS.0551/SPK/SE/PML/3172/2026</v>
      </c>
      <c r="G552" s="40"/>
      <c r="H552" s="39" t="str">
        <f>VLOOKUP(G552,'MITRA (REFERENSI)'!$A:$Z,16,FALSE)</f>
        <v>#N/A</v>
      </c>
      <c r="I552" s="39" t="str">
        <f>VLOOKUP(G552,'MITRA (REFERENSI)'!$A:$Z,25,FALSE)</f>
        <v>#N/A</v>
      </c>
      <c r="J552" s="38" t="str">
        <f>VLOOKUP(G552,'MITRA (REFERENSI)'!$A:$Z,26,FALSE)</f>
        <v>#N/A</v>
      </c>
      <c r="K552" s="38" t="str">
        <f>VLOOKUP(G552,'MITRA (REFERENSI)'!$A:$Z,15,FALSE)</f>
        <v>#N/A</v>
      </c>
      <c r="L552" s="38" t="str">
        <f>VLOOKUP(G552,'MITRA (REFERENSI)'!$A:$Z,15,FALSE)</f>
        <v>#N/A</v>
      </c>
      <c r="M552" s="38" t="str">
        <f>IF(B552=1,'KELAS (REFERENSI)'!M552,IF(B552=2,'KELAS (REFERENSI)'!M567,IF(B552=3,'KELAS (REFERENSI)'!M582,IF(B552=4,'KELAS (REFERENSI)'!M597,""))))</f>
        <v/>
      </c>
      <c r="N552" s="38" t="str">
        <f>IF(B552=1,'KELAS (REFERENSI)'!N552,IF(B552=2,'KELAS (REFERENSI)'!N567,IF(B552=3,'KELAS (REFERENSI)'!N582,IF(B552=4,'KELAS (REFERENSI)'!N597,""))))</f>
        <v/>
      </c>
      <c r="O552" s="38" t="str">
        <f>IF(B552=1,'KELAS (REFERENSI)'!O552,IF(B552=2,'KELAS (REFERENSI)'!O567,IF(B552=3,'KELAS (REFERENSI)'!O582,IF(B552=4,'KELAS (REFERENSI)'!O597,""))))</f>
        <v/>
      </c>
      <c r="P552" s="38" t="str">
        <f>IF(B552=1,'KELAS (REFERENSI)'!P552,IF(B552=2,'KELAS (REFERENSI)'!P567,IF(B552=3,'KELAS (REFERENSI)'!P582,IF(B552=4,'KELAS (REFERENSI)'!P597,""))))</f>
        <v/>
      </c>
      <c r="Q552" s="38" t="str">
        <f t="shared" si="4"/>
        <v>BPS Kota Jakarta Timur</v>
      </c>
      <c r="R552" s="38" t="str">
        <f t="shared" si="56"/>
        <v/>
      </c>
      <c r="S552" s="38" t="str">
        <f t="shared" ref="S552:T552" si="560">S551</f>
        <v>15 Juni sampai dengan 31 Agustus 2026</v>
      </c>
      <c r="T552" s="38" t="str">
        <f t="shared" si="560"/>
        <v>31 Agustus 2026</v>
      </c>
      <c r="U552" s="41"/>
      <c r="V552" s="42"/>
      <c r="W552" s="42"/>
      <c r="X552" s="42"/>
    </row>
    <row r="553" ht="15.75" customHeight="1">
      <c r="A553" s="36" t="s">
        <v>5615</v>
      </c>
      <c r="B553" s="37"/>
      <c r="C553" s="37"/>
      <c r="D553" s="38" t="str">
        <f t="shared" si="1"/>
        <v/>
      </c>
      <c r="E553" s="38" t="str">
        <f>VLOOKUP(D553,'KELAS (REFERENSI)'!$E$1:$J$68,6,FALSE)</f>
        <v>#N/A</v>
      </c>
      <c r="F553" s="39" t="str">
        <f t="shared" si="2"/>
        <v>PETUGAS.0552/SPK/SE/PML/3172/2026</v>
      </c>
      <c r="G553" s="40"/>
      <c r="H553" s="39" t="str">
        <f>VLOOKUP(G553,'MITRA (REFERENSI)'!$A:$Z,16,FALSE)</f>
        <v>#N/A</v>
      </c>
      <c r="I553" s="39" t="str">
        <f>VLOOKUP(G553,'MITRA (REFERENSI)'!$A:$Z,25,FALSE)</f>
        <v>#N/A</v>
      </c>
      <c r="J553" s="38" t="str">
        <f>VLOOKUP(G553,'MITRA (REFERENSI)'!$A:$Z,26,FALSE)</f>
        <v>#N/A</v>
      </c>
      <c r="K553" s="38" t="str">
        <f>VLOOKUP(G553,'MITRA (REFERENSI)'!$A:$Z,15,FALSE)</f>
        <v>#N/A</v>
      </c>
      <c r="L553" s="38" t="str">
        <f>VLOOKUP(G553,'MITRA (REFERENSI)'!$A:$Z,15,FALSE)</f>
        <v>#N/A</v>
      </c>
      <c r="M553" s="38" t="str">
        <f>IF(B553=1,'KELAS (REFERENSI)'!M553,IF(B553=2,'KELAS (REFERENSI)'!M568,IF(B553=3,'KELAS (REFERENSI)'!M583,IF(B553=4,'KELAS (REFERENSI)'!M598,""))))</f>
        <v/>
      </c>
      <c r="N553" s="38" t="str">
        <f>IF(B553=1,'KELAS (REFERENSI)'!N553,IF(B553=2,'KELAS (REFERENSI)'!N568,IF(B553=3,'KELAS (REFERENSI)'!N583,IF(B553=4,'KELAS (REFERENSI)'!N598,""))))</f>
        <v/>
      </c>
      <c r="O553" s="38" t="str">
        <f>IF(B553=1,'KELAS (REFERENSI)'!O553,IF(B553=2,'KELAS (REFERENSI)'!O568,IF(B553=3,'KELAS (REFERENSI)'!O583,IF(B553=4,'KELAS (REFERENSI)'!O598,""))))</f>
        <v/>
      </c>
      <c r="P553" s="38" t="str">
        <f>IF(B553=1,'KELAS (REFERENSI)'!P553,IF(B553=2,'KELAS (REFERENSI)'!P568,IF(B553=3,'KELAS (REFERENSI)'!P583,IF(B553=4,'KELAS (REFERENSI)'!P598,""))))</f>
        <v/>
      </c>
      <c r="Q553" s="38" t="str">
        <f t="shared" si="4"/>
        <v>BPS Kota Jakarta Timur</v>
      </c>
      <c r="R553" s="38" t="str">
        <f t="shared" si="56"/>
        <v/>
      </c>
      <c r="S553" s="38" t="str">
        <f t="shared" ref="S553:T553" si="561">S552</f>
        <v>15 Juni sampai dengan 31 Agustus 2026</v>
      </c>
      <c r="T553" s="38" t="str">
        <f t="shared" si="561"/>
        <v>31 Agustus 2026</v>
      </c>
      <c r="U553" s="41"/>
      <c r="V553" s="42"/>
      <c r="W553" s="42"/>
      <c r="X553" s="42"/>
    </row>
    <row r="554" ht="15.75" customHeight="1">
      <c r="A554" s="36" t="s">
        <v>5616</v>
      </c>
      <c r="B554" s="37"/>
      <c r="C554" s="37"/>
      <c r="D554" s="38" t="str">
        <f t="shared" si="1"/>
        <v/>
      </c>
      <c r="E554" s="38" t="str">
        <f>VLOOKUP(D554,'KELAS (REFERENSI)'!$E$1:$J$68,6,FALSE)</f>
        <v>#N/A</v>
      </c>
      <c r="F554" s="39" t="str">
        <f t="shared" si="2"/>
        <v>PETUGAS.0553/SPK/SE/PML/3172/2026</v>
      </c>
      <c r="G554" s="40"/>
      <c r="H554" s="39" t="str">
        <f>VLOOKUP(G554,'MITRA (REFERENSI)'!$A:$Z,16,FALSE)</f>
        <v>#N/A</v>
      </c>
      <c r="I554" s="39" t="str">
        <f>VLOOKUP(G554,'MITRA (REFERENSI)'!$A:$Z,25,FALSE)</f>
        <v>#N/A</v>
      </c>
      <c r="J554" s="38" t="str">
        <f>VLOOKUP(G554,'MITRA (REFERENSI)'!$A:$Z,26,FALSE)</f>
        <v>#N/A</v>
      </c>
      <c r="K554" s="38" t="str">
        <f>VLOOKUP(G554,'MITRA (REFERENSI)'!$A:$Z,15,FALSE)</f>
        <v>#N/A</v>
      </c>
      <c r="L554" s="38" t="str">
        <f>VLOOKUP(G554,'MITRA (REFERENSI)'!$A:$Z,15,FALSE)</f>
        <v>#N/A</v>
      </c>
      <c r="M554" s="38" t="str">
        <f>IF(B554=1,'KELAS (REFERENSI)'!M554,IF(B554=2,'KELAS (REFERENSI)'!M569,IF(B554=3,'KELAS (REFERENSI)'!M584,IF(B554=4,'KELAS (REFERENSI)'!M599,""))))</f>
        <v/>
      </c>
      <c r="N554" s="38" t="str">
        <f>IF(B554=1,'KELAS (REFERENSI)'!N554,IF(B554=2,'KELAS (REFERENSI)'!N569,IF(B554=3,'KELAS (REFERENSI)'!N584,IF(B554=4,'KELAS (REFERENSI)'!N599,""))))</f>
        <v/>
      </c>
      <c r="O554" s="38" t="str">
        <f>IF(B554=1,'KELAS (REFERENSI)'!O554,IF(B554=2,'KELAS (REFERENSI)'!O569,IF(B554=3,'KELAS (REFERENSI)'!O584,IF(B554=4,'KELAS (REFERENSI)'!O599,""))))</f>
        <v/>
      </c>
      <c r="P554" s="38" t="str">
        <f>IF(B554=1,'KELAS (REFERENSI)'!P554,IF(B554=2,'KELAS (REFERENSI)'!P569,IF(B554=3,'KELAS (REFERENSI)'!P584,IF(B554=4,'KELAS (REFERENSI)'!P599,""))))</f>
        <v/>
      </c>
      <c r="Q554" s="38" t="str">
        <f t="shared" si="4"/>
        <v>BPS Kota Jakarta Timur</v>
      </c>
      <c r="R554" s="38" t="str">
        <f t="shared" si="56"/>
        <v/>
      </c>
      <c r="S554" s="38" t="str">
        <f t="shared" ref="S554:T554" si="562">S553</f>
        <v>15 Juni sampai dengan 31 Agustus 2026</v>
      </c>
      <c r="T554" s="38" t="str">
        <f t="shared" si="562"/>
        <v>31 Agustus 2026</v>
      </c>
      <c r="U554" s="41"/>
      <c r="V554" s="42"/>
      <c r="W554" s="42"/>
      <c r="X554" s="42"/>
    </row>
    <row r="555" ht="15.75" customHeight="1">
      <c r="A555" s="36" t="s">
        <v>5617</v>
      </c>
      <c r="B555" s="43"/>
      <c r="C555" s="44"/>
      <c r="D555" s="38" t="str">
        <f t="shared" si="1"/>
        <v/>
      </c>
      <c r="E555" s="38" t="str">
        <f>VLOOKUP(D555,'KELAS (REFERENSI)'!$E$1:$J$68,6,FALSE)</f>
        <v>#N/A</v>
      </c>
      <c r="F555" s="39" t="str">
        <f t="shared" si="2"/>
        <v>PETUGAS.0554/SPK/SE/PML/3172/2026</v>
      </c>
      <c r="G555" s="45"/>
      <c r="H555" s="39" t="str">
        <f>VLOOKUP(G555,'MITRA (REFERENSI)'!$A:$Z,16,FALSE)</f>
        <v>#N/A</v>
      </c>
      <c r="I555" s="39" t="str">
        <f>VLOOKUP(G555,'MITRA (REFERENSI)'!$A:$Z,25,FALSE)</f>
        <v>#N/A</v>
      </c>
      <c r="J555" s="38" t="str">
        <f>VLOOKUP(G555,'MITRA (REFERENSI)'!$A:$Z,26,FALSE)</f>
        <v>#N/A</v>
      </c>
      <c r="K555" s="38" t="str">
        <f>VLOOKUP(G555,'MITRA (REFERENSI)'!$A:$Z,15,FALSE)</f>
        <v>#N/A</v>
      </c>
      <c r="L555" s="38" t="str">
        <f>VLOOKUP(G555,'MITRA (REFERENSI)'!$A:$Z,15,FALSE)</f>
        <v>#N/A</v>
      </c>
      <c r="M555" s="38" t="str">
        <f>IF(B555=1,'KELAS (REFERENSI)'!M555,IF(B555=2,'KELAS (REFERENSI)'!M570,IF(B555=3,'KELAS (REFERENSI)'!M585,IF(B555=4,'KELAS (REFERENSI)'!M600,""))))</f>
        <v/>
      </c>
      <c r="N555" s="38" t="str">
        <f>IF(B555=1,'KELAS (REFERENSI)'!N555,IF(B555=2,'KELAS (REFERENSI)'!N570,IF(B555=3,'KELAS (REFERENSI)'!N585,IF(B555=4,'KELAS (REFERENSI)'!N600,""))))</f>
        <v/>
      </c>
      <c r="O555" s="38" t="str">
        <f>IF(B555=1,'KELAS (REFERENSI)'!O555,IF(B555=2,'KELAS (REFERENSI)'!O570,IF(B555=3,'KELAS (REFERENSI)'!O585,IF(B555=4,'KELAS (REFERENSI)'!O600,""))))</f>
        <v/>
      </c>
      <c r="P555" s="38" t="str">
        <f>IF(B555=1,'KELAS (REFERENSI)'!P555,IF(B555=2,'KELAS (REFERENSI)'!P570,IF(B555=3,'KELAS (REFERENSI)'!P585,IF(B555=4,'KELAS (REFERENSI)'!P600,""))))</f>
        <v/>
      </c>
      <c r="Q555" s="38" t="str">
        <f t="shared" si="4"/>
        <v>BPS Kota Jakarta Timur</v>
      </c>
      <c r="R555" s="38" t="str">
        <f t="shared" si="56"/>
        <v/>
      </c>
      <c r="S555" s="38" t="str">
        <f t="shared" ref="S555:T555" si="563">S554</f>
        <v>15 Juni sampai dengan 31 Agustus 2026</v>
      </c>
      <c r="T555" s="38" t="str">
        <f t="shared" si="563"/>
        <v>31 Agustus 2026</v>
      </c>
      <c r="U555" s="46"/>
      <c r="V555" s="42"/>
      <c r="W555" s="42"/>
      <c r="X555" s="42"/>
    </row>
    <row r="556" ht="15.75" customHeight="1">
      <c r="A556" s="36" t="s">
        <v>5618</v>
      </c>
      <c r="B556" s="43"/>
      <c r="C556" s="44"/>
      <c r="D556" s="47"/>
      <c r="E556" s="47"/>
      <c r="F556" s="39" t="str">
        <f t="shared" si="2"/>
        <v>PETUGAS.0555/SPK/SE/PML/3172/2026</v>
      </c>
      <c r="G556" s="45"/>
      <c r="H556" s="39" t="str">
        <f>VLOOKUP(G556,'MITRA (REFERENSI)'!$A:$Z,16,FALSE)</f>
        <v>#N/A</v>
      </c>
      <c r="I556" s="39" t="str">
        <f>VLOOKUP(G556,'MITRA (REFERENSI)'!$A:$Z,25,FALSE)</f>
        <v>#N/A</v>
      </c>
      <c r="J556" s="38" t="str">
        <f>VLOOKUP(G556,'MITRA (REFERENSI)'!$A:$Z,26,FALSE)</f>
        <v>#N/A</v>
      </c>
      <c r="K556" s="38" t="str">
        <f>VLOOKUP(G556,'MITRA (REFERENSI)'!$A:$Z,15,FALSE)</f>
        <v>#N/A</v>
      </c>
      <c r="L556" s="38" t="str">
        <f>VLOOKUP(G556,'MITRA (REFERENSI)'!$A:$Z,15,FALSE)</f>
        <v>#N/A</v>
      </c>
      <c r="M556" s="38" t="str">
        <f>IF(B556=1,'KELAS (REFERENSI)'!M556,IF(B556=2,'KELAS (REFERENSI)'!M571,IF(B556=3,'KELAS (REFERENSI)'!M586,IF(B556=4,'KELAS (REFERENSI)'!M601,""))))</f>
        <v/>
      </c>
      <c r="N556" s="38" t="str">
        <f>IF(B556=1,'KELAS (REFERENSI)'!N556,IF(B556=2,'KELAS (REFERENSI)'!N571,IF(B556=3,'KELAS (REFERENSI)'!N586,IF(B556=4,'KELAS (REFERENSI)'!N601,""))))</f>
        <v/>
      </c>
      <c r="O556" s="38" t="str">
        <f>IF(B556=1,'KELAS (REFERENSI)'!O556,IF(B556=2,'KELAS (REFERENSI)'!O571,IF(B556=3,'KELAS (REFERENSI)'!O586,IF(B556=4,'KELAS (REFERENSI)'!O601,""))))</f>
        <v/>
      </c>
      <c r="P556" s="38" t="str">
        <f>IF(B556=1,'KELAS (REFERENSI)'!P556,IF(B556=2,'KELAS (REFERENSI)'!P571,IF(B556=3,'KELAS (REFERENSI)'!P586,IF(B556=4,'KELAS (REFERENSI)'!P601,""))))</f>
        <v/>
      </c>
      <c r="Q556" s="38" t="str">
        <f t="shared" si="4"/>
        <v>BPS Kota Jakarta Timur</v>
      </c>
      <c r="R556" s="38" t="str">
        <f t="shared" si="56"/>
        <v/>
      </c>
      <c r="S556" s="38" t="str">
        <f t="shared" ref="S556:T556" si="564">S555</f>
        <v>15 Juni sampai dengan 31 Agustus 2026</v>
      </c>
      <c r="T556" s="38" t="str">
        <f t="shared" si="564"/>
        <v>31 Agustus 2026</v>
      </c>
      <c r="U556" s="46"/>
      <c r="V556" s="42"/>
      <c r="W556" s="42"/>
      <c r="X556" s="42"/>
    </row>
    <row r="557" ht="15.75" customHeight="1">
      <c r="A557" s="36" t="s">
        <v>5619</v>
      </c>
      <c r="B557" s="43"/>
      <c r="C557" s="44"/>
      <c r="D557" s="47"/>
      <c r="E557" s="47"/>
      <c r="F557" s="39" t="str">
        <f t="shared" si="2"/>
        <v>PETUGAS.0556/SPK/SE/PML/3172/2026</v>
      </c>
      <c r="G557" s="45"/>
      <c r="H557" s="39" t="str">
        <f>VLOOKUP(G557,'MITRA (REFERENSI)'!$A:$Z,16,FALSE)</f>
        <v>#N/A</v>
      </c>
      <c r="I557" s="39" t="str">
        <f>VLOOKUP(G557,'MITRA (REFERENSI)'!$A:$Z,25,FALSE)</f>
        <v>#N/A</v>
      </c>
      <c r="J557" s="38" t="str">
        <f>VLOOKUP(G557,'MITRA (REFERENSI)'!$A:$Z,26,FALSE)</f>
        <v>#N/A</v>
      </c>
      <c r="K557" s="38" t="str">
        <f>VLOOKUP(G557,'MITRA (REFERENSI)'!$A:$Z,15,FALSE)</f>
        <v>#N/A</v>
      </c>
      <c r="L557" s="38" t="str">
        <f>VLOOKUP(G557,'MITRA (REFERENSI)'!$A:$Z,15,FALSE)</f>
        <v>#N/A</v>
      </c>
      <c r="M557" s="38" t="str">
        <f>IF(B557=1,'KELAS (REFERENSI)'!M557,IF(B557=2,'KELAS (REFERENSI)'!M572,IF(B557=3,'KELAS (REFERENSI)'!M587,IF(B557=4,'KELAS (REFERENSI)'!M602,""))))</f>
        <v/>
      </c>
      <c r="N557" s="38" t="str">
        <f>IF(B557=1,'KELAS (REFERENSI)'!N557,IF(B557=2,'KELAS (REFERENSI)'!N572,IF(B557=3,'KELAS (REFERENSI)'!N587,IF(B557=4,'KELAS (REFERENSI)'!N602,""))))</f>
        <v/>
      </c>
      <c r="O557" s="38" t="str">
        <f>IF(B557=1,'KELAS (REFERENSI)'!O557,IF(B557=2,'KELAS (REFERENSI)'!O572,IF(B557=3,'KELAS (REFERENSI)'!O587,IF(B557=4,'KELAS (REFERENSI)'!O602,""))))</f>
        <v/>
      </c>
      <c r="P557" s="38" t="str">
        <f>IF(B557=1,'KELAS (REFERENSI)'!P557,IF(B557=2,'KELAS (REFERENSI)'!P572,IF(B557=3,'KELAS (REFERENSI)'!P587,IF(B557=4,'KELAS (REFERENSI)'!P602,""))))</f>
        <v/>
      </c>
      <c r="Q557" s="38" t="str">
        <f t="shared" si="4"/>
        <v>BPS Kota Jakarta Timur</v>
      </c>
      <c r="R557" s="38" t="str">
        <f t="shared" si="56"/>
        <v/>
      </c>
      <c r="S557" s="38" t="str">
        <f t="shared" ref="S557:T557" si="565">S556</f>
        <v>15 Juni sampai dengan 31 Agustus 2026</v>
      </c>
      <c r="T557" s="38" t="str">
        <f t="shared" si="565"/>
        <v>31 Agustus 2026</v>
      </c>
      <c r="U557" s="46"/>
      <c r="V557" s="42"/>
      <c r="W557" s="42"/>
      <c r="X557" s="42"/>
    </row>
    <row r="558" ht="15.75" customHeight="1">
      <c r="A558" s="36" t="s">
        <v>5620</v>
      </c>
      <c r="B558" s="43"/>
      <c r="C558" s="44"/>
      <c r="D558" s="47"/>
      <c r="E558" s="47"/>
      <c r="F558" s="39" t="str">
        <f t="shared" si="2"/>
        <v>PETUGAS.0557/SPK/SE/PML/3172/2026</v>
      </c>
      <c r="G558" s="45"/>
      <c r="H558" s="39" t="str">
        <f>VLOOKUP(G558,'MITRA (REFERENSI)'!$A:$Z,16,FALSE)</f>
        <v>#N/A</v>
      </c>
      <c r="I558" s="39" t="str">
        <f>VLOOKUP(G558,'MITRA (REFERENSI)'!$A:$Z,25,FALSE)</f>
        <v>#N/A</v>
      </c>
      <c r="J558" s="38" t="str">
        <f>VLOOKUP(G558,'MITRA (REFERENSI)'!$A:$Z,26,FALSE)</f>
        <v>#N/A</v>
      </c>
      <c r="K558" s="38" t="str">
        <f>VLOOKUP(G558,'MITRA (REFERENSI)'!$A:$Z,15,FALSE)</f>
        <v>#N/A</v>
      </c>
      <c r="L558" s="38" t="str">
        <f>VLOOKUP(G558,'MITRA (REFERENSI)'!$A:$Z,15,FALSE)</f>
        <v>#N/A</v>
      </c>
      <c r="M558" s="38" t="str">
        <f>IF(B558=1,'KELAS (REFERENSI)'!M558,IF(B558=2,'KELAS (REFERENSI)'!M573,IF(B558=3,'KELAS (REFERENSI)'!M588,IF(B558=4,'KELAS (REFERENSI)'!M603,""))))</f>
        <v/>
      </c>
      <c r="N558" s="38" t="str">
        <f>IF(B558=1,'KELAS (REFERENSI)'!N558,IF(B558=2,'KELAS (REFERENSI)'!N573,IF(B558=3,'KELAS (REFERENSI)'!N588,IF(B558=4,'KELAS (REFERENSI)'!N603,""))))</f>
        <v/>
      </c>
      <c r="O558" s="38" t="str">
        <f>IF(B558=1,'KELAS (REFERENSI)'!O558,IF(B558=2,'KELAS (REFERENSI)'!O573,IF(B558=3,'KELAS (REFERENSI)'!O588,IF(B558=4,'KELAS (REFERENSI)'!O603,""))))</f>
        <v/>
      </c>
      <c r="P558" s="38" t="str">
        <f>IF(B558=1,'KELAS (REFERENSI)'!P558,IF(B558=2,'KELAS (REFERENSI)'!P573,IF(B558=3,'KELAS (REFERENSI)'!P588,IF(B558=4,'KELAS (REFERENSI)'!P603,""))))</f>
        <v/>
      </c>
      <c r="Q558" s="38" t="str">
        <f t="shared" si="4"/>
        <v>BPS Kota Jakarta Timur</v>
      </c>
      <c r="R558" s="38" t="str">
        <f t="shared" si="56"/>
        <v/>
      </c>
      <c r="S558" s="38" t="str">
        <f t="shared" ref="S558:T558" si="566">S557</f>
        <v>15 Juni sampai dengan 31 Agustus 2026</v>
      </c>
      <c r="T558" s="38" t="str">
        <f t="shared" si="566"/>
        <v>31 Agustus 2026</v>
      </c>
      <c r="U558" s="46"/>
      <c r="V558" s="42"/>
      <c r="W558" s="42"/>
      <c r="X558" s="42"/>
    </row>
    <row r="559" ht="15.75" customHeight="1">
      <c r="A559" s="36" t="s">
        <v>5621</v>
      </c>
      <c r="B559" s="43"/>
      <c r="C559" s="44"/>
      <c r="D559" s="47"/>
      <c r="E559" s="47"/>
      <c r="F559" s="39" t="str">
        <f t="shared" si="2"/>
        <v>PETUGAS.0558/SPK/SE/PML/3172/2026</v>
      </c>
      <c r="G559" s="45"/>
      <c r="H559" s="39" t="str">
        <f>VLOOKUP(G559,'MITRA (REFERENSI)'!$A:$Z,16,FALSE)</f>
        <v>#N/A</v>
      </c>
      <c r="I559" s="39" t="str">
        <f>VLOOKUP(G559,'MITRA (REFERENSI)'!$A:$Z,25,FALSE)</f>
        <v>#N/A</v>
      </c>
      <c r="J559" s="38" t="str">
        <f>VLOOKUP(G559,'MITRA (REFERENSI)'!$A:$Z,26,FALSE)</f>
        <v>#N/A</v>
      </c>
      <c r="K559" s="38" t="str">
        <f>VLOOKUP(G559,'MITRA (REFERENSI)'!$A:$Z,15,FALSE)</f>
        <v>#N/A</v>
      </c>
      <c r="L559" s="38" t="str">
        <f>VLOOKUP(G559,'MITRA (REFERENSI)'!$A:$Z,15,FALSE)</f>
        <v>#N/A</v>
      </c>
      <c r="M559" s="38" t="str">
        <f>IF(B559=1,'KELAS (REFERENSI)'!M559,IF(B559=2,'KELAS (REFERENSI)'!M574,IF(B559=3,'KELAS (REFERENSI)'!M589,IF(B559=4,'KELAS (REFERENSI)'!M604,""))))</f>
        <v/>
      </c>
      <c r="N559" s="38" t="str">
        <f>IF(B559=1,'KELAS (REFERENSI)'!N559,IF(B559=2,'KELAS (REFERENSI)'!N574,IF(B559=3,'KELAS (REFERENSI)'!N589,IF(B559=4,'KELAS (REFERENSI)'!N604,""))))</f>
        <v/>
      </c>
      <c r="O559" s="38" t="str">
        <f>IF(B559=1,'KELAS (REFERENSI)'!O559,IF(B559=2,'KELAS (REFERENSI)'!O574,IF(B559=3,'KELAS (REFERENSI)'!O589,IF(B559=4,'KELAS (REFERENSI)'!O604,""))))</f>
        <v/>
      </c>
      <c r="P559" s="38" t="str">
        <f>IF(B559=1,'KELAS (REFERENSI)'!P559,IF(B559=2,'KELAS (REFERENSI)'!P574,IF(B559=3,'KELAS (REFERENSI)'!P589,IF(B559=4,'KELAS (REFERENSI)'!P604,""))))</f>
        <v/>
      </c>
      <c r="Q559" s="38" t="str">
        <f t="shared" si="4"/>
        <v>BPS Kota Jakarta Timur</v>
      </c>
      <c r="R559" s="38" t="str">
        <f t="shared" si="56"/>
        <v/>
      </c>
      <c r="S559" s="38" t="str">
        <f t="shared" ref="S559:T559" si="567">S558</f>
        <v>15 Juni sampai dengan 31 Agustus 2026</v>
      </c>
      <c r="T559" s="38" t="str">
        <f t="shared" si="567"/>
        <v>31 Agustus 2026</v>
      </c>
      <c r="U559" s="46"/>
      <c r="V559" s="42"/>
      <c r="W559" s="42"/>
      <c r="X559" s="42"/>
    </row>
    <row r="560" ht="15.75" customHeight="1">
      <c r="A560" s="36" t="s">
        <v>5622</v>
      </c>
      <c r="B560" s="43"/>
      <c r="C560" s="44"/>
      <c r="D560" s="47"/>
      <c r="E560" s="47"/>
      <c r="F560" s="39" t="str">
        <f t="shared" si="2"/>
        <v>PETUGAS.0559/SPK/SE/PML/3172/2026</v>
      </c>
      <c r="G560" s="45"/>
      <c r="H560" s="39" t="str">
        <f>VLOOKUP(G560,'MITRA (REFERENSI)'!$A:$Z,16,FALSE)</f>
        <v>#N/A</v>
      </c>
      <c r="I560" s="39" t="str">
        <f>VLOOKUP(G560,'MITRA (REFERENSI)'!$A:$Z,25,FALSE)</f>
        <v>#N/A</v>
      </c>
      <c r="J560" s="38" t="str">
        <f>VLOOKUP(G560,'MITRA (REFERENSI)'!$A:$Z,26,FALSE)</f>
        <v>#N/A</v>
      </c>
      <c r="K560" s="38" t="str">
        <f>VLOOKUP(G560,'MITRA (REFERENSI)'!$A:$Z,15,FALSE)</f>
        <v>#N/A</v>
      </c>
      <c r="L560" s="38" t="str">
        <f>VLOOKUP(G560,'MITRA (REFERENSI)'!$A:$Z,15,FALSE)</f>
        <v>#N/A</v>
      </c>
      <c r="M560" s="38" t="str">
        <f>IF(B560=1,'KELAS (REFERENSI)'!M560,IF(B560=2,'KELAS (REFERENSI)'!M575,IF(B560=3,'KELAS (REFERENSI)'!M590,IF(B560=4,'KELAS (REFERENSI)'!M605,""))))</f>
        <v/>
      </c>
      <c r="N560" s="38" t="str">
        <f>IF(B560=1,'KELAS (REFERENSI)'!N560,IF(B560=2,'KELAS (REFERENSI)'!N575,IF(B560=3,'KELAS (REFERENSI)'!N590,IF(B560=4,'KELAS (REFERENSI)'!N605,""))))</f>
        <v/>
      </c>
      <c r="O560" s="38" t="str">
        <f>IF(B560=1,'KELAS (REFERENSI)'!O560,IF(B560=2,'KELAS (REFERENSI)'!O575,IF(B560=3,'KELAS (REFERENSI)'!O590,IF(B560=4,'KELAS (REFERENSI)'!O605,""))))</f>
        <v/>
      </c>
      <c r="P560" s="38" t="str">
        <f>IF(B560=1,'KELAS (REFERENSI)'!P560,IF(B560=2,'KELAS (REFERENSI)'!P575,IF(B560=3,'KELAS (REFERENSI)'!P590,IF(B560=4,'KELAS (REFERENSI)'!P605,""))))</f>
        <v/>
      </c>
      <c r="Q560" s="38" t="str">
        <f t="shared" si="4"/>
        <v>BPS Kota Jakarta Timur</v>
      </c>
      <c r="R560" s="38" t="str">
        <f t="shared" si="56"/>
        <v/>
      </c>
      <c r="S560" s="38" t="str">
        <f t="shared" ref="S560:T560" si="568">S559</f>
        <v>15 Juni sampai dengan 31 Agustus 2026</v>
      </c>
      <c r="T560" s="38" t="str">
        <f t="shared" si="568"/>
        <v>31 Agustus 2026</v>
      </c>
      <c r="U560" s="46"/>
      <c r="V560" s="42"/>
      <c r="W560" s="42"/>
      <c r="X560" s="42"/>
    </row>
    <row r="561" ht="15.75" customHeight="1">
      <c r="A561" s="36" t="s">
        <v>5623</v>
      </c>
      <c r="B561" s="43"/>
      <c r="C561" s="44"/>
      <c r="D561" s="47"/>
      <c r="E561" s="47"/>
      <c r="F561" s="39" t="str">
        <f t="shared" si="2"/>
        <v>PETUGAS.0560/SPK/SE/PML/3172/2026</v>
      </c>
      <c r="G561" s="45"/>
      <c r="H561" s="39" t="str">
        <f>VLOOKUP(G561,'MITRA (REFERENSI)'!$A:$Z,16,FALSE)</f>
        <v>#N/A</v>
      </c>
      <c r="I561" s="39" t="str">
        <f>VLOOKUP(G561,'MITRA (REFERENSI)'!$A:$Z,25,FALSE)</f>
        <v>#N/A</v>
      </c>
      <c r="J561" s="38" t="str">
        <f>VLOOKUP(G561,'MITRA (REFERENSI)'!$A:$Z,26,FALSE)</f>
        <v>#N/A</v>
      </c>
      <c r="K561" s="38" t="str">
        <f>VLOOKUP(G561,'MITRA (REFERENSI)'!$A:$Z,15,FALSE)</f>
        <v>#N/A</v>
      </c>
      <c r="L561" s="38" t="str">
        <f>VLOOKUP(G561,'MITRA (REFERENSI)'!$A:$Z,15,FALSE)</f>
        <v>#N/A</v>
      </c>
      <c r="M561" s="38" t="str">
        <f>IF(B561=1,'KELAS (REFERENSI)'!M561,IF(B561=2,'KELAS (REFERENSI)'!M576,IF(B561=3,'KELAS (REFERENSI)'!M591,IF(B561=4,'KELAS (REFERENSI)'!M606,""))))</f>
        <v/>
      </c>
      <c r="N561" s="38" t="str">
        <f>IF(B561=1,'KELAS (REFERENSI)'!N561,IF(B561=2,'KELAS (REFERENSI)'!N576,IF(B561=3,'KELAS (REFERENSI)'!N591,IF(B561=4,'KELAS (REFERENSI)'!N606,""))))</f>
        <v/>
      </c>
      <c r="O561" s="38" t="str">
        <f>IF(B561=1,'KELAS (REFERENSI)'!O561,IF(B561=2,'KELAS (REFERENSI)'!O576,IF(B561=3,'KELAS (REFERENSI)'!O591,IF(B561=4,'KELAS (REFERENSI)'!O606,""))))</f>
        <v/>
      </c>
      <c r="P561" s="38" t="str">
        <f>IF(B561=1,'KELAS (REFERENSI)'!P561,IF(B561=2,'KELAS (REFERENSI)'!P576,IF(B561=3,'KELAS (REFERENSI)'!P591,IF(B561=4,'KELAS (REFERENSI)'!P606,""))))</f>
        <v/>
      </c>
      <c r="Q561" s="38" t="str">
        <f t="shared" si="4"/>
        <v>BPS Kota Jakarta Timur</v>
      </c>
      <c r="R561" s="38" t="str">
        <f t="shared" si="56"/>
        <v/>
      </c>
      <c r="S561" s="38" t="str">
        <f t="shared" ref="S561:T561" si="569">S560</f>
        <v>15 Juni sampai dengan 31 Agustus 2026</v>
      </c>
      <c r="T561" s="38" t="str">
        <f t="shared" si="569"/>
        <v>31 Agustus 2026</v>
      </c>
      <c r="U561" s="46"/>
      <c r="V561" s="42"/>
      <c r="W561" s="42"/>
      <c r="X561" s="42"/>
    </row>
    <row r="562" ht="15.75" customHeight="1">
      <c r="A562" s="36" t="s">
        <v>5624</v>
      </c>
      <c r="B562" s="43"/>
      <c r="C562" s="44"/>
      <c r="D562" s="47"/>
      <c r="E562" s="47"/>
      <c r="F562" s="39" t="str">
        <f t="shared" si="2"/>
        <v>PETUGAS.0561/SPK/SE/PML/3172/2026</v>
      </c>
      <c r="G562" s="45"/>
      <c r="H562" s="39" t="str">
        <f>VLOOKUP(G562,'MITRA (REFERENSI)'!$A:$Z,16,FALSE)</f>
        <v>#N/A</v>
      </c>
      <c r="I562" s="39" t="str">
        <f>VLOOKUP(G562,'MITRA (REFERENSI)'!$A:$Z,25,FALSE)</f>
        <v>#N/A</v>
      </c>
      <c r="J562" s="38" t="str">
        <f>VLOOKUP(G562,'MITRA (REFERENSI)'!$A:$Z,26,FALSE)</f>
        <v>#N/A</v>
      </c>
      <c r="K562" s="38" t="str">
        <f>VLOOKUP(G562,'MITRA (REFERENSI)'!$A:$Z,15,FALSE)</f>
        <v>#N/A</v>
      </c>
      <c r="L562" s="38" t="str">
        <f>VLOOKUP(G562,'MITRA (REFERENSI)'!$A:$Z,15,FALSE)</f>
        <v>#N/A</v>
      </c>
      <c r="M562" s="38" t="str">
        <f>IF(B562=1,'KELAS (REFERENSI)'!M562,IF(B562=2,'KELAS (REFERENSI)'!M577,IF(B562=3,'KELAS (REFERENSI)'!M592,IF(B562=4,'KELAS (REFERENSI)'!M607,""))))</f>
        <v/>
      </c>
      <c r="N562" s="38" t="str">
        <f>IF(B562=1,'KELAS (REFERENSI)'!N562,IF(B562=2,'KELAS (REFERENSI)'!N577,IF(B562=3,'KELAS (REFERENSI)'!N592,IF(B562=4,'KELAS (REFERENSI)'!N607,""))))</f>
        <v/>
      </c>
      <c r="O562" s="38" t="str">
        <f>IF(B562=1,'KELAS (REFERENSI)'!O562,IF(B562=2,'KELAS (REFERENSI)'!O577,IF(B562=3,'KELAS (REFERENSI)'!O592,IF(B562=4,'KELAS (REFERENSI)'!O607,""))))</f>
        <v/>
      </c>
      <c r="P562" s="38" t="str">
        <f>IF(B562=1,'KELAS (REFERENSI)'!P562,IF(B562=2,'KELAS (REFERENSI)'!P577,IF(B562=3,'KELAS (REFERENSI)'!P592,IF(B562=4,'KELAS (REFERENSI)'!P607,""))))</f>
        <v/>
      </c>
      <c r="Q562" s="38" t="str">
        <f t="shared" si="4"/>
        <v>BPS Kota Jakarta Timur</v>
      </c>
      <c r="R562" s="38" t="str">
        <f t="shared" si="56"/>
        <v/>
      </c>
      <c r="S562" s="38" t="str">
        <f t="shared" ref="S562:T562" si="570">S561</f>
        <v>15 Juni sampai dengan 31 Agustus 2026</v>
      </c>
      <c r="T562" s="38" t="str">
        <f t="shared" si="570"/>
        <v>31 Agustus 2026</v>
      </c>
      <c r="U562" s="46"/>
      <c r="V562" s="42"/>
      <c r="W562" s="42"/>
      <c r="X562" s="42"/>
    </row>
    <row r="563" ht="15.75" customHeight="1">
      <c r="A563" s="36" t="s">
        <v>5625</v>
      </c>
      <c r="B563" s="43"/>
      <c r="C563" s="44"/>
      <c r="D563" s="47"/>
      <c r="E563" s="47"/>
      <c r="F563" s="39" t="str">
        <f t="shared" si="2"/>
        <v>PETUGAS.0562/SPK/SE/PML/3172/2026</v>
      </c>
      <c r="G563" s="45"/>
      <c r="H563" s="39" t="str">
        <f>VLOOKUP(G563,'MITRA (REFERENSI)'!$A:$Z,16,FALSE)</f>
        <v>#N/A</v>
      </c>
      <c r="I563" s="39" t="str">
        <f>VLOOKUP(G563,'MITRA (REFERENSI)'!$A:$Z,25,FALSE)</f>
        <v>#N/A</v>
      </c>
      <c r="J563" s="38" t="str">
        <f>VLOOKUP(G563,'MITRA (REFERENSI)'!$A:$Z,26,FALSE)</f>
        <v>#N/A</v>
      </c>
      <c r="K563" s="38" t="str">
        <f>VLOOKUP(G563,'MITRA (REFERENSI)'!$A:$Z,15,FALSE)</f>
        <v>#N/A</v>
      </c>
      <c r="L563" s="38" t="str">
        <f>VLOOKUP(G563,'MITRA (REFERENSI)'!$A:$Z,15,FALSE)</f>
        <v>#N/A</v>
      </c>
      <c r="M563" s="38" t="str">
        <f>IF(B563=1,'KELAS (REFERENSI)'!M563,IF(B563=2,'KELAS (REFERENSI)'!M578,IF(B563=3,'KELAS (REFERENSI)'!M593,IF(B563=4,'KELAS (REFERENSI)'!M608,""))))</f>
        <v/>
      </c>
      <c r="N563" s="38" t="str">
        <f>IF(B563=1,'KELAS (REFERENSI)'!N563,IF(B563=2,'KELAS (REFERENSI)'!N578,IF(B563=3,'KELAS (REFERENSI)'!N593,IF(B563=4,'KELAS (REFERENSI)'!N608,""))))</f>
        <v/>
      </c>
      <c r="O563" s="38" t="str">
        <f>IF(B563=1,'KELAS (REFERENSI)'!O563,IF(B563=2,'KELAS (REFERENSI)'!O578,IF(B563=3,'KELAS (REFERENSI)'!O593,IF(B563=4,'KELAS (REFERENSI)'!O608,""))))</f>
        <v/>
      </c>
      <c r="P563" s="38" t="str">
        <f>IF(B563=1,'KELAS (REFERENSI)'!P563,IF(B563=2,'KELAS (REFERENSI)'!P578,IF(B563=3,'KELAS (REFERENSI)'!P593,IF(B563=4,'KELAS (REFERENSI)'!P608,""))))</f>
        <v/>
      </c>
      <c r="Q563" s="38" t="str">
        <f t="shared" si="4"/>
        <v>BPS Kota Jakarta Timur</v>
      </c>
      <c r="R563" s="38" t="str">
        <f t="shared" si="56"/>
        <v/>
      </c>
      <c r="S563" s="38" t="str">
        <f t="shared" ref="S563:T563" si="571">S562</f>
        <v>15 Juni sampai dengan 31 Agustus 2026</v>
      </c>
      <c r="T563" s="38" t="str">
        <f t="shared" si="571"/>
        <v>31 Agustus 2026</v>
      </c>
      <c r="U563" s="46"/>
      <c r="V563" s="42"/>
      <c r="W563" s="42"/>
      <c r="X563" s="42"/>
    </row>
    <row r="564" ht="15.75" customHeight="1">
      <c r="A564" s="36" t="s">
        <v>5626</v>
      </c>
      <c r="B564" s="43"/>
      <c r="C564" s="44"/>
      <c r="D564" s="47"/>
      <c r="E564" s="47"/>
      <c r="F564" s="39" t="str">
        <f t="shared" si="2"/>
        <v>PETUGAS.0563/SPK/SE/PML/3172/2026</v>
      </c>
      <c r="G564" s="45"/>
      <c r="H564" s="39" t="str">
        <f>VLOOKUP(G564,'MITRA (REFERENSI)'!$A:$Z,16,FALSE)</f>
        <v>#N/A</v>
      </c>
      <c r="I564" s="39" t="str">
        <f>VLOOKUP(G564,'MITRA (REFERENSI)'!$A:$Z,25,FALSE)</f>
        <v>#N/A</v>
      </c>
      <c r="J564" s="38" t="str">
        <f>VLOOKUP(G564,'MITRA (REFERENSI)'!$A:$Z,26,FALSE)</f>
        <v>#N/A</v>
      </c>
      <c r="K564" s="38" t="str">
        <f>VLOOKUP(G564,'MITRA (REFERENSI)'!$A:$Z,15,FALSE)</f>
        <v>#N/A</v>
      </c>
      <c r="L564" s="38" t="str">
        <f>VLOOKUP(G564,'MITRA (REFERENSI)'!$A:$Z,15,FALSE)</f>
        <v>#N/A</v>
      </c>
      <c r="M564" s="38" t="str">
        <f>IF(B564=1,'KELAS (REFERENSI)'!M564,IF(B564=2,'KELAS (REFERENSI)'!M579,IF(B564=3,'KELAS (REFERENSI)'!M594,IF(B564=4,'KELAS (REFERENSI)'!M609,""))))</f>
        <v/>
      </c>
      <c r="N564" s="38" t="str">
        <f>IF(B564=1,'KELAS (REFERENSI)'!N564,IF(B564=2,'KELAS (REFERENSI)'!N579,IF(B564=3,'KELAS (REFERENSI)'!N594,IF(B564=4,'KELAS (REFERENSI)'!N609,""))))</f>
        <v/>
      </c>
      <c r="O564" s="38" t="str">
        <f>IF(B564=1,'KELAS (REFERENSI)'!O564,IF(B564=2,'KELAS (REFERENSI)'!O579,IF(B564=3,'KELAS (REFERENSI)'!O594,IF(B564=4,'KELAS (REFERENSI)'!O609,""))))</f>
        <v/>
      </c>
      <c r="P564" s="38" t="str">
        <f>IF(B564=1,'KELAS (REFERENSI)'!P564,IF(B564=2,'KELAS (REFERENSI)'!P579,IF(B564=3,'KELAS (REFERENSI)'!P594,IF(B564=4,'KELAS (REFERENSI)'!P609,""))))</f>
        <v/>
      </c>
      <c r="Q564" s="38" t="str">
        <f t="shared" si="4"/>
        <v>BPS Kota Jakarta Timur</v>
      </c>
      <c r="R564" s="38" t="str">
        <f t="shared" si="56"/>
        <v/>
      </c>
      <c r="S564" s="38" t="str">
        <f t="shared" ref="S564:T564" si="572">S563</f>
        <v>15 Juni sampai dengan 31 Agustus 2026</v>
      </c>
      <c r="T564" s="38" t="str">
        <f t="shared" si="572"/>
        <v>31 Agustus 2026</v>
      </c>
      <c r="U564" s="46"/>
      <c r="V564" s="42"/>
      <c r="W564" s="42"/>
      <c r="X564" s="42"/>
    </row>
    <row r="565" ht="15.75" customHeight="1">
      <c r="A565" s="36" t="s">
        <v>5627</v>
      </c>
      <c r="B565" s="43"/>
      <c r="C565" s="44"/>
      <c r="D565" s="47"/>
      <c r="E565" s="47"/>
      <c r="F565" s="39" t="str">
        <f t="shared" si="2"/>
        <v>PETUGAS.0564/SPK/SE/PML/3172/2026</v>
      </c>
      <c r="G565" s="45"/>
      <c r="H565" s="39" t="str">
        <f>VLOOKUP(G565,'MITRA (REFERENSI)'!$A:$Z,16,FALSE)</f>
        <v>#N/A</v>
      </c>
      <c r="I565" s="39" t="str">
        <f>VLOOKUP(G565,'MITRA (REFERENSI)'!$A:$Z,25,FALSE)</f>
        <v>#N/A</v>
      </c>
      <c r="J565" s="38" t="str">
        <f>VLOOKUP(G565,'MITRA (REFERENSI)'!$A:$Z,26,FALSE)</f>
        <v>#N/A</v>
      </c>
      <c r="K565" s="38" t="str">
        <f>VLOOKUP(G565,'MITRA (REFERENSI)'!$A:$Z,15,FALSE)</f>
        <v>#N/A</v>
      </c>
      <c r="L565" s="38" t="str">
        <f>VLOOKUP(G565,'MITRA (REFERENSI)'!$A:$Z,15,FALSE)</f>
        <v>#N/A</v>
      </c>
      <c r="M565" s="38" t="str">
        <f>IF(B565=1,'KELAS (REFERENSI)'!M565,IF(B565=2,'KELAS (REFERENSI)'!M580,IF(B565=3,'KELAS (REFERENSI)'!M595,IF(B565=4,'KELAS (REFERENSI)'!M610,""))))</f>
        <v/>
      </c>
      <c r="N565" s="38" t="str">
        <f>IF(B565=1,'KELAS (REFERENSI)'!N565,IF(B565=2,'KELAS (REFERENSI)'!N580,IF(B565=3,'KELAS (REFERENSI)'!N595,IF(B565=4,'KELAS (REFERENSI)'!N610,""))))</f>
        <v/>
      </c>
      <c r="O565" s="38" t="str">
        <f>IF(B565=1,'KELAS (REFERENSI)'!O565,IF(B565=2,'KELAS (REFERENSI)'!O580,IF(B565=3,'KELAS (REFERENSI)'!O595,IF(B565=4,'KELAS (REFERENSI)'!O610,""))))</f>
        <v/>
      </c>
      <c r="P565" s="38" t="str">
        <f>IF(B565=1,'KELAS (REFERENSI)'!P565,IF(B565=2,'KELAS (REFERENSI)'!P580,IF(B565=3,'KELAS (REFERENSI)'!P595,IF(B565=4,'KELAS (REFERENSI)'!P610,""))))</f>
        <v/>
      </c>
      <c r="Q565" s="38" t="str">
        <f t="shared" si="4"/>
        <v>BPS Kota Jakarta Timur</v>
      </c>
      <c r="R565" s="38" t="str">
        <f t="shared" si="56"/>
        <v/>
      </c>
      <c r="S565" s="38" t="str">
        <f t="shared" ref="S565:T565" si="573">S564</f>
        <v>15 Juni sampai dengan 31 Agustus 2026</v>
      </c>
      <c r="T565" s="38" t="str">
        <f t="shared" si="573"/>
        <v>31 Agustus 2026</v>
      </c>
      <c r="U565" s="46"/>
      <c r="V565" s="42"/>
      <c r="W565" s="42"/>
      <c r="X565" s="42"/>
    </row>
    <row r="566" ht="15.75" customHeight="1">
      <c r="A566" s="36" t="s">
        <v>5628</v>
      </c>
      <c r="B566" s="43"/>
      <c r="C566" s="44"/>
      <c r="D566" s="47"/>
      <c r="E566" s="47"/>
      <c r="F566" s="39" t="str">
        <f t="shared" si="2"/>
        <v>PETUGAS.0565/SPK/SE/PML/3172/2026</v>
      </c>
      <c r="G566" s="45"/>
      <c r="H566" s="39" t="str">
        <f>VLOOKUP(G566,'MITRA (REFERENSI)'!$A:$Z,16,FALSE)</f>
        <v>#N/A</v>
      </c>
      <c r="I566" s="39" t="str">
        <f>VLOOKUP(G566,'MITRA (REFERENSI)'!$A:$Z,25,FALSE)</f>
        <v>#N/A</v>
      </c>
      <c r="J566" s="38" t="str">
        <f>VLOOKUP(G566,'MITRA (REFERENSI)'!$A:$Z,26,FALSE)</f>
        <v>#N/A</v>
      </c>
      <c r="K566" s="38" t="str">
        <f>VLOOKUP(G566,'MITRA (REFERENSI)'!$A:$Z,15,FALSE)</f>
        <v>#N/A</v>
      </c>
      <c r="L566" s="38" t="str">
        <f>VLOOKUP(G566,'MITRA (REFERENSI)'!$A:$Z,15,FALSE)</f>
        <v>#N/A</v>
      </c>
      <c r="M566" s="38" t="str">
        <f>IF(B566=1,'KELAS (REFERENSI)'!M566,IF(B566=2,'KELAS (REFERENSI)'!M581,IF(B566=3,'KELAS (REFERENSI)'!M596,IF(B566=4,'KELAS (REFERENSI)'!M611,""))))</f>
        <v/>
      </c>
      <c r="N566" s="38" t="str">
        <f>IF(B566=1,'KELAS (REFERENSI)'!N566,IF(B566=2,'KELAS (REFERENSI)'!N581,IF(B566=3,'KELAS (REFERENSI)'!N596,IF(B566=4,'KELAS (REFERENSI)'!N611,""))))</f>
        <v/>
      </c>
      <c r="O566" s="38" t="str">
        <f>IF(B566=1,'KELAS (REFERENSI)'!O566,IF(B566=2,'KELAS (REFERENSI)'!O581,IF(B566=3,'KELAS (REFERENSI)'!O596,IF(B566=4,'KELAS (REFERENSI)'!O611,""))))</f>
        <v/>
      </c>
      <c r="P566" s="38" t="str">
        <f>IF(B566=1,'KELAS (REFERENSI)'!P566,IF(B566=2,'KELAS (REFERENSI)'!P581,IF(B566=3,'KELAS (REFERENSI)'!P596,IF(B566=4,'KELAS (REFERENSI)'!P611,""))))</f>
        <v/>
      </c>
      <c r="Q566" s="38" t="str">
        <f t="shared" si="4"/>
        <v>BPS Kota Jakarta Timur</v>
      </c>
      <c r="R566" s="38" t="str">
        <f t="shared" si="56"/>
        <v/>
      </c>
      <c r="S566" s="38" t="str">
        <f t="shared" ref="S566:T566" si="574">S565</f>
        <v>15 Juni sampai dengan 31 Agustus 2026</v>
      </c>
      <c r="T566" s="38" t="str">
        <f t="shared" si="574"/>
        <v>31 Agustus 2026</v>
      </c>
      <c r="U566" s="46"/>
      <c r="V566" s="42"/>
      <c r="W566" s="42"/>
      <c r="X566" s="42"/>
    </row>
    <row r="567" ht="15.75" customHeight="1">
      <c r="A567" s="36" t="s">
        <v>5629</v>
      </c>
      <c r="B567" s="43"/>
      <c r="C567" s="44"/>
      <c r="D567" s="47"/>
      <c r="E567" s="47"/>
      <c r="F567" s="39" t="str">
        <f t="shared" si="2"/>
        <v>PETUGAS.0566/SPK/SE/PML/3172/2026</v>
      </c>
      <c r="G567" s="45"/>
      <c r="H567" s="39" t="str">
        <f>VLOOKUP(G567,'MITRA (REFERENSI)'!$A:$Z,16,FALSE)</f>
        <v>#N/A</v>
      </c>
      <c r="I567" s="39" t="str">
        <f>VLOOKUP(G567,'MITRA (REFERENSI)'!$A:$Z,25,FALSE)</f>
        <v>#N/A</v>
      </c>
      <c r="J567" s="38" t="str">
        <f>VLOOKUP(G567,'MITRA (REFERENSI)'!$A:$Z,26,FALSE)</f>
        <v>#N/A</v>
      </c>
      <c r="K567" s="38" t="str">
        <f>VLOOKUP(G567,'MITRA (REFERENSI)'!$A:$Z,15,FALSE)</f>
        <v>#N/A</v>
      </c>
      <c r="L567" s="38" t="str">
        <f>VLOOKUP(G567,'MITRA (REFERENSI)'!$A:$Z,15,FALSE)</f>
        <v>#N/A</v>
      </c>
      <c r="M567" s="38" t="str">
        <f>IF(B567=1,'KELAS (REFERENSI)'!M567,IF(B567=2,'KELAS (REFERENSI)'!M582,IF(B567=3,'KELAS (REFERENSI)'!M597,IF(B567=4,'KELAS (REFERENSI)'!M612,""))))</f>
        <v/>
      </c>
      <c r="N567" s="38" t="str">
        <f>IF(B567=1,'KELAS (REFERENSI)'!N567,IF(B567=2,'KELAS (REFERENSI)'!N582,IF(B567=3,'KELAS (REFERENSI)'!N597,IF(B567=4,'KELAS (REFERENSI)'!N612,""))))</f>
        <v/>
      </c>
      <c r="O567" s="38" t="str">
        <f>IF(B567=1,'KELAS (REFERENSI)'!O567,IF(B567=2,'KELAS (REFERENSI)'!O582,IF(B567=3,'KELAS (REFERENSI)'!O597,IF(B567=4,'KELAS (REFERENSI)'!O612,""))))</f>
        <v/>
      </c>
      <c r="P567" s="38" t="str">
        <f>IF(B567=1,'KELAS (REFERENSI)'!P567,IF(B567=2,'KELAS (REFERENSI)'!P582,IF(B567=3,'KELAS (REFERENSI)'!P597,IF(B567=4,'KELAS (REFERENSI)'!P612,""))))</f>
        <v/>
      </c>
      <c r="Q567" s="38" t="str">
        <f t="shared" si="4"/>
        <v>BPS Kota Jakarta Timur</v>
      </c>
      <c r="R567" s="38" t="str">
        <f t="shared" si="56"/>
        <v/>
      </c>
      <c r="S567" s="38" t="str">
        <f t="shared" ref="S567:T567" si="575">S566</f>
        <v>15 Juni sampai dengan 31 Agustus 2026</v>
      </c>
      <c r="T567" s="38" t="str">
        <f t="shared" si="575"/>
        <v>31 Agustus 2026</v>
      </c>
      <c r="U567" s="46"/>
      <c r="V567" s="42"/>
      <c r="W567" s="42"/>
      <c r="X567" s="42"/>
    </row>
    <row r="568" ht="15.75" customHeight="1">
      <c r="A568" s="36" t="s">
        <v>5630</v>
      </c>
      <c r="B568" s="43"/>
      <c r="C568" s="44"/>
      <c r="D568" s="47"/>
      <c r="E568" s="47"/>
      <c r="F568" s="39" t="str">
        <f t="shared" si="2"/>
        <v>PETUGAS.0567/SPK/SE/PML/3172/2026</v>
      </c>
      <c r="G568" s="45"/>
      <c r="H568" s="39" t="str">
        <f>VLOOKUP(G568,'MITRA (REFERENSI)'!$A:$Z,16,FALSE)</f>
        <v>#N/A</v>
      </c>
      <c r="I568" s="39" t="str">
        <f>VLOOKUP(G568,'MITRA (REFERENSI)'!$A:$Z,25,FALSE)</f>
        <v>#N/A</v>
      </c>
      <c r="J568" s="38" t="str">
        <f>VLOOKUP(G568,'MITRA (REFERENSI)'!$A:$Z,26,FALSE)</f>
        <v>#N/A</v>
      </c>
      <c r="K568" s="38" t="str">
        <f>VLOOKUP(G568,'MITRA (REFERENSI)'!$A:$Z,15,FALSE)</f>
        <v>#N/A</v>
      </c>
      <c r="L568" s="38" t="str">
        <f>VLOOKUP(G568,'MITRA (REFERENSI)'!$A:$Z,15,FALSE)</f>
        <v>#N/A</v>
      </c>
      <c r="M568" s="38" t="str">
        <f>IF(B568=1,'KELAS (REFERENSI)'!M568,IF(B568=2,'KELAS (REFERENSI)'!M583,IF(B568=3,'KELAS (REFERENSI)'!M598,IF(B568=4,'KELAS (REFERENSI)'!M613,""))))</f>
        <v/>
      </c>
      <c r="N568" s="38" t="str">
        <f>IF(B568=1,'KELAS (REFERENSI)'!N568,IF(B568=2,'KELAS (REFERENSI)'!N583,IF(B568=3,'KELAS (REFERENSI)'!N598,IF(B568=4,'KELAS (REFERENSI)'!N613,""))))</f>
        <v/>
      </c>
      <c r="O568" s="38" t="str">
        <f>IF(B568=1,'KELAS (REFERENSI)'!O568,IF(B568=2,'KELAS (REFERENSI)'!O583,IF(B568=3,'KELAS (REFERENSI)'!O598,IF(B568=4,'KELAS (REFERENSI)'!O613,""))))</f>
        <v/>
      </c>
      <c r="P568" s="38" t="str">
        <f>IF(B568=1,'KELAS (REFERENSI)'!P568,IF(B568=2,'KELAS (REFERENSI)'!P583,IF(B568=3,'KELAS (REFERENSI)'!P598,IF(B568=4,'KELAS (REFERENSI)'!P613,""))))</f>
        <v/>
      </c>
      <c r="Q568" s="38" t="str">
        <f t="shared" si="4"/>
        <v>BPS Kota Jakarta Timur</v>
      </c>
      <c r="R568" s="38" t="str">
        <f t="shared" si="56"/>
        <v/>
      </c>
      <c r="S568" s="38" t="str">
        <f t="shared" ref="S568:T568" si="576">S567</f>
        <v>15 Juni sampai dengan 31 Agustus 2026</v>
      </c>
      <c r="T568" s="38" t="str">
        <f t="shared" si="576"/>
        <v>31 Agustus 2026</v>
      </c>
      <c r="U568" s="46"/>
      <c r="V568" s="42"/>
      <c r="W568" s="42"/>
      <c r="X568" s="42"/>
    </row>
    <row r="569" ht="15.75" customHeight="1">
      <c r="A569" s="36" t="s">
        <v>5631</v>
      </c>
      <c r="B569" s="43"/>
      <c r="C569" s="44"/>
      <c r="D569" s="47"/>
      <c r="E569" s="47"/>
      <c r="F569" s="39" t="str">
        <f t="shared" si="2"/>
        <v>PETUGAS.0568/SPK/SE/PML/3172/2026</v>
      </c>
      <c r="G569" s="45"/>
      <c r="H569" s="39" t="str">
        <f>VLOOKUP(G569,'MITRA (REFERENSI)'!$A:$Z,16,FALSE)</f>
        <v>#N/A</v>
      </c>
      <c r="I569" s="39" t="str">
        <f>VLOOKUP(G569,'MITRA (REFERENSI)'!$A:$Z,25,FALSE)</f>
        <v>#N/A</v>
      </c>
      <c r="J569" s="38" t="str">
        <f>VLOOKUP(G569,'MITRA (REFERENSI)'!$A:$Z,26,FALSE)</f>
        <v>#N/A</v>
      </c>
      <c r="K569" s="38" t="str">
        <f>VLOOKUP(G569,'MITRA (REFERENSI)'!$A:$Z,15,FALSE)</f>
        <v>#N/A</v>
      </c>
      <c r="L569" s="38" t="str">
        <f>VLOOKUP(G569,'MITRA (REFERENSI)'!$A:$Z,15,FALSE)</f>
        <v>#N/A</v>
      </c>
      <c r="M569" s="38" t="str">
        <f>IF(B569=1,'KELAS (REFERENSI)'!M569,IF(B569=2,'KELAS (REFERENSI)'!M584,IF(B569=3,'KELAS (REFERENSI)'!M599,IF(B569=4,'KELAS (REFERENSI)'!M614,""))))</f>
        <v/>
      </c>
      <c r="N569" s="38" t="str">
        <f>IF(B569=1,'KELAS (REFERENSI)'!N569,IF(B569=2,'KELAS (REFERENSI)'!N584,IF(B569=3,'KELAS (REFERENSI)'!N599,IF(B569=4,'KELAS (REFERENSI)'!N614,""))))</f>
        <v/>
      </c>
      <c r="O569" s="38" t="str">
        <f>IF(B569=1,'KELAS (REFERENSI)'!O569,IF(B569=2,'KELAS (REFERENSI)'!O584,IF(B569=3,'KELAS (REFERENSI)'!O599,IF(B569=4,'KELAS (REFERENSI)'!O614,""))))</f>
        <v/>
      </c>
      <c r="P569" s="38" t="str">
        <f>IF(B569=1,'KELAS (REFERENSI)'!P569,IF(B569=2,'KELAS (REFERENSI)'!P584,IF(B569=3,'KELAS (REFERENSI)'!P599,IF(B569=4,'KELAS (REFERENSI)'!P614,""))))</f>
        <v/>
      </c>
      <c r="Q569" s="38" t="str">
        <f t="shared" si="4"/>
        <v>BPS Kota Jakarta Timur</v>
      </c>
      <c r="R569" s="38" t="str">
        <f t="shared" si="56"/>
        <v/>
      </c>
      <c r="S569" s="38" t="str">
        <f t="shared" ref="S569:T569" si="577">S568</f>
        <v>15 Juni sampai dengan 31 Agustus 2026</v>
      </c>
      <c r="T569" s="38" t="str">
        <f t="shared" si="577"/>
        <v>31 Agustus 2026</v>
      </c>
      <c r="U569" s="46"/>
      <c r="V569" s="42"/>
      <c r="W569" s="42"/>
      <c r="X569" s="42"/>
    </row>
    <row r="570" ht="15.75" customHeight="1">
      <c r="A570" s="36" t="s">
        <v>5632</v>
      </c>
      <c r="B570" s="43"/>
      <c r="C570" s="44"/>
      <c r="D570" s="47"/>
      <c r="E570" s="47"/>
      <c r="F570" s="39" t="str">
        <f t="shared" si="2"/>
        <v>PETUGAS.0569/SPK/SE/PML/3172/2026</v>
      </c>
      <c r="G570" s="45"/>
      <c r="H570" s="39" t="str">
        <f>VLOOKUP(G570,'MITRA (REFERENSI)'!$A:$Z,16,FALSE)</f>
        <v>#N/A</v>
      </c>
      <c r="I570" s="39" t="str">
        <f>VLOOKUP(G570,'MITRA (REFERENSI)'!$A:$Z,25,FALSE)</f>
        <v>#N/A</v>
      </c>
      <c r="J570" s="38" t="str">
        <f>VLOOKUP(G570,'MITRA (REFERENSI)'!$A:$Z,26,FALSE)</f>
        <v>#N/A</v>
      </c>
      <c r="K570" s="38" t="str">
        <f>VLOOKUP(G570,'MITRA (REFERENSI)'!$A:$Z,15,FALSE)</f>
        <v>#N/A</v>
      </c>
      <c r="L570" s="38" t="str">
        <f>VLOOKUP(G570,'MITRA (REFERENSI)'!$A:$Z,15,FALSE)</f>
        <v>#N/A</v>
      </c>
      <c r="M570" s="38" t="str">
        <f>IF(B570=1,'KELAS (REFERENSI)'!M570,IF(B570=2,'KELAS (REFERENSI)'!M585,IF(B570=3,'KELAS (REFERENSI)'!M600,IF(B570=4,'KELAS (REFERENSI)'!M615,""))))</f>
        <v/>
      </c>
      <c r="N570" s="38" t="str">
        <f>IF(B570=1,'KELAS (REFERENSI)'!N570,IF(B570=2,'KELAS (REFERENSI)'!N585,IF(B570=3,'KELAS (REFERENSI)'!N600,IF(B570=4,'KELAS (REFERENSI)'!N615,""))))</f>
        <v/>
      </c>
      <c r="O570" s="38" t="str">
        <f>IF(B570=1,'KELAS (REFERENSI)'!O570,IF(B570=2,'KELAS (REFERENSI)'!O585,IF(B570=3,'KELAS (REFERENSI)'!O600,IF(B570=4,'KELAS (REFERENSI)'!O615,""))))</f>
        <v/>
      </c>
      <c r="P570" s="38" t="str">
        <f>IF(B570=1,'KELAS (REFERENSI)'!P570,IF(B570=2,'KELAS (REFERENSI)'!P585,IF(B570=3,'KELAS (REFERENSI)'!P600,IF(B570=4,'KELAS (REFERENSI)'!P615,""))))</f>
        <v/>
      </c>
      <c r="Q570" s="38" t="str">
        <f t="shared" si="4"/>
        <v>BPS Kota Jakarta Timur</v>
      </c>
      <c r="R570" s="38" t="str">
        <f t="shared" si="56"/>
        <v/>
      </c>
      <c r="S570" s="38" t="str">
        <f t="shared" ref="S570:T570" si="578">S569</f>
        <v>15 Juni sampai dengan 31 Agustus 2026</v>
      </c>
      <c r="T570" s="38" t="str">
        <f t="shared" si="578"/>
        <v>31 Agustus 2026</v>
      </c>
      <c r="U570" s="46"/>
      <c r="V570" s="42"/>
      <c r="W570" s="42"/>
      <c r="X570" s="42"/>
    </row>
    <row r="571" ht="15.75" customHeight="1">
      <c r="A571" s="36" t="s">
        <v>5633</v>
      </c>
      <c r="B571" s="43"/>
      <c r="C571" s="44"/>
      <c r="D571" s="47"/>
      <c r="E571" s="47"/>
      <c r="F571" s="39" t="str">
        <f t="shared" si="2"/>
        <v>PETUGAS.0570/SPK/SE/PML/3172/2026</v>
      </c>
      <c r="G571" s="45"/>
      <c r="H571" s="39" t="str">
        <f>VLOOKUP(G571,'MITRA (REFERENSI)'!$A:$Z,16,FALSE)</f>
        <v>#N/A</v>
      </c>
      <c r="I571" s="39" t="str">
        <f>VLOOKUP(G571,'MITRA (REFERENSI)'!$A:$Z,25,FALSE)</f>
        <v>#N/A</v>
      </c>
      <c r="J571" s="38" t="str">
        <f>VLOOKUP(G571,'MITRA (REFERENSI)'!$A:$Z,26,FALSE)</f>
        <v>#N/A</v>
      </c>
      <c r="K571" s="38" t="str">
        <f>VLOOKUP(G571,'MITRA (REFERENSI)'!$A:$Z,15,FALSE)</f>
        <v>#N/A</v>
      </c>
      <c r="L571" s="38" t="str">
        <f>VLOOKUP(G571,'MITRA (REFERENSI)'!$A:$Z,15,FALSE)</f>
        <v>#N/A</v>
      </c>
      <c r="M571" s="38" t="str">
        <f>IF(B571=1,'KELAS (REFERENSI)'!M571,IF(B571=2,'KELAS (REFERENSI)'!M586,IF(B571=3,'KELAS (REFERENSI)'!M601,IF(B571=4,'KELAS (REFERENSI)'!M616,""))))</f>
        <v/>
      </c>
      <c r="N571" s="38" t="str">
        <f>IF(B571=1,'KELAS (REFERENSI)'!N571,IF(B571=2,'KELAS (REFERENSI)'!N586,IF(B571=3,'KELAS (REFERENSI)'!N601,IF(B571=4,'KELAS (REFERENSI)'!N616,""))))</f>
        <v/>
      </c>
      <c r="O571" s="38" t="str">
        <f>IF(B571=1,'KELAS (REFERENSI)'!O571,IF(B571=2,'KELAS (REFERENSI)'!O586,IF(B571=3,'KELAS (REFERENSI)'!O601,IF(B571=4,'KELAS (REFERENSI)'!O616,""))))</f>
        <v/>
      </c>
      <c r="P571" s="38" t="str">
        <f>IF(B571=1,'KELAS (REFERENSI)'!P571,IF(B571=2,'KELAS (REFERENSI)'!P586,IF(B571=3,'KELAS (REFERENSI)'!P601,IF(B571=4,'KELAS (REFERENSI)'!P616,""))))</f>
        <v/>
      </c>
      <c r="Q571" s="38" t="str">
        <f t="shared" si="4"/>
        <v>BPS Kota Jakarta Timur</v>
      </c>
      <c r="R571" s="38" t="str">
        <f t="shared" si="56"/>
        <v/>
      </c>
      <c r="S571" s="38" t="str">
        <f t="shared" ref="S571:T571" si="579">S570</f>
        <v>15 Juni sampai dengan 31 Agustus 2026</v>
      </c>
      <c r="T571" s="38" t="str">
        <f t="shared" si="579"/>
        <v>31 Agustus 2026</v>
      </c>
      <c r="U571" s="46"/>
      <c r="V571" s="42"/>
      <c r="W571" s="42"/>
      <c r="X571" s="42"/>
    </row>
    <row r="572" ht="15.75" customHeight="1">
      <c r="A572" s="36" t="s">
        <v>5634</v>
      </c>
      <c r="B572" s="43"/>
      <c r="C572" s="44"/>
      <c r="D572" s="47"/>
      <c r="E572" s="47"/>
      <c r="F572" s="39" t="str">
        <f t="shared" si="2"/>
        <v>PETUGAS.0571/SPK/SE/PML/3172/2026</v>
      </c>
      <c r="G572" s="45"/>
      <c r="H572" s="39" t="str">
        <f>VLOOKUP(G572,'MITRA (REFERENSI)'!$A:$Z,16,FALSE)</f>
        <v>#N/A</v>
      </c>
      <c r="I572" s="39" t="str">
        <f>VLOOKUP(G572,'MITRA (REFERENSI)'!$A:$Z,25,FALSE)</f>
        <v>#N/A</v>
      </c>
      <c r="J572" s="38" t="str">
        <f>VLOOKUP(G572,'MITRA (REFERENSI)'!$A:$Z,26,FALSE)</f>
        <v>#N/A</v>
      </c>
      <c r="K572" s="38" t="str">
        <f>VLOOKUP(G572,'MITRA (REFERENSI)'!$A:$Z,15,FALSE)</f>
        <v>#N/A</v>
      </c>
      <c r="L572" s="38" t="str">
        <f>VLOOKUP(G572,'MITRA (REFERENSI)'!$A:$Z,15,FALSE)</f>
        <v>#N/A</v>
      </c>
      <c r="M572" s="38" t="str">
        <f>IF(B572=1,'KELAS (REFERENSI)'!M572,IF(B572=2,'KELAS (REFERENSI)'!M587,IF(B572=3,'KELAS (REFERENSI)'!M602,IF(B572=4,'KELAS (REFERENSI)'!M617,""))))</f>
        <v/>
      </c>
      <c r="N572" s="38" t="str">
        <f>IF(B572=1,'KELAS (REFERENSI)'!N572,IF(B572=2,'KELAS (REFERENSI)'!N587,IF(B572=3,'KELAS (REFERENSI)'!N602,IF(B572=4,'KELAS (REFERENSI)'!N617,""))))</f>
        <v/>
      </c>
      <c r="O572" s="38" t="str">
        <f>IF(B572=1,'KELAS (REFERENSI)'!O572,IF(B572=2,'KELAS (REFERENSI)'!O587,IF(B572=3,'KELAS (REFERENSI)'!O602,IF(B572=4,'KELAS (REFERENSI)'!O617,""))))</f>
        <v/>
      </c>
      <c r="P572" s="38" t="str">
        <f>IF(B572=1,'KELAS (REFERENSI)'!P572,IF(B572=2,'KELAS (REFERENSI)'!P587,IF(B572=3,'KELAS (REFERENSI)'!P602,IF(B572=4,'KELAS (REFERENSI)'!P617,""))))</f>
        <v/>
      </c>
      <c r="Q572" s="38" t="str">
        <f t="shared" si="4"/>
        <v>BPS Kota Jakarta Timur</v>
      </c>
      <c r="R572" s="38" t="str">
        <f t="shared" si="56"/>
        <v/>
      </c>
      <c r="S572" s="38" t="str">
        <f t="shared" ref="S572:T572" si="580">S571</f>
        <v>15 Juni sampai dengan 31 Agustus 2026</v>
      </c>
      <c r="T572" s="38" t="str">
        <f t="shared" si="580"/>
        <v>31 Agustus 2026</v>
      </c>
      <c r="U572" s="46"/>
      <c r="V572" s="42"/>
      <c r="W572" s="42"/>
      <c r="X572" s="42"/>
    </row>
    <row r="573" ht="15.75" customHeight="1">
      <c r="A573" s="36" t="s">
        <v>5635</v>
      </c>
      <c r="B573" s="43"/>
      <c r="C573" s="44"/>
      <c r="D573" s="47"/>
      <c r="E573" s="47"/>
      <c r="F573" s="39" t="str">
        <f t="shared" si="2"/>
        <v>PETUGAS.0572/SPK/SE/PML/3172/2026</v>
      </c>
      <c r="G573" s="45"/>
      <c r="H573" s="39" t="str">
        <f>VLOOKUP(G573,'MITRA (REFERENSI)'!$A:$Z,16,FALSE)</f>
        <v>#N/A</v>
      </c>
      <c r="I573" s="39" t="str">
        <f>VLOOKUP(G573,'MITRA (REFERENSI)'!$A:$Z,25,FALSE)</f>
        <v>#N/A</v>
      </c>
      <c r="J573" s="38" t="str">
        <f>VLOOKUP(G573,'MITRA (REFERENSI)'!$A:$Z,26,FALSE)</f>
        <v>#N/A</v>
      </c>
      <c r="K573" s="38" t="str">
        <f>VLOOKUP(G573,'MITRA (REFERENSI)'!$A:$Z,15,FALSE)</f>
        <v>#N/A</v>
      </c>
      <c r="L573" s="38" t="str">
        <f>VLOOKUP(G573,'MITRA (REFERENSI)'!$A:$Z,15,FALSE)</f>
        <v>#N/A</v>
      </c>
      <c r="M573" s="38" t="str">
        <f>IF(B573=1,'KELAS (REFERENSI)'!M573,IF(B573=2,'KELAS (REFERENSI)'!M588,IF(B573=3,'KELAS (REFERENSI)'!M603,IF(B573=4,'KELAS (REFERENSI)'!M618,""))))</f>
        <v/>
      </c>
      <c r="N573" s="38" t="str">
        <f>IF(B573=1,'KELAS (REFERENSI)'!N573,IF(B573=2,'KELAS (REFERENSI)'!N588,IF(B573=3,'KELAS (REFERENSI)'!N603,IF(B573=4,'KELAS (REFERENSI)'!N618,""))))</f>
        <v/>
      </c>
      <c r="O573" s="38" t="str">
        <f>IF(B573=1,'KELAS (REFERENSI)'!O573,IF(B573=2,'KELAS (REFERENSI)'!O588,IF(B573=3,'KELAS (REFERENSI)'!O603,IF(B573=4,'KELAS (REFERENSI)'!O618,""))))</f>
        <v/>
      </c>
      <c r="P573" s="38" t="str">
        <f>IF(B573=1,'KELAS (REFERENSI)'!P573,IF(B573=2,'KELAS (REFERENSI)'!P588,IF(B573=3,'KELAS (REFERENSI)'!P603,IF(B573=4,'KELAS (REFERENSI)'!P618,""))))</f>
        <v/>
      </c>
      <c r="Q573" s="38" t="str">
        <f t="shared" si="4"/>
        <v>BPS Kota Jakarta Timur</v>
      </c>
      <c r="R573" s="38" t="str">
        <f t="shared" si="56"/>
        <v/>
      </c>
      <c r="S573" s="38" t="str">
        <f t="shared" ref="S573:T573" si="581">S572</f>
        <v>15 Juni sampai dengan 31 Agustus 2026</v>
      </c>
      <c r="T573" s="38" t="str">
        <f t="shared" si="581"/>
        <v>31 Agustus 2026</v>
      </c>
      <c r="U573" s="46"/>
      <c r="V573" s="42"/>
      <c r="W573" s="42"/>
      <c r="X573" s="42"/>
    </row>
    <row r="574" ht="15.75" customHeight="1">
      <c r="A574" s="36" t="s">
        <v>5636</v>
      </c>
      <c r="B574" s="43"/>
      <c r="C574" s="44"/>
      <c r="D574" s="47"/>
      <c r="E574" s="47"/>
      <c r="F574" s="39" t="str">
        <f t="shared" si="2"/>
        <v>PETUGAS.0573/SPK/SE/PML/3172/2026</v>
      </c>
      <c r="G574" s="45"/>
      <c r="H574" s="39" t="str">
        <f>VLOOKUP(G574,'MITRA (REFERENSI)'!$A:$Z,16,FALSE)</f>
        <v>#N/A</v>
      </c>
      <c r="I574" s="39" t="str">
        <f>VLOOKUP(G574,'MITRA (REFERENSI)'!$A:$Z,25,FALSE)</f>
        <v>#N/A</v>
      </c>
      <c r="J574" s="38" t="str">
        <f>VLOOKUP(G574,'MITRA (REFERENSI)'!$A:$Z,26,FALSE)</f>
        <v>#N/A</v>
      </c>
      <c r="K574" s="38" t="str">
        <f>VLOOKUP(G574,'MITRA (REFERENSI)'!$A:$Z,15,FALSE)</f>
        <v>#N/A</v>
      </c>
      <c r="L574" s="38" t="str">
        <f>VLOOKUP(G574,'MITRA (REFERENSI)'!$A:$Z,15,FALSE)</f>
        <v>#N/A</v>
      </c>
      <c r="M574" s="38" t="str">
        <f>IF(B574=1,'KELAS (REFERENSI)'!M574,IF(B574=2,'KELAS (REFERENSI)'!M589,IF(B574=3,'KELAS (REFERENSI)'!M604,IF(B574=4,'KELAS (REFERENSI)'!M619,""))))</f>
        <v/>
      </c>
      <c r="N574" s="38" t="str">
        <f>IF(B574=1,'KELAS (REFERENSI)'!N574,IF(B574=2,'KELAS (REFERENSI)'!N589,IF(B574=3,'KELAS (REFERENSI)'!N604,IF(B574=4,'KELAS (REFERENSI)'!N619,""))))</f>
        <v/>
      </c>
      <c r="O574" s="38" t="str">
        <f>IF(B574=1,'KELAS (REFERENSI)'!O574,IF(B574=2,'KELAS (REFERENSI)'!O589,IF(B574=3,'KELAS (REFERENSI)'!O604,IF(B574=4,'KELAS (REFERENSI)'!O619,""))))</f>
        <v/>
      </c>
      <c r="P574" s="38" t="str">
        <f>IF(B574=1,'KELAS (REFERENSI)'!P574,IF(B574=2,'KELAS (REFERENSI)'!P589,IF(B574=3,'KELAS (REFERENSI)'!P604,IF(B574=4,'KELAS (REFERENSI)'!P619,""))))</f>
        <v/>
      </c>
      <c r="Q574" s="38" t="str">
        <f t="shared" si="4"/>
        <v>BPS Kota Jakarta Timur</v>
      </c>
      <c r="R574" s="38" t="str">
        <f t="shared" si="56"/>
        <v/>
      </c>
      <c r="S574" s="38" t="str">
        <f t="shared" ref="S574:T574" si="582">S573</f>
        <v>15 Juni sampai dengan 31 Agustus 2026</v>
      </c>
      <c r="T574" s="38" t="str">
        <f t="shared" si="582"/>
        <v>31 Agustus 2026</v>
      </c>
      <c r="U574" s="46"/>
      <c r="V574" s="42"/>
      <c r="W574" s="42"/>
      <c r="X574" s="42"/>
    </row>
    <row r="575" ht="15.75" customHeight="1">
      <c r="A575" s="36" t="s">
        <v>5637</v>
      </c>
      <c r="B575" s="43"/>
      <c r="C575" s="44"/>
      <c r="D575" s="47"/>
      <c r="E575" s="47"/>
      <c r="F575" s="39" t="str">
        <f t="shared" si="2"/>
        <v>PETUGAS.0574/SPK/SE/PML/3172/2026</v>
      </c>
      <c r="G575" s="45"/>
      <c r="H575" s="39" t="str">
        <f>VLOOKUP(G575,'MITRA (REFERENSI)'!$A:$Z,16,FALSE)</f>
        <v>#N/A</v>
      </c>
      <c r="I575" s="39" t="str">
        <f>VLOOKUP(G575,'MITRA (REFERENSI)'!$A:$Z,25,FALSE)</f>
        <v>#N/A</v>
      </c>
      <c r="J575" s="38" t="str">
        <f>VLOOKUP(G575,'MITRA (REFERENSI)'!$A:$Z,26,FALSE)</f>
        <v>#N/A</v>
      </c>
      <c r="K575" s="38" t="str">
        <f>VLOOKUP(G575,'MITRA (REFERENSI)'!$A:$Z,15,FALSE)</f>
        <v>#N/A</v>
      </c>
      <c r="L575" s="38" t="str">
        <f>VLOOKUP(G575,'MITRA (REFERENSI)'!$A:$Z,15,FALSE)</f>
        <v>#N/A</v>
      </c>
      <c r="M575" s="38" t="str">
        <f>IF(B575=1,'KELAS (REFERENSI)'!M575,IF(B575=2,'KELAS (REFERENSI)'!M590,IF(B575=3,'KELAS (REFERENSI)'!M605,IF(B575=4,'KELAS (REFERENSI)'!M620,""))))</f>
        <v/>
      </c>
      <c r="N575" s="38" t="str">
        <f>IF(B575=1,'KELAS (REFERENSI)'!N575,IF(B575=2,'KELAS (REFERENSI)'!N590,IF(B575=3,'KELAS (REFERENSI)'!N605,IF(B575=4,'KELAS (REFERENSI)'!N620,""))))</f>
        <v/>
      </c>
      <c r="O575" s="38" t="str">
        <f>IF(B575=1,'KELAS (REFERENSI)'!O575,IF(B575=2,'KELAS (REFERENSI)'!O590,IF(B575=3,'KELAS (REFERENSI)'!O605,IF(B575=4,'KELAS (REFERENSI)'!O620,""))))</f>
        <v/>
      </c>
      <c r="P575" s="38" t="str">
        <f>IF(B575=1,'KELAS (REFERENSI)'!P575,IF(B575=2,'KELAS (REFERENSI)'!P590,IF(B575=3,'KELAS (REFERENSI)'!P605,IF(B575=4,'KELAS (REFERENSI)'!P620,""))))</f>
        <v/>
      </c>
      <c r="Q575" s="38" t="str">
        <f t="shared" si="4"/>
        <v>BPS Kota Jakarta Timur</v>
      </c>
      <c r="R575" s="38" t="str">
        <f t="shared" si="56"/>
        <v/>
      </c>
      <c r="S575" s="38" t="str">
        <f t="shared" ref="S575:T575" si="583">S574</f>
        <v>15 Juni sampai dengan 31 Agustus 2026</v>
      </c>
      <c r="T575" s="38" t="str">
        <f t="shared" si="583"/>
        <v>31 Agustus 2026</v>
      </c>
      <c r="U575" s="46"/>
      <c r="V575" s="42"/>
      <c r="W575" s="42"/>
      <c r="X575" s="42"/>
    </row>
    <row r="576" ht="15.75" customHeight="1">
      <c r="A576" s="36" t="s">
        <v>5638</v>
      </c>
      <c r="B576" s="43"/>
      <c r="C576" s="44"/>
      <c r="D576" s="47"/>
      <c r="E576" s="47"/>
      <c r="F576" s="39" t="str">
        <f t="shared" si="2"/>
        <v>PETUGAS.0575/SPK/SE/PML/3172/2026</v>
      </c>
      <c r="G576" s="45"/>
      <c r="H576" s="39" t="str">
        <f>VLOOKUP(G576,'MITRA (REFERENSI)'!$A:$Z,16,FALSE)</f>
        <v>#N/A</v>
      </c>
      <c r="I576" s="39" t="str">
        <f>VLOOKUP(G576,'MITRA (REFERENSI)'!$A:$Z,25,FALSE)</f>
        <v>#N/A</v>
      </c>
      <c r="J576" s="38" t="str">
        <f>VLOOKUP(G576,'MITRA (REFERENSI)'!$A:$Z,26,FALSE)</f>
        <v>#N/A</v>
      </c>
      <c r="K576" s="38" t="str">
        <f>VLOOKUP(G576,'MITRA (REFERENSI)'!$A:$Z,15,FALSE)</f>
        <v>#N/A</v>
      </c>
      <c r="L576" s="38" t="str">
        <f>VLOOKUP(G576,'MITRA (REFERENSI)'!$A:$Z,15,FALSE)</f>
        <v>#N/A</v>
      </c>
      <c r="M576" s="38" t="str">
        <f>IF(B576=1,'KELAS (REFERENSI)'!M576,IF(B576=2,'KELAS (REFERENSI)'!M591,IF(B576=3,'KELAS (REFERENSI)'!M606,IF(B576=4,'KELAS (REFERENSI)'!M621,""))))</f>
        <v/>
      </c>
      <c r="N576" s="38" t="str">
        <f>IF(B576=1,'KELAS (REFERENSI)'!N576,IF(B576=2,'KELAS (REFERENSI)'!N591,IF(B576=3,'KELAS (REFERENSI)'!N606,IF(B576=4,'KELAS (REFERENSI)'!N621,""))))</f>
        <v/>
      </c>
      <c r="O576" s="38" t="str">
        <f>IF(B576=1,'KELAS (REFERENSI)'!O576,IF(B576=2,'KELAS (REFERENSI)'!O591,IF(B576=3,'KELAS (REFERENSI)'!O606,IF(B576=4,'KELAS (REFERENSI)'!O621,""))))</f>
        <v/>
      </c>
      <c r="P576" s="38" t="str">
        <f>IF(B576=1,'KELAS (REFERENSI)'!P576,IF(B576=2,'KELAS (REFERENSI)'!P591,IF(B576=3,'KELAS (REFERENSI)'!P606,IF(B576=4,'KELAS (REFERENSI)'!P621,""))))</f>
        <v/>
      </c>
      <c r="Q576" s="38" t="str">
        <f t="shared" si="4"/>
        <v>BPS Kota Jakarta Timur</v>
      </c>
      <c r="R576" s="38" t="str">
        <f t="shared" si="56"/>
        <v/>
      </c>
      <c r="S576" s="38" t="str">
        <f t="shared" ref="S576:T576" si="584">S575</f>
        <v>15 Juni sampai dengan 31 Agustus 2026</v>
      </c>
      <c r="T576" s="38" t="str">
        <f t="shared" si="584"/>
        <v>31 Agustus 2026</v>
      </c>
      <c r="U576" s="46"/>
      <c r="V576" s="42"/>
      <c r="W576" s="42"/>
      <c r="X576" s="42"/>
    </row>
    <row r="577" ht="15.75" customHeight="1">
      <c r="A577" s="36" t="s">
        <v>5639</v>
      </c>
      <c r="B577" s="43"/>
      <c r="C577" s="44"/>
      <c r="D577" s="47"/>
      <c r="E577" s="47"/>
      <c r="F577" s="39" t="str">
        <f t="shared" si="2"/>
        <v>PETUGAS.0576/SPK/SE/PML/3172/2026</v>
      </c>
      <c r="G577" s="45"/>
      <c r="H577" s="39" t="str">
        <f>VLOOKUP(G577,'MITRA (REFERENSI)'!$A:$Z,16,FALSE)</f>
        <v>#N/A</v>
      </c>
      <c r="I577" s="39" t="str">
        <f>VLOOKUP(G577,'MITRA (REFERENSI)'!$A:$Z,25,FALSE)</f>
        <v>#N/A</v>
      </c>
      <c r="J577" s="38" t="str">
        <f>VLOOKUP(G577,'MITRA (REFERENSI)'!$A:$Z,26,FALSE)</f>
        <v>#N/A</v>
      </c>
      <c r="K577" s="38" t="str">
        <f>VLOOKUP(G577,'MITRA (REFERENSI)'!$A:$Z,15,FALSE)</f>
        <v>#N/A</v>
      </c>
      <c r="L577" s="38" t="str">
        <f>VLOOKUP(G577,'MITRA (REFERENSI)'!$A:$Z,15,FALSE)</f>
        <v>#N/A</v>
      </c>
      <c r="M577" s="38" t="str">
        <f>IF(B577=1,'KELAS (REFERENSI)'!M577,IF(B577=2,'KELAS (REFERENSI)'!M592,IF(B577=3,'KELAS (REFERENSI)'!M607,IF(B577=4,'KELAS (REFERENSI)'!M622,""))))</f>
        <v/>
      </c>
      <c r="N577" s="38" t="str">
        <f>IF(B577=1,'KELAS (REFERENSI)'!N577,IF(B577=2,'KELAS (REFERENSI)'!N592,IF(B577=3,'KELAS (REFERENSI)'!N607,IF(B577=4,'KELAS (REFERENSI)'!N622,""))))</f>
        <v/>
      </c>
      <c r="O577" s="38" t="str">
        <f>IF(B577=1,'KELAS (REFERENSI)'!O577,IF(B577=2,'KELAS (REFERENSI)'!O592,IF(B577=3,'KELAS (REFERENSI)'!O607,IF(B577=4,'KELAS (REFERENSI)'!O622,""))))</f>
        <v/>
      </c>
      <c r="P577" s="38" t="str">
        <f>IF(B577=1,'KELAS (REFERENSI)'!P577,IF(B577=2,'KELAS (REFERENSI)'!P592,IF(B577=3,'KELAS (REFERENSI)'!P607,IF(B577=4,'KELAS (REFERENSI)'!P622,""))))</f>
        <v/>
      </c>
      <c r="Q577" s="38" t="str">
        <f t="shared" si="4"/>
        <v>BPS Kota Jakarta Timur</v>
      </c>
      <c r="R577" s="38" t="str">
        <f t="shared" si="56"/>
        <v/>
      </c>
      <c r="S577" s="38" t="str">
        <f t="shared" ref="S577:T577" si="585">S576</f>
        <v>15 Juni sampai dengan 31 Agustus 2026</v>
      </c>
      <c r="T577" s="38" t="str">
        <f t="shared" si="585"/>
        <v>31 Agustus 2026</v>
      </c>
      <c r="U577" s="46"/>
      <c r="V577" s="42"/>
      <c r="W577" s="42"/>
      <c r="X577" s="42"/>
    </row>
    <row r="578" ht="15.75" customHeight="1">
      <c r="A578" s="36" t="s">
        <v>5640</v>
      </c>
      <c r="B578" s="43"/>
      <c r="C578" s="44"/>
      <c r="D578" s="47"/>
      <c r="E578" s="47"/>
      <c r="F578" s="39" t="str">
        <f t="shared" si="2"/>
        <v>PETUGAS.0577/SPK/SE/PML/3172/2026</v>
      </c>
      <c r="G578" s="45"/>
      <c r="H578" s="39" t="str">
        <f>VLOOKUP(G578,'MITRA (REFERENSI)'!$A:$Z,16,FALSE)</f>
        <v>#N/A</v>
      </c>
      <c r="I578" s="39" t="str">
        <f>VLOOKUP(G578,'MITRA (REFERENSI)'!$A:$Z,25,FALSE)</f>
        <v>#N/A</v>
      </c>
      <c r="J578" s="38" t="str">
        <f>VLOOKUP(G578,'MITRA (REFERENSI)'!$A:$Z,26,FALSE)</f>
        <v>#N/A</v>
      </c>
      <c r="K578" s="38" t="str">
        <f>VLOOKUP(G578,'MITRA (REFERENSI)'!$A:$Z,15,FALSE)</f>
        <v>#N/A</v>
      </c>
      <c r="L578" s="38" t="str">
        <f>VLOOKUP(G578,'MITRA (REFERENSI)'!$A:$Z,15,FALSE)</f>
        <v>#N/A</v>
      </c>
      <c r="M578" s="38" t="str">
        <f>IF(B578=1,'KELAS (REFERENSI)'!M578,IF(B578=2,'KELAS (REFERENSI)'!M593,IF(B578=3,'KELAS (REFERENSI)'!M608,IF(B578=4,'KELAS (REFERENSI)'!M623,""))))</f>
        <v/>
      </c>
      <c r="N578" s="38" t="str">
        <f>IF(B578=1,'KELAS (REFERENSI)'!N578,IF(B578=2,'KELAS (REFERENSI)'!N593,IF(B578=3,'KELAS (REFERENSI)'!N608,IF(B578=4,'KELAS (REFERENSI)'!N623,""))))</f>
        <v/>
      </c>
      <c r="O578" s="38" t="str">
        <f>IF(B578=1,'KELAS (REFERENSI)'!O578,IF(B578=2,'KELAS (REFERENSI)'!O593,IF(B578=3,'KELAS (REFERENSI)'!O608,IF(B578=4,'KELAS (REFERENSI)'!O623,""))))</f>
        <v/>
      </c>
      <c r="P578" s="38" t="str">
        <f>IF(B578=1,'KELAS (REFERENSI)'!P578,IF(B578=2,'KELAS (REFERENSI)'!P593,IF(B578=3,'KELAS (REFERENSI)'!P608,IF(B578=4,'KELAS (REFERENSI)'!P623,""))))</f>
        <v/>
      </c>
      <c r="Q578" s="38" t="str">
        <f t="shared" si="4"/>
        <v>BPS Kota Jakarta Timur</v>
      </c>
      <c r="R578" s="38" t="str">
        <f t="shared" si="56"/>
        <v/>
      </c>
      <c r="S578" s="38" t="str">
        <f t="shared" ref="S578:T578" si="586">S577</f>
        <v>15 Juni sampai dengan 31 Agustus 2026</v>
      </c>
      <c r="T578" s="38" t="str">
        <f t="shared" si="586"/>
        <v>31 Agustus 2026</v>
      </c>
      <c r="U578" s="46"/>
      <c r="V578" s="42"/>
      <c r="W578" s="42"/>
      <c r="X578" s="42"/>
    </row>
    <row r="579" ht="15.75" customHeight="1">
      <c r="A579" s="36" t="s">
        <v>5641</v>
      </c>
      <c r="B579" s="43"/>
      <c r="C579" s="44"/>
      <c r="D579" s="47"/>
      <c r="E579" s="47"/>
      <c r="F579" s="39" t="str">
        <f t="shared" si="2"/>
        <v>PETUGAS.0578/SPK/SE/PML/3172/2026</v>
      </c>
      <c r="G579" s="45"/>
      <c r="H579" s="39" t="str">
        <f>VLOOKUP(G579,'MITRA (REFERENSI)'!$A:$Z,16,FALSE)</f>
        <v>#N/A</v>
      </c>
      <c r="I579" s="39" t="str">
        <f>VLOOKUP(G579,'MITRA (REFERENSI)'!$A:$Z,25,FALSE)</f>
        <v>#N/A</v>
      </c>
      <c r="J579" s="38" t="str">
        <f>VLOOKUP(G579,'MITRA (REFERENSI)'!$A:$Z,26,FALSE)</f>
        <v>#N/A</v>
      </c>
      <c r="K579" s="38" t="str">
        <f>VLOOKUP(G579,'MITRA (REFERENSI)'!$A:$Z,15,FALSE)</f>
        <v>#N/A</v>
      </c>
      <c r="L579" s="38" t="str">
        <f>VLOOKUP(G579,'MITRA (REFERENSI)'!$A:$Z,15,FALSE)</f>
        <v>#N/A</v>
      </c>
      <c r="M579" s="38" t="str">
        <f>IF(B579=1,'KELAS (REFERENSI)'!M579,IF(B579=2,'KELAS (REFERENSI)'!M594,IF(B579=3,'KELAS (REFERENSI)'!M609,IF(B579=4,'KELAS (REFERENSI)'!M624,""))))</f>
        <v/>
      </c>
      <c r="N579" s="38" t="str">
        <f>IF(B579=1,'KELAS (REFERENSI)'!N579,IF(B579=2,'KELAS (REFERENSI)'!N594,IF(B579=3,'KELAS (REFERENSI)'!N609,IF(B579=4,'KELAS (REFERENSI)'!N624,""))))</f>
        <v/>
      </c>
      <c r="O579" s="38" t="str">
        <f>IF(B579=1,'KELAS (REFERENSI)'!O579,IF(B579=2,'KELAS (REFERENSI)'!O594,IF(B579=3,'KELAS (REFERENSI)'!O609,IF(B579=4,'KELAS (REFERENSI)'!O624,""))))</f>
        <v/>
      </c>
      <c r="P579" s="38" t="str">
        <f>IF(B579=1,'KELAS (REFERENSI)'!P579,IF(B579=2,'KELAS (REFERENSI)'!P594,IF(B579=3,'KELAS (REFERENSI)'!P609,IF(B579=4,'KELAS (REFERENSI)'!P624,""))))</f>
        <v/>
      </c>
      <c r="Q579" s="38" t="str">
        <f t="shared" si="4"/>
        <v>BPS Kota Jakarta Timur</v>
      </c>
      <c r="R579" s="38" t="str">
        <f t="shared" si="56"/>
        <v/>
      </c>
      <c r="S579" s="38" t="str">
        <f t="shared" ref="S579:T579" si="587">S578</f>
        <v>15 Juni sampai dengan 31 Agustus 2026</v>
      </c>
      <c r="T579" s="38" t="str">
        <f t="shared" si="587"/>
        <v>31 Agustus 2026</v>
      </c>
      <c r="U579" s="46"/>
      <c r="V579" s="42"/>
      <c r="W579" s="42"/>
      <c r="X579" s="42"/>
    </row>
    <row r="580" ht="15.75" customHeight="1">
      <c r="A580" s="36" t="s">
        <v>5642</v>
      </c>
      <c r="B580" s="43"/>
      <c r="C580" s="44"/>
      <c r="D580" s="47"/>
      <c r="E580" s="47"/>
      <c r="F580" s="39" t="str">
        <f t="shared" si="2"/>
        <v>PETUGAS.0579/SPK/SE/PML/3172/2026</v>
      </c>
      <c r="G580" s="45"/>
      <c r="H580" s="39" t="str">
        <f>VLOOKUP(G580,'MITRA (REFERENSI)'!$A:$Z,16,FALSE)</f>
        <v>#N/A</v>
      </c>
      <c r="I580" s="39" t="str">
        <f>VLOOKUP(G580,'MITRA (REFERENSI)'!$A:$Z,25,FALSE)</f>
        <v>#N/A</v>
      </c>
      <c r="J580" s="38" t="str">
        <f>VLOOKUP(G580,'MITRA (REFERENSI)'!$A:$Z,26,FALSE)</f>
        <v>#N/A</v>
      </c>
      <c r="K580" s="38" t="str">
        <f>VLOOKUP(G580,'MITRA (REFERENSI)'!$A:$Z,15,FALSE)</f>
        <v>#N/A</v>
      </c>
      <c r="L580" s="38" t="str">
        <f>VLOOKUP(G580,'MITRA (REFERENSI)'!$A:$Z,15,FALSE)</f>
        <v>#N/A</v>
      </c>
      <c r="M580" s="38" t="str">
        <f>IF(B580=1,'KELAS (REFERENSI)'!M580,IF(B580=2,'KELAS (REFERENSI)'!M595,IF(B580=3,'KELAS (REFERENSI)'!M610,IF(B580=4,'KELAS (REFERENSI)'!M625,""))))</f>
        <v/>
      </c>
      <c r="N580" s="38" t="str">
        <f>IF(B580=1,'KELAS (REFERENSI)'!N580,IF(B580=2,'KELAS (REFERENSI)'!N595,IF(B580=3,'KELAS (REFERENSI)'!N610,IF(B580=4,'KELAS (REFERENSI)'!N625,""))))</f>
        <v/>
      </c>
      <c r="O580" s="38" t="str">
        <f>IF(B580=1,'KELAS (REFERENSI)'!O580,IF(B580=2,'KELAS (REFERENSI)'!O595,IF(B580=3,'KELAS (REFERENSI)'!O610,IF(B580=4,'KELAS (REFERENSI)'!O625,""))))</f>
        <v/>
      </c>
      <c r="P580" s="38" t="str">
        <f>IF(B580=1,'KELAS (REFERENSI)'!P580,IF(B580=2,'KELAS (REFERENSI)'!P595,IF(B580=3,'KELAS (REFERENSI)'!P610,IF(B580=4,'KELAS (REFERENSI)'!P625,""))))</f>
        <v/>
      </c>
      <c r="Q580" s="38" t="str">
        <f t="shared" si="4"/>
        <v>BPS Kota Jakarta Timur</v>
      </c>
      <c r="R580" s="38" t="str">
        <f t="shared" si="56"/>
        <v/>
      </c>
      <c r="S580" s="38" t="str">
        <f t="shared" ref="S580:T580" si="588">S579</f>
        <v>15 Juni sampai dengan 31 Agustus 2026</v>
      </c>
      <c r="T580" s="38" t="str">
        <f t="shared" si="588"/>
        <v>31 Agustus 2026</v>
      </c>
      <c r="U580" s="46"/>
      <c r="V580" s="42"/>
      <c r="W580" s="42"/>
      <c r="X580" s="42"/>
    </row>
    <row r="581" ht="15.75" customHeight="1">
      <c r="A581" s="36" t="s">
        <v>5643</v>
      </c>
      <c r="B581" s="43"/>
      <c r="C581" s="44"/>
      <c r="D581" s="47"/>
      <c r="E581" s="47"/>
      <c r="F581" s="39" t="str">
        <f t="shared" si="2"/>
        <v>PETUGAS.0580/SPK/SE/PML/3172/2026</v>
      </c>
      <c r="G581" s="45"/>
      <c r="H581" s="39" t="str">
        <f>VLOOKUP(G581,'MITRA (REFERENSI)'!$A:$Z,16,FALSE)</f>
        <v>#N/A</v>
      </c>
      <c r="I581" s="39" t="str">
        <f>VLOOKUP(G581,'MITRA (REFERENSI)'!$A:$Z,25,FALSE)</f>
        <v>#N/A</v>
      </c>
      <c r="J581" s="38" t="str">
        <f>VLOOKUP(G581,'MITRA (REFERENSI)'!$A:$Z,26,FALSE)</f>
        <v>#N/A</v>
      </c>
      <c r="K581" s="38" t="str">
        <f>VLOOKUP(G581,'MITRA (REFERENSI)'!$A:$Z,15,FALSE)</f>
        <v>#N/A</v>
      </c>
      <c r="L581" s="38" t="str">
        <f>VLOOKUP(G581,'MITRA (REFERENSI)'!$A:$Z,15,FALSE)</f>
        <v>#N/A</v>
      </c>
      <c r="M581" s="38" t="str">
        <f>IF(B581=1,'KELAS (REFERENSI)'!M581,IF(B581=2,'KELAS (REFERENSI)'!M596,IF(B581=3,'KELAS (REFERENSI)'!M611,IF(B581=4,'KELAS (REFERENSI)'!M626,""))))</f>
        <v/>
      </c>
      <c r="N581" s="38" t="str">
        <f>IF(B581=1,'KELAS (REFERENSI)'!N581,IF(B581=2,'KELAS (REFERENSI)'!N596,IF(B581=3,'KELAS (REFERENSI)'!N611,IF(B581=4,'KELAS (REFERENSI)'!N626,""))))</f>
        <v/>
      </c>
      <c r="O581" s="38" t="str">
        <f>IF(B581=1,'KELAS (REFERENSI)'!O581,IF(B581=2,'KELAS (REFERENSI)'!O596,IF(B581=3,'KELAS (REFERENSI)'!O611,IF(B581=4,'KELAS (REFERENSI)'!O626,""))))</f>
        <v/>
      </c>
      <c r="P581" s="38" t="str">
        <f>IF(B581=1,'KELAS (REFERENSI)'!P581,IF(B581=2,'KELAS (REFERENSI)'!P596,IF(B581=3,'KELAS (REFERENSI)'!P611,IF(B581=4,'KELAS (REFERENSI)'!P626,""))))</f>
        <v/>
      </c>
      <c r="Q581" s="38" t="str">
        <f t="shared" si="4"/>
        <v>BPS Kota Jakarta Timur</v>
      </c>
      <c r="R581" s="38" t="str">
        <f t="shared" si="56"/>
        <v/>
      </c>
      <c r="S581" s="38" t="str">
        <f t="shared" ref="S581:T581" si="589">S580</f>
        <v>15 Juni sampai dengan 31 Agustus 2026</v>
      </c>
      <c r="T581" s="38" t="str">
        <f t="shared" si="589"/>
        <v>31 Agustus 2026</v>
      </c>
      <c r="U581" s="46"/>
      <c r="V581" s="42"/>
      <c r="W581" s="42"/>
      <c r="X581" s="42"/>
    </row>
    <row r="582" ht="15.75" customHeight="1">
      <c r="A582" s="36" t="s">
        <v>5644</v>
      </c>
      <c r="B582" s="43"/>
      <c r="C582" s="44"/>
      <c r="D582" s="47"/>
      <c r="E582" s="47"/>
      <c r="F582" s="39" t="str">
        <f t="shared" si="2"/>
        <v>PETUGAS.0581/SPK/SE/PML/3172/2026</v>
      </c>
      <c r="G582" s="45"/>
      <c r="H582" s="39" t="str">
        <f>VLOOKUP(G582,'MITRA (REFERENSI)'!$A:$Z,16,FALSE)</f>
        <v>#N/A</v>
      </c>
      <c r="I582" s="39" t="str">
        <f>VLOOKUP(G582,'MITRA (REFERENSI)'!$A:$Z,25,FALSE)</f>
        <v>#N/A</v>
      </c>
      <c r="J582" s="38" t="str">
        <f>VLOOKUP(G582,'MITRA (REFERENSI)'!$A:$Z,26,FALSE)</f>
        <v>#N/A</v>
      </c>
      <c r="K582" s="38" t="str">
        <f>VLOOKUP(G582,'MITRA (REFERENSI)'!$A:$Z,15,FALSE)</f>
        <v>#N/A</v>
      </c>
      <c r="L582" s="38" t="str">
        <f>VLOOKUP(G582,'MITRA (REFERENSI)'!$A:$Z,15,FALSE)</f>
        <v>#N/A</v>
      </c>
      <c r="M582" s="38" t="str">
        <f>IF(B582=1,'KELAS (REFERENSI)'!M582,IF(B582=2,'KELAS (REFERENSI)'!M597,IF(B582=3,'KELAS (REFERENSI)'!M612,IF(B582=4,'KELAS (REFERENSI)'!M627,""))))</f>
        <v/>
      </c>
      <c r="N582" s="38" t="str">
        <f>IF(B582=1,'KELAS (REFERENSI)'!N582,IF(B582=2,'KELAS (REFERENSI)'!N597,IF(B582=3,'KELAS (REFERENSI)'!N612,IF(B582=4,'KELAS (REFERENSI)'!N627,""))))</f>
        <v/>
      </c>
      <c r="O582" s="38" t="str">
        <f>IF(B582=1,'KELAS (REFERENSI)'!O582,IF(B582=2,'KELAS (REFERENSI)'!O597,IF(B582=3,'KELAS (REFERENSI)'!O612,IF(B582=4,'KELAS (REFERENSI)'!O627,""))))</f>
        <v/>
      </c>
      <c r="P582" s="38" t="str">
        <f>IF(B582=1,'KELAS (REFERENSI)'!P582,IF(B582=2,'KELAS (REFERENSI)'!P597,IF(B582=3,'KELAS (REFERENSI)'!P612,IF(B582=4,'KELAS (REFERENSI)'!P627,""))))</f>
        <v/>
      </c>
      <c r="Q582" s="38" t="str">
        <f t="shared" si="4"/>
        <v>BPS Kota Jakarta Timur</v>
      </c>
      <c r="R582" s="38" t="str">
        <f t="shared" si="56"/>
        <v/>
      </c>
      <c r="S582" s="38" t="str">
        <f t="shared" ref="S582:T582" si="590">S581</f>
        <v>15 Juni sampai dengan 31 Agustus 2026</v>
      </c>
      <c r="T582" s="38" t="str">
        <f t="shared" si="590"/>
        <v>31 Agustus 2026</v>
      </c>
      <c r="U582" s="46"/>
      <c r="V582" s="42"/>
      <c r="W582" s="42"/>
      <c r="X582" s="42"/>
    </row>
    <row r="583" ht="15.75" customHeight="1">
      <c r="A583" s="36" t="s">
        <v>5645</v>
      </c>
      <c r="B583" s="43"/>
      <c r="C583" s="44"/>
      <c r="D583" s="47"/>
      <c r="E583" s="47"/>
      <c r="F583" s="39" t="str">
        <f t="shared" si="2"/>
        <v>PETUGAS.0582/SPK/SE/PML/3172/2026</v>
      </c>
      <c r="G583" s="45"/>
      <c r="H583" s="39" t="str">
        <f>VLOOKUP(G583,'MITRA (REFERENSI)'!$A:$Z,16,FALSE)</f>
        <v>#N/A</v>
      </c>
      <c r="I583" s="39" t="str">
        <f>VLOOKUP(G583,'MITRA (REFERENSI)'!$A:$Z,25,FALSE)</f>
        <v>#N/A</v>
      </c>
      <c r="J583" s="38" t="str">
        <f>VLOOKUP(G583,'MITRA (REFERENSI)'!$A:$Z,26,FALSE)</f>
        <v>#N/A</v>
      </c>
      <c r="K583" s="38" t="str">
        <f>VLOOKUP(G583,'MITRA (REFERENSI)'!$A:$Z,15,FALSE)</f>
        <v>#N/A</v>
      </c>
      <c r="L583" s="38" t="str">
        <f>VLOOKUP(G583,'MITRA (REFERENSI)'!$A:$Z,15,FALSE)</f>
        <v>#N/A</v>
      </c>
      <c r="M583" s="38" t="str">
        <f>IF(B583=1,'KELAS (REFERENSI)'!M583,IF(B583=2,'KELAS (REFERENSI)'!M598,IF(B583=3,'KELAS (REFERENSI)'!M613,IF(B583=4,'KELAS (REFERENSI)'!M628,""))))</f>
        <v/>
      </c>
      <c r="N583" s="38" t="str">
        <f>IF(B583=1,'KELAS (REFERENSI)'!N583,IF(B583=2,'KELAS (REFERENSI)'!N598,IF(B583=3,'KELAS (REFERENSI)'!N613,IF(B583=4,'KELAS (REFERENSI)'!N628,""))))</f>
        <v/>
      </c>
      <c r="O583" s="38" t="str">
        <f>IF(B583=1,'KELAS (REFERENSI)'!O583,IF(B583=2,'KELAS (REFERENSI)'!O598,IF(B583=3,'KELAS (REFERENSI)'!O613,IF(B583=4,'KELAS (REFERENSI)'!O628,""))))</f>
        <v/>
      </c>
      <c r="P583" s="38" t="str">
        <f>IF(B583=1,'KELAS (REFERENSI)'!P583,IF(B583=2,'KELAS (REFERENSI)'!P598,IF(B583=3,'KELAS (REFERENSI)'!P613,IF(B583=4,'KELAS (REFERENSI)'!P628,""))))</f>
        <v/>
      </c>
      <c r="Q583" s="38" t="str">
        <f t="shared" si="4"/>
        <v>BPS Kota Jakarta Timur</v>
      </c>
      <c r="R583" s="38" t="str">
        <f t="shared" si="56"/>
        <v/>
      </c>
      <c r="S583" s="38" t="str">
        <f t="shared" ref="S583:T583" si="591">S582</f>
        <v>15 Juni sampai dengan 31 Agustus 2026</v>
      </c>
      <c r="T583" s="38" t="str">
        <f t="shared" si="591"/>
        <v>31 Agustus 2026</v>
      </c>
      <c r="U583" s="46"/>
      <c r="V583" s="42"/>
      <c r="W583" s="42"/>
      <c r="X583" s="42"/>
    </row>
    <row r="584" ht="15.75" customHeight="1">
      <c r="A584" s="36" t="s">
        <v>5646</v>
      </c>
      <c r="B584" s="43"/>
      <c r="C584" s="44"/>
      <c r="D584" s="47"/>
      <c r="E584" s="47"/>
      <c r="F584" s="39" t="str">
        <f t="shared" si="2"/>
        <v>PETUGAS.0583/SPK/SE/PML/3172/2026</v>
      </c>
      <c r="G584" s="45"/>
      <c r="H584" s="39" t="str">
        <f>VLOOKUP(G584,'MITRA (REFERENSI)'!$A:$Z,16,FALSE)</f>
        <v>#N/A</v>
      </c>
      <c r="I584" s="39" t="str">
        <f>VLOOKUP(G584,'MITRA (REFERENSI)'!$A:$Z,25,FALSE)</f>
        <v>#N/A</v>
      </c>
      <c r="J584" s="38" t="str">
        <f>VLOOKUP(G584,'MITRA (REFERENSI)'!$A:$Z,26,FALSE)</f>
        <v>#N/A</v>
      </c>
      <c r="K584" s="38" t="str">
        <f>VLOOKUP(G584,'MITRA (REFERENSI)'!$A:$Z,15,FALSE)</f>
        <v>#N/A</v>
      </c>
      <c r="L584" s="38" t="str">
        <f>VLOOKUP(G584,'MITRA (REFERENSI)'!$A:$Z,15,FALSE)</f>
        <v>#N/A</v>
      </c>
      <c r="M584" s="38" t="str">
        <f>IF(B584=1,'KELAS (REFERENSI)'!M584,IF(B584=2,'KELAS (REFERENSI)'!M599,IF(B584=3,'KELAS (REFERENSI)'!M614,IF(B584=4,'KELAS (REFERENSI)'!M629,""))))</f>
        <v/>
      </c>
      <c r="N584" s="38" t="str">
        <f>IF(B584=1,'KELAS (REFERENSI)'!N584,IF(B584=2,'KELAS (REFERENSI)'!N599,IF(B584=3,'KELAS (REFERENSI)'!N614,IF(B584=4,'KELAS (REFERENSI)'!N629,""))))</f>
        <v/>
      </c>
      <c r="O584" s="38" t="str">
        <f>IF(B584=1,'KELAS (REFERENSI)'!O584,IF(B584=2,'KELAS (REFERENSI)'!O599,IF(B584=3,'KELAS (REFERENSI)'!O614,IF(B584=4,'KELAS (REFERENSI)'!O629,""))))</f>
        <v/>
      </c>
      <c r="P584" s="38" t="str">
        <f>IF(B584=1,'KELAS (REFERENSI)'!P584,IF(B584=2,'KELAS (REFERENSI)'!P599,IF(B584=3,'KELAS (REFERENSI)'!P614,IF(B584=4,'KELAS (REFERENSI)'!P629,""))))</f>
        <v/>
      </c>
      <c r="Q584" s="38" t="str">
        <f t="shared" si="4"/>
        <v>BPS Kota Jakarta Timur</v>
      </c>
      <c r="R584" s="38" t="str">
        <f t="shared" si="56"/>
        <v/>
      </c>
      <c r="S584" s="38" t="str">
        <f t="shared" ref="S584:T584" si="592">S583</f>
        <v>15 Juni sampai dengan 31 Agustus 2026</v>
      </c>
      <c r="T584" s="38" t="str">
        <f t="shared" si="592"/>
        <v>31 Agustus 2026</v>
      </c>
      <c r="U584" s="46"/>
      <c r="V584" s="42"/>
      <c r="W584" s="42"/>
      <c r="X584" s="42"/>
    </row>
    <row r="585" ht="15.75" customHeight="1">
      <c r="A585" s="36" t="s">
        <v>5647</v>
      </c>
      <c r="B585" s="43"/>
      <c r="C585" s="44"/>
      <c r="D585" s="47"/>
      <c r="E585" s="47"/>
      <c r="F585" s="39" t="str">
        <f t="shared" si="2"/>
        <v>PETUGAS.0584/SPK/SE/PML/3172/2026</v>
      </c>
      <c r="G585" s="45"/>
      <c r="H585" s="39" t="str">
        <f>VLOOKUP(G585,'MITRA (REFERENSI)'!$A:$Z,16,FALSE)</f>
        <v>#N/A</v>
      </c>
      <c r="I585" s="39" t="str">
        <f>VLOOKUP(G585,'MITRA (REFERENSI)'!$A:$Z,25,FALSE)</f>
        <v>#N/A</v>
      </c>
      <c r="J585" s="38" t="str">
        <f>VLOOKUP(G585,'MITRA (REFERENSI)'!$A:$Z,26,FALSE)</f>
        <v>#N/A</v>
      </c>
      <c r="K585" s="38" t="str">
        <f>VLOOKUP(G585,'MITRA (REFERENSI)'!$A:$Z,15,FALSE)</f>
        <v>#N/A</v>
      </c>
      <c r="L585" s="38" t="str">
        <f>VLOOKUP(G585,'MITRA (REFERENSI)'!$A:$Z,15,FALSE)</f>
        <v>#N/A</v>
      </c>
      <c r="M585" s="38" t="str">
        <f>IF(B585=1,'KELAS (REFERENSI)'!M585,IF(B585=2,'KELAS (REFERENSI)'!M600,IF(B585=3,'KELAS (REFERENSI)'!M615,IF(B585=4,'KELAS (REFERENSI)'!M630,""))))</f>
        <v/>
      </c>
      <c r="N585" s="38" t="str">
        <f>IF(B585=1,'KELAS (REFERENSI)'!N585,IF(B585=2,'KELAS (REFERENSI)'!N600,IF(B585=3,'KELAS (REFERENSI)'!N615,IF(B585=4,'KELAS (REFERENSI)'!N630,""))))</f>
        <v/>
      </c>
      <c r="O585" s="38" t="str">
        <f>IF(B585=1,'KELAS (REFERENSI)'!O585,IF(B585=2,'KELAS (REFERENSI)'!O600,IF(B585=3,'KELAS (REFERENSI)'!O615,IF(B585=4,'KELAS (REFERENSI)'!O630,""))))</f>
        <v/>
      </c>
      <c r="P585" s="38" t="str">
        <f>IF(B585=1,'KELAS (REFERENSI)'!P585,IF(B585=2,'KELAS (REFERENSI)'!P600,IF(B585=3,'KELAS (REFERENSI)'!P615,IF(B585=4,'KELAS (REFERENSI)'!P630,""))))</f>
        <v/>
      </c>
      <c r="Q585" s="38" t="str">
        <f t="shared" si="4"/>
        <v>BPS Kota Jakarta Timur</v>
      </c>
      <c r="R585" s="38" t="str">
        <f t="shared" si="56"/>
        <v/>
      </c>
      <c r="S585" s="38" t="str">
        <f t="shared" ref="S585:T585" si="593">S584</f>
        <v>15 Juni sampai dengan 31 Agustus 2026</v>
      </c>
      <c r="T585" s="38" t="str">
        <f t="shared" si="593"/>
        <v>31 Agustus 2026</v>
      </c>
      <c r="U585" s="46"/>
      <c r="V585" s="42"/>
      <c r="W585" s="42"/>
      <c r="X585" s="42"/>
    </row>
    <row r="586" ht="15.75" customHeight="1">
      <c r="A586" s="36" t="s">
        <v>5648</v>
      </c>
      <c r="B586" s="43"/>
      <c r="C586" s="44"/>
      <c r="D586" s="47"/>
      <c r="E586" s="47"/>
      <c r="F586" s="39" t="str">
        <f t="shared" si="2"/>
        <v>PETUGAS.0585/SPK/SE/PML/3172/2026</v>
      </c>
      <c r="G586" s="45"/>
      <c r="H586" s="39" t="str">
        <f>VLOOKUP(G586,'MITRA (REFERENSI)'!$A:$Z,16,FALSE)</f>
        <v>#N/A</v>
      </c>
      <c r="I586" s="39" t="str">
        <f>VLOOKUP(G586,'MITRA (REFERENSI)'!$A:$Z,25,FALSE)</f>
        <v>#N/A</v>
      </c>
      <c r="J586" s="38" t="str">
        <f>VLOOKUP(G586,'MITRA (REFERENSI)'!$A:$Z,26,FALSE)</f>
        <v>#N/A</v>
      </c>
      <c r="K586" s="38" t="str">
        <f>VLOOKUP(G586,'MITRA (REFERENSI)'!$A:$Z,15,FALSE)</f>
        <v>#N/A</v>
      </c>
      <c r="L586" s="38" t="str">
        <f>VLOOKUP(G586,'MITRA (REFERENSI)'!$A:$Z,15,FALSE)</f>
        <v>#N/A</v>
      </c>
      <c r="M586" s="38" t="str">
        <f>IF(B586=1,'KELAS (REFERENSI)'!M586,IF(B586=2,'KELAS (REFERENSI)'!M601,IF(B586=3,'KELAS (REFERENSI)'!M616,IF(B586=4,'KELAS (REFERENSI)'!M631,""))))</f>
        <v/>
      </c>
      <c r="N586" s="38" t="str">
        <f>IF(B586=1,'KELAS (REFERENSI)'!N586,IF(B586=2,'KELAS (REFERENSI)'!N601,IF(B586=3,'KELAS (REFERENSI)'!N616,IF(B586=4,'KELAS (REFERENSI)'!N631,""))))</f>
        <v/>
      </c>
      <c r="O586" s="38" t="str">
        <f>IF(B586=1,'KELAS (REFERENSI)'!O586,IF(B586=2,'KELAS (REFERENSI)'!O601,IF(B586=3,'KELAS (REFERENSI)'!O616,IF(B586=4,'KELAS (REFERENSI)'!O631,""))))</f>
        <v/>
      </c>
      <c r="P586" s="38" t="str">
        <f>IF(B586=1,'KELAS (REFERENSI)'!P586,IF(B586=2,'KELAS (REFERENSI)'!P601,IF(B586=3,'KELAS (REFERENSI)'!P616,IF(B586=4,'KELAS (REFERENSI)'!P631,""))))</f>
        <v/>
      </c>
      <c r="Q586" s="38" t="str">
        <f t="shared" si="4"/>
        <v>BPS Kota Jakarta Timur</v>
      </c>
      <c r="R586" s="38" t="str">
        <f t="shared" si="56"/>
        <v/>
      </c>
      <c r="S586" s="38" t="str">
        <f t="shared" ref="S586:T586" si="594">S585</f>
        <v>15 Juni sampai dengan 31 Agustus 2026</v>
      </c>
      <c r="T586" s="38" t="str">
        <f t="shared" si="594"/>
        <v>31 Agustus 2026</v>
      </c>
      <c r="U586" s="46"/>
      <c r="V586" s="42"/>
      <c r="W586" s="42"/>
      <c r="X586" s="42"/>
    </row>
    <row r="587" ht="15.75" customHeight="1">
      <c r="A587" s="36" t="s">
        <v>5649</v>
      </c>
      <c r="B587" s="43"/>
      <c r="C587" s="44"/>
      <c r="D587" s="47"/>
      <c r="E587" s="47"/>
      <c r="F587" s="39" t="str">
        <f t="shared" si="2"/>
        <v>PETUGAS.0586/SPK/SE/PML/3172/2026</v>
      </c>
      <c r="G587" s="45"/>
      <c r="H587" s="39" t="str">
        <f>VLOOKUP(G587,'MITRA (REFERENSI)'!$A:$Z,16,FALSE)</f>
        <v>#N/A</v>
      </c>
      <c r="I587" s="39" t="str">
        <f>VLOOKUP(G587,'MITRA (REFERENSI)'!$A:$Z,25,FALSE)</f>
        <v>#N/A</v>
      </c>
      <c r="J587" s="38" t="str">
        <f>VLOOKUP(G587,'MITRA (REFERENSI)'!$A:$Z,26,FALSE)</f>
        <v>#N/A</v>
      </c>
      <c r="K587" s="38" t="str">
        <f>VLOOKUP(G587,'MITRA (REFERENSI)'!$A:$Z,15,FALSE)</f>
        <v>#N/A</v>
      </c>
      <c r="L587" s="38" t="str">
        <f>VLOOKUP(G587,'MITRA (REFERENSI)'!$A:$Z,15,FALSE)</f>
        <v>#N/A</v>
      </c>
      <c r="M587" s="38" t="str">
        <f>IF(B587=1,'KELAS (REFERENSI)'!M587,IF(B587=2,'KELAS (REFERENSI)'!M602,IF(B587=3,'KELAS (REFERENSI)'!M617,IF(B587=4,'KELAS (REFERENSI)'!M632,""))))</f>
        <v/>
      </c>
      <c r="N587" s="38" t="str">
        <f>IF(B587=1,'KELAS (REFERENSI)'!N587,IF(B587=2,'KELAS (REFERENSI)'!N602,IF(B587=3,'KELAS (REFERENSI)'!N617,IF(B587=4,'KELAS (REFERENSI)'!N632,""))))</f>
        <v/>
      </c>
      <c r="O587" s="38" t="str">
        <f>IF(B587=1,'KELAS (REFERENSI)'!O587,IF(B587=2,'KELAS (REFERENSI)'!O602,IF(B587=3,'KELAS (REFERENSI)'!O617,IF(B587=4,'KELAS (REFERENSI)'!O632,""))))</f>
        <v/>
      </c>
      <c r="P587" s="38" t="str">
        <f>IF(B587=1,'KELAS (REFERENSI)'!P587,IF(B587=2,'KELAS (REFERENSI)'!P602,IF(B587=3,'KELAS (REFERENSI)'!P617,IF(B587=4,'KELAS (REFERENSI)'!P632,""))))</f>
        <v/>
      </c>
      <c r="Q587" s="38" t="str">
        <f t="shared" si="4"/>
        <v>BPS Kota Jakarta Timur</v>
      </c>
      <c r="R587" s="38" t="str">
        <f t="shared" si="56"/>
        <v/>
      </c>
      <c r="S587" s="38" t="str">
        <f t="shared" ref="S587:T587" si="595">S586</f>
        <v>15 Juni sampai dengan 31 Agustus 2026</v>
      </c>
      <c r="T587" s="38" t="str">
        <f t="shared" si="595"/>
        <v>31 Agustus 2026</v>
      </c>
      <c r="U587" s="46"/>
      <c r="V587" s="42"/>
      <c r="W587" s="42"/>
      <c r="X587" s="42"/>
    </row>
    <row r="588" ht="15.75" customHeight="1">
      <c r="A588" s="36" t="s">
        <v>5650</v>
      </c>
      <c r="B588" s="43"/>
      <c r="C588" s="44"/>
      <c r="D588" s="47"/>
      <c r="E588" s="47"/>
      <c r="F588" s="39" t="str">
        <f t="shared" si="2"/>
        <v>PETUGAS.0587/SPK/SE/PML/3172/2026</v>
      </c>
      <c r="G588" s="45"/>
      <c r="H588" s="39" t="str">
        <f>VLOOKUP(G588,'MITRA (REFERENSI)'!$A:$Z,16,FALSE)</f>
        <v>#N/A</v>
      </c>
      <c r="I588" s="39" t="str">
        <f>VLOOKUP(G588,'MITRA (REFERENSI)'!$A:$Z,25,FALSE)</f>
        <v>#N/A</v>
      </c>
      <c r="J588" s="38" t="str">
        <f>VLOOKUP(G588,'MITRA (REFERENSI)'!$A:$Z,26,FALSE)</f>
        <v>#N/A</v>
      </c>
      <c r="K588" s="38" t="str">
        <f>VLOOKUP(G588,'MITRA (REFERENSI)'!$A:$Z,15,FALSE)</f>
        <v>#N/A</v>
      </c>
      <c r="L588" s="38" t="str">
        <f>VLOOKUP(G588,'MITRA (REFERENSI)'!$A:$Z,15,FALSE)</f>
        <v>#N/A</v>
      </c>
      <c r="M588" s="38" t="str">
        <f>IF(B588=1,'KELAS (REFERENSI)'!M588,IF(B588=2,'KELAS (REFERENSI)'!M603,IF(B588=3,'KELAS (REFERENSI)'!M618,IF(B588=4,'KELAS (REFERENSI)'!M633,""))))</f>
        <v/>
      </c>
      <c r="N588" s="38" t="str">
        <f>IF(B588=1,'KELAS (REFERENSI)'!N588,IF(B588=2,'KELAS (REFERENSI)'!N603,IF(B588=3,'KELAS (REFERENSI)'!N618,IF(B588=4,'KELAS (REFERENSI)'!N633,""))))</f>
        <v/>
      </c>
      <c r="O588" s="38" t="str">
        <f>IF(B588=1,'KELAS (REFERENSI)'!O588,IF(B588=2,'KELAS (REFERENSI)'!O603,IF(B588=3,'KELAS (REFERENSI)'!O618,IF(B588=4,'KELAS (REFERENSI)'!O633,""))))</f>
        <v/>
      </c>
      <c r="P588" s="38" t="str">
        <f>IF(B588=1,'KELAS (REFERENSI)'!P588,IF(B588=2,'KELAS (REFERENSI)'!P603,IF(B588=3,'KELAS (REFERENSI)'!P618,IF(B588=4,'KELAS (REFERENSI)'!P633,""))))</f>
        <v/>
      </c>
      <c r="Q588" s="38" t="str">
        <f t="shared" si="4"/>
        <v>BPS Kota Jakarta Timur</v>
      </c>
      <c r="R588" s="38" t="str">
        <f t="shared" si="56"/>
        <v/>
      </c>
      <c r="S588" s="38" t="str">
        <f t="shared" ref="S588:T588" si="596">S587</f>
        <v>15 Juni sampai dengan 31 Agustus 2026</v>
      </c>
      <c r="T588" s="38" t="str">
        <f t="shared" si="596"/>
        <v>31 Agustus 2026</v>
      </c>
      <c r="U588" s="46"/>
      <c r="V588" s="42"/>
      <c r="W588" s="42"/>
      <c r="X588" s="42"/>
    </row>
    <row r="589" ht="15.75" customHeight="1">
      <c r="A589" s="36" t="s">
        <v>5651</v>
      </c>
      <c r="B589" s="43"/>
      <c r="C589" s="44"/>
      <c r="D589" s="47"/>
      <c r="E589" s="47"/>
      <c r="F589" s="39" t="str">
        <f t="shared" si="2"/>
        <v>PETUGAS.0588/SPK/SE/PML/3172/2026</v>
      </c>
      <c r="G589" s="45"/>
      <c r="H589" s="39" t="str">
        <f>VLOOKUP(G589,'MITRA (REFERENSI)'!$A:$Z,16,FALSE)</f>
        <v>#N/A</v>
      </c>
      <c r="I589" s="39" t="str">
        <f>VLOOKUP(G589,'MITRA (REFERENSI)'!$A:$Z,25,FALSE)</f>
        <v>#N/A</v>
      </c>
      <c r="J589" s="38" t="str">
        <f>VLOOKUP(G589,'MITRA (REFERENSI)'!$A:$Z,26,FALSE)</f>
        <v>#N/A</v>
      </c>
      <c r="K589" s="38" t="str">
        <f>VLOOKUP(G589,'MITRA (REFERENSI)'!$A:$Z,15,FALSE)</f>
        <v>#N/A</v>
      </c>
      <c r="L589" s="38" t="str">
        <f>VLOOKUP(G589,'MITRA (REFERENSI)'!$A:$Z,15,FALSE)</f>
        <v>#N/A</v>
      </c>
      <c r="M589" s="38" t="str">
        <f>IF(B589=1,'KELAS (REFERENSI)'!M589,IF(B589=2,'KELAS (REFERENSI)'!M604,IF(B589=3,'KELAS (REFERENSI)'!M619,IF(B589=4,'KELAS (REFERENSI)'!M634,""))))</f>
        <v/>
      </c>
      <c r="N589" s="38" t="str">
        <f>IF(B589=1,'KELAS (REFERENSI)'!N589,IF(B589=2,'KELAS (REFERENSI)'!N604,IF(B589=3,'KELAS (REFERENSI)'!N619,IF(B589=4,'KELAS (REFERENSI)'!N634,""))))</f>
        <v/>
      </c>
      <c r="O589" s="38" t="str">
        <f>IF(B589=1,'KELAS (REFERENSI)'!O589,IF(B589=2,'KELAS (REFERENSI)'!O604,IF(B589=3,'KELAS (REFERENSI)'!O619,IF(B589=4,'KELAS (REFERENSI)'!O634,""))))</f>
        <v/>
      </c>
      <c r="P589" s="38" t="str">
        <f>IF(B589=1,'KELAS (REFERENSI)'!P589,IF(B589=2,'KELAS (REFERENSI)'!P604,IF(B589=3,'KELAS (REFERENSI)'!P619,IF(B589=4,'KELAS (REFERENSI)'!P634,""))))</f>
        <v/>
      </c>
      <c r="Q589" s="38" t="str">
        <f t="shared" si="4"/>
        <v>BPS Kota Jakarta Timur</v>
      </c>
      <c r="R589" s="38" t="str">
        <f t="shared" si="56"/>
        <v/>
      </c>
      <c r="S589" s="38" t="str">
        <f t="shared" ref="S589:T589" si="597">S588</f>
        <v>15 Juni sampai dengan 31 Agustus 2026</v>
      </c>
      <c r="T589" s="38" t="str">
        <f t="shared" si="597"/>
        <v>31 Agustus 2026</v>
      </c>
      <c r="U589" s="46"/>
      <c r="V589" s="42"/>
      <c r="W589" s="42"/>
      <c r="X589" s="42"/>
    </row>
    <row r="590" ht="15.75" customHeight="1">
      <c r="A590" s="36" t="s">
        <v>5652</v>
      </c>
      <c r="B590" s="43"/>
      <c r="C590" s="44"/>
      <c r="D590" s="47"/>
      <c r="E590" s="47"/>
      <c r="F590" s="39" t="str">
        <f t="shared" si="2"/>
        <v>PETUGAS.0589/SPK/SE/PML/3172/2026</v>
      </c>
      <c r="G590" s="45"/>
      <c r="H590" s="39" t="str">
        <f>VLOOKUP(G590,'MITRA (REFERENSI)'!$A:$Z,16,FALSE)</f>
        <v>#N/A</v>
      </c>
      <c r="I590" s="39" t="str">
        <f>VLOOKUP(G590,'MITRA (REFERENSI)'!$A:$Z,25,FALSE)</f>
        <v>#N/A</v>
      </c>
      <c r="J590" s="38" t="str">
        <f>VLOOKUP(G590,'MITRA (REFERENSI)'!$A:$Z,26,FALSE)</f>
        <v>#N/A</v>
      </c>
      <c r="K590" s="38" t="str">
        <f>VLOOKUP(G590,'MITRA (REFERENSI)'!$A:$Z,15,FALSE)</f>
        <v>#N/A</v>
      </c>
      <c r="L590" s="38" t="str">
        <f>VLOOKUP(G590,'MITRA (REFERENSI)'!$A:$Z,15,FALSE)</f>
        <v>#N/A</v>
      </c>
      <c r="M590" s="38" t="str">
        <f>IF(B590=1,'KELAS (REFERENSI)'!M590,IF(B590=2,'KELAS (REFERENSI)'!M605,IF(B590=3,'KELAS (REFERENSI)'!M620,IF(B590=4,'KELAS (REFERENSI)'!M635,""))))</f>
        <v/>
      </c>
      <c r="N590" s="38" t="str">
        <f>IF(B590=1,'KELAS (REFERENSI)'!N590,IF(B590=2,'KELAS (REFERENSI)'!N605,IF(B590=3,'KELAS (REFERENSI)'!N620,IF(B590=4,'KELAS (REFERENSI)'!N635,""))))</f>
        <v/>
      </c>
      <c r="O590" s="38" t="str">
        <f>IF(B590=1,'KELAS (REFERENSI)'!O590,IF(B590=2,'KELAS (REFERENSI)'!O605,IF(B590=3,'KELAS (REFERENSI)'!O620,IF(B590=4,'KELAS (REFERENSI)'!O635,""))))</f>
        <v/>
      </c>
      <c r="P590" s="38" t="str">
        <f>IF(B590=1,'KELAS (REFERENSI)'!P590,IF(B590=2,'KELAS (REFERENSI)'!P605,IF(B590=3,'KELAS (REFERENSI)'!P620,IF(B590=4,'KELAS (REFERENSI)'!P635,""))))</f>
        <v/>
      </c>
      <c r="Q590" s="38" t="str">
        <f t="shared" si="4"/>
        <v>BPS Kota Jakarta Timur</v>
      </c>
      <c r="R590" s="38" t="str">
        <f t="shared" si="56"/>
        <v/>
      </c>
      <c r="S590" s="38" t="str">
        <f t="shared" ref="S590:T590" si="598">S589</f>
        <v>15 Juni sampai dengan 31 Agustus 2026</v>
      </c>
      <c r="T590" s="38" t="str">
        <f t="shared" si="598"/>
        <v>31 Agustus 2026</v>
      </c>
      <c r="U590" s="46"/>
      <c r="V590" s="42"/>
      <c r="W590" s="42"/>
      <c r="X590" s="42"/>
    </row>
    <row r="591" ht="15.75" customHeight="1">
      <c r="A591" s="36" t="s">
        <v>5653</v>
      </c>
      <c r="B591" s="43"/>
      <c r="C591" s="44"/>
      <c r="D591" s="47"/>
      <c r="E591" s="47"/>
      <c r="F591" s="39" t="str">
        <f t="shared" si="2"/>
        <v>PETUGAS.0590/SPK/SE/PML/3172/2026</v>
      </c>
      <c r="G591" s="45"/>
      <c r="H591" s="39" t="str">
        <f>VLOOKUP(G591,'MITRA (REFERENSI)'!$A:$Z,16,FALSE)</f>
        <v>#N/A</v>
      </c>
      <c r="I591" s="39" t="str">
        <f>VLOOKUP(G591,'MITRA (REFERENSI)'!$A:$Z,25,FALSE)</f>
        <v>#N/A</v>
      </c>
      <c r="J591" s="38" t="str">
        <f>VLOOKUP(G591,'MITRA (REFERENSI)'!$A:$Z,26,FALSE)</f>
        <v>#N/A</v>
      </c>
      <c r="K591" s="38" t="str">
        <f>VLOOKUP(G591,'MITRA (REFERENSI)'!$A:$Z,15,FALSE)</f>
        <v>#N/A</v>
      </c>
      <c r="L591" s="38" t="str">
        <f>VLOOKUP(G591,'MITRA (REFERENSI)'!$A:$Z,15,FALSE)</f>
        <v>#N/A</v>
      </c>
      <c r="M591" s="38" t="str">
        <f>IF(B591=1,'KELAS (REFERENSI)'!M591,IF(B591=2,'KELAS (REFERENSI)'!M606,IF(B591=3,'KELAS (REFERENSI)'!M621,IF(B591=4,'KELAS (REFERENSI)'!M636,""))))</f>
        <v/>
      </c>
      <c r="N591" s="38" t="str">
        <f>IF(B591=1,'KELAS (REFERENSI)'!N591,IF(B591=2,'KELAS (REFERENSI)'!N606,IF(B591=3,'KELAS (REFERENSI)'!N621,IF(B591=4,'KELAS (REFERENSI)'!N636,""))))</f>
        <v/>
      </c>
      <c r="O591" s="38" t="str">
        <f>IF(B591=1,'KELAS (REFERENSI)'!O591,IF(B591=2,'KELAS (REFERENSI)'!O606,IF(B591=3,'KELAS (REFERENSI)'!O621,IF(B591=4,'KELAS (REFERENSI)'!O636,""))))</f>
        <v/>
      </c>
      <c r="P591" s="38" t="str">
        <f>IF(B591=1,'KELAS (REFERENSI)'!P591,IF(B591=2,'KELAS (REFERENSI)'!P606,IF(B591=3,'KELAS (REFERENSI)'!P621,IF(B591=4,'KELAS (REFERENSI)'!P636,""))))</f>
        <v/>
      </c>
      <c r="Q591" s="38" t="str">
        <f t="shared" si="4"/>
        <v>BPS Kota Jakarta Timur</v>
      </c>
      <c r="R591" s="38" t="str">
        <f t="shared" si="56"/>
        <v/>
      </c>
      <c r="S591" s="38" t="str">
        <f t="shared" ref="S591:T591" si="599">S590</f>
        <v>15 Juni sampai dengan 31 Agustus 2026</v>
      </c>
      <c r="T591" s="38" t="str">
        <f t="shared" si="599"/>
        <v>31 Agustus 2026</v>
      </c>
      <c r="U591" s="46"/>
      <c r="V591" s="42"/>
      <c r="W591" s="42"/>
      <c r="X591" s="42"/>
    </row>
    <row r="592" ht="15.75" customHeight="1">
      <c r="A592" s="36" t="s">
        <v>5654</v>
      </c>
      <c r="B592" s="43"/>
      <c r="C592" s="44"/>
      <c r="D592" s="47"/>
      <c r="E592" s="47"/>
      <c r="F592" s="39" t="str">
        <f t="shared" si="2"/>
        <v>PETUGAS.0591/SPK/SE/PML/3172/2026</v>
      </c>
      <c r="G592" s="45"/>
      <c r="H592" s="39" t="str">
        <f>VLOOKUP(G592,'MITRA (REFERENSI)'!$A:$Z,16,FALSE)</f>
        <v>#N/A</v>
      </c>
      <c r="I592" s="39" t="str">
        <f>VLOOKUP(G592,'MITRA (REFERENSI)'!$A:$Z,25,FALSE)</f>
        <v>#N/A</v>
      </c>
      <c r="J592" s="38" t="str">
        <f>VLOOKUP(G592,'MITRA (REFERENSI)'!$A:$Z,26,FALSE)</f>
        <v>#N/A</v>
      </c>
      <c r="K592" s="38" t="str">
        <f>VLOOKUP(G592,'MITRA (REFERENSI)'!$A:$Z,15,FALSE)</f>
        <v>#N/A</v>
      </c>
      <c r="L592" s="38" t="str">
        <f>VLOOKUP(G592,'MITRA (REFERENSI)'!$A:$Z,15,FALSE)</f>
        <v>#N/A</v>
      </c>
      <c r="M592" s="38" t="str">
        <f>IF(B592=1,'KELAS (REFERENSI)'!M592,IF(B592=2,'KELAS (REFERENSI)'!M607,IF(B592=3,'KELAS (REFERENSI)'!M622,IF(B592=4,'KELAS (REFERENSI)'!M637,""))))</f>
        <v/>
      </c>
      <c r="N592" s="38" t="str">
        <f>IF(B592=1,'KELAS (REFERENSI)'!N592,IF(B592=2,'KELAS (REFERENSI)'!N607,IF(B592=3,'KELAS (REFERENSI)'!N622,IF(B592=4,'KELAS (REFERENSI)'!N637,""))))</f>
        <v/>
      </c>
      <c r="O592" s="38" t="str">
        <f>IF(B592=1,'KELAS (REFERENSI)'!O592,IF(B592=2,'KELAS (REFERENSI)'!O607,IF(B592=3,'KELAS (REFERENSI)'!O622,IF(B592=4,'KELAS (REFERENSI)'!O637,""))))</f>
        <v/>
      </c>
      <c r="P592" s="38" t="str">
        <f>IF(B592=1,'KELAS (REFERENSI)'!P592,IF(B592=2,'KELAS (REFERENSI)'!P607,IF(B592=3,'KELAS (REFERENSI)'!P622,IF(B592=4,'KELAS (REFERENSI)'!P637,""))))</f>
        <v/>
      </c>
      <c r="Q592" s="38" t="str">
        <f t="shared" si="4"/>
        <v>BPS Kota Jakarta Timur</v>
      </c>
      <c r="R592" s="38" t="str">
        <f t="shared" si="56"/>
        <v/>
      </c>
      <c r="S592" s="38" t="str">
        <f t="shared" ref="S592:T592" si="600">S591</f>
        <v>15 Juni sampai dengan 31 Agustus 2026</v>
      </c>
      <c r="T592" s="38" t="str">
        <f t="shared" si="600"/>
        <v>31 Agustus 2026</v>
      </c>
      <c r="U592" s="46"/>
      <c r="V592" s="42"/>
      <c r="W592" s="42"/>
      <c r="X592" s="42"/>
    </row>
    <row r="593" ht="15.75" customHeight="1">
      <c r="A593" s="36" t="s">
        <v>5655</v>
      </c>
      <c r="B593" s="43"/>
      <c r="C593" s="44"/>
      <c r="D593" s="47"/>
      <c r="E593" s="47"/>
      <c r="F593" s="39" t="str">
        <f t="shared" si="2"/>
        <v>PETUGAS.0592/SPK/SE/PML/3172/2026</v>
      </c>
      <c r="G593" s="45"/>
      <c r="H593" s="39" t="str">
        <f>VLOOKUP(G593,'MITRA (REFERENSI)'!$A:$Z,16,FALSE)</f>
        <v>#N/A</v>
      </c>
      <c r="I593" s="39" t="str">
        <f>VLOOKUP(G593,'MITRA (REFERENSI)'!$A:$Z,25,FALSE)</f>
        <v>#N/A</v>
      </c>
      <c r="J593" s="38" t="str">
        <f>VLOOKUP(G593,'MITRA (REFERENSI)'!$A:$Z,26,FALSE)</f>
        <v>#N/A</v>
      </c>
      <c r="K593" s="38" t="str">
        <f>VLOOKUP(G593,'MITRA (REFERENSI)'!$A:$Z,15,FALSE)</f>
        <v>#N/A</v>
      </c>
      <c r="L593" s="38" t="str">
        <f>VLOOKUP(G593,'MITRA (REFERENSI)'!$A:$Z,15,FALSE)</f>
        <v>#N/A</v>
      </c>
      <c r="M593" s="38" t="str">
        <f>IF(B593=1,'KELAS (REFERENSI)'!M593,IF(B593=2,'KELAS (REFERENSI)'!M608,IF(B593=3,'KELAS (REFERENSI)'!M623,IF(B593=4,'KELAS (REFERENSI)'!M638,""))))</f>
        <v/>
      </c>
      <c r="N593" s="38" t="str">
        <f>IF(B593=1,'KELAS (REFERENSI)'!N593,IF(B593=2,'KELAS (REFERENSI)'!N608,IF(B593=3,'KELAS (REFERENSI)'!N623,IF(B593=4,'KELAS (REFERENSI)'!N638,""))))</f>
        <v/>
      </c>
      <c r="O593" s="38" t="str">
        <f>IF(B593=1,'KELAS (REFERENSI)'!O593,IF(B593=2,'KELAS (REFERENSI)'!O608,IF(B593=3,'KELAS (REFERENSI)'!O623,IF(B593=4,'KELAS (REFERENSI)'!O638,""))))</f>
        <v/>
      </c>
      <c r="P593" s="38" t="str">
        <f>IF(B593=1,'KELAS (REFERENSI)'!P593,IF(B593=2,'KELAS (REFERENSI)'!P608,IF(B593=3,'KELAS (REFERENSI)'!P623,IF(B593=4,'KELAS (REFERENSI)'!P638,""))))</f>
        <v/>
      </c>
      <c r="Q593" s="38" t="str">
        <f t="shared" si="4"/>
        <v>BPS Kota Jakarta Timur</v>
      </c>
      <c r="R593" s="38" t="str">
        <f t="shared" si="56"/>
        <v/>
      </c>
      <c r="S593" s="38" t="str">
        <f t="shared" ref="S593:T593" si="601">S592</f>
        <v>15 Juni sampai dengan 31 Agustus 2026</v>
      </c>
      <c r="T593" s="38" t="str">
        <f t="shared" si="601"/>
        <v>31 Agustus 2026</v>
      </c>
      <c r="U593" s="46"/>
      <c r="V593" s="42"/>
      <c r="W593" s="42"/>
      <c r="X593" s="42"/>
    </row>
    <row r="594" ht="15.75" customHeight="1">
      <c r="A594" s="36" t="s">
        <v>5656</v>
      </c>
      <c r="B594" s="43"/>
      <c r="C594" s="44"/>
      <c r="D594" s="47"/>
      <c r="E594" s="47"/>
      <c r="F594" s="39" t="str">
        <f t="shared" si="2"/>
        <v>PETUGAS.0593/SPK/SE/PML/3172/2026</v>
      </c>
      <c r="G594" s="45"/>
      <c r="H594" s="39" t="str">
        <f>VLOOKUP(G594,'MITRA (REFERENSI)'!$A:$Z,16,FALSE)</f>
        <v>#N/A</v>
      </c>
      <c r="I594" s="39" t="str">
        <f>VLOOKUP(G594,'MITRA (REFERENSI)'!$A:$Z,25,FALSE)</f>
        <v>#N/A</v>
      </c>
      <c r="J594" s="38" t="str">
        <f>VLOOKUP(G594,'MITRA (REFERENSI)'!$A:$Z,26,FALSE)</f>
        <v>#N/A</v>
      </c>
      <c r="K594" s="38" t="str">
        <f>VLOOKUP(G594,'MITRA (REFERENSI)'!$A:$Z,15,FALSE)</f>
        <v>#N/A</v>
      </c>
      <c r="L594" s="38" t="str">
        <f>VLOOKUP(G594,'MITRA (REFERENSI)'!$A:$Z,15,FALSE)</f>
        <v>#N/A</v>
      </c>
      <c r="M594" s="38" t="str">
        <f>IF(B594=1,'KELAS (REFERENSI)'!M594,IF(B594=2,'KELAS (REFERENSI)'!M609,IF(B594=3,'KELAS (REFERENSI)'!M624,IF(B594=4,'KELAS (REFERENSI)'!M639,""))))</f>
        <v/>
      </c>
      <c r="N594" s="38" t="str">
        <f>IF(B594=1,'KELAS (REFERENSI)'!N594,IF(B594=2,'KELAS (REFERENSI)'!N609,IF(B594=3,'KELAS (REFERENSI)'!N624,IF(B594=4,'KELAS (REFERENSI)'!N639,""))))</f>
        <v/>
      </c>
      <c r="O594" s="38" t="str">
        <f>IF(B594=1,'KELAS (REFERENSI)'!O594,IF(B594=2,'KELAS (REFERENSI)'!O609,IF(B594=3,'KELAS (REFERENSI)'!O624,IF(B594=4,'KELAS (REFERENSI)'!O639,""))))</f>
        <v/>
      </c>
      <c r="P594" s="38" t="str">
        <f>IF(B594=1,'KELAS (REFERENSI)'!P594,IF(B594=2,'KELAS (REFERENSI)'!P609,IF(B594=3,'KELAS (REFERENSI)'!P624,IF(B594=4,'KELAS (REFERENSI)'!P639,""))))</f>
        <v/>
      </c>
      <c r="Q594" s="38" t="str">
        <f t="shared" si="4"/>
        <v>BPS Kota Jakarta Timur</v>
      </c>
      <c r="R594" s="38" t="str">
        <f t="shared" si="56"/>
        <v/>
      </c>
      <c r="S594" s="38" t="str">
        <f t="shared" ref="S594:T594" si="602">S593</f>
        <v>15 Juni sampai dengan 31 Agustus 2026</v>
      </c>
      <c r="T594" s="38" t="str">
        <f t="shared" si="602"/>
        <v>31 Agustus 2026</v>
      </c>
      <c r="U594" s="46"/>
      <c r="V594" s="42"/>
      <c r="W594" s="42"/>
      <c r="X594" s="42"/>
    </row>
    <row r="595" ht="15.75" customHeight="1">
      <c r="A595" s="36" t="s">
        <v>5657</v>
      </c>
      <c r="B595" s="43"/>
      <c r="C595" s="44"/>
      <c r="D595" s="47"/>
      <c r="E595" s="47"/>
      <c r="F595" s="39" t="str">
        <f t="shared" si="2"/>
        <v>PETUGAS.0594/SPK/SE/PML/3172/2026</v>
      </c>
      <c r="G595" s="45"/>
      <c r="H595" s="39" t="str">
        <f>VLOOKUP(G595,'MITRA (REFERENSI)'!$A:$Z,16,FALSE)</f>
        <v>#N/A</v>
      </c>
      <c r="I595" s="39" t="str">
        <f>VLOOKUP(G595,'MITRA (REFERENSI)'!$A:$Z,25,FALSE)</f>
        <v>#N/A</v>
      </c>
      <c r="J595" s="38" t="str">
        <f>VLOOKUP(G595,'MITRA (REFERENSI)'!$A:$Z,26,FALSE)</f>
        <v>#N/A</v>
      </c>
      <c r="K595" s="38" t="str">
        <f>VLOOKUP(G595,'MITRA (REFERENSI)'!$A:$Z,15,FALSE)</f>
        <v>#N/A</v>
      </c>
      <c r="L595" s="38" t="str">
        <f>VLOOKUP(G595,'MITRA (REFERENSI)'!$A:$Z,15,FALSE)</f>
        <v>#N/A</v>
      </c>
      <c r="M595" s="38" t="str">
        <f>IF(B595=1,'KELAS (REFERENSI)'!M595,IF(B595=2,'KELAS (REFERENSI)'!M610,IF(B595=3,'KELAS (REFERENSI)'!M625,IF(B595=4,'KELAS (REFERENSI)'!M640,""))))</f>
        <v/>
      </c>
      <c r="N595" s="38" t="str">
        <f>IF(B595=1,'KELAS (REFERENSI)'!N595,IF(B595=2,'KELAS (REFERENSI)'!N610,IF(B595=3,'KELAS (REFERENSI)'!N625,IF(B595=4,'KELAS (REFERENSI)'!N640,""))))</f>
        <v/>
      </c>
      <c r="O595" s="38" t="str">
        <f>IF(B595=1,'KELAS (REFERENSI)'!O595,IF(B595=2,'KELAS (REFERENSI)'!O610,IF(B595=3,'KELAS (REFERENSI)'!O625,IF(B595=4,'KELAS (REFERENSI)'!O640,""))))</f>
        <v/>
      </c>
      <c r="P595" s="38" t="str">
        <f>IF(B595=1,'KELAS (REFERENSI)'!P595,IF(B595=2,'KELAS (REFERENSI)'!P610,IF(B595=3,'KELAS (REFERENSI)'!P625,IF(B595=4,'KELAS (REFERENSI)'!P640,""))))</f>
        <v/>
      </c>
      <c r="Q595" s="38" t="str">
        <f t="shared" si="4"/>
        <v>BPS Kota Jakarta Timur</v>
      </c>
      <c r="R595" s="38" t="str">
        <f t="shared" si="56"/>
        <v/>
      </c>
      <c r="S595" s="38" t="str">
        <f t="shared" ref="S595:T595" si="603">S594</f>
        <v>15 Juni sampai dengan 31 Agustus 2026</v>
      </c>
      <c r="T595" s="38" t="str">
        <f t="shared" si="603"/>
        <v>31 Agustus 2026</v>
      </c>
      <c r="U595" s="46"/>
      <c r="V595" s="42"/>
      <c r="W595" s="42"/>
      <c r="X595" s="42"/>
    </row>
    <row r="596" ht="15.75" customHeight="1">
      <c r="A596" s="36" t="s">
        <v>5658</v>
      </c>
      <c r="B596" s="43"/>
      <c r="C596" s="44"/>
      <c r="D596" s="47"/>
      <c r="E596" s="47"/>
      <c r="F596" s="39" t="str">
        <f t="shared" si="2"/>
        <v>PETUGAS.0595/SPK/SE/PML/3172/2026</v>
      </c>
      <c r="G596" s="45"/>
      <c r="H596" s="39" t="str">
        <f>VLOOKUP(G596,'MITRA (REFERENSI)'!$A:$Z,16,FALSE)</f>
        <v>#N/A</v>
      </c>
      <c r="I596" s="39" t="str">
        <f>VLOOKUP(G596,'MITRA (REFERENSI)'!$A:$Z,25,FALSE)</f>
        <v>#N/A</v>
      </c>
      <c r="J596" s="38" t="str">
        <f>VLOOKUP(G596,'MITRA (REFERENSI)'!$A:$Z,26,FALSE)</f>
        <v>#N/A</v>
      </c>
      <c r="K596" s="38" t="str">
        <f>VLOOKUP(G596,'MITRA (REFERENSI)'!$A:$Z,15,FALSE)</f>
        <v>#N/A</v>
      </c>
      <c r="L596" s="38" t="str">
        <f>VLOOKUP(G596,'MITRA (REFERENSI)'!$A:$Z,15,FALSE)</f>
        <v>#N/A</v>
      </c>
      <c r="M596" s="38" t="str">
        <f>IF(B596=1,'KELAS (REFERENSI)'!M596,IF(B596=2,'KELAS (REFERENSI)'!M611,IF(B596=3,'KELAS (REFERENSI)'!M626,IF(B596=4,'KELAS (REFERENSI)'!M641,""))))</f>
        <v/>
      </c>
      <c r="N596" s="38" t="str">
        <f>IF(B596=1,'KELAS (REFERENSI)'!N596,IF(B596=2,'KELAS (REFERENSI)'!N611,IF(B596=3,'KELAS (REFERENSI)'!N626,IF(B596=4,'KELAS (REFERENSI)'!N641,""))))</f>
        <v/>
      </c>
      <c r="O596" s="38" t="str">
        <f>IF(B596=1,'KELAS (REFERENSI)'!O596,IF(B596=2,'KELAS (REFERENSI)'!O611,IF(B596=3,'KELAS (REFERENSI)'!O626,IF(B596=4,'KELAS (REFERENSI)'!O641,""))))</f>
        <v/>
      </c>
      <c r="P596" s="38" t="str">
        <f>IF(B596=1,'KELAS (REFERENSI)'!P596,IF(B596=2,'KELAS (REFERENSI)'!P611,IF(B596=3,'KELAS (REFERENSI)'!P626,IF(B596=4,'KELAS (REFERENSI)'!P641,""))))</f>
        <v/>
      </c>
      <c r="Q596" s="38" t="str">
        <f t="shared" si="4"/>
        <v>BPS Kota Jakarta Timur</v>
      </c>
      <c r="R596" s="38" t="str">
        <f t="shared" si="56"/>
        <v/>
      </c>
      <c r="S596" s="38" t="str">
        <f t="shared" ref="S596:T596" si="604">S595</f>
        <v>15 Juni sampai dengan 31 Agustus 2026</v>
      </c>
      <c r="T596" s="38" t="str">
        <f t="shared" si="604"/>
        <v>31 Agustus 2026</v>
      </c>
      <c r="U596" s="46"/>
      <c r="V596" s="42"/>
      <c r="W596" s="42"/>
      <c r="X596" s="42"/>
    </row>
    <row r="597" ht="15.75" customHeight="1">
      <c r="A597" s="36" t="s">
        <v>5659</v>
      </c>
      <c r="B597" s="43"/>
      <c r="C597" s="44"/>
      <c r="D597" s="47"/>
      <c r="E597" s="47"/>
      <c r="F597" s="39" t="str">
        <f t="shared" si="2"/>
        <v>PETUGAS.0596/SPK/SE/PML/3172/2026</v>
      </c>
      <c r="G597" s="45"/>
      <c r="H597" s="39" t="str">
        <f>VLOOKUP(G597,'MITRA (REFERENSI)'!$A:$Z,16,FALSE)</f>
        <v>#N/A</v>
      </c>
      <c r="I597" s="39" t="str">
        <f>VLOOKUP(G597,'MITRA (REFERENSI)'!$A:$Z,25,FALSE)</f>
        <v>#N/A</v>
      </c>
      <c r="J597" s="38" t="str">
        <f>VLOOKUP(G597,'MITRA (REFERENSI)'!$A:$Z,26,FALSE)</f>
        <v>#N/A</v>
      </c>
      <c r="K597" s="38" t="str">
        <f>VLOOKUP(G597,'MITRA (REFERENSI)'!$A:$Z,15,FALSE)</f>
        <v>#N/A</v>
      </c>
      <c r="L597" s="38" t="str">
        <f>VLOOKUP(G597,'MITRA (REFERENSI)'!$A:$Z,15,FALSE)</f>
        <v>#N/A</v>
      </c>
      <c r="M597" s="38" t="str">
        <f>IF(B597=1,'KELAS (REFERENSI)'!M597,IF(B597=2,'KELAS (REFERENSI)'!M612,IF(B597=3,'KELAS (REFERENSI)'!M627,IF(B597=4,'KELAS (REFERENSI)'!M642,""))))</f>
        <v/>
      </c>
      <c r="N597" s="38" t="str">
        <f>IF(B597=1,'KELAS (REFERENSI)'!N597,IF(B597=2,'KELAS (REFERENSI)'!N612,IF(B597=3,'KELAS (REFERENSI)'!N627,IF(B597=4,'KELAS (REFERENSI)'!N642,""))))</f>
        <v/>
      </c>
      <c r="O597" s="38" t="str">
        <f>IF(B597=1,'KELAS (REFERENSI)'!O597,IF(B597=2,'KELAS (REFERENSI)'!O612,IF(B597=3,'KELAS (REFERENSI)'!O627,IF(B597=4,'KELAS (REFERENSI)'!O642,""))))</f>
        <v/>
      </c>
      <c r="P597" s="38" t="str">
        <f>IF(B597=1,'KELAS (REFERENSI)'!P597,IF(B597=2,'KELAS (REFERENSI)'!P612,IF(B597=3,'KELAS (REFERENSI)'!P627,IF(B597=4,'KELAS (REFERENSI)'!P642,""))))</f>
        <v/>
      </c>
      <c r="Q597" s="38" t="str">
        <f t="shared" si="4"/>
        <v>BPS Kota Jakarta Timur</v>
      </c>
      <c r="R597" s="38" t="str">
        <f t="shared" si="56"/>
        <v/>
      </c>
      <c r="S597" s="38" t="str">
        <f t="shared" ref="S597:T597" si="605">S596</f>
        <v>15 Juni sampai dengan 31 Agustus 2026</v>
      </c>
      <c r="T597" s="38" t="str">
        <f t="shared" si="605"/>
        <v>31 Agustus 2026</v>
      </c>
      <c r="U597" s="46"/>
      <c r="V597" s="42"/>
      <c r="W597" s="42"/>
      <c r="X597" s="42"/>
    </row>
    <row r="598" ht="15.75" customHeight="1">
      <c r="A598" s="36" t="s">
        <v>5660</v>
      </c>
      <c r="B598" s="43"/>
      <c r="C598" s="44"/>
      <c r="D598" s="47"/>
      <c r="E598" s="47"/>
      <c r="F598" s="39" t="str">
        <f t="shared" si="2"/>
        <v>PETUGAS.0597/SPK/SE/PML/3172/2026</v>
      </c>
      <c r="G598" s="45"/>
      <c r="H598" s="39" t="str">
        <f>VLOOKUP(G598,'MITRA (REFERENSI)'!$A:$Z,16,FALSE)</f>
        <v>#N/A</v>
      </c>
      <c r="I598" s="39" t="str">
        <f>VLOOKUP(G598,'MITRA (REFERENSI)'!$A:$Z,25,FALSE)</f>
        <v>#N/A</v>
      </c>
      <c r="J598" s="38" t="str">
        <f>VLOOKUP(G598,'MITRA (REFERENSI)'!$A:$Z,26,FALSE)</f>
        <v>#N/A</v>
      </c>
      <c r="K598" s="38" t="str">
        <f>VLOOKUP(G598,'MITRA (REFERENSI)'!$A:$Z,15,FALSE)</f>
        <v>#N/A</v>
      </c>
      <c r="L598" s="38" t="str">
        <f>VLOOKUP(G598,'MITRA (REFERENSI)'!$A:$Z,15,FALSE)</f>
        <v>#N/A</v>
      </c>
      <c r="M598" s="38" t="str">
        <f>IF(B598=1,'KELAS (REFERENSI)'!M598,IF(B598=2,'KELAS (REFERENSI)'!M613,IF(B598=3,'KELAS (REFERENSI)'!M628,IF(B598=4,'KELAS (REFERENSI)'!M643,""))))</f>
        <v/>
      </c>
      <c r="N598" s="38" t="str">
        <f>IF(B598=1,'KELAS (REFERENSI)'!N598,IF(B598=2,'KELAS (REFERENSI)'!N613,IF(B598=3,'KELAS (REFERENSI)'!N628,IF(B598=4,'KELAS (REFERENSI)'!N643,""))))</f>
        <v/>
      </c>
      <c r="O598" s="38" t="str">
        <f>IF(B598=1,'KELAS (REFERENSI)'!O598,IF(B598=2,'KELAS (REFERENSI)'!O613,IF(B598=3,'KELAS (REFERENSI)'!O628,IF(B598=4,'KELAS (REFERENSI)'!O643,""))))</f>
        <v/>
      </c>
      <c r="P598" s="38" t="str">
        <f>IF(B598=1,'KELAS (REFERENSI)'!P598,IF(B598=2,'KELAS (REFERENSI)'!P613,IF(B598=3,'KELAS (REFERENSI)'!P628,IF(B598=4,'KELAS (REFERENSI)'!P643,""))))</f>
        <v/>
      </c>
      <c r="Q598" s="38" t="str">
        <f t="shared" si="4"/>
        <v>BPS Kota Jakarta Timur</v>
      </c>
      <c r="R598" s="38" t="str">
        <f t="shared" si="56"/>
        <v/>
      </c>
      <c r="S598" s="38" t="str">
        <f t="shared" ref="S598:T598" si="606">S597</f>
        <v>15 Juni sampai dengan 31 Agustus 2026</v>
      </c>
      <c r="T598" s="38" t="str">
        <f t="shared" si="606"/>
        <v>31 Agustus 2026</v>
      </c>
      <c r="U598" s="46"/>
      <c r="V598" s="42"/>
      <c r="W598" s="42"/>
      <c r="X598" s="42"/>
    </row>
    <row r="599" ht="15.75" customHeight="1">
      <c r="A599" s="36" t="s">
        <v>5661</v>
      </c>
      <c r="B599" s="43"/>
      <c r="C599" s="44"/>
      <c r="D599" s="47"/>
      <c r="E599" s="47"/>
      <c r="F599" s="39" t="str">
        <f t="shared" si="2"/>
        <v>PETUGAS.0598/SPK/SE/PML/3172/2026</v>
      </c>
      <c r="G599" s="45"/>
      <c r="H599" s="39" t="str">
        <f>VLOOKUP(G599,'MITRA (REFERENSI)'!$A:$Z,16,FALSE)</f>
        <v>#N/A</v>
      </c>
      <c r="I599" s="39" t="str">
        <f>VLOOKUP(G599,'MITRA (REFERENSI)'!$A:$Z,25,FALSE)</f>
        <v>#N/A</v>
      </c>
      <c r="J599" s="38" t="str">
        <f>VLOOKUP(G599,'MITRA (REFERENSI)'!$A:$Z,26,FALSE)</f>
        <v>#N/A</v>
      </c>
      <c r="K599" s="38" t="str">
        <f>VLOOKUP(G599,'MITRA (REFERENSI)'!$A:$Z,15,FALSE)</f>
        <v>#N/A</v>
      </c>
      <c r="L599" s="38" t="str">
        <f>VLOOKUP(G599,'MITRA (REFERENSI)'!$A:$Z,15,FALSE)</f>
        <v>#N/A</v>
      </c>
      <c r="M599" s="38" t="str">
        <f>IF(B599=1,'KELAS (REFERENSI)'!M599,IF(B599=2,'KELAS (REFERENSI)'!M614,IF(B599=3,'KELAS (REFERENSI)'!M629,IF(B599=4,'KELAS (REFERENSI)'!M644,""))))</f>
        <v/>
      </c>
      <c r="N599" s="38" t="str">
        <f>IF(B599=1,'KELAS (REFERENSI)'!N599,IF(B599=2,'KELAS (REFERENSI)'!N614,IF(B599=3,'KELAS (REFERENSI)'!N629,IF(B599=4,'KELAS (REFERENSI)'!N644,""))))</f>
        <v/>
      </c>
      <c r="O599" s="38" t="str">
        <f>IF(B599=1,'KELAS (REFERENSI)'!O599,IF(B599=2,'KELAS (REFERENSI)'!O614,IF(B599=3,'KELAS (REFERENSI)'!O629,IF(B599=4,'KELAS (REFERENSI)'!O644,""))))</f>
        <v/>
      </c>
      <c r="P599" s="38" t="str">
        <f>IF(B599=1,'KELAS (REFERENSI)'!P599,IF(B599=2,'KELAS (REFERENSI)'!P614,IF(B599=3,'KELAS (REFERENSI)'!P629,IF(B599=4,'KELAS (REFERENSI)'!P644,""))))</f>
        <v/>
      </c>
      <c r="Q599" s="38" t="str">
        <f t="shared" si="4"/>
        <v>BPS Kota Jakarta Timur</v>
      </c>
      <c r="R599" s="38" t="str">
        <f t="shared" si="56"/>
        <v/>
      </c>
      <c r="S599" s="38" t="str">
        <f t="shared" ref="S599:T599" si="607">S598</f>
        <v>15 Juni sampai dengan 31 Agustus 2026</v>
      </c>
      <c r="T599" s="38" t="str">
        <f t="shared" si="607"/>
        <v>31 Agustus 2026</v>
      </c>
      <c r="U599" s="46"/>
      <c r="V599" s="42"/>
      <c r="W599" s="42"/>
      <c r="X599" s="42"/>
    </row>
    <row r="600" ht="15.75" customHeight="1">
      <c r="A600" s="36" t="s">
        <v>5662</v>
      </c>
      <c r="B600" s="43"/>
      <c r="C600" s="44"/>
      <c r="D600" s="47"/>
      <c r="E600" s="47"/>
      <c r="F600" s="39" t="str">
        <f t="shared" si="2"/>
        <v>PETUGAS.0599/SPK/SE/PML/3172/2026</v>
      </c>
      <c r="G600" s="45"/>
      <c r="H600" s="39" t="str">
        <f>VLOOKUP(G600,'MITRA (REFERENSI)'!$A:$Z,16,FALSE)</f>
        <v>#N/A</v>
      </c>
      <c r="I600" s="39" t="str">
        <f>VLOOKUP(G600,'MITRA (REFERENSI)'!$A:$Z,25,FALSE)</f>
        <v>#N/A</v>
      </c>
      <c r="J600" s="38" t="str">
        <f>VLOOKUP(G600,'MITRA (REFERENSI)'!$A:$Z,26,FALSE)</f>
        <v>#N/A</v>
      </c>
      <c r="K600" s="38" t="str">
        <f>VLOOKUP(G600,'MITRA (REFERENSI)'!$A:$Z,15,FALSE)</f>
        <v>#N/A</v>
      </c>
      <c r="L600" s="38" t="str">
        <f>VLOOKUP(G600,'MITRA (REFERENSI)'!$A:$Z,15,FALSE)</f>
        <v>#N/A</v>
      </c>
      <c r="M600" s="38" t="str">
        <f>IF(B600=1,'KELAS (REFERENSI)'!M600,IF(B600=2,'KELAS (REFERENSI)'!M615,IF(B600=3,'KELAS (REFERENSI)'!M630,IF(B600=4,'KELAS (REFERENSI)'!M645,""))))</f>
        <v/>
      </c>
      <c r="N600" s="38" t="str">
        <f>IF(B600=1,'KELAS (REFERENSI)'!N600,IF(B600=2,'KELAS (REFERENSI)'!N615,IF(B600=3,'KELAS (REFERENSI)'!N630,IF(B600=4,'KELAS (REFERENSI)'!N645,""))))</f>
        <v/>
      </c>
      <c r="O600" s="38" t="str">
        <f>IF(B600=1,'KELAS (REFERENSI)'!O600,IF(B600=2,'KELAS (REFERENSI)'!O615,IF(B600=3,'KELAS (REFERENSI)'!O630,IF(B600=4,'KELAS (REFERENSI)'!O645,""))))</f>
        <v/>
      </c>
      <c r="P600" s="38" t="str">
        <f>IF(B600=1,'KELAS (REFERENSI)'!P600,IF(B600=2,'KELAS (REFERENSI)'!P615,IF(B600=3,'KELAS (REFERENSI)'!P630,IF(B600=4,'KELAS (REFERENSI)'!P645,""))))</f>
        <v/>
      </c>
      <c r="Q600" s="38" t="str">
        <f t="shared" si="4"/>
        <v>BPS Kota Jakarta Timur</v>
      </c>
      <c r="R600" s="38" t="str">
        <f t="shared" si="56"/>
        <v/>
      </c>
      <c r="S600" s="38" t="str">
        <f t="shared" ref="S600:T600" si="608">S599</f>
        <v>15 Juni sampai dengan 31 Agustus 2026</v>
      </c>
      <c r="T600" s="38" t="str">
        <f t="shared" si="608"/>
        <v>31 Agustus 2026</v>
      </c>
      <c r="U600" s="46"/>
      <c r="V600" s="42"/>
      <c r="W600" s="42"/>
      <c r="X600" s="42"/>
    </row>
    <row r="601" ht="15.75" customHeight="1">
      <c r="A601" s="36" t="s">
        <v>5663</v>
      </c>
      <c r="B601" s="43"/>
      <c r="C601" s="44"/>
      <c r="D601" s="47"/>
      <c r="E601" s="47"/>
      <c r="F601" s="39" t="str">
        <f t="shared" si="2"/>
        <v>PETUGAS.0600/SPK/SE/PML/3172/2026</v>
      </c>
      <c r="G601" s="45"/>
      <c r="H601" s="39" t="str">
        <f>VLOOKUP(G601,'MITRA (REFERENSI)'!$A:$Z,16,FALSE)</f>
        <v>#N/A</v>
      </c>
      <c r="I601" s="39" t="str">
        <f>VLOOKUP(G601,'MITRA (REFERENSI)'!$A:$Z,25,FALSE)</f>
        <v>#N/A</v>
      </c>
      <c r="J601" s="38" t="str">
        <f>VLOOKUP(G601,'MITRA (REFERENSI)'!$A:$Z,26,FALSE)</f>
        <v>#N/A</v>
      </c>
      <c r="K601" s="38" t="str">
        <f>VLOOKUP(G601,'MITRA (REFERENSI)'!$A:$Z,15,FALSE)</f>
        <v>#N/A</v>
      </c>
      <c r="L601" s="38" t="str">
        <f>VLOOKUP(G601,'MITRA (REFERENSI)'!$A:$Z,15,FALSE)</f>
        <v>#N/A</v>
      </c>
      <c r="M601" s="38" t="str">
        <f>IF(B601=1,'KELAS (REFERENSI)'!M601,IF(B601=2,'KELAS (REFERENSI)'!M616,IF(B601=3,'KELAS (REFERENSI)'!M631,IF(B601=4,'KELAS (REFERENSI)'!M646,""))))</f>
        <v/>
      </c>
      <c r="N601" s="38" t="str">
        <f>IF(B601=1,'KELAS (REFERENSI)'!N601,IF(B601=2,'KELAS (REFERENSI)'!N616,IF(B601=3,'KELAS (REFERENSI)'!N631,IF(B601=4,'KELAS (REFERENSI)'!N646,""))))</f>
        <v/>
      </c>
      <c r="O601" s="38" t="str">
        <f>IF(B601=1,'KELAS (REFERENSI)'!O601,IF(B601=2,'KELAS (REFERENSI)'!O616,IF(B601=3,'KELAS (REFERENSI)'!O631,IF(B601=4,'KELAS (REFERENSI)'!O646,""))))</f>
        <v/>
      </c>
      <c r="P601" s="38" t="str">
        <f>IF(B601=1,'KELAS (REFERENSI)'!P601,IF(B601=2,'KELAS (REFERENSI)'!P616,IF(B601=3,'KELAS (REFERENSI)'!P631,IF(B601=4,'KELAS (REFERENSI)'!P646,""))))</f>
        <v/>
      </c>
      <c r="Q601" s="38" t="str">
        <f t="shared" si="4"/>
        <v>BPS Kota Jakarta Timur</v>
      </c>
      <c r="R601" s="38" t="str">
        <f t="shared" si="56"/>
        <v/>
      </c>
      <c r="S601" s="38" t="str">
        <f t="shared" ref="S601:T601" si="609">S600</f>
        <v>15 Juni sampai dengan 31 Agustus 2026</v>
      </c>
      <c r="T601" s="38" t="str">
        <f t="shared" si="609"/>
        <v>31 Agustus 2026</v>
      </c>
      <c r="U601" s="46"/>
      <c r="V601" s="42"/>
      <c r="W601" s="42"/>
      <c r="X601" s="42"/>
    </row>
    <row r="602" ht="15.75" customHeight="1">
      <c r="A602" s="36" t="s">
        <v>5664</v>
      </c>
      <c r="B602" s="43"/>
      <c r="C602" s="44"/>
      <c r="D602" s="47"/>
      <c r="E602" s="47"/>
      <c r="F602" s="39" t="str">
        <f t="shared" si="2"/>
        <v>PETUGAS.0601/SPK/SE/PML/3172/2026</v>
      </c>
      <c r="G602" s="45"/>
      <c r="H602" s="39" t="str">
        <f>VLOOKUP(G602,'MITRA (REFERENSI)'!$A:$Z,16,FALSE)</f>
        <v>#N/A</v>
      </c>
      <c r="I602" s="39" t="str">
        <f>VLOOKUP(G602,'MITRA (REFERENSI)'!$A:$Z,25,FALSE)</f>
        <v>#N/A</v>
      </c>
      <c r="J602" s="38" t="str">
        <f>VLOOKUP(G602,'MITRA (REFERENSI)'!$A:$Z,26,FALSE)</f>
        <v>#N/A</v>
      </c>
      <c r="K602" s="38" t="str">
        <f>VLOOKUP(G602,'MITRA (REFERENSI)'!$A:$Z,15,FALSE)</f>
        <v>#N/A</v>
      </c>
      <c r="L602" s="38" t="str">
        <f>VLOOKUP(G602,'MITRA (REFERENSI)'!$A:$Z,15,FALSE)</f>
        <v>#N/A</v>
      </c>
      <c r="M602" s="38" t="str">
        <f>IF(B602=1,'KELAS (REFERENSI)'!M602,IF(B602=2,'KELAS (REFERENSI)'!M617,IF(B602=3,'KELAS (REFERENSI)'!M632,IF(B602=4,'KELAS (REFERENSI)'!M647,""))))</f>
        <v/>
      </c>
      <c r="N602" s="38" t="str">
        <f>IF(B602=1,'KELAS (REFERENSI)'!N602,IF(B602=2,'KELAS (REFERENSI)'!N617,IF(B602=3,'KELAS (REFERENSI)'!N632,IF(B602=4,'KELAS (REFERENSI)'!N647,""))))</f>
        <v/>
      </c>
      <c r="O602" s="38" t="str">
        <f>IF(B602=1,'KELAS (REFERENSI)'!O602,IF(B602=2,'KELAS (REFERENSI)'!O617,IF(B602=3,'KELAS (REFERENSI)'!O632,IF(B602=4,'KELAS (REFERENSI)'!O647,""))))</f>
        <v/>
      </c>
      <c r="P602" s="38" t="str">
        <f>IF(B602=1,'KELAS (REFERENSI)'!P602,IF(B602=2,'KELAS (REFERENSI)'!P617,IF(B602=3,'KELAS (REFERENSI)'!P632,IF(B602=4,'KELAS (REFERENSI)'!P647,""))))</f>
        <v/>
      </c>
      <c r="Q602" s="38" t="str">
        <f t="shared" si="4"/>
        <v>BPS Kota Jakarta Timur</v>
      </c>
      <c r="R602" s="38" t="str">
        <f t="shared" si="56"/>
        <v/>
      </c>
      <c r="S602" s="38" t="str">
        <f t="shared" ref="S602:T602" si="610">S601</f>
        <v>15 Juni sampai dengan 31 Agustus 2026</v>
      </c>
      <c r="T602" s="38" t="str">
        <f t="shared" si="610"/>
        <v>31 Agustus 2026</v>
      </c>
      <c r="U602" s="46"/>
      <c r="V602" s="42"/>
      <c r="W602" s="42"/>
      <c r="X602" s="42"/>
    </row>
    <row r="603" ht="15.75" customHeight="1">
      <c r="A603" s="36" t="s">
        <v>5665</v>
      </c>
      <c r="B603" s="43"/>
      <c r="C603" s="44"/>
      <c r="D603" s="47"/>
      <c r="E603" s="47"/>
      <c r="F603" s="39" t="str">
        <f t="shared" si="2"/>
        <v>PETUGAS.0602/SPK/SE/PML/3172/2026</v>
      </c>
      <c r="G603" s="45"/>
      <c r="H603" s="39" t="str">
        <f>VLOOKUP(G603,'MITRA (REFERENSI)'!$A:$Z,16,FALSE)</f>
        <v>#N/A</v>
      </c>
      <c r="I603" s="39" t="str">
        <f>VLOOKUP(G603,'MITRA (REFERENSI)'!$A:$Z,25,FALSE)</f>
        <v>#N/A</v>
      </c>
      <c r="J603" s="38" t="str">
        <f>VLOOKUP(G603,'MITRA (REFERENSI)'!$A:$Z,26,FALSE)</f>
        <v>#N/A</v>
      </c>
      <c r="K603" s="38" t="str">
        <f>VLOOKUP(G603,'MITRA (REFERENSI)'!$A:$Z,15,FALSE)</f>
        <v>#N/A</v>
      </c>
      <c r="L603" s="38" t="str">
        <f>VLOOKUP(G603,'MITRA (REFERENSI)'!$A:$Z,15,FALSE)</f>
        <v>#N/A</v>
      </c>
      <c r="M603" s="38" t="str">
        <f>IF(B603=1,'KELAS (REFERENSI)'!M603,IF(B603=2,'KELAS (REFERENSI)'!M618,IF(B603=3,'KELAS (REFERENSI)'!M633,IF(B603=4,'KELAS (REFERENSI)'!M648,""))))</f>
        <v/>
      </c>
      <c r="N603" s="38" t="str">
        <f>IF(B603=1,'KELAS (REFERENSI)'!N603,IF(B603=2,'KELAS (REFERENSI)'!N618,IF(B603=3,'KELAS (REFERENSI)'!N633,IF(B603=4,'KELAS (REFERENSI)'!N648,""))))</f>
        <v/>
      </c>
      <c r="O603" s="38" t="str">
        <f>IF(B603=1,'KELAS (REFERENSI)'!O603,IF(B603=2,'KELAS (REFERENSI)'!O618,IF(B603=3,'KELAS (REFERENSI)'!O633,IF(B603=4,'KELAS (REFERENSI)'!O648,""))))</f>
        <v/>
      </c>
      <c r="P603" s="38" t="str">
        <f>IF(B603=1,'KELAS (REFERENSI)'!P603,IF(B603=2,'KELAS (REFERENSI)'!P618,IF(B603=3,'KELAS (REFERENSI)'!P633,IF(B603=4,'KELAS (REFERENSI)'!P648,""))))</f>
        <v/>
      </c>
      <c r="Q603" s="38" t="str">
        <f t="shared" si="4"/>
        <v>BPS Kota Jakarta Timur</v>
      </c>
      <c r="R603" s="38" t="str">
        <f t="shared" si="56"/>
        <v/>
      </c>
      <c r="S603" s="38" t="str">
        <f t="shared" ref="S603:T603" si="611">S602</f>
        <v>15 Juni sampai dengan 31 Agustus 2026</v>
      </c>
      <c r="T603" s="38" t="str">
        <f t="shared" si="611"/>
        <v>31 Agustus 2026</v>
      </c>
      <c r="U603" s="46"/>
      <c r="V603" s="42"/>
      <c r="W603" s="42"/>
      <c r="X603" s="42"/>
    </row>
    <row r="604" ht="15.75" customHeight="1">
      <c r="A604" s="36" t="s">
        <v>5666</v>
      </c>
      <c r="B604" s="43"/>
      <c r="C604" s="44"/>
      <c r="D604" s="47"/>
      <c r="E604" s="47"/>
      <c r="F604" s="39" t="str">
        <f t="shared" si="2"/>
        <v>PETUGAS.0603/SPK/SE/PML/3172/2026</v>
      </c>
      <c r="G604" s="45"/>
      <c r="H604" s="39" t="str">
        <f>VLOOKUP(G604,'MITRA (REFERENSI)'!$A:$Z,16,FALSE)</f>
        <v>#N/A</v>
      </c>
      <c r="I604" s="39" t="str">
        <f>VLOOKUP(G604,'MITRA (REFERENSI)'!$A:$Z,25,FALSE)</f>
        <v>#N/A</v>
      </c>
      <c r="J604" s="38" t="str">
        <f>VLOOKUP(G604,'MITRA (REFERENSI)'!$A:$Z,26,FALSE)</f>
        <v>#N/A</v>
      </c>
      <c r="K604" s="38" t="str">
        <f>VLOOKUP(G604,'MITRA (REFERENSI)'!$A:$Z,15,FALSE)</f>
        <v>#N/A</v>
      </c>
      <c r="L604" s="38" t="str">
        <f>VLOOKUP(G604,'MITRA (REFERENSI)'!$A:$Z,15,FALSE)</f>
        <v>#N/A</v>
      </c>
      <c r="M604" s="38" t="str">
        <f>IF(B604=1,'KELAS (REFERENSI)'!M604,IF(B604=2,'KELAS (REFERENSI)'!M619,IF(B604=3,'KELAS (REFERENSI)'!M634,IF(B604=4,'KELAS (REFERENSI)'!M649,""))))</f>
        <v/>
      </c>
      <c r="N604" s="38" t="str">
        <f>IF(B604=1,'KELAS (REFERENSI)'!N604,IF(B604=2,'KELAS (REFERENSI)'!N619,IF(B604=3,'KELAS (REFERENSI)'!N634,IF(B604=4,'KELAS (REFERENSI)'!N649,""))))</f>
        <v/>
      </c>
      <c r="O604" s="38" t="str">
        <f>IF(B604=1,'KELAS (REFERENSI)'!O604,IF(B604=2,'KELAS (REFERENSI)'!O619,IF(B604=3,'KELAS (REFERENSI)'!O634,IF(B604=4,'KELAS (REFERENSI)'!O649,""))))</f>
        <v/>
      </c>
      <c r="P604" s="38" t="str">
        <f>IF(B604=1,'KELAS (REFERENSI)'!P604,IF(B604=2,'KELAS (REFERENSI)'!P619,IF(B604=3,'KELAS (REFERENSI)'!P634,IF(B604=4,'KELAS (REFERENSI)'!P649,""))))</f>
        <v/>
      </c>
      <c r="Q604" s="38" t="str">
        <f t="shared" si="4"/>
        <v>BPS Kota Jakarta Timur</v>
      </c>
      <c r="R604" s="38" t="str">
        <f t="shared" si="56"/>
        <v/>
      </c>
      <c r="S604" s="38" t="str">
        <f t="shared" ref="S604:T604" si="612">S603</f>
        <v>15 Juni sampai dengan 31 Agustus 2026</v>
      </c>
      <c r="T604" s="38" t="str">
        <f t="shared" si="612"/>
        <v>31 Agustus 2026</v>
      </c>
      <c r="U604" s="46"/>
      <c r="V604" s="42"/>
      <c r="W604" s="42"/>
      <c r="X604" s="42"/>
    </row>
    <row r="605" ht="15.75" customHeight="1">
      <c r="A605" s="36" t="s">
        <v>5667</v>
      </c>
      <c r="B605" s="43"/>
      <c r="C605" s="44"/>
      <c r="D605" s="47"/>
      <c r="E605" s="47"/>
      <c r="F605" s="39" t="str">
        <f t="shared" si="2"/>
        <v>PETUGAS.0604/SPK/SE/PML/3172/2026</v>
      </c>
      <c r="G605" s="45"/>
      <c r="H605" s="39" t="str">
        <f>VLOOKUP(G605,'MITRA (REFERENSI)'!$A:$Z,16,FALSE)</f>
        <v>#N/A</v>
      </c>
      <c r="I605" s="39" t="str">
        <f>VLOOKUP(G605,'MITRA (REFERENSI)'!$A:$Z,25,FALSE)</f>
        <v>#N/A</v>
      </c>
      <c r="J605" s="38" t="str">
        <f>VLOOKUP(G605,'MITRA (REFERENSI)'!$A:$Z,26,FALSE)</f>
        <v>#N/A</v>
      </c>
      <c r="K605" s="38" t="str">
        <f>VLOOKUP(G605,'MITRA (REFERENSI)'!$A:$Z,15,FALSE)</f>
        <v>#N/A</v>
      </c>
      <c r="L605" s="38" t="str">
        <f>VLOOKUP(G605,'MITRA (REFERENSI)'!$A:$Z,15,FALSE)</f>
        <v>#N/A</v>
      </c>
      <c r="M605" s="38" t="str">
        <f>IF(B605=1,'KELAS (REFERENSI)'!M605,IF(B605=2,'KELAS (REFERENSI)'!M620,IF(B605=3,'KELAS (REFERENSI)'!M635,IF(B605=4,'KELAS (REFERENSI)'!M650,""))))</f>
        <v/>
      </c>
      <c r="N605" s="38" t="str">
        <f>IF(B605=1,'KELAS (REFERENSI)'!N605,IF(B605=2,'KELAS (REFERENSI)'!N620,IF(B605=3,'KELAS (REFERENSI)'!N635,IF(B605=4,'KELAS (REFERENSI)'!N650,""))))</f>
        <v/>
      </c>
      <c r="O605" s="38" t="str">
        <f>IF(B605=1,'KELAS (REFERENSI)'!O605,IF(B605=2,'KELAS (REFERENSI)'!O620,IF(B605=3,'KELAS (REFERENSI)'!O635,IF(B605=4,'KELAS (REFERENSI)'!O650,""))))</f>
        <v/>
      </c>
      <c r="P605" s="38" t="str">
        <f>IF(B605=1,'KELAS (REFERENSI)'!P605,IF(B605=2,'KELAS (REFERENSI)'!P620,IF(B605=3,'KELAS (REFERENSI)'!P635,IF(B605=4,'KELAS (REFERENSI)'!P650,""))))</f>
        <v/>
      </c>
      <c r="Q605" s="38" t="str">
        <f t="shared" si="4"/>
        <v>BPS Kota Jakarta Timur</v>
      </c>
      <c r="R605" s="38" t="str">
        <f t="shared" si="56"/>
        <v/>
      </c>
      <c r="S605" s="38" t="str">
        <f t="shared" ref="S605:T605" si="613">S604</f>
        <v>15 Juni sampai dengan 31 Agustus 2026</v>
      </c>
      <c r="T605" s="38" t="str">
        <f t="shared" si="613"/>
        <v>31 Agustus 2026</v>
      </c>
      <c r="U605" s="46"/>
      <c r="V605" s="42"/>
      <c r="W605" s="42"/>
      <c r="X605" s="42"/>
    </row>
    <row r="606" ht="15.75" customHeight="1">
      <c r="A606" s="36" t="s">
        <v>5668</v>
      </c>
      <c r="B606" s="43"/>
      <c r="C606" s="44"/>
      <c r="D606" s="47"/>
      <c r="E606" s="47"/>
      <c r="F606" s="39" t="str">
        <f t="shared" si="2"/>
        <v>PETUGAS.0605/SPK/SE/PML/3172/2026</v>
      </c>
      <c r="G606" s="45"/>
      <c r="H606" s="39" t="str">
        <f>VLOOKUP(G606,'MITRA (REFERENSI)'!$A:$Z,16,FALSE)</f>
        <v>#N/A</v>
      </c>
      <c r="I606" s="39" t="str">
        <f>VLOOKUP(G606,'MITRA (REFERENSI)'!$A:$Z,25,FALSE)</f>
        <v>#N/A</v>
      </c>
      <c r="J606" s="38" t="str">
        <f>VLOOKUP(G606,'MITRA (REFERENSI)'!$A:$Z,26,FALSE)</f>
        <v>#N/A</v>
      </c>
      <c r="K606" s="38" t="str">
        <f>VLOOKUP(G606,'MITRA (REFERENSI)'!$A:$Z,15,FALSE)</f>
        <v>#N/A</v>
      </c>
      <c r="L606" s="38" t="str">
        <f>VLOOKUP(G606,'MITRA (REFERENSI)'!$A:$Z,15,FALSE)</f>
        <v>#N/A</v>
      </c>
      <c r="M606" s="38" t="str">
        <f>IF(B606=1,'KELAS (REFERENSI)'!M606,IF(B606=2,'KELAS (REFERENSI)'!M621,IF(B606=3,'KELAS (REFERENSI)'!M636,IF(B606=4,'KELAS (REFERENSI)'!M651,""))))</f>
        <v/>
      </c>
      <c r="N606" s="38" t="str">
        <f>IF(B606=1,'KELAS (REFERENSI)'!N606,IF(B606=2,'KELAS (REFERENSI)'!N621,IF(B606=3,'KELAS (REFERENSI)'!N636,IF(B606=4,'KELAS (REFERENSI)'!N651,""))))</f>
        <v/>
      </c>
      <c r="O606" s="38" t="str">
        <f>IF(B606=1,'KELAS (REFERENSI)'!O606,IF(B606=2,'KELAS (REFERENSI)'!O621,IF(B606=3,'KELAS (REFERENSI)'!O636,IF(B606=4,'KELAS (REFERENSI)'!O651,""))))</f>
        <v/>
      </c>
      <c r="P606" s="38" t="str">
        <f>IF(B606=1,'KELAS (REFERENSI)'!P606,IF(B606=2,'KELAS (REFERENSI)'!P621,IF(B606=3,'KELAS (REFERENSI)'!P636,IF(B606=4,'KELAS (REFERENSI)'!P651,""))))</f>
        <v/>
      </c>
      <c r="Q606" s="38" t="str">
        <f t="shared" si="4"/>
        <v>BPS Kota Jakarta Timur</v>
      </c>
      <c r="R606" s="38" t="str">
        <f t="shared" si="56"/>
        <v/>
      </c>
      <c r="S606" s="38" t="str">
        <f t="shared" ref="S606:T606" si="614">S605</f>
        <v>15 Juni sampai dengan 31 Agustus 2026</v>
      </c>
      <c r="T606" s="38" t="str">
        <f t="shared" si="614"/>
        <v>31 Agustus 2026</v>
      </c>
      <c r="U606" s="46"/>
      <c r="V606" s="42"/>
      <c r="W606" s="42"/>
      <c r="X606" s="42"/>
    </row>
    <row r="607" ht="15.75" customHeight="1">
      <c r="A607" s="36" t="s">
        <v>5669</v>
      </c>
      <c r="B607" s="43"/>
      <c r="C607" s="44"/>
      <c r="D607" s="47"/>
      <c r="E607" s="47"/>
      <c r="F607" s="39" t="str">
        <f t="shared" si="2"/>
        <v>PETUGAS.0606/SPK/SE/PML/3172/2026</v>
      </c>
      <c r="G607" s="45"/>
      <c r="H607" s="39" t="str">
        <f>VLOOKUP(G607,'MITRA (REFERENSI)'!$A:$Z,16,FALSE)</f>
        <v>#N/A</v>
      </c>
      <c r="I607" s="39" t="str">
        <f>VLOOKUP(G607,'MITRA (REFERENSI)'!$A:$Z,25,FALSE)</f>
        <v>#N/A</v>
      </c>
      <c r="J607" s="38" t="str">
        <f>VLOOKUP(G607,'MITRA (REFERENSI)'!$A:$Z,26,FALSE)</f>
        <v>#N/A</v>
      </c>
      <c r="K607" s="38" t="str">
        <f>VLOOKUP(G607,'MITRA (REFERENSI)'!$A:$Z,15,FALSE)</f>
        <v>#N/A</v>
      </c>
      <c r="L607" s="38" t="str">
        <f>VLOOKUP(G607,'MITRA (REFERENSI)'!$A:$Z,15,FALSE)</f>
        <v>#N/A</v>
      </c>
      <c r="M607" s="38" t="str">
        <f>IF(B607=1,'KELAS (REFERENSI)'!M607,IF(B607=2,'KELAS (REFERENSI)'!M622,IF(B607=3,'KELAS (REFERENSI)'!M637,IF(B607=4,'KELAS (REFERENSI)'!M652,""))))</f>
        <v/>
      </c>
      <c r="N607" s="38" t="str">
        <f>IF(B607=1,'KELAS (REFERENSI)'!N607,IF(B607=2,'KELAS (REFERENSI)'!N622,IF(B607=3,'KELAS (REFERENSI)'!N637,IF(B607=4,'KELAS (REFERENSI)'!N652,""))))</f>
        <v/>
      </c>
      <c r="O607" s="38" t="str">
        <f>IF(B607=1,'KELAS (REFERENSI)'!O607,IF(B607=2,'KELAS (REFERENSI)'!O622,IF(B607=3,'KELAS (REFERENSI)'!O637,IF(B607=4,'KELAS (REFERENSI)'!O652,""))))</f>
        <v/>
      </c>
      <c r="P607" s="38" t="str">
        <f>IF(B607=1,'KELAS (REFERENSI)'!P607,IF(B607=2,'KELAS (REFERENSI)'!P622,IF(B607=3,'KELAS (REFERENSI)'!P637,IF(B607=4,'KELAS (REFERENSI)'!P652,""))))</f>
        <v/>
      </c>
      <c r="Q607" s="38" t="str">
        <f t="shared" si="4"/>
        <v>BPS Kota Jakarta Timur</v>
      </c>
      <c r="R607" s="38" t="str">
        <f t="shared" si="56"/>
        <v/>
      </c>
      <c r="S607" s="38" t="str">
        <f t="shared" ref="S607:T607" si="615">S606</f>
        <v>15 Juni sampai dengan 31 Agustus 2026</v>
      </c>
      <c r="T607" s="38" t="str">
        <f t="shared" si="615"/>
        <v>31 Agustus 2026</v>
      </c>
      <c r="U607" s="46"/>
      <c r="V607" s="42"/>
      <c r="W607" s="42"/>
      <c r="X607" s="42"/>
    </row>
    <row r="608" ht="15.75" customHeight="1">
      <c r="A608" s="36" t="s">
        <v>5670</v>
      </c>
      <c r="B608" s="43"/>
      <c r="C608" s="44"/>
      <c r="D608" s="47"/>
      <c r="E608" s="47"/>
      <c r="F608" s="39" t="str">
        <f t="shared" si="2"/>
        <v>PETUGAS.0607/SPK/SE/PML/3172/2026</v>
      </c>
      <c r="G608" s="45"/>
      <c r="H608" s="39" t="str">
        <f>VLOOKUP(G608,'MITRA (REFERENSI)'!$A:$Z,16,FALSE)</f>
        <v>#N/A</v>
      </c>
      <c r="I608" s="39" t="str">
        <f>VLOOKUP(G608,'MITRA (REFERENSI)'!$A:$Z,25,FALSE)</f>
        <v>#N/A</v>
      </c>
      <c r="J608" s="38" t="str">
        <f>VLOOKUP(G608,'MITRA (REFERENSI)'!$A:$Z,26,FALSE)</f>
        <v>#N/A</v>
      </c>
      <c r="K608" s="38" t="str">
        <f>VLOOKUP(G608,'MITRA (REFERENSI)'!$A:$Z,15,FALSE)</f>
        <v>#N/A</v>
      </c>
      <c r="L608" s="38" t="str">
        <f>VLOOKUP(G608,'MITRA (REFERENSI)'!$A:$Z,15,FALSE)</f>
        <v>#N/A</v>
      </c>
      <c r="M608" s="38" t="str">
        <f>IF(B608=1,'KELAS (REFERENSI)'!M608,IF(B608=2,'KELAS (REFERENSI)'!M623,IF(B608=3,'KELAS (REFERENSI)'!M638,IF(B608=4,'KELAS (REFERENSI)'!M653,""))))</f>
        <v/>
      </c>
      <c r="N608" s="38" t="str">
        <f>IF(B608=1,'KELAS (REFERENSI)'!N608,IF(B608=2,'KELAS (REFERENSI)'!N623,IF(B608=3,'KELAS (REFERENSI)'!N638,IF(B608=4,'KELAS (REFERENSI)'!N653,""))))</f>
        <v/>
      </c>
      <c r="O608" s="38" t="str">
        <f>IF(B608=1,'KELAS (REFERENSI)'!O608,IF(B608=2,'KELAS (REFERENSI)'!O623,IF(B608=3,'KELAS (REFERENSI)'!O638,IF(B608=4,'KELAS (REFERENSI)'!O653,""))))</f>
        <v/>
      </c>
      <c r="P608" s="38" t="str">
        <f>IF(B608=1,'KELAS (REFERENSI)'!P608,IF(B608=2,'KELAS (REFERENSI)'!P623,IF(B608=3,'KELAS (REFERENSI)'!P638,IF(B608=4,'KELAS (REFERENSI)'!P653,""))))</f>
        <v/>
      </c>
      <c r="Q608" s="38" t="str">
        <f t="shared" si="4"/>
        <v>BPS Kota Jakarta Timur</v>
      </c>
      <c r="R608" s="38" t="str">
        <f t="shared" si="56"/>
        <v/>
      </c>
      <c r="S608" s="38" t="str">
        <f t="shared" ref="S608:T608" si="616">S607</f>
        <v>15 Juni sampai dengan 31 Agustus 2026</v>
      </c>
      <c r="T608" s="38" t="str">
        <f t="shared" si="616"/>
        <v>31 Agustus 2026</v>
      </c>
      <c r="U608" s="46"/>
      <c r="V608" s="42"/>
      <c r="W608" s="42"/>
      <c r="X608" s="42"/>
    </row>
    <row r="609" ht="15.75" customHeight="1">
      <c r="A609" s="36" t="s">
        <v>5671</v>
      </c>
      <c r="B609" s="43"/>
      <c r="C609" s="44"/>
      <c r="D609" s="47"/>
      <c r="E609" s="47"/>
      <c r="F609" s="39" t="str">
        <f t="shared" si="2"/>
        <v>PETUGAS.0608/SPK/SE/PML/3172/2026</v>
      </c>
      <c r="G609" s="45"/>
      <c r="H609" s="39" t="str">
        <f>VLOOKUP(G609,'MITRA (REFERENSI)'!$A:$Z,16,FALSE)</f>
        <v>#N/A</v>
      </c>
      <c r="I609" s="39" t="str">
        <f>VLOOKUP(G609,'MITRA (REFERENSI)'!$A:$Z,25,FALSE)</f>
        <v>#N/A</v>
      </c>
      <c r="J609" s="38" t="str">
        <f>VLOOKUP(G609,'MITRA (REFERENSI)'!$A:$Z,26,FALSE)</f>
        <v>#N/A</v>
      </c>
      <c r="K609" s="38" t="str">
        <f>VLOOKUP(G609,'MITRA (REFERENSI)'!$A:$Z,15,FALSE)</f>
        <v>#N/A</v>
      </c>
      <c r="L609" s="38" t="str">
        <f>VLOOKUP(G609,'MITRA (REFERENSI)'!$A:$Z,15,FALSE)</f>
        <v>#N/A</v>
      </c>
      <c r="M609" s="38" t="str">
        <f>IF(B609=1,'KELAS (REFERENSI)'!M609,IF(B609=2,'KELAS (REFERENSI)'!M624,IF(B609=3,'KELAS (REFERENSI)'!M639,IF(B609=4,'KELAS (REFERENSI)'!M654,""))))</f>
        <v/>
      </c>
      <c r="N609" s="38" t="str">
        <f>IF(B609=1,'KELAS (REFERENSI)'!N609,IF(B609=2,'KELAS (REFERENSI)'!N624,IF(B609=3,'KELAS (REFERENSI)'!N639,IF(B609=4,'KELAS (REFERENSI)'!N654,""))))</f>
        <v/>
      </c>
      <c r="O609" s="38" t="str">
        <f>IF(B609=1,'KELAS (REFERENSI)'!O609,IF(B609=2,'KELAS (REFERENSI)'!O624,IF(B609=3,'KELAS (REFERENSI)'!O639,IF(B609=4,'KELAS (REFERENSI)'!O654,""))))</f>
        <v/>
      </c>
      <c r="P609" s="38" t="str">
        <f>IF(B609=1,'KELAS (REFERENSI)'!P609,IF(B609=2,'KELAS (REFERENSI)'!P624,IF(B609=3,'KELAS (REFERENSI)'!P639,IF(B609=4,'KELAS (REFERENSI)'!P654,""))))</f>
        <v/>
      </c>
      <c r="Q609" s="38" t="str">
        <f t="shared" si="4"/>
        <v>BPS Kota Jakarta Timur</v>
      </c>
      <c r="R609" s="38" t="str">
        <f t="shared" si="56"/>
        <v/>
      </c>
      <c r="S609" s="38" t="str">
        <f t="shared" ref="S609:T609" si="617">S608</f>
        <v>15 Juni sampai dengan 31 Agustus 2026</v>
      </c>
      <c r="T609" s="38" t="str">
        <f t="shared" si="617"/>
        <v>31 Agustus 2026</v>
      </c>
      <c r="U609" s="46"/>
      <c r="V609" s="42"/>
      <c r="W609" s="42"/>
      <c r="X609" s="42"/>
    </row>
    <row r="610" ht="15.75" customHeight="1">
      <c r="A610" s="36" t="s">
        <v>5672</v>
      </c>
      <c r="B610" s="43"/>
      <c r="C610" s="44"/>
      <c r="D610" s="47"/>
      <c r="E610" s="47"/>
      <c r="F610" s="39" t="str">
        <f t="shared" si="2"/>
        <v>PETUGAS.0609/SPK/SE/PML/3172/2026</v>
      </c>
      <c r="G610" s="45"/>
      <c r="H610" s="39" t="str">
        <f>VLOOKUP(G610,'MITRA (REFERENSI)'!$A:$Z,16,FALSE)</f>
        <v>#N/A</v>
      </c>
      <c r="I610" s="39" t="str">
        <f>VLOOKUP(G610,'MITRA (REFERENSI)'!$A:$Z,25,FALSE)</f>
        <v>#N/A</v>
      </c>
      <c r="J610" s="38" t="str">
        <f>VLOOKUP(G610,'MITRA (REFERENSI)'!$A:$Z,26,FALSE)</f>
        <v>#N/A</v>
      </c>
      <c r="K610" s="38" t="str">
        <f>VLOOKUP(G610,'MITRA (REFERENSI)'!$A:$Z,15,FALSE)</f>
        <v>#N/A</v>
      </c>
      <c r="L610" s="38" t="str">
        <f>VLOOKUP(G610,'MITRA (REFERENSI)'!$A:$Z,15,FALSE)</f>
        <v>#N/A</v>
      </c>
      <c r="M610" s="38" t="str">
        <f>IF(B610=1,'KELAS (REFERENSI)'!M610,IF(B610=2,'KELAS (REFERENSI)'!M625,IF(B610=3,'KELAS (REFERENSI)'!M640,IF(B610=4,'KELAS (REFERENSI)'!M655,""))))</f>
        <v/>
      </c>
      <c r="N610" s="38" t="str">
        <f>IF(B610=1,'KELAS (REFERENSI)'!N610,IF(B610=2,'KELAS (REFERENSI)'!N625,IF(B610=3,'KELAS (REFERENSI)'!N640,IF(B610=4,'KELAS (REFERENSI)'!N655,""))))</f>
        <v/>
      </c>
      <c r="O610" s="38" t="str">
        <f>IF(B610=1,'KELAS (REFERENSI)'!O610,IF(B610=2,'KELAS (REFERENSI)'!O625,IF(B610=3,'KELAS (REFERENSI)'!O640,IF(B610=4,'KELAS (REFERENSI)'!O655,""))))</f>
        <v/>
      </c>
      <c r="P610" s="38" t="str">
        <f>IF(B610=1,'KELAS (REFERENSI)'!P610,IF(B610=2,'KELAS (REFERENSI)'!P625,IF(B610=3,'KELAS (REFERENSI)'!P640,IF(B610=4,'KELAS (REFERENSI)'!P655,""))))</f>
        <v/>
      </c>
      <c r="Q610" s="38" t="str">
        <f t="shared" si="4"/>
        <v>BPS Kota Jakarta Timur</v>
      </c>
      <c r="R610" s="38" t="str">
        <f t="shared" si="56"/>
        <v/>
      </c>
      <c r="S610" s="38" t="str">
        <f t="shared" ref="S610:T610" si="618">S609</f>
        <v>15 Juni sampai dengan 31 Agustus 2026</v>
      </c>
      <c r="T610" s="38" t="str">
        <f t="shared" si="618"/>
        <v>31 Agustus 2026</v>
      </c>
      <c r="U610" s="46"/>
      <c r="V610" s="42"/>
      <c r="W610" s="42"/>
      <c r="X610" s="42"/>
    </row>
    <row r="611" ht="15.75" customHeight="1">
      <c r="A611" s="36" t="s">
        <v>5673</v>
      </c>
      <c r="B611" s="43"/>
      <c r="C611" s="44"/>
      <c r="D611" s="47"/>
      <c r="E611" s="47"/>
      <c r="F611" s="39" t="str">
        <f t="shared" si="2"/>
        <v>PETUGAS.0610/SPK/SE/PML/3172/2026</v>
      </c>
      <c r="G611" s="45"/>
      <c r="H611" s="39" t="str">
        <f>VLOOKUP(G611,'MITRA (REFERENSI)'!$A:$Z,16,FALSE)</f>
        <v>#N/A</v>
      </c>
      <c r="I611" s="39" t="str">
        <f>VLOOKUP(G611,'MITRA (REFERENSI)'!$A:$Z,25,FALSE)</f>
        <v>#N/A</v>
      </c>
      <c r="J611" s="38" t="str">
        <f>VLOOKUP(G611,'MITRA (REFERENSI)'!$A:$Z,26,FALSE)</f>
        <v>#N/A</v>
      </c>
      <c r="K611" s="38" t="str">
        <f>VLOOKUP(G611,'MITRA (REFERENSI)'!$A:$Z,15,FALSE)</f>
        <v>#N/A</v>
      </c>
      <c r="L611" s="38" t="str">
        <f>VLOOKUP(G611,'MITRA (REFERENSI)'!$A:$Z,15,FALSE)</f>
        <v>#N/A</v>
      </c>
      <c r="M611" s="38" t="str">
        <f>IF(B611=1,'KELAS (REFERENSI)'!M611,IF(B611=2,'KELAS (REFERENSI)'!M626,IF(B611=3,'KELAS (REFERENSI)'!M641,IF(B611=4,'KELAS (REFERENSI)'!M656,""))))</f>
        <v/>
      </c>
      <c r="N611" s="38" t="str">
        <f>IF(B611=1,'KELAS (REFERENSI)'!N611,IF(B611=2,'KELAS (REFERENSI)'!N626,IF(B611=3,'KELAS (REFERENSI)'!N641,IF(B611=4,'KELAS (REFERENSI)'!N656,""))))</f>
        <v/>
      </c>
      <c r="O611" s="38" t="str">
        <f>IF(B611=1,'KELAS (REFERENSI)'!O611,IF(B611=2,'KELAS (REFERENSI)'!O626,IF(B611=3,'KELAS (REFERENSI)'!O641,IF(B611=4,'KELAS (REFERENSI)'!O656,""))))</f>
        <v/>
      </c>
      <c r="P611" s="38" t="str">
        <f>IF(B611=1,'KELAS (REFERENSI)'!P611,IF(B611=2,'KELAS (REFERENSI)'!P626,IF(B611=3,'KELAS (REFERENSI)'!P641,IF(B611=4,'KELAS (REFERENSI)'!P656,""))))</f>
        <v/>
      </c>
      <c r="Q611" s="38" t="str">
        <f t="shared" si="4"/>
        <v>BPS Kota Jakarta Timur</v>
      </c>
      <c r="R611" s="38" t="str">
        <f t="shared" si="56"/>
        <v/>
      </c>
      <c r="S611" s="38" t="str">
        <f t="shared" ref="S611:T611" si="619">S610</f>
        <v>15 Juni sampai dengan 31 Agustus 2026</v>
      </c>
      <c r="T611" s="38" t="str">
        <f t="shared" si="619"/>
        <v>31 Agustus 2026</v>
      </c>
      <c r="U611" s="46"/>
      <c r="V611" s="42"/>
      <c r="W611" s="42"/>
      <c r="X611" s="42"/>
    </row>
    <row r="612" ht="15.75" customHeight="1">
      <c r="A612" s="36" t="s">
        <v>5674</v>
      </c>
      <c r="B612" s="43"/>
      <c r="C612" s="44"/>
      <c r="D612" s="47"/>
      <c r="E612" s="47"/>
      <c r="F612" s="39" t="str">
        <f t="shared" si="2"/>
        <v>PETUGAS.0611/SPK/SE/PML/3172/2026</v>
      </c>
      <c r="G612" s="45"/>
      <c r="H612" s="39" t="str">
        <f>VLOOKUP(G612,'MITRA (REFERENSI)'!$A:$Z,16,FALSE)</f>
        <v>#N/A</v>
      </c>
      <c r="I612" s="39" t="str">
        <f>VLOOKUP(G612,'MITRA (REFERENSI)'!$A:$Z,25,FALSE)</f>
        <v>#N/A</v>
      </c>
      <c r="J612" s="38" t="str">
        <f>VLOOKUP(G612,'MITRA (REFERENSI)'!$A:$Z,26,FALSE)</f>
        <v>#N/A</v>
      </c>
      <c r="K612" s="38" t="str">
        <f>VLOOKUP(G612,'MITRA (REFERENSI)'!$A:$Z,15,FALSE)</f>
        <v>#N/A</v>
      </c>
      <c r="L612" s="38" t="str">
        <f>VLOOKUP(G612,'MITRA (REFERENSI)'!$A:$Z,15,FALSE)</f>
        <v>#N/A</v>
      </c>
      <c r="M612" s="38" t="str">
        <f>IF(B612=1,'KELAS (REFERENSI)'!M612,IF(B612=2,'KELAS (REFERENSI)'!M627,IF(B612=3,'KELAS (REFERENSI)'!M642,IF(B612=4,'KELAS (REFERENSI)'!M657,""))))</f>
        <v/>
      </c>
      <c r="N612" s="38" t="str">
        <f>IF(B612=1,'KELAS (REFERENSI)'!N612,IF(B612=2,'KELAS (REFERENSI)'!N627,IF(B612=3,'KELAS (REFERENSI)'!N642,IF(B612=4,'KELAS (REFERENSI)'!N657,""))))</f>
        <v/>
      </c>
      <c r="O612" s="38" t="str">
        <f>IF(B612=1,'KELAS (REFERENSI)'!O612,IF(B612=2,'KELAS (REFERENSI)'!O627,IF(B612=3,'KELAS (REFERENSI)'!O642,IF(B612=4,'KELAS (REFERENSI)'!O657,""))))</f>
        <v/>
      </c>
      <c r="P612" s="38" t="str">
        <f>IF(B612=1,'KELAS (REFERENSI)'!P612,IF(B612=2,'KELAS (REFERENSI)'!P627,IF(B612=3,'KELAS (REFERENSI)'!P642,IF(B612=4,'KELAS (REFERENSI)'!P657,""))))</f>
        <v/>
      </c>
      <c r="Q612" s="38" t="str">
        <f t="shared" si="4"/>
        <v>BPS Kota Jakarta Timur</v>
      </c>
      <c r="R612" s="38" t="str">
        <f t="shared" si="56"/>
        <v/>
      </c>
      <c r="S612" s="38" t="str">
        <f t="shared" ref="S612:T612" si="620">S611</f>
        <v>15 Juni sampai dengan 31 Agustus 2026</v>
      </c>
      <c r="T612" s="38" t="str">
        <f t="shared" si="620"/>
        <v>31 Agustus 2026</v>
      </c>
      <c r="U612" s="46"/>
      <c r="V612" s="42"/>
      <c r="W612" s="42"/>
      <c r="X612" s="42"/>
    </row>
    <row r="613" ht="15.75" customHeight="1">
      <c r="A613" s="36" t="s">
        <v>5675</v>
      </c>
      <c r="B613" s="43"/>
      <c r="C613" s="44"/>
      <c r="D613" s="47"/>
      <c r="E613" s="47"/>
      <c r="F613" s="39" t="str">
        <f t="shared" si="2"/>
        <v>PETUGAS.0612/SPK/SE/PML/3172/2026</v>
      </c>
      <c r="G613" s="45"/>
      <c r="H613" s="39" t="str">
        <f>VLOOKUP(G613,'MITRA (REFERENSI)'!$A:$Z,16,FALSE)</f>
        <v>#N/A</v>
      </c>
      <c r="I613" s="39" t="str">
        <f>VLOOKUP(G613,'MITRA (REFERENSI)'!$A:$Z,25,FALSE)</f>
        <v>#N/A</v>
      </c>
      <c r="J613" s="38" t="str">
        <f>VLOOKUP(G613,'MITRA (REFERENSI)'!$A:$Z,26,FALSE)</f>
        <v>#N/A</v>
      </c>
      <c r="K613" s="38" t="str">
        <f>VLOOKUP(G613,'MITRA (REFERENSI)'!$A:$Z,15,FALSE)</f>
        <v>#N/A</v>
      </c>
      <c r="L613" s="38" t="str">
        <f>VLOOKUP(G613,'MITRA (REFERENSI)'!$A:$Z,15,FALSE)</f>
        <v>#N/A</v>
      </c>
      <c r="M613" s="38" t="str">
        <f>IF(B613=1,'KELAS (REFERENSI)'!M613,IF(B613=2,'KELAS (REFERENSI)'!M628,IF(B613=3,'KELAS (REFERENSI)'!M643,IF(B613=4,'KELAS (REFERENSI)'!M658,""))))</f>
        <v/>
      </c>
      <c r="N613" s="38" t="str">
        <f>IF(B613=1,'KELAS (REFERENSI)'!N613,IF(B613=2,'KELAS (REFERENSI)'!N628,IF(B613=3,'KELAS (REFERENSI)'!N643,IF(B613=4,'KELAS (REFERENSI)'!N658,""))))</f>
        <v/>
      </c>
      <c r="O613" s="38" t="str">
        <f>IF(B613=1,'KELAS (REFERENSI)'!O613,IF(B613=2,'KELAS (REFERENSI)'!O628,IF(B613=3,'KELAS (REFERENSI)'!O643,IF(B613=4,'KELAS (REFERENSI)'!O658,""))))</f>
        <v/>
      </c>
      <c r="P613" s="38" t="str">
        <f>IF(B613=1,'KELAS (REFERENSI)'!P613,IF(B613=2,'KELAS (REFERENSI)'!P628,IF(B613=3,'KELAS (REFERENSI)'!P643,IF(B613=4,'KELAS (REFERENSI)'!P658,""))))</f>
        <v/>
      </c>
      <c r="Q613" s="38" t="str">
        <f t="shared" si="4"/>
        <v>BPS Kota Jakarta Timur</v>
      </c>
      <c r="R613" s="38" t="str">
        <f t="shared" si="56"/>
        <v/>
      </c>
      <c r="S613" s="38" t="str">
        <f t="shared" ref="S613:T613" si="621">S612</f>
        <v>15 Juni sampai dengan 31 Agustus 2026</v>
      </c>
      <c r="T613" s="38" t="str">
        <f t="shared" si="621"/>
        <v>31 Agustus 2026</v>
      </c>
      <c r="U613" s="46"/>
      <c r="V613" s="42"/>
      <c r="W613" s="42"/>
      <c r="X613" s="42"/>
    </row>
    <row r="614" ht="15.75" customHeight="1">
      <c r="A614" s="36" t="s">
        <v>5676</v>
      </c>
      <c r="B614" s="43"/>
      <c r="C614" s="44"/>
      <c r="D614" s="47"/>
      <c r="E614" s="47"/>
      <c r="F614" s="39" t="str">
        <f t="shared" si="2"/>
        <v>PETUGAS.0613/SPK/SE/PML/3172/2026</v>
      </c>
      <c r="G614" s="45"/>
      <c r="H614" s="39" t="str">
        <f>VLOOKUP(G614,'MITRA (REFERENSI)'!$A:$Z,16,FALSE)</f>
        <v>#N/A</v>
      </c>
      <c r="I614" s="39" t="str">
        <f>VLOOKUP(G614,'MITRA (REFERENSI)'!$A:$Z,25,FALSE)</f>
        <v>#N/A</v>
      </c>
      <c r="J614" s="38" t="str">
        <f>VLOOKUP(G614,'MITRA (REFERENSI)'!$A:$Z,26,FALSE)</f>
        <v>#N/A</v>
      </c>
      <c r="K614" s="38" t="str">
        <f>VLOOKUP(G614,'MITRA (REFERENSI)'!$A:$Z,15,FALSE)</f>
        <v>#N/A</v>
      </c>
      <c r="L614" s="38" t="str">
        <f>VLOOKUP(G614,'MITRA (REFERENSI)'!$A:$Z,15,FALSE)</f>
        <v>#N/A</v>
      </c>
      <c r="M614" s="38" t="str">
        <f>IF(B614=1,'KELAS (REFERENSI)'!M614,IF(B614=2,'KELAS (REFERENSI)'!M629,IF(B614=3,'KELAS (REFERENSI)'!M644,IF(B614=4,'KELAS (REFERENSI)'!M659,""))))</f>
        <v/>
      </c>
      <c r="N614" s="38" t="str">
        <f>IF(B614=1,'KELAS (REFERENSI)'!N614,IF(B614=2,'KELAS (REFERENSI)'!N629,IF(B614=3,'KELAS (REFERENSI)'!N644,IF(B614=4,'KELAS (REFERENSI)'!N659,""))))</f>
        <v/>
      </c>
      <c r="O614" s="38" t="str">
        <f>IF(B614=1,'KELAS (REFERENSI)'!O614,IF(B614=2,'KELAS (REFERENSI)'!O629,IF(B614=3,'KELAS (REFERENSI)'!O644,IF(B614=4,'KELAS (REFERENSI)'!O659,""))))</f>
        <v/>
      </c>
      <c r="P614" s="38" t="str">
        <f>IF(B614=1,'KELAS (REFERENSI)'!P614,IF(B614=2,'KELAS (REFERENSI)'!P629,IF(B614=3,'KELAS (REFERENSI)'!P644,IF(B614=4,'KELAS (REFERENSI)'!P659,""))))</f>
        <v/>
      </c>
      <c r="Q614" s="38" t="str">
        <f t="shared" si="4"/>
        <v>BPS Kota Jakarta Timur</v>
      </c>
      <c r="R614" s="38" t="str">
        <f t="shared" si="56"/>
        <v/>
      </c>
      <c r="S614" s="38" t="str">
        <f t="shared" ref="S614:T614" si="622">S613</f>
        <v>15 Juni sampai dengan 31 Agustus 2026</v>
      </c>
      <c r="T614" s="38" t="str">
        <f t="shared" si="622"/>
        <v>31 Agustus 2026</v>
      </c>
      <c r="U614" s="46"/>
      <c r="V614" s="42"/>
      <c r="W614" s="42"/>
      <c r="X614" s="42"/>
    </row>
    <row r="615" ht="15.75" customHeight="1">
      <c r="A615" s="36" t="s">
        <v>5677</v>
      </c>
      <c r="B615" s="43"/>
      <c r="C615" s="44"/>
      <c r="D615" s="47"/>
      <c r="E615" s="47"/>
      <c r="F615" s="39" t="str">
        <f t="shared" si="2"/>
        <v>PETUGAS.0614/SPK/SE/PML/3172/2026</v>
      </c>
      <c r="G615" s="45"/>
      <c r="H615" s="39" t="str">
        <f>VLOOKUP(G615,'MITRA (REFERENSI)'!$A:$Z,16,FALSE)</f>
        <v>#N/A</v>
      </c>
      <c r="I615" s="39" t="str">
        <f>VLOOKUP(G615,'MITRA (REFERENSI)'!$A:$Z,25,FALSE)</f>
        <v>#N/A</v>
      </c>
      <c r="J615" s="38" t="str">
        <f>VLOOKUP(G615,'MITRA (REFERENSI)'!$A:$Z,26,FALSE)</f>
        <v>#N/A</v>
      </c>
      <c r="K615" s="38" t="str">
        <f>VLOOKUP(G615,'MITRA (REFERENSI)'!$A:$Z,15,FALSE)</f>
        <v>#N/A</v>
      </c>
      <c r="L615" s="38" t="str">
        <f>VLOOKUP(G615,'MITRA (REFERENSI)'!$A:$Z,15,FALSE)</f>
        <v>#N/A</v>
      </c>
      <c r="M615" s="38" t="str">
        <f>IF(B615=1,'KELAS (REFERENSI)'!M615,IF(B615=2,'KELAS (REFERENSI)'!M630,IF(B615=3,'KELAS (REFERENSI)'!M645,IF(B615=4,'KELAS (REFERENSI)'!M660,""))))</f>
        <v/>
      </c>
      <c r="N615" s="38" t="str">
        <f>IF(B615=1,'KELAS (REFERENSI)'!N615,IF(B615=2,'KELAS (REFERENSI)'!N630,IF(B615=3,'KELAS (REFERENSI)'!N645,IF(B615=4,'KELAS (REFERENSI)'!N660,""))))</f>
        <v/>
      </c>
      <c r="O615" s="38" t="str">
        <f>IF(B615=1,'KELAS (REFERENSI)'!O615,IF(B615=2,'KELAS (REFERENSI)'!O630,IF(B615=3,'KELAS (REFERENSI)'!O645,IF(B615=4,'KELAS (REFERENSI)'!O660,""))))</f>
        <v/>
      </c>
      <c r="P615" s="38" t="str">
        <f>IF(B615=1,'KELAS (REFERENSI)'!P615,IF(B615=2,'KELAS (REFERENSI)'!P630,IF(B615=3,'KELAS (REFERENSI)'!P645,IF(B615=4,'KELAS (REFERENSI)'!P660,""))))</f>
        <v/>
      </c>
      <c r="Q615" s="38" t="str">
        <f t="shared" si="4"/>
        <v>BPS Kota Jakarta Timur</v>
      </c>
      <c r="R615" s="38" t="str">
        <f t="shared" si="56"/>
        <v/>
      </c>
      <c r="S615" s="38" t="str">
        <f t="shared" ref="S615:T615" si="623">S614</f>
        <v>15 Juni sampai dengan 31 Agustus 2026</v>
      </c>
      <c r="T615" s="38" t="str">
        <f t="shared" si="623"/>
        <v>31 Agustus 2026</v>
      </c>
      <c r="U615" s="46"/>
      <c r="V615" s="42"/>
      <c r="W615" s="42"/>
      <c r="X615" s="42"/>
    </row>
    <row r="616" ht="15.75" customHeight="1">
      <c r="A616" s="36" t="s">
        <v>5678</v>
      </c>
      <c r="B616" s="43"/>
      <c r="C616" s="44"/>
      <c r="D616" s="47"/>
      <c r="E616" s="47"/>
      <c r="F616" s="39" t="str">
        <f t="shared" si="2"/>
        <v>PETUGAS.0615/SPK/SE/PML/3172/2026</v>
      </c>
      <c r="G616" s="45"/>
      <c r="H616" s="39" t="str">
        <f>VLOOKUP(G616,'MITRA (REFERENSI)'!$A:$Z,16,FALSE)</f>
        <v>#N/A</v>
      </c>
      <c r="I616" s="39" t="str">
        <f>VLOOKUP(G616,'MITRA (REFERENSI)'!$A:$Z,25,FALSE)</f>
        <v>#N/A</v>
      </c>
      <c r="J616" s="38" t="str">
        <f>VLOOKUP(G616,'MITRA (REFERENSI)'!$A:$Z,26,FALSE)</f>
        <v>#N/A</v>
      </c>
      <c r="K616" s="38" t="str">
        <f>VLOOKUP(G616,'MITRA (REFERENSI)'!$A:$Z,15,FALSE)</f>
        <v>#N/A</v>
      </c>
      <c r="L616" s="38" t="str">
        <f>VLOOKUP(G616,'MITRA (REFERENSI)'!$A:$Z,15,FALSE)</f>
        <v>#N/A</v>
      </c>
      <c r="M616" s="38" t="str">
        <f>IF(B616=1,'KELAS (REFERENSI)'!M616,IF(B616=2,'KELAS (REFERENSI)'!M631,IF(B616=3,'KELAS (REFERENSI)'!M646,IF(B616=4,'KELAS (REFERENSI)'!M661,""))))</f>
        <v/>
      </c>
      <c r="N616" s="38" t="str">
        <f>IF(B616=1,'KELAS (REFERENSI)'!N616,IF(B616=2,'KELAS (REFERENSI)'!N631,IF(B616=3,'KELAS (REFERENSI)'!N646,IF(B616=4,'KELAS (REFERENSI)'!N661,""))))</f>
        <v/>
      </c>
      <c r="O616" s="38" t="str">
        <f>IF(B616=1,'KELAS (REFERENSI)'!O616,IF(B616=2,'KELAS (REFERENSI)'!O631,IF(B616=3,'KELAS (REFERENSI)'!O646,IF(B616=4,'KELAS (REFERENSI)'!O661,""))))</f>
        <v/>
      </c>
      <c r="P616" s="38" t="str">
        <f>IF(B616=1,'KELAS (REFERENSI)'!P616,IF(B616=2,'KELAS (REFERENSI)'!P631,IF(B616=3,'KELAS (REFERENSI)'!P646,IF(B616=4,'KELAS (REFERENSI)'!P661,""))))</f>
        <v/>
      </c>
      <c r="Q616" s="38" t="str">
        <f t="shared" si="4"/>
        <v>BPS Kota Jakarta Timur</v>
      </c>
      <c r="R616" s="38" t="str">
        <f t="shared" si="56"/>
        <v/>
      </c>
      <c r="S616" s="38" t="str">
        <f t="shared" ref="S616:T616" si="624">S615</f>
        <v>15 Juni sampai dengan 31 Agustus 2026</v>
      </c>
      <c r="T616" s="38" t="str">
        <f t="shared" si="624"/>
        <v>31 Agustus 2026</v>
      </c>
      <c r="U616" s="46"/>
      <c r="V616" s="42"/>
      <c r="W616" s="42"/>
      <c r="X616" s="42"/>
    </row>
    <row r="617" ht="15.75" customHeight="1">
      <c r="A617" s="36" t="s">
        <v>5679</v>
      </c>
      <c r="B617" s="43"/>
      <c r="C617" s="44"/>
      <c r="D617" s="47"/>
      <c r="E617" s="47"/>
      <c r="F617" s="39" t="str">
        <f t="shared" si="2"/>
        <v>PETUGAS.0616/SPK/SE/PML/3172/2026</v>
      </c>
      <c r="G617" s="45"/>
      <c r="H617" s="39" t="str">
        <f>VLOOKUP(G617,'MITRA (REFERENSI)'!$A:$Z,16,FALSE)</f>
        <v>#N/A</v>
      </c>
      <c r="I617" s="39" t="str">
        <f>VLOOKUP(G617,'MITRA (REFERENSI)'!$A:$Z,25,FALSE)</f>
        <v>#N/A</v>
      </c>
      <c r="J617" s="38" t="str">
        <f>VLOOKUP(G617,'MITRA (REFERENSI)'!$A:$Z,26,FALSE)</f>
        <v>#N/A</v>
      </c>
      <c r="K617" s="38" t="str">
        <f>VLOOKUP(G617,'MITRA (REFERENSI)'!$A:$Z,15,FALSE)</f>
        <v>#N/A</v>
      </c>
      <c r="L617" s="38" t="str">
        <f>VLOOKUP(G617,'MITRA (REFERENSI)'!$A:$Z,15,FALSE)</f>
        <v>#N/A</v>
      </c>
      <c r="M617" s="38" t="str">
        <f>IF(B617=1,'KELAS (REFERENSI)'!M617,IF(B617=2,'KELAS (REFERENSI)'!M632,IF(B617=3,'KELAS (REFERENSI)'!M647,IF(B617=4,'KELAS (REFERENSI)'!M662,""))))</f>
        <v/>
      </c>
      <c r="N617" s="38" t="str">
        <f>IF(B617=1,'KELAS (REFERENSI)'!N617,IF(B617=2,'KELAS (REFERENSI)'!N632,IF(B617=3,'KELAS (REFERENSI)'!N647,IF(B617=4,'KELAS (REFERENSI)'!N662,""))))</f>
        <v/>
      </c>
      <c r="O617" s="38" t="str">
        <f>IF(B617=1,'KELAS (REFERENSI)'!O617,IF(B617=2,'KELAS (REFERENSI)'!O632,IF(B617=3,'KELAS (REFERENSI)'!O647,IF(B617=4,'KELAS (REFERENSI)'!O662,""))))</f>
        <v/>
      </c>
      <c r="P617" s="38" t="str">
        <f>IF(B617=1,'KELAS (REFERENSI)'!P617,IF(B617=2,'KELAS (REFERENSI)'!P632,IF(B617=3,'KELAS (REFERENSI)'!P647,IF(B617=4,'KELAS (REFERENSI)'!P662,""))))</f>
        <v/>
      </c>
      <c r="Q617" s="38" t="str">
        <f t="shared" si="4"/>
        <v>BPS Kota Jakarta Timur</v>
      </c>
      <c r="R617" s="38" t="str">
        <f t="shared" si="56"/>
        <v/>
      </c>
      <c r="S617" s="38" t="str">
        <f t="shared" ref="S617:T617" si="625">S616</f>
        <v>15 Juni sampai dengan 31 Agustus 2026</v>
      </c>
      <c r="T617" s="38" t="str">
        <f t="shared" si="625"/>
        <v>31 Agustus 2026</v>
      </c>
      <c r="U617" s="46"/>
      <c r="V617" s="42"/>
      <c r="W617" s="42"/>
      <c r="X617" s="42"/>
    </row>
    <row r="618" ht="15.75" customHeight="1">
      <c r="A618" s="36" t="s">
        <v>5680</v>
      </c>
      <c r="B618" s="43"/>
      <c r="C618" s="44"/>
      <c r="D618" s="47"/>
      <c r="E618" s="47"/>
      <c r="F618" s="39" t="str">
        <f t="shared" si="2"/>
        <v>PETUGAS.0617/SPK/SE/PML/3172/2026</v>
      </c>
      <c r="G618" s="45"/>
      <c r="H618" s="39" t="str">
        <f>VLOOKUP(G618,'MITRA (REFERENSI)'!$A:$Z,16,FALSE)</f>
        <v>#N/A</v>
      </c>
      <c r="I618" s="39" t="str">
        <f>VLOOKUP(G618,'MITRA (REFERENSI)'!$A:$Z,25,FALSE)</f>
        <v>#N/A</v>
      </c>
      <c r="J618" s="38" t="str">
        <f>VLOOKUP(G618,'MITRA (REFERENSI)'!$A:$Z,26,FALSE)</f>
        <v>#N/A</v>
      </c>
      <c r="K618" s="38" t="str">
        <f>VLOOKUP(G618,'MITRA (REFERENSI)'!$A:$Z,15,FALSE)</f>
        <v>#N/A</v>
      </c>
      <c r="L618" s="38" t="str">
        <f>VLOOKUP(G618,'MITRA (REFERENSI)'!$A:$Z,15,FALSE)</f>
        <v>#N/A</v>
      </c>
      <c r="M618" s="38" t="str">
        <f>IF(B618=1,'KELAS (REFERENSI)'!M618,IF(B618=2,'KELAS (REFERENSI)'!M633,IF(B618=3,'KELAS (REFERENSI)'!M648,IF(B618=4,'KELAS (REFERENSI)'!M663,""))))</f>
        <v/>
      </c>
      <c r="N618" s="38" t="str">
        <f>IF(B618=1,'KELAS (REFERENSI)'!N618,IF(B618=2,'KELAS (REFERENSI)'!N633,IF(B618=3,'KELAS (REFERENSI)'!N648,IF(B618=4,'KELAS (REFERENSI)'!N663,""))))</f>
        <v/>
      </c>
      <c r="O618" s="38" t="str">
        <f>IF(B618=1,'KELAS (REFERENSI)'!O618,IF(B618=2,'KELAS (REFERENSI)'!O633,IF(B618=3,'KELAS (REFERENSI)'!O648,IF(B618=4,'KELAS (REFERENSI)'!O663,""))))</f>
        <v/>
      </c>
      <c r="P618" s="38" t="str">
        <f>IF(B618=1,'KELAS (REFERENSI)'!P618,IF(B618=2,'KELAS (REFERENSI)'!P633,IF(B618=3,'KELAS (REFERENSI)'!P648,IF(B618=4,'KELAS (REFERENSI)'!P663,""))))</f>
        <v/>
      </c>
      <c r="Q618" s="38" t="str">
        <f t="shared" si="4"/>
        <v>BPS Kota Jakarta Timur</v>
      </c>
      <c r="R618" s="38" t="str">
        <f t="shared" si="56"/>
        <v/>
      </c>
      <c r="S618" s="38" t="str">
        <f t="shared" ref="S618:T618" si="626">S617</f>
        <v>15 Juni sampai dengan 31 Agustus 2026</v>
      </c>
      <c r="T618" s="38" t="str">
        <f t="shared" si="626"/>
        <v>31 Agustus 2026</v>
      </c>
      <c r="U618" s="46"/>
      <c r="V618" s="42"/>
      <c r="W618" s="42"/>
      <c r="X618" s="42"/>
    </row>
    <row r="619" ht="15.75" customHeight="1">
      <c r="A619" s="36" t="s">
        <v>5681</v>
      </c>
      <c r="B619" s="43"/>
      <c r="C619" s="44"/>
      <c r="D619" s="47"/>
      <c r="E619" s="47"/>
      <c r="F619" s="39" t="str">
        <f t="shared" si="2"/>
        <v>PETUGAS.0618/SPK/SE/PML/3172/2026</v>
      </c>
      <c r="G619" s="45"/>
      <c r="H619" s="39" t="str">
        <f>VLOOKUP(G619,'MITRA (REFERENSI)'!$A:$Z,16,FALSE)</f>
        <v>#N/A</v>
      </c>
      <c r="I619" s="39" t="str">
        <f>VLOOKUP(G619,'MITRA (REFERENSI)'!$A:$Z,25,FALSE)</f>
        <v>#N/A</v>
      </c>
      <c r="J619" s="38" t="str">
        <f>VLOOKUP(G619,'MITRA (REFERENSI)'!$A:$Z,26,FALSE)</f>
        <v>#N/A</v>
      </c>
      <c r="K619" s="38" t="str">
        <f>VLOOKUP(G619,'MITRA (REFERENSI)'!$A:$Z,15,FALSE)</f>
        <v>#N/A</v>
      </c>
      <c r="L619" s="38" t="str">
        <f>VLOOKUP(G619,'MITRA (REFERENSI)'!$A:$Z,15,FALSE)</f>
        <v>#N/A</v>
      </c>
      <c r="M619" s="38" t="str">
        <f>IF(B619=1,'KELAS (REFERENSI)'!M619,IF(B619=2,'KELAS (REFERENSI)'!M634,IF(B619=3,'KELAS (REFERENSI)'!M649,IF(B619=4,'KELAS (REFERENSI)'!M664,""))))</f>
        <v/>
      </c>
      <c r="N619" s="38" t="str">
        <f>IF(B619=1,'KELAS (REFERENSI)'!N619,IF(B619=2,'KELAS (REFERENSI)'!N634,IF(B619=3,'KELAS (REFERENSI)'!N649,IF(B619=4,'KELAS (REFERENSI)'!N664,""))))</f>
        <v/>
      </c>
      <c r="O619" s="38" t="str">
        <f>IF(B619=1,'KELAS (REFERENSI)'!O619,IF(B619=2,'KELAS (REFERENSI)'!O634,IF(B619=3,'KELAS (REFERENSI)'!O649,IF(B619=4,'KELAS (REFERENSI)'!O664,""))))</f>
        <v/>
      </c>
      <c r="P619" s="38" t="str">
        <f>IF(B619=1,'KELAS (REFERENSI)'!P619,IF(B619=2,'KELAS (REFERENSI)'!P634,IF(B619=3,'KELAS (REFERENSI)'!P649,IF(B619=4,'KELAS (REFERENSI)'!P664,""))))</f>
        <v/>
      </c>
      <c r="Q619" s="38" t="str">
        <f t="shared" si="4"/>
        <v>BPS Kota Jakarta Timur</v>
      </c>
      <c r="R619" s="38" t="str">
        <f t="shared" si="56"/>
        <v/>
      </c>
      <c r="S619" s="38" t="str">
        <f t="shared" ref="S619:T619" si="627">S618</f>
        <v>15 Juni sampai dengan 31 Agustus 2026</v>
      </c>
      <c r="T619" s="38" t="str">
        <f t="shared" si="627"/>
        <v>31 Agustus 2026</v>
      </c>
      <c r="U619" s="46"/>
      <c r="V619" s="42"/>
      <c r="W619" s="42"/>
      <c r="X619" s="42"/>
    </row>
    <row r="620" ht="15.75" customHeight="1">
      <c r="A620" s="36" t="s">
        <v>5682</v>
      </c>
      <c r="B620" s="43"/>
      <c r="C620" s="44"/>
      <c r="D620" s="47"/>
      <c r="E620" s="47"/>
      <c r="F620" s="39" t="str">
        <f t="shared" si="2"/>
        <v>PETUGAS.0619/SPK/SE/PML/3172/2026</v>
      </c>
      <c r="G620" s="45"/>
      <c r="H620" s="39" t="str">
        <f>VLOOKUP(G620,'MITRA (REFERENSI)'!$A:$Z,16,FALSE)</f>
        <v>#N/A</v>
      </c>
      <c r="I620" s="39" t="str">
        <f>VLOOKUP(G620,'MITRA (REFERENSI)'!$A:$Z,25,FALSE)</f>
        <v>#N/A</v>
      </c>
      <c r="J620" s="38" t="str">
        <f>VLOOKUP(G620,'MITRA (REFERENSI)'!$A:$Z,26,FALSE)</f>
        <v>#N/A</v>
      </c>
      <c r="K620" s="38" t="str">
        <f>VLOOKUP(G620,'MITRA (REFERENSI)'!$A:$Z,15,FALSE)</f>
        <v>#N/A</v>
      </c>
      <c r="L620" s="38" t="str">
        <f>VLOOKUP(G620,'MITRA (REFERENSI)'!$A:$Z,15,FALSE)</f>
        <v>#N/A</v>
      </c>
      <c r="M620" s="38" t="str">
        <f>IF(B620=1,'KELAS (REFERENSI)'!M620,IF(B620=2,'KELAS (REFERENSI)'!M635,IF(B620=3,'KELAS (REFERENSI)'!M650,IF(B620=4,'KELAS (REFERENSI)'!M665,""))))</f>
        <v/>
      </c>
      <c r="N620" s="38" t="str">
        <f>IF(B620=1,'KELAS (REFERENSI)'!N620,IF(B620=2,'KELAS (REFERENSI)'!N635,IF(B620=3,'KELAS (REFERENSI)'!N650,IF(B620=4,'KELAS (REFERENSI)'!N665,""))))</f>
        <v/>
      </c>
      <c r="O620" s="38" t="str">
        <f>IF(B620=1,'KELAS (REFERENSI)'!O620,IF(B620=2,'KELAS (REFERENSI)'!O635,IF(B620=3,'KELAS (REFERENSI)'!O650,IF(B620=4,'KELAS (REFERENSI)'!O665,""))))</f>
        <v/>
      </c>
      <c r="P620" s="38" t="str">
        <f>IF(B620=1,'KELAS (REFERENSI)'!P620,IF(B620=2,'KELAS (REFERENSI)'!P635,IF(B620=3,'KELAS (REFERENSI)'!P650,IF(B620=4,'KELAS (REFERENSI)'!P665,""))))</f>
        <v/>
      </c>
      <c r="Q620" s="38" t="str">
        <f t="shared" si="4"/>
        <v>BPS Kota Jakarta Timur</v>
      </c>
      <c r="R620" s="38" t="str">
        <f t="shared" si="56"/>
        <v/>
      </c>
      <c r="S620" s="38" t="str">
        <f t="shared" ref="S620:T620" si="628">S619</f>
        <v>15 Juni sampai dengan 31 Agustus 2026</v>
      </c>
      <c r="T620" s="38" t="str">
        <f t="shared" si="628"/>
        <v>31 Agustus 2026</v>
      </c>
      <c r="U620" s="46"/>
      <c r="V620" s="42"/>
      <c r="W620" s="42"/>
      <c r="X620" s="42"/>
    </row>
    <row r="621" ht="15.75" customHeight="1">
      <c r="A621" s="36" t="s">
        <v>5683</v>
      </c>
      <c r="B621" s="43"/>
      <c r="C621" s="44"/>
      <c r="D621" s="47"/>
      <c r="E621" s="47"/>
      <c r="F621" s="39" t="str">
        <f t="shared" si="2"/>
        <v>PETUGAS.0620/SPK/SE/PML/3172/2026</v>
      </c>
      <c r="G621" s="45"/>
      <c r="H621" s="39" t="str">
        <f>VLOOKUP(G621,'MITRA (REFERENSI)'!$A:$Z,16,FALSE)</f>
        <v>#N/A</v>
      </c>
      <c r="I621" s="39" t="str">
        <f>VLOOKUP(G621,'MITRA (REFERENSI)'!$A:$Z,25,FALSE)</f>
        <v>#N/A</v>
      </c>
      <c r="J621" s="38" t="str">
        <f>VLOOKUP(G621,'MITRA (REFERENSI)'!$A:$Z,26,FALSE)</f>
        <v>#N/A</v>
      </c>
      <c r="K621" s="38" t="str">
        <f>VLOOKUP(G621,'MITRA (REFERENSI)'!$A:$Z,15,FALSE)</f>
        <v>#N/A</v>
      </c>
      <c r="L621" s="38" t="str">
        <f>VLOOKUP(G621,'MITRA (REFERENSI)'!$A:$Z,15,FALSE)</f>
        <v>#N/A</v>
      </c>
      <c r="M621" s="38" t="str">
        <f>IF(B621=1,'KELAS (REFERENSI)'!M621,IF(B621=2,'KELAS (REFERENSI)'!M636,IF(B621=3,'KELAS (REFERENSI)'!M651,IF(B621=4,'KELAS (REFERENSI)'!M666,""))))</f>
        <v/>
      </c>
      <c r="N621" s="38" t="str">
        <f>IF(B621=1,'KELAS (REFERENSI)'!N621,IF(B621=2,'KELAS (REFERENSI)'!N636,IF(B621=3,'KELAS (REFERENSI)'!N651,IF(B621=4,'KELAS (REFERENSI)'!N666,""))))</f>
        <v/>
      </c>
      <c r="O621" s="38" t="str">
        <f>IF(B621=1,'KELAS (REFERENSI)'!O621,IF(B621=2,'KELAS (REFERENSI)'!O636,IF(B621=3,'KELAS (REFERENSI)'!O651,IF(B621=4,'KELAS (REFERENSI)'!O666,""))))</f>
        <v/>
      </c>
      <c r="P621" s="38" t="str">
        <f>IF(B621=1,'KELAS (REFERENSI)'!P621,IF(B621=2,'KELAS (REFERENSI)'!P636,IF(B621=3,'KELAS (REFERENSI)'!P651,IF(B621=4,'KELAS (REFERENSI)'!P666,""))))</f>
        <v/>
      </c>
      <c r="Q621" s="38" t="str">
        <f t="shared" si="4"/>
        <v>BPS Kota Jakarta Timur</v>
      </c>
      <c r="R621" s="38" t="str">
        <f t="shared" si="56"/>
        <v/>
      </c>
      <c r="S621" s="38" t="str">
        <f t="shared" ref="S621:T621" si="629">S620</f>
        <v>15 Juni sampai dengan 31 Agustus 2026</v>
      </c>
      <c r="T621" s="38" t="str">
        <f t="shared" si="629"/>
        <v>31 Agustus 2026</v>
      </c>
      <c r="U621" s="46"/>
      <c r="V621" s="42"/>
      <c r="W621" s="42"/>
      <c r="X621" s="42"/>
    </row>
    <row r="622" ht="15.75" customHeight="1">
      <c r="A622" s="36" t="s">
        <v>5684</v>
      </c>
      <c r="B622" s="43"/>
      <c r="C622" s="44"/>
      <c r="D622" s="47"/>
      <c r="E622" s="47"/>
      <c r="F622" s="39" t="str">
        <f t="shared" si="2"/>
        <v>PETUGAS.0621/SPK/SE/PML/3172/2026</v>
      </c>
      <c r="G622" s="45"/>
      <c r="H622" s="39" t="str">
        <f>VLOOKUP(G622,'MITRA (REFERENSI)'!$A:$Z,16,FALSE)</f>
        <v>#N/A</v>
      </c>
      <c r="I622" s="39" t="str">
        <f>VLOOKUP(G622,'MITRA (REFERENSI)'!$A:$Z,25,FALSE)</f>
        <v>#N/A</v>
      </c>
      <c r="J622" s="38" t="str">
        <f>VLOOKUP(G622,'MITRA (REFERENSI)'!$A:$Z,26,FALSE)</f>
        <v>#N/A</v>
      </c>
      <c r="K622" s="38" t="str">
        <f>VLOOKUP(G622,'MITRA (REFERENSI)'!$A:$Z,15,FALSE)</f>
        <v>#N/A</v>
      </c>
      <c r="L622" s="38" t="str">
        <f>VLOOKUP(G622,'MITRA (REFERENSI)'!$A:$Z,15,FALSE)</f>
        <v>#N/A</v>
      </c>
      <c r="M622" s="38" t="str">
        <f>IF(B622=1,'KELAS (REFERENSI)'!M622,IF(B622=2,'KELAS (REFERENSI)'!M637,IF(B622=3,'KELAS (REFERENSI)'!M652,IF(B622=4,'KELAS (REFERENSI)'!M667,""))))</f>
        <v/>
      </c>
      <c r="N622" s="38" t="str">
        <f>IF(B622=1,'KELAS (REFERENSI)'!N622,IF(B622=2,'KELAS (REFERENSI)'!N637,IF(B622=3,'KELAS (REFERENSI)'!N652,IF(B622=4,'KELAS (REFERENSI)'!N667,""))))</f>
        <v/>
      </c>
      <c r="O622" s="38" t="str">
        <f>IF(B622=1,'KELAS (REFERENSI)'!O622,IF(B622=2,'KELAS (REFERENSI)'!O637,IF(B622=3,'KELAS (REFERENSI)'!O652,IF(B622=4,'KELAS (REFERENSI)'!O667,""))))</f>
        <v/>
      </c>
      <c r="P622" s="38" t="str">
        <f>IF(B622=1,'KELAS (REFERENSI)'!P622,IF(B622=2,'KELAS (REFERENSI)'!P637,IF(B622=3,'KELAS (REFERENSI)'!P652,IF(B622=4,'KELAS (REFERENSI)'!P667,""))))</f>
        <v/>
      </c>
      <c r="Q622" s="38" t="str">
        <f t="shared" si="4"/>
        <v>BPS Kota Jakarta Timur</v>
      </c>
      <c r="R622" s="38" t="str">
        <f t="shared" si="56"/>
        <v/>
      </c>
      <c r="S622" s="38" t="str">
        <f t="shared" ref="S622:T622" si="630">S621</f>
        <v>15 Juni sampai dengan 31 Agustus 2026</v>
      </c>
      <c r="T622" s="38" t="str">
        <f t="shared" si="630"/>
        <v>31 Agustus 2026</v>
      </c>
      <c r="U622" s="46"/>
      <c r="V622" s="42"/>
      <c r="W622" s="42"/>
      <c r="X622" s="42"/>
    </row>
    <row r="623" ht="15.75" customHeight="1">
      <c r="A623" s="36" t="s">
        <v>5685</v>
      </c>
      <c r="B623" s="43"/>
      <c r="C623" s="44"/>
      <c r="D623" s="47"/>
      <c r="E623" s="47"/>
      <c r="F623" s="39" t="str">
        <f t="shared" si="2"/>
        <v>PETUGAS.0622/SPK/SE/PML/3172/2026</v>
      </c>
      <c r="G623" s="45"/>
      <c r="H623" s="39" t="str">
        <f>VLOOKUP(G623,'MITRA (REFERENSI)'!$A:$Z,16,FALSE)</f>
        <v>#N/A</v>
      </c>
      <c r="I623" s="39" t="str">
        <f>VLOOKUP(G623,'MITRA (REFERENSI)'!$A:$Z,25,FALSE)</f>
        <v>#N/A</v>
      </c>
      <c r="J623" s="38" t="str">
        <f>VLOOKUP(G623,'MITRA (REFERENSI)'!$A:$Z,26,FALSE)</f>
        <v>#N/A</v>
      </c>
      <c r="K623" s="38" t="str">
        <f>VLOOKUP(G623,'MITRA (REFERENSI)'!$A:$Z,15,FALSE)</f>
        <v>#N/A</v>
      </c>
      <c r="L623" s="38" t="str">
        <f>VLOOKUP(G623,'MITRA (REFERENSI)'!$A:$Z,15,FALSE)</f>
        <v>#N/A</v>
      </c>
      <c r="M623" s="38" t="str">
        <f>IF(B623=1,'KELAS (REFERENSI)'!M623,IF(B623=2,'KELAS (REFERENSI)'!M638,IF(B623=3,'KELAS (REFERENSI)'!M653,IF(B623=4,'KELAS (REFERENSI)'!M668,""))))</f>
        <v/>
      </c>
      <c r="N623" s="38" t="str">
        <f>IF(B623=1,'KELAS (REFERENSI)'!N623,IF(B623=2,'KELAS (REFERENSI)'!N638,IF(B623=3,'KELAS (REFERENSI)'!N653,IF(B623=4,'KELAS (REFERENSI)'!N668,""))))</f>
        <v/>
      </c>
      <c r="O623" s="38" t="str">
        <f>IF(B623=1,'KELAS (REFERENSI)'!O623,IF(B623=2,'KELAS (REFERENSI)'!O638,IF(B623=3,'KELAS (REFERENSI)'!O653,IF(B623=4,'KELAS (REFERENSI)'!O668,""))))</f>
        <v/>
      </c>
      <c r="P623" s="38" t="str">
        <f>IF(B623=1,'KELAS (REFERENSI)'!P623,IF(B623=2,'KELAS (REFERENSI)'!P638,IF(B623=3,'KELAS (REFERENSI)'!P653,IF(B623=4,'KELAS (REFERENSI)'!P668,""))))</f>
        <v/>
      </c>
      <c r="Q623" s="38" t="str">
        <f t="shared" si="4"/>
        <v>BPS Kota Jakarta Timur</v>
      </c>
      <c r="R623" s="38" t="str">
        <f t="shared" si="56"/>
        <v/>
      </c>
      <c r="S623" s="38" t="str">
        <f t="shared" ref="S623:T623" si="631">S622</f>
        <v>15 Juni sampai dengan 31 Agustus 2026</v>
      </c>
      <c r="T623" s="38" t="str">
        <f t="shared" si="631"/>
        <v>31 Agustus 2026</v>
      </c>
      <c r="U623" s="46"/>
      <c r="V623" s="42"/>
      <c r="W623" s="42"/>
      <c r="X623" s="42"/>
    </row>
    <row r="624" ht="15.75" customHeight="1">
      <c r="A624" s="36" t="s">
        <v>5686</v>
      </c>
      <c r="B624" s="43"/>
      <c r="C624" s="44"/>
      <c r="D624" s="47"/>
      <c r="E624" s="47"/>
      <c r="F624" s="39" t="str">
        <f t="shared" si="2"/>
        <v>PETUGAS.0623/SPK/SE/PML/3172/2026</v>
      </c>
      <c r="G624" s="45"/>
      <c r="H624" s="39" t="str">
        <f>VLOOKUP(G624,'MITRA (REFERENSI)'!$A:$Z,16,FALSE)</f>
        <v>#N/A</v>
      </c>
      <c r="I624" s="39" t="str">
        <f>VLOOKUP(G624,'MITRA (REFERENSI)'!$A:$Z,25,FALSE)</f>
        <v>#N/A</v>
      </c>
      <c r="J624" s="38" t="str">
        <f>VLOOKUP(G624,'MITRA (REFERENSI)'!$A:$Z,26,FALSE)</f>
        <v>#N/A</v>
      </c>
      <c r="K624" s="38" t="str">
        <f>VLOOKUP(G624,'MITRA (REFERENSI)'!$A:$Z,15,FALSE)</f>
        <v>#N/A</v>
      </c>
      <c r="L624" s="38" t="str">
        <f>VLOOKUP(G624,'MITRA (REFERENSI)'!$A:$Z,15,FALSE)</f>
        <v>#N/A</v>
      </c>
      <c r="M624" s="38" t="str">
        <f>IF(B624=1,'KELAS (REFERENSI)'!M624,IF(B624=2,'KELAS (REFERENSI)'!M639,IF(B624=3,'KELAS (REFERENSI)'!M654,IF(B624=4,'KELAS (REFERENSI)'!M669,""))))</f>
        <v/>
      </c>
      <c r="N624" s="38" t="str">
        <f>IF(B624=1,'KELAS (REFERENSI)'!N624,IF(B624=2,'KELAS (REFERENSI)'!N639,IF(B624=3,'KELAS (REFERENSI)'!N654,IF(B624=4,'KELAS (REFERENSI)'!N669,""))))</f>
        <v/>
      </c>
      <c r="O624" s="38" t="str">
        <f>IF(B624=1,'KELAS (REFERENSI)'!O624,IF(B624=2,'KELAS (REFERENSI)'!O639,IF(B624=3,'KELAS (REFERENSI)'!O654,IF(B624=4,'KELAS (REFERENSI)'!O669,""))))</f>
        <v/>
      </c>
      <c r="P624" s="38" t="str">
        <f>IF(B624=1,'KELAS (REFERENSI)'!P624,IF(B624=2,'KELAS (REFERENSI)'!P639,IF(B624=3,'KELAS (REFERENSI)'!P654,IF(B624=4,'KELAS (REFERENSI)'!P669,""))))</f>
        <v/>
      </c>
      <c r="Q624" s="38" t="str">
        <f t="shared" si="4"/>
        <v>BPS Kota Jakarta Timur</v>
      </c>
      <c r="R624" s="38" t="str">
        <f t="shared" si="56"/>
        <v/>
      </c>
      <c r="S624" s="38" t="str">
        <f t="shared" ref="S624:T624" si="632">S623</f>
        <v>15 Juni sampai dengan 31 Agustus 2026</v>
      </c>
      <c r="T624" s="38" t="str">
        <f t="shared" si="632"/>
        <v>31 Agustus 2026</v>
      </c>
      <c r="U624" s="46"/>
      <c r="V624" s="42"/>
      <c r="W624" s="42"/>
      <c r="X624" s="42"/>
    </row>
    <row r="625" ht="15.75" customHeight="1">
      <c r="A625" s="36" t="s">
        <v>5687</v>
      </c>
      <c r="B625" s="43"/>
      <c r="C625" s="44"/>
      <c r="D625" s="47"/>
      <c r="E625" s="47"/>
      <c r="F625" s="39" t="str">
        <f t="shared" si="2"/>
        <v>PETUGAS.0624/SPK/SE/PML/3172/2026</v>
      </c>
      <c r="G625" s="45"/>
      <c r="H625" s="39" t="str">
        <f>VLOOKUP(G625,'MITRA (REFERENSI)'!$A:$Z,16,FALSE)</f>
        <v>#N/A</v>
      </c>
      <c r="I625" s="39" t="str">
        <f>VLOOKUP(G625,'MITRA (REFERENSI)'!$A:$Z,25,FALSE)</f>
        <v>#N/A</v>
      </c>
      <c r="J625" s="38" t="str">
        <f>VLOOKUP(G625,'MITRA (REFERENSI)'!$A:$Z,26,FALSE)</f>
        <v>#N/A</v>
      </c>
      <c r="K625" s="38" t="str">
        <f>VLOOKUP(G625,'MITRA (REFERENSI)'!$A:$Z,15,FALSE)</f>
        <v>#N/A</v>
      </c>
      <c r="L625" s="38" t="str">
        <f>VLOOKUP(G625,'MITRA (REFERENSI)'!$A:$Z,15,FALSE)</f>
        <v>#N/A</v>
      </c>
      <c r="M625" s="38" t="str">
        <f>IF(B625=1,'KELAS (REFERENSI)'!M625,IF(B625=2,'KELAS (REFERENSI)'!M640,IF(B625=3,'KELAS (REFERENSI)'!M655,IF(B625=4,'KELAS (REFERENSI)'!M670,""))))</f>
        <v/>
      </c>
      <c r="N625" s="38" t="str">
        <f>IF(B625=1,'KELAS (REFERENSI)'!N625,IF(B625=2,'KELAS (REFERENSI)'!N640,IF(B625=3,'KELAS (REFERENSI)'!N655,IF(B625=4,'KELAS (REFERENSI)'!N670,""))))</f>
        <v/>
      </c>
      <c r="O625" s="38" t="str">
        <f>IF(B625=1,'KELAS (REFERENSI)'!O625,IF(B625=2,'KELAS (REFERENSI)'!O640,IF(B625=3,'KELAS (REFERENSI)'!O655,IF(B625=4,'KELAS (REFERENSI)'!O670,""))))</f>
        <v/>
      </c>
      <c r="P625" s="38" t="str">
        <f>IF(B625=1,'KELAS (REFERENSI)'!P625,IF(B625=2,'KELAS (REFERENSI)'!P640,IF(B625=3,'KELAS (REFERENSI)'!P655,IF(B625=4,'KELAS (REFERENSI)'!P670,""))))</f>
        <v/>
      </c>
      <c r="Q625" s="38" t="str">
        <f t="shared" si="4"/>
        <v>BPS Kota Jakarta Timur</v>
      </c>
      <c r="R625" s="38" t="str">
        <f t="shared" si="56"/>
        <v/>
      </c>
      <c r="S625" s="38" t="str">
        <f t="shared" ref="S625:T625" si="633">S624</f>
        <v>15 Juni sampai dengan 31 Agustus 2026</v>
      </c>
      <c r="T625" s="38" t="str">
        <f t="shared" si="633"/>
        <v>31 Agustus 2026</v>
      </c>
      <c r="U625" s="46"/>
      <c r="V625" s="42"/>
      <c r="W625" s="42"/>
      <c r="X625" s="42"/>
    </row>
    <row r="626" ht="15.75" customHeight="1">
      <c r="A626" s="36" t="s">
        <v>5688</v>
      </c>
      <c r="B626" s="43"/>
      <c r="C626" s="44"/>
      <c r="D626" s="47"/>
      <c r="E626" s="47"/>
      <c r="F626" s="39" t="str">
        <f t="shared" si="2"/>
        <v>PETUGAS.0625/SPK/SE/PML/3172/2026</v>
      </c>
      <c r="G626" s="45"/>
      <c r="H626" s="39" t="str">
        <f>VLOOKUP(G626,'MITRA (REFERENSI)'!$A:$Z,16,FALSE)</f>
        <v>#N/A</v>
      </c>
      <c r="I626" s="39" t="str">
        <f>VLOOKUP(G626,'MITRA (REFERENSI)'!$A:$Z,25,FALSE)</f>
        <v>#N/A</v>
      </c>
      <c r="J626" s="38" t="str">
        <f>VLOOKUP(G626,'MITRA (REFERENSI)'!$A:$Z,26,FALSE)</f>
        <v>#N/A</v>
      </c>
      <c r="K626" s="38" t="str">
        <f>VLOOKUP(G626,'MITRA (REFERENSI)'!$A:$Z,15,FALSE)</f>
        <v>#N/A</v>
      </c>
      <c r="L626" s="38" t="str">
        <f>VLOOKUP(G626,'MITRA (REFERENSI)'!$A:$Z,15,FALSE)</f>
        <v>#N/A</v>
      </c>
      <c r="M626" s="38" t="str">
        <f>IF(B626=1,'KELAS (REFERENSI)'!M626,IF(B626=2,'KELAS (REFERENSI)'!M641,IF(B626=3,'KELAS (REFERENSI)'!M656,IF(B626=4,'KELAS (REFERENSI)'!M671,""))))</f>
        <v/>
      </c>
      <c r="N626" s="38" t="str">
        <f>IF(B626=1,'KELAS (REFERENSI)'!N626,IF(B626=2,'KELAS (REFERENSI)'!N641,IF(B626=3,'KELAS (REFERENSI)'!N656,IF(B626=4,'KELAS (REFERENSI)'!N671,""))))</f>
        <v/>
      </c>
      <c r="O626" s="38" t="str">
        <f>IF(B626=1,'KELAS (REFERENSI)'!O626,IF(B626=2,'KELAS (REFERENSI)'!O641,IF(B626=3,'KELAS (REFERENSI)'!O656,IF(B626=4,'KELAS (REFERENSI)'!O671,""))))</f>
        <v/>
      </c>
      <c r="P626" s="38" t="str">
        <f>IF(B626=1,'KELAS (REFERENSI)'!P626,IF(B626=2,'KELAS (REFERENSI)'!P641,IF(B626=3,'KELAS (REFERENSI)'!P656,IF(B626=4,'KELAS (REFERENSI)'!P671,""))))</f>
        <v/>
      </c>
      <c r="Q626" s="38" t="str">
        <f t="shared" si="4"/>
        <v>BPS Kota Jakarta Timur</v>
      </c>
      <c r="R626" s="38" t="str">
        <f t="shared" si="56"/>
        <v/>
      </c>
      <c r="S626" s="38" t="str">
        <f t="shared" ref="S626:T626" si="634">S625</f>
        <v>15 Juni sampai dengan 31 Agustus 2026</v>
      </c>
      <c r="T626" s="38" t="str">
        <f t="shared" si="634"/>
        <v>31 Agustus 2026</v>
      </c>
      <c r="U626" s="46"/>
      <c r="V626" s="42"/>
      <c r="W626" s="42"/>
      <c r="X626" s="42"/>
    </row>
    <row r="627" ht="15.75" customHeight="1">
      <c r="A627" s="36" t="s">
        <v>5689</v>
      </c>
      <c r="B627" s="43"/>
      <c r="C627" s="44"/>
      <c r="D627" s="47"/>
      <c r="E627" s="47"/>
      <c r="F627" s="39" t="str">
        <f t="shared" si="2"/>
        <v>PETUGAS.0626/SPK/SE/PML/3172/2026</v>
      </c>
      <c r="G627" s="45"/>
      <c r="H627" s="39" t="str">
        <f>VLOOKUP(G627,'MITRA (REFERENSI)'!$A:$Z,16,FALSE)</f>
        <v>#N/A</v>
      </c>
      <c r="I627" s="39" t="str">
        <f>VLOOKUP(G627,'MITRA (REFERENSI)'!$A:$Z,25,FALSE)</f>
        <v>#N/A</v>
      </c>
      <c r="J627" s="38" t="str">
        <f>VLOOKUP(G627,'MITRA (REFERENSI)'!$A:$Z,26,FALSE)</f>
        <v>#N/A</v>
      </c>
      <c r="K627" s="38" t="str">
        <f>VLOOKUP(G627,'MITRA (REFERENSI)'!$A:$Z,15,FALSE)</f>
        <v>#N/A</v>
      </c>
      <c r="L627" s="38" t="str">
        <f>VLOOKUP(G627,'MITRA (REFERENSI)'!$A:$Z,15,FALSE)</f>
        <v>#N/A</v>
      </c>
      <c r="M627" s="38" t="str">
        <f>IF(B627=1,'KELAS (REFERENSI)'!M627,IF(B627=2,'KELAS (REFERENSI)'!M642,IF(B627=3,'KELAS (REFERENSI)'!M657,IF(B627=4,'KELAS (REFERENSI)'!M672,""))))</f>
        <v/>
      </c>
      <c r="N627" s="38" t="str">
        <f>IF(B627=1,'KELAS (REFERENSI)'!N627,IF(B627=2,'KELAS (REFERENSI)'!N642,IF(B627=3,'KELAS (REFERENSI)'!N657,IF(B627=4,'KELAS (REFERENSI)'!N672,""))))</f>
        <v/>
      </c>
      <c r="O627" s="38" t="str">
        <f>IF(B627=1,'KELAS (REFERENSI)'!O627,IF(B627=2,'KELAS (REFERENSI)'!O642,IF(B627=3,'KELAS (REFERENSI)'!O657,IF(B627=4,'KELAS (REFERENSI)'!O672,""))))</f>
        <v/>
      </c>
      <c r="P627" s="38" t="str">
        <f>IF(B627=1,'KELAS (REFERENSI)'!P627,IF(B627=2,'KELAS (REFERENSI)'!P642,IF(B627=3,'KELAS (REFERENSI)'!P657,IF(B627=4,'KELAS (REFERENSI)'!P672,""))))</f>
        <v/>
      </c>
      <c r="Q627" s="38" t="str">
        <f t="shared" si="4"/>
        <v>BPS Kota Jakarta Timur</v>
      </c>
      <c r="R627" s="38" t="str">
        <f t="shared" si="56"/>
        <v/>
      </c>
      <c r="S627" s="38" t="str">
        <f t="shared" ref="S627:T627" si="635">S626</f>
        <v>15 Juni sampai dengan 31 Agustus 2026</v>
      </c>
      <c r="T627" s="38" t="str">
        <f t="shared" si="635"/>
        <v>31 Agustus 2026</v>
      </c>
      <c r="U627" s="46"/>
      <c r="V627" s="42"/>
      <c r="W627" s="42"/>
      <c r="X627" s="42"/>
    </row>
    <row r="628" ht="15.75" customHeight="1">
      <c r="A628" s="36" t="s">
        <v>5690</v>
      </c>
      <c r="B628" s="43"/>
      <c r="C628" s="44"/>
      <c r="D628" s="47"/>
      <c r="E628" s="47"/>
      <c r="F628" s="39" t="str">
        <f t="shared" si="2"/>
        <v>PETUGAS.0627/SPK/SE/PML/3172/2026</v>
      </c>
      <c r="G628" s="45"/>
      <c r="H628" s="39" t="str">
        <f>VLOOKUP(G628,'MITRA (REFERENSI)'!$A:$Z,16,FALSE)</f>
        <v>#N/A</v>
      </c>
      <c r="I628" s="39" t="str">
        <f>VLOOKUP(G628,'MITRA (REFERENSI)'!$A:$Z,25,FALSE)</f>
        <v>#N/A</v>
      </c>
      <c r="J628" s="38" t="str">
        <f>VLOOKUP(G628,'MITRA (REFERENSI)'!$A:$Z,26,FALSE)</f>
        <v>#N/A</v>
      </c>
      <c r="K628" s="38" t="str">
        <f>VLOOKUP(G628,'MITRA (REFERENSI)'!$A:$Z,15,FALSE)</f>
        <v>#N/A</v>
      </c>
      <c r="L628" s="38" t="str">
        <f>VLOOKUP(G628,'MITRA (REFERENSI)'!$A:$Z,15,FALSE)</f>
        <v>#N/A</v>
      </c>
      <c r="M628" s="38" t="str">
        <f>IF(B628=1,'KELAS (REFERENSI)'!M628,IF(B628=2,'KELAS (REFERENSI)'!M643,IF(B628=3,'KELAS (REFERENSI)'!M658,IF(B628=4,'KELAS (REFERENSI)'!M673,""))))</f>
        <v/>
      </c>
      <c r="N628" s="38" t="str">
        <f>IF(B628=1,'KELAS (REFERENSI)'!N628,IF(B628=2,'KELAS (REFERENSI)'!N643,IF(B628=3,'KELAS (REFERENSI)'!N658,IF(B628=4,'KELAS (REFERENSI)'!N673,""))))</f>
        <v/>
      </c>
      <c r="O628" s="38" t="str">
        <f>IF(B628=1,'KELAS (REFERENSI)'!O628,IF(B628=2,'KELAS (REFERENSI)'!O643,IF(B628=3,'KELAS (REFERENSI)'!O658,IF(B628=4,'KELAS (REFERENSI)'!O673,""))))</f>
        <v/>
      </c>
      <c r="P628" s="38" t="str">
        <f>IF(B628=1,'KELAS (REFERENSI)'!P628,IF(B628=2,'KELAS (REFERENSI)'!P643,IF(B628=3,'KELAS (REFERENSI)'!P658,IF(B628=4,'KELAS (REFERENSI)'!P673,""))))</f>
        <v/>
      </c>
      <c r="Q628" s="38" t="str">
        <f t="shared" si="4"/>
        <v>BPS Kota Jakarta Timur</v>
      </c>
      <c r="R628" s="38" t="str">
        <f t="shared" si="56"/>
        <v/>
      </c>
      <c r="S628" s="38" t="str">
        <f t="shared" ref="S628:T628" si="636">S627</f>
        <v>15 Juni sampai dengan 31 Agustus 2026</v>
      </c>
      <c r="T628" s="38" t="str">
        <f t="shared" si="636"/>
        <v>31 Agustus 2026</v>
      </c>
      <c r="U628" s="46"/>
      <c r="V628" s="42"/>
      <c r="W628" s="42"/>
      <c r="X628" s="42"/>
    </row>
    <row r="629" ht="15.75" customHeight="1">
      <c r="A629" s="36" t="s">
        <v>5691</v>
      </c>
      <c r="B629" s="43"/>
      <c r="C629" s="44"/>
      <c r="D629" s="47"/>
      <c r="E629" s="47"/>
      <c r="F629" s="39" t="str">
        <f t="shared" si="2"/>
        <v>PETUGAS.0628/SPK/SE/PML/3172/2026</v>
      </c>
      <c r="G629" s="45"/>
      <c r="H629" s="39" t="str">
        <f>VLOOKUP(G629,'MITRA (REFERENSI)'!$A:$Z,16,FALSE)</f>
        <v>#N/A</v>
      </c>
      <c r="I629" s="39" t="str">
        <f>VLOOKUP(G629,'MITRA (REFERENSI)'!$A:$Z,25,FALSE)</f>
        <v>#N/A</v>
      </c>
      <c r="J629" s="38" t="str">
        <f>VLOOKUP(G629,'MITRA (REFERENSI)'!$A:$Z,26,FALSE)</f>
        <v>#N/A</v>
      </c>
      <c r="K629" s="38" t="str">
        <f>VLOOKUP(G629,'MITRA (REFERENSI)'!$A:$Z,15,FALSE)</f>
        <v>#N/A</v>
      </c>
      <c r="L629" s="38" t="str">
        <f>VLOOKUP(G629,'MITRA (REFERENSI)'!$A:$Z,15,FALSE)</f>
        <v>#N/A</v>
      </c>
      <c r="M629" s="38" t="str">
        <f>IF(B629=1,'KELAS (REFERENSI)'!M629,IF(B629=2,'KELAS (REFERENSI)'!M644,IF(B629=3,'KELAS (REFERENSI)'!M659,IF(B629=4,'KELAS (REFERENSI)'!M674,""))))</f>
        <v/>
      </c>
      <c r="N629" s="38" t="str">
        <f>IF(B629=1,'KELAS (REFERENSI)'!N629,IF(B629=2,'KELAS (REFERENSI)'!N644,IF(B629=3,'KELAS (REFERENSI)'!N659,IF(B629=4,'KELAS (REFERENSI)'!N674,""))))</f>
        <v/>
      </c>
      <c r="O629" s="38" t="str">
        <f>IF(B629=1,'KELAS (REFERENSI)'!O629,IF(B629=2,'KELAS (REFERENSI)'!O644,IF(B629=3,'KELAS (REFERENSI)'!O659,IF(B629=4,'KELAS (REFERENSI)'!O674,""))))</f>
        <v/>
      </c>
      <c r="P629" s="38" t="str">
        <f>IF(B629=1,'KELAS (REFERENSI)'!P629,IF(B629=2,'KELAS (REFERENSI)'!P644,IF(B629=3,'KELAS (REFERENSI)'!P659,IF(B629=4,'KELAS (REFERENSI)'!P674,""))))</f>
        <v/>
      </c>
      <c r="Q629" s="38" t="str">
        <f t="shared" si="4"/>
        <v>BPS Kota Jakarta Timur</v>
      </c>
      <c r="R629" s="38" t="str">
        <f t="shared" si="56"/>
        <v/>
      </c>
      <c r="S629" s="38" t="str">
        <f t="shared" ref="S629:T629" si="637">S628</f>
        <v>15 Juni sampai dengan 31 Agustus 2026</v>
      </c>
      <c r="T629" s="38" t="str">
        <f t="shared" si="637"/>
        <v>31 Agustus 2026</v>
      </c>
      <c r="U629" s="46"/>
      <c r="V629" s="42"/>
      <c r="W629" s="42"/>
      <c r="X629" s="42"/>
    </row>
    <row r="630" ht="15.75" customHeight="1">
      <c r="A630" s="36" t="s">
        <v>5692</v>
      </c>
      <c r="B630" s="43"/>
      <c r="C630" s="44"/>
      <c r="D630" s="47"/>
      <c r="E630" s="47"/>
      <c r="F630" s="39" t="str">
        <f t="shared" si="2"/>
        <v>PETUGAS.0629/SPK/SE/PML/3172/2026</v>
      </c>
      <c r="G630" s="45"/>
      <c r="H630" s="39" t="str">
        <f>VLOOKUP(G630,'MITRA (REFERENSI)'!$A:$Z,16,FALSE)</f>
        <v>#N/A</v>
      </c>
      <c r="I630" s="39" t="str">
        <f>VLOOKUP(G630,'MITRA (REFERENSI)'!$A:$Z,25,FALSE)</f>
        <v>#N/A</v>
      </c>
      <c r="J630" s="38" t="str">
        <f>VLOOKUP(G630,'MITRA (REFERENSI)'!$A:$Z,26,FALSE)</f>
        <v>#N/A</v>
      </c>
      <c r="K630" s="38" t="str">
        <f>VLOOKUP(G630,'MITRA (REFERENSI)'!$A:$Z,15,FALSE)</f>
        <v>#N/A</v>
      </c>
      <c r="L630" s="38" t="str">
        <f>VLOOKUP(G630,'MITRA (REFERENSI)'!$A:$Z,15,FALSE)</f>
        <v>#N/A</v>
      </c>
      <c r="M630" s="38" t="str">
        <f>IF(B630=1,'KELAS (REFERENSI)'!M630,IF(B630=2,'KELAS (REFERENSI)'!M645,IF(B630=3,'KELAS (REFERENSI)'!M660,IF(B630=4,'KELAS (REFERENSI)'!M675,""))))</f>
        <v/>
      </c>
      <c r="N630" s="38" t="str">
        <f>IF(B630=1,'KELAS (REFERENSI)'!N630,IF(B630=2,'KELAS (REFERENSI)'!N645,IF(B630=3,'KELAS (REFERENSI)'!N660,IF(B630=4,'KELAS (REFERENSI)'!N675,""))))</f>
        <v/>
      </c>
      <c r="O630" s="38" t="str">
        <f>IF(B630=1,'KELAS (REFERENSI)'!O630,IF(B630=2,'KELAS (REFERENSI)'!O645,IF(B630=3,'KELAS (REFERENSI)'!O660,IF(B630=4,'KELAS (REFERENSI)'!O675,""))))</f>
        <v/>
      </c>
      <c r="P630" s="38" t="str">
        <f>IF(B630=1,'KELAS (REFERENSI)'!P630,IF(B630=2,'KELAS (REFERENSI)'!P645,IF(B630=3,'KELAS (REFERENSI)'!P660,IF(B630=4,'KELAS (REFERENSI)'!P675,""))))</f>
        <v/>
      </c>
      <c r="Q630" s="38" t="str">
        <f t="shared" si="4"/>
        <v>BPS Kota Jakarta Timur</v>
      </c>
      <c r="R630" s="38" t="str">
        <f t="shared" si="56"/>
        <v/>
      </c>
      <c r="S630" s="38" t="str">
        <f t="shared" ref="S630:T630" si="638">S629</f>
        <v>15 Juni sampai dengan 31 Agustus 2026</v>
      </c>
      <c r="T630" s="38" t="str">
        <f t="shared" si="638"/>
        <v>31 Agustus 2026</v>
      </c>
      <c r="U630" s="46"/>
      <c r="V630" s="42"/>
      <c r="W630" s="42"/>
      <c r="X630" s="42"/>
    </row>
    <row r="631" ht="15.75" customHeight="1">
      <c r="A631" s="36" t="s">
        <v>5693</v>
      </c>
      <c r="B631" s="43"/>
      <c r="C631" s="44"/>
      <c r="D631" s="47"/>
      <c r="E631" s="47"/>
      <c r="F631" s="39" t="str">
        <f t="shared" si="2"/>
        <v>PETUGAS.0630/SPK/SE/PML/3172/2026</v>
      </c>
      <c r="G631" s="45"/>
      <c r="H631" s="39" t="str">
        <f>VLOOKUP(G631,'MITRA (REFERENSI)'!$A:$Z,16,FALSE)</f>
        <v>#N/A</v>
      </c>
      <c r="I631" s="39" t="str">
        <f>VLOOKUP(G631,'MITRA (REFERENSI)'!$A:$Z,25,FALSE)</f>
        <v>#N/A</v>
      </c>
      <c r="J631" s="38" t="str">
        <f>VLOOKUP(G631,'MITRA (REFERENSI)'!$A:$Z,26,FALSE)</f>
        <v>#N/A</v>
      </c>
      <c r="K631" s="38" t="str">
        <f>VLOOKUP(G631,'MITRA (REFERENSI)'!$A:$Z,15,FALSE)</f>
        <v>#N/A</v>
      </c>
      <c r="L631" s="38" t="str">
        <f>VLOOKUP(G631,'MITRA (REFERENSI)'!$A:$Z,15,FALSE)</f>
        <v>#N/A</v>
      </c>
      <c r="M631" s="38" t="str">
        <f>IF(B631=1,'KELAS (REFERENSI)'!M631,IF(B631=2,'KELAS (REFERENSI)'!M646,IF(B631=3,'KELAS (REFERENSI)'!M661,IF(B631=4,'KELAS (REFERENSI)'!M676,""))))</f>
        <v/>
      </c>
      <c r="N631" s="38" t="str">
        <f>IF(B631=1,'KELAS (REFERENSI)'!N631,IF(B631=2,'KELAS (REFERENSI)'!N646,IF(B631=3,'KELAS (REFERENSI)'!N661,IF(B631=4,'KELAS (REFERENSI)'!N676,""))))</f>
        <v/>
      </c>
      <c r="O631" s="38" t="str">
        <f>IF(B631=1,'KELAS (REFERENSI)'!O631,IF(B631=2,'KELAS (REFERENSI)'!O646,IF(B631=3,'KELAS (REFERENSI)'!O661,IF(B631=4,'KELAS (REFERENSI)'!O676,""))))</f>
        <v/>
      </c>
      <c r="P631" s="38" t="str">
        <f>IF(B631=1,'KELAS (REFERENSI)'!P631,IF(B631=2,'KELAS (REFERENSI)'!P646,IF(B631=3,'KELAS (REFERENSI)'!P661,IF(B631=4,'KELAS (REFERENSI)'!P676,""))))</f>
        <v/>
      </c>
      <c r="Q631" s="38" t="str">
        <f t="shared" si="4"/>
        <v>BPS Kota Jakarta Timur</v>
      </c>
      <c r="R631" s="38" t="str">
        <f t="shared" si="56"/>
        <v/>
      </c>
      <c r="S631" s="38" t="str">
        <f t="shared" ref="S631:T631" si="639">S630</f>
        <v>15 Juni sampai dengan 31 Agustus 2026</v>
      </c>
      <c r="T631" s="38" t="str">
        <f t="shared" si="639"/>
        <v>31 Agustus 2026</v>
      </c>
      <c r="U631" s="46"/>
      <c r="V631" s="42"/>
      <c r="W631" s="42"/>
      <c r="X631" s="42"/>
    </row>
    <row r="632" ht="15.75" customHeight="1">
      <c r="A632" s="36" t="s">
        <v>5694</v>
      </c>
      <c r="B632" s="43"/>
      <c r="C632" s="44"/>
      <c r="D632" s="47"/>
      <c r="E632" s="47"/>
      <c r="F632" s="39" t="str">
        <f t="shared" si="2"/>
        <v>PETUGAS.0631/SPK/SE/PML/3172/2026</v>
      </c>
      <c r="G632" s="45"/>
      <c r="H632" s="39" t="str">
        <f>VLOOKUP(G632,'MITRA (REFERENSI)'!$A:$Z,16,FALSE)</f>
        <v>#N/A</v>
      </c>
      <c r="I632" s="39" t="str">
        <f>VLOOKUP(G632,'MITRA (REFERENSI)'!$A:$Z,25,FALSE)</f>
        <v>#N/A</v>
      </c>
      <c r="J632" s="38" t="str">
        <f>VLOOKUP(G632,'MITRA (REFERENSI)'!$A:$Z,26,FALSE)</f>
        <v>#N/A</v>
      </c>
      <c r="K632" s="38" t="str">
        <f>VLOOKUP(G632,'MITRA (REFERENSI)'!$A:$Z,15,FALSE)</f>
        <v>#N/A</v>
      </c>
      <c r="L632" s="38" t="str">
        <f>VLOOKUP(G632,'MITRA (REFERENSI)'!$A:$Z,15,FALSE)</f>
        <v>#N/A</v>
      </c>
      <c r="M632" s="38" t="str">
        <f>IF(B632=1,'KELAS (REFERENSI)'!M632,IF(B632=2,'KELAS (REFERENSI)'!M647,IF(B632=3,'KELAS (REFERENSI)'!M662,IF(B632=4,'KELAS (REFERENSI)'!M677,""))))</f>
        <v/>
      </c>
      <c r="N632" s="38" t="str">
        <f>IF(B632=1,'KELAS (REFERENSI)'!N632,IF(B632=2,'KELAS (REFERENSI)'!N647,IF(B632=3,'KELAS (REFERENSI)'!N662,IF(B632=4,'KELAS (REFERENSI)'!N677,""))))</f>
        <v/>
      </c>
      <c r="O632" s="38" t="str">
        <f>IF(B632=1,'KELAS (REFERENSI)'!O632,IF(B632=2,'KELAS (REFERENSI)'!O647,IF(B632=3,'KELAS (REFERENSI)'!O662,IF(B632=4,'KELAS (REFERENSI)'!O677,""))))</f>
        <v/>
      </c>
      <c r="P632" s="38" t="str">
        <f>IF(B632=1,'KELAS (REFERENSI)'!P632,IF(B632=2,'KELAS (REFERENSI)'!P647,IF(B632=3,'KELAS (REFERENSI)'!P662,IF(B632=4,'KELAS (REFERENSI)'!P677,""))))</f>
        <v/>
      </c>
      <c r="Q632" s="38" t="str">
        <f t="shared" si="4"/>
        <v>BPS Kota Jakarta Timur</v>
      </c>
      <c r="R632" s="38" t="str">
        <f t="shared" si="56"/>
        <v/>
      </c>
      <c r="S632" s="38" t="str">
        <f t="shared" ref="S632:T632" si="640">S631</f>
        <v>15 Juni sampai dengan 31 Agustus 2026</v>
      </c>
      <c r="T632" s="38" t="str">
        <f t="shared" si="640"/>
        <v>31 Agustus 2026</v>
      </c>
      <c r="U632" s="46"/>
      <c r="V632" s="42"/>
      <c r="W632" s="42"/>
      <c r="X632" s="42"/>
    </row>
    <row r="633" ht="15.75" customHeight="1">
      <c r="A633" s="36" t="s">
        <v>5695</v>
      </c>
      <c r="B633" s="43"/>
      <c r="C633" s="44"/>
      <c r="D633" s="47"/>
      <c r="E633" s="47"/>
      <c r="F633" s="39" t="str">
        <f t="shared" si="2"/>
        <v>PETUGAS.0632/SPK/SE/PML/3172/2026</v>
      </c>
      <c r="G633" s="45"/>
      <c r="H633" s="39" t="str">
        <f>VLOOKUP(G633,'MITRA (REFERENSI)'!$A:$Z,16,FALSE)</f>
        <v>#N/A</v>
      </c>
      <c r="I633" s="39" t="str">
        <f>VLOOKUP(G633,'MITRA (REFERENSI)'!$A:$Z,25,FALSE)</f>
        <v>#N/A</v>
      </c>
      <c r="J633" s="38" t="str">
        <f>VLOOKUP(G633,'MITRA (REFERENSI)'!$A:$Z,26,FALSE)</f>
        <v>#N/A</v>
      </c>
      <c r="K633" s="38" t="str">
        <f>VLOOKUP(G633,'MITRA (REFERENSI)'!$A:$Z,15,FALSE)</f>
        <v>#N/A</v>
      </c>
      <c r="L633" s="38" t="str">
        <f>VLOOKUP(G633,'MITRA (REFERENSI)'!$A:$Z,15,FALSE)</f>
        <v>#N/A</v>
      </c>
      <c r="M633" s="38" t="str">
        <f>IF(B633=1,'KELAS (REFERENSI)'!M633,IF(B633=2,'KELAS (REFERENSI)'!M648,IF(B633=3,'KELAS (REFERENSI)'!M663,IF(B633=4,'KELAS (REFERENSI)'!M678,""))))</f>
        <v/>
      </c>
      <c r="N633" s="38" t="str">
        <f>IF(B633=1,'KELAS (REFERENSI)'!N633,IF(B633=2,'KELAS (REFERENSI)'!N648,IF(B633=3,'KELAS (REFERENSI)'!N663,IF(B633=4,'KELAS (REFERENSI)'!N678,""))))</f>
        <v/>
      </c>
      <c r="O633" s="38" t="str">
        <f>IF(B633=1,'KELAS (REFERENSI)'!O633,IF(B633=2,'KELAS (REFERENSI)'!O648,IF(B633=3,'KELAS (REFERENSI)'!O663,IF(B633=4,'KELAS (REFERENSI)'!O678,""))))</f>
        <v/>
      </c>
      <c r="P633" s="38" t="str">
        <f>IF(B633=1,'KELAS (REFERENSI)'!P633,IF(B633=2,'KELAS (REFERENSI)'!P648,IF(B633=3,'KELAS (REFERENSI)'!P663,IF(B633=4,'KELAS (REFERENSI)'!P678,""))))</f>
        <v/>
      </c>
      <c r="Q633" s="38" t="str">
        <f t="shared" si="4"/>
        <v>BPS Kota Jakarta Timur</v>
      </c>
      <c r="R633" s="38" t="str">
        <f t="shared" si="56"/>
        <v/>
      </c>
      <c r="S633" s="38" t="str">
        <f t="shared" ref="S633:T633" si="641">S632</f>
        <v>15 Juni sampai dengan 31 Agustus 2026</v>
      </c>
      <c r="T633" s="38" t="str">
        <f t="shared" si="641"/>
        <v>31 Agustus 2026</v>
      </c>
      <c r="U633" s="46"/>
      <c r="V633" s="42"/>
      <c r="W633" s="42"/>
      <c r="X633" s="42"/>
    </row>
    <row r="634" ht="15.75" customHeight="1">
      <c r="A634" s="36" t="s">
        <v>5696</v>
      </c>
      <c r="B634" s="43"/>
      <c r="C634" s="44"/>
      <c r="D634" s="47"/>
      <c r="E634" s="47"/>
      <c r="F634" s="39" t="str">
        <f t="shared" si="2"/>
        <v>PETUGAS.0633/SPK/SE/PML/3172/2026</v>
      </c>
      <c r="G634" s="45"/>
      <c r="H634" s="39" t="str">
        <f>VLOOKUP(G634,'MITRA (REFERENSI)'!$A:$Z,16,FALSE)</f>
        <v>#N/A</v>
      </c>
      <c r="I634" s="39" t="str">
        <f>VLOOKUP(G634,'MITRA (REFERENSI)'!$A:$Z,25,FALSE)</f>
        <v>#N/A</v>
      </c>
      <c r="J634" s="38" t="str">
        <f>VLOOKUP(G634,'MITRA (REFERENSI)'!$A:$Z,26,FALSE)</f>
        <v>#N/A</v>
      </c>
      <c r="K634" s="38" t="str">
        <f>VLOOKUP(G634,'MITRA (REFERENSI)'!$A:$Z,15,FALSE)</f>
        <v>#N/A</v>
      </c>
      <c r="L634" s="38" t="str">
        <f>VLOOKUP(G634,'MITRA (REFERENSI)'!$A:$Z,15,FALSE)</f>
        <v>#N/A</v>
      </c>
      <c r="M634" s="38" t="str">
        <f>IF(B634=1,'KELAS (REFERENSI)'!M634,IF(B634=2,'KELAS (REFERENSI)'!M649,IF(B634=3,'KELAS (REFERENSI)'!M664,IF(B634=4,'KELAS (REFERENSI)'!M679,""))))</f>
        <v/>
      </c>
      <c r="N634" s="38" t="str">
        <f>IF(B634=1,'KELAS (REFERENSI)'!N634,IF(B634=2,'KELAS (REFERENSI)'!N649,IF(B634=3,'KELAS (REFERENSI)'!N664,IF(B634=4,'KELAS (REFERENSI)'!N679,""))))</f>
        <v/>
      </c>
      <c r="O634" s="38" t="str">
        <f>IF(B634=1,'KELAS (REFERENSI)'!O634,IF(B634=2,'KELAS (REFERENSI)'!O649,IF(B634=3,'KELAS (REFERENSI)'!O664,IF(B634=4,'KELAS (REFERENSI)'!O679,""))))</f>
        <v/>
      </c>
      <c r="P634" s="38" t="str">
        <f>IF(B634=1,'KELAS (REFERENSI)'!P634,IF(B634=2,'KELAS (REFERENSI)'!P649,IF(B634=3,'KELAS (REFERENSI)'!P664,IF(B634=4,'KELAS (REFERENSI)'!P679,""))))</f>
        <v/>
      </c>
      <c r="Q634" s="38" t="str">
        <f t="shared" si="4"/>
        <v>BPS Kota Jakarta Timur</v>
      </c>
      <c r="R634" s="38" t="str">
        <f t="shared" si="56"/>
        <v/>
      </c>
      <c r="S634" s="38" t="str">
        <f t="shared" ref="S634:T634" si="642">S633</f>
        <v>15 Juni sampai dengan 31 Agustus 2026</v>
      </c>
      <c r="T634" s="38" t="str">
        <f t="shared" si="642"/>
        <v>31 Agustus 2026</v>
      </c>
      <c r="U634" s="46"/>
      <c r="V634" s="42"/>
      <c r="W634" s="42"/>
      <c r="X634" s="42"/>
    </row>
    <row r="635" ht="15.75" customHeight="1">
      <c r="A635" s="36" t="s">
        <v>5697</v>
      </c>
      <c r="B635" s="43"/>
      <c r="C635" s="44"/>
      <c r="D635" s="47"/>
      <c r="E635" s="47"/>
      <c r="F635" s="39" t="str">
        <f t="shared" si="2"/>
        <v>PETUGAS.0634/SPK/SE/PML/3172/2026</v>
      </c>
      <c r="G635" s="45"/>
      <c r="H635" s="39" t="str">
        <f>VLOOKUP(G635,'MITRA (REFERENSI)'!$A:$Z,16,FALSE)</f>
        <v>#N/A</v>
      </c>
      <c r="I635" s="39" t="str">
        <f>VLOOKUP(G635,'MITRA (REFERENSI)'!$A:$Z,25,FALSE)</f>
        <v>#N/A</v>
      </c>
      <c r="J635" s="38" t="str">
        <f>VLOOKUP(G635,'MITRA (REFERENSI)'!$A:$Z,26,FALSE)</f>
        <v>#N/A</v>
      </c>
      <c r="K635" s="38" t="str">
        <f>VLOOKUP(G635,'MITRA (REFERENSI)'!$A:$Z,15,FALSE)</f>
        <v>#N/A</v>
      </c>
      <c r="L635" s="38" t="str">
        <f>VLOOKUP(G635,'MITRA (REFERENSI)'!$A:$Z,15,FALSE)</f>
        <v>#N/A</v>
      </c>
      <c r="M635" s="38" t="str">
        <f>IF(B635=1,'KELAS (REFERENSI)'!M635,IF(B635=2,'KELAS (REFERENSI)'!M650,IF(B635=3,'KELAS (REFERENSI)'!M665,IF(B635=4,'KELAS (REFERENSI)'!M680,""))))</f>
        <v/>
      </c>
      <c r="N635" s="38" t="str">
        <f>IF(B635=1,'KELAS (REFERENSI)'!N635,IF(B635=2,'KELAS (REFERENSI)'!N650,IF(B635=3,'KELAS (REFERENSI)'!N665,IF(B635=4,'KELAS (REFERENSI)'!N680,""))))</f>
        <v/>
      </c>
      <c r="O635" s="38" t="str">
        <f>IF(B635=1,'KELAS (REFERENSI)'!O635,IF(B635=2,'KELAS (REFERENSI)'!O650,IF(B635=3,'KELAS (REFERENSI)'!O665,IF(B635=4,'KELAS (REFERENSI)'!O680,""))))</f>
        <v/>
      </c>
      <c r="P635" s="38" t="str">
        <f>IF(B635=1,'KELAS (REFERENSI)'!P635,IF(B635=2,'KELAS (REFERENSI)'!P650,IF(B635=3,'KELAS (REFERENSI)'!P665,IF(B635=4,'KELAS (REFERENSI)'!P680,""))))</f>
        <v/>
      </c>
      <c r="Q635" s="38" t="str">
        <f t="shared" si="4"/>
        <v>BPS Kota Jakarta Timur</v>
      </c>
      <c r="R635" s="38" t="str">
        <f t="shared" si="56"/>
        <v/>
      </c>
      <c r="S635" s="38" t="str">
        <f t="shared" ref="S635:T635" si="643">S634</f>
        <v>15 Juni sampai dengan 31 Agustus 2026</v>
      </c>
      <c r="T635" s="38" t="str">
        <f t="shared" si="643"/>
        <v>31 Agustus 2026</v>
      </c>
      <c r="U635" s="46"/>
      <c r="V635" s="42"/>
      <c r="W635" s="42"/>
      <c r="X635" s="42"/>
    </row>
    <row r="636" ht="15.75" customHeight="1">
      <c r="A636" s="36" t="s">
        <v>5698</v>
      </c>
      <c r="B636" s="43"/>
      <c r="C636" s="44"/>
      <c r="D636" s="47"/>
      <c r="E636" s="47"/>
      <c r="F636" s="39" t="str">
        <f t="shared" si="2"/>
        <v>PETUGAS.0635/SPK/SE/PML/3172/2026</v>
      </c>
      <c r="G636" s="45"/>
      <c r="H636" s="39" t="str">
        <f>VLOOKUP(G636,'MITRA (REFERENSI)'!$A:$Z,16,FALSE)</f>
        <v>#N/A</v>
      </c>
      <c r="I636" s="39" t="str">
        <f>VLOOKUP(G636,'MITRA (REFERENSI)'!$A:$Z,25,FALSE)</f>
        <v>#N/A</v>
      </c>
      <c r="J636" s="38" t="str">
        <f>VLOOKUP(G636,'MITRA (REFERENSI)'!$A:$Z,26,FALSE)</f>
        <v>#N/A</v>
      </c>
      <c r="K636" s="38" t="str">
        <f>VLOOKUP(G636,'MITRA (REFERENSI)'!$A:$Z,15,FALSE)</f>
        <v>#N/A</v>
      </c>
      <c r="L636" s="38" t="str">
        <f>VLOOKUP(G636,'MITRA (REFERENSI)'!$A:$Z,15,FALSE)</f>
        <v>#N/A</v>
      </c>
      <c r="M636" s="38" t="str">
        <f>IF(B636=1,'KELAS (REFERENSI)'!M636,IF(B636=2,'KELAS (REFERENSI)'!M651,IF(B636=3,'KELAS (REFERENSI)'!M666,IF(B636=4,'KELAS (REFERENSI)'!M681,""))))</f>
        <v/>
      </c>
      <c r="N636" s="38" t="str">
        <f>IF(B636=1,'KELAS (REFERENSI)'!N636,IF(B636=2,'KELAS (REFERENSI)'!N651,IF(B636=3,'KELAS (REFERENSI)'!N666,IF(B636=4,'KELAS (REFERENSI)'!N681,""))))</f>
        <v/>
      </c>
      <c r="O636" s="38" t="str">
        <f>IF(B636=1,'KELAS (REFERENSI)'!O636,IF(B636=2,'KELAS (REFERENSI)'!O651,IF(B636=3,'KELAS (REFERENSI)'!O666,IF(B636=4,'KELAS (REFERENSI)'!O681,""))))</f>
        <v/>
      </c>
      <c r="P636" s="38" t="str">
        <f>IF(B636=1,'KELAS (REFERENSI)'!P636,IF(B636=2,'KELAS (REFERENSI)'!P651,IF(B636=3,'KELAS (REFERENSI)'!P666,IF(B636=4,'KELAS (REFERENSI)'!P681,""))))</f>
        <v/>
      </c>
      <c r="Q636" s="38" t="str">
        <f t="shared" si="4"/>
        <v>BPS Kota Jakarta Timur</v>
      </c>
      <c r="R636" s="38" t="str">
        <f t="shared" si="56"/>
        <v/>
      </c>
      <c r="S636" s="38" t="str">
        <f t="shared" ref="S636:T636" si="644">S635</f>
        <v>15 Juni sampai dengan 31 Agustus 2026</v>
      </c>
      <c r="T636" s="38" t="str">
        <f t="shared" si="644"/>
        <v>31 Agustus 2026</v>
      </c>
      <c r="U636" s="46"/>
      <c r="V636" s="42"/>
      <c r="W636" s="42"/>
      <c r="X636" s="42"/>
    </row>
    <row r="637" ht="15.75" customHeight="1">
      <c r="A637" s="36" t="s">
        <v>5699</v>
      </c>
      <c r="B637" s="43"/>
      <c r="C637" s="44"/>
      <c r="D637" s="47"/>
      <c r="E637" s="47"/>
      <c r="F637" s="39" t="str">
        <f t="shared" si="2"/>
        <v>PETUGAS.0636/SPK/SE/PML/3172/2026</v>
      </c>
      <c r="G637" s="45"/>
      <c r="H637" s="39" t="str">
        <f>VLOOKUP(G637,'MITRA (REFERENSI)'!$A:$Z,16,FALSE)</f>
        <v>#N/A</v>
      </c>
      <c r="I637" s="39" t="str">
        <f>VLOOKUP(G637,'MITRA (REFERENSI)'!$A:$Z,25,FALSE)</f>
        <v>#N/A</v>
      </c>
      <c r="J637" s="38" t="str">
        <f>VLOOKUP(G637,'MITRA (REFERENSI)'!$A:$Z,26,FALSE)</f>
        <v>#N/A</v>
      </c>
      <c r="K637" s="38" t="str">
        <f>VLOOKUP(G637,'MITRA (REFERENSI)'!$A:$Z,15,FALSE)</f>
        <v>#N/A</v>
      </c>
      <c r="L637" s="38" t="str">
        <f>VLOOKUP(G637,'MITRA (REFERENSI)'!$A:$Z,15,FALSE)</f>
        <v>#N/A</v>
      </c>
      <c r="M637" s="38" t="str">
        <f>IF(B637=1,'KELAS (REFERENSI)'!M637,IF(B637=2,'KELAS (REFERENSI)'!M652,IF(B637=3,'KELAS (REFERENSI)'!M667,IF(B637=4,'KELAS (REFERENSI)'!M682,""))))</f>
        <v/>
      </c>
      <c r="N637" s="38" t="str">
        <f>IF(B637=1,'KELAS (REFERENSI)'!N637,IF(B637=2,'KELAS (REFERENSI)'!N652,IF(B637=3,'KELAS (REFERENSI)'!N667,IF(B637=4,'KELAS (REFERENSI)'!N682,""))))</f>
        <v/>
      </c>
      <c r="O637" s="38" t="str">
        <f>IF(B637=1,'KELAS (REFERENSI)'!O637,IF(B637=2,'KELAS (REFERENSI)'!O652,IF(B637=3,'KELAS (REFERENSI)'!O667,IF(B637=4,'KELAS (REFERENSI)'!O682,""))))</f>
        <v/>
      </c>
      <c r="P637" s="38" t="str">
        <f>IF(B637=1,'KELAS (REFERENSI)'!P637,IF(B637=2,'KELAS (REFERENSI)'!P652,IF(B637=3,'KELAS (REFERENSI)'!P667,IF(B637=4,'KELAS (REFERENSI)'!P682,""))))</f>
        <v/>
      </c>
      <c r="Q637" s="38" t="str">
        <f t="shared" si="4"/>
        <v>BPS Kota Jakarta Timur</v>
      </c>
      <c r="R637" s="38" t="str">
        <f t="shared" si="56"/>
        <v/>
      </c>
      <c r="S637" s="38" t="str">
        <f t="shared" ref="S637:T637" si="645">S636</f>
        <v>15 Juni sampai dengan 31 Agustus 2026</v>
      </c>
      <c r="T637" s="38" t="str">
        <f t="shared" si="645"/>
        <v>31 Agustus 2026</v>
      </c>
      <c r="U637" s="46"/>
      <c r="V637" s="42"/>
      <c r="W637" s="42"/>
      <c r="X637" s="42"/>
    </row>
    <row r="638" ht="15.75" customHeight="1">
      <c r="A638" s="36" t="s">
        <v>5700</v>
      </c>
      <c r="B638" s="43"/>
      <c r="C638" s="44"/>
      <c r="D638" s="47"/>
      <c r="E638" s="47"/>
      <c r="F638" s="39" t="str">
        <f t="shared" si="2"/>
        <v>PETUGAS.0637/SPK/SE/PML/3172/2026</v>
      </c>
      <c r="G638" s="45"/>
      <c r="H638" s="39" t="str">
        <f>VLOOKUP(G638,'MITRA (REFERENSI)'!$A:$Z,16,FALSE)</f>
        <v>#N/A</v>
      </c>
      <c r="I638" s="39" t="str">
        <f>VLOOKUP(G638,'MITRA (REFERENSI)'!$A:$Z,25,FALSE)</f>
        <v>#N/A</v>
      </c>
      <c r="J638" s="38" t="str">
        <f>VLOOKUP(G638,'MITRA (REFERENSI)'!$A:$Z,26,FALSE)</f>
        <v>#N/A</v>
      </c>
      <c r="K638" s="38" t="str">
        <f>VLOOKUP(G638,'MITRA (REFERENSI)'!$A:$Z,15,FALSE)</f>
        <v>#N/A</v>
      </c>
      <c r="L638" s="38" t="str">
        <f>VLOOKUP(G638,'MITRA (REFERENSI)'!$A:$Z,15,FALSE)</f>
        <v>#N/A</v>
      </c>
      <c r="M638" s="38" t="str">
        <f>IF(B638=1,'KELAS (REFERENSI)'!M638,IF(B638=2,'KELAS (REFERENSI)'!M653,IF(B638=3,'KELAS (REFERENSI)'!M668,IF(B638=4,'KELAS (REFERENSI)'!M683,""))))</f>
        <v/>
      </c>
      <c r="N638" s="38" t="str">
        <f>IF(B638=1,'KELAS (REFERENSI)'!N638,IF(B638=2,'KELAS (REFERENSI)'!N653,IF(B638=3,'KELAS (REFERENSI)'!N668,IF(B638=4,'KELAS (REFERENSI)'!N683,""))))</f>
        <v/>
      </c>
      <c r="O638" s="38" t="str">
        <f>IF(B638=1,'KELAS (REFERENSI)'!O638,IF(B638=2,'KELAS (REFERENSI)'!O653,IF(B638=3,'KELAS (REFERENSI)'!O668,IF(B638=4,'KELAS (REFERENSI)'!O683,""))))</f>
        <v/>
      </c>
      <c r="P638" s="38" t="str">
        <f>IF(B638=1,'KELAS (REFERENSI)'!P638,IF(B638=2,'KELAS (REFERENSI)'!P653,IF(B638=3,'KELAS (REFERENSI)'!P668,IF(B638=4,'KELAS (REFERENSI)'!P683,""))))</f>
        <v/>
      </c>
      <c r="Q638" s="38" t="str">
        <f t="shared" si="4"/>
        <v>BPS Kota Jakarta Timur</v>
      </c>
      <c r="R638" s="38" t="str">
        <f t="shared" si="56"/>
        <v/>
      </c>
      <c r="S638" s="38" t="str">
        <f t="shared" ref="S638:T638" si="646">S637</f>
        <v>15 Juni sampai dengan 31 Agustus 2026</v>
      </c>
      <c r="T638" s="38" t="str">
        <f t="shared" si="646"/>
        <v>31 Agustus 2026</v>
      </c>
      <c r="U638" s="46"/>
      <c r="V638" s="42"/>
      <c r="W638" s="42"/>
      <c r="X638" s="42"/>
    </row>
    <row r="639" ht="15.75" customHeight="1">
      <c r="A639" s="36" t="s">
        <v>5701</v>
      </c>
      <c r="B639" s="43"/>
      <c r="C639" s="44"/>
      <c r="D639" s="47"/>
      <c r="E639" s="47"/>
      <c r="F639" s="39" t="str">
        <f t="shared" si="2"/>
        <v>PETUGAS.0638/SPK/SE/PML/3172/2026</v>
      </c>
      <c r="G639" s="45"/>
      <c r="H639" s="39" t="str">
        <f>VLOOKUP(G639,'MITRA (REFERENSI)'!$A:$Z,16,FALSE)</f>
        <v>#N/A</v>
      </c>
      <c r="I639" s="39" t="str">
        <f>VLOOKUP(G639,'MITRA (REFERENSI)'!$A:$Z,25,FALSE)</f>
        <v>#N/A</v>
      </c>
      <c r="J639" s="38" t="str">
        <f>VLOOKUP(G639,'MITRA (REFERENSI)'!$A:$Z,26,FALSE)</f>
        <v>#N/A</v>
      </c>
      <c r="K639" s="38" t="str">
        <f>VLOOKUP(G639,'MITRA (REFERENSI)'!$A:$Z,15,FALSE)</f>
        <v>#N/A</v>
      </c>
      <c r="L639" s="38" t="str">
        <f>VLOOKUP(G639,'MITRA (REFERENSI)'!$A:$Z,15,FALSE)</f>
        <v>#N/A</v>
      </c>
      <c r="M639" s="38" t="str">
        <f>IF(B639=1,'KELAS (REFERENSI)'!M639,IF(B639=2,'KELAS (REFERENSI)'!M654,IF(B639=3,'KELAS (REFERENSI)'!M669,IF(B639=4,'KELAS (REFERENSI)'!M684,""))))</f>
        <v/>
      </c>
      <c r="N639" s="38" t="str">
        <f>IF(B639=1,'KELAS (REFERENSI)'!N639,IF(B639=2,'KELAS (REFERENSI)'!N654,IF(B639=3,'KELAS (REFERENSI)'!N669,IF(B639=4,'KELAS (REFERENSI)'!N684,""))))</f>
        <v/>
      </c>
      <c r="O639" s="38" t="str">
        <f>IF(B639=1,'KELAS (REFERENSI)'!O639,IF(B639=2,'KELAS (REFERENSI)'!O654,IF(B639=3,'KELAS (REFERENSI)'!O669,IF(B639=4,'KELAS (REFERENSI)'!O684,""))))</f>
        <v/>
      </c>
      <c r="P639" s="38" t="str">
        <f>IF(B639=1,'KELAS (REFERENSI)'!P639,IF(B639=2,'KELAS (REFERENSI)'!P654,IF(B639=3,'KELAS (REFERENSI)'!P669,IF(B639=4,'KELAS (REFERENSI)'!P684,""))))</f>
        <v/>
      </c>
      <c r="Q639" s="38" t="str">
        <f t="shared" si="4"/>
        <v>BPS Kota Jakarta Timur</v>
      </c>
      <c r="R639" s="38" t="str">
        <f t="shared" si="56"/>
        <v/>
      </c>
      <c r="S639" s="38" t="str">
        <f t="shared" ref="S639:T639" si="647">S638</f>
        <v>15 Juni sampai dengan 31 Agustus 2026</v>
      </c>
      <c r="T639" s="38" t="str">
        <f t="shared" si="647"/>
        <v>31 Agustus 2026</v>
      </c>
      <c r="U639" s="46"/>
      <c r="V639" s="42"/>
      <c r="W639" s="42"/>
      <c r="X639" s="42"/>
    </row>
    <row r="640" ht="15.75" customHeight="1">
      <c r="A640" s="36" t="s">
        <v>5702</v>
      </c>
      <c r="B640" s="43"/>
      <c r="C640" s="44"/>
      <c r="D640" s="47"/>
      <c r="E640" s="47"/>
      <c r="F640" s="39" t="str">
        <f t="shared" si="2"/>
        <v>PETUGAS.0639/SPK/SE/PML/3172/2026</v>
      </c>
      <c r="G640" s="45"/>
      <c r="H640" s="39" t="str">
        <f>VLOOKUP(G640,'MITRA (REFERENSI)'!$A:$Z,16,FALSE)</f>
        <v>#N/A</v>
      </c>
      <c r="I640" s="39" t="str">
        <f>VLOOKUP(G640,'MITRA (REFERENSI)'!$A:$Z,25,FALSE)</f>
        <v>#N/A</v>
      </c>
      <c r="J640" s="38" t="str">
        <f>VLOOKUP(G640,'MITRA (REFERENSI)'!$A:$Z,26,FALSE)</f>
        <v>#N/A</v>
      </c>
      <c r="K640" s="38" t="str">
        <f>VLOOKUP(G640,'MITRA (REFERENSI)'!$A:$Z,15,FALSE)</f>
        <v>#N/A</v>
      </c>
      <c r="L640" s="38" t="str">
        <f>VLOOKUP(G640,'MITRA (REFERENSI)'!$A:$Z,15,FALSE)</f>
        <v>#N/A</v>
      </c>
      <c r="M640" s="38" t="str">
        <f>IF(B640=1,'KELAS (REFERENSI)'!M640,IF(B640=2,'KELAS (REFERENSI)'!M655,IF(B640=3,'KELAS (REFERENSI)'!M670,IF(B640=4,'KELAS (REFERENSI)'!M685,""))))</f>
        <v/>
      </c>
      <c r="N640" s="38" t="str">
        <f>IF(B640=1,'KELAS (REFERENSI)'!N640,IF(B640=2,'KELAS (REFERENSI)'!N655,IF(B640=3,'KELAS (REFERENSI)'!N670,IF(B640=4,'KELAS (REFERENSI)'!N685,""))))</f>
        <v/>
      </c>
      <c r="O640" s="38" t="str">
        <f>IF(B640=1,'KELAS (REFERENSI)'!O640,IF(B640=2,'KELAS (REFERENSI)'!O655,IF(B640=3,'KELAS (REFERENSI)'!O670,IF(B640=4,'KELAS (REFERENSI)'!O685,""))))</f>
        <v/>
      </c>
      <c r="P640" s="38" t="str">
        <f>IF(B640=1,'KELAS (REFERENSI)'!P640,IF(B640=2,'KELAS (REFERENSI)'!P655,IF(B640=3,'KELAS (REFERENSI)'!P670,IF(B640=4,'KELAS (REFERENSI)'!P685,""))))</f>
        <v/>
      </c>
      <c r="Q640" s="38" t="str">
        <f t="shared" si="4"/>
        <v>BPS Kota Jakarta Timur</v>
      </c>
      <c r="R640" s="38" t="str">
        <f t="shared" si="56"/>
        <v/>
      </c>
      <c r="S640" s="38" t="str">
        <f t="shared" ref="S640:T640" si="648">S639</f>
        <v>15 Juni sampai dengan 31 Agustus 2026</v>
      </c>
      <c r="T640" s="38" t="str">
        <f t="shared" si="648"/>
        <v>31 Agustus 2026</v>
      </c>
      <c r="U640" s="46"/>
      <c r="V640" s="42"/>
      <c r="W640" s="42"/>
      <c r="X640" s="42"/>
    </row>
    <row r="641" ht="15.75" customHeight="1">
      <c r="A641" s="36" t="s">
        <v>5703</v>
      </c>
      <c r="B641" s="43"/>
      <c r="C641" s="44"/>
      <c r="D641" s="47"/>
      <c r="E641" s="47"/>
      <c r="F641" s="39" t="str">
        <f t="shared" si="2"/>
        <v>PETUGAS.0640/SPK/SE/PML/3172/2026</v>
      </c>
      <c r="G641" s="45"/>
      <c r="H641" s="39" t="str">
        <f>VLOOKUP(G641,'MITRA (REFERENSI)'!$A:$Z,16,FALSE)</f>
        <v>#N/A</v>
      </c>
      <c r="I641" s="39" t="str">
        <f>VLOOKUP(G641,'MITRA (REFERENSI)'!$A:$Z,25,FALSE)</f>
        <v>#N/A</v>
      </c>
      <c r="J641" s="38" t="str">
        <f>VLOOKUP(G641,'MITRA (REFERENSI)'!$A:$Z,26,FALSE)</f>
        <v>#N/A</v>
      </c>
      <c r="K641" s="38" t="str">
        <f>VLOOKUP(G641,'MITRA (REFERENSI)'!$A:$Z,15,FALSE)</f>
        <v>#N/A</v>
      </c>
      <c r="L641" s="38" t="str">
        <f>VLOOKUP(G641,'MITRA (REFERENSI)'!$A:$Z,15,FALSE)</f>
        <v>#N/A</v>
      </c>
      <c r="M641" s="38" t="str">
        <f>IF(B641=1,'KELAS (REFERENSI)'!M641,IF(B641=2,'KELAS (REFERENSI)'!M656,IF(B641=3,'KELAS (REFERENSI)'!M671,IF(B641=4,'KELAS (REFERENSI)'!M686,""))))</f>
        <v/>
      </c>
      <c r="N641" s="38" t="str">
        <f>IF(B641=1,'KELAS (REFERENSI)'!N641,IF(B641=2,'KELAS (REFERENSI)'!N656,IF(B641=3,'KELAS (REFERENSI)'!N671,IF(B641=4,'KELAS (REFERENSI)'!N686,""))))</f>
        <v/>
      </c>
      <c r="O641" s="38" t="str">
        <f>IF(B641=1,'KELAS (REFERENSI)'!O641,IF(B641=2,'KELAS (REFERENSI)'!O656,IF(B641=3,'KELAS (REFERENSI)'!O671,IF(B641=4,'KELAS (REFERENSI)'!O686,""))))</f>
        <v/>
      </c>
      <c r="P641" s="38" t="str">
        <f>IF(B641=1,'KELAS (REFERENSI)'!P641,IF(B641=2,'KELAS (REFERENSI)'!P656,IF(B641=3,'KELAS (REFERENSI)'!P671,IF(B641=4,'KELAS (REFERENSI)'!P686,""))))</f>
        <v/>
      </c>
      <c r="Q641" s="38" t="str">
        <f t="shared" si="4"/>
        <v>BPS Kota Jakarta Timur</v>
      </c>
      <c r="R641" s="38" t="str">
        <f t="shared" si="56"/>
        <v/>
      </c>
      <c r="S641" s="38" t="str">
        <f t="shared" ref="S641:T641" si="649">S640</f>
        <v>15 Juni sampai dengan 31 Agustus 2026</v>
      </c>
      <c r="T641" s="38" t="str">
        <f t="shared" si="649"/>
        <v>31 Agustus 2026</v>
      </c>
      <c r="U641" s="46"/>
      <c r="V641" s="42"/>
      <c r="W641" s="42"/>
      <c r="X641" s="42"/>
    </row>
    <row r="642" ht="15.75" customHeight="1">
      <c r="A642" s="36" t="s">
        <v>5704</v>
      </c>
      <c r="B642" s="43"/>
      <c r="C642" s="44"/>
      <c r="D642" s="47"/>
      <c r="E642" s="47"/>
      <c r="F642" s="39" t="str">
        <f t="shared" si="2"/>
        <v>PETUGAS.0641/SPK/SE/PML/3172/2026</v>
      </c>
      <c r="G642" s="45"/>
      <c r="H642" s="39" t="str">
        <f>VLOOKUP(G642,'MITRA (REFERENSI)'!$A:$Z,16,FALSE)</f>
        <v>#N/A</v>
      </c>
      <c r="I642" s="39" t="str">
        <f>VLOOKUP(G642,'MITRA (REFERENSI)'!$A:$Z,25,FALSE)</f>
        <v>#N/A</v>
      </c>
      <c r="J642" s="38" t="str">
        <f>VLOOKUP(G642,'MITRA (REFERENSI)'!$A:$Z,26,FALSE)</f>
        <v>#N/A</v>
      </c>
      <c r="K642" s="38" t="str">
        <f>VLOOKUP(G642,'MITRA (REFERENSI)'!$A:$Z,15,FALSE)</f>
        <v>#N/A</v>
      </c>
      <c r="L642" s="38" t="str">
        <f>VLOOKUP(G642,'MITRA (REFERENSI)'!$A:$Z,15,FALSE)</f>
        <v>#N/A</v>
      </c>
      <c r="M642" s="38" t="str">
        <f>IF(B642=1,'KELAS (REFERENSI)'!M642,IF(B642=2,'KELAS (REFERENSI)'!M657,IF(B642=3,'KELAS (REFERENSI)'!M672,IF(B642=4,'KELAS (REFERENSI)'!M687,""))))</f>
        <v/>
      </c>
      <c r="N642" s="38" t="str">
        <f>IF(B642=1,'KELAS (REFERENSI)'!N642,IF(B642=2,'KELAS (REFERENSI)'!N657,IF(B642=3,'KELAS (REFERENSI)'!N672,IF(B642=4,'KELAS (REFERENSI)'!N687,""))))</f>
        <v/>
      </c>
      <c r="O642" s="38" t="str">
        <f>IF(B642=1,'KELAS (REFERENSI)'!O642,IF(B642=2,'KELAS (REFERENSI)'!O657,IF(B642=3,'KELAS (REFERENSI)'!O672,IF(B642=4,'KELAS (REFERENSI)'!O687,""))))</f>
        <v/>
      </c>
      <c r="P642" s="38" t="str">
        <f>IF(B642=1,'KELAS (REFERENSI)'!P642,IF(B642=2,'KELAS (REFERENSI)'!P657,IF(B642=3,'KELAS (REFERENSI)'!P672,IF(B642=4,'KELAS (REFERENSI)'!P687,""))))</f>
        <v/>
      </c>
      <c r="Q642" s="38" t="str">
        <f t="shared" si="4"/>
        <v>BPS Kota Jakarta Timur</v>
      </c>
      <c r="R642" s="38" t="str">
        <f t="shared" si="56"/>
        <v/>
      </c>
      <c r="S642" s="38" t="str">
        <f t="shared" ref="S642:T642" si="650">S641</f>
        <v>15 Juni sampai dengan 31 Agustus 2026</v>
      </c>
      <c r="T642" s="38" t="str">
        <f t="shared" si="650"/>
        <v>31 Agustus 2026</v>
      </c>
      <c r="U642" s="46"/>
      <c r="V642" s="42"/>
      <c r="W642" s="42"/>
      <c r="X642" s="42"/>
    </row>
    <row r="643" ht="15.75" customHeight="1">
      <c r="A643" s="36" t="s">
        <v>5705</v>
      </c>
      <c r="B643" s="43"/>
      <c r="C643" s="44"/>
      <c r="D643" s="47"/>
      <c r="E643" s="47"/>
      <c r="F643" s="39" t="str">
        <f t="shared" si="2"/>
        <v>PETUGAS.0642/SPK/SE/PML/3172/2026</v>
      </c>
      <c r="G643" s="45"/>
      <c r="H643" s="39" t="str">
        <f>VLOOKUP(G643,'MITRA (REFERENSI)'!$A:$Z,16,FALSE)</f>
        <v>#N/A</v>
      </c>
      <c r="I643" s="39" t="str">
        <f>VLOOKUP(G643,'MITRA (REFERENSI)'!$A:$Z,25,FALSE)</f>
        <v>#N/A</v>
      </c>
      <c r="J643" s="38" t="str">
        <f>VLOOKUP(G643,'MITRA (REFERENSI)'!$A:$Z,26,FALSE)</f>
        <v>#N/A</v>
      </c>
      <c r="K643" s="38" t="str">
        <f>VLOOKUP(G643,'MITRA (REFERENSI)'!$A:$Z,15,FALSE)</f>
        <v>#N/A</v>
      </c>
      <c r="L643" s="38" t="str">
        <f>VLOOKUP(G643,'MITRA (REFERENSI)'!$A:$Z,15,FALSE)</f>
        <v>#N/A</v>
      </c>
      <c r="M643" s="38" t="str">
        <f>IF(B643=1,'KELAS (REFERENSI)'!M643,IF(B643=2,'KELAS (REFERENSI)'!M658,IF(B643=3,'KELAS (REFERENSI)'!M673,IF(B643=4,'KELAS (REFERENSI)'!M688,""))))</f>
        <v/>
      </c>
      <c r="N643" s="38" t="str">
        <f>IF(B643=1,'KELAS (REFERENSI)'!N643,IF(B643=2,'KELAS (REFERENSI)'!N658,IF(B643=3,'KELAS (REFERENSI)'!N673,IF(B643=4,'KELAS (REFERENSI)'!N688,""))))</f>
        <v/>
      </c>
      <c r="O643" s="38" t="str">
        <f>IF(B643=1,'KELAS (REFERENSI)'!O643,IF(B643=2,'KELAS (REFERENSI)'!O658,IF(B643=3,'KELAS (REFERENSI)'!O673,IF(B643=4,'KELAS (REFERENSI)'!O688,""))))</f>
        <v/>
      </c>
      <c r="P643" s="38" t="str">
        <f>IF(B643=1,'KELAS (REFERENSI)'!P643,IF(B643=2,'KELAS (REFERENSI)'!P658,IF(B643=3,'KELAS (REFERENSI)'!P673,IF(B643=4,'KELAS (REFERENSI)'!P688,""))))</f>
        <v/>
      </c>
      <c r="Q643" s="38" t="str">
        <f t="shared" si="4"/>
        <v>BPS Kota Jakarta Timur</v>
      </c>
      <c r="R643" s="38" t="str">
        <f t="shared" si="56"/>
        <v/>
      </c>
      <c r="S643" s="38" t="str">
        <f t="shared" ref="S643:T643" si="651">S642</f>
        <v>15 Juni sampai dengan 31 Agustus 2026</v>
      </c>
      <c r="T643" s="38" t="str">
        <f t="shared" si="651"/>
        <v>31 Agustus 2026</v>
      </c>
      <c r="U643" s="46"/>
      <c r="V643" s="42"/>
      <c r="W643" s="42"/>
      <c r="X643" s="42"/>
    </row>
    <row r="644" ht="15.75" customHeight="1">
      <c r="A644" s="36" t="s">
        <v>5706</v>
      </c>
      <c r="B644" s="43"/>
      <c r="C644" s="44"/>
      <c r="D644" s="47"/>
      <c r="E644" s="47"/>
      <c r="F644" s="39" t="str">
        <f t="shared" si="2"/>
        <v>PETUGAS.0643/SPK/SE/PML/3172/2026</v>
      </c>
      <c r="G644" s="45"/>
      <c r="H644" s="39" t="str">
        <f>VLOOKUP(G644,'MITRA (REFERENSI)'!$A:$Z,16,FALSE)</f>
        <v>#N/A</v>
      </c>
      <c r="I644" s="39" t="str">
        <f>VLOOKUP(G644,'MITRA (REFERENSI)'!$A:$Z,25,FALSE)</f>
        <v>#N/A</v>
      </c>
      <c r="J644" s="38" t="str">
        <f>VLOOKUP(G644,'MITRA (REFERENSI)'!$A:$Z,26,FALSE)</f>
        <v>#N/A</v>
      </c>
      <c r="K644" s="38" t="str">
        <f>VLOOKUP(G644,'MITRA (REFERENSI)'!$A:$Z,15,FALSE)</f>
        <v>#N/A</v>
      </c>
      <c r="L644" s="38" t="str">
        <f>VLOOKUP(G644,'MITRA (REFERENSI)'!$A:$Z,15,FALSE)</f>
        <v>#N/A</v>
      </c>
      <c r="M644" s="38" t="str">
        <f>IF(B644=1,'KELAS (REFERENSI)'!M644,IF(B644=2,'KELAS (REFERENSI)'!M659,IF(B644=3,'KELAS (REFERENSI)'!M674,IF(B644=4,'KELAS (REFERENSI)'!M689,""))))</f>
        <v/>
      </c>
      <c r="N644" s="38" t="str">
        <f>IF(B644=1,'KELAS (REFERENSI)'!N644,IF(B644=2,'KELAS (REFERENSI)'!N659,IF(B644=3,'KELAS (REFERENSI)'!N674,IF(B644=4,'KELAS (REFERENSI)'!N689,""))))</f>
        <v/>
      </c>
      <c r="O644" s="38" t="str">
        <f>IF(B644=1,'KELAS (REFERENSI)'!O644,IF(B644=2,'KELAS (REFERENSI)'!O659,IF(B644=3,'KELAS (REFERENSI)'!O674,IF(B644=4,'KELAS (REFERENSI)'!O689,""))))</f>
        <v/>
      </c>
      <c r="P644" s="38" t="str">
        <f>IF(B644=1,'KELAS (REFERENSI)'!P644,IF(B644=2,'KELAS (REFERENSI)'!P659,IF(B644=3,'KELAS (REFERENSI)'!P674,IF(B644=4,'KELAS (REFERENSI)'!P689,""))))</f>
        <v/>
      </c>
      <c r="Q644" s="38" t="str">
        <f t="shared" si="4"/>
        <v>BPS Kota Jakarta Timur</v>
      </c>
      <c r="R644" s="38" t="str">
        <f t="shared" si="56"/>
        <v/>
      </c>
      <c r="S644" s="38" t="str">
        <f t="shared" ref="S644:T644" si="652">S643</f>
        <v>15 Juni sampai dengan 31 Agustus 2026</v>
      </c>
      <c r="T644" s="38" t="str">
        <f t="shared" si="652"/>
        <v>31 Agustus 2026</v>
      </c>
      <c r="U644" s="46"/>
      <c r="V644" s="42"/>
      <c r="W644" s="42"/>
      <c r="X644" s="42"/>
    </row>
    <row r="645" ht="15.75" customHeight="1">
      <c r="A645" s="36" t="s">
        <v>5707</v>
      </c>
      <c r="B645" s="43"/>
      <c r="C645" s="44"/>
      <c r="D645" s="47"/>
      <c r="E645" s="47"/>
      <c r="F645" s="39" t="str">
        <f t="shared" si="2"/>
        <v>PETUGAS.0644/SPK/SE/PML/3172/2026</v>
      </c>
      <c r="G645" s="45"/>
      <c r="H645" s="39" t="str">
        <f>VLOOKUP(G645,'MITRA (REFERENSI)'!$A:$Z,16,FALSE)</f>
        <v>#N/A</v>
      </c>
      <c r="I645" s="39" t="str">
        <f>VLOOKUP(G645,'MITRA (REFERENSI)'!$A:$Z,25,FALSE)</f>
        <v>#N/A</v>
      </c>
      <c r="J645" s="38" t="str">
        <f>VLOOKUP(G645,'MITRA (REFERENSI)'!$A:$Z,26,FALSE)</f>
        <v>#N/A</v>
      </c>
      <c r="K645" s="38" t="str">
        <f>VLOOKUP(G645,'MITRA (REFERENSI)'!$A:$Z,15,FALSE)</f>
        <v>#N/A</v>
      </c>
      <c r="L645" s="38" t="str">
        <f>VLOOKUP(G645,'MITRA (REFERENSI)'!$A:$Z,15,FALSE)</f>
        <v>#N/A</v>
      </c>
      <c r="M645" s="38" t="str">
        <f>IF(B645=1,'KELAS (REFERENSI)'!M645,IF(B645=2,'KELAS (REFERENSI)'!M660,IF(B645=3,'KELAS (REFERENSI)'!M675,IF(B645=4,'KELAS (REFERENSI)'!M690,""))))</f>
        <v/>
      </c>
      <c r="N645" s="38" t="str">
        <f>IF(B645=1,'KELAS (REFERENSI)'!N645,IF(B645=2,'KELAS (REFERENSI)'!N660,IF(B645=3,'KELAS (REFERENSI)'!N675,IF(B645=4,'KELAS (REFERENSI)'!N690,""))))</f>
        <v/>
      </c>
      <c r="O645" s="38" t="str">
        <f>IF(B645=1,'KELAS (REFERENSI)'!O645,IF(B645=2,'KELAS (REFERENSI)'!O660,IF(B645=3,'KELAS (REFERENSI)'!O675,IF(B645=4,'KELAS (REFERENSI)'!O690,""))))</f>
        <v/>
      </c>
      <c r="P645" s="38" t="str">
        <f>IF(B645=1,'KELAS (REFERENSI)'!P645,IF(B645=2,'KELAS (REFERENSI)'!P660,IF(B645=3,'KELAS (REFERENSI)'!P675,IF(B645=4,'KELAS (REFERENSI)'!P690,""))))</f>
        <v/>
      </c>
      <c r="Q645" s="38" t="str">
        <f t="shared" si="4"/>
        <v>BPS Kota Jakarta Timur</v>
      </c>
      <c r="R645" s="38" t="str">
        <f t="shared" si="56"/>
        <v/>
      </c>
      <c r="S645" s="38" t="str">
        <f t="shared" ref="S645:T645" si="653">S644</f>
        <v>15 Juni sampai dengan 31 Agustus 2026</v>
      </c>
      <c r="T645" s="38" t="str">
        <f t="shared" si="653"/>
        <v>31 Agustus 2026</v>
      </c>
      <c r="U645" s="46"/>
      <c r="V645" s="42"/>
      <c r="W645" s="42"/>
      <c r="X645" s="42"/>
    </row>
    <row r="646" ht="15.75" customHeight="1">
      <c r="A646" s="36" t="s">
        <v>5708</v>
      </c>
      <c r="B646" s="43"/>
      <c r="C646" s="44"/>
      <c r="D646" s="47"/>
      <c r="E646" s="47"/>
      <c r="F646" s="39" t="str">
        <f t="shared" si="2"/>
        <v>PETUGAS.0645/SPK/SE/PML/3172/2026</v>
      </c>
      <c r="G646" s="45"/>
      <c r="H646" s="39" t="str">
        <f>VLOOKUP(G646,'MITRA (REFERENSI)'!$A:$Z,16,FALSE)</f>
        <v>#N/A</v>
      </c>
      <c r="I646" s="39" t="str">
        <f>VLOOKUP(G646,'MITRA (REFERENSI)'!$A:$Z,25,FALSE)</f>
        <v>#N/A</v>
      </c>
      <c r="J646" s="38" t="str">
        <f>VLOOKUP(G646,'MITRA (REFERENSI)'!$A:$Z,26,FALSE)</f>
        <v>#N/A</v>
      </c>
      <c r="K646" s="38" t="str">
        <f>VLOOKUP(G646,'MITRA (REFERENSI)'!$A:$Z,15,FALSE)</f>
        <v>#N/A</v>
      </c>
      <c r="L646" s="38" t="str">
        <f>VLOOKUP(G646,'MITRA (REFERENSI)'!$A:$Z,15,FALSE)</f>
        <v>#N/A</v>
      </c>
      <c r="M646" s="38" t="str">
        <f>IF(B646=1,'KELAS (REFERENSI)'!M646,IF(B646=2,'KELAS (REFERENSI)'!M661,IF(B646=3,'KELAS (REFERENSI)'!M676,IF(B646=4,'KELAS (REFERENSI)'!M691,""))))</f>
        <v/>
      </c>
      <c r="N646" s="38" t="str">
        <f>IF(B646=1,'KELAS (REFERENSI)'!N646,IF(B646=2,'KELAS (REFERENSI)'!N661,IF(B646=3,'KELAS (REFERENSI)'!N676,IF(B646=4,'KELAS (REFERENSI)'!N691,""))))</f>
        <v/>
      </c>
      <c r="O646" s="38" t="str">
        <f>IF(B646=1,'KELAS (REFERENSI)'!O646,IF(B646=2,'KELAS (REFERENSI)'!O661,IF(B646=3,'KELAS (REFERENSI)'!O676,IF(B646=4,'KELAS (REFERENSI)'!O691,""))))</f>
        <v/>
      </c>
      <c r="P646" s="38" t="str">
        <f>IF(B646=1,'KELAS (REFERENSI)'!P646,IF(B646=2,'KELAS (REFERENSI)'!P661,IF(B646=3,'KELAS (REFERENSI)'!P676,IF(B646=4,'KELAS (REFERENSI)'!P691,""))))</f>
        <v/>
      </c>
      <c r="Q646" s="38" t="str">
        <f t="shared" si="4"/>
        <v>BPS Kota Jakarta Timur</v>
      </c>
      <c r="R646" s="38" t="str">
        <f t="shared" si="56"/>
        <v/>
      </c>
      <c r="S646" s="38" t="str">
        <f t="shared" ref="S646:T646" si="654">S645</f>
        <v>15 Juni sampai dengan 31 Agustus 2026</v>
      </c>
      <c r="T646" s="38" t="str">
        <f t="shared" si="654"/>
        <v>31 Agustus 2026</v>
      </c>
      <c r="U646" s="46"/>
      <c r="V646" s="42"/>
      <c r="W646" s="42"/>
      <c r="X646" s="42"/>
    </row>
    <row r="647" ht="15.75" customHeight="1">
      <c r="A647" s="36" t="s">
        <v>5709</v>
      </c>
      <c r="B647" s="43"/>
      <c r="C647" s="44"/>
      <c r="D647" s="47"/>
      <c r="E647" s="47"/>
      <c r="F647" s="39" t="str">
        <f t="shared" si="2"/>
        <v>PETUGAS.0646/SPK/SE/PML/3172/2026</v>
      </c>
      <c r="G647" s="45"/>
      <c r="H647" s="39" t="str">
        <f>VLOOKUP(G647,'MITRA (REFERENSI)'!$A:$Z,16,FALSE)</f>
        <v>#N/A</v>
      </c>
      <c r="I647" s="39" t="str">
        <f>VLOOKUP(G647,'MITRA (REFERENSI)'!$A:$Z,25,FALSE)</f>
        <v>#N/A</v>
      </c>
      <c r="J647" s="38" t="str">
        <f>VLOOKUP(G647,'MITRA (REFERENSI)'!$A:$Z,26,FALSE)</f>
        <v>#N/A</v>
      </c>
      <c r="K647" s="38" t="str">
        <f>VLOOKUP(G647,'MITRA (REFERENSI)'!$A:$Z,15,FALSE)</f>
        <v>#N/A</v>
      </c>
      <c r="L647" s="38" t="str">
        <f>VLOOKUP(G647,'MITRA (REFERENSI)'!$A:$Z,15,FALSE)</f>
        <v>#N/A</v>
      </c>
      <c r="M647" s="38" t="str">
        <f>IF(B647=1,'KELAS (REFERENSI)'!M647,IF(B647=2,'KELAS (REFERENSI)'!M662,IF(B647=3,'KELAS (REFERENSI)'!M677,IF(B647=4,'KELAS (REFERENSI)'!M692,""))))</f>
        <v/>
      </c>
      <c r="N647" s="38" t="str">
        <f>IF(B647=1,'KELAS (REFERENSI)'!N647,IF(B647=2,'KELAS (REFERENSI)'!N662,IF(B647=3,'KELAS (REFERENSI)'!N677,IF(B647=4,'KELAS (REFERENSI)'!N692,""))))</f>
        <v/>
      </c>
      <c r="O647" s="38" t="str">
        <f>IF(B647=1,'KELAS (REFERENSI)'!O647,IF(B647=2,'KELAS (REFERENSI)'!O662,IF(B647=3,'KELAS (REFERENSI)'!O677,IF(B647=4,'KELAS (REFERENSI)'!O692,""))))</f>
        <v/>
      </c>
      <c r="P647" s="38" t="str">
        <f>IF(B647=1,'KELAS (REFERENSI)'!P647,IF(B647=2,'KELAS (REFERENSI)'!P662,IF(B647=3,'KELAS (REFERENSI)'!P677,IF(B647=4,'KELAS (REFERENSI)'!P692,""))))</f>
        <v/>
      </c>
      <c r="Q647" s="38" t="str">
        <f t="shared" si="4"/>
        <v>BPS Kota Jakarta Timur</v>
      </c>
      <c r="R647" s="38" t="str">
        <f t="shared" si="56"/>
        <v/>
      </c>
      <c r="S647" s="38" t="str">
        <f t="shared" ref="S647:T647" si="655">S646</f>
        <v>15 Juni sampai dengan 31 Agustus 2026</v>
      </c>
      <c r="T647" s="38" t="str">
        <f t="shared" si="655"/>
        <v>31 Agustus 2026</v>
      </c>
      <c r="U647" s="46"/>
      <c r="V647" s="42"/>
      <c r="W647" s="42"/>
      <c r="X647" s="42"/>
    </row>
    <row r="648" ht="15.75" customHeight="1">
      <c r="A648" s="36" t="s">
        <v>5710</v>
      </c>
      <c r="B648" s="43"/>
      <c r="C648" s="44"/>
      <c r="D648" s="47"/>
      <c r="E648" s="47"/>
      <c r="F648" s="39" t="str">
        <f t="shared" si="2"/>
        <v>PETUGAS.0647/SPK/SE/PML/3172/2026</v>
      </c>
      <c r="G648" s="45"/>
      <c r="H648" s="39" t="str">
        <f>VLOOKUP(G648,'MITRA (REFERENSI)'!$A:$Z,16,FALSE)</f>
        <v>#N/A</v>
      </c>
      <c r="I648" s="39" t="str">
        <f>VLOOKUP(G648,'MITRA (REFERENSI)'!$A:$Z,25,FALSE)</f>
        <v>#N/A</v>
      </c>
      <c r="J648" s="38" t="str">
        <f>VLOOKUP(G648,'MITRA (REFERENSI)'!$A:$Z,26,FALSE)</f>
        <v>#N/A</v>
      </c>
      <c r="K648" s="38" t="str">
        <f>VLOOKUP(G648,'MITRA (REFERENSI)'!$A:$Z,15,FALSE)</f>
        <v>#N/A</v>
      </c>
      <c r="L648" s="38" t="str">
        <f>VLOOKUP(G648,'MITRA (REFERENSI)'!$A:$Z,15,FALSE)</f>
        <v>#N/A</v>
      </c>
      <c r="M648" s="38" t="str">
        <f>IF(B648=1,'KELAS (REFERENSI)'!M648,IF(B648=2,'KELAS (REFERENSI)'!M663,IF(B648=3,'KELAS (REFERENSI)'!M678,IF(B648=4,'KELAS (REFERENSI)'!M693,""))))</f>
        <v/>
      </c>
      <c r="N648" s="38" t="str">
        <f>IF(B648=1,'KELAS (REFERENSI)'!N648,IF(B648=2,'KELAS (REFERENSI)'!N663,IF(B648=3,'KELAS (REFERENSI)'!N678,IF(B648=4,'KELAS (REFERENSI)'!N693,""))))</f>
        <v/>
      </c>
      <c r="O648" s="38" t="str">
        <f>IF(B648=1,'KELAS (REFERENSI)'!O648,IF(B648=2,'KELAS (REFERENSI)'!O663,IF(B648=3,'KELAS (REFERENSI)'!O678,IF(B648=4,'KELAS (REFERENSI)'!O693,""))))</f>
        <v/>
      </c>
      <c r="P648" s="38" t="str">
        <f>IF(B648=1,'KELAS (REFERENSI)'!P648,IF(B648=2,'KELAS (REFERENSI)'!P663,IF(B648=3,'KELAS (REFERENSI)'!P678,IF(B648=4,'KELAS (REFERENSI)'!P693,""))))</f>
        <v/>
      </c>
      <c r="Q648" s="38" t="str">
        <f t="shared" si="4"/>
        <v>BPS Kota Jakarta Timur</v>
      </c>
      <c r="R648" s="38" t="str">
        <f t="shared" si="56"/>
        <v/>
      </c>
      <c r="S648" s="38" t="str">
        <f t="shared" ref="S648:T648" si="656">S647</f>
        <v>15 Juni sampai dengan 31 Agustus 2026</v>
      </c>
      <c r="T648" s="38" t="str">
        <f t="shared" si="656"/>
        <v>31 Agustus 2026</v>
      </c>
      <c r="U648" s="46"/>
      <c r="V648" s="42"/>
      <c r="W648" s="42"/>
      <c r="X648" s="42"/>
    </row>
    <row r="649" ht="15.75" customHeight="1">
      <c r="A649" s="36" t="s">
        <v>5711</v>
      </c>
      <c r="B649" s="43"/>
      <c r="C649" s="44"/>
      <c r="D649" s="47"/>
      <c r="E649" s="47"/>
      <c r="F649" s="39" t="str">
        <f t="shared" si="2"/>
        <v>PETUGAS.0648/SPK/SE/PML/3172/2026</v>
      </c>
      <c r="G649" s="45"/>
      <c r="H649" s="39" t="str">
        <f>VLOOKUP(G649,'MITRA (REFERENSI)'!$A:$Z,16,FALSE)</f>
        <v>#N/A</v>
      </c>
      <c r="I649" s="39" t="str">
        <f>VLOOKUP(G649,'MITRA (REFERENSI)'!$A:$Z,25,FALSE)</f>
        <v>#N/A</v>
      </c>
      <c r="J649" s="38" t="str">
        <f>VLOOKUP(G649,'MITRA (REFERENSI)'!$A:$Z,26,FALSE)</f>
        <v>#N/A</v>
      </c>
      <c r="K649" s="38" t="str">
        <f>VLOOKUP(G649,'MITRA (REFERENSI)'!$A:$Z,15,FALSE)</f>
        <v>#N/A</v>
      </c>
      <c r="L649" s="38" t="str">
        <f>VLOOKUP(G649,'MITRA (REFERENSI)'!$A:$Z,15,FALSE)</f>
        <v>#N/A</v>
      </c>
      <c r="M649" s="38" t="str">
        <f>IF(B649=1,'KELAS (REFERENSI)'!M649,IF(B649=2,'KELAS (REFERENSI)'!M664,IF(B649=3,'KELAS (REFERENSI)'!M679,IF(B649=4,'KELAS (REFERENSI)'!M694,""))))</f>
        <v/>
      </c>
      <c r="N649" s="38" t="str">
        <f>IF(B649=1,'KELAS (REFERENSI)'!N649,IF(B649=2,'KELAS (REFERENSI)'!N664,IF(B649=3,'KELAS (REFERENSI)'!N679,IF(B649=4,'KELAS (REFERENSI)'!N694,""))))</f>
        <v/>
      </c>
      <c r="O649" s="38" t="str">
        <f>IF(B649=1,'KELAS (REFERENSI)'!O649,IF(B649=2,'KELAS (REFERENSI)'!O664,IF(B649=3,'KELAS (REFERENSI)'!O679,IF(B649=4,'KELAS (REFERENSI)'!O694,""))))</f>
        <v/>
      </c>
      <c r="P649" s="38" t="str">
        <f>IF(B649=1,'KELAS (REFERENSI)'!P649,IF(B649=2,'KELAS (REFERENSI)'!P664,IF(B649=3,'KELAS (REFERENSI)'!P679,IF(B649=4,'KELAS (REFERENSI)'!P694,""))))</f>
        <v/>
      </c>
      <c r="Q649" s="38" t="str">
        <f t="shared" si="4"/>
        <v>BPS Kota Jakarta Timur</v>
      </c>
      <c r="R649" s="38" t="str">
        <f t="shared" si="56"/>
        <v/>
      </c>
      <c r="S649" s="38" t="str">
        <f t="shared" ref="S649:T649" si="657">S648</f>
        <v>15 Juni sampai dengan 31 Agustus 2026</v>
      </c>
      <c r="T649" s="38" t="str">
        <f t="shared" si="657"/>
        <v>31 Agustus 2026</v>
      </c>
      <c r="U649" s="46"/>
      <c r="V649" s="42"/>
      <c r="W649" s="42"/>
      <c r="X649" s="42"/>
    </row>
    <row r="650" ht="15.75" customHeight="1">
      <c r="A650" s="36" t="s">
        <v>5712</v>
      </c>
      <c r="B650" s="43"/>
      <c r="C650" s="44"/>
      <c r="D650" s="47"/>
      <c r="E650" s="47"/>
      <c r="F650" s="39" t="str">
        <f t="shared" si="2"/>
        <v>PETUGAS.0649/SPK/SE/PML/3172/2026</v>
      </c>
      <c r="G650" s="45"/>
      <c r="H650" s="39" t="str">
        <f>VLOOKUP(G650,'MITRA (REFERENSI)'!$A:$Z,16,FALSE)</f>
        <v>#N/A</v>
      </c>
      <c r="I650" s="39" t="str">
        <f>VLOOKUP(G650,'MITRA (REFERENSI)'!$A:$Z,25,FALSE)</f>
        <v>#N/A</v>
      </c>
      <c r="J650" s="38" t="str">
        <f>VLOOKUP(G650,'MITRA (REFERENSI)'!$A:$Z,26,FALSE)</f>
        <v>#N/A</v>
      </c>
      <c r="K650" s="38" t="str">
        <f>VLOOKUP(G650,'MITRA (REFERENSI)'!$A:$Z,15,FALSE)</f>
        <v>#N/A</v>
      </c>
      <c r="L650" s="38" t="str">
        <f>VLOOKUP(G650,'MITRA (REFERENSI)'!$A:$Z,15,FALSE)</f>
        <v>#N/A</v>
      </c>
      <c r="M650" s="38" t="str">
        <f>IF(B650=1,'KELAS (REFERENSI)'!M650,IF(B650=2,'KELAS (REFERENSI)'!M665,IF(B650=3,'KELAS (REFERENSI)'!M680,IF(B650=4,'KELAS (REFERENSI)'!M695,""))))</f>
        <v/>
      </c>
      <c r="N650" s="38" t="str">
        <f>IF(B650=1,'KELAS (REFERENSI)'!N650,IF(B650=2,'KELAS (REFERENSI)'!N665,IF(B650=3,'KELAS (REFERENSI)'!N680,IF(B650=4,'KELAS (REFERENSI)'!N695,""))))</f>
        <v/>
      </c>
      <c r="O650" s="38" t="str">
        <f>IF(B650=1,'KELAS (REFERENSI)'!O650,IF(B650=2,'KELAS (REFERENSI)'!O665,IF(B650=3,'KELAS (REFERENSI)'!O680,IF(B650=4,'KELAS (REFERENSI)'!O695,""))))</f>
        <v/>
      </c>
      <c r="P650" s="38" t="str">
        <f>IF(B650=1,'KELAS (REFERENSI)'!P650,IF(B650=2,'KELAS (REFERENSI)'!P665,IF(B650=3,'KELAS (REFERENSI)'!P680,IF(B650=4,'KELAS (REFERENSI)'!P695,""))))</f>
        <v/>
      </c>
      <c r="Q650" s="38" t="str">
        <f t="shared" si="4"/>
        <v>BPS Kota Jakarta Timur</v>
      </c>
      <c r="R650" s="38" t="str">
        <f t="shared" si="56"/>
        <v/>
      </c>
      <c r="S650" s="38" t="str">
        <f t="shared" ref="S650:T650" si="658">S649</f>
        <v>15 Juni sampai dengan 31 Agustus 2026</v>
      </c>
      <c r="T650" s="38" t="str">
        <f t="shared" si="658"/>
        <v>31 Agustus 2026</v>
      </c>
      <c r="U650" s="46"/>
      <c r="V650" s="42"/>
      <c r="W650" s="42"/>
      <c r="X650" s="42"/>
    </row>
    <row r="651" ht="15.75" customHeight="1">
      <c r="A651" s="36" t="s">
        <v>5713</v>
      </c>
      <c r="B651" s="43"/>
      <c r="C651" s="44"/>
      <c r="D651" s="47"/>
      <c r="E651" s="47"/>
      <c r="F651" s="39" t="str">
        <f t="shared" si="2"/>
        <v>PETUGAS.0650/SPK/SE/PML/3172/2026</v>
      </c>
      <c r="G651" s="45"/>
      <c r="H651" s="39" t="str">
        <f>VLOOKUP(G651,'MITRA (REFERENSI)'!$A:$Z,16,FALSE)</f>
        <v>#N/A</v>
      </c>
      <c r="I651" s="39" t="str">
        <f>VLOOKUP(G651,'MITRA (REFERENSI)'!$A:$Z,25,FALSE)</f>
        <v>#N/A</v>
      </c>
      <c r="J651" s="38" t="str">
        <f>VLOOKUP(G651,'MITRA (REFERENSI)'!$A:$Z,26,FALSE)</f>
        <v>#N/A</v>
      </c>
      <c r="K651" s="38" t="str">
        <f>VLOOKUP(G651,'MITRA (REFERENSI)'!$A:$Z,15,FALSE)</f>
        <v>#N/A</v>
      </c>
      <c r="L651" s="38" t="str">
        <f>VLOOKUP(G651,'MITRA (REFERENSI)'!$A:$Z,15,FALSE)</f>
        <v>#N/A</v>
      </c>
      <c r="M651" s="38" t="str">
        <f>IF(B651=1,'KELAS (REFERENSI)'!M651,IF(B651=2,'KELAS (REFERENSI)'!M666,IF(B651=3,'KELAS (REFERENSI)'!M681,IF(B651=4,'KELAS (REFERENSI)'!M696,""))))</f>
        <v/>
      </c>
      <c r="N651" s="38" t="str">
        <f>IF(B651=1,'KELAS (REFERENSI)'!N651,IF(B651=2,'KELAS (REFERENSI)'!N666,IF(B651=3,'KELAS (REFERENSI)'!N681,IF(B651=4,'KELAS (REFERENSI)'!N696,""))))</f>
        <v/>
      </c>
      <c r="O651" s="38" t="str">
        <f>IF(B651=1,'KELAS (REFERENSI)'!O651,IF(B651=2,'KELAS (REFERENSI)'!O666,IF(B651=3,'KELAS (REFERENSI)'!O681,IF(B651=4,'KELAS (REFERENSI)'!O696,""))))</f>
        <v/>
      </c>
      <c r="P651" s="38" t="str">
        <f>IF(B651=1,'KELAS (REFERENSI)'!P651,IF(B651=2,'KELAS (REFERENSI)'!P666,IF(B651=3,'KELAS (REFERENSI)'!P681,IF(B651=4,'KELAS (REFERENSI)'!P696,""))))</f>
        <v/>
      </c>
      <c r="Q651" s="38" t="str">
        <f t="shared" si="4"/>
        <v>BPS Kota Jakarta Timur</v>
      </c>
      <c r="R651" s="38" t="str">
        <f t="shared" si="56"/>
        <v/>
      </c>
      <c r="S651" s="38" t="str">
        <f t="shared" ref="S651:T651" si="659">S650</f>
        <v>15 Juni sampai dengan 31 Agustus 2026</v>
      </c>
      <c r="T651" s="38" t="str">
        <f t="shared" si="659"/>
        <v>31 Agustus 2026</v>
      </c>
      <c r="U651" s="46"/>
      <c r="V651" s="42"/>
      <c r="W651" s="42"/>
      <c r="X651" s="42"/>
    </row>
    <row r="652" ht="15.75" customHeight="1">
      <c r="A652" s="36" t="s">
        <v>5714</v>
      </c>
      <c r="B652" s="43"/>
      <c r="C652" s="44"/>
      <c r="D652" s="47"/>
      <c r="E652" s="47"/>
      <c r="F652" s="39" t="str">
        <f t="shared" si="2"/>
        <v>PETUGAS.0651/SPK/SE/PML/3172/2026</v>
      </c>
      <c r="G652" s="45"/>
      <c r="H652" s="39" t="str">
        <f>VLOOKUP(G652,'MITRA (REFERENSI)'!$A:$Z,16,FALSE)</f>
        <v>#N/A</v>
      </c>
      <c r="I652" s="39" t="str">
        <f>VLOOKUP(G652,'MITRA (REFERENSI)'!$A:$Z,25,FALSE)</f>
        <v>#N/A</v>
      </c>
      <c r="J652" s="38" t="str">
        <f>VLOOKUP(G652,'MITRA (REFERENSI)'!$A:$Z,26,FALSE)</f>
        <v>#N/A</v>
      </c>
      <c r="K652" s="38" t="str">
        <f>VLOOKUP(G652,'MITRA (REFERENSI)'!$A:$Z,15,FALSE)</f>
        <v>#N/A</v>
      </c>
      <c r="L652" s="38" t="str">
        <f>VLOOKUP(G652,'MITRA (REFERENSI)'!$A:$Z,15,FALSE)</f>
        <v>#N/A</v>
      </c>
      <c r="M652" s="38" t="str">
        <f>IF(B652=1,'KELAS (REFERENSI)'!M652,IF(B652=2,'KELAS (REFERENSI)'!M667,IF(B652=3,'KELAS (REFERENSI)'!M682,IF(B652=4,'KELAS (REFERENSI)'!M697,""))))</f>
        <v/>
      </c>
      <c r="N652" s="38" t="str">
        <f>IF(B652=1,'KELAS (REFERENSI)'!N652,IF(B652=2,'KELAS (REFERENSI)'!N667,IF(B652=3,'KELAS (REFERENSI)'!N682,IF(B652=4,'KELAS (REFERENSI)'!N697,""))))</f>
        <v/>
      </c>
      <c r="O652" s="38" t="str">
        <f>IF(B652=1,'KELAS (REFERENSI)'!O652,IF(B652=2,'KELAS (REFERENSI)'!O667,IF(B652=3,'KELAS (REFERENSI)'!O682,IF(B652=4,'KELAS (REFERENSI)'!O697,""))))</f>
        <v/>
      </c>
      <c r="P652" s="38" t="str">
        <f>IF(B652=1,'KELAS (REFERENSI)'!P652,IF(B652=2,'KELAS (REFERENSI)'!P667,IF(B652=3,'KELAS (REFERENSI)'!P682,IF(B652=4,'KELAS (REFERENSI)'!P697,""))))</f>
        <v/>
      </c>
      <c r="Q652" s="38" t="str">
        <f t="shared" si="4"/>
        <v>BPS Kota Jakarta Timur</v>
      </c>
      <c r="R652" s="38" t="str">
        <f t="shared" si="56"/>
        <v/>
      </c>
      <c r="S652" s="38" t="str">
        <f t="shared" ref="S652:T652" si="660">S651</f>
        <v>15 Juni sampai dengan 31 Agustus 2026</v>
      </c>
      <c r="T652" s="38" t="str">
        <f t="shared" si="660"/>
        <v>31 Agustus 2026</v>
      </c>
      <c r="U652" s="46"/>
      <c r="V652" s="42"/>
      <c r="W652" s="42"/>
      <c r="X652" s="42"/>
    </row>
    <row r="653" ht="15.75" customHeight="1">
      <c r="A653" s="36" t="s">
        <v>5715</v>
      </c>
      <c r="B653" s="43"/>
      <c r="C653" s="44"/>
      <c r="D653" s="47"/>
      <c r="E653" s="47"/>
      <c r="F653" s="39" t="str">
        <f t="shared" si="2"/>
        <v>PETUGAS.0652/SPK/SE/PML/3172/2026</v>
      </c>
      <c r="G653" s="45"/>
      <c r="H653" s="39" t="str">
        <f>VLOOKUP(G653,'MITRA (REFERENSI)'!$A:$Z,16,FALSE)</f>
        <v>#N/A</v>
      </c>
      <c r="I653" s="39" t="str">
        <f>VLOOKUP(G653,'MITRA (REFERENSI)'!$A:$Z,25,FALSE)</f>
        <v>#N/A</v>
      </c>
      <c r="J653" s="38" t="str">
        <f>VLOOKUP(G653,'MITRA (REFERENSI)'!$A:$Z,26,FALSE)</f>
        <v>#N/A</v>
      </c>
      <c r="K653" s="38" t="str">
        <f>VLOOKUP(G653,'MITRA (REFERENSI)'!$A:$Z,15,FALSE)</f>
        <v>#N/A</v>
      </c>
      <c r="L653" s="38" t="str">
        <f>VLOOKUP(G653,'MITRA (REFERENSI)'!$A:$Z,15,FALSE)</f>
        <v>#N/A</v>
      </c>
      <c r="M653" s="38" t="str">
        <f>IF(B653=1,'KELAS (REFERENSI)'!M653,IF(B653=2,'KELAS (REFERENSI)'!M668,IF(B653=3,'KELAS (REFERENSI)'!M683,IF(B653=4,'KELAS (REFERENSI)'!M698,""))))</f>
        <v/>
      </c>
      <c r="N653" s="38" t="str">
        <f>IF(B653=1,'KELAS (REFERENSI)'!N653,IF(B653=2,'KELAS (REFERENSI)'!N668,IF(B653=3,'KELAS (REFERENSI)'!N683,IF(B653=4,'KELAS (REFERENSI)'!N698,""))))</f>
        <v/>
      </c>
      <c r="O653" s="38" t="str">
        <f>IF(B653=1,'KELAS (REFERENSI)'!O653,IF(B653=2,'KELAS (REFERENSI)'!O668,IF(B653=3,'KELAS (REFERENSI)'!O683,IF(B653=4,'KELAS (REFERENSI)'!O698,""))))</f>
        <v/>
      </c>
      <c r="P653" s="38" t="str">
        <f>IF(B653=1,'KELAS (REFERENSI)'!P653,IF(B653=2,'KELAS (REFERENSI)'!P668,IF(B653=3,'KELAS (REFERENSI)'!P683,IF(B653=4,'KELAS (REFERENSI)'!P698,""))))</f>
        <v/>
      </c>
      <c r="Q653" s="38" t="str">
        <f t="shared" si="4"/>
        <v>BPS Kota Jakarta Timur</v>
      </c>
      <c r="R653" s="38" t="str">
        <f t="shared" si="56"/>
        <v/>
      </c>
      <c r="S653" s="38" t="str">
        <f t="shared" ref="S653:T653" si="661">S652</f>
        <v>15 Juni sampai dengan 31 Agustus 2026</v>
      </c>
      <c r="T653" s="38" t="str">
        <f t="shared" si="661"/>
        <v>31 Agustus 2026</v>
      </c>
      <c r="U653" s="46"/>
      <c r="V653" s="42"/>
      <c r="W653" s="42"/>
      <c r="X653" s="42"/>
    </row>
    <row r="654" ht="15.75" customHeight="1">
      <c r="A654" s="36" t="s">
        <v>5716</v>
      </c>
      <c r="B654" s="43"/>
      <c r="C654" s="44"/>
      <c r="D654" s="47"/>
      <c r="E654" s="47"/>
      <c r="F654" s="39" t="str">
        <f t="shared" si="2"/>
        <v>PETUGAS.0653/SPK/SE/PML/3172/2026</v>
      </c>
      <c r="G654" s="45"/>
      <c r="H654" s="39" t="str">
        <f>VLOOKUP(G654,'MITRA (REFERENSI)'!$A:$Z,16,FALSE)</f>
        <v>#N/A</v>
      </c>
      <c r="I654" s="39" t="str">
        <f>VLOOKUP(G654,'MITRA (REFERENSI)'!$A:$Z,25,FALSE)</f>
        <v>#N/A</v>
      </c>
      <c r="J654" s="38" t="str">
        <f>VLOOKUP(G654,'MITRA (REFERENSI)'!$A:$Z,26,FALSE)</f>
        <v>#N/A</v>
      </c>
      <c r="K654" s="38" t="str">
        <f>VLOOKUP(G654,'MITRA (REFERENSI)'!$A:$Z,15,FALSE)</f>
        <v>#N/A</v>
      </c>
      <c r="L654" s="38" t="str">
        <f>VLOOKUP(G654,'MITRA (REFERENSI)'!$A:$Z,15,FALSE)</f>
        <v>#N/A</v>
      </c>
      <c r="M654" s="38" t="str">
        <f>IF(B654=1,'KELAS (REFERENSI)'!M654,IF(B654=2,'KELAS (REFERENSI)'!M669,IF(B654=3,'KELAS (REFERENSI)'!M684,IF(B654=4,'KELAS (REFERENSI)'!M699,""))))</f>
        <v/>
      </c>
      <c r="N654" s="38" t="str">
        <f>IF(B654=1,'KELAS (REFERENSI)'!N654,IF(B654=2,'KELAS (REFERENSI)'!N669,IF(B654=3,'KELAS (REFERENSI)'!N684,IF(B654=4,'KELAS (REFERENSI)'!N699,""))))</f>
        <v/>
      </c>
      <c r="O654" s="38" t="str">
        <f>IF(B654=1,'KELAS (REFERENSI)'!O654,IF(B654=2,'KELAS (REFERENSI)'!O669,IF(B654=3,'KELAS (REFERENSI)'!O684,IF(B654=4,'KELAS (REFERENSI)'!O699,""))))</f>
        <v/>
      </c>
      <c r="P654" s="38" t="str">
        <f>IF(B654=1,'KELAS (REFERENSI)'!P654,IF(B654=2,'KELAS (REFERENSI)'!P669,IF(B654=3,'KELAS (REFERENSI)'!P684,IF(B654=4,'KELAS (REFERENSI)'!P699,""))))</f>
        <v/>
      </c>
      <c r="Q654" s="38" t="str">
        <f t="shared" si="4"/>
        <v>BPS Kota Jakarta Timur</v>
      </c>
      <c r="R654" s="38" t="str">
        <f t="shared" si="56"/>
        <v/>
      </c>
      <c r="S654" s="38" t="str">
        <f t="shared" ref="S654:T654" si="662">S653</f>
        <v>15 Juni sampai dengan 31 Agustus 2026</v>
      </c>
      <c r="T654" s="38" t="str">
        <f t="shared" si="662"/>
        <v>31 Agustus 2026</v>
      </c>
      <c r="U654" s="46"/>
      <c r="V654" s="42"/>
      <c r="W654" s="42"/>
      <c r="X654" s="42"/>
    </row>
    <row r="655" ht="15.75" customHeight="1">
      <c r="A655" s="36" t="s">
        <v>5717</v>
      </c>
      <c r="B655" s="43"/>
      <c r="C655" s="44"/>
      <c r="D655" s="47"/>
      <c r="E655" s="47"/>
      <c r="F655" s="39" t="str">
        <f t="shared" si="2"/>
        <v>PETUGAS.0654/SPK/SE/PML/3172/2026</v>
      </c>
      <c r="G655" s="45"/>
      <c r="H655" s="39" t="str">
        <f>VLOOKUP(G655,'MITRA (REFERENSI)'!$A:$Z,16,FALSE)</f>
        <v>#N/A</v>
      </c>
      <c r="I655" s="39" t="str">
        <f>VLOOKUP(G655,'MITRA (REFERENSI)'!$A:$Z,25,FALSE)</f>
        <v>#N/A</v>
      </c>
      <c r="J655" s="38" t="str">
        <f>VLOOKUP(G655,'MITRA (REFERENSI)'!$A:$Z,26,FALSE)</f>
        <v>#N/A</v>
      </c>
      <c r="K655" s="38" t="str">
        <f>VLOOKUP(G655,'MITRA (REFERENSI)'!$A:$Z,15,FALSE)</f>
        <v>#N/A</v>
      </c>
      <c r="L655" s="38" t="str">
        <f>VLOOKUP(G655,'MITRA (REFERENSI)'!$A:$Z,15,FALSE)</f>
        <v>#N/A</v>
      </c>
      <c r="M655" s="38" t="str">
        <f>IF(B655=1,'KELAS (REFERENSI)'!M655,IF(B655=2,'KELAS (REFERENSI)'!M670,IF(B655=3,'KELAS (REFERENSI)'!M685,IF(B655=4,'KELAS (REFERENSI)'!M700,""))))</f>
        <v/>
      </c>
      <c r="N655" s="38" t="str">
        <f>IF(B655=1,'KELAS (REFERENSI)'!N655,IF(B655=2,'KELAS (REFERENSI)'!N670,IF(B655=3,'KELAS (REFERENSI)'!N685,IF(B655=4,'KELAS (REFERENSI)'!N700,""))))</f>
        <v/>
      </c>
      <c r="O655" s="38" t="str">
        <f>IF(B655=1,'KELAS (REFERENSI)'!O655,IF(B655=2,'KELAS (REFERENSI)'!O670,IF(B655=3,'KELAS (REFERENSI)'!O685,IF(B655=4,'KELAS (REFERENSI)'!O700,""))))</f>
        <v/>
      </c>
      <c r="P655" s="38" t="str">
        <f>IF(B655=1,'KELAS (REFERENSI)'!P655,IF(B655=2,'KELAS (REFERENSI)'!P670,IF(B655=3,'KELAS (REFERENSI)'!P685,IF(B655=4,'KELAS (REFERENSI)'!P700,""))))</f>
        <v/>
      </c>
      <c r="Q655" s="38" t="str">
        <f t="shared" si="4"/>
        <v>BPS Kota Jakarta Timur</v>
      </c>
      <c r="R655" s="38" t="str">
        <f t="shared" si="56"/>
        <v/>
      </c>
      <c r="S655" s="38" t="str">
        <f t="shared" ref="S655:T655" si="663">S654</f>
        <v>15 Juni sampai dengan 31 Agustus 2026</v>
      </c>
      <c r="T655" s="38" t="str">
        <f t="shared" si="663"/>
        <v>31 Agustus 2026</v>
      </c>
      <c r="U655" s="46"/>
      <c r="V655" s="42"/>
      <c r="W655" s="42"/>
      <c r="X655" s="42"/>
    </row>
    <row r="656" ht="15.75" customHeight="1">
      <c r="A656" s="36" t="s">
        <v>5718</v>
      </c>
      <c r="B656" s="43"/>
      <c r="C656" s="44"/>
      <c r="D656" s="47"/>
      <c r="E656" s="47"/>
      <c r="F656" s="39" t="str">
        <f t="shared" si="2"/>
        <v>PETUGAS.0655/SPK/SE/PML/3172/2026</v>
      </c>
      <c r="G656" s="45"/>
      <c r="H656" s="39" t="str">
        <f>VLOOKUP(G656,'MITRA (REFERENSI)'!$A:$Z,16,FALSE)</f>
        <v>#N/A</v>
      </c>
      <c r="I656" s="39" t="str">
        <f>VLOOKUP(G656,'MITRA (REFERENSI)'!$A:$Z,25,FALSE)</f>
        <v>#N/A</v>
      </c>
      <c r="J656" s="38" t="str">
        <f>VLOOKUP(G656,'MITRA (REFERENSI)'!$A:$Z,26,FALSE)</f>
        <v>#N/A</v>
      </c>
      <c r="K656" s="38" t="str">
        <f>VLOOKUP(G656,'MITRA (REFERENSI)'!$A:$Z,15,FALSE)</f>
        <v>#N/A</v>
      </c>
      <c r="L656" s="38" t="str">
        <f>VLOOKUP(G656,'MITRA (REFERENSI)'!$A:$Z,15,FALSE)</f>
        <v>#N/A</v>
      </c>
      <c r="M656" s="38" t="str">
        <f>IF(B656=1,'KELAS (REFERENSI)'!M656,IF(B656=2,'KELAS (REFERENSI)'!M671,IF(B656=3,'KELAS (REFERENSI)'!M686,IF(B656=4,'KELAS (REFERENSI)'!M701,""))))</f>
        <v/>
      </c>
      <c r="N656" s="38" t="str">
        <f>IF(B656=1,'KELAS (REFERENSI)'!N656,IF(B656=2,'KELAS (REFERENSI)'!N671,IF(B656=3,'KELAS (REFERENSI)'!N686,IF(B656=4,'KELAS (REFERENSI)'!N701,""))))</f>
        <v/>
      </c>
      <c r="O656" s="38" t="str">
        <f>IF(B656=1,'KELAS (REFERENSI)'!O656,IF(B656=2,'KELAS (REFERENSI)'!O671,IF(B656=3,'KELAS (REFERENSI)'!O686,IF(B656=4,'KELAS (REFERENSI)'!O701,""))))</f>
        <v/>
      </c>
      <c r="P656" s="38" t="str">
        <f>IF(B656=1,'KELAS (REFERENSI)'!P656,IF(B656=2,'KELAS (REFERENSI)'!P671,IF(B656=3,'KELAS (REFERENSI)'!P686,IF(B656=4,'KELAS (REFERENSI)'!P701,""))))</f>
        <v/>
      </c>
      <c r="Q656" s="38" t="str">
        <f t="shared" si="4"/>
        <v>BPS Kota Jakarta Timur</v>
      </c>
      <c r="R656" s="38" t="str">
        <f t="shared" si="56"/>
        <v/>
      </c>
      <c r="S656" s="38" t="str">
        <f t="shared" ref="S656:T656" si="664">S655</f>
        <v>15 Juni sampai dengan 31 Agustus 2026</v>
      </c>
      <c r="T656" s="38" t="str">
        <f t="shared" si="664"/>
        <v>31 Agustus 2026</v>
      </c>
      <c r="U656" s="46"/>
      <c r="V656" s="42"/>
      <c r="W656" s="42"/>
      <c r="X656" s="42"/>
    </row>
    <row r="657" ht="15.75" customHeight="1">
      <c r="A657" s="36" t="s">
        <v>5719</v>
      </c>
      <c r="B657" s="43"/>
      <c r="C657" s="44"/>
      <c r="D657" s="47"/>
      <c r="E657" s="47"/>
      <c r="F657" s="39" t="str">
        <f t="shared" si="2"/>
        <v>PETUGAS.0656/SPK/SE/PML/3172/2026</v>
      </c>
      <c r="G657" s="45"/>
      <c r="H657" s="39" t="str">
        <f>VLOOKUP(G657,'MITRA (REFERENSI)'!$A:$Z,16,FALSE)</f>
        <v>#N/A</v>
      </c>
      <c r="I657" s="39" t="str">
        <f>VLOOKUP(G657,'MITRA (REFERENSI)'!$A:$Z,25,FALSE)</f>
        <v>#N/A</v>
      </c>
      <c r="J657" s="38" t="str">
        <f>VLOOKUP(G657,'MITRA (REFERENSI)'!$A:$Z,26,FALSE)</f>
        <v>#N/A</v>
      </c>
      <c r="K657" s="38" t="str">
        <f>VLOOKUP(G657,'MITRA (REFERENSI)'!$A:$Z,15,FALSE)</f>
        <v>#N/A</v>
      </c>
      <c r="L657" s="38" t="str">
        <f>VLOOKUP(G657,'MITRA (REFERENSI)'!$A:$Z,15,FALSE)</f>
        <v>#N/A</v>
      </c>
      <c r="M657" s="38" t="str">
        <f>IF(B657=1,'KELAS (REFERENSI)'!M657,IF(B657=2,'KELAS (REFERENSI)'!M672,IF(B657=3,'KELAS (REFERENSI)'!M687,IF(B657=4,'KELAS (REFERENSI)'!M702,""))))</f>
        <v/>
      </c>
      <c r="N657" s="38" t="str">
        <f>IF(B657=1,'KELAS (REFERENSI)'!N657,IF(B657=2,'KELAS (REFERENSI)'!N672,IF(B657=3,'KELAS (REFERENSI)'!N687,IF(B657=4,'KELAS (REFERENSI)'!N702,""))))</f>
        <v/>
      </c>
      <c r="O657" s="38" t="str">
        <f>IF(B657=1,'KELAS (REFERENSI)'!O657,IF(B657=2,'KELAS (REFERENSI)'!O672,IF(B657=3,'KELAS (REFERENSI)'!O687,IF(B657=4,'KELAS (REFERENSI)'!O702,""))))</f>
        <v/>
      </c>
      <c r="P657" s="38" t="str">
        <f>IF(B657=1,'KELAS (REFERENSI)'!P657,IF(B657=2,'KELAS (REFERENSI)'!P672,IF(B657=3,'KELAS (REFERENSI)'!P687,IF(B657=4,'KELAS (REFERENSI)'!P702,""))))</f>
        <v/>
      </c>
      <c r="Q657" s="38" t="str">
        <f t="shared" si="4"/>
        <v>BPS Kota Jakarta Timur</v>
      </c>
      <c r="R657" s="38" t="str">
        <f t="shared" si="56"/>
        <v/>
      </c>
      <c r="S657" s="38" t="str">
        <f t="shared" ref="S657:T657" si="665">S656</f>
        <v>15 Juni sampai dengan 31 Agustus 2026</v>
      </c>
      <c r="T657" s="38" t="str">
        <f t="shared" si="665"/>
        <v>31 Agustus 2026</v>
      </c>
      <c r="U657" s="46"/>
      <c r="V657" s="42"/>
      <c r="W657" s="42"/>
      <c r="X657" s="42"/>
    </row>
    <row r="658" ht="15.75" customHeight="1">
      <c r="A658" s="36" t="s">
        <v>5720</v>
      </c>
      <c r="B658" s="43"/>
      <c r="C658" s="44"/>
      <c r="D658" s="47"/>
      <c r="E658" s="47"/>
      <c r="F658" s="39" t="str">
        <f t="shared" si="2"/>
        <v>PETUGAS.0657/SPK/SE/PML/3172/2026</v>
      </c>
      <c r="G658" s="45"/>
      <c r="H658" s="39" t="str">
        <f>VLOOKUP(G658,'MITRA (REFERENSI)'!$A:$Z,16,FALSE)</f>
        <v>#N/A</v>
      </c>
      <c r="I658" s="39" t="str">
        <f>VLOOKUP(G658,'MITRA (REFERENSI)'!$A:$Z,25,FALSE)</f>
        <v>#N/A</v>
      </c>
      <c r="J658" s="38" t="str">
        <f>VLOOKUP(G658,'MITRA (REFERENSI)'!$A:$Z,26,FALSE)</f>
        <v>#N/A</v>
      </c>
      <c r="K658" s="38" t="str">
        <f>VLOOKUP(G658,'MITRA (REFERENSI)'!$A:$Z,15,FALSE)</f>
        <v>#N/A</v>
      </c>
      <c r="L658" s="38" t="str">
        <f>VLOOKUP(G658,'MITRA (REFERENSI)'!$A:$Z,15,FALSE)</f>
        <v>#N/A</v>
      </c>
      <c r="M658" s="38" t="str">
        <f>IF(B658=1,'KELAS (REFERENSI)'!M658,IF(B658=2,'KELAS (REFERENSI)'!M673,IF(B658=3,'KELAS (REFERENSI)'!M688,IF(B658=4,'KELAS (REFERENSI)'!M703,""))))</f>
        <v/>
      </c>
      <c r="N658" s="38" t="str">
        <f>IF(B658=1,'KELAS (REFERENSI)'!N658,IF(B658=2,'KELAS (REFERENSI)'!N673,IF(B658=3,'KELAS (REFERENSI)'!N688,IF(B658=4,'KELAS (REFERENSI)'!N703,""))))</f>
        <v/>
      </c>
      <c r="O658" s="38" t="str">
        <f>IF(B658=1,'KELAS (REFERENSI)'!O658,IF(B658=2,'KELAS (REFERENSI)'!O673,IF(B658=3,'KELAS (REFERENSI)'!O688,IF(B658=4,'KELAS (REFERENSI)'!O703,""))))</f>
        <v/>
      </c>
      <c r="P658" s="38" t="str">
        <f>IF(B658=1,'KELAS (REFERENSI)'!P658,IF(B658=2,'KELAS (REFERENSI)'!P673,IF(B658=3,'KELAS (REFERENSI)'!P688,IF(B658=4,'KELAS (REFERENSI)'!P703,""))))</f>
        <v/>
      </c>
      <c r="Q658" s="38" t="str">
        <f t="shared" si="4"/>
        <v>BPS Kota Jakarta Timur</v>
      </c>
      <c r="R658" s="38" t="str">
        <f t="shared" si="56"/>
        <v/>
      </c>
      <c r="S658" s="38" t="str">
        <f t="shared" ref="S658:T658" si="666">S657</f>
        <v>15 Juni sampai dengan 31 Agustus 2026</v>
      </c>
      <c r="T658" s="38" t="str">
        <f t="shared" si="666"/>
        <v>31 Agustus 2026</v>
      </c>
      <c r="U658" s="46"/>
      <c r="V658" s="42"/>
      <c r="W658" s="42"/>
      <c r="X658" s="42"/>
    </row>
    <row r="659" ht="15.75" customHeight="1">
      <c r="A659" s="36" t="s">
        <v>5721</v>
      </c>
      <c r="B659" s="43"/>
      <c r="C659" s="44"/>
      <c r="D659" s="47"/>
      <c r="E659" s="47"/>
      <c r="F659" s="39" t="str">
        <f t="shared" si="2"/>
        <v>PETUGAS.0658/SPK/SE/PML/3172/2026</v>
      </c>
      <c r="G659" s="45"/>
      <c r="H659" s="39" t="str">
        <f>VLOOKUP(G659,'MITRA (REFERENSI)'!$A:$Z,16,FALSE)</f>
        <v>#N/A</v>
      </c>
      <c r="I659" s="39" t="str">
        <f>VLOOKUP(G659,'MITRA (REFERENSI)'!$A:$Z,25,FALSE)</f>
        <v>#N/A</v>
      </c>
      <c r="J659" s="38" t="str">
        <f>VLOOKUP(G659,'MITRA (REFERENSI)'!$A:$Z,26,FALSE)</f>
        <v>#N/A</v>
      </c>
      <c r="K659" s="38" t="str">
        <f>VLOOKUP(G659,'MITRA (REFERENSI)'!$A:$Z,15,FALSE)</f>
        <v>#N/A</v>
      </c>
      <c r="L659" s="38" t="str">
        <f>VLOOKUP(G659,'MITRA (REFERENSI)'!$A:$Z,15,FALSE)</f>
        <v>#N/A</v>
      </c>
      <c r="M659" s="38" t="str">
        <f>IF(B659=1,'KELAS (REFERENSI)'!M659,IF(B659=2,'KELAS (REFERENSI)'!M674,IF(B659=3,'KELAS (REFERENSI)'!M689,IF(B659=4,'KELAS (REFERENSI)'!M704,""))))</f>
        <v/>
      </c>
      <c r="N659" s="38" t="str">
        <f>IF(B659=1,'KELAS (REFERENSI)'!N659,IF(B659=2,'KELAS (REFERENSI)'!N674,IF(B659=3,'KELAS (REFERENSI)'!N689,IF(B659=4,'KELAS (REFERENSI)'!N704,""))))</f>
        <v/>
      </c>
      <c r="O659" s="38" t="str">
        <f>IF(B659=1,'KELAS (REFERENSI)'!O659,IF(B659=2,'KELAS (REFERENSI)'!O674,IF(B659=3,'KELAS (REFERENSI)'!O689,IF(B659=4,'KELAS (REFERENSI)'!O704,""))))</f>
        <v/>
      </c>
      <c r="P659" s="38" t="str">
        <f>IF(B659=1,'KELAS (REFERENSI)'!P659,IF(B659=2,'KELAS (REFERENSI)'!P674,IF(B659=3,'KELAS (REFERENSI)'!P689,IF(B659=4,'KELAS (REFERENSI)'!P704,""))))</f>
        <v/>
      </c>
      <c r="Q659" s="38" t="str">
        <f t="shared" si="4"/>
        <v>BPS Kota Jakarta Timur</v>
      </c>
      <c r="R659" s="38" t="str">
        <f t="shared" si="56"/>
        <v/>
      </c>
      <c r="S659" s="38" t="str">
        <f t="shared" ref="S659:T659" si="667">S658</f>
        <v>15 Juni sampai dengan 31 Agustus 2026</v>
      </c>
      <c r="T659" s="38" t="str">
        <f t="shared" si="667"/>
        <v>31 Agustus 2026</v>
      </c>
      <c r="U659" s="46"/>
      <c r="V659" s="42"/>
      <c r="W659" s="42"/>
      <c r="X659" s="42"/>
    </row>
    <row r="660" ht="15.75" customHeight="1">
      <c r="A660" s="36" t="s">
        <v>5722</v>
      </c>
      <c r="B660" s="43"/>
      <c r="C660" s="44"/>
      <c r="D660" s="47"/>
      <c r="E660" s="47"/>
      <c r="F660" s="39" t="str">
        <f t="shared" si="2"/>
        <v>PETUGAS.0659/SPK/SE/PML/3172/2026</v>
      </c>
      <c r="G660" s="45"/>
      <c r="H660" s="39" t="str">
        <f>VLOOKUP(G660,'MITRA (REFERENSI)'!$A:$Z,16,FALSE)</f>
        <v>#N/A</v>
      </c>
      <c r="I660" s="39" t="str">
        <f>VLOOKUP(G660,'MITRA (REFERENSI)'!$A:$Z,25,FALSE)</f>
        <v>#N/A</v>
      </c>
      <c r="J660" s="38" t="str">
        <f>VLOOKUP(G660,'MITRA (REFERENSI)'!$A:$Z,26,FALSE)</f>
        <v>#N/A</v>
      </c>
      <c r="K660" s="38" t="str">
        <f>VLOOKUP(G660,'MITRA (REFERENSI)'!$A:$Z,15,FALSE)</f>
        <v>#N/A</v>
      </c>
      <c r="L660" s="38" t="str">
        <f>VLOOKUP(G660,'MITRA (REFERENSI)'!$A:$Z,15,FALSE)</f>
        <v>#N/A</v>
      </c>
      <c r="M660" s="38" t="str">
        <f>IF(B660=1,'KELAS (REFERENSI)'!M660,IF(B660=2,'KELAS (REFERENSI)'!M675,IF(B660=3,'KELAS (REFERENSI)'!M690,IF(B660=4,'KELAS (REFERENSI)'!M705,""))))</f>
        <v/>
      </c>
      <c r="N660" s="38" t="str">
        <f>IF(B660=1,'KELAS (REFERENSI)'!N660,IF(B660=2,'KELAS (REFERENSI)'!N675,IF(B660=3,'KELAS (REFERENSI)'!N690,IF(B660=4,'KELAS (REFERENSI)'!N705,""))))</f>
        <v/>
      </c>
      <c r="O660" s="38" t="str">
        <f>IF(B660=1,'KELAS (REFERENSI)'!O660,IF(B660=2,'KELAS (REFERENSI)'!O675,IF(B660=3,'KELAS (REFERENSI)'!O690,IF(B660=4,'KELAS (REFERENSI)'!O705,""))))</f>
        <v/>
      </c>
      <c r="P660" s="38" t="str">
        <f>IF(B660=1,'KELAS (REFERENSI)'!P660,IF(B660=2,'KELAS (REFERENSI)'!P675,IF(B660=3,'KELAS (REFERENSI)'!P690,IF(B660=4,'KELAS (REFERENSI)'!P705,""))))</f>
        <v/>
      </c>
      <c r="Q660" s="38" t="str">
        <f t="shared" si="4"/>
        <v>BPS Kota Jakarta Timur</v>
      </c>
      <c r="R660" s="38" t="str">
        <f t="shared" si="56"/>
        <v/>
      </c>
      <c r="S660" s="38" t="str">
        <f t="shared" ref="S660:T660" si="668">S659</f>
        <v>15 Juni sampai dengan 31 Agustus 2026</v>
      </c>
      <c r="T660" s="38" t="str">
        <f t="shared" si="668"/>
        <v>31 Agustus 2026</v>
      </c>
      <c r="U660" s="46"/>
      <c r="V660" s="42"/>
      <c r="W660" s="42"/>
      <c r="X660" s="42"/>
    </row>
    <row r="661" ht="15.75" customHeight="1">
      <c r="A661" s="36" t="s">
        <v>5723</v>
      </c>
      <c r="B661" s="43"/>
      <c r="C661" s="44"/>
      <c r="D661" s="47"/>
      <c r="E661" s="47"/>
      <c r="F661" s="39" t="str">
        <f t="shared" si="2"/>
        <v>PETUGAS.0660/SPK/SE/PML/3172/2026</v>
      </c>
      <c r="G661" s="45"/>
      <c r="H661" s="39" t="str">
        <f>VLOOKUP(G661,'MITRA (REFERENSI)'!$A:$Z,16,FALSE)</f>
        <v>#N/A</v>
      </c>
      <c r="I661" s="39" t="str">
        <f>VLOOKUP(G661,'MITRA (REFERENSI)'!$A:$Z,25,FALSE)</f>
        <v>#N/A</v>
      </c>
      <c r="J661" s="38" t="str">
        <f>VLOOKUP(G661,'MITRA (REFERENSI)'!$A:$Z,26,FALSE)</f>
        <v>#N/A</v>
      </c>
      <c r="K661" s="38" t="str">
        <f>VLOOKUP(G661,'MITRA (REFERENSI)'!$A:$Z,15,FALSE)</f>
        <v>#N/A</v>
      </c>
      <c r="L661" s="38" t="str">
        <f>VLOOKUP(G661,'MITRA (REFERENSI)'!$A:$Z,15,FALSE)</f>
        <v>#N/A</v>
      </c>
      <c r="M661" s="38" t="str">
        <f>IF(B661=1,'KELAS (REFERENSI)'!M661,IF(B661=2,'KELAS (REFERENSI)'!M676,IF(B661=3,'KELAS (REFERENSI)'!M691,IF(B661=4,'KELAS (REFERENSI)'!M706,""))))</f>
        <v/>
      </c>
      <c r="N661" s="38" t="str">
        <f>IF(B661=1,'KELAS (REFERENSI)'!N661,IF(B661=2,'KELAS (REFERENSI)'!N676,IF(B661=3,'KELAS (REFERENSI)'!N691,IF(B661=4,'KELAS (REFERENSI)'!N706,""))))</f>
        <v/>
      </c>
      <c r="O661" s="38" t="str">
        <f>IF(B661=1,'KELAS (REFERENSI)'!O661,IF(B661=2,'KELAS (REFERENSI)'!O676,IF(B661=3,'KELAS (REFERENSI)'!O691,IF(B661=4,'KELAS (REFERENSI)'!O706,""))))</f>
        <v/>
      </c>
      <c r="P661" s="38" t="str">
        <f>IF(B661=1,'KELAS (REFERENSI)'!P661,IF(B661=2,'KELAS (REFERENSI)'!P676,IF(B661=3,'KELAS (REFERENSI)'!P691,IF(B661=4,'KELAS (REFERENSI)'!P706,""))))</f>
        <v/>
      </c>
      <c r="Q661" s="38" t="str">
        <f t="shared" si="4"/>
        <v>BPS Kota Jakarta Timur</v>
      </c>
      <c r="R661" s="38" t="str">
        <f t="shared" si="56"/>
        <v/>
      </c>
      <c r="S661" s="38" t="str">
        <f t="shared" ref="S661:T661" si="669">S660</f>
        <v>15 Juni sampai dengan 31 Agustus 2026</v>
      </c>
      <c r="T661" s="38" t="str">
        <f t="shared" si="669"/>
        <v>31 Agustus 2026</v>
      </c>
      <c r="U661" s="46"/>
      <c r="V661" s="42"/>
      <c r="W661" s="42"/>
      <c r="X661" s="42"/>
    </row>
    <row r="662" ht="15.75" customHeight="1">
      <c r="A662" s="36" t="s">
        <v>5724</v>
      </c>
      <c r="B662" s="43"/>
      <c r="C662" s="44"/>
      <c r="D662" s="47"/>
      <c r="E662" s="47"/>
      <c r="F662" s="39" t="str">
        <f t="shared" si="2"/>
        <v>PETUGAS.0661/SPK/SE/PML/3172/2026</v>
      </c>
      <c r="G662" s="45"/>
      <c r="H662" s="39" t="str">
        <f>VLOOKUP(G662,'MITRA (REFERENSI)'!$A:$Z,16,FALSE)</f>
        <v>#N/A</v>
      </c>
      <c r="I662" s="39" t="str">
        <f>VLOOKUP(G662,'MITRA (REFERENSI)'!$A:$Z,25,FALSE)</f>
        <v>#N/A</v>
      </c>
      <c r="J662" s="38" t="str">
        <f>VLOOKUP(G662,'MITRA (REFERENSI)'!$A:$Z,26,FALSE)</f>
        <v>#N/A</v>
      </c>
      <c r="K662" s="38" t="str">
        <f>VLOOKUP(G662,'MITRA (REFERENSI)'!$A:$Z,15,FALSE)</f>
        <v>#N/A</v>
      </c>
      <c r="L662" s="38" t="str">
        <f>VLOOKUP(G662,'MITRA (REFERENSI)'!$A:$Z,15,FALSE)</f>
        <v>#N/A</v>
      </c>
      <c r="M662" s="38" t="str">
        <f>IF(B662=1,'KELAS (REFERENSI)'!M662,IF(B662=2,'KELAS (REFERENSI)'!M677,IF(B662=3,'KELAS (REFERENSI)'!M692,IF(B662=4,'KELAS (REFERENSI)'!M707,""))))</f>
        <v/>
      </c>
      <c r="N662" s="38" t="str">
        <f>IF(B662=1,'KELAS (REFERENSI)'!N662,IF(B662=2,'KELAS (REFERENSI)'!N677,IF(B662=3,'KELAS (REFERENSI)'!N692,IF(B662=4,'KELAS (REFERENSI)'!N707,""))))</f>
        <v/>
      </c>
      <c r="O662" s="38" t="str">
        <f>IF(B662=1,'KELAS (REFERENSI)'!O662,IF(B662=2,'KELAS (REFERENSI)'!O677,IF(B662=3,'KELAS (REFERENSI)'!O692,IF(B662=4,'KELAS (REFERENSI)'!O707,""))))</f>
        <v/>
      </c>
      <c r="P662" s="38" t="str">
        <f>IF(B662=1,'KELAS (REFERENSI)'!P662,IF(B662=2,'KELAS (REFERENSI)'!P677,IF(B662=3,'KELAS (REFERENSI)'!P692,IF(B662=4,'KELAS (REFERENSI)'!P707,""))))</f>
        <v/>
      </c>
      <c r="Q662" s="38" t="str">
        <f t="shared" si="4"/>
        <v>BPS Kota Jakarta Timur</v>
      </c>
      <c r="R662" s="38" t="str">
        <f t="shared" si="56"/>
        <v/>
      </c>
      <c r="S662" s="38" t="str">
        <f t="shared" ref="S662:T662" si="670">S661</f>
        <v>15 Juni sampai dengan 31 Agustus 2026</v>
      </c>
      <c r="T662" s="38" t="str">
        <f t="shared" si="670"/>
        <v>31 Agustus 2026</v>
      </c>
      <c r="U662" s="46"/>
      <c r="V662" s="42"/>
      <c r="W662" s="42"/>
      <c r="X662" s="42"/>
    </row>
    <row r="663" ht="15.75" customHeight="1">
      <c r="A663" s="36" t="s">
        <v>5725</v>
      </c>
      <c r="B663" s="43"/>
      <c r="C663" s="44"/>
      <c r="D663" s="47"/>
      <c r="E663" s="47"/>
      <c r="F663" s="39" t="str">
        <f t="shared" si="2"/>
        <v>PETUGAS.0662/SPK/SE/PML/3172/2026</v>
      </c>
      <c r="G663" s="45"/>
      <c r="H663" s="39" t="str">
        <f>VLOOKUP(G663,'MITRA (REFERENSI)'!$A:$Z,16,FALSE)</f>
        <v>#N/A</v>
      </c>
      <c r="I663" s="39" t="str">
        <f>VLOOKUP(G663,'MITRA (REFERENSI)'!$A:$Z,25,FALSE)</f>
        <v>#N/A</v>
      </c>
      <c r="J663" s="38" t="str">
        <f>VLOOKUP(G663,'MITRA (REFERENSI)'!$A:$Z,26,FALSE)</f>
        <v>#N/A</v>
      </c>
      <c r="K663" s="38" t="str">
        <f>VLOOKUP(G663,'MITRA (REFERENSI)'!$A:$Z,15,FALSE)</f>
        <v>#N/A</v>
      </c>
      <c r="L663" s="38" t="str">
        <f>VLOOKUP(G663,'MITRA (REFERENSI)'!$A:$Z,15,FALSE)</f>
        <v>#N/A</v>
      </c>
      <c r="M663" s="38" t="str">
        <f>IF(B663=1,'KELAS (REFERENSI)'!M663,IF(B663=2,'KELAS (REFERENSI)'!M678,IF(B663=3,'KELAS (REFERENSI)'!M693,IF(B663=4,'KELAS (REFERENSI)'!M708,""))))</f>
        <v/>
      </c>
      <c r="N663" s="38" t="str">
        <f>IF(B663=1,'KELAS (REFERENSI)'!N663,IF(B663=2,'KELAS (REFERENSI)'!N678,IF(B663=3,'KELAS (REFERENSI)'!N693,IF(B663=4,'KELAS (REFERENSI)'!N708,""))))</f>
        <v/>
      </c>
      <c r="O663" s="38" t="str">
        <f>IF(B663=1,'KELAS (REFERENSI)'!O663,IF(B663=2,'KELAS (REFERENSI)'!O678,IF(B663=3,'KELAS (REFERENSI)'!O693,IF(B663=4,'KELAS (REFERENSI)'!O708,""))))</f>
        <v/>
      </c>
      <c r="P663" s="38" t="str">
        <f>IF(B663=1,'KELAS (REFERENSI)'!P663,IF(B663=2,'KELAS (REFERENSI)'!P678,IF(B663=3,'KELAS (REFERENSI)'!P693,IF(B663=4,'KELAS (REFERENSI)'!P708,""))))</f>
        <v/>
      </c>
      <c r="Q663" s="38" t="str">
        <f t="shared" si="4"/>
        <v>BPS Kota Jakarta Timur</v>
      </c>
      <c r="R663" s="38" t="str">
        <f t="shared" si="56"/>
        <v/>
      </c>
      <c r="S663" s="38" t="str">
        <f t="shared" ref="S663:T663" si="671">S662</f>
        <v>15 Juni sampai dengan 31 Agustus 2026</v>
      </c>
      <c r="T663" s="38" t="str">
        <f t="shared" si="671"/>
        <v>31 Agustus 2026</v>
      </c>
      <c r="U663" s="46"/>
      <c r="V663" s="42"/>
      <c r="W663" s="42"/>
      <c r="X663" s="42"/>
    </row>
    <row r="664" ht="15.75" customHeight="1">
      <c r="A664" s="36" t="s">
        <v>5726</v>
      </c>
      <c r="B664" s="43"/>
      <c r="C664" s="44"/>
      <c r="D664" s="47"/>
      <c r="E664" s="47"/>
      <c r="F664" s="39" t="str">
        <f t="shared" si="2"/>
        <v>PETUGAS.0663/SPK/SE/PML/3172/2026</v>
      </c>
      <c r="G664" s="45"/>
      <c r="H664" s="39" t="str">
        <f>VLOOKUP(G664,'MITRA (REFERENSI)'!$A:$Z,16,FALSE)</f>
        <v>#N/A</v>
      </c>
      <c r="I664" s="39" t="str">
        <f>VLOOKUP(G664,'MITRA (REFERENSI)'!$A:$Z,25,FALSE)</f>
        <v>#N/A</v>
      </c>
      <c r="J664" s="38" t="str">
        <f>VLOOKUP(G664,'MITRA (REFERENSI)'!$A:$Z,26,FALSE)</f>
        <v>#N/A</v>
      </c>
      <c r="K664" s="38" t="str">
        <f>VLOOKUP(G664,'MITRA (REFERENSI)'!$A:$Z,15,FALSE)</f>
        <v>#N/A</v>
      </c>
      <c r="L664" s="38" t="str">
        <f>VLOOKUP(G664,'MITRA (REFERENSI)'!$A:$Z,15,FALSE)</f>
        <v>#N/A</v>
      </c>
      <c r="M664" s="38" t="str">
        <f>IF(B664=1,'KELAS (REFERENSI)'!M664,IF(B664=2,'KELAS (REFERENSI)'!M679,IF(B664=3,'KELAS (REFERENSI)'!M694,IF(B664=4,'KELAS (REFERENSI)'!M709,""))))</f>
        <v/>
      </c>
      <c r="N664" s="38" t="str">
        <f>IF(B664=1,'KELAS (REFERENSI)'!N664,IF(B664=2,'KELAS (REFERENSI)'!N679,IF(B664=3,'KELAS (REFERENSI)'!N694,IF(B664=4,'KELAS (REFERENSI)'!N709,""))))</f>
        <v/>
      </c>
      <c r="O664" s="38" t="str">
        <f>IF(B664=1,'KELAS (REFERENSI)'!O664,IF(B664=2,'KELAS (REFERENSI)'!O679,IF(B664=3,'KELAS (REFERENSI)'!O694,IF(B664=4,'KELAS (REFERENSI)'!O709,""))))</f>
        <v/>
      </c>
      <c r="P664" s="38" t="str">
        <f>IF(B664=1,'KELAS (REFERENSI)'!P664,IF(B664=2,'KELAS (REFERENSI)'!P679,IF(B664=3,'KELAS (REFERENSI)'!P694,IF(B664=4,'KELAS (REFERENSI)'!P709,""))))</f>
        <v/>
      </c>
      <c r="Q664" s="38" t="str">
        <f t="shared" si="4"/>
        <v>BPS Kota Jakarta Timur</v>
      </c>
      <c r="R664" s="38" t="str">
        <f t="shared" si="56"/>
        <v/>
      </c>
      <c r="S664" s="38" t="str">
        <f t="shared" ref="S664:T664" si="672">S663</f>
        <v>15 Juni sampai dengan 31 Agustus 2026</v>
      </c>
      <c r="T664" s="38" t="str">
        <f t="shared" si="672"/>
        <v>31 Agustus 2026</v>
      </c>
      <c r="U664" s="46"/>
      <c r="V664" s="42"/>
      <c r="W664" s="42"/>
      <c r="X664" s="42"/>
    </row>
    <row r="665" ht="15.75" customHeight="1">
      <c r="A665" s="36" t="s">
        <v>5727</v>
      </c>
      <c r="B665" s="43"/>
      <c r="C665" s="44"/>
      <c r="D665" s="47"/>
      <c r="E665" s="47"/>
      <c r="F665" s="39" t="str">
        <f t="shared" si="2"/>
        <v>PETUGAS.0664/SPK/SE/PML/3172/2026</v>
      </c>
      <c r="G665" s="45"/>
      <c r="H665" s="39" t="str">
        <f>VLOOKUP(G665,'MITRA (REFERENSI)'!$A:$Z,16,FALSE)</f>
        <v>#N/A</v>
      </c>
      <c r="I665" s="39" t="str">
        <f>VLOOKUP(G665,'MITRA (REFERENSI)'!$A:$Z,25,FALSE)</f>
        <v>#N/A</v>
      </c>
      <c r="J665" s="38" t="str">
        <f>VLOOKUP(G665,'MITRA (REFERENSI)'!$A:$Z,26,FALSE)</f>
        <v>#N/A</v>
      </c>
      <c r="K665" s="38" t="str">
        <f>VLOOKUP(G665,'MITRA (REFERENSI)'!$A:$Z,15,FALSE)</f>
        <v>#N/A</v>
      </c>
      <c r="L665" s="38" t="str">
        <f>VLOOKUP(G665,'MITRA (REFERENSI)'!$A:$Z,15,FALSE)</f>
        <v>#N/A</v>
      </c>
      <c r="M665" s="38" t="str">
        <f>IF(B665=1,'KELAS (REFERENSI)'!M665,IF(B665=2,'KELAS (REFERENSI)'!M680,IF(B665=3,'KELAS (REFERENSI)'!M695,IF(B665=4,'KELAS (REFERENSI)'!M710,""))))</f>
        <v/>
      </c>
      <c r="N665" s="38" t="str">
        <f>IF(B665=1,'KELAS (REFERENSI)'!N665,IF(B665=2,'KELAS (REFERENSI)'!N680,IF(B665=3,'KELAS (REFERENSI)'!N695,IF(B665=4,'KELAS (REFERENSI)'!N710,""))))</f>
        <v/>
      </c>
      <c r="O665" s="38" t="str">
        <f>IF(B665=1,'KELAS (REFERENSI)'!O665,IF(B665=2,'KELAS (REFERENSI)'!O680,IF(B665=3,'KELAS (REFERENSI)'!O695,IF(B665=4,'KELAS (REFERENSI)'!O710,""))))</f>
        <v/>
      </c>
      <c r="P665" s="38" t="str">
        <f>IF(B665=1,'KELAS (REFERENSI)'!P665,IF(B665=2,'KELAS (REFERENSI)'!P680,IF(B665=3,'KELAS (REFERENSI)'!P695,IF(B665=4,'KELAS (REFERENSI)'!P710,""))))</f>
        <v/>
      </c>
      <c r="Q665" s="38" t="str">
        <f t="shared" si="4"/>
        <v>BPS Kota Jakarta Timur</v>
      </c>
      <c r="R665" s="38" t="str">
        <f t="shared" si="56"/>
        <v/>
      </c>
      <c r="S665" s="38" t="str">
        <f t="shared" ref="S665:T665" si="673">S664</f>
        <v>15 Juni sampai dengan 31 Agustus 2026</v>
      </c>
      <c r="T665" s="38" t="str">
        <f t="shared" si="673"/>
        <v>31 Agustus 2026</v>
      </c>
      <c r="U665" s="46"/>
      <c r="V665" s="42"/>
      <c r="W665" s="42"/>
      <c r="X665" s="42"/>
    </row>
    <row r="666" ht="15.75" customHeight="1">
      <c r="A666" s="36" t="s">
        <v>5728</v>
      </c>
      <c r="B666" s="43"/>
      <c r="C666" s="44"/>
      <c r="D666" s="47"/>
      <c r="E666" s="47"/>
      <c r="F666" s="39" t="str">
        <f t="shared" si="2"/>
        <v>PETUGAS.0665/SPK/SE/PML/3172/2026</v>
      </c>
      <c r="G666" s="45"/>
      <c r="H666" s="39" t="str">
        <f>VLOOKUP(G666,'MITRA (REFERENSI)'!$A:$Z,16,FALSE)</f>
        <v>#N/A</v>
      </c>
      <c r="I666" s="39" t="str">
        <f>VLOOKUP(G666,'MITRA (REFERENSI)'!$A:$Z,25,FALSE)</f>
        <v>#N/A</v>
      </c>
      <c r="J666" s="38" t="str">
        <f>VLOOKUP(G666,'MITRA (REFERENSI)'!$A:$Z,26,FALSE)</f>
        <v>#N/A</v>
      </c>
      <c r="K666" s="38" t="str">
        <f>VLOOKUP(G666,'MITRA (REFERENSI)'!$A:$Z,15,FALSE)</f>
        <v>#N/A</v>
      </c>
      <c r="L666" s="38" t="str">
        <f>VLOOKUP(G666,'MITRA (REFERENSI)'!$A:$Z,15,FALSE)</f>
        <v>#N/A</v>
      </c>
      <c r="M666" s="38" t="str">
        <f>IF(B666=1,'KELAS (REFERENSI)'!M666,IF(B666=2,'KELAS (REFERENSI)'!M681,IF(B666=3,'KELAS (REFERENSI)'!M696,IF(B666=4,'KELAS (REFERENSI)'!M711,""))))</f>
        <v/>
      </c>
      <c r="N666" s="38" t="str">
        <f>IF(B666=1,'KELAS (REFERENSI)'!N666,IF(B666=2,'KELAS (REFERENSI)'!N681,IF(B666=3,'KELAS (REFERENSI)'!N696,IF(B666=4,'KELAS (REFERENSI)'!N711,""))))</f>
        <v/>
      </c>
      <c r="O666" s="38" t="str">
        <f>IF(B666=1,'KELAS (REFERENSI)'!O666,IF(B666=2,'KELAS (REFERENSI)'!O681,IF(B666=3,'KELAS (REFERENSI)'!O696,IF(B666=4,'KELAS (REFERENSI)'!O711,""))))</f>
        <v/>
      </c>
      <c r="P666" s="38" t="str">
        <f>IF(B666=1,'KELAS (REFERENSI)'!P666,IF(B666=2,'KELAS (REFERENSI)'!P681,IF(B666=3,'KELAS (REFERENSI)'!P696,IF(B666=4,'KELAS (REFERENSI)'!P711,""))))</f>
        <v/>
      </c>
      <c r="Q666" s="38" t="str">
        <f t="shared" si="4"/>
        <v>BPS Kota Jakarta Timur</v>
      </c>
      <c r="R666" s="38" t="str">
        <f t="shared" si="56"/>
        <v/>
      </c>
      <c r="S666" s="38" t="str">
        <f t="shared" ref="S666:T666" si="674">S665</f>
        <v>15 Juni sampai dengan 31 Agustus 2026</v>
      </c>
      <c r="T666" s="38" t="str">
        <f t="shared" si="674"/>
        <v>31 Agustus 2026</v>
      </c>
      <c r="U666" s="46"/>
      <c r="V666" s="42"/>
      <c r="W666" s="42"/>
      <c r="X666" s="42"/>
    </row>
    <row r="667" ht="15.75" customHeight="1">
      <c r="A667" s="36" t="s">
        <v>5729</v>
      </c>
      <c r="B667" s="43"/>
      <c r="C667" s="44"/>
      <c r="D667" s="47"/>
      <c r="E667" s="47"/>
      <c r="F667" s="39" t="str">
        <f t="shared" si="2"/>
        <v>PETUGAS.0666/SPK/SE/PML/3172/2026</v>
      </c>
      <c r="G667" s="45"/>
      <c r="H667" s="39" t="str">
        <f>VLOOKUP(G667,'MITRA (REFERENSI)'!$A:$Z,16,FALSE)</f>
        <v>#N/A</v>
      </c>
      <c r="I667" s="39" t="str">
        <f>VLOOKUP(G667,'MITRA (REFERENSI)'!$A:$Z,25,FALSE)</f>
        <v>#N/A</v>
      </c>
      <c r="J667" s="38" t="str">
        <f>VLOOKUP(G667,'MITRA (REFERENSI)'!$A:$Z,26,FALSE)</f>
        <v>#N/A</v>
      </c>
      <c r="K667" s="38" t="str">
        <f>VLOOKUP(G667,'MITRA (REFERENSI)'!$A:$Z,15,FALSE)</f>
        <v>#N/A</v>
      </c>
      <c r="L667" s="38" t="str">
        <f>VLOOKUP(G667,'MITRA (REFERENSI)'!$A:$Z,15,FALSE)</f>
        <v>#N/A</v>
      </c>
      <c r="M667" s="38" t="str">
        <f>IF(B667=1,'KELAS (REFERENSI)'!M667,IF(B667=2,'KELAS (REFERENSI)'!M682,IF(B667=3,'KELAS (REFERENSI)'!M697,IF(B667=4,'KELAS (REFERENSI)'!M712,""))))</f>
        <v/>
      </c>
      <c r="N667" s="38" t="str">
        <f>IF(B667=1,'KELAS (REFERENSI)'!N667,IF(B667=2,'KELAS (REFERENSI)'!N682,IF(B667=3,'KELAS (REFERENSI)'!N697,IF(B667=4,'KELAS (REFERENSI)'!N712,""))))</f>
        <v/>
      </c>
      <c r="O667" s="38" t="str">
        <f>IF(B667=1,'KELAS (REFERENSI)'!O667,IF(B667=2,'KELAS (REFERENSI)'!O682,IF(B667=3,'KELAS (REFERENSI)'!O697,IF(B667=4,'KELAS (REFERENSI)'!O712,""))))</f>
        <v/>
      </c>
      <c r="P667" s="38" t="str">
        <f>IF(B667=1,'KELAS (REFERENSI)'!P667,IF(B667=2,'KELAS (REFERENSI)'!P682,IF(B667=3,'KELAS (REFERENSI)'!P697,IF(B667=4,'KELAS (REFERENSI)'!P712,""))))</f>
        <v/>
      </c>
      <c r="Q667" s="38" t="str">
        <f t="shared" si="4"/>
        <v>BPS Kota Jakarta Timur</v>
      </c>
      <c r="R667" s="38" t="str">
        <f t="shared" si="56"/>
        <v/>
      </c>
      <c r="S667" s="38" t="str">
        <f t="shared" ref="S667:T667" si="675">S666</f>
        <v>15 Juni sampai dengan 31 Agustus 2026</v>
      </c>
      <c r="T667" s="38" t="str">
        <f t="shared" si="675"/>
        <v>31 Agustus 2026</v>
      </c>
      <c r="U667" s="46"/>
      <c r="V667" s="42"/>
      <c r="W667" s="42"/>
      <c r="X667" s="42"/>
    </row>
    <row r="668" ht="15.75" customHeight="1">
      <c r="A668" s="36" t="s">
        <v>5730</v>
      </c>
      <c r="B668" s="43"/>
      <c r="C668" s="44"/>
      <c r="D668" s="47"/>
      <c r="E668" s="47"/>
      <c r="F668" s="39" t="str">
        <f t="shared" si="2"/>
        <v>PETUGAS.0667/SPK/SE/PML/3172/2026</v>
      </c>
      <c r="G668" s="45"/>
      <c r="H668" s="39" t="str">
        <f>VLOOKUP(G668,'MITRA (REFERENSI)'!$A:$Z,16,FALSE)</f>
        <v>#N/A</v>
      </c>
      <c r="I668" s="39" t="str">
        <f>VLOOKUP(G668,'MITRA (REFERENSI)'!$A:$Z,25,FALSE)</f>
        <v>#N/A</v>
      </c>
      <c r="J668" s="38" t="str">
        <f>VLOOKUP(G668,'MITRA (REFERENSI)'!$A:$Z,26,FALSE)</f>
        <v>#N/A</v>
      </c>
      <c r="K668" s="38" t="str">
        <f>VLOOKUP(G668,'MITRA (REFERENSI)'!$A:$Z,15,FALSE)</f>
        <v>#N/A</v>
      </c>
      <c r="L668" s="38" t="str">
        <f>VLOOKUP(G668,'MITRA (REFERENSI)'!$A:$Z,15,FALSE)</f>
        <v>#N/A</v>
      </c>
      <c r="M668" s="38" t="str">
        <f>IF(B668=1,'KELAS (REFERENSI)'!M668,IF(B668=2,'KELAS (REFERENSI)'!M683,IF(B668=3,'KELAS (REFERENSI)'!M698,IF(B668=4,'KELAS (REFERENSI)'!M713,""))))</f>
        <v/>
      </c>
      <c r="N668" s="38" t="str">
        <f>IF(B668=1,'KELAS (REFERENSI)'!N668,IF(B668=2,'KELAS (REFERENSI)'!N683,IF(B668=3,'KELAS (REFERENSI)'!N698,IF(B668=4,'KELAS (REFERENSI)'!N713,""))))</f>
        <v/>
      </c>
      <c r="O668" s="38" t="str">
        <f>IF(B668=1,'KELAS (REFERENSI)'!O668,IF(B668=2,'KELAS (REFERENSI)'!O683,IF(B668=3,'KELAS (REFERENSI)'!O698,IF(B668=4,'KELAS (REFERENSI)'!O713,""))))</f>
        <v/>
      </c>
      <c r="P668" s="38" t="str">
        <f>IF(B668=1,'KELAS (REFERENSI)'!P668,IF(B668=2,'KELAS (REFERENSI)'!P683,IF(B668=3,'KELAS (REFERENSI)'!P698,IF(B668=4,'KELAS (REFERENSI)'!P713,""))))</f>
        <v/>
      </c>
      <c r="Q668" s="38" t="str">
        <f t="shared" si="4"/>
        <v>BPS Kota Jakarta Timur</v>
      </c>
      <c r="R668" s="38" t="str">
        <f t="shared" si="56"/>
        <v/>
      </c>
      <c r="S668" s="38" t="str">
        <f t="shared" ref="S668:T668" si="676">S667</f>
        <v>15 Juni sampai dengan 31 Agustus 2026</v>
      </c>
      <c r="T668" s="38" t="str">
        <f t="shared" si="676"/>
        <v>31 Agustus 2026</v>
      </c>
      <c r="U668" s="46"/>
      <c r="V668" s="42"/>
      <c r="W668" s="42"/>
      <c r="X668" s="42"/>
    </row>
    <row r="669" ht="15.75" customHeight="1">
      <c r="A669" s="36" t="s">
        <v>5731</v>
      </c>
      <c r="B669" s="43"/>
      <c r="C669" s="44"/>
      <c r="D669" s="47"/>
      <c r="E669" s="47"/>
      <c r="F669" s="39" t="str">
        <f t="shared" si="2"/>
        <v>PETUGAS.0668/SPK/SE/PML/3172/2026</v>
      </c>
      <c r="G669" s="45"/>
      <c r="H669" s="39" t="str">
        <f>VLOOKUP(G669,'MITRA (REFERENSI)'!$A:$Z,16,FALSE)</f>
        <v>#N/A</v>
      </c>
      <c r="I669" s="39" t="str">
        <f>VLOOKUP(G669,'MITRA (REFERENSI)'!$A:$Z,25,FALSE)</f>
        <v>#N/A</v>
      </c>
      <c r="J669" s="38" t="str">
        <f>VLOOKUP(G669,'MITRA (REFERENSI)'!$A:$Z,26,FALSE)</f>
        <v>#N/A</v>
      </c>
      <c r="K669" s="38" t="str">
        <f>VLOOKUP(G669,'MITRA (REFERENSI)'!$A:$Z,15,FALSE)</f>
        <v>#N/A</v>
      </c>
      <c r="L669" s="38" t="str">
        <f>VLOOKUP(G669,'MITRA (REFERENSI)'!$A:$Z,15,FALSE)</f>
        <v>#N/A</v>
      </c>
      <c r="M669" s="38" t="str">
        <f>IF(B669=1,'KELAS (REFERENSI)'!M669,IF(B669=2,'KELAS (REFERENSI)'!M684,IF(B669=3,'KELAS (REFERENSI)'!M699,IF(B669=4,'KELAS (REFERENSI)'!M714,""))))</f>
        <v/>
      </c>
      <c r="N669" s="38" t="str">
        <f>IF(B669=1,'KELAS (REFERENSI)'!N669,IF(B669=2,'KELAS (REFERENSI)'!N684,IF(B669=3,'KELAS (REFERENSI)'!N699,IF(B669=4,'KELAS (REFERENSI)'!N714,""))))</f>
        <v/>
      </c>
      <c r="O669" s="38" t="str">
        <f>IF(B669=1,'KELAS (REFERENSI)'!O669,IF(B669=2,'KELAS (REFERENSI)'!O684,IF(B669=3,'KELAS (REFERENSI)'!O699,IF(B669=4,'KELAS (REFERENSI)'!O714,""))))</f>
        <v/>
      </c>
      <c r="P669" s="38" t="str">
        <f>IF(B669=1,'KELAS (REFERENSI)'!P669,IF(B669=2,'KELAS (REFERENSI)'!P684,IF(B669=3,'KELAS (REFERENSI)'!P699,IF(B669=4,'KELAS (REFERENSI)'!P714,""))))</f>
        <v/>
      </c>
      <c r="Q669" s="38" t="str">
        <f t="shared" si="4"/>
        <v>BPS Kota Jakarta Timur</v>
      </c>
      <c r="R669" s="38" t="str">
        <f t="shared" si="56"/>
        <v/>
      </c>
      <c r="S669" s="38" t="str">
        <f t="shared" ref="S669:T669" si="677">S668</f>
        <v>15 Juni sampai dengan 31 Agustus 2026</v>
      </c>
      <c r="T669" s="38" t="str">
        <f t="shared" si="677"/>
        <v>31 Agustus 2026</v>
      </c>
      <c r="U669" s="46"/>
      <c r="V669" s="42"/>
      <c r="W669" s="42"/>
      <c r="X669" s="42"/>
    </row>
    <row r="670" ht="15.75" customHeight="1">
      <c r="A670" s="36" t="s">
        <v>5732</v>
      </c>
      <c r="B670" s="43"/>
      <c r="C670" s="44"/>
      <c r="D670" s="47"/>
      <c r="E670" s="47"/>
      <c r="F670" s="39" t="str">
        <f t="shared" si="2"/>
        <v>PETUGAS.0669/SPK/SE/PML/3172/2026</v>
      </c>
      <c r="G670" s="45"/>
      <c r="H670" s="39" t="str">
        <f>VLOOKUP(G670,'MITRA (REFERENSI)'!$A:$Z,16,FALSE)</f>
        <v>#N/A</v>
      </c>
      <c r="I670" s="39" t="str">
        <f>VLOOKUP(G670,'MITRA (REFERENSI)'!$A:$Z,25,FALSE)</f>
        <v>#N/A</v>
      </c>
      <c r="J670" s="38" t="str">
        <f>VLOOKUP(G670,'MITRA (REFERENSI)'!$A:$Z,26,FALSE)</f>
        <v>#N/A</v>
      </c>
      <c r="K670" s="38" t="str">
        <f>VLOOKUP(G670,'MITRA (REFERENSI)'!$A:$Z,15,FALSE)</f>
        <v>#N/A</v>
      </c>
      <c r="L670" s="38" t="str">
        <f>VLOOKUP(G670,'MITRA (REFERENSI)'!$A:$Z,15,FALSE)</f>
        <v>#N/A</v>
      </c>
      <c r="M670" s="38" t="str">
        <f>IF(B670=1,'KELAS (REFERENSI)'!M670,IF(B670=2,'KELAS (REFERENSI)'!M685,IF(B670=3,'KELAS (REFERENSI)'!M700,IF(B670=4,'KELAS (REFERENSI)'!M715,""))))</f>
        <v/>
      </c>
      <c r="N670" s="38" t="str">
        <f>IF(B670=1,'KELAS (REFERENSI)'!N670,IF(B670=2,'KELAS (REFERENSI)'!N685,IF(B670=3,'KELAS (REFERENSI)'!N700,IF(B670=4,'KELAS (REFERENSI)'!N715,""))))</f>
        <v/>
      </c>
      <c r="O670" s="38" t="str">
        <f>IF(B670=1,'KELAS (REFERENSI)'!O670,IF(B670=2,'KELAS (REFERENSI)'!O685,IF(B670=3,'KELAS (REFERENSI)'!O700,IF(B670=4,'KELAS (REFERENSI)'!O715,""))))</f>
        <v/>
      </c>
      <c r="P670" s="38" t="str">
        <f>IF(B670=1,'KELAS (REFERENSI)'!P670,IF(B670=2,'KELAS (REFERENSI)'!P685,IF(B670=3,'KELAS (REFERENSI)'!P700,IF(B670=4,'KELAS (REFERENSI)'!P715,""))))</f>
        <v/>
      </c>
      <c r="Q670" s="38" t="str">
        <f t="shared" si="4"/>
        <v>BPS Kota Jakarta Timur</v>
      </c>
      <c r="R670" s="38" t="str">
        <f t="shared" si="56"/>
        <v/>
      </c>
      <c r="S670" s="38" t="str">
        <f t="shared" ref="S670:T670" si="678">S669</f>
        <v>15 Juni sampai dengan 31 Agustus 2026</v>
      </c>
      <c r="T670" s="38" t="str">
        <f t="shared" si="678"/>
        <v>31 Agustus 2026</v>
      </c>
      <c r="U670" s="46"/>
      <c r="V670" s="42"/>
      <c r="W670" s="42"/>
      <c r="X670" s="42"/>
    </row>
    <row r="671" ht="15.75" customHeight="1">
      <c r="A671" s="36" t="s">
        <v>5733</v>
      </c>
      <c r="B671" s="43"/>
      <c r="C671" s="44"/>
      <c r="D671" s="47"/>
      <c r="E671" s="47"/>
      <c r="F671" s="39" t="str">
        <f t="shared" si="2"/>
        <v>PETUGAS.0670/SPK/SE/PML/3172/2026</v>
      </c>
      <c r="G671" s="45"/>
      <c r="H671" s="39" t="str">
        <f>VLOOKUP(G671,'MITRA (REFERENSI)'!$A:$Z,16,FALSE)</f>
        <v>#N/A</v>
      </c>
      <c r="I671" s="39" t="str">
        <f>VLOOKUP(G671,'MITRA (REFERENSI)'!$A:$Z,25,FALSE)</f>
        <v>#N/A</v>
      </c>
      <c r="J671" s="38" t="str">
        <f>VLOOKUP(G671,'MITRA (REFERENSI)'!$A:$Z,26,FALSE)</f>
        <v>#N/A</v>
      </c>
      <c r="K671" s="38" t="str">
        <f>VLOOKUP(G671,'MITRA (REFERENSI)'!$A:$Z,15,FALSE)</f>
        <v>#N/A</v>
      </c>
      <c r="L671" s="38" t="str">
        <f>VLOOKUP(G671,'MITRA (REFERENSI)'!$A:$Z,15,FALSE)</f>
        <v>#N/A</v>
      </c>
      <c r="M671" s="38" t="str">
        <f>IF(B671=1,'KELAS (REFERENSI)'!M671,IF(B671=2,'KELAS (REFERENSI)'!M686,IF(B671=3,'KELAS (REFERENSI)'!M701,IF(B671=4,'KELAS (REFERENSI)'!M716,""))))</f>
        <v/>
      </c>
      <c r="N671" s="38" t="str">
        <f>IF(B671=1,'KELAS (REFERENSI)'!N671,IF(B671=2,'KELAS (REFERENSI)'!N686,IF(B671=3,'KELAS (REFERENSI)'!N701,IF(B671=4,'KELAS (REFERENSI)'!N716,""))))</f>
        <v/>
      </c>
      <c r="O671" s="38" t="str">
        <f>IF(B671=1,'KELAS (REFERENSI)'!O671,IF(B671=2,'KELAS (REFERENSI)'!O686,IF(B671=3,'KELAS (REFERENSI)'!O701,IF(B671=4,'KELAS (REFERENSI)'!O716,""))))</f>
        <v/>
      </c>
      <c r="P671" s="38" t="str">
        <f>IF(B671=1,'KELAS (REFERENSI)'!P671,IF(B671=2,'KELAS (REFERENSI)'!P686,IF(B671=3,'KELAS (REFERENSI)'!P701,IF(B671=4,'KELAS (REFERENSI)'!P716,""))))</f>
        <v/>
      </c>
      <c r="Q671" s="38" t="str">
        <f t="shared" si="4"/>
        <v>BPS Kota Jakarta Timur</v>
      </c>
      <c r="R671" s="38" t="str">
        <f t="shared" si="56"/>
        <v/>
      </c>
      <c r="S671" s="38" t="str">
        <f t="shared" ref="S671:T671" si="679">S670</f>
        <v>15 Juni sampai dengan 31 Agustus 2026</v>
      </c>
      <c r="T671" s="38" t="str">
        <f t="shared" si="679"/>
        <v>31 Agustus 2026</v>
      </c>
      <c r="U671" s="46"/>
      <c r="V671" s="42"/>
      <c r="W671" s="42"/>
      <c r="X671" s="42"/>
    </row>
    <row r="672" ht="15.75" customHeight="1">
      <c r="A672" s="36" t="s">
        <v>5734</v>
      </c>
      <c r="B672" s="43"/>
      <c r="C672" s="44"/>
      <c r="D672" s="47"/>
      <c r="E672" s="47"/>
      <c r="F672" s="39" t="str">
        <f t="shared" si="2"/>
        <v>PETUGAS.0671/SPK/SE/PML/3172/2026</v>
      </c>
      <c r="G672" s="45"/>
      <c r="H672" s="39" t="str">
        <f>VLOOKUP(G672,'MITRA (REFERENSI)'!$A:$Z,16,FALSE)</f>
        <v>#N/A</v>
      </c>
      <c r="I672" s="39" t="str">
        <f>VLOOKUP(G672,'MITRA (REFERENSI)'!$A:$Z,25,FALSE)</f>
        <v>#N/A</v>
      </c>
      <c r="J672" s="38" t="str">
        <f>VLOOKUP(G672,'MITRA (REFERENSI)'!$A:$Z,26,FALSE)</f>
        <v>#N/A</v>
      </c>
      <c r="K672" s="38" t="str">
        <f>VLOOKUP(G672,'MITRA (REFERENSI)'!$A:$Z,15,FALSE)</f>
        <v>#N/A</v>
      </c>
      <c r="L672" s="38" t="str">
        <f>VLOOKUP(G672,'MITRA (REFERENSI)'!$A:$Z,15,FALSE)</f>
        <v>#N/A</v>
      </c>
      <c r="M672" s="38" t="str">
        <f>IF(B672=1,'KELAS (REFERENSI)'!M672,IF(B672=2,'KELAS (REFERENSI)'!M687,IF(B672=3,'KELAS (REFERENSI)'!M702,IF(B672=4,'KELAS (REFERENSI)'!M717,""))))</f>
        <v/>
      </c>
      <c r="N672" s="38" t="str">
        <f>IF(B672=1,'KELAS (REFERENSI)'!N672,IF(B672=2,'KELAS (REFERENSI)'!N687,IF(B672=3,'KELAS (REFERENSI)'!N702,IF(B672=4,'KELAS (REFERENSI)'!N717,""))))</f>
        <v/>
      </c>
      <c r="O672" s="38" t="str">
        <f>IF(B672=1,'KELAS (REFERENSI)'!O672,IF(B672=2,'KELAS (REFERENSI)'!O687,IF(B672=3,'KELAS (REFERENSI)'!O702,IF(B672=4,'KELAS (REFERENSI)'!O717,""))))</f>
        <v/>
      </c>
      <c r="P672" s="38" t="str">
        <f>IF(B672=1,'KELAS (REFERENSI)'!P672,IF(B672=2,'KELAS (REFERENSI)'!P687,IF(B672=3,'KELAS (REFERENSI)'!P702,IF(B672=4,'KELAS (REFERENSI)'!P717,""))))</f>
        <v/>
      </c>
      <c r="Q672" s="38" t="str">
        <f t="shared" si="4"/>
        <v>BPS Kota Jakarta Timur</v>
      </c>
      <c r="R672" s="38" t="str">
        <f t="shared" si="56"/>
        <v/>
      </c>
      <c r="S672" s="38" t="str">
        <f t="shared" ref="S672:T672" si="680">S671</f>
        <v>15 Juni sampai dengan 31 Agustus 2026</v>
      </c>
      <c r="T672" s="38" t="str">
        <f t="shared" si="680"/>
        <v>31 Agustus 2026</v>
      </c>
      <c r="U672" s="46"/>
      <c r="V672" s="42"/>
      <c r="W672" s="42"/>
      <c r="X672" s="42"/>
    </row>
    <row r="673" ht="15.75" customHeight="1">
      <c r="A673" s="36" t="s">
        <v>5735</v>
      </c>
      <c r="B673" s="43"/>
      <c r="C673" s="44"/>
      <c r="D673" s="47"/>
      <c r="E673" s="47"/>
      <c r="F673" s="39" t="str">
        <f t="shared" si="2"/>
        <v>PETUGAS.0672/SPK/SE/PML/3172/2026</v>
      </c>
      <c r="G673" s="45"/>
      <c r="H673" s="39" t="str">
        <f>VLOOKUP(G673,'MITRA (REFERENSI)'!$A:$Z,16,FALSE)</f>
        <v>#N/A</v>
      </c>
      <c r="I673" s="39" t="str">
        <f>VLOOKUP(G673,'MITRA (REFERENSI)'!$A:$Z,25,FALSE)</f>
        <v>#N/A</v>
      </c>
      <c r="J673" s="38" t="str">
        <f>VLOOKUP(G673,'MITRA (REFERENSI)'!$A:$Z,26,FALSE)</f>
        <v>#N/A</v>
      </c>
      <c r="K673" s="38" t="str">
        <f>VLOOKUP(G673,'MITRA (REFERENSI)'!$A:$Z,15,FALSE)</f>
        <v>#N/A</v>
      </c>
      <c r="L673" s="38" t="str">
        <f>VLOOKUP(G673,'MITRA (REFERENSI)'!$A:$Z,15,FALSE)</f>
        <v>#N/A</v>
      </c>
      <c r="M673" s="38" t="str">
        <f>IF(B673=1,'KELAS (REFERENSI)'!M673,IF(B673=2,'KELAS (REFERENSI)'!M688,IF(B673=3,'KELAS (REFERENSI)'!M703,IF(B673=4,'KELAS (REFERENSI)'!M718,""))))</f>
        <v/>
      </c>
      <c r="N673" s="38" t="str">
        <f>IF(B673=1,'KELAS (REFERENSI)'!N673,IF(B673=2,'KELAS (REFERENSI)'!N688,IF(B673=3,'KELAS (REFERENSI)'!N703,IF(B673=4,'KELAS (REFERENSI)'!N718,""))))</f>
        <v/>
      </c>
      <c r="O673" s="38" t="str">
        <f>IF(B673=1,'KELAS (REFERENSI)'!O673,IF(B673=2,'KELAS (REFERENSI)'!O688,IF(B673=3,'KELAS (REFERENSI)'!O703,IF(B673=4,'KELAS (REFERENSI)'!O718,""))))</f>
        <v/>
      </c>
      <c r="P673" s="38" t="str">
        <f>IF(B673=1,'KELAS (REFERENSI)'!P673,IF(B673=2,'KELAS (REFERENSI)'!P688,IF(B673=3,'KELAS (REFERENSI)'!P703,IF(B673=4,'KELAS (REFERENSI)'!P718,""))))</f>
        <v/>
      </c>
      <c r="Q673" s="38" t="str">
        <f t="shared" si="4"/>
        <v>BPS Kota Jakarta Timur</v>
      </c>
      <c r="R673" s="38" t="str">
        <f t="shared" si="56"/>
        <v/>
      </c>
      <c r="S673" s="38" t="str">
        <f t="shared" ref="S673:T673" si="681">S672</f>
        <v>15 Juni sampai dengan 31 Agustus 2026</v>
      </c>
      <c r="T673" s="38" t="str">
        <f t="shared" si="681"/>
        <v>31 Agustus 2026</v>
      </c>
      <c r="U673" s="46"/>
      <c r="V673" s="42"/>
      <c r="W673" s="42"/>
      <c r="X673" s="42"/>
    </row>
    <row r="674" ht="15.75" customHeight="1">
      <c r="A674" s="36" t="s">
        <v>5736</v>
      </c>
      <c r="B674" s="43"/>
      <c r="C674" s="44"/>
      <c r="D674" s="47"/>
      <c r="E674" s="47"/>
      <c r="F674" s="39" t="str">
        <f t="shared" si="2"/>
        <v>PETUGAS.0673/SPK/SE/PML/3172/2026</v>
      </c>
      <c r="G674" s="45"/>
      <c r="H674" s="39" t="str">
        <f>VLOOKUP(G674,'MITRA (REFERENSI)'!$A:$Z,16,FALSE)</f>
        <v>#N/A</v>
      </c>
      <c r="I674" s="39" t="str">
        <f>VLOOKUP(G674,'MITRA (REFERENSI)'!$A:$Z,25,FALSE)</f>
        <v>#N/A</v>
      </c>
      <c r="J674" s="38" t="str">
        <f>VLOOKUP(G674,'MITRA (REFERENSI)'!$A:$Z,26,FALSE)</f>
        <v>#N/A</v>
      </c>
      <c r="K674" s="38" t="str">
        <f>VLOOKUP(G674,'MITRA (REFERENSI)'!$A:$Z,15,FALSE)</f>
        <v>#N/A</v>
      </c>
      <c r="L674" s="38" t="str">
        <f>VLOOKUP(G674,'MITRA (REFERENSI)'!$A:$Z,15,FALSE)</f>
        <v>#N/A</v>
      </c>
      <c r="M674" s="38" t="str">
        <f>IF(B674=1,'KELAS (REFERENSI)'!M674,IF(B674=2,'KELAS (REFERENSI)'!M689,IF(B674=3,'KELAS (REFERENSI)'!M704,IF(B674=4,'KELAS (REFERENSI)'!M719,""))))</f>
        <v/>
      </c>
      <c r="N674" s="38" t="str">
        <f>IF(B674=1,'KELAS (REFERENSI)'!N674,IF(B674=2,'KELAS (REFERENSI)'!N689,IF(B674=3,'KELAS (REFERENSI)'!N704,IF(B674=4,'KELAS (REFERENSI)'!N719,""))))</f>
        <v/>
      </c>
      <c r="O674" s="38" t="str">
        <f>IF(B674=1,'KELAS (REFERENSI)'!O674,IF(B674=2,'KELAS (REFERENSI)'!O689,IF(B674=3,'KELAS (REFERENSI)'!O704,IF(B674=4,'KELAS (REFERENSI)'!O719,""))))</f>
        <v/>
      </c>
      <c r="P674" s="38" t="str">
        <f>IF(B674=1,'KELAS (REFERENSI)'!P674,IF(B674=2,'KELAS (REFERENSI)'!P689,IF(B674=3,'KELAS (REFERENSI)'!P704,IF(B674=4,'KELAS (REFERENSI)'!P719,""))))</f>
        <v/>
      </c>
      <c r="Q674" s="38" t="str">
        <f t="shared" si="4"/>
        <v>BPS Kota Jakarta Timur</v>
      </c>
      <c r="R674" s="38" t="str">
        <f t="shared" si="56"/>
        <v/>
      </c>
      <c r="S674" s="38" t="str">
        <f t="shared" ref="S674:T674" si="682">S673</f>
        <v>15 Juni sampai dengan 31 Agustus 2026</v>
      </c>
      <c r="T674" s="38" t="str">
        <f t="shared" si="682"/>
        <v>31 Agustus 2026</v>
      </c>
      <c r="U674" s="46"/>
      <c r="V674" s="42"/>
      <c r="W674" s="42"/>
      <c r="X674" s="42"/>
    </row>
    <row r="675" ht="15.75" customHeight="1">
      <c r="A675" s="36" t="s">
        <v>5737</v>
      </c>
      <c r="B675" s="43"/>
      <c r="C675" s="44"/>
      <c r="D675" s="47"/>
      <c r="E675" s="47"/>
      <c r="F675" s="39" t="str">
        <f t="shared" si="2"/>
        <v>PETUGAS.0674/SPK/SE/PML/3172/2026</v>
      </c>
      <c r="G675" s="45"/>
      <c r="H675" s="39" t="str">
        <f>VLOOKUP(G675,'MITRA (REFERENSI)'!$A:$Z,16,FALSE)</f>
        <v>#N/A</v>
      </c>
      <c r="I675" s="39" t="str">
        <f>VLOOKUP(G675,'MITRA (REFERENSI)'!$A:$Z,25,FALSE)</f>
        <v>#N/A</v>
      </c>
      <c r="J675" s="38" t="str">
        <f>VLOOKUP(G675,'MITRA (REFERENSI)'!$A:$Z,26,FALSE)</f>
        <v>#N/A</v>
      </c>
      <c r="K675" s="38" t="str">
        <f>VLOOKUP(G675,'MITRA (REFERENSI)'!$A:$Z,15,FALSE)</f>
        <v>#N/A</v>
      </c>
      <c r="L675" s="38" t="str">
        <f>VLOOKUP(G675,'MITRA (REFERENSI)'!$A:$Z,15,FALSE)</f>
        <v>#N/A</v>
      </c>
      <c r="M675" s="38" t="str">
        <f>IF(B675=1,'KELAS (REFERENSI)'!M675,IF(B675=2,'KELAS (REFERENSI)'!M690,IF(B675=3,'KELAS (REFERENSI)'!M705,IF(B675=4,'KELAS (REFERENSI)'!M720,""))))</f>
        <v/>
      </c>
      <c r="N675" s="38" t="str">
        <f>IF(B675=1,'KELAS (REFERENSI)'!N675,IF(B675=2,'KELAS (REFERENSI)'!N690,IF(B675=3,'KELAS (REFERENSI)'!N705,IF(B675=4,'KELAS (REFERENSI)'!N720,""))))</f>
        <v/>
      </c>
      <c r="O675" s="38" t="str">
        <f>IF(B675=1,'KELAS (REFERENSI)'!O675,IF(B675=2,'KELAS (REFERENSI)'!O690,IF(B675=3,'KELAS (REFERENSI)'!O705,IF(B675=4,'KELAS (REFERENSI)'!O720,""))))</f>
        <v/>
      </c>
      <c r="P675" s="38" t="str">
        <f>IF(B675=1,'KELAS (REFERENSI)'!P675,IF(B675=2,'KELAS (REFERENSI)'!P690,IF(B675=3,'KELAS (REFERENSI)'!P705,IF(B675=4,'KELAS (REFERENSI)'!P720,""))))</f>
        <v/>
      </c>
      <c r="Q675" s="38" t="str">
        <f t="shared" si="4"/>
        <v>BPS Kota Jakarta Timur</v>
      </c>
      <c r="R675" s="38" t="str">
        <f t="shared" si="56"/>
        <v/>
      </c>
      <c r="S675" s="38" t="str">
        <f t="shared" ref="S675:T675" si="683">S674</f>
        <v>15 Juni sampai dengan 31 Agustus 2026</v>
      </c>
      <c r="T675" s="38" t="str">
        <f t="shared" si="683"/>
        <v>31 Agustus 2026</v>
      </c>
      <c r="U675" s="46"/>
      <c r="V675" s="42"/>
      <c r="W675" s="42"/>
      <c r="X675" s="42"/>
    </row>
    <row r="676" ht="15.75" customHeight="1">
      <c r="A676" s="36" t="s">
        <v>5738</v>
      </c>
      <c r="B676" s="43"/>
      <c r="C676" s="44"/>
      <c r="D676" s="47"/>
      <c r="E676" s="47"/>
      <c r="F676" s="39" t="str">
        <f t="shared" si="2"/>
        <v>PETUGAS.0675/SPK/SE/PML/3172/2026</v>
      </c>
      <c r="G676" s="45"/>
      <c r="H676" s="39" t="str">
        <f>VLOOKUP(G676,'MITRA (REFERENSI)'!$A:$Z,16,FALSE)</f>
        <v>#N/A</v>
      </c>
      <c r="I676" s="39" t="str">
        <f>VLOOKUP(G676,'MITRA (REFERENSI)'!$A:$Z,25,FALSE)</f>
        <v>#N/A</v>
      </c>
      <c r="J676" s="38" t="str">
        <f>VLOOKUP(G676,'MITRA (REFERENSI)'!$A:$Z,26,FALSE)</f>
        <v>#N/A</v>
      </c>
      <c r="K676" s="38" t="str">
        <f>VLOOKUP(G676,'MITRA (REFERENSI)'!$A:$Z,15,FALSE)</f>
        <v>#N/A</v>
      </c>
      <c r="L676" s="38" t="str">
        <f>VLOOKUP(G676,'MITRA (REFERENSI)'!$A:$Z,15,FALSE)</f>
        <v>#N/A</v>
      </c>
      <c r="M676" s="38" t="str">
        <f>IF(B676=1,'KELAS (REFERENSI)'!M676,IF(B676=2,'KELAS (REFERENSI)'!M691,IF(B676=3,'KELAS (REFERENSI)'!M706,IF(B676=4,'KELAS (REFERENSI)'!M721,""))))</f>
        <v/>
      </c>
      <c r="N676" s="38" t="str">
        <f>IF(B676=1,'KELAS (REFERENSI)'!N676,IF(B676=2,'KELAS (REFERENSI)'!N691,IF(B676=3,'KELAS (REFERENSI)'!N706,IF(B676=4,'KELAS (REFERENSI)'!N721,""))))</f>
        <v/>
      </c>
      <c r="O676" s="38" t="str">
        <f>IF(B676=1,'KELAS (REFERENSI)'!O676,IF(B676=2,'KELAS (REFERENSI)'!O691,IF(B676=3,'KELAS (REFERENSI)'!O706,IF(B676=4,'KELAS (REFERENSI)'!O721,""))))</f>
        <v/>
      </c>
      <c r="P676" s="38" t="str">
        <f>IF(B676=1,'KELAS (REFERENSI)'!P676,IF(B676=2,'KELAS (REFERENSI)'!P691,IF(B676=3,'KELAS (REFERENSI)'!P706,IF(B676=4,'KELAS (REFERENSI)'!P721,""))))</f>
        <v/>
      </c>
      <c r="Q676" s="38" t="str">
        <f t="shared" si="4"/>
        <v>BPS Kota Jakarta Timur</v>
      </c>
      <c r="R676" s="38" t="str">
        <f t="shared" si="56"/>
        <v/>
      </c>
      <c r="S676" s="38" t="str">
        <f t="shared" ref="S676:T676" si="684">S675</f>
        <v>15 Juni sampai dengan 31 Agustus 2026</v>
      </c>
      <c r="T676" s="38" t="str">
        <f t="shared" si="684"/>
        <v>31 Agustus 2026</v>
      </c>
      <c r="U676" s="46"/>
      <c r="V676" s="42"/>
      <c r="W676" s="42"/>
      <c r="X676" s="42"/>
    </row>
    <row r="677" ht="15.75" customHeight="1">
      <c r="A677" s="36" t="s">
        <v>5739</v>
      </c>
      <c r="B677" s="43"/>
      <c r="C677" s="44"/>
      <c r="D677" s="47"/>
      <c r="E677" s="47"/>
      <c r="F677" s="39" t="str">
        <f t="shared" si="2"/>
        <v>PETUGAS.0676/SPK/SE/PML/3172/2026</v>
      </c>
      <c r="G677" s="45"/>
      <c r="H677" s="39" t="str">
        <f>VLOOKUP(G677,'MITRA (REFERENSI)'!$A:$Z,16,FALSE)</f>
        <v>#N/A</v>
      </c>
      <c r="I677" s="39" t="str">
        <f>VLOOKUP(G677,'MITRA (REFERENSI)'!$A:$Z,25,FALSE)</f>
        <v>#N/A</v>
      </c>
      <c r="J677" s="38" t="str">
        <f>VLOOKUP(G677,'MITRA (REFERENSI)'!$A:$Z,26,FALSE)</f>
        <v>#N/A</v>
      </c>
      <c r="K677" s="38" t="str">
        <f>VLOOKUP(G677,'MITRA (REFERENSI)'!$A:$Z,15,FALSE)</f>
        <v>#N/A</v>
      </c>
      <c r="L677" s="38" t="str">
        <f>VLOOKUP(G677,'MITRA (REFERENSI)'!$A:$Z,15,FALSE)</f>
        <v>#N/A</v>
      </c>
      <c r="M677" s="38" t="str">
        <f>IF(B677=1,'KELAS (REFERENSI)'!M677,IF(B677=2,'KELAS (REFERENSI)'!M692,IF(B677=3,'KELAS (REFERENSI)'!M707,IF(B677=4,'KELAS (REFERENSI)'!M722,""))))</f>
        <v/>
      </c>
      <c r="N677" s="38" t="str">
        <f>IF(B677=1,'KELAS (REFERENSI)'!N677,IF(B677=2,'KELAS (REFERENSI)'!N692,IF(B677=3,'KELAS (REFERENSI)'!N707,IF(B677=4,'KELAS (REFERENSI)'!N722,""))))</f>
        <v/>
      </c>
      <c r="O677" s="38" t="str">
        <f>IF(B677=1,'KELAS (REFERENSI)'!O677,IF(B677=2,'KELAS (REFERENSI)'!O692,IF(B677=3,'KELAS (REFERENSI)'!O707,IF(B677=4,'KELAS (REFERENSI)'!O722,""))))</f>
        <v/>
      </c>
      <c r="P677" s="38" t="str">
        <f>IF(B677=1,'KELAS (REFERENSI)'!P677,IF(B677=2,'KELAS (REFERENSI)'!P692,IF(B677=3,'KELAS (REFERENSI)'!P707,IF(B677=4,'KELAS (REFERENSI)'!P722,""))))</f>
        <v/>
      </c>
      <c r="Q677" s="38" t="str">
        <f t="shared" si="4"/>
        <v>BPS Kota Jakarta Timur</v>
      </c>
      <c r="R677" s="38" t="str">
        <f t="shared" si="56"/>
        <v/>
      </c>
      <c r="S677" s="38" t="str">
        <f t="shared" ref="S677:T677" si="685">S676</f>
        <v>15 Juni sampai dengan 31 Agustus 2026</v>
      </c>
      <c r="T677" s="38" t="str">
        <f t="shared" si="685"/>
        <v>31 Agustus 2026</v>
      </c>
      <c r="U677" s="46"/>
      <c r="V677" s="42"/>
      <c r="W677" s="42"/>
      <c r="X677" s="42"/>
    </row>
    <row r="678" ht="15.75" customHeight="1">
      <c r="A678" s="36" t="s">
        <v>5740</v>
      </c>
      <c r="B678" s="43"/>
      <c r="C678" s="44"/>
      <c r="D678" s="47"/>
      <c r="E678" s="47"/>
      <c r="F678" s="39" t="str">
        <f t="shared" si="2"/>
        <v>PETUGAS.0677/SPK/SE/PML/3172/2026</v>
      </c>
      <c r="G678" s="45"/>
      <c r="H678" s="39" t="str">
        <f>VLOOKUP(G678,'MITRA (REFERENSI)'!$A:$Z,16,FALSE)</f>
        <v>#N/A</v>
      </c>
      <c r="I678" s="39" t="str">
        <f>VLOOKUP(G678,'MITRA (REFERENSI)'!$A:$Z,25,FALSE)</f>
        <v>#N/A</v>
      </c>
      <c r="J678" s="38" t="str">
        <f>VLOOKUP(G678,'MITRA (REFERENSI)'!$A:$Z,26,FALSE)</f>
        <v>#N/A</v>
      </c>
      <c r="K678" s="38" t="str">
        <f>VLOOKUP(G678,'MITRA (REFERENSI)'!$A:$Z,15,FALSE)</f>
        <v>#N/A</v>
      </c>
      <c r="L678" s="38" t="str">
        <f>VLOOKUP(G678,'MITRA (REFERENSI)'!$A:$Z,15,FALSE)</f>
        <v>#N/A</v>
      </c>
      <c r="M678" s="38" t="str">
        <f>IF(B678=1,'KELAS (REFERENSI)'!M678,IF(B678=2,'KELAS (REFERENSI)'!M693,IF(B678=3,'KELAS (REFERENSI)'!M708,IF(B678=4,'KELAS (REFERENSI)'!M723,""))))</f>
        <v/>
      </c>
      <c r="N678" s="38" t="str">
        <f>IF(B678=1,'KELAS (REFERENSI)'!N678,IF(B678=2,'KELAS (REFERENSI)'!N693,IF(B678=3,'KELAS (REFERENSI)'!N708,IF(B678=4,'KELAS (REFERENSI)'!N723,""))))</f>
        <v/>
      </c>
      <c r="O678" s="38" t="str">
        <f>IF(B678=1,'KELAS (REFERENSI)'!O678,IF(B678=2,'KELAS (REFERENSI)'!O693,IF(B678=3,'KELAS (REFERENSI)'!O708,IF(B678=4,'KELAS (REFERENSI)'!O723,""))))</f>
        <v/>
      </c>
      <c r="P678" s="38" t="str">
        <f>IF(B678=1,'KELAS (REFERENSI)'!P678,IF(B678=2,'KELAS (REFERENSI)'!P693,IF(B678=3,'KELAS (REFERENSI)'!P708,IF(B678=4,'KELAS (REFERENSI)'!P723,""))))</f>
        <v/>
      </c>
      <c r="Q678" s="38" t="str">
        <f t="shared" si="4"/>
        <v>BPS Kota Jakarta Timur</v>
      </c>
      <c r="R678" s="38" t="str">
        <f t="shared" si="56"/>
        <v/>
      </c>
      <c r="S678" s="38" t="str">
        <f t="shared" ref="S678:T678" si="686">S677</f>
        <v>15 Juni sampai dengan 31 Agustus 2026</v>
      </c>
      <c r="T678" s="38" t="str">
        <f t="shared" si="686"/>
        <v>31 Agustus 2026</v>
      </c>
      <c r="U678" s="46"/>
      <c r="V678" s="42"/>
      <c r="W678" s="42"/>
      <c r="X678" s="42"/>
    </row>
    <row r="679" ht="15.75" customHeight="1">
      <c r="A679" s="36" t="s">
        <v>5741</v>
      </c>
      <c r="B679" s="43"/>
      <c r="C679" s="44"/>
      <c r="D679" s="47"/>
      <c r="E679" s="47"/>
      <c r="F679" s="39" t="str">
        <f t="shared" si="2"/>
        <v>PETUGAS.0678/SPK/SE/PML/3172/2026</v>
      </c>
      <c r="G679" s="45"/>
      <c r="H679" s="39" t="str">
        <f>VLOOKUP(G679,'MITRA (REFERENSI)'!$A:$Z,16,FALSE)</f>
        <v>#N/A</v>
      </c>
      <c r="I679" s="39" t="str">
        <f>VLOOKUP(G679,'MITRA (REFERENSI)'!$A:$Z,25,FALSE)</f>
        <v>#N/A</v>
      </c>
      <c r="J679" s="38" t="str">
        <f>VLOOKUP(G679,'MITRA (REFERENSI)'!$A:$Z,26,FALSE)</f>
        <v>#N/A</v>
      </c>
      <c r="K679" s="38" t="str">
        <f>VLOOKUP(G679,'MITRA (REFERENSI)'!$A:$Z,15,FALSE)</f>
        <v>#N/A</v>
      </c>
      <c r="L679" s="38" t="str">
        <f>VLOOKUP(G679,'MITRA (REFERENSI)'!$A:$Z,15,FALSE)</f>
        <v>#N/A</v>
      </c>
      <c r="M679" s="38" t="str">
        <f>IF(B679=1,'KELAS (REFERENSI)'!M679,IF(B679=2,'KELAS (REFERENSI)'!M694,IF(B679=3,'KELAS (REFERENSI)'!M709,IF(B679=4,'KELAS (REFERENSI)'!M724,""))))</f>
        <v/>
      </c>
      <c r="N679" s="38" t="str">
        <f>IF(B679=1,'KELAS (REFERENSI)'!N679,IF(B679=2,'KELAS (REFERENSI)'!N694,IF(B679=3,'KELAS (REFERENSI)'!N709,IF(B679=4,'KELAS (REFERENSI)'!N724,""))))</f>
        <v/>
      </c>
      <c r="O679" s="38" t="str">
        <f>IF(B679=1,'KELAS (REFERENSI)'!O679,IF(B679=2,'KELAS (REFERENSI)'!O694,IF(B679=3,'KELAS (REFERENSI)'!O709,IF(B679=4,'KELAS (REFERENSI)'!O724,""))))</f>
        <v/>
      </c>
      <c r="P679" s="38" t="str">
        <f>IF(B679=1,'KELAS (REFERENSI)'!P679,IF(B679=2,'KELAS (REFERENSI)'!P694,IF(B679=3,'KELAS (REFERENSI)'!P709,IF(B679=4,'KELAS (REFERENSI)'!P724,""))))</f>
        <v/>
      </c>
      <c r="Q679" s="38" t="str">
        <f t="shared" si="4"/>
        <v>BPS Kota Jakarta Timur</v>
      </c>
      <c r="R679" s="38" t="str">
        <f t="shared" si="56"/>
        <v/>
      </c>
      <c r="S679" s="38" t="str">
        <f t="shared" ref="S679:T679" si="687">S678</f>
        <v>15 Juni sampai dengan 31 Agustus 2026</v>
      </c>
      <c r="T679" s="38" t="str">
        <f t="shared" si="687"/>
        <v>31 Agustus 2026</v>
      </c>
      <c r="U679" s="46"/>
      <c r="V679" s="42"/>
      <c r="W679" s="42"/>
      <c r="X679" s="42"/>
    </row>
    <row r="680" ht="15.75" customHeight="1">
      <c r="A680" s="36" t="s">
        <v>5742</v>
      </c>
      <c r="B680" s="43"/>
      <c r="C680" s="44"/>
      <c r="D680" s="47"/>
      <c r="E680" s="47"/>
      <c r="F680" s="39" t="str">
        <f t="shared" si="2"/>
        <v>PETUGAS.0679/SPK/SE/PML/3172/2026</v>
      </c>
      <c r="G680" s="45"/>
      <c r="H680" s="39" t="str">
        <f>VLOOKUP(G680,'MITRA (REFERENSI)'!$A:$Z,16,FALSE)</f>
        <v>#N/A</v>
      </c>
      <c r="I680" s="39" t="str">
        <f>VLOOKUP(G680,'MITRA (REFERENSI)'!$A:$Z,25,FALSE)</f>
        <v>#N/A</v>
      </c>
      <c r="J680" s="38" t="str">
        <f>VLOOKUP(G680,'MITRA (REFERENSI)'!$A:$Z,26,FALSE)</f>
        <v>#N/A</v>
      </c>
      <c r="K680" s="38" t="str">
        <f>VLOOKUP(G680,'MITRA (REFERENSI)'!$A:$Z,15,FALSE)</f>
        <v>#N/A</v>
      </c>
      <c r="L680" s="38" t="str">
        <f>VLOOKUP(G680,'MITRA (REFERENSI)'!$A:$Z,15,FALSE)</f>
        <v>#N/A</v>
      </c>
      <c r="M680" s="38" t="str">
        <f>IF(B680=1,'KELAS (REFERENSI)'!M680,IF(B680=2,'KELAS (REFERENSI)'!M695,IF(B680=3,'KELAS (REFERENSI)'!M710,IF(B680=4,'KELAS (REFERENSI)'!M725,""))))</f>
        <v/>
      </c>
      <c r="N680" s="38" t="str">
        <f>IF(B680=1,'KELAS (REFERENSI)'!N680,IF(B680=2,'KELAS (REFERENSI)'!N695,IF(B680=3,'KELAS (REFERENSI)'!N710,IF(B680=4,'KELAS (REFERENSI)'!N725,""))))</f>
        <v/>
      </c>
      <c r="O680" s="38" t="str">
        <f>IF(B680=1,'KELAS (REFERENSI)'!O680,IF(B680=2,'KELAS (REFERENSI)'!O695,IF(B680=3,'KELAS (REFERENSI)'!O710,IF(B680=4,'KELAS (REFERENSI)'!O725,""))))</f>
        <v/>
      </c>
      <c r="P680" s="38" t="str">
        <f>IF(B680=1,'KELAS (REFERENSI)'!P680,IF(B680=2,'KELAS (REFERENSI)'!P695,IF(B680=3,'KELAS (REFERENSI)'!P710,IF(B680=4,'KELAS (REFERENSI)'!P725,""))))</f>
        <v/>
      </c>
      <c r="Q680" s="38" t="str">
        <f t="shared" si="4"/>
        <v>BPS Kota Jakarta Timur</v>
      </c>
      <c r="R680" s="38" t="str">
        <f t="shared" si="56"/>
        <v/>
      </c>
      <c r="S680" s="38" t="str">
        <f t="shared" ref="S680:T680" si="688">S679</f>
        <v>15 Juni sampai dengan 31 Agustus 2026</v>
      </c>
      <c r="T680" s="38" t="str">
        <f t="shared" si="688"/>
        <v>31 Agustus 2026</v>
      </c>
      <c r="U680" s="46"/>
      <c r="V680" s="42"/>
      <c r="W680" s="42"/>
      <c r="X680" s="42"/>
    </row>
    <row r="681" ht="15.75" customHeight="1">
      <c r="A681" s="36" t="s">
        <v>5743</v>
      </c>
      <c r="B681" s="43"/>
      <c r="C681" s="44"/>
      <c r="D681" s="47"/>
      <c r="E681" s="47"/>
      <c r="F681" s="39" t="str">
        <f t="shared" si="2"/>
        <v>PETUGAS.0680/SPK/SE/PML/3172/2026</v>
      </c>
      <c r="G681" s="45"/>
      <c r="H681" s="39" t="str">
        <f>VLOOKUP(G681,'MITRA (REFERENSI)'!$A:$Z,16,FALSE)</f>
        <v>#N/A</v>
      </c>
      <c r="I681" s="39" t="str">
        <f>VLOOKUP(G681,'MITRA (REFERENSI)'!$A:$Z,25,FALSE)</f>
        <v>#N/A</v>
      </c>
      <c r="J681" s="38" t="str">
        <f>VLOOKUP(G681,'MITRA (REFERENSI)'!$A:$Z,26,FALSE)</f>
        <v>#N/A</v>
      </c>
      <c r="K681" s="38" t="str">
        <f>VLOOKUP(G681,'MITRA (REFERENSI)'!$A:$Z,15,FALSE)</f>
        <v>#N/A</v>
      </c>
      <c r="L681" s="38" t="str">
        <f>VLOOKUP(G681,'MITRA (REFERENSI)'!$A:$Z,15,FALSE)</f>
        <v>#N/A</v>
      </c>
      <c r="M681" s="38" t="str">
        <f>IF(B681=1,'KELAS (REFERENSI)'!M681,IF(B681=2,'KELAS (REFERENSI)'!M696,IF(B681=3,'KELAS (REFERENSI)'!M711,IF(B681=4,'KELAS (REFERENSI)'!M726,""))))</f>
        <v/>
      </c>
      <c r="N681" s="38" t="str">
        <f>IF(B681=1,'KELAS (REFERENSI)'!N681,IF(B681=2,'KELAS (REFERENSI)'!N696,IF(B681=3,'KELAS (REFERENSI)'!N711,IF(B681=4,'KELAS (REFERENSI)'!N726,""))))</f>
        <v/>
      </c>
      <c r="O681" s="38" t="str">
        <f>IF(B681=1,'KELAS (REFERENSI)'!O681,IF(B681=2,'KELAS (REFERENSI)'!O696,IF(B681=3,'KELAS (REFERENSI)'!O711,IF(B681=4,'KELAS (REFERENSI)'!O726,""))))</f>
        <v/>
      </c>
      <c r="P681" s="38" t="str">
        <f>IF(B681=1,'KELAS (REFERENSI)'!P681,IF(B681=2,'KELAS (REFERENSI)'!P696,IF(B681=3,'KELAS (REFERENSI)'!P711,IF(B681=4,'KELAS (REFERENSI)'!P726,""))))</f>
        <v/>
      </c>
      <c r="Q681" s="38" t="str">
        <f t="shared" si="4"/>
        <v>BPS Kota Jakarta Timur</v>
      </c>
      <c r="R681" s="38" t="str">
        <f t="shared" si="56"/>
        <v/>
      </c>
      <c r="S681" s="38" t="str">
        <f t="shared" ref="S681:T681" si="689">S680</f>
        <v>15 Juni sampai dengan 31 Agustus 2026</v>
      </c>
      <c r="T681" s="38" t="str">
        <f t="shared" si="689"/>
        <v>31 Agustus 2026</v>
      </c>
      <c r="U681" s="46"/>
      <c r="V681" s="42"/>
      <c r="W681" s="42"/>
      <c r="X681" s="42"/>
    </row>
    <row r="682" ht="15.75" customHeight="1">
      <c r="A682" s="36" t="s">
        <v>5744</v>
      </c>
      <c r="B682" s="43"/>
      <c r="C682" s="44"/>
      <c r="D682" s="47"/>
      <c r="E682" s="47"/>
      <c r="F682" s="39" t="str">
        <f t="shared" si="2"/>
        <v>PETUGAS.0681/SPK/SE/PML/3172/2026</v>
      </c>
      <c r="G682" s="45"/>
      <c r="H682" s="39" t="str">
        <f>VLOOKUP(G682,'MITRA (REFERENSI)'!$A:$Z,16,FALSE)</f>
        <v>#N/A</v>
      </c>
      <c r="I682" s="39" t="str">
        <f>VLOOKUP(G682,'MITRA (REFERENSI)'!$A:$Z,25,FALSE)</f>
        <v>#N/A</v>
      </c>
      <c r="J682" s="38" t="str">
        <f>VLOOKUP(G682,'MITRA (REFERENSI)'!$A:$Z,26,FALSE)</f>
        <v>#N/A</v>
      </c>
      <c r="K682" s="38" t="str">
        <f>VLOOKUP(G682,'MITRA (REFERENSI)'!$A:$Z,15,FALSE)</f>
        <v>#N/A</v>
      </c>
      <c r="L682" s="38" t="str">
        <f>VLOOKUP(G682,'MITRA (REFERENSI)'!$A:$Z,15,FALSE)</f>
        <v>#N/A</v>
      </c>
      <c r="M682" s="38" t="str">
        <f>IF(B682=1,'KELAS (REFERENSI)'!M682,IF(B682=2,'KELAS (REFERENSI)'!M697,IF(B682=3,'KELAS (REFERENSI)'!M712,IF(B682=4,'KELAS (REFERENSI)'!M727,""))))</f>
        <v/>
      </c>
      <c r="N682" s="38" t="str">
        <f>IF(B682=1,'KELAS (REFERENSI)'!N682,IF(B682=2,'KELAS (REFERENSI)'!N697,IF(B682=3,'KELAS (REFERENSI)'!N712,IF(B682=4,'KELAS (REFERENSI)'!N727,""))))</f>
        <v/>
      </c>
      <c r="O682" s="38" t="str">
        <f>IF(B682=1,'KELAS (REFERENSI)'!O682,IF(B682=2,'KELAS (REFERENSI)'!O697,IF(B682=3,'KELAS (REFERENSI)'!O712,IF(B682=4,'KELAS (REFERENSI)'!O727,""))))</f>
        <v/>
      </c>
      <c r="P682" s="38" t="str">
        <f>IF(B682=1,'KELAS (REFERENSI)'!P682,IF(B682=2,'KELAS (REFERENSI)'!P697,IF(B682=3,'KELAS (REFERENSI)'!P712,IF(B682=4,'KELAS (REFERENSI)'!P727,""))))</f>
        <v/>
      </c>
      <c r="Q682" s="38" t="str">
        <f t="shared" si="4"/>
        <v>BPS Kota Jakarta Timur</v>
      </c>
      <c r="R682" s="38" t="str">
        <f t="shared" si="56"/>
        <v/>
      </c>
      <c r="S682" s="38" t="str">
        <f t="shared" ref="S682:T682" si="690">S681</f>
        <v>15 Juni sampai dengan 31 Agustus 2026</v>
      </c>
      <c r="T682" s="38" t="str">
        <f t="shared" si="690"/>
        <v>31 Agustus 2026</v>
      </c>
      <c r="U682" s="46"/>
      <c r="V682" s="42"/>
      <c r="W682" s="42"/>
      <c r="X682" s="42"/>
    </row>
    <row r="683" ht="15.75" customHeight="1">
      <c r="A683" s="36" t="s">
        <v>5745</v>
      </c>
      <c r="B683" s="43"/>
      <c r="C683" s="44"/>
      <c r="D683" s="47"/>
      <c r="E683" s="47"/>
      <c r="F683" s="39" t="str">
        <f t="shared" si="2"/>
        <v>PETUGAS.0682/SPK/SE/PML/3172/2026</v>
      </c>
      <c r="G683" s="45"/>
      <c r="H683" s="39" t="str">
        <f>VLOOKUP(G683,'MITRA (REFERENSI)'!$A:$Z,16,FALSE)</f>
        <v>#N/A</v>
      </c>
      <c r="I683" s="39" t="str">
        <f>VLOOKUP(G683,'MITRA (REFERENSI)'!$A:$Z,25,FALSE)</f>
        <v>#N/A</v>
      </c>
      <c r="J683" s="38" t="str">
        <f>VLOOKUP(G683,'MITRA (REFERENSI)'!$A:$Z,26,FALSE)</f>
        <v>#N/A</v>
      </c>
      <c r="K683" s="38" t="str">
        <f>VLOOKUP(G683,'MITRA (REFERENSI)'!$A:$Z,15,FALSE)</f>
        <v>#N/A</v>
      </c>
      <c r="L683" s="38" t="str">
        <f>VLOOKUP(G683,'MITRA (REFERENSI)'!$A:$Z,15,FALSE)</f>
        <v>#N/A</v>
      </c>
      <c r="M683" s="38" t="str">
        <f>IF(B683=1,'KELAS (REFERENSI)'!M683,IF(B683=2,'KELAS (REFERENSI)'!M698,IF(B683=3,'KELAS (REFERENSI)'!M713,IF(B683=4,'KELAS (REFERENSI)'!M728,""))))</f>
        <v/>
      </c>
      <c r="N683" s="38" t="str">
        <f>IF(B683=1,'KELAS (REFERENSI)'!N683,IF(B683=2,'KELAS (REFERENSI)'!N698,IF(B683=3,'KELAS (REFERENSI)'!N713,IF(B683=4,'KELAS (REFERENSI)'!N728,""))))</f>
        <v/>
      </c>
      <c r="O683" s="38" t="str">
        <f>IF(B683=1,'KELAS (REFERENSI)'!O683,IF(B683=2,'KELAS (REFERENSI)'!O698,IF(B683=3,'KELAS (REFERENSI)'!O713,IF(B683=4,'KELAS (REFERENSI)'!O728,""))))</f>
        <v/>
      </c>
      <c r="P683" s="38" t="str">
        <f>IF(B683=1,'KELAS (REFERENSI)'!P683,IF(B683=2,'KELAS (REFERENSI)'!P698,IF(B683=3,'KELAS (REFERENSI)'!P713,IF(B683=4,'KELAS (REFERENSI)'!P728,""))))</f>
        <v/>
      </c>
      <c r="Q683" s="38" t="str">
        <f t="shared" si="4"/>
        <v>BPS Kota Jakarta Timur</v>
      </c>
      <c r="R683" s="38" t="str">
        <f t="shared" si="56"/>
        <v/>
      </c>
      <c r="S683" s="38" t="str">
        <f t="shared" ref="S683:T683" si="691">S682</f>
        <v>15 Juni sampai dengan 31 Agustus 2026</v>
      </c>
      <c r="T683" s="38" t="str">
        <f t="shared" si="691"/>
        <v>31 Agustus 2026</v>
      </c>
      <c r="U683" s="46"/>
      <c r="V683" s="42"/>
      <c r="W683" s="42"/>
      <c r="X683" s="42"/>
    </row>
    <row r="684" ht="15.75" customHeight="1">
      <c r="A684" s="36" t="s">
        <v>5746</v>
      </c>
      <c r="B684" s="43"/>
      <c r="C684" s="44"/>
      <c r="D684" s="47"/>
      <c r="E684" s="47"/>
      <c r="F684" s="39" t="str">
        <f t="shared" si="2"/>
        <v>PETUGAS.0683/SPK/SE/PML/3172/2026</v>
      </c>
      <c r="G684" s="45"/>
      <c r="H684" s="39" t="str">
        <f>VLOOKUP(G684,'MITRA (REFERENSI)'!$A:$Z,16,FALSE)</f>
        <v>#N/A</v>
      </c>
      <c r="I684" s="39" t="str">
        <f>VLOOKUP(G684,'MITRA (REFERENSI)'!$A:$Z,25,FALSE)</f>
        <v>#N/A</v>
      </c>
      <c r="J684" s="38" t="str">
        <f>VLOOKUP(G684,'MITRA (REFERENSI)'!$A:$Z,26,FALSE)</f>
        <v>#N/A</v>
      </c>
      <c r="K684" s="38" t="str">
        <f>VLOOKUP(G684,'MITRA (REFERENSI)'!$A:$Z,15,FALSE)</f>
        <v>#N/A</v>
      </c>
      <c r="L684" s="38" t="str">
        <f>VLOOKUP(G684,'MITRA (REFERENSI)'!$A:$Z,15,FALSE)</f>
        <v>#N/A</v>
      </c>
      <c r="M684" s="38" t="str">
        <f>IF(B684=1,'KELAS (REFERENSI)'!M684,IF(B684=2,'KELAS (REFERENSI)'!M699,IF(B684=3,'KELAS (REFERENSI)'!M714,IF(B684=4,'KELAS (REFERENSI)'!M729,""))))</f>
        <v/>
      </c>
      <c r="N684" s="38" t="str">
        <f>IF(B684=1,'KELAS (REFERENSI)'!N684,IF(B684=2,'KELAS (REFERENSI)'!N699,IF(B684=3,'KELAS (REFERENSI)'!N714,IF(B684=4,'KELAS (REFERENSI)'!N729,""))))</f>
        <v/>
      </c>
      <c r="O684" s="38" t="str">
        <f>IF(B684=1,'KELAS (REFERENSI)'!O684,IF(B684=2,'KELAS (REFERENSI)'!O699,IF(B684=3,'KELAS (REFERENSI)'!O714,IF(B684=4,'KELAS (REFERENSI)'!O729,""))))</f>
        <v/>
      </c>
      <c r="P684" s="38" t="str">
        <f>IF(B684=1,'KELAS (REFERENSI)'!P684,IF(B684=2,'KELAS (REFERENSI)'!P699,IF(B684=3,'KELAS (REFERENSI)'!P714,IF(B684=4,'KELAS (REFERENSI)'!P729,""))))</f>
        <v/>
      </c>
      <c r="Q684" s="38" t="str">
        <f t="shared" si="4"/>
        <v>BPS Kota Jakarta Timur</v>
      </c>
      <c r="R684" s="38" t="str">
        <f t="shared" si="56"/>
        <v/>
      </c>
      <c r="S684" s="38" t="str">
        <f t="shared" ref="S684:T684" si="692">S683</f>
        <v>15 Juni sampai dengan 31 Agustus 2026</v>
      </c>
      <c r="T684" s="38" t="str">
        <f t="shared" si="692"/>
        <v>31 Agustus 2026</v>
      </c>
      <c r="U684" s="46"/>
      <c r="V684" s="42"/>
      <c r="W684" s="42"/>
      <c r="X684" s="42"/>
    </row>
    <row r="685" ht="15.75" customHeight="1">
      <c r="A685" s="36" t="s">
        <v>5747</v>
      </c>
      <c r="B685" s="43"/>
      <c r="C685" s="44"/>
      <c r="D685" s="47"/>
      <c r="E685" s="47"/>
      <c r="F685" s="39" t="str">
        <f t="shared" si="2"/>
        <v>PETUGAS.0684/SPK/SE/PML/3172/2026</v>
      </c>
      <c r="G685" s="45"/>
      <c r="H685" s="39" t="str">
        <f>VLOOKUP(G685,'MITRA (REFERENSI)'!$A:$Z,16,FALSE)</f>
        <v>#N/A</v>
      </c>
      <c r="I685" s="39" t="str">
        <f>VLOOKUP(G685,'MITRA (REFERENSI)'!$A:$Z,25,FALSE)</f>
        <v>#N/A</v>
      </c>
      <c r="J685" s="38" t="str">
        <f>VLOOKUP(G685,'MITRA (REFERENSI)'!$A:$Z,26,FALSE)</f>
        <v>#N/A</v>
      </c>
      <c r="K685" s="38" t="str">
        <f>VLOOKUP(G685,'MITRA (REFERENSI)'!$A:$Z,15,FALSE)</f>
        <v>#N/A</v>
      </c>
      <c r="L685" s="38" t="str">
        <f>VLOOKUP(G685,'MITRA (REFERENSI)'!$A:$Z,15,FALSE)</f>
        <v>#N/A</v>
      </c>
      <c r="M685" s="38" t="str">
        <f>IF(B685=1,'KELAS (REFERENSI)'!M685,IF(B685=2,'KELAS (REFERENSI)'!M700,IF(B685=3,'KELAS (REFERENSI)'!M715,IF(B685=4,'KELAS (REFERENSI)'!M730,""))))</f>
        <v/>
      </c>
      <c r="N685" s="38" t="str">
        <f>IF(B685=1,'KELAS (REFERENSI)'!N685,IF(B685=2,'KELAS (REFERENSI)'!N700,IF(B685=3,'KELAS (REFERENSI)'!N715,IF(B685=4,'KELAS (REFERENSI)'!N730,""))))</f>
        <v/>
      </c>
      <c r="O685" s="38" t="str">
        <f>IF(B685=1,'KELAS (REFERENSI)'!O685,IF(B685=2,'KELAS (REFERENSI)'!O700,IF(B685=3,'KELAS (REFERENSI)'!O715,IF(B685=4,'KELAS (REFERENSI)'!O730,""))))</f>
        <v/>
      </c>
      <c r="P685" s="38" t="str">
        <f>IF(B685=1,'KELAS (REFERENSI)'!P685,IF(B685=2,'KELAS (REFERENSI)'!P700,IF(B685=3,'KELAS (REFERENSI)'!P715,IF(B685=4,'KELAS (REFERENSI)'!P730,""))))</f>
        <v/>
      </c>
      <c r="Q685" s="38" t="str">
        <f t="shared" si="4"/>
        <v>BPS Kota Jakarta Timur</v>
      </c>
      <c r="R685" s="38" t="str">
        <f t="shared" si="56"/>
        <v/>
      </c>
      <c r="S685" s="38" t="str">
        <f t="shared" ref="S685:T685" si="693">S684</f>
        <v>15 Juni sampai dengan 31 Agustus 2026</v>
      </c>
      <c r="T685" s="38" t="str">
        <f t="shared" si="693"/>
        <v>31 Agustus 2026</v>
      </c>
      <c r="U685" s="46"/>
      <c r="V685" s="42"/>
      <c r="W685" s="42"/>
      <c r="X685" s="42"/>
    </row>
    <row r="686" ht="15.75" customHeight="1">
      <c r="A686" s="36" t="s">
        <v>5748</v>
      </c>
      <c r="B686" s="43"/>
      <c r="C686" s="44"/>
      <c r="D686" s="47"/>
      <c r="E686" s="47"/>
      <c r="F686" s="39" t="str">
        <f t="shared" si="2"/>
        <v>PETUGAS.0685/SPK/SE/PML/3172/2026</v>
      </c>
      <c r="G686" s="45"/>
      <c r="H686" s="39" t="str">
        <f>VLOOKUP(G686,'MITRA (REFERENSI)'!$A:$Z,16,FALSE)</f>
        <v>#N/A</v>
      </c>
      <c r="I686" s="39" t="str">
        <f>VLOOKUP(G686,'MITRA (REFERENSI)'!$A:$Z,25,FALSE)</f>
        <v>#N/A</v>
      </c>
      <c r="J686" s="38" t="str">
        <f>VLOOKUP(G686,'MITRA (REFERENSI)'!$A:$Z,26,FALSE)</f>
        <v>#N/A</v>
      </c>
      <c r="K686" s="38" t="str">
        <f>VLOOKUP(G686,'MITRA (REFERENSI)'!$A:$Z,15,FALSE)</f>
        <v>#N/A</v>
      </c>
      <c r="L686" s="38" t="str">
        <f>VLOOKUP(G686,'MITRA (REFERENSI)'!$A:$Z,15,FALSE)</f>
        <v>#N/A</v>
      </c>
      <c r="M686" s="38" t="str">
        <f>IF(B686=1,'KELAS (REFERENSI)'!M686,IF(B686=2,'KELAS (REFERENSI)'!M701,IF(B686=3,'KELAS (REFERENSI)'!M716,IF(B686=4,'KELAS (REFERENSI)'!M731,""))))</f>
        <v/>
      </c>
      <c r="N686" s="38" t="str">
        <f>IF(B686=1,'KELAS (REFERENSI)'!N686,IF(B686=2,'KELAS (REFERENSI)'!N701,IF(B686=3,'KELAS (REFERENSI)'!N716,IF(B686=4,'KELAS (REFERENSI)'!N731,""))))</f>
        <v/>
      </c>
      <c r="O686" s="38" t="str">
        <f>IF(B686=1,'KELAS (REFERENSI)'!O686,IF(B686=2,'KELAS (REFERENSI)'!O701,IF(B686=3,'KELAS (REFERENSI)'!O716,IF(B686=4,'KELAS (REFERENSI)'!O731,""))))</f>
        <v/>
      </c>
      <c r="P686" s="38" t="str">
        <f>IF(B686=1,'KELAS (REFERENSI)'!P686,IF(B686=2,'KELAS (REFERENSI)'!P701,IF(B686=3,'KELAS (REFERENSI)'!P716,IF(B686=4,'KELAS (REFERENSI)'!P731,""))))</f>
        <v/>
      </c>
      <c r="Q686" s="38" t="str">
        <f t="shared" si="4"/>
        <v>BPS Kota Jakarta Timur</v>
      </c>
      <c r="R686" s="38" t="str">
        <f t="shared" si="56"/>
        <v/>
      </c>
      <c r="S686" s="38" t="str">
        <f t="shared" ref="S686:T686" si="694">S685</f>
        <v>15 Juni sampai dengan 31 Agustus 2026</v>
      </c>
      <c r="T686" s="38" t="str">
        <f t="shared" si="694"/>
        <v>31 Agustus 2026</v>
      </c>
      <c r="U686" s="46"/>
      <c r="V686" s="42"/>
      <c r="W686" s="42"/>
      <c r="X686" s="42"/>
    </row>
    <row r="687" ht="15.75" customHeight="1">
      <c r="A687" s="36" t="s">
        <v>5749</v>
      </c>
      <c r="B687" s="43"/>
      <c r="C687" s="44"/>
      <c r="D687" s="47"/>
      <c r="E687" s="47"/>
      <c r="F687" s="39" t="str">
        <f t="shared" si="2"/>
        <v>PETUGAS.0686/SPK/SE/PML/3172/2026</v>
      </c>
      <c r="G687" s="45"/>
      <c r="H687" s="39" t="str">
        <f>VLOOKUP(G687,'MITRA (REFERENSI)'!$A:$Z,16,FALSE)</f>
        <v>#N/A</v>
      </c>
      <c r="I687" s="39" t="str">
        <f>VLOOKUP(G687,'MITRA (REFERENSI)'!$A:$Z,25,FALSE)</f>
        <v>#N/A</v>
      </c>
      <c r="J687" s="38" t="str">
        <f>VLOOKUP(G687,'MITRA (REFERENSI)'!$A:$Z,26,FALSE)</f>
        <v>#N/A</v>
      </c>
      <c r="K687" s="38" t="str">
        <f>VLOOKUP(G687,'MITRA (REFERENSI)'!$A:$Z,15,FALSE)</f>
        <v>#N/A</v>
      </c>
      <c r="L687" s="38" t="str">
        <f>VLOOKUP(G687,'MITRA (REFERENSI)'!$A:$Z,15,FALSE)</f>
        <v>#N/A</v>
      </c>
      <c r="M687" s="38" t="str">
        <f>IF(B687=1,'KELAS (REFERENSI)'!M687,IF(B687=2,'KELAS (REFERENSI)'!M702,IF(B687=3,'KELAS (REFERENSI)'!M717,IF(B687=4,'KELAS (REFERENSI)'!M732,""))))</f>
        <v/>
      </c>
      <c r="N687" s="38" t="str">
        <f>IF(B687=1,'KELAS (REFERENSI)'!N687,IF(B687=2,'KELAS (REFERENSI)'!N702,IF(B687=3,'KELAS (REFERENSI)'!N717,IF(B687=4,'KELAS (REFERENSI)'!N732,""))))</f>
        <v/>
      </c>
      <c r="O687" s="38" t="str">
        <f>IF(B687=1,'KELAS (REFERENSI)'!O687,IF(B687=2,'KELAS (REFERENSI)'!O702,IF(B687=3,'KELAS (REFERENSI)'!O717,IF(B687=4,'KELAS (REFERENSI)'!O732,""))))</f>
        <v/>
      </c>
      <c r="P687" s="38" t="str">
        <f>IF(B687=1,'KELAS (REFERENSI)'!P687,IF(B687=2,'KELAS (REFERENSI)'!P702,IF(B687=3,'KELAS (REFERENSI)'!P717,IF(B687=4,'KELAS (REFERENSI)'!P732,""))))</f>
        <v/>
      </c>
      <c r="Q687" s="38" t="str">
        <f t="shared" si="4"/>
        <v>BPS Kota Jakarta Timur</v>
      </c>
      <c r="R687" s="38" t="str">
        <f t="shared" si="56"/>
        <v/>
      </c>
      <c r="S687" s="38" t="str">
        <f t="shared" ref="S687:T687" si="695">S686</f>
        <v>15 Juni sampai dengan 31 Agustus 2026</v>
      </c>
      <c r="T687" s="38" t="str">
        <f t="shared" si="695"/>
        <v>31 Agustus 2026</v>
      </c>
      <c r="U687" s="46"/>
      <c r="V687" s="42"/>
      <c r="W687" s="42"/>
      <c r="X687" s="42"/>
    </row>
    <row r="688" ht="15.75" customHeight="1">
      <c r="A688" s="36" t="s">
        <v>5750</v>
      </c>
      <c r="B688" s="43"/>
      <c r="C688" s="44"/>
      <c r="D688" s="47"/>
      <c r="E688" s="47"/>
      <c r="F688" s="39" t="str">
        <f t="shared" si="2"/>
        <v>PETUGAS.0687/SPK/SE/PML/3172/2026</v>
      </c>
      <c r="G688" s="45"/>
      <c r="H688" s="39" t="str">
        <f>VLOOKUP(G688,'MITRA (REFERENSI)'!$A:$Z,16,FALSE)</f>
        <v>#N/A</v>
      </c>
      <c r="I688" s="39" t="str">
        <f>VLOOKUP(G688,'MITRA (REFERENSI)'!$A:$Z,25,FALSE)</f>
        <v>#N/A</v>
      </c>
      <c r="J688" s="38" t="str">
        <f>VLOOKUP(G688,'MITRA (REFERENSI)'!$A:$Z,26,FALSE)</f>
        <v>#N/A</v>
      </c>
      <c r="K688" s="38" t="str">
        <f>VLOOKUP(G688,'MITRA (REFERENSI)'!$A:$Z,15,FALSE)</f>
        <v>#N/A</v>
      </c>
      <c r="L688" s="38" t="str">
        <f>VLOOKUP(G688,'MITRA (REFERENSI)'!$A:$Z,15,FALSE)</f>
        <v>#N/A</v>
      </c>
      <c r="M688" s="38" t="str">
        <f>IF(B688=1,'KELAS (REFERENSI)'!M688,IF(B688=2,'KELAS (REFERENSI)'!M703,IF(B688=3,'KELAS (REFERENSI)'!M718,IF(B688=4,'KELAS (REFERENSI)'!M733,""))))</f>
        <v/>
      </c>
      <c r="N688" s="38" t="str">
        <f>IF(B688=1,'KELAS (REFERENSI)'!N688,IF(B688=2,'KELAS (REFERENSI)'!N703,IF(B688=3,'KELAS (REFERENSI)'!N718,IF(B688=4,'KELAS (REFERENSI)'!N733,""))))</f>
        <v/>
      </c>
      <c r="O688" s="38" t="str">
        <f>IF(B688=1,'KELAS (REFERENSI)'!O688,IF(B688=2,'KELAS (REFERENSI)'!O703,IF(B688=3,'KELAS (REFERENSI)'!O718,IF(B688=4,'KELAS (REFERENSI)'!O733,""))))</f>
        <v/>
      </c>
      <c r="P688" s="38" t="str">
        <f>IF(B688=1,'KELAS (REFERENSI)'!P688,IF(B688=2,'KELAS (REFERENSI)'!P703,IF(B688=3,'KELAS (REFERENSI)'!P718,IF(B688=4,'KELAS (REFERENSI)'!P733,""))))</f>
        <v/>
      </c>
      <c r="Q688" s="38" t="str">
        <f t="shared" si="4"/>
        <v>BPS Kota Jakarta Timur</v>
      </c>
      <c r="R688" s="38" t="str">
        <f t="shared" si="56"/>
        <v/>
      </c>
      <c r="S688" s="38" t="str">
        <f t="shared" ref="S688:T688" si="696">S687</f>
        <v>15 Juni sampai dengan 31 Agustus 2026</v>
      </c>
      <c r="T688" s="38" t="str">
        <f t="shared" si="696"/>
        <v>31 Agustus 2026</v>
      </c>
      <c r="U688" s="46"/>
      <c r="V688" s="42"/>
      <c r="W688" s="42"/>
      <c r="X688" s="42"/>
    </row>
    <row r="689" ht="15.75" customHeight="1">
      <c r="A689" s="36" t="s">
        <v>5751</v>
      </c>
      <c r="B689" s="43"/>
      <c r="C689" s="44"/>
      <c r="D689" s="47"/>
      <c r="E689" s="47"/>
      <c r="F689" s="39" t="str">
        <f t="shared" si="2"/>
        <v>PETUGAS.0688/SPK/SE/PML/3172/2026</v>
      </c>
      <c r="G689" s="45"/>
      <c r="H689" s="39" t="str">
        <f>VLOOKUP(G689,'MITRA (REFERENSI)'!$A:$Z,16,FALSE)</f>
        <v>#N/A</v>
      </c>
      <c r="I689" s="39" t="str">
        <f>VLOOKUP(G689,'MITRA (REFERENSI)'!$A:$Z,25,FALSE)</f>
        <v>#N/A</v>
      </c>
      <c r="J689" s="38" t="str">
        <f>VLOOKUP(G689,'MITRA (REFERENSI)'!$A:$Z,26,FALSE)</f>
        <v>#N/A</v>
      </c>
      <c r="K689" s="38" t="str">
        <f>VLOOKUP(G689,'MITRA (REFERENSI)'!$A:$Z,15,FALSE)</f>
        <v>#N/A</v>
      </c>
      <c r="L689" s="38" t="str">
        <f>VLOOKUP(G689,'MITRA (REFERENSI)'!$A:$Z,15,FALSE)</f>
        <v>#N/A</v>
      </c>
      <c r="M689" s="38" t="str">
        <f>IF(B689=1,'KELAS (REFERENSI)'!M689,IF(B689=2,'KELAS (REFERENSI)'!M704,IF(B689=3,'KELAS (REFERENSI)'!M719,IF(B689=4,'KELAS (REFERENSI)'!M734,""))))</f>
        <v/>
      </c>
      <c r="N689" s="38" t="str">
        <f>IF(B689=1,'KELAS (REFERENSI)'!N689,IF(B689=2,'KELAS (REFERENSI)'!N704,IF(B689=3,'KELAS (REFERENSI)'!N719,IF(B689=4,'KELAS (REFERENSI)'!N734,""))))</f>
        <v/>
      </c>
      <c r="O689" s="38" t="str">
        <f>IF(B689=1,'KELAS (REFERENSI)'!O689,IF(B689=2,'KELAS (REFERENSI)'!O704,IF(B689=3,'KELAS (REFERENSI)'!O719,IF(B689=4,'KELAS (REFERENSI)'!O734,""))))</f>
        <v/>
      </c>
      <c r="P689" s="38" t="str">
        <f>IF(B689=1,'KELAS (REFERENSI)'!P689,IF(B689=2,'KELAS (REFERENSI)'!P704,IF(B689=3,'KELAS (REFERENSI)'!P719,IF(B689=4,'KELAS (REFERENSI)'!P734,""))))</f>
        <v/>
      </c>
      <c r="Q689" s="38" t="str">
        <f t="shared" si="4"/>
        <v>BPS Kota Jakarta Timur</v>
      </c>
      <c r="R689" s="38" t="str">
        <f t="shared" si="56"/>
        <v/>
      </c>
      <c r="S689" s="38" t="str">
        <f t="shared" ref="S689:T689" si="697">S688</f>
        <v>15 Juni sampai dengan 31 Agustus 2026</v>
      </c>
      <c r="T689" s="38" t="str">
        <f t="shared" si="697"/>
        <v>31 Agustus 2026</v>
      </c>
      <c r="U689" s="46"/>
      <c r="V689" s="42"/>
      <c r="W689" s="42"/>
      <c r="X689" s="42"/>
    </row>
    <row r="690" ht="15.75" customHeight="1">
      <c r="A690" s="36" t="s">
        <v>5752</v>
      </c>
      <c r="B690" s="43"/>
      <c r="C690" s="44"/>
      <c r="D690" s="47"/>
      <c r="E690" s="47"/>
      <c r="F690" s="39" t="str">
        <f t="shared" si="2"/>
        <v>PETUGAS.0689/SPK/SE/PML/3172/2026</v>
      </c>
      <c r="G690" s="45"/>
      <c r="H690" s="39" t="str">
        <f>VLOOKUP(G690,'MITRA (REFERENSI)'!$A:$Z,16,FALSE)</f>
        <v>#N/A</v>
      </c>
      <c r="I690" s="39" t="str">
        <f>VLOOKUP(G690,'MITRA (REFERENSI)'!$A:$Z,25,FALSE)</f>
        <v>#N/A</v>
      </c>
      <c r="J690" s="38" t="str">
        <f>VLOOKUP(G690,'MITRA (REFERENSI)'!$A:$Z,26,FALSE)</f>
        <v>#N/A</v>
      </c>
      <c r="K690" s="38" t="str">
        <f>VLOOKUP(G690,'MITRA (REFERENSI)'!$A:$Z,15,FALSE)</f>
        <v>#N/A</v>
      </c>
      <c r="L690" s="38" t="str">
        <f>VLOOKUP(G690,'MITRA (REFERENSI)'!$A:$Z,15,FALSE)</f>
        <v>#N/A</v>
      </c>
      <c r="M690" s="38" t="str">
        <f>IF(B690=1,'KELAS (REFERENSI)'!M690,IF(B690=2,'KELAS (REFERENSI)'!M705,IF(B690=3,'KELAS (REFERENSI)'!M720,IF(B690=4,'KELAS (REFERENSI)'!M735,""))))</f>
        <v/>
      </c>
      <c r="N690" s="38" t="str">
        <f>IF(B690=1,'KELAS (REFERENSI)'!N690,IF(B690=2,'KELAS (REFERENSI)'!N705,IF(B690=3,'KELAS (REFERENSI)'!N720,IF(B690=4,'KELAS (REFERENSI)'!N735,""))))</f>
        <v/>
      </c>
      <c r="O690" s="38" t="str">
        <f>IF(B690=1,'KELAS (REFERENSI)'!O690,IF(B690=2,'KELAS (REFERENSI)'!O705,IF(B690=3,'KELAS (REFERENSI)'!O720,IF(B690=4,'KELAS (REFERENSI)'!O735,""))))</f>
        <v/>
      </c>
      <c r="P690" s="38" t="str">
        <f>IF(B690=1,'KELAS (REFERENSI)'!P690,IF(B690=2,'KELAS (REFERENSI)'!P705,IF(B690=3,'KELAS (REFERENSI)'!P720,IF(B690=4,'KELAS (REFERENSI)'!P735,""))))</f>
        <v/>
      </c>
      <c r="Q690" s="38" t="str">
        <f t="shared" si="4"/>
        <v>BPS Kota Jakarta Timur</v>
      </c>
      <c r="R690" s="38" t="str">
        <f t="shared" si="56"/>
        <v/>
      </c>
      <c r="S690" s="38" t="str">
        <f t="shared" ref="S690:T690" si="698">S689</f>
        <v>15 Juni sampai dengan 31 Agustus 2026</v>
      </c>
      <c r="T690" s="38" t="str">
        <f t="shared" si="698"/>
        <v>31 Agustus 2026</v>
      </c>
      <c r="U690" s="46"/>
      <c r="V690" s="42"/>
      <c r="W690" s="42"/>
      <c r="X690" s="42"/>
    </row>
    <row r="691" ht="15.75" customHeight="1">
      <c r="A691" s="36" t="s">
        <v>5753</v>
      </c>
      <c r="B691" s="43"/>
      <c r="C691" s="44"/>
      <c r="D691" s="47"/>
      <c r="E691" s="47"/>
      <c r="F691" s="39" t="str">
        <f t="shared" si="2"/>
        <v>PETUGAS.0690/SPK/SE/PML/3172/2026</v>
      </c>
      <c r="G691" s="45"/>
      <c r="H691" s="39" t="str">
        <f>VLOOKUP(G691,'MITRA (REFERENSI)'!$A:$Z,16,FALSE)</f>
        <v>#N/A</v>
      </c>
      <c r="I691" s="39" t="str">
        <f>VLOOKUP(G691,'MITRA (REFERENSI)'!$A:$Z,25,FALSE)</f>
        <v>#N/A</v>
      </c>
      <c r="J691" s="38" t="str">
        <f>VLOOKUP(G691,'MITRA (REFERENSI)'!$A:$Z,26,FALSE)</f>
        <v>#N/A</v>
      </c>
      <c r="K691" s="38" t="str">
        <f>VLOOKUP(G691,'MITRA (REFERENSI)'!$A:$Z,15,FALSE)</f>
        <v>#N/A</v>
      </c>
      <c r="L691" s="38" t="str">
        <f>VLOOKUP(G691,'MITRA (REFERENSI)'!$A:$Z,15,FALSE)</f>
        <v>#N/A</v>
      </c>
      <c r="M691" s="38" t="str">
        <f>IF(B691=1,'KELAS (REFERENSI)'!M691,IF(B691=2,'KELAS (REFERENSI)'!M706,IF(B691=3,'KELAS (REFERENSI)'!M721,IF(B691=4,'KELAS (REFERENSI)'!M736,""))))</f>
        <v/>
      </c>
      <c r="N691" s="38" t="str">
        <f>IF(B691=1,'KELAS (REFERENSI)'!N691,IF(B691=2,'KELAS (REFERENSI)'!N706,IF(B691=3,'KELAS (REFERENSI)'!N721,IF(B691=4,'KELAS (REFERENSI)'!N736,""))))</f>
        <v/>
      </c>
      <c r="O691" s="38" t="str">
        <f>IF(B691=1,'KELAS (REFERENSI)'!O691,IF(B691=2,'KELAS (REFERENSI)'!O706,IF(B691=3,'KELAS (REFERENSI)'!O721,IF(B691=4,'KELAS (REFERENSI)'!O736,""))))</f>
        <v/>
      </c>
      <c r="P691" s="38" t="str">
        <f>IF(B691=1,'KELAS (REFERENSI)'!P691,IF(B691=2,'KELAS (REFERENSI)'!P706,IF(B691=3,'KELAS (REFERENSI)'!P721,IF(B691=4,'KELAS (REFERENSI)'!P736,""))))</f>
        <v/>
      </c>
      <c r="Q691" s="38" t="str">
        <f t="shared" si="4"/>
        <v>BPS Kota Jakarta Timur</v>
      </c>
      <c r="R691" s="38" t="str">
        <f t="shared" si="56"/>
        <v/>
      </c>
      <c r="S691" s="38" t="str">
        <f t="shared" ref="S691:T691" si="699">S690</f>
        <v>15 Juni sampai dengan 31 Agustus 2026</v>
      </c>
      <c r="T691" s="38" t="str">
        <f t="shared" si="699"/>
        <v>31 Agustus 2026</v>
      </c>
      <c r="U691" s="46"/>
      <c r="V691" s="42"/>
      <c r="W691" s="42"/>
      <c r="X691" s="42"/>
    </row>
    <row r="692" ht="15.75" customHeight="1">
      <c r="A692" s="36" t="s">
        <v>5754</v>
      </c>
      <c r="B692" s="43"/>
      <c r="C692" s="44"/>
      <c r="D692" s="47"/>
      <c r="E692" s="47"/>
      <c r="F692" s="39" t="str">
        <f t="shared" si="2"/>
        <v>PETUGAS.0691/SPK/SE/PML/3172/2026</v>
      </c>
      <c r="G692" s="45"/>
      <c r="H692" s="39" t="str">
        <f>VLOOKUP(G692,'MITRA (REFERENSI)'!$A:$Z,16,FALSE)</f>
        <v>#N/A</v>
      </c>
      <c r="I692" s="39" t="str">
        <f>VLOOKUP(G692,'MITRA (REFERENSI)'!$A:$Z,25,FALSE)</f>
        <v>#N/A</v>
      </c>
      <c r="J692" s="38" t="str">
        <f>VLOOKUP(G692,'MITRA (REFERENSI)'!$A:$Z,26,FALSE)</f>
        <v>#N/A</v>
      </c>
      <c r="K692" s="38" t="str">
        <f>VLOOKUP(G692,'MITRA (REFERENSI)'!$A:$Z,15,FALSE)</f>
        <v>#N/A</v>
      </c>
      <c r="L692" s="38" t="str">
        <f>VLOOKUP(G692,'MITRA (REFERENSI)'!$A:$Z,15,FALSE)</f>
        <v>#N/A</v>
      </c>
      <c r="M692" s="38" t="str">
        <f>IF(B692=1,'KELAS (REFERENSI)'!M692,IF(B692=2,'KELAS (REFERENSI)'!M707,IF(B692=3,'KELAS (REFERENSI)'!M722,IF(B692=4,'KELAS (REFERENSI)'!M737,""))))</f>
        <v/>
      </c>
      <c r="N692" s="38" t="str">
        <f>IF(B692=1,'KELAS (REFERENSI)'!N692,IF(B692=2,'KELAS (REFERENSI)'!N707,IF(B692=3,'KELAS (REFERENSI)'!N722,IF(B692=4,'KELAS (REFERENSI)'!N737,""))))</f>
        <v/>
      </c>
      <c r="O692" s="38" t="str">
        <f>IF(B692=1,'KELAS (REFERENSI)'!O692,IF(B692=2,'KELAS (REFERENSI)'!O707,IF(B692=3,'KELAS (REFERENSI)'!O722,IF(B692=4,'KELAS (REFERENSI)'!O737,""))))</f>
        <v/>
      </c>
      <c r="P692" s="38" t="str">
        <f>IF(B692=1,'KELAS (REFERENSI)'!P692,IF(B692=2,'KELAS (REFERENSI)'!P707,IF(B692=3,'KELAS (REFERENSI)'!P722,IF(B692=4,'KELAS (REFERENSI)'!P737,""))))</f>
        <v/>
      </c>
      <c r="Q692" s="38" t="str">
        <f t="shared" si="4"/>
        <v>BPS Kota Jakarta Timur</v>
      </c>
      <c r="R692" s="38" t="str">
        <f t="shared" si="56"/>
        <v/>
      </c>
      <c r="S692" s="38" t="str">
        <f t="shared" ref="S692:T692" si="700">S691</f>
        <v>15 Juni sampai dengan 31 Agustus 2026</v>
      </c>
      <c r="T692" s="38" t="str">
        <f t="shared" si="700"/>
        <v>31 Agustus 2026</v>
      </c>
      <c r="U692" s="46"/>
      <c r="V692" s="42"/>
      <c r="W692" s="42"/>
      <c r="X692" s="42"/>
    </row>
    <row r="693" ht="15.75" customHeight="1">
      <c r="A693" s="36" t="s">
        <v>5755</v>
      </c>
      <c r="B693" s="43"/>
      <c r="C693" s="44"/>
      <c r="D693" s="47"/>
      <c r="E693" s="47"/>
      <c r="F693" s="39" t="str">
        <f t="shared" si="2"/>
        <v>PETUGAS.0692/SPK/SE/PML/3172/2026</v>
      </c>
      <c r="G693" s="45"/>
      <c r="H693" s="39" t="str">
        <f>VLOOKUP(G693,'MITRA (REFERENSI)'!$A:$Z,16,FALSE)</f>
        <v>#N/A</v>
      </c>
      <c r="I693" s="39" t="str">
        <f>VLOOKUP(G693,'MITRA (REFERENSI)'!$A:$Z,25,FALSE)</f>
        <v>#N/A</v>
      </c>
      <c r="J693" s="38" t="str">
        <f>VLOOKUP(G693,'MITRA (REFERENSI)'!$A:$Z,26,FALSE)</f>
        <v>#N/A</v>
      </c>
      <c r="K693" s="38" t="str">
        <f>VLOOKUP(G693,'MITRA (REFERENSI)'!$A:$Z,15,FALSE)</f>
        <v>#N/A</v>
      </c>
      <c r="L693" s="38" t="str">
        <f>VLOOKUP(G693,'MITRA (REFERENSI)'!$A:$Z,15,FALSE)</f>
        <v>#N/A</v>
      </c>
      <c r="M693" s="38" t="str">
        <f>IF(B693=1,'KELAS (REFERENSI)'!M693,IF(B693=2,'KELAS (REFERENSI)'!M708,IF(B693=3,'KELAS (REFERENSI)'!M723,IF(B693=4,'KELAS (REFERENSI)'!M738,""))))</f>
        <v/>
      </c>
      <c r="N693" s="38" t="str">
        <f>IF(B693=1,'KELAS (REFERENSI)'!N693,IF(B693=2,'KELAS (REFERENSI)'!N708,IF(B693=3,'KELAS (REFERENSI)'!N723,IF(B693=4,'KELAS (REFERENSI)'!N738,""))))</f>
        <v/>
      </c>
      <c r="O693" s="38" t="str">
        <f>IF(B693=1,'KELAS (REFERENSI)'!O693,IF(B693=2,'KELAS (REFERENSI)'!O708,IF(B693=3,'KELAS (REFERENSI)'!O723,IF(B693=4,'KELAS (REFERENSI)'!O738,""))))</f>
        <v/>
      </c>
      <c r="P693" s="38" t="str">
        <f>IF(B693=1,'KELAS (REFERENSI)'!P693,IF(B693=2,'KELAS (REFERENSI)'!P708,IF(B693=3,'KELAS (REFERENSI)'!P723,IF(B693=4,'KELAS (REFERENSI)'!P738,""))))</f>
        <v/>
      </c>
      <c r="Q693" s="38" t="str">
        <f t="shared" si="4"/>
        <v>BPS Kota Jakarta Timur</v>
      </c>
      <c r="R693" s="38" t="str">
        <f t="shared" si="56"/>
        <v/>
      </c>
      <c r="S693" s="38" t="str">
        <f t="shared" ref="S693:T693" si="701">S692</f>
        <v>15 Juni sampai dengan 31 Agustus 2026</v>
      </c>
      <c r="T693" s="38" t="str">
        <f t="shared" si="701"/>
        <v>31 Agustus 2026</v>
      </c>
      <c r="U693" s="46"/>
      <c r="V693" s="42"/>
      <c r="W693" s="42"/>
      <c r="X693" s="42"/>
    </row>
    <row r="694" ht="15.75" customHeight="1">
      <c r="A694" s="36" t="s">
        <v>5756</v>
      </c>
      <c r="B694" s="43"/>
      <c r="C694" s="44"/>
      <c r="D694" s="47"/>
      <c r="E694" s="47"/>
      <c r="F694" s="39" t="str">
        <f t="shared" si="2"/>
        <v>PETUGAS.0693/SPK/SE/PML/3172/2026</v>
      </c>
      <c r="G694" s="45"/>
      <c r="H694" s="39" t="str">
        <f>VLOOKUP(G694,'MITRA (REFERENSI)'!$A:$Z,16,FALSE)</f>
        <v>#N/A</v>
      </c>
      <c r="I694" s="39" t="str">
        <f>VLOOKUP(G694,'MITRA (REFERENSI)'!$A:$Z,25,FALSE)</f>
        <v>#N/A</v>
      </c>
      <c r="J694" s="38" t="str">
        <f>VLOOKUP(G694,'MITRA (REFERENSI)'!$A:$Z,26,FALSE)</f>
        <v>#N/A</v>
      </c>
      <c r="K694" s="38" t="str">
        <f>VLOOKUP(G694,'MITRA (REFERENSI)'!$A:$Z,15,FALSE)</f>
        <v>#N/A</v>
      </c>
      <c r="L694" s="38" t="str">
        <f>VLOOKUP(G694,'MITRA (REFERENSI)'!$A:$Z,15,FALSE)</f>
        <v>#N/A</v>
      </c>
      <c r="M694" s="38" t="str">
        <f>IF(B694=1,'KELAS (REFERENSI)'!M694,IF(B694=2,'KELAS (REFERENSI)'!M709,IF(B694=3,'KELAS (REFERENSI)'!M724,IF(B694=4,'KELAS (REFERENSI)'!M739,""))))</f>
        <v/>
      </c>
      <c r="N694" s="38" t="str">
        <f>IF(B694=1,'KELAS (REFERENSI)'!N694,IF(B694=2,'KELAS (REFERENSI)'!N709,IF(B694=3,'KELAS (REFERENSI)'!N724,IF(B694=4,'KELAS (REFERENSI)'!N739,""))))</f>
        <v/>
      </c>
      <c r="O694" s="38" t="str">
        <f>IF(B694=1,'KELAS (REFERENSI)'!O694,IF(B694=2,'KELAS (REFERENSI)'!O709,IF(B694=3,'KELAS (REFERENSI)'!O724,IF(B694=4,'KELAS (REFERENSI)'!O739,""))))</f>
        <v/>
      </c>
      <c r="P694" s="38" t="str">
        <f>IF(B694=1,'KELAS (REFERENSI)'!P694,IF(B694=2,'KELAS (REFERENSI)'!P709,IF(B694=3,'KELAS (REFERENSI)'!P724,IF(B694=4,'KELAS (REFERENSI)'!P739,""))))</f>
        <v/>
      </c>
      <c r="Q694" s="38" t="str">
        <f t="shared" si="4"/>
        <v>BPS Kota Jakarta Timur</v>
      </c>
      <c r="R694" s="38" t="str">
        <f t="shared" si="56"/>
        <v/>
      </c>
      <c r="S694" s="38" t="str">
        <f t="shared" ref="S694:T694" si="702">S693</f>
        <v>15 Juni sampai dengan 31 Agustus 2026</v>
      </c>
      <c r="T694" s="38" t="str">
        <f t="shared" si="702"/>
        <v>31 Agustus 2026</v>
      </c>
      <c r="U694" s="46"/>
      <c r="V694" s="42"/>
      <c r="W694" s="42"/>
      <c r="X694" s="42"/>
    </row>
    <row r="695" ht="15.75" customHeight="1">
      <c r="A695" s="36" t="s">
        <v>5757</v>
      </c>
      <c r="B695" s="43"/>
      <c r="C695" s="44"/>
      <c r="D695" s="47"/>
      <c r="E695" s="47"/>
      <c r="F695" s="39" t="str">
        <f t="shared" si="2"/>
        <v>PETUGAS.0694/SPK/SE/PML/3172/2026</v>
      </c>
      <c r="G695" s="45"/>
      <c r="H695" s="39" t="str">
        <f>VLOOKUP(G695,'MITRA (REFERENSI)'!$A:$Z,16,FALSE)</f>
        <v>#N/A</v>
      </c>
      <c r="I695" s="39" t="str">
        <f>VLOOKUP(G695,'MITRA (REFERENSI)'!$A:$Z,25,FALSE)</f>
        <v>#N/A</v>
      </c>
      <c r="J695" s="38" t="str">
        <f>VLOOKUP(G695,'MITRA (REFERENSI)'!$A:$Z,26,FALSE)</f>
        <v>#N/A</v>
      </c>
      <c r="K695" s="38" t="str">
        <f>VLOOKUP(G695,'MITRA (REFERENSI)'!$A:$Z,15,FALSE)</f>
        <v>#N/A</v>
      </c>
      <c r="L695" s="38" t="str">
        <f>VLOOKUP(G695,'MITRA (REFERENSI)'!$A:$Z,15,FALSE)</f>
        <v>#N/A</v>
      </c>
      <c r="M695" s="38" t="str">
        <f>IF(B695=1,'KELAS (REFERENSI)'!M695,IF(B695=2,'KELAS (REFERENSI)'!M710,IF(B695=3,'KELAS (REFERENSI)'!M725,IF(B695=4,'KELAS (REFERENSI)'!M740,""))))</f>
        <v/>
      </c>
      <c r="N695" s="38" t="str">
        <f>IF(B695=1,'KELAS (REFERENSI)'!N695,IF(B695=2,'KELAS (REFERENSI)'!N710,IF(B695=3,'KELAS (REFERENSI)'!N725,IF(B695=4,'KELAS (REFERENSI)'!N740,""))))</f>
        <v/>
      </c>
      <c r="O695" s="38" t="str">
        <f>IF(B695=1,'KELAS (REFERENSI)'!O695,IF(B695=2,'KELAS (REFERENSI)'!O710,IF(B695=3,'KELAS (REFERENSI)'!O725,IF(B695=4,'KELAS (REFERENSI)'!O740,""))))</f>
        <v/>
      </c>
      <c r="P695" s="38" t="str">
        <f>IF(B695=1,'KELAS (REFERENSI)'!P695,IF(B695=2,'KELAS (REFERENSI)'!P710,IF(B695=3,'KELAS (REFERENSI)'!P725,IF(B695=4,'KELAS (REFERENSI)'!P740,""))))</f>
        <v/>
      </c>
      <c r="Q695" s="38" t="str">
        <f t="shared" si="4"/>
        <v>BPS Kota Jakarta Timur</v>
      </c>
      <c r="R695" s="38" t="str">
        <f t="shared" si="56"/>
        <v/>
      </c>
      <c r="S695" s="38" t="str">
        <f t="shared" ref="S695:T695" si="703">S694</f>
        <v>15 Juni sampai dengan 31 Agustus 2026</v>
      </c>
      <c r="T695" s="38" t="str">
        <f t="shared" si="703"/>
        <v>31 Agustus 2026</v>
      </c>
      <c r="U695" s="46"/>
      <c r="V695" s="42"/>
      <c r="W695" s="42"/>
      <c r="X695" s="42"/>
    </row>
    <row r="696" ht="15.75" customHeight="1">
      <c r="A696" s="36" t="s">
        <v>5758</v>
      </c>
      <c r="B696" s="43"/>
      <c r="C696" s="44"/>
      <c r="D696" s="47"/>
      <c r="E696" s="47"/>
      <c r="F696" s="39" t="str">
        <f t="shared" si="2"/>
        <v>PETUGAS.0695/SPK/SE/PML/3172/2026</v>
      </c>
      <c r="G696" s="45"/>
      <c r="H696" s="39" t="str">
        <f>VLOOKUP(G696,'MITRA (REFERENSI)'!$A:$Z,16,FALSE)</f>
        <v>#N/A</v>
      </c>
      <c r="I696" s="39" t="str">
        <f>VLOOKUP(G696,'MITRA (REFERENSI)'!$A:$Z,25,FALSE)</f>
        <v>#N/A</v>
      </c>
      <c r="J696" s="38" t="str">
        <f>VLOOKUP(G696,'MITRA (REFERENSI)'!$A:$Z,26,FALSE)</f>
        <v>#N/A</v>
      </c>
      <c r="K696" s="38" t="str">
        <f>VLOOKUP(G696,'MITRA (REFERENSI)'!$A:$Z,15,FALSE)</f>
        <v>#N/A</v>
      </c>
      <c r="L696" s="38" t="str">
        <f>VLOOKUP(G696,'MITRA (REFERENSI)'!$A:$Z,15,FALSE)</f>
        <v>#N/A</v>
      </c>
      <c r="M696" s="38" t="str">
        <f>IF(B696=1,'KELAS (REFERENSI)'!M696,IF(B696=2,'KELAS (REFERENSI)'!M711,IF(B696=3,'KELAS (REFERENSI)'!M726,IF(B696=4,'KELAS (REFERENSI)'!M741,""))))</f>
        <v/>
      </c>
      <c r="N696" s="38" t="str">
        <f>IF(B696=1,'KELAS (REFERENSI)'!N696,IF(B696=2,'KELAS (REFERENSI)'!N711,IF(B696=3,'KELAS (REFERENSI)'!N726,IF(B696=4,'KELAS (REFERENSI)'!N741,""))))</f>
        <v/>
      </c>
      <c r="O696" s="38" t="str">
        <f>IF(B696=1,'KELAS (REFERENSI)'!O696,IF(B696=2,'KELAS (REFERENSI)'!O711,IF(B696=3,'KELAS (REFERENSI)'!O726,IF(B696=4,'KELAS (REFERENSI)'!O741,""))))</f>
        <v/>
      </c>
      <c r="P696" s="38" t="str">
        <f>IF(B696=1,'KELAS (REFERENSI)'!P696,IF(B696=2,'KELAS (REFERENSI)'!P711,IF(B696=3,'KELAS (REFERENSI)'!P726,IF(B696=4,'KELAS (REFERENSI)'!P741,""))))</f>
        <v/>
      </c>
      <c r="Q696" s="38" t="str">
        <f t="shared" si="4"/>
        <v>BPS Kota Jakarta Timur</v>
      </c>
      <c r="R696" s="38" t="str">
        <f t="shared" si="56"/>
        <v/>
      </c>
      <c r="S696" s="38" t="str">
        <f t="shared" ref="S696:T696" si="704">S695</f>
        <v>15 Juni sampai dengan 31 Agustus 2026</v>
      </c>
      <c r="T696" s="38" t="str">
        <f t="shared" si="704"/>
        <v>31 Agustus 2026</v>
      </c>
      <c r="U696" s="46"/>
      <c r="V696" s="42"/>
      <c r="W696" s="42"/>
      <c r="X696" s="42"/>
    </row>
    <row r="697" ht="15.75" customHeight="1">
      <c r="A697" s="36" t="s">
        <v>5759</v>
      </c>
      <c r="B697" s="43"/>
      <c r="C697" s="44"/>
      <c r="D697" s="47"/>
      <c r="E697" s="47"/>
      <c r="F697" s="39" t="str">
        <f t="shared" si="2"/>
        <v>PETUGAS.0696/SPK/SE/PML/3172/2026</v>
      </c>
      <c r="G697" s="45"/>
      <c r="H697" s="39" t="str">
        <f>VLOOKUP(G697,'MITRA (REFERENSI)'!$A:$Z,16,FALSE)</f>
        <v>#N/A</v>
      </c>
      <c r="I697" s="39" t="str">
        <f>VLOOKUP(G697,'MITRA (REFERENSI)'!$A:$Z,25,FALSE)</f>
        <v>#N/A</v>
      </c>
      <c r="J697" s="38" t="str">
        <f>VLOOKUP(G697,'MITRA (REFERENSI)'!$A:$Z,26,FALSE)</f>
        <v>#N/A</v>
      </c>
      <c r="K697" s="38" t="str">
        <f>VLOOKUP(G697,'MITRA (REFERENSI)'!$A:$Z,15,FALSE)</f>
        <v>#N/A</v>
      </c>
      <c r="L697" s="38" t="str">
        <f>VLOOKUP(G697,'MITRA (REFERENSI)'!$A:$Z,15,FALSE)</f>
        <v>#N/A</v>
      </c>
      <c r="M697" s="38" t="str">
        <f>IF(B697=1,'KELAS (REFERENSI)'!M697,IF(B697=2,'KELAS (REFERENSI)'!M712,IF(B697=3,'KELAS (REFERENSI)'!M727,IF(B697=4,'KELAS (REFERENSI)'!M742,""))))</f>
        <v/>
      </c>
      <c r="N697" s="38" t="str">
        <f>IF(B697=1,'KELAS (REFERENSI)'!N697,IF(B697=2,'KELAS (REFERENSI)'!N712,IF(B697=3,'KELAS (REFERENSI)'!N727,IF(B697=4,'KELAS (REFERENSI)'!N742,""))))</f>
        <v/>
      </c>
      <c r="O697" s="38" t="str">
        <f>IF(B697=1,'KELAS (REFERENSI)'!O697,IF(B697=2,'KELAS (REFERENSI)'!O712,IF(B697=3,'KELAS (REFERENSI)'!O727,IF(B697=4,'KELAS (REFERENSI)'!O742,""))))</f>
        <v/>
      </c>
      <c r="P697" s="38" t="str">
        <f>IF(B697=1,'KELAS (REFERENSI)'!P697,IF(B697=2,'KELAS (REFERENSI)'!P712,IF(B697=3,'KELAS (REFERENSI)'!P727,IF(B697=4,'KELAS (REFERENSI)'!P742,""))))</f>
        <v/>
      </c>
      <c r="Q697" s="38" t="str">
        <f t="shared" si="4"/>
        <v>BPS Kota Jakarta Timur</v>
      </c>
      <c r="R697" s="38" t="str">
        <f t="shared" si="56"/>
        <v/>
      </c>
      <c r="S697" s="38" t="str">
        <f t="shared" ref="S697:T697" si="705">S696</f>
        <v>15 Juni sampai dengan 31 Agustus 2026</v>
      </c>
      <c r="T697" s="38" t="str">
        <f t="shared" si="705"/>
        <v>31 Agustus 2026</v>
      </c>
      <c r="U697" s="46"/>
      <c r="V697" s="42"/>
      <c r="W697" s="42"/>
      <c r="X697" s="42"/>
    </row>
    <row r="698" ht="15.75" customHeight="1">
      <c r="A698" s="36" t="s">
        <v>5760</v>
      </c>
      <c r="B698" s="43"/>
      <c r="C698" s="44"/>
      <c r="D698" s="47"/>
      <c r="E698" s="47"/>
      <c r="F698" s="39" t="str">
        <f t="shared" si="2"/>
        <v>PETUGAS.0697/SPK/SE/PML/3172/2026</v>
      </c>
      <c r="G698" s="45"/>
      <c r="H698" s="39" t="str">
        <f>VLOOKUP(G698,'MITRA (REFERENSI)'!$A:$Z,16,FALSE)</f>
        <v>#N/A</v>
      </c>
      <c r="I698" s="39" t="str">
        <f>VLOOKUP(G698,'MITRA (REFERENSI)'!$A:$Z,25,FALSE)</f>
        <v>#N/A</v>
      </c>
      <c r="J698" s="38" t="str">
        <f>VLOOKUP(G698,'MITRA (REFERENSI)'!$A:$Z,26,FALSE)</f>
        <v>#N/A</v>
      </c>
      <c r="K698" s="38" t="str">
        <f>VLOOKUP(G698,'MITRA (REFERENSI)'!$A:$Z,15,FALSE)</f>
        <v>#N/A</v>
      </c>
      <c r="L698" s="38" t="str">
        <f>VLOOKUP(G698,'MITRA (REFERENSI)'!$A:$Z,15,FALSE)</f>
        <v>#N/A</v>
      </c>
      <c r="M698" s="38" t="str">
        <f>IF(B698=1,'KELAS (REFERENSI)'!M698,IF(B698=2,'KELAS (REFERENSI)'!M713,IF(B698=3,'KELAS (REFERENSI)'!M728,IF(B698=4,'KELAS (REFERENSI)'!M743,""))))</f>
        <v/>
      </c>
      <c r="N698" s="38" t="str">
        <f>IF(B698=1,'KELAS (REFERENSI)'!N698,IF(B698=2,'KELAS (REFERENSI)'!N713,IF(B698=3,'KELAS (REFERENSI)'!N728,IF(B698=4,'KELAS (REFERENSI)'!N743,""))))</f>
        <v/>
      </c>
      <c r="O698" s="38" t="str">
        <f>IF(B698=1,'KELAS (REFERENSI)'!O698,IF(B698=2,'KELAS (REFERENSI)'!O713,IF(B698=3,'KELAS (REFERENSI)'!O728,IF(B698=4,'KELAS (REFERENSI)'!O743,""))))</f>
        <v/>
      </c>
      <c r="P698" s="38" t="str">
        <f>IF(B698=1,'KELAS (REFERENSI)'!P698,IF(B698=2,'KELAS (REFERENSI)'!P713,IF(B698=3,'KELAS (REFERENSI)'!P728,IF(B698=4,'KELAS (REFERENSI)'!P743,""))))</f>
        <v/>
      </c>
      <c r="Q698" s="38" t="str">
        <f t="shared" si="4"/>
        <v>BPS Kota Jakarta Timur</v>
      </c>
      <c r="R698" s="38" t="str">
        <f t="shared" si="56"/>
        <v/>
      </c>
      <c r="S698" s="38" t="str">
        <f t="shared" ref="S698:T698" si="706">S697</f>
        <v>15 Juni sampai dengan 31 Agustus 2026</v>
      </c>
      <c r="T698" s="38" t="str">
        <f t="shared" si="706"/>
        <v>31 Agustus 2026</v>
      </c>
      <c r="U698" s="46"/>
      <c r="V698" s="42"/>
      <c r="W698" s="42"/>
      <c r="X698" s="42"/>
    </row>
    <row r="699" ht="15.75" customHeight="1">
      <c r="A699" s="36" t="s">
        <v>5761</v>
      </c>
      <c r="B699" s="43"/>
      <c r="C699" s="44"/>
      <c r="D699" s="47"/>
      <c r="E699" s="47"/>
      <c r="F699" s="39" t="str">
        <f t="shared" si="2"/>
        <v>PETUGAS.0698/SPK/SE/PML/3172/2026</v>
      </c>
      <c r="G699" s="45"/>
      <c r="H699" s="39" t="str">
        <f>VLOOKUP(G699,'MITRA (REFERENSI)'!$A:$Z,16,FALSE)</f>
        <v>#N/A</v>
      </c>
      <c r="I699" s="39" t="str">
        <f>VLOOKUP(G699,'MITRA (REFERENSI)'!$A:$Z,25,FALSE)</f>
        <v>#N/A</v>
      </c>
      <c r="J699" s="38" t="str">
        <f>VLOOKUP(G699,'MITRA (REFERENSI)'!$A:$Z,26,FALSE)</f>
        <v>#N/A</v>
      </c>
      <c r="K699" s="38" t="str">
        <f>VLOOKUP(G699,'MITRA (REFERENSI)'!$A:$Z,15,FALSE)</f>
        <v>#N/A</v>
      </c>
      <c r="L699" s="38" t="str">
        <f>VLOOKUP(G699,'MITRA (REFERENSI)'!$A:$Z,15,FALSE)</f>
        <v>#N/A</v>
      </c>
      <c r="M699" s="38" t="str">
        <f>IF(B699=1,'KELAS (REFERENSI)'!M699,IF(B699=2,'KELAS (REFERENSI)'!M714,IF(B699=3,'KELAS (REFERENSI)'!M729,IF(B699=4,'KELAS (REFERENSI)'!M744,""))))</f>
        <v/>
      </c>
      <c r="N699" s="38" t="str">
        <f>IF(B699=1,'KELAS (REFERENSI)'!N699,IF(B699=2,'KELAS (REFERENSI)'!N714,IF(B699=3,'KELAS (REFERENSI)'!N729,IF(B699=4,'KELAS (REFERENSI)'!N744,""))))</f>
        <v/>
      </c>
      <c r="O699" s="38" t="str">
        <f>IF(B699=1,'KELAS (REFERENSI)'!O699,IF(B699=2,'KELAS (REFERENSI)'!O714,IF(B699=3,'KELAS (REFERENSI)'!O729,IF(B699=4,'KELAS (REFERENSI)'!O744,""))))</f>
        <v/>
      </c>
      <c r="P699" s="38" t="str">
        <f>IF(B699=1,'KELAS (REFERENSI)'!P699,IF(B699=2,'KELAS (REFERENSI)'!P714,IF(B699=3,'KELAS (REFERENSI)'!P729,IF(B699=4,'KELAS (REFERENSI)'!P744,""))))</f>
        <v/>
      </c>
      <c r="Q699" s="38" t="str">
        <f t="shared" si="4"/>
        <v>BPS Kota Jakarta Timur</v>
      </c>
      <c r="R699" s="38" t="str">
        <f t="shared" si="56"/>
        <v/>
      </c>
      <c r="S699" s="38" t="str">
        <f t="shared" ref="S699:T699" si="707">S698</f>
        <v>15 Juni sampai dengan 31 Agustus 2026</v>
      </c>
      <c r="T699" s="38" t="str">
        <f t="shared" si="707"/>
        <v>31 Agustus 2026</v>
      </c>
      <c r="U699" s="46"/>
      <c r="V699" s="42"/>
      <c r="W699" s="42"/>
      <c r="X699" s="42"/>
    </row>
    <row r="700" ht="15.75" customHeight="1">
      <c r="A700" s="36" t="s">
        <v>5762</v>
      </c>
      <c r="B700" s="43"/>
      <c r="C700" s="44"/>
      <c r="D700" s="47"/>
      <c r="E700" s="47"/>
      <c r="F700" s="39" t="str">
        <f t="shared" si="2"/>
        <v>PETUGAS.0699/SPK/SE/PML/3172/2026</v>
      </c>
      <c r="G700" s="45"/>
      <c r="H700" s="39" t="str">
        <f>VLOOKUP(G700,'MITRA (REFERENSI)'!$A:$Z,16,FALSE)</f>
        <v>#N/A</v>
      </c>
      <c r="I700" s="39" t="str">
        <f>VLOOKUP(G700,'MITRA (REFERENSI)'!$A:$Z,25,FALSE)</f>
        <v>#N/A</v>
      </c>
      <c r="J700" s="38" t="str">
        <f>VLOOKUP(G700,'MITRA (REFERENSI)'!$A:$Z,26,FALSE)</f>
        <v>#N/A</v>
      </c>
      <c r="K700" s="38" t="str">
        <f>VLOOKUP(G700,'MITRA (REFERENSI)'!$A:$Z,15,FALSE)</f>
        <v>#N/A</v>
      </c>
      <c r="L700" s="38" t="str">
        <f>VLOOKUP(G700,'MITRA (REFERENSI)'!$A:$Z,15,FALSE)</f>
        <v>#N/A</v>
      </c>
      <c r="M700" s="38" t="str">
        <f>IF(B700=1,'KELAS (REFERENSI)'!M700,IF(B700=2,'KELAS (REFERENSI)'!M715,IF(B700=3,'KELAS (REFERENSI)'!M730,IF(B700=4,'KELAS (REFERENSI)'!M745,""))))</f>
        <v/>
      </c>
      <c r="N700" s="38" t="str">
        <f>IF(B700=1,'KELAS (REFERENSI)'!N700,IF(B700=2,'KELAS (REFERENSI)'!N715,IF(B700=3,'KELAS (REFERENSI)'!N730,IF(B700=4,'KELAS (REFERENSI)'!N745,""))))</f>
        <v/>
      </c>
      <c r="O700" s="38" t="str">
        <f>IF(B700=1,'KELAS (REFERENSI)'!O700,IF(B700=2,'KELAS (REFERENSI)'!O715,IF(B700=3,'KELAS (REFERENSI)'!O730,IF(B700=4,'KELAS (REFERENSI)'!O745,""))))</f>
        <v/>
      </c>
      <c r="P700" s="38" t="str">
        <f>IF(B700=1,'KELAS (REFERENSI)'!P700,IF(B700=2,'KELAS (REFERENSI)'!P715,IF(B700=3,'KELAS (REFERENSI)'!P730,IF(B700=4,'KELAS (REFERENSI)'!P745,""))))</f>
        <v/>
      </c>
      <c r="Q700" s="38" t="str">
        <f t="shared" si="4"/>
        <v>BPS Kota Jakarta Timur</v>
      </c>
      <c r="R700" s="38" t="str">
        <f t="shared" si="56"/>
        <v/>
      </c>
      <c r="S700" s="38" t="str">
        <f t="shared" ref="S700:T700" si="708">S699</f>
        <v>15 Juni sampai dengan 31 Agustus 2026</v>
      </c>
      <c r="T700" s="38" t="str">
        <f t="shared" si="708"/>
        <v>31 Agustus 2026</v>
      </c>
      <c r="U700" s="46"/>
      <c r="V700" s="42"/>
      <c r="W700" s="42"/>
      <c r="X700" s="42"/>
    </row>
    <row r="701" ht="15.75" customHeight="1">
      <c r="A701" s="36" t="s">
        <v>5763</v>
      </c>
      <c r="B701" s="43"/>
      <c r="C701" s="44"/>
      <c r="D701" s="47"/>
      <c r="E701" s="47"/>
      <c r="F701" s="39" t="str">
        <f t="shared" si="2"/>
        <v>PETUGAS.0700/SPK/SE/PML/3172/2026</v>
      </c>
      <c r="G701" s="45"/>
      <c r="H701" s="39" t="str">
        <f>VLOOKUP(G701,'MITRA (REFERENSI)'!$A:$Z,16,FALSE)</f>
        <v>#N/A</v>
      </c>
      <c r="I701" s="39" t="str">
        <f>VLOOKUP(G701,'MITRA (REFERENSI)'!$A:$Z,25,FALSE)</f>
        <v>#N/A</v>
      </c>
      <c r="J701" s="38" t="str">
        <f>VLOOKUP(G701,'MITRA (REFERENSI)'!$A:$Z,26,FALSE)</f>
        <v>#N/A</v>
      </c>
      <c r="K701" s="38" t="str">
        <f>VLOOKUP(G701,'MITRA (REFERENSI)'!$A:$Z,15,FALSE)</f>
        <v>#N/A</v>
      </c>
      <c r="L701" s="38" t="str">
        <f>VLOOKUP(G701,'MITRA (REFERENSI)'!$A:$Z,15,FALSE)</f>
        <v>#N/A</v>
      </c>
      <c r="M701" s="38" t="str">
        <f>IF(B701=1,'KELAS (REFERENSI)'!M701,IF(B701=2,'KELAS (REFERENSI)'!M716,IF(B701=3,'KELAS (REFERENSI)'!M731,IF(B701=4,'KELAS (REFERENSI)'!M746,""))))</f>
        <v/>
      </c>
      <c r="N701" s="38" t="str">
        <f>IF(B701=1,'KELAS (REFERENSI)'!N701,IF(B701=2,'KELAS (REFERENSI)'!N716,IF(B701=3,'KELAS (REFERENSI)'!N731,IF(B701=4,'KELAS (REFERENSI)'!N746,""))))</f>
        <v/>
      </c>
      <c r="O701" s="38" t="str">
        <f>IF(B701=1,'KELAS (REFERENSI)'!O701,IF(B701=2,'KELAS (REFERENSI)'!O716,IF(B701=3,'KELAS (REFERENSI)'!O731,IF(B701=4,'KELAS (REFERENSI)'!O746,""))))</f>
        <v/>
      </c>
      <c r="P701" s="38" t="str">
        <f>IF(B701=1,'KELAS (REFERENSI)'!P701,IF(B701=2,'KELAS (REFERENSI)'!P716,IF(B701=3,'KELAS (REFERENSI)'!P731,IF(B701=4,'KELAS (REFERENSI)'!P746,""))))</f>
        <v/>
      </c>
      <c r="Q701" s="38" t="str">
        <f t="shared" si="4"/>
        <v>BPS Kota Jakarta Timur</v>
      </c>
      <c r="R701" s="38" t="str">
        <f t="shared" si="56"/>
        <v/>
      </c>
      <c r="S701" s="38" t="str">
        <f t="shared" ref="S701:T701" si="709">S700</f>
        <v>15 Juni sampai dengan 31 Agustus 2026</v>
      </c>
      <c r="T701" s="38" t="str">
        <f t="shared" si="709"/>
        <v>31 Agustus 2026</v>
      </c>
      <c r="U701" s="46"/>
      <c r="V701" s="42"/>
      <c r="W701" s="42"/>
      <c r="X701" s="42"/>
    </row>
    <row r="702" ht="15.75" customHeight="1">
      <c r="A702" s="36" t="s">
        <v>5764</v>
      </c>
      <c r="B702" s="43"/>
      <c r="C702" s="44"/>
      <c r="D702" s="47"/>
      <c r="E702" s="47"/>
      <c r="F702" s="39" t="str">
        <f t="shared" si="2"/>
        <v>PETUGAS.0701/SPK/SE/PML/3172/2026</v>
      </c>
      <c r="G702" s="45"/>
      <c r="H702" s="39" t="str">
        <f>VLOOKUP(G702,'MITRA (REFERENSI)'!$A:$Z,16,FALSE)</f>
        <v>#N/A</v>
      </c>
      <c r="I702" s="39" t="str">
        <f>VLOOKUP(G702,'MITRA (REFERENSI)'!$A:$Z,25,FALSE)</f>
        <v>#N/A</v>
      </c>
      <c r="J702" s="38" t="str">
        <f>VLOOKUP(G702,'MITRA (REFERENSI)'!$A:$Z,26,FALSE)</f>
        <v>#N/A</v>
      </c>
      <c r="K702" s="38" t="str">
        <f>VLOOKUP(G702,'MITRA (REFERENSI)'!$A:$Z,15,FALSE)</f>
        <v>#N/A</v>
      </c>
      <c r="L702" s="38" t="str">
        <f>VLOOKUP(G702,'MITRA (REFERENSI)'!$A:$Z,15,FALSE)</f>
        <v>#N/A</v>
      </c>
      <c r="M702" s="38" t="str">
        <f>IF(B702=1,'KELAS (REFERENSI)'!M702,IF(B702=2,'KELAS (REFERENSI)'!M717,IF(B702=3,'KELAS (REFERENSI)'!M732,IF(B702=4,'KELAS (REFERENSI)'!M747,""))))</f>
        <v/>
      </c>
      <c r="N702" s="38" t="str">
        <f>IF(B702=1,'KELAS (REFERENSI)'!N702,IF(B702=2,'KELAS (REFERENSI)'!N717,IF(B702=3,'KELAS (REFERENSI)'!N732,IF(B702=4,'KELAS (REFERENSI)'!N747,""))))</f>
        <v/>
      </c>
      <c r="O702" s="38" t="str">
        <f>IF(B702=1,'KELAS (REFERENSI)'!O702,IF(B702=2,'KELAS (REFERENSI)'!O717,IF(B702=3,'KELAS (REFERENSI)'!O732,IF(B702=4,'KELAS (REFERENSI)'!O747,""))))</f>
        <v/>
      </c>
      <c r="P702" s="38" t="str">
        <f>IF(B702=1,'KELAS (REFERENSI)'!P702,IF(B702=2,'KELAS (REFERENSI)'!P717,IF(B702=3,'KELAS (REFERENSI)'!P732,IF(B702=4,'KELAS (REFERENSI)'!P747,""))))</f>
        <v/>
      </c>
      <c r="Q702" s="38" t="str">
        <f t="shared" si="4"/>
        <v>BPS Kota Jakarta Timur</v>
      </c>
      <c r="R702" s="38" t="str">
        <f t="shared" si="56"/>
        <v/>
      </c>
      <c r="S702" s="38" t="str">
        <f t="shared" ref="S702:T702" si="710">S701</f>
        <v>15 Juni sampai dengan 31 Agustus 2026</v>
      </c>
      <c r="T702" s="38" t="str">
        <f t="shared" si="710"/>
        <v>31 Agustus 2026</v>
      </c>
      <c r="U702" s="46"/>
      <c r="V702" s="42"/>
      <c r="W702" s="42"/>
      <c r="X702" s="42"/>
    </row>
    <row r="703" ht="15.75" customHeight="1">
      <c r="A703" s="36" t="s">
        <v>5765</v>
      </c>
      <c r="B703" s="43"/>
      <c r="C703" s="44"/>
      <c r="D703" s="47"/>
      <c r="E703" s="47"/>
      <c r="F703" s="39" t="str">
        <f t="shared" si="2"/>
        <v>PETUGAS.0702/SPK/SE/PML/3172/2026</v>
      </c>
      <c r="G703" s="45"/>
      <c r="H703" s="39" t="str">
        <f>VLOOKUP(G703,'MITRA (REFERENSI)'!$A:$Z,16,FALSE)</f>
        <v>#N/A</v>
      </c>
      <c r="I703" s="39" t="str">
        <f>VLOOKUP(G703,'MITRA (REFERENSI)'!$A:$Z,25,FALSE)</f>
        <v>#N/A</v>
      </c>
      <c r="J703" s="38" t="str">
        <f>VLOOKUP(G703,'MITRA (REFERENSI)'!$A:$Z,26,FALSE)</f>
        <v>#N/A</v>
      </c>
      <c r="K703" s="38" t="str">
        <f>VLOOKUP(G703,'MITRA (REFERENSI)'!$A:$Z,15,FALSE)</f>
        <v>#N/A</v>
      </c>
      <c r="L703" s="38" t="str">
        <f>VLOOKUP(G703,'MITRA (REFERENSI)'!$A:$Z,15,FALSE)</f>
        <v>#N/A</v>
      </c>
      <c r="M703" s="38" t="str">
        <f>IF(B703=1,'KELAS (REFERENSI)'!M703,IF(B703=2,'KELAS (REFERENSI)'!M718,IF(B703=3,'KELAS (REFERENSI)'!M733,IF(B703=4,'KELAS (REFERENSI)'!M748,""))))</f>
        <v/>
      </c>
      <c r="N703" s="38" t="str">
        <f>IF(B703=1,'KELAS (REFERENSI)'!N703,IF(B703=2,'KELAS (REFERENSI)'!N718,IF(B703=3,'KELAS (REFERENSI)'!N733,IF(B703=4,'KELAS (REFERENSI)'!N748,""))))</f>
        <v/>
      </c>
      <c r="O703" s="38" t="str">
        <f>IF(B703=1,'KELAS (REFERENSI)'!O703,IF(B703=2,'KELAS (REFERENSI)'!O718,IF(B703=3,'KELAS (REFERENSI)'!O733,IF(B703=4,'KELAS (REFERENSI)'!O748,""))))</f>
        <v/>
      </c>
      <c r="P703" s="38" t="str">
        <f>IF(B703=1,'KELAS (REFERENSI)'!P703,IF(B703=2,'KELAS (REFERENSI)'!P718,IF(B703=3,'KELAS (REFERENSI)'!P733,IF(B703=4,'KELAS (REFERENSI)'!P748,""))))</f>
        <v/>
      </c>
      <c r="Q703" s="38" t="str">
        <f t="shared" si="4"/>
        <v>BPS Kota Jakarta Timur</v>
      </c>
      <c r="R703" s="38" t="str">
        <f t="shared" si="56"/>
        <v/>
      </c>
      <c r="S703" s="38" t="str">
        <f t="shared" ref="S703:T703" si="711">S702</f>
        <v>15 Juni sampai dengan 31 Agustus 2026</v>
      </c>
      <c r="T703" s="38" t="str">
        <f t="shared" si="711"/>
        <v>31 Agustus 2026</v>
      </c>
      <c r="U703" s="46"/>
      <c r="V703" s="42"/>
      <c r="W703" s="42"/>
      <c r="X703" s="42"/>
    </row>
    <row r="704" ht="15.75" customHeight="1">
      <c r="A704" s="36" t="s">
        <v>5766</v>
      </c>
      <c r="B704" s="43"/>
      <c r="C704" s="44"/>
      <c r="D704" s="47"/>
      <c r="E704" s="47"/>
      <c r="F704" s="39" t="str">
        <f t="shared" si="2"/>
        <v>PETUGAS.0703/SPK/SE/PML/3172/2026</v>
      </c>
      <c r="G704" s="45"/>
      <c r="H704" s="39" t="str">
        <f>VLOOKUP(G704,'MITRA (REFERENSI)'!$A:$Z,16,FALSE)</f>
        <v>#N/A</v>
      </c>
      <c r="I704" s="39" t="str">
        <f>VLOOKUP(G704,'MITRA (REFERENSI)'!$A:$Z,25,FALSE)</f>
        <v>#N/A</v>
      </c>
      <c r="J704" s="38" t="str">
        <f>VLOOKUP(G704,'MITRA (REFERENSI)'!$A:$Z,26,FALSE)</f>
        <v>#N/A</v>
      </c>
      <c r="K704" s="38" t="str">
        <f>VLOOKUP(G704,'MITRA (REFERENSI)'!$A:$Z,15,FALSE)</f>
        <v>#N/A</v>
      </c>
      <c r="L704" s="38" t="str">
        <f>VLOOKUP(G704,'MITRA (REFERENSI)'!$A:$Z,15,FALSE)</f>
        <v>#N/A</v>
      </c>
      <c r="M704" s="38" t="str">
        <f>IF(B704=1,'KELAS (REFERENSI)'!M704,IF(B704=2,'KELAS (REFERENSI)'!M719,IF(B704=3,'KELAS (REFERENSI)'!M734,IF(B704=4,'KELAS (REFERENSI)'!M749,""))))</f>
        <v/>
      </c>
      <c r="N704" s="38" t="str">
        <f>IF(B704=1,'KELAS (REFERENSI)'!N704,IF(B704=2,'KELAS (REFERENSI)'!N719,IF(B704=3,'KELAS (REFERENSI)'!N734,IF(B704=4,'KELAS (REFERENSI)'!N749,""))))</f>
        <v/>
      </c>
      <c r="O704" s="38" t="str">
        <f>IF(B704=1,'KELAS (REFERENSI)'!O704,IF(B704=2,'KELAS (REFERENSI)'!O719,IF(B704=3,'KELAS (REFERENSI)'!O734,IF(B704=4,'KELAS (REFERENSI)'!O749,""))))</f>
        <v/>
      </c>
      <c r="P704" s="38" t="str">
        <f>IF(B704=1,'KELAS (REFERENSI)'!P704,IF(B704=2,'KELAS (REFERENSI)'!P719,IF(B704=3,'KELAS (REFERENSI)'!P734,IF(B704=4,'KELAS (REFERENSI)'!P749,""))))</f>
        <v/>
      </c>
      <c r="Q704" s="38" t="str">
        <f t="shared" si="4"/>
        <v>BPS Kota Jakarta Timur</v>
      </c>
      <c r="R704" s="38" t="str">
        <f t="shared" si="56"/>
        <v/>
      </c>
      <c r="S704" s="38" t="str">
        <f t="shared" ref="S704:T704" si="712">S703</f>
        <v>15 Juni sampai dengan 31 Agustus 2026</v>
      </c>
      <c r="T704" s="38" t="str">
        <f t="shared" si="712"/>
        <v>31 Agustus 2026</v>
      </c>
      <c r="U704" s="46"/>
      <c r="V704" s="42"/>
      <c r="W704" s="42"/>
      <c r="X704" s="42"/>
    </row>
    <row r="705" ht="15.75" customHeight="1">
      <c r="A705" s="36" t="s">
        <v>5767</v>
      </c>
      <c r="B705" s="43"/>
      <c r="C705" s="44"/>
      <c r="D705" s="47"/>
      <c r="E705" s="47"/>
      <c r="F705" s="39" t="str">
        <f t="shared" si="2"/>
        <v>PETUGAS.0704/SPK/SE/PML/3172/2026</v>
      </c>
      <c r="G705" s="45"/>
      <c r="H705" s="39" t="str">
        <f>VLOOKUP(G705,'MITRA (REFERENSI)'!$A:$Z,16,FALSE)</f>
        <v>#N/A</v>
      </c>
      <c r="I705" s="39" t="str">
        <f>VLOOKUP(G705,'MITRA (REFERENSI)'!$A:$Z,25,FALSE)</f>
        <v>#N/A</v>
      </c>
      <c r="J705" s="38" t="str">
        <f>VLOOKUP(G705,'MITRA (REFERENSI)'!$A:$Z,26,FALSE)</f>
        <v>#N/A</v>
      </c>
      <c r="K705" s="38" t="str">
        <f>VLOOKUP(G705,'MITRA (REFERENSI)'!$A:$Z,15,FALSE)</f>
        <v>#N/A</v>
      </c>
      <c r="L705" s="38" t="str">
        <f>VLOOKUP(G705,'MITRA (REFERENSI)'!$A:$Z,15,FALSE)</f>
        <v>#N/A</v>
      </c>
      <c r="M705" s="38" t="str">
        <f>IF(B705=1,'KELAS (REFERENSI)'!M705,IF(B705=2,'KELAS (REFERENSI)'!M720,IF(B705=3,'KELAS (REFERENSI)'!M735,IF(B705=4,'KELAS (REFERENSI)'!M750,""))))</f>
        <v/>
      </c>
      <c r="N705" s="38" t="str">
        <f>IF(B705=1,'KELAS (REFERENSI)'!N705,IF(B705=2,'KELAS (REFERENSI)'!N720,IF(B705=3,'KELAS (REFERENSI)'!N735,IF(B705=4,'KELAS (REFERENSI)'!N750,""))))</f>
        <v/>
      </c>
      <c r="O705" s="38" t="str">
        <f>IF(B705=1,'KELAS (REFERENSI)'!O705,IF(B705=2,'KELAS (REFERENSI)'!O720,IF(B705=3,'KELAS (REFERENSI)'!O735,IF(B705=4,'KELAS (REFERENSI)'!O750,""))))</f>
        <v/>
      </c>
      <c r="P705" s="38" t="str">
        <f>IF(B705=1,'KELAS (REFERENSI)'!P705,IF(B705=2,'KELAS (REFERENSI)'!P720,IF(B705=3,'KELAS (REFERENSI)'!P735,IF(B705=4,'KELAS (REFERENSI)'!P750,""))))</f>
        <v/>
      </c>
      <c r="Q705" s="38" t="str">
        <f t="shared" si="4"/>
        <v>BPS Kota Jakarta Timur</v>
      </c>
      <c r="R705" s="38" t="str">
        <f t="shared" si="56"/>
        <v/>
      </c>
      <c r="S705" s="38" t="str">
        <f t="shared" ref="S705:T705" si="713">S704</f>
        <v>15 Juni sampai dengan 31 Agustus 2026</v>
      </c>
      <c r="T705" s="38" t="str">
        <f t="shared" si="713"/>
        <v>31 Agustus 2026</v>
      </c>
      <c r="U705" s="46"/>
      <c r="V705" s="42"/>
      <c r="W705" s="42"/>
      <c r="X705" s="42"/>
    </row>
    <row r="706" ht="15.75" customHeight="1">
      <c r="A706" s="36" t="s">
        <v>5768</v>
      </c>
      <c r="B706" s="43"/>
      <c r="C706" s="44"/>
      <c r="D706" s="47"/>
      <c r="E706" s="47"/>
      <c r="F706" s="39" t="str">
        <f t="shared" si="2"/>
        <v>PETUGAS.0705/SPK/SE/PML/3172/2026</v>
      </c>
      <c r="G706" s="45"/>
      <c r="H706" s="39" t="str">
        <f>VLOOKUP(G706,'MITRA (REFERENSI)'!$A:$Z,16,FALSE)</f>
        <v>#N/A</v>
      </c>
      <c r="I706" s="39" t="str">
        <f>VLOOKUP(G706,'MITRA (REFERENSI)'!$A:$Z,25,FALSE)</f>
        <v>#N/A</v>
      </c>
      <c r="J706" s="38" t="str">
        <f>VLOOKUP(G706,'MITRA (REFERENSI)'!$A:$Z,26,FALSE)</f>
        <v>#N/A</v>
      </c>
      <c r="K706" s="38" t="str">
        <f>VLOOKUP(G706,'MITRA (REFERENSI)'!$A:$Z,15,FALSE)</f>
        <v>#N/A</v>
      </c>
      <c r="L706" s="38" t="str">
        <f>VLOOKUP(G706,'MITRA (REFERENSI)'!$A:$Z,15,FALSE)</f>
        <v>#N/A</v>
      </c>
      <c r="M706" s="38" t="str">
        <f>IF(B706=1,'KELAS (REFERENSI)'!M706,IF(B706=2,'KELAS (REFERENSI)'!M721,IF(B706=3,'KELAS (REFERENSI)'!M736,IF(B706=4,'KELAS (REFERENSI)'!M751,""))))</f>
        <v/>
      </c>
      <c r="N706" s="38" t="str">
        <f>IF(B706=1,'KELAS (REFERENSI)'!N706,IF(B706=2,'KELAS (REFERENSI)'!N721,IF(B706=3,'KELAS (REFERENSI)'!N736,IF(B706=4,'KELAS (REFERENSI)'!N751,""))))</f>
        <v/>
      </c>
      <c r="O706" s="38" t="str">
        <f>IF(B706=1,'KELAS (REFERENSI)'!O706,IF(B706=2,'KELAS (REFERENSI)'!O721,IF(B706=3,'KELAS (REFERENSI)'!O736,IF(B706=4,'KELAS (REFERENSI)'!O751,""))))</f>
        <v/>
      </c>
      <c r="P706" s="38" t="str">
        <f>IF(B706=1,'KELAS (REFERENSI)'!P706,IF(B706=2,'KELAS (REFERENSI)'!P721,IF(B706=3,'KELAS (REFERENSI)'!P736,IF(B706=4,'KELAS (REFERENSI)'!P751,""))))</f>
        <v/>
      </c>
      <c r="Q706" s="38" t="str">
        <f t="shared" si="4"/>
        <v>BPS Kota Jakarta Timur</v>
      </c>
      <c r="R706" s="38" t="str">
        <f t="shared" si="56"/>
        <v/>
      </c>
      <c r="S706" s="38" t="str">
        <f t="shared" ref="S706:T706" si="714">S705</f>
        <v>15 Juni sampai dengan 31 Agustus 2026</v>
      </c>
      <c r="T706" s="38" t="str">
        <f t="shared" si="714"/>
        <v>31 Agustus 2026</v>
      </c>
      <c r="U706" s="46"/>
      <c r="V706" s="42"/>
      <c r="W706" s="42"/>
      <c r="X706" s="42"/>
    </row>
    <row r="707" ht="15.75" customHeight="1">
      <c r="A707" s="36" t="s">
        <v>5769</v>
      </c>
      <c r="B707" s="43"/>
      <c r="C707" s="44"/>
      <c r="D707" s="47"/>
      <c r="E707" s="47"/>
      <c r="F707" s="39" t="str">
        <f t="shared" si="2"/>
        <v>PETUGAS.0706/SPK/SE/PML/3172/2026</v>
      </c>
      <c r="G707" s="45"/>
      <c r="H707" s="39" t="str">
        <f>VLOOKUP(G707,'MITRA (REFERENSI)'!$A:$Z,16,FALSE)</f>
        <v>#N/A</v>
      </c>
      <c r="I707" s="39" t="str">
        <f>VLOOKUP(G707,'MITRA (REFERENSI)'!$A:$Z,25,FALSE)</f>
        <v>#N/A</v>
      </c>
      <c r="J707" s="38" t="str">
        <f>VLOOKUP(G707,'MITRA (REFERENSI)'!$A:$Z,26,FALSE)</f>
        <v>#N/A</v>
      </c>
      <c r="K707" s="38" t="str">
        <f>VLOOKUP(G707,'MITRA (REFERENSI)'!$A:$Z,15,FALSE)</f>
        <v>#N/A</v>
      </c>
      <c r="L707" s="38" t="str">
        <f>VLOOKUP(G707,'MITRA (REFERENSI)'!$A:$Z,15,FALSE)</f>
        <v>#N/A</v>
      </c>
      <c r="M707" s="38" t="str">
        <f>IF(B707=1,'KELAS (REFERENSI)'!M707,IF(B707=2,'KELAS (REFERENSI)'!M722,IF(B707=3,'KELAS (REFERENSI)'!M737,IF(B707=4,'KELAS (REFERENSI)'!M752,""))))</f>
        <v/>
      </c>
      <c r="N707" s="38" t="str">
        <f>IF(B707=1,'KELAS (REFERENSI)'!N707,IF(B707=2,'KELAS (REFERENSI)'!N722,IF(B707=3,'KELAS (REFERENSI)'!N737,IF(B707=4,'KELAS (REFERENSI)'!N752,""))))</f>
        <v/>
      </c>
      <c r="O707" s="38" t="str">
        <f>IF(B707=1,'KELAS (REFERENSI)'!O707,IF(B707=2,'KELAS (REFERENSI)'!O722,IF(B707=3,'KELAS (REFERENSI)'!O737,IF(B707=4,'KELAS (REFERENSI)'!O752,""))))</f>
        <v/>
      </c>
      <c r="P707" s="38" t="str">
        <f>IF(B707=1,'KELAS (REFERENSI)'!P707,IF(B707=2,'KELAS (REFERENSI)'!P722,IF(B707=3,'KELAS (REFERENSI)'!P737,IF(B707=4,'KELAS (REFERENSI)'!P752,""))))</f>
        <v/>
      </c>
      <c r="Q707" s="38" t="str">
        <f t="shared" si="4"/>
        <v>BPS Kota Jakarta Timur</v>
      </c>
      <c r="R707" s="38" t="str">
        <f t="shared" si="56"/>
        <v/>
      </c>
      <c r="S707" s="38" t="str">
        <f t="shared" ref="S707:T707" si="715">S706</f>
        <v>15 Juni sampai dengan 31 Agustus 2026</v>
      </c>
      <c r="T707" s="38" t="str">
        <f t="shared" si="715"/>
        <v>31 Agustus 2026</v>
      </c>
      <c r="U707" s="46"/>
      <c r="V707" s="42"/>
      <c r="W707" s="42"/>
      <c r="X707" s="42"/>
    </row>
    <row r="708" ht="15.75" customHeight="1">
      <c r="A708" s="36" t="s">
        <v>5770</v>
      </c>
      <c r="B708" s="43"/>
      <c r="C708" s="44"/>
      <c r="D708" s="47"/>
      <c r="E708" s="47"/>
      <c r="F708" s="39" t="str">
        <f t="shared" si="2"/>
        <v>PETUGAS.0707/SPK/SE/PML/3172/2026</v>
      </c>
      <c r="G708" s="45"/>
      <c r="H708" s="39" t="str">
        <f>VLOOKUP(G708,'MITRA (REFERENSI)'!$A:$Z,16,FALSE)</f>
        <v>#N/A</v>
      </c>
      <c r="I708" s="39" t="str">
        <f>VLOOKUP(G708,'MITRA (REFERENSI)'!$A:$Z,25,FALSE)</f>
        <v>#N/A</v>
      </c>
      <c r="J708" s="38" t="str">
        <f>VLOOKUP(G708,'MITRA (REFERENSI)'!$A:$Z,26,FALSE)</f>
        <v>#N/A</v>
      </c>
      <c r="K708" s="38" t="str">
        <f>VLOOKUP(G708,'MITRA (REFERENSI)'!$A:$Z,15,FALSE)</f>
        <v>#N/A</v>
      </c>
      <c r="L708" s="38" t="str">
        <f>VLOOKUP(G708,'MITRA (REFERENSI)'!$A:$Z,15,FALSE)</f>
        <v>#N/A</v>
      </c>
      <c r="M708" s="38" t="str">
        <f>IF(B708=1,'KELAS (REFERENSI)'!M708,IF(B708=2,'KELAS (REFERENSI)'!M723,IF(B708=3,'KELAS (REFERENSI)'!M738,IF(B708=4,'KELAS (REFERENSI)'!M753,""))))</f>
        <v/>
      </c>
      <c r="N708" s="38" t="str">
        <f>IF(B708=1,'KELAS (REFERENSI)'!N708,IF(B708=2,'KELAS (REFERENSI)'!N723,IF(B708=3,'KELAS (REFERENSI)'!N738,IF(B708=4,'KELAS (REFERENSI)'!N753,""))))</f>
        <v/>
      </c>
      <c r="O708" s="38" t="str">
        <f>IF(B708=1,'KELAS (REFERENSI)'!O708,IF(B708=2,'KELAS (REFERENSI)'!O723,IF(B708=3,'KELAS (REFERENSI)'!O738,IF(B708=4,'KELAS (REFERENSI)'!O753,""))))</f>
        <v/>
      </c>
      <c r="P708" s="38" t="str">
        <f>IF(B708=1,'KELAS (REFERENSI)'!P708,IF(B708=2,'KELAS (REFERENSI)'!P723,IF(B708=3,'KELAS (REFERENSI)'!P738,IF(B708=4,'KELAS (REFERENSI)'!P753,""))))</f>
        <v/>
      </c>
      <c r="Q708" s="38" t="str">
        <f t="shared" si="4"/>
        <v>BPS Kota Jakarta Timur</v>
      </c>
      <c r="R708" s="38" t="str">
        <f t="shared" si="56"/>
        <v/>
      </c>
      <c r="S708" s="38" t="str">
        <f t="shared" ref="S708:T708" si="716">S707</f>
        <v>15 Juni sampai dengan 31 Agustus 2026</v>
      </c>
      <c r="T708" s="38" t="str">
        <f t="shared" si="716"/>
        <v>31 Agustus 2026</v>
      </c>
      <c r="U708" s="46"/>
      <c r="V708" s="42"/>
      <c r="W708" s="42"/>
      <c r="X708" s="42"/>
    </row>
    <row r="709" ht="15.75" customHeight="1">
      <c r="A709" s="36" t="s">
        <v>5771</v>
      </c>
      <c r="B709" s="43"/>
      <c r="C709" s="44"/>
      <c r="D709" s="47"/>
      <c r="E709" s="47"/>
      <c r="F709" s="39" t="str">
        <f t="shared" si="2"/>
        <v>PETUGAS.0708/SPK/SE/PML/3172/2026</v>
      </c>
      <c r="G709" s="45"/>
      <c r="H709" s="39" t="str">
        <f>VLOOKUP(G709,'MITRA (REFERENSI)'!$A:$Z,16,FALSE)</f>
        <v>#N/A</v>
      </c>
      <c r="I709" s="39" t="str">
        <f>VLOOKUP(G709,'MITRA (REFERENSI)'!$A:$Z,25,FALSE)</f>
        <v>#N/A</v>
      </c>
      <c r="J709" s="38" t="str">
        <f>VLOOKUP(G709,'MITRA (REFERENSI)'!$A:$Z,26,FALSE)</f>
        <v>#N/A</v>
      </c>
      <c r="K709" s="38" t="str">
        <f>VLOOKUP(G709,'MITRA (REFERENSI)'!$A:$Z,15,FALSE)</f>
        <v>#N/A</v>
      </c>
      <c r="L709" s="38" t="str">
        <f>VLOOKUP(G709,'MITRA (REFERENSI)'!$A:$Z,15,FALSE)</f>
        <v>#N/A</v>
      </c>
      <c r="M709" s="38" t="str">
        <f>IF(B709=1,'KELAS (REFERENSI)'!M709,IF(B709=2,'KELAS (REFERENSI)'!M724,IF(B709=3,'KELAS (REFERENSI)'!M739,IF(B709=4,'KELAS (REFERENSI)'!M754,""))))</f>
        <v/>
      </c>
      <c r="N709" s="38" t="str">
        <f>IF(B709=1,'KELAS (REFERENSI)'!N709,IF(B709=2,'KELAS (REFERENSI)'!N724,IF(B709=3,'KELAS (REFERENSI)'!N739,IF(B709=4,'KELAS (REFERENSI)'!N754,""))))</f>
        <v/>
      </c>
      <c r="O709" s="38" t="str">
        <f>IF(B709=1,'KELAS (REFERENSI)'!O709,IF(B709=2,'KELAS (REFERENSI)'!O724,IF(B709=3,'KELAS (REFERENSI)'!O739,IF(B709=4,'KELAS (REFERENSI)'!O754,""))))</f>
        <v/>
      </c>
      <c r="P709" s="38" t="str">
        <f>IF(B709=1,'KELAS (REFERENSI)'!P709,IF(B709=2,'KELAS (REFERENSI)'!P724,IF(B709=3,'KELAS (REFERENSI)'!P739,IF(B709=4,'KELAS (REFERENSI)'!P754,""))))</f>
        <v/>
      </c>
      <c r="Q709" s="38" t="str">
        <f t="shared" si="4"/>
        <v>BPS Kota Jakarta Timur</v>
      </c>
      <c r="R709" s="38" t="str">
        <f t="shared" si="56"/>
        <v/>
      </c>
      <c r="S709" s="38" t="str">
        <f t="shared" ref="S709:T709" si="717">S708</f>
        <v>15 Juni sampai dengan 31 Agustus 2026</v>
      </c>
      <c r="T709" s="38" t="str">
        <f t="shared" si="717"/>
        <v>31 Agustus 2026</v>
      </c>
      <c r="U709" s="46"/>
      <c r="V709" s="42"/>
      <c r="W709" s="42"/>
      <c r="X709" s="42"/>
    </row>
    <row r="710" ht="15.75" customHeight="1">
      <c r="A710" s="36" t="s">
        <v>5772</v>
      </c>
      <c r="B710" s="43"/>
      <c r="C710" s="44"/>
      <c r="D710" s="47"/>
      <c r="E710" s="47"/>
      <c r="F710" s="39" t="str">
        <f t="shared" si="2"/>
        <v>PETUGAS.0709/SPK/SE/PML/3172/2026</v>
      </c>
      <c r="G710" s="45"/>
      <c r="H710" s="39" t="str">
        <f>VLOOKUP(G710,'MITRA (REFERENSI)'!$A:$Z,16,FALSE)</f>
        <v>#N/A</v>
      </c>
      <c r="I710" s="39" t="str">
        <f>VLOOKUP(G710,'MITRA (REFERENSI)'!$A:$Z,25,FALSE)</f>
        <v>#N/A</v>
      </c>
      <c r="J710" s="38" t="str">
        <f>VLOOKUP(G710,'MITRA (REFERENSI)'!$A:$Z,26,FALSE)</f>
        <v>#N/A</v>
      </c>
      <c r="K710" s="38" t="str">
        <f>VLOOKUP(G710,'MITRA (REFERENSI)'!$A:$Z,15,FALSE)</f>
        <v>#N/A</v>
      </c>
      <c r="L710" s="38" t="str">
        <f>VLOOKUP(G710,'MITRA (REFERENSI)'!$A:$Z,15,FALSE)</f>
        <v>#N/A</v>
      </c>
      <c r="M710" s="38" t="str">
        <f>IF(B710=1,'KELAS (REFERENSI)'!M710,IF(B710=2,'KELAS (REFERENSI)'!M725,IF(B710=3,'KELAS (REFERENSI)'!M740,IF(B710=4,'KELAS (REFERENSI)'!M755,""))))</f>
        <v/>
      </c>
      <c r="N710" s="38" t="str">
        <f>IF(B710=1,'KELAS (REFERENSI)'!N710,IF(B710=2,'KELAS (REFERENSI)'!N725,IF(B710=3,'KELAS (REFERENSI)'!N740,IF(B710=4,'KELAS (REFERENSI)'!N755,""))))</f>
        <v/>
      </c>
      <c r="O710" s="38" t="str">
        <f>IF(B710=1,'KELAS (REFERENSI)'!O710,IF(B710=2,'KELAS (REFERENSI)'!O725,IF(B710=3,'KELAS (REFERENSI)'!O740,IF(B710=4,'KELAS (REFERENSI)'!O755,""))))</f>
        <v/>
      </c>
      <c r="P710" s="38" t="str">
        <f>IF(B710=1,'KELAS (REFERENSI)'!P710,IF(B710=2,'KELAS (REFERENSI)'!P725,IF(B710=3,'KELAS (REFERENSI)'!P740,IF(B710=4,'KELAS (REFERENSI)'!P755,""))))</f>
        <v/>
      </c>
      <c r="Q710" s="38" t="str">
        <f t="shared" si="4"/>
        <v>BPS Kota Jakarta Timur</v>
      </c>
      <c r="R710" s="38" t="str">
        <f t="shared" si="56"/>
        <v/>
      </c>
      <c r="S710" s="38" t="str">
        <f t="shared" ref="S710:T710" si="718">S709</f>
        <v>15 Juni sampai dengan 31 Agustus 2026</v>
      </c>
      <c r="T710" s="38" t="str">
        <f t="shared" si="718"/>
        <v>31 Agustus 2026</v>
      </c>
      <c r="U710" s="46"/>
      <c r="V710" s="42"/>
      <c r="W710" s="42"/>
      <c r="X710" s="42"/>
    </row>
    <row r="711" ht="15.75" customHeight="1">
      <c r="A711" s="36" t="s">
        <v>5773</v>
      </c>
      <c r="B711" s="43"/>
      <c r="C711" s="44"/>
      <c r="D711" s="47"/>
      <c r="E711" s="47"/>
      <c r="F711" s="39" t="str">
        <f t="shared" si="2"/>
        <v>PETUGAS.0710/SPK/SE/PML/3172/2026</v>
      </c>
      <c r="G711" s="45"/>
      <c r="H711" s="39" t="str">
        <f>VLOOKUP(G711,'MITRA (REFERENSI)'!$A:$Z,16,FALSE)</f>
        <v>#N/A</v>
      </c>
      <c r="I711" s="39" t="str">
        <f>VLOOKUP(G711,'MITRA (REFERENSI)'!$A:$Z,25,FALSE)</f>
        <v>#N/A</v>
      </c>
      <c r="J711" s="38" t="str">
        <f>VLOOKUP(G711,'MITRA (REFERENSI)'!$A:$Z,26,FALSE)</f>
        <v>#N/A</v>
      </c>
      <c r="K711" s="38" t="str">
        <f>VLOOKUP(G711,'MITRA (REFERENSI)'!$A:$Z,15,FALSE)</f>
        <v>#N/A</v>
      </c>
      <c r="L711" s="38" t="str">
        <f>VLOOKUP(G711,'MITRA (REFERENSI)'!$A:$Z,15,FALSE)</f>
        <v>#N/A</v>
      </c>
      <c r="M711" s="38" t="str">
        <f>IF(B711=1,'KELAS (REFERENSI)'!M711,IF(B711=2,'KELAS (REFERENSI)'!M726,IF(B711=3,'KELAS (REFERENSI)'!M741,IF(B711=4,'KELAS (REFERENSI)'!M756,""))))</f>
        <v/>
      </c>
      <c r="N711" s="38" t="str">
        <f>IF(B711=1,'KELAS (REFERENSI)'!N711,IF(B711=2,'KELAS (REFERENSI)'!N726,IF(B711=3,'KELAS (REFERENSI)'!N741,IF(B711=4,'KELAS (REFERENSI)'!N756,""))))</f>
        <v/>
      </c>
      <c r="O711" s="38" t="str">
        <f>IF(B711=1,'KELAS (REFERENSI)'!O711,IF(B711=2,'KELAS (REFERENSI)'!O726,IF(B711=3,'KELAS (REFERENSI)'!O741,IF(B711=4,'KELAS (REFERENSI)'!O756,""))))</f>
        <v/>
      </c>
      <c r="P711" s="38" t="str">
        <f>IF(B711=1,'KELAS (REFERENSI)'!P711,IF(B711=2,'KELAS (REFERENSI)'!P726,IF(B711=3,'KELAS (REFERENSI)'!P741,IF(B711=4,'KELAS (REFERENSI)'!P756,""))))</f>
        <v/>
      </c>
      <c r="Q711" s="38" t="str">
        <f t="shared" si="4"/>
        <v>BPS Kota Jakarta Timur</v>
      </c>
      <c r="R711" s="38" t="str">
        <f t="shared" si="56"/>
        <v/>
      </c>
      <c r="S711" s="38" t="str">
        <f t="shared" ref="S711:T711" si="719">S710</f>
        <v>15 Juni sampai dengan 31 Agustus 2026</v>
      </c>
      <c r="T711" s="38" t="str">
        <f t="shared" si="719"/>
        <v>31 Agustus 2026</v>
      </c>
      <c r="U711" s="46"/>
      <c r="V711" s="42"/>
      <c r="W711" s="42"/>
      <c r="X711" s="42"/>
    </row>
    <row r="712" ht="15.75" customHeight="1">
      <c r="A712" s="36" t="s">
        <v>5774</v>
      </c>
      <c r="B712" s="43"/>
      <c r="C712" s="44"/>
      <c r="D712" s="47"/>
      <c r="E712" s="47"/>
      <c r="F712" s="39" t="str">
        <f t="shared" si="2"/>
        <v>PETUGAS.0711/SPK/SE/PML/3172/2026</v>
      </c>
      <c r="G712" s="45"/>
      <c r="H712" s="39" t="str">
        <f>VLOOKUP(G712,'MITRA (REFERENSI)'!$A:$Z,16,FALSE)</f>
        <v>#N/A</v>
      </c>
      <c r="I712" s="39" t="str">
        <f>VLOOKUP(G712,'MITRA (REFERENSI)'!$A:$Z,25,FALSE)</f>
        <v>#N/A</v>
      </c>
      <c r="J712" s="38" t="str">
        <f>VLOOKUP(G712,'MITRA (REFERENSI)'!$A:$Z,26,FALSE)</f>
        <v>#N/A</v>
      </c>
      <c r="K712" s="38" t="str">
        <f>VLOOKUP(G712,'MITRA (REFERENSI)'!$A:$Z,15,FALSE)</f>
        <v>#N/A</v>
      </c>
      <c r="L712" s="38" t="str">
        <f>VLOOKUP(G712,'MITRA (REFERENSI)'!$A:$Z,15,FALSE)</f>
        <v>#N/A</v>
      </c>
      <c r="M712" s="38" t="str">
        <f>IF(B712=1,'KELAS (REFERENSI)'!M712,IF(B712=2,'KELAS (REFERENSI)'!M727,IF(B712=3,'KELAS (REFERENSI)'!M742,IF(B712=4,'KELAS (REFERENSI)'!M757,""))))</f>
        <v/>
      </c>
      <c r="N712" s="38" t="str">
        <f>IF(B712=1,'KELAS (REFERENSI)'!N712,IF(B712=2,'KELAS (REFERENSI)'!N727,IF(B712=3,'KELAS (REFERENSI)'!N742,IF(B712=4,'KELAS (REFERENSI)'!N757,""))))</f>
        <v/>
      </c>
      <c r="O712" s="38" t="str">
        <f>IF(B712=1,'KELAS (REFERENSI)'!O712,IF(B712=2,'KELAS (REFERENSI)'!O727,IF(B712=3,'KELAS (REFERENSI)'!O742,IF(B712=4,'KELAS (REFERENSI)'!O757,""))))</f>
        <v/>
      </c>
      <c r="P712" s="38" t="str">
        <f>IF(B712=1,'KELAS (REFERENSI)'!P712,IF(B712=2,'KELAS (REFERENSI)'!P727,IF(B712=3,'KELAS (REFERENSI)'!P742,IF(B712=4,'KELAS (REFERENSI)'!P757,""))))</f>
        <v/>
      </c>
      <c r="Q712" s="38" t="str">
        <f t="shared" si="4"/>
        <v>BPS Kota Jakarta Timur</v>
      </c>
      <c r="R712" s="38" t="str">
        <f t="shared" si="56"/>
        <v/>
      </c>
      <c r="S712" s="38" t="str">
        <f t="shared" ref="S712:T712" si="720">S711</f>
        <v>15 Juni sampai dengan 31 Agustus 2026</v>
      </c>
      <c r="T712" s="38" t="str">
        <f t="shared" si="720"/>
        <v>31 Agustus 2026</v>
      </c>
      <c r="U712" s="46"/>
      <c r="V712" s="42"/>
      <c r="W712" s="42"/>
      <c r="X712" s="42"/>
    </row>
    <row r="713" ht="15.75" customHeight="1">
      <c r="A713" s="36" t="s">
        <v>5775</v>
      </c>
      <c r="B713" s="43"/>
      <c r="C713" s="44"/>
      <c r="D713" s="47"/>
      <c r="E713" s="47"/>
      <c r="F713" s="39" t="str">
        <f t="shared" si="2"/>
        <v>PETUGAS.0712/SPK/SE/PML/3172/2026</v>
      </c>
      <c r="G713" s="45"/>
      <c r="H713" s="39" t="str">
        <f>VLOOKUP(G713,'MITRA (REFERENSI)'!$A:$Z,16,FALSE)</f>
        <v>#N/A</v>
      </c>
      <c r="I713" s="39" t="str">
        <f>VLOOKUP(G713,'MITRA (REFERENSI)'!$A:$Z,25,FALSE)</f>
        <v>#N/A</v>
      </c>
      <c r="J713" s="38" t="str">
        <f>VLOOKUP(G713,'MITRA (REFERENSI)'!$A:$Z,26,FALSE)</f>
        <v>#N/A</v>
      </c>
      <c r="K713" s="38" t="str">
        <f>VLOOKUP(G713,'MITRA (REFERENSI)'!$A:$Z,15,FALSE)</f>
        <v>#N/A</v>
      </c>
      <c r="L713" s="38" t="str">
        <f>VLOOKUP(G713,'MITRA (REFERENSI)'!$A:$Z,15,FALSE)</f>
        <v>#N/A</v>
      </c>
      <c r="M713" s="38" t="str">
        <f>IF(B713=1,'KELAS (REFERENSI)'!M713,IF(B713=2,'KELAS (REFERENSI)'!M728,IF(B713=3,'KELAS (REFERENSI)'!M743,IF(B713=4,'KELAS (REFERENSI)'!M758,""))))</f>
        <v/>
      </c>
      <c r="N713" s="38" t="str">
        <f>IF(B713=1,'KELAS (REFERENSI)'!N713,IF(B713=2,'KELAS (REFERENSI)'!N728,IF(B713=3,'KELAS (REFERENSI)'!N743,IF(B713=4,'KELAS (REFERENSI)'!N758,""))))</f>
        <v/>
      </c>
      <c r="O713" s="38" t="str">
        <f>IF(B713=1,'KELAS (REFERENSI)'!O713,IF(B713=2,'KELAS (REFERENSI)'!O728,IF(B713=3,'KELAS (REFERENSI)'!O743,IF(B713=4,'KELAS (REFERENSI)'!O758,""))))</f>
        <v/>
      </c>
      <c r="P713" s="38" t="str">
        <f>IF(B713=1,'KELAS (REFERENSI)'!P713,IF(B713=2,'KELAS (REFERENSI)'!P728,IF(B713=3,'KELAS (REFERENSI)'!P743,IF(B713=4,'KELAS (REFERENSI)'!P758,""))))</f>
        <v/>
      </c>
      <c r="Q713" s="38" t="str">
        <f t="shared" si="4"/>
        <v>BPS Kota Jakarta Timur</v>
      </c>
      <c r="R713" s="38" t="str">
        <f t="shared" si="56"/>
        <v/>
      </c>
      <c r="S713" s="38" t="str">
        <f t="shared" ref="S713:T713" si="721">S712</f>
        <v>15 Juni sampai dengan 31 Agustus 2026</v>
      </c>
      <c r="T713" s="38" t="str">
        <f t="shared" si="721"/>
        <v>31 Agustus 2026</v>
      </c>
      <c r="U713" s="46"/>
      <c r="V713" s="42"/>
      <c r="W713" s="42"/>
      <c r="X713" s="42"/>
    </row>
    <row r="714" ht="15.75" customHeight="1">
      <c r="A714" s="36" t="s">
        <v>5776</v>
      </c>
      <c r="B714" s="43"/>
      <c r="C714" s="44"/>
      <c r="D714" s="47"/>
      <c r="E714" s="47"/>
      <c r="F714" s="39" t="str">
        <f t="shared" si="2"/>
        <v>PETUGAS.0713/SPK/SE/PML/3172/2026</v>
      </c>
      <c r="G714" s="45"/>
      <c r="H714" s="39" t="str">
        <f>VLOOKUP(G714,'MITRA (REFERENSI)'!$A:$Z,16,FALSE)</f>
        <v>#N/A</v>
      </c>
      <c r="I714" s="39" t="str">
        <f>VLOOKUP(G714,'MITRA (REFERENSI)'!$A:$Z,25,FALSE)</f>
        <v>#N/A</v>
      </c>
      <c r="J714" s="38" t="str">
        <f>VLOOKUP(G714,'MITRA (REFERENSI)'!$A:$Z,26,FALSE)</f>
        <v>#N/A</v>
      </c>
      <c r="K714" s="38" t="str">
        <f>VLOOKUP(G714,'MITRA (REFERENSI)'!$A:$Z,15,FALSE)</f>
        <v>#N/A</v>
      </c>
      <c r="L714" s="38" t="str">
        <f>VLOOKUP(G714,'MITRA (REFERENSI)'!$A:$Z,15,FALSE)</f>
        <v>#N/A</v>
      </c>
      <c r="M714" s="38" t="str">
        <f>IF(B714=1,'KELAS (REFERENSI)'!M714,IF(B714=2,'KELAS (REFERENSI)'!M729,IF(B714=3,'KELAS (REFERENSI)'!M744,IF(B714=4,'KELAS (REFERENSI)'!M759,""))))</f>
        <v/>
      </c>
      <c r="N714" s="38" t="str">
        <f>IF(B714=1,'KELAS (REFERENSI)'!N714,IF(B714=2,'KELAS (REFERENSI)'!N729,IF(B714=3,'KELAS (REFERENSI)'!N744,IF(B714=4,'KELAS (REFERENSI)'!N759,""))))</f>
        <v/>
      </c>
      <c r="O714" s="38" t="str">
        <f>IF(B714=1,'KELAS (REFERENSI)'!O714,IF(B714=2,'KELAS (REFERENSI)'!O729,IF(B714=3,'KELAS (REFERENSI)'!O744,IF(B714=4,'KELAS (REFERENSI)'!O759,""))))</f>
        <v/>
      </c>
      <c r="P714" s="38" t="str">
        <f>IF(B714=1,'KELAS (REFERENSI)'!P714,IF(B714=2,'KELAS (REFERENSI)'!P729,IF(B714=3,'KELAS (REFERENSI)'!P744,IF(B714=4,'KELAS (REFERENSI)'!P759,""))))</f>
        <v/>
      </c>
      <c r="Q714" s="38" t="str">
        <f t="shared" si="4"/>
        <v>BPS Kota Jakarta Timur</v>
      </c>
      <c r="R714" s="38" t="str">
        <f t="shared" si="56"/>
        <v/>
      </c>
      <c r="S714" s="38" t="str">
        <f t="shared" ref="S714:T714" si="722">S713</f>
        <v>15 Juni sampai dengan 31 Agustus 2026</v>
      </c>
      <c r="T714" s="38" t="str">
        <f t="shared" si="722"/>
        <v>31 Agustus 2026</v>
      </c>
      <c r="U714" s="46"/>
      <c r="V714" s="42"/>
      <c r="W714" s="42"/>
      <c r="X714" s="42"/>
    </row>
    <row r="715" ht="15.75" customHeight="1">
      <c r="A715" s="36" t="s">
        <v>5777</v>
      </c>
      <c r="B715" s="43"/>
      <c r="C715" s="44"/>
      <c r="D715" s="47"/>
      <c r="E715" s="47"/>
      <c r="F715" s="39" t="str">
        <f t="shared" si="2"/>
        <v>PETUGAS.0714/SPK/SE/PML/3172/2026</v>
      </c>
      <c r="G715" s="45"/>
      <c r="H715" s="39" t="str">
        <f>VLOOKUP(G715,'MITRA (REFERENSI)'!$A:$Z,16,FALSE)</f>
        <v>#N/A</v>
      </c>
      <c r="I715" s="39" t="str">
        <f>VLOOKUP(G715,'MITRA (REFERENSI)'!$A:$Z,25,FALSE)</f>
        <v>#N/A</v>
      </c>
      <c r="J715" s="38" t="str">
        <f>VLOOKUP(G715,'MITRA (REFERENSI)'!$A:$Z,26,FALSE)</f>
        <v>#N/A</v>
      </c>
      <c r="K715" s="38" t="str">
        <f>VLOOKUP(G715,'MITRA (REFERENSI)'!$A:$Z,15,FALSE)</f>
        <v>#N/A</v>
      </c>
      <c r="L715" s="38" t="str">
        <f>VLOOKUP(G715,'MITRA (REFERENSI)'!$A:$Z,15,FALSE)</f>
        <v>#N/A</v>
      </c>
      <c r="M715" s="38" t="str">
        <f>IF(B715=1,'KELAS (REFERENSI)'!M715,IF(B715=2,'KELAS (REFERENSI)'!M730,IF(B715=3,'KELAS (REFERENSI)'!M745,IF(B715=4,'KELAS (REFERENSI)'!M760,""))))</f>
        <v/>
      </c>
      <c r="N715" s="38" t="str">
        <f>IF(B715=1,'KELAS (REFERENSI)'!N715,IF(B715=2,'KELAS (REFERENSI)'!N730,IF(B715=3,'KELAS (REFERENSI)'!N745,IF(B715=4,'KELAS (REFERENSI)'!N760,""))))</f>
        <v/>
      </c>
      <c r="O715" s="38" t="str">
        <f>IF(B715=1,'KELAS (REFERENSI)'!O715,IF(B715=2,'KELAS (REFERENSI)'!O730,IF(B715=3,'KELAS (REFERENSI)'!O745,IF(B715=4,'KELAS (REFERENSI)'!O760,""))))</f>
        <v/>
      </c>
      <c r="P715" s="38" t="str">
        <f>IF(B715=1,'KELAS (REFERENSI)'!P715,IF(B715=2,'KELAS (REFERENSI)'!P730,IF(B715=3,'KELAS (REFERENSI)'!P745,IF(B715=4,'KELAS (REFERENSI)'!P760,""))))</f>
        <v/>
      </c>
      <c r="Q715" s="38" t="str">
        <f t="shared" si="4"/>
        <v>BPS Kota Jakarta Timur</v>
      </c>
      <c r="R715" s="38" t="str">
        <f t="shared" si="56"/>
        <v/>
      </c>
      <c r="S715" s="38" t="str">
        <f t="shared" ref="S715:T715" si="723">S714</f>
        <v>15 Juni sampai dengan 31 Agustus 2026</v>
      </c>
      <c r="T715" s="38" t="str">
        <f t="shared" si="723"/>
        <v>31 Agustus 2026</v>
      </c>
      <c r="U715" s="46"/>
      <c r="V715" s="42"/>
      <c r="W715" s="42"/>
      <c r="X715" s="42"/>
    </row>
    <row r="716" ht="15.75" customHeight="1">
      <c r="A716" s="36" t="s">
        <v>5778</v>
      </c>
      <c r="B716" s="43"/>
      <c r="C716" s="44"/>
      <c r="D716" s="47"/>
      <c r="E716" s="47"/>
      <c r="F716" s="39" t="str">
        <f t="shared" si="2"/>
        <v>PETUGAS.0715/SPK/SE/PML/3172/2026</v>
      </c>
      <c r="G716" s="45"/>
      <c r="H716" s="39" t="str">
        <f>VLOOKUP(G716,'MITRA (REFERENSI)'!$A:$Z,16,FALSE)</f>
        <v>#N/A</v>
      </c>
      <c r="I716" s="39" t="str">
        <f>VLOOKUP(G716,'MITRA (REFERENSI)'!$A:$Z,25,FALSE)</f>
        <v>#N/A</v>
      </c>
      <c r="J716" s="38" t="str">
        <f>VLOOKUP(G716,'MITRA (REFERENSI)'!$A:$Z,26,FALSE)</f>
        <v>#N/A</v>
      </c>
      <c r="K716" s="38" t="str">
        <f>VLOOKUP(G716,'MITRA (REFERENSI)'!$A:$Z,15,FALSE)</f>
        <v>#N/A</v>
      </c>
      <c r="L716" s="38" t="str">
        <f>VLOOKUP(G716,'MITRA (REFERENSI)'!$A:$Z,15,FALSE)</f>
        <v>#N/A</v>
      </c>
      <c r="M716" s="38" t="str">
        <f>IF(B716=1,'KELAS (REFERENSI)'!M716,IF(B716=2,'KELAS (REFERENSI)'!M731,IF(B716=3,'KELAS (REFERENSI)'!M746,IF(B716=4,'KELAS (REFERENSI)'!M761,""))))</f>
        <v/>
      </c>
      <c r="N716" s="38" t="str">
        <f>IF(B716=1,'KELAS (REFERENSI)'!N716,IF(B716=2,'KELAS (REFERENSI)'!N731,IF(B716=3,'KELAS (REFERENSI)'!N746,IF(B716=4,'KELAS (REFERENSI)'!N761,""))))</f>
        <v/>
      </c>
      <c r="O716" s="38" t="str">
        <f>IF(B716=1,'KELAS (REFERENSI)'!O716,IF(B716=2,'KELAS (REFERENSI)'!O731,IF(B716=3,'KELAS (REFERENSI)'!O746,IF(B716=4,'KELAS (REFERENSI)'!O761,""))))</f>
        <v/>
      </c>
      <c r="P716" s="38" t="str">
        <f>IF(B716=1,'KELAS (REFERENSI)'!P716,IF(B716=2,'KELAS (REFERENSI)'!P731,IF(B716=3,'KELAS (REFERENSI)'!P746,IF(B716=4,'KELAS (REFERENSI)'!P761,""))))</f>
        <v/>
      </c>
      <c r="Q716" s="38" t="str">
        <f t="shared" si="4"/>
        <v>BPS Kota Jakarta Timur</v>
      </c>
      <c r="R716" s="38" t="str">
        <f t="shared" si="56"/>
        <v/>
      </c>
      <c r="S716" s="38" t="str">
        <f t="shared" ref="S716:T716" si="724">S715</f>
        <v>15 Juni sampai dengan 31 Agustus 2026</v>
      </c>
      <c r="T716" s="38" t="str">
        <f t="shared" si="724"/>
        <v>31 Agustus 2026</v>
      </c>
      <c r="U716" s="46"/>
      <c r="V716" s="42"/>
      <c r="W716" s="42"/>
      <c r="X716" s="42"/>
    </row>
    <row r="717" ht="15.75" customHeight="1">
      <c r="A717" s="36" t="s">
        <v>5779</v>
      </c>
      <c r="B717" s="43"/>
      <c r="C717" s="44"/>
      <c r="D717" s="47"/>
      <c r="E717" s="47"/>
      <c r="F717" s="39" t="str">
        <f t="shared" si="2"/>
        <v>PETUGAS.0716/SPK/SE/PML/3172/2026</v>
      </c>
      <c r="G717" s="45"/>
      <c r="H717" s="39" t="str">
        <f>VLOOKUP(G717,'MITRA (REFERENSI)'!$A:$Z,16,FALSE)</f>
        <v>#N/A</v>
      </c>
      <c r="I717" s="39" t="str">
        <f>VLOOKUP(G717,'MITRA (REFERENSI)'!$A:$Z,25,FALSE)</f>
        <v>#N/A</v>
      </c>
      <c r="J717" s="38" t="str">
        <f>VLOOKUP(G717,'MITRA (REFERENSI)'!$A:$Z,26,FALSE)</f>
        <v>#N/A</v>
      </c>
      <c r="K717" s="38" t="str">
        <f>VLOOKUP(G717,'MITRA (REFERENSI)'!$A:$Z,15,FALSE)</f>
        <v>#N/A</v>
      </c>
      <c r="L717" s="38" t="str">
        <f>VLOOKUP(G717,'MITRA (REFERENSI)'!$A:$Z,15,FALSE)</f>
        <v>#N/A</v>
      </c>
      <c r="M717" s="38" t="str">
        <f>IF(B717=1,'KELAS (REFERENSI)'!M717,IF(B717=2,'KELAS (REFERENSI)'!M732,IF(B717=3,'KELAS (REFERENSI)'!M747,IF(B717=4,'KELAS (REFERENSI)'!M762,""))))</f>
        <v/>
      </c>
      <c r="N717" s="38" t="str">
        <f>IF(B717=1,'KELAS (REFERENSI)'!N717,IF(B717=2,'KELAS (REFERENSI)'!N732,IF(B717=3,'KELAS (REFERENSI)'!N747,IF(B717=4,'KELAS (REFERENSI)'!N762,""))))</f>
        <v/>
      </c>
      <c r="O717" s="38" t="str">
        <f>IF(B717=1,'KELAS (REFERENSI)'!O717,IF(B717=2,'KELAS (REFERENSI)'!O732,IF(B717=3,'KELAS (REFERENSI)'!O747,IF(B717=4,'KELAS (REFERENSI)'!O762,""))))</f>
        <v/>
      </c>
      <c r="P717" s="38" t="str">
        <f>IF(B717=1,'KELAS (REFERENSI)'!P717,IF(B717=2,'KELAS (REFERENSI)'!P732,IF(B717=3,'KELAS (REFERENSI)'!P747,IF(B717=4,'KELAS (REFERENSI)'!P762,""))))</f>
        <v/>
      </c>
      <c r="Q717" s="38" t="str">
        <f t="shared" si="4"/>
        <v>BPS Kota Jakarta Timur</v>
      </c>
      <c r="R717" s="38" t="str">
        <f t="shared" si="56"/>
        <v/>
      </c>
      <c r="S717" s="38" t="str">
        <f t="shared" ref="S717:T717" si="725">S716</f>
        <v>15 Juni sampai dengan 31 Agustus 2026</v>
      </c>
      <c r="T717" s="38" t="str">
        <f t="shared" si="725"/>
        <v>31 Agustus 2026</v>
      </c>
      <c r="U717" s="46"/>
      <c r="V717" s="42"/>
      <c r="W717" s="42"/>
      <c r="X717" s="42"/>
    </row>
    <row r="718" ht="15.75" customHeight="1">
      <c r="A718" s="36" t="s">
        <v>5780</v>
      </c>
      <c r="B718" s="43"/>
      <c r="C718" s="44"/>
      <c r="D718" s="47"/>
      <c r="E718" s="47"/>
      <c r="F718" s="39" t="str">
        <f t="shared" si="2"/>
        <v>PETUGAS.0717/SPK/SE/PML/3172/2026</v>
      </c>
      <c r="G718" s="45"/>
      <c r="H718" s="39" t="str">
        <f>VLOOKUP(G718,'MITRA (REFERENSI)'!$A:$Z,16,FALSE)</f>
        <v>#N/A</v>
      </c>
      <c r="I718" s="39" t="str">
        <f>VLOOKUP(G718,'MITRA (REFERENSI)'!$A:$Z,25,FALSE)</f>
        <v>#N/A</v>
      </c>
      <c r="J718" s="38" t="str">
        <f>VLOOKUP(G718,'MITRA (REFERENSI)'!$A:$Z,26,FALSE)</f>
        <v>#N/A</v>
      </c>
      <c r="K718" s="38" t="str">
        <f>VLOOKUP(G718,'MITRA (REFERENSI)'!$A:$Z,15,FALSE)</f>
        <v>#N/A</v>
      </c>
      <c r="L718" s="38" t="str">
        <f>VLOOKUP(G718,'MITRA (REFERENSI)'!$A:$Z,15,FALSE)</f>
        <v>#N/A</v>
      </c>
      <c r="M718" s="38" t="str">
        <f>IF(B718=1,'KELAS (REFERENSI)'!M718,IF(B718=2,'KELAS (REFERENSI)'!M733,IF(B718=3,'KELAS (REFERENSI)'!M748,IF(B718=4,'KELAS (REFERENSI)'!M763,""))))</f>
        <v/>
      </c>
      <c r="N718" s="38" t="str">
        <f>IF(B718=1,'KELAS (REFERENSI)'!N718,IF(B718=2,'KELAS (REFERENSI)'!N733,IF(B718=3,'KELAS (REFERENSI)'!N748,IF(B718=4,'KELAS (REFERENSI)'!N763,""))))</f>
        <v/>
      </c>
      <c r="O718" s="38" t="str">
        <f>IF(B718=1,'KELAS (REFERENSI)'!O718,IF(B718=2,'KELAS (REFERENSI)'!O733,IF(B718=3,'KELAS (REFERENSI)'!O748,IF(B718=4,'KELAS (REFERENSI)'!O763,""))))</f>
        <v/>
      </c>
      <c r="P718" s="38" t="str">
        <f>IF(B718=1,'KELAS (REFERENSI)'!P718,IF(B718=2,'KELAS (REFERENSI)'!P733,IF(B718=3,'KELAS (REFERENSI)'!P748,IF(B718=4,'KELAS (REFERENSI)'!P763,""))))</f>
        <v/>
      </c>
      <c r="Q718" s="38" t="str">
        <f t="shared" si="4"/>
        <v>BPS Kota Jakarta Timur</v>
      </c>
      <c r="R718" s="38" t="str">
        <f t="shared" si="56"/>
        <v/>
      </c>
      <c r="S718" s="38" t="str">
        <f t="shared" ref="S718:T718" si="726">S717</f>
        <v>15 Juni sampai dengan 31 Agustus 2026</v>
      </c>
      <c r="T718" s="38" t="str">
        <f t="shared" si="726"/>
        <v>31 Agustus 2026</v>
      </c>
      <c r="U718" s="46"/>
      <c r="V718" s="42"/>
      <c r="W718" s="42"/>
      <c r="X718" s="42"/>
    </row>
    <row r="719" ht="15.75" customHeight="1">
      <c r="A719" s="36" t="s">
        <v>5781</v>
      </c>
      <c r="B719" s="43"/>
      <c r="C719" s="44"/>
      <c r="D719" s="47"/>
      <c r="E719" s="47"/>
      <c r="F719" s="39" t="str">
        <f t="shared" si="2"/>
        <v>PETUGAS.0718/SPK/SE/PML/3172/2026</v>
      </c>
      <c r="G719" s="45"/>
      <c r="H719" s="39" t="str">
        <f>VLOOKUP(G719,'MITRA (REFERENSI)'!$A:$Z,16,FALSE)</f>
        <v>#N/A</v>
      </c>
      <c r="I719" s="39" t="str">
        <f>VLOOKUP(G719,'MITRA (REFERENSI)'!$A:$Z,25,FALSE)</f>
        <v>#N/A</v>
      </c>
      <c r="J719" s="38" t="str">
        <f>VLOOKUP(G719,'MITRA (REFERENSI)'!$A:$Z,26,FALSE)</f>
        <v>#N/A</v>
      </c>
      <c r="K719" s="38" t="str">
        <f>VLOOKUP(G719,'MITRA (REFERENSI)'!$A:$Z,15,FALSE)</f>
        <v>#N/A</v>
      </c>
      <c r="L719" s="38" t="str">
        <f>VLOOKUP(G719,'MITRA (REFERENSI)'!$A:$Z,15,FALSE)</f>
        <v>#N/A</v>
      </c>
      <c r="M719" s="38" t="str">
        <f>IF(B719=1,'KELAS (REFERENSI)'!M719,IF(B719=2,'KELAS (REFERENSI)'!M734,IF(B719=3,'KELAS (REFERENSI)'!M749,IF(B719=4,'KELAS (REFERENSI)'!M764,""))))</f>
        <v/>
      </c>
      <c r="N719" s="38" t="str">
        <f>IF(B719=1,'KELAS (REFERENSI)'!N719,IF(B719=2,'KELAS (REFERENSI)'!N734,IF(B719=3,'KELAS (REFERENSI)'!N749,IF(B719=4,'KELAS (REFERENSI)'!N764,""))))</f>
        <v/>
      </c>
      <c r="O719" s="38" t="str">
        <f>IF(B719=1,'KELAS (REFERENSI)'!O719,IF(B719=2,'KELAS (REFERENSI)'!O734,IF(B719=3,'KELAS (REFERENSI)'!O749,IF(B719=4,'KELAS (REFERENSI)'!O764,""))))</f>
        <v/>
      </c>
      <c r="P719" s="38" t="str">
        <f>IF(B719=1,'KELAS (REFERENSI)'!P719,IF(B719=2,'KELAS (REFERENSI)'!P734,IF(B719=3,'KELAS (REFERENSI)'!P749,IF(B719=4,'KELAS (REFERENSI)'!P764,""))))</f>
        <v/>
      </c>
      <c r="Q719" s="38" t="str">
        <f t="shared" si="4"/>
        <v>BPS Kota Jakarta Timur</v>
      </c>
      <c r="R719" s="38" t="str">
        <f t="shared" si="56"/>
        <v/>
      </c>
      <c r="S719" s="38" t="str">
        <f t="shared" ref="S719:T719" si="727">S718</f>
        <v>15 Juni sampai dengan 31 Agustus 2026</v>
      </c>
      <c r="T719" s="38" t="str">
        <f t="shared" si="727"/>
        <v>31 Agustus 2026</v>
      </c>
      <c r="U719" s="46"/>
      <c r="V719" s="42"/>
      <c r="W719" s="42"/>
      <c r="X719" s="42"/>
    </row>
    <row r="720" ht="15.75" customHeight="1">
      <c r="A720" s="36" t="s">
        <v>5782</v>
      </c>
      <c r="B720" s="43"/>
      <c r="C720" s="44"/>
      <c r="D720" s="47"/>
      <c r="E720" s="47"/>
      <c r="F720" s="39" t="str">
        <f t="shared" si="2"/>
        <v>PETUGAS.0719/SPK/SE/PML/3172/2026</v>
      </c>
      <c r="G720" s="45"/>
      <c r="H720" s="39" t="str">
        <f>VLOOKUP(G720,'MITRA (REFERENSI)'!$A:$Z,16,FALSE)</f>
        <v>#N/A</v>
      </c>
      <c r="I720" s="39" t="str">
        <f>VLOOKUP(G720,'MITRA (REFERENSI)'!$A:$Z,25,FALSE)</f>
        <v>#N/A</v>
      </c>
      <c r="J720" s="38" t="str">
        <f>VLOOKUP(G720,'MITRA (REFERENSI)'!$A:$Z,26,FALSE)</f>
        <v>#N/A</v>
      </c>
      <c r="K720" s="38" t="str">
        <f>VLOOKUP(G720,'MITRA (REFERENSI)'!$A:$Z,15,FALSE)</f>
        <v>#N/A</v>
      </c>
      <c r="L720" s="38" t="str">
        <f>VLOOKUP(G720,'MITRA (REFERENSI)'!$A:$Z,15,FALSE)</f>
        <v>#N/A</v>
      </c>
      <c r="M720" s="38" t="str">
        <f>IF(B720=1,'KELAS (REFERENSI)'!M720,IF(B720=2,'KELAS (REFERENSI)'!M735,IF(B720=3,'KELAS (REFERENSI)'!M750,IF(B720=4,'KELAS (REFERENSI)'!M765,""))))</f>
        <v/>
      </c>
      <c r="N720" s="38" t="str">
        <f>IF(B720=1,'KELAS (REFERENSI)'!N720,IF(B720=2,'KELAS (REFERENSI)'!N735,IF(B720=3,'KELAS (REFERENSI)'!N750,IF(B720=4,'KELAS (REFERENSI)'!N765,""))))</f>
        <v/>
      </c>
      <c r="O720" s="38" t="str">
        <f>IF(B720=1,'KELAS (REFERENSI)'!O720,IF(B720=2,'KELAS (REFERENSI)'!O735,IF(B720=3,'KELAS (REFERENSI)'!O750,IF(B720=4,'KELAS (REFERENSI)'!O765,""))))</f>
        <v/>
      </c>
      <c r="P720" s="38" t="str">
        <f>IF(B720=1,'KELAS (REFERENSI)'!P720,IF(B720=2,'KELAS (REFERENSI)'!P735,IF(B720=3,'KELAS (REFERENSI)'!P750,IF(B720=4,'KELAS (REFERENSI)'!P765,""))))</f>
        <v/>
      </c>
      <c r="Q720" s="38" t="str">
        <f t="shared" si="4"/>
        <v>BPS Kota Jakarta Timur</v>
      </c>
      <c r="R720" s="38" t="str">
        <f t="shared" si="56"/>
        <v/>
      </c>
      <c r="S720" s="38" t="str">
        <f t="shared" ref="S720:T720" si="728">S719</f>
        <v>15 Juni sampai dengan 31 Agustus 2026</v>
      </c>
      <c r="T720" s="38" t="str">
        <f t="shared" si="728"/>
        <v>31 Agustus 2026</v>
      </c>
      <c r="U720" s="46"/>
      <c r="V720" s="42"/>
      <c r="W720" s="42"/>
      <c r="X720" s="42"/>
    </row>
    <row r="721" ht="15.75" customHeight="1">
      <c r="A721" s="36" t="s">
        <v>5783</v>
      </c>
      <c r="B721" s="43"/>
      <c r="C721" s="44"/>
      <c r="D721" s="47"/>
      <c r="E721" s="47"/>
      <c r="F721" s="39" t="str">
        <f t="shared" si="2"/>
        <v>PETUGAS.0720/SPK/SE/PML/3172/2026</v>
      </c>
      <c r="G721" s="45"/>
      <c r="H721" s="39" t="str">
        <f>VLOOKUP(G721,'MITRA (REFERENSI)'!$A:$Z,16,FALSE)</f>
        <v>#N/A</v>
      </c>
      <c r="I721" s="39" t="str">
        <f>VLOOKUP(G721,'MITRA (REFERENSI)'!$A:$Z,25,FALSE)</f>
        <v>#N/A</v>
      </c>
      <c r="J721" s="38" t="str">
        <f>VLOOKUP(G721,'MITRA (REFERENSI)'!$A:$Z,26,FALSE)</f>
        <v>#N/A</v>
      </c>
      <c r="K721" s="38" t="str">
        <f>VLOOKUP(G721,'MITRA (REFERENSI)'!$A:$Z,15,FALSE)</f>
        <v>#N/A</v>
      </c>
      <c r="L721" s="38" t="str">
        <f>VLOOKUP(G721,'MITRA (REFERENSI)'!$A:$Z,15,FALSE)</f>
        <v>#N/A</v>
      </c>
      <c r="M721" s="38" t="str">
        <f>IF(B721=1,'KELAS (REFERENSI)'!M721,IF(B721=2,'KELAS (REFERENSI)'!M736,IF(B721=3,'KELAS (REFERENSI)'!M751,IF(B721=4,'KELAS (REFERENSI)'!M766,""))))</f>
        <v/>
      </c>
      <c r="N721" s="38" t="str">
        <f>IF(B721=1,'KELAS (REFERENSI)'!N721,IF(B721=2,'KELAS (REFERENSI)'!N736,IF(B721=3,'KELAS (REFERENSI)'!N751,IF(B721=4,'KELAS (REFERENSI)'!N766,""))))</f>
        <v/>
      </c>
      <c r="O721" s="38" t="str">
        <f>IF(B721=1,'KELAS (REFERENSI)'!O721,IF(B721=2,'KELAS (REFERENSI)'!O736,IF(B721=3,'KELAS (REFERENSI)'!O751,IF(B721=4,'KELAS (REFERENSI)'!O766,""))))</f>
        <v/>
      </c>
      <c r="P721" s="38" t="str">
        <f>IF(B721=1,'KELAS (REFERENSI)'!P721,IF(B721=2,'KELAS (REFERENSI)'!P736,IF(B721=3,'KELAS (REFERENSI)'!P751,IF(B721=4,'KELAS (REFERENSI)'!P766,""))))</f>
        <v/>
      </c>
      <c r="Q721" s="38" t="str">
        <f t="shared" si="4"/>
        <v>BPS Kota Jakarta Timur</v>
      </c>
      <c r="R721" s="38" t="str">
        <f t="shared" si="56"/>
        <v/>
      </c>
      <c r="S721" s="38" t="str">
        <f t="shared" ref="S721:T721" si="729">S720</f>
        <v>15 Juni sampai dengan 31 Agustus 2026</v>
      </c>
      <c r="T721" s="38" t="str">
        <f t="shared" si="729"/>
        <v>31 Agustus 2026</v>
      </c>
      <c r="U721" s="46"/>
      <c r="V721" s="42"/>
      <c r="W721" s="42"/>
      <c r="X721" s="42"/>
    </row>
    <row r="722" ht="15.75" customHeight="1">
      <c r="A722" s="36" t="s">
        <v>5784</v>
      </c>
      <c r="B722" s="43"/>
      <c r="C722" s="44"/>
      <c r="D722" s="47"/>
      <c r="E722" s="47"/>
      <c r="F722" s="39" t="str">
        <f t="shared" si="2"/>
        <v>PETUGAS.0721/SPK/SE/PML/3172/2026</v>
      </c>
      <c r="G722" s="45"/>
      <c r="H722" s="39" t="str">
        <f>VLOOKUP(G722,'MITRA (REFERENSI)'!$A:$Z,16,FALSE)</f>
        <v>#N/A</v>
      </c>
      <c r="I722" s="39" t="str">
        <f>VLOOKUP(G722,'MITRA (REFERENSI)'!$A:$Z,25,FALSE)</f>
        <v>#N/A</v>
      </c>
      <c r="J722" s="38" t="str">
        <f>VLOOKUP(G722,'MITRA (REFERENSI)'!$A:$Z,26,FALSE)</f>
        <v>#N/A</v>
      </c>
      <c r="K722" s="38" t="str">
        <f>VLOOKUP(G722,'MITRA (REFERENSI)'!$A:$Z,15,FALSE)</f>
        <v>#N/A</v>
      </c>
      <c r="L722" s="38" t="str">
        <f>VLOOKUP(G722,'MITRA (REFERENSI)'!$A:$Z,15,FALSE)</f>
        <v>#N/A</v>
      </c>
      <c r="M722" s="38" t="str">
        <f>IF(B722=1,'KELAS (REFERENSI)'!M722,IF(B722=2,'KELAS (REFERENSI)'!M737,IF(B722=3,'KELAS (REFERENSI)'!M752,IF(B722=4,'KELAS (REFERENSI)'!M767,""))))</f>
        <v/>
      </c>
      <c r="N722" s="38" t="str">
        <f>IF(B722=1,'KELAS (REFERENSI)'!N722,IF(B722=2,'KELAS (REFERENSI)'!N737,IF(B722=3,'KELAS (REFERENSI)'!N752,IF(B722=4,'KELAS (REFERENSI)'!N767,""))))</f>
        <v/>
      </c>
      <c r="O722" s="38" t="str">
        <f>IF(B722=1,'KELAS (REFERENSI)'!O722,IF(B722=2,'KELAS (REFERENSI)'!O737,IF(B722=3,'KELAS (REFERENSI)'!O752,IF(B722=4,'KELAS (REFERENSI)'!O767,""))))</f>
        <v/>
      </c>
      <c r="P722" s="38" t="str">
        <f>IF(B722=1,'KELAS (REFERENSI)'!P722,IF(B722=2,'KELAS (REFERENSI)'!P737,IF(B722=3,'KELAS (REFERENSI)'!P752,IF(B722=4,'KELAS (REFERENSI)'!P767,""))))</f>
        <v/>
      </c>
      <c r="Q722" s="38" t="str">
        <f t="shared" si="4"/>
        <v>BPS Kota Jakarta Timur</v>
      </c>
      <c r="R722" s="38" t="str">
        <f t="shared" si="56"/>
        <v/>
      </c>
      <c r="S722" s="38" t="str">
        <f t="shared" ref="S722:T722" si="730">S721</f>
        <v>15 Juni sampai dengan 31 Agustus 2026</v>
      </c>
      <c r="T722" s="38" t="str">
        <f t="shared" si="730"/>
        <v>31 Agustus 2026</v>
      </c>
      <c r="U722" s="46"/>
      <c r="V722" s="42"/>
      <c r="W722" s="42"/>
      <c r="X722" s="42"/>
    </row>
    <row r="723" ht="15.75" customHeight="1">
      <c r="A723" s="36" t="s">
        <v>5785</v>
      </c>
      <c r="B723" s="43"/>
      <c r="C723" s="44"/>
      <c r="D723" s="47"/>
      <c r="E723" s="47"/>
      <c r="F723" s="39" t="str">
        <f t="shared" si="2"/>
        <v>PETUGAS.0722/SPK/SE/PML/3172/2026</v>
      </c>
      <c r="G723" s="45"/>
      <c r="H723" s="39" t="str">
        <f>VLOOKUP(G723,'MITRA (REFERENSI)'!$A:$Z,16,FALSE)</f>
        <v>#N/A</v>
      </c>
      <c r="I723" s="39" t="str">
        <f>VLOOKUP(G723,'MITRA (REFERENSI)'!$A:$Z,25,FALSE)</f>
        <v>#N/A</v>
      </c>
      <c r="J723" s="38" t="str">
        <f>VLOOKUP(G723,'MITRA (REFERENSI)'!$A:$Z,26,FALSE)</f>
        <v>#N/A</v>
      </c>
      <c r="K723" s="38" t="str">
        <f>VLOOKUP(G723,'MITRA (REFERENSI)'!$A:$Z,15,FALSE)</f>
        <v>#N/A</v>
      </c>
      <c r="L723" s="38" t="str">
        <f>VLOOKUP(G723,'MITRA (REFERENSI)'!$A:$Z,15,FALSE)</f>
        <v>#N/A</v>
      </c>
      <c r="M723" s="38" t="str">
        <f>IF(B723=1,'KELAS (REFERENSI)'!M723,IF(B723=2,'KELAS (REFERENSI)'!M738,IF(B723=3,'KELAS (REFERENSI)'!M753,IF(B723=4,'KELAS (REFERENSI)'!M768,""))))</f>
        <v/>
      </c>
      <c r="N723" s="38" t="str">
        <f>IF(B723=1,'KELAS (REFERENSI)'!N723,IF(B723=2,'KELAS (REFERENSI)'!N738,IF(B723=3,'KELAS (REFERENSI)'!N753,IF(B723=4,'KELAS (REFERENSI)'!N768,""))))</f>
        <v/>
      </c>
      <c r="O723" s="38" t="str">
        <f>IF(B723=1,'KELAS (REFERENSI)'!O723,IF(B723=2,'KELAS (REFERENSI)'!O738,IF(B723=3,'KELAS (REFERENSI)'!O753,IF(B723=4,'KELAS (REFERENSI)'!O768,""))))</f>
        <v/>
      </c>
      <c r="P723" s="38" t="str">
        <f>IF(B723=1,'KELAS (REFERENSI)'!P723,IF(B723=2,'KELAS (REFERENSI)'!P738,IF(B723=3,'KELAS (REFERENSI)'!P753,IF(B723=4,'KELAS (REFERENSI)'!P768,""))))</f>
        <v/>
      </c>
      <c r="Q723" s="38" t="str">
        <f t="shared" si="4"/>
        <v>BPS Kota Jakarta Timur</v>
      </c>
      <c r="R723" s="38" t="str">
        <f t="shared" si="56"/>
        <v/>
      </c>
      <c r="S723" s="38" t="str">
        <f t="shared" ref="S723:T723" si="731">S722</f>
        <v>15 Juni sampai dengan 31 Agustus 2026</v>
      </c>
      <c r="T723" s="38" t="str">
        <f t="shared" si="731"/>
        <v>31 Agustus 2026</v>
      </c>
      <c r="U723" s="46"/>
      <c r="V723" s="42"/>
      <c r="W723" s="42"/>
      <c r="X723" s="42"/>
    </row>
    <row r="724" ht="15.75" customHeight="1">
      <c r="A724" s="36" t="s">
        <v>5786</v>
      </c>
      <c r="B724" s="43"/>
      <c r="C724" s="44"/>
      <c r="D724" s="47"/>
      <c r="E724" s="47"/>
      <c r="F724" s="39" t="str">
        <f t="shared" si="2"/>
        <v>PETUGAS.0723/SPK/SE/PML/3172/2026</v>
      </c>
      <c r="G724" s="45"/>
      <c r="H724" s="39" t="str">
        <f>VLOOKUP(G724,'MITRA (REFERENSI)'!$A:$Z,16,FALSE)</f>
        <v>#N/A</v>
      </c>
      <c r="I724" s="39" t="str">
        <f>VLOOKUP(G724,'MITRA (REFERENSI)'!$A:$Z,25,FALSE)</f>
        <v>#N/A</v>
      </c>
      <c r="J724" s="38" t="str">
        <f>VLOOKUP(G724,'MITRA (REFERENSI)'!$A:$Z,26,FALSE)</f>
        <v>#N/A</v>
      </c>
      <c r="K724" s="38" t="str">
        <f>VLOOKUP(G724,'MITRA (REFERENSI)'!$A:$Z,15,FALSE)</f>
        <v>#N/A</v>
      </c>
      <c r="L724" s="38" t="str">
        <f>VLOOKUP(G724,'MITRA (REFERENSI)'!$A:$Z,15,FALSE)</f>
        <v>#N/A</v>
      </c>
      <c r="M724" s="38" t="str">
        <f>IF(B724=1,'KELAS (REFERENSI)'!M724,IF(B724=2,'KELAS (REFERENSI)'!M739,IF(B724=3,'KELAS (REFERENSI)'!M754,IF(B724=4,'KELAS (REFERENSI)'!M769,""))))</f>
        <v/>
      </c>
      <c r="N724" s="38" t="str">
        <f>IF(B724=1,'KELAS (REFERENSI)'!N724,IF(B724=2,'KELAS (REFERENSI)'!N739,IF(B724=3,'KELAS (REFERENSI)'!N754,IF(B724=4,'KELAS (REFERENSI)'!N769,""))))</f>
        <v/>
      </c>
      <c r="O724" s="38" t="str">
        <f>IF(B724=1,'KELAS (REFERENSI)'!O724,IF(B724=2,'KELAS (REFERENSI)'!O739,IF(B724=3,'KELAS (REFERENSI)'!O754,IF(B724=4,'KELAS (REFERENSI)'!O769,""))))</f>
        <v/>
      </c>
      <c r="P724" s="38" t="str">
        <f>IF(B724=1,'KELAS (REFERENSI)'!P724,IF(B724=2,'KELAS (REFERENSI)'!P739,IF(B724=3,'KELAS (REFERENSI)'!P754,IF(B724=4,'KELAS (REFERENSI)'!P769,""))))</f>
        <v/>
      </c>
      <c r="Q724" s="38" t="str">
        <f t="shared" si="4"/>
        <v>BPS Kota Jakarta Timur</v>
      </c>
      <c r="R724" s="38" t="str">
        <f t="shared" si="56"/>
        <v/>
      </c>
      <c r="S724" s="38" t="str">
        <f t="shared" ref="S724:T724" si="732">S723</f>
        <v>15 Juni sampai dengan 31 Agustus 2026</v>
      </c>
      <c r="T724" s="38" t="str">
        <f t="shared" si="732"/>
        <v>31 Agustus 2026</v>
      </c>
      <c r="U724" s="46"/>
      <c r="V724" s="42"/>
      <c r="W724" s="42"/>
      <c r="X724" s="42"/>
    </row>
    <row r="725" ht="15.75" customHeight="1">
      <c r="A725" s="36" t="s">
        <v>5787</v>
      </c>
      <c r="B725" s="43"/>
      <c r="C725" s="44"/>
      <c r="D725" s="47"/>
      <c r="E725" s="47"/>
      <c r="F725" s="39" t="str">
        <f t="shared" si="2"/>
        <v>PETUGAS.0724/SPK/SE/PML/3172/2026</v>
      </c>
      <c r="G725" s="45"/>
      <c r="H725" s="39" t="str">
        <f>VLOOKUP(G725,'MITRA (REFERENSI)'!$A:$Z,16,FALSE)</f>
        <v>#N/A</v>
      </c>
      <c r="I725" s="39" t="str">
        <f>VLOOKUP(G725,'MITRA (REFERENSI)'!$A:$Z,25,FALSE)</f>
        <v>#N/A</v>
      </c>
      <c r="J725" s="38" t="str">
        <f>VLOOKUP(G725,'MITRA (REFERENSI)'!$A:$Z,26,FALSE)</f>
        <v>#N/A</v>
      </c>
      <c r="K725" s="38" t="str">
        <f>VLOOKUP(G725,'MITRA (REFERENSI)'!$A:$Z,15,FALSE)</f>
        <v>#N/A</v>
      </c>
      <c r="L725" s="38" t="str">
        <f>VLOOKUP(G725,'MITRA (REFERENSI)'!$A:$Z,15,FALSE)</f>
        <v>#N/A</v>
      </c>
      <c r="M725" s="38" t="str">
        <f>IF(B725=1,'KELAS (REFERENSI)'!M725,IF(B725=2,'KELAS (REFERENSI)'!M740,IF(B725=3,'KELAS (REFERENSI)'!M755,IF(B725=4,'KELAS (REFERENSI)'!M770,""))))</f>
        <v/>
      </c>
      <c r="N725" s="38" t="str">
        <f>IF(B725=1,'KELAS (REFERENSI)'!N725,IF(B725=2,'KELAS (REFERENSI)'!N740,IF(B725=3,'KELAS (REFERENSI)'!N755,IF(B725=4,'KELAS (REFERENSI)'!N770,""))))</f>
        <v/>
      </c>
      <c r="O725" s="38" t="str">
        <f>IF(B725=1,'KELAS (REFERENSI)'!O725,IF(B725=2,'KELAS (REFERENSI)'!O740,IF(B725=3,'KELAS (REFERENSI)'!O755,IF(B725=4,'KELAS (REFERENSI)'!O770,""))))</f>
        <v/>
      </c>
      <c r="P725" s="38" t="str">
        <f>IF(B725=1,'KELAS (REFERENSI)'!P725,IF(B725=2,'KELAS (REFERENSI)'!P740,IF(B725=3,'KELAS (REFERENSI)'!P755,IF(B725=4,'KELAS (REFERENSI)'!P770,""))))</f>
        <v/>
      </c>
      <c r="Q725" s="38" t="str">
        <f t="shared" si="4"/>
        <v>BPS Kota Jakarta Timur</v>
      </c>
      <c r="R725" s="38" t="str">
        <f t="shared" si="56"/>
        <v/>
      </c>
      <c r="S725" s="38" t="str">
        <f t="shared" ref="S725:T725" si="733">S724</f>
        <v>15 Juni sampai dengan 31 Agustus 2026</v>
      </c>
      <c r="T725" s="38" t="str">
        <f t="shared" si="733"/>
        <v>31 Agustus 2026</v>
      </c>
      <c r="U725" s="46"/>
      <c r="V725" s="42"/>
      <c r="W725" s="42"/>
      <c r="X725" s="42"/>
    </row>
    <row r="726" ht="15.75" customHeight="1">
      <c r="A726" s="36" t="s">
        <v>5788</v>
      </c>
      <c r="B726" s="43"/>
      <c r="C726" s="44"/>
      <c r="D726" s="47"/>
      <c r="E726" s="47"/>
      <c r="F726" s="39" t="str">
        <f t="shared" si="2"/>
        <v>PETUGAS.0725/SPK/SE/PML/3172/2026</v>
      </c>
      <c r="G726" s="45"/>
      <c r="H726" s="39" t="str">
        <f>VLOOKUP(G726,'MITRA (REFERENSI)'!$A:$Z,16,FALSE)</f>
        <v>#N/A</v>
      </c>
      <c r="I726" s="39" t="str">
        <f>VLOOKUP(G726,'MITRA (REFERENSI)'!$A:$Z,25,FALSE)</f>
        <v>#N/A</v>
      </c>
      <c r="J726" s="38" t="str">
        <f>VLOOKUP(G726,'MITRA (REFERENSI)'!$A:$Z,26,FALSE)</f>
        <v>#N/A</v>
      </c>
      <c r="K726" s="38" t="str">
        <f>VLOOKUP(G726,'MITRA (REFERENSI)'!$A:$Z,15,FALSE)</f>
        <v>#N/A</v>
      </c>
      <c r="L726" s="38" t="str">
        <f>VLOOKUP(G726,'MITRA (REFERENSI)'!$A:$Z,15,FALSE)</f>
        <v>#N/A</v>
      </c>
      <c r="M726" s="38" t="str">
        <f>IF(B726=1,'KELAS (REFERENSI)'!M726,IF(B726=2,'KELAS (REFERENSI)'!M741,IF(B726=3,'KELAS (REFERENSI)'!M756,IF(B726=4,'KELAS (REFERENSI)'!M771,""))))</f>
        <v/>
      </c>
      <c r="N726" s="38" t="str">
        <f>IF(B726=1,'KELAS (REFERENSI)'!N726,IF(B726=2,'KELAS (REFERENSI)'!N741,IF(B726=3,'KELAS (REFERENSI)'!N756,IF(B726=4,'KELAS (REFERENSI)'!N771,""))))</f>
        <v/>
      </c>
      <c r="O726" s="38" t="str">
        <f>IF(B726=1,'KELAS (REFERENSI)'!O726,IF(B726=2,'KELAS (REFERENSI)'!O741,IF(B726=3,'KELAS (REFERENSI)'!O756,IF(B726=4,'KELAS (REFERENSI)'!O771,""))))</f>
        <v/>
      </c>
      <c r="P726" s="38" t="str">
        <f>IF(B726=1,'KELAS (REFERENSI)'!P726,IF(B726=2,'KELAS (REFERENSI)'!P741,IF(B726=3,'KELAS (REFERENSI)'!P756,IF(B726=4,'KELAS (REFERENSI)'!P771,""))))</f>
        <v/>
      </c>
      <c r="Q726" s="38" t="str">
        <f t="shared" si="4"/>
        <v>BPS Kota Jakarta Timur</v>
      </c>
      <c r="R726" s="38" t="str">
        <f t="shared" si="56"/>
        <v/>
      </c>
      <c r="S726" s="38" t="str">
        <f t="shared" ref="S726:T726" si="734">S725</f>
        <v>15 Juni sampai dengan 31 Agustus 2026</v>
      </c>
      <c r="T726" s="38" t="str">
        <f t="shared" si="734"/>
        <v>31 Agustus 2026</v>
      </c>
      <c r="U726" s="46"/>
      <c r="V726" s="42"/>
      <c r="W726" s="42"/>
      <c r="X726" s="42"/>
    </row>
    <row r="727" ht="15.75" customHeight="1">
      <c r="A727" s="36" t="s">
        <v>5789</v>
      </c>
      <c r="B727" s="43"/>
      <c r="C727" s="44"/>
      <c r="D727" s="47"/>
      <c r="E727" s="47"/>
      <c r="F727" s="39" t="str">
        <f t="shared" si="2"/>
        <v>PETUGAS.0726/SPK/SE/PML/3172/2026</v>
      </c>
      <c r="G727" s="45"/>
      <c r="H727" s="39" t="str">
        <f>VLOOKUP(G727,'MITRA (REFERENSI)'!$A:$Z,16,FALSE)</f>
        <v>#N/A</v>
      </c>
      <c r="I727" s="39" t="str">
        <f>VLOOKUP(G727,'MITRA (REFERENSI)'!$A:$Z,25,FALSE)</f>
        <v>#N/A</v>
      </c>
      <c r="J727" s="38" t="str">
        <f>VLOOKUP(G727,'MITRA (REFERENSI)'!$A:$Z,26,FALSE)</f>
        <v>#N/A</v>
      </c>
      <c r="K727" s="38" t="str">
        <f>VLOOKUP(G727,'MITRA (REFERENSI)'!$A:$Z,15,FALSE)</f>
        <v>#N/A</v>
      </c>
      <c r="L727" s="38" t="str">
        <f>VLOOKUP(G727,'MITRA (REFERENSI)'!$A:$Z,15,FALSE)</f>
        <v>#N/A</v>
      </c>
      <c r="M727" s="38" t="str">
        <f>IF(B727=1,'KELAS (REFERENSI)'!M727,IF(B727=2,'KELAS (REFERENSI)'!M742,IF(B727=3,'KELAS (REFERENSI)'!M757,IF(B727=4,'KELAS (REFERENSI)'!M772,""))))</f>
        <v/>
      </c>
      <c r="N727" s="38" t="str">
        <f>IF(B727=1,'KELAS (REFERENSI)'!N727,IF(B727=2,'KELAS (REFERENSI)'!N742,IF(B727=3,'KELAS (REFERENSI)'!N757,IF(B727=4,'KELAS (REFERENSI)'!N772,""))))</f>
        <v/>
      </c>
      <c r="O727" s="38" t="str">
        <f>IF(B727=1,'KELAS (REFERENSI)'!O727,IF(B727=2,'KELAS (REFERENSI)'!O742,IF(B727=3,'KELAS (REFERENSI)'!O757,IF(B727=4,'KELAS (REFERENSI)'!O772,""))))</f>
        <v/>
      </c>
      <c r="P727" s="38" t="str">
        <f>IF(B727=1,'KELAS (REFERENSI)'!P727,IF(B727=2,'KELAS (REFERENSI)'!P742,IF(B727=3,'KELAS (REFERENSI)'!P757,IF(B727=4,'KELAS (REFERENSI)'!P772,""))))</f>
        <v/>
      </c>
      <c r="Q727" s="38" t="str">
        <f t="shared" si="4"/>
        <v>BPS Kota Jakarta Timur</v>
      </c>
      <c r="R727" s="38" t="str">
        <f t="shared" si="56"/>
        <v/>
      </c>
      <c r="S727" s="38" t="str">
        <f t="shared" ref="S727:T727" si="735">S726</f>
        <v>15 Juni sampai dengan 31 Agustus 2026</v>
      </c>
      <c r="T727" s="38" t="str">
        <f t="shared" si="735"/>
        <v>31 Agustus 2026</v>
      </c>
      <c r="U727" s="46"/>
      <c r="V727" s="42"/>
      <c r="W727" s="42"/>
      <c r="X727" s="42"/>
    </row>
    <row r="728" ht="15.75" customHeight="1">
      <c r="A728" s="36" t="s">
        <v>5790</v>
      </c>
      <c r="B728" s="43"/>
      <c r="C728" s="44"/>
      <c r="D728" s="47"/>
      <c r="E728" s="47"/>
      <c r="F728" s="39" t="str">
        <f t="shared" si="2"/>
        <v>PETUGAS.0727/SPK/SE/PML/3172/2026</v>
      </c>
      <c r="G728" s="45"/>
      <c r="H728" s="39" t="str">
        <f>VLOOKUP(G728,'MITRA (REFERENSI)'!$A:$Z,16,FALSE)</f>
        <v>#N/A</v>
      </c>
      <c r="I728" s="39" t="str">
        <f>VLOOKUP(G728,'MITRA (REFERENSI)'!$A:$Z,25,FALSE)</f>
        <v>#N/A</v>
      </c>
      <c r="J728" s="38" t="str">
        <f>VLOOKUP(G728,'MITRA (REFERENSI)'!$A:$Z,26,FALSE)</f>
        <v>#N/A</v>
      </c>
      <c r="K728" s="38" t="str">
        <f>VLOOKUP(G728,'MITRA (REFERENSI)'!$A:$Z,15,FALSE)</f>
        <v>#N/A</v>
      </c>
      <c r="L728" s="38" t="str">
        <f>VLOOKUP(G728,'MITRA (REFERENSI)'!$A:$Z,15,FALSE)</f>
        <v>#N/A</v>
      </c>
      <c r="M728" s="38" t="str">
        <f>IF(B728=1,'KELAS (REFERENSI)'!M728,IF(B728=2,'KELAS (REFERENSI)'!M743,IF(B728=3,'KELAS (REFERENSI)'!M758,IF(B728=4,'KELAS (REFERENSI)'!M773,""))))</f>
        <v/>
      </c>
      <c r="N728" s="38" t="str">
        <f>IF(B728=1,'KELAS (REFERENSI)'!N728,IF(B728=2,'KELAS (REFERENSI)'!N743,IF(B728=3,'KELAS (REFERENSI)'!N758,IF(B728=4,'KELAS (REFERENSI)'!N773,""))))</f>
        <v/>
      </c>
      <c r="O728" s="38" t="str">
        <f>IF(B728=1,'KELAS (REFERENSI)'!O728,IF(B728=2,'KELAS (REFERENSI)'!O743,IF(B728=3,'KELAS (REFERENSI)'!O758,IF(B728=4,'KELAS (REFERENSI)'!O773,""))))</f>
        <v/>
      </c>
      <c r="P728" s="38" t="str">
        <f>IF(B728=1,'KELAS (REFERENSI)'!P728,IF(B728=2,'KELAS (REFERENSI)'!P743,IF(B728=3,'KELAS (REFERENSI)'!P758,IF(B728=4,'KELAS (REFERENSI)'!P773,""))))</f>
        <v/>
      </c>
      <c r="Q728" s="38" t="str">
        <f t="shared" si="4"/>
        <v>BPS Kota Jakarta Timur</v>
      </c>
      <c r="R728" s="38" t="str">
        <f t="shared" si="56"/>
        <v/>
      </c>
      <c r="S728" s="38" t="str">
        <f t="shared" ref="S728:T728" si="736">S727</f>
        <v>15 Juni sampai dengan 31 Agustus 2026</v>
      </c>
      <c r="T728" s="38" t="str">
        <f t="shared" si="736"/>
        <v>31 Agustus 2026</v>
      </c>
      <c r="U728" s="46"/>
      <c r="V728" s="42"/>
      <c r="W728" s="42"/>
      <c r="X728" s="42"/>
    </row>
    <row r="729" ht="15.75" customHeight="1">
      <c r="A729" s="36" t="s">
        <v>5791</v>
      </c>
      <c r="B729" s="43"/>
      <c r="C729" s="44"/>
      <c r="D729" s="47"/>
      <c r="E729" s="47"/>
      <c r="F729" s="39" t="str">
        <f t="shared" si="2"/>
        <v>PETUGAS.0728/SPK/SE/PML/3172/2026</v>
      </c>
      <c r="G729" s="45"/>
      <c r="H729" s="39" t="str">
        <f>VLOOKUP(G729,'MITRA (REFERENSI)'!$A:$Z,16,FALSE)</f>
        <v>#N/A</v>
      </c>
      <c r="I729" s="39" t="str">
        <f>VLOOKUP(G729,'MITRA (REFERENSI)'!$A:$Z,25,FALSE)</f>
        <v>#N/A</v>
      </c>
      <c r="J729" s="38" t="str">
        <f>VLOOKUP(G729,'MITRA (REFERENSI)'!$A:$Z,26,FALSE)</f>
        <v>#N/A</v>
      </c>
      <c r="K729" s="38" t="str">
        <f>VLOOKUP(G729,'MITRA (REFERENSI)'!$A:$Z,15,FALSE)</f>
        <v>#N/A</v>
      </c>
      <c r="L729" s="38" t="str">
        <f>VLOOKUP(G729,'MITRA (REFERENSI)'!$A:$Z,15,FALSE)</f>
        <v>#N/A</v>
      </c>
      <c r="M729" s="38" t="str">
        <f>IF(B729=1,'KELAS (REFERENSI)'!M729,IF(B729=2,'KELAS (REFERENSI)'!M744,IF(B729=3,'KELAS (REFERENSI)'!M759,IF(B729=4,'KELAS (REFERENSI)'!M774,""))))</f>
        <v/>
      </c>
      <c r="N729" s="38" t="str">
        <f>IF(B729=1,'KELAS (REFERENSI)'!N729,IF(B729=2,'KELAS (REFERENSI)'!N744,IF(B729=3,'KELAS (REFERENSI)'!N759,IF(B729=4,'KELAS (REFERENSI)'!N774,""))))</f>
        <v/>
      </c>
      <c r="O729" s="38" t="str">
        <f>IF(B729=1,'KELAS (REFERENSI)'!O729,IF(B729=2,'KELAS (REFERENSI)'!O744,IF(B729=3,'KELAS (REFERENSI)'!O759,IF(B729=4,'KELAS (REFERENSI)'!O774,""))))</f>
        <v/>
      </c>
      <c r="P729" s="38" t="str">
        <f>IF(B729=1,'KELAS (REFERENSI)'!P729,IF(B729=2,'KELAS (REFERENSI)'!P744,IF(B729=3,'KELAS (REFERENSI)'!P759,IF(B729=4,'KELAS (REFERENSI)'!P774,""))))</f>
        <v/>
      </c>
      <c r="Q729" s="38" t="str">
        <f t="shared" si="4"/>
        <v>BPS Kota Jakarta Timur</v>
      </c>
      <c r="R729" s="38" t="str">
        <f t="shared" si="56"/>
        <v/>
      </c>
      <c r="S729" s="38" t="str">
        <f t="shared" ref="S729:T729" si="737">S728</f>
        <v>15 Juni sampai dengan 31 Agustus 2026</v>
      </c>
      <c r="T729" s="38" t="str">
        <f t="shared" si="737"/>
        <v>31 Agustus 2026</v>
      </c>
      <c r="U729" s="46"/>
      <c r="V729" s="42"/>
      <c r="W729" s="42"/>
      <c r="X729" s="42"/>
    </row>
    <row r="730" ht="15.75" customHeight="1">
      <c r="A730" s="36" t="s">
        <v>5792</v>
      </c>
      <c r="B730" s="43"/>
      <c r="C730" s="44"/>
      <c r="D730" s="47"/>
      <c r="E730" s="47"/>
      <c r="F730" s="39" t="str">
        <f t="shared" si="2"/>
        <v>PETUGAS.0729/SPK/SE/PML/3172/2026</v>
      </c>
      <c r="G730" s="45"/>
      <c r="H730" s="39" t="str">
        <f>VLOOKUP(G730,'MITRA (REFERENSI)'!$A:$Z,16,FALSE)</f>
        <v>#N/A</v>
      </c>
      <c r="I730" s="39" t="str">
        <f>VLOOKUP(G730,'MITRA (REFERENSI)'!$A:$Z,25,FALSE)</f>
        <v>#N/A</v>
      </c>
      <c r="J730" s="38" t="str">
        <f>VLOOKUP(G730,'MITRA (REFERENSI)'!$A:$Z,26,FALSE)</f>
        <v>#N/A</v>
      </c>
      <c r="K730" s="38" t="str">
        <f>VLOOKUP(G730,'MITRA (REFERENSI)'!$A:$Z,15,FALSE)</f>
        <v>#N/A</v>
      </c>
      <c r="L730" s="38" t="str">
        <f>VLOOKUP(G730,'MITRA (REFERENSI)'!$A:$Z,15,FALSE)</f>
        <v>#N/A</v>
      </c>
      <c r="M730" s="38" t="str">
        <f>IF(B730=1,'KELAS (REFERENSI)'!M730,IF(B730=2,'KELAS (REFERENSI)'!M745,IF(B730=3,'KELAS (REFERENSI)'!M760,IF(B730=4,'KELAS (REFERENSI)'!M775,""))))</f>
        <v/>
      </c>
      <c r="N730" s="38" t="str">
        <f>IF(B730=1,'KELAS (REFERENSI)'!N730,IF(B730=2,'KELAS (REFERENSI)'!N745,IF(B730=3,'KELAS (REFERENSI)'!N760,IF(B730=4,'KELAS (REFERENSI)'!N775,""))))</f>
        <v/>
      </c>
      <c r="O730" s="38" t="str">
        <f>IF(B730=1,'KELAS (REFERENSI)'!O730,IF(B730=2,'KELAS (REFERENSI)'!O745,IF(B730=3,'KELAS (REFERENSI)'!O760,IF(B730=4,'KELAS (REFERENSI)'!O775,""))))</f>
        <v/>
      </c>
      <c r="P730" s="38" t="str">
        <f>IF(B730=1,'KELAS (REFERENSI)'!P730,IF(B730=2,'KELAS (REFERENSI)'!P745,IF(B730=3,'KELAS (REFERENSI)'!P760,IF(B730=4,'KELAS (REFERENSI)'!P775,""))))</f>
        <v/>
      </c>
      <c r="Q730" s="38" t="str">
        <f t="shared" si="4"/>
        <v>BPS Kota Jakarta Timur</v>
      </c>
      <c r="R730" s="38" t="str">
        <f t="shared" si="56"/>
        <v/>
      </c>
      <c r="S730" s="38" t="str">
        <f t="shared" ref="S730:T730" si="738">S729</f>
        <v>15 Juni sampai dengan 31 Agustus 2026</v>
      </c>
      <c r="T730" s="38" t="str">
        <f t="shared" si="738"/>
        <v>31 Agustus 2026</v>
      </c>
      <c r="U730" s="46"/>
      <c r="V730" s="42"/>
      <c r="W730" s="42"/>
      <c r="X730" s="42"/>
    </row>
    <row r="731" ht="15.75" customHeight="1">
      <c r="A731" s="36" t="s">
        <v>5793</v>
      </c>
      <c r="B731" s="43"/>
      <c r="C731" s="44"/>
      <c r="D731" s="47"/>
      <c r="E731" s="47"/>
      <c r="F731" s="39" t="str">
        <f t="shared" si="2"/>
        <v>PETUGAS.0730/SPK/SE/PML/3172/2026</v>
      </c>
      <c r="G731" s="45"/>
      <c r="H731" s="39" t="str">
        <f>VLOOKUP(G731,'MITRA (REFERENSI)'!$A:$Z,16,FALSE)</f>
        <v>#N/A</v>
      </c>
      <c r="I731" s="39" t="str">
        <f>VLOOKUP(G731,'MITRA (REFERENSI)'!$A:$Z,25,FALSE)</f>
        <v>#N/A</v>
      </c>
      <c r="J731" s="38" t="str">
        <f>VLOOKUP(G731,'MITRA (REFERENSI)'!$A:$Z,26,FALSE)</f>
        <v>#N/A</v>
      </c>
      <c r="K731" s="38" t="str">
        <f>VLOOKUP(G731,'MITRA (REFERENSI)'!$A:$Z,15,FALSE)</f>
        <v>#N/A</v>
      </c>
      <c r="L731" s="38" t="str">
        <f>VLOOKUP(G731,'MITRA (REFERENSI)'!$A:$Z,15,FALSE)</f>
        <v>#N/A</v>
      </c>
      <c r="M731" s="38" t="str">
        <f>IF(B731=1,'KELAS (REFERENSI)'!M731,IF(B731=2,'KELAS (REFERENSI)'!M746,IF(B731=3,'KELAS (REFERENSI)'!M761,IF(B731=4,'KELAS (REFERENSI)'!M776,""))))</f>
        <v/>
      </c>
      <c r="N731" s="38" t="str">
        <f>IF(B731=1,'KELAS (REFERENSI)'!N731,IF(B731=2,'KELAS (REFERENSI)'!N746,IF(B731=3,'KELAS (REFERENSI)'!N761,IF(B731=4,'KELAS (REFERENSI)'!N776,""))))</f>
        <v/>
      </c>
      <c r="O731" s="38" t="str">
        <f>IF(B731=1,'KELAS (REFERENSI)'!O731,IF(B731=2,'KELAS (REFERENSI)'!O746,IF(B731=3,'KELAS (REFERENSI)'!O761,IF(B731=4,'KELAS (REFERENSI)'!O776,""))))</f>
        <v/>
      </c>
      <c r="P731" s="38" t="str">
        <f>IF(B731=1,'KELAS (REFERENSI)'!P731,IF(B731=2,'KELAS (REFERENSI)'!P746,IF(B731=3,'KELAS (REFERENSI)'!P761,IF(B731=4,'KELAS (REFERENSI)'!P776,""))))</f>
        <v/>
      </c>
      <c r="Q731" s="38" t="str">
        <f t="shared" si="4"/>
        <v>BPS Kota Jakarta Timur</v>
      </c>
      <c r="R731" s="38" t="str">
        <f t="shared" si="56"/>
        <v/>
      </c>
      <c r="S731" s="38" t="str">
        <f t="shared" ref="S731:T731" si="739">S730</f>
        <v>15 Juni sampai dengan 31 Agustus 2026</v>
      </c>
      <c r="T731" s="38" t="str">
        <f t="shared" si="739"/>
        <v>31 Agustus 2026</v>
      </c>
      <c r="U731" s="46"/>
      <c r="V731" s="42"/>
      <c r="W731" s="42"/>
      <c r="X731" s="42"/>
    </row>
    <row r="732" ht="15.75" customHeight="1">
      <c r="A732" s="36" t="s">
        <v>5794</v>
      </c>
      <c r="B732" s="43"/>
      <c r="C732" s="44"/>
      <c r="D732" s="47"/>
      <c r="E732" s="47"/>
      <c r="F732" s="39" t="str">
        <f t="shared" si="2"/>
        <v>PETUGAS.0731/SPK/SE/PML/3172/2026</v>
      </c>
      <c r="G732" s="45"/>
      <c r="H732" s="39" t="str">
        <f>VLOOKUP(G732,'MITRA (REFERENSI)'!$A:$Z,16,FALSE)</f>
        <v>#N/A</v>
      </c>
      <c r="I732" s="39" t="str">
        <f>VLOOKUP(G732,'MITRA (REFERENSI)'!$A:$Z,25,FALSE)</f>
        <v>#N/A</v>
      </c>
      <c r="J732" s="38" t="str">
        <f>VLOOKUP(G732,'MITRA (REFERENSI)'!$A:$Z,26,FALSE)</f>
        <v>#N/A</v>
      </c>
      <c r="K732" s="38" t="str">
        <f>VLOOKUP(G732,'MITRA (REFERENSI)'!$A:$Z,15,FALSE)</f>
        <v>#N/A</v>
      </c>
      <c r="L732" s="38" t="str">
        <f>VLOOKUP(G732,'MITRA (REFERENSI)'!$A:$Z,15,FALSE)</f>
        <v>#N/A</v>
      </c>
      <c r="M732" s="38" t="str">
        <f>IF(B732=1,'KELAS (REFERENSI)'!M732,IF(B732=2,'KELAS (REFERENSI)'!M747,IF(B732=3,'KELAS (REFERENSI)'!M762,IF(B732=4,'KELAS (REFERENSI)'!M777,""))))</f>
        <v/>
      </c>
      <c r="N732" s="38" t="str">
        <f>IF(B732=1,'KELAS (REFERENSI)'!N732,IF(B732=2,'KELAS (REFERENSI)'!N747,IF(B732=3,'KELAS (REFERENSI)'!N762,IF(B732=4,'KELAS (REFERENSI)'!N777,""))))</f>
        <v/>
      </c>
      <c r="O732" s="38" t="str">
        <f>IF(B732=1,'KELAS (REFERENSI)'!O732,IF(B732=2,'KELAS (REFERENSI)'!O747,IF(B732=3,'KELAS (REFERENSI)'!O762,IF(B732=4,'KELAS (REFERENSI)'!O777,""))))</f>
        <v/>
      </c>
      <c r="P732" s="38" t="str">
        <f>IF(B732=1,'KELAS (REFERENSI)'!P732,IF(B732=2,'KELAS (REFERENSI)'!P747,IF(B732=3,'KELAS (REFERENSI)'!P762,IF(B732=4,'KELAS (REFERENSI)'!P777,""))))</f>
        <v/>
      </c>
      <c r="Q732" s="38" t="str">
        <f t="shared" si="4"/>
        <v>BPS Kota Jakarta Timur</v>
      </c>
      <c r="R732" s="38" t="str">
        <f t="shared" si="56"/>
        <v/>
      </c>
      <c r="S732" s="38" t="str">
        <f t="shared" ref="S732:T732" si="740">S731</f>
        <v>15 Juni sampai dengan 31 Agustus 2026</v>
      </c>
      <c r="T732" s="38" t="str">
        <f t="shared" si="740"/>
        <v>31 Agustus 2026</v>
      </c>
      <c r="U732" s="46"/>
      <c r="V732" s="42"/>
      <c r="W732" s="42"/>
      <c r="X732" s="42"/>
    </row>
    <row r="733" ht="15.75" customHeight="1">
      <c r="A733" s="36" t="s">
        <v>5795</v>
      </c>
      <c r="B733" s="43"/>
      <c r="C733" s="44"/>
      <c r="D733" s="47"/>
      <c r="E733" s="47"/>
      <c r="F733" s="39" t="str">
        <f t="shared" si="2"/>
        <v>PETUGAS.0732/SPK/SE/PML/3172/2026</v>
      </c>
      <c r="G733" s="45"/>
      <c r="H733" s="39" t="str">
        <f>VLOOKUP(G733,'MITRA (REFERENSI)'!$A:$Z,16,FALSE)</f>
        <v>#N/A</v>
      </c>
      <c r="I733" s="39" t="str">
        <f>VLOOKUP(G733,'MITRA (REFERENSI)'!$A:$Z,25,FALSE)</f>
        <v>#N/A</v>
      </c>
      <c r="J733" s="38" t="str">
        <f>VLOOKUP(G733,'MITRA (REFERENSI)'!$A:$Z,26,FALSE)</f>
        <v>#N/A</v>
      </c>
      <c r="K733" s="38" t="str">
        <f>VLOOKUP(G733,'MITRA (REFERENSI)'!$A:$Z,15,FALSE)</f>
        <v>#N/A</v>
      </c>
      <c r="L733" s="38" t="str">
        <f>VLOOKUP(G733,'MITRA (REFERENSI)'!$A:$Z,15,FALSE)</f>
        <v>#N/A</v>
      </c>
      <c r="M733" s="38" t="str">
        <f>IF(B733=1,'KELAS (REFERENSI)'!M733,IF(B733=2,'KELAS (REFERENSI)'!M748,IF(B733=3,'KELAS (REFERENSI)'!M763,IF(B733=4,'KELAS (REFERENSI)'!M778,""))))</f>
        <v/>
      </c>
      <c r="N733" s="38" t="str">
        <f>IF(B733=1,'KELAS (REFERENSI)'!N733,IF(B733=2,'KELAS (REFERENSI)'!N748,IF(B733=3,'KELAS (REFERENSI)'!N763,IF(B733=4,'KELAS (REFERENSI)'!N778,""))))</f>
        <v/>
      </c>
      <c r="O733" s="38" t="str">
        <f>IF(B733=1,'KELAS (REFERENSI)'!O733,IF(B733=2,'KELAS (REFERENSI)'!O748,IF(B733=3,'KELAS (REFERENSI)'!O763,IF(B733=4,'KELAS (REFERENSI)'!O778,""))))</f>
        <v/>
      </c>
      <c r="P733" s="38" t="str">
        <f>IF(B733=1,'KELAS (REFERENSI)'!P733,IF(B733=2,'KELAS (REFERENSI)'!P748,IF(B733=3,'KELAS (REFERENSI)'!P763,IF(B733=4,'KELAS (REFERENSI)'!P778,""))))</f>
        <v/>
      </c>
      <c r="Q733" s="38" t="str">
        <f t="shared" si="4"/>
        <v>BPS Kota Jakarta Timur</v>
      </c>
      <c r="R733" s="38" t="str">
        <f t="shared" si="56"/>
        <v/>
      </c>
      <c r="S733" s="38" t="str">
        <f t="shared" ref="S733:T733" si="741">S732</f>
        <v>15 Juni sampai dengan 31 Agustus 2026</v>
      </c>
      <c r="T733" s="38" t="str">
        <f t="shared" si="741"/>
        <v>31 Agustus 2026</v>
      </c>
      <c r="U733" s="46"/>
      <c r="V733" s="42"/>
      <c r="W733" s="42"/>
      <c r="X733" s="42"/>
    </row>
    <row r="734" ht="15.75" customHeight="1">
      <c r="A734" s="36" t="s">
        <v>5796</v>
      </c>
      <c r="B734" s="43"/>
      <c r="C734" s="44"/>
      <c r="D734" s="47"/>
      <c r="E734" s="47"/>
      <c r="F734" s="39" t="str">
        <f t="shared" si="2"/>
        <v>PETUGAS.0733/SPK/SE/PML/3172/2026</v>
      </c>
      <c r="G734" s="45"/>
      <c r="H734" s="39" t="str">
        <f>VLOOKUP(G734,'MITRA (REFERENSI)'!$A:$Z,16,FALSE)</f>
        <v>#N/A</v>
      </c>
      <c r="I734" s="39" t="str">
        <f>VLOOKUP(G734,'MITRA (REFERENSI)'!$A:$Z,25,FALSE)</f>
        <v>#N/A</v>
      </c>
      <c r="J734" s="38" t="str">
        <f>VLOOKUP(G734,'MITRA (REFERENSI)'!$A:$Z,26,FALSE)</f>
        <v>#N/A</v>
      </c>
      <c r="K734" s="38" t="str">
        <f>VLOOKUP(G734,'MITRA (REFERENSI)'!$A:$Z,15,FALSE)</f>
        <v>#N/A</v>
      </c>
      <c r="L734" s="38" t="str">
        <f>VLOOKUP(G734,'MITRA (REFERENSI)'!$A:$Z,15,FALSE)</f>
        <v>#N/A</v>
      </c>
      <c r="M734" s="38" t="str">
        <f>IF(B734=1,'KELAS (REFERENSI)'!M734,IF(B734=2,'KELAS (REFERENSI)'!M749,IF(B734=3,'KELAS (REFERENSI)'!M764,IF(B734=4,'KELAS (REFERENSI)'!M779,""))))</f>
        <v/>
      </c>
      <c r="N734" s="38" t="str">
        <f>IF(B734=1,'KELAS (REFERENSI)'!N734,IF(B734=2,'KELAS (REFERENSI)'!N749,IF(B734=3,'KELAS (REFERENSI)'!N764,IF(B734=4,'KELAS (REFERENSI)'!N779,""))))</f>
        <v/>
      </c>
      <c r="O734" s="38" t="str">
        <f>IF(B734=1,'KELAS (REFERENSI)'!O734,IF(B734=2,'KELAS (REFERENSI)'!O749,IF(B734=3,'KELAS (REFERENSI)'!O764,IF(B734=4,'KELAS (REFERENSI)'!O779,""))))</f>
        <v/>
      </c>
      <c r="P734" s="38" t="str">
        <f>IF(B734=1,'KELAS (REFERENSI)'!P734,IF(B734=2,'KELAS (REFERENSI)'!P749,IF(B734=3,'KELAS (REFERENSI)'!P764,IF(B734=4,'KELAS (REFERENSI)'!P779,""))))</f>
        <v/>
      </c>
      <c r="Q734" s="38" t="str">
        <f t="shared" si="4"/>
        <v>BPS Kota Jakarta Timur</v>
      </c>
      <c r="R734" s="38" t="str">
        <f t="shared" si="56"/>
        <v/>
      </c>
      <c r="S734" s="38" t="str">
        <f t="shared" ref="S734:T734" si="742">S733</f>
        <v>15 Juni sampai dengan 31 Agustus 2026</v>
      </c>
      <c r="T734" s="38" t="str">
        <f t="shared" si="742"/>
        <v>31 Agustus 2026</v>
      </c>
      <c r="U734" s="46"/>
      <c r="V734" s="42"/>
      <c r="W734" s="42"/>
      <c r="X734" s="42"/>
    </row>
    <row r="735" ht="15.75" customHeight="1">
      <c r="A735" s="36" t="s">
        <v>5797</v>
      </c>
      <c r="B735" s="43"/>
      <c r="C735" s="44"/>
      <c r="D735" s="47"/>
      <c r="E735" s="47"/>
      <c r="F735" s="39" t="str">
        <f t="shared" si="2"/>
        <v>PETUGAS.0734/SPK/SE/PML/3172/2026</v>
      </c>
      <c r="G735" s="45"/>
      <c r="H735" s="39" t="str">
        <f>VLOOKUP(G735,'MITRA (REFERENSI)'!$A:$Z,16,FALSE)</f>
        <v>#N/A</v>
      </c>
      <c r="I735" s="39" t="str">
        <f>VLOOKUP(G735,'MITRA (REFERENSI)'!$A:$Z,25,FALSE)</f>
        <v>#N/A</v>
      </c>
      <c r="J735" s="38" t="str">
        <f>VLOOKUP(G735,'MITRA (REFERENSI)'!$A:$Z,26,FALSE)</f>
        <v>#N/A</v>
      </c>
      <c r="K735" s="38" t="str">
        <f>VLOOKUP(G735,'MITRA (REFERENSI)'!$A:$Z,15,FALSE)</f>
        <v>#N/A</v>
      </c>
      <c r="L735" s="38" t="str">
        <f>VLOOKUP(G735,'MITRA (REFERENSI)'!$A:$Z,15,FALSE)</f>
        <v>#N/A</v>
      </c>
      <c r="M735" s="38" t="str">
        <f>IF(B735=1,'KELAS (REFERENSI)'!M735,IF(B735=2,'KELAS (REFERENSI)'!M750,IF(B735=3,'KELAS (REFERENSI)'!M765,IF(B735=4,'KELAS (REFERENSI)'!M780,""))))</f>
        <v/>
      </c>
      <c r="N735" s="38" t="str">
        <f>IF(B735=1,'KELAS (REFERENSI)'!N735,IF(B735=2,'KELAS (REFERENSI)'!N750,IF(B735=3,'KELAS (REFERENSI)'!N765,IF(B735=4,'KELAS (REFERENSI)'!N780,""))))</f>
        <v/>
      </c>
      <c r="O735" s="38" t="str">
        <f>IF(B735=1,'KELAS (REFERENSI)'!O735,IF(B735=2,'KELAS (REFERENSI)'!O750,IF(B735=3,'KELAS (REFERENSI)'!O765,IF(B735=4,'KELAS (REFERENSI)'!O780,""))))</f>
        <v/>
      </c>
      <c r="P735" s="38" t="str">
        <f>IF(B735=1,'KELAS (REFERENSI)'!P735,IF(B735=2,'KELAS (REFERENSI)'!P750,IF(B735=3,'KELAS (REFERENSI)'!P765,IF(B735=4,'KELAS (REFERENSI)'!P780,""))))</f>
        <v/>
      </c>
      <c r="Q735" s="38" t="str">
        <f t="shared" si="4"/>
        <v>BPS Kota Jakarta Timur</v>
      </c>
      <c r="R735" s="38" t="str">
        <f t="shared" si="56"/>
        <v/>
      </c>
      <c r="S735" s="38" t="str">
        <f t="shared" ref="S735:T735" si="743">S734</f>
        <v>15 Juni sampai dengan 31 Agustus 2026</v>
      </c>
      <c r="T735" s="38" t="str">
        <f t="shared" si="743"/>
        <v>31 Agustus 2026</v>
      </c>
      <c r="U735" s="46"/>
      <c r="V735" s="42"/>
      <c r="W735" s="42"/>
      <c r="X735" s="42"/>
    </row>
    <row r="736" ht="15.75" customHeight="1">
      <c r="A736" s="36" t="s">
        <v>5798</v>
      </c>
      <c r="B736" s="43"/>
      <c r="C736" s="44"/>
      <c r="D736" s="47"/>
      <c r="E736" s="47"/>
      <c r="F736" s="39" t="str">
        <f t="shared" si="2"/>
        <v>PETUGAS.0735/SPK/SE/PML/3172/2026</v>
      </c>
      <c r="G736" s="45"/>
      <c r="H736" s="39" t="str">
        <f>VLOOKUP(G736,'MITRA (REFERENSI)'!$A:$Z,16,FALSE)</f>
        <v>#N/A</v>
      </c>
      <c r="I736" s="39" t="str">
        <f>VLOOKUP(G736,'MITRA (REFERENSI)'!$A:$Z,25,FALSE)</f>
        <v>#N/A</v>
      </c>
      <c r="J736" s="38" t="str">
        <f>VLOOKUP(G736,'MITRA (REFERENSI)'!$A:$Z,26,FALSE)</f>
        <v>#N/A</v>
      </c>
      <c r="K736" s="38" t="str">
        <f>VLOOKUP(G736,'MITRA (REFERENSI)'!$A:$Z,15,FALSE)</f>
        <v>#N/A</v>
      </c>
      <c r="L736" s="38" t="str">
        <f>VLOOKUP(G736,'MITRA (REFERENSI)'!$A:$Z,15,FALSE)</f>
        <v>#N/A</v>
      </c>
      <c r="M736" s="38" t="str">
        <f>IF(B736=1,'KELAS (REFERENSI)'!M736,IF(B736=2,'KELAS (REFERENSI)'!M751,IF(B736=3,'KELAS (REFERENSI)'!M766,IF(B736=4,'KELAS (REFERENSI)'!M781,""))))</f>
        <v/>
      </c>
      <c r="N736" s="38" t="str">
        <f>IF(B736=1,'KELAS (REFERENSI)'!N736,IF(B736=2,'KELAS (REFERENSI)'!N751,IF(B736=3,'KELAS (REFERENSI)'!N766,IF(B736=4,'KELAS (REFERENSI)'!N781,""))))</f>
        <v/>
      </c>
      <c r="O736" s="38" t="str">
        <f>IF(B736=1,'KELAS (REFERENSI)'!O736,IF(B736=2,'KELAS (REFERENSI)'!O751,IF(B736=3,'KELAS (REFERENSI)'!O766,IF(B736=4,'KELAS (REFERENSI)'!O781,""))))</f>
        <v/>
      </c>
      <c r="P736" s="38" t="str">
        <f>IF(B736=1,'KELAS (REFERENSI)'!P736,IF(B736=2,'KELAS (REFERENSI)'!P751,IF(B736=3,'KELAS (REFERENSI)'!P766,IF(B736=4,'KELAS (REFERENSI)'!P781,""))))</f>
        <v/>
      </c>
      <c r="Q736" s="38" t="str">
        <f t="shared" si="4"/>
        <v>BPS Kota Jakarta Timur</v>
      </c>
      <c r="R736" s="38" t="str">
        <f t="shared" si="56"/>
        <v/>
      </c>
      <c r="S736" s="38" t="str">
        <f t="shared" ref="S736:T736" si="744">S735</f>
        <v>15 Juni sampai dengan 31 Agustus 2026</v>
      </c>
      <c r="T736" s="38" t="str">
        <f t="shared" si="744"/>
        <v>31 Agustus 2026</v>
      </c>
      <c r="U736" s="46"/>
      <c r="V736" s="42"/>
      <c r="W736" s="42"/>
      <c r="X736" s="42"/>
    </row>
    <row r="737" ht="15.75" customHeight="1">
      <c r="A737" s="36" t="s">
        <v>5799</v>
      </c>
      <c r="B737" s="43"/>
      <c r="C737" s="44"/>
      <c r="D737" s="47"/>
      <c r="E737" s="47"/>
      <c r="F737" s="39" t="str">
        <f t="shared" si="2"/>
        <v>PETUGAS.0736/SPK/SE/PML/3172/2026</v>
      </c>
      <c r="G737" s="45"/>
      <c r="H737" s="39" t="str">
        <f>VLOOKUP(G737,'MITRA (REFERENSI)'!$A:$Z,16,FALSE)</f>
        <v>#N/A</v>
      </c>
      <c r="I737" s="39" t="str">
        <f>VLOOKUP(G737,'MITRA (REFERENSI)'!$A:$Z,25,FALSE)</f>
        <v>#N/A</v>
      </c>
      <c r="J737" s="38" t="str">
        <f>VLOOKUP(G737,'MITRA (REFERENSI)'!$A:$Z,26,FALSE)</f>
        <v>#N/A</v>
      </c>
      <c r="K737" s="38" t="str">
        <f>VLOOKUP(G737,'MITRA (REFERENSI)'!$A:$Z,15,FALSE)</f>
        <v>#N/A</v>
      </c>
      <c r="L737" s="38" t="str">
        <f>VLOOKUP(G737,'MITRA (REFERENSI)'!$A:$Z,15,FALSE)</f>
        <v>#N/A</v>
      </c>
      <c r="M737" s="38" t="str">
        <f>IF(B737=1,'KELAS (REFERENSI)'!M737,IF(B737=2,'KELAS (REFERENSI)'!M752,IF(B737=3,'KELAS (REFERENSI)'!M767,IF(B737=4,'KELAS (REFERENSI)'!M782,""))))</f>
        <v/>
      </c>
      <c r="N737" s="38" t="str">
        <f>IF(B737=1,'KELAS (REFERENSI)'!N737,IF(B737=2,'KELAS (REFERENSI)'!N752,IF(B737=3,'KELAS (REFERENSI)'!N767,IF(B737=4,'KELAS (REFERENSI)'!N782,""))))</f>
        <v/>
      </c>
      <c r="O737" s="38" t="str">
        <f>IF(B737=1,'KELAS (REFERENSI)'!O737,IF(B737=2,'KELAS (REFERENSI)'!O752,IF(B737=3,'KELAS (REFERENSI)'!O767,IF(B737=4,'KELAS (REFERENSI)'!O782,""))))</f>
        <v/>
      </c>
      <c r="P737" s="38" t="str">
        <f>IF(B737=1,'KELAS (REFERENSI)'!P737,IF(B737=2,'KELAS (REFERENSI)'!P752,IF(B737=3,'KELAS (REFERENSI)'!P767,IF(B737=4,'KELAS (REFERENSI)'!P782,""))))</f>
        <v/>
      </c>
      <c r="Q737" s="38" t="str">
        <f t="shared" si="4"/>
        <v>BPS Kota Jakarta Timur</v>
      </c>
      <c r="R737" s="38" t="str">
        <f t="shared" si="56"/>
        <v/>
      </c>
      <c r="S737" s="38" t="str">
        <f t="shared" ref="S737:T737" si="745">S736</f>
        <v>15 Juni sampai dengan 31 Agustus 2026</v>
      </c>
      <c r="T737" s="38" t="str">
        <f t="shared" si="745"/>
        <v>31 Agustus 2026</v>
      </c>
      <c r="U737" s="46"/>
      <c r="V737" s="42"/>
      <c r="W737" s="42"/>
      <c r="X737" s="42"/>
    </row>
    <row r="738" ht="15.75" customHeight="1">
      <c r="A738" s="36" t="s">
        <v>5800</v>
      </c>
      <c r="B738" s="43"/>
      <c r="C738" s="44"/>
      <c r="D738" s="47"/>
      <c r="E738" s="47"/>
      <c r="F738" s="39" t="str">
        <f t="shared" si="2"/>
        <v>PETUGAS.0737/SPK/SE/PML/3172/2026</v>
      </c>
      <c r="G738" s="45"/>
      <c r="H738" s="39" t="str">
        <f>VLOOKUP(G738,'MITRA (REFERENSI)'!$A:$Z,16,FALSE)</f>
        <v>#N/A</v>
      </c>
      <c r="I738" s="39" t="str">
        <f>VLOOKUP(G738,'MITRA (REFERENSI)'!$A:$Z,25,FALSE)</f>
        <v>#N/A</v>
      </c>
      <c r="J738" s="38" t="str">
        <f>VLOOKUP(G738,'MITRA (REFERENSI)'!$A:$Z,26,FALSE)</f>
        <v>#N/A</v>
      </c>
      <c r="K738" s="38" t="str">
        <f>VLOOKUP(G738,'MITRA (REFERENSI)'!$A:$Z,15,FALSE)</f>
        <v>#N/A</v>
      </c>
      <c r="L738" s="38" t="str">
        <f>VLOOKUP(G738,'MITRA (REFERENSI)'!$A:$Z,15,FALSE)</f>
        <v>#N/A</v>
      </c>
      <c r="M738" s="38" t="str">
        <f>IF(B738=1,'KELAS (REFERENSI)'!M738,IF(B738=2,'KELAS (REFERENSI)'!M753,IF(B738=3,'KELAS (REFERENSI)'!M768,IF(B738=4,'KELAS (REFERENSI)'!M783,""))))</f>
        <v/>
      </c>
      <c r="N738" s="38" t="str">
        <f>IF(B738=1,'KELAS (REFERENSI)'!N738,IF(B738=2,'KELAS (REFERENSI)'!N753,IF(B738=3,'KELAS (REFERENSI)'!N768,IF(B738=4,'KELAS (REFERENSI)'!N783,""))))</f>
        <v/>
      </c>
      <c r="O738" s="38" t="str">
        <f>IF(B738=1,'KELAS (REFERENSI)'!O738,IF(B738=2,'KELAS (REFERENSI)'!O753,IF(B738=3,'KELAS (REFERENSI)'!O768,IF(B738=4,'KELAS (REFERENSI)'!O783,""))))</f>
        <v/>
      </c>
      <c r="P738" s="38" t="str">
        <f>IF(B738=1,'KELAS (REFERENSI)'!P738,IF(B738=2,'KELAS (REFERENSI)'!P753,IF(B738=3,'KELAS (REFERENSI)'!P768,IF(B738=4,'KELAS (REFERENSI)'!P783,""))))</f>
        <v/>
      </c>
      <c r="Q738" s="38" t="str">
        <f t="shared" si="4"/>
        <v>BPS Kota Jakarta Timur</v>
      </c>
      <c r="R738" s="38" t="str">
        <f t="shared" si="56"/>
        <v/>
      </c>
      <c r="S738" s="38" t="str">
        <f t="shared" ref="S738:T738" si="746">S737</f>
        <v>15 Juni sampai dengan 31 Agustus 2026</v>
      </c>
      <c r="T738" s="38" t="str">
        <f t="shared" si="746"/>
        <v>31 Agustus 2026</v>
      </c>
      <c r="U738" s="46"/>
      <c r="V738" s="42"/>
      <c r="W738" s="42"/>
      <c r="X738" s="42"/>
    </row>
    <row r="739" ht="15.75" customHeight="1">
      <c r="A739" s="36" t="s">
        <v>5801</v>
      </c>
      <c r="B739" s="43"/>
      <c r="C739" s="44"/>
      <c r="D739" s="47"/>
      <c r="E739" s="47"/>
      <c r="F739" s="39" t="str">
        <f t="shared" si="2"/>
        <v>PETUGAS.0738/SPK/SE/PML/3172/2026</v>
      </c>
      <c r="G739" s="45"/>
      <c r="H739" s="39" t="str">
        <f>VLOOKUP(G739,'MITRA (REFERENSI)'!$A:$Z,16,FALSE)</f>
        <v>#N/A</v>
      </c>
      <c r="I739" s="39" t="str">
        <f>VLOOKUP(G739,'MITRA (REFERENSI)'!$A:$Z,25,FALSE)</f>
        <v>#N/A</v>
      </c>
      <c r="J739" s="38" t="str">
        <f>VLOOKUP(G739,'MITRA (REFERENSI)'!$A:$Z,26,FALSE)</f>
        <v>#N/A</v>
      </c>
      <c r="K739" s="38" t="str">
        <f>VLOOKUP(G739,'MITRA (REFERENSI)'!$A:$Z,15,FALSE)</f>
        <v>#N/A</v>
      </c>
      <c r="L739" s="38" t="str">
        <f>VLOOKUP(G739,'MITRA (REFERENSI)'!$A:$Z,15,FALSE)</f>
        <v>#N/A</v>
      </c>
      <c r="M739" s="38" t="str">
        <f>IF(B739=1,'KELAS (REFERENSI)'!M739,IF(B739=2,'KELAS (REFERENSI)'!M754,IF(B739=3,'KELAS (REFERENSI)'!M769,IF(B739=4,'KELAS (REFERENSI)'!M784,""))))</f>
        <v/>
      </c>
      <c r="N739" s="38" t="str">
        <f>IF(B739=1,'KELAS (REFERENSI)'!N739,IF(B739=2,'KELAS (REFERENSI)'!N754,IF(B739=3,'KELAS (REFERENSI)'!N769,IF(B739=4,'KELAS (REFERENSI)'!N784,""))))</f>
        <v/>
      </c>
      <c r="O739" s="38" t="str">
        <f>IF(B739=1,'KELAS (REFERENSI)'!O739,IF(B739=2,'KELAS (REFERENSI)'!O754,IF(B739=3,'KELAS (REFERENSI)'!O769,IF(B739=4,'KELAS (REFERENSI)'!O784,""))))</f>
        <v/>
      </c>
      <c r="P739" s="38" t="str">
        <f>IF(B739=1,'KELAS (REFERENSI)'!P739,IF(B739=2,'KELAS (REFERENSI)'!P754,IF(B739=3,'KELAS (REFERENSI)'!P769,IF(B739=4,'KELAS (REFERENSI)'!P784,""))))</f>
        <v/>
      </c>
      <c r="Q739" s="38" t="str">
        <f t="shared" si="4"/>
        <v>BPS Kota Jakarta Timur</v>
      </c>
      <c r="R739" s="38" t="str">
        <f t="shared" si="56"/>
        <v/>
      </c>
      <c r="S739" s="38" t="str">
        <f t="shared" ref="S739:T739" si="747">S738</f>
        <v>15 Juni sampai dengan 31 Agustus 2026</v>
      </c>
      <c r="T739" s="38" t="str">
        <f t="shared" si="747"/>
        <v>31 Agustus 2026</v>
      </c>
      <c r="U739" s="46"/>
      <c r="V739" s="42"/>
      <c r="W739" s="42"/>
      <c r="X739" s="42"/>
    </row>
    <row r="740" ht="15.75" customHeight="1">
      <c r="A740" s="36" t="s">
        <v>5802</v>
      </c>
      <c r="B740" s="43"/>
      <c r="C740" s="44"/>
      <c r="D740" s="47"/>
      <c r="E740" s="47"/>
      <c r="F740" s="39" t="str">
        <f t="shared" si="2"/>
        <v>PETUGAS.0739/SPK/SE/PML/3172/2026</v>
      </c>
      <c r="G740" s="45"/>
      <c r="H740" s="39" t="str">
        <f>VLOOKUP(G740,'MITRA (REFERENSI)'!$A:$Z,16,FALSE)</f>
        <v>#N/A</v>
      </c>
      <c r="I740" s="39" t="str">
        <f>VLOOKUP(G740,'MITRA (REFERENSI)'!$A:$Z,25,FALSE)</f>
        <v>#N/A</v>
      </c>
      <c r="J740" s="38" t="str">
        <f>VLOOKUP(G740,'MITRA (REFERENSI)'!$A:$Z,26,FALSE)</f>
        <v>#N/A</v>
      </c>
      <c r="K740" s="38" t="str">
        <f>VLOOKUP(G740,'MITRA (REFERENSI)'!$A:$Z,15,FALSE)</f>
        <v>#N/A</v>
      </c>
      <c r="L740" s="38" t="str">
        <f>VLOOKUP(G740,'MITRA (REFERENSI)'!$A:$Z,15,FALSE)</f>
        <v>#N/A</v>
      </c>
      <c r="M740" s="38" t="str">
        <f>IF(B740=1,'KELAS (REFERENSI)'!M740,IF(B740=2,'KELAS (REFERENSI)'!M755,IF(B740=3,'KELAS (REFERENSI)'!M770,IF(B740=4,'KELAS (REFERENSI)'!M785,""))))</f>
        <v/>
      </c>
      <c r="N740" s="38" t="str">
        <f>IF(B740=1,'KELAS (REFERENSI)'!N740,IF(B740=2,'KELAS (REFERENSI)'!N755,IF(B740=3,'KELAS (REFERENSI)'!N770,IF(B740=4,'KELAS (REFERENSI)'!N785,""))))</f>
        <v/>
      </c>
      <c r="O740" s="38" t="str">
        <f>IF(B740=1,'KELAS (REFERENSI)'!O740,IF(B740=2,'KELAS (REFERENSI)'!O755,IF(B740=3,'KELAS (REFERENSI)'!O770,IF(B740=4,'KELAS (REFERENSI)'!O785,""))))</f>
        <v/>
      </c>
      <c r="P740" s="38" t="str">
        <f>IF(B740=1,'KELAS (REFERENSI)'!P740,IF(B740=2,'KELAS (REFERENSI)'!P755,IF(B740=3,'KELAS (REFERENSI)'!P770,IF(B740=4,'KELAS (REFERENSI)'!P785,""))))</f>
        <v/>
      </c>
      <c r="Q740" s="38" t="str">
        <f t="shared" si="4"/>
        <v>BPS Kota Jakarta Timur</v>
      </c>
      <c r="R740" s="38" t="str">
        <f t="shared" si="56"/>
        <v/>
      </c>
      <c r="S740" s="38" t="str">
        <f t="shared" ref="S740:T740" si="748">S739</f>
        <v>15 Juni sampai dengan 31 Agustus 2026</v>
      </c>
      <c r="T740" s="38" t="str">
        <f t="shared" si="748"/>
        <v>31 Agustus 2026</v>
      </c>
      <c r="U740" s="46"/>
      <c r="V740" s="42"/>
      <c r="W740" s="42"/>
      <c r="X740" s="42"/>
    </row>
    <row r="741" ht="15.75" customHeight="1">
      <c r="A741" s="36" t="s">
        <v>5803</v>
      </c>
      <c r="B741" s="43"/>
      <c r="C741" s="44"/>
      <c r="D741" s="47"/>
      <c r="E741" s="47"/>
      <c r="F741" s="39" t="str">
        <f t="shared" si="2"/>
        <v>PETUGAS.0740/SPK/SE/PML/3172/2026</v>
      </c>
      <c r="G741" s="45"/>
      <c r="H741" s="39" t="str">
        <f>VLOOKUP(G741,'MITRA (REFERENSI)'!$A:$Z,16,FALSE)</f>
        <v>#N/A</v>
      </c>
      <c r="I741" s="39" t="str">
        <f>VLOOKUP(G741,'MITRA (REFERENSI)'!$A:$Z,25,FALSE)</f>
        <v>#N/A</v>
      </c>
      <c r="J741" s="38" t="str">
        <f>VLOOKUP(G741,'MITRA (REFERENSI)'!$A:$Z,26,FALSE)</f>
        <v>#N/A</v>
      </c>
      <c r="K741" s="38" t="str">
        <f>VLOOKUP(G741,'MITRA (REFERENSI)'!$A:$Z,15,FALSE)</f>
        <v>#N/A</v>
      </c>
      <c r="L741" s="38" t="str">
        <f>VLOOKUP(G741,'MITRA (REFERENSI)'!$A:$Z,15,FALSE)</f>
        <v>#N/A</v>
      </c>
      <c r="M741" s="38" t="str">
        <f>IF(B741=1,'KELAS (REFERENSI)'!M741,IF(B741=2,'KELAS (REFERENSI)'!M756,IF(B741=3,'KELAS (REFERENSI)'!M771,IF(B741=4,'KELAS (REFERENSI)'!M786,""))))</f>
        <v/>
      </c>
      <c r="N741" s="38" t="str">
        <f>IF(B741=1,'KELAS (REFERENSI)'!N741,IF(B741=2,'KELAS (REFERENSI)'!N756,IF(B741=3,'KELAS (REFERENSI)'!N771,IF(B741=4,'KELAS (REFERENSI)'!N786,""))))</f>
        <v/>
      </c>
      <c r="O741" s="38" t="str">
        <f>IF(B741=1,'KELAS (REFERENSI)'!O741,IF(B741=2,'KELAS (REFERENSI)'!O756,IF(B741=3,'KELAS (REFERENSI)'!O771,IF(B741=4,'KELAS (REFERENSI)'!O786,""))))</f>
        <v/>
      </c>
      <c r="P741" s="38" t="str">
        <f>IF(B741=1,'KELAS (REFERENSI)'!P741,IF(B741=2,'KELAS (REFERENSI)'!P756,IF(B741=3,'KELAS (REFERENSI)'!P771,IF(B741=4,'KELAS (REFERENSI)'!P786,""))))</f>
        <v/>
      </c>
      <c r="Q741" s="38" t="str">
        <f t="shared" si="4"/>
        <v>BPS Kota Jakarta Timur</v>
      </c>
      <c r="R741" s="38" t="str">
        <f t="shared" si="56"/>
        <v/>
      </c>
      <c r="S741" s="38" t="str">
        <f t="shared" ref="S741:T741" si="749">S740</f>
        <v>15 Juni sampai dengan 31 Agustus 2026</v>
      </c>
      <c r="T741" s="38" t="str">
        <f t="shared" si="749"/>
        <v>31 Agustus 2026</v>
      </c>
      <c r="U741" s="46"/>
      <c r="V741" s="42"/>
      <c r="W741" s="42"/>
      <c r="X741" s="42"/>
    </row>
    <row r="742" ht="15.75" customHeight="1">
      <c r="A742" s="36" t="s">
        <v>5804</v>
      </c>
      <c r="B742" s="43"/>
      <c r="C742" s="44"/>
      <c r="D742" s="47"/>
      <c r="E742" s="47"/>
      <c r="F742" s="39" t="str">
        <f t="shared" si="2"/>
        <v>PETUGAS.0741/SPK/SE/PML/3172/2026</v>
      </c>
      <c r="G742" s="45"/>
      <c r="H742" s="39" t="str">
        <f>VLOOKUP(G742,'MITRA (REFERENSI)'!$A:$Z,16,FALSE)</f>
        <v>#N/A</v>
      </c>
      <c r="I742" s="39" t="str">
        <f>VLOOKUP(G742,'MITRA (REFERENSI)'!$A:$Z,25,FALSE)</f>
        <v>#N/A</v>
      </c>
      <c r="J742" s="38" t="str">
        <f>VLOOKUP(G742,'MITRA (REFERENSI)'!$A:$Z,26,FALSE)</f>
        <v>#N/A</v>
      </c>
      <c r="K742" s="38" t="str">
        <f>VLOOKUP(G742,'MITRA (REFERENSI)'!$A:$Z,15,FALSE)</f>
        <v>#N/A</v>
      </c>
      <c r="L742" s="38" t="str">
        <f>VLOOKUP(G742,'MITRA (REFERENSI)'!$A:$Z,15,FALSE)</f>
        <v>#N/A</v>
      </c>
      <c r="M742" s="38" t="str">
        <f>IF(B742=1,'KELAS (REFERENSI)'!M742,IF(B742=2,'KELAS (REFERENSI)'!M757,IF(B742=3,'KELAS (REFERENSI)'!M772,IF(B742=4,'KELAS (REFERENSI)'!M787,""))))</f>
        <v/>
      </c>
      <c r="N742" s="38" t="str">
        <f>IF(B742=1,'KELAS (REFERENSI)'!N742,IF(B742=2,'KELAS (REFERENSI)'!N757,IF(B742=3,'KELAS (REFERENSI)'!N772,IF(B742=4,'KELAS (REFERENSI)'!N787,""))))</f>
        <v/>
      </c>
      <c r="O742" s="38" t="str">
        <f>IF(B742=1,'KELAS (REFERENSI)'!O742,IF(B742=2,'KELAS (REFERENSI)'!O757,IF(B742=3,'KELAS (REFERENSI)'!O772,IF(B742=4,'KELAS (REFERENSI)'!O787,""))))</f>
        <v/>
      </c>
      <c r="P742" s="38" t="str">
        <f>IF(B742=1,'KELAS (REFERENSI)'!P742,IF(B742=2,'KELAS (REFERENSI)'!P757,IF(B742=3,'KELAS (REFERENSI)'!P772,IF(B742=4,'KELAS (REFERENSI)'!P787,""))))</f>
        <v/>
      </c>
      <c r="Q742" s="38" t="str">
        <f t="shared" si="4"/>
        <v>BPS Kota Jakarta Timur</v>
      </c>
      <c r="R742" s="38" t="str">
        <f t="shared" si="56"/>
        <v/>
      </c>
      <c r="S742" s="38" t="str">
        <f t="shared" ref="S742:T742" si="750">S741</f>
        <v>15 Juni sampai dengan 31 Agustus 2026</v>
      </c>
      <c r="T742" s="38" t="str">
        <f t="shared" si="750"/>
        <v>31 Agustus 2026</v>
      </c>
      <c r="U742" s="46"/>
      <c r="V742" s="42"/>
      <c r="W742" s="42"/>
      <c r="X742" s="42"/>
    </row>
    <row r="743" ht="15.75" customHeight="1">
      <c r="A743" s="36" t="s">
        <v>5805</v>
      </c>
      <c r="B743" s="43"/>
      <c r="C743" s="44"/>
      <c r="D743" s="47"/>
      <c r="E743" s="47"/>
      <c r="F743" s="39" t="str">
        <f t="shared" si="2"/>
        <v>PETUGAS.0742/SPK/SE/PML/3172/2026</v>
      </c>
      <c r="G743" s="45"/>
      <c r="H743" s="39" t="str">
        <f>VLOOKUP(G743,'MITRA (REFERENSI)'!$A:$Z,16,FALSE)</f>
        <v>#N/A</v>
      </c>
      <c r="I743" s="39" t="str">
        <f>VLOOKUP(G743,'MITRA (REFERENSI)'!$A:$Z,25,FALSE)</f>
        <v>#N/A</v>
      </c>
      <c r="J743" s="38" t="str">
        <f>VLOOKUP(G743,'MITRA (REFERENSI)'!$A:$Z,26,FALSE)</f>
        <v>#N/A</v>
      </c>
      <c r="K743" s="38" t="str">
        <f>VLOOKUP(G743,'MITRA (REFERENSI)'!$A:$Z,15,FALSE)</f>
        <v>#N/A</v>
      </c>
      <c r="L743" s="38" t="str">
        <f>VLOOKUP(G743,'MITRA (REFERENSI)'!$A:$Z,15,FALSE)</f>
        <v>#N/A</v>
      </c>
      <c r="M743" s="38" t="str">
        <f>IF(B743=1,'KELAS (REFERENSI)'!M743,IF(B743=2,'KELAS (REFERENSI)'!M758,IF(B743=3,'KELAS (REFERENSI)'!M773,IF(B743=4,'KELAS (REFERENSI)'!M788,""))))</f>
        <v/>
      </c>
      <c r="N743" s="38" t="str">
        <f>IF(B743=1,'KELAS (REFERENSI)'!N743,IF(B743=2,'KELAS (REFERENSI)'!N758,IF(B743=3,'KELAS (REFERENSI)'!N773,IF(B743=4,'KELAS (REFERENSI)'!N788,""))))</f>
        <v/>
      </c>
      <c r="O743" s="38" t="str">
        <f>IF(B743=1,'KELAS (REFERENSI)'!O743,IF(B743=2,'KELAS (REFERENSI)'!O758,IF(B743=3,'KELAS (REFERENSI)'!O773,IF(B743=4,'KELAS (REFERENSI)'!O788,""))))</f>
        <v/>
      </c>
      <c r="P743" s="38" t="str">
        <f>IF(B743=1,'KELAS (REFERENSI)'!P743,IF(B743=2,'KELAS (REFERENSI)'!P758,IF(B743=3,'KELAS (REFERENSI)'!P773,IF(B743=4,'KELAS (REFERENSI)'!P788,""))))</f>
        <v/>
      </c>
      <c r="Q743" s="38" t="str">
        <f t="shared" si="4"/>
        <v>BPS Kota Jakarta Timur</v>
      </c>
      <c r="R743" s="38" t="str">
        <f t="shared" si="56"/>
        <v/>
      </c>
      <c r="S743" s="38" t="str">
        <f t="shared" ref="S743:T743" si="751">S742</f>
        <v>15 Juni sampai dengan 31 Agustus 2026</v>
      </c>
      <c r="T743" s="38" t="str">
        <f t="shared" si="751"/>
        <v>31 Agustus 2026</v>
      </c>
      <c r="U743" s="46"/>
      <c r="V743" s="42"/>
      <c r="W743" s="42"/>
      <c r="X743" s="42"/>
    </row>
    <row r="744" ht="15.75" customHeight="1">
      <c r="A744" s="36" t="s">
        <v>5806</v>
      </c>
      <c r="B744" s="43"/>
      <c r="C744" s="44"/>
      <c r="D744" s="47"/>
      <c r="E744" s="47"/>
      <c r="F744" s="39" t="str">
        <f t="shared" si="2"/>
        <v>PETUGAS.0743/SPK/SE/PML/3172/2026</v>
      </c>
      <c r="G744" s="45"/>
      <c r="H744" s="39" t="str">
        <f>VLOOKUP(G744,'MITRA (REFERENSI)'!$A:$Z,16,FALSE)</f>
        <v>#N/A</v>
      </c>
      <c r="I744" s="39" t="str">
        <f>VLOOKUP(G744,'MITRA (REFERENSI)'!$A:$Z,25,FALSE)</f>
        <v>#N/A</v>
      </c>
      <c r="J744" s="38" t="str">
        <f>VLOOKUP(G744,'MITRA (REFERENSI)'!$A:$Z,26,FALSE)</f>
        <v>#N/A</v>
      </c>
      <c r="K744" s="38" t="str">
        <f>VLOOKUP(G744,'MITRA (REFERENSI)'!$A:$Z,15,FALSE)</f>
        <v>#N/A</v>
      </c>
      <c r="L744" s="38" t="str">
        <f>VLOOKUP(G744,'MITRA (REFERENSI)'!$A:$Z,15,FALSE)</f>
        <v>#N/A</v>
      </c>
      <c r="M744" s="38" t="str">
        <f>IF(B744=1,'KELAS (REFERENSI)'!M744,IF(B744=2,'KELAS (REFERENSI)'!M759,IF(B744=3,'KELAS (REFERENSI)'!M774,IF(B744=4,'KELAS (REFERENSI)'!M789,""))))</f>
        <v/>
      </c>
      <c r="N744" s="38" t="str">
        <f>IF(B744=1,'KELAS (REFERENSI)'!N744,IF(B744=2,'KELAS (REFERENSI)'!N759,IF(B744=3,'KELAS (REFERENSI)'!N774,IF(B744=4,'KELAS (REFERENSI)'!N789,""))))</f>
        <v/>
      </c>
      <c r="O744" s="38" t="str">
        <f>IF(B744=1,'KELAS (REFERENSI)'!O744,IF(B744=2,'KELAS (REFERENSI)'!O759,IF(B744=3,'KELAS (REFERENSI)'!O774,IF(B744=4,'KELAS (REFERENSI)'!O789,""))))</f>
        <v/>
      </c>
      <c r="P744" s="38" t="str">
        <f>IF(B744=1,'KELAS (REFERENSI)'!P744,IF(B744=2,'KELAS (REFERENSI)'!P759,IF(B744=3,'KELAS (REFERENSI)'!P774,IF(B744=4,'KELAS (REFERENSI)'!P789,""))))</f>
        <v/>
      </c>
      <c r="Q744" s="38" t="str">
        <f t="shared" si="4"/>
        <v>BPS Kota Jakarta Timur</v>
      </c>
      <c r="R744" s="38" t="str">
        <f t="shared" si="56"/>
        <v/>
      </c>
      <c r="S744" s="38" t="str">
        <f t="shared" ref="S744:T744" si="752">S743</f>
        <v>15 Juni sampai dengan 31 Agustus 2026</v>
      </c>
      <c r="T744" s="38" t="str">
        <f t="shared" si="752"/>
        <v>31 Agustus 2026</v>
      </c>
      <c r="U744" s="46"/>
      <c r="V744" s="42"/>
      <c r="W744" s="42"/>
      <c r="X744" s="42"/>
    </row>
    <row r="745" ht="15.75" customHeight="1">
      <c r="A745" s="36" t="s">
        <v>5807</v>
      </c>
      <c r="B745" s="43"/>
      <c r="C745" s="44"/>
      <c r="D745" s="47"/>
      <c r="E745" s="47"/>
      <c r="F745" s="39" t="str">
        <f t="shared" si="2"/>
        <v>PETUGAS.0744/SPK/SE/PML/3172/2026</v>
      </c>
      <c r="G745" s="45"/>
      <c r="H745" s="39" t="str">
        <f>VLOOKUP(G745,'MITRA (REFERENSI)'!$A:$Z,16,FALSE)</f>
        <v>#N/A</v>
      </c>
      <c r="I745" s="39" t="str">
        <f>VLOOKUP(G745,'MITRA (REFERENSI)'!$A:$Z,25,FALSE)</f>
        <v>#N/A</v>
      </c>
      <c r="J745" s="38" t="str">
        <f>VLOOKUP(G745,'MITRA (REFERENSI)'!$A:$Z,26,FALSE)</f>
        <v>#N/A</v>
      </c>
      <c r="K745" s="38" t="str">
        <f>VLOOKUP(G745,'MITRA (REFERENSI)'!$A:$Z,15,FALSE)</f>
        <v>#N/A</v>
      </c>
      <c r="L745" s="38" t="str">
        <f>VLOOKUP(G745,'MITRA (REFERENSI)'!$A:$Z,15,FALSE)</f>
        <v>#N/A</v>
      </c>
      <c r="M745" s="38" t="str">
        <f>IF(B745=1,'KELAS (REFERENSI)'!M745,IF(B745=2,'KELAS (REFERENSI)'!M760,IF(B745=3,'KELAS (REFERENSI)'!M775,IF(B745=4,'KELAS (REFERENSI)'!M790,""))))</f>
        <v/>
      </c>
      <c r="N745" s="38" t="str">
        <f>IF(B745=1,'KELAS (REFERENSI)'!N745,IF(B745=2,'KELAS (REFERENSI)'!N760,IF(B745=3,'KELAS (REFERENSI)'!N775,IF(B745=4,'KELAS (REFERENSI)'!N790,""))))</f>
        <v/>
      </c>
      <c r="O745" s="38" t="str">
        <f>IF(B745=1,'KELAS (REFERENSI)'!O745,IF(B745=2,'KELAS (REFERENSI)'!O760,IF(B745=3,'KELAS (REFERENSI)'!O775,IF(B745=4,'KELAS (REFERENSI)'!O790,""))))</f>
        <v/>
      </c>
      <c r="P745" s="38" t="str">
        <f>IF(B745=1,'KELAS (REFERENSI)'!P745,IF(B745=2,'KELAS (REFERENSI)'!P760,IF(B745=3,'KELAS (REFERENSI)'!P775,IF(B745=4,'KELAS (REFERENSI)'!P790,""))))</f>
        <v/>
      </c>
      <c r="Q745" s="38" t="str">
        <f t="shared" si="4"/>
        <v>BPS Kota Jakarta Timur</v>
      </c>
      <c r="R745" s="38" t="str">
        <f t="shared" si="56"/>
        <v/>
      </c>
      <c r="S745" s="38" t="str">
        <f t="shared" ref="S745:T745" si="753">S744</f>
        <v>15 Juni sampai dengan 31 Agustus 2026</v>
      </c>
      <c r="T745" s="38" t="str">
        <f t="shared" si="753"/>
        <v>31 Agustus 2026</v>
      </c>
      <c r="U745" s="46"/>
      <c r="V745" s="42"/>
      <c r="W745" s="42"/>
      <c r="X745" s="42"/>
    </row>
    <row r="746" ht="15.75" customHeight="1">
      <c r="A746" s="36" t="s">
        <v>5808</v>
      </c>
      <c r="B746" s="43"/>
      <c r="C746" s="44"/>
      <c r="D746" s="47"/>
      <c r="E746" s="47"/>
      <c r="F746" s="39" t="str">
        <f t="shared" si="2"/>
        <v>PETUGAS.0745/SPK/SE/PML/3172/2026</v>
      </c>
      <c r="G746" s="45"/>
      <c r="H746" s="39" t="str">
        <f>VLOOKUP(G746,'MITRA (REFERENSI)'!$A:$Z,16,FALSE)</f>
        <v>#N/A</v>
      </c>
      <c r="I746" s="39" t="str">
        <f>VLOOKUP(G746,'MITRA (REFERENSI)'!$A:$Z,25,FALSE)</f>
        <v>#N/A</v>
      </c>
      <c r="J746" s="38" t="str">
        <f>VLOOKUP(G746,'MITRA (REFERENSI)'!$A:$Z,26,FALSE)</f>
        <v>#N/A</v>
      </c>
      <c r="K746" s="38" t="str">
        <f>VLOOKUP(G746,'MITRA (REFERENSI)'!$A:$Z,15,FALSE)</f>
        <v>#N/A</v>
      </c>
      <c r="L746" s="38" t="str">
        <f>VLOOKUP(G746,'MITRA (REFERENSI)'!$A:$Z,15,FALSE)</f>
        <v>#N/A</v>
      </c>
      <c r="M746" s="38" t="str">
        <f>IF(B746=1,'KELAS (REFERENSI)'!M746,IF(B746=2,'KELAS (REFERENSI)'!M761,IF(B746=3,'KELAS (REFERENSI)'!M776,IF(B746=4,'KELAS (REFERENSI)'!M791,""))))</f>
        <v/>
      </c>
      <c r="N746" s="38" t="str">
        <f>IF(B746=1,'KELAS (REFERENSI)'!N746,IF(B746=2,'KELAS (REFERENSI)'!N761,IF(B746=3,'KELAS (REFERENSI)'!N776,IF(B746=4,'KELAS (REFERENSI)'!N791,""))))</f>
        <v/>
      </c>
      <c r="O746" s="38" t="str">
        <f>IF(B746=1,'KELAS (REFERENSI)'!O746,IF(B746=2,'KELAS (REFERENSI)'!O761,IF(B746=3,'KELAS (REFERENSI)'!O776,IF(B746=4,'KELAS (REFERENSI)'!O791,""))))</f>
        <v/>
      </c>
      <c r="P746" s="38" t="str">
        <f>IF(B746=1,'KELAS (REFERENSI)'!P746,IF(B746=2,'KELAS (REFERENSI)'!P761,IF(B746=3,'KELAS (REFERENSI)'!P776,IF(B746=4,'KELAS (REFERENSI)'!P791,""))))</f>
        <v/>
      </c>
      <c r="Q746" s="38" t="str">
        <f t="shared" si="4"/>
        <v>BPS Kota Jakarta Timur</v>
      </c>
      <c r="R746" s="38" t="str">
        <f t="shared" si="56"/>
        <v/>
      </c>
      <c r="S746" s="38" t="str">
        <f t="shared" ref="S746:T746" si="754">S745</f>
        <v>15 Juni sampai dengan 31 Agustus 2026</v>
      </c>
      <c r="T746" s="38" t="str">
        <f t="shared" si="754"/>
        <v>31 Agustus 2026</v>
      </c>
      <c r="U746" s="46"/>
      <c r="V746" s="42"/>
      <c r="W746" s="42"/>
      <c r="X746" s="42"/>
    </row>
    <row r="747" ht="15.75" customHeight="1">
      <c r="A747" s="36" t="s">
        <v>5809</v>
      </c>
      <c r="B747" s="43"/>
      <c r="C747" s="44"/>
      <c r="D747" s="47"/>
      <c r="E747" s="47"/>
      <c r="F747" s="39" t="str">
        <f t="shared" si="2"/>
        <v>PETUGAS.0746/SPK/SE/PML/3172/2026</v>
      </c>
      <c r="G747" s="45"/>
      <c r="H747" s="39" t="str">
        <f>VLOOKUP(G747,'MITRA (REFERENSI)'!$A:$Z,16,FALSE)</f>
        <v>#N/A</v>
      </c>
      <c r="I747" s="39" t="str">
        <f>VLOOKUP(G747,'MITRA (REFERENSI)'!$A:$Z,25,FALSE)</f>
        <v>#N/A</v>
      </c>
      <c r="J747" s="38" t="str">
        <f>VLOOKUP(G747,'MITRA (REFERENSI)'!$A:$Z,26,FALSE)</f>
        <v>#N/A</v>
      </c>
      <c r="K747" s="38" t="str">
        <f>VLOOKUP(G747,'MITRA (REFERENSI)'!$A:$Z,15,FALSE)</f>
        <v>#N/A</v>
      </c>
      <c r="L747" s="38" t="str">
        <f>VLOOKUP(G747,'MITRA (REFERENSI)'!$A:$Z,15,FALSE)</f>
        <v>#N/A</v>
      </c>
      <c r="M747" s="38" t="str">
        <f>IF(B747=1,'KELAS (REFERENSI)'!M747,IF(B747=2,'KELAS (REFERENSI)'!M762,IF(B747=3,'KELAS (REFERENSI)'!M777,IF(B747=4,'KELAS (REFERENSI)'!M792,""))))</f>
        <v/>
      </c>
      <c r="N747" s="38" t="str">
        <f>IF(B747=1,'KELAS (REFERENSI)'!N747,IF(B747=2,'KELAS (REFERENSI)'!N762,IF(B747=3,'KELAS (REFERENSI)'!N777,IF(B747=4,'KELAS (REFERENSI)'!N792,""))))</f>
        <v/>
      </c>
      <c r="O747" s="38" t="str">
        <f>IF(B747=1,'KELAS (REFERENSI)'!O747,IF(B747=2,'KELAS (REFERENSI)'!O762,IF(B747=3,'KELAS (REFERENSI)'!O777,IF(B747=4,'KELAS (REFERENSI)'!O792,""))))</f>
        <v/>
      </c>
      <c r="P747" s="38" t="str">
        <f>IF(B747=1,'KELAS (REFERENSI)'!P747,IF(B747=2,'KELAS (REFERENSI)'!P762,IF(B747=3,'KELAS (REFERENSI)'!P777,IF(B747=4,'KELAS (REFERENSI)'!P792,""))))</f>
        <v/>
      </c>
      <c r="Q747" s="38" t="str">
        <f t="shared" si="4"/>
        <v>BPS Kota Jakarta Timur</v>
      </c>
      <c r="R747" s="38" t="str">
        <f t="shared" si="56"/>
        <v/>
      </c>
      <c r="S747" s="38" t="str">
        <f t="shared" ref="S747:T747" si="755">S746</f>
        <v>15 Juni sampai dengan 31 Agustus 2026</v>
      </c>
      <c r="T747" s="38" t="str">
        <f t="shared" si="755"/>
        <v>31 Agustus 2026</v>
      </c>
      <c r="U747" s="46"/>
      <c r="V747" s="42"/>
      <c r="W747" s="42"/>
      <c r="X747" s="42"/>
    </row>
    <row r="748" ht="15.75" customHeight="1">
      <c r="A748" s="36" t="s">
        <v>5810</v>
      </c>
      <c r="B748" s="43"/>
      <c r="C748" s="44"/>
      <c r="D748" s="47"/>
      <c r="E748" s="47"/>
      <c r="F748" s="39" t="str">
        <f t="shared" si="2"/>
        <v>PETUGAS.0747/SPK/SE/PML/3172/2026</v>
      </c>
      <c r="G748" s="45"/>
      <c r="H748" s="39" t="str">
        <f>VLOOKUP(G748,'MITRA (REFERENSI)'!$A:$Z,16,FALSE)</f>
        <v>#N/A</v>
      </c>
      <c r="I748" s="39" t="str">
        <f>VLOOKUP(G748,'MITRA (REFERENSI)'!$A:$Z,25,FALSE)</f>
        <v>#N/A</v>
      </c>
      <c r="J748" s="38" t="str">
        <f>VLOOKUP(G748,'MITRA (REFERENSI)'!$A:$Z,26,FALSE)</f>
        <v>#N/A</v>
      </c>
      <c r="K748" s="38" t="str">
        <f>VLOOKUP(G748,'MITRA (REFERENSI)'!$A:$Z,15,FALSE)</f>
        <v>#N/A</v>
      </c>
      <c r="L748" s="38" t="str">
        <f>VLOOKUP(G748,'MITRA (REFERENSI)'!$A:$Z,15,FALSE)</f>
        <v>#N/A</v>
      </c>
      <c r="M748" s="38" t="str">
        <f>IF(B748=1,'KELAS (REFERENSI)'!M748,IF(B748=2,'KELAS (REFERENSI)'!M763,IF(B748=3,'KELAS (REFERENSI)'!M778,IF(B748=4,'KELAS (REFERENSI)'!M793,""))))</f>
        <v/>
      </c>
      <c r="N748" s="38" t="str">
        <f>IF(B748=1,'KELAS (REFERENSI)'!N748,IF(B748=2,'KELAS (REFERENSI)'!N763,IF(B748=3,'KELAS (REFERENSI)'!N778,IF(B748=4,'KELAS (REFERENSI)'!N793,""))))</f>
        <v/>
      </c>
      <c r="O748" s="38" t="str">
        <f>IF(B748=1,'KELAS (REFERENSI)'!O748,IF(B748=2,'KELAS (REFERENSI)'!O763,IF(B748=3,'KELAS (REFERENSI)'!O778,IF(B748=4,'KELAS (REFERENSI)'!O793,""))))</f>
        <v/>
      </c>
      <c r="P748" s="38" t="str">
        <f>IF(B748=1,'KELAS (REFERENSI)'!P748,IF(B748=2,'KELAS (REFERENSI)'!P763,IF(B748=3,'KELAS (REFERENSI)'!P778,IF(B748=4,'KELAS (REFERENSI)'!P793,""))))</f>
        <v/>
      </c>
      <c r="Q748" s="38" t="str">
        <f t="shared" si="4"/>
        <v>BPS Kota Jakarta Timur</v>
      </c>
      <c r="R748" s="38" t="str">
        <f t="shared" si="56"/>
        <v/>
      </c>
      <c r="S748" s="38" t="str">
        <f t="shared" ref="S748:T748" si="756">S747</f>
        <v>15 Juni sampai dengan 31 Agustus 2026</v>
      </c>
      <c r="T748" s="38" t="str">
        <f t="shared" si="756"/>
        <v>31 Agustus 2026</v>
      </c>
      <c r="U748" s="46"/>
      <c r="V748" s="42"/>
      <c r="W748" s="42"/>
      <c r="X748" s="42"/>
    </row>
    <row r="749" ht="15.75" customHeight="1">
      <c r="A749" s="36" t="s">
        <v>5811</v>
      </c>
      <c r="B749" s="43"/>
      <c r="C749" s="44"/>
      <c r="D749" s="47"/>
      <c r="E749" s="47"/>
      <c r="F749" s="39" t="str">
        <f t="shared" si="2"/>
        <v>PETUGAS.0748/SPK/SE/PML/3172/2026</v>
      </c>
      <c r="G749" s="45"/>
      <c r="H749" s="39" t="str">
        <f>VLOOKUP(G749,'MITRA (REFERENSI)'!$A:$Z,16,FALSE)</f>
        <v>#N/A</v>
      </c>
      <c r="I749" s="39" t="str">
        <f>VLOOKUP(G749,'MITRA (REFERENSI)'!$A:$Z,25,FALSE)</f>
        <v>#N/A</v>
      </c>
      <c r="J749" s="38" t="str">
        <f>VLOOKUP(G749,'MITRA (REFERENSI)'!$A:$Z,26,FALSE)</f>
        <v>#N/A</v>
      </c>
      <c r="K749" s="38" t="str">
        <f>VLOOKUP(G749,'MITRA (REFERENSI)'!$A:$Z,15,FALSE)</f>
        <v>#N/A</v>
      </c>
      <c r="L749" s="38" t="str">
        <f>VLOOKUP(G749,'MITRA (REFERENSI)'!$A:$Z,15,FALSE)</f>
        <v>#N/A</v>
      </c>
      <c r="M749" s="38" t="str">
        <f>IF(B749=1,'KELAS (REFERENSI)'!M749,IF(B749=2,'KELAS (REFERENSI)'!M764,IF(B749=3,'KELAS (REFERENSI)'!M779,IF(B749=4,'KELAS (REFERENSI)'!M794,""))))</f>
        <v/>
      </c>
      <c r="N749" s="38" t="str">
        <f>IF(B749=1,'KELAS (REFERENSI)'!N749,IF(B749=2,'KELAS (REFERENSI)'!N764,IF(B749=3,'KELAS (REFERENSI)'!N779,IF(B749=4,'KELAS (REFERENSI)'!N794,""))))</f>
        <v/>
      </c>
      <c r="O749" s="38" t="str">
        <f>IF(B749=1,'KELAS (REFERENSI)'!O749,IF(B749=2,'KELAS (REFERENSI)'!O764,IF(B749=3,'KELAS (REFERENSI)'!O779,IF(B749=4,'KELAS (REFERENSI)'!O794,""))))</f>
        <v/>
      </c>
      <c r="P749" s="38" t="str">
        <f>IF(B749=1,'KELAS (REFERENSI)'!P749,IF(B749=2,'KELAS (REFERENSI)'!P764,IF(B749=3,'KELAS (REFERENSI)'!P779,IF(B749=4,'KELAS (REFERENSI)'!P794,""))))</f>
        <v/>
      </c>
      <c r="Q749" s="38" t="str">
        <f t="shared" si="4"/>
        <v>BPS Kota Jakarta Timur</v>
      </c>
      <c r="R749" s="38" t="str">
        <f t="shared" si="56"/>
        <v/>
      </c>
      <c r="S749" s="38" t="str">
        <f t="shared" ref="S749:T749" si="757">S748</f>
        <v>15 Juni sampai dengan 31 Agustus 2026</v>
      </c>
      <c r="T749" s="38" t="str">
        <f t="shared" si="757"/>
        <v>31 Agustus 2026</v>
      </c>
      <c r="U749" s="46"/>
      <c r="V749" s="42"/>
      <c r="W749" s="42"/>
      <c r="X749" s="42"/>
    </row>
    <row r="750" ht="15.75" customHeight="1">
      <c r="A750" s="36" t="s">
        <v>5812</v>
      </c>
      <c r="B750" s="43"/>
      <c r="C750" s="44"/>
      <c r="D750" s="47"/>
      <c r="E750" s="47"/>
      <c r="F750" s="39" t="str">
        <f t="shared" si="2"/>
        <v>PETUGAS.0749/SPK/SE/PML/3172/2026</v>
      </c>
      <c r="G750" s="45"/>
      <c r="H750" s="39" t="str">
        <f>VLOOKUP(G750,'MITRA (REFERENSI)'!$A:$Z,16,FALSE)</f>
        <v>#N/A</v>
      </c>
      <c r="I750" s="39" t="str">
        <f>VLOOKUP(G750,'MITRA (REFERENSI)'!$A:$Z,25,FALSE)</f>
        <v>#N/A</v>
      </c>
      <c r="J750" s="38" t="str">
        <f>VLOOKUP(G750,'MITRA (REFERENSI)'!$A:$Z,26,FALSE)</f>
        <v>#N/A</v>
      </c>
      <c r="K750" s="38" t="str">
        <f>VLOOKUP(G750,'MITRA (REFERENSI)'!$A:$Z,15,FALSE)</f>
        <v>#N/A</v>
      </c>
      <c r="L750" s="38" t="str">
        <f>VLOOKUP(G750,'MITRA (REFERENSI)'!$A:$Z,15,FALSE)</f>
        <v>#N/A</v>
      </c>
      <c r="M750" s="38" t="str">
        <f>IF(B750=1,'KELAS (REFERENSI)'!M750,IF(B750=2,'KELAS (REFERENSI)'!M765,IF(B750=3,'KELAS (REFERENSI)'!M780,IF(B750=4,'KELAS (REFERENSI)'!M795,""))))</f>
        <v/>
      </c>
      <c r="N750" s="38" t="str">
        <f>IF(B750=1,'KELAS (REFERENSI)'!N750,IF(B750=2,'KELAS (REFERENSI)'!N765,IF(B750=3,'KELAS (REFERENSI)'!N780,IF(B750=4,'KELAS (REFERENSI)'!N795,""))))</f>
        <v/>
      </c>
      <c r="O750" s="38" t="str">
        <f>IF(B750=1,'KELAS (REFERENSI)'!O750,IF(B750=2,'KELAS (REFERENSI)'!O765,IF(B750=3,'KELAS (REFERENSI)'!O780,IF(B750=4,'KELAS (REFERENSI)'!O795,""))))</f>
        <v/>
      </c>
      <c r="P750" s="38" t="str">
        <f>IF(B750=1,'KELAS (REFERENSI)'!P750,IF(B750=2,'KELAS (REFERENSI)'!P765,IF(B750=3,'KELAS (REFERENSI)'!P780,IF(B750=4,'KELAS (REFERENSI)'!P795,""))))</f>
        <v/>
      </c>
      <c r="Q750" s="38" t="str">
        <f t="shared" si="4"/>
        <v>BPS Kota Jakarta Timur</v>
      </c>
      <c r="R750" s="38" t="str">
        <f t="shared" si="56"/>
        <v/>
      </c>
      <c r="S750" s="38" t="str">
        <f t="shared" ref="S750:T750" si="758">S749</f>
        <v>15 Juni sampai dengan 31 Agustus 2026</v>
      </c>
      <c r="T750" s="38" t="str">
        <f t="shared" si="758"/>
        <v>31 Agustus 2026</v>
      </c>
      <c r="U750" s="46"/>
      <c r="V750" s="42"/>
      <c r="W750" s="42"/>
      <c r="X750" s="42"/>
    </row>
    <row r="751" ht="15.75" customHeight="1">
      <c r="A751" s="36" t="s">
        <v>5813</v>
      </c>
      <c r="B751" s="43"/>
      <c r="C751" s="44"/>
      <c r="D751" s="47"/>
      <c r="E751" s="47"/>
      <c r="F751" s="39" t="str">
        <f t="shared" si="2"/>
        <v>PETUGAS.0750/SPK/SE/PML/3172/2026</v>
      </c>
      <c r="G751" s="45"/>
      <c r="H751" s="39" t="str">
        <f>VLOOKUP(G751,'MITRA (REFERENSI)'!$A:$Z,16,FALSE)</f>
        <v>#N/A</v>
      </c>
      <c r="I751" s="39" t="str">
        <f>VLOOKUP(G751,'MITRA (REFERENSI)'!$A:$Z,25,FALSE)</f>
        <v>#N/A</v>
      </c>
      <c r="J751" s="38" t="str">
        <f>VLOOKUP(G751,'MITRA (REFERENSI)'!$A:$Z,26,FALSE)</f>
        <v>#N/A</v>
      </c>
      <c r="K751" s="38" t="str">
        <f>VLOOKUP(G751,'MITRA (REFERENSI)'!$A:$Z,15,FALSE)</f>
        <v>#N/A</v>
      </c>
      <c r="L751" s="38" t="str">
        <f>VLOOKUP(G751,'MITRA (REFERENSI)'!$A:$Z,15,FALSE)</f>
        <v>#N/A</v>
      </c>
      <c r="M751" s="38" t="str">
        <f>IF(B751=1,'KELAS (REFERENSI)'!M751,IF(B751=2,'KELAS (REFERENSI)'!M766,IF(B751=3,'KELAS (REFERENSI)'!M781,IF(B751=4,'KELAS (REFERENSI)'!M796,""))))</f>
        <v/>
      </c>
      <c r="N751" s="38" t="str">
        <f>IF(B751=1,'KELAS (REFERENSI)'!N751,IF(B751=2,'KELAS (REFERENSI)'!N766,IF(B751=3,'KELAS (REFERENSI)'!N781,IF(B751=4,'KELAS (REFERENSI)'!N796,""))))</f>
        <v/>
      </c>
      <c r="O751" s="38" t="str">
        <f>IF(B751=1,'KELAS (REFERENSI)'!O751,IF(B751=2,'KELAS (REFERENSI)'!O766,IF(B751=3,'KELAS (REFERENSI)'!O781,IF(B751=4,'KELAS (REFERENSI)'!O796,""))))</f>
        <v/>
      </c>
      <c r="P751" s="38" t="str">
        <f>IF(B751=1,'KELAS (REFERENSI)'!P751,IF(B751=2,'KELAS (REFERENSI)'!P766,IF(B751=3,'KELAS (REFERENSI)'!P781,IF(B751=4,'KELAS (REFERENSI)'!P796,""))))</f>
        <v/>
      </c>
      <c r="Q751" s="38" t="str">
        <f t="shared" si="4"/>
        <v>BPS Kota Jakarta Timur</v>
      </c>
      <c r="R751" s="38" t="str">
        <f t="shared" si="56"/>
        <v/>
      </c>
      <c r="S751" s="38" t="str">
        <f t="shared" ref="S751:T751" si="759">S750</f>
        <v>15 Juni sampai dengan 31 Agustus 2026</v>
      </c>
      <c r="T751" s="38" t="str">
        <f t="shared" si="759"/>
        <v>31 Agustus 2026</v>
      </c>
      <c r="U751" s="46"/>
      <c r="V751" s="42"/>
      <c r="W751" s="42"/>
      <c r="X751" s="42"/>
    </row>
    <row r="752" ht="15.75" customHeight="1">
      <c r="A752" s="36" t="s">
        <v>5814</v>
      </c>
      <c r="B752" s="43"/>
      <c r="C752" s="44"/>
      <c r="D752" s="47"/>
      <c r="E752" s="47"/>
      <c r="F752" s="39" t="str">
        <f t="shared" si="2"/>
        <v>PETUGAS.0751/SPK/SE/PML/3172/2026</v>
      </c>
      <c r="G752" s="45"/>
      <c r="H752" s="39" t="str">
        <f>VLOOKUP(G752,'MITRA (REFERENSI)'!$A:$Z,16,FALSE)</f>
        <v>#N/A</v>
      </c>
      <c r="I752" s="39" t="str">
        <f>VLOOKUP(G752,'MITRA (REFERENSI)'!$A:$Z,25,FALSE)</f>
        <v>#N/A</v>
      </c>
      <c r="J752" s="38" t="str">
        <f>VLOOKUP(G752,'MITRA (REFERENSI)'!$A:$Z,26,FALSE)</f>
        <v>#N/A</v>
      </c>
      <c r="K752" s="38" t="str">
        <f>VLOOKUP(G752,'MITRA (REFERENSI)'!$A:$Z,15,FALSE)</f>
        <v>#N/A</v>
      </c>
      <c r="L752" s="38" t="str">
        <f>VLOOKUP(G752,'MITRA (REFERENSI)'!$A:$Z,15,FALSE)</f>
        <v>#N/A</v>
      </c>
      <c r="M752" s="38" t="str">
        <f>IF(B752=1,'KELAS (REFERENSI)'!M752,IF(B752=2,'KELAS (REFERENSI)'!M767,IF(B752=3,'KELAS (REFERENSI)'!M782,IF(B752=4,'KELAS (REFERENSI)'!M797,""))))</f>
        <v/>
      </c>
      <c r="N752" s="38" t="str">
        <f>IF(B752=1,'KELAS (REFERENSI)'!N752,IF(B752=2,'KELAS (REFERENSI)'!N767,IF(B752=3,'KELAS (REFERENSI)'!N782,IF(B752=4,'KELAS (REFERENSI)'!N797,""))))</f>
        <v/>
      </c>
      <c r="O752" s="38" t="str">
        <f>IF(B752=1,'KELAS (REFERENSI)'!O752,IF(B752=2,'KELAS (REFERENSI)'!O767,IF(B752=3,'KELAS (REFERENSI)'!O782,IF(B752=4,'KELAS (REFERENSI)'!O797,""))))</f>
        <v/>
      </c>
      <c r="P752" s="38" t="str">
        <f>IF(B752=1,'KELAS (REFERENSI)'!P752,IF(B752=2,'KELAS (REFERENSI)'!P767,IF(B752=3,'KELAS (REFERENSI)'!P782,IF(B752=4,'KELAS (REFERENSI)'!P797,""))))</f>
        <v/>
      </c>
      <c r="Q752" s="38" t="str">
        <f t="shared" si="4"/>
        <v>BPS Kota Jakarta Timur</v>
      </c>
      <c r="R752" s="38" t="str">
        <f t="shared" si="56"/>
        <v/>
      </c>
      <c r="S752" s="38" t="str">
        <f t="shared" ref="S752:T752" si="760">S751</f>
        <v>15 Juni sampai dengan 31 Agustus 2026</v>
      </c>
      <c r="T752" s="38" t="str">
        <f t="shared" si="760"/>
        <v>31 Agustus 2026</v>
      </c>
      <c r="U752" s="46"/>
      <c r="V752" s="42"/>
      <c r="W752" s="42"/>
      <c r="X752" s="42"/>
    </row>
    <row r="753" ht="15.75" customHeight="1">
      <c r="A753" s="36" t="s">
        <v>5815</v>
      </c>
      <c r="B753" s="43"/>
      <c r="C753" s="44"/>
      <c r="D753" s="47"/>
      <c r="E753" s="47"/>
      <c r="F753" s="39" t="str">
        <f t="shared" si="2"/>
        <v>PETUGAS.0752/SPK/SE/PML/3172/2026</v>
      </c>
      <c r="G753" s="45"/>
      <c r="H753" s="39" t="str">
        <f>VLOOKUP(G753,'MITRA (REFERENSI)'!$A:$Z,16,FALSE)</f>
        <v>#N/A</v>
      </c>
      <c r="I753" s="39" t="str">
        <f>VLOOKUP(G753,'MITRA (REFERENSI)'!$A:$Z,25,FALSE)</f>
        <v>#N/A</v>
      </c>
      <c r="J753" s="38" t="str">
        <f>VLOOKUP(G753,'MITRA (REFERENSI)'!$A:$Z,26,FALSE)</f>
        <v>#N/A</v>
      </c>
      <c r="K753" s="38" t="str">
        <f>VLOOKUP(G753,'MITRA (REFERENSI)'!$A:$Z,15,FALSE)</f>
        <v>#N/A</v>
      </c>
      <c r="L753" s="38" t="str">
        <f>VLOOKUP(G753,'MITRA (REFERENSI)'!$A:$Z,15,FALSE)</f>
        <v>#N/A</v>
      </c>
      <c r="M753" s="38" t="str">
        <f>IF(B753=1,'KELAS (REFERENSI)'!M753,IF(B753=2,'KELAS (REFERENSI)'!M768,IF(B753=3,'KELAS (REFERENSI)'!M783,IF(B753=4,'KELAS (REFERENSI)'!M798,""))))</f>
        <v/>
      </c>
      <c r="N753" s="38" t="str">
        <f>IF(B753=1,'KELAS (REFERENSI)'!N753,IF(B753=2,'KELAS (REFERENSI)'!N768,IF(B753=3,'KELAS (REFERENSI)'!N783,IF(B753=4,'KELAS (REFERENSI)'!N798,""))))</f>
        <v/>
      </c>
      <c r="O753" s="38" t="str">
        <f>IF(B753=1,'KELAS (REFERENSI)'!O753,IF(B753=2,'KELAS (REFERENSI)'!O768,IF(B753=3,'KELAS (REFERENSI)'!O783,IF(B753=4,'KELAS (REFERENSI)'!O798,""))))</f>
        <v/>
      </c>
      <c r="P753" s="38" t="str">
        <f>IF(B753=1,'KELAS (REFERENSI)'!P753,IF(B753=2,'KELAS (REFERENSI)'!P768,IF(B753=3,'KELAS (REFERENSI)'!P783,IF(B753=4,'KELAS (REFERENSI)'!P798,""))))</f>
        <v/>
      </c>
      <c r="Q753" s="38" t="str">
        <f t="shared" si="4"/>
        <v>BPS Kota Jakarta Timur</v>
      </c>
      <c r="R753" s="38" t="str">
        <f t="shared" si="56"/>
        <v/>
      </c>
      <c r="S753" s="38" t="str">
        <f t="shared" ref="S753:T753" si="761">S752</f>
        <v>15 Juni sampai dengan 31 Agustus 2026</v>
      </c>
      <c r="T753" s="38" t="str">
        <f t="shared" si="761"/>
        <v>31 Agustus 2026</v>
      </c>
      <c r="U753" s="46"/>
      <c r="V753" s="42"/>
      <c r="W753" s="42"/>
      <c r="X753" s="42"/>
    </row>
    <row r="754" ht="15.75" customHeight="1">
      <c r="A754" s="36" t="s">
        <v>5816</v>
      </c>
      <c r="B754" s="43"/>
      <c r="C754" s="44"/>
      <c r="D754" s="47"/>
      <c r="E754" s="47"/>
      <c r="F754" s="39" t="str">
        <f t="shared" si="2"/>
        <v>PETUGAS.0753/SPK/SE/PML/3172/2026</v>
      </c>
      <c r="G754" s="45"/>
      <c r="H754" s="39" t="str">
        <f>VLOOKUP(G754,'MITRA (REFERENSI)'!$A:$Z,16,FALSE)</f>
        <v>#N/A</v>
      </c>
      <c r="I754" s="39" t="str">
        <f>VLOOKUP(G754,'MITRA (REFERENSI)'!$A:$Z,25,FALSE)</f>
        <v>#N/A</v>
      </c>
      <c r="J754" s="38" t="str">
        <f>VLOOKUP(G754,'MITRA (REFERENSI)'!$A:$Z,26,FALSE)</f>
        <v>#N/A</v>
      </c>
      <c r="K754" s="38" t="str">
        <f>VLOOKUP(G754,'MITRA (REFERENSI)'!$A:$Z,15,FALSE)</f>
        <v>#N/A</v>
      </c>
      <c r="L754" s="38" t="str">
        <f>VLOOKUP(G754,'MITRA (REFERENSI)'!$A:$Z,15,FALSE)</f>
        <v>#N/A</v>
      </c>
      <c r="M754" s="38" t="str">
        <f>IF(B754=1,'KELAS (REFERENSI)'!M754,IF(B754=2,'KELAS (REFERENSI)'!M769,IF(B754=3,'KELAS (REFERENSI)'!M784,IF(B754=4,'KELAS (REFERENSI)'!M799,""))))</f>
        <v/>
      </c>
      <c r="N754" s="38" t="str">
        <f>IF(B754=1,'KELAS (REFERENSI)'!N754,IF(B754=2,'KELAS (REFERENSI)'!N769,IF(B754=3,'KELAS (REFERENSI)'!N784,IF(B754=4,'KELAS (REFERENSI)'!N799,""))))</f>
        <v/>
      </c>
      <c r="O754" s="38" t="str">
        <f>IF(B754=1,'KELAS (REFERENSI)'!O754,IF(B754=2,'KELAS (REFERENSI)'!O769,IF(B754=3,'KELAS (REFERENSI)'!O784,IF(B754=4,'KELAS (REFERENSI)'!O799,""))))</f>
        <v/>
      </c>
      <c r="P754" s="38" t="str">
        <f>IF(B754=1,'KELAS (REFERENSI)'!P754,IF(B754=2,'KELAS (REFERENSI)'!P769,IF(B754=3,'KELAS (REFERENSI)'!P784,IF(B754=4,'KELAS (REFERENSI)'!P799,""))))</f>
        <v/>
      </c>
      <c r="Q754" s="38" t="str">
        <f t="shared" si="4"/>
        <v>BPS Kota Jakarta Timur</v>
      </c>
      <c r="R754" s="38" t="str">
        <f t="shared" si="56"/>
        <v/>
      </c>
      <c r="S754" s="38" t="str">
        <f t="shared" ref="S754:T754" si="762">S753</f>
        <v>15 Juni sampai dengan 31 Agustus 2026</v>
      </c>
      <c r="T754" s="38" t="str">
        <f t="shared" si="762"/>
        <v>31 Agustus 2026</v>
      </c>
      <c r="U754" s="46"/>
      <c r="V754" s="42"/>
      <c r="W754" s="42"/>
      <c r="X754" s="42"/>
    </row>
    <row r="755" ht="15.75" customHeight="1">
      <c r="A755" s="36" t="s">
        <v>5817</v>
      </c>
      <c r="B755" s="43"/>
      <c r="C755" s="44"/>
      <c r="D755" s="47"/>
      <c r="E755" s="47"/>
      <c r="F755" s="39" t="str">
        <f t="shared" si="2"/>
        <v>PETUGAS.0754/SPK/SE/PML/3172/2026</v>
      </c>
      <c r="G755" s="45"/>
      <c r="H755" s="39" t="str">
        <f>VLOOKUP(G755,'MITRA (REFERENSI)'!$A:$Z,16,FALSE)</f>
        <v>#N/A</v>
      </c>
      <c r="I755" s="39" t="str">
        <f>VLOOKUP(G755,'MITRA (REFERENSI)'!$A:$Z,25,FALSE)</f>
        <v>#N/A</v>
      </c>
      <c r="J755" s="38" t="str">
        <f>VLOOKUP(G755,'MITRA (REFERENSI)'!$A:$Z,26,FALSE)</f>
        <v>#N/A</v>
      </c>
      <c r="K755" s="38" t="str">
        <f>VLOOKUP(G755,'MITRA (REFERENSI)'!$A:$Z,15,FALSE)</f>
        <v>#N/A</v>
      </c>
      <c r="L755" s="38" t="str">
        <f>VLOOKUP(G755,'MITRA (REFERENSI)'!$A:$Z,15,FALSE)</f>
        <v>#N/A</v>
      </c>
      <c r="M755" s="38" t="str">
        <f>IF(B755=1,'KELAS (REFERENSI)'!M755,IF(B755=2,'KELAS (REFERENSI)'!M770,IF(B755=3,'KELAS (REFERENSI)'!M785,IF(B755=4,'KELAS (REFERENSI)'!M800,""))))</f>
        <v/>
      </c>
      <c r="N755" s="38" t="str">
        <f>IF(B755=1,'KELAS (REFERENSI)'!N755,IF(B755=2,'KELAS (REFERENSI)'!N770,IF(B755=3,'KELAS (REFERENSI)'!N785,IF(B755=4,'KELAS (REFERENSI)'!N800,""))))</f>
        <v/>
      </c>
      <c r="O755" s="38" t="str">
        <f>IF(B755=1,'KELAS (REFERENSI)'!O755,IF(B755=2,'KELAS (REFERENSI)'!O770,IF(B755=3,'KELAS (REFERENSI)'!O785,IF(B755=4,'KELAS (REFERENSI)'!O800,""))))</f>
        <v/>
      </c>
      <c r="P755" s="38" t="str">
        <f>IF(B755=1,'KELAS (REFERENSI)'!P755,IF(B755=2,'KELAS (REFERENSI)'!P770,IF(B755=3,'KELAS (REFERENSI)'!P785,IF(B755=4,'KELAS (REFERENSI)'!P800,""))))</f>
        <v/>
      </c>
      <c r="Q755" s="38" t="str">
        <f t="shared" si="4"/>
        <v>BPS Kota Jakarta Timur</v>
      </c>
      <c r="R755" s="38" t="str">
        <f t="shared" si="56"/>
        <v/>
      </c>
      <c r="S755" s="38" t="str">
        <f t="shared" ref="S755:T755" si="763">S754</f>
        <v>15 Juni sampai dengan 31 Agustus 2026</v>
      </c>
      <c r="T755" s="38" t="str">
        <f t="shared" si="763"/>
        <v>31 Agustus 2026</v>
      </c>
      <c r="U755" s="46"/>
      <c r="V755" s="42"/>
      <c r="W755" s="42"/>
      <c r="X755" s="42"/>
    </row>
    <row r="756" ht="15.75" customHeight="1">
      <c r="A756" s="36" t="s">
        <v>5818</v>
      </c>
      <c r="B756" s="43"/>
      <c r="C756" s="44"/>
      <c r="D756" s="47"/>
      <c r="E756" s="47"/>
      <c r="F756" s="39" t="str">
        <f t="shared" si="2"/>
        <v>PETUGAS.0755/SPK/SE/PML/3172/2026</v>
      </c>
      <c r="G756" s="45"/>
      <c r="H756" s="39" t="str">
        <f>VLOOKUP(G756,'MITRA (REFERENSI)'!$A:$Z,16,FALSE)</f>
        <v>#N/A</v>
      </c>
      <c r="I756" s="39" t="str">
        <f>VLOOKUP(G756,'MITRA (REFERENSI)'!$A:$Z,25,FALSE)</f>
        <v>#N/A</v>
      </c>
      <c r="J756" s="38" t="str">
        <f>VLOOKUP(G756,'MITRA (REFERENSI)'!$A:$Z,26,FALSE)</f>
        <v>#N/A</v>
      </c>
      <c r="K756" s="38" t="str">
        <f>VLOOKUP(G756,'MITRA (REFERENSI)'!$A:$Z,15,FALSE)</f>
        <v>#N/A</v>
      </c>
      <c r="L756" s="38" t="str">
        <f>VLOOKUP(G756,'MITRA (REFERENSI)'!$A:$Z,15,FALSE)</f>
        <v>#N/A</v>
      </c>
      <c r="M756" s="38" t="str">
        <f>IF(B756=1,'KELAS (REFERENSI)'!M756,IF(B756=2,'KELAS (REFERENSI)'!M771,IF(B756=3,'KELAS (REFERENSI)'!M786,IF(B756=4,'KELAS (REFERENSI)'!M801,""))))</f>
        <v/>
      </c>
      <c r="N756" s="38" t="str">
        <f>IF(B756=1,'KELAS (REFERENSI)'!N756,IF(B756=2,'KELAS (REFERENSI)'!N771,IF(B756=3,'KELAS (REFERENSI)'!N786,IF(B756=4,'KELAS (REFERENSI)'!N801,""))))</f>
        <v/>
      </c>
      <c r="O756" s="38" t="str">
        <f>IF(B756=1,'KELAS (REFERENSI)'!O756,IF(B756=2,'KELAS (REFERENSI)'!O771,IF(B756=3,'KELAS (REFERENSI)'!O786,IF(B756=4,'KELAS (REFERENSI)'!O801,""))))</f>
        <v/>
      </c>
      <c r="P756" s="38" t="str">
        <f>IF(B756=1,'KELAS (REFERENSI)'!P756,IF(B756=2,'KELAS (REFERENSI)'!P771,IF(B756=3,'KELAS (REFERENSI)'!P786,IF(B756=4,'KELAS (REFERENSI)'!P801,""))))</f>
        <v/>
      </c>
      <c r="Q756" s="38" t="str">
        <f t="shared" si="4"/>
        <v>BPS Kota Jakarta Timur</v>
      </c>
      <c r="R756" s="38" t="str">
        <f t="shared" si="56"/>
        <v/>
      </c>
      <c r="S756" s="38" t="str">
        <f t="shared" ref="S756:T756" si="764">S755</f>
        <v>15 Juni sampai dengan 31 Agustus 2026</v>
      </c>
      <c r="T756" s="38" t="str">
        <f t="shared" si="764"/>
        <v>31 Agustus 2026</v>
      </c>
      <c r="U756" s="46"/>
      <c r="V756" s="42"/>
      <c r="W756" s="42"/>
      <c r="X756" s="42"/>
    </row>
    <row r="757" ht="15.75" customHeight="1">
      <c r="A757" s="36" t="s">
        <v>5819</v>
      </c>
      <c r="B757" s="43"/>
      <c r="C757" s="44"/>
      <c r="D757" s="47"/>
      <c r="E757" s="47"/>
      <c r="F757" s="39" t="str">
        <f t="shared" si="2"/>
        <v>PETUGAS.0756/SPK/SE/PML/3172/2026</v>
      </c>
      <c r="G757" s="45"/>
      <c r="H757" s="39" t="str">
        <f>VLOOKUP(G757,'MITRA (REFERENSI)'!$A:$Z,16,FALSE)</f>
        <v>#N/A</v>
      </c>
      <c r="I757" s="39" t="str">
        <f>VLOOKUP(G757,'MITRA (REFERENSI)'!$A:$Z,25,FALSE)</f>
        <v>#N/A</v>
      </c>
      <c r="J757" s="38" t="str">
        <f>VLOOKUP(G757,'MITRA (REFERENSI)'!$A:$Z,26,FALSE)</f>
        <v>#N/A</v>
      </c>
      <c r="K757" s="38" t="str">
        <f>VLOOKUP(G757,'MITRA (REFERENSI)'!$A:$Z,15,FALSE)</f>
        <v>#N/A</v>
      </c>
      <c r="L757" s="38" t="str">
        <f>VLOOKUP(G757,'MITRA (REFERENSI)'!$A:$Z,15,FALSE)</f>
        <v>#N/A</v>
      </c>
      <c r="M757" s="38" t="str">
        <f>IF(B757=1,'KELAS (REFERENSI)'!M757,IF(B757=2,'KELAS (REFERENSI)'!M772,IF(B757=3,'KELAS (REFERENSI)'!M787,IF(B757=4,'KELAS (REFERENSI)'!M802,""))))</f>
        <v/>
      </c>
      <c r="N757" s="38" t="str">
        <f>IF(B757=1,'KELAS (REFERENSI)'!N757,IF(B757=2,'KELAS (REFERENSI)'!N772,IF(B757=3,'KELAS (REFERENSI)'!N787,IF(B757=4,'KELAS (REFERENSI)'!N802,""))))</f>
        <v/>
      </c>
      <c r="O757" s="38" t="str">
        <f>IF(B757=1,'KELAS (REFERENSI)'!O757,IF(B757=2,'KELAS (REFERENSI)'!O772,IF(B757=3,'KELAS (REFERENSI)'!O787,IF(B757=4,'KELAS (REFERENSI)'!O802,""))))</f>
        <v/>
      </c>
      <c r="P757" s="38" t="str">
        <f>IF(B757=1,'KELAS (REFERENSI)'!P757,IF(B757=2,'KELAS (REFERENSI)'!P772,IF(B757=3,'KELAS (REFERENSI)'!P787,IF(B757=4,'KELAS (REFERENSI)'!P802,""))))</f>
        <v/>
      </c>
      <c r="Q757" s="38" t="str">
        <f t="shared" si="4"/>
        <v>BPS Kota Jakarta Timur</v>
      </c>
      <c r="R757" s="38" t="str">
        <f t="shared" si="56"/>
        <v/>
      </c>
      <c r="S757" s="38" t="str">
        <f t="shared" ref="S757:T757" si="765">S756</f>
        <v>15 Juni sampai dengan 31 Agustus 2026</v>
      </c>
      <c r="T757" s="38" t="str">
        <f t="shared" si="765"/>
        <v>31 Agustus 2026</v>
      </c>
      <c r="U757" s="46"/>
      <c r="V757" s="42"/>
      <c r="W757" s="42"/>
      <c r="X757" s="42"/>
    </row>
    <row r="758" ht="15.75" customHeight="1">
      <c r="A758" s="36" t="s">
        <v>5820</v>
      </c>
      <c r="B758" s="43"/>
      <c r="C758" s="44"/>
      <c r="D758" s="47"/>
      <c r="E758" s="47"/>
      <c r="F758" s="39" t="str">
        <f t="shared" si="2"/>
        <v>PETUGAS.0757/SPK/SE/PML/3172/2026</v>
      </c>
      <c r="G758" s="45"/>
      <c r="H758" s="39" t="str">
        <f>VLOOKUP(G758,'MITRA (REFERENSI)'!$A:$Z,16,FALSE)</f>
        <v>#N/A</v>
      </c>
      <c r="I758" s="39" t="str">
        <f>VLOOKUP(G758,'MITRA (REFERENSI)'!$A:$Z,25,FALSE)</f>
        <v>#N/A</v>
      </c>
      <c r="J758" s="38" t="str">
        <f>VLOOKUP(G758,'MITRA (REFERENSI)'!$A:$Z,26,FALSE)</f>
        <v>#N/A</v>
      </c>
      <c r="K758" s="38" t="str">
        <f>VLOOKUP(G758,'MITRA (REFERENSI)'!$A:$Z,15,FALSE)</f>
        <v>#N/A</v>
      </c>
      <c r="L758" s="38" t="str">
        <f>VLOOKUP(G758,'MITRA (REFERENSI)'!$A:$Z,15,FALSE)</f>
        <v>#N/A</v>
      </c>
      <c r="M758" s="38" t="str">
        <f>IF(B758=1,'KELAS (REFERENSI)'!M758,IF(B758=2,'KELAS (REFERENSI)'!M773,IF(B758=3,'KELAS (REFERENSI)'!M788,IF(B758=4,'KELAS (REFERENSI)'!M803,""))))</f>
        <v/>
      </c>
      <c r="N758" s="38" t="str">
        <f>IF(B758=1,'KELAS (REFERENSI)'!N758,IF(B758=2,'KELAS (REFERENSI)'!N773,IF(B758=3,'KELAS (REFERENSI)'!N788,IF(B758=4,'KELAS (REFERENSI)'!N803,""))))</f>
        <v/>
      </c>
      <c r="O758" s="38" t="str">
        <f>IF(B758=1,'KELAS (REFERENSI)'!O758,IF(B758=2,'KELAS (REFERENSI)'!O773,IF(B758=3,'KELAS (REFERENSI)'!O788,IF(B758=4,'KELAS (REFERENSI)'!O803,""))))</f>
        <v/>
      </c>
      <c r="P758" s="38" t="str">
        <f>IF(B758=1,'KELAS (REFERENSI)'!P758,IF(B758=2,'KELAS (REFERENSI)'!P773,IF(B758=3,'KELAS (REFERENSI)'!P788,IF(B758=4,'KELAS (REFERENSI)'!P803,""))))</f>
        <v/>
      </c>
      <c r="Q758" s="38" t="str">
        <f t="shared" si="4"/>
        <v>BPS Kota Jakarta Timur</v>
      </c>
      <c r="R758" s="38" t="str">
        <f t="shared" si="56"/>
        <v/>
      </c>
      <c r="S758" s="38" t="str">
        <f t="shared" ref="S758:T758" si="766">S757</f>
        <v>15 Juni sampai dengan 31 Agustus 2026</v>
      </c>
      <c r="T758" s="38" t="str">
        <f t="shared" si="766"/>
        <v>31 Agustus 2026</v>
      </c>
      <c r="U758" s="46"/>
      <c r="V758" s="42"/>
      <c r="W758" s="42"/>
      <c r="X758" s="42"/>
    </row>
    <row r="759" ht="15.75" customHeight="1">
      <c r="A759" s="36" t="s">
        <v>5821</v>
      </c>
      <c r="B759" s="43"/>
      <c r="C759" s="44"/>
      <c r="D759" s="47"/>
      <c r="E759" s="47"/>
      <c r="F759" s="39" t="str">
        <f t="shared" si="2"/>
        <v>PETUGAS.0758/SPK/SE/PML/3172/2026</v>
      </c>
      <c r="G759" s="45"/>
      <c r="H759" s="39" t="str">
        <f>VLOOKUP(G759,'MITRA (REFERENSI)'!$A:$Z,16,FALSE)</f>
        <v>#N/A</v>
      </c>
      <c r="I759" s="39" t="str">
        <f>VLOOKUP(G759,'MITRA (REFERENSI)'!$A:$Z,25,FALSE)</f>
        <v>#N/A</v>
      </c>
      <c r="J759" s="38" t="str">
        <f>VLOOKUP(G759,'MITRA (REFERENSI)'!$A:$Z,26,FALSE)</f>
        <v>#N/A</v>
      </c>
      <c r="K759" s="38" t="str">
        <f>VLOOKUP(G759,'MITRA (REFERENSI)'!$A:$Z,15,FALSE)</f>
        <v>#N/A</v>
      </c>
      <c r="L759" s="38" t="str">
        <f>VLOOKUP(G759,'MITRA (REFERENSI)'!$A:$Z,15,FALSE)</f>
        <v>#N/A</v>
      </c>
      <c r="M759" s="38" t="str">
        <f>IF(B759=1,'KELAS (REFERENSI)'!M759,IF(B759=2,'KELAS (REFERENSI)'!M774,IF(B759=3,'KELAS (REFERENSI)'!M789,IF(B759=4,'KELAS (REFERENSI)'!M804,""))))</f>
        <v/>
      </c>
      <c r="N759" s="38" t="str">
        <f>IF(B759=1,'KELAS (REFERENSI)'!N759,IF(B759=2,'KELAS (REFERENSI)'!N774,IF(B759=3,'KELAS (REFERENSI)'!N789,IF(B759=4,'KELAS (REFERENSI)'!N804,""))))</f>
        <v/>
      </c>
      <c r="O759" s="38" t="str">
        <f>IF(B759=1,'KELAS (REFERENSI)'!O759,IF(B759=2,'KELAS (REFERENSI)'!O774,IF(B759=3,'KELAS (REFERENSI)'!O789,IF(B759=4,'KELAS (REFERENSI)'!O804,""))))</f>
        <v/>
      </c>
      <c r="P759" s="38" t="str">
        <f>IF(B759=1,'KELAS (REFERENSI)'!P759,IF(B759=2,'KELAS (REFERENSI)'!P774,IF(B759=3,'KELAS (REFERENSI)'!P789,IF(B759=4,'KELAS (REFERENSI)'!P804,""))))</f>
        <v/>
      </c>
      <c r="Q759" s="38" t="str">
        <f t="shared" si="4"/>
        <v>BPS Kota Jakarta Timur</v>
      </c>
      <c r="R759" s="38" t="str">
        <f t="shared" si="56"/>
        <v/>
      </c>
      <c r="S759" s="38" t="str">
        <f t="shared" ref="S759:T759" si="767">S758</f>
        <v>15 Juni sampai dengan 31 Agustus 2026</v>
      </c>
      <c r="T759" s="38" t="str">
        <f t="shared" si="767"/>
        <v>31 Agustus 2026</v>
      </c>
      <c r="U759" s="46"/>
      <c r="V759" s="42"/>
      <c r="W759" s="42"/>
      <c r="X759" s="42"/>
    </row>
    <row r="760" ht="15.75" customHeight="1">
      <c r="A760" s="36" t="s">
        <v>5822</v>
      </c>
      <c r="B760" s="43"/>
      <c r="C760" s="44"/>
      <c r="D760" s="47"/>
      <c r="E760" s="47"/>
      <c r="F760" s="39" t="str">
        <f t="shared" si="2"/>
        <v>PETUGAS.0759/SPK/SE/PML/3172/2026</v>
      </c>
      <c r="G760" s="45"/>
      <c r="H760" s="39" t="str">
        <f>VLOOKUP(G760,'MITRA (REFERENSI)'!$A:$Z,16,FALSE)</f>
        <v>#N/A</v>
      </c>
      <c r="I760" s="39" t="str">
        <f>VLOOKUP(G760,'MITRA (REFERENSI)'!$A:$Z,25,FALSE)</f>
        <v>#N/A</v>
      </c>
      <c r="J760" s="38" t="str">
        <f>VLOOKUP(G760,'MITRA (REFERENSI)'!$A:$Z,26,FALSE)</f>
        <v>#N/A</v>
      </c>
      <c r="K760" s="38" t="str">
        <f>VLOOKUP(G760,'MITRA (REFERENSI)'!$A:$Z,15,FALSE)</f>
        <v>#N/A</v>
      </c>
      <c r="L760" s="38" t="str">
        <f>VLOOKUP(G760,'MITRA (REFERENSI)'!$A:$Z,15,FALSE)</f>
        <v>#N/A</v>
      </c>
      <c r="M760" s="38" t="str">
        <f>IF(B760=1,'KELAS (REFERENSI)'!M760,IF(B760=2,'KELAS (REFERENSI)'!M775,IF(B760=3,'KELAS (REFERENSI)'!M790,IF(B760=4,'KELAS (REFERENSI)'!M805,""))))</f>
        <v/>
      </c>
      <c r="N760" s="38" t="str">
        <f>IF(B760=1,'KELAS (REFERENSI)'!N760,IF(B760=2,'KELAS (REFERENSI)'!N775,IF(B760=3,'KELAS (REFERENSI)'!N790,IF(B760=4,'KELAS (REFERENSI)'!N805,""))))</f>
        <v/>
      </c>
      <c r="O760" s="38" t="str">
        <f>IF(B760=1,'KELAS (REFERENSI)'!O760,IF(B760=2,'KELAS (REFERENSI)'!O775,IF(B760=3,'KELAS (REFERENSI)'!O790,IF(B760=4,'KELAS (REFERENSI)'!O805,""))))</f>
        <v/>
      </c>
      <c r="P760" s="38" t="str">
        <f>IF(B760=1,'KELAS (REFERENSI)'!P760,IF(B760=2,'KELAS (REFERENSI)'!P775,IF(B760=3,'KELAS (REFERENSI)'!P790,IF(B760=4,'KELAS (REFERENSI)'!P805,""))))</f>
        <v/>
      </c>
      <c r="Q760" s="38" t="str">
        <f t="shared" si="4"/>
        <v>BPS Kota Jakarta Timur</v>
      </c>
      <c r="R760" s="38" t="str">
        <f t="shared" si="56"/>
        <v/>
      </c>
      <c r="S760" s="38" t="str">
        <f t="shared" ref="S760:T760" si="768">S759</f>
        <v>15 Juni sampai dengan 31 Agustus 2026</v>
      </c>
      <c r="T760" s="38" t="str">
        <f t="shared" si="768"/>
        <v>31 Agustus 2026</v>
      </c>
      <c r="U760" s="46"/>
      <c r="V760" s="42"/>
      <c r="W760" s="42"/>
      <c r="X760" s="42"/>
    </row>
    <row r="761" ht="15.75" customHeight="1">
      <c r="A761" s="36" t="s">
        <v>5823</v>
      </c>
      <c r="B761" s="43"/>
      <c r="C761" s="44"/>
      <c r="D761" s="47"/>
      <c r="E761" s="47"/>
      <c r="F761" s="39" t="str">
        <f t="shared" si="2"/>
        <v>PETUGAS.0760/SPK/SE/PML/3172/2026</v>
      </c>
      <c r="G761" s="45"/>
      <c r="H761" s="39" t="str">
        <f>VLOOKUP(G761,'MITRA (REFERENSI)'!$A:$Z,16,FALSE)</f>
        <v>#N/A</v>
      </c>
      <c r="I761" s="39" t="str">
        <f>VLOOKUP(G761,'MITRA (REFERENSI)'!$A:$Z,25,FALSE)</f>
        <v>#N/A</v>
      </c>
      <c r="J761" s="38" t="str">
        <f>VLOOKUP(G761,'MITRA (REFERENSI)'!$A:$Z,26,FALSE)</f>
        <v>#N/A</v>
      </c>
      <c r="K761" s="38" t="str">
        <f>VLOOKUP(G761,'MITRA (REFERENSI)'!$A:$Z,15,FALSE)</f>
        <v>#N/A</v>
      </c>
      <c r="L761" s="38" t="str">
        <f>VLOOKUP(G761,'MITRA (REFERENSI)'!$A:$Z,15,FALSE)</f>
        <v>#N/A</v>
      </c>
      <c r="M761" s="38" t="str">
        <f>IF(B761=1,'KELAS (REFERENSI)'!M761,IF(B761=2,'KELAS (REFERENSI)'!M776,IF(B761=3,'KELAS (REFERENSI)'!M791,IF(B761=4,'KELAS (REFERENSI)'!M806,""))))</f>
        <v/>
      </c>
      <c r="N761" s="38" t="str">
        <f>IF(B761=1,'KELAS (REFERENSI)'!N761,IF(B761=2,'KELAS (REFERENSI)'!N776,IF(B761=3,'KELAS (REFERENSI)'!N791,IF(B761=4,'KELAS (REFERENSI)'!N806,""))))</f>
        <v/>
      </c>
      <c r="O761" s="38" t="str">
        <f>IF(B761=1,'KELAS (REFERENSI)'!O761,IF(B761=2,'KELAS (REFERENSI)'!O776,IF(B761=3,'KELAS (REFERENSI)'!O791,IF(B761=4,'KELAS (REFERENSI)'!O806,""))))</f>
        <v/>
      </c>
      <c r="P761" s="38" t="str">
        <f>IF(B761=1,'KELAS (REFERENSI)'!P761,IF(B761=2,'KELAS (REFERENSI)'!P776,IF(B761=3,'KELAS (REFERENSI)'!P791,IF(B761=4,'KELAS (REFERENSI)'!P806,""))))</f>
        <v/>
      </c>
      <c r="Q761" s="38" t="str">
        <f t="shared" si="4"/>
        <v>BPS Kota Jakarta Timur</v>
      </c>
      <c r="R761" s="38" t="str">
        <f t="shared" si="56"/>
        <v/>
      </c>
      <c r="S761" s="38" t="str">
        <f t="shared" ref="S761:T761" si="769">S760</f>
        <v>15 Juni sampai dengan 31 Agustus 2026</v>
      </c>
      <c r="T761" s="38" t="str">
        <f t="shared" si="769"/>
        <v>31 Agustus 2026</v>
      </c>
      <c r="U761" s="46"/>
      <c r="V761" s="42"/>
      <c r="W761" s="42"/>
      <c r="X761" s="42"/>
    </row>
    <row r="762" ht="15.75" customHeight="1">
      <c r="A762" s="36" t="s">
        <v>5824</v>
      </c>
      <c r="B762" s="43"/>
      <c r="C762" s="44"/>
      <c r="D762" s="47"/>
      <c r="E762" s="47"/>
      <c r="F762" s="39" t="str">
        <f t="shared" si="2"/>
        <v>PETUGAS.0761/SPK/SE/PML/3172/2026</v>
      </c>
      <c r="G762" s="45"/>
      <c r="H762" s="39" t="str">
        <f>VLOOKUP(G762,'MITRA (REFERENSI)'!$A:$Z,16,FALSE)</f>
        <v>#N/A</v>
      </c>
      <c r="I762" s="39" t="str">
        <f>VLOOKUP(G762,'MITRA (REFERENSI)'!$A:$Z,25,FALSE)</f>
        <v>#N/A</v>
      </c>
      <c r="J762" s="38" t="str">
        <f>VLOOKUP(G762,'MITRA (REFERENSI)'!$A:$Z,26,FALSE)</f>
        <v>#N/A</v>
      </c>
      <c r="K762" s="38" t="str">
        <f>VLOOKUP(G762,'MITRA (REFERENSI)'!$A:$Z,15,FALSE)</f>
        <v>#N/A</v>
      </c>
      <c r="L762" s="38" t="str">
        <f>VLOOKUP(G762,'MITRA (REFERENSI)'!$A:$Z,15,FALSE)</f>
        <v>#N/A</v>
      </c>
      <c r="M762" s="38" t="str">
        <f>IF(B762=1,'KELAS (REFERENSI)'!M762,IF(B762=2,'KELAS (REFERENSI)'!M777,IF(B762=3,'KELAS (REFERENSI)'!M792,IF(B762=4,'KELAS (REFERENSI)'!M807,""))))</f>
        <v/>
      </c>
      <c r="N762" s="38" t="str">
        <f>IF(B762=1,'KELAS (REFERENSI)'!N762,IF(B762=2,'KELAS (REFERENSI)'!N777,IF(B762=3,'KELAS (REFERENSI)'!N792,IF(B762=4,'KELAS (REFERENSI)'!N807,""))))</f>
        <v/>
      </c>
      <c r="O762" s="38" t="str">
        <f>IF(B762=1,'KELAS (REFERENSI)'!O762,IF(B762=2,'KELAS (REFERENSI)'!O777,IF(B762=3,'KELAS (REFERENSI)'!O792,IF(B762=4,'KELAS (REFERENSI)'!O807,""))))</f>
        <v/>
      </c>
      <c r="P762" s="38" t="str">
        <f>IF(B762=1,'KELAS (REFERENSI)'!P762,IF(B762=2,'KELAS (REFERENSI)'!P777,IF(B762=3,'KELAS (REFERENSI)'!P792,IF(B762=4,'KELAS (REFERENSI)'!P807,""))))</f>
        <v/>
      </c>
      <c r="Q762" s="38" t="str">
        <f t="shared" si="4"/>
        <v>BPS Kota Jakarta Timur</v>
      </c>
      <c r="R762" s="38" t="str">
        <f t="shared" si="56"/>
        <v/>
      </c>
      <c r="S762" s="38" t="str">
        <f t="shared" ref="S762:T762" si="770">S761</f>
        <v>15 Juni sampai dengan 31 Agustus 2026</v>
      </c>
      <c r="T762" s="38" t="str">
        <f t="shared" si="770"/>
        <v>31 Agustus 2026</v>
      </c>
      <c r="U762" s="46"/>
      <c r="V762" s="42"/>
      <c r="W762" s="42"/>
      <c r="X762" s="42"/>
    </row>
    <row r="763" ht="15.75" customHeight="1">
      <c r="A763" s="36" t="s">
        <v>5825</v>
      </c>
      <c r="B763" s="43"/>
      <c r="C763" s="44"/>
      <c r="D763" s="47"/>
      <c r="E763" s="47"/>
      <c r="F763" s="39" t="str">
        <f t="shared" si="2"/>
        <v>PETUGAS.0762/SPK/SE/PML/3172/2026</v>
      </c>
      <c r="G763" s="45"/>
      <c r="H763" s="39" t="str">
        <f>VLOOKUP(G763,'MITRA (REFERENSI)'!$A:$Z,16,FALSE)</f>
        <v>#N/A</v>
      </c>
      <c r="I763" s="39" t="str">
        <f>VLOOKUP(G763,'MITRA (REFERENSI)'!$A:$Z,25,FALSE)</f>
        <v>#N/A</v>
      </c>
      <c r="J763" s="38" t="str">
        <f>VLOOKUP(G763,'MITRA (REFERENSI)'!$A:$Z,26,FALSE)</f>
        <v>#N/A</v>
      </c>
      <c r="K763" s="38" t="str">
        <f>VLOOKUP(G763,'MITRA (REFERENSI)'!$A:$Z,15,FALSE)</f>
        <v>#N/A</v>
      </c>
      <c r="L763" s="38" t="str">
        <f>VLOOKUP(G763,'MITRA (REFERENSI)'!$A:$Z,15,FALSE)</f>
        <v>#N/A</v>
      </c>
      <c r="M763" s="38" t="str">
        <f>IF(B763=1,'KELAS (REFERENSI)'!M763,IF(B763=2,'KELAS (REFERENSI)'!M778,IF(B763=3,'KELAS (REFERENSI)'!M793,IF(B763=4,'KELAS (REFERENSI)'!M808,""))))</f>
        <v/>
      </c>
      <c r="N763" s="38" t="str">
        <f>IF(B763=1,'KELAS (REFERENSI)'!N763,IF(B763=2,'KELAS (REFERENSI)'!N778,IF(B763=3,'KELAS (REFERENSI)'!N793,IF(B763=4,'KELAS (REFERENSI)'!N808,""))))</f>
        <v/>
      </c>
      <c r="O763" s="38" t="str">
        <f>IF(B763=1,'KELAS (REFERENSI)'!O763,IF(B763=2,'KELAS (REFERENSI)'!O778,IF(B763=3,'KELAS (REFERENSI)'!O793,IF(B763=4,'KELAS (REFERENSI)'!O808,""))))</f>
        <v/>
      </c>
      <c r="P763" s="38" t="str">
        <f>IF(B763=1,'KELAS (REFERENSI)'!P763,IF(B763=2,'KELAS (REFERENSI)'!P778,IF(B763=3,'KELAS (REFERENSI)'!P793,IF(B763=4,'KELAS (REFERENSI)'!P808,""))))</f>
        <v/>
      </c>
      <c r="Q763" s="38" t="str">
        <f t="shared" si="4"/>
        <v>BPS Kota Jakarta Timur</v>
      </c>
      <c r="R763" s="38" t="str">
        <f t="shared" si="56"/>
        <v/>
      </c>
      <c r="S763" s="38" t="str">
        <f t="shared" ref="S763:T763" si="771">S762</f>
        <v>15 Juni sampai dengan 31 Agustus 2026</v>
      </c>
      <c r="T763" s="38" t="str">
        <f t="shared" si="771"/>
        <v>31 Agustus 2026</v>
      </c>
      <c r="U763" s="46"/>
      <c r="V763" s="42"/>
      <c r="W763" s="42"/>
      <c r="X763" s="42"/>
    </row>
    <row r="764" ht="15.75" customHeight="1">
      <c r="A764" s="36" t="s">
        <v>5826</v>
      </c>
      <c r="B764" s="43"/>
      <c r="C764" s="44"/>
      <c r="D764" s="47"/>
      <c r="E764" s="47"/>
      <c r="F764" s="39" t="str">
        <f t="shared" si="2"/>
        <v>PETUGAS.0763/SPK/SE/PML/3172/2026</v>
      </c>
      <c r="G764" s="45"/>
      <c r="H764" s="39" t="str">
        <f>VLOOKUP(G764,'MITRA (REFERENSI)'!$A:$Z,16,FALSE)</f>
        <v>#N/A</v>
      </c>
      <c r="I764" s="39" t="str">
        <f>VLOOKUP(G764,'MITRA (REFERENSI)'!$A:$Z,25,FALSE)</f>
        <v>#N/A</v>
      </c>
      <c r="J764" s="38" t="str">
        <f>VLOOKUP(G764,'MITRA (REFERENSI)'!$A:$Z,26,FALSE)</f>
        <v>#N/A</v>
      </c>
      <c r="K764" s="38" t="str">
        <f>VLOOKUP(G764,'MITRA (REFERENSI)'!$A:$Z,15,FALSE)</f>
        <v>#N/A</v>
      </c>
      <c r="L764" s="38" t="str">
        <f>VLOOKUP(G764,'MITRA (REFERENSI)'!$A:$Z,15,FALSE)</f>
        <v>#N/A</v>
      </c>
      <c r="M764" s="38" t="str">
        <f>IF(B764=1,'KELAS (REFERENSI)'!M764,IF(B764=2,'KELAS (REFERENSI)'!M779,IF(B764=3,'KELAS (REFERENSI)'!M794,IF(B764=4,'KELAS (REFERENSI)'!M809,""))))</f>
        <v/>
      </c>
      <c r="N764" s="38" t="str">
        <f>IF(B764=1,'KELAS (REFERENSI)'!N764,IF(B764=2,'KELAS (REFERENSI)'!N779,IF(B764=3,'KELAS (REFERENSI)'!N794,IF(B764=4,'KELAS (REFERENSI)'!N809,""))))</f>
        <v/>
      </c>
      <c r="O764" s="38" t="str">
        <f>IF(B764=1,'KELAS (REFERENSI)'!O764,IF(B764=2,'KELAS (REFERENSI)'!O779,IF(B764=3,'KELAS (REFERENSI)'!O794,IF(B764=4,'KELAS (REFERENSI)'!O809,""))))</f>
        <v/>
      </c>
      <c r="P764" s="38" t="str">
        <f>IF(B764=1,'KELAS (REFERENSI)'!P764,IF(B764=2,'KELAS (REFERENSI)'!P779,IF(B764=3,'KELAS (REFERENSI)'!P794,IF(B764=4,'KELAS (REFERENSI)'!P809,""))))</f>
        <v/>
      </c>
      <c r="Q764" s="38" t="str">
        <f t="shared" si="4"/>
        <v>BPS Kota Jakarta Timur</v>
      </c>
      <c r="R764" s="38" t="str">
        <f t="shared" si="56"/>
        <v/>
      </c>
      <c r="S764" s="38" t="str">
        <f t="shared" ref="S764:T764" si="772">S763</f>
        <v>15 Juni sampai dengan 31 Agustus 2026</v>
      </c>
      <c r="T764" s="38" t="str">
        <f t="shared" si="772"/>
        <v>31 Agustus 2026</v>
      </c>
      <c r="U764" s="46"/>
      <c r="V764" s="42"/>
      <c r="W764" s="42"/>
      <c r="X764" s="42"/>
    </row>
    <row r="765" ht="15.75" customHeight="1">
      <c r="A765" s="36" t="s">
        <v>5827</v>
      </c>
      <c r="B765" s="43"/>
      <c r="C765" s="44"/>
      <c r="D765" s="47"/>
      <c r="E765" s="47"/>
      <c r="F765" s="39" t="str">
        <f t="shared" si="2"/>
        <v>PETUGAS.0764/SPK/SE/PML/3172/2026</v>
      </c>
      <c r="G765" s="45"/>
      <c r="H765" s="39" t="str">
        <f>VLOOKUP(G765,'MITRA (REFERENSI)'!$A:$Z,16,FALSE)</f>
        <v>#N/A</v>
      </c>
      <c r="I765" s="39" t="str">
        <f>VLOOKUP(G765,'MITRA (REFERENSI)'!$A:$Z,25,FALSE)</f>
        <v>#N/A</v>
      </c>
      <c r="J765" s="38" t="str">
        <f>VLOOKUP(G765,'MITRA (REFERENSI)'!$A:$Z,26,FALSE)</f>
        <v>#N/A</v>
      </c>
      <c r="K765" s="38" t="str">
        <f>VLOOKUP(G765,'MITRA (REFERENSI)'!$A:$Z,15,FALSE)</f>
        <v>#N/A</v>
      </c>
      <c r="L765" s="38" t="str">
        <f>VLOOKUP(G765,'MITRA (REFERENSI)'!$A:$Z,15,FALSE)</f>
        <v>#N/A</v>
      </c>
      <c r="M765" s="38" t="str">
        <f>IF(B765=1,'KELAS (REFERENSI)'!M765,IF(B765=2,'KELAS (REFERENSI)'!M780,IF(B765=3,'KELAS (REFERENSI)'!M795,IF(B765=4,'KELAS (REFERENSI)'!M810,""))))</f>
        <v/>
      </c>
      <c r="N765" s="38" t="str">
        <f>IF(B765=1,'KELAS (REFERENSI)'!N765,IF(B765=2,'KELAS (REFERENSI)'!N780,IF(B765=3,'KELAS (REFERENSI)'!N795,IF(B765=4,'KELAS (REFERENSI)'!N810,""))))</f>
        <v/>
      </c>
      <c r="O765" s="38" t="str">
        <f>IF(B765=1,'KELAS (REFERENSI)'!O765,IF(B765=2,'KELAS (REFERENSI)'!O780,IF(B765=3,'KELAS (REFERENSI)'!O795,IF(B765=4,'KELAS (REFERENSI)'!O810,""))))</f>
        <v/>
      </c>
      <c r="P765" s="38" t="str">
        <f>IF(B765=1,'KELAS (REFERENSI)'!P765,IF(B765=2,'KELAS (REFERENSI)'!P780,IF(B765=3,'KELAS (REFERENSI)'!P795,IF(B765=4,'KELAS (REFERENSI)'!P810,""))))</f>
        <v/>
      </c>
      <c r="Q765" s="38" t="str">
        <f t="shared" si="4"/>
        <v>BPS Kota Jakarta Timur</v>
      </c>
      <c r="R765" s="38" t="str">
        <f t="shared" si="56"/>
        <v/>
      </c>
      <c r="S765" s="38" t="str">
        <f t="shared" ref="S765:T765" si="773">S764</f>
        <v>15 Juni sampai dengan 31 Agustus 2026</v>
      </c>
      <c r="T765" s="38" t="str">
        <f t="shared" si="773"/>
        <v>31 Agustus 2026</v>
      </c>
      <c r="U765" s="46"/>
      <c r="V765" s="42"/>
      <c r="W765" s="42"/>
      <c r="X765" s="42"/>
    </row>
    <row r="766" ht="15.75" customHeight="1">
      <c r="A766" s="36" t="s">
        <v>5828</v>
      </c>
      <c r="B766" s="43"/>
      <c r="C766" s="44"/>
      <c r="D766" s="47"/>
      <c r="E766" s="47"/>
      <c r="F766" s="39" t="str">
        <f t="shared" si="2"/>
        <v>PETUGAS.0765/SPK/SE/PML/3172/2026</v>
      </c>
      <c r="G766" s="45"/>
      <c r="H766" s="39" t="str">
        <f>VLOOKUP(G766,'MITRA (REFERENSI)'!$A:$Z,16,FALSE)</f>
        <v>#N/A</v>
      </c>
      <c r="I766" s="39" t="str">
        <f>VLOOKUP(G766,'MITRA (REFERENSI)'!$A:$Z,25,FALSE)</f>
        <v>#N/A</v>
      </c>
      <c r="J766" s="38" t="str">
        <f>VLOOKUP(G766,'MITRA (REFERENSI)'!$A:$Z,26,FALSE)</f>
        <v>#N/A</v>
      </c>
      <c r="K766" s="38" t="str">
        <f>VLOOKUP(G766,'MITRA (REFERENSI)'!$A:$Z,15,FALSE)</f>
        <v>#N/A</v>
      </c>
      <c r="L766" s="38" t="str">
        <f>VLOOKUP(G766,'MITRA (REFERENSI)'!$A:$Z,15,FALSE)</f>
        <v>#N/A</v>
      </c>
      <c r="M766" s="38" t="str">
        <f>IF(B766=1,'KELAS (REFERENSI)'!M766,IF(B766=2,'KELAS (REFERENSI)'!M781,IF(B766=3,'KELAS (REFERENSI)'!M796,IF(B766=4,'KELAS (REFERENSI)'!M811,""))))</f>
        <v/>
      </c>
      <c r="N766" s="38" t="str">
        <f>IF(B766=1,'KELAS (REFERENSI)'!N766,IF(B766=2,'KELAS (REFERENSI)'!N781,IF(B766=3,'KELAS (REFERENSI)'!N796,IF(B766=4,'KELAS (REFERENSI)'!N811,""))))</f>
        <v/>
      </c>
      <c r="O766" s="38" t="str">
        <f>IF(B766=1,'KELAS (REFERENSI)'!O766,IF(B766=2,'KELAS (REFERENSI)'!O781,IF(B766=3,'KELAS (REFERENSI)'!O796,IF(B766=4,'KELAS (REFERENSI)'!O811,""))))</f>
        <v/>
      </c>
      <c r="P766" s="38" t="str">
        <f>IF(B766=1,'KELAS (REFERENSI)'!P766,IF(B766=2,'KELAS (REFERENSI)'!P781,IF(B766=3,'KELAS (REFERENSI)'!P796,IF(B766=4,'KELAS (REFERENSI)'!P811,""))))</f>
        <v/>
      </c>
      <c r="Q766" s="38" t="str">
        <f t="shared" si="4"/>
        <v>BPS Kota Jakarta Timur</v>
      </c>
      <c r="R766" s="38" t="str">
        <f t="shared" si="56"/>
        <v/>
      </c>
      <c r="S766" s="38" t="str">
        <f t="shared" ref="S766:T766" si="774">S765</f>
        <v>15 Juni sampai dengan 31 Agustus 2026</v>
      </c>
      <c r="T766" s="38" t="str">
        <f t="shared" si="774"/>
        <v>31 Agustus 2026</v>
      </c>
      <c r="U766" s="46"/>
      <c r="V766" s="42"/>
      <c r="W766" s="42"/>
      <c r="X766" s="42"/>
    </row>
    <row r="767" ht="15.75" customHeight="1">
      <c r="A767" s="36" t="s">
        <v>5829</v>
      </c>
      <c r="B767" s="43"/>
      <c r="C767" s="44"/>
      <c r="D767" s="47"/>
      <c r="E767" s="47"/>
      <c r="F767" s="39" t="str">
        <f t="shared" si="2"/>
        <v>PETUGAS.0766/SPK/SE/PML/3172/2026</v>
      </c>
      <c r="G767" s="45"/>
      <c r="H767" s="39" t="str">
        <f>VLOOKUP(G767,'MITRA (REFERENSI)'!$A:$Z,16,FALSE)</f>
        <v>#N/A</v>
      </c>
      <c r="I767" s="39" t="str">
        <f>VLOOKUP(G767,'MITRA (REFERENSI)'!$A:$Z,25,FALSE)</f>
        <v>#N/A</v>
      </c>
      <c r="J767" s="38" t="str">
        <f>VLOOKUP(G767,'MITRA (REFERENSI)'!$A:$Z,26,FALSE)</f>
        <v>#N/A</v>
      </c>
      <c r="K767" s="38" t="str">
        <f>VLOOKUP(G767,'MITRA (REFERENSI)'!$A:$Z,15,FALSE)</f>
        <v>#N/A</v>
      </c>
      <c r="L767" s="38" t="str">
        <f>VLOOKUP(G767,'MITRA (REFERENSI)'!$A:$Z,15,FALSE)</f>
        <v>#N/A</v>
      </c>
      <c r="M767" s="38" t="str">
        <f>IF(B767=1,'KELAS (REFERENSI)'!M767,IF(B767=2,'KELAS (REFERENSI)'!M782,IF(B767=3,'KELAS (REFERENSI)'!M797,IF(B767=4,'KELAS (REFERENSI)'!M812,""))))</f>
        <v/>
      </c>
      <c r="N767" s="38" t="str">
        <f>IF(B767=1,'KELAS (REFERENSI)'!N767,IF(B767=2,'KELAS (REFERENSI)'!N782,IF(B767=3,'KELAS (REFERENSI)'!N797,IF(B767=4,'KELAS (REFERENSI)'!N812,""))))</f>
        <v/>
      </c>
      <c r="O767" s="38" t="str">
        <f>IF(B767=1,'KELAS (REFERENSI)'!O767,IF(B767=2,'KELAS (REFERENSI)'!O782,IF(B767=3,'KELAS (REFERENSI)'!O797,IF(B767=4,'KELAS (REFERENSI)'!O812,""))))</f>
        <v/>
      </c>
      <c r="P767" s="38" t="str">
        <f>IF(B767=1,'KELAS (REFERENSI)'!P767,IF(B767=2,'KELAS (REFERENSI)'!P782,IF(B767=3,'KELAS (REFERENSI)'!P797,IF(B767=4,'KELAS (REFERENSI)'!P812,""))))</f>
        <v/>
      </c>
      <c r="Q767" s="38" t="str">
        <f t="shared" si="4"/>
        <v>BPS Kota Jakarta Timur</v>
      </c>
      <c r="R767" s="38" t="str">
        <f t="shared" si="56"/>
        <v/>
      </c>
      <c r="S767" s="38" t="str">
        <f t="shared" ref="S767:T767" si="775">S766</f>
        <v>15 Juni sampai dengan 31 Agustus 2026</v>
      </c>
      <c r="T767" s="38" t="str">
        <f t="shared" si="775"/>
        <v>31 Agustus 2026</v>
      </c>
      <c r="U767" s="46"/>
      <c r="V767" s="42"/>
      <c r="W767" s="42"/>
      <c r="X767" s="42"/>
    </row>
    <row r="768" ht="15.75" customHeight="1">
      <c r="A768" s="36" t="s">
        <v>5830</v>
      </c>
      <c r="B768" s="43"/>
      <c r="C768" s="44"/>
      <c r="D768" s="47"/>
      <c r="E768" s="47"/>
      <c r="F768" s="39" t="str">
        <f t="shared" si="2"/>
        <v>PETUGAS.0767/SPK/SE/PML/3172/2026</v>
      </c>
      <c r="G768" s="45"/>
      <c r="H768" s="39" t="str">
        <f>VLOOKUP(G768,'MITRA (REFERENSI)'!$A:$Z,16,FALSE)</f>
        <v>#N/A</v>
      </c>
      <c r="I768" s="39" t="str">
        <f>VLOOKUP(G768,'MITRA (REFERENSI)'!$A:$Z,25,FALSE)</f>
        <v>#N/A</v>
      </c>
      <c r="J768" s="38" t="str">
        <f>VLOOKUP(G768,'MITRA (REFERENSI)'!$A:$Z,26,FALSE)</f>
        <v>#N/A</v>
      </c>
      <c r="K768" s="38" t="str">
        <f>VLOOKUP(G768,'MITRA (REFERENSI)'!$A:$Z,15,FALSE)</f>
        <v>#N/A</v>
      </c>
      <c r="L768" s="38" t="str">
        <f>VLOOKUP(G768,'MITRA (REFERENSI)'!$A:$Z,15,FALSE)</f>
        <v>#N/A</v>
      </c>
      <c r="M768" s="38" t="str">
        <f>IF(B768=1,'KELAS (REFERENSI)'!M768,IF(B768=2,'KELAS (REFERENSI)'!M783,IF(B768=3,'KELAS (REFERENSI)'!M798,IF(B768=4,'KELAS (REFERENSI)'!M813,""))))</f>
        <v/>
      </c>
      <c r="N768" s="38" t="str">
        <f>IF(B768=1,'KELAS (REFERENSI)'!N768,IF(B768=2,'KELAS (REFERENSI)'!N783,IF(B768=3,'KELAS (REFERENSI)'!N798,IF(B768=4,'KELAS (REFERENSI)'!N813,""))))</f>
        <v/>
      </c>
      <c r="O768" s="38" t="str">
        <f>IF(B768=1,'KELAS (REFERENSI)'!O768,IF(B768=2,'KELAS (REFERENSI)'!O783,IF(B768=3,'KELAS (REFERENSI)'!O798,IF(B768=4,'KELAS (REFERENSI)'!O813,""))))</f>
        <v/>
      </c>
      <c r="P768" s="38" t="str">
        <f>IF(B768=1,'KELAS (REFERENSI)'!P768,IF(B768=2,'KELAS (REFERENSI)'!P783,IF(B768=3,'KELAS (REFERENSI)'!P798,IF(B768=4,'KELAS (REFERENSI)'!P813,""))))</f>
        <v/>
      </c>
      <c r="Q768" s="38" t="str">
        <f t="shared" si="4"/>
        <v>BPS Kota Jakarta Timur</v>
      </c>
      <c r="R768" s="38" t="str">
        <f t="shared" si="56"/>
        <v/>
      </c>
      <c r="S768" s="38" t="str">
        <f t="shared" ref="S768:T768" si="776">S767</f>
        <v>15 Juni sampai dengan 31 Agustus 2026</v>
      </c>
      <c r="T768" s="38" t="str">
        <f t="shared" si="776"/>
        <v>31 Agustus 2026</v>
      </c>
      <c r="U768" s="46"/>
      <c r="V768" s="42"/>
      <c r="W768" s="42"/>
      <c r="X768" s="42"/>
    </row>
    <row r="769" ht="15.75" customHeight="1">
      <c r="A769" s="36" t="s">
        <v>5831</v>
      </c>
      <c r="B769" s="43"/>
      <c r="C769" s="44"/>
      <c r="D769" s="47"/>
      <c r="E769" s="47"/>
      <c r="F769" s="39" t="str">
        <f t="shared" si="2"/>
        <v>PETUGAS.0768/SPK/SE/PML/3172/2026</v>
      </c>
      <c r="G769" s="45"/>
      <c r="H769" s="39" t="str">
        <f>VLOOKUP(G769,'MITRA (REFERENSI)'!$A:$Z,16,FALSE)</f>
        <v>#N/A</v>
      </c>
      <c r="I769" s="39" t="str">
        <f>VLOOKUP(G769,'MITRA (REFERENSI)'!$A:$Z,25,FALSE)</f>
        <v>#N/A</v>
      </c>
      <c r="J769" s="38" t="str">
        <f>VLOOKUP(G769,'MITRA (REFERENSI)'!$A:$Z,26,FALSE)</f>
        <v>#N/A</v>
      </c>
      <c r="K769" s="38" t="str">
        <f>VLOOKUP(G769,'MITRA (REFERENSI)'!$A:$Z,15,FALSE)</f>
        <v>#N/A</v>
      </c>
      <c r="L769" s="38" t="str">
        <f>VLOOKUP(G769,'MITRA (REFERENSI)'!$A:$Z,15,FALSE)</f>
        <v>#N/A</v>
      </c>
      <c r="M769" s="38" t="str">
        <f>IF(B769=1,'KELAS (REFERENSI)'!M769,IF(B769=2,'KELAS (REFERENSI)'!M784,IF(B769=3,'KELAS (REFERENSI)'!M799,IF(B769=4,'KELAS (REFERENSI)'!M814,""))))</f>
        <v/>
      </c>
      <c r="N769" s="38" t="str">
        <f>IF(B769=1,'KELAS (REFERENSI)'!N769,IF(B769=2,'KELAS (REFERENSI)'!N784,IF(B769=3,'KELAS (REFERENSI)'!N799,IF(B769=4,'KELAS (REFERENSI)'!N814,""))))</f>
        <v/>
      </c>
      <c r="O769" s="38" t="str">
        <f>IF(B769=1,'KELAS (REFERENSI)'!O769,IF(B769=2,'KELAS (REFERENSI)'!O784,IF(B769=3,'KELAS (REFERENSI)'!O799,IF(B769=4,'KELAS (REFERENSI)'!O814,""))))</f>
        <v/>
      </c>
      <c r="P769" s="38" t="str">
        <f>IF(B769=1,'KELAS (REFERENSI)'!P769,IF(B769=2,'KELAS (REFERENSI)'!P784,IF(B769=3,'KELAS (REFERENSI)'!P799,IF(B769=4,'KELAS (REFERENSI)'!P814,""))))</f>
        <v/>
      </c>
      <c r="Q769" s="38" t="str">
        <f t="shared" si="4"/>
        <v>BPS Kota Jakarta Timur</v>
      </c>
      <c r="R769" s="38" t="str">
        <f t="shared" si="56"/>
        <v/>
      </c>
      <c r="S769" s="38" t="str">
        <f t="shared" ref="S769:T769" si="777">S768</f>
        <v>15 Juni sampai dengan 31 Agustus 2026</v>
      </c>
      <c r="T769" s="38" t="str">
        <f t="shared" si="777"/>
        <v>31 Agustus 2026</v>
      </c>
      <c r="U769" s="46"/>
      <c r="V769" s="42"/>
      <c r="W769" s="42"/>
      <c r="X769" s="42"/>
    </row>
    <row r="770" ht="15.75" customHeight="1">
      <c r="A770" s="36" t="s">
        <v>5832</v>
      </c>
      <c r="B770" s="43"/>
      <c r="C770" s="44"/>
      <c r="D770" s="47"/>
      <c r="E770" s="47"/>
      <c r="F770" s="39" t="str">
        <f t="shared" si="2"/>
        <v>PETUGAS.0769/SPK/SE/PML/3172/2026</v>
      </c>
      <c r="G770" s="45"/>
      <c r="H770" s="39" t="str">
        <f>VLOOKUP(G770,'MITRA (REFERENSI)'!$A:$Z,16,FALSE)</f>
        <v>#N/A</v>
      </c>
      <c r="I770" s="39" t="str">
        <f>VLOOKUP(G770,'MITRA (REFERENSI)'!$A:$Z,25,FALSE)</f>
        <v>#N/A</v>
      </c>
      <c r="J770" s="38" t="str">
        <f>VLOOKUP(G770,'MITRA (REFERENSI)'!$A:$Z,26,FALSE)</f>
        <v>#N/A</v>
      </c>
      <c r="K770" s="38" t="str">
        <f>VLOOKUP(G770,'MITRA (REFERENSI)'!$A:$Z,15,FALSE)</f>
        <v>#N/A</v>
      </c>
      <c r="L770" s="38" t="str">
        <f>VLOOKUP(G770,'MITRA (REFERENSI)'!$A:$Z,15,FALSE)</f>
        <v>#N/A</v>
      </c>
      <c r="M770" s="38" t="str">
        <f>IF(B770=1,'KELAS (REFERENSI)'!M770,IF(B770=2,'KELAS (REFERENSI)'!M785,IF(B770=3,'KELAS (REFERENSI)'!M800,IF(B770=4,'KELAS (REFERENSI)'!M815,""))))</f>
        <v/>
      </c>
      <c r="N770" s="38" t="str">
        <f>IF(B770=1,'KELAS (REFERENSI)'!N770,IF(B770=2,'KELAS (REFERENSI)'!N785,IF(B770=3,'KELAS (REFERENSI)'!N800,IF(B770=4,'KELAS (REFERENSI)'!N815,""))))</f>
        <v/>
      </c>
      <c r="O770" s="38" t="str">
        <f>IF(B770=1,'KELAS (REFERENSI)'!O770,IF(B770=2,'KELAS (REFERENSI)'!O785,IF(B770=3,'KELAS (REFERENSI)'!O800,IF(B770=4,'KELAS (REFERENSI)'!O815,""))))</f>
        <v/>
      </c>
      <c r="P770" s="38" t="str">
        <f>IF(B770=1,'KELAS (REFERENSI)'!P770,IF(B770=2,'KELAS (REFERENSI)'!P785,IF(B770=3,'KELAS (REFERENSI)'!P800,IF(B770=4,'KELAS (REFERENSI)'!P815,""))))</f>
        <v/>
      </c>
      <c r="Q770" s="38" t="str">
        <f t="shared" si="4"/>
        <v>BPS Kota Jakarta Timur</v>
      </c>
      <c r="R770" s="38" t="str">
        <f t="shared" si="56"/>
        <v/>
      </c>
      <c r="S770" s="38" t="str">
        <f t="shared" ref="S770:T770" si="778">S769</f>
        <v>15 Juni sampai dengan 31 Agustus 2026</v>
      </c>
      <c r="T770" s="38" t="str">
        <f t="shared" si="778"/>
        <v>31 Agustus 2026</v>
      </c>
      <c r="U770" s="46"/>
      <c r="V770" s="42"/>
      <c r="W770" s="42"/>
      <c r="X770" s="42"/>
    </row>
    <row r="771" ht="15.75" customHeight="1">
      <c r="A771" s="36" t="s">
        <v>5833</v>
      </c>
      <c r="B771" s="43"/>
      <c r="C771" s="44"/>
      <c r="D771" s="47"/>
      <c r="E771" s="47"/>
      <c r="F771" s="39" t="str">
        <f t="shared" si="2"/>
        <v>PETUGAS.0770/SPK/SE/PML/3172/2026</v>
      </c>
      <c r="G771" s="45"/>
      <c r="H771" s="39" t="str">
        <f>VLOOKUP(G771,'MITRA (REFERENSI)'!$A:$Z,16,FALSE)</f>
        <v>#N/A</v>
      </c>
      <c r="I771" s="39" t="str">
        <f>VLOOKUP(G771,'MITRA (REFERENSI)'!$A:$Z,25,FALSE)</f>
        <v>#N/A</v>
      </c>
      <c r="J771" s="38" t="str">
        <f>VLOOKUP(G771,'MITRA (REFERENSI)'!$A:$Z,26,FALSE)</f>
        <v>#N/A</v>
      </c>
      <c r="K771" s="38" t="str">
        <f>VLOOKUP(G771,'MITRA (REFERENSI)'!$A:$Z,15,FALSE)</f>
        <v>#N/A</v>
      </c>
      <c r="L771" s="38" t="str">
        <f>VLOOKUP(G771,'MITRA (REFERENSI)'!$A:$Z,15,FALSE)</f>
        <v>#N/A</v>
      </c>
      <c r="M771" s="38" t="str">
        <f>IF(B771=1,'KELAS (REFERENSI)'!M771,IF(B771=2,'KELAS (REFERENSI)'!M786,IF(B771=3,'KELAS (REFERENSI)'!M801,IF(B771=4,'KELAS (REFERENSI)'!M816,""))))</f>
        <v/>
      </c>
      <c r="N771" s="38" t="str">
        <f>IF(B771=1,'KELAS (REFERENSI)'!N771,IF(B771=2,'KELAS (REFERENSI)'!N786,IF(B771=3,'KELAS (REFERENSI)'!N801,IF(B771=4,'KELAS (REFERENSI)'!N816,""))))</f>
        <v/>
      </c>
      <c r="O771" s="38" t="str">
        <f>IF(B771=1,'KELAS (REFERENSI)'!O771,IF(B771=2,'KELAS (REFERENSI)'!O786,IF(B771=3,'KELAS (REFERENSI)'!O801,IF(B771=4,'KELAS (REFERENSI)'!O816,""))))</f>
        <v/>
      </c>
      <c r="P771" s="38" t="str">
        <f>IF(B771=1,'KELAS (REFERENSI)'!P771,IF(B771=2,'KELAS (REFERENSI)'!P786,IF(B771=3,'KELAS (REFERENSI)'!P801,IF(B771=4,'KELAS (REFERENSI)'!P816,""))))</f>
        <v/>
      </c>
      <c r="Q771" s="38" t="str">
        <f t="shared" si="4"/>
        <v>BPS Kota Jakarta Timur</v>
      </c>
      <c r="R771" s="38" t="str">
        <f t="shared" si="56"/>
        <v/>
      </c>
      <c r="S771" s="38" t="str">
        <f t="shared" ref="S771:T771" si="779">S770</f>
        <v>15 Juni sampai dengan 31 Agustus 2026</v>
      </c>
      <c r="T771" s="38" t="str">
        <f t="shared" si="779"/>
        <v>31 Agustus 2026</v>
      </c>
      <c r="U771" s="46"/>
      <c r="V771" s="42"/>
      <c r="W771" s="42"/>
      <c r="X771" s="42"/>
    </row>
    <row r="772" ht="15.75" customHeight="1">
      <c r="A772" s="36" t="s">
        <v>5834</v>
      </c>
      <c r="B772" s="43"/>
      <c r="C772" s="44"/>
      <c r="D772" s="47"/>
      <c r="E772" s="47"/>
      <c r="F772" s="39" t="str">
        <f t="shared" si="2"/>
        <v>PETUGAS.0771/SPK/SE/PML/3172/2026</v>
      </c>
      <c r="G772" s="45"/>
      <c r="H772" s="39" t="str">
        <f>VLOOKUP(G772,'MITRA (REFERENSI)'!$A:$Z,16,FALSE)</f>
        <v>#N/A</v>
      </c>
      <c r="I772" s="39" t="str">
        <f>VLOOKUP(G772,'MITRA (REFERENSI)'!$A:$Z,25,FALSE)</f>
        <v>#N/A</v>
      </c>
      <c r="J772" s="38" t="str">
        <f>VLOOKUP(G772,'MITRA (REFERENSI)'!$A:$Z,26,FALSE)</f>
        <v>#N/A</v>
      </c>
      <c r="K772" s="38" t="str">
        <f>VLOOKUP(G772,'MITRA (REFERENSI)'!$A:$Z,15,FALSE)</f>
        <v>#N/A</v>
      </c>
      <c r="L772" s="38" t="str">
        <f>VLOOKUP(G772,'MITRA (REFERENSI)'!$A:$Z,15,FALSE)</f>
        <v>#N/A</v>
      </c>
      <c r="M772" s="38" t="str">
        <f>IF(B772=1,'KELAS (REFERENSI)'!M772,IF(B772=2,'KELAS (REFERENSI)'!M787,IF(B772=3,'KELAS (REFERENSI)'!M802,IF(B772=4,'KELAS (REFERENSI)'!M817,""))))</f>
        <v/>
      </c>
      <c r="N772" s="38" t="str">
        <f>IF(B772=1,'KELAS (REFERENSI)'!N772,IF(B772=2,'KELAS (REFERENSI)'!N787,IF(B772=3,'KELAS (REFERENSI)'!N802,IF(B772=4,'KELAS (REFERENSI)'!N817,""))))</f>
        <v/>
      </c>
      <c r="O772" s="38" t="str">
        <f>IF(B772=1,'KELAS (REFERENSI)'!O772,IF(B772=2,'KELAS (REFERENSI)'!O787,IF(B772=3,'KELAS (REFERENSI)'!O802,IF(B772=4,'KELAS (REFERENSI)'!O817,""))))</f>
        <v/>
      </c>
      <c r="P772" s="38" t="str">
        <f>IF(B772=1,'KELAS (REFERENSI)'!P772,IF(B772=2,'KELAS (REFERENSI)'!P787,IF(B772=3,'KELAS (REFERENSI)'!P802,IF(B772=4,'KELAS (REFERENSI)'!P817,""))))</f>
        <v/>
      </c>
      <c r="Q772" s="38" t="str">
        <f t="shared" si="4"/>
        <v>BPS Kota Jakarta Timur</v>
      </c>
      <c r="R772" s="38" t="str">
        <f t="shared" si="56"/>
        <v/>
      </c>
      <c r="S772" s="38" t="str">
        <f t="shared" ref="S772:T772" si="780">S771</f>
        <v>15 Juni sampai dengan 31 Agustus 2026</v>
      </c>
      <c r="T772" s="38" t="str">
        <f t="shared" si="780"/>
        <v>31 Agustus 2026</v>
      </c>
      <c r="U772" s="46"/>
      <c r="V772" s="42"/>
      <c r="W772" s="42"/>
      <c r="X772" s="42"/>
    </row>
    <row r="773" ht="15.75" customHeight="1">
      <c r="A773" s="36" t="s">
        <v>5835</v>
      </c>
      <c r="B773" s="43"/>
      <c r="C773" s="44"/>
      <c r="D773" s="47"/>
      <c r="E773" s="47"/>
      <c r="F773" s="39" t="str">
        <f t="shared" si="2"/>
        <v>PETUGAS.0772/SPK/SE/PML/3172/2026</v>
      </c>
      <c r="G773" s="45"/>
      <c r="H773" s="39" t="str">
        <f>VLOOKUP(G773,'MITRA (REFERENSI)'!$A:$Z,16,FALSE)</f>
        <v>#N/A</v>
      </c>
      <c r="I773" s="39" t="str">
        <f>VLOOKUP(G773,'MITRA (REFERENSI)'!$A:$Z,25,FALSE)</f>
        <v>#N/A</v>
      </c>
      <c r="J773" s="38" t="str">
        <f>VLOOKUP(G773,'MITRA (REFERENSI)'!$A:$Z,26,FALSE)</f>
        <v>#N/A</v>
      </c>
      <c r="K773" s="38" t="str">
        <f>VLOOKUP(G773,'MITRA (REFERENSI)'!$A:$Z,15,FALSE)</f>
        <v>#N/A</v>
      </c>
      <c r="L773" s="38" t="str">
        <f>VLOOKUP(G773,'MITRA (REFERENSI)'!$A:$Z,15,FALSE)</f>
        <v>#N/A</v>
      </c>
      <c r="M773" s="38" t="str">
        <f>IF(B773=1,'KELAS (REFERENSI)'!M773,IF(B773=2,'KELAS (REFERENSI)'!M788,IF(B773=3,'KELAS (REFERENSI)'!M803,IF(B773=4,'KELAS (REFERENSI)'!M818,""))))</f>
        <v/>
      </c>
      <c r="N773" s="38" t="str">
        <f>IF(B773=1,'KELAS (REFERENSI)'!N773,IF(B773=2,'KELAS (REFERENSI)'!N788,IF(B773=3,'KELAS (REFERENSI)'!N803,IF(B773=4,'KELAS (REFERENSI)'!N818,""))))</f>
        <v/>
      </c>
      <c r="O773" s="38" t="str">
        <f>IF(B773=1,'KELAS (REFERENSI)'!O773,IF(B773=2,'KELAS (REFERENSI)'!O788,IF(B773=3,'KELAS (REFERENSI)'!O803,IF(B773=4,'KELAS (REFERENSI)'!O818,""))))</f>
        <v/>
      </c>
      <c r="P773" s="38" t="str">
        <f>IF(B773=1,'KELAS (REFERENSI)'!P773,IF(B773=2,'KELAS (REFERENSI)'!P788,IF(B773=3,'KELAS (REFERENSI)'!P803,IF(B773=4,'KELAS (REFERENSI)'!P818,""))))</f>
        <v/>
      </c>
      <c r="Q773" s="38" t="str">
        <f t="shared" si="4"/>
        <v>BPS Kota Jakarta Timur</v>
      </c>
      <c r="R773" s="38" t="str">
        <f t="shared" si="56"/>
        <v/>
      </c>
      <c r="S773" s="38" t="str">
        <f t="shared" ref="S773:T773" si="781">S772</f>
        <v>15 Juni sampai dengan 31 Agustus 2026</v>
      </c>
      <c r="T773" s="38" t="str">
        <f t="shared" si="781"/>
        <v>31 Agustus 2026</v>
      </c>
      <c r="U773" s="46"/>
      <c r="V773" s="42"/>
      <c r="W773" s="42"/>
      <c r="X773" s="42"/>
    </row>
    <row r="774" ht="15.75" customHeight="1">
      <c r="A774" s="36" t="s">
        <v>5836</v>
      </c>
      <c r="B774" s="43"/>
      <c r="C774" s="44"/>
      <c r="D774" s="47"/>
      <c r="E774" s="47"/>
      <c r="F774" s="39" t="str">
        <f t="shared" si="2"/>
        <v>PETUGAS.0773/SPK/SE/PML/3172/2026</v>
      </c>
      <c r="G774" s="45"/>
      <c r="H774" s="39" t="str">
        <f>VLOOKUP(G774,'MITRA (REFERENSI)'!$A:$Z,16,FALSE)</f>
        <v>#N/A</v>
      </c>
      <c r="I774" s="39" t="str">
        <f>VLOOKUP(G774,'MITRA (REFERENSI)'!$A:$Z,25,FALSE)</f>
        <v>#N/A</v>
      </c>
      <c r="J774" s="38" t="str">
        <f>VLOOKUP(G774,'MITRA (REFERENSI)'!$A:$Z,26,FALSE)</f>
        <v>#N/A</v>
      </c>
      <c r="K774" s="38" t="str">
        <f>VLOOKUP(G774,'MITRA (REFERENSI)'!$A:$Z,15,FALSE)</f>
        <v>#N/A</v>
      </c>
      <c r="L774" s="38" t="str">
        <f>VLOOKUP(G774,'MITRA (REFERENSI)'!$A:$Z,15,FALSE)</f>
        <v>#N/A</v>
      </c>
      <c r="M774" s="38" t="str">
        <f>IF(B774=1,'KELAS (REFERENSI)'!M774,IF(B774=2,'KELAS (REFERENSI)'!M789,IF(B774=3,'KELAS (REFERENSI)'!M804,IF(B774=4,'KELAS (REFERENSI)'!M819,""))))</f>
        <v/>
      </c>
      <c r="N774" s="38" t="str">
        <f>IF(B774=1,'KELAS (REFERENSI)'!N774,IF(B774=2,'KELAS (REFERENSI)'!N789,IF(B774=3,'KELAS (REFERENSI)'!N804,IF(B774=4,'KELAS (REFERENSI)'!N819,""))))</f>
        <v/>
      </c>
      <c r="O774" s="38" t="str">
        <f>IF(B774=1,'KELAS (REFERENSI)'!O774,IF(B774=2,'KELAS (REFERENSI)'!O789,IF(B774=3,'KELAS (REFERENSI)'!O804,IF(B774=4,'KELAS (REFERENSI)'!O819,""))))</f>
        <v/>
      </c>
      <c r="P774" s="38" t="str">
        <f>IF(B774=1,'KELAS (REFERENSI)'!P774,IF(B774=2,'KELAS (REFERENSI)'!P789,IF(B774=3,'KELAS (REFERENSI)'!P804,IF(B774=4,'KELAS (REFERENSI)'!P819,""))))</f>
        <v/>
      </c>
      <c r="Q774" s="38" t="str">
        <f t="shared" si="4"/>
        <v>BPS Kota Jakarta Timur</v>
      </c>
      <c r="R774" s="38" t="str">
        <f t="shared" si="56"/>
        <v/>
      </c>
      <c r="S774" s="38" t="str">
        <f t="shared" ref="S774:T774" si="782">S773</f>
        <v>15 Juni sampai dengan 31 Agustus 2026</v>
      </c>
      <c r="T774" s="38" t="str">
        <f t="shared" si="782"/>
        <v>31 Agustus 2026</v>
      </c>
      <c r="U774" s="46"/>
      <c r="V774" s="42"/>
      <c r="W774" s="42"/>
      <c r="X774" s="42"/>
    </row>
    <row r="775" ht="15.75" customHeight="1">
      <c r="A775" s="36" t="s">
        <v>5837</v>
      </c>
      <c r="B775" s="43"/>
      <c r="C775" s="44"/>
      <c r="D775" s="47"/>
      <c r="E775" s="47"/>
      <c r="F775" s="39" t="str">
        <f t="shared" si="2"/>
        <v>PETUGAS.0774/SPK/SE/PML/3172/2026</v>
      </c>
      <c r="G775" s="45"/>
      <c r="H775" s="39" t="str">
        <f>VLOOKUP(G775,'MITRA (REFERENSI)'!$A:$Z,16,FALSE)</f>
        <v>#N/A</v>
      </c>
      <c r="I775" s="39" t="str">
        <f>VLOOKUP(G775,'MITRA (REFERENSI)'!$A:$Z,25,FALSE)</f>
        <v>#N/A</v>
      </c>
      <c r="J775" s="38" t="str">
        <f>VLOOKUP(G775,'MITRA (REFERENSI)'!$A:$Z,26,FALSE)</f>
        <v>#N/A</v>
      </c>
      <c r="K775" s="38" t="str">
        <f>VLOOKUP(G775,'MITRA (REFERENSI)'!$A:$Z,15,FALSE)</f>
        <v>#N/A</v>
      </c>
      <c r="L775" s="38" t="str">
        <f>VLOOKUP(G775,'MITRA (REFERENSI)'!$A:$Z,15,FALSE)</f>
        <v>#N/A</v>
      </c>
      <c r="M775" s="38" t="str">
        <f>IF(B775=1,'KELAS (REFERENSI)'!M775,IF(B775=2,'KELAS (REFERENSI)'!M790,IF(B775=3,'KELAS (REFERENSI)'!M805,IF(B775=4,'KELAS (REFERENSI)'!M820,""))))</f>
        <v/>
      </c>
      <c r="N775" s="38" t="str">
        <f>IF(B775=1,'KELAS (REFERENSI)'!N775,IF(B775=2,'KELAS (REFERENSI)'!N790,IF(B775=3,'KELAS (REFERENSI)'!N805,IF(B775=4,'KELAS (REFERENSI)'!N820,""))))</f>
        <v/>
      </c>
      <c r="O775" s="38" t="str">
        <f>IF(B775=1,'KELAS (REFERENSI)'!O775,IF(B775=2,'KELAS (REFERENSI)'!O790,IF(B775=3,'KELAS (REFERENSI)'!O805,IF(B775=4,'KELAS (REFERENSI)'!O820,""))))</f>
        <v/>
      </c>
      <c r="P775" s="38" t="str">
        <f>IF(B775=1,'KELAS (REFERENSI)'!P775,IF(B775=2,'KELAS (REFERENSI)'!P790,IF(B775=3,'KELAS (REFERENSI)'!P805,IF(B775=4,'KELAS (REFERENSI)'!P820,""))))</f>
        <v/>
      </c>
      <c r="Q775" s="38" t="str">
        <f t="shared" si="4"/>
        <v>BPS Kota Jakarta Timur</v>
      </c>
      <c r="R775" s="38" t="str">
        <f t="shared" si="56"/>
        <v/>
      </c>
      <c r="S775" s="38" t="str">
        <f t="shared" ref="S775:T775" si="783">S774</f>
        <v>15 Juni sampai dengan 31 Agustus 2026</v>
      </c>
      <c r="T775" s="38" t="str">
        <f t="shared" si="783"/>
        <v>31 Agustus 2026</v>
      </c>
      <c r="U775" s="46"/>
      <c r="V775" s="42"/>
      <c r="W775" s="42"/>
      <c r="X775" s="42"/>
    </row>
    <row r="776" ht="15.75" customHeight="1">
      <c r="A776" s="36" t="s">
        <v>5838</v>
      </c>
      <c r="B776" s="43"/>
      <c r="C776" s="44"/>
      <c r="D776" s="47"/>
      <c r="E776" s="47"/>
      <c r="F776" s="39" t="str">
        <f t="shared" si="2"/>
        <v>PETUGAS.0775/SPK/SE/PML/3172/2026</v>
      </c>
      <c r="G776" s="45"/>
      <c r="H776" s="39" t="str">
        <f>VLOOKUP(G776,'MITRA (REFERENSI)'!$A:$Z,16,FALSE)</f>
        <v>#N/A</v>
      </c>
      <c r="I776" s="39" t="str">
        <f>VLOOKUP(G776,'MITRA (REFERENSI)'!$A:$Z,25,FALSE)</f>
        <v>#N/A</v>
      </c>
      <c r="J776" s="38" t="str">
        <f>VLOOKUP(G776,'MITRA (REFERENSI)'!$A:$Z,26,FALSE)</f>
        <v>#N/A</v>
      </c>
      <c r="K776" s="38" t="str">
        <f>VLOOKUP(G776,'MITRA (REFERENSI)'!$A:$Z,15,FALSE)</f>
        <v>#N/A</v>
      </c>
      <c r="L776" s="38" t="str">
        <f>VLOOKUP(G776,'MITRA (REFERENSI)'!$A:$Z,15,FALSE)</f>
        <v>#N/A</v>
      </c>
      <c r="M776" s="38" t="str">
        <f>IF(B776=1,'KELAS (REFERENSI)'!M776,IF(B776=2,'KELAS (REFERENSI)'!M791,IF(B776=3,'KELAS (REFERENSI)'!M806,IF(B776=4,'KELAS (REFERENSI)'!M821,""))))</f>
        <v/>
      </c>
      <c r="N776" s="38" t="str">
        <f>IF(B776=1,'KELAS (REFERENSI)'!N776,IF(B776=2,'KELAS (REFERENSI)'!N791,IF(B776=3,'KELAS (REFERENSI)'!N806,IF(B776=4,'KELAS (REFERENSI)'!N821,""))))</f>
        <v/>
      </c>
      <c r="O776" s="38" t="str">
        <f>IF(B776=1,'KELAS (REFERENSI)'!O776,IF(B776=2,'KELAS (REFERENSI)'!O791,IF(B776=3,'KELAS (REFERENSI)'!O806,IF(B776=4,'KELAS (REFERENSI)'!O821,""))))</f>
        <v/>
      </c>
      <c r="P776" s="38" t="str">
        <f>IF(B776=1,'KELAS (REFERENSI)'!P776,IF(B776=2,'KELAS (REFERENSI)'!P791,IF(B776=3,'KELAS (REFERENSI)'!P806,IF(B776=4,'KELAS (REFERENSI)'!P821,""))))</f>
        <v/>
      </c>
      <c r="Q776" s="38" t="str">
        <f t="shared" si="4"/>
        <v>BPS Kota Jakarta Timur</v>
      </c>
      <c r="R776" s="38" t="str">
        <f t="shared" si="56"/>
        <v/>
      </c>
      <c r="S776" s="38" t="str">
        <f t="shared" ref="S776:T776" si="784">S775</f>
        <v>15 Juni sampai dengan 31 Agustus 2026</v>
      </c>
      <c r="T776" s="38" t="str">
        <f t="shared" si="784"/>
        <v>31 Agustus 2026</v>
      </c>
      <c r="U776" s="46"/>
      <c r="V776" s="42"/>
      <c r="W776" s="42"/>
      <c r="X776" s="42"/>
    </row>
    <row r="777" ht="15.75" customHeight="1">
      <c r="A777" s="36" t="s">
        <v>5839</v>
      </c>
      <c r="B777" s="43"/>
      <c r="C777" s="44"/>
      <c r="D777" s="47"/>
      <c r="E777" s="47"/>
      <c r="F777" s="39" t="str">
        <f t="shared" si="2"/>
        <v>PETUGAS.0776/SPK/SE/PML/3172/2026</v>
      </c>
      <c r="G777" s="45"/>
      <c r="H777" s="39" t="str">
        <f>VLOOKUP(G777,'MITRA (REFERENSI)'!$A:$Z,16,FALSE)</f>
        <v>#N/A</v>
      </c>
      <c r="I777" s="39" t="str">
        <f>VLOOKUP(G777,'MITRA (REFERENSI)'!$A:$Z,25,FALSE)</f>
        <v>#N/A</v>
      </c>
      <c r="J777" s="38" t="str">
        <f>VLOOKUP(G777,'MITRA (REFERENSI)'!$A:$Z,26,FALSE)</f>
        <v>#N/A</v>
      </c>
      <c r="K777" s="38" t="str">
        <f>VLOOKUP(G777,'MITRA (REFERENSI)'!$A:$Z,15,FALSE)</f>
        <v>#N/A</v>
      </c>
      <c r="L777" s="38" t="str">
        <f>VLOOKUP(G777,'MITRA (REFERENSI)'!$A:$Z,15,FALSE)</f>
        <v>#N/A</v>
      </c>
      <c r="M777" s="38" t="str">
        <f>IF(B777=1,'KELAS (REFERENSI)'!M777,IF(B777=2,'KELAS (REFERENSI)'!M792,IF(B777=3,'KELAS (REFERENSI)'!M807,IF(B777=4,'KELAS (REFERENSI)'!M822,""))))</f>
        <v/>
      </c>
      <c r="N777" s="38" t="str">
        <f>IF(B777=1,'KELAS (REFERENSI)'!N777,IF(B777=2,'KELAS (REFERENSI)'!N792,IF(B777=3,'KELAS (REFERENSI)'!N807,IF(B777=4,'KELAS (REFERENSI)'!N822,""))))</f>
        <v/>
      </c>
      <c r="O777" s="38" t="str">
        <f>IF(B777=1,'KELAS (REFERENSI)'!O777,IF(B777=2,'KELAS (REFERENSI)'!O792,IF(B777=3,'KELAS (REFERENSI)'!O807,IF(B777=4,'KELAS (REFERENSI)'!O822,""))))</f>
        <v/>
      </c>
      <c r="P777" s="38" t="str">
        <f>IF(B777=1,'KELAS (REFERENSI)'!P777,IF(B777=2,'KELAS (REFERENSI)'!P792,IF(B777=3,'KELAS (REFERENSI)'!P807,IF(B777=4,'KELAS (REFERENSI)'!P822,""))))</f>
        <v/>
      </c>
      <c r="Q777" s="38" t="str">
        <f t="shared" si="4"/>
        <v>BPS Kota Jakarta Timur</v>
      </c>
      <c r="R777" s="38" t="str">
        <f t="shared" si="56"/>
        <v/>
      </c>
      <c r="S777" s="38" t="str">
        <f t="shared" ref="S777:T777" si="785">S776</f>
        <v>15 Juni sampai dengan 31 Agustus 2026</v>
      </c>
      <c r="T777" s="38" t="str">
        <f t="shared" si="785"/>
        <v>31 Agustus 2026</v>
      </c>
      <c r="U777" s="46"/>
      <c r="V777" s="42"/>
      <c r="W777" s="42"/>
      <c r="X777" s="42"/>
    </row>
    <row r="778" ht="15.75" customHeight="1">
      <c r="A778" s="36" t="s">
        <v>5840</v>
      </c>
      <c r="B778" s="43"/>
      <c r="C778" s="44"/>
      <c r="D778" s="47"/>
      <c r="E778" s="47"/>
      <c r="F778" s="39" t="str">
        <f t="shared" si="2"/>
        <v>PETUGAS.0777/SPK/SE/PML/3172/2026</v>
      </c>
      <c r="G778" s="45"/>
      <c r="H778" s="39" t="str">
        <f>VLOOKUP(G778,'MITRA (REFERENSI)'!$A:$Z,16,FALSE)</f>
        <v>#N/A</v>
      </c>
      <c r="I778" s="39" t="str">
        <f>VLOOKUP(G778,'MITRA (REFERENSI)'!$A:$Z,25,FALSE)</f>
        <v>#N/A</v>
      </c>
      <c r="J778" s="38" t="str">
        <f>VLOOKUP(G778,'MITRA (REFERENSI)'!$A:$Z,26,FALSE)</f>
        <v>#N/A</v>
      </c>
      <c r="K778" s="38" t="str">
        <f>VLOOKUP(G778,'MITRA (REFERENSI)'!$A:$Z,15,FALSE)</f>
        <v>#N/A</v>
      </c>
      <c r="L778" s="38" t="str">
        <f>VLOOKUP(G778,'MITRA (REFERENSI)'!$A:$Z,15,FALSE)</f>
        <v>#N/A</v>
      </c>
      <c r="M778" s="38" t="str">
        <f>IF(B778=1,'KELAS (REFERENSI)'!M778,IF(B778=2,'KELAS (REFERENSI)'!M793,IF(B778=3,'KELAS (REFERENSI)'!M808,IF(B778=4,'KELAS (REFERENSI)'!M823,""))))</f>
        <v/>
      </c>
      <c r="N778" s="38" t="str">
        <f>IF(B778=1,'KELAS (REFERENSI)'!N778,IF(B778=2,'KELAS (REFERENSI)'!N793,IF(B778=3,'KELAS (REFERENSI)'!N808,IF(B778=4,'KELAS (REFERENSI)'!N823,""))))</f>
        <v/>
      </c>
      <c r="O778" s="38" t="str">
        <f>IF(B778=1,'KELAS (REFERENSI)'!O778,IF(B778=2,'KELAS (REFERENSI)'!O793,IF(B778=3,'KELAS (REFERENSI)'!O808,IF(B778=4,'KELAS (REFERENSI)'!O823,""))))</f>
        <v/>
      </c>
      <c r="P778" s="38" t="str">
        <f>IF(B778=1,'KELAS (REFERENSI)'!P778,IF(B778=2,'KELAS (REFERENSI)'!P793,IF(B778=3,'KELAS (REFERENSI)'!P808,IF(B778=4,'KELAS (REFERENSI)'!P823,""))))</f>
        <v/>
      </c>
      <c r="Q778" s="38" t="str">
        <f t="shared" si="4"/>
        <v>BPS Kota Jakarta Timur</v>
      </c>
      <c r="R778" s="38" t="str">
        <f t="shared" si="56"/>
        <v/>
      </c>
      <c r="S778" s="38" t="str">
        <f t="shared" ref="S778:T778" si="786">S777</f>
        <v>15 Juni sampai dengan 31 Agustus 2026</v>
      </c>
      <c r="T778" s="38" t="str">
        <f t="shared" si="786"/>
        <v>31 Agustus 2026</v>
      </c>
      <c r="U778" s="46"/>
      <c r="V778" s="42"/>
      <c r="W778" s="42"/>
      <c r="X778" s="42"/>
    </row>
    <row r="779" ht="15.75" customHeight="1">
      <c r="A779" s="36" t="s">
        <v>5841</v>
      </c>
      <c r="B779" s="43"/>
      <c r="C779" s="44"/>
      <c r="D779" s="47"/>
      <c r="E779" s="47"/>
      <c r="F779" s="39" t="str">
        <f t="shared" si="2"/>
        <v>PETUGAS.0778/SPK/SE/PML/3172/2026</v>
      </c>
      <c r="G779" s="45"/>
      <c r="H779" s="39" t="str">
        <f>VLOOKUP(G779,'MITRA (REFERENSI)'!$A:$Z,16,FALSE)</f>
        <v>#N/A</v>
      </c>
      <c r="I779" s="39" t="str">
        <f>VLOOKUP(G779,'MITRA (REFERENSI)'!$A:$Z,25,FALSE)</f>
        <v>#N/A</v>
      </c>
      <c r="J779" s="38" t="str">
        <f>VLOOKUP(G779,'MITRA (REFERENSI)'!$A:$Z,26,FALSE)</f>
        <v>#N/A</v>
      </c>
      <c r="K779" s="38" t="str">
        <f>VLOOKUP(G779,'MITRA (REFERENSI)'!$A:$Z,15,FALSE)</f>
        <v>#N/A</v>
      </c>
      <c r="L779" s="38" t="str">
        <f>VLOOKUP(G779,'MITRA (REFERENSI)'!$A:$Z,15,FALSE)</f>
        <v>#N/A</v>
      </c>
      <c r="M779" s="38" t="str">
        <f>IF(B779=1,'KELAS (REFERENSI)'!M779,IF(B779=2,'KELAS (REFERENSI)'!M794,IF(B779=3,'KELAS (REFERENSI)'!M809,IF(B779=4,'KELAS (REFERENSI)'!M824,""))))</f>
        <v/>
      </c>
      <c r="N779" s="38" t="str">
        <f>IF(B779=1,'KELAS (REFERENSI)'!N779,IF(B779=2,'KELAS (REFERENSI)'!N794,IF(B779=3,'KELAS (REFERENSI)'!N809,IF(B779=4,'KELAS (REFERENSI)'!N824,""))))</f>
        <v/>
      </c>
      <c r="O779" s="38" t="str">
        <f>IF(B779=1,'KELAS (REFERENSI)'!O779,IF(B779=2,'KELAS (REFERENSI)'!O794,IF(B779=3,'KELAS (REFERENSI)'!O809,IF(B779=4,'KELAS (REFERENSI)'!O824,""))))</f>
        <v/>
      </c>
      <c r="P779" s="38" t="str">
        <f>IF(B779=1,'KELAS (REFERENSI)'!P779,IF(B779=2,'KELAS (REFERENSI)'!P794,IF(B779=3,'KELAS (REFERENSI)'!P809,IF(B779=4,'KELAS (REFERENSI)'!P824,""))))</f>
        <v/>
      </c>
      <c r="Q779" s="38" t="str">
        <f t="shared" si="4"/>
        <v>BPS Kota Jakarta Timur</v>
      </c>
      <c r="R779" s="38" t="str">
        <f t="shared" si="56"/>
        <v/>
      </c>
      <c r="S779" s="38" t="str">
        <f t="shared" ref="S779:T779" si="787">S778</f>
        <v>15 Juni sampai dengan 31 Agustus 2026</v>
      </c>
      <c r="T779" s="38" t="str">
        <f t="shared" si="787"/>
        <v>31 Agustus 2026</v>
      </c>
      <c r="U779" s="46"/>
      <c r="V779" s="42"/>
      <c r="W779" s="42"/>
      <c r="X779" s="42"/>
    </row>
    <row r="780" ht="15.75" customHeight="1">
      <c r="A780" s="36" t="s">
        <v>5842</v>
      </c>
      <c r="B780" s="43"/>
      <c r="C780" s="44"/>
      <c r="D780" s="47"/>
      <c r="E780" s="47"/>
      <c r="F780" s="39" t="str">
        <f t="shared" si="2"/>
        <v>PETUGAS.0779/SPK/SE/PML/3172/2026</v>
      </c>
      <c r="G780" s="45"/>
      <c r="H780" s="39" t="str">
        <f>VLOOKUP(G780,'MITRA (REFERENSI)'!$A:$Z,16,FALSE)</f>
        <v>#N/A</v>
      </c>
      <c r="I780" s="39" t="str">
        <f>VLOOKUP(G780,'MITRA (REFERENSI)'!$A:$Z,25,FALSE)</f>
        <v>#N/A</v>
      </c>
      <c r="J780" s="38" t="str">
        <f>VLOOKUP(G780,'MITRA (REFERENSI)'!$A:$Z,26,FALSE)</f>
        <v>#N/A</v>
      </c>
      <c r="K780" s="38" t="str">
        <f>VLOOKUP(G780,'MITRA (REFERENSI)'!$A:$Z,15,FALSE)</f>
        <v>#N/A</v>
      </c>
      <c r="L780" s="38" t="str">
        <f>VLOOKUP(G780,'MITRA (REFERENSI)'!$A:$Z,15,FALSE)</f>
        <v>#N/A</v>
      </c>
      <c r="M780" s="38" t="str">
        <f>IF(B780=1,'KELAS (REFERENSI)'!M780,IF(B780=2,'KELAS (REFERENSI)'!M795,IF(B780=3,'KELAS (REFERENSI)'!M810,IF(B780=4,'KELAS (REFERENSI)'!M825,""))))</f>
        <v/>
      </c>
      <c r="N780" s="38" t="str">
        <f>IF(B780=1,'KELAS (REFERENSI)'!N780,IF(B780=2,'KELAS (REFERENSI)'!N795,IF(B780=3,'KELAS (REFERENSI)'!N810,IF(B780=4,'KELAS (REFERENSI)'!N825,""))))</f>
        <v/>
      </c>
      <c r="O780" s="38" t="str">
        <f>IF(B780=1,'KELAS (REFERENSI)'!O780,IF(B780=2,'KELAS (REFERENSI)'!O795,IF(B780=3,'KELAS (REFERENSI)'!O810,IF(B780=4,'KELAS (REFERENSI)'!O825,""))))</f>
        <v/>
      </c>
      <c r="P780" s="38" t="str">
        <f>IF(B780=1,'KELAS (REFERENSI)'!P780,IF(B780=2,'KELAS (REFERENSI)'!P795,IF(B780=3,'KELAS (REFERENSI)'!P810,IF(B780=4,'KELAS (REFERENSI)'!P825,""))))</f>
        <v/>
      </c>
      <c r="Q780" s="38" t="str">
        <f t="shared" si="4"/>
        <v>BPS Kota Jakarta Timur</v>
      </c>
      <c r="R780" s="38" t="str">
        <f t="shared" si="56"/>
        <v/>
      </c>
      <c r="S780" s="38" t="str">
        <f t="shared" ref="S780:T780" si="788">S779</f>
        <v>15 Juni sampai dengan 31 Agustus 2026</v>
      </c>
      <c r="T780" s="38" t="str">
        <f t="shared" si="788"/>
        <v>31 Agustus 2026</v>
      </c>
      <c r="U780" s="46"/>
      <c r="V780" s="42"/>
      <c r="W780" s="42"/>
      <c r="X780" s="42"/>
    </row>
    <row r="781" ht="15.75" customHeight="1">
      <c r="A781" s="36" t="s">
        <v>5843</v>
      </c>
      <c r="B781" s="43"/>
      <c r="C781" s="44"/>
      <c r="D781" s="47"/>
      <c r="E781" s="47"/>
      <c r="F781" s="39" t="str">
        <f t="shared" si="2"/>
        <v>PETUGAS.0780/SPK/SE/PML/3172/2026</v>
      </c>
      <c r="G781" s="45"/>
      <c r="H781" s="39" t="str">
        <f>VLOOKUP(G781,'MITRA (REFERENSI)'!$A:$Z,16,FALSE)</f>
        <v>#N/A</v>
      </c>
      <c r="I781" s="39" t="str">
        <f>VLOOKUP(G781,'MITRA (REFERENSI)'!$A:$Z,25,FALSE)</f>
        <v>#N/A</v>
      </c>
      <c r="J781" s="38" t="str">
        <f>VLOOKUP(G781,'MITRA (REFERENSI)'!$A:$Z,26,FALSE)</f>
        <v>#N/A</v>
      </c>
      <c r="K781" s="38" t="str">
        <f>VLOOKUP(G781,'MITRA (REFERENSI)'!$A:$Z,15,FALSE)</f>
        <v>#N/A</v>
      </c>
      <c r="L781" s="38" t="str">
        <f>VLOOKUP(G781,'MITRA (REFERENSI)'!$A:$Z,15,FALSE)</f>
        <v>#N/A</v>
      </c>
      <c r="M781" s="38" t="str">
        <f>IF(B781=1,'KELAS (REFERENSI)'!M781,IF(B781=2,'KELAS (REFERENSI)'!M796,IF(B781=3,'KELAS (REFERENSI)'!M811,IF(B781=4,'KELAS (REFERENSI)'!M826,""))))</f>
        <v/>
      </c>
      <c r="N781" s="38" t="str">
        <f>IF(B781=1,'KELAS (REFERENSI)'!N781,IF(B781=2,'KELAS (REFERENSI)'!N796,IF(B781=3,'KELAS (REFERENSI)'!N811,IF(B781=4,'KELAS (REFERENSI)'!N826,""))))</f>
        <v/>
      </c>
      <c r="O781" s="38" t="str">
        <f>IF(B781=1,'KELAS (REFERENSI)'!O781,IF(B781=2,'KELAS (REFERENSI)'!O796,IF(B781=3,'KELAS (REFERENSI)'!O811,IF(B781=4,'KELAS (REFERENSI)'!O826,""))))</f>
        <v/>
      </c>
      <c r="P781" s="38" t="str">
        <f>IF(B781=1,'KELAS (REFERENSI)'!P781,IF(B781=2,'KELAS (REFERENSI)'!P796,IF(B781=3,'KELAS (REFERENSI)'!P811,IF(B781=4,'KELAS (REFERENSI)'!P826,""))))</f>
        <v/>
      </c>
      <c r="Q781" s="38" t="str">
        <f t="shared" si="4"/>
        <v>BPS Kota Jakarta Timur</v>
      </c>
      <c r="R781" s="38" t="str">
        <f t="shared" si="56"/>
        <v/>
      </c>
      <c r="S781" s="38" t="str">
        <f t="shared" ref="S781:T781" si="789">S780</f>
        <v>15 Juni sampai dengan 31 Agustus 2026</v>
      </c>
      <c r="T781" s="38" t="str">
        <f t="shared" si="789"/>
        <v>31 Agustus 2026</v>
      </c>
      <c r="U781" s="46"/>
      <c r="V781" s="42"/>
      <c r="W781" s="42"/>
      <c r="X781" s="42"/>
    </row>
    <row r="782" ht="15.75" customHeight="1">
      <c r="A782" s="36" t="s">
        <v>5844</v>
      </c>
      <c r="B782" s="43"/>
      <c r="C782" s="44"/>
      <c r="D782" s="47"/>
      <c r="E782" s="47"/>
      <c r="F782" s="39" t="str">
        <f t="shared" si="2"/>
        <v>PETUGAS.0781/SPK/SE/PML/3172/2026</v>
      </c>
      <c r="G782" s="45"/>
      <c r="H782" s="39" t="str">
        <f>VLOOKUP(G782,'MITRA (REFERENSI)'!$A:$Z,16,FALSE)</f>
        <v>#N/A</v>
      </c>
      <c r="I782" s="39" t="str">
        <f>VLOOKUP(G782,'MITRA (REFERENSI)'!$A:$Z,25,FALSE)</f>
        <v>#N/A</v>
      </c>
      <c r="J782" s="38" t="str">
        <f>VLOOKUP(G782,'MITRA (REFERENSI)'!$A:$Z,26,FALSE)</f>
        <v>#N/A</v>
      </c>
      <c r="K782" s="38" t="str">
        <f>VLOOKUP(G782,'MITRA (REFERENSI)'!$A:$Z,15,FALSE)</f>
        <v>#N/A</v>
      </c>
      <c r="L782" s="38" t="str">
        <f>VLOOKUP(G782,'MITRA (REFERENSI)'!$A:$Z,15,FALSE)</f>
        <v>#N/A</v>
      </c>
      <c r="M782" s="38" t="str">
        <f>IF(B782=1,'KELAS (REFERENSI)'!M782,IF(B782=2,'KELAS (REFERENSI)'!M797,IF(B782=3,'KELAS (REFERENSI)'!M812,IF(B782=4,'KELAS (REFERENSI)'!M827,""))))</f>
        <v/>
      </c>
      <c r="N782" s="38" t="str">
        <f>IF(B782=1,'KELAS (REFERENSI)'!N782,IF(B782=2,'KELAS (REFERENSI)'!N797,IF(B782=3,'KELAS (REFERENSI)'!N812,IF(B782=4,'KELAS (REFERENSI)'!N827,""))))</f>
        <v/>
      </c>
      <c r="O782" s="38" t="str">
        <f>IF(B782=1,'KELAS (REFERENSI)'!O782,IF(B782=2,'KELAS (REFERENSI)'!O797,IF(B782=3,'KELAS (REFERENSI)'!O812,IF(B782=4,'KELAS (REFERENSI)'!O827,""))))</f>
        <v/>
      </c>
      <c r="P782" s="38" t="str">
        <f>IF(B782=1,'KELAS (REFERENSI)'!P782,IF(B782=2,'KELAS (REFERENSI)'!P797,IF(B782=3,'KELAS (REFERENSI)'!P812,IF(B782=4,'KELAS (REFERENSI)'!P827,""))))</f>
        <v/>
      </c>
      <c r="Q782" s="38" t="str">
        <f t="shared" si="4"/>
        <v>BPS Kota Jakarta Timur</v>
      </c>
      <c r="R782" s="38" t="str">
        <f t="shared" si="56"/>
        <v/>
      </c>
      <c r="S782" s="38" t="str">
        <f t="shared" ref="S782:T782" si="790">S781</f>
        <v>15 Juni sampai dengan 31 Agustus 2026</v>
      </c>
      <c r="T782" s="38" t="str">
        <f t="shared" si="790"/>
        <v>31 Agustus 2026</v>
      </c>
      <c r="U782" s="46"/>
      <c r="V782" s="42"/>
      <c r="W782" s="42"/>
      <c r="X782" s="42"/>
    </row>
    <row r="783" ht="15.75" customHeight="1">
      <c r="A783" s="36" t="s">
        <v>5845</v>
      </c>
      <c r="B783" s="43"/>
      <c r="C783" s="44"/>
      <c r="D783" s="47"/>
      <c r="E783" s="47"/>
      <c r="F783" s="39" t="str">
        <f t="shared" si="2"/>
        <v>PETUGAS.0782/SPK/SE/PML/3172/2026</v>
      </c>
      <c r="G783" s="45"/>
      <c r="H783" s="39" t="str">
        <f>VLOOKUP(G783,'MITRA (REFERENSI)'!$A:$Z,16,FALSE)</f>
        <v>#N/A</v>
      </c>
      <c r="I783" s="39" t="str">
        <f>VLOOKUP(G783,'MITRA (REFERENSI)'!$A:$Z,25,FALSE)</f>
        <v>#N/A</v>
      </c>
      <c r="J783" s="38" t="str">
        <f>VLOOKUP(G783,'MITRA (REFERENSI)'!$A:$Z,26,FALSE)</f>
        <v>#N/A</v>
      </c>
      <c r="K783" s="38" t="str">
        <f>VLOOKUP(G783,'MITRA (REFERENSI)'!$A:$Z,15,FALSE)</f>
        <v>#N/A</v>
      </c>
      <c r="L783" s="38" t="str">
        <f>VLOOKUP(G783,'MITRA (REFERENSI)'!$A:$Z,15,FALSE)</f>
        <v>#N/A</v>
      </c>
      <c r="M783" s="38" t="str">
        <f>IF(B783=1,'KELAS (REFERENSI)'!M783,IF(B783=2,'KELAS (REFERENSI)'!M798,IF(B783=3,'KELAS (REFERENSI)'!M813,IF(B783=4,'KELAS (REFERENSI)'!M828,""))))</f>
        <v/>
      </c>
      <c r="N783" s="38" t="str">
        <f>IF(B783=1,'KELAS (REFERENSI)'!N783,IF(B783=2,'KELAS (REFERENSI)'!N798,IF(B783=3,'KELAS (REFERENSI)'!N813,IF(B783=4,'KELAS (REFERENSI)'!N828,""))))</f>
        <v/>
      </c>
      <c r="O783" s="38" t="str">
        <f>IF(B783=1,'KELAS (REFERENSI)'!O783,IF(B783=2,'KELAS (REFERENSI)'!O798,IF(B783=3,'KELAS (REFERENSI)'!O813,IF(B783=4,'KELAS (REFERENSI)'!O828,""))))</f>
        <v/>
      </c>
      <c r="P783" s="38" t="str">
        <f>IF(B783=1,'KELAS (REFERENSI)'!P783,IF(B783=2,'KELAS (REFERENSI)'!P798,IF(B783=3,'KELAS (REFERENSI)'!P813,IF(B783=4,'KELAS (REFERENSI)'!P828,""))))</f>
        <v/>
      </c>
      <c r="Q783" s="38" t="str">
        <f t="shared" si="4"/>
        <v>BPS Kota Jakarta Timur</v>
      </c>
      <c r="R783" s="38" t="str">
        <f t="shared" si="56"/>
        <v/>
      </c>
      <c r="S783" s="38" t="str">
        <f t="shared" ref="S783:T783" si="791">S782</f>
        <v>15 Juni sampai dengan 31 Agustus 2026</v>
      </c>
      <c r="T783" s="38" t="str">
        <f t="shared" si="791"/>
        <v>31 Agustus 2026</v>
      </c>
      <c r="U783" s="46"/>
      <c r="V783" s="42"/>
      <c r="W783" s="42"/>
      <c r="X783" s="42"/>
    </row>
    <row r="784" ht="15.75" customHeight="1">
      <c r="A784" s="36" t="s">
        <v>5846</v>
      </c>
      <c r="B784" s="43"/>
      <c r="C784" s="44"/>
      <c r="D784" s="47"/>
      <c r="E784" s="47"/>
      <c r="F784" s="39" t="str">
        <f t="shared" si="2"/>
        <v>PETUGAS.0783/SPK/SE/PML/3172/2026</v>
      </c>
      <c r="G784" s="45"/>
      <c r="H784" s="39" t="str">
        <f>VLOOKUP(G784,'MITRA (REFERENSI)'!$A:$Z,16,FALSE)</f>
        <v>#N/A</v>
      </c>
      <c r="I784" s="39" t="str">
        <f>VLOOKUP(G784,'MITRA (REFERENSI)'!$A:$Z,25,FALSE)</f>
        <v>#N/A</v>
      </c>
      <c r="J784" s="38" t="str">
        <f>VLOOKUP(G784,'MITRA (REFERENSI)'!$A:$Z,26,FALSE)</f>
        <v>#N/A</v>
      </c>
      <c r="K784" s="38" t="str">
        <f>VLOOKUP(G784,'MITRA (REFERENSI)'!$A:$Z,15,FALSE)</f>
        <v>#N/A</v>
      </c>
      <c r="L784" s="38" t="str">
        <f>VLOOKUP(G784,'MITRA (REFERENSI)'!$A:$Z,15,FALSE)</f>
        <v>#N/A</v>
      </c>
      <c r="M784" s="38" t="str">
        <f>IF(B784=1,'KELAS (REFERENSI)'!M784,IF(B784=2,'KELAS (REFERENSI)'!M799,IF(B784=3,'KELAS (REFERENSI)'!M814,IF(B784=4,'KELAS (REFERENSI)'!M829,""))))</f>
        <v/>
      </c>
      <c r="N784" s="38" t="str">
        <f>IF(B784=1,'KELAS (REFERENSI)'!N784,IF(B784=2,'KELAS (REFERENSI)'!N799,IF(B784=3,'KELAS (REFERENSI)'!N814,IF(B784=4,'KELAS (REFERENSI)'!N829,""))))</f>
        <v/>
      </c>
      <c r="O784" s="38" t="str">
        <f>IF(B784=1,'KELAS (REFERENSI)'!O784,IF(B784=2,'KELAS (REFERENSI)'!O799,IF(B784=3,'KELAS (REFERENSI)'!O814,IF(B784=4,'KELAS (REFERENSI)'!O829,""))))</f>
        <v/>
      </c>
      <c r="P784" s="38" t="str">
        <f>IF(B784=1,'KELAS (REFERENSI)'!P784,IF(B784=2,'KELAS (REFERENSI)'!P799,IF(B784=3,'KELAS (REFERENSI)'!P814,IF(B784=4,'KELAS (REFERENSI)'!P829,""))))</f>
        <v/>
      </c>
      <c r="Q784" s="38" t="str">
        <f t="shared" si="4"/>
        <v>BPS Kota Jakarta Timur</v>
      </c>
      <c r="R784" s="38" t="str">
        <f t="shared" si="56"/>
        <v/>
      </c>
      <c r="S784" s="38" t="str">
        <f t="shared" ref="S784:T784" si="792">S783</f>
        <v>15 Juni sampai dengan 31 Agustus 2026</v>
      </c>
      <c r="T784" s="38" t="str">
        <f t="shared" si="792"/>
        <v>31 Agustus 2026</v>
      </c>
      <c r="U784" s="46"/>
      <c r="V784" s="42"/>
      <c r="W784" s="42"/>
      <c r="X784" s="42"/>
    </row>
    <row r="785" ht="15.75" customHeight="1">
      <c r="A785" s="36" t="s">
        <v>5847</v>
      </c>
      <c r="B785" s="43"/>
      <c r="C785" s="44"/>
      <c r="D785" s="47"/>
      <c r="E785" s="47"/>
      <c r="F785" s="39" t="str">
        <f t="shared" si="2"/>
        <v>PETUGAS.0784/SPK/SE/PML/3172/2026</v>
      </c>
      <c r="G785" s="45"/>
      <c r="H785" s="39" t="str">
        <f>VLOOKUP(G785,'MITRA (REFERENSI)'!$A:$Z,16,FALSE)</f>
        <v>#N/A</v>
      </c>
      <c r="I785" s="39" t="str">
        <f>VLOOKUP(G785,'MITRA (REFERENSI)'!$A:$Z,25,FALSE)</f>
        <v>#N/A</v>
      </c>
      <c r="J785" s="38" t="str">
        <f>VLOOKUP(G785,'MITRA (REFERENSI)'!$A:$Z,26,FALSE)</f>
        <v>#N/A</v>
      </c>
      <c r="K785" s="38" t="str">
        <f>VLOOKUP(G785,'MITRA (REFERENSI)'!$A:$Z,15,FALSE)</f>
        <v>#N/A</v>
      </c>
      <c r="L785" s="38" t="str">
        <f>VLOOKUP(G785,'MITRA (REFERENSI)'!$A:$Z,15,FALSE)</f>
        <v>#N/A</v>
      </c>
      <c r="M785" s="38" t="str">
        <f>IF(B785=1,'KELAS (REFERENSI)'!M785,IF(B785=2,'KELAS (REFERENSI)'!M800,IF(B785=3,'KELAS (REFERENSI)'!M815,IF(B785=4,'KELAS (REFERENSI)'!M830,""))))</f>
        <v/>
      </c>
      <c r="N785" s="38" t="str">
        <f>IF(B785=1,'KELAS (REFERENSI)'!N785,IF(B785=2,'KELAS (REFERENSI)'!N800,IF(B785=3,'KELAS (REFERENSI)'!N815,IF(B785=4,'KELAS (REFERENSI)'!N830,""))))</f>
        <v/>
      </c>
      <c r="O785" s="38" t="str">
        <f>IF(B785=1,'KELAS (REFERENSI)'!O785,IF(B785=2,'KELAS (REFERENSI)'!O800,IF(B785=3,'KELAS (REFERENSI)'!O815,IF(B785=4,'KELAS (REFERENSI)'!O830,""))))</f>
        <v/>
      </c>
      <c r="P785" s="38" t="str">
        <f>IF(B785=1,'KELAS (REFERENSI)'!P785,IF(B785=2,'KELAS (REFERENSI)'!P800,IF(B785=3,'KELAS (REFERENSI)'!P815,IF(B785=4,'KELAS (REFERENSI)'!P830,""))))</f>
        <v/>
      </c>
      <c r="Q785" s="38" t="str">
        <f t="shared" si="4"/>
        <v>BPS Kota Jakarta Timur</v>
      </c>
      <c r="R785" s="38" t="str">
        <f t="shared" si="56"/>
        <v/>
      </c>
      <c r="S785" s="38" t="str">
        <f t="shared" ref="S785:T785" si="793">S784</f>
        <v>15 Juni sampai dengan 31 Agustus 2026</v>
      </c>
      <c r="T785" s="38" t="str">
        <f t="shared" si="793"/>
        <v>31 Agustus 2026</v>
      </c>
      <c r="U785" s="46"/>
      <c r="V785" s="42"/>
      <c r="W785" s="42"/>
      <c r="X785" s="42"/>
    </row>
    <row r="786" ht="15.75" customHeight="1">
      <c r="A786" s="36" t="s">
        <v>5848</v>
      </c>
      <c r="B786" s="43"/>
      <c r="C786" s="44"/>
      <c r="D786" s="47"/>
      <c r="E786" s="47"/>
      <c r="F786" s="39" t="str">
        <f t="shared" si="2"/>
        <v>PETUGAS.0785/SPK/SE/PML/3172/2026</v>
      </c>
      <c r="G786" s="45"/>
      <c r="H786" s="39" t="str">
        <f>VLOOKUP(G786,'MITRA (REFERENSI)'!$A:$Z,16,FALSE)</f>
        <v>#N/A</v>
      </c>
      <c r="I786" s="39" t="str">
        <f>VLOOKUP(G786,'MITRA (REFERENSI)'!$A:$Z,25,FALSE)</f>
        <v>#N/A</v>
      </c>
      <c r="J786" s="38" t="str">
        <f>VLOOKUP(G786,'MITRA (REFERENSI)'!$A:$Z,26,FALSE)</f>
        <v>#N/A</v>
      </c>
      <c r="K786" s="38" t="str">
        <f>VLOOKUP(G786,'MITRA (REFERENSI)'!$A:$Z,15,FALSE)</f>
        <v>#N/A</v>
      </c>
      <c r="L786" s="38" t="str">
        <f>VLOOKUP(G786,'MITRA (REFERENSI)'!$A:$Z,15,FALSE)</f>
        <v>#N/A</v>
      </c>
      <c r="M786" s="38" t="str">
        <f>IF(B786=1,'KELAS (REFERENSI)'!M786,IF(B786=2,'KELAS (REFERENSI)'!M801,IF(B786=3,'KELAS (REFERENSI)'!M816,IF(B786=4,'KELAS (REFERENSI)'!M831,""))))</f>
        <v/>
      </c>
      <c r="N786" s="38" t="str">
        <f>IF(B786=1,'KELAS (REFERENSI)'!N786,IF(B786=2,'KELAS (REFERENSI)'!N801,IF(B786=3,'KELAS (REFERENSI)'!N816,IF(B786=4,'KELAS (REFERENSI)'!N831,""))))</f>
        <v/>
      </c>
      <c r="O786" s="38" t="str">
        <f>IF(B786=1,'KELAS (REFERENSI)'!O786,IF(B786=2,'KELAS (REFERENSI)'!O801,IF(B786=3,'KELAS (REFERENSI)'!O816,IF(B786=4,'KELAS (REFERENSI)'!O831,""))))</f>
        <v/>
      </c>
      <c r="P786" s="38" t="str">
        <f>IF(B786=1,'KELAS (REFERENSI)'!P786,IF(B786=2,'KELAS (REFERENSI)'!P801,IF(B786=3,'KELAS (REFERENSI)'!P816,IF(B786=4,'KELAS (REFERENSI)'!P831,""))))</f>
        <v/>
      </c>
      <c r="Q786" s="38" t="str">
        <f t="shared" si="4"/>
        <v>BPS Kota Jakarta Timur</v>
      </c>
      <c r="R786" s="38" t="str">
        <f t="shared" si="56"/>
        <v/>
      </c>
      <c r="S786" s="38" t="str">
        <f t="shared" ref="S786:T786" si="794">S785</f>
        <v>15 Juni sampai dengan 31 Agustus 2026</v>
      </c>
      <c r="T786" s="38" t="str">
        <f t="shared" si="794"/>
        <v>31 Agustus 2026</v>
      </c>
      <c r="U786" s="46"/>
      <c r="V786" s="42"/>
      <c r="W786" s="42"/>
      <c r="X786" s="42"/>
    </row>
    <row r="787" ht="15.75" customHeight="1">
      <c r="A787" s="36" t="s">
        <v>5849</v>
      </c>
      <c r="B787" s="43"/>
      <c r="C787" s="44"/>
      <c r="D787" s="47"/>
      <c r="E787" s="47"/>
      <c r="F787" s="39" t="str">
        <f t="shared" si="2"/>
        <v>PETUGAS.0786/SPK/SE/PML/3172/2026</v>
      </c>
      <c r="G787" s="45"/>
      <c r="H787" s="39" t="str">
        <f>VLOOKUP(G787,'MITRA (REFERENSI)'!$A:$Z,16,FALSE)</f>
        <v>#N/A</v>
      </c>
      <c r="I787" s="39" t="str">
        <f>VLOOKUP(G787,'MITRA (REFERENSI)'!$A:$Z,25,FALSE)</f>
        <v>#N/A</v>
      </c>
      <c r="J787" s="38" t="str">
        <f>VLOOKUP(G787,'MITRA (REFERENSI)'!$A:$Z,26,FALSE)</f>
        <v>#N/A</v>
      </c>
      <c r="K787" s="38" t="str">
        <f>VLOOKUP(G787,'MITRA (REFERENSI)'!$A:$Z,15,FALSE)</f>
        <v>#N/A</v>
      </c>
      <c r="L787" s="38" t="str">
        <f>VLOOKUP(G787,'MITRA (REFERENSI)'!$A:$Z,15,FALSE)</f>
        <v>#N/A</v>
      </c>
      <c r="M787" s="38" t="str">
        <f>IF(B787=1,'KELAS (REFERENSI)'!M787,IF(B787=2,'KELAS (REFERENSI)'!M802,IF(B787=3,'KELAS (REFERENSI)'!M817,IF(B787=4,'KELAS (REFERENSI)'!M832,""))))</f>
        <v/>
      </c>
      <c r="N787" s="38" t="str">
        <f>IF(B787=1,'KELAS (REFERENSI)'!N787,IF(B787=2,'KELAS (REFERENSI)'!N802,IF(B787=3,'KELAS (REFERENSI)'!N817,IF(B787=4,'KELAS (REFERENSI)'!N832,""))))</f>
        <v/>
      </c>
      <c r="O787" s="38" t="str">
        <f>IF(B787=1,'KELAS (REFERENSI)'!O787,IF(B787=2,'KELAS (REFERENSI)'!O802,IF(B787=3,'KELAS (REFERENSI)'!O817,IF(B787=4,'KELAS (REFERENSI)'!O832,""))))</f>
        <v/>
      </c>
      <c r="P787" s="38" t="str">
        <f>IF(B787=1,'KELAS (REFERENSI)'!P787,IF(B787=2,'KELAS (REFERENSI)'!P802,IF(B787=3,'KELAS (REFERENSI)'!P817,IF(B787=4,'KELAS (REFERENSI)'!P832,""))))</f>
        <v/>
      </c>
      <c r="Q787" s="38" t="str">
        <f t="shared" si="4"/>
        <v>BPS Kota Jakarta Timur</v>
      </c>
      <c r="R787" s="38" t="str">
        <f t="shared" si="56"/>
        <v/>
      </c>
      <c r="S787" s="38" t="str">
        <f t="shared" ref="S787:T787" si="795">S786</f>
        <v>15 Juni sampai dengan 31 Agustus 2026</v>
      </c>
      <c r="T787" s="38" t="str">
        <f t="shared" si="795"/>
        <v>31 Agustus 2026</v>
      </c>
      <c r="U787" s="46"/>
      <c r="V787" s="42"/>
      <c r="W787" s="42"/>
      <c r="X787" s="42"/>
    </row>
    <row r="788" ht="15.75" customHeight="1">
      <c r="A788" s="36" t="s">
        <v>5850</v>
      </c>
      <c r="B788" s="43"/>
      <c r="C788" s="44"/>
      <c r="D788" s="47"/>
      <c r="E788" s="47"/>
      <c r="F788" s="39" t="str">
        <f t="shared" si="2"/>
        <v>PETUGAS.0787/SPK/SE/PML/3172/2026</v>
      </c>
      <c r="G788" s="45"/>
      <c r="H788" s="39" t="str">
        <f>VLOOKUP(G788,'MITRA (REFERENSI)'!$A:$Z,16,FALSE)</f>
        <v>#N/A</v>
      </c>
      <c r="I788" s="39" t="str">
        <f>VLOOKUP(G788,'MITRA (REFERENSI)'!$A:$Z,25,FALSE)</f>
        <v>#N/A</v>
      </c>
      <c r="J788" s="38" t="str">
        <f>VLOOKUP(G788,'MITRA (REFERENSI)'!$A:$Z,26,FALSE)</f>
        <v>#N/A</v>
      </c>
      <c r="K788" s="38" t="str">
        <f>VLOOKUP(G788,'MITRA (REFERENSI)'!$A:$Z,15,FALSE)</f>
        <v>#N/A</v>
      </c>
      <c r="L788" s="38" t="str">
        <f>VLOOKUP(G788,'MITRA (REFERENSI)'!$A:$Z,15,FALSE)</f>
        <v>#N/A</v>
      </c>
      <c r="M788" s="38" t="str">
        <f>IF(B788=1,'KELAS (REFERENSI)'!M788,IF(B788=2,'KELAS (REFERENSI)'!M803,IF(B788=3,'KELAS (REFERENSI)'!M818,IF(B788=4,'KELAS (REFERENSI)'!M833,""))))</f>
        <v/>
      </c>
      <c r="N788" s="38" t="str">
        <f>IF(B788=1,'KELAS (REFERENSI)'!N788,IF(B788=2,'KELAS (REFERENSI)'!N803,IF(B788=3,'KELAS (REFERENSI)'!N818,IF(B788=4,'KELAS (REFERENSI)'!N833,""))))</f>
        <v/>
      </c>
      <c r="O788" s="38" t="str">
        <f>IF(B788=1,'KELAS (REFERENSI)'!O788,IF(B788=2,'KELAS (REFERENSI)'!O803,IF(B788=3,'KELAS (REFERENSI)'!O818,IF(B788=4,'KELAS (REFERENSI)'!O833,""))))</f>
        <v/>
      </c>
      <c r="P788" s="38" t="str">
        <f>IF(B788=1,'KELAS (REFERENSI)'!P788,IF(B788=2,'KELAS (REFERENSI)'!P803,IF(B788=3,'KELAS (REFERENSI)'!P818,IF(B788=4,'KELAS (REFERENSI)'!P833,""))))</f>
        <v/>
      </c>
      <c r="Q788" s="38" t="str">
        <f t="shared" si="4"/>
        <v>BPS Kota Jakarta Timur</v>
      </c>
      <c r="R788" s="38" t="str">
        <f t="shared" si="56"/>
        <v/>
      </c>
      <c r="S788" s="38" t="str">
        <f t="shared" ref="S788:T788" si="796">S787</f>
        <v>15 Juni sampai dengan 31 Agustus 2026</v>
      </c>
      <c r="T788" s="38" t="str">
        <f t="shared" si="796"/>
        <v>31 Agustus 2026</v>
      </c>
      <c r="U788" s="46"/>
      <c r="V788" s="42"/>
      <c r="W788" s="42"/>
      <c r="X788" s="42"/>
    </row>
    <row r="789" ht="15.75" customHeight="1">
      <c r="A789" s="36" t="s">
        <v>5851</v>
      </c>
      <c r="B789" s="43"/>
      <c r="C789" s="44"/>
      <c r="D789" s="47"/>
      <c r="E789" s="47"/>
      <c r="F789" s="39" t="str">
        <f t="shared" si="2"/>
        <v>PETUGAS.0788/SPK/SE/PML/3172/2026</v>
      </c>
      <c r="G789" s="45"/>
      <c r="H789" s="39" t="str">
        <f>VLOOKUP(G789,'MITRA (REFERENSI)'!$A:$Z,16,FALSE)</f>
        <v>#N/A</v>
      </c>
      <c r="I789" s="39" t="str">
        <f>VLOOKUP(G789,'MITRA (REFERENSI)'!$A:$Z,25,FALSE)</f>
        <v>#N/A</v>
      </c>
      <c r="J789" s="38" t="str">
        <f>VLOOKUP(G789,'MITRA (REFERENSI)'!$A:$Z,26,FALSE)</f>
        <v>#N/A</v>
      </c>
      <c r="K789" s="38" t="str">
        <f>VLOOKUP(G789,'MITRA (REFERENSI)'!$A:$Z,15,FALSE)</f>
        <v>#N/A</v>
      </c>
      <c r="L789" s="38" t="str">
        <f>VLOOKUP(G789,'MITRA (REFERENSI)'!$A:$Z,15,FALSE)</f>
        <v>#N/A</v>
      </c>
      <c r="M789" s="38" t="str">
        <f>IF(B789=1,'KELAS (REFERENSI)'!M789,IF(B789=2,'KELAS (REFERENSI)'!M804,IF(B789=3,'KELAS (REFERENSI)'!M819,IF(B789=4,'KELAS (REFERENSI)'!M834,""))))</f>
        <v/>
      </c>
      <c r="N789" s="38" t="str">
        <f>IF(B789=1,'KELAS (REFERENSI)'!N789,IF(B789=2,'KELAS (REFERENSI)'!N804,IF(B789=3,'KELAS (REFERENSI)'!N819,IF(B789=4,'KELAS (REFERENSI)'!N834,""))))</f>
        <v/>
      </c>
      <c r="O789" s="38" t="str">
        <f>IF(B789=1,'KELAS (REFERENSI)'!O789,IF(B789=2,'KELAS (REFERENSI)'!O804,IF(B789=3,'KELAS (REFERENSI)'!O819,IF(B789=4,'KELAS (REFERENSI)'!O834,""))))</f>
        <v/>
      </c>
      <c r="P789" s="38" t="str">
        <f>IF(B789=1,'KELAS (REFERENSI)'!P789,IF(B789=2,'KELAS (REFERENSI)'!P804,IF(B789=3,'KELAS (REFERENSI)'!P819,IF(B789=4,'KELAS (REFERENSI)'!P834,""))))</f>
        <v/>
      </c>
      <c r="Q789" s="38" t="str">
        <f t="shared" si="4"/>
        <v>BPS Kota Jakarta Timur</v>
      </c>
      <c r="R789" s="38" t="str">
        <f t="shared" si="56"/>
        <v/>
      </c>
      <c r="S789" s="38" t="str">
        <f t="shared" ref="S789:T789" si="797">S788</f>
        <v>15 Juni sampai dengan 31 Agustus 2026</v>
      </c>
      <c r="T789" s="38" t="str">
        <f t="shared" si="797"/>
        <v>31 Agustus 2026</v>
      </c>
      <c r="U789" s="46"/>
      <c r="V789" s="42"/>
      <c r="W789" s="42"/>
      <c r="X789" s="42"/>
    </row>
    <row r="790" ht="15.75" customHeight="1">
      <c r="A790" s="36" t="s">
        <v>5852</v>
      </c>
      <c r="B790" s="43"/>
      <c r="C790" s="44"/>
      <c r="D790" s="47"/>
      <c r="E790" s="47"/>
      <c r="F790" s="39" t="str">
        <f t="shared" si="2"/>
        <v>PETUGAS.0789/SPK/SE/PML/3172/2026</v>
      </c>
      <c r="G790" s="45"/>
      <c r="H790" s="39" t="str">
        <f>VLOOKUP(G790,'MITRA (REFERENSI)'!$A:$Z,16,FALSE)</f>
        <v>#N/A</v>
      </c>
      <c r="I790" s="39" t="str">
        <f>VLOOKUP(G790,'MITRA (REFERENSI)'!$A:$Z,25,FALSE)</f>
        <v>#N/A</v>
      </c>
      <c r="J790" s="38" t="str">
        <f>VLOOKUP(G790,'MITRA (REFERENSI)'!$A:$Z,26,FALSE)</f>
        <v>#N/A</v>
      </c>
      <c r="K790" s="38" t="str">
        <f>VLOOKUP(G790,'MITRA (REFERENSI)'!$A:$Z,15,FALSE)</f>
        <v>#N/A</v>
      </c>
      <c r="L790" s="38" t="str">
        <f>VLOOKUP(G790,'MITRA (REFERENSI)'!$A:$Z,15,FALSE)</f>
        <v>#N/A</v>
      </c>
      <c r="M790" s="38" t="str">
        <f>IF(B790=1,'KELAS (REFERENSI)'!M790,IF(B790=2,'KELAS (REFERENSI)'!M805,IF(B790=3,'KELAS (REFERENSI)'!M820,IF(B790=4,'KELAS (REFERENSI)'!M835,""))))</f>
        <v/>
      </c>
      <c r="N790" s="38" t="str">
        <f>IF(B790=1,'KELAS (REFERENSI)'!N790,IF(B790=2,'KELAS (REFERENSI)'!N805,IF(B790=3,'KELAS (REFERENSI)'!N820,IF(B790=4,'KELAS (REFERENSI)'!N835,""))))</f>
        <v/>
      </c>
      <c r="O790" s="38" t="str">
        <f>IF(B790=1,'KELAS (REFERENSI)'!O790,IF(B790=2,'KELAS (REFERENSI)'!O805,IF(B790=3,'KELAS (REFERENSI)'!O820,IF(B790=4,'KELAS (REFERENSI)'!O835,""))))</f>
        <v/>
      </c>
      <c r="P790" s="38" t="str">
        <f>IF(B790=1,'KELAS (REFERENSI)'!P790,IF(B790=2,'KELAS (REFERENSI)'!P805,IF(B790=3,'KELAS (REFERENSI)'!P820,IF(B790=4,'KELAS (REFERENSI)'!P835,""))))</f>
        <v/>
      </c>
      <c r="Q790" s="38" t="str">
        <f t="shared" si="4"/>
        <v>BPS Kota Jakarta Timur</v>
      </c>
      <c r="R790" s="38" t="str">
        <f t="shared" si="56"/>
        <v/>
      </c>
      <c r="S790" s="38" t="str">
        <f t="shared" ref="S790:T790" si="798">S789</f>
        <v>15 Juni sampai dengan 31 Agustus 2026</v>
      </c>
      <c r="T790" s="38" t="str">
        <f t="shared" si="798"/>
        <v>31 Agustus 2026</v>
      </c>
      <c r="U790" s="46"/>
      <c r="V790" s="42"/>
      <c r="W790" s="42"/>
      <c r="X790" s="42"/>
    </row>
    <row r="791" ht="15.75" customHeight="1">
      <c r="A791" s="36" t="s">
        <v>5853</v>
      </c>
      <c r="B791" s="43"/>
      <c r="C791" s="44"/>
      <c r="D791" s="47"/>
      <c r="E791" s="47"/>
      <c r="F791" s="39" t="str">
        <f t="shared" si="2"/>
        <v>PETUGAS.0790/SPK/SE/PML/3172/2026</v>
      </c>
      <c r="G791" s="45"/>
      <c r="H791" s="39" t="str">
        <f>VLOOKUP(G791,'MITRA (REFERENSI)'!$A:$Z,16,FALSE)</f>
        <v>#N/A</v>
      </c>
      <c r="I791" s="39" t="str">
        <f>VLOOKUP(G791,'MITRA (REFERENSI)'!$A:$Z,25,FALSE)</f>
        <v>#N/A</v>
      </c>
      <c r="J791" s="38" t="str">
        <f>VLOOKUP(G791,'MITRA (REFERENSI)'!$A:$Z,26,FALSE)</f>
        <v>#N/A</v>
      </c>
      <c r="K791" s="38" t="str">
        <f>VLOOKUP(G791,'MITRA (REFERENSI)'!$A:$Z,15,FALSE)</f>
        <v>#N/A</v>
      </c>
      <c r="L791" s="38" t="str">
        <f>VLOOKUP(G791,'MITRA (REFERENSI)'!$A:$Z,15,FALSE)</f>
        <v>#N/A</v>
      </c>
      <c r="M791" s="38" t="str">
        <f>IF(B791=1,'KELAS (REFERENSI)'!M791,IF(B791=2,'KELAS (REFERENSI)'!M806,IF(B791=3,'KELAS (REFERENSI)'!M821,IF(B791=4,'KELAS (REFERENSI)'!M836,""))))</f>
        <v/>
      </c>
      <c r="N791" s="38" t="str">
        <f>IF(B791=1,'KELAS (REFERENSI)'!N791,IF(B791=2,'KELAS (REFERENSI)'!N806,IF(B791=3,'KELAS (REFERENSI)'!N821,IF(B791=4,'KELAS (REFERENSI)'!N836,""))))</f>
        <v/>
      </c>
      <c r="O791" s="38" t="str">
        <f>IF(B791=1,'KELAS (REFERENSI)'!O791,IF(B791=2,'KELAS (REFERENSI)'!O806,IF(B791=3,'KELAS (REFERENSI)'!O821,IF(B791=4,'KELAS (REFERENSI)'!O836,""))))</f>
        <v/>
      </c>
      <c r="P791" s="38" t="str">
        <f>IF(B791=1,'KELAS (REFERENSI)'!P791,IF(B791=2,'KELAS (REFERENSI)'!P806,IF(B791=3,'KELAS (REFERENSI)'!P821,IF(B791=4,'KELAS (REFERENSI)'!P836,""))))</f>
        <v/>
      </c>
      <c r="Q791" s="38" t="str">
        <f t="shared" si="4"/>
        <v>BPS Kota Jakarta Timur</v>
      </c>
      <c r="R791" s="38" t="str">
        <f t="shared" si="56"/>
        <v/>
      </c>
      <c r="S791" s="38" t="str">
        <f t="shared" ref="S791:T791" si="799">S790</f>
        <v>15 Juni sampai dengan 31 Agustus 2026</v>
      </c>
      <c r="T791" s="38" t="str">
        <f t="shared" si="799"/>
        <v>31 Agustus 2026</v>
      </c>
      <c r="U791" s="46"/>
      <c r="V791" s="42"/>
      <c r="W791" s="42"/>
      <c r="X791" s="42"/>
    </row>
    <row r="792" ht="15.75" customHeight="1">
      <c r="A792" s="36" t="s">
        <v>5854</v>
      </c>
      <c r="B792" s="43"/>
      <c r="C792" s="44"/>
      <c r="D792" s="47"/>
      <c r="E792" s="47"/>
      <c r="F792" s="39" t="str">
        <f t="shared" si="2"/>
        <v>PETUGAS.0791/SPK/SE/PML/3172/2026</v>
      </c>
      <c r="G792" s="45"/>
      <c r="H792" s="39" t="str">
        <f>VLOOKUP(G792,'MITRA (REFERENSI)'!$A:$Z,16,FALSE)</f>
        <v>#N/A</v>
      </c>
      <c r="I792" s="39" t="str">
        <f>VLOOKUP(G792,'MITRA (REFERENSI)'!$A:$Z,25,FALSE)</f>
        <v>#N/A</v>
      </c>
      <c r="J792" s="38" t="str">
        <f>VLOOKUP(G792,'MITRA (REFERENSI)'!$A:$Z,26,FALSE)</f>
        <v>#N/A</v>
      </c>
      <c r="K792" s="38" t="str">
        <f>VLOOKUP(G792,'MITRA (REFERENSI)'!$A:$Z,15,FALSE)</f>
        <v>#N/A</v>
      </c>
      <c r="L792" s="38" t="str">
        <f>VLOOKUP(G792,'MITRA (REFERENSI)'!$A:$Z,15,FALSE)</f>
        <v>#N/A</v>
      </c>
      <c r="M792" s="38" t="str">
        <f>IF(B792=1,'KELAS (REFERENSI)'!M792,IF(B792=2,'KELAS (REFERENSI)'!M807,IF(B792=3,'KELAS (REFERENSI)'!M822,IF(B792=4,'KELAS (REFERENSI)'!M837,""))))</f>
        <v/>
      </c>
      <c r="N792" s="38" t="str">
        <f>IF(B792=1,'KELAS (REFERENSI)'!N792,IF(B792=2,'KELAS (REFERENSI)'!N807,IF(B792=3,'KELAS (REFERENSI)'!N822,IF(B792=4,'KELAS (REFERENSI)'!N837,""))))</f>
        <v/>
      </c>
      <c r="O792" s="38" t="str">
        <f>IF(B792=1,'KELAS (REFERENSI)'!O792,IF(B792=2,'KELAS (REFERENSI)'!O807,IF(B792=3,'KELAS (REFERENSI)'!O822,IF(B792=4,'KELAS (REFERENSI)'!O837,""))))</f>
        <v/>
      </c>
      <c r="P792" s="38" t="str">
        <f>IF(B792=1,'KELAS (REFERENSI)'!P792,IF(B792=2,'KELAS (REFERENSI)'!P807,IF(B792=3,'KELAS (REFERENSI)'!P822,IF(B792=4,'KELAS (REFERENSI)'!P837,""))))</f>
        <v/>
      </c>
      <c r="Q792" s="38" t="str">
        <f t="shared" si="4"/>
        <v>BPS Kota Jakarta Timur</v>
      </c>
      <c r="R792" s="38" t="str">
        <f t="shared" si="56"/>
        <v/>
      </c>
      <c r="S792" s="38" t="str">
        <f t="shared" ref="S792:T792" si="800">S791</f>
        <v>15 Juni sampai dengan 31 Agustus 2026</v>
      </c>
      <c r="T792" s="38" t="str">
        <f t="shared" si="800"/>
        <v>31 Agustus 2026</v>
      </c>
      <c r="U792" s="46"/>
      <c r="V792" s="42"/>
      <c r="W792" s="42"/>
      <c r="X792" s="42"/>
    </row>
    <row r="793" ht="15.75" customHeight="1">
      <c r="A793" s="36" t="s">
        <v>5855</v>
      </c>
      <c r="B793" s="43"/>
      <c r="C793" s="44"/>
      <c r="D793" s="47"/>
      <c r="E793" s="47"/>
      <c r="F793" s="39" t="str">
        <f t="shared" si="2"/>
        <v>PETUGAS.0792/SPK/SE/PML/3172/2026</v>
      </c>
      <c r="G793" s="45"/>
      <c r="H793" s="39" t="str">
        <f>VLOOKUP(G793,'MITRA (REFERENSI)'!$A:$Z,16,FALSE)</f>
        <v>#N/A</v>
      </c>
      <c r="I793" s="39" t="str">
        <f>VLOOKUP(G793,'MITRA (REFERENSI)'!$A:$Z,25,FALSE)</f>
        <v>#N/A</v>
      </c>
      <c r="J793" s="38" t="str">
        <f>VLOOKUP(G793,'MITRA (REFERENSI)'!$A:$Z,26,FALSE)</f>
        <v>#N/A</v>
      </c>
      <c r="K793" s="38" t="str">
        <f>VLOOKUP(G793,'MITRA (REFERENSI)'!$A:$Z,15,FALSE)</f>
        <v>#N/A</v>
      </c>
      <c r="L793" s="38" t="str">
        <f>VLOOKUP(G793,'MITRA (REFERENSI)'!$A:$Z,15,FALSE)</f>
        <v>#N/A</v>
      </c>
      <c r="M793" s="38" t="str">
        <f>IF(B793=1,'KELAS (REFERENSI)'!M793,IF(B793=2,'KELAS (REFERENSI)'!M808,IF(B793=3,'KELAS (REFERENSI)'!M823,IF(B793=4,'KELAS (REFERENSI)'!M838,""))))</f>
        <v/>
      </c>
      <c r="N793" s="38" t="str">
        <f>IF(B793=1,'KELAS (REFERENSI)'!N793,IF(B793=2,'KELAS (REFERENSI)'!N808,IF(B793=3,'KELAS (REFERENSI)'!N823,IF(B793=4,'KELAS (REFERENSI)'!N838,""))))</f>
        <v/>
      </c>
      <c r="O793" s="38" t="str">
        <f>IF(B793=1,'KELAS (REFERENSI)'!O793,IF(B793=2,'KELAS (REFERENSI)'!O808,IF(B793=3,'KELAS (REFERENSI)'!O823,IF(B793=4,'KELAS (REFERENSI)'!O838,""))))</f>
        <v/>
      </c>
      <c r="P793" s="38" t="str">
        <f>IF(B793=1,'KELAS (REFERENSI)'!P793,IF(B793=2,'KELAS (REFERENSI)'!P808,IF(B793=3,'KELAS (REFERENSI)'!P823,IF(B793=4,'KELAS (REFERENSI)'!P838,""))))</f>
        <v/>
      </c>
      <c r="Q793" s="38" t="str">
        <f t="shared" si="4"/>
        <v>BPS Kota Jakarta Timur</v>
      </c>
      <c r="R793" s="38" t="str">
        <f t="shared" si="56"/>
        <v/>
      </c>
      <c r="S793" s="38" t="str">
        <f t="shared" ref="S793:T793" si="801">S792</f>
        <v>15 Juni sampai dengan 31 Agustus 2026</v>
      </c>
      <c r="T793" s="38" t="str">
        <f t="shared" si="801"/>
        <v>31 Agustus 2026</v>
      </c>
      <c r="U793" s="46"/>
      <c r="V793" s="42"/>
      <c r="W793" s="42"/>
      <c r="X793" s="42"/>
    </row>
    <row r="794" ht="15.75" customHeight="1">
      <c r="A794" s="36" t="s">
        <v>5856</v>
      </c>
      <c r="B794" s="43"/>
      <c r="C794" s="44"/>
      <c r="D794" s="47"/>
      <c r="E794" s="47"/>
      <c r="F794" s="39" t="str">
        <f t="shared" si="2"/>
        <v>PETUGAS.0793/SPK/SE/PML/3172/2026</v>
      </c>
      <c r="G794" s="45"/>
      <c r="H794" s="39" t="str">
        <f>VLOOKUP(G794,'MITRA (REFERENSI)'!$A:$Z,16,FALSE)</f>
        <v>#N/A</v>
      </c>
      <c r="I794" s="39" t="str">
        <f>VLOOKUP(G794,'MITRA (REFERENSI)'!$A:$Z,25,FALSE)</f>
        <v>#N/A</v>
      </c>
      <c r="J794" s="38" t="str">
        <f>VLOOKUP(G794,'MITRA (REFERENSI)'!$A:$Z,26,FALSE)</f>
        <v>#N/A</v>
      </c>
      <c r="K794" s="38" t="str">
        <f>VLOOKUP(G794,'MITRA (REFERENSI)'!$A:$Z,15,FALSE)</f>
        <v>#N/A</v>
      </c>
      <c r="L794" s="38" t="str">
        <f>VLOOKUP(G794,'MITRA (REFERENSI)'!$A:$Z,15,FALSE)</f>
        <v>#N/A</v>
      </c>
      <c r="M794" s="38" t="str">
        <f>IF(B794=1,'KELAS (REFERENSI)'!M794,IF(B794=2,'KELAS (REFERENSI)'!M809,IF(B794=3,'KELAS (REFERENSI)'!M824,IF(B794=4,'KELAS (REFERENSI)'!M839,""))))</f>
        <v/>
      </c>
      <c r="N794" s="38" t="str">
        <f>IF(B794=1,'KELAS (REFERENSI)'!N794,IF(B794=2,'KELAS (REFERENSI)'!N809,IF(B794=3,'KELAS (REFERENSI)'!N824,IF(B794=4,'KELAS (REFERENSI)'!N839,""))))</f>
        <v/>
      </c>
      <c r="O794" s="38" t="str">
        <f>IF(B794=1,'KELAS (REFERENSI)'!O794,IF(B794=2,'KELAS (REFERENSI)'!O809,IF(B794=3,'KELAS (REFERENSI)'!O824,IF(B794=4,'KELAS (REFERENSI)'!O839,""))))</f>
        <v/>
      </c>
      <c r="P794" s="38" t="str">
        <f>IF(B794=1,'KELAS (REFERENSI)'!P794,IF(B794=2,'KELAS (REFERENSI)'!P809,IF(B794=3,'KELAS (REFERENSI)'!P824,IF(B794=4,'KELAS (REFERENSI)'!P839,""))))</f>
        <v/>
      </c>
      <c r="Q794" s="38" t="str">
        <f t="shared" si="4"/>
        <v>BPS Kota Jakarta Timur</v>
      </c>
      <c r="R794" s="38" t="str">
        <f t="shared" si="56"/>
        <v/>
      </c>
      <c r="S794" s="38" t="str">
        <f t="shared" ref="S794:T794" si="802">S793</f>
        <v>15 Juni sampai dengan 31 Agustus 2026</v>
      </c>
      <c r="T794" s="38" t="str">
        <f t="shared" si="802"/>
        <v>31 Agustus 2026</v>
      </c>
      <c r="U794" s="46"/>
      <c r="V794" s="42"/>
      <c r="W794" s="42"/>
      <c r="X794" s="42"/>
    </row>
    <row r="795" ht="15.75" customHeight="1">
      <c r="A795" s="36" t="s">
        <v>5857</v>
      </c>
      <c r="B795" s="43"/>
      <c r="C795" s="44"/>
      <c r="D795" s="47"/>
      <c r="E795" s="47"/>
      <c r="F795" s="39" t="str">
        <f t="shared" si="2"/>
        <v>PETUGAS.0794/SPK/SE/PML/3172/2026</v>
      </c>
      <c r="G795" s="45"/>
      <c r="H795" s="39" t="str">
        <f>VLOOKUP(G795,'MITRA (REFERENSI)'!$A:$Z,16,FALSE)</f>
        <v>#N/A</v>
      </c>
      <c r="I795" s="39" t="str">
        <f>VLOOKUP(G795,'MITRA (REFERENSI)'!$A:$Z,25,FALSE)</f>
        <v>#N/A</v>
      </c>
      <c r="J795" s="38" t="str">
        <f>VLOOKUP(G795,'MITRA (REFERENSI)'!$A:$Z,26,FALSE)</f>
        <v>#N/A</v>
      </c>
      <c r="K795" s="38" t="str">
        <f>VLOOKUP(G795,'MITRA (REFERENSI)'!$A:$Z,15,FALSE)</f>
        <v>#N/A</v>
      </c>
      <c r="L795" s="38" t="str">
        <f>VLOOKUP(G795,'MITRA (REFERENSI)'!$A:$Z,15,FALSE)</f>
        <v>#N/A</v>
      </c>
      <c r="M795" s="38" t="str">
        <f>IF(B795=1,'KELAS (REFERENSI)'!M795,IF(B795=2,'KELAS (REFERENSI)'!M810,IF(B795=3,'KELAS (REFERENSI)'!M825,IF(B795=4,'KELAS (REFERENSI)'!M840,""))))</f>
        <v/>
      </c>
      <c r="N795" s="38" t="str">
        <f>IF(B795=1,'KELAS (REFERENSI)'!N795,IF(B795=2,'KELAS (REFERENSI)'!N810,IF(B795=3,'KELAS (REFERENSI)'!N825,IF(B795=4,'KELAS (REFERENSI)'!N840,""))))</f>
        <v/>
      </c>
      <c r="O795" s="38" t="str">
        <f>IF(B795=1,'KELAS (REFERENSI)'!O795,IF(B795=2,'KELAS (REFERENSI)'!O810,IF(B795=3,'KELAS (REFERENSI)'!O825,IF(B795=4,'KELAS (REFERENSI)'!O840,""))))</f>
        <v/>
      </c>
      <c r="P795" s="38" t="str">
        <f>IF(B795=1,'KELAS (REFERENSI)'!P795,IF(B795=2,'KELAS (REFERENSI)'!P810,IF(B795=3,'KELAS (REFERENSI)'!P825,IF(B795=4,'KELAS (REFERENSI)'!P840,""))))</f>
        <v/>
      </c>
      <c r="Q795" s="38" t="str">
        <f t="shared" si="4"/>
        <v>BPS Kota Jakarta Timur</v>
      </c>
      <c r="R795" s="38" t="str">
        <f t="shared" si="56"/>
        <v/>
      </c>
      <c r="S795" s="38" t="str">
        <f t="shared" ref="S795:T795" si="803">S794</f>
        <v>15 Juni sampai dengan 31 Agustus 2026</v>
      </c>
      <c r="T795" s="38" t="str">
        <f t="shared" si="803"/>
        <v>31 Agustus 2026</v>
      </c>
      <c r="U795" s="46"/>
      <c r="V795" s="42"/>
      <c r="W795" s="42"/>
      <c r="X795" s="42"/>
    </row>
    <row r="796" ht="15.75" customHeight="1">
      <c r="A796" s="36" t="s">
        <v>5858</v>
      </c>
      <c r="B796" s="43"/>
      <c r="C796" s="44"/>
      <c r="D796" s="47"/>
      <c r="E796" s="47"/>
      <c r="F796" s="39" t="str">
        <f t="shared" si="2"/>
        <v>PETUGAS.0795/SPK/SE/PML/3172/2026</v>
      </c>
      <c r="G796" s="45"/>
      <c r="H796" s="39" t="str">
        <f>VLOOKUP(G796,'MITRA (REFERENSI)'!$A:$Z,16,FALSE)</f>
        <v>#N/A</v>
      </c>
      <c r="I796" s="39" t="str">
        <f>VLOOKUP(G796,'MITRA (REFERENSI)'!$A:$Z,25,FALSE)</f>
        <v>#N/A</v>
      </c>
      <c r="J796" s="38" t="str">
        <f>VLOOKUP(G796,'MITRA (REFERENSI)'!$A:$Z,26,FALSE)</f>
        <v>#N/A</v>
      </c>
      <c r="K796" s="38" t="str">
        <f>VLOOKUP(G796,'MITRA (REFERENSI)'!$A:$Z,15,FALSE)</f>
        <v>#N/A</v>
      </c>
      <c r="L796" s="38" t="str">
        <f>VLOOKUP(G796,'MITRA (REFERENSI)'!$A:$Z,15,FALSE)</f>
        <v>#N/A</v>
      </c>
      <c r="M796" s="38" t="str">
        <f>IF(B796=1,'KELAS (REFERENSI)'!M796,IF(B796=2,'KELAS (REFERENSI)'!M811,IF(B796=3,'KELAS (REFERENSI)'!M826,IF(B796=4,'KELAS (REFERENSI)'!M841,""))))</f>
        <v/>
      </c>
      <c r="N796" s="38" t="str">
        <f>IF(B796=1,'KELAS (REFERENSI)'!N796,IF(B796=2,'KELAS (REFERENSI)'!N811,IF(B796=3,'KELAS (REFERENSI)'!N826,IF(B796=4,'KELAS (REFERENSI)'!N841,""))))</f>
        <v/>
      </c>
      <c r="O796" s="38" t="str">
        <f>IF(B796=1,'KELAS (REFERENSI)'!O796,IF(B796=2,'KELAS (REFERENSI)'!O811,IF(B796=3,'KELAS (REFERENSI)'!O826,IF(B796=4,'KELAS (REFERENSI)'!O841,""))))</f>
        <v/>
      </c>
      <c r="P796" s="38" t="str">
        <f>IF(B796=1,'KELAS (REFERENSI)'!P796,IF(B796=2,'KELAS (REFERENSI)'!P811,IF(B796=3,'KELAS (REFERENSI)'!P826,IF(B796=4,'KELAS (REFERENSI)'!P841,""))))</f>
        <v/>
      </c>
      <c r="Q796" s="38" t="str">
        <f t="shared" si="4"/>
        <v>BPS Kota Jakarta Timur</v>
      </c>
      <c r="R796" s="38" t="str">
        <f t="shared" si="56"/>
        <v/>
      </c>
      <c r="S796" s="38" t="str">
        <f t="shared" ref="S796:T796" si="804">S795</f>
        <v>15 Juni sampai dengan 31 Agustus 2026</v>
      </c>
      <c r="T796" s="38" t="str">
        <f t="shared" si="804"/>
        <v>31 Agustus 2026</v>
      </c>
      <c r="U796" s="46"/>
      <c r="V796" s="42"/>
      <c r="W796" s="42"/>
      <c r="X796" s="42"/>
    </row>
    <row r="797" ht="15.75" customHeight="1">
      <c r="A797" s="36" t="s">
        <v>5859</v>
      </c>
      <c r="B797" s="43"/>
      <c r="C797" s="44"/>
      <c r="D797" s="47"/>
      <c r="E797" s="47"/>
      <c r="F797" s="39" t="str">
        <f t="shared" si="2"/>
        <v>PETUGAS.0796/SPK/SE/PML/3172/2026</v>
      </c>
      <c r="G797" s="45"/>
      <c r="H797" s="39" t="str">
        <f>VLOOKUP(G797,'MITRA (REFERENSI)'!$A:$Z,16,FALSE)</f>
        <v>#N/A</v>
      </c>
      <c r="I797" s="39" t="str">
        <f>VLOOKUP(G797,'MITRA (REFERENSI)'!$A:$Z,25,FALSE)</f>
        <v>#N/A</v>
      </c>
      <c r="J797" s="38" t="str">
        <f>VLOOKUP(G797,'MITRA (REFERENSI)'!$A:$Z,26,FALSE)</f>
        <v>#N/A</v>
      </c>
      <c r="K797" s="38" t="str">
        <f>VLOOKUP(G797,'MITRA (REFERENSI)'!$A:$Z,15,FALSE)</f>
        <v>#N/A</v>
      </c>
      <c r="L797" s="38" t="str">
        <f>VLOOKUP(G797,'MITRA (REFERENSI)'!$A:$Z,15,FALSE)</f>
        <v>#N/A</v>
      </c>
      <c r="M797" s="38" t="str">
        <f>IF(B797=1,'KELAS (REFERENSI)'!M797,IF(B797=2,'KELAS (REFERENSI)'!M812,IF(B797=3,'KELAS (REFERENSI)'!M827,IF(B797=4,'KELAS (REFERENSI)'!M842,""))))</f>
        <v/>
      </c>
      <c r="N797" s="38" t="str">
        <f>IF(B797=1,'KELAS (REFERENSI)'!N797,IF(B797=2,'KELAS (REFERENSI)'!N812,IF(B797=3,'KELAS (REFERENSI)'!N827,IF(B797=4,'KELAS (REFERENSI)'!N842,""))))</f>
        <v/>
      </c>
      <c r="O797" s="38" t="str">
        <f>IF(B797=1,'KELAS (REFERENSI)'!O797,IF(B797=2,'KELAS (REFERENSI)'!O812,IF(B797=3,'KELAS (REFERENSI)'!O827,IF(B797=4,'KELAS (REFERENSI)'!O842,""))))</f>
        <v/>
      </c>
      <c r="P797" s="38" t="str">
        <f>IF(B797=1,'KELAS (REFERENSI)'!P797,IF(B797=2,'KELAS (REFERENSI)'!P812,IF(B797=3,'KELAS (REFERENSI)'!P827,IF(B797=4,'KELAS (REFERENSI)'!P842,""))))</f>
        <v/>
      </c>
      <c r="Q797" s="38" t="str">
        <f t="shared" si="4"/>
        <v>BPS Kota Jakarta Timur</v>
      </c>
      <c r="R797" s="38" t="str">
        <f t="shared" si="56"/>
        <v/>
      </c>
      <c r="S797" s="38" t="str">
        <f t="shared" ref="S797:T797" si="805">S796</f>
        <v>15 Juni sampai dengan 31 Agustus 2026</v>
      </c>
      <c r="T797" s="38" t="str">
        <f t="shared" si="805"/>
        <v>31 Agustus 2026</v>
      </c>
      <c r="U797" s="46"/>
      <c r="V797" s="42"/>
      <c r="W797" s="42"/>
      <c r="X797" s="42"/>
    </row>
    <row r="798" ht="15.75" customHeight="1">
      <c r="A798" s="36" t="s">
        <v>5860</v>
      </c>
      <c r="B798" s="43"/>
      <c r="C798" s="44"/>
      <c r="D798" s="47"/>
      <c r="E798" s="47"/>
      <c r="F798" s="39" t="str">
        <f t="shared" si="2"/>
        <v>PETUGAS.0797/SPK/SE/PML/3172/2026</v>
      </c>
      <c r="G798" s="45"/>
      <c r="H798" s="39" t="str">
        <f>VLOOKUP(G798,'MITRA (REFERENSI)'!$A:$Z,16,FALSE)</f>
        <v>#N/A</v>
      </c>
      <c r="I798" s="39" t="str">
        <f>VLOOKUP(G798,'MITRA (REFERENSI)'!$A:$Z,25,FALSE)</f>
        <v>#N/A</v>
      </c>
      <c r="J798" s="38" t="str">
        <f>VLOOKUP(G798,'MITRA (REFERENSI)'!$A:$Z,26,FALSE)</f>
        <v>#N/A</v>
      </c>
      <c r="K798" s="38" t="str">
        <f>VLOOKUP(G798,'MITRA (REFERENSI)'!$A:$Z,15,FALSE)</f>
        <v>#N/A</v>
      </c>
      <c r="L798" s="38" t="str">
        <f>VLOOKUP(G798,'MITRA (REFERENSI)'!$A:$Z,15,FALSE)</f>
        <v>#N/A</v>
      </c>
      <c r="M798" s="38" t="str">
        <f>IF(B798=1,'KELAS (REFERENSI)'!M798,IF(B798=2,'KELAS (REFERENSI)'!M813,IF(B798=3,'KELAS (REFERENSI)'!M828,IF(B798=4,'KELAS (REFERENSI)'!M843,""))))</f>
        <v/>
      </c>
      <c r="N798" s="38" t="str">
        <f>IF(B798=1,'KELAS (REFERENSI)'!N798,IF(B798=2,'KELAS (REFERENSI)'!N813,IF(B798=3,'KELAS (REFERENSI)'!N828,IF(B798=4,'KELAS (REFERENSI)'!N843,""))))</f>
        <v/>
      </c>
      <c r="O798" s="38" t="str">
        <f>IF(B798=1,'KELAS (REFERENSI)'!O798,IF(B798=2,'KELAS (REFERENSI)'!O813,IF(B798=3,'KELAS (REFERENSI)'!O828,IF(B798=4,'KELAS (REFERENSI)'!O843,""))))</f>
        <v/>
      </c>
      <c r="P798" s="38" t="str">
        <f>IF(B798=1,'KELAS (REFERENSI)'!P798,IF(B798=2,'KELAS (REFERENSI)'!P813,IF(B798=3,'KELAS (REFERENSI)'!P828,IF(B798=4,'KELAS (REFERENSI)'!P843,""))))</f>
        <v/>
      </c>
      <c r="Q798" s="38" t="str">
        <f t="shared" si="4"/>
        <v>BPS Kota Jakarta Timur</v>
      </c>
      <c r="R798" s="38" t="str">
        <f t="shared" si="56"/>
        <v/>
      </c>
      <c r="S798" s="38" t="str">
        <f t="shared" ref="S798:T798" si="806">S797</f>
        <v>15 Juni sampai dengan 31 Agustus 2026</v>
      </c>
      <c r="T798" s="38" t="str">
        <f t="shared" si="806"/>
        <v>31 Agustus 2026</v>
      </c>
      <c r="U798" s="46"/>
      <c r="V798" s="42"/>
      <c r="W798" s="42"/>
      <c r="X798" s="42"/>
    </row>
    <row r="799" ht="15.75" customHeight="1">
      <c r="A799" s="36" t="s">
        <v>5861</v>
      </c>
      <c r="B799" s="43"/>
      <c r="C799" s="44"/>
      <c r="D799" s="47"/>
      <c r="E799" s="47"/>
      <c r="F799" s="39" t="str">
        <f t="shared" si="2"/>
        <v>PETUGAS.0798/SPK/SE/PML/3172/2026</v>
      </c>
      <c r="G799" s="45"/>
      <c r="H799" s="39" t="str">
        <f>VLOOKUP(G799,'MITRA (REFERENSI)'!$A:$Z,16,FALSE)</f>
        <v>#N/A</v>
      </c>
      <c r="I799" s="39" t="str">
        <f>VLOOKUP(G799,'MITRA (REFERENSI)'!$A:$Z,25,FALSE)</f>
        <v>#N/A</v>
      </c>
      <c r="J799" s="38" t="str">
        <f>VLOOKUP(G799,'MITRA (REFERENSI)'!$A:$Z,26,FALSE)</f>
        <v>#N/A</v>
      </c>
      <c r="K799" s="38" t="str">
        <f>VLOOKUP(G799,'MITRA (REFERENSI)'!$A:$Z,15,FALSE)</f>
        <v>#N/A</v>
      </c>
      <c r="L799" s="38" t="str">
        <f>VLOOKUP(G799,'MITRA (REFERENSI)'!$A:$Z,15,FALSE)</f>
        <v>#N/A</v>
      </c>
      <c r="M799" s="38" t="str">
        <f>IF(B799=1,'KELAS (REFERENSI)'!M799,IF(B799=2,'KELAS (REFERENSI)'!M814,IF(B799=3,'KELAS (REFERENSI)'!M829,IF(B799=4,'KELAS (REFERENSI)'!M844,""))))</f>
        <v/>
      </c>
      <c r="N799" s="38" t="str">
        <f>IF(B799=1,'KELAS (REFERENSI)'!N799,IF(B799=2,'KELAS (REFERENSI)'!N814,IF(B799=3,'KELAS (REFERENSI)'!N829,IF(B799=4,'KELAS (REFERENSI)'!N844,""))))</f>
        <v/>
      </c>
      <c r="O799" s="38" t="str">
        <f>IF(B799=1,'KELAS (REFERENSI)'!O799,IF(B799=2,'KELAS (REFERENSI)'!O814,IF(B799=3,'KELAS (REFERENSI)'!O829,IF(B799=4,'KELAS (REFERENSI)'!O844,""))))</f>
        <v/>
      </c>
      <c r="P799" s="38" t="str">
        <f>IF(B799=1,'KELAS (REFERENSI)'!P799,IF(B799=2,'KELAS (REFERENSI)'!P814,IF(B799=3,'KELAS (REFERENSI)'!P829,IF(B799=4,'KELAS (REFERENSI)'!P844,""))))</f>
        <v/>
      </c>
      <c r="Q799" s="38" t="str">
        <f t="shared" si="4"/>
        <v>BPS Kota Jakarta Timur</v>
      </c>
      <c r="R799" s="38" t="str">
        <f t="shared" si="56"/>
        <v/>
      </c>
      <c r="S799" s="38" t="str">
        <f t="shared" ref="S799:T799" si="807">S798</f>
        <v>15 Juni sampai dengan 31 Agustus 2026</v>
      </c>
      <c r="T799" s="38" t="str">
        <f t="shared" si="807"/>
        <v>31 Agustus 2026</v>
      </c>
      <c r="U799" s="46"/>
      <c r="V799" s="42"/>
      <c r="W799" s="42"/>
      <c r="X799" s="42"/>
    </row>
    <row r="800" ht="15.75" customHeight="1">
      <c r="A800" s="36" t="s">
        <v>5862</v>
      </c>
      <c r="B800" s="43"/>
      <c r="C800" s="44"/>
      <c r="D800" s="47"/>
      <c r="E800" s="47"/>
      <c r="F800" s="39" t="str">
        <f t="shared" si="2"/>
        <v>PETUGAS.0799/SPK/SE/PML/3172/2026</v>
      </c>
      <c r="G800" s="45"/>
      <c r="H800" s="39" t="str">
        <f>VLOOKUP(G800,'MITRA (REFERENSI)'!$A:$Z,16,FALSE)</f>
        <v>#N/A</v>
      </c>
      <c r="I800" s="39" t="str">
        <f>VLOOKUP(G800,'MITRA (REFERENSI)'!$A:$Z,25,FALSE)</f>
        <v>#N/A</v>
      </c>
      <c r="J800" s="38" t="str">
        <f>VLOOKUP(G800,'MITRA (REFERENSI)'!$A:$Z,26,FALSE)</f>
        <v>#N/A</v>
      </c>
      <c r="K800" s="38" t="str">
        <f>VLOOKUP(G800,'MITRA (REFERENSI)'!$A:$Z,15,FALSE)</f>
        <v>#N/A</v>
      </c>
      <c r="L800" s="38" t="str">
        <f>VLOOKUP(G800,'MITRA (REFERENSI)'!$A:$Z,15,FALSE)</f>
        <v>#N/A</v>
      </c>
      <c r="M800" s="38" t="str">
        <f>IF(B800=1,'KELAS (REFERENSI)'!M800,IF(B800=2,'KELAS (REFERENSI)'!M815,IF(B800=3,'KELAS (REFERENSI)'!M830,IF(B800=4,'KELAS (REFERENSI)'!M845,""))))</f>
        <v/>
      </c>
      <c r="N800" s="38" t="str">
        <f>IF(B800=1,'KELAS (REFERENSI)'!N800,IF(B800=2,'KELAS (REFERENSI)'!N815,IF(B800=3,'KELAS (REFERENSI)'!N830,IF(B800=4,'KELAS (REFERENSI)'!N845,""))))</f>
        <v/>
      </c>
      <c r="O800" s="38" t="str">
        <f>IF(B800=1,'KELAS (REFERENSI)'!O800,IF(B800=2,'KELAS (REFERENSI)'!O815,IF(B800=3,'KELAS (REFERENSI)'!O830,IF(B800=4,'KELAS (REFERENSI)'!O845,""))))</f>
        <v/>
      </c>
      <c r="P800" s="38" t="str">
        <f>IF(B800=1,'KELAS (REFERENSI)'!P800,IF(B800=2,'KELAS (REFERENSI)'!P815,IF(B800=3,'KELAS (REFERENSI)'!P830,IF(B800=4,'KELAS (REFERENSI)'!P845,""))))</f>
        <v/>
      </c>
      <c r="Q800" s="38" t="str">
        <f t="shared" si="4"/>
        <v>BPS Kota Jakarta Timur</v>
      </c>
      <c r="R800" s="38" t="str">
        <f t="shared" si="56"/>
        <v/>
      </c>
      <c r="S800" s="38" t="str">
        <f t="shared" ref="S800:T800" si="808">S799</f>
        <v>15 Juni sampai dengan 31 Agustus 2026</v>
      </c>
      <c r="T800" s="38" t="str">
        <f t="shared" si="808"/>
        <v>31 Agustus 2026</v>
      </c>
      <c r="U800" s="46"/>
      <c r="V800" s="42"/>
      <c r="W800" s="42"/>
      <c r="X800" s="42"/>
    </row>
    <row r="801" ht="15.75" customHeight="1">
      <c r="A801" s="36" t="s">
        <v>5863</v>
      </c>
      <c r="B801" s="43"/>
      <c r="C801" s="44"/>
      <c r="D801" s="47"/>
      <c r="E801" s="47"/>
      <c r="F801" s="39" t="str">
        <f t="shared" si="2"/>
        <v>PETUGAS.0800/SPK/SE/PML/3172/2026</v>
      </c>
      <c r="G801" s="45"/>
      <c r="H801" s="39" t="str">
        <f>VLOOKUP(G801,'MITRA (REFERENSI)'!$A:$Z,16,FALSE)</f>
        <v>#N/A</v>
      </c>
      <c r="I801" s="39" t="str">
        <f>VLOOKUP(G801,'MITRA (REFERENSI)'!$A:$Z,25,FALSE)</f>
        <v>#N/A</v>
      </c>
      <c r="J801" s="38" t="str">
        <f>VLOOKUP(G801,'MITRA (REFERENSI)'!$A:$Z,26,FALSE)</f>
        <v>#N/A</v>
      </c>
      <c r="K801" s="38" t="str">
        <f>VLOOKUP(G801,'MITRA (REFERENSI)'!$A:$Z,15,FALSE)</f>
        <v>#N/A</v>
      </c>
      <c r="L801" s="38" t="str">
        <f>VLOOKUP(G801,'MITRA (REFERENSI)'!$A:$Z,15,FALSE)</f>
        <v>#N/A</v>
      </c>
      <c r="M801" s="38" t="str">
        <f>IF(B801=1,'KELAS (REFERENSI)'!M801,IF(B801=2,'KELAS (REFERENSI)'!M816,IF(B801=3,'KELAS (REFERENSI)'!M831,IF(B801=4,'KELAS (REFERENSI)'!M846,""))))</f>
        <v/>
      </c>
      <c r="N801" s="38" t="str">
        <f>IF(B801=1,'KELAS (REFERENSI)'!N801,IF(B801=2,'KELAS (REFERENSI)'!N816,IF(B801=3,'KELAS (REFERENSI)'!N831,IF(B801=4,'KELAS (REFERENSI)'!N846,""))))</f>
        <v/>
      </c>
      <c r="O801" s="38" t="str">
        <f>IF(B801=1,'KELAS (REFERENSI)'!O801,IF(B801=2,'KELAS (REFERENSI)'!O816,IF(B801=3,'KELAS (REFERENSI)'!O831,IF(B801=4,'KELAS (REFERENSI)'!O846,""))))</f>
        <v/>
      </c>
      <c r="P801" s="38" t="str">
        <f>IF(B801=1,'KELAS (REFERENSI)'!P801,IF(B801=2,'KELAS (REFERENSI)'!P816,IF(B801=3,'KELAS (REFERENSI)'!P831,IF(B801=4,'KELAS (REFERENSI)'!P846,""))))</f>
        <v/>
      </c>
      <c r="Q801" s="38" t="str">
        <f t="shared" si="4"/>
        <v>BPS Kota Jakarta Timur</v>
      </c>
      <c r="R801" s="38" t="str">
        <f t="shared" si="56"/>
        <v/>
      </c>
      <c r="S801" s="38" t="str">
        <f t="shared" ref="S801:T801" si="809">S800</f>
        <v>15 Juni sampai dengan 31 Agustus 2026</v>
      </c>
      <c r="T801" s="38" t="str">
        <f t="shared" si="809"/>
        <v>31 Agustus 2026</v>
      </c>
      <c r="U801" s="46"/>
      <c r="V801" s="42"/>
      <c r="W801" s="42"/>
      <c r="X801" s="42"/>
    </row>
    <row r="802" ht="15.75" customHeight="1">
      <c r="A802" s="36" t="s">
        <v>5864</v>
      </c>
      <c r="B802" s="43"/>
      <c r="C802" s="44"/>
      <c r="D802" s="47"/>
      <c r="E802" s="47"/>
      <c r="F802" s="39" t="str">
        <f t="shared" si="2"/>
        <v>PETUGAS.0801/SPK/SE/PML/3172/2026</v>
      </c>
      <c r="G802" s="45"/>
      <c r="H802" s="39" t="str">
        <f>VLOOKUP(G802,'MITRA (REFERENSI)'!$A:$Z,16,FALSE)</f>
        <v>#N/A</v>
      </c>
      <c r="I802" s="39" t="str">
        <f>VLOOKUP(G802,'MITRA (REFERENSI)'!$A:$Z,25,FALSE)</f>
        <v>#N/A</v>
      </c>
      <c r="J802" s="38" t="str">
        <f>VLOOKUP(G802,'MITRA (REFERENSI)'!$A:$Z,26,FALSE)</f>
        <v>#N/A</v>
      </c>
      <c r="K802" s="38" t="str">
        <f>VLOOKUP(G802,'MITRA (REFERENSI)'!$A:$Z,15,FALSE)</f>
        <v>#N/A</v>
      </c>
      <c r="L802" s="38" t="str">
        <f>VLOOKUP(G802,'MITRA (REFERENSI)'!$A:$Z,15,FALSE)</f>
        <v>#N/A</v>
      </c>
      <c r="M802" s="38" t="str">
        <f>IF(B802=1,'KELAS (REFERENSI)'!M802,IF(B802=2,'KELAS (REFERENSI)'!M817,IF(B802=3,'KELAS (REFERENSI)'!M832,IF(B802=4,'KELAS (REFERENSI)'!M847,""))))</f>
        <v/>
      </c>
      <c r="N802" s="38" t="str">
        <f>IF(B802=1,'KELAS (REFERENSI)'!N802,IF(B802=2,'KELAS (REFERENSI)'!N817,IF(B802=3,'KELAS (REFERENSI)'!N832,IF(B802=4,'KELAS (REFERENSI)'!N847,""))))</f>
        <v/>
      </c>
      <c r="O802" s="38" t="str">
        <f>IF(B802=1,'KELAS (REFERENSI)'!O802,IF(B802=2,'KELAS (REFERENSI)'!O817,IF(B802=3,'KELAS (REFERENSI)'!O832,IF(B802=4,'KELAS (REFERENSI)'!O847,""))))</f>
        <v/>
      </c>
      <c r="P802" s="38" t="str">
        <f>IF(B802=1,'KELAS (REFERENSI)'!P802,IF(B802=2,'KELAS (REFERENSI)'!P817,IF(B802=3,'KELAS (REFERENSI)'!P832,IF(B802=4,'KELAS (REFERENSI)'!P847,""))))</f>
        <v/>
      </c>
      <c r="Q802" s="38" t="str">
        <f t="shared" si="4"/>
        <v>BPS Kota Jakarta Timur</v>
      </c>
      <c r="R802" s="38" t="str">
        <f t="shared" si="56"/>
        <v/>
      </c>
      <c r="S802" s="38" t="str">
        <f t="shared" ref="S802:T802" si="810">S801</f>
        <v>15 Juni sampai dengan 31 Agustus 2026</v>
      </c>
      <c r="T802" s="38" t="str">
        <f t="shared" si="810"/>
        <v>31 Agustus 2026</v>
      </c>
      <c r="U802" s="46"/>
      <c r="V802" s="42"/>
      <c r="W802" s="42"/>
      <c r="X802" s="42"/>
    </row>
    <row r="803" ht="15.75" customHeight="1">
      <c r="A803" s="36" t="s">
        <v>5865</v>
      </c>
      <c r="B803" s="43"/>
      <c r="C803" s="44"/>
      <c r="D803" s="47"/>
      <c r="E803" s="47"/>
      <c r="F803" s="39" t="str">
        <f t="shared" si="2"/>
        <v>PETUGAS.0802/SPK/SE/PML/3172/2026</v>
      </c>
      <c r="G803" s="45"/>
      <c r="H803" s="39" t="str">
        <f>VLOOKUP(G803,'MITRA (REFERENSI)'!$A:$Z,16,FALSE)</f>
        <v>#N/A</v>
      </c>
      <c r="I803" s="39" t="str">
        <f>VLOOKUP(G803,'MITRA (REFERENSI)'!$A:$Z,25,FALSE)</f>
        <v>#N/A</v>
      </c>
      <c r="J803" s="38" t="str">
        <f>VLOOKUP(G803,'MITRA (REFERENSI)'!$A:$Z,26,FALSE)</f>
        <v>#N/A</v>
      </c>
      <c r="K803" s="38" t="str">
        <f>VLOOKUP(G803,'MITRA (REFERENSI)'!$A:$Z,15,FALSE)</f>
        <v>#N/A</v>
      </c>
      <c r="L803" s="38" t="str">
        <f>VLOOKUP(G803,'MITRA (REFERENSI)'!$A:$Z,15,FALSE)</f>
        <v>#N/A</v>
      </c>
      <c r="M803" s="38" t="str">
        <f>IF(B803=1,'KELAS (REFERENSI)'!M803,IF(B803=2,'KELAS (REFERENSI)'!M818,IF(B803=3,'KELAS (REFERENSI)'!M833,IF(B803=4,'KELAS (REFERENSI)'!M848,""))))</f>
        <v/>
      </c>
      <c r="N803" s="38" t="str">
        <f>IF(B803=1,'KELAS (REFERENSI)'!N803,IF(B803=2,'KELAS (REFERENSI)'!N818,IF(B803=3,'KELAS (REFERENSI)'!N833,IF(B803=4,'KELAS (REFERENSI)'!N848,""))))</f>
        <v/>
      </c>
      <c r="O803" s="38" t="str">
        <f>IF(B803=1,'KELAS (REFERENSI)'!O803,IF(B803=2,'KELAS (REFERENSI)'!O818,IF(B803=3,'KELAS (REFERENSI)'!O833,IF(B803=4,'KELAS (REFERENSI)'!O848,""))))</f>
        <v/>
      </c>
      <c r="P803" s="38" t="str">
        <f>IF(B803=1,'KELAS (REFERENSI)'!P803,IF(B803=2,'KELAS (REFERENSI)'!P818,IF(B803=3,'KELAS (REFERENSI)'!P833,IF(B803=4,'KELAS (REFERENSI)'!P848,""))))</f>
        <v/>
      </c>
      <c r="Q803" s="38" t="str">
        <f t="shared" si="4"/>
        <v>BPS Kota Jakarta Timur</v>
      </c>
      <c r="R803" s="38" t="str">
        <f t="shared" si="56"/>
        <v/>
      </c>
      <c r="S803" s="38" t="str">
        <f t="shared" ref="S803:T803" si="811">S802</f>
        <v>15 Juni sampai dengan 31 Agustus 2026</v>
      </c>
      <c r="T803" s="38" t="str">
        <f t="shared" si="811"/>
        <v>31 Agustus 2026</v>
      </c>
      <c r="U803" s="46"/>
      <c r="V803" s="42"/>
      <c r="W803" s="42"/>
      <c r="X803" s="42"/>
    </row>
    <row r="804" ht="15.75" customHeight="1">
      <c r="A804" s="36" t="s">
        <v>5866</v>
      </c>
      <c r="B804" s="43"/>
      <c r="C804" s="44"/>
      <c r="D804" s="47"/>
      <c r="E804" s="47"/>
      <c r="F804" s="39" t="str">
        <f t="shared" si="2"/>
        <v>PETUGAS.0803/SPK/SE/PML/3172/2026</v>
      </c>
      <c r="G804" s="45"/>
      <c r="H804" s="39" t="str">
        <f>VLOOKUP(G804,'MITRA (REFERENSI)'!$A:$Z,16,FALSE)</f>
        <v>#N/A</v>
      </c>
      <c r="I804" s="39" t="str">
        <f>VLOOKUP(G804,'MITRA (REFERENSI)'!$A:$Z,25,FALSE)</f>
        <v>#N/A</v>
      </c>
      <c r="J804" s="38" t="str">
        <f>VLOOKUP(G804,'MITRA (REFERENSI)'!$A:$Z,26,FALSE)</f>
        <v>#N/A</v>
      </c>
      <c r="K804" s="38" t="str">
        <f>VLOOKUP(G804,'MITRA (REFERENSI)'!$A:$Z,15,FALSE)</f>
        <v>#N/A</v>
      </c>
      <c r="L804" s="38" t="str">
        <f>VLOOKUP(G804,'MITRA (REFERENSI)'!$A:$Z,15,FALSE)</f>
        <v>#N/A</v>
      </c>
      <c r="M804" s="38" t="str">
        <f>IF(B804=1,'KELAS (REFERENSI)'!M804,IF(B804=2,'KELAS (REFERENSI)'!M819,IF(B804=3,'KELAS (REFERENSI)'!M834,IF(B804=4,'KELAS (REFERENSI)'!M849,""))))</f>
        <v/>
      </c>
      <c r="N804" s="38" t="str">
        <f>IF(B804=1,'KELAS (REFERENSI)'!N804,IF(B804=2,'KELAS (REFERENSI)'!N819,IF(B804=3,'KELAS (REFERENSI)'!N834,IF(B804=4,'KELAS (REFERENSI)'!N849,""))))</f>
        <v/>
      </c>
      <c r="O804" s="38" t="str">
        <f>IF(B804=1,'KELAS (REFERENSI)'!O804,IF(B804=2,'KELAS (REFERENSI)'!O819,IF(B804=3,'KELAS (REFERENSI)'!O834,IF(B804=4,'KELAS (REFERENSI)'!O849,""))))</f>
        <v/>
      </c>
      <c r="P804" s="38" t="str">
        <f>IF(B804=1,'KELAS (REFERENSI)'!P804,IF(B804=2,'KELAS (REFERENSI)'!P819,IF(B804=3,'KELAS (REFERENSI)'!P834,IF(B804=4,'KELAS (REFERENSI)'!P849,""))))</f>
        <v/>
      </c>
      <c r="Q804" s="38" t="str">
        <f t="shared" si="4"/>
        <v>BPS Kota Jakarta Timur</v>
      </c>
      <c r="R804" s="38" t="str">
        <f t="shared" si="56"/>
        <v/>
      </c>
      <c r="S804" s="38" t="str">
        <f t="shared" ref="S804:T804" si="812">S803</f>
        <v>15 Juni sampai dengan 31 Agustus 2026</v>
      </c>
      <c r="T804" s="38" t="str">
        <f t="shared" si="812"/>
        <v>31 Agustus 2026</v>
      </c>
      <c r="U804" s="46"/>
      <c r="V804" s="42"/>
      <c r="W804" s="42"/>
      <c r="X804" s="42"/>
    </row>
    <row r="805" ht="15.75" customHeight="1">
      <c r="A805" s="36" t="s">
        <v>5867</v>
      </c>
      <c r="B805" s="43"/>
      <c r="C805" s="44"/>
      <c r="D805" s="47"/>
      <c r="E805" s="47"/>
      <c r="F805" s="39" t="str">
        <f t="shared" si="2"/>
        <v>PETUGAS.0804/SPK/SE/PML/3172/2026</v>
      </c>
      <c r="G805" s="45"/>
      <c r="H805" s="39" t="str">
        <f>VLOOKUP(G805,'MITRA (REFERENSI)'!$A:$Z,16,FALSE)</f>
        <v>#N/A</v>
      </c>
      <c r="I805" s="39" t="str">
        <f>VLOOKUP(G805,'MITRA (REFERENSI)'!$A:$Z,25,FALSE)</f>
        <v>#N/A</v>
      </c>
      <c r="J805" s="38" t="str">
        <f>VLOOKUP(G805,'MITRA (REFERENSI)'!$A:$Z,26,FALSE)</f>
        <v>#N/A</v>
      </c>
      <c r="K805" s="38" t="str">
        <f>VLOOKUP(G805,'MITRA (REFERENSI)'!$A:$Z,15,FALSE)</f>
        <v>#N/A</v>
      </c>
      <c r="L805" s="38" t="str">
        <f>VLOOKUP(G805,'MITRA (REFERENSI)'!$A:$Z,15,FALSE)</f>
        <v>#N/A</v>
      </c>
      <c r="M805" s="38" t="str">
        <f>IF(B805=1,'KELAS (REFERENSI)'!M805,IF(B805=2,'KELAS (REFERENSI)'!M820,IF(B805=3,'KELAS (REFERENSI)'!M835,IF(B805=4,'KELAS (REFERENSI)'!M850,""))))</f>
        <v/>
      </c>
      <c r="N805" s="38" t="str">
        <f>IF(B805=1,'KELAS (REFERENSI)'!N805,IF(B805=2,'KELAS (REFERENSI)'!N820,IF(B805=3,'KELAS (REFERENSI)'!N835,IF(B805=4,'KELAS (REFERENSI)'!N850,""))))</f>
        <v/>
      </c>
      <c r="O805" s="38" t="str">
        <f>IF(B805=1,'KELAS (REFERENSI)'!O805,IF(B805=2,'KELAS (REFERENSI)'!O820,IF(B805=3,'KELAS (REFERENSI)'!O835,IF(B805=4,'KELAS (REFERENSI)'!O850,""))))</f>
        <v/>
      </c>
      <c r="P805" s="38" t="str">
        <f>IF(B805=1,'KELAS (REFERENSI)'!P805,IF(B805=2,'KELAS (REFERENSI)'!P820,IF(B805=3,'KELAS (REFERENSI)'!P835,IF(B805=4,'KELAS (REFERENSI)'!P850,""))))</f>
        <v/>
      </c>
      <c r="Q805" s="38" t="str">
        <f t="shared" si="4"/>
        <v>BPS Kota Jakarta Timur</v>
      </c>
      <c r="R805" s="38" t="str">
        <f t="shared" si="56"/>
        <v/>
      </c>
      <c r="S805" s="38" t="str">
        <f t="shared" ref="S805:T805" si="813">S804</f>
        <v>15 Juni sampai dengan 31 Agustus 2026</v>
      </c>
      <c r="T805" s="38" t="str">
        <f t="shared" si="813"/>
        <v>31 Agustus 2026</v>
      </c>
      <c r="U805" s="46"/>
      <c r="V805" s="42"/>
      <c r="W805" s="42"/>
      <c r="X805" s="42"/>
    </row>
    <row r="806" ht="15.75" customHeight="1">
      <c r="A806" s="36" t="s">
        <v>5868</v>
      </c>
      <c r="B806" s="43"/>
      <c r="C806" s="44"/>
      <c r="D806" s="47"/>
      <c r="E806" s="47"/>
      <c r="F806" s="39" t="str">
        <f t="shared" si="2"/>
        <v>PETUGAS.0805/SPK/SE/PML/3172/2026</v>
      </c>
      <c r="G806" s="45"/>
      <c r="H806" s="39" t="str">
        <f>VLOOKUP(G806,'MITRA (REFERENSI)'!$A:$Z,16,FALSE)</f>
        <v>#N/A</v>
      </c>
      <c r="I806" s="39" t="str">
        <f>VLOOKUP(G806,'MITRA (REFERENSI)'!$A:$Z,25,FALSE)</f>
        <v>#N/A</v>
      </c>
      <c r="J806" s="38" t="str">
        <f>VLOOKUP(G806,'MITRA (REFERENSI)'!$A:$Z,26,FALSE)</f>
        <v>#N/A</v>
      </c>
      <c r="K806" s="38" t="str">
        <f>VLOOKUP(G806,'MITRA (REFERENSI)'!$A:$Z,15,FALSE)</f>
        <v>#N/A</v>
      </c>
      <c r="L806" s="38" t="str">
        <f>VLOOKUP(G806,'MITRA (REFERENSI)'!$A:$Z,15,FALSE)</f>
        <v>#N/A</v>
      </c>
      <c r="M806" s="38" t="str">
        <f>IF(B806=1,'KELAS (REFERENSI)'!M806,IF(B806=2,'KELAS (REFERENSI)'!M821,IF(B806=3,'KELAS (REFERENSI)'!M836,IF(B806=4,'KELAS (REFERENSI)'!M851,""))))</f>
        <v/>
      </c>
      <c r="N806" s="38" t="str">
        <f>IF(B806=1,'KELAS (REFERENSI)'!N806,IF(B806=2,'KELAS (REFERENSI)'!N821,IF(B806=3,'KELAS (REFERENSI)'!N836,IF(B806=4,'KELAS (REFERENSI)'!N851,""))))</f>
        <v/>
      </c>
      <c r="O806" s="38" t="str">
        <f>IF(B806=1,'KELAS (REFERENSI)'!O806,IF(B806=2,'KELAS (REFERENSI)'!O821,IF(B806=3,'KELAS (REFERENSI)'!O836,IF(B806=4,'KELAS (REFERENSI)'!O851,""))))</f>
        <v/>
      </c>
      <c r="P806" s="38" t="str">
        <f>IF(B806=1,'KELAS (REFERENSI)'!P806,IF(B806=2,'KELAS (REFERENSI)'!P821,IF(B806=3,'KELAS (REFERENSI)'!P836,IF(B806=4,'KELAS (REFERENSI)'!P851,""))))</f>
        <v/>
      </c>
      <c r="Q806" s="38" t="str">
        <f t="shared" si="4"/>
        <v>BPS Kota Jakarta Timur</v>
      </c>
      <c r="R806" s="38" t="str">
        <f t="shared" si="56"/>
        <v/>
      </c>
      <c r="S806" s="38" t="str">
        <f t="shared" ref="S806:T806" si="814">S805</f>
        <v>15 Juni sampai dengan 31 Agustus 2026</v>
      </c>
      <c r="T806" s="38" t="str">
        <f t="shared" si="814"/>
        <v>31 Agustus 2026</v>
      </c>
      <c r="U806" s="46"/>
      <c r="V806" s="42"/>
      <c r="W806" s="42"/>
      <c r="X806" s="42"/>
    </row>
    <row r="807" ht="15.75" customHeight="1">
      <c r="A807" s="36" t="s">
        <v>5869</v>
      </c>
      <c r="B807" s="43"/>
      <c r="C807" s="44"/>
      <c r="D807" s="47"/>
      <c r="E807" s="47"/>
      <c r="F807" s="39" t="str">
        <f t="shared" si="2"/>
        <v>PETUGAS.0806/SPK/SE/PML/3172/2026</v>
      </c>
      <c r="G807" s="45"/>
      <c r="H807" s="39" t="str">
        <f>VLOOKUP(G807,'MITRA (REFERENSI)'!$A:$Z,16,FALSE)</f>
        <v>#N/A</v>
      </c>
      <c r="I807" s="39" t="str">
        <f>VLOOKUP(G807,'MITRA (REFERENSI)'!$A:$Z,25,FALSE)</f>
        <v>#N/A</v>
      </c>
      <c r="J807" s="38" t="str">
        <f>VLOOKUP(G807,'MITRA (REFERENSI)'!$A:$Z,26,FALSE)</f>
        <v>#N/A</v>
      </c>
      <c r="K807" s="38" t="str">
        <f>VLOOKUP(G807,'MITRA (REFERENSI)'!$A:$Z,15,FALSE)</f>
        <v>#N/A</v>
      </c>
      <c r="L807" s="38" t="str">
        <f>VLOOKUP(G807,'MITRA (REFERENSI)'!$A:$Z,15,FALSE)</f>
        <v>#N/A</v>
      </c>
      <c r="M807" s="38" t="str">
        <f>IF(B807=1,'KELAS (REFERENSI)'!M807,IF(B807=2,'KELAS (REFERENSI)'!M822,IF(B807=3,'KELAS (REFERENSI)'!M837,IF(B807=4,'KELAS (REFERENSI)'!M852,""))))</f>
        <v/>
      </c>
      <c r="N807" s="38" t="str">
        <f>IF(B807=1,'KELAS (REFERENSI)'!N807,IF(B807=2,'KELAS (REFERENSI)'!N822,IF(B807=3,'KELAS (REFERENSI)'!N837,IF(B807=4,'KELAS (REFERENSI)'!N852,""))))</f>
        <v/>
      </c>
      <c r="O807" s="38" t="str">
        <f>IF(B807=1,'KELAS (REFERENSI)'!O807,IF(B807=2,'KELAS (REFERENSI)'!O822,IF(B807=3,'KELAS (REFERENSI)'!O837,IF(B807=4,'KELAS (REFERENSI)'!O852,""))))</f>
        <v/>
      </c>
      <c r="P807" s="38" t="str">
        <f>IF(B807=1,'KELAS (REFERENSI)'!P807,IF(B807=2,'KELAS (REFERENSI)'!P822,IF(B807=3,'KELAS (REFERENSI)'!P837,IF(B807=4,'KELAS (REFERENSI)'!P852,""))))</f>
        <v/>
      </c>
      <c r="Q807" s="38" t="str">
        <f t="shared" si="4"/>
        <v>BPS Kota Jakarta Timur</v>
      </c>
      <c r="R807" s="38" t="str">
        <f t="shared" si="56"/>
        <v/>
      </c>
      <c r="S807" s="38" t="str">
        <f t="shared" ref="S807:T807" si="815">S806</f>
        <v>15 Juni sampai dengan 31 Agustus 2026</v>
      </c>
      <c r="T807" s="38" t="str">
        <f t="shared" si="815"/>
        <v>31 Agustus 2026</v>
      </c>
      <c r="U807" s="46"/>
      <c r="V807" s="42"/>
      <c r="W807" s="42"/>
      <c r="X807" s="42"/>
    </row>
    <row r="808" ht="15.75" customHeight="1">
      <c r="A808" s="36" t="s">
        <v>5870</v>
      </c>
      <c r="B808" s="43"/>
      <c r="C808" s="44"/>
      <c r="D808" s="47"/>
      <c r="E808" s="47"/>
      <c r="F808" s="39" t="str">
        <f t="shared" si="2"/>
        <v>PETUGAS.0807/SPK/SE/PML/3172/2026</v>
      </c>
      <c r="G808" s="45"/>
      <c r="H808" s="39" t="str">
        <f>VLOOKUP(G808,'MITRA (REFERENSI)'!$A:$Z,16,FALSE)</f>
        <v>#N/A</v>
      </c>
      <c r="I808" s="39" t="str">
        <f>VLOOKUP(G808,'MITRA (REFERENSI)'!$A:$Z,25,FALSE)</f>
        <v>#N/A</v>
      </c>
      <c r="J808" s="38" t="str">
        <f>VLOOKUP(G808,'MITRA (REFERENSI)'!$A:$Z,26,FALSE)</f>
        <v>#N/A</v>
      </c>
      <c r="K808" s="38" t="str">
        <f>VLOOKUP(G808,'MITRA (REFERENSI)'!$A:$Z,15,FALSE)</f>
        <v>#N/A</v>
      </c>
      <c r="L808" s="38" t="str">
        <f>VLOOKUP(G808,'MITRA (REFERENSI)'!$A:$Z,15,FALSE)</f>
        <v>#N/A</v>
      </c>
      <c r="M808" s="38" t="str">
        <f>IF(B808=1,'KELAS (REFERENSI)'!M808,IF(B808=2,'KELAS (REFERENSI)'!M823,IF(B808=3,'KELAS (REFERENSI)'!M838,IF(B808=4,'KELAS (REFERENSI)'!M853,""))))</f>
        <v/>
      </c>
      <c r="N808" s="38" t="str">
        <f>IF(B808=1,'KELAS (REFERENSI)'!N808,IF(B808=2,'KELAS (REFERENSI)'!N823,IF(B808=3,'KELAS (REFERENSI)'!N838,IF(B808=4,'KELAS (REFERENSI)'!N853,""))))</f>
        <v/>
      </c>
      <c r="O808" s="38" t="str">
        <f>IF(B808=1,'KELAS (REFERENSI)'!O808,IF(B808=2,'KELAS (REFERENSI)'!O823,IF(B808=3,'KELAS (REFERENSI)'!O838,IF(B808=4,'KELAS (REFERENSI)'!O853,""))))</f>
        <v/>
      </c>
      <c r="P808" s="38" t="str">
        <f>IF(B808=1,'KELAS (REFERENSI)'!P808,IF(B808=2,'KELAS (REFERENSI)'!P823,IF(B808=3,'KELAS (REFERENSI)'!P838,IF(B808=4,'KELAS (REFERENSI)'!P853,""))))</f>
        <v/>
      </c>
      <c r="Q808" s="38" t="str">
        <f t="shared" si="4"/>
        <v>BPS Kota Jakarta Timur</v>
      </c>
      <c r="R808" s="38" t="str">
        <f t="shared" si="56"/>
        <v/>
      </c>
      <c r="S808" s="38" t="str">
        <f t="shared" ref="S808:T808" si="816">S807</f>
        <v>15 Juni sampai dengan 31 Agustus 2026</v>
      </c>
      <c r="T808" s="38" t="str">
        <f t="shared" si="816"/>
        <v>31 Agustus 2026</v>
      </c>
      <c r="U808" s="46"/>
      <c r="V808" s="42"/>
      <c r="W808" s="42"/>
      <c r="X808" s="42"/>
    </row>
    <row r="809" ht="15.75" customHeight="1">
      <c r="A809" s="36" t="s">
        <v>5871</v>
      </c>
      <c r="B809" s="43"/>
      <c r="C809" s="44"/>
      <c r="D809" s="47"/>
      <c r="E809" s="47"/>
      <c r="F809" s="39" t="str">
        <f t="shared" si="2"/>
        <v>PETUGAS.0808/SPK/SE/PML/3172/2026</v>
      </c>
      <c r="G809" s="45"/>
      <c r="H809" s="39" t="str">
        <f>VLOOKUP(G809,'MITRA (REFERENSI)'!$A:$Z,16,FALSE)</f>
        <v>#N/A</v>
      </c>
      <c r="I809" s="39" t="str">
        <f>VLOOKUP(G809,'MITRA (REFERENSI)'!$A:$Z,25,FALSE)</f>
        <v>#N/A</v>
      </c>
      <c r="J809" s="38" t="str">
        <f>VLOOKUP(G809,'MITRA (REFERENSI)'!$A:$Z,26,FALSE)</f>
        <v>#N/A</v>
      </c>
      <c r="K809" s="38" t="str">
        <f>VLOOKUP(G809,'MITRA (REFERENSI)'!$A:$Z,15,FALSE)</f>
        <v>#N/A</v>
      </c>
      <c r="L809" s="38" t="str">
        <f>VLOOKUP(G809,'MITRA (REFERENSI)'!$A:$Z,15,FALSE)</f>
        <v>#N/A</v>
      </c>
      <c r="M809" s="38" t="str">
        <f>IF(B809=1,'KELAS (REFERENSI)'!M809,IF(B809=2,'KELAS (REFERENSI)'!M824,IF(B809=3,'KELAS (REFERENSI)'!M839,IF(B809=4,'KELAS (REFERENSI)'!M854,""))))</f>
        <v/>
      </c>
      <c r="N809" s="38" t="str">
        <f>IF(B809=1,'KELAS (REFERENSI)'!N809,IF(B809=2,'KELAS (REFERENSI)'!N824,IF(B809=3,'KELAS (REFERENSI)'!N839,IF(B809=4,'KELAS (REFERENSI)'!N854,""))))</f>
        <v/>
      </c>
      <c r="O809" s="38" t="str">
        <f>IF(B809=1,'KELAS (REFERENSI)'!O809,IF(B809=2,'KELAS (REFERENSI)'!O824,IF(B809=3,'KELAS (REFERENSI)'!O839,IF(B809=4,'KELAS (REFERENSI)'!O854,""))))</f>
        <v/>
      </c>
      <c r="P809" s="38" t="str">
        <f>IF(B809=1,'KELAS (REFERENSI)'!P809,IF(B809=2,'KELAS (REFERENSI)'!P824,IF(B809=3,'KELAS (REFERENSI)'!P839,IF(B809=4,'KELAS (REFERENSI)'!P854,""))))</f>
        <v/>
      </c>
      <c r="Q809" s="38" t="str">
        <f t="shared" si="4"/>
        <v>BPS Kota Jakarta Timur</v>
      </c>
      <c r="R809" s="38" t="str">
        <f t="shared" si="56"/>
        <v/>
      </c>
      <c r="S809" s="38" t="str">
        <f t="shared" ref="S809:T809" si="817">S808</f>
        <v>15 Juni sampai dengan 31 Agustus 2026</v>
      </c>
      <c r="T809" s="38" t="str">
        <f t="shared" si="817"/>
        <v>31 Agustus 2026</v>
      </c>
      <c r="U809" s="46"/>
      <c r="V809" s="42"/>
      <c r="W809" s="42"/>
      <c r="X809" s="42"/>
    </row>
    <row r="810" ht="15.75" customHeight="1">
      <c r="A810" s="36" t="s">
        <v>5872</v>
      </c>
      <c r="B810" s="43"/>
      <c r="C810" s="44"/>
      <c r="D810" s="47"/>
      <c r="E810" s="47"/>
      <c r="F810" s="39" t="str">
        <f t="shared" si="2"/>
        <v>PETUGAS.0809/SPK/SE/PML/3172/2026</v>
      </c>
      <c r="G810" s="45"/>
      <c r="H810" s="39" t="str">
        <f>VLOOKUP(G810,'MITRA (REFERENSI)'!$A:$Z,16,FALSE)</f>
        <v>#N/A</v>
      </c>
      <c r="I810" s="39" t="str">
        <f>VLOOKUP(G810,'MITRA (REFERENSI)'!$A:$Z,25,FALSE)</f>
        <v>#N/A</v>
      </c>
      <c r="J810" s="38" t="str">
        <f>VLOOKUP(G810,'MITRA (REFERENSI)'!$A:$Z,26,FALSE)</f>
        <v>#N/A</v>
      </c>
      <c r="K810" s="38" t="str">
        <f>VLOOKUP(G810,'MITRA (REFERENSI)'!$A:$Z,15,FALSE)</f>
        <v>#N/A</v>
      </c>
      <c r="L810" s="38" t="str">
        <f>VLOOKUP(G810,'MITRA (REFERENSI)'!$A:$Z,15,FALSE)</f>
        <v>#N/A</v>
      </c>
      <c r="M810" s="38" t="str">
        <f>IF(B810=1,'KELAS (REFERENSI)'!M810,IF(B810=2,'KELAS (REFERENSI)'!M825,IF(B810=3,'KELAS (REFERENSI)'!M840,IF(B810=4,'KELAS (REFERENSI)'!M855,""))))</f>
        <v/>
      </c>
      <c r="N810" s="38" t="str">
        <f>IF(B810=1,'KELAS (REFERENSI)'!N810,IF(B810=2,'KELAS (REFERENSI)'!N825,IF(B810=3,'KELAS (REFERENSI)'!N840,IF(B810=4,'KELAS (REFERENSI)'!N855,""))))</f>
        <v/>
      </c>
      <c r="O810" s="38" t="str">
        <f>IF(B810=1,'KELAS (REFERENSI)'!O810,IF(B810=2,'KELAS (REFERENSI)'!O825,IF(B810=3,'KELAS (REFERENSI)'!O840,IF(B810=4,'KELAS (REFERENSI)'!O855,""))))</f>
        <v/>
      </c>
      <c r="P810" s="38" t="str">
        <f>IF(B810=1,'KELAS (REFERENSI)'!P810,IF(B810=2,'KELAS (REFERENSI)'!P825,IF(B810=3,'KELAS (REFERENSI)'!P840,IF(B810=4,'KELAS (REFERENSI)'!P855,""))))</f>
        <v/>
      </c>
      <c r="Q810" s="38" t="str">
        <f t="shared" si="4"/>
        <v>BPS Kota Jakarta Timur</v>
      </c>
      <c r="R810" s="38" t="str">
        <f t="shared" si="56"/>
        <v/>
      </c>
      <c r="S810" s="38" t="str">
        <f t="shared" ref="S810:T810" si="818">S809</f>
        <v>15 Juni sampai dengan 31 Agustus 2026</v>
      </c>
      <c r="T810" s="38" t="str">
        <f t="shared" si="818"/>
        <v>31 Agustus 2026</v>
      </c>
      <c r="U810" s="46"/>
      <c r="V810" s="42"/>
      <c r="W810" s="42"/>
      <c r="X810" s="42"/>
    </row>
    <row r="811" ht="15.75" customHeight="1">
      <c r="A811" s="36" t="s">
        <v>5873</v>
      </c>
      <c r="B811" s="43"/>
      <c r="C811" s="44"/>
      <c r="D811" s="47"/>
      <c r="E811" s="47"/>
      <c r="F811" s="39" t="str">
        <f t="shared" si="2"/>
        <v>PETUGAS.0810/SPK/SE/PML/3172/2026</v>
      </c>
      <c r="G811" s="45"/>
      <c r="H811" s="39" t="str">
        <f>VLOOKUP(G811,'MITRA (REFERENSI)'!$A:$Z,16,FALSE)</f>
        <v>#N/A</v>
      </c>
      <c r="I811" s="39" t="str">
        <f>VLOOKUP(G811,'MITRA (REFERENSI)'!$A:$Z,25,FALSE)</f>
        <v>#N/A</v>
      </c>
      <c r="J811" s="38" t="str">
        <f>VLOOKUP(G811,'MITRA (REFERENSI)'!$A:$Z,26,FALSE)</f>
        <v>#N/A</v>
      </c>
      <c r="K811" s="38" t="str">
        <f>VLOOKUP(G811,'MITRA (REFERENSI)'!$A:$Z,15,FALSE)</f>
        <v>#N/A</v>
      </c>
      <c r="L811" s="38" t="str">
        <f>VLOOKUP(G811,'MITRA (REFERENSI)'!$A:$Z,15,FALSE)</f>
        <v>#N/A</v>
      </c>
      <c r="M811" s="38" t="str">
        <f>IF(B811=1,'KELAS (REFERENSI)'!M811,IF(B811=2,'KELAS (REFERENSI)'!M826,IF(B811=3,'KELAS (REFERENSI)'!M841,IF(B811=4,'KELAS (REFERENSI)'!M856,""))))</f>
        <v/>
      </c>
      <c r="N811" s="38" t="str">
        <f>IF(B811=1,'KELAS (REFERENSI)'!N811,IF(B811=2,'KELAS (REFERENSI)'!N826,IF(B811=3,'KELAS (REFERENSI)'!N841,IF(B811=4,'KELAS (REFERENSI)'!N856,""))))</f>
        <v/>
      </c>
      <c r="O811" s="38" t="str">
        <f>IF(B811=1,'KELAS (REFERENSI)'!O811,IF(B811=2,'KELAS (REFERENSI)'!O826,IF(B811=3,'KELAS (REFERENSI)'!O841,IF(B811=4,'KELAS (REFERENSI)'!O856,""))))</f>
        <v/>
      </c>
      <c r="P811" s="38" t="str">
        <f>IF(B811=1,'KELAS (REFERENSI)'!P811,IF(B811=2,'KELAS (REFERENSI)'!P826,IF(B811=3,'KELAS (REFERENSI)'!P841,IF(B811=4,'KELAS (REFERENSI)'!P856,""))))</f>
        <v/>
      </c>
      <c r="Q811" s="38" t="str">
        <f t="shared" si="4"/>
        <v>BPS Kota Jakarta Timur</v>
      </c>
      <c r="R811" s="38" t="str">
        <f t="shared" si="56"/>
        <v/>
      </c>
      <c r="S811" s="38" t="str">
        <f t="shared" ref="S811:T811" si="819">S810</f>
        <v>15 Juni sampai dengan 31 Agustus 2026</v>
      </c>
      <c r="T811" s="38" t="str">
        <f t="shared" si="819"/>
        <v>31 Agustus 2026</v>
      </c>
      <c r="U811" s="46"/>
      <c r="V811" s="42"/>
      <c r="W811" s="42"/>
      <c r="X811" s="42"/>
    </row>
    <row r="812" ht="15.75" customHeight="1">
      <c r="A812" s="36" t="s">
        <v>5874</v>
      </c>
      <c r="B812" s="43"/>
      <c r="C812" s="44"/>
      <c r="D812" s="47"/>
      <c r="E812" s="47"/>
      <c r="F812" s="39" t="str">
        <f t="shared" si="2"/>
        <v>PETUGAS.0811/SPK/SE/PML/3172/2026</v>
      </c>
      <c r="G812" s="45"/>
      <c r="H812" s="39" t="str">
        <f>VLOOKUP(G812,'MITRA (REFERENSI)'!$A:$Z,16,FALSE)</f>
        <v>#N/A</v>
      </c>
      <c r="I812" s="39" t="str">
        <f>VLOOKUP(G812,'MITRA (REFERENSI)'!$A:$Z,25,FALSE)</f>
        <v>#N/A</v>
      </c>
      <c r="J812" s="38" t="str">
        <f>VLOOKUP(G812,'MITRA (REFERENSI)'!$A:$Z,26,FALSE)</f>
        <v>#N/A</v>
      </c>
      <c r="K812" s="38" t="str">
        <f>VLOOKUP(G812,'MITRA (REFERENSI)'!$A:$Z,15,FALSE)</f>
        <v>#N/A</v>
      </c>
      <c r="L812" s="38" t="str">
        <f>VLOOKUP(G812,'MITRA (REFERENSI)'!$A:$Z,15,FALSE)</f>
        <v>#N/A</v>
      </c>
      <c r="M812" s="38" t="str">
        <f>IF(B812=1,'KELAS (REFERENSI)'!M812,IF(B812=2,'KELAS (REFERENSI)'!M827,IF(B812=3,'KELAS (REFERENSI)'!M842,IF(B812=4,'KELAS (REFERENSI)'!M857,""))))</f>
        <v/>
      </c>
      <c r="N812" s="38" t="str">
        <f>IF(B812=1,'KELAS (REFERENSI)'!N812,IF(B812=2,'KELAS (REFERENSI)'!N827,IF(B812=3,'KELAS (REFERENSI)'!N842,IF(B812=4,'KELAS (REFERENSI)'!N857,""))))</f>
        <v/>
      </c>
      <c r="O812" s="38" t="str">
        <f>IF(B812=1,'KELAS (REFERENSI)'!O812,IF(B812=2,'KELAS (REFERENSI)'!O827,IF(B812=3,'KELAS (REFERENSI)'!O842,IF(B812=4,'KELAS (REFERENSI)'!O857,""))))</f>
        <v/>
      </c>
      <c r="P812" s="38" t="str">
        <f>IF(B812=1,'KELAS (REFERENSI)'!P812,IF(B812=2,'KELAS (REFERENSI)'!P827,IF(B812=3,'KELAS (REFERENSI)'!P842,IF(B812=4,'KELAS (REFERENSI)'!P857,""))))</f>
        <v/>
      </c>
      <c r="Q812" s="38" t="str">
        <f t="shared" si="4"/>
        <v>BPS Kota Jakarta Timur</v>
      </c>
      <c r="R812" s="38" t="str">
        <f t="shared" si="56"/>
        <v/>
      </c>
      <c r="S812" s="38" t="str">
        <f t="shared" ref="S812:T812" si="820">S811</f>
        <v>15 Juni sampai dengan 31 Agustus 2026</v>
      </c>
      <c r="T812" s="38" t="str">
        <f t="shared" si="820"/>
        <v>31 Agustus 2026</v>
      </c>
      <c r="U812" s="46"/>
      <c r="V812" s="42"/>
      <c r="W812" s="42"/>
      <c r="X812" s="42"/>
    </row>
    <row r="813" ht="15.75" customHeight="1">
      <c r="A813" s="36" t="s">
        <v>5875</v>
      </c>
      <c r="B813" s="43"/>
      <c r="C813" s="44"/>
      <c r="D813" s="47"/>
      <c r="E813" s="47"/>
      <c r="F813" s="39" t="str">
        <f t="shared" si="2"/>
        <v>PETUGAS.0812/SPK/SE/PML/3172/2026</v>
      </c>
      <c r="G813" s="45"/>
      <c r="H813" s="39" t="str">
        <f>VLOOKUP(G813,'MITRA (REFERENSI)'!$A:$Z,16,FALSE)</f>
        <v>#N/A</v>
      </c>
      <c r="I813" s="39" t="str">
        <f>VLOOKUP(G813,'MITRA (REFERENSI)'!$A:$Z,25,FALSE)</f>
        <v>#N/A</v>
      </c>
      <c r="J813" s="38" t="str">
        <f>VLOOKUP(G813,'MITRA (REFERENSI)'!$A:$Z,26,FALSE)</f>
        <v>#N/A</v>
      </c>
      <c r="K813" s="38" t="str">
        <f>VLOOKUP(G813,'MITRA (REFERENSI)'!$A:$Z,15,FALSE)</f>
        <v>#N/A</v>
      </c>
      <c r="L813" s="38" t="str">
        <f>VLOOKUP(G813,'MITRA (REFERENSI)'!$A:$Z,15,FALSE)</f>
        <v>#N/A</v>
      </c>
      <c r="M813" s="38" t="str">
        <f>IF(B813=1,'KELAS (REFERENSI)'!M813,IF(B813=2,'KELAS (REFERENSI)'!M828,IF(B813=3,'KELAS (REFERENSI)'!M843,IF(B813=4,'KELAS (REFERENSI)'!M858,""))))</f>
        <v/>
      </c>
      <c r="N813" s="38" t="str">
        <f>IF(B813=1,'KELAS (REFERENSI)'!N813,IF(B813=2,'KELAS (REFERENSI)'!N828,IF(B813=3,'KELAS (REFERENSI)'!N843,IF(B813=4,'KELAS (REFERENSI)'!N858,""))))</f>
        <v/>
      </c>
      <c r="O813" s="38" t="str">
        <f>IF(B813=1,'KELAS (REFERENSI)'!O813,IF(B813=2,'KELAS (REFERENSI)'!O828,IF(B813=3,'KELAS (REFERENSI)'!O843,IF(B813=4,'KELAS (REFERENSI)'!O858,""))))</f>
        <v/>
      </c>
      <c r="P813" s="38" t="str">
        <f>IF(B813=1,'KELAS (REFERENSI)'!P813,IF(B813=2,'KELAS (REFERENSI)'!P828,IF(B813=3,'KELAS (REFERENSI)'!P843,IF(B813=4,'KELAS (REFERENSI)'!P858,""))))</f>
        <v/>
      </c>
      <c r="Q813" s="38" t="str">
        <f t="shared" si="4"/>
        <v>BPS Kota Jakarta Timur</v>
      </c>
      <c r="R813" s="38" t="str">
        <f t="shared" si="56"/>
        <v/>
      </c>
      <c r="S813" s="38" t="str">
        <f t="shared" ref="S813:T813" si="821">S812</f>
        <v>15 Juni sampai dengan 31 Agustus 2026</v>
      </c>
      <c r="T813" s="38" t="str">
        <f t="shared" si="821"/>
        <v>31 Agustus 2026</v>
      </c>
      <c r="U813" s="46"/>
      <c r="V813" s="42"/>
      <c r="W813" s="42"/>
      <c r="X813" s="42"/>
    </row>
    <row r="814" ht="15.75" customHeight="1">
      <c r="A814" s="36" t="s">
        <v>5876</v>
      </c>
      <c r="B814" s="43"/>
      <c r="C814" s="44"/>
      <c r="D814" s="47"/>
      <c r="E814" s="47"/>
      <c r="F814" s="39" t="str">
        <f t="shared" si="2"/>
        <v>PETUGAS.0813/SPK/SE/PML/3172/2026</v>
      </c>
      <c r="G814" s="45"/>
      <c r="H814" s="39" t="str">
        <f>VLOOKUP(G814,'MITRA (REFERENSI)'!$A:$Z,16,FALSE)</f>
        <v>#N/A</v>
      </c>
      <c r="I814" s="39" t="str">
        <f>VLOOKUP(G814,'MITRA (REFERENSI)'!$A:$Z,25,FALSE)</f>
        <v>#N/A</v>
      </c>
      <c r="J814" s="38" t="str">
        <f>VLOOKUP(G814,'MITRA (REFERENSI)'!$A:$Z,26,FALSE)</f>
        <v>#N/A</v>
      </c>
      <c r="K814" s="38" t="str">
        <f>VLOOKUP(G814,'MITRA (REFERENSI)'!$A:$Z,15,FALSE)</f>
        <v>#N/A</v>
      </c>
      <c r="L814" s="38" t="str">
        <f>VLOOKUP(G814,'MITRA (REFERENSI)'!$A:$Z,15,FALSE)</f>
        <v>#N/A</v>
      </c>
      <c r="M814" s="38" t="str">
        <f>IF(B814=1,'KELAS (REFERENSI)'!M814,IF(B814=2,'KELAS (REFERENSI)'!M829,IF(B814=3,'KELAS (REFERENSI)'!M844,IF(B814=4,'KELAS (REFERENSI)'!M859,""))))</f>
        <v/>
      </c>
      <c r="N814" s="38" t="str">
        <f>IF(B814=1,'KELAS (REFERENSI)'!N814,IF(B814=2,'KELAS (REFERENSI)'!N829,IF(B814=3,'KELAS (REFERENSI)'!N844,IF(B814=4,'KELAS (REFERENSI)'!N859,""))))</f>
        <v/>
      </c>
      <c r="O814" s="38" t="str">
        <f>IF(B814=1,'KELAS (REFERENSI)'!O814,IF(B814=2,'KELAS (REFERENSI)'!O829,IF(B814=3,'KELAS (REFERENSI)'!O844,IF(B814=4,'KELAS (REFERENSI)'!O859,""))))</f>
        <v/>
      </c>
      <c r="P814" s="38" t="str">
        <f>IF(B814=1,'KELAS (REFERENSI)'!P814,IF(B814=2,'KELAS (REFERENSI)'!P829,IF(B814=3,'KELAS (REFERENSI)'!P844,IF(B814=4,'KELAS (REFERENSI)'!P859,""))))</f>
        <v/>
      </c>
      <c r="Q814" s="38" t="str">
        <f t="shared" si="4"/>
        <v>BPS Kota Jakarta Timur</v>
      </c>
      <c r="R814" s="38" t="str">
        <f t="shared" si="56"/>
        <v/>
      </c>
      <c r="S814" s="38" t="str">
        <f t="shared" ref="S814:T814" si="822">S813</f>
        <v>15 Juni sampai dengan 31 Agustus 2026</v>
      </c>
      <c r="T814" s="38" t="str">
        <f t="shared" si="822"/>
        <v>31 Agustus 2026</v>
      </c>
      <c r="U814" s="46"/>
      <c r="V814" s="42"/>
      <c r="W814" s="42"/>
      <c r="X814" s="42"/>
    </row>
    <row r="815" ht="15.75" customHeight="1">
      <c r="A815" s="36" t="s">
        <v>5877</v>
      </c>
      <c r="B815" s="43"/>
      <c r="C815" s="44"/>
      <c r="D815" s="47"/>
      <c r="E815" s="47"/>
      <c r="F815" s="39" t="str">
        <f t="shared" si="2"/>
        <v>PETUGAS.0814/SPK/SE/PML/3172/2026</v>
      </c>
      <c r="G815" s="45"/>
      <c r="H815" s="39" t="str">
        <f>VLOOKUP(G815,'MITRA (REFERENSI)'!$A:$Z,16,FALSE)</f>
        <v>#N/A</v>
      </c>
      <c r="I815" s="39" t="str">
        <f>VLOOKUP(G815,'MITRA (REFERENSI)'!$A:$Z,25,FALSE)</f>
        <v>#N/A</v>
      </c>
      <c r="J815" s="38" t="str">
        <f>VLOOKUP(G815,'MITRA (REFERENSI)'!$A:$Z,26,FALSE)</f>
        <v>#N/A</v>
      </c>
      <c r="K815" s="38" t="str">
        <f>VLOOKUP(G815,'MITRA (REFERENSI)'!$A:$Z,15,FALSE)</f>
        <v>#N/A</v>
      </c>
      <c r="L815" s="38" t="str">
        <f>VLOOKUP(G815,'MITRA (REFERENSI)'!$A:$Z,15,FALSE)</f>
        <v>#N/A</v>
      </c>
      <c r="M815" s="38" t="str">
        <f>IF(B815=1,'KELAS (REFERENSI)'!M815,IF(B815=2,'KELAS (REFERENSI)'!M830,IF(B815=3,'KELAS (REFERENSI)'!M845,IF(B815=4,'KELAS (REFERENSI)'!M860,""))))</f>
        <v/>
      </c>
      <c r="N815" s="38" t="str">
        <f>IF(B815=1,'KELAS (REFERENSI)'!N815,IF(B815=2,'KELAS (REFERENSI)'!N830,IF(B815=3,'KELAS (REFERENSI)'!N845,IF(B815=4,'KELAS (REFERENSI)'!N860,""))))</f>
        <v/>
      </c>
      <c r="O815" s="38" t="str">
        <f>IF(B815=1,'KELAS (REFERENSI)'!O815,IF(B815=2,'KELAS (REFERENSI)'!O830,IF(B815=3,'KELAS (REFERENSI)'!O845,IF(B815=4,'KELAS (REFERENSI)'!O860,""))))</f>
        <v/>
      </c>
      <c r="P815" s="38" t="str">
        <f>IF(B815=1,'KELAS (REFERENSI)'!P815,IF(B815=2,'KELAS (REFERENSI)'!P830,IF(B815=3,'KELAS (REFERENSI)'!P845,IF(B815=4,'KELAS (REFERENSI)'!P860,""))))</f>
        <v/>
      </c>
      <c r="Q815" s="38" t="str">
        <f t="shared" si="4"/>
        <v>BPS Kota Jakarta Timur</v>
      </c>
      <c r="R815" s="38" t="str">
        <f t="shared" si="56"/>
        <v/>
      </c>
      <c r="S815" s="38" t="str">
        <f t="shared" ref="S815:T815" si="823">S814</f>
        <v>15 Juni sampai dengan 31 Agustus 2026</v>
      </c>
      <c r="T815" s="38" t="str">
        <f t="shared" si="823"/>
        <v>31 Agustus 2026</v>
      </c>
      <c r="U815" s="46"/>
      <c r="V815" s="42"/>
      <c r="W815" s="42"/>
      <c r="X815" s="42"/>
    </row>
    <row r="816" ht="15.75" customHeight="1">
      <c r="A816" s="36" t="s">
        <v>5878</v>
      </c>
      <c r="B816" s="43"/>
      <c r="C816" s="44"/>
      <c r="D816" s="47"/>
      <c r="E816" s="47"/>
      <c r="F816" s="39" t="str">
        <f t="shared" si="2"/>
        <v>PETUGAS.0815/SPK/SE/PML/3172/2026</v>
      </c>
      <c r="G816" s="45"/>
      <c r="H816" s="39" t="str">
        <f>VLOOKUP(G816,'MITRA (REFERENSI)'!$A:$Z,16,FALSE)</f>
        <v>#N/A</v>
      </c>
      <c r="I816" s="39" t="str">
        <f>VLOOKUP(G816,'MITRA (REFERENSI)'!$A:$Z,25,FALSE)</f>
        <v>#N/A</v>
      </c>
      <c r="J816" s="38" t="str">
        <f>VLOOKUP(G816,'MITRA (REFERENSI)'!$A:$Z,26,FALSE)</f>
        <v>#N/A</v>
      </c>
      <c r="K816" s="38" t="str">
        <f>VLOOKUP(G816,'MITRA (REFERENSI)'!$A:$Z,15,FALSE)</f>
        <v>#N/A</v>
      </c>
      <c r="L816" s="38" t="str">
        <f>VLOOKUP(G816,'MITRA (REFERENSI)'!$A:$Z,15,FALSE)</f>
        <v>#N/A</v>
      </c>
      <c r="M816" s="38" t="str">
        <f>IF(B816=1,'KELAS (REFERENSI)'!M816,IF(B816=2,'KELAS (REFERENSI)'!M831,IF(B816=3,'KELAS (REFERENSI)'!M846,IF(B816=4,'KELAS (REFERENSI)'!M861,""))))</f>
        <v/>
      </c>
      <c r="N816" s="38" t="str">
        <f>IF(B816=1,'KELAS (REFERENSI)'!N816,IF(B816=2,'KELAS (REFERENSI)'!N831,IF(B816=3,'KELAS (REFERENSI)'!N846,IF(B816=4,'KELAS (REFERENSI)'!N861,""))))</f>
        <v/>
      </c>
      <c r="O816" s="38" t="str">
        <f>IF(B816=1,'KELAS (REFERENSI)'!O816,IF(B816=2,'KELAS (REFERENSI)'!O831,IF(B816=3,'KELAS (REFERENSI)'!O846,IF(B816=4,'KELAS (REFERENSI)'!O861,""))))</f>
        <v/>
      </c>
      <c r="P816" s="38" t="str">
        <f>IF(B816=1,'KELAS (REFERENSI)'!P816,IF(B816=2,'KELAS (REFERENSI)'!P831,IF(B816=3,'KELAS (REFERENSI)'!P846,IF(B816=4,'KELAS (REFERENSI)'!P861,""))))</f>
        <v/>
      </c>
      <c r="Q816" s="38" t="str">
        <f t="shared" si="4"/>
        <v>BPS Kota Jakarta Timur</v>
      </c>
      <c r="R816" s="38" t="str">
        <f t="shared" si="56"/>
        <v/>
      </c>
      <c r="S816" s="38" t="str">
        <f t="shared" ref="S816:T816" si="824">S815</f>
        <v>15 Juni sampai dengan 31 Agustus 2026</v>
      </c>
      <c r="T816" s="38" t="str">
        <f t="shared" si="824"/>
        <v>31 Agustus 2026</v>
      </c>
      <c r="U816" s="46"/>
      <c r="V816" s="42"/>
      <c r="W816" s="42"/>
      <c r="X816" s="42"/>
    </row>
    <row r="817" ht="15.75" customHeight="1">
      <c r="A817" s="36" t="s">
        <v>5879</v>
      </c>
      <c r="B817" s="43"/>
      <c r="C817" s="44"/>
      <c r="D817" s="47"/>
      <c r="E817" s="47"/>
      <c r="F817" s="39" t="str">
        <f t="shared" si="2"/>
        <v>PETUGAS.0816/SPK/SE/PML/3172/2026</v>
      </c>
      <c r="G817" s="45"/>
      <c r="H817" s="39" t="str">
        <f>VLOOKUP(G817,'MITRA (REFERENSI)'!$A:$Z,16,FALSE)</f>
        <v>#N/A</v>
      </c>
      <c r="I817" s="39" t="str">
        <f>VLOOKUP(G817,'MITRA (REFERENSI)'!$A:$Z,25,FALSE)</f>
        <v>#N/A</v>
      </c>
      <c r="J817" s="38" t="str">
        <f>VLOOKUP(G817,'MITRA (REFERENSI)'!$A:$Z,26,FALSE)</f>
        <v>#N/A</v>
      </c>
      <c r="K817" s="38" t="str">
        <f>VLOOKUP(G817,'MITRA (REFERENSI)'!$A:$Z,15,FALSE)</f>
        <v>#N/A</v>
      </c>
      <c r="L817" s="38" t="str">
        <f>VLOOKUP(G817,'MITRA (REFERENSI)'!$A:$Z,15,FALSE)</f>
        <v>#N/A</v>
      </c>
      <c r="M817" s="38" t="str">
        <f>IF(B817=1,'KELAS (REFERENSI)'!M817,IF(B817=2,'KELAS (REFERENSI)'!M832,IF(B817=3,'KELAS (REFERENSI)'!M847,IF(B817=4,'KELAS (REFERENSI)'!M862,""))))</f>
        <v/>
      </c>
      <c r="N817" s="38" t="str">
        <f>IF(B817=1,'KELAS (REFERENSI)'!N817,IF(B817=2,'KELAS (REFERENSI)'!N832,IF(B817=3,'KELAS (REFERENSI)'!N847,IF(B817=4,'KELAS (REFERENSI)'!N862,""))))</f>
        <v/>
      </c>
      <c r="O817" s="38" t="str">
        <f>IF(B817=1,'KELAS (REFERENSI)'!O817,IF(B817=2,'KELAS (REFERENSI)'!O832,IF(B817=3,'KELAS (REFERENSI)'!O847,IF(B817=4,'KELAS (REFERENSI)'!O862,""))))</f>
        <v/>
      </c>
      <c r="P817" s="38" t="str">
        <f>IF(B817=1,'KELAS (REFERENSI)'!P817,IF(B817=2,'KELAS (REFERENSI)'!P832,IF(B817=3,'KELAS (REFERENSI)'!P847,IF(B817=4,'KELAS (REFERENSI)'!P862,""))))</f>
        <v/>
      </c>
      <c r="Q817" s="38" t="str">
        <f t="shared" si="4"/>
        <v>BPS Kota Jakarta Timur</v>
      </c>
      <c r="R817" s="38" t="str">
        <f t="shared" si="56"/>
        <v/>
      </c>
      <c r="S817" s="38" t="str">
        <f t="shared" ref="S817:T817" si="825">S816</f>
        <v>15 Juni sampai dengan 31 Agustus 2026</v>
      </c>
      <c r="T817" s="38" t="str">
        <f t="shared" si="825"/>
        <v>31 Agustus 2026</v>
      </c>
      <c r="U817" s="46"/>
      <c r="V817" s="42"/>
      <c r="W817" s="42"/>
      <c r="X817" s="42"/>
    </row>
    <row r="818" ht="15.75" customHeight="1">
      <c r="A818" s="36" t="s">
        <v>5880</v>
      </c>
      <c r="B818" s="43"/>
      <c r="C818" s="44"/>
      <c r="D818" s="47"/>
      <c r="E818" s="47"/>
      <c r="F818" s="39" t="str">
        <f t="shared" si="2"/>
        <v>PETUGAS.0817/SPK/SE/PML/3172/2026</v>
      </c>
      <c r="G818" s="45"/>
      <c r="H818" s="39" t="str">
        <f>VLOOKUP(G818,'MITRA (REFERENSI)'!$A:$Z,16,FALSE)</f>
        <v>#N/A</v>
      </c>
      <c r="I818" s="39" t="str">
        <f>VLOOKUP(G818,'MITRA (REFERENSI)'!$A:$Z,25,FALSE)</f>
        <v>#N/A</v>
      </c>
      <c r="J818" s="38" t="str">
        <f>VLOOKUP(G818,'MITRA (REFERENSI)'!$A:$Z,26,FALSE)</f>
        <v>#N/A</v>
      </c>
      <c r="K818" s="38" t="str">
        <f>VLOOKUP(G818,'MITRA (REFERENSI)'!$A:$Z,15,FALSE)</f>
        <v>#N/A</v>
      </c>
      <c r="L818" s="38" t="str">
        <f>VLOOKUP(G818,'MITRA (REFERENSI)'!$A:$Z,15,FALSE)</f>
        <v>#N/A</v>
      </c>
      <c r="M818" s="38" t="str">
        <f>IF(B818=1,'KELAS (REFERENSI)'!M818,IF(B818=2,'KELAS (REFERENSI)'!M833,IF(B818=3,'KELAS (REFERENSI)'!M848,IF(B818=4,'KELAS (REFERENSI)'!M863,""))))</f>
        <v/>
      </c>
      <c r="N818" s="38" t="str">
        <f>IF(B818=1,'KELAS (REFERENSI)'!N818,IF(B818=2,'KELAS (REFERENSI)'!N833,IF(B818=3,'KELAS (REFERENSI)'!N848,IF(B818=4,'KELAS (REFERENSI)'!N863,""))))</f>
        <v/>
      </c>
      <c r="O818" s="38" t="str">
        <f>IF(B818=1,'KELAS (REFERENSI)'!O818,IF(B818=2,'KELAS (REFERENSI)'!O833,IF(B818=3,'KELAS (REFERENSI)'!O848,IF(B818=4,'KELAS (REFERENSI)'!O863,""))))</f>
        <v/>
      </c>
      <c r="P818" s="38" t="str">
        <f>IF(B818=1,'KELAS (REFERENSI)'!P818,IF(B818=2,'KELAS (REFERENSI)'!P833,IF(B818=3,'KELAS (REFERENSI)'!P848,IF(B818=4,'KELAS (REFERENSI)'!P863,""))))</f>
        <v/>
      </c>
      <c r="Q818" s="38" t="str">
        <f t="shared" si="4"/>
        <v>BPS Kota Jakarta Timur</v>
      </c>
      <c r="R818" s="38" t="str">
        <f t="shared" si="56"/>
        <v/>
      </c>
      <c r="S818" s="38" t="str">
        <f t="shared" ref="S818:T818" si="826">S817</f>
        <v>15 Juni sampai dengan 31 Agustus 2026</v>
      </c>
      <c r="T818" s="38" t="str">
        <f t="shared" si="826"/>
        <v>31 Agustus 2026</v>
      </c>
      <c r="U818" s="46"/>
      <c r="V818" s="42"/>
      <c r="W818" s="42"/>
      <c r="X818" s="42"/>
    </row>
    <row r="819" ht="15.75" customHeight="1">
      <c r="A819" s="36" t="s">
        <v>5881</v>
      </c>
      <c r="B819" s="43"/>
      <c r="C819" s="44"/>
      <c r="D819" s="47"/>
      <c r="E819" s="47"/>
      <c r="F819" s="39" t="str">
        <f t="shared" si="2"/>
        <v>PETUGAS.0818/SPK/SE/PML/3172/2026</v>
      </c>
      <c r="G819" s="45"/>
      <c r="H819" s="39" t="str">
        <f>VLOOKUP(G819,'MITRA (REFERENSI)'!$A:$Z,16,FALSE)</f>
        <v>#N/A</v>
      </c>
      <c r="I819" s="39" t="str">
        <f>VLOOKUP(G819,'MITRA (REFERENSI)'!$A:$Z,25,FALSE)</f>
        <v>#N/A</v>
      </c>
      <c r="J819" s="38" t="str">
        <f>VLOOKUP(G819,'MITRA (REFERENSI)'!$A:$Z,26,FALSE)</f>
        <v>#N/A</v>
      </c>
      <c r="K819" s="38" t="str">
        <f>VLOOKUP(G819,'MITRA (REFERENSI)'!$A:$Z,15,FALSE)</f>
        <v>#N/A</v>
      </c>
      <c r="L819" s="38" t="str">
        <f>VLOOKUP(G819,'MITRA (REFERENSI)'!$A:$Z,15,FALSE)</f>
        <v>#N/A</v>
      </c>
      <c r="M819" s="38" t="str">
        <f>IF(B819=1,'KELAS (REFERENSI)'!M819,IF(B819=2,'KELAS (REFERENSI)'!M834,IF(B819=3,'KELAS (REFERENSI)'!M849,IF(B819=4,'KELAS (REFERENSI)'!M864,""))))</f>
        <v/>
      </c>
      <c r="N819" s="38" t="str">
        <f>IF(B819=1,'KELAS (REFERENSI)'!N819,IF(B819=2,'KELAS (REFERENSI)'!N834,IF(B819=3,'KELAS (REFERENSI)'!N849,IF(B819=4,'KELAS (REFERENSI)'!N864,""))))</f>
        <v/>
      </c>
      <c r="O819" s="38" t="str">
        <f>IF(B819=1,'KELAS (REFERENSI)'!O819,IF(B819=2,'KELAS (REFERENSI)'!O834,IF(B819=3,'KELAS (REFERENSI)'!O849,IF(B819=4,'KELAS (REFERENSI)'!O864,""))))</f>
        <v/>
      </c>
      <c r="P819" s="38" t="str">
        <f>IF(B819=1,'KELAS (REFERENSI)'!P819,IF(B819=2,'KELAS (REFERENSI)'!P834,IF(B819=3,'KELAS (REFERENSI)'!P849,IF(B819=4,'KELAS (REFERENSI)'!P864,""))))</f>
        <v/>
      </c>
      <c r="Q819" s="38" t="str">
        <f t="shared" si="4"/>
        <v>BPS Kota Jakarta Timur</v>
      </c>
      <c r="R819" s="38" t="str">
        <f t="shared" si="56"/>
        <v/>
      </c>
      <c r="S819" s="38" t="str">
        <f t="shared" ref="S819:T819" si="827">S818</f>
        <v>15 Juni sampai dengan 31 Agustus 2026</v>
      </c>
      <c r="T819" s="38" t="str">
        <f t="shared" si="827"/>
        <v>31 Agustus 2026</v>
      </c>
      <c r="U819" s="46"/>
      <c r="V819" s="42"/>
      <c r="W819" s="42"/>
      <c r="X819" s="42"/>
    </row>
    <row r="820" ht="15.75" customHeight="1">
      <c r="A820" s="36" t="s">
        <v>5882</v>
      </c>
      <c r="B820" s="43"/>
      <c r="C820" s="44"/>
      <c r="D820" s="47"/>
      <c r="E820" s="47"/>
      <c r="F820" s="39" t="str">
        <f t="shared" si="2"/>
        <v>PETUGAS.0819/SPK/SE/PML/3172/2026</v>
      </c>
      <c r="G820" s="45"/>
      <c r="H820" s="39" t="str">
        <f>VLOOKUP(G820,'MITRA (REFERENSI)'!$A:$Z,16,FALSE)</f>
        <v>#N/A</v>
      </c>
      <c r="I820" s="39" t="str">
        <f>VLOOKUP(G820,'MITRA (REFERENSI)'!$A:$Z,25,FALSE)</f>
        <v>#N/A</v>
      </c>
      <c r="J820" s="38" t="str">
        <f>VLOOKUP(G820,'MITRA (REFERENSI)'!$A:$Z,26,FALSE)</f>
        <v>#N/A</v>
      </c>
      <c r="K820" s="38" t="str">
        <f>VLOOKUP(G820,'MITRA (REFERENSI)'!$A:$Z,15,FALSE)</f>
        <v>#N/A</v>
      </c>
      <c r="L820" s="38" t="str">
        <f>VLOOKUP(G820,'MITRA (REFERENSI)'!$A:$Z,15,FALSE)</f>
        <v>#N/A</v>
      </c>
      <c r="M820" s="38" t="str">
        <f>IF(B820=1,'KELAS (REFERENSI)'!M820,IF(B820=2,'KELAS (REFERENSI)'!M835,IF(B820=3,'KELAS (REFERENSI)'!M850,IF(B820=4,'KELAS (REFERENSI)'!M865,""))))</f>
        <v/>
      </c>
      <c r="N820" s="38" t="str">
        <f>IF(B820=1,'KELAS (REFERENSI)'!N820,IF(B820=2,'KELAS (REFERENSI)'!N835,IF(B820=3,'KELAS (REFERENSI)'!N850,IF(B820=4,'KELAS (REFERENSI)'!N865,""))))</f>
        <v/>
      </c>
      <c r="O820" s="38" t="str">
        <f>IF(B820=1,'KELAS (REFERENSI)'!O820,IF(B820=2,'KELAS (REFERENSI)'!O835,IF(B820=3,'KELAS (REFERENSI)'!O850,IF(B820=4,'KELAS (REFERENSI)'!O865,""))))</f>
        <v/>
      </c>
      <c r="P820" s="38" t="str">
        <f>IF(B820=1,'KELAS (REFERENSI)'!P820,IF(B820=2,'KELAS (REFERENSI)'!P835,IF(B820=3,'KELAS (REFERENSI)'!P850,IF(B820=4,'KELAS (REFERENSI)'!P865,""))))</f>
        <v/>
      </c>
      <c r="Q820" s="38" t="str">
        <f t="shared" si="4"/>
        <v>BPS Kota Jakarta Timur</v>
      </c>
      <c r="R820" s="38" t="str">
        <f t="shared" si="56"/>
        <v/>
      </c>
      <c r="S820" s="38" t="str">
        <f t="shared" ref="S820:T820" si="828">S819</f>
        <v>15 Juni sampai dengan 31 Agustus 2026</v>
      </c>
      <c r="T820" s="38" t="str">
        <f t="shared" si="828"/>
        <v>31 Agustus 2026</v>
      </c>
      <c r="U820" s="46"/>
      <c r="V820" s="42"/>
      <c r="W820" s="42"/>
      <c r="X820" s="42"/>
    </row>
    <row r="821" ht="15.75" customHeight="1">
      <c r="A821" s="36" t="s">
        <v>5883</v>
      </c>
      <c r="B821" s="43"/>
      <c r="C821" s="44"/>
      <c r="D821" s="47"/>
      <c r="E821" s="47"/>
      <c r="F821" s="39" t="str">
        <f t="shared" si="2"/>
        <v>PETUGAS.0820/SPK/SE/PML/3172/2026</v>
      </c>
      <c r="G821" s="45"/>
      <c r="H821" s="39" t="str">
        <f>VLOOKUP(G821,'MITRA (REFERENSI)'!$A:$Z,16,FALSE)</f>
        <v>#N/A</v>
      </c>
      <c r="I821" s="39" t="str">
        <f>VLOOKUP(G821,'MITRA (REFERENSI)'!$A:$Z,25,FALSE)</f>
        <v>#N/A</v>
      </c>
      <c r="J821" s="38" t="str">
        <f>VLOOKUP(G821,'MITRA (REFERENSI)'!$A:$Z,26,FALSE)</f>
        <v>#N/A</v>
      </c>
      <c r="K821" s="38" t="str">
        <f>VLOOKUP(G821,'MITRA (REFERENSI)'!$A:$Z,15,FALSE)</f>
        <v>#N/A</v>
      </c>
      <c r="L821" s="38" t="str">
        <f>VLOOKUP(G821,'MITRA (REFERENSI)'!$A:$Z,15,FALSE)</f>
        <v>#N/A</v>
      </c>
      <c r="M821" s="38" t="str">
        <f>IF(B821=1,'KELAS (REFERENSI)'!M821,IF(B821=2,'KELAS (REFERENSI)'!M836,IF(B821=3,'KELAS (REFERENSI)'!M851,IF(B821=4,'KELAS (REFERENSI)'!M866,""))))</f>
        <v/>
      </c>
      <c r="N821" s="38" t="str">
        <f>IF(B821=1,'KELAS (REFERENSI)'!N821,IF(B821=2,'KELAS (REFERENSI)'!N836,IF(B821=3,'KELAS (REFERENSI)'!N851,IF(B821=4,'KELAS (REFERENSI)'!N866,""))))</f>
        <v/>
      </c>
      <c r="O821" s="38" t="str">
        <f>IF(B821=1,'KELAS (REFERENSI)'!O821,IF(B821=2,'KELAS (REFERENSI)'!O836,IF(B821=3,'KELAS (REFERENSI)'!O851,IF(B821=4,'KELAS (REFERENSI)'!O866,""))))</f>
        <v/>
      </c>
      <c r="P821" s="38" t="str">
        <f>IF(B821=1,'KELAS (REFERENSI)'!P821,IF(B821=2,'KELAS (REFERENSI)'!P836,IF(B821=3,'KELAS (REFERENSI)'!P851,IF(B821=4,'KELAS (REFERENSI)'!P866,""))))</f>
        <v/>
      </c>
      <c r="Q821" s="38" t="str">
        <f t="shared" si="4"/>
        <v>BPS Kota Jakarta Timur</v>
      </c>
      <c r="R821" s="38" t="str">
        <f t="shared" si="56"/>
        <v/>
      </c>
      <c r="S821" s="38" t="str">
        <f t="shared" ref="S821:T821" si="829">S820</f>
        <v>15 Juni sampai dengan 31 Agustus 2026</v>
      </c>
      <c r="T821" s="38" t="str">
        <f t="shared" si="829"/>
        <v>31 Agustus 2026</v>
      </c>
      <c r="U821" s="46"/>
      <c r="V821" s="42"/>
      <c r="W821" s="42"/>
      <c r="X821" s="42"/>
    </row>
    <row r="822" ht="15.75" customHeight="1">
      <c r="A822" s="36" t="s">
        <v>5884</v>
      </c>
      <c r="B822" s="43"/>
      <c r="C822" s="44"/>
      <c r="D822" s="47"/>
      <c r="E822" s="47"/>
      <c r="F822" s="39" t="str">
        <f t="shared" si="2"/>
        <v>PETUGAS.0821/SPK/SE/PML/3172/2026</v>
      </c>
      <c r="G822" s="45"/>
      <c r="H822" s="39" t="str">
        <f>VLOOKUP(G822,'MITRA (REFERENSI)'!$A:$Z,16,FALSE)</f>
        <v>#N/A</v>
      </c>
      <c r="I822" s="39" t="str">
        <f>VLOOKUP(G822,'MITRA (REFERENSI)'!$A:$Z,25,FALSE)</f>
        <v>#N/A</v>
      </c>
      <c r="J822" s="38" t="str">
        <f>VLOOKUP(G822,'MITRA (REFERENSI)'!$A:$Z,26,FALSE)</f>
        <v>#N/A</v>
      </c>
      <c r="K822" s="38" t="str">
        <f>VLOOKUP(G822,'MITRA (REFERENSI)'!$A:$Z,15,FALSE)</f>
        <v>#N/A</v>
      </c>
      <c r="L822" s="38" t="str">
        <f>VLOOKUP(G822,'MITRA (REFERENSI)'!$A:$Z,15,FALSE)</f>
        <v>#N/A</v>
      </c>
      <c r="M822" s="38" t="str">
        <f>IF(B822=1,'KELAS (REFERENSI)'!M822,IF(B822=2,'KELAS (REFERENSI)'!M837,IF(B822=3,'KELAS (REFERENSI)'!M852,IF(B822=4,'KELAS (REFERENSI)'!M867,""))))</f>
        <v/>
      </c>
      <c r="N822" s="38" t="str">
        <f>IF(B822=1,'KELAS (REFERENSI)'!N822,IF(B822=2,'KELAS (REFERENSI)'!N837,IF(B822=3,'KELAS (REFERENSI)'!N852,IF(B822=4,'KELAS (REFERENSI)'!N867,""))))</f>
        <v/>
      </c>
      <c r="O822" s="38" t="str">
        <f>IF(B822=1,'KELAS (REFERENSI)'!O822,IF(B822=2,'KELAS (REFERENSI)'!O837,IF(B822=3,'KELAS (REFERENSI)'!O852,IF(B822=4,'KELAS (REFERENSI)'!O867,""))))</f>
        <v/>
      </c>
      <c r="P822" s="38" t="str">
        <f>IF(B822=1,'KELAS (REFERENSI)'!P822,IF(B822=2,'KELAS (REFERENSI)'!P837,IF(B822=3,'KELAS (REFERENSI)'!P852,IF(B822=4,'KELAS (REFERENSI)'!P867,""))))</f>
        <v/>
      </c>
      <c r="Q822" s="38" t="str">
        <f t="shared" si="4"/>
        <v>BPS Kota Jakarta Timur</v>
      </c>
      <c r="R822" s="38" t="str">
        <f t="shared" si="56"/>
        <v/>
      </c>
      <c r="S822" s="38" t="str">
        <f t="shared" ref="S822:T822" si="830">S821</f>
        <v>15 Juni sampai dengan 31 Agustus 2026</v>
      </c>
      <c r="T822" s="38" t="str">
        <f t="shared" si="830"/>
        <v>31 Agustus 2026</v>
      </c>
      <c r="U822" s="46"/>
      <c r="V822" s="42"/>
      <c r="W822" s="42"/>
      <c r="X822" s="42"/>
    </row>
    <row r="823" ht="15.75" customHeight="1">
      <c r="A823" s="36" t="s">
        <v>5885</v>
      </c>
      <c r="B823" s="43"/>
      <c r="C823" s="44"/>
      <c r="D823" s="47"/>
      <c r="E823" s="47"/>
      <c r="F823" s="39" t="str">
        <f t="shared" si="2"/>
        <v>PETUGAS.0822/SPK/SE/PML/3172/2026</v>
      </c>
      <c r="G823" s="45"/>
      <c r="H823" s="39" t="str">
        <f>VLOOKUP(G823,'MITRA (REFERENSI)'!$A:$Z,16,FALSE)</f>
        <v>#N/A</v>
      </c>
      <c r="I823" s="39" t="str">
        <f>VLOOKUP(G823,'MITRA (REFERENSI)'!$A:$Z,25,FALSE)</f>
        <v>#N/A</v>
      </c>
      <c r="J823" s="38" t="str">
        <f>VLOOKUP(G823,'MITRA (REFERENSI)'!$A:$Z,26,FALSE)</f>
        <v>#N/A</v>
      </c>
      <c r="K823" s="38" t="str">
        <f>VLOOKUP(G823,'MITRA (REFERENSI)'!$A:$Z,15,FALSE)</f>
        <v>#N/A</v>
      </c>
      <c r="L823" s="38" t="str">
        <f>VLOOKUP(G823,'MITRA (REFERENSI)'!$A:$Z,15,FALSE)</f>
        <v>#N/A</v>
      </c>
      <c r="M823" s="38" t="str">
        <f>IF(B823=1,'KELAS (REFERENSI)'!M823,IF(B823=2,'KELAS (REFERENSI)'!M838,IF(B823=3,'KELAS (REFERENSI)'!M853,IF(B823=4,'KELAS (REFERENSI)'!M868,""))))</f>
        <v/>
      </c>
      <c r="N823" s="38" t="str">
        <f>IF(B823=1,'KELAS (REFERENSI)'!N823,IF(B823=2,'KELAS (REFERENSI)'!N838,IF(B823=3,'KELAS (REFERENSI)'!N853,IF(B823=4,'KELAS (REFERENSI)'!N868,""))))</f>
        <v/>
      </c>
      <c r="O823" s="38" t="str">
        <f>IF(B823=1,'KELAS (REFERENSI)'!O823,IF(B823=2,'KELAS (REFERENSI)'!O838,IF(B823=3,'KELAS (REFERENSI)'!O853,IF(B823=4,'KELAS (REFERENSI)'!O868,""))))</f>
        <v/>
      </c>
      <c r="P823" s="38" t="str">
        <f>IF(B823=1,'KELAS (REFERENSI)'!P823,IF(B823=2,'KELAS (REFERENSI)'!P838,IF(B823=3,'KELAS (REFERENSI)'!P853,IF(B823=4,'KELAS (REFERENSI)'!P868,""))))</f>
        <v/>
      </c>
      <c r="Q823" s="38" t="str">
        <f t="shared" si="4"/>
        <v>BPS Kota Jakarta Timur</v>
      </c>
      <c r="R823" s="38" t="str">
        <f t="shared" si="56"/>
        <v/>
      </c>
      <c r="S823" s="38" t="str">
        <f t="shared" ref="S823:T823" si="831">S822</f>
        <v>15 Juni sampai dengan 31 Agustus 2026</v>
      </c>
      <c r="T823" s="38" t="str">
        <f t="shared" si="831"/>
        <v>31 Agustus 2026</v>
      </c>
      <c r="U823" s="46"/>
      <c r="V823" s="42"/>
      <c r="W823" s="42"/>
      <c r="X823" s="42"/>
    </row>
    <row r="824" ht="15.75" customHeight="1">
      <c r="A824" s="36" t="s">
        <v>5886</v>
      </c>
      <c r="B824" s="43"/>
      <c r="C824" s="44"/>
      <c r="D824" s="47"/>
      <c r="E824" s="47"/>
      <c r="F824" s="39" t="str">
        <f t="shared" si="2"/>
        <v>PETUGAS.0823/SPK/SE/PML/3172/2026</v>
      </c>
      <c r="G824" s="45"/>
      <c r="H824" s="39" t="str">
        <f>VLOOKUP(G824,'MITRA (REFERENSI)'!$A:$Z,16,FALSE)</f>
        <v>#N/A</v>
      </c>
      <c r="I824" s="39" t="str">
        <f>VLOOKUP(G824,'MITRA (REFERENSI)'!$A:$Z,25,FALSE)</f>
        <v>#N/A</v>
      </c>
      <c r="J824" s="38" t="str">
        <f>VLOOKUP(G824,'MITRA (REFERENSI)'!$A:$Z,26,FALSE)</f>
        <v>#N/A</v>
      </c>
      <c r="K824" s="38" t="str">
        <f>VLOOKUP(G824,'MITRA (REFERENSI)'!$A:$Z,15,FALSE)</f>
        <v>#N/A</v>
      </c>
      <c r="L824" s="38" t="str">
        <f>VLOOKUP(G824,'MITRA (REFERENSI)'!$A:$Z,15,FALSE)</f>
        <v>#N/A</v>
      </c>
      <c r="M824" s="38" t="str">
        <f>IF(B824=1,'KELAS (REFERENSI)'!M824,IF(B824=2,'KELAS (REFERENSI)'!M839,IF(B824=3,'KELAS (REFERENSI)'!M854,IF(B824=4,'KELAS (REFERENSI)'!M869,""))))</f>
        <v/>
      </c>
      <c r="N824" s="38" t="str">
        <f>IF(B824=1,'KELAS (REFERENSI)'!N824,IF(B824=2,'KELAS (REFERENSI)'!N839,IF(B824=3,'KELAS (REFERENSI)'!N854,IF(B824=4,'KELAS (REFERENSI)'!N869,""))))</f>
        <v/>
      </c>
      <c r="O824" s="38" t="str">
        <f>IF(B824=1,'KELAS (REFERENSI)'!O824,IF(B824=2,'KELAS (REFERENSI)'!O839,IF(B824=3,'KELAS (REFERENSI)'!O854,IF(B824=4,'KELAS (REFERENSI)'!O869,""))))</f>
        <v/>
      </c>
      <c r="P824" s="38" t="str">
        <f>IF(B824=1,'KELAS (REFERENSI)'!P824,IF(B824=2,'KELAS (REFERENSI)'!P839,IF(B824=3,'KELAS (REFERENSI)'!P854,IF(B824=4,'KELAS (REFERENSI)'!P869,""))))</f>
        <v/>
      </c>
      <c r="Q824" s="38" t="str">
        <f t="shared" si="4"/>
        <v>BPS Kota Jakarta Timur</v>
      </c>
      <c r="R824" s="38" t="str">
        <f t="shared" si="56"/>
        <v/>
      </c>
      <c r="S824" s="38" t="str">
        <f t="shared" ref="S824:T824" si="832">S823</f>
        <v>15 Juni sampai dengan 31 Agustus 2026</v>
      </c>
      <c r="T824" s="38" t="str">
        <f t="shared" si="832"/>
        <v>31 Agustus 2026</v>
      </c>
      <c r="U824" s="46"/>
      <c r="V824" s="42"/>
      <c r="W824" s="42"/>
      <c r="X824" s="42"/>
    </row>
    <row r="825" ht="15.75" customHeight="1">
      <c r="A825" s="36" t="s">
        <v>5887</v>
      </c>
      <c r="B825" s="43"/>
      <c r="C825" s="44"/>
      <c r="D825" s="47"/>
      <c r="E825" s="47"/>
      <c r="F825" s="39" t="str">
        <f t="shared" si="2"/>
        <v>PETUGAS.0824/SPK/SE/PML/3172/2026</v>
      </c>
      <c r="G825" s="45"/>
      <c r="H825" s="39" t="str">
        <f>VLOOKUP(G825,'MITRA (REFERENSI)'!$A:$Z,16,FALSE)</f>
        <v>#N/A</v>
      </c>
      <c r="I825" s="39" t="str">
        <f>VLOOKUP(G825,'MITRA (REFERENSI)'!$A:$Z,25,FALSE)</f>
        <v>#N/A</v>
      </c>
      <c r="J825" s="38" t="str">
        <f>VLOOKUP(G825,'MITRA (REFERENSI)'!$A:$Z,26,FALSE)</f>
        <v>#N/A</v>
      </c>
      <c r="K825" s="38" t="str">
        <f>VLOOKUP(G825,'MITRA (REFERENSI)'!$A:$Z,15,FALSE)</f>
        <v>#N/A</v>
      </c>
      <c r="L825" s="38" t="str">
        <f>VLOOKUP(G825,'MITRA (REFERENSI)'!$A:$Z,15,FALSE)</f>
        <v>#N/A</v>
      </c>
      <c r="M825" s="38" t="str">
        <f>IF(B825=1,'KELAS (REFERENSI)'!M825,IF(B825=2,'KELAS (REFERENSI)'!M840,IF(B825=3,'KELAS (REFERENSI)'!M855,IF(B825=4,'KELAS (REFERENSI)'!M870,""))))</f>
        <v/>
      </c>
      <c r="N825" s="38" t="str">
        <f>IF(B825=1,'KELAS (REFERENSI)'!N825,IF(B825=2,'KELAS (REFERENSI)'!N840,IF(B825=3,'KELAS (REFERENSI)'!N855,IF(B825=4,'KELAS (REFERENSI)'!N870,""))))</f>
        <v/>
      </c>
      <c r="O825" s="38" t="str">
        <f>IF(B825=1,'KELAS (REFERENSI)'!O825,IF(B825=2,'KELAS (REFERENSI)'!O840,IF(B825=3,'KELAS (REFERENSI)'!O855,IF(B825=4,'KELAS (REFERENSI)'!O870,""))))</f>
        <v/>
      </c>
      <c r="P825" s="38" t="str">
        <f>IF(B825=1,'KELAS (REFERENSI)'!P825,IF(B825=2,'KELAS (REFERENSI)'!P840,IF(B825=3,'KELAS (REFERENSI)'!P855,IF(B825=4,'KELAS (REFERENSI)'!P870,""))))</f>
        <v/>
      </c>
      <c r="Q825" s="38" t="str">
        <f t="shared" si="4"/>
        <v>BPS Kota Jakarta Timur</v>
      </c>
      <c r="R825" s="38" t="str">
        <f t="shared" si="56"/>
        <v/>
      </c>
      <c r="S825" s="38" t="str">
        <f t="shared" ref="S825:T825" si="833">S824</f>
        <v>15 Juni sampai dengan 31 Agustus 2026</v>
      </c>
      <c r="T825" s="38" t="str">
        <f t="shared" si="833"/>
        <v>31 Agustus 2026</v>
      </c>
      <c r="U825" s="46"/>
      <c r="V825" s="42"/>
      <c r="W825" s="42"/>
      <c r="X825" s="42"/>
    </row>
    <row r="826" ht="15.75" customHeight="1">
      <c r="A826" s="36" t="s">
        <v>5888</v>
      </c>
      <c r="B826" s="43"/>
      <c r="C826" s="44"/>
      <c r="D826" s="47"/>
      <c r="E826" s="47"/>
      <c r="F826" s="39" t="str">
        <f t="shared" si="2"/>
        <v>PETUGAS.0825/SPK/SE/PML/3172/2026</v>
      </c>
      <c r="G826" s="45"/>
      <c r="H826" s="39" t="str">
        <f>VLOOKUP(G826,'MITRA (REFERENSI)'!$A:$Z,16,FALSE)</f>
        <v>#N/A</v>
      </c>
      <c r="I826" s="39" t="str">
        <f>VLOOKUP(G826,'MITRA (REFERENSI)'!$A:$Z,25,FALSE)</f>
        <v>#N/A</v>
      </c>
      <c r="J826" s="38" t="str">
        <f>VLOOKUP(G826,'MITRA (REFERENSI)'!$A:$Z,26,FALSE)</f>
        <v>#N/A</v>
      </c>
      <c r="K826" s="38" t="str">
        <f>VLOOKUP(G826,'MITRA (REFERENSI)'!$A:$Z,15,FALSE)</f>
        <v>#N/A</v>
      </c>
      <c r="L826" s="38" t="str">
        <f>VLOOKUP(G826,'MITRA (REFERENSI)'!$A:$Z,15,FALSE)</f>
        <v>#N/A</v>
      </c>
      <c r="M826" s="38" t="str">
        <f>IF(B826=1,'KELAS (REFERENSI)'!M826,IF(B826=2,'KELAS (REFERENSI)'!M841,IF(B826=3,'KELAS (REFERENSI)'!M856,IF(B826=4,'KELAS (REFERENSI)'!M871,""))))</f>
        <v/>
      </c>
      <c r="N826" s="38" t="str">
        <f>IF(B826=1,'KELAS (REFERENSI)'!N826,IF(B826=2,'KELAS (REFERENSI)'!N841,IF(B826=3,'KELAS (REFERENSI)'!N856,IF(B826=4,'KELAS (REFERENSI)'!N871,""))))</f>
        <v/>
      </c>
      <c r="O826" s="38" t="str">
        <f>IF(B826=1,'KELAS (REFERENSI)'!O826,IF(B826=2,'KELAS (REFERENSI)'!O841,IF(B826=3,'KELAS (REFERENSI)'!O856,IF(B826=4,'KELAS (REFERENSI)'!O871,""))))</f>
        <v/>
      </c>
      <c r="P826" s="38" t="str">
        <f>IF(B826=1,'KELAS (REFERENSI)'!P826,IF(B826=2,'KELAS (REFERENSI)'!P841,IF(B826=3,'KELAS (REFERENSI)'!P856,IF(B826=4,'KELAS (REFERENSI)'!P871,""))))</f>
        <v/>
      </c>
      <c r="Q826" s="38" t="str">
        <f t="shared" si="4"/>
        <v>BPS Kota Jakarta Timur</v>
      </c>
      <c r="R826" s="38" t="str">
        <f t="shared" si="56"/>
        <v/>
      </c>
      <c r="S826" s="38" t="str">
        <f t="shared" ref="S826:T826" si="834">S825</f>
        <v>15 Juni sampai dengan 31 Agustus 2026</v>
      </c>
      <c r="T826" s="38" t="str">
        <f t="shared" si="834"/>
        <v>31 Agustus 2026</v>
      </c>
      <c r="U826" s="46"/>
      <c r="V826" s="42"/>
      <c r="W826" s="42"/>
      <c r="X826" s="42"/>
    </row>
    <row r="827" ht="15.75" customHeight="1">
      <c r="A827" s="36" t="s">
        <v>5889</v>
      </c>
      <c r="B827" s="43"/>
      <c r="C827" s="44"/>
      <c r="D827" s="47"/>
      <c r="E827" s="47"/>
      <c r="F827" s="39" t="str">
        <f t="shared" si="2"/>
        <v>PETUGAS.0826/SPK/SE/PML/3172/2026</v>
      </c>
      <c r="G827" s="45"/>
      <c r="H827" s="39" t="str">
        <f>VLOOKUP(G827,'MITRA (REFERENSI)'!$A:$Z,16,FALSE)</f>
        <v>#N/A</v>
      </c>
      <c r="I827" s="39" t="str">
        <f>VLOOKUP(G827,'MITRA (REFERENSI)'!$A:$Z,25,FALSE)</f>
        <v>#N/A</v>
      </c>
      <c r="J827" s="38" t="str">
        <f>VLOOKUP(G827,'MITRA (REFERENSI)'!$A:$Z,26,FALSE)</f>
        <v>#N/A</v>
      </c>
      <c r="K827" s="38" t="str">
        <f>VLOOKUP(G827,'MITRA (REFERENSI)'!$A:$Z,15,FALSE)</f>
        <v>#N/A</v>
      </c>
      <c r="L827" s="38" t="str">
        <f>VLOOKUP(G827,'MITRA (REFERENSI)'!$A:$Z,15,FALSE)</f>
        <v>#N/A</v>
      </c>
      <c r="M827" s="38" t="str">
        <f>IF(B827=1,'KELAS (REFERENSI)'!M827,IF(B827=2,'KELAS (REFERENSI)'!M842,IF(B827=3,'KELAS (REFERENSI)'!M857,IF(B827=4,'KELAS (REFERENSI)'!M872,""))))</f>
        <v/>
      </c>
      <c r="N827" s="38" t="str">
        <f>IF(B827=1,'KELAS (REFERENSI)'!N827,IF(B827=2,'KELAS (REFERENSI)'!N842,IF(B827=3,'KELAS (REFERENSI)'!N857,IF(B827=4,'KELAS (REFERENSI)'!N872,""))))</f>
        <v/>
      </c>
      <c r="O827" s="38" t="str">
        <f>IF(B827=1,'KELAS (REFERENSI)'!O827,IF(B827=2,'KELAS (REFERENSI)'!O842,IF(B827=3,'KELAS (REFERENSI)'!O857,IF(B827=4,'KELAS (REFERENSI)'!O872,""))))</f>
        <v/>
      </c>
      <c r="P827" s="38" t="str">
        <f>IF(B827=1,'KELAS (REFERENSI)'!P827,IF(B827=2,'KELAS (REFERENSI)'!P842,IF(B827=3,'KELAS (REFERENSI)'!P857,IF(B827=4,'KELAS (REFERENSI)'!P872,""))))</f>
        <v/>
      </c>
      <c r="Q827" s="38" t="str">
        <f t="shared" si="4"/>
        <v>BPS Kota Jakarta Timur</v>
      </c>
      <c r="R827" s="38" t="str">
        <f t="shared" si="56"/>
        <v/>
      </c>
      <c r="S827" s="38" t="str">
        <f t="shared" ref="S827:T827" si="835">S826</f>
        <v>15 Juni sampai dengan 31 Agustus 2026</v>
      </c>
      <c r="T827" s="38" t="str">
        <f t="shared" si="835"/>
        <v>31 Agustus 2026</v>
      </c>
      <c r="U827" s="46"/>
      <c r="V827" s="42"/>
      <c r="W827" s="42"/>
      <c r="X827" s="42"/>
    </row>
    <row r="828" ht="15.75" customHeight="1">
      <c r="A828" s="36" t="s">
        <v>5890</v>
      </c>
      <c r="B828" s="43"/>
      <c r="C828" s="44"/>
      <c r="D828" s="47"/>
      <c r="E828" s="47"/>
      <c r="F828" s="39" t="str">
        <f t="shared" si="2"/>
        <v>PETUGAS.0827/SPK/SE/PML/3172/2026</v>
      </c>
      <c r="G828" s="45"/>
      <c r="H828" s="39" t="str">
        <f>VLOOKUP(G828,'MITRA (REFERENSI)'!$A:$Z,16,FALSE)</f>
        <v>#N/A</v>
      </c>
      <c r="I828" s="39" t="str">
        <f>VLOOKUP(G828,'MITRA (REFERENSI)'!$A:$Z,25,FALSE)</f>
        <v>#N/A</v>
      </c>
      <c r="J828" s="38" t="str">
        <f>VLOOKUP(G828,'MITRA (REFERENSI)'!$A:$Z,26,FALSE)</f>
        <v>#N/A</v>
      </c>
      <c r="K828" s="38" t="str">
        <f>VLOOKUP(G828,'MITRA (REFERENSI)'!$A:$Z,15,FALSE)</f>
        <v>#N/A</v>
      </c>
      <c r="L828" s="38" t="str">
        <f>VLOOKUP(G828,'MITRA (REFERENSI)'!$A:$Z,15,FALSE)</f>
        <v>#N/A</v>
      </c>
      <c r="M828" s="38" t="str">
        <f>IF(B828=1,'KELAS (REFERENSI)'!M828,IF(B828=2,'KELAS (REFERENSI)'!M843,IF(B828=3,'KELAS (REFERENSI)'!M858,IF(B828=4,'KELAS (REFERENSI)'!M873,""))))</f>
        <v/>
      </c>
      <c r="N828" s="38" t="str">
        <f>IF(B828=1,'KELAS (REFERENSI)'!N828,IF(B828=2,'KELAS (REFERENSI)'!N843,IF(B828=3,'KELAS (REFERENSI)'!N858,IF(B828=4,'KELAS (REFERENSI)'!N873,""))))</f>
        <v/>
      </c>
      <c r="O828" s="38" t="str">
        <f>IF(B828=1,'KELAS (REFERENSI)'!O828,IF(B828=2,'KELAS (REFERENSI)'!O843,IF(B828=3,'KELAS (REFERENSI)'!O858,IF(B828=4,'KELAS (REFERENSI)'!O873,""))))</f>
        <v/>
      </c>
      <c r="P828" s="38" t="str">
        <f>IF(B828=1,'KELAS (REFERENSI)'!P828,IF(B828=2,'KELAS (REFERENSI)'!P843,IF(B828=3,'KELAS (REFERENSI)'!P858,IF(B828=4,'KELAS (REFERENSI)'!P873,""))))</f>
        <v/>
      </c>
      <c r="Q828" s="38" t="str">
        <f t="shared" si="4"/>
        <v>BPS Kota Jakarta Timur</v>
      </c>
      <c r="R828" s="38" t="str">
        <f t="shared" si="56"/>
        <v/>
      </c>
      <c r="S828" s="38" t="str">
        <f t="shared" ref="S828:T828" si="836">S827</f>
        <v>15 Juni sampai dengan 31 Agustus 2026</v>
      </c>
      <c r="T828" s="38" t="str">
        <f t="shared" si="836"/>
        <v>31 Agustus 2026</v>
      </c>
      <c r="U828" s="46"/>
      <c r="V828" s="42"/>
      <c r="W828" s="42"/>
      <c r="X828" s="42"/>
    </row>
    <row r="829" ht="15.75" customHeight="1">
      <c r="A829" s="36" t="s">
        <v>5891</v>
      </c>
      <c r="B829" s="43"/>
      <c r="C829" s="44"/>
      <c r="D829" s="47"/>
      <c r="E829" s="47"/>
      <c r="F829" s="39" t="str">
        <f t="shared" si="2"/>
        <v>PETUGAS.0828/SPK/SE/PML/3172/2026</v>
      </c>
      <c r="G829" s="45"/>
      <c r="H829" s="39" t="str">
        <f>VLOOKUP(G829,'MITRA (REFERENSI)'!$A:$Z,16,FALSE)</f>
        <v>#N/A</v>
      </c>
      <c r="I829" s="39" t="str">
        <f>VLOOKUP(G829,'MITRA (REFERENSI)'!$A:$Z,25,FALSE)</f>
        <v>#N/A</v>
      </c>
      <c r="J829" s="38" t="str">
        <f>VLOOKUP(G829,'MITRA (REFERENSI)'!$A:$Z,26,FALSE)</f>
        <v>#N/A</v>
      </c>
      <c r="K829" s="38" t="str">
        <f>VLOOKUP(G829,'MITRA (REFERENSI)'!$A:$Z,15,FALSE)</f>
        <v>#N/A</v>
      </c>
      <c r="L829" s="38" t="str">
        <f>VLOOKUP(G829,'MITRA (REFERENSI)'!$A:$Z,15,FALSE)</f>
        <v>#N/A</v>
      </c>
      <c r="M829" s="38" t="str">
        <f>IF(B829=1,'KELAS (REFERENSI)'!M829,IF(B829=2,'KELAS (REFERENSI)'!M844,IF(B829=3,'KELAS (REFERENSI)'!M859,IF(B829=4,'KELAS (REFERENSI)'!M874,""))))</f>
        <v/>
      </c>
      <c r="N829" s="38" t="str">
        <f>IF(B829=1,'KELAS (REFERENSI)'!N829,IF(B829=2,'KELAS (REFERENSI)'!N844,IF(B829=3,'KELAS (REFERENSI)'!N859,IF(B829=4,'KELAS (REFERENSI)'!N874,""))))</f>
        <v/>
      </c>
      <c r="O829" s="38" t="str">
        <f>IF(B829=1,'KELAS (REFERENSI)'!O829,IF(B829=2,'KELAS (REFERENSI)'!O844,IF(B829=3,'KELAS (REFERENSI)'!O859,IF(B829=4,'KELAS (REFERENSI)'!O874,""))))</f>
        <v/>
      </c>
      <c r="P829" s="38" t="str">
        <f>IF(B829=1,'KELAS (REFERENSI)'!P829,IF(B829=2,'KELAS (REFERENSI)'!P844,IF(B829=3,'KELAS (REFERENSI)'!P859,IF(B829=4,'KELAS (REFERENSI)'!P874,""))))</f>
        <v/>
      </c>
      <c r="Q829" s="38" t="str">
        <f t="shared" si="4"/>
        <v>BPS Kota Jakarta Timur</v>
      </c>
      <c r="R829" s="38" t="str">
        <f t="shared" si="56"/>
        <v/>
      </c>
      <c r="S829" s="38" t="str">
        <f t="shared" ref="S829:T829" si="837">S828</f>
        <v>15 Juni sampai dengan 31 Agustus 2026</v>
      </c>
      <c r="T829" s="38" t="str">
        <f t="shared" si="837"/>
        <v>31 Agustus 2026</v>
      </c>
      <c r="U829" s="46"/>
      <c r="V829" s="42"/>
      <c r="W829" s="42"/>
      <c r="X829" s="42"/>
    </row>
    <row r="830" ht="15.75" customHeight="1">
      <c r="A830" s="36" t="s">
        <v>5892</v>
      </c>
      <c r="B830" s="43"/>
      <c r="C830" s="44"/>
      <c r="D830" s="47"/>
      <c r="E830" s="47"/>
      <c r="F830" s="39" t="str">
        <f t="shared" si="2"/>
        <v>PETUGAS.0829/SPK/SE/PML/3172/2026</v>
      </c>
      <c r="G830" s="45"/>
      <c r="H830" s="39" t="str">
        <f>VLOOKUP(G830,'MITRA (REFERENSI)'!$A:$Z,16,FALSE)</f>
        <v>#N/A</v>
      </c>
      <c r="I830" s="39" t="str">
        <f>VLOOKUP(G830,'MITRA (REFERENSI)'!$A:$Z,25,FALSE)</f>
        <v>#N/A</v>
      </c>
      <c r="J830" s="38" t="str">
        <f>VLOOKUP(G830,'MITRA (REFERENSI)'!$A:$Z,26,FALSE)</f>
        <v>#N/A</v>
      </c>
      <c r="K830" s="38" t="str">
        <f>VLOOKUP(G830,'MITRA (REFERENSI)'!$A:$Z,15,FALSE)</f>
        <v>#N/A</v>
      </c>
      <c r="L830" s="38" t="str">
        <f>VLOOKUP(G830,'MITRA (REFERENSI)'!$A:$Z,15,FALSE)</f>
        <v>#N/A</v>
      </c>
      <c r="M830" s="38" t="str">
        <f>IF(B830=1,'KELAS (REFERENSI)'!M830,IF(B830=2,'KELAS (REFERENSI)'!M845,IF(B830=3,'KELAS (REFERENSI)'!M860,IF(B830=4,'KELAS (REFERENSI)'!M875,""))))</f>
        <v/>
      </c>
      <c r="N830" s="38" t="str">
        <f>IF(B830=1,'KELAS (REFERENSI)'!N830,IF(B830=2,'KELAS (REFERENSI)'!N845,IF(B830=3,'KELAS (REFERENSI)'!N860,IF(B830=4,'KELAS (REFERENSI)'!N875,""))))</f>
        <v/>
      </c>
      <c r="O830" s="38" t="str">
        <f>IF(B830=1,'KELAS (REFERENSI)'!O830,IF(B830=2,'KELAS (REFERENSI)'!O845,IF(B830=3,'KELAS (REFERENSI)'!O860,IF(B830=4,'KELAS (REFERENSI)'!O875,""))))</f>
        <v/>
      </c>
      <c r="P830" s="38" t="str">
        <f>IF(B830=1,'KELAS (REFERENSI)'!P830,IF(B830=2,'KELAS (REFERENSI)'!P845,IF(B830=3,'KELAS (REFERENSI)'!P860,IF(B830=4,'KELAS (REFERENSI)'!P875,""))))</f>
        <v/>
      </c>
      <c r="Q830" s="38" t="str">
        <f t="shared" si="4"/>
        <v>BPS Kota Jakarta Timur</v>
      </c>
      <c r="R830" s="38" t="str">
        <f t="shared" si="56"/>
        <v/>
      </c>
      <c r="S830" s="38" t="str">
        <f t="shared" ref="S830:T830" si="838">S829</f>
        <v>15 Juni sampai dengan 31 Agustus 2026</v>
      </c>
      <c r="T830" s="38" t="str">
        <f t="shared" si="838"/>
        <v>31 Agustus 2026</v>
      </c>
      <c r="U830" s="46"/>
      <c r="V830" s="42"/>
      <c r="W830" s="42"/>
      <c r="X830" s="42"/>
    </row>
    <row r="831" ht="15.75" customHeight="1">
      <c r="A831" s="36" t="s">
        <v>5893</v>
      </c>
      <c r="B831" s="43"/>
      <c r="C831" s="44"/>
      <c r="D831" s="47"/>
      <c r="E831" s="47"/>
      <c r="F831" s="39" t="str">
        <f t="shared" si="2"/>
        <v>PETUGAS.0830/SPK/SE/PML/3172/2026</v>
      </c>
      <c r="G831" s="45"/>
      <c r="H831" s="39" t="str">
        <f>VLOOKUP(G831,'MITRA (REFERENSI)'!$A:$Z,16,FALSE)</f>
        <v>#N/A</v>
      </c>
      <c r="I831" s="39" t="str">
        <f>VLOOKUP(G831,'MITRA (REFERENSI)'!$A:$Z,25,FALSE)</f>
        <v>#N/A</v>
      </c>
      <c r="J831" s="38" t="str">
        <f>VLOOKUP(G831,'MITRA (REFERENSI)'!$A:$Z,26,FALSE)</f>
        <v>#N/A</v>
      </c>
      <c r="K831" s="38" t="str">
        <f>VLOOKUP(G831,'MITRA (REFERENSI)'!$A:$Z,15,FALSE)</f>
        <v>#N/A</v>
      </c>
      <c r="L831" s="38" t="str">
        <f>VLOOKUP(G831,'MITRA (REFERENSI)'!$A:$Z,15,FALSE)</f>
        <v>#N/A</v>
      </c>
      <c r="M831" s="38" t="str">
        <f>IF(B831=1,'KELAS (REFERENSI)'!M831,IF(B831=2,'KELAS (REFERENSI)'!M846,IF(B831=3,'KELAS (REFERENSI)'!M861,IF(B831=4,'KELAS (REFERENSI)'!M876,""))))</f>
        <v/>
      </c>
      <c r="N831" s="38" t="str">
        <f>IF(B831=1,'KELAS (REFERENSI)'!N831,IF(B831=2,'KELAS (REFERENSI)'!N846,IF(B831=3,'KELAS (REFERENSI)'!N861,IF(B831=4,'KELAS (REFERENSI)'!N876,""))))</f>
        <v/>
      </c>
      <c r="O831" s="38" t="str">
        <f>IF(B831=1,'KELAS (REFERENSI)'!O831,IF(B831=2,'KELAS (REFERENSI)'!O846,IF(B831=3,'KELAS (REFERENSI)'!O861,IF(B831=4,'KELAS (REFERENSI)'!O876,""))))</f>
        <v/>
      </c>
      <c r="P831" s="38" t="str">
        <f>IF(B831=1,'KELAS (REFERENSI)'!P831,IF(B831=2,'KELAS (REFERENSI)'!P846,IF(B831=3,'KELAS (REFERENSI)'!P861,IF(B831=4,'KELAS (REFERENSI)'!P876,""))))</f>
        <v/>
      </c>
      <c r="Q831" s="38" t="str">
        <f t="shared" si="4"/>
        <v>BPS Kota Jakarta Timur</v>
      </c>
      <c r="R831" s="38" t="str">
        <f t="shared" si="56"/>
        <v/>
      </c>
      <c r="S831" s="38" t="str">
        <f t="shared" ref="S831:T831" si="839">S830</f>
        <v>15 Juni sampai dengan 31 Agustus 2026</v>
      </c>
      <c r="T831" s="38" t="str">
        <f t="shared" si="839"/>
        <v>31 Agustus 2026</v>
      </c>
      <c r="U831" s="46"/>
      <c r="V831" s="42"/>
      <c r="W831" s="42"/>
      <c r="X831" s="42"/>
    </row>
    <row r="832" ht="15.75" customHeight="1">
      <c r="A832" s="36" t="s">
        <v>5894</v>
      </c>
      <c r="B832" s="43"/>
      <c r="C832" s="44"/>
      <c r="D832" s="47"/>
      <c r="E832" s="47"/>
      <c r="F832" s="39" t="str">
        <f t="shared" si="2"/>
        <v>PETUGAS.0831/SPK/SE/PML/3172/2026</v>
      </c>
      <c r="G832" s="45"/>
      <c r="H832" s="39" t="str">
        <f>VLOOKUP(G832,'MITRA (REFERENSI)'!$A:$Z,16,FALSE)</f>
        <v>#N/A</v>
      </c>
      <c r="I832" s="39" t="str">
        <f>VLOOKUP(G832,'MITRA (REFERENSI)'!$A:$Z,25,FALSE)</f>
        <v>#N/A</v>
      </c>
      <c r="J832" s="38" t="str">
        <f>VLOOKUP(G832,'MITRA (REFERENSI)'!$A:$Z,26,FALSE)</f>
        <v>#N/A</v>
      </c>
      <c r="K832" s="38" t="str">
        <f>VLOOKUP(G832,'MITRA (REFERENSI)'!$A:$Z,15,FALSE)</f>
        <v>#N/A</v>
      </c>
      <c r="L832" s="38" t="str">
        <f>VLOOKUP(G832,'MITRA (REFERENSI)'!$A:$Z,15,FALSE)</f>
        <v>#N/A</v>
      </c>
      <c r="M832" s="38" t="str">
        <f>IF(B832=1,'KELAS (REFERENSI)'!M832,IF(B832=2,'KELAS (REFERENSI)'!M847,IF(B832=3,'KELAS (REFERENSI)'!M862,IF(B832=4,'KELAS (REFERENSI)'!M877,""))))</f>
        <v/>
      </c>
      <c r="N832" s="38" t="str">
        <f>IF(B832=1,'KELAS (REFERENSI)'!N832,IF(B832=2,'KELAS (REFERENSI)'!N847,IF(B832=3,'KELAS (REFERENSI)'!N862,IF(B832=4,'KELAS (REFERENSI)'!N877,""))))</f>
        <v/>
      </c>
      <c r="O832" s="38" t="str">
        <f>IF(B832=1,'KELAS (REFERENSI)'!O832,IF(B832=2,'KELAS (REFERENSI)'!O847,IF(B832=3,'KELAS (REFERENSI)'!O862,IF(B832=4,'KELAS (REFERENSI)'!O877,""))))</f>
        <v/>
      </c>
      <c r="P832" s="38" t="str">
        <f>IF(B832=1,'KELAS (REFERENSI)'!P832,IF(B832=2,'KELAS (REFERENSI)'!P847,IF(B832=3,'KELAS (REFERENSI)'!P862,IF(B832=4,'KELAS (REFERENSI)'!P877,""))))</f>
        <v/>
      </c>
      <c r="Q832" s="38" t="str">
        <f t="shared" si="4"/>
        <v>BPS Kota Jakarta Timur</v>
      </c>
      <c r="R832" s="38" t="str">
        <f t="shared" si="56"/>
        <v/>
      </c>
      <c r="S832" s="38" t="str">
        <f t="shared" ref="S832:T832" si="840">S831</f>
        <v>15 Juni sampai dengan 31 Agustus 2026</v>
      </c>
      <c r="T832" s="38" t="str">
        <f t="shared" si="840"/>
        <v>31 Agustus 2026</v>
      </c>
      <c r="U832" s="46"/>
      <c r="V832" s="42"/>
      <c r="W832" s="42"/>
      <c r="X832" s="42"/>
    </row>
    <row r="833" ht="15.75" customHeight="1">
      <c r="A833" s="36" t="s">
        <v>5895</v>
      </c>
      <c r="B833" s="43"/>
      <c r="C833" s="44"/>
      <c r="D833" s="47"/>
      <c r="E833" s="47"/>
      <c r="F833" s="39" t="str">
        <f t="shared" si="2"/>
        <v>PETUGAS.0832/SPK/SE/PML/3172/2026</v>
      </c>
      <c r="G833" s="45"/>
      <c r="H833" s="39" t="str">
        <f>VLOOKUP(G833,'MITRA (REFERENSI)'!$A:$Z,16,FALSE)</f>
        <v>#N/A</v>
      </c>
      <c r="I833" s="39" t="str">
        <f>VLOOKUP(G833,'MITRA (REFERENSI)'!$A:$Z,25,FALSE)</f>
        <v>#N/A</v>
      </c>
      <c r="J833" s="38" t="str">
        <f>VLOOKUP(G833,'MITRA (REFERENSI)'!$A:$Z,26,FALSE)</f>
        <v>#N/A</v>
      </c>
      <c r="K833" s="38" t="str">
        <f>VLOOKUP(G833,'MITRA (REFERENSI)'!$A:$Z,15,FALSE)</f>
        <v>#N/A</v>
      </c>
      <c r="L833" s="38" t="str">
        <f>VLOOKUP(G833,'MITRA (REFERENSI)'!$A:$Z,15,FALSE)</f>
        <v>#N/A</v>
      </c>
      <c r="M833" s="38" t="str">
        <f>IF(B833=1,'KELAS (REFERENSI)'!M833,IF(B833=2,'KELAS (REFERENSI)'!M848,IF(B833=3,'KELAS (REFERENSI)'!M863,IF(B833=4,'KELAS (REFERENSI)'!M878,""))))</f>
        <v/>
      </c>
      <c r="N833" s="38" t="str">
        <f>IF(B833=1,'KELAS (REFERENSI)'!N833,IF(B833=2,'KELAS (REFERENSI)'!N848,IF(B833=3,'KELAS (REFERENSI)'!N863,IF(B833=4,'KELAS (REFERENSI)'!N878,""))))</f>
        <v/>
      </c>
      <c r="O833" s="38" t="str">
        <f>IF(B833=1,'KELAS (REFERENSI)'!O833,IF(B833=2,'KELAS (REFERENSI)'!O848,IF(B833=3,'KELAS (REFERENSI)'!O863,IF(B833=4,'KELAS (REFERENSI)'!O878,""))))</f>
        <v/>
      </c>
      <c r="P833" s="38" t="str">
        <f>IF(B833=1,'KELAS (REFERENSI)'!P833,IF(B833=2,'KELAS (REFERENSI)'!P848,IF(B833=3,'KELAS (REFERENSI)'!P863,IF(B833=4,'KELAS (REFERENSI)'!P878,""))))</f>
        <v/>
      </c>
      <c r="Q833" s="38" t="str">
        <f t="shared" si="4"/>
        <v>BPS Kota Jakarta Timur</v>
      </c>
      <c r="R833" s="38" t="str">
        <f t="shared" si="56"/>
        <v/>
      </c>
      <c r="S833" s="38" t="str">
        <f t="shared" ref="S833:T833" si="841">S832</f>
        <v>15 Juni sampai dengan 31 Agustus 2026</v>
      </c>
      <c r="T833" s="38" t="str">
        <f t="shared" si="841"/>
        <v>31 Agustus 2026</v>
      </c>
      <c r="U833" s="46"/>
      <c r="V833" s="42"/>
      <c r="W833" s="42"/>
      <c r="X833" s="42"/>
    </row>
    <row r="834" ht="15.75" customHeight="1">
      <c r="A834" s="36" t="s">
        <v>5896</v>
      </c>
      <c r="B834" s="43"/>
      <c r="C834" s="44"/>
      <c r="D834" s="47"/>
      <c r="E834" s="47"/>
      <c r="F834" s="39" t="str">
        <f t="shared" si="2"/>
        <v>PETUGAS.0833/SPK/SE/PML/3172/2026</v>
      </c>
      <c r="G834" s="45"/>
      <c r="H834" s="39" t="str">
        <f>VLOOKUP(G834,'MITRA (REFERENSI)'!$A:$Z,16,FALSE)</f>
        <v>#N/A</v>
      </c>
      <c r="I834" s="39" t="str">
        <f>VLOOKUP(G834,'MITRA (REFERENSI)'!$A:$Z,25,FALSE)</f>
        <v>#N/A</v>
      </c>
      <c r="J834" s="38" t="str">
        <f>VLOOKUP(G834,'MITRA (REFERENSI)'!$A:$Z,26,FALSE)</f>
        <v>#N/A</v>
      </c>
      <c r="K834" s="38" t="str">
        <f>VLOOKUP(G834,'MITRA (REFERENSI)'!$A:$Z,15,FALSE)</f>
        <v>#N/A</v>
      </c>
      <c r="L834" s="38" t="str">
        <f>VLOOKUP(G834,'MITRA (REFERENSI)'!$A:$Z,15,FALSE)</f>
        <v>#N/A</v>
      </c>
      <c r="M834" s="38" t="str">
        <f>IF(B834=1,'KELAS (REFERENSI)'!M834,IF(B834=2,'KELAS (REFERENSI)'!M849,IF(B834=3,'KELAS (REFERENSI)'!M864,IF(B834=4,'KELAS (REFERENSI)'!M879,""))))</f>
        <v/>
      </c>
      <c r="N834" s="38" t="str">
        <f>IF(B834=1,'KELAS (REFERENSI)'!N834,IF(B834=2,'KELAS (REFERENSI)'!N849,IF(B834=3,'KELAS (REFERENSI)'!N864,IF(B834=4,'KELAS (REFERENSI)'!N879,""))))</f>
        <v/>
      </c>
      <c r="O834" s="38" t="str">
        <f>IF(B834=1,'KELAS (REFERENSI)'!O834,IF(B834=2,'KELAS (REFERENSI)'!O849,IF(B834=3,'KELAS (REFERENSI)'!O864,IF(B834=4,'KELAS (REFERENSI)'!O879,""))))</f>
        <v/>
      </c>
      <c r="P834" s="38" t="str">
        <f>IF(B834=1,'KELAS (REFERENSI)'!P834,IF(B834=2,'KELAS (REFERENSI)'!P849,IF(B834=3,'KELAS (REFERENSI)'!P864,IF(B834=4,'KELAS (REFERENSI)'!P879,""))))</f>
        <v/>
      </c>
      <c r="Q834" s="38" t="str">
        <f t="shared" si="4"/>
        <v>BPS Kota Jakarta Timur</v>
      </c>
      <c r="R834" s="38" t="str">
        <f t="shared" si="56"/>
        <v/>
      </c>
      <c r="S834" s="38" t="str">
        <f t="shared" ref="S834:T834" si="842">S833</f>
        <v>15 Juni sampai dengan 31 Agustus 2026</v>
      </c>
      <c r="T834" s="38" t="str">
        <f t="shared" si="842"/>
        <v>31 Agustus 2026</v>
      </c>
      <c r="U834" s="46"/>
      <c r="V834" s="42"/>
      <c r="W834" s="42"/>
      <c r="X834" s="42"/>
    </row>
    <row r="835" ht="15.75" customHeight="1">
      <c r="A835" s="36" t="s">
        <v>5897</v>
      </c>
      <c r="B835" s="43"/>
      <c r="C835" s="44"/>
      <c r="D835" s="47"/>
      <c r="E835" s="47"/>
      <c r="F835" s="39" t="str">
        <f t="shared" si="2"/>
        <v>PETUGAS.0834/SPK/SE/PML/3172/2026</v>
      </c>
      <c r="G835" s="45"/>
      <c r="H835" s="39" t="str">
        <f>VLOOKUP(G835,'MITRA (REFERENSI)'!$A:$Z,16,FALSE)</f>
        <v>#N/A</v>
      </c>
      <c r="I835" s="39" t="str">
        <f>VLOOKUP(G835,'MITRA (REFERENSI)'!$A:$Z,25,FALSE)</f>
        <v>#N/A</v>
      </c>
      <c r="J835" s="38" t="str">
        <f>VLOOKUP(G835,'MITRA (REFERENSI)'!$A:$Z,26,FALSE)</f>
        <v>#N/A</v>
      </c>
      <c r="K835" s="38" t="str">
        <f>VLOOKUP(G835,'MITRA (REFERENSI)'!$A:$Z,15,FALSE)</f>
        <v>#N/A</v>
      </c>
      <c r="L835" s="38" t="str">
        <f>VLOOKUP(G835,'MITRA (REFERENSI)'!$A:$Z,15,FALSE)</f>
        <v>#N/A</v>
      </c>
      <c r="M835" s="38" t="str">
        <f>IF(B835=1,'KELAS (REFERENSI)'!M835,IF(B835=2,'KELAS (REFERENSI)'!M850,IF(B835=3,'KELAS (REFERENSI)'!M865,IF(B835=4,'KELAS (REFERENSI)'!M880,""))))</f>
        <v/>
      </c>
      <c r="N835" s="38" t="str">
        <f>IF(B835=1,'KELAS (REFERENSI)'!N835,IF(B835=2,'KELAS (REFERENSI)'!N850,IF(B835=3,'KELAS (REFERENSI)'!N865,IF(B835=4,'KELAS (REFERENSI)'!N880,""))))</f>
        <v/>
      </c>
      <c r="O835" s="38" t="str">
        <f>IF(B835=1,'KELAS (REFERENSI)'!O835,IF(B835=2,'KELAS (REFERENSI)'!O850,IF(B835=3,'KELAS (REFERENSI)'!O865,IF(B835=4,'KELAS (REFERENSI)'!O880,""))))</f>
        <v/>
      </c>
      <c r="P835" s="38" t="str">
        <f>IF(B835=1,'KELAS (REFERENSI)'!P835,IF(B835=2,'KELAS (REFERENSI)'!P850,IF(B835=3,'KELAS (REFERENSI)'!P865,IF(B835=4,'KELAS (REFERENSI)'!P880,""))))</f>
        <v/>
      </c>
      <c r="Q835" s="38" t="str">
        <f t="shared" si="4"/>
        <v>BPS Kota Jakarta Timur</v>
      </c>
      <c r="R835" s="38" t="str">
        <f t="shared" si="56"/>
        <v/>
      </c>
      <c r="S835" s="38" t="str">
        <f t="shared" ref="S835:T835" si="843">S834</f>
        <v>15 Juni sampai dengan 31 Agustus 2026</v>
      </c>
      <c r="T835" s="38" t="str">
        <f t="shared" si="843"/>
        <v>31 Agustus 2026</v>
      </c>
      <c r="U835" s="46"/>
      <c r="V835" s="42"/>
      <c r="W835" s="42"/>
      <c r="X835" s="42"/>
    </row>
    <row r="836" ht="15.75" customHeight="1">
      <c r="A836" s="36" t="s">
        <v>5898</v>
      </c>
      <c r="B836" s="43"/>
      <c r="C836" s="44"/>
      <c r="D836" s="47"/>
      <c r="E836" s="47"/>
      <c r="F836" s="39" t="str">
        <f t="shared" si="2"/>
        <v>PETUGAS.0835/SPK/SE/PML/3172/2026</v>
      </c>
      <c r="G836" s="45"/>
      <c r="H836" s="39" t="str">
        <f>VLOOKUP(G836,'MITRA (REFERENSI)'!$A:$Z,16,FALSE)</f>
        <v>#N/A</v>
      </c>
      <c r="I836" s="39" t="str">
        <f>VLOOKUP(G836,'MITRA (REFERENSI)'!$A:$Z,25,FALSE)</f>
        <v>#N/A</v>
      </c>
      <c r="J836" s="38" t="str">
        <f>VLOOKUP(G836,'MITRA (REFERENSI)'!$A:$Z,26,FALSE)</f>
        <v>#N/A</v>
      </c>
      <c r="K836" s="38" t="str">
        <f>VLOOKUP(G836,'MITRA (REFERENSI)'!$A:$Z,15,FALSE)</f>
        <v>#N/A</v>
      </c>
      <c r="L836" s="38" t="str">
        <f>VLOOKUP(G836,'MITRA (REFERENSI)'!$A:$Z,15,FALSE)</f>
        <v>#N/A</v>
      </c>
      <c r="M836" s="38" t="str">
        <f>IF(B836=1,'KELAS (REFERENSI)'!M836,IF(B836=2,'KELAS (REFERENSI)'!M851,IF(B836=3,'KELAS (REFERENSI)'!M866,IF(B836=4,'KELAS (REFERENSI)'!M881,""))))</f>
        <v/>
      </c>
      <c r="N836" s="38" t="str">
        <f>IF(B836=1,'KELAS (REFERENSI)'!N836,IF(B836=2,'KELAS (REFERENSI)'!N851,IF(B836=3,'KELAS (REFERENSI)'!N866,IF(B836=4,'KELAS (REFERENSI)'!N881,""))))</f>
        <v/>
      </c>
      <c r="O836" s="38" t="str">
        <f>IF(B836=1,'KELAS (REFERENSI)'!O836,IF(B836=2,'KELAS (REFERENSI)'!O851,IF(B836=3,'KELAS (REFERENSI)'!O866,IF(B836=4,'KELAS (REFERENSI)'!O881,""))))</f>
        <v/>
      </c>
      <c r="P836" s="38" t="str">
        <f>IF(B836=1,'KELAS (REFERENSI)'!P836,IF(B836=2,'KELAS (REFERENSI)'!P851,IF(B836=3,'KELAS (REFERENSI)'!P866,IF(B836=4,'KELAS (REFERENSI)'!P881,""))))</f>
        <v/>
      </c>
      <c r="Q836" s="38" t="str">
        <f t="shared" si="4"/>
        <v>BPS Kota Jakarta Timur</v>
      </c>
      <c r="R836" s="38" t="str">
        <f t="shared" si="56"/>
        <v/>
      </c>
      <c r="S836" s="38" t="str">
        <f t="shared" ref="S836:T836" si="844">S835</f>
        <v>15 Juni sampai dengan 31 Agustus 2026</v>
      </c>
      <c r="T836" s="38" t="str">
        <f t="shared" si="844"/>
        <v>31 Agustus 2026</v>
      </c>
      <c r="U836" s="46"/>
      <c r="V836" s="42"/>
      <c r="W836" s="42"/>
      <c r="X836" s="42"/>
    </row>
    <row r="837" ht="15.75" customHeight="1">
      <c r="A837" s="36" t="s">
        <v>5899</v>
      </c>
      <c r="B837" s="43"/>
      <c r="C837" s="44"/>
      <c r="D837" s="47"/>
      <c r="E837" s="47"/>
      <c r="F837" s="39" t="str">
        <f t="shared" si="2"/>
        <v>PETUGAS.0836/SPK/SE/PML/3172/2026</v>
      </c>
      <c r="G837" s="45"/>
      <c r="H837" s="39" t="str">
        <f>VLOOKUP(G837,'MITRA (REFERENSI)'!$A:$Z,16,FALSE)</f>
        <v>#N/A</v>
      </c>
      <c r="I837" s="39" t="str">
        <f>VLOOKUP(G837,'MITRA (REFERENSI)'!$A:$Z,25,FALSE)</f>
        <v>#N/A</v>
      </c>
      <c r="J837" s="38" t="str">
        <f>VLOOKUP(G837,'MITRA (REFERENSI)'!$A:$Z,26,FALSE)</f>
        <v>#N/A</v>
      </c>
      <c r="K837" s="38" t="str">
        <f>VLOOKUP(G837,'MITRA (REFERENSI)'!$A:$Z,15,FALSE)</f>
        <v>#N/A</v>
      </c>
      <c r="L837" s="38" t="str">
        <f>VLOOKUP(G837,'MITRA (REFERENSI)'!$A:$Z,15,FALSE)</f>
        <v>#N/A</v>
      </c>
      <c r="M837" s="38" t="str">
        <f>IF(B837=1,'KELAS (REFERENSI)'!M837,IF(B837=2,'KELAS (REFERENSI)'!M852,IF(B837=3,'KELAS (REFERENSI)'!M867,IF(B837=4,'KELAS (REFERENSI)'!M882,""))))</f>
        <v/>
      </c>
      <c r="N837" s="38" t="str">
        <f>IF(B837=1,'KELAS (REFERENSI)'!N837,IF(B837=2,'KELAS (REFERENSI)'!N852,IF(B837=3,'KELAS (REFERENSI)'!N867,IF(B837=4,'KELAS (REFERENSI)'!N882,""))))</f>
        <v/>
      </c>
      <c r="O837" s="38" t="str">
        <f>IF(B837=1,'KELAS (REFERENSI)'!O837,IF(B837=2,'KELAS (REFERENSI)'!O852,IF(B837=3,'KELAS (REFERENSI)'!O867,IF(B837=4,'KELAS (REFERENSI)'!O882,""))))</f>
        <v/>
      </c>
      <c r="P837" s="38" t="str">
        <f>IF(B837=1,'KELAS (REFERENSI)'!P837,IF(B837=2,'KELAS (REFERENSI)'!P852,IF(B837=3,'KELAS (REFERENSI)'!P867,IF(B837=4,'KELAS (REFERENSI)'!P882,""))))</f>
        <v/>
      </c>
      <c r="Q837" s="38" t="str">
        <f t="shared" si="4"/>
        <v>BPS Kota Jakarta Timur</v>
      </c>
      <c r="R837" s="38" t="str">
        <f t="shared" si="56"/>
        <v/>
      </c>
      <c r="S837" s="38" t="str">
        <f t="shared" ref="S837:T837" si="845">S836</f>
        <v>15 Juni sampai dengan 31 Agustus 2026</v>
      </c>
      <c r="T837" s="38" t="str">
        <f t="shared" si="845"/>
        <v>31 Agustus 2026</v>
      </c>
      <c r="U837" s="46"/>
      <c r="V837" s="42"/>
      <c r="W837" s="42"/>
      <c r="X837" s="42"/>
    </row>
    <row r="838" ht="15.75" customHeight="1">
      <c r="A838" s="36" t="s">
        <v>5900</v>
      </c>
      <c r="B838" s="43"/>
      <c r="C838" s="44"/>
      <c r="D838" s="47"/>
      <c r="E838" s="47"/>
      <c r="F838" s="39" t="str">
        <f t="shared" si="2"/>
        <v>PETUGAS.0837/SPK/SE/PML/3172/2026</v>
      </c>
      <c r="G838" s="45"/>
      <c r="H838" s="39" t="str">
        <f>VLOOKUP(G838,'MITRA (REFERENSI)'!$A:$Z,16,FALSE)</f>
        <v>#N/A</v>
      </c>
      <c r="I838" s="39" t="str">
        <f>VLOOKUP(G838,'MITRA (REFERENSI)'!$A:$Z,25,FALSE)</f>
        <v>#N/A</v>
      </c>
      <c r="J838" s="38" t="str">
        <f>VLOOKUP(G838,'MITRA (REFERENSI)'!$A:$Z,26,FALSE)</f>
        <v>#N/A</v>
      </c>
      <c r="K838" s="38" t="str">
        <f>VLOOKUP(G838,'MITRA (REFERENSI)'!$A:$Z,15,FALSE)</f>
        <v>#N/A</v>
      </c>
      <c r="L838" s="38" t="str">
        <f>VLOOKUP(G838,'MITRA (REFERENSI)'!$A:$Z,15,FALSE)</f>
        <v>#N/A</v>
      </c>
      <c r="M838" s="38" t="str">
        <f>IF(B838=1,'KELAS (REFERENSI)'!M838,IF(B838=2,'KELAS (REFERENSI)'!M853,IF(B838=3,'KELAS (REFERENSI)'!M868,IF(B838=4,'KELAS (REFERENSI)'!M883,""))))</f>
        <v/>
      </c>
      <c r="N838" s="38" t="str">
        <f>IF(B838=1,'KELAS (REFERENSI)'!N838,IF(B838=2,'KELAS (REFERENSI)'!N853,IF(B838=3,'KELAS (REFERENSI)'!N868,IF(B838=4,'KELAS (REFERENSI)'!N883,""))))</f>
        <v/>
      </c>
      <c r="O838" s="38" t="str">
        <f>IF(B838=1,'KELAS (REFERENSI)'!O838,IF(B838=2,'KELAS (REFERENSI)'!O853,IF(B838=3,'KELAS (REFERENSI)'!O868,IF(B838=4,'KELAS (REFERENSI)'!O883,""))))</f>
        <v/>
      </c>
      <c r="P838" s="38" t="str">
        <f>IF(B838=1,'KELAS (REFERENSI)'!P838,IF(B838=2,'KELAS (REFERENSI)'!P853,IF(B838=3,'KELAS (REFERENSI)'!P868,IF(B838=4,'KELAS (REFERENSI)'!P883,""))))</f>
        <v/>
      </c>
      <c r="Q838" s="38" t="str">
        <f t="shared" si="4"/>
        <v>BPS Kota Jakarta Timur</v>
      </c>
      <c r="R838" s="38" t="str">
        <f t="shared" si="56"/>
        <v/>
      </c>
      <c r="S838" s="38" t="str">
        <f t="shared" ref="S838:T838" si="846">S837</f>
        <v>15 Juni sampai dengan 31 Agustus 2026</v>
      </c>
      <c r="T838" s="38" t="str">
        <f t="shared" si="846"/>
        <v>31 Agustus 2026</v>
      </c>
      <c r="U838" s="46"/>
      <c r="V838" s="42"/>
      <c r="W838" s="42"/>
      <c r="X838" s="42"/>
    </row>
    <row r="839" ht="15.75" customHeight="1">
      <c r="A839" s="36" t="s">
        <v>5901</v>
      </c>
      <c r="B839" s="43"/>
      <c r="C839" s="44"/>
      <c r="D839" s="47"/>
      <c r="E839" s="47"/>
      <c r="F839" s="39" t="str">
        <f t="shared" si="2"/>
        <v>PETUGAS.0838/SPK/SE/PML/3172/2026</v>
      </c>
      <c r="G839" s="45"/>
      <c r="H839" s="39" t="str">
        <f>VLOOKUP(G839,'MITRA (REFERENSI)'!$A:$Z,16,FALSE)</f>
        <v>#N/A</v>
      </c>
      <c r="I839" s="39" t="str">
        <f>VLOOKUP(G839,'MITRA (REFERENSI)'!$A:$Z,25,FALSE)</f>
        <v>#N/A</v>
      </c>
      <c r="J839" s="38" t="str">
        <f>VLOOKUP(G839,'MITRA (REFERENSI)'!$A:$Z,26,FALSE)</f>
        <v>#N/A</v>
      </c>
      <c r="K839" s="38" t="str">
        <f>VLOOKUP(G839,'MITRA (REFERENSI)'!$A:$Z,15,FALSE)</f>
        <v>#N/A</v>
      </c>
      <c r="L839" s="38" t="str">
        <f>VLOOKUP(G839,'MITRA (REFERENSI)'!$A:$Z,15,FALSE)</f>
        <v>#N/A</v>
      </c>
      <c r="M839" s="38" t="str">
        <f>IF(B839=1,'KELAS (REFERENSI)'!M839,IF(B839=2,'KELAS (REFERENSI)'!M854,IF(B839=3,'KELAS (REFERENSI)'!M869,IF(B839=4,'KELAS (REFERENSI)'!M884,""))))</f>
        <v/>
      </c>
      <c r="N839" s="38" t="str">
        <f>IF(B839=1,'KELAS (REFERENSI)'!N839,IF(B839=2,'KELAS (REFERENSI)'!N854,IF(B839=3,'KELAS (REFERENSI)'!N869,IF(B839=4,'KELAS (REFERENSI)'!N884,""))))</f>
        <v/>
      </c>
      <c r="O839" s="38" t="str">
        <f>IF(B839=1,'KELAS (REFERENSI)'!O839,IF(B839=2,'KELAS (REFERENSI)'!O854,IF(B839=3,'KELAS (REFERENSI)'!O869,IF(B839=4,'KELAS (REFERENSI)'!O884,""))))</f>
        <v/>
      </c>
      <c r="P839" s="38" t="str">
        <f>IF(B839=1,'KELAS (REFERENSI)'!P839,IF(B839=2,'KELAS (REFERENSI)'!P854,IF(B839=3,'KELAS (REFERENSI)'!P869,IF(B839=4,'KELAS (REFERENSI)'!P884,""))))</f>
        <v/>
      </c>
      <c r="Q839" s="38" t="str">
        <f t="shared" si="4"/>
        <v>BPS Kota Jakarta Timur</v>
      </c>
      <c r="R839" s="38" t="str">
        <f t="shared" si="56"/>
        <v/>
      </c>
      <c r="S839" s="38" t="str">
        <f t="shared" ref="S839:T839" si="847">S838</f>
        <v>15 Juni sampai dengan 31 Agustus 2026</v>
      </c>
      <c r="T839" s="38" t="str">
        <f t="shared" si="847"/>
        <v>31 Agustus 2026</v>
      </c>
      <c r="U839" s="46"/>
      <c r="V839" s="42"/>
      <c r="W839" s="42"/>
      <c r="X839" s="42"/>
    </row>
    <row r="840" ht="15.75" customHeight="1">
      <c r="A840" s="36" t="s">
        <v>5902</v>
      </c>
      <c r="B840" s="43"/>
      <c r="C840" s="44"/>
      <c r="D840" s="47"/>
      <c r="E840" s="47"/>
      <c r="F840" s="39" t="str">
        <f t="shared" si="2"/>
        <v>PETUGAS.0839/SPK/SE/PML/3172/2026</v>
      </c>
      <c r="G840" s="45"/>
      <c r="H840" s="39" t="str">
        <f>VLOOKUP(G840,'MITRA (REFERENSI)'!$A:$Z,16,FALSE)</f>
        <v>#N/A</v>
      </c>
      <c r="I840" s="39" t="str">
        <f>VLOOKUP(G840,'MITRA (REFERENSI)'!$A:$Z,25,FALSE)</f>
        <v>#N/A</v>
      </c>
      <c r="J840" s="38" t="str">
        <f>VLOOKUP(G840,'MITRA (REFERENSI)'!$A:$Z,26,FALSE)</f>
        <v>#N/A</v>
      </c>
      <c r="K840" s="38" t="str">
        <f>VLOOKUP(G840,'MITRA (REFERENSI)'!$A:$Z,15,FALSE)</f>
        <v>#N/A</v>
      </c>
      <c r="L840" s="38" t="str">
        <f>VLOOKUP(G840,'MITRA (REFERENSI)'!$A:$Z,15,FALSE)</f>
        <v>#N/A</v>
      </c>
      <c r="M840" s="38" t="str">
        <f>IF(B840=1,'KELAS (REFERENSI)'!M840,IF(B840=2,'KELAS (REFERENSI)'!M855,IF(B840=3,'KELAS (REFERENSI)'!M870,IF(B840=4,'KELAS (REFERENSI)'!M885,""))))</f>
        <v/>
      </c>
      <c r="N840" s="38" t="str">
        <f>IF(B840=1,'KELAS (REFERENSI)'!N840,IF(B840=2,'KELAS (REFERENSI)'!N855,IF(B840=3,'KELAS (REFERENSI)'!N870,IF(B840=4,'KELAS (REFERENSI)'!N885,""))))</f>
        <v/>
      </c>
      <c r="O840" s="38" t="str">
        <f>IF(B840=1,'KELAS (REFERENSI)'!O840,IF(B840=2,'KELAS (REFERENSI)'!O855,IF(B840=3,'KELAS (REFERENSI)'!O870,IF(B840=4,'KELAS (REFERENSI)'!O885,""))))</f>
        <v/>
      </c>
      <c r="P840" s="38" t="str">
        <f>IF(B840=1,'KELAS (REFERENSI)'!P840,IF(B840=2,'KELAS (REFERENSI)'!P855,IF(B840=3,'KELAS (REFERENSI)'!P870,IF(B840=4,'KELAS (REFERENSI)'!P885,""))))</f>
        <v/>
      </c>
      <c r="Q840" s="38" t="str">
        <f t="shared" si="4"/>
        <v>BPS Kota Jakarta Timur</v>
      </c>
      <c r="R840" s="38" t="str">
        <f t="shared" si="56"/>
        <v/>
      </c>
      <c r="S840" s="38" t="str">
        <f t="shared" ref="S840:T840" si="848">S839</f>
        <v>15 Juni sampai dengan 31 Agustus 2026</v>
      </c>
      <c r="T840" s="38" t="str">
        <f t="shared" si="848"/>
        <v>31 Agustus 2026</v>
      </c>
      <c r="U840" s="46"/>
      <c r="V840" s="42"/>
      <c r="W840" s="42"/>
      <c r="X840" s="42"/>
    </row>
    <row r="841" ht="15.75" customHeight="1">
      <c r="A841" s="36" t="s">
        <v>5903</v>
      </c>
      <c r="B841" s="43"/>
      <c r="C841" s="44"/>
      <c r="D841" s="47"/>
      <c r="E841" s="47"/>
      <c r="F841" s="39" t="str">
        <f t="shared" si="2"/>
        <v>PETUGAS.0840/SPK/SE/PML/3172/2026</v>
      </c>
      <c r="G841" s="45"/>
      <c r="H841" s="39" t="str">
        <f>VLOOKUP(G841,'MITRA (REFERENSI)'!$A:$Z,16,FALSE)</f>
        <v>#N/A</v>
      </c>
      <c r="I841" s="39" t="str">
        <f>VLOOKUP(G841,'MITRA (REFERENSI)'!$A:$Z,25,FALSE)</f>
        <v>#N/A</v>
      </c>
      <c r="J841" s="38" t="str">
        <f>VLOOKUP(G841,'MITRA (REFERENSI)'!$A:$Z,26,FALSE)</f>
        <v>#N/A</v>
      </c>
      <c r="K841" s="38" t="str">
        <f>VLOOKUP(G841,'MITRA (REFERENSI)'!$A:$Z,15,FALSE)</f>
        <v>#N/A</v>
      </c>
      <c r="L841" s="38" t="str">
        <f>VLOOKUP(G841,'MITRA (REFERENSI)'!$A:$Z,15,FALSE)</f>
        <v>#N/A</v>
      </c>
      <c r="M841" s="38" t="str">
        <f>IF(B841=1,'KELAS (REFERENSI)'!M841,IF(B841=2,'KELAS (REFERENSI)'!M856,IF(B841=3,'KELAS (REFERENSI)'!M871,IF(B841=4,'KELAS (REFERENSI)'!M886,""))))</f>
        <v/>
      </c>
      <c r="N841" s="38" t="str">
        <f>IF(B841=1,'KELAS (REFERENSI)'!N841,IF(B841=2,'KELAS (REFERENSI)'!N856,IF(B841=3,'KELAS (REFERENSI)'!N871,IF(B841=4,'KELAS (REFERENSI)'!N886,""))))</f>
        <v/>
      </c>
      <c r="O841" s="38" t="str">
        <f>IF(B841=1,'KELAS (REFERENSI)'!O841,IF(B841=2,'KELAS (REFERENSI)'!O856,IF(B841=3,'KELAS (REFERENSI)'!O871,IF(B841=4,'KELAS (REFERENSI)'!O886,""))))</f>
        <v/>
      </c>
      <c r="P841" s="38" t="str">
        <f>IF(B841=1,'KELAS (REFERENSI)'!P841,IF(B841=2,'KELAS (REFERENSI)'!P856,IF(B841=3,'KELAS (REFERENSI)'!P871,IF(B841=4,'KELAS (REFERENSI)'!P886,""))))</f>
        <v/>
      </c>
      <c r="Q841" s="38" t="str">
        <f t="shared" si="4"/>
        <v>BPS Kota Jakarta Timur</v>
      </c>
      <c r="R841" s="38" t="str">
        <f t="shared" si="56"/>
        <v/>
      </c>
      <c r="S841" s="38" t="str">
        <f t="shared" ref="S841:T841" si="849">S840</f>
        <v>15 Juni sampai dengan 31 Agustus 2026</v>
      </c>
      <c r="T841" s="38" t="str">
        <f t="shared" si="849"/>
        <v>31 Agustus 2026</v>
      </c>
      <c r="U841" s="46"/>
      <c r="V841" s="42"/>
      <c r="W841" s="42"/>
      <c r="X841" s="42"/>
    </row>
    <row r="842" ht="15.75" customHeight="1">
      <c r="A842" s="36" t="s">
        <v>5904</v>
      </c>
      <c r="B842" s="43"/>
      <c r="C842" s="44"/>
      <c r="D842" s="47"/>
      <c r="E842" s="47"/>
      <c r="F842" s="39" t="str">
        <f t="shared" si="2"/>
        <v>PETUGAS.0841/SPK/SE/PML/3172/2026</v>
      </c>
      <c r="G842" s="45"/>
      <c r="H842" s="39" t="str">
        <f>VLOOKUP(G842,'MITRA (REFERENSI)'!$A:$Z,16,FALSE)</f>
        <v>#N/A</v>
      </c>
      <c r="I842" s="39" t="str">
        <f>VLOOKUP(G842,'MITRA (REFERENSI)'!$A:$Z,25,FALSE)</f>
        <v>#N/A</v>
      </c>
      <c r="J842" s="38" t="str">
        <f>VLOOKUP(G842,'MITRA (REFERENSI)'!$A:$Z,26,FALSE)</f>
        <v>#N/A</v>
      </c>
      <c r="K842" s="38" t="str">
        <f>VLOOKUP(G842,'MITRA (REFERENSI)'!$A:$Z,15,FALSE)</f>
        <v>#N/A</v>
      </c>
      <c r="L842" s="38" t="str">
        <f>VLOOKUP(G842,'MITRA (REFERENSI)'!$A:$Z,15,FALSE)</f>
        <v>#N/A</v>
      </c>
      <c r="M842" s="38" t="str">
        <f>IF(B842=1,'KELAS (REFERENSI)'!M842,IF(B842=2,'KELAS (REFERENSI)'!M857,IF(B842=3,'KELAS (REFERENSI)'!M872,IF(B842=4,'KELAS (REFERENSI)'!M887,""))))</f>
        <v/>
      </c>
      <c r="N842" s="38" t="str">
        <f>IF(B842=1,'KELAS (REFERENSI)'!N842,IF(B842=2,'KELAS (REFERENSI)'!N857,IF(B842=3,'KELAS (REFERENSI)'!N872,IF(B842=4,'KELAS (REFERENSI)'!N887,""))))</f>
        <v/>
      </c>
      <c r="O842" s="38" t="str">
        <f>IF(B842=1,'KELAS (REFERENSI)'!O842,IF(B842=2,'KELAS (REFERENSI)'!O857,IF(B842=3,'KELAS (REFERENSI)'!O872,IF(B842=4,'KELAS (REFERENSI)'!O887,""))))</f>
        <v/>
      </c>
      <c r="P842" s="38" t="str">
        <f>IF(B842=1,'KELAS (REFERENSI)'!P842,IF(B842=2,'KELAS (REFERENSI)'!P857,IF(B842=3,'KELAS (REFERENSI)'!P872,IF(B842=4,'KELAS (REFERENSI)'!P887,""))))</f>
        <v/>
      </c>
      <c r="Q842" s="38" t="str">
        <f t="shared" si="4"/>
        <v>BPS Kota Jakarta Timur</v>
      </c>
      <c r="R842" s="38" t="str">
        <f t="shared" si="56"/>
        <v/>
      </c>
      <c r="S842" s="38" t="str">
        <f t="shared" ref="S842:T842" si="850">S841</f>
        <v>15 Juni sampai dengan 31 Agustus 2026</v>
      </c>
      <c r="T842" s="38" t="str">
        <f t="shared" si="850"/>
        <v>31 Agustus 2026</v>
      </c>
      <c r="U842" s="46"/>
      <c r="V842" s="42"/>
      <c r="W842" s="42"/>
      <c r="X842" s="42"/>
    </row>
    <row r="843" ht="15.75" customHeight="1">
      <c r="A843" s="36" t="s">
        <v>5905</v>
      </c>
      <c r="B843" s="43"/>
      <c r="C843" s="44"/>
      <c r="D843" s="47"/>
      <c r="E843" s="47"/>
      <c r="F843" s="39" t="str">
        <f t="shared" si="2"/>
        <v>PETUGAS.0842/SPK/SE/PML/3172/2026</v>
      </c>
      <c r="G843" s="45"/>
      <c r="H843" s="39" t="str">
        <f>VLOOKUP(G843,'MITRA (REFERENSI)'!$A:$Z,16,FALSE)</f>
        <v>#N/A</v>
      </c>
      <c r="I843" s="39" t="str">
        <f>VLOOKUP(G843,'MITRA (REFERENSI)'!$A:$Z,25,FALSE)</f>
        <v>#N/A</v>
      </c>
      <c r="J843" s="38" t="str">
        <f>VLOOKUP(G843,'MITRA (REFERENSI)'!$A:$Z,26,FALSE)</f>
        <v>#N/A</v>
      </c>
      <c r="K843" s="38" t="str">
        <f>VLOOKUP(G843,'MITRA (REFERENSI)'!$A:$Z,15,FALSE)</f>
        <v>#N/A</v>
      </c>
      <c r="L843" s="38" t="str">
        <f>VLOOKUP(G843,'MITRA (REFERENSI)'!$A:$Z,15,FALSE)</f>
        <v>#N/A</v>
      </c>
      <c r="M843" s="38" t="str">
        <f>IF(B843=1,'KELAS (REFERENSI)'!M843,IF(B843=2,'KELAS (REFERENSI)'!M858,IF(B843=3,'KELAS (REFERENSI)'!M873,IF(B843=4,'KELAS (REFERENSI)'!M888,""))))</f>
        <v/>
      </c>
      <c r="N843" s="38" t="str">
        <f>IF(B843=1,'KELAS (REFERENSI)'!N843,IF(B843=2,'KELAS (REFERENSI)'!N858,IF(B843=3,'KELAS (REFERENSI)'!N873,IF(B843=4,'KELAS (REFERENSI)'!N888,""))))</f>
        <v/>
      </c>
      <c r="O843" s="38" t="str">
        <f>IF(B843=1,'KELAS (REFERENSI)'!O843,IF(B843=2,'KELAS (REFERENSI)'!O858,IF(B843=3,'KELAS (REFERENSI)'!O873,IF(B843=4,'KELAS (REFERENSI)'!O888,""))))</f>
        <v/>
      </c>
      <c r="P843" s="38" t="str">
        <f>IF(B843=1,'KELAS (REFERENSI)'!P843,IF(B843=2,'KELAS (REFERENSI)'!P858,IF(B843=3,'KELAS (REFERENSI)'!P873,IF(B843=4,'KELAS (REFERENSI)'!P888,""))))</f>
        <v/>
      </c>
      <c r="Q843" s="38" t="str">
        <f t="shared" si="4"/>
        <v>BPS Kota Jakarta Timur</v>
      </c>
      <c r="R843" s="38" t="str">
        <f t="shared" si="56"/>
        <v/>
      </c>
      <c r="S843" s="38" t="str">
        <f t="shared" ref="S843:T843" si="851">S842</f>
        <v>15 Juni sampai dengan 31 Agustus 2026</v>
      </c>
      <c r="T843" s="38" t="str">
        <f t="shared" si="851"/>
        <v>31 Agustus 2026</v>
      </c>
      <c r="U843" s="46"/>
      <c r="V843" s="42"/>
      <c r="W843" s="42"/>
      <c r="X843" s="42"/>
    </row>
    <row r="844" ht="15.75" customHeight="1">
      <c r="A844" s="36" t="s">
        <v>5906</v>
      </c>
      <c r="B844" s="43"/>
      <c r="C844" s="44"/>
      <c r="D844" s="47"/>
      <c r="E844" s="47"/>
      <c r="F844" s="39" t="str">
        <f t="shared" si="2"/>
        <v>PETUGAS.0843/SPK/SE/PML/3172/2026</v>
      </c>
      <c r="G844" s="45"/>
      <c r="H844" s="39" t="str">
        <f>VLOOKUP(G844,'MITRA (REFERENSI)'!$A:$Z,16,FALSE)</f>
        <v>#N/A</v>
      </c>
      <c r="I844" s="39" t="str">
        <f>VLOOKUP(G844,'MITRA (REFERENSI)'!$A:$Z,25,FALSE)</f>
        <v>#N/A</v>
      </c>
      <c r="J844" s="38" t="str">
        <f>VLOOKUP(G844,'MITRA (REFERENSI)'!$A:$Z,26,FALSE)</f>
        <v>#N/A</v>
      </c>
      <c r="K844" s="38" t="str">
        <f>VLOOKUP(G844,'MITRA (REFERENSI)'!$A:$Z,15,FALSE)</f>
        <v>#N/A</v>
      </c>
      <c r="L844" s="38" t="str">
        <f>VLOOKUP(G844,'MITRA (REFERENSI)'!$A:$Z,15,FALSE)</f>
        <v>#N/A</v>
      </c>
      <c r="M844" s="38" t="str">
        <f>IF(B844=1,'KELAS (REFERENSI)'!M844,IF(B844=2,'KELAS (REFERENSI)'!M859,IF(B844=3,'KELAS (REFERENSI)'!M874,IF(B844=4,'KELAS (REFERENSI)'!M889,""))))</f>
        <v/>
      </c>
      <c r="N844" s="38" t="str">
        <f>IF(B844=1,'KELAS (REFERENSI)'!N844,IF(B844=2,'KELAS (REFERENSI)'!N859,IF(B844=3,'KELAS (REFERENSI)'!N874,IF(B844=4,'KELAS (REFERENSI)'!N889,""))))</f>
        <v/>
      </c>
      <c r="O844" s="38" t="str">
        <f>IF(B844=1,'KELAS (REFERENSI)'!O844,IF(B844=2,'KELAS (REFERENSI)'!O859,IF(B844=3,'KELAS (REFERENSI)'!O874,IF(B844=4,'KELAS (REFERENSI)'!O889,""))))</f>
        <v/>
      </c>
      <c r="P844" s="38" t="str">
        <f>IF(B844=1,'KELAS (REFERENSI)'!P844,IF(B844=2,'KELAS (REFERENSI)'!P859,IF(B844=3,'KELAS (REFERENSI)'!P874,IF(B844=4,'KELAS (REFERENSI)'!P889,""))))</f>
        <v/>
      </c>
      <c r="Q844" s="38" t="str">
        <f t="shared" si="4"/>
        <v>BPS Kota Jakarta Timur</v>
      </c>
      <c r="R844" s="38" t="str">
        <f t="shared" si="56"/>
        <v/>
      </c>
      <c r="S844" s="38" t="str">
        <f t="shared" ref="S844:T844" si="852">S843</f>
        <v>15 Juni sampai dengan 31 Agustus 2026</v>
      </c>
      <c r="T844" s="38" t="str">
        <f t="shared" si="852"/>
        <v>31 Agustus 2026</v>
      </c>
      <c r="U844" s="46"/>
      <c r="V844" s="42"/>
      <c r="W844" s="42"/>
      <c r="X844" s="42"/>
    </row>
    <row r="845" ht="15.75" customHeight="1">
      <c r="A845" s="36" t="s">
        <v>5907</v>
      </c>
      <c r="B845" s="43"/>
      <c r="C845" s="44"/>
      <c r="D845" s="47"/>
      <c r="E845" s="47"/>
      <c r="F845" s="39" t="str">
        <f t="shared" si="2"/>
        <v>PETUGAS.0844/SPK/SE/PML/3172/2026</v>
      </c>
      <c r="G845" s="45"/>
      <c r="H845" s="39" t="str">
        <f>VLOOKUP(G845,'MITRA (REFERENSI)'!$A:$Z,16,FALSE)</f>
        <v>#N/A</v>
      </c>
      <c r="I845" s="39" t="str">
        <f>VLOOKUP(G845,'MITRA (REFERENSI)'!$A:$Z,25,FALSE)</f>
        <v>#N/A</v>
      </c>
      <c r="J845" s="38" t="str">
        <f>VLOOKUP(G845,'MITRA (REFERENSI)'!$A:$Z,26,FALSE)</f>
        <v>#N/A</v>
      </c>
      <c r="K845" s="38" t="str">
        <f>VLOOKUP(G845,'MITRA (REFERENSI)'!$A:$Z,15,FALSE)</f>
        <v>#N/A</v>
      </c>
      <c r="L845" s="38" t="str">
        <f>VLOOKUP(G845,'MITRA (REFERENSI)'!$A:$Z,15,FALSE)</f>
        <v>#N/A</v>
      </c>
      <c r="M845" s="38" t="str">
        <f>IF(B845=1,'KELAS (REFERENSI)'!M845,IF(B845=2,'KELAS (REFERENSI)'!M860,IF(B845=3,'KELAS (REFERENSI)'!M875,IF(B845=4,'KELAS (REFERENSI)'!M890,""))))</f>
        <v/>
      </c>
      <c r="N845" s="38" t="str">
        <f>IF(B845=1,'KELAS (REFERENSI)'!N845,IF(B845=2,'KELAS (REFERENSI)'!N860,IF(B845=3,'KELAS (REFERENSI)'!N875,IF(B845=4,'KELAS (REFERENSI)'!N890,""))))</f>
        <v/>
      </c>
      <c r="O845" s="38" t="str">
        <f>IF(B845=1,'KELAS (REFERENSI)'!O845,IF(B845=2,'KELAS (REFERENSI)'!O860,IF(B845=3,'KELAS (REFERENSI)'!O875,IF(B845=4,'KELAS (REFERENSI)'!O890,""))))</f>
        <v/>
      </c>
      <c r="P845" s="38" t="str">
        <f>IF(B845=1,'KELAS (REFERENSI)'!P845,IF(B845=2,'KELAS (REFERENSI)'!P860,IF(B845=3,'KELAS (REFERENSI)'!P875,IF(B845=4,'KELAS (REFERENSI)'!P890,""))))</f>
        <v/>
      </c>
      <c r="Q845" s="38" t="str">
        <f t="shared" si="4"/>
        <v>BPS Kota Jakarta Timur</v>
      </c>
      <c r="R845" s="38" t="str">
        <f t="shared" si="56"/>
        <v/>
      </c>
      <c r="S845" s="38" t="str">
        <f t="shared" ref="S845:T845" si="853">S844</f>
        <v>15 Juni sampai dengan 31 Agustus 2026</v>
      </c>
      <c r="T845" s="38" t="str">
        <f t="shared" si="853"/>
        <v>31 Agustus 2026</v>
      </c>
      <c r="U845" s="46"/>
      <c r="V845" s="42"/>
      <c r="W845" s="42"/>
      <c r="X845" s="42"/>
    </row>
    <row r="846" ht="15.75" customHeight="1">
      <c r="A846" s="36" t="s">
        <v>5908</v>
      </c>
      <c r="B846" s="43"/>
      <c r="C846" s="44"/>
      <c r="D846" s="47"/>
      <c r="E846" s="47"/>
      <c r="F846" s="39" t="str">
        <f t="shared" si="2"/>
        <v>PETUGAS.0845/SPK/SE/PML/3172/2026</v>
      </c>
      <c r="G846" s="45"/>
      <c r="H846" s="39" t="str">
        <f>VLOOKUP(G846,'MITRA (REFERENSI)'!$A:$Z,16,FALSE)</f>
        <v>#N/A</v>
      </c>
      <c r="I846" s="39" t="str">
        <f>VLOOKUP(G846,'MITRA (REFERENSI)'!$A:$Z,25,FALSE)</f>
        <v>#N/A</v>
      </c>
      <c r="J846" s="38" t="str">
        <f>VLOOKUP(G846,'MITRA (REFERENSI)'!$A:$Z,26,FALSE)</f>
        <v>#N/A</v>
      </c>
      <c r="K846" s="38" t="str">
        <f>VLOOKUP(G846,'MITRA (REFERENSI)'!$A:$Z,15,FALSE)</f>
        <v>#N/A</v>
      </c>
      <c r="L846" s="38" t="str">
        <f>VLOOKUP(G846,'MITRA (REFERENSI)'!$A:$Z,15,FALSE)</f>
        <v>#N/A</v>
      </c>
      <c r="M846" s="38" t="str">
        <f>IF(B846=1,'KELAS (REFERENSI)'!M846,IF(B846=2,'KELAS (REFERENSI)'!M861,IF(B846=3,'KELAS (REFERENSI)'!M876,IF(B846=4,'KELAS (REFERENSI)'!M891,""))))</f>
        <v/>
      </c>
      <c r="N846" s="38" t="str">
        <f>IF(B846=1,'KELAS (REFERENSI)'!N846,IF(B846=2,'KELAS (REFERENSI)'!N861,IF(B846=3,'KELAS (REFERENSI)'!N876,IF(B846=4,'KELAS (REFERENSI)'!N891,""))))</f>
        <v/>
      </c>
      <c r="O846" s="38" t="str">
        <f>IF(B846=1,'KELAS (REFERENSI)'!O846,IF(B846=2,'KELAS (REFERENSI)'!O861,IF(B846=3,'KELAS (REFERENSI)'!O876,IF(B846=4,'KELAS (REFERENSI)'!O891,""))))</f>
        <v/>
      </c>
      <c r="P846" s="38" t="str">
        <f>IF(B846=1,'KELAS (REFERENSI)'!P846,IF(B846=2,'KELAS (REFERENSI)'!P861,IF(B846=3,'KELAS (REFERENSI)'!P876,IF(B846=4,'KELAS (REFERENSI)'!P891,""))))</f>
        <v/>
      </c>
      <c r="Q846" s="38" t="str">
        <f t="shared" si="4"/>
        <v>BPS Kota Jakarta Timur</v>
      </c>
      <c r="R846" s="38" t="str">
        <f t="shared" si="56"/>
        <v/>
      </c>
      <c r="S846" s="38" t="str">
        <f t="shared" ref="S846:T846" si="854">S845</f>
        <v>15 Juni sampai dengan 31 Agustus 2026</v>
      </c>
      <c r="T846" s="38" t="str">
        <f t="shared" si="854"/>
        <v>31 Agustus 2026</v>
      </c>
      <c r="U846" s="46"/>
      <c r="V846" s="42"/>
      <c r="W846" s="42"/>
      <c r="X846" s="42"/>
    </row>
    <row r="847" ht="15.75" customHeight="1">
      <c r="A847" s="36" t="s">
        <v>5909</v>
      </c>
      <c r="B847" s="43"/>
      <c r="C847" s="44"/>
      <c r="D847" s="47"/>
      <c r="E847" s="47"/>
      <c r="F847" s="39" t="str">
        <f t="shared" si="2"/>
        <v>PETUGAS.0846/SPK/SE/PML/3172/2026</v>
      </c>
      <c r="G847" s="45"/>
      <c r="H847" s="39" t="str">
        <f>VLOOKUP(G847,'MITRA (REFERENSI)'!$A:$Z,16,FALSE)</f>
        <v>#N/A</v>
      </c>
      <c r="I847" s="39" t="str">
        <f>VLOOKUP(G847,'MITRA (REFERENSI)'!$A:$Z,25,FALSE)</f>
        <v>#N/A</v>
      </c>
      <c r="J847" s="38" t="str">
        <f>VLOOKUP(G847,'MITRA (REFERENSI)'!$A:$Z,26,FALSE)</f>
        <v>#N/A</v>
      </c>
      <c r="K847" s="38" t="str">
        <f>VLOOKUP(G847,'MITRA (REFERENSI)'!$A:$Z,15,FALSE)</f>
        <v>#N/A</v>
      </c>
      <c r="L847" s="38" t="str">
        <f>VLOOKUP(G847,'MITRA (REFERENSI)'!$A:$Z,15,FALSE)</f>
        <v>#N/A</v>
      </c>
      <c r="M847" s="38" t="str">
        <f>IF(B847=1,'KELAS (REFERENSI)'!M847,IF(B847=2,'KELAS (REFERENSI)'!M862,IF(B847=3,'KELAS (REFERENSI)'!M877,IF(B847=4,'KELAS (REFERENSI)'!M892,""))))</f>
        <v/>
      </c>
      <c r="N847" s="38" t="str">
        <f>IF(B847=1,'KELAS (REFERENSI)'!N847,IF(B847=2,'KELAS (REFERENSI)'!N862,IF(B847=3,'KELAS (REFERENSI)'!N877,IF(B847=4,'KELAS (REFERENSI)'!N892,""))))</f>
        <v/>
      </c>
      <c r="O847" s="38" t="str">
        <f>IF(B847=1,'KELAS (REFERENSI)'!O847,IF(B847=2,'KELAS (REFERENSI)'!O862,IF(B847=3,'KELAS (REFERENSI)'!O877,IF(B847=4,'KELAS (REFERENSI)'!O892,""))))</f>
        <v/>
      </c>
      <c r="P847" s="38" t="str">
        <f>IF(B847=1,'KELAS (REFERENSI)'!P847,IF(B847=2,'KELAS (REFERENSI)'!P862,IF(B847=3,'KELAS (REFERENSI)'!P877,IF(B847=4,'KELAS (REFERENSI)'!P892,""))))</f>
        <v/>
      </c>
      <c r="Q847" s="38" t="str">
        <f t="shared" si="4"/>
        <v>BPS Kota Jakarta Timur</v>
      </c>
      <c r="R847" s="38" t="str">
        <f t="shared" si="56"/>
        <v/>
      </c>
      <c r="S847" s="38" t="str">
        <f t="shared" ref="S847:T847" si="855">S846</f>
        <v>15 Juni sampai dengan 31 Agustus 2026</v>
      </c>
      <c r="T847" s="38" t="str">
        <f t="shared" si="855"/>
        <v>31 Agustus 2026</v>
      </c>
      <c r="U847" s="46"/>
      <c r="V847" s="42"/>
      <c r="W847" s="42"/>
      <c r="X847" s="42"/>
    </row>
    <row r="848" ht="15.75" customHeight="1">
      <c r="A848" s="36" t="s">
        <v>5910</v>
      </c>
      <c r="B848" s="43"/>
      <c r="C848" s="44"/>
      <c r="D848" s="47"/>
      <c r="E848" s="47"/>
      <c r="F848" s="39" t="str">
        <f t="shared" si="2"/>
        <v>PETUGAS.0847/SPK/SE/PML/3172/2026</v>
      </c>
      <c r="G848" s="45"/>
      <c r="H848" s="39" t="str">
        <f>VLOOKUP(G848,'MITRA (REFERENSI)'!$A:$Z,16,FALSE)</f>
        <v>#N/A</v>
      </c>
      <c r="I848" s="39" t="str">
        <f>VLOOKUP(G848,'MITRA (REFERENSI)'!$A:$Z,25,FALSE)</f>
        <v>#N/A</v>
      </c>
      <c r="J848" s="38" t="str">
        <f>VLOOKUP(G848,'MITRA (REFERENSI)'!$A:$Z,26,FALSE)</f>
        <v>#N/A</v>
      </c>
      <c r="K848" s="38" t="str">
        <f>VLOOKUP(G848,'MITRA (REFERENSI)'!$A:$Z,15,FALSE)</f>
        <v>#N/A</v>
      </c>
      <c r="L848" s="38" t="str">
        <f>VLOOKUP(G848,'MITRA (REFERENSI)'!$A:$Z,15,FALSE)</f>
        <v>#N/A</v>
      </c>
      <c r="M848" s="38" t="str">
        <f>IF(B848=1,'KELAS (REFERENSI)'!M848,IF(B848=2,'KELAS (REFERENSI)'!M863,IF(B848=3,'KELAS (REFERENSI)'!M878,IF(B848=4,'KELAS (REFERENSI)'!M893,""))))</f>
        <v/>
      </c>
      <c r="N848" s="38" t="str">
        <f>IF(B848=1,'KELAS (REFERENSI)'!N848,IF(B848=2,'KELAS (REFERENSI)'!N863,IF(B848=3,'KELAS (REFERENSI)'!N878,IF(B848=4,'KELAS (REFERENSI)'!N893,""))))</f>
        <v/>
      </c>
      <c r="O848" s="38" t="str">
        <f>IF(B848=1,'KELAS (REFERENSI)'!O848,IF(B848=2,'KELAS (REFERENSI)'!O863,IF(B848=3,'KELAS (REFERENSI)'!O878,IF(B848=4,'KELAS (REFERENSI)'!O893,""))))</f>
        <v/>
      </c>
      <c r="P848" s="38" t="str">
        <f>IF(B848=1,'KELAS (REFERENSI)'!P848,IF(B848=2,'KELAS (REFERENSI)'!P863,IF(B848=3,'KELAS (REFERENSI)'!P878,IF(B848=4,'KELAS (REFERENSI)'!P893,""))))</f>
        <v/>
      </c>
      <c r="Q848" s="38" t="str">
        <f t="shared" si="4"/>
        <v>BPS Kota Jakarta Timur</v>
      </c>
      <c r="R848" s="38" t="str">
        <f t="shared" si="56"/>
        <v/>
      </c>
      <c r="S848" s="38" t="str">
        <f t="shared" ref="S848:T848" si="856">S847</f>
        <v>15 Juni sampai dengan 31 Agustus 2026</v>
      </c>
      <c r="T848" s="38" t="str">
        <f t="shared" si="856"/>
        <v>31 Agustus 2026</v>
      </c>
      <c r="U848" s="46"/>
      <c r="V848" s="42"/>
      <c r="W848" s="42"/>
      <c r="X848" s="42"/>
    </row>
    <row r="849" ht="15.75" customHeight="1">
      <c r="A849" s="36" t="s">
        <v>5911</v>
      </c>
      <c r="B849" s="43"/>
      <c r="C849" s="44"/>
      <c r="D849" s="47"/>
      <c r="E849" s="47"/>
      <c r="F849" s="39" t="str">
        <f t="shared" si="2"/>
        <v>PETUGAS.0848/SPK/SE/PML/3172/2026</v>
      </c>
      <c r="G849" s="45"/>
      <c r="H849" s="39" t="str">
        <f>VLOOKUP(G849,'MITRA (REFERENSI)'!$A:$Z,16,FALSE)</f>
        <v>#N/A</v>
      </c>
      <c r="I849" s="39" t="str">
        <f>VLOOKUP(G849,'MITRA (REFERENSI)'!$A:$Z,25,FALSE)</f>
        <v>#N/A</v>
      </c>
      <c r="J849" s="38" t="str">
        <f>VLOOKUP(G849,'MITRA (REFERENSI)'!$A:$Z,26,FALSE)</f>
        <v>#N/A</v>
      </c>
      <c r="K849" s="38" t="str">
        <f>VLOOKUP(G849,'MITRA (REFERENSI)'!$A:$Z,15,FALSE)</f>
        <v>#N/A</v>
      </c>
      <c r="L849" s="38" t="str">
        <f>VLOOKUP(G849,'MITRA (REFERENSI)'!$A:$Z,15,FALSE)</f>
        <v>#N/A</v>
      </c>
      <c r="M849" s="38" t="str">
        <f>IF(B849=1,'KELAS (REFERENSI)'!M849,IF(B849=2,'KELAS (REFERENSI)'!M864,IF(B849=3,'KELAS (REFERENSI)'!M879,IF(B849=4,'KELAS (REFERENSI)'!M894,""))))</f>
        <v/>
      </c>
      <c r="N849" s="38" t="str">
        <f>IF(B849=1,'KELAS (REFERENSI)'!N849,IF(B849=2,'KELAS (REFERENSI)'!N864,IF(B849=3,'KELAS (REFERENSI)'!N879,IF(B849=4,'KELAS (REFERENSI)'!N894,""))))</f>
        <v/>
      </c>
      <c r="O849" s="38" t="str">
        <f>IF(B849=1,'KELAS (REFERENSI)'!O849,IF(B849=2,'KELAS (REFERENSI)'!O864,IF(B849=3,'KELAS (REFERENSI)'!O879,IF(B849=4,'KELAS (REFERENSI)'!O894,""))))</f>
        <v/>
      </c>
      <c r="P849" s="38" t="str">
        <f>IF(B849=1,'KELAS (REFERENSI)'!P849,IF(B849=2,'KELAS (REFERENSI)'!P864,IF(B849=3,'KELAS (REFERENSI)'!P879,IF(B849=4,'KELAS (REFERENSI)'!P894,""))))</f>
        <v/>
      </c>
      <c r="Q849" s="38" t="str">
        <f t="shared" si="4"/>
        <v>BPS Kota Jakarta Timur</v>
      </c>
      <c r="R849" s="38" t="str">
        <f t="shared" si="56"/>
        <v/>
      </c>
      <c r="S849" s="38" t="str">
        <f t="shared" ref="S849:T849" si="857">S848</f>
        <v>15 Juni sampai dengan 31 Agustus 2026</v>
      </c>
      <c r="T849" s="38" t="str">
        <f t="shared" si="857"/>
        <v>31 Agustus 2026</v>
      </c>
      <c r="U849" s="46"/>
      <c r="V849" s="42"/>
      <c r="W849" s="42"/>
      <c r="X849" s="42"/>
    </row>
    <row r="850" ht="15.75" customHeight="1">
      <c r="A850" s="36" t="s">
        <v>5912</v>
      </c>
      <c r="B850" s="43"/>
      <c r="C850" s="44"/>
      <c r="D850" s="47"/>
      <c r="E850" s="47"/>
      <c r="F850" s="39" t="str">
        <f t="shared" si="2"/>
        <v>PETUGAS.0849/SPK/SE/PML/3172/2026</v>
      </c>
      <c r="G850" s="45"/>
      <c r="H850" s="39" t="str">
        <f>VLOOKUP(G850,'MITRA (REFERENSI)'!$A:$Z,16,FALSE)</f>
        <v>#N/A</v>
      </c>
      <c r="I850" s="39" t="str">
        <f>VLOOKUP(G850,'MITRA (REFERENSI)'!$A:$Z,25,FALSE)</f>
        <v>#N/A</v>
      </c>
      <c r="J850" s="38" t="str">
        <f>VLOOKUP(G850,'MITRA (REFERENSI)'!$A:$Z,26,FALSE)</f>
        <v>#N/A</v>
      </c>
      <c r="K850" s="38" t="str">
        <f>VLOOKUP(G850,'MITRA (REFERENSI)'!$A:$Z,15,FALSE)</f>
        <v>#N/A</v>
      </c>
      <c r="L850" s="38" t="str">
        <f>VLOOKUP(G850,'MITRA (REFERENSI)'!$A:$Z,15,FALSE)</f>
        <v>#N/A</v>
      </c>
      <c r="M850" s="38" t="str">
        <f>IF(B850=1,'KELAS (REFERENSI)'!M850,IF(B850=2,'KELAS (REFERENSI)'!M865,IF(B850=3,'KELAS (REFERENSI)'!M880,IF(B850=4,'KELAS (REFERENSI)'!M895,""))))</f>
        <v/>
      </c>
      <c r="N850" s="38" t="str">
        <f>IF(B850=1,'KELAS (REFERENSI)'!N850,IF(B850=2,'KELAS (REFERENSI)'!N865,IF(B850=3,'KELAS (REFERENSI)'!N880,IF(B850=4,'KELAS (REFERENSI)'!N895,""))))</f>
        <v/>
      </c>
      <c r="O850" s="38" t="str">
        <f>IF(B850=1,'KELAS (REFERENSI)'!O850,IF(B850=2,'KELAS (REFERENSI)'!O865,IF(B850=3,'KELAS (REFERENSI)'!O880,IF(B850=4,'KELAS (REFERENSI)'!O895,""))))</f>
        <v/>
      </c>
      <c r="P850" s="38" t="str">
        <f>IF(B850=1,'KELAS (REFERENSI)'!P850,IF(B850=2,'KELAS (REFERENSI)'!P865,IF(B850=3,'KELAS (REFERENSI)'!P880,IF(B850=4,'KELAS (REFERENSI)'!P895,""))))</f>
        <v/>
      </c>
      <c r="Q850" s="38" t="str">
        <f t="shared" si="4"/>
        <v>BPS Kota Jakarta Timur</v>
      </c>
      <c r="R850" s="38" t="str">
        <f t="shared" si="56"/>
        <v/>
      </c>
      <c r="S850" s="38" t="str">
        <f t="shared" ref="S850:T850" si="858">S849</f>
        <v>15 Juni sampai dengan 31 Agustus 2026</v>
      </c>
      <c r="T850" s="38" t="str">
        <f t="shared" si="858"/>
        <v>31 Agustus 2026</v>
      </c>
      <c r="U850" s="46"/>
      <c r="V850" s="42"/>
      <c r="W850" s="42"/>
      <c r="X850" s="42"/>
    </row>
    <row r="851" ht="15.75" customHeight="1">
      <c r="A851" s="36" t="s">
        <v>5913</v>
      </c>
      <c r="B851" s="43"/>
      <c r="C851" s="44"/>
      <c r="D851" s="47"/>
      <c r="E851" s="47"/>
      <c r="F851" s="39" t="str">
        <f t="shared" si="2"/>
        <v>PETUGAS.0850/SPK/SE/PML/3172/2026</v>
      </c>
      <c r="G851" s="45"/>
      <c r="H851" s="39" t="str">
        <f>VLOOKUP(G851,'MITRA (REFERENSI)'!$A:$Z,16,FALSE)</f>
        <v>#N/A</v>
      </c>
      <c r="I851" s="39" t="str">
        <f>VLOOKUP(G851,'MITRA (REFERENSI)'!$A:$Z,25,FALSE)</f>
        <v>#N/A</v>
      </c>
      <c r="J851" s="38" t="str">
        <f>VLOOKUP(G851,'MITRA (REFERENSI)'!$A:$Z,26,FALSE)</f>
        <v>#N/A</v>
      </c>
      <c r="K851" s="38" t="str">
        <f>VLOOKUP(G851,'MITRA (REFERENSI)'!$A:$Z,15,FALSE)</f>
        <v>#N/A</v>
      </c>
      <c r="L851" s="38" t="str">
        <f>VLOOKUP(G851,'MITRA (REFERENSI)'!$A:$Z,15,FALSE)</f>
        <v>#N/A</v>
      </c>
      <c r="M851" s="38" t="str">
        <f>IF(B851=1,'KELAS (REFERENSI)'!M851,IF(B851=2,'KELAS (REFERENSI)'!M866,IF(B851=3,'KELAS (REFERENSI)'!M881,IF(B851=4,'KELAS (REFERENSI)'!M896,""))))</f>
        <v/>
      </c>
      <c r="N851" s="38" t="str">
        <f>IF(B851=1,'KELAS (REFERENSI)'!N851,IF(B851=2,'KELAS (REFERENSI)'!N866,IF(B851=3,'KELAS (REFERENSI)'!N881,IF(B851=4,'KELAS (REFERENSI)'!N896,""))))</f>
        <v/>
      </c>
      <c r="O851" s="38" t="str">
        <f>IF(B851=1,'KELAS (REFERENSI)'!O851,IF(B851=2,'KELAS (REFERENSI)'!O866,IF(B851=3,'KELAS (REFERENSI)'!O881,IF(B851=4,'KELAS (REFERENSI)'!O896,""))))</f>
        <v/>
      </c>
      <c r="P851" s="38" t="str">
        <f>IF(B851=1,'KELAS (REFERENSI)'!P851,IF(B851=2,'KELAS (REFERENSI)'!P866,IF(B851=3,'KELAS (REFERENSI)'!P881,IF(B851=4,'KELAS (REFERENSI)'!P896,""))))</f>
        <v/>
      </c>
      <c r="Q851" s="38" t="str">
        <f t="shared" si="4"/>
        <v>BPS Kota Jakarta Timur</v>
      </c>
      <c r="R851" s="38" t="str">
        <f t="shared" si="56"/>
        <v/>
      </c>
      <c r="S851" s="38" t="str">
        <f t="shared" ref="S851:T851" si="859">S850</f>
        <v>15 Juni sampai dengan 31 Agustus 2026</v>
      </c>
      <c r="T851" s="38" t="str">
        <f t="shared" si="859"/>
        <v>31 Agustus 2026</v>
      </c>
      <c r="U851" s="46"/>
      <c r="V851" s="42"/>
      <c r="W851" s="42"/>
      <c r="X851" s="42"/>
    </row>
    <row r="852" ht="15.75" customHeight="1">
      <c r="A852" s="36" t="s">
        <v>5914</v>
      </c>
      <c r="B852" s="43"/>
      <c r="C852" s="44"/>
      <c r="D852" s="47"/>
      <c r="E852" s="47"/>
      <c r="F852" s="39" t="str">
        <f t="shared" si="2"/>
        <v>PETUGAS.0851/SPK/SE/PML/3172/2026</v>
      </c>
      <c r="G852" s="45"/>
      <c r="H852" s="39" t="str">
        <f>VLOOKUP(G852,'MITRA (REFERENSI)'!$A:$Z,16,FALSE)</f>
        <v>#N/A</v>
      </c>
      <c r="I852" s="39" t="str">
        <f>VLOOKUP(G852,'MITRA (REFERENSI)'!$A:$Z,25,FALSE)</f>
        <v>#N/A</v>
      </c>
      <c r="J852" s="38" t="str">
        <f>VLOOKUP(G852,'MITRA (REFERENSI)'!$A:$Z,26,FALSE)</f>
        <v>#N/A</v>
      </c>
      <c r="K852" s="38" t="str">
        <f>VLOOKUP(G852,'MITRA (REFERENSI)'!$A:$Z,15,FALSE)</f>
        <v>#N/A</v>
      </c>
      <c r="L852" s="38" t="str">
        <f>VLOOKUP(G852,'MITRA (REFERENSI)'!$A:$Z,15,FALSE)</f>
        <v>#N/A</v>
      </c>
      <c r="M852" s="38" t="str">
        <f>IF(B852=1,'KELAS (REFERENSI)'!M852,IF(B852=2,'KELAS (REFERENSI)'!M867,IF(B852=3,'KELAS (REFERENSI)'!M882,IF(B852=4,'KELAS (REFERENSI)'!M897,""))))</f>
        <v/>
      </c>
      <c r="N852" s="38" t="str">
        <f>IF(B852=1,'KELAS (REFERENSI)'!N852,IF(B852=2,'KELAS (REFERENSI)'!N867,IF(B852=3,'KELAS (REFERENSI)'!N882,IF(B852=4,'KELAS (REFERENSI)'!N897,""))))</f>
        <v/>
      </c>
      <c r="O852" s="38" t="str">
        <f>IF(B852=1,'KELAS (REFERENSI)'!O852,IF(B852=2,'KELAS (REFERENSI)'!O867,IF(B852=3,'KELAS (REFERENSI)'!O882,IF(B852=4,'KELAS (REFERENSI)'!O897,""))))</f>
        <v/>
      </c>
      <c r="P852" s="38" t="str">
        <f>IF(B852=1,'KELAS (REFERENSI)'!P852,IF(B852=2,'KELAS (REFERENSI)'!P867,IF(B852=3,'KELAS (REFERENSI)'!P882,IF(B852=4,'KELAS (REFERENSI)'!P897,""))))</f>
        <v/>
      </c>
      <c r="Q852" s="38" t="str">
        <f t="shared" si="4"/>
        <v>BPS Kota Jakarta Timur</v>
      </c>
      <c r="R852" s="38" t="str">
        <f t="shared" si="56"/>
        <v/>
      </c>
      <c r="S852" s="38" t="str">
        <f t="shared" ref="S852:T852" si="860">S851</f>
        <v>15 Juni sampai dengan 31 Agustus 2026</v>
      </c>
      <c r="T852" s="38" t="str">
        <f t="shared" si="860"/>
        <v>31 Agustus 2026</v>
      </c>
      <c r="U852" s="46"/>
      <c r="V852" s="42"/>
      <c r="W852" s="42"/>
      <c r="X852" s="42"/>
    </row>
    <row r="853" ht="15.75" customHeight="1">
      <c r="A853" s="36" t="s">
        <v>5915</v>
      </c>
      <c r="B853" s="43"/>
      <c r="C853" s="44"/>
      <c r="D853" s="47"/>
      <c r="E853" s="47"/>
      <c r="F853" s="39" t="str">
        <f t="shared" si="2"/>
        <v>PETUGAS.0852/SPK/SE/PML/3172/2026</v>
      </c>
      <c r="G853" s="45"/>
      <c r="H853" s="39" t="str">
        <f>VLOOKUP(G853,'MITRA (REFERENSI)'!$A:$Z,16,FALSE)</f>
        <v>#N/A</v>
      </c>
      <c r="I853" s="39" t="str">
        <f>VLOOKUP(G853,'MITRA (REFERENSI)'!$A:$Z,25,FALSE)</f>
        <v>#N/A</v>
      </c>
      <c r="J853" s="38" t="str">
        <f>VLOOKUP(G853,'MITRA (REFERENSI)'!$A:$Z,26,FALSE)</f>
        <v>#N/A</v>
      </c>
      <c r="K853" s="38" t="str">
        <f>VLOOKUP(G853,'MITRA (REFERENSI)'!$A:$Z,15,FALSE)</f>
        <v>#N/A</v>
      </c>
      <c r="L853" s="38" t="str">
        <f>VLOOKUP(G853,'MITRA (REFERENSI)'!$A:$Z,15,FALSE)</f>
        <v>#N/A</v>
      </c>
      <c r="M853" s="38" t="str">
        <f>IF(B853=1,'KELAS (REFERENSI)'!M853,IF(B853=2,'KELAS (REFERENSI)'!M868,IF(B853=3,'KELAS (REFERENSI)'!M883,IF(B853=4,'KELAS (REFERENSI)'!M898,""))))</f>
        <v/>
      </c>
      <c r="N853" s="38" t="str">
        <f>IF(B853=1,'KELAS (REFERENSI)'!N853,IF(B853=2,'KELAS (REFERENSI)'!N868,IF(B853=3,'KELAS (REFERENSI)'!N883,IF(B853=4,'KELAS (REFERENSI)'!N898,""))))</f>
        <v/>
      </c>
      <c r="O853" s="38" t="str">
        <f>IF(B853=1,'KELAS (REFERENSI)'!O853,IF(B853=2,'KELAS (REFERENSI)'!O868,IF(B853=3,'KELAS (REFERENSI)'!O883,IF(B853=4,'KELAS (REFERENSI)'!O898,""))))</f>
        <v/>
      </c>
      <c r="P853" s="38" t="str">
        <f>IF(B853=1,'KELAS (REFERENSI)'!P853,IF(B853=2,'KELAS (REFERENSI)'!P868,IF(B853=3,'KELAS (REFERENSI)'!P883,IF(B853=4,'KELAS (REFERENSI)'!P898,""))))</f>
        <v/>
      </c>
      <c r="Q853" s="38" t="str">
        <f t="shared" si="4"/>
        <v>BPS Kota Jakarta Timur</v>
      </c>
      <c r="R853" s="38" t="str">
        <f t="shared" si="56"/>
        <v/>
      </c>
      <c r="S853" s="38" t="str">
        <f t="shared" ref="S853:T853" si="861">S852</f>
        <v>15 Juni sampai dengan 31 Agustus 2026</v>
      </c>
      <c r="T853" s="38" t="str">
        <f t="shared" si="861"/>
        <v>31 Agustus 2026</v>
      </c>
      <c r="U853" s="46"/>
      <c r="V853" s="42"/>
      <c r="W853" s="42"/>
      <c r="X853" s="42"/>
    </row>
    <row r="854" ht="15.75" customHeight="1">
      <c r="A854" s="36" t="s">
        <v>5916</v>
      </c>
      <c r="B854" s="43"/>
      <c r="C854" s="44"/>
      <c r="D854" s="47"/>
      <c r="E854" s="47"/>
      <c r="F854" s="39" t="str">
        <f t="shared" si="2"/>
        <v>PETUGAS.0853/SPK/SE/PML/3172/2026</v>
      </c>
      <c r="G854" s="45"/>
      <c r="H854" s="39" t="str">
        <f>VLOOKUP(G854,'MITRA (REFERENSI)'!$A:$Z,16,FALSE)</f>
        <v>#N/A</v>
      </c>
      <c r="I854" s="39" t="str">
        <f>VLOOKUP(G854,'MITRA (REFERENSI)'!$A:$Z,25,FALSE)</f>
        <v>#N/A</v>
      </c>
      <c r="J854" s="38" t="str">
        <f>VLOOKUP(G854,'MITRA (REFERENSI)'!$A:$Z,26,FALSE)</f>
        <v>#N/A</v>
      </c>
      <c r="K854" s="38" t="str">
        <f>VLOOKUP(G854,'MITRA (REFERENSI)'!$A:$Z,15,FALSE)</f>
        <v>#N/A</v>
      </c>
      <c r="L854" s="38" t="str">
        <f>VLOOKUP(G854,'MITRA (REFERENSI)'!$A:$Z,15,FALSE)</f>
        <v>#N/A</v>
      </c>
      <c r="M854" s="38" t="str">
        <f>IF(B854=1,'KELAS (REFERENSI)'!M854,IF(B854=2,'KELAS (REFERENSI)'!M869,IF(B854=3,'KELAS (REFERENSI)'!M884,IF(B854=4,'KELAS (REFERENSI)'!M899,""))))</f>
        <v/>
      </c>
      <c r="N854" s="38" t="str">
        <f>IF(B854=1,'KELAS (REFERENSI)'!N854,IF(B854=2,'KELAS (REFERENSI)'!N869,IF(B854=3,'KELAS (REFERENSI)'!N884,IF(B854=4,'KELAS (REFERENSI)'!N899,""))))</f>
        <v/>
      </c>
      <c r="O854" s="38" t="str">
        <f>IF(B854=1,'KELAS (REFERENSI)'!O854,IF(B854=2,'KELAS (REFERENSI)'!O869,IF(B854=3,'KELAS (REFERENSI)'!O884,IF(B854=4,'KELAS (REFERENSI)'!O899,""))))</f>
        <v/>
      </c>
      <c r="P854" s="38" t="str">
        <f>IF(B854=1,'KELAS (REFERENSI)'!P854,IF(B854=2,'KELAS (REFERENSI)'!P869,IF(B854=3,'KELAS (REFERENSI)'!P884,IF(B854=4,'KELAS (REFERENSI)'!P899,""))))</f>
        <v/>
      </c>
      <c r="Q854" s="38" t="str">
        <f t="shared" si="4"/>
        <v>BPS Kota Jakarta Timur</v>
      </c>
      <c r="R854" s="38" t="str">
        <f t="shared" si="56"/>
        <v/>
      </c>
      <c r="S854" s="38" t="str">
        <f t="shared" ref="S854:T854" si="862">S853</f>
        <v>15 Juni sampai dengan 31 Agustus 2026</v>
      </c>
      <c r="T854" s="38" t="str">
        <f t="shared" si="862"/>
        <v>31 Agustus 2026</v>
      </c>
      <c r="U854" s="46"/>
      <c r="V854" s="42"/>
      <c r="W854" s="42"/>
      <c r="X854" s="42"/>
    </row>
    <row r="855" ht="15.75" customHeight="1">
      <c r="A855" s="36" t="s">
        <v>5917</v>
      </c>
      <c r="B855" s="43"/>
      <c r="C855" s="44"/>
      <c r="D855" s="47"/>
      <c r="E855" s="47"/>
      <c r="F855" s="39" t="str">
        <f t="shared" si="2"/>
        <v>PETUGAS.0854/SPK/SE/PML/3172/2026</v>
      </c>
      <c r="G855" s="45"/>
      <c r="H855" s="39" t="str">
        <f>VLOOKUP(G855,'MITRA (REFERENSI)'!$A:$Z,16,FALSE)</f>
        <v>#N/A</v>
      </c>
      <c r="I855" s="39" t="str">
        <f>VLOOKUP(G855,'MITRA (REFERENSI)'!$A:$Z,25,FALSE)</f>
        <v>#N/A</v>
      </c>
      <c r="J855" s="38" t="str">
        <f>VLOOKUP(G855,'MITRA (REFERENSI)'!$A:$Z,26,FALSE)</f>
        <v>#N/A</v>
      </c>
      <c r="K855" s="38" t="str">
        <f>VLOOKUP(G855,'MITRA (REFERENSI)'!$A:$Z,15,FALSE)</f>
        <v>#N/A</v>
      </c>
      <c r="L855" s="38" t="str">
        <f>VLOOKUP(G855,'MITRA (REFERENSI)'!$A:$Z,15,FALSE)</f>
        <v>#N/A</v>
      </c>
      <c r="M855" s="38" t="str">
        <f>IF(B855=1,'KELAS (REFERENSI)'!M855,IF(B855=2,'KELAS (REFERENSI)'!M870,IF(B855=3,'KELAS (REFERENSI)'!M885,IF(B855=4,'KELAS (REFERENSI)'!M900,""))))</f>
        <v/>
      </c>
      <c r="N855" s="38" t="str">
        <f>IF(B855=1,'KELAS (REFERENSI)'!N855,IF(B855=2,'KELAS (REFERENSI)'!N870,IF(B855=3,'KELAS (REFERENSI)'!N885,IF(B855=4,'KELAS (REFERENSI)'!N900,""))))</f>
        <v/>
      </c>
      <c r="O855" s="38" t="str">
        <f>IF(B855=1,'KELAS (REFERENSI)'!O855,IF(B855=2,'KELAS (REFERENSI)'!O870,IF(B855=3,'KELAS (REFERENSI)'!O885,IF(B855=4,'KELAS (REFERENSI)'!O900,""))))</f>
        <v/>
      </c>
      <c r="P855" s="38" t="str">
        <f>IF(B855=1,'KELAS (REFERENSI)'!P855,IF(B855=2,'KELAS (REFERENSI)'!P870,IF(B855=3,'KELAS (REFERENSI)'!P885,IF(B855=4,'KELAS (REFERENSI)'!P900,""))))</f>
        <v/>
      </c>
      <c r="Q855" s="38" t="str">
        <f t="shared" si="4"/>
        <v>BPS Kota Jakarta Timur</v>
      </c>
      <c r="R855" s="38" t="str">
        <f t="shared" si="56"/>
        <v/>
      </c>
      <c r="S855" s="38" t="str">
        <f t="shared" ref="S855:T855" si="863">S854</f>
        <v>15 Juni sampai dengan 31 Agustus 2026</v>
      </c>
      <c r="T855" s="38" t="str">
        <f t="shared" si="863"/>
        <v>31 Agustus 2026</v>
      </c>
      <c r="U855" s="46"/>
      <c r="V855" s="42"/>
      <c r="W855" s="42"/>
      <c r="X855" s="42"/>
    </row>
    <row r="856" ht="15.75" customHeight="1">
      <c r="A856" s="36" t="s">
        <v>5918</v>
      </c>
      <c r="B856" s="43"/>
      <c r="C856" s="44"/>
      <c r="D856" s="47"/>
      <c r="E856" s="47"/>
      <c r="F856" s="39" t="str">
        <f t="shared" si="2"/>
        <v>PETUGAS.0855/SPK/SE/PML/3172/2026</v>
      </c>
      <c r="G856" s="45"/>
      <c r="H856" s="39" t="str">
        <f>VLOOKUP(G856,'MITRA (REFERENSI)'!$A:$Z,16,FALSE)</f>
        <v>#N/A</v>
      </c>
      <c r="I856" s="39" t="str">
        <f>VLOOKUP(G856,'MITRA (REFERENSI)'!$A:$Z,25,FALSE)</f>
        <v>#N/A</v>
      </c>
      <c r="J856" s="38" t="str">
        <f>VLOOKUP(G856,'MITRA (REFERENSI)'!$A:$Z,26,FALSE)</f>
        <v>#N/A</v>
      </c>
      <c r="K856" s="38" t="str">
        <f>VLOOKUP(G856,'MITRA (REFERENSI)'!$A:$Z,15,FALSE)</f>
        <v>#N/A</v>
      </c>
      <c r="L856" s="38" t="str">
        <f>VLOOKUP(G856,'MITRA (REFERENSI)'!$A:$Z,15,FALSE)</f>
        <v>#N/A</v>
      </c>
      <c r="M856" s="38" t="str">
        <f>IF(B856=1,'KELAS (REFERENSI)'!M856,IF(B856=2,'KELAS (REFERENSI)'!M871,IF(B856=3,'KELAS (REFERENSI)'!M886,IF(B856=4,'KELAS (REFERENSI)'!M901,""))))</f>
        <v/>
      </c>
      <c r="N856" s="38" t="str">
        <f>IF(B856=1,'KELAS (REFERENSI)'!N856,IF(B856=2,'KELAS (REFERENSI)'!N871,IF(B856=3,'KELAS (REFERENSI)'!N886,IF(B856=4,'KELAS (REFERENSI)'!N901,""))))</f>
        <v/>
      </c>
      <c r="O856" s="38" t="str">
        <f>IF(B856=1,'KELAS (REFERENSI)'!O856,IF(B856=2,'KELAS (REFERENSI)'!O871,IF(B856=3,'KELAS (REFERENSI)'!O886,IF(B856=4,'KELAS (REFERENSI)'!O901,""))))</f>
        <v/>
      </c>
      <c r="P856" s="38" t="str">
        <f>IF(B856=1,'KELAS (REFERENSI)'!P856,IF(B856=2,'KELAS (REFERENSI)'!P871,IF(B856=3,'KELAS (REFERENSI)'!P886,IF(B856=4,'KELAS (REFERENSI)'!P901,""))))</f>
        <v/>
      </c>
      <c r="Q856" s="38" t="str">
        <f t="shared" si="4"/>
        <v>BPS Kota Jakarta Timur</v>
      </c>
      <c r="R856" s="38" t="str">
        <f t="shared" si="56"/>
        <v/>
      </c>
      <c r="S856" s="38" t="str">
        <f t="shared" ref="S856:T856" si="864">S855</f>
        <v>15 Juni sampai dengan 31 Agustus 2026</v>
      </c>
      <c r="T856" s="38" t="str">
        <f t="shared" si="864"/>
        <v>31 Agustus 2026</v>
      </c>
      <c r="U856" s="46"/>
      <c r="V856" s="42"/>
      <c r="W856" s="42"/>
      <c r="X856" s="42"/>
    </row>
    <row r="857" ht="15.75" customHeight="1">
      <c r="A857" s="36" t="s">
        <v>5919</v>
      </c>
      <c r="B857" s="43"/>
      <c r="C857" s="44"/>
      <c r="D857" s="47"/>
      <c r="E857" s="47"/>
      <c r="F857" s="39" t="str">
        <f t="shared" si="2"/>
        <v>PETUGAS.0856/SPK/SE/PML/3172/2026</v>
      </c>
      <c r="G857" s="45"/>
      <c r="H857" s="39" t="str">
        <f>VLOOKUP(G857,'MITRA (REFERENSI)'!$A:$Z,16,FALSE)</f>
        <v>#N/A</v>
      </c>
      <c r="I857" s="39" t="str">
        <f>VLOOKUP(G857,'MITRA (REFERENSI)'!$A:$Z,25,FALSE)</f>
        <v>#N/A</v>
      </c>
      <c r="J857" s="38" t="str">
        <f>VLOOKUP(G857,'MITRA (REFERENSI)'!$A:$Z,26,FALSE)</f>
        <v>#N/A</v>
      </c>
      <c r="K857" s="38" t="str">
        <f>VLOOKUP(G857,'MITRA (REFERENSI)'!$A:$Z,15,FALSE)</f>
        <v>#N/A</v>
      </c>
      <c r="L857" s="38" t="str">
        <f>VLOOKUP(G857,'MITRA (REFERENSI)'!$A:$Z,15,FALSE)</f>
        <v>#N/A</v>
      </c>
      <c r="M857" s="38" t="str">
        <f>IF(B857=1,'KELAS (REFERENSI)'!M857,IF(B857=2,'KELAS (REFERENSI)'!M872,IF(B857=3,'KELAS (REFERENSI)'!M887,IF(B857=4,'KELAS (REFERENSI)'!M902,""))))</f>
        <v/>
      </c>
      <c r="N857" s="38" t="str">
        <f>IF(B857=1,'KELAS (REFERENSI)'!N857,IF(B857=2,'KELAS (REFERENSI)'!N872,IF(B857=3,'KELAS (REFERENSI)'!N887,IF(B857=4,'KELAS (REFERENSI)'!N902,""))))</f>
        <v/>
      </c>
      <c r="O857" s="38" t="str">
        <f>IF(B857=1,'KELAS (REFERENSI)'!O857,IF(B857=2,'KELAS (REFERENSI)'!O872,IF(B857=3,'KELAS (REFERENSI)'!O887,IF(B857=4,'KELAS (REFERENSI)'!O902,""))))</f>
        <v/>
      </c>
      <c r="P857" s="38" t="str">
        <f>IF(B857=1,'KELAS (REFERENSI)'!P857,IF(B857=2,'KELAS (REFERENSI)'!P872,IF(B857=3,'KELAS (REFERENSI)'!P887,IF(B857=4,'KELAS (REFERENSI)'!P902,""))))</f>
        <v/>
      </c>
      <c r="Q857" s="38" t="str">
        <f t="shared" si="4"/>
        <v>BPS Kota Jakarta Timur</v>
      </c>
      <c r="R857" s="38" t="str">
        <f t="shared" si="56"/>
        <v/>
      </c>
      <c r="S857" s="38" t="str">
        <f t="shared" ref="S857:T857" si="865">S856</f>
        <v>15 Juni sampai dengan 31 Agustus 2026</v>
      </c>
      <c r="T857" s="38" t="str">
        <f t="shared" si="865"/>
        <v>31 Agustus 2026</v>
      </c>
      <c r="U857" s="46"/>
      <c r="V857" s="42"/>
      <c r="W857" s="42"/>
      <c r="X857" s="42"/>
    </row>
    <row r="858" ht="15.75" customHeight="1">
      <c r="A858" s="36" t="s">
        <v>5920</v>
      </c>
      <c r="B858" s="43"/>
      <c r="C858" s="44"/>
      <c r="D858" s="47"/>
      <c r="E858" s="47"/>
      <c r="F858" s="39" t="str">
        <f t="shared" si="2"/>
        <v>PETUGAS.0857/SPK/SE/PML/3172/2026</v>
      </c>
      <c r="G858" s="45"/>
      <c r="H858" s="39" t="str">
        <f>VLOOKUP(G858,'MITRA (REFERENSI)'!$A:$Z,16,FALSE)</f>
        <v>#N/A</v>
      </c>
      <c r="I858" s="39" t="str">
        <f>VLOOKUP(G858,'MITRA (REFERENSI)'!$A:$Z,25,FALSE)</f>
        <v>#N/A</v>
      </c>
      <c r="J858" s="38" t="str">
        <f>VLOOKUP(G858,'MITRA (REFERENSI)'!$A:$Z,26,FALSE)</f>
        <v>#N/A</v>
      </c>
      <c r="K858" s="38" t="str">
        <f>VLOOKUP(G858,'MITRA (REFERENSI)'!$A:$Z,15,FALSE)</f>
        <v>#N/A</v>
      </c>
      <c r="L858" s="38" t="str">
        <f>VLOOKUP(G858,'MITRA (REFERENSI)'!$A:$Z,15,FALSE)</f>
        <v>#N/A</v>
      </c>
      <c r="M858" s="38" t="str">
        <f>IF(B858=1,'KELAS (REFERENSI)'!M858,IF(B858=2,'KELAS (REFERENSI)'!M873,IF(B858=3,'KELAS (REFERENSI)'!M888,IF(B858=4,'KELAS (REFERENSI)'!M903,""))))</f>
        <v/>
      </c>
      <c r="N858" s="38" t="str">
        <f>IF(B858=1,'KELAS (REFERENSI)'!N858,IF(B858=2,'KELAS (REFERENSI)'!N873,IF(B858=3,'KELAS (REFERENSI)'!N888,IF(B858=4,'KELAS (REFERENSI)'!N903,""))))</f>
        <v/>
      </c>
      <c r="O858" s="38" t="str">
        <f>IF(B858=1,'KELAS (REFERENSI)'!O858,IF(B858=2,'KELAS (REFERENSI)'!O873,IF(B858=3,'KELAS (REFERENSI)'!O888,IF(B858=4,'KELAS (REFERENSI)'!O903,""))))</f>
        <v/>
      </c>
      <c r="P858" s="38" t="str">
        <f>IF(B858=1,'KELAS (REFERENSI)'!P858,IF(B858=2,'KELAS (REFERENSI)'!P873,IF(B858=3,'KELAS (REFERENSI)'!P888,IF(B858=4,'KELAS (REFERENSI)'!P903,""))))</f>
        <v/>
      </c>
      <c r="Q858" s="38" t="str">
        <f t="shared" si="4"/>
        <v>BPS Kota Jakarta Timur</v>
      </c>
      <c r="R858" s="38" t="str">
        <f t="shared" si="56"/>
        <v/>
      </c>
      <c r="S858" s="38" t="str">
        <f t="shared" ref="S858:T858" si="866">S857</f>
        <v>15 Juni sampai dengan 31 Agustus 2026</v>
      </c>
      <c r="T858" s="38" t="str">
        <f t="shared" si="866"/>
        <v>31 Agustus 2026</v>
      </c>
      <c r="U858" s="46"/>
      <c r="V858" s="42"/>
      <c r="W858" s="42"/>
      <c r="X858" s="42"/>
    </row>
    <row r="859" ht="15.75" customHeight="1">
      <c r="A859" s="36" t="s">
        <v>5921</v>
      </c>
      <c r="B859" s="43"/>
      <c r="C859" s="44"/>
      <c r="D859" s="47"/>
      <c r="E859" s="47"/>
      <c r="F859" s="39" t="str">
        <f t="shared" si="2"/>
        <v>PETUGAS.0858/SPK/SE/PML/3172/2026</v>
      </c>
      <c r="G859" s="45"/>
      <c r="H859" s="39" t="str">
        <f>VLOOKUP(G859,'MITRA (REFERENSI)'!$A:$Z,16,FALSE)</f>
        <v>#N/A</v>
      </c>
      <c r="I859" s="39" t="str">
        <f>VLOOKUP(G859,'MITRA (REFERENSI)'!$A:$Z,25,FALSE)</f>
        <v>#N/A</v>
      </c>
      <c r="J859" s="38" t="str">
        <f>VLOOKUP(G859,'MITRA (REFERENSI)'!$A:$Z,26,FALSE)</f>
        <v>#N/A</v>
      </c>
      <c r="K859" s="38" t="str">
        <f>VLOOKUP(G859,'MITRA (REFERENSI)'!$A:$Z,15,FALSE)</f>
        <v>#N/A</v>
      </c>
      <c r="L859" s="38" t="str">
        <f>VLOOKUP(G859,'MITRA (REFERENSI)'!$A:$Z,15,FALSE)</f>
        <v>#N/A</v>
      </c>
      <c r="M859" s="38" t="str">
        <f>IF(B859=1,'KELAS (REFERENSI)'!M859,IF(B859=2,'KELAS (REFERENSI)'!M874,IF(B859=3,'KELAS (REFERENSI)'!M889,IF(B859=4,'KELAS (REFERENSI)'!M904,""))))</f>
        <v/>
      </c>
      <c r="N859" s="38" t="str">
        <f>IF(B859=1,'KELAS (REFERENSI)'!N859,IF(B859=2,'KELAS (REFERENSI)'!N874,IF(B859=3,'KELAS (REFERENSI)'!N889,IF(B859=4,'KELAS (REFERENSI)'!N904,""))))</f>
        <v/>
      </c>
      <c r="O859" s="38" t="str">
        <f>IF(B859=1,'KELAS (REFERENSI)'!O859,IF(B859=2,'KELAS (REFERENSI)'!O874,IF(B859=3,'KELAS (REFERENSI)'!O889,IF(B859=4,'KELAS (REFERENSI)'!O904,""))))</f>
        <v/>
      </c>
      <c r="P859" s="38" t="str">
        <f>IF(B859=1,'KELAS (REFERENSI)'!P859,IF(B859=2,'KELAS (REFERENSI)'!P874,IF(B859=3,'KELAS (REFERENSI)'!P889,IF(B859=4,'KELAS (REFERENSI)'!P904,""))))</f>
        <v/>
      </c>
      <c r="Q859" s="38" t="str">
        <f t="shared" si="4"/>
        <v>BPS Kota Jakarta Timur</v>
      </c>
      <c r="R859" s="38" t="str">
        <f t="shared" si="56"/>
        <v/>
      </c>
      <c r="S859" s="38" t="str">
        <f t="shared" ref="S859:T859" si="867">S858</f>
        <v>15 Juni sampai dengan 31 Agustus 2026</v>
      </c>
      <c r="T859" s="38" t="str">
        <f t="shared" si="867"/>
        <v>31 Agustus 2026</v>
      </c>
      <c r="U859" s="46"/>
      <c r="V859" s="42"/>
      <c r="W859" s="42"/>
      <c r="X859" s="42"/>
    </row>
    <row r="860" ht="15.75" customHeight="1">
      <c r="A860" s="36" t="s">
        <v>5922</v>
      </c>
      <c r="B860" s="43"/>
      <c r="C860" s="44"/>
      <c r="D860" s="47"/>
      <c r="E860" s="47"/>
      <c r="F860" s="39" t="str">
        <f t="shared" si="2"/>
        <v>PETUGAS.0859/SPK/SE/PML/3172/2026</v>
      </c>
      <c r="G860" s="45"/>
      <c r="H860" s="39" t="str">
        <f>VLOOKUP(G860,'MITRA (REFERENSI)'!$A:$Z,16,FALSE)</f>
        <v>#N/A</v>
      </c>
      <c r="I860" s="39" t="str">
        <f>VLOOKUP(G860,'MITRA (REFERENSI)'!$A:$Z,25,FALSE)</f>
        <v>#N/A</v>
      </c>
      <c r="J860" s="38" t="str">
        <f>VLOOKUP(G860,'MITRA (REFERENSI)'!$A:$Z,26,FALSE)</f>
        <v>#N/A</v>
      </c>
      <c r="K860" s="38" t="str">
        <f>VLOOKUP(G860,'MITRA (REFERENSI)'!$A:$Z,15,FALSE)</f>
        <v>#N/A</v>
      </c>
      <c r="L860" s="38" t="str">
        <f>VLOOKUP(G860,'MITRA (REFERENSI)'!$A:$Z,15,FALSE)</f>
        <v>#N/A</v>
      </c>
      <c r="M860" s="38" t="str">
        <f>IF(B860=1,'KELAS (REFERENSI)'!M860,IF(B860=2,'KELAS (REFERENSI)'!M875,IF(B860=3,'KELAS (REFERENSI)'!M890,IF(B860=4,'KELAS (REFERENSI)'!M905,""))))</f>
        <v/>
      </c>
      <c r="N860" s="38" t="str">
        <f>IF(B860=1,'KELAS (REFERENSI)'!N860,IF(B860=2,'KELAS (REFERENSI)'!N875,IF(B860=3,'KELAS (REFERENSI)'!N890,IF(B860=4,'KELAS (REFERENSI)'!N905,""))))</f>
        <v/>
      </c>
      <c r="O860" s="38" t="str">
        <f>IF(B860=1,'KELAS (REFERENSI)'!O860,IF(B860=2,'KELAS (REFERENSI)'!O875,IF(B860=3,'KELAS (REFERENSI)'!O890,IF(B860=4,'KELAS (REFERENSI)'!O905,""))))</f>
        <v/>
      </c>
      <c r="P860" s="38" t="str">
        <f>IF(B860=1,'KELAS (REFERENSI)'!P860,IF(B860=2,'KELAS (REFERENSI)'!P875,IF(B860=3,'KELAS (REFERENSI)'!P890,IF(B860=4,'KELAS (REFERENSI)'!P905,""))))</f>
        <v/>
      </c>
      <c r="Q860" s="38" t="str">
        <f t="shared" si="4"/>
        <v>BPS Kota Jakarta Timur</v>
      </c>
      <c r="R860" s="38" t="str">
        <f t="shared" si="56"/>
        <v/>
      </c>
      <c r="S860" s="38" t="str">
        <f t="shared" ref="S860:T860" si="868">S859</f>
        <v>15 Juni sampai dengan 31 Agustus 2026</v>
      </c>
      <c r="T860" s="38" t="str">
        <f t="shared" si="868"/>
        <v>31 Agustus 2026</v>
      </c>
      <c r="U860" s="46"/>
      <c r="V860" s="42"/>
      <c r="W860" s="42"/>
      <c r="X860" s="42"/>
    </row>
    <row r="861" ht="15.75" customHeight="1">
      <c r="A861" s="36" t="s">
        <v>5923</v>
      </c>
      <c r="B861" s="43"/>
      <c r="C861" s="44"/>
      <c r="D861" s="47"/>
      <c r="E861" s="47"/>
      <c r="F861" s="39" t="str">
        <f t="shared" si="2"/>
        <v>PETUGAS.0860/SPK/SE/PML/3172/2026</v>
      </c>
      <c r="G861" s="45"/>
      <c r="H861" s="39" t="str">
        <f>VLOOKUP(G861,'MITRA (REFERENSI)'!$A:$Z,16,FALSE)</f>
        <v>#N/A</v>
      </c>
      <c r="I861" s="39" t="str">
        <f>VLOOKUP(G861,'MITRA (REFERENSI)'!$A:$Z,25,FALSE)</f>
        <v>#N/A</v>
      </c>
      <c r="J861" s="38" t="str">
        <f>VLOOKUP(G861,'MITRA (REFERENSI)'!$A:$Z,26,FALSE)</f>
        <v>#N/A</v>
      </c>
      <c r="K861" s="38" t="str">
        <f>VLOOKUP(G861,'MITRA (REFERENSI)'!$A:$Z,15,FALSE)</f>
        <v>#N/A</v>
      </c>
      <c r="L861" s="38" t="str">
        <f>VLOOKUP(G861,'MITRA (REFERENSI)'!$A:$Z,15,FALSE)</f>
        <v>#N/A</v>
      </c>
      <c r="M861" s="38" t="str">
        <f>IF(B861=1,'KELAS (REFERENSI)'!M861,IF(B861=2,'KELAS (REFERENSI)'!M876,IF(B861=3,'KELAS (REFERENSI)'!M891,IF(B861=4,'KELAS (REFERENSI)'!M906,""))))</f>
        <v/>
      </c>
      <c r="N861" s="38" t="str">
        <f>IF(B861=1,'KELAS (REFERENSI)'!N861,IF(B861=2,'KELAS (REFERENSI)'!N876,IF(B861=3,'KELAS (REFERENSI)'!N891,IF(B861=4,'KELAS (REFERENSI)'!N906,""))))</f>
        <v/>
      </c>
      <c r="O861" s="38" t="str">
        <f>IF(B861=1,'KELAS (REFERENSI)'!O861,IF(B861=2,'KELAS (REFERENSI)'!O876,IF(B861=3,'KELAS (REFERENSI)'!O891,IF(B861=4,'KELAS (REFERENSI)'!O906,""))))</f>
        <v/>
      </c>
      <c r="P861" s="38" t="str">
        <f>IF(B861=1,'KELAS (REFERENSI)'!P861,IF(B861=2,'KELAS (REFERENSI)'!P876,IF(B861=3,'KELAS (REFERENSI)'!P891,IF(B861=4,'KELAS (REFERENSI)'!P906,""))))</f>
        <v/>
      </c>
      <c r="Q861" s="38" t="str">
        <f t="shared" si="4"/>
        <v>BPS Kota Jakarta Timur</v>
      </c>
      <c r="R861" s="38" t="str">
        <f t="shared" si="56"/>
        <v/>
      </c>
      <c r="S861" s="38" t="str">
        <f t="shared" ref="S861:T861" si="869">S860</f>
        <v>15 Juni sampai dengan 31 Agustus 2026</v>
      </c>
      <c r="T861" s="38" t="str">
        <f t="shared" si="869"/>
        <v>31 Agustus 2026</v>
      </c>
      <c r="U861" s="46"/>
      <c r="V861" s="42"/>
      <c r="W861" s="42"/>
      <c r="X861" s="42"/>
    </row>
    <row r="862" ht="15.75" customHeight="1">
      <c r="A862" s="36" t="s">
        <v>5924</v>
      </c>
      <c r="B862" s="43"/>
      <c r="C862" s="44"/>
      <c r="D862" s="47"/>
      <c r="E862" s="47"/>
      <c r="F862" s="39" t="str">
        <f t="shared" si="2"/>
        <v>PETUGAS.0861/SPK/SE/PML/3172/2026</v>
      </c>
      <c r="G862" s="45"/>
      <c r="H862" s="39" t="str">
        <f>VLOOKUP(G862,'MITRA (REFERENSI)'!$A:$Z,16,FALSE)</f>
        <v>#N/A</v>
      </c>
      <c r="I862" s="39" t="str">
        <f>VLOOKUP(G862,'MITRA (REFERENSI)'!$A:$Z,25,FALSE)</f>
        <v>#N/A</v>
      </c>
      <c r="J862" s="38" t="str">
        <f>VLOOKUP(G862,'MITRA (REFERENSI)'!$A:$Z,26,FALSE)</f>
        <v>#N/A</v>
      </c>
      <c r="K862" s="38" t="str">
        <f>VLOOKUP(G862,'MITRA (REFERENSI)'!$A:$Z,15,FALSE)</f>
        <v>#N/A</v>
      </c>
      <c r="L862" s="38" t="str">
        <f>VLOOKUP(G862,'MITRA (REFERENSI)'!$A:$Z,15,FALSE)</f>
        <v>#N/A</v>
      </c>
      <c r="M862" s="38" t="str">
        <f>IF(B862=1,'KELAS (REFERENSI)'!M862,IF(B862=2,'KELAS (REFERENSI)'!M877,IF(B862=3,'KELAS (REFERENSI)'!M892,IF(B862=4,'KELAS (REFERENSI)'!M907,""))))</f>
        <v/>
      </c>
      <c r="N862" s="38" t="str">
        <f>IF(B862=1,'KELAS (REFERENSI)'!N862,IF(B862=2,'KELAS (REFERENSI)'!N877,IF(B862=3,'KELAS (REFERENSI)'!N892,IF(B862=4,'KELAS (REFERENSI)'!N907,""))))</f>
        <v/>
      </c>
      <c r="O862" s="38" t="str">
        <f>IF(B862=1,'KELAS (REFERENSI)'!O862,IF(B862=2,'KELAS (REFERENSI)'!O877,IF(B862=3,'KELAS (REFERENSI)'!O892,IF(B862=4,'KELAS (REFERENSI)'!O907,""))))</f>
        <v/>
      </c>
      <c r="P862" s="38" t="str">
        <f>IF(B862=1,'KELAS (REFERENSI)'!P862,IF(B862=2,'KELAS (REFERENSI)'!P877,IF(B862=3,'KELAS (REFERENSI)'!P892,IF(B862=4,'KELAS (REFERENSI)'!P907,""))))</f>
        <v/>
      </c>
      <c r="Q862" s="38" t="str">
        <f t="shared" si="4"/>
        <v>BPS Kota Jakarta Timur</v>
      </c>
      <c r="R862" s="38" t="str">
        <f t="shared" si="56"/>
        <v/>
      </c>
      <c r="S862" s="38" t="str">
        <f t="shared" ref="S862:T862" si="870">S861</f>
        <v>15 Juni sampai dengan 31 Agustus 2026</v>
      </c>
      <c r="T862" s="38" t="str">
        <f t="shared" si="870"/>
        <v>31 Agustus 2026</v>
      </c>
      <c r="U862" s="46"/>
      <c r="V862" s="42"/>
      <c r="W862" s="42"/>
      <c r="X862" s="42"/>
    </row>
    <row r="863" ht="15.75" customHeight="1">
      <c r="A863" s="36" t="s">
        <v>5925</v>
      </c>
      <c r="B863" s="43"/>
      <c r="C863" s="44"/>
      <c r="D863" s="47"/>
      <c r="E863" s="47"/>
      <c r="F863" s="39" t="str">
        <f t="shared" si="2"/>
        <v>PETUGAS.0862/SPK/SE/PML/3172/2026</v>
      </c>
      <c r="G863" s="45"/>
      <c r="H863" s="39" t="str">
        <f>VLOOKUP(G863,'MITRA (REFERENSI)'!$A:$Z,16,FALSE)</f>
        <v>#N/A</v>
      </c>
      <c r="I863" s="39" t="str">
        <f>VLOOKUP(G863,'MITRA (REFERENSI)'!$A:$Z,25,FALSE)</f>
        <v>#N/A</v>
      </c>
      <c r="J863" s="38" t="str">
        <f>VLOOKUP(G863,'MITRA (REFERENSI)'!$A:$Z,26,FALSE)</f>
        <v>#N/A</v>
      </c>
      <c r="K863" s="38" t="str">
        <f>VLOOKUP(G863,'MITRA (REFERENSI)'!$A:$Z,15,FALSE)</f>
        <v>#N/A</v>
      </c>
      <c r="L863" s="38" t="str">
        <f>VLOOKUP(G863,'MITRA (REFERENSI)'!$A:$Z,15,FALSE)</f>
        <v>#N/A</v>
      </c>
      <c r="M863" s="38" t="str">
        <f>IF(B863=1,'KELAS (REFERENSI)'!M863,IF(B863=2,'KELAS (REFERENSI)'!M878,IF(B863=3,'KELAS (REFERENSI)'!M893,IF(B863=4,'KELAS (REFERENSI)'!M908,""))))</f>
        <v/>
      </c>
      <c r="N863" s="38" t="str">
        <f>IF(B863=1,'KELAS (REFERENSI)'!N863,IF(B863=2,'KELAS (REFERENSI)'!N878,IF(B863=3,'KELAS (REFERENSI)'!N893,IF(B863=4,'KELAS (REFERENSI)'!N908,""))))</f>
        <v/>
      </c>
      <c r="O863" s="38" t="str">
        <f>IF(B863=1,'KELAS (REFERENSI)'!O863,IF(B863=2,'KELAS (REFERENSI)'!O878,IF(B863=3,'KELAS (REFERENSI)'!O893,IF(B863=4,'KELAS (REFERENSI)'!O908,""))))</f>
        <v/>
      </c>
      <c r="P863" s="38" t="str">
        <f>IF(B863=1,'KELAS (REFERENSI)'!P863,IF(B863=2,'KELAS (REFERENSI)'!P878,IF(B863=3,'KELAS (REFERENSI)'!P893,IF(B863=4,'KELAS (REFERENSI)'!P908,""))))</f>
        <v/>
      </c>
      <c r="Q863" s="38" t="str">
        <f t="shared" si="4"/>
        <v>BPS Kota Jakarta Timur</v>
      </c>
      <c r="R863" s="38" t="str">
        <f t="shared" si="56"/>
        <v/>
      </c>
      <c r="S863" s="38" t="str">
        <f t="shared" ref="S863:T863" si="871">S862</f>
        <v>15 Juni sampai dengan 31 Agustus 2026</v>
      </c>
      <c r="T863" s="38" t="str">
        <f t="shared" si="871"/>
        <v>31 Agustus 2026</v>
      </c>
      <c r="U863" s="46"/>
      <c r="V863" s="42"/>
      <c r="W863" s="42"/>
      <c r="X863" s="42"/>
    </row>
    <row r="864" ht="15.75" customHeight="1">
      <c r="A864" s="36" t="s">
        <v>5926</v>
      </c>
      <c r="B864" s="43"/>
      <c r="C864" s="44"/>
      <c r="D864" s="47"/>
      <c r="E864" s="47"/>
      <c r="F864" s="39" t="str">
        <f t="shared" si="2"/>
        <v>PETUGAS.0863/SPK/SE/PML/3172/2026</v>
      </c>
      <c r="G864" s="45"/>
      <c r="H864" s="39" t="str">
        <f>VLOOKUP(G864,'MITRA (REFERENSI)'!$A:$Z,16,FALSE)</f>
        <v>#N/A</v>
      </c>
      <c r="I864" s="39" t="str">
        <f>VLOOKUP(G864,'MITRA (REFERENSI)'!$A:$Z,25,FALSE)</f>
        <v>#N/A</v>
      </c>
      <c r="J864" s="38" t="str">
        <f>VLOOKUP(G864,'MITRA (REFERENSI)'!$A:$Z,26,FALSE)</f>
        <v>#N/A</v>
      </c>
      <c r="K864" s="38" t="str">
        <f>VLOOKUP(G864,'MITRA (REFERENSI)'!$A:$Z,15,FALSE)</f>
        <v>#N/A</v>
      </c>
      <c r="L864" s="38" t="str">
        <f>VLOOKUP(G864,'MITRA (REFERENSI)'!$A:$Z,15,FALSE)</f>
        <v>#N/A</v>
      </c>
      <c r="M864" s="38" t="str">
        <f>IF(B864=1,'KELAS (REFERENSI)'!M864,IF(B864=2,'KELAS (REFERENSI)'!M879,IF(B864=3,'KELAS (REFERENSI)'!M894,IF(B864=4,'KELAS (REFERENSI)'!M909,""))))</f>
        <v/>
      </c>
      <c r="N864" s="38" t="str">
        <f>IF(B864=1,'KELAS (REFERENSI)'!N864,IF(B864=2,'KELAS (REFERENSI)'!N879,IF(B864=3,'KELAS (REFERENSI)'!N894,IF(B864=4,'KELAS (REFERENSI)'!N909,""))))</f>
        <v/>
      </c>
      <c r="O864" s="38" t="str">
        <f>IF(B864=1,'KELAS (REFERENSI)'!O864,IF(B864=2,'KELAS (REFERENSI)'!O879,IF(B864=3,'KELAS (REFERENSI)'!O894,IF(B864=4,'KELAS (REFERENSI)'!O909,""))))</f>
        <v/>
      </c>
      <c r="P864" s="38" t="str">
        <f>IF(B864=1,'KELAS (REFERENSI)'!P864,IF(B864=2,'KELAS (REFERENSI)'!P879,IF(B864=3,'KELAS (REFERENSI)'!P894,IF(B864=4,'KELAS (REFERENSI)'!P909,""))))</f>
        <v/>
      </c>
      <c r="Q864" s="38" t="str">
        <f t="shared" si="4"/>
        <v>BPS Kota Jakarta Timur</v>
      </c>
      <c r="R864" s="38" t="str">
        <f t="shared" si="56"/>
        <v/>
      </c>
      <c r="S864" s="38" t="str">
        <f t="shared" ref="S864:T864" si="872">S863</f>
        <v>15 Juni sampai dengan 31 Agustus 2026</v>
      </c>
      <c r="T864" s="38" t="str">
        <f t="shared" si="872"/>
        <v>31 Agustus 2026</v>
      </c>
      <c r="U864" s="46"/>
      <c r="V864" s="42"/>
      <c r="W864" s="42"/>
      <c r="X864" s="42"/>
    </row>
    <row r="865" ht="15.75" customHeight="1">
      <c r="A865" s="36" t="s">
        <v>5927</v>
      </c>
      <c r="B865" s="43"/>
      <c r="C865" s="44"/>
      <c r="D865" s="47"/>
      <c r="E865" s="47"/>
      <c r="F865" s="39" t="str">
        <f t="shared" si="2"/>
        <v>PETUGAS.0864/SPK/SE/PML/3172/2026</v>
      </c>
      <c r="G865" s="45"/>
      <c r="H865" s="39" t="str">
        <f>VLOOKUP(G865,'MITRA (REFERENSI)'!$A:$Z,16,FALSE)</f>
        <v>#N/A</v>
      </c>
      <c r="I865" s="39" t="str">
        <f>VLOOKUP(G865,'MITRA (REFERENSI)'!$A:$Z,25,FALSE)</f>
        <v>#N/A</v>
      </c>
      <c r="J865" s="38" t="str">
        <f>VLOOKUP(G865,'MITRA (REFERENSI)'!$A:$Z,26,FALSE)</f>
        <v>#N/A</v>
      </c>
      <c r="K865" s="38" t="str">
        <f>VLOOKUP(G865,'MITRA (REFERENSI)'!$A:$Z,15,FALSE)</f>
        <v>#N/A</v>
      </c>
      <c r="L865" s="38" t="str">
        <f>VLOOKUP(G865,'MITRA (REFERENSI)'!$A:$Z,15,FALSE)</f>
        <v>#N/A</v>
      </c>
      <c r="M865" s="38" t="str">
        <f>IF(B865=1,'KELAS (REFERENSI)'!M865,IF(B865=2,'KELAS (REFERENSI)'!M880,IF(B865=3,'KELAS (REFERENSI)'!M895,IF(B865=4,'KELAS (REFERENSI)'!M910,""))))</f>
        <v/>
      </c>
      <c r="N865" s="38" t="str">
        <f>IF(B865=1,'KELAS (REFERENSI)'!N865,IF(B865=2,'KELAS (REFERENSI)'!N880,IF(B865=3,'KELAS (REFERENSI)'!N895,IF(B865=4,'KELAS (REFERENSI)'!N910,""))))</f>
        <v/>
      </c>
      <c r="O865" s="38" t="str">
        <f>IF(B865=1,'KELAS (REFERENSI)'!O865,IF(B865=2,'KELAS (REFERENSI)'!O880,IF(B865=3,'KELAS (REFERENSI)'!O895,IF(B865=4,'KELAS (REFERENSI)'!O910,""))))</f>
        <v/>
      </c>
      <c r="P865" s="38" t="str">
        <f>IF(B865=1,'KELAS (REFERENSI)'!P865,IF(B865=2,'KELAS (REFERENSI)'!P880,IF(B865=3,'KELAS (REFERENSI)'!P895,IF(B865=4,'KELAS (REFERENSI)'!P910,""))))</f>
        <v/>
      </c>
      <c r="Q865" s="38" t="str">
        <f t="shared" si="4"/>
        <v>BPS Kota Jakarta Timur</v>
      </c>
      <c r="R865" s="38" t="str">
        <f t="shared" si="56"/>
        <v/>
      </c>
      <c r="S865" s="38" t="str">
        <f t="shared" ref="S865:T865" si="873">S864</f>
        <v>15 Juni sampai dengan 31 Agustus 2026</v>
      </c>
      <c r="T865" s="38" t="str">
        <f t="shared" si="873"/>
        <v>31 Agustus 2026</v>
      </c>
      <c r="U865" s="46"/>
      <c r="V865" s="42"/>
      <c r="W865" s="42"/>
      <c r="X865" s="42"/>
    </row>
    <row r="866" ht="15.75" customHeight="1">
      <c r="A866" s="36" t="s">
        <v>5928</v>
      </c>
      <c r="B866" s="43"/>
      <c r="C866" s="44"/>
      <c r="D866" s="47"/>
      <c r="E866" s="47"/>
      <c r="F866" s="39" t="str">
        <f t="shared" si="2"/>
        <v>PETUGAS.0865/SPK/SE/PML/3172/2026</v>
      </c>
      <c r="G866" s="45"/>
      <c r="H866" s="39" t="str">
        <f>VLOOKUP(G866,'MITRA (REFERENSI)'!$A:$Z,16,FALSE)</f>
        <v>#N/A</v>
      </c>
      <c r="I866" s="39" t="str">
        <f>VLOOKUP(G866,'MITRA (REFERENSI)'!$A:$Z,25,FALSE)</f>
        <v>#N/A</v>
      </c>
      <c r="J866" s="38" t="str">
        <f>VLOOKUP(G866,'MITRA (REFERENSI)'!$A:$Z,26,FALSE)</f>
        <v>#N/A</v>
      </c>
      <c r="K866" s="38" t="str">
        <f>VLOOKUP(G866,'MITRA (REFERENSI)'!$A:$Z,15,FALSE)</f>
        <v>#N/A</v>
      </c>
      <c r="L866" s="38" t="str">
        <f>VLOOKUP(G866,'MITRA (REFERENSI)'!$A:$Z,15,FALSE)</f>
        <v>#N/A</v>
      </c>
      <c r="M866" s="38" t="str">
        <f>IF(B866=1,'KELAS (REFERENSI)'!M866,IF(B866=2,'KELAS (REFERENSI)'!M881,IF(B866=3,'KELAS (REFERENSI)'!M896,IF(B866=4,'KELAS (REFERENSI)'!M911,""))))</f>
        <v/>
      </c>
      <c r="N866" s="38" t="str">
        <f>IF(B866=1,'KELAS (REFERENSI)'!N866,IF(B866=2,'KELAS (REFERENSI)'!N881,IF(B866=3,'KELAS (REFERENSI)'!N896,IF(B866=4,'KELAS (REFERENSI)'!N911,""))))</f>
        <v/>
      </c>
      <c r="O866" s="38" t="str">
        <f>IF(B866=1,'KELAS (REFERENSI)'!O866,IF(B866=2,'KELAS (REFERENSI)'!O881,IF(B866=3,'KELAS (REFERENSI)'!O896,IF(B866=4,'KELAS (REFERENSI)'!O911,""))))</f>
        <v/>
      </c>
      <c r="P866" s="38" t="str">
        <f>IF(B866=1,'KELAS (REFERENSI)'!P866,IF(B866=2,'KELAS (REFERENSI)'!P881,IF(B866=3,'KELAS (REFERENSI)'!P896,IF(B866=4,'KELAS (REFERENSI)'!P911,""))))</f>
        <v/>
      </c>
      <c r="Q866" s="38" t="str">
        <f t="shared" si="4"/>
        <v>BPS Kota Jakarta Timur</v>
      </c>
      <c r="R866" s="38" t="str">
        <f t="shared" si="56"/>
        <v/>
      </c>
      <c r="S866" s="38" t="str">
        <f t="shared" ref="S866:T866" si="874">S865</f>
        <v>15 Juni sampai dengan 31 Agustus 2026</v>
      </c>
      <c r="T866" s="38" t="str">
        <f t="shared" si="874"/>
        <v>31 Agustus 2026</v>
      </c>
      <c r="U866" s="46"/>
      <c r="V866" s="42"/>
      <c r="W866" s="42"/>
      <c r="X866" s="42"/>
    </row>
    <row r="867" ht="15.75" customHeight="1">
      <c r="A867" s="36" t="s">
        <v>5929</v>
      </c>
      <c r="B867" s="43"/>
      <c r="C867" s="44"/>
      <c r="D867" s="47"/>
      <c r="E867" s="47"/>
      <c r="F867" s="39" t="str">
        <f t="shared" si="2"/>
        <v>PETUGAS.0866/SPK/SE/PML/3172/2026</v>
      </c>
      <c r="G867" s="45"/>
      <c r="H867" s="39" t="str">
        <f>VLOOKUP(G867,'MITRA (REFERENSI)'!$A:$Z,16,FALSE)</f>
        <v>#N/A</v>
      </c>
      <c r="I867" s="39" t="str">
        <f>VLOOKUP(G867,'MITRA (REFERENSI)'!$A:$Z,25,FALSE)</f>
        <v>#N/A</v>
      </c>
      <c r="J867" s="38" t="str">
        <f>VLOOKUP(G867,'MITRA (REFERENSI)'!$A:$Z,26,FALSE)</f>
        <v>#N/A</v>
      </c>
      <c r="K867" s="38" t="str">
        <f>VLOOKUP(G867,'MITRA (REFERENSI)'!$A:$Z,15,FALSE)</f>
        <v>#N/A</v>
      </c>
      <c r="L867" s="38" t="str">
        <f>VLOOKUP(G867,'MITRA (REFERENSI)'!$A:$Z,15,FALSE)</f>
        <v>#N/A</v>
      </c>
      <c r="M867" s="38" t="str">
        <f>IF(B867=1,'KELAS (REFERENSI)'!M867,IF(B867=2,'KELAS (REFERENSI)'!M882,IF(B867=3,'KELAS (REFERENSI)'!M897,IF(B867=4,'KELAS (REFERENSI)'!M912,""))))</f>
        <v/>
      </c>
      <c r="N867" s="38" t="str">
        <f>IF(B867=1,'KELAS (REFERENSI)'!N867,IF(B867=2,'KELAS (REFERENSI)'!N882,IF(B867=3,'KELAS (REFERENSI)'!N897,IF(B867=4,'KELAS (REFERENSI)'!N912,""))))</f>
        <v/>
      </c>
      <c r="O867" s="38" t="str">
        <f>IF(B867=1,'KELAS (REFERENSI)'!O867,IF(B867=2,'KELAS (REFERENSI)'!O882,IF(B867=3,'KELAS (REFERENSI)'!O897,IF(B867=4,'KELAS (REFERENSI)'!O912,""))))</f>
        <v/>
      </c>
      <c r="P867" s="38" t="str">
        <f>IF(B867=1,'KELAS (REFERENSI)'!P867,IF(B867=2,'KELAS (REFERENSI)'!P882,IF(B867=3,'KELAS (REFERENSI)'!P897,IF(B867=4,'KELAS (REFERENSI)'!P912,""))))</f>
        <v/>
      </c>
      <c r="Q867" s="38" t="str">
        <f t="shared" si="4"/>
        <v>BPS Kota Jakarta Timur</v>
      </c>
      <c r="R867" s="38" t="str">
        <f t="shared" si="56"/>
        <v/>
      </c>
      <c r="S867" s="38" t="str">
        <f t="shared" ref="S867:T867" si="875">S866</f>
        <v>15 Juni sampai dengan 31 Agustus 2026</v>
      </c>
      <c r="T867" s="38" t="str">
        <f t="shared" si="875"/>
        <v>31 Agustus 2026</v>
      </c>
      <c r="U867" s="46"/>
      <c r="V867" s="42"/>
      <c r="W867" s="42"/>
      <c r="X867" s="42"/>
    </row>
    <row r="868" ht="15.75" customHeight="1">
      <c r="A868" s="36" t="s">
        <v>5930</v>
      </c>
      <c r="B868" s="43"/>
      <c r="C868" s="44"/>
      <c r="D868" s="47"/>
      <c r="E868" s="47"/>
      <c r="F868" s="39" t="str">
        <f t="shared" si="2"/>
        <v>PETUGAS.0867/SPK/SE/PML/3172/2026</v>
      </c>
      <c r="G868" s="45"/>
      <c r="H868" s="39" t="str">
        <f>VLOOKUP(G868,'MITRA (REFERENSI)'!$A:$Z,16,FALSE)</f>
        <v>#N/A</v>
      </c>
      <c r="I868" s="39" t="str">
        <f>VLOOKUP(G868,'MITRA (REFERENSI)'!$A:$Z,25,FALSE)</f>
        <v>#N/A</v>
      </c>
      <c r="J868" s="38" t="str">
        <f>VLOOKUP(G868,'MITRA (REFERENSI)'!$A:$Z,26,FALSE)</f>
        <v>#N/A</v>
      </c>
      <c r="K868" s="38" t="str">
        <f>VLOOKUP(G868,'MITRA (REFERENSI)'!$A:$Z,15,FALSE)</f>
        <v>#N/A</v>
      </c>
      <c r="L868" s="38" t="str">
        <f>VLOOKUP(G868,'MITRA (REFERENSI)'!$A:$Z,15,FALSE)</f>
        <v>#N/A</v>
      </c>
      <c r="M868" s="38" t="str">
        <f>IF(B868=1,'KELAS (REFERENSI)'!M868,IF(B868=2,'KELAS (REFERENSI)'!M883,IF(B868=3,'KELAS (REFERENSI)'!M898,IF(B868=4,'KELAS (REFERENSI)'!M913,""))))</f>
        <v/>
      </c>
      <c r="N868" s="38" t="str">
        <f>IF(B868=1,'KELAS (REFERENSI)'!N868,IF(B868=2,'KELAS (REFERENSI)'!N883,IF(B868=3,'KELAS (REFERENSI)'!N898,IF(B868=4,'KELAS (REFERENSI)'!N913,""))))</f>
        <v/>
      </c>
      <c r="O868" s="38" t="str">
        <f>IF(B868=1,'KELAS (REFERENSI)'!O868,IF(B868=2,'KELAS (REFERENSI)'!O883,IF(B868=3,'KELAS (REFERENSI)'!O898,IF(B868=4,'KELAS (REFERENSI)'!O913,""))))</f>
        <v/>
      </c>
      <c r="P868" s="38" t="str">
        <f>IF(B868=1,'KELAS (REFERENSI)'!P868,IF(B868=2,'KELAS (REFERENSI)'!P883,IF(B868=3,'KELAS (REFERENSI)'!P898,IF(B868=4,'KELAS (REFERENSI)'!P913,""))))</f>
        <v/>
      </c>
      <c r="Q868" s="38" t="str">
        <f t="shared" si="4"/>
        <v>BPS Kota Jakarta Timur</v>
      </c>
      <c r="R868" s="38" t="str">
        <f t="shared" si="56"/>
        <v/>
      </c>
      <c r="S868" s="38" t="str">
        <f t="shared" ref="S868:T868" si="876">S867</f>
        <v>15 Juni sampai dengan 31 Agustus 2026</v>
      </c>
      <c r="T868" s="38" t="str">
        <f t="shared" si="876"/>
        <v>31 Agustus 2026</v>
      </c>
      <c r="U868" s="46"/>
      <c r="V868" s="42"/>
      <c r="W868" s="42"/>
      <c r="X868" s="42"/>
    </row>
    <row r="869" ht="15.75" customHeight="1">
      <c r="A869" s="36" t="s">
        <v>5931</v>
      </c>
      <c r="B869" s="43"/>
      <c r="C869" s="44"/>
      <c r="D869" s="47"/>
      <c r="E869" s="47"/>
      <c r="F869" s="39" t="str">
        <f t="shared" si="2"/>
        <v>PETUGAS.0868/SPK/SE/PML/3172/2026</v>
      </c>
      <c r="G869" s="45"/>
      <c r="H869" s="39" t="str">
        <f>VLOOKUP(G869,'MITRA (REFERENSI)'!$A:$Z,16,FALSE)</f>
        <v>#N/A</v>
      </c>
      <c r="I869" s="39" t="str">
        <f>VLOOKUP(G869,'MITRA (REFERENSI)'!$A:$Z,25,FALSE)</f>
        <v>#N/A</v>
      </c>
      <c r="J869" s="38" t="str">
        <f>VLOOKUP(G869,'MITRA (REFERENSI)'!$A:$Z,26,FALSE)</f>
        <v>#N/A</v>
      </c>
      <c r="K869" s="38" t="str">
        <f>VLOOKUP(G869,'MITRA (REFERENSI)'!$A:$Z,15,FALSE)</f>
        <v>#N/A</v>
      </c>
      <c r="L869" s="38" t="str">
        <f>VLOOKUP(G869,'MITRA (REFERENSI)'!$A:$Z,15,FALSE)</f>
        <v>#N/A</v>
      </c>
      <c r="M869" s="38" t="str">
        <f>IF(B869=1,'KELAS (REFERENSI)'!M869,IF(B869=2,'KELAS (REFERENSI)'!M884,IF(B869=3,'KELAS (REFERENSI)'!M899,IF(B869=4,'KELAS (REFERENSI)'!M914,""))))</f>
        <v/>
      </c>
      <c r="N869" s="38" t="str">
        <f>IF(B869=1,'KELAS (REFERENSI)'!N869,IF(B869=2,'KELAS (REFERENSI)'!N884,IF(B869=3,'KELAS (REFERENSI)'!N899,IF(B869=4,'KELAS (REFERENSI)'!N914,""))))</f>
        <v/>
      </c>
      <c r="O869" s="38" t="str">
        <f>IF(B869=1,'KELAS (REFERENSI)'!O869,IF(B869=2,'KELAS (REFERENSI)'!O884,IF(B869=3,'KELAS (REFERENSI)'!O899,IF(B869=4,'KELAS (REFERENSI)'!O914,""))))</f>
        <v/>
      </c>
      <c r="P869" s="38" t="str">
        <f>IF(B869=1,'KELAS (REFERENSI)'!P869,IF(B869=2,'KELAS (REFERENSI)'!P884,IF(B869=3,'KELAS (REFERENSI)'!P899,IF(B869=4,'KELAS (REFERENSI)'!P914,""))))</f>
        <v/>
      </c>
      <c r="Q869" s="38" t="str">
        <f t="shared" si="4"/>
        <v>BPS Kota Jakarta Timur</v>
      </c>
      <c r="R869" s="38" t="str">
        <f t="shared" si="56"/>
        <v/>
      </c>
      <c r="S869" s="38" t="str">
        <f t="shared" ref="S869:T869" si="877">S868</f>
        <v>15 Juni sampai dengan 31 Agustus 2026</v>
      </c>
      <c r="T869" s="38" t="str">
        <f t="shared" si="877"/>
        <v>31 Agustus 2026</v>
      </c>
      <c r="U869" s="46"/>
      <c r="V869" s="42"/>
      <c r="W869" s="42"/>
      <c r="X869" s="42"/>
    </row>
    <row r="870" ht="15.75" customHeight="1">
      <c r="A870" s="36" t="s">
        <v>5932</v>
      </c>
      <c r="B870" s="43"/>
      <c r="C870" s="44"/>
      <c r="D870" s="47"/>
      <c r="E870" s="47"/>
      <c r="F870" s="39" t="str">
        <f t="shared" si="2"/>
        <v>PETUGAS.0869/SPK/SE/PML/3172/2026</v>
      </c>
      <c r="G870" s="45"/>
      <c r="H870" s="39" t="str">
        <f>VLOOKUP(G870,'MITRA (REFERENSI)'!$A:$Z,16,FALSE)</f>
        <v>#N/A</v>
      </c>
      <c r="I870" s="39" t="str">
        <f>VLOOKUP(G870,'MITRA (REFERENSI)'!$A:$Z,25,FALSE)</f>
        <v>#N/A</v>
      </c>
      <c r="J870" s="38" t="str">
        <f>VLOOKUP(G870,'MITRA (REFERENSI)'!$A:$Z,26,FALSE)</f>
        <v>#N/A</v>
      </c>
      <c r="K870" s="38" t="str">
        <f>VLOOKUP(G870,'MITRA (REFERENSI)'!$A:$Z,15,FALSE)</f>
        <v>#N/A</v>
      </c>
      <c r="L870" s="38" t="str">
        <f>VLOOKUP(G870,'MITRA (REFERENSI)'!$A:$Z,15,FALSE)</f>
        <v>#N/A</v>
      </c>
      <c r="M870" s="38" t="str">
        <f>IF(B870=1,'KELAS (REFERENSI)'!M870,IF(B870=2,'KELAS (REFERENSI)'!M885,IF(B870=3,'KELAS (REFERENSI)'!M900,IF(B870=4,'KELAS (REFERENSI)'!M915,""))))</f>
        <v/>
      </c>
      <c r="N870" s="38" t="str">
        <f>IF(B870=1,'KELAS (REFERENSI)'!N870,IF(B870=2,'KELAS (REFERENSI)'!N885,IF(B870=3,'KELAS (REFERENSI)'!N900,IF(B870=4,'KELAS (REFERENSI)'!N915,""))))</f>
        <v/>
      </c>
      <c r="O870" s="38" t="str">
        <f>IF(B870=1,'KELAS (REFERENSI)'!O870,IF(B870=2,'KELAS (REFERENSI)'!O885,IF(B870=3,'KELAS (REFERENSI)'!O900,IF(B870=4,'KELAS (REFERENSI)'!O915,""))))</f>
        <v/>
      </c>
      <c r="P870" s="38" t="str">
        <f>IF(B870=1,'KELAS (REFERENSI)'!P870,IF(B870=2,'KELAS (REFERENSI)'!P885,IF(B870=3,'KELAS (REFERENSI)'!P900,IF(B870=4,'KELAS (REFERENSI)'!P915,""))))</f>
        <v/>
      </c>
      <c r="Q870" s="38" t="str">
        <f t="shared" si="4"/>
        <v>BPS Kota Jakarta Timur</v>
      </c>
      <c r="R870" s="38" t="str">
        <f t="shared" si="56"/>
        <v/>
      </c>
      <c r="S870" s="38" t="str">
        <f t="shared" ref="S870:T870" si="878">S869</f>
        <v>15 Juni sampai dengan 31 Agustus 2026</v>
      </c>
      <c r="T870" s="38" t="str">
        <f t="shared" si="878"/>
        <v>31 Agustus 2026</v>
      </c>
      <c r="U870" s="46"/>
      <c r="V870" s="42"/>
      <c r="W870" s="42"/>
      <c r="X870" s="42"/>
    </row>
    <row r="871" ht="15.75" customHeight="1">
      <c r="A871" s="36" t="s">
        <v>5933</v>
      </c>
      <c r="B871" s="43"/>
      <c r="C871" s="44"/>
      <c r="D871" s="47"/>
      <c r="E871" s="47"/>
      <c r="F871" s="39" t="str">
        <f t="shared" si="2"/>
        <v>PETUGAS.0870/SPK/SE/PML/3172/2026</v>
      </c>
      <c r="G871" s="45"/>
      <c r="H871" s="39" t="str">
        <f>VLOOKUP(G871,'MITRA (REFERENSI)'!$A:$Z,16,FALSE)</f>
        <v>#N/A</v>
      </c>
      <c r="I871" s="39" t="str">
        <f>VLOOKUP(G871,'MITRA (REFERENSI)'!$A:$Z,25,FALSE)</f>
        <v>#N/A</v>
      </c>
      <c r="J871" s="38" t="str">
        <f>VLOOKUP(G871,'MITRA (REFERENSI)'!$A:$Z,26,FALSE)</f>
        <v>#N/A</v>
      </c>
      <c r="K871" s="38" t="str">
        <f>VLOOKUP(G871,'MITRA (REFERENSI)'!$A:$Z,15,FALSE)</f>
        <v>#N/A</v>
      </c>
      <c r="L871" s="38" t="str">
        <f>VLOOKUP(G871,'MITRA (REFERENSI)'!$A:$Z,15,FALSE)</f>
        <v>#N/A</v>
      </c>
      <c r="M871" s="38" t="str">
        <f>IF(B871=1,'KELAS (REFERENSI)'!M871,IF(B871=2,'KELAS (REFERENSI)'!M886,IF(B871=3,'KELAS (REFERENSI)'!M901,IF(B871=4,'KELAS (REFERENSI)'!M916,""))))</f>
        <v/>
      </c>
      <c r="N871" s="38" t="str">
        <f>IF(B871=1,'KELAS (REFERENSI)'!N871,IF(B871=2,'KELAS (REFERENSI)'!N886,IF(B871=3,'KELAS (REFERENSI)'!N901,IF(B871=4,'KELAS (REFERENSI)'!N916,""))))</f>
        <v/>
      </c>
      <c r="O871" s="38" t="str">
        <f>IF(B871=1,'KELAS (REFERENSI)'!O871,IF(B871=2,'KELAS (REFERENSI)'!O886,IF(B871=3,'KELAS (REFERENSI)'!O901,IF(B871=4,'KELAS (REFERENSI)'!O916,""))))</f>
        <v/>
      </c>
      <c r="P871" s="38" t="str">
        <f>IF(B871=1,'KELAS (REFERENSI)'!P871,IF(B871=2,'KELAS (REFERENSI)'!P886,IF(B871=3,'KELAS (REFERENSI)'!P901,IF(B871=4,'KELAS (REFERENSI)'!P916,""))))</f>
        <v/>
      </c>
      <c r="Q871" s="38" t="str">
        <f t="shared" si="4"/>
        <v>BPS Kota Jakarta Timur</v>
      </c>
      <c r="R871" s="38" t="str">
        <f t="shared" si="56"/>
        <v/>
      </c>
      <c r="S871" s="38" t="str">
        <f t="shared" ref="S871:T871" si="879">S870</f>
        <v>15 Juni sampai dengan 31 Agustus 2026</v>
      </c>
      <c r="T871" s="38" t="str">
        <f t="shared" si="879"/>
        <v>31 Agustus 2026</v>
      </c>
      <c r="U871" s="46"/>
      <c r="V871" s="42"/>
      <c r="W871" s="42"/>
      <c r="X871" s="42"/>
    </row>
    <row r="872" ht="15.75" customHeight="1">
      <c r="A872" s="36" t="s">
        <v>5934</v>
      </c>
      <c r="B872" s="43"/>
      <c r="C872" s="44"/>
      <c r="D872" s="47"/>
      <c r="E872" s="47"/>
      <c r="F872" s="39" t="str">
        <f t="shared" si="2"/>
        <v>PETUGAS.0871/SPK/SE/PML/3172/2026</v>
      </c>
      <c r="G872" s="45"/>
      <c r="H872" s="39" t="str">
        <f>VLOOKUP(G872,'MITRA (REFERENSI)'!$A:$Z,16,FALSE)</f>
        <v>#N/A</v>
      </c>
      <c r="I872" s="39" t="str">
        <f>VLOOKUP(G872,'MITRA (REFERENSI)'!$A:$Z,25,FALSE)</f>
        <v>#N/A</v>
      </c>
      <c r="J872" s="38" t="str">
        <f>VLOOKUP(G872,'MITRA (REFERENSI)'!$A:$Z,26,FALSE)</f>
        <v>#N/A</v>
      </c>
      <c r="K872" s="38" t="str">
        <f>VLOOKUP(G872,'MITRA (REFERENSI)'!$A:$Z,15,FALSE)</f>
        <v>#N/A</v>
      </c>
      <c r="L872" s="38" t="str">
        <f>VLOOKUP(G872,'MITRA (REFERENSI)'!$A:$Z,15,FALSE)</f>
        <v>#N/A</v>
      </c>
      <c r="M872" s="38" t="str">
        <f>IF(B872=1,'KELAS (REFERENSI)'!M872,IF(B872=2,'KELAS (REFERENSI)'!M887,IF(B872=3,'KELAS (REFERENSI)'!M902,IF(B872=4,'KELAS (REFERENSI)'!M917,""))))</f>
        <v/>
      </c>
      <c r="N872" s="38" t="str">
        <f>IF(B872=1,'KELAS (REFERENSI)'!N872,IF(B872=2,'KELAS (REFERENSI)'!N887,IF(B872=3,'KELAS (REFERENSI)'!N902,IF(B872=4,'KELAS (REFERENSI)'!N917,""))))</f>
        <v/>
      </c>
      <c r="O872" s="38" t="str">
        <f>IF(B872=1,'KELAS (REFERENSI)'!O872,IF(B872=2,'KELAS (REFERENSI)'!O887,IF(B872=3,'KELAS (REFERENSI)'!O902,IF(B872=4,'KELAS (REFERENSI)'!O917,""))))</f>
        <v/>
      </c>
      <c r="P872" s="38" t="str">
        <f>IF(B872=1,'KELAS (REFERENSI)'!P872,IF(B872=2,'KELAS (REFERENSI)'!P887,IF(B872=3,'KELAS (REFERENSI)'!P902,IF(B872=4,'KELAS (REFERENSI)'!P917,""))))</f>
        <v/>
      </c>
      <c r="Q872" s="38" t="str">
        <f t="shared" si="4"/>
        <v>BPS Kota Jakarta Timur</v>
      </c>
      <c r="R872" s="38" t="str">
        <f t="shared" si="56"/>
        <v/>
      </c>
      <c r="S872" s="38" t="str">
        <f t="shared" ref="S872:T872" si="880">S871</f>
        <v>15 Juni sampai dengan 31 Agustus 2026</v>
      </c>
      <c r="T872" s="38" t="str">
        <f t="shared" si="880"/>
        <v>31 Agustus 2026</v>
      </c>
      <c r="U872" s="46"/>
      <c r="V872" s="42"/>
      <c r="W872" s="42"/>
      <c r="X872" s="42"/>
    </row>
    <row r="873" ht="15.75" customHeight="1">
      <c r="A873" s="36" t="s">
        <v>5935</v>
      </c>
      <c r="B873" s="43"/>
      <c r="C873" s="44"/>
      <c r="D873" s="47"/>
      <c r="E873" s="47"/>
      <c r="F873" s="39" t="str">
        <f t="shared" si="2"/>
        <v>PETUGAS.0872/SPK/SE/PML/3172/2026</v>
      </c>
      <c r="G873" s="45"/>
      <c r="H873" s="39" t="str">
        <f>VLOOKUP(G873,'MITRA (REFERENSI)'!$A:$Z,16,FALSE)</f>
        <v>#N/A</v>
      </c>
      <c r="I873" s="39" t="str">
        <f>VLOOKUP(G873,'MITRA (REFERENSI)'!$A:$Z,25,FALSE)</f>
        <v>#N/A</v>
      </c>
      <c r="J873" s="38" t="str">
        <f>VLOOKUP(G873,'MITRA (REFERENSI)'!$A:$Z,26,FALSE)</f>
        <v>#N/A</v>
      </c>
      <c r="K873" s="38" t="str">
        <f>VLOOKUP(G873,'MITRA (REFERENSI)'!$A:$Z,15,FALSE)</f>
        <v>#N/A</v>
      </c>
      <c r="L873" s="38" t="str">
        <f>VLOOKUP(G873,'MITRA (REFERENSI)'!$A:$Z,15,FALSE)</f>
        <v>#N/A</v>
      </c>
      <c r="M873" s="38" t="str">
        <f>IF(B873=1,'KELAS (REFERENSI)'!M873,IF(B873=2,'KELAS (REFERENSI)'!M888,IF(B873=3,'KELAS (REFERENSI)'!M903,IF(B873=4,'KELAS (REFERENSI)'!M918,""))))</f>
        <v/>
      </c>
      <c r="N873" s="38" t="str">
        <f>IF(B873=1,'KELAS (REFERENSI)'!N873,IF(B873=2,'KELAS (REFERENSI)'!N888,IF(B873=3,'KELAS (REFERENSI)'!N903,IF(B873=4,'KELAS (REFERENSI)'!N918,""))))</f>
        <v/>
      </c>
      <c r="O873" s="38" t="str">
        <f>IF(B873=1,'KELAS (REFERENSI)'!O873,IF(B873=2,'KELAS (REFERENSI)'!O888,IF(B873=3,'KELAS (REFERENSI)'!O903,IF(B873=4,'KELAS (REFERENSI)'!O918,""))))</f>
        <v/>
      </c>
      <c r="P873" s="38" t="str">
        <f>IF(B873=1,'KELAS (REFERENSI)'!P873,IF(B873=2,'KELAS (REFERENSI)'!P888,IF(B873=3,'KELAS (REFERENSI)'!P903,IF(B873=4,'KELAS (REFERENSI)'!P918,""))))</f>
        <v/>
      </c>
      <c r="Q873" s="38" t="str">
        <f t="shared" si="4"/>
        <v>BPS Kota Jakarta Timur</v>
      </c>
      <c r="R873" s="38" t="str">
        <f t="shared" si="56"/>
        <v/>
      </c>
      <c r="S873" s="38" t="str">
        <f t="shared" ref="S873:T873" si="881">S872</f>
        <v>15 Juni sampai dengan 31 Agustus 2026</v>
      </c>
      <c r="T873" s="38" t="str">
        <f t="shared" si="881"/>
        <v>31 Agustus 2026</v>
      </c>
      <c r="U873" s="46"/>
      <c r="V873" s="42"/>
      <c r="W873" s="42"/>
      <c r="X873" s="42"/>
    </row>
    <row r="874" ht="15.75" customHeight="1">
      <c r="A874" s="36" t="s">
        <v>5936</v>
      </c>
      <c r="B874" s="43"/>
      <c r="C874" s="44"/>
      <c r="D874" s="47"/>
      <c r="E874" s="47"/>
      <c r="F874" s="39" t="str">
        <f t="shared" si="2"/>
        <v>PETUGAS.0873/SPK/SE/PML/3172/2026</v>
      </c>
      <c r="G874" s="45"/>
      <c r="H874" s="39" t="str">
        <f>VLOOKUP(G874,'MITRA (REFERENSI)'!$A:$Z,16,FALSE)</f>
        <v>#N/A</v>
      </c>
      <c r="I874" s="39" t="str">
        <f>VLOOKUP(G874,'MITRA (REFERENSI)'!$A:$Z,25,FALSE)</f>
        <v>#N/A</v>
      </c>
      <c r="J874" s="38" t="str">
        <f>VLOOKUP(G874,'MITRA (REFERENSI)'!$A:$Z,26,FALSE)</f>
        <v>#N/A</v>
      </c>
      <c r="K874" s="38" t="str">
        <f>VLOOKUP(G874,'MITRA (REFERENSI)'!$A:$Z,15,FALSE)</f>
        <v>#N/A</v>
      </c>
      <c r="L874" s="38" t="str">
        <f>VLOOKUP(G874,'MITRA (REFERENSI)'!$A:$Z,15,FALSE)</f>
        <v>#N/A</v>
      </c>
      <c r="M874" s="38" t="str">
        <f>IF(B874=1,'KELAS (REFERENSI)'!M874,IF(B874=2,'KELAS (REFERENSI)'!M889,IF(B874=3,'KELAS (REFERENSI)'!M904,IF(B874=4,'KELAS (REFERENSI)'!M919,""))))</f>
        <v/>
      </c>
      <c r="N874" s="38" t="str">
        <f>IF(B874=1,'KELAS (REFERENSI)'!N874,IF(B874=2,'KELAS (REFERENSI)'!N889,IF(B874=3,'KELAS (REFERENSI)'!N904,IF(B874=4,'KELAS (REFERENSI)'!N919,""))))</f>
        <v/>
      </c>
      <c r="O874" s="38" t="str">
        <f>IF(B874=1,'KELAS (REFERENSI)'!O874,IF(B874=2,'KELAS (REFERENSI)'!O889,IF(B874=3,'KELAS (REFERENSI)'!O904,IF(B874=4,'KELAS (REFERENSI)'!O919,""))))</f>
        <v/>
      </c>
      <c r="P874" s="38" t="str">
        <f>IF(B874=1,'KELAS (REFERENSI)'!P874,IF(B874=2,'KELAS (REFERENSI)'!P889,IF(B874=3,'KELAS (REFERENSI)'!P904,IF(B874=4,'KELAS (REFERENSI)'!P919,""))))</f>
        <v/>
      </c>
      <c r="Q874" s="38" t="str">
        <f t="shared" si="4"/>
        <v>BPS Kota Jakarta Timur</v>
      </c>
      <c r="R874" s="38" t="str">
        <f t="shared" si="56"/>
        <v/>
      </c>
      <c r="S874" s="38" t="str">
        <f t="shared" ref="S874:T874" si="882">S873</f>
        <v>15 Juni sampai dengan 31 Agustus 2026</v>
      </c>
      <c r="T874" s="38" t="str">
        <f t="shared" si="882"/>
        <v>31 Agustus 2026</v>
      </c>
      <c r="U874" s="46"/>
      <c r="V874" s="42"/>
      <c r="W874" s="42"/>
      <c r="X874" s="42"/>
    </row>
    <row r="875" ht="15.75" customHeight="1">
      <c r="A875" s="36" t="s">
        <v>5937</v>
      </c>
      <c r="B875" s="43"/>
      <c r="C875" s="44"/>
      <c r="D875" s="47"/>
      <c r="E875" s="47"/>
      <c r="F875" s="39" t="str">
        <f t="shared" si="2"/>
        <v>PETUGAS.0874/SPK/SE/PML/3172/2026</v>
      </c>
      <c r="G875" s="45"/>
      <c r="H875" s="39" t="str">
        <f>VLOOKUP(G875,'MITRA (REFERENSI)'!$A:$Z,16,FALSE)</f>
        <v>#N/A</v>
      </c>
      <c r="I875" s="39" t="str">
        <f>VLOOKUP(G875,'MITRA (REFERENSI)'!$A:$Z,25,FALSE)</f>
        <v>#N/A</v>
      </c>
      <c r="J875" s="38" t="str">
        <f>VLOOKUP(G875,'MITRA (REFERENSI)'!$A:$Z,26,FALSE)</f>
        <v>#N/A</v>
      </c>
      <c r="K875" s="38" t="str">
        <f>VLOOKUP(G875,'MITRA (REFERENSI)'!$A:$Z,15,FALSE)</f>
        <v>#N/A</v>
      </c>
      <c r="L875" s="38" t="str">
        <f>VLOOKUP(G875,'MITRA (REFERENSI)'!$A:$Z,15,FALSE)</f>
        <v>#N/A</v>
      </c>
      <c r="M875" s="38" t="str">
        <f>IF(B875=1,'KELAS (REFERENSI)'!M875,IF(B875=2,'KELAS (REFERENSI)'!M890,IF(B875=3,'KELAS (REFERENSI)'!M905,IF(B875=4,'KELAS (REFERENSI)'!M920,""))))</f>
        <v/>
      </c>
      <c r="N875" s="38" t="str">
        <f>IF(B875=1,'KELAS (REFERENSI)'!N875,IF(B875=2,'KELAS (REFERENSI)'!N890,IF(B875=3,'KELAS (REFERENSI)'!N905,IF(B875=4,'KELAS (REFERENSI)'!N920,""))))</f>
        <v/>
      </c>
      <c r="O875" s="38" t="str">
        <f>IF(B875=1,'KELAS (REFERENSI)'!O875,IF(B875=2,'KELAS (REFERENSI)'!O890,IF(B875=3,'KELAS (REFERENSI)'!O905,IF(B875=4,'KELAS (REFERENSI)'!O920,""))))</f>
        <v/>
      </c>
      <c r="P875" s="38" t="str">
        <f>IF(B875=1,'KELAS (REFERENSI)'!P875,IF(B875=2,'KELAS (REFERENSI)'!P890,IF(B875=3,'KELAS (REFERENSI)'!P905,IF(B875=4,'KELAS (REFERENSI)'!P920,""))))</f>
        <v/>
      </c>
      <c r="Q875" s="38" t="str">
        <f t="shared" si="4"/>
        <v>BPS Kota Jakarta Timur</v>
      </c>
      <c r="R875" s="38" t="str">
        <f t="shared" si="56"/>
        <v/>
      </c>
      <c r="S875" s="38" t="str">
        <f t="shared" ref="S875:T875" si="883">S874</f>
        <v>15 Juni sampai dengan 31 Agustus 2026</v>
      </c>
      <c r="T875" s="38" t="str">
        <f t="shared" si="883"/>
        <v>31 Agustus 2026</v>
      </c>
      <c r="U875" s="46"/>
      <c r="V875" s="42"/>
      <c r="W875" s="42"/>
      <c r="X875" s="42"/>
    </row>
    <row r="876" ht="15.75" customHeight="1">
      <c r="A876" s="36" t="s">
        <v>5938</v>
      </c>
      <c r="B876" s="43"/>
      <c r="C876" s="44"/>
      <c r="D876" s="47"/>
      <c r="E876" s="47"/>
      <c r="F876" s="39" t="str">
        <f t="shared" si="2"/>
        <v>PETUGAS.0875/SPK/SE/PML/3172/2026</v>
      </c>
      <c r="G876" s="45"/>
      <c r="H876" s="39" t="str">
        <f>VLOOKUP(G876,'MITRA (REFERENSI)'!$A:$Z,16,FALSE)</f>
        <v>#N/A</v>
      </c>
      <c r="I876" s="39" t="str">
        <f>VLOOKUP(G876,'MITRA (REFERENSI)'!$A:$Z,25,FALSE)</f>
        <v>#N/A</v>
      </c>
      <c r="J876" s="38" t="str">
        <f>VLOOKUP(G876,'MITRA (REFERENSI)'!$A:$Z,26,FALSE)</f>
        <v>#N/A</v>
      </c>
      <c r="K876" s="38" t="str">
        <f>VLOOKUP(G876,'MITRA (REFERENSI)'!$A:$Z,15,FALSE)</f>
        <v>#N/A</v>
      </c>
      <c r="L876" s="38" t="str">
        <f>VLOOKUP(G876,'MITRA (REFERENSI)'!$A:$Z,15,FALSE)</f>
        <v>#N/A</v>
      </c>
      <c r="M876" s="38" t="str">
        <f>IF(B876=1,'KELAS (REFERENSI)'!M876,IF(B876=2,'KELAS (REFERENSI)'!M891,IF(B876=3,'KELAS (REFERENSI)'!M906,IF(B876=4,'KELAS (REFERENSI)'!M921,""))))</f>
        <v/>
      </c>
      <c r="N876" s="38" t="str">
        <f>IF(B876=1,'KELAS (REFERENSI)'!N876,IF(B876=2,'KELAS (REFERENSI)'!N891,IF(B876=3,'KELAS (REFERENSI)'!N906,IF(B876=4,'KELAS (REFERENSI)'!N921,""))))</f>
        <v/>
      </c>
      <c r="O876" s="38" t="str">
        <f>IF(B876=1,'KELAS (REFERENSI)'!O876,IF(B876=2,'KELAS (REFERENSI)'!O891,IF(B876=3,'KELAS (REFERENSI)'!O906,IF(B876=4,'KELAS (REFERENSI)'!O921,""))))</f>
        <v/>
      </c>
      <c r="P876" s="38" t="str">
        <f>IF(B876=1,'KELAS (REFERENSI)'!P876,IF(B876=2,'KELAS (REFERENSI)'!P891,IF(B876=3,'KELAS (REFERENSI)'!P906,IF(B876=4,'KELAS (REFERENSI)'!P921,""))))</f>
        <v/>
      </c>
      <c r="Q876" s="38" t="str">
        <f t="shared" si="4"/>
        <v>BPS Kota Jakarta Timur</v>
      </c>
      <c r="R876" s="38" t="str">
        <f t="shared" si="56"/>
        <v/>
      </c>
      <c r="S876" s="38" t="str">
        <f t="shared" ref="S876:T876" si="884">S875</f>
        <v>15 Juni sampai dengan 31 Agustus 2026</v>
      </c>
      <c r="T876" s="38" t="str">
        <f t="shared" si="884"/>
        <v>31 Agustus 2026</v>
      </c>
      <c r="U876" s="46"/>
      <c r="V876" s="42"/>
      <c r="W876" s="42"/>
      <c r="X876" s="42"/>
    </row>
    <row r="877" ht="15.75" customHeight="1">
      <c r="A877" s="36" t="s">
        <v>5939</v>
      </c>
      <c r="B877" s="43"/>
      <c r="C877" s="44"/>
      <c r="D877" s="47"/>
      <c r="E877" s="47"/>
      <c r="F877" s="39" t="str">
        <f t="shared" si="2"/>
        <v>PETUGAS.0876/SPK/SE/PML/3172/2026</v>
      </c>
      <c r="G877" s="45"/>
      <c r="H877" s="39" t="str">
        <f>VLOOKUP(G877,'MITRA (REFERENSI)'!$A:$Z,16,FALSE)</f>
        <v>#N/A</v>
      </c>
      <c r="I877" s="39" t="str">
        <f>VLOOKUP(G877,'MITRA (REFERENSI)'!$A:$Z,25,FALSE)</f>
        <v>#N/A</v>
      </c>
      <c r="J877" s="38" t="str">
        <f>VLOOKUP(G877,'MITRA (REFERENSI)'!$A:$Z,26,FALSE)</f>
        <v>#N/A</v>
      </c>
      <c r="K877" s="38" t="str">
        <f>VLOOKUP(G877,'MITRA (REFERENSI)'!$A:$Z,15,FALSE)</f>
        <v>#N/A</v>
      </c>
      <c r="L877" s="38" t="str">
        <f>VLOOKUP(G877,'MITRA (REFERENSI)'!$A:$Z,15,FALSE)</f>
        <v>#N/A</v>
      </c>
      <c r="M877" s="38" t="str">
        <f>IF(B877=1,'KELAS (REFERENSI)'!M877,IF(B877=2,'KELAS (REFERENSI)'!M892,IF(B877=3,'KELAS (REFERENSI)'!M907,IF(B877=4,'KELAS (REFERENSI)'!M922,""))))</f>
        <v/>
      </c>
      <c r="N877" s="38" t="str">
        <f>IF(B877=1,'KELAS (REFERENSI)'!N877,IF(B877=2,'KELAS (REFERENSI)'!N892,IF(B877=3,'KELAS (REFERENSI)'!N907,IF(B877=4,'KELAS (REFERENSI)'!N922,""))))</f>
        <v/>
      </c>
      <c r="O877" s="38" t="str">
        <f>IF(B877=1,'KELAS (REFERENSI)'!O877,IF(B877=2,'KELAS (REFERENSI)'!O892,IF(B877=3,'KELAS (REFERENSI)'!O907,IF(B877=4,'KELAS (REFERENSI)'!O922,""))))</f>
        <v/>
      </c>
      <c r="P877" s="38" t="str">
        <f>IF(B877=1,'KELAS (REFERENSI)'!P877,IF(B877=2,'KELAS (REFERENSI)'!P892,IF(B877=3,'KELAS (REFERENSI)'!P907,IF(B877=4,'KELAS (REFERENSI)'!P922,""))))</f>
        <v/>
      </c>
      <c r="Q877" s="38" t="str">
        <f t="shared" si="4"/>
        <v>BPS Kota Jakarta Timur</v>
      </c>
      <c r="R877" s="38" t="str">
        <f t="shared" si="56"/>
        <v/>
      </c>
      <c r="S877" s="38" t="str">
        <f t="shared" ref="S877:T877" si="885">S876</f>
        <v>15 Juni sampai dengan 31 Agustus 2026</v>
      </c>
      <c r="T877" s="38" t="str">
        <f t="shared" si="885"/>
        <v>31 Agustus 2026</v>
      </c>
      <c r="U877" s="46"/>
      <c r="V877" s="42"/>
      <c r="W877" s="42"/>
      <c r="X877" s="42"/>
    </row>
    <row r="878" ht="15.75" customHeight="1">
      <c r="A878" s="36" t="s">
        <v>5940</v>
      </c>
      <c r="B878" s="43"/>
      <c r="C878" s="44"/>
      <c r="D878" s="47"/>
      <c r="E878" s="47"/>
      <c r="F878" s="39" t="str">
        <f t="shared" si="2"/>
        <v>PETUGAS.0877/SPK/SE/PML/3172/2026</v>
      </c>
      <c r="G878" s="45"/>
      <c r="H878" s="39" t="str">
        <f>VLOOKUP(G878,'MITRA (REFERENSI)'!$A:$Z,16,FALSE)</f>
        <v>#N/A</v>
      </c>
      <c r="I878" s="39" t="str">
        <f>VLOOKUP(G878,'MITRA (REFERENSI)'!$A:$Z,25,FALSE)</f>
        <v>#N/A</v>
      </c>
      <c r="J878" s="38" t="str">
        <f>VLOOKUP(G878,'MITRA (REFERENSI)'!$A:$Z,26,FALSE)</f>
        <v>#N/A</v>
      </c>
      <c r="K878" s="38" t="str">
        <f>VLOOKUP(G878,'MITRA (REFERENSI)'!$A:$Z,15,FALSE)</f>
        <v>#N/A</v>
      </c>
      <c r="L878" s="38" t="str">
        <f>VLOOKUP(G878,'MITRA (REFERENSI)'!$A:$Z,15,FALSE)</f>
        <v>#N/A</v>
      </c>
      <c r="M878" s="38" t="str">
        <f>IF(B878=1,'KELAS (REFERENSI)'!M878,IF(B878=2,'KELAS (REFERENSI)'!M893,IF(B878=3,'KELAS (REFERENSI)'!M908,IF(B878=4,'KELAS (REFERENSI)'!M923,""))))</f>
        <v/>
      </c>
      <c r="N878" s="38" t="str">
        <f>IF(B878=1,'KELAS (REFERENSI)'!N878,IF(B878=2,'KELAS (REFERENSI)'!N893,IF(B878=3,'KELAS (REFERENSI)'!N908,IF(B878=4,'KELAS (REFERENSI)'!N923,""))))</f>
        <v/>
      </c>
      <c r="O878" s="38" t="str">
        <f>IF(B878=1,'KELAS (REFERENSI)'!O878,IF(B878=2,'KELAS (REFERENSI)'!O893,IF(B878=3,'KELAS (REFERENSI)'!O908,IF(B878=4,'KELAS (REFERENSI)'!O923,""))))</f>
        <v/>
      </c>
      <c r="P878" s="38" t="str">
        <f>IF(B878=1,'KELAS (REFERENSI)'!P878,IF(B878=2,'KELAS (REFERENSI)'!P893,IF(B878=3,'KELAS (REFERENSI)'!P908,IF(B878=4,'KELAS (REFERENSI)'!P923,""))))</f>
        <v/>
      </c>
      <c r="Q878" s="38" t="str">
        <f t="shared" si="4"/>
        <v>BPS Kota Jakarta Timur</v>
      </c>
      <c r="R878" s="38" t="str">
        <f t="shared" si="56"/>
        <v/>
      </c>
      <c r="S878" s="38" t="str">
        <f t="shared" ref="S878:T878" si="886">S877</f>
        <v>15 Juni sampai dengan 31 Agustus 2026</v>
      </c>
      <c r="T878" s="38" t="str">
        <f t="shared" si="886"/>
        <v>31 Agustus 2026</v>
      </c>
      <c r="U878" s="46"/>
      <c r="V878" s="42"/>
      <c r="W878" s="42"/>
      <c r="X878" s="42"/>
    </row>
    <row r="879" ht="15.75" customHeight="1">
      <c r="A879" s="36" t="s">
        <v>5941</v>
      </c>
      <c r="B879" s="43"/>
      <c r="C879" s="44"/>
      <c r="D879" s="47"/>
      <c r="E879" s="47"/>
      <c r="F879" s="39" t="str">
        <f t="shared" si="2"/>
        <v>PETUGAS.0878/SPK/SE/PML/3172/2026</v>
      </c>
      <c r="G879" s="45"/>
      <c r="H879" s="39" t="str">
        <f>VLOOKUP(G879,'MITRA (REFERENSI)'!$A:$Z,16,FALSE)</f>
        <v>#N/A</v>
      </c>
      <c r="I879" s="39" t="str">
        <f>VLOOKUP(G879,'MITRA (REFERENSI)'!$A:$Z,25,FALSE)</f>
        <v>#N/A</v>
      </c>
      <c r="J879" s="38" t="str">
        <f>VLOOKUP(G879,'MITRA (REFERENSI)'!$A:$Z,26,FALSE)</f>
        <v>#N/A</v>
      </c>
      <c r="K879" s="38" t="str">
        <f>VLOOKUP(G879,'MITRA (REFERENSI)'!$A:$Z,15,FALSE)</f>
        <v>#N/A</v>
      </c>
      <c r="L879" s="38" t="str">
        <f>VLOOKUP(G879,'MITRA (REFERENSI)'!$A:$Z,15,FALSE)</f>
        <v>#N/A</v>
      </c>
      <c r="M879" s="38" t="str">
        <f>IF(B879=1,'KELAS (REFERENSI)'!M879,IF(B879=2,'KELAS (REFERENSI)'!M894,IF(B879=3,'KELAS (REFERENSI)'!M909,IF(B879=4,'KELAS (REFERENSI)'!M924,""))))</f>
        <v/>
      </c>
      <c r="N879" s="38" t="str">
        <f>IF(B879=1,'KELAS (REFERENSI)'!N879,IF(B879=2,'KELAS (REFERENSI)'!N894,IF(B879=3,'KELAS (REFERENSI)'!N909,IF(B879=4,'KELAS (REFERENSI)'!N924,""))))</f>
        <v/>
      </c>
      <c r="O879" s="38" t="str">
        <f>IF(B879=1,'KELAS (REFERENSI)'!O879,IF(B879=2,'KELAS (REFERENSI)'!O894,IF(B879=3,'KELAS (REFERENSI)'!O909,IF(B879=4,'KELAS (REFERENSI)'!O924,""))))</f>
        <v/>
      </c>
      <c r="P879" s="38" t="str">
        <f>IF(B879=1,'KELAS (REFERENSI)'!P879,IF(B879=2,'KELAS (REFERENSI)'!P894,IF(B879=3,'KELAS (REFERENSI)'!P909,IF(B879=4,'KELAS (REFERENSI)'!P924,""))))</f>
        <v/>
      </c>
      <c r="Q879" s="38" t="str">
        <f t="shared" si="4"/>
        <v>BPS Kota Jakarta Timur</v>
      </c>
      <c r="R879" s="38" t="str">
        <f t="shared" si="56"/>
        <v/>
      </c>
      <c r="S879" s="38" t="str">
        <f t="shared" ref="S879:T879" si="887">S878</f>
        <v>15 Juni sampai dengan 31 Agustus 2026</v>
      </c>
      <c r="T879" s="38" t="str">
        <f t="shared" si="887"/>
        <v>31 Agustus 2026</v>
      </c>
      <c r="U879" s="46"/>
      <c r="V879" s="42"/>
      <c r="W879" s="42"/>
      <c r="X879" s="42"/>
    </row>
    <row r="880" ht="15.75" customHeight="1">
      <c r="A880" s="36" t="s">
        <v>5942</v>
      </c>
      <c r="B880" s="43"/>
      <c r="C880" s="44"/>
      <c r="D880" s="47"/>
      <c r="E880" s="47"/>
      <c r="F880" s="39" t="str">
        <f t="shared" si="2"/>
        <v>PETUGAS.0879/SPK/SE/PML/3172/2026</v>
      </c>
      <c r="G880" s="45"/>
      <c r="H880" s="39" t="str">
        <f>VLOOKUP(G880,'MITRA (REFERENSI)'!$A:$Z,16,FALSE)</f>
        <v>#N/A</v>
      </c>
      <c r="I880" s="39" t="str">
        <f>VLOOKUP(G880,'MITRA (REFERENSI)'!$A:$Z,25,FALSE)</f>
        <v>#N/A</v>
      </c>
      <c r="J880" s="38" t="str">
        <f>VLOOKUP(G880,'MITRA (REFERENSI)'!$A:$Z,26,FALSE)</f>
        <v>#N/A</v>
      </c>
      <c r="K880" s="38" t="str">
        <f>VLOOKUP(G880,'MITRA (REFERENSI)'!$A:$Z,15,FALSE)</f>
        <v>#N/A</v>
      </c>
      <c r="L880" s="38" t="str">
        <f>VLOOKUP(G880,'MITRA (REFERENSI)'!$A:$Z,15,FALSE)</f>
        <v>#N/A</v>
      </c>
      <c r="M880" s="38" t="str">
        <f>IF(B880=1,'KELAS (REFERENSI)'!M880,IF(B880=2,'KELAS (REFERENSI)'!M895,IF(B880=3,'KELAS (REFERENSI)'!M910,IF(B880=4,'KELAS (REFERENSI)'!M925,""))))</f>
        <v/>
      </c>
      <c r="N880" s="38" t="str">
        <f>IF(B880=1,'KELAS (REFERENSI)'!N880,IF(B880=2,'KELAS (REFERENSI)'!N895,IF(B880=3,'KELAS (REFERENSI)'!N910,IF(B880=4,'KELAS (REFERENSI)'!N925,""))))</f>
        <v/>
      </c>
      <c r="O880" s="38" t="str">
        <f>IF(B880=1,'KELAS (REFERENSI)'!O880,IF(B880=2,'KELAS (REFERENSI)'!O895,IF(B880=3,'KELAS (REFERENSI)'!O910,IF(B880=4,'KELAS (REFERENSI)'!O925,""))))</f>
        <v/>
      </c>
      <c r="P880" s="38" t="str">
        <f>IF(B880=1,'KELAS (REFERENSI)'!P880,IF(B880=2,'KELAS (REFERENSI)'!P895,IF(B880=3,'KELAS (REFERENSI)'!P910,IF(B880=4,'KELAS (REFERENSI)'!P925,""))))</f>
        <v/>
      </c>
      <c r="Q880" s="38" t="str">
        <f t="shared" si="4"/>
        <v>BPS Kota Jakarta Timur</v>
      </c>
      <c r="R880" s="38" t="str">
        <f t="shared" si="56"/>
        <v/>
      </c>
      <c r="S880" s="38" t="str">
        <f t="shared" ref="S880:T880" si="888">S879</f>
        <v>15 Juni sampai dengan 31 Agustus 2026</v>
      </c>
      <c r="T880" s="38" t="str">
        <f t="shared" si="888"/>
        <v>31 Agustus 2026</v>
      </c>
      <c r="U880" s="46"/>
      <c r="V880" s="42"/>
      <c r="W880" s="42"/>
      <c r="X880" s="42"/>
    </row>
    <row r="881" ht="15.75" customHeight="1">
      <c r="A881" s="36" t="s">
        <v>5943</v>
      </c>
      <c r="B881" s="43"/>
      <c r="C881" s="44"/>
      <c r="D881" s="47"/>
      <c r="E881" s="47"/>
      <c r="F881" s="39" t="str">
        <f t="shared" si="2"/>
        <v>PETUGAS.0880/SPK/SE/PML/3172/2026</v>
      </c>
      <c r="G881" s="45"/>
      <c r="H881" s="39" t="str">
        <f>VLOOKUP(G881,'MITRA (REFERENSI)'!$A:$Z,16,FALSE)</f>
        <v>#N/A</v>
      </c>
      <c r="I881" s="39" t="str">
        <f>VLOOKUP(G881,'MITRA (REFERENSI)'!$A:$Z,25,FALSE)</f>
        <v>#N/A</v>
      </c>
      <c r="J881" s="38" t="str">
        <f>VLOOKUP(G881,'MITRA (REFERENSI)'!$A:$Z,26,FALSE)</f>
        <v>#N/A</v>
      </c>
      <c r="K881" s="38" t="str">
        <f>VLOOKUP(G881,'MITRA (REFERENSI)'!$A:$Z,15,FALSE)</f>
        <v>#N/A</v>
      </c>
      <c r="L881" s="38" t="str">
        <f>VLOOKUP(G881,'MITRA (REFERENSI)'!$A:$Z,15,FALSE)</f>
        <v>#N/A</v>
      </c>
      <c r="M881" s="38" t="str">
        <f>IF(B881=1,'KELAS (REFERENSI)'!M881,IF(B881=2,'KELAS (REFERENSI)'!M896,IF(B881=3,'KELAS (REFERENSI)'!M911,IF(B881=4,'KELAS (REFERENSI)'!M926,""))))</f>
        <v/>
      </c>
      <c r="N881" s="38" t="str">
        <f>IF(B881=1,'KELAS (REFERENSI)'!N881,IF(B881=2,'KELAS (REFERENSI)'!N896,IF(B881=3,'KELAS (REFERENSI)'!N911,IF(B881=4,'KELAS (REFERENSI)'!N926,""))))</f>
        <v/>
      </c>
      <c r="O881" s="38" t="str">
        <f>IF(B881=1,'KELAS (REFERENSI)'!O881,IF(B881=2,'KELAS (REFERENSI)'!O896,IF(B881=3,'KELAS (REFERENSI)'!O911,IF(B881=4,'KELAS (REFERENSI)'!O926,""))))</f>
        <v/>
      </c>
      <c r="P881" s="38" t="str">
        <f>IF(B881=1,'KELAS (REFERENSI)'!P881,IF(B881=2,'KELAS (REFERENSI)'!P896,IF(B881=3,'KELAS (REFERENSI)'!P911,IF(B881=4,'KELAS (REFERENSI)'!P926,""))))</f>
        <v/>
      </c>
      <c r="Q881" s="38" t="str">
        <f t="shared" si="4"/>
        <v>BPS Kota Jakarta Timur</v>
      </c>
      <c r="R881" s="38" t="str">
        <f t="shared" si="56"/>
        <v/>
      </c>
      <c r="S881" s="38" t="str">
        <f t="shared" ref="S881:T881" si="889">S880</f>
        <v>15 Juni sampai dengan 31 Agustus 2026</v>
      </c>
      <c r="T881" s="38" t="str">
        <f t="shared" si="889"/>
        <v>31 Agustus 2026</v>
      </c>
      <c r="U881" s="46"/>
      <c r="V881" s="42"/>
      <c r="W881" s="42"/>
      <c r="X881" s="42"/>
    </row>
    <row r="882" ht="15.75" customHeight="1">
      <c r="A882" s="36" t="s">
        <v>5944</v>
      </c>
      <c r="B882" s="43"/>
      <c r="C882" s="44"/>
      <c r="D882" s="47"/>
      <c r="E882" s="47"/>
      <c r="F882" s="39" t="str">
        <f t="shared" si="2"/>
        <v>PETUGAS.0881/SPK/SE/PML/3172/2026</v>
      </c>
      <c r="G882" s="45"/>
      <c r="H882" s="39" t="str">
        <f>VLOOKUP(G882,'MITRA (REFERENSI)'!$A:$Z,16,FALSE)</f>
        <v>#N/A</v>
      </c>
      <c r="I882" s="39" t="str">
        <f>VLOOKUP(G882,'MITRA (REFERENSI)'!$A:$Z,25,FALSE)</f>
        <v>#N/A</v>
      </c>
      <c r="J882" s="38" t="str">
        <f>VLOOKUP(G882,'MITRA (REFERENSI)'!$A:$Z,26,FALSE)</f>
        <v>#N/A</v>
      </c>
      <c r="K882" s="38" t="str">
        <f>VLOOKUP(G882,'MITRA (REFERENSI)'!$A:$Z,15,FALSE)</f>
        <v>#N/A</v>
      </c>
      <c r="L882" s="38" t="str">
        <f>VLOOKUP(G882,'MITRA (REFERENSI)'!$A:$Z,15,FALSE)</f>
        <v>#N/A</v>
      </c>
      <c r="M882" s="38" t="str">
        <f>IF(B882=1,'KELAS (REFERENSI)'!M882,IF(B882=2,'KELAS (REFERENSI)'!M897,IF(B882=3,'KELAS (REFERENSI)'!M912,IF(B882=4,'KELAS (REFERENSI)'!M927,""))))</f>
        <v/>
      </c>
      <c r="N882" s="38" t="str">
        <f>IF(B882=1,'KELAS (REFERENSI)'!N882,IF(B882=2,'KELAS (REFERENSI)'!N897,IF(B882=3,'KELAS (REFERENSI)'!N912,IF(B882=4,'KELAS (REFERENSI)'!N927,""))))</f>
        <v/>
      </c>
      <c r="O882" s="38" t="str">
        <f>IF(B882=1,'KELAS (REFERENSI)'!O882,IF(B882=2,'KELAS (REFERENSI)'!O897,IF(B882=3,'KELAS (REFERENSI)'!O912,IF(B882=4,'KELAS (REFERENSI)'!O927,""))))</f>
        <v/>
      </c>
      <c r="P882" s="38" t="str">
        <f>IF(B882=1,'KELAS (REFERENSI)'!P882,IF(B882=2,'KELAS (REFERENSI)'!P897,IF(B882=3,'KELAS (REFERENSI)'!P912,IF(B882=4,'KELAS (REFERENSI)'!P927,""))))</f>
        <v/>
      </c>
      <c r="Q882" s="38" t="str">
        <f t="shared" si="4"/>
        <v>BPS Kota Jakarta Timur</v>
      </c>
      <c r="R882" s="38" t="str">
        <f t="shared" si="56"/>
        <v/>
      </c>
      <c r="S882" s="38" t="str">
        <f t="shared" ref="S882:T882" si="890">S881</f>
        <v>15 Juni sampai dengan 31 Agustus 2026</v>
      </c>
      <c r="T882" s="38" t="str">
        <f t="shared" si="890"/>
        <v>31 Agustus 2026</v>
      </c>
      <c r="U882" s="46"/>
      <c r="V882" s="42"/>
      <c r="W882" s="42"/>
      <c r="X882" s="42"/>
    </row>
    <row r="883" ht="15.75" customHeight="1">
      <c r="A883" s="36" t="s">
        <v>5945</v>
      </c>
      <c r="B883" s="43"/>
      <c r="C883" s="44"/>
      <c r="D883" s="47"/>
      <c r="E883" s="47"/>
      <c r="F883" s="39" t="str">
        <f t="shared" si="2"/>
        <v>PETUGAS.0882/SPK/SE/PML/3172/2026</v>
      </c>
      <c r="G883" s="45"/>
      <c r="H883" s="39" t="str">
        <f>VLOOKUP(G883,'MITRA (REFERENSI)'!$A:$Z,16,FALSE)</f>
        <v>#N/A</v>
      </c>
      <c r="I883" s="39" t="str">
        <f>VLOOKUP(G883,'MITRA (REFERENSI)'!$A:$Z,25,FALSE)</f>
        <v>#N/A</v>
      </c>
      <c r="J883" s="38" t="str">
        <f>VLOOKUP(G883,'MITRA (REFERENSI)'!$A:$Z,26,FALSE)</f>
        <v>#N/A</v>
      </c>
      <c r="K883" s="38" t="str">
        <f>VLOOKUP(G883,'MITRA (REFERENSI)'!$A:$Z,15,FALSE)</f>
        <v>#N/A</v>
      </c>
      <c r="L883" s="38" t="str">
        <f>VLOOKUP(G883,'MITRA (REFERENSI)'!$A:$Z,15,FALSE)</f>
        <v>#N/A</v>
      </c>
      <c r="M883" s="38" t="str">
        <f>IF(B883=1,'KELAS (REFERENSI)'!M883,IF(B883=2,'KELAS (REFERENSI)'!M898,IF(B883=3,'KELAS (REFERENSI)'!M913,IF(B883=4,'KELAS (REFERENSI)'!M928,""))))</f>
        <v/>
      </c>
      <c r="N883" s="38" t="str">
        <f>IF(B883=1,'KELAS (REFERENSI)'!N883,IF(B883=2,'KELAS (REFERENSI)'!N898,IF(B883=3,'KELAS (REFERENSI)'!N913,IF(B883=4,'KELAS (REFERENSI)'!N928,""))))</f>
        <v/>
      </c>
      <c r="O883" s="38" t="str">
        <f>IF(B883=1,'KELAS (REFERENSI)'!O883,IF(B883=2,'KELAS (REFERENSI)'!O898,IF(B883=3,'KELAS (REFERENSI)'!O913,IF(B883=4,'KELAS (REFERENSI)'!O928,""))))</f>
        <v/>
      </c>
      <c r="P883" s="38" t="str">
        <f>IF(B883=1,'KELAS (REFERENSI)'!P883,IF(B883=2,'KELAS (REFERENSI)'!P898,IF(B883=3,'KELAS (REFERENSI)'!P913,IF(B883=4,'KELAS (REFERENSI)'!P928,""))))</f>
        <v/>
      </c>
      <c r="Q883" s="38" t="str">
        <f t="shared" si="4"/>
        <v>BPS Kota Jakarta Timur</v>
      </c>
      <c r="R883" s="38" t="str">
        <f t="shared" si="56"/>
        <v/>
      </c>
      <c r="S883" s="38" t="str">
        <f t="shared" ref="S883:T883" si="891">S882</f>
        <v>15 Juni sampai dengan 31 Agustus 2026</v>
      </c>
      <c r="T883" s="38" t="str">
        <f t="shared" si="891"/>
        <v>31 Agustus 2026</v>
      </c>
      <c r="U883" s="46"/>
      <c r="V883" s="42"/>
      <c r="W883" s="42"/>
      <c r="X883" s="42"/>
    </row>
    <row r="884" ht="15.75" customHeight="1">
      <c r="A884" s="36" t="s">
        <v>5946</v>
      </c>
      <c r="B884" s="43"/>
      <c r="C884" s="44"/>
      <c r="D884" s="47"/>
      <c r="E884" s="47"/>
      <c r="F884" s="39" t="str">
        <f t="shared" si="2"/>
        <v>PETUGAS.0883/SPK/SE/PML/3172/2026</v>
      </c>
      <c r="G884" s="45"/>
      <c r="H884" s="39" t="str">
        <f>VLOOKUP(G884,'MITRA (REFERENSI)'!$A:$Z,16,FALSE)</f>
        <v>#N/A</v>
      </c>
      <c r="I884" s="39" t="str">
        <f>VLOOKUP(G884,'MITRA (REFERENSI)'!$A:$Z,25,FALSE)</f>
        <v>#N/A</v>
      </c>
      <c r="J884" s="38" t="str">
        <f>VLOOKUP(G884,'MITRA (REFERENSI)'!$A:$Z,26,FALSE)</f>
        <v>#N/A</v>
      </c>
      <c r="K884" s="38" t="str">
        <f>VLOOKUP(G884,'MITRA (REFERENSI)'!$A:$Z,15,FALSE)</f>
        <v>#N/A</v>
      </c>
      <c r="L884" s="38" t="str">
        <f>VLOOKUP(G884,'MITRA (REFERENSI)'!$A:$Z,15,FALSE)</f>
        <v>#N/A</v>
      </c>
      <c r="M884" s="38" t="str">
        <f>IF(B884=1,'KELAS (REFERENSI)'!M884,IF(B884=2,'KELAS (REFERENSI)'!M899,IF(B884=3,'KELAS (REFERENSI)'!M914,IF(B884=4,'KELAS (REFERENSI)'!M929,""))))</f>
        <v/>
      </c>
      <c r="N884" s="38" t="str">
        <f>IF(B884=1,'KELAS (REFERENSI)'!N884,IF(B884=2,'KELAS (REFERENSI)'!N899,IF(B884=3,'KELAS (REFERENSI)'!N914,IF(B884=4,'KELAS (REFERENSI)'!N929,""))))</f>
        <v/>
      </c>
      <c r="O884" s="38" t="str">
        <f>IF(B884=1,'KELAS (REFERENSI)'!O884,IF(B884=2,'KELAS (REFERENSI)'!O899,IF(B884=3,'KELAS (REFERENSI)'!O914,IF(B884=4,'KELAS (REFERENSI)'!O929,""))))</f>
        <v/>
      </c>
      <c r="P884" s="38" t="str">
        <f>IF(B884=1,'KELAS (REFERENSI)'!P884,IF(B884=2,'KELAS (REFERENSI)'!P899,IF(B884=3,'KELAS (REFERENSI)'!P914,IF(B884=4,'KELAS (REFERENSI)'!P929,""))))</f>
        <v/>
      </c>
      <c r="Q884" s="38" t="str">
        <f t="shared" si="4"/>
        <v>BPS Kota Jakarta Timur</v>
      </c>
      <c r="R884" s="38" t="str">
        <f t="shared" si="56"/>
        <v/>
      </c>
      <c r="S884" s="38" t="str">
        <f t="shared" ref="S884:T884" si="892">S883</f>
        <v>15 Juni sampai dengan 31 Agustus 2026</v>
      </c>
      <c r="T884" s="38" t="str">
        <f t="shared" si="892"/>
        <v>31 Agustus 2026</v>
      </c>
      <c r="U884" s="46"/>
      <c r="V884" s="42"/>
      <c r="W884" s="42"/>
      <c r="X884" s="42"/>
    </row>
    <row r="885" ht="15.75" customHeight="1">
      <c r="A885" s="36" t="s">
        <v>5947</v>
      </c>
      <c r="B885" s="43"/>
      <c r="C885" s="44"/>
      <c r="D885" s="47"/>
      <c r="E885" s="47"/>
      <c r="F885" s="39" t="str">
        <f t="shared" si="2"/>
        <v>PETUGAS.0884/SPK/SE/PML/3172/2026</v>
      </c>
      <c r="G885" s="45"/>
      <c r="H885" s="39" t="str">
        <f>VLOOKUP(G885,'MITRA (REFERENSI)'!$A:$Z,16,FALSE)</f>
        <v>#N/A</v>
      </c>
      <c r="I885" s="39" t="str">
        <f>VLOOKUP(G885,'MITRA (REFERENSI)'!$A:$Z,25,FALSE)</f>
        <v>#N/A</v>
      </c>
      <c r="J885" s="38" t="str">
        <f>VLOOKUP(G885,'MITRA (REFERENSI)'!$A:$Z,26,FALSE)</f>
        <v>#N/A</v>
      </c>
      <c r="K885" s="38" t="str">
        <f>VLOOKUP(G885,'MITRA (REFERENSI)'!$A:$Z,15,FALSE)</f>
        <v>#N/A</v>
      </c>
      <c r="L885" s="38" t="str">
        <f>VLOOKUP(G885,'MITRA (REFERENSI)'!$A:$Z,15,FALSE)</f>
        <v>#N/A</v>
      </c>
      <c r="M885" s="38" t="str">
        <f>IF(B885=1,'KELAS (REFERENSI)'!M885,IF(B885=2,'KELAS (REFERENSI)'!M900,IF(B885=3,'KELAS (REFERENSI)'!M915,IF(B885=4,'KELAS (REFERENSI)'!M930,""))))</f>
        <v/>
      </c>
      <c r="N885" s="38" t="str">
        <f>IF(B885=1,'KELAS (REFERENSI)'!N885,IF(B885=2,'KELAS (REFERENSI)'!N900,IF(B885=3,'KELAS (REFERENSI)'!N915,IF(B885=4,'KELAS (REFERENSI)'!N930,""))))</f>
        <v/>
      </c>
      <c r="O885" s="38" t="str">
        <f>IF(B885=1,'KELAS (REFERENSI)'!O885,IF(B885=2,'KELAS (REFERENSI)'!O900,IF(B885=3,'KELAS (REFERENSI)'!O915,IF(B885=4,'KELAS (REFERENSI)'!O930,""))))</f>
        <v/>
      </c>
      <c r="P885" s="38" t="str">
        <f>IF(B885=1,'KELAS (REFERENSI)'!P885,IF(B885=2,'KELAS (REFERENSI)'!P900,IF(B885=3,'KELAS (REFERENSI)'!P915,IF(B885=4,'KELAS (REFERENSI)'!P930,""))))</f>
        <v/>
      </c>
      <c r="Q885" s="38" t="str">
        <f t="shared" si="4"/>
        <v>BPS Kota Jakarta Timur</v>
      </c>
      <c r="R885" s="38" t="str">
        <f t="shared" si="56"/>
        <v/>
      </c>
      <c r="S885" s="38" t="str">
        <f t="shared" ref="S885:T885" si="893">S884</f>
        <v>15 Juni sampai dengan 31 Agustus 2026</v>
      </c>
      <c r="T885" s="38" t="str">
        <f t="shared" si="893"/>
        <v>31 Agustus 2026</v>
      </c>
      <c r="U885" s="46"/>
      <c r="V885" s="42"/>
      <c r="W885" s="42"/>
      <c r="X885" s="42"/>
    </row>
    <row r="886" ht="15.75" customHeight="1">
      <c r="A886" s="36" t="s">
        <v>5948</v>
      </c>
      <c r="B886" s="43"/>
      <c r="C886" s="44"/>
      <c r="D886" s="47"/>
      <c r="E886" s="47"/>
      <c r="F886" s="39" t="str">
        <f t="shared" si="2"/>
        <v>PETUGAS.0885/SPK/SE/PML/3172/2026</v>
      </c>
      <c r="G886" s="45"/>
      <c r="H886" s="39" t="str">
        <f>VLOOKUP(G886,'MITRA (REFERENSI)'!$A:$Z,16,FALSE)</f>
        <v>#N/A</v>
      </c>
      <c r="I886" s="39" t="str">
        <f>VLOOKUP(G886,'MITRA (REFERENSI)'!$A:$Z,25,FALSE)</f>
        <v>#N/A</v>
      </c>
      <c r="J886" s="38" t="str">
        <f>VLOOKUP(G886,'MITRA (REFERENSI)'!$A:$Z,26,FALSE)</f>
        <v>#N/A</v>
      </c>
      <c r="K886" s="38" t="str">
        <f>VLOOKUP(G886,'MITRA (REFERENSI)'!$A:$Z,15,FALSE)</f>
        <v>#N/A</v>
      </c>
      <c r="L886" s="38" t="str">
        <f>VLOOKUP(G886,'MITRA (REFERENSI)'!$A:$Z,15,FALSE)</f>
        <v>#N/A</v>
      </c>
      <c r="M886" s="38" t="str">
        <f>IF(B886=1,'KELAS (REFERENSI)'!M886,IF(B886=2,'KELAS (REFERENSI)'!M901,IF(B886=3,'KELAS (REFERENSI)'!M916,IF(B886=4,'KELAS (REFERENSI)'!M931,""))))</f>
        <v/>
      </c>
      <c r="N886" s="38" t="str">
        <f>IF(B886=1,'KELAS (REFERENSI)'!N886,IF(B886=2,'KELAS (REFERENSI)'!N901,IF(B886=3,'KELAS (REFERENSI)'!N916,IF(B886=4,'KELAS (REFERENSI)'!N931,""))))</f>
        <v/>
      </c>
      <c r="O886" s="38" t="str">
        <f>IF(B886=1,'KELAS (REFERENSI)'!O886,IF(B886=2,'KELAS (REFERENSI)'!O901,IF(B886=3,'KELAS (REFERENSI)'!O916,IF(B886=4,'KELAS (REFERENSI)'!O931,""))))</f>
        <v/>
      </c>
      <c r="P886" s="38" t="str">
        <f>IF(B886=1,'KELAS (REFERENSI)'!P886,IF(B886=2,'KELAS (REFERENSI)'!P901,IF(B886=3,'KELAS (REFERENSI)'!P916,IF(B886=4,'KELAS (REFERENSI)'!P931,""))))</f>
        <v/>
      </c>
      <c r="Q886" s="38" t="str">
        <f t="shared" si="4"/>
        <v>BPS Kota Jakarta Timur</v>
      </c>
      <c r="R886" s="38" t="str">
        <f t="shared" si="56"/>
        <v/>
      </c>
      <c r="S886" s="38" t="str">
        <f t="shared" ref="S886:T886" si="894">S885</f>
        <v>15 Juni sampai dengan 31 Agustus 2026</v>
      </c>
      <c r="T886" s="38" t="str">
        <f t="shared" si="894"/>
        <v>31 Agustus 2026</v>
      </c>
      <c r="U886" s="46"/>
      <c r="V886" s="42"/>
      <c r="W886" s="42"/>
      <c r="X886" s="42"/>
    </row>
    <row r="887" ht="15.75" customHeight="1">
      <c r="A887" s="36" t="s">
        <v>5949</v>
      </c>
      <c r="B887" s="43"/>
      <c r="C887" s="44"/>
      <c r="D887" s="47"/>
      <c r="E887" s="47"/>
      <c r="F887" s="39" t="str">
        <f t="shared" si="2"/>
        <v>PETUGAS.0886/SPK/SE/PML/3172/2026</v>
      </c>
      <c r="G887" s="45"/>
      <c r="H887" s="39" t="str">
        <f>VLOOKUP(G887,'MITRA (REFERENSI)'!$A:$Z,16,FALSE)</f>
        <v>#N/A</v>
      </c>
      <c r="I887" s="39" t="str">
        <f>VLOOKUP(G887,'MITRA (REFERENSI)'!$A:$Z,25,FALSE)</f>
        <v>#N/A</v>
      </c>
      <c r="J887" s="38" t="str">
        <f>VLOOKUP(G887,'MITRA (REFERENSI)'!$A:$Z,26,FALSE)</f>
        <v>#N/A</v>
      </c>
      <c r="K887" s="38" t="str">
        <f>VLOOKUP(G887,'MITRA (REFERENSI)'!$A:$Z,15,FALSE)</f>
        <v>#N/A</v>
      </c>
      <c r="L887" s="38" t="str">
        <f>VLOOKUP(G887,'MITRA (REFERENSI)'!$A:$Z,15,FALSE)</f>
        <v>#N/A</v>
      </c>
      <c r="M887" s="38" t="str">
        <f>IF(B887=1,'KELAS (REFERENSI)'!M887,IF(B887=2,'KELAS (REFERENSI)'!M902,IF(B887=3,'KELAS (REFERENSI)'!M917,IF(B887=4,'KELAS (REFERENSI)'!M932,""))))</f>
        <v/>
      </c>
      <c r="N887" s="38" t="str">
        <f>IF(B887=1,'KELAS (REFERENSI)'!N887,IF(B887=2,'KELAS (REFERENSI)'!N902,IF(B887=3,'KELAS (REFERENSI)'!N917,IF(B887=4,'KELAS (REFERENSI)'!N932,""))))</f>
        <v/>
      </c>
      <c r="O887" s="38" t="str">
        <f>IF(B887=1,'KELAS (REFERENSI)'!O887,IF(B887=2,'KELAS (REFERENSI)'!O902,IF(B887=3,'KELAS (REFERENSI)'!O917,IF(B887=4,'KELAS (REFERENSI)'!O932,""))))</f>
        <v/>
      </c>
      <c r="P887" s="38" t="str">
        <f>IF(B887=1,'KELAS (REFERENSI)'!P887,IF(B887=2,'KELAS (REFERENSI)'!P902,IF(B887=3,'KELAS (REFERENSI)'!P917,IF(B887=4,'KELAS (REFERENSI)'!P932,""))))</f>
        <v/>
      </c>
      <c r="Q887" s="38" t="str">
        <f t="shared" si="4"/>
        <v>BPS Kota Jakarta Timur</v>
      </c>
      <c r="R887" s="38" t="str">
        <f t="shared" si="56"/>
        <v/>
      </c>
      <c r="S887" s="38" t="str">
        <f t="shared" ref="S887:T887" si="895">S886</f>
        <v>15 Juni sampai dengan 31 Agustus 2026</v>
      </c>
      <c r="T887" s="38" t="str">
        <f t="shared" si="895"/>
        <v>31 Agustus 2026</v>
      </c>
      <c r="U887" s="46"/>
      <c r="V887" s="42"/>
      <c r="W887" s="42"/>
      <c r="X887" s="42"/>
    </row>
    <row r="888" ht="15.75" customHeight="1">
      <c r="A888" s="36" t="s">
        <v>5950</v>
      </c>
      <c r="B888" s="43"/>
      <c r="C888" s="44"/>
      <c r="D888" s="47"/>
      <c r="E888" s="47"/>
      <c r="F888" s="39" t="str">
        <f t="shared" si="2"/>
        <v>PETUGAS.0887/SPK/SE/PML/3172/2026</v>
      </c>
      <c r="G888" s="45"/>
      <c r="H888" s="39" t="str">
        <f>VLOOKUP(G888,'MITRA (REFERENSI)'!$A:$Z,16,FALSE)</f>
        <v>#N/A</v>
      </c>
      <c r="I888" s="39" t="str">
        <f>VLOOKUP(G888,'MITRA (REFERENSI)'!$A:$Z,25,FALSE)</f>
        <v>#N/A</v>
      </c>
      <c r="J888" s="38" t="str">
        <f>VLOOKUP(G888,'MITRA (REFERENSI)'!$A:$Z,26,FALSE)</f>
        <v>#N/A</v>
      </c>
      <c r="K888" s="38" t="str">
        <f>VLOOKUP(G888,'MITRA (REFERENSI)'!$A:$Z,15,FALSE)</f>
        <v>#N/A</v>
      </c>
      <c r="L888" s="38" t="str">
        <f>VLOOKUP(G888,'MITRA (REFERENSI)'!$A:$Z,15,FALSE)</f>
        <v>#N/A</v>
      </c>
      <c r="M888" s="38" t="str">
        <f>IF(B888=1,'KELAS (REFERENSI)'!M888,IF(B888=2,'KELAS (REFERENSI)'!M903,IF(B888=3,'KELAS (REFERENSI)'!M918,IF(B888=4,'KELAS (REFERENSI)'!M933,""))))</f>
        <v/>
      </c>
      <c r="N888" s="38" t="str">
        <f>IF(B888=1,'KELAS (REFERENSI)'!N888,IF(B888=2,'KELAS (REFERENSI)'!N903,IF(B888=3,'KELAS (REFERENSI)'!N918,IF(B888=4,'KELAS (REFERENSI)'!N933,""))))</f>
        <v/>
      </c>
      <c r="O888" s="38" t="str">
        <f>IF(B888=1,'KELAS (REFERENSI)'!O888,IF(B888=2,'KELAS (REFERENSI)'!O903,IF(B888=3,'KELAS (REFERENSI)'!O918,IF(B888=4,'KELAS (REFERENSI)'!O933,""))))</f>
        <v/>
      </c>
      <c r="P888" s="38" t="str">
        <f>IF(B888=1,'KELAS (REFERENSI)'!P888,IF(B888=2,'KELAS (REFERENSI)'!P903,IF(B888=3,'KELAS (REFERENSI)'!P918,IF(B888=4,'KELAS (REFERENSI)'!P933,""))))</f>
        <v/>
      </c>
      <c r="Q888" s="38" t="str">
        <f t="shared" si="4"/>
        <v>BPS Kota Jakarta Timur</v>
      </c>
      <c r="R888" s="38" t="str">
        <f t="shared" si="56"/>
        <v/>
      </c>
      <c r="S888" s="38" t="str">
        <f t="shared" ref="S888:T888" si="896">S887</f>
        <v>15 Juni sampai dengan 31 Agustus 2026</v>
      </c>
      <c r="T888" s="38" t="str">
        <f t="shared" si="896"/>
        <v>31 Agustus 2026</v>
      </c>
      <c r="U888" s="46"/>
      <c r="V888" s="42"/>
      <c r="W888" s="42"/>
      <c r="X888" s="42"/>
    </row>
    <row r="889" ht="15.75" customHeight="1">
      <c r="A889" s="36" t="s">
        <v>5951</v>
      </c>
      <c r="B889" s="43"/>
      <c r="C889" s="44"/>
      <c r="D889" s="47"/>
      <c r="E889" s="47"/>
      <c r="F889" s="39" t="str">
        <f t="shared" si="2"/>
        <v>PETUGAS.0888/SPK/SE/PML/3172/2026</v>
      </c>
      <c r="G889" s="45"/>
      <c r="H889" s="39" t="str">
        <f>VLOOKUP(G889,'MITRA (REFERENSI)'!$A:$Z,16,FALSE)</f>
        <v>#N/A</v>
      </c>
      <c r="I889" s="39" t="str">
        <f>VLOOKUP(G889,'MITRA (REFERENSI)'!$A:$Z,25,FALSE)</f>
        <v>#N/A</v>
      </c>
      <c r="J889" s="38" t="str">
        <f>VLOOKUP(G889,'MITRA (REFERENSI)'!$A:$Z,26,FALSE)</f>
        <v>#N/A</v>
      </c>
      <c r="K889" s="38" t="str">
        <f>VLOOKUP(G889,'MITRA (REFERENSI)'!$A:$Z,15,FALSE)</f>
        <v>#N/A</v>
      </c>
      <c r="L889" s="38" t="str">
        <f>VLOOKUP(G889,'MITRA (REFERENSI)'!$A:$Z,15,FALSE)</f>
        <v>#N/A</v>
      </c>
      <c r="M889" s="38" t="str">
        <f>IF(B889=1,'KELAS (REFERENSI)'!M889,IF(B889=2,'KELAS (REFERENSI)'!M904,IF(B889=3,'KELAS (REFERENSI)'!M919,IF(B889=4,'KELAS (REFERENSI)'!M934,""))))</f>
        <v/>
      </c>
      <c r="N889" s="38" t="str">
        <f>IF(B889=1,'KELAS (REFERENSI)'!N889,IF(B889=2,'KELAS (REFERENSI)'!N904,IF(B889=3,'KELAS (REFERENSI)'!N919,IF(B889=4,'KELAS (REFERENSI)'!N934,""))))</f>
        <v/>
      </c>
      <c r="O889" s="38" t="str">
        <f>IF(B889=1,'KELAS (REFERENSI)'!O889,IF(B889=2,'KELAS (REFERENSI)'!O904,IF(B889=3,'KELAS (REFERENSI)'!O919,IF(B889=4,'KELAS (REFERENSI)'!O934,""))))</f>
        <v/>
      </c>
      <c r="P889" s="38" t="str">
        <f>IF(B889=1,'KELAS (REFERENSI)'!P889,IF(B889=2,'KELAS (REFERENSI)'!P904,IF(B889=3,'KELAS (REFERENSI)'!P919,IF(B889=4,'KELAS (REFERENSI)'!P934,""))))</f>
        <v/>
      </c>
      <c r="Q889" s="38" t="str">
        <f t="shared" si="4"/>
        <v>BPS Kota Jakarta Timur</v>
      </c>
      <c r="R889" s="38" t="str">
        <f t="shared" si="56"/>
        <v/>
      </c>
      <c r="S889" s="38" t="str">
        <f t="shared" ref="S889:T889" si="897">S888</f>
        <v>15 Juni sampai dengan 31 Agustus 2026</v>
      </c>
      <c r="T889" s="38" t="str">
        <f t="shared" si="897"/>
        <v>31 Agustus 2026</v>
      </c>
      <c r="U889" s="46"/>
      <c r="V889" s="42"/>
      <c r="W889" s="42"/>
      <c r="X889" s="42"/>
    </row>
    <row r="890" ht="15.75" customHeight="1">
      <c r="A890" s="36" t="s">
        <v>5952</v>
      </c>
      <c r="B890" s="43"/>
      <c r="C890" s="44"/>
      <c r="D890" s="47"/>
      <c r="E890" s="47"/>
      <c r="F890" s="39" t="str">
        <f t="shared" si="2"/>
        <v>PETUGAS.0889/SPK/SE/PML/3172/2026</v>
      </c>
      <c r="G890" s="45"/>
      <c r="H890" s="39" t="str">
        <f>VLOOKUP(G890,'MITRA (REFERENSI)'!$A:$Z,16,FALSE)</f>
        <v>#N/A</v>
      </c>
      <c r="I890" s="39" t="str">
        <f>VLOOKUP(G890,'MITRA (REFERENSI)'!$A:$Z,25,FALSE)</f>
        <v>#N/A</v>
      </c>
      <c r="J890" s="38" t="str">
        <f>VLOOKUP(G890,'MITRA (REFERENSI)'!$A:$Z,26,FALSE)</f>
        <v>#N/A</v>
      </c>
      <c r="K890" s="38" t="str">
        <f>VLOOKUP(G890,'MITRA (REFERENSI)'!$A:$Z,15,FALSE)</f>
        <v>#N/A</v>
      </c>
      <c r="L890" s="38" t="str">
        <f>VLOOKUP(G890,'MITRA (REFERENSI)'!$A:$Z,15,FALSE)</f>
        <v>#N/A</v>
      </c>
      <c r="M890" s="38" t="str">
        <f>IF(B890=1,'KELAS (REFERENSI)'!M890,IF(B890=2,'KELAS (REFERENSI)'!M905,IF(B890=3,'KELAS (REFERENSI)'!M920,IF(B890=4,'KELAS (REFERENSI)'!M935,""))))</f>
        <v/>
      </c>
      <c r="N890" s="38" t="str">
        <f>IF(B890=1,'KELAS (REFERENSI)'!N890,IF(B890=2,'KELAS (REFERENSI)'!N905,IF(B890=3,'KELAS (REFERENSI)'!N920,IF(B890=4,'KELAS (REFERENSI)'!N935,""))))</f>
        <v/>
      </c>
      <c r="O890" s="38" t="str">
        <f>IF(B890=1,'KELAS (REFERENSI)'!O890,IF(B890=2,'KELAS (REFERENSI)'!O905,IF(B890=3,'KELAS (REFERENSI)'!O920,IF(B890=4,'KELAS (REFERENSI)'!O935,""))))</f>
        <v/>
      </c>
      <c r="P890" s="38" t="str">
        <f>IF(B890=1,'KELAS (REFERENSI)'!P890,IF(B890=2,'KELAS (REFERENSI)'!P905,IF(B890=3,'KELAS (REFERENSI)'!P920,IF(B890=4,'KELAS (REFERENSI)'!P935,""))))</f>
        <v/>
      </c>
      <c r="Q890" s="38" t="str">
        <f t="shared" si="4"/>
        <v>BPS Kota Jakarta Timur</v>
      </c>
      <c r="R890" s="38" t="str">
        <f t="shared" si="56"/>
        <v/>
      </c>
      <c r="S890" s="38" t="str">
        <f t="shared" ref="S890:T890" si="898">S889</f>
        <v>15 Juni sampai dengan 31 Agustus 2026</v>
      </c>
      <c r="T890" s="38" t="str">
        <f t="shared" si="898"/>
        <v>31 Agustus 2026</v>
      </c>
      <c r="U890" s="46"/>
      <c r="V890" s="42"/>
      <c r="W890" s="42"/>
      <c r="X890" s="42"/>
    </row>
    <row r="891" ht="15.75" customHeight="1">
      <c r="A891" s="36" t="s">
        <v>5953</v>
      </c>
      <c r="B891" s="43"/>
      <c r="C891" s="44"/>
      <c r="D891" s="47"/>
      <c r="E891" s="47"/>
      <c r="F891" s="39" t="str">
        <f t="shared" si="2"/>
        <v>PETUGAS.0890/SPK/SE/PML/3172/2026</v>
      </c>
      <c r="G891" s="45"/>
      <c r="H891" s="39" t="str">
        <f>VLOOKUP(G891,'MITRA (REFERENSI)'!$A:$Z,16,FALSE)</f>
        <v>#N/A</v>
      </c>
      <c r="I891" s="39" t="str">
        <f>VLOOKUP(G891,'MITRA (REFERENSI)'!$A:$Z,25,FALSE)</f>
        <v>#N/A</v>
      </c>
      <c r="J891" s="38" t="str">
        <f>VLOOKUP(G891,'MITRA (REFERENSI)'!$A:$Z,26,FALSE)</f>
        <v>#N/A</v>
      </c>
      <c r="K891" s="38" t="str">
        <f>VLOOKUP(G891,'MITRA (REFERENSI)'!$A:$Z,15,FALSE)</f>
        <v>#N/A</v>
      </c>
      <c r="L891" s="38" t="str">
        <f>VLOOKUP(G891,'MITRA (REFERENSI)'!$A:$Z,15,FALSE)</f>
        <v>#N/A</v>
      </c>
      <c r="M891" s="38" t="str">
        <f>IF(B891=1,'KELAS (REFERENSI)'!M891,IF(B891=2,'KELAS (REFERENSI)'!M906,IF(B891=3,'KELAS (REFERENSI)'!M921,IF(B891=4,'KELAS (REFERENSI)'!M936,""))))</f>
        <v/>
      </c>
      <c r="N891" s="38" t="str">
        <f>IF(B891=1,'KELAS (REFERENSI)'!N891,IF(B891=2,'KELAS (REFERENSI)'!N906,IF(B891=3,'KELAS (REFERENSI)'!N921,IF(B891=4,'KELAS (REFERENSI)'!N936,""))))</f>
        <v/>
      </c>
      <c r="O891" s="38" t="str">
        <f>IF(B891=1,'KELAS (REFERENSI)'!O891,IF(B891=2,'KELAS (REFERENSI)'!O906,IF(B891=3,'KELAS (REFERENSI)'!O921,IF(B891=4,'KELAS (REFERENSI)'!O936,""))))</f>
        <v/>
      </c>
      <c r="P891" s="38" t="str">
        <f>IF(B891=1,'KELAS (REFERENSI)'!P891,IF(B891=2,'KELAS (REFERENSI)'!P906,IF(B891=3,'KELAS (REFERENSI)'!P921,IF(B891=4,'KELAS (REFERENSI)'!P936,""))))</f>
        <v/>
      </c>
      <c r="Q891" s="38" t="str">
        <f t="shared" si="4"/>
        <v>BPS Kota Jakarta Timur</v>
      </c>
      <c r="R891" s="38" t="str">
        <f t="shared" si="56"/>
        <v/>
      </c>
      <c r="S891" s="38" t="str">
        <f t="shared" ref="S891:T891" si="899">S890</f>
        <v>15 Juni sampai dengan 31 Agustus 2026</v>
      </c>
      <c r="T891" s="38" t="str">
        <f t="shared" si="899"/>
        <v>31 Agustus 2026</v>
      </c>
      <c r="U891" s="46"/>
      <c r="V891" s="42"/>
      <c r="W891" s="42"/>
      <c r="X891" s="42"/>
    </row>
    <row r="892" ht="15.75" customHeight="1">
      <c r="A892" s="36" t="s">
        <v>5954</v>
      </c>
      <c r="B892" s="43"/>
      <c r="C892" s="44"/>
      <c r="D892" s="47"/>
      <c r="E892" s="47"/>
      <c r="F892" s="39" t="str">
        <f t="shared" si="2"/>
        <v>PETUGAS.0891/SPK/SE/PML/3172/2026</v>
      </c>
      <c r="G892" s="45"/>
      <c r="H892" s="39" t="str">
        <f>VLOOKUP(G892,'MITRA (REFERENSI)'!$A:$Z,16,FALSE)</f>
        <v>#N/A</v>
      </c>
      <c r="I892" s="39" t="str">
        <f>VLOOKUP(G892,'MITRA (REFERENSI)'!$A:$Z,25,FALSE)</f>
        <v>#N/A</v>
      </c>
      <c r="J892" s="38" t="str">
        <f>VLOOKUP(G892,'MITRA (REFERENSI)'!$A:$Z,26,FALSE)</f>
        <v>#N/A</v>
      </c>
      <c r="K892" s="38" t="str">
        <f>VLOOKUP(G892,'MITRA (REFERENSI)'!$A:$Z,15,FALSE)</f>
        <v>#N/A</v>
      </c>
      <c r="L892" s="38" t="str">
        <f>VLOOKUP(G892,'MITRA (REFERENSI)'!$A:$Z,15,FALSE)</f>
        <v>#N/A</v>
      </c>
      <c r="M892" s="38" t="str">
        <f>IF(B892=1,'KELAS (REFERENSI)'!M892,IF(B892=2,'KELAS (REFERENSI)'!M907,IF(B892=3,'KELAS (REFERENSI)'!M922,IF(B892=4,'KELAS (REFERENSI)'!M937,""))))</f>
        <v/>
      </c>
      <c r="N892" s="38" t="str">
        <f>IF(B892=1,'KELAS (REFERENSI)'!N892,IF(B892=2,'KELAS (REFERENSI)'!N907,IF(B892=3,'KELAS (REFERENSI)'!N922,IF(B892=4,'KELAS (REFERENSI)'!N937,""))))</f>
        <v/>
      </c>
      <c r="O892" s="38" t="str">
        <f>IF(B892=1,'KELAS (REFERENSI)'!O892,IF(B892=2,'KELAS (REFERENSI)'!O907,IF(B892=3,'KELAS (REFERENSI)'!O922,IF(B892=4,'KELAS (REFERENSI)'!O937,""))))</f>
        <v/>
      </c>
      <c r="P892" s="38" t="str">
        <f>IF(B892=1,'KELAS (REFERENSI)'!P892,IF(B892=2,'KELAS (REFERENSI)'!P907,IF(B892=3,'KELAS (REFERENSI)'!P922,IF(B892=4,'KELAS (REFERENSI)'!P937,""))))</f>
        <v/>
      </c>
      <c r="Q892" s="38" t="str">
        <f t="shared" si="4"/>
        <v>BPS Kota Jakarta Timur</v>
      </c>
      <c r="R892" s="38" t="str">
        <f t="shared" si="56"/>
        <v/>
      </c>
      <c r="S892" s="38" t="str">
        <f t="shared" ref="S892:T892" si="900">S891</f>
        <v>15 Juni sampai dengan 31 Agustus 2026</v>
      </c>
      <c r="T892" s="38" t="str">
        <f t="shared" si="900"/>
        <v>31 Agustus 2026</v>
      </c>
      <c r="U892" s="46"/>
      <c r="V892" s="42"/>
      <c r="W892" s="42"/>
      <c r="X892" s="42"/>
    </row>
    <row r="893" ht="15.75" customHeight="1">
      <c r="A893" s="36" t="s">
        <v>5955</v>
      </c>
      <c r="B893" s="43"/>
      <c r="C893" s="44"/>
      <c r="D893" s="47"/>
      <c r="E893" s="47"/>
      <c r="F893" s="39" t="str">
        <f t="shared" si="2"/>
        <v>PETUGAS.0892/SPK/SE/PML/3172/2026</v>
      </c>
      <c r="G893" s="45"/>
      <c r="H893" s="39" t="str">
        <f>VLOOKUP(G893,'MITRA (REFERENSI)'!$A:$Z,16,FALSE)</f>
        <v>#N/A</v>
      </c>
      <c r="I893" s="39" t="str">
        <f>VLOOKUP(G893,'MITRA (REFERENSI)'!$A:$Z,25,FALSE)</f>
        <v>#N/A</v>
      </c>
      <c r="J893" s="38" t="str">
        <f>VLOOKUP(G893,'MITRA (REFERENSI)'!$A:$Z,26,FALSE)</f>
        <v>#N/A</v>
      </c>
      <c r="K893" s="38" t="str">
        <f>VLOOKUP(G893,'MITRA (REFERENSI)'!$A:$Z,15,FALSE)</f>
        <v>#N/A</v>
      </c>
      <c r="L893" s="38" t="str">
        <f>VLOOKUP(G893,'MITRA (REFERENSI)'!$A:$Z,15,FALSE)</f>
        <v>#N/A</v>
      </c>
      <c r="M893" s="38" t="str">
        <f>IF(B893=1,'KELAS (REFERENSI)'!M893,IF(B893=2,'KELAS (REFERENSI)'!M908,IF(B893=3,'KELAS (REFERENSI)'!M923,IF(B893=4,'KELAS (REFERENSI)'!M938,""))))</f>
        <v/>
      </c>
      <c r="N893" s="38" t="str">
        <f>IF(B893=1,'KELAS (REFERENSI)'!N893,IF(B893=2,'KELAS (REFERENSI)'!N908,IF(B893=3,'KELAS (REFERENSI)'!N923,IF(B893=4,'KELAS (REFERENSI)'!N938,""))))</f>
        <v/>
      </c>
      <c r="O893" s="38" t="str">
        <f>IF(B893=1,'KELAS (REFERENSI)'!O893,IF(B893=2,'KELAS (REFERENSI)'!O908,IF(B893=3,'KELAS (REFERENSI)'!O923,IF(B893=4,'KELAS (REFERENSI)'!O938,""))))</f>
        <v/>
      </c>
      <c r="P893" s="38" t="str">
        <f>IF(B893=1,'KELAS (REFERENSI)'!P893,IF(B893=2,'KELAS (REFERENSI)'!P908,IF(B893=3,'KELAS (REFERENSI)'!P923,IF(B893=4,'KELAS (REFERENSI)'!P938,""))))</f>
        <v/>
      </c>
      <c r="Q893" s="38" t="str">
        <f t="shared" si="4"/>
        <v>BPS Kota Jakarta Timur</v>
      </c>
      <c r="R893" s="38" t="str">
        <f t="shared" si="56"/>
        <v/>
      </c>
      <c r="S893" s="38" t="str">
        <f t="shared" ref="S893:T893" si="901">S892</f>
        <v>15 Juni sampai dengan 31 Agustus 2026</v>
      </c>
      <c r="T893" s="38" t="str">
        <f t="shared" si="901"/>
        <v>31 Agustus 2026</v>
      </c>
      <c r="U893" s="46"/>
      <c r="V893" s="42"/>
      <c r="W893" s="42"/>
      <c r="X893" s="42"/>
    </row>
    <row r="894" ht="15.75" customHeight="1">
      <c r="A894" s="36" t="s">
        <v>5956</v>
      </c>
      <c r="B894" s="43"/>
      <c r="C894" s="44"/>
      <c r="D894" s="47"/>
      <c r="E894" s="47"/>
      <c r="F894" s="39" t="str">
        <f t="shared" si="2"/>
        <v>PETUGAS.0893/SPK/SE/PML/3172/2026</v>
      </c>
      <c r="G894" s="45"/>
      <c r="H894" s="39" t="str">
        <f>VLOOKUP(G894,'MITRA (REFERENSI)'!$A:$Z,16,FALSE)</f>
        <v>#N/A</v>
      </c>
      <c r="I894" s="39" t="str">
        <f>VLOOKUP(G894,'MITRA (REFERENSI)'!$A:$Z,25,FALSE)</f>
        <v>#N/A</v>
      </c>
      <c r="J894" s="38" t="str">
        <f>VLOOKUP(G894,'MITRA (REFERENSI)'!$A:$Z,26,FALSE)</f>
        <v>#N/A</v>
      </c>
      <c r="K894" s="38" t="str">
        <f>VLOOKUP(G894,'MITRA (REFERENSI)'!$A:$Z,15,FALSE)</f>
        <v>#N/A</v>
      </c>
      <c r="L894" s="38" t="str">
        <f>VLOOKUP(G894,'MITRA (REFERENSI)'!$A:$Z,15,FALSE)</f>
        <v>#N/A</v>
      </c>
      <c r="M894" s="38" t="str">
        <f>IF(B894=1,'KELAS (REFERENSI)'!M894,IF(B894=2,'KELAS (REFERENSI)'!M909,IF(B894=3,'KELAS (REFERENSI)'!M924,IF(B894=4,'KELAS (REFERENSI)'!M939,""))))</f>
        <v/>
      </c>
      <c r="N894" s="38" t="str">
        <f>IF(B894=1,'KELAS (REFERENSI)'!N894,IF(B894=2,'KELAS (REFERENSI)'!N909,IF(B894=3,'KELAS (REFERENSI)'!N924,IF(B894=4,'KELAS (REFERENSI)'!N939,""))))</f>
        <v/>
      </c>
      <c r="O894" s="38" t="str">
        <f>IF(B894=1,'KELAS (REFERENSI)'!O894,IF(B894=2,'KELAS (REFERENSI)'!O909,IF(B894=3,'KELAS (REFERENSI)'!O924,IF(B894=4,'KELAS (REFERENSI)'!O939,""))))</f>
        <v/>
      </c>
      <c r="P894" s="38" t="str">
        <f>IF(B894=1,'KELAS (REFERENSI)'!P894,IF(B894=2,'KELAS (REFERENSI)'!P909,IF(B894=3,'KELAS (REFERENSI)'!P924,IF(B894=4,'KELAS (REFERENSI)'!P939,""))))</f>
        <v/>
      </c>
      <c r="Q894" s="38" t="str">
        <f t="shared" si="4"/>
        <v>BPS Kota Jakarta Timur</v>
      </c>
      <c r="R894" s="38" t="str">
        <f t="shared" si="56"/>
        <v/>
      </c>
      <c r="S894" s="38" t="str">
        <f t="shared" ref="S894:T894" si="902">S893</f>
        <v>15 Juni sampai dengan 31 Agustus 2026</v>
      </c>
      <c r="T894" s="38" t="str">
        <f t="shared" si="902"/>
        <v>31 Agustus 2026</v>
      </c>
      <c r="U894" s="46"/>
      <c r="V894" s="42"/>
      <c r="W894" s="42"/>
      <c r="X894" s="42"/>
    </row>
    <row r="895" ht="15.75" customHeight="1">
      <c r="A895" s="36" t="s">
        <v>5957</v>
      </c>
      <c r="B895" s="43"/>
      <c r="C895" s="44"/>
      <c r="D895" s="47"/>
      <c r="E895" s="47"/>
      <c r="F895" s="39" t="str">
        <f t="shared" si="2"/>
        <v>PETUGAS.0894/SPK/SE/PML/3172/2026</v>
      </c>
      <c r="G895" s="45"/>
      <c r="H895" s="39" t="str">
        <f>VLOOKUP(G895,'MITRA (REFERENSI)'!$A:$Z,16,FALSE)</f>
        <v>#N/A</v>
      </c>
      <c r="I895" s="39" t="str">
        <f>VLOOKUP(G895,'MITRA (REFERENSI)'!$A:$Z,25,FALSE)</f>
        <v>#N/A</v>
      </c>
      <c r="J895" s="38" t="str">
        <f>VLOOKUP(G895,'MITRA (REFERENSI)'!$A:$Z,26,FALSE)</f>
        <v>#N/A</v>
      </c>
      <c r="K895" s="38" t="str">
        <f>VLOOKUP(G895,'MITRA (REFERENSI)'!$A:$Z,15,FALSE)</f>
        <v>#N/A</v>
      </c>
      <c r="L895" s="38" t="str">
        <f>VLOOKUP(G895,'MITRA (REFERENSI)'!$A:$Z,15,FALSE)</f>
        <v>#N/A</v>
      </c>
      <c r="M895" s="38" t="str">
        <f>IF(B895=1,'KELAS (REFERENSI)'!M895,IF(B895=2,'KELAS (REFERENSI)'!M910,IF(B895=3,'KELAS (REFERENSI)'!M925,IF(B895=4,'KELAS (REFERENSI)'!M940,""))))</f>
        <v/>
      </c>
      <c r="N895" s="38" t="str">
        <f>IF(B895=1,'KELAS (REFERENSI)'!N895,IF(B895=2,'KELAS (REFERENSI)'!N910,IF(B895=3,'KELAS (REFERENSI)'!N925,IF(B895=4,'KELAS (REFERENSI)'!N940,""))))</f>
        <v/>
      </c>
      <c r="O895" s="38" t="str">
        <f>IF(B895=1,'KELAS (REFERENSI)'!O895,IF(B895=2,'KELAS (REFERENSI)'!O910,IF(B895=3,'KELAS (REFERENSI)'!O925,IF(B895=4,'KELAS (REFERENSI)'!O940,""))))</f>
        <v/>
      </c>
      <c r="P895" s="38" t="str">
        <f>IF(B895=1,'KELAS (REFERENSI)'!P895,IF(B895=2,'KELAS (REFERENSI)'!P910,IF(B895=3,'KELAS (REFERENSI)'!P925,IF(B895=4,'KELAS (REFERENSI)'!P940,""))))</f>
        <v/>
      </c>
      <c r="Q895" s="38" t="str">
        <f t="shared" si="4"/>
        <v>BPS Kota Jakarta Timur</v>
      </c>
      <c r="R895" s="38" t="str">
        <f t="shared" si="56"/>
        <v/>
      </c>
      <c r="S895" s="38" t="str">
        <f t="shared" ref="S895:T895" si="903">S894</f>
        <v>15 Juni sampai dengan 31 Agustus 2026</v>
      </c>
      <c r="T895" s="38" t="str">
        <f t="shared" si="903"/>
        <v>31 Agustus 2026</v>
      </c>
      <c r="U895" s="46"/>
      <c r="V895" s="42"/>
      <c r="W895" s="42"/>
      <c r="X895" s="42"/>
    </row>
    <row r="896" ht="15.75" customHeight="1">
      <c r="A896" s="36" t="s">
        <v>5958</v>
      </c>
      <c r="B896" s="43"/>
      <c r="C896" s="44"/>
      <c r="D896" s="47"/>
      <c r="E896" s="47"/>
      <c r="F896" s="39" t="str">
        <f t="shared" si="2"/>
        <v>PETUGAS.0895/SPK/SE/PML/3172/2026</v>
      </c>
      <c r="G896" s="45"/>
      <c r="H896" s="39" t="str">
        <f>VLOOKUP(G896,'MITRA (REFERENSI)'!$A:$Z,16,FALSE)</f>
        <v>#N/A</v>
      </c>
      <c r="I896" s="39" t="str">
        <f>VLOOKUP(G896,'MITRA (REFERENSI)'!$A:$Z,25,FALSE)</f>
        <v>#N/A</v>
      </c>
      <c r="J896" s="38" t="str">
        <f>VLOOKUP(G896,'MITRA (REFERENSI)'!$A:$Z,26,FALSE)</f>
        <v>#N/A</v>
      </c>
      <c r="K896" s="38" t="str">
        <f>VLOOKUP(G896,'MITRA (REFERENSI)'!$A:$Z,15,FALSE)</f>
        <v>#N/A</v>
      </c>
      <c r="L896" s="38" t="str">
        <f>VLOOKUP(G896,'MITRA (REFERENSI)'!$A:$Z,15,FALSE)</f>
        <v>#N/A</v>
      </c>
      <c r="M896" s="38" t="str">
        <f>IF(B896=1,'KELAS (REFERENSI)'!M896,IF(B896=2,'KELAS (REFERENSI)'!M911,IF(B896=3,'KELAS (REFERENSI)'!M926,IF(B896=4,'KELAS (REFERENSI)'!M941,""))))</f>
        <v/>
      </c>
      <c r="N896" s="38" t="str">
        <f>IF(B896=1,'KELAS (REFERENSI)'!N896,IF(B896=2,'KELAS (REFERENSI)'!N911,IF(B896=3,'KELAS (REFERENSI)'!N926,IF(B896=4,'KELAS (REFERENSI)'!N941,""))))</f>
        <v/>
      </c>
      <c r="O896" s="38" t="str">
        <f>IF(B896=1,'KELAS (REFERENSI)'!O896,IF(B896=2,'KELAS (REFERENSI)'!O911,IF(B896=3,'KELAS (REFERENSI)'!O926,IF(B896=4,'KELAS (REFERENSI)'!O941,""))))</f>
        <v/>
      </c>
      <c r="P896" s="38" t="str">
        <f>IF(B896=1,'KELAS (REFERENSI)'!P896,IF(B896=2,'KELAS (REFERENSI)'!P911,IF(B896=3,'KELAS (REFERENSI)'!P926,IF(B896=4,'KELAS (REFERENSI)'!P941,""))))</f>
        <v/>
      </c>
      <c r="Q896" s="38" t="str">
        <f t="shared" si="4"/>
        <v>BPS Kota Jakarta Timur</v>
      </c>
      <c r="R896" s="38" t="str">
        <f t="shared" si="56"/>
        <v/>
      </c>
      <c r="S896" s="38" t="str">
        <f t="shared" ref="S896:T896" si="904">S895</f>
        <v>15 Juni sampai dengan 31 Agustus 2026</v>
      </c>
      <c r="T896" s="38" t="str">
        <f t="shared" si="904"/>
        <v>31 Agustus 2026</v>
      </c>
      <c r="U896" s="46"/>
      <c r="V896" s="42"/>
      <c r="W896" s="42"/>
      <c r="X896" s="42"/>
    </row>
    <row r="897" ht="15.75" customHeight="1">
      <c r="A897" s="36" t="s">
        <v>5959</v>
      </c>
      <c r="B897" s="43"/>
      <c r="C897" s="44"/>
      <c r="D897" s="47"/>
      <c r="E897" s="47"/>
      <c r="F897" s="39" t="str">
        <f t="shared" si="2"/>
        <v>PETUGAS.0896/SPK/SE/PML/3172/2026</v>
      </c>
      <c r="G897" s="45"/>
      <c r="H897" s="39" t="str">
        <f>VLOOKUP(G897,'MITRA (REFERENSI)'!$A:$Z,16,FALSE)</f>
        <v>#N/A</v>
      </c>
      <c r="I897" s="39" t="str">
        <f>VLOOKUP(G897,'MITRA (REFERENSI)'!$A:$Z,25,FALSE)</f>
        <v>#N/A</v>
      </c>
      <c r="J897" s="38" t="str">
        <f>VLOOKUP(G897,'MITRA (REFERENSI)'!$A:$Z,26,FALSE)</f>
        <v>#N/A</v>
      </c>
      <c r="K897" s="38" t="str">
        <f>VLOOKUP(G897,'MITRA (REFERENSI)'!$A:$Z,15,FALSE)</f>
        <v>#N/A</v>
      </c>
      <c r="L897" s="38" t="str">
        <f>VLOOKUP(G897,'MITRA (REFERENSI)'!$A:$Z,15,FALSE)</f>
        <v>#N/A</v>
      </c>
      <c r="M897" s="38" t="str">
        <f>IF(B897=1,'KELAS (REFERENSI)'!M897,IF(B897=2,'KELAS (REFERENSI)'!M912,IF(B897=3,'KELAS (REFERENSI)'!M927,IF(B897=4,'KELAS (REFERENSI)'!M942,""))))</f>
        <v/>
      </c>
      <c r="N897" s="38" t="str">
        <f>IF(B897=1,'KELAS (REFERENSI)'!N897,IF(B897=2,'KELAS (REFERENSI)'!N912,IF(B897=3,'KELAS (REFERENSI)'!N927,IF(B897=4,'KELAS (REFERENSI)'!N942,""))))</f>
        <v/>
      </c>
      <c r="O897" s="38" t="str">
        <f>IF(B897=1,'KELAS (REFERENSI)'!O897,IF(B897=2,'KELAS (REFERENSI)'!O912,IF(B897=3,'KELAS (REFERENSI)'!O927,IF(B897=4,'KELAS (REFERENSI)'!O942,""))))</f>
        <v/>
      </c>
      <c r="P897" s="38" t="str">
        <f>IF(B897=1,'KELAS (REFERENSI)'!P897,IF(B897=2,'KELAS (REFERENSI)'!P912,IF(B897=3,'KELAS (REFERENSI)'!P927,IF(B897=4,'KELAS (REFERENSI)'!P942,""))))</f>
        <v/>
      </c>
      <c r="Q897" s="38" t="str">
        <f t="shared" si="4"/>
        <v>BPS Kota Jakarta Timur</v>
      </c>
      <c r="R897" s="38" t="str">
        <f t="shared" si="56"/>
        <v/>
      </c>
      <c r="S897" s="38" t="str">
        <f t="shared" ref="S897:T897" si="905">S896</f>
        <v>15 Juni sampai dengan 31 Agustus 2026</v>
      </c>
      <c r="T897" s="38" t="str">
        <f t="shared" si="905"/>
        <v>31 Agustus 2026</v>
      </c>
      <c r="U897" s="46"/>
      <c r="V897" s="42"/>
      <c r="W897" s="42"/>
      <c r="X897" s="42"/>
    </row>
    <row r="898" ht="15.75" customHeight="1">
      <c r="A898" s="36" t="s">
        <v>5960</v>
      </c>
      <c r="B898" s="43"/>
      <c r="C898" s="44"/>
      <c r="D898" s="47"/>
      <c r="E898" s="47"/>
      <c r="F898" s="39" t="str">
        <f t="shared" si="2"/>
        <v>PETUGAS.0897/SPK/SE/PML/3172/2026</v>
      </c>
      <c r="G898" s="45"/>
      <c r="H898" s="39" t="str">
        <f>VLOOKUP(G898,'MITRA (REFERENSI)'!$A:$Z,16,FALSE)</f>
        <v>#N/A</v>
      </c>
      <c r="I898" s="39" t="str">
        <f>VLOOKUP(G898,'MITRA (REFERENSI)'!$A:$Z,25,FALSE)</f>
        <v>#N/A</v>
      </c>
      <c r="J898" s="38" t="str">
        <f>VLOOKUP(G898,'MITRA (REFERENSI)'!$A:$Z,26,FALSE)</f>
        <v>#N/A</v>
      </c>
      <c r="K898" s="38" t="str">
        <f>VLOOKUP(G898,'MITRA (REFERENSI)'!$A:$Z,15,FALSE)</f>
        <v>#N/A</v>
      </c>
      <c r="L898" s="38" t="str">
        <f>VLOOKUP(G898,'MITRA (REFERENSI)'!$A:$Z,15,FALSE)</f>
        <v>#N/A</v>
      </c>
      <c r="M898" s="38" t="str">
        <f>IF(B898=1,'KELAS (REFERENSI)'!M898,IF(B898=2,'KELAS (REFERENSI)'!M913,IF(B898=3,'KELAS (REFERENSI)'!M928,IF(B898=4,'KELAS (REFERENSI)'!M943,""))))</f>
        <v/>
      </c>
      <c r="N898" s="38" t="str">
        <f>IF(B898=1,'KELAS (REFERENSI)'!N898,IF(B898=2,'KELAS (REFERENSI)'!N913,IF(B898=3,'KELAS (REFERENSI)'!N928,IF(B898=4,'KELAS (REFERENSI)'!N943,""))))</f>
        <v/>
      </c>
      <c r="O898" s="38" t="str">
        <f>IF(B898=1,'KELAS (REFERENSI)'!O898,IF(B898=2,'KELAS (REFERENSI)'!O913,IF(B898=3,'KELAS (REFERENSI)'!O928,IF(B898=4,'KELAS (REFERENSI)'!O943,""))))</f>
        <v/>
      </c>
      <c r="P898" s="38" t="str">
        <f>IF(B898=1,'KELAS (REFERENSI)'!P898,IF(B898=2,'KELAS (REFERENSI)'!P913,IF(B898=3,'KELAS (REFERENSI)'!P928,IF(B898=4,'KELAS (REFERENSI)'!P943,""))))</f>
        <v/>
      </c>
      <c r="Q898" s="38" t="str">
        <f t="shared" si="4"/>
        <v>BPS Kota Jakarta Timur</v>
      </c>
      <c r="R898" s="38" t="str">
        <f t="shared" si="56"/>
        <v/>
      </c>
      <c r="S898" s="38" t="str">
        <f t="shared" ref="S898:T898" si="906">S897</f>
        <v>15 Juni sampai dengan 31 Agustus 2026</v>
      </c>
      <c r="T898" s="38" t="str">
        <f t="shared" si="906"/>
        <v>31 Agustus 2026</v>
      </c>
      <c r="U898" s="46"/>
      <c r="V898" s="42"/>
      <c r="W898" s="42"/>
      <c r="X898" s="42"/>
    </row>
    <row r="899" ht="15.75" customHeight="1">
      <c r="A899" s="36" t="s">
        <v>5961</v>
      </c>
      <c r="B899" s="43"/>
      <c r="C899" s="44"/>
      <c r="D899" s="47"/>
      <c r="E899" s="47"/>
      <c r="F899" s="39" t="str">
        <f t="shared" si="2"/>
        <v>PETUGAS.0898/SPK/SE/PML/3172/2026</v>
      </c>
      <c r="G899" s="45"/>
      <c r="H899" s="39" t="str">
        <f>VLOOKUP(G899,'MITRA (REFERENSI)'!$A:$Z,16,FALSE)</f>
        <v>#N/A</v>
      </c>
      <c r="I899" s="39" t="str">
        <f>VLOOKUP(G899,'MITRA (REFERENSI)'!$A:$Z,25,FALSE)</f>
        <v>#N/A</v>
      </c>
      <c r="J899" s="38" t="str">
        <f>VLOOKUP(G899,'MITRA (REFERENSI)'!$A:$Z,26,FALSE)</f>
        <v>#N/A</v>
      </c>
      <c r="K899" s="38" t="str">
        <f>VLOOKUP(G899,'MITRA (REFERENSI)'!$A:$Z,15,FALSE)</f>
        <v>#N/A</v>
      </c>
      <c r="L899" s="38" t="str">
        <f>VLOOKUP(G899,'MITRA (REFERENSI)'!$A:$Z,15,FALSE)</f>
        <v>#N/A</v>
      </c>
      <c r="M899" s="38" t="str">
        <f>IF(B899=1,'KELAS (REFERENSI)'!M899,IF(B899=2,'KELAS (REFERENSI)'!M914,IF(B899=3,'KELAS (REFERENSI)'!M929,IF(B899=4,'KELAS (REFERENSI)'!M944,""))))</f>
        <v/>
      </c>
      <c r="N899" s="38" t="str">
        <f>IF(B899=1,'KELAS (REFERENSI)'!N899,IF(B899=2,'KELAS (REFERENSI)'!N914,IF(B899=3,'KELAS (REFERENSI)'!N929,IF(B899=4,'KELAS (REFERENSI)'!N944,""))))</f>
        <v/>
      </c>
      <c r="O899" s="38" t="str">
        <f>IF(B899=1,'KELAS (REFERENSI)'!O899,IF(B899=2,'KELAS (REFERENSI)'!O914,IF(B899=3,'KELAS (REFERENSI)'!O929,IF(B899=4,'KELAS (REFERENSI)'!O944,""))))</f>
        <v/>
      </c>
      <c r="P899" s="38" t="str">
        <f>IF(B899=1,'KELAS (REFERENSI)'!P899,IF(B899=2,'KELAS (REFERENSI)'!P914,IF(B899=3,'KELAS (REFERENSI)'!P929,IF(B899=4,'KELAS (REFERENSI)'!P944,""))))</f>
        <v/>
      </c>
      <c r="Q899" s="38" t="str">
        <f t="shared" si="4"/>
        <v>BPS Kota Jakarta Timur</v>
      </c>
      <c r="R899" s="38" t="str">
        <f t="shared" si="56"/>
        <v/>
      </c>
      <c r="S899" s="38" t="str">
        <f t="shared" ref="S899:T899" si="907">S898</f>
        <v>15 Juni sampai dengan 31 Agustus 2026</v>
      </c>
      <c r="T899" s="38" t="str">
        <f t="shared" si="907"/>
        <v>31 Agustus 2026</v>
      </c>
      <c r="U899" s="46"/>
      <c r="V899" s="42"/>
      <c r="W899" s="42"/>
      <c r="X899" s="42"/>
    </row>
    <row r="900" ht="15.75" customHeight="1">
      <c r="A900" s="36" t="s">
        <v>5962</v>
      </c>
      <c r="B900" s="43"/>
      <c r="C900" s="44"/>
      <c r="D900" s="47"/>
      <c r="E900" s="47"/>
      <c r="F900" s="39" t="str">
        <f t="shared" si="2"/>
        <v>PETUGAS.0899/SPK/SE/PML/3172/2026</v>
      </c>
      <c r="G900" s="45"/>
      <c r="H900" s="39" t="str">
        <f>VLOOKUP(G900,'MITRA (REFERENSI)'!$A:$Z,16,FALSE)</f>
        <v>#N/A</v>
      </c>
      <c r="I900" s="39" t="str">
        <f>VLOOKUP(G900,'MITRA (REFERENSI)'!$A:$Z,25,FALSE)</f>
        <v>#N/A</v>
      </c>
      <c r="J900" s="38" t="str">
        <f>VLOOKUP(G900,'MITRA (REFERENSI)'!$A:$Z,26,FALSE)</f>
        <v>#N/A</v>
      </c>
      <c r="K900" s="38" t="str">
        <f>VLOOKUP(G900,'MITRA (REFERENSI)'!$A:$Z,15,FALSE)</f>
        <v>#N/A</v>
      </c>
      <c r="L900" s="38" t="str">
        <f>VLOOKUP(G900,'MITRA (REFERENSI)'!$A:$Z,15,FALSE)</f>
        <v>#N/A</v>
      </c>
      <c r="M900" s="38" t="str">
        <f>IF(B900=1,'KELAS (REFERENSI)'!M900,IF(B900=2,'KELAS (REFERENSI)'!M915,IF(B900=3,'KELAS (REFERENSI)'!M930,IF(B900=4,'KELAS (REFERENSI)'!M945,""))))</f>
        <v/>
      </c>
      <c r="N900" s="38" t="str">
        <f>IF(B900=1,'KELAS (REFERENSI)'!N900,IF(B900=2,'KELAS (REFERENSI)'!N915,IF(B900=3,'KELAS (REFERENSI)'!N930,IF(B900=4,'KELAS (REFERENSI)'!N945,""))))</f>
        <v/>
      </c>
      <c r="O900" s="38" t="str">
        <f>IF(B900=1,'KELAS (REFERENSI)'!O900,IF(B900=2,'KELAS (REFERENSI)'!O915,IF(B900=3,'KELAS (REFERENSI)'!O930,IF(B900=4,'KELAS (REFERENSI)'!O945,""))))</f>
        <v/>
      </c>
      <c r="P900" s="38" t="str">
        <f>IF(B900=1,'KELAS (REFERENSI)'!P900,IF(B900=2,'KELAS (REFERENSI)'!P915,IF(B900=3,'KELAS (REFERENSI)'!P930,IF(B900=4,'KELAS (REFERENSI)'!P945,""))))</f>
        <v/>
      </c>
      <c r="Q900" s="38" t="str">
        <f t="shared" si="4"/>
        <v>BPS Kota Jakarta Timur</v>
      </c>
      <c r="R900" s="38" t="str">
        <f t="shared" si="56"/>
        <v/>
      </c>
      <c r="S900" s="38" t="str">
        <f t="shared" ref="S900:T900" si="908">S899</f>
        <v>15 Juni sampai dengan 31 Agustus 2026</v>
      </c>
      <c r="T900" s="38" t="str">
        <f t="shared" si="908"/>
        <v>31 Agustus 2026</v>
      </c>
      <c r="U900" s="46"/>
      <c r="V900" s="42"/>
      <c r="W900" s="42"/>
      <c r="X900" s="42"/>
    </row>
    <row r="901" ht="15.75" customHeight="1">
      <c r="A901" s="36" t="s">
        <v>5963</v>
      </c>
      <c r="B901" s="43"/>
      <c r="C901" s="44"/>
      <c r="D901" s="47"/>
      <c r="E901" s="47"/>
      <c r="F901" s="39" t="str">
        <f t="shared" si="2"/>
        <v>PETUGAS.0900/SPK/SE/PML/3172/2026</v>
      </c>
      <c r="G901" s="45"/>
      <c r="H901" s="39" t="str">
        <f>VLOOKUP(G901,'MITRA (REFERENSI)'!$A:$Z,16,FALSE)</f>
        <v>#N/A</v>
      </c>
      <c r="I901" s="39" t="str">
        <f>VLOOKUP(G901,'MITRA (REFERENSI)'!$A:$Z,25,FALSE)</f>
        <v>#N/A</v>
      </c>
      <c r="J901" s="38" t="str">
        <f>VLOOKUP(G901,'MITRA (REFERENSI)'!$A:$Z,26,FALSE)</f>
        <v>#N/A</v>
      </c>
      <c r="K901" s="38" t="str">
        <f>VLOOKUP(G901,'MITRA (REFERENSI)'!$A:$Z,15,FALSE)</f>
        <v>#N/A</v>
      </c>
      <c r="L901" s="38" t="str">
        <f>VLOOKUP(G901,'MITRA (REFERENSI)'!$A:$Z,15,FALSE)</f>
        <v>#N/A</v>
      </c>
      <c r="M901" s="38" t="str">
        <f>IF(B901=1,'KELAS (REFERENSI)'!M901,IF(B901=2,'KELAS (REFERENSI)'!M916,IF(B901=3,'KELAS (REFERENSI)'!M931,IF(B901=4,'KELAS (REFERENSI)'!M946,""))))</f>
        <v/>
      </c>
      <c r="N901" s="38" t="str">
        <f>IF(B901=1,'KELAS (REFERENSI)'!N901,IF(B901=2,'KELAS (REFERENSI)'!N916,IF(B901=3,'KELAS (REFERENSI)'!N931,IF(B901=4,'KELAS (REFERENSI)'!N946,""))))</f>
        <v/>
      </c>
      <c r="O901" s="38" t="str">
        <f>IF(B901=1,'KELAS (REFERENSI)'!O901,IF(B901=2,'KELAS (REFERENSI)'!O916,IF(B901=3,'KELAS (REFERENSI)'!O931,IF(B901=4,'KELAS (REFERENSI)'!O946,""))))</f>
        <v/>
      </c>
      <c r="P901" s="38" t="str">
        <f>IF(B901=1,'KELAS (REFERENSI)'!P901,IF(B901=2,'KELAS (REFERENSI)'!P916,IF(B901=3,'KELAS (REFERENSI)'!P931,IF(B901=4,'KELAS (REFERENSI)'!P946,""))))</f>
        <v/>
      </c>
      <c r="Q901" s="38" t="str">
        <f t="shared" si="4"/>
        <v>BPS Kota Jakarta Timur</v>
      </c>
      <c r="R901" s="38" t="str">
        <f t="shared" si="56"/>
        <v/>
      </c>
      <c r="S901" s="38" t="str">
        <f t="shared" ref="S901:T901" si="909">S900</f>
        <v>15 Juni sampai dengan 31 Agustus 2026</v>
      </c>
      <c r="T901" s="38" t="str">
        <f t="shared" si="909"/>
        <v>31 Agustus 2026</v>
      </c>
      <c r="U901" s="46"/>
      <c r="V901" s="42"/>
      <c r="W901" s="42"/>
      <c r="X901" s="42"/>
    </row>
    <row r="902" ht="15.75" customHeight="1">
      <c r="A902" s="36" t="s">
        <v>5964</v>
      </c>
      <c r="B902" s="43"/>
      <c r="C902" s="44"/>
      <c r="D902" s="47"/>
      <c r="E902" s="47"/>
      <c r="F902" s="39" t="str">
        <f t="shared" si="2"/>
        <v>PETUGAS.0901/SPK/SE/PML/3172/2026</v>
      </c>
      <c r="G902" s="45"/>
      <c r="H902" s="39" t="str">
        <f>VLOOKUP(G902,'MITRA (REFERENSI)'!$A:$Z,16,FALSE)</f>
        <v>#N/A</v>
      </c>
      <c r="I902" s="39" t="str">
        <f>VLOOKUP(G902,'MITRA (REFERENSI)'!$A:$Z,25,FALSE)</f>
        <v>#N/A</v>
      </c>
      <c r="J902" s="38" t="str">
        <f>VLOOKUP(G902,'MITRA (REFERENSI)'!$A:$Z,26,FALSE)</f>
        <v>#N/A</v>
      </c>
      <c r="K902" s="38" t="str">
        <f>VLOOKUP(G902,'MITRA (REFERENSI)'!$A:$Z,15,FALSE)</f>
        <v>#N/A</v>
      </c>
      <c r="L902" s="38" t="str">
        <f>VLOOKUP(G902,'MITRA (REFERENSI)'!$A:$Z,15,FALSE)</f>
        <v>#N/A</v>
      </c>
      <c r="M902" s="38" t="str">
        <f>IF(B902=1,'KELAS (REFERENSI)'!M902,IF(B902=2,'KELAS (REFERENSI)'!M917,IF(B902=3,'KELAS (REFERENSI)'!M932,IF(B902=4,'KELAS (REFERENSI)'!M947,""))))</f>
        <v/>
      </c>
      <c r="N902" s="38" t="str">
        <f>IF(B902=1,'KELAS (REFERENSI)'!N902,IF(B902=2,'KELAS (REFERENSI)'!N917,IF(B902=3,'KELAS (REFERENSI)'!N932,IF(B902=4,'KELAS (REFERENSI)'!N947,""))))</f>
        <v/>
      </c>
      <c r="O902" s="38" t="str">
        <f>IF(B902=1,'KELAS (REFERENSI)'!O902,IF(B902=2,'KELAS (REFERENSI)'!O917,IF(B902=3,'KELAS (REFERENSI)'!O932,IF(B902=4,'KELAS (REFERENSI)'!O947,""))))</f>
        <v/>
      </c>
      <c r="P902" s="38" t="str">
        <f>IF(B902=1,'KELAS (REFERENSI)'!P902,IF(B902=2,'KELAS (REFERENSI)'!P917,IF(B902=3,'KELAS (REFERENSI)'!P932,IF(B902=4,'KELAS (REFERENSI)'!P947,""))))</f>
        <v/>
      </c>
      <c r="Q902" s="38" t="str">
        <f t="shared" si="4"/>
        <v>BPS Kota Jakarta Timur</v>
      </c>
      <c r="R902" s="38" t="str">
        <f t="shared" si="56"/>
        <v/>
      </c>
      <c r="S902" s="38" t="str">
        <f t="shared" ref="S902:T902" si="910">S901</f>
        <v>15 Juni sampai dengan 31 Agustus 2026</v>
      </c>
      <c r="T902" s="38" t="str">
        <f t="shared" si="910"/>
        <v>31 Agustus 2026</v>
      </c>
      <c r="U902" s="46"/>
      <c r="V902" s="42"/>
      <c r="W902" s="42"/>
      <c r="X902" s="42"/>
    </row>
    <row r="903" ht="15.75" customHeight="1">
      <c r="A903" s="36" t="s">
        <v>5965</v>
      </c>
      <c r="B903" s="43"/>
      <c r="C903" s="44"/>
      <c r="D903" s="47"/>
      <c r="E903" s="47"/>
      <c r="F903" s="39" t="str">
        <f t="shared" si="2"/>
        <v>PETUGAS.0902/SPK/SE/PML/3172/2026</v>
      </c>
      <c r="G903" s="45"/>
      <c r="H903" s="39" t="str">
        <f>VLOOKUP(G903,'MITRA (REFERENSI)'!$A:$Z,16,FALSE)</f>
        <v>#N/A</v>
      </c>
      <c r="I903" s="39" t="str">
        <f>VLOOKUP(G903,'MITRA (REFERENSI)'!$A:$Z,25,FALSE)</f>
        <v>#N/A</v>
      </c>
      <c r="J903" s="38" t="str">
        <f>VLOOKUP(G903,'MITRA (REFERENSI)'!$A:$Z,26,FALSE)</f>
        <v>#N/A</v>
      </c>
      <c r="K903" s="38" t="str">
        <f>VLOOKUP(G903,'MITRA (REFERENSI)'!$A:$Z,15,FALSE)</f>
        <v>#N/A</v>
      </c>
      <c r="L903" s="38" t="str">
        <f>VLOOKUP(G903,'MITRA (REFERENSI)'!$A:$Z,15,FALSE)</f>
        <v>#N/A</v>
      </c>
      <c r="M903" s="38" t="str">
        <f>IF(B903=1,'KELAS (REFERENSI)'!M903,IF(B903=2,'KELAS (REFERENSI)'!M918,IF(B903=3,'KELAS (REFERENSI)'!M933,IF(B903=4,'KELAS (REFERENSI)'!M948,""))))</f>
        <v/>
      </c>
      <c r="N903" s="38" t="str">
        <f>IF(B903=1,'KELAS (REFERENSI)'!N903,IF(B903=2,'KELAS (REFERENSI)'!N918,IF(B903=3,'KELAS (REFERENSI)'!N933,IF(B903=4,'KELAS (REFERENSI)'!N948,""))))</f>
        <v/>
      </c>
      <c r="O903" s="38" t="str">
        <f>IF(B903=1,'KELAS (REFERENSI)'!O903,IF(B903=2,'KELAS (REFERENSI)'!O918,IF(B903=3,'KELAS (REFERENSI)'!O933,IF(B903=4,'KELAS (REFERENSI)'!O948,""))))</f>
        <v/>
      </c>
      <c r="P903" s="38" t="str">
        <f>IF(B903=1,'KELAS (REFERENSI)'!P903,IF(B903=2,'KELAS (REFERENSI)'!P918,IF(B903=3,'KELAS (REFERENSI)'!P933,IF(B903=4,'KELAS (REFERENSI)'!P948,""))))</f>
        <v/>
      </c>
      <c r="Q903" s="38" t="str">
        <f t="shared" si="4"/>
        <v>BPS Kota Jakarta Timur</v>
      </c>
      <c r="R903" s="38" t="str">
        <f t="shared" si="56"/>
        <v/>
      </c>
      <c r="S903" s="38" t="str">
        <f t="shared" ref="S903:T903" si="911">S902</f>
        <v>15 Juni sampai dengan 31 Agustus 2026</v>
      </c>
      <c r="T903" s="38" t="str">
        <f t="shared" si="911"/>
        <v>31 Agustus 2026</v>
      </c>
      <c r="U903" s="46"/>
      <c r="V903" s="42"/>
      <c r="W903" s="42"/>
      <c r="X903" s="42"/>
    </row>
    <row r="904" ht="15.75" customHeight="1">
      <c r="A904" s="36" t="s">
        <v>5966</v>
      </c>
      <c r="B904" s="43"/>
      <c r="C904" s="44"/>
      <c r="D904" s="47"/>
      <c r="E904" s="47"/>
      <c r="F904" s="39" t="str">
        <f t="shared" si="2"/>
        <v>PETUGAS.0903/SPK/SE/PML/3172/2026</v>
      </c>
      <c r="G904" s="45"/>
      <c r="H904" s="39" t="str">
        <f>VLOOKUP(G904,'MITRA (REFERENSI)'!$A:$Z,16,FALSE)</f>
        <v>#N/A</v>
      </c>
      <c r="I904" s="39" t="str">
        <f>VLOOKUP(G904,'MITRA (REFERENSI)'!$A:$Z,25,FALSE)</f>
        <v>#N/A</v>
      </c>
      <c r="J904" s="38" t="str">
        <f>VLOOKUP(G904,'MITRA (REFERENSI)'!$A:$Z,26,FALSE)</f>
        <v>#N/A</v>
      </c>
      <c r="K904" s="38" t="str">
        <f>VLOOKUP(G904,'MITRA (REFERENSI)'!$A:$Z,15,FALSE)</f>
        <v>#N/A</v>
      </c>
      <c r="L904" s="38" t="str">
        <f>VLOOKUP(G904,'MITRA (REFERENSI)'!$A:$Z,15,FALSE)</f>
        <v>#N/A</v>
      </c>
      <c r="M904" s="38" t="str">
        <f>IF(B904=1,'KELAS (REFERENSI)'!M904,IF(B904=2,'KELAS (REFERENSI)'!M919,IF(B904=3,'KELAS (REFERENSI)'!M934,IF(B904=4,'KELAS (REFERENSI)'!M949,""))))</f>
        <v/>
      </c>
      <c r="N904" s="38" t="str">
        <f>IF(B904=1,'KELAS (REFERENSI)'!N904,IF(B904=2,'KELAS (REFERENSI)'!N919,IF(B904=3,'KELAS (REFERENSI)'!N934,IF(B904=4,'KELAS (REFERENSI)'!N949,""))))</f>
        <v/>
      </c>
      <c r="O904" s="38" t="str">
        <f>IF(B904=1,'KELAS (REFERENSI)'!O904,IF(B904=2,'KELAS (REFERENSI)'!O919,IF(B904=3,'KELAS (REFERENSI)'!O934,IF(B904=4,'KELAS (REFERENSI)'!O949,""))))</f>
        <v/>
      </c>
      <c r="P904" s="38" t="str">
        <f>IF(B904=1,'KELAS (REFERENSI)'!P904,IF(B904=2,'KELAS (REFERENSI)'!P919,IF(B904=3,'KELAS (REFERENSI)'!P934,IF(B904=4,'KELAS (REFERENSI)'!P949,""))))</f>
        <v/>
      </c>
      <c r="Q904" s="38" t="str">
        <f t="shared" si="4"/>
        <v>BPS Kota Jakarta Timur</v>
      </c>
      <c r="R904" s="38" t="str">
        <f t="shared" si="56"/>
        <v/>
      </c>
      <c r="S904" s="38" t="str">
        <f t="shared" ref="S904:T904" si="912">S903</f>
        <v>15 Juni sampai dengan 31 Agustus 2026</v>
      </c>
      <c r="T904" s="38" t="str">
        <f t="shared" si="912"/>
        <v>31 Agustus 2026</v>
      </c>
      <c r="U904" s="46"/>
      <c r="V904" s="42"/>
      <c r="W904" s="42"/>
      <c r="X904" s="42"/>
    </row>
    <row r="905" ht="15.75" customHeight="1">
      <c r="A905" s="36" t="s">
        <v>5967</v>
      </c>
      <c r="B905" s="43"/>
      <c r="C905" s="44"/>
      <c r="D905" s="47"/>
      <c r="E905" s="47"/>
      <c r="F905" s="39" t="str">
        <f t="shared" si="2"/>
        <v>PETUGAS.0904/SPK/SE/PML/3172/2026</v>
      </c>
      <c r="G905" s="45"/>
      <c r="H905" s="39" t="str">
        <f>VLOOKUP(G905,'MITRA (REFERENSI)'!$A:$Z,16,FALSE)</f>
        <v>#N/A</v>
      </c>
      <c r="I905" s="39" t="str">
        <f>VLOOKUP(G905,'MITRA (REFERENSI)'!$A:$Z,25,FALSE)</f>
        <v>#N/A</v>
      </c>
      <c r="J905" s="38" t="str">
        <f>VLOOKUP(G905,'MITRA (REFERENSI)'!$A:$Z,26,FALSE)</f>
        <v>#N/A</v>
      </c>
      <c r="K905" s="38" t="str">
        <f>VLOOKUP(G905,'MITRA (REFERENSI)'!$A:$Z,15,FALSE)</f>
        <v>#N/A</v>
      </c>
      <c r="L905" s="38" t="str">
        <f>VLOOKUP(G905,'MITRA (REFERENSI)'!$A:$Z,15,FALSE)</f>
        <v>#N/A</v>
      </c>
      <c r="M905" s="38" t="str">
        <f>IF(B905=1,'KELAS (REFERENSI)'!M905,IF(B905=2,'KELAS (REFERENSI)'!M920,IF(B905=3,'KELAS (REFERENSI)'!M935,IF(B905=4,'KELAS (REFERENSI)'!M950,""))))</f>
        <v/>
      </c>
      <c r="N905" s="38" t="str">
        <f>IF(B905=1,'KELAS (REFERENSI)'!N905,IF(B905=2,'KELAS (REFERENSI)'!N920,IF(B905=3,'KELAS (REFERENSI)'!N935,IF(B905=4,'KELAS (REFERENSI)'!N950,""))))</f>
        <v/>
      </c>
      <c r="O905" s="38" t="str">
        <f>IF(B905=1,'KELAS (REFERENSI)'!O905,IF(B905=2,'KELAS (REFERENSI)'!O920,IF(B905=3,'KELAS (REFERENSI)'!O935,IF(B905=4,'KELAS (REFERENSI)'!O950,""))))</f>
        <v/>
      </c>
      <c r="P905" s="38" t="str">
        <f>IF(B905=1,'KELAS (REFERENSI)'!P905,IF(B905=2,'KELAS (REFERENSI)'!P920,IF(B905=3,'KELAS (REFERENSI)'!P935,IF(B905=4,'KELAS (REFERENSI)'!P950,""))))</f>
        <v/>
      </c>
      <c r="Q905" s="38" t="str">
        <f t="shared" si="4"/>
        <v>BPS Kota Jakarta Timur</v>
      </c>
      <c r="R905" s="38" t="str">
        <f t="shared" si="56"/>
        <v/>
      </c>
      <c r="S905" s="38" t="str">
        <f t="shared" ref="S905:T905" si="913">S904</f>
        <v>15 Juni sampai dengan 31 Agustus 2026</v>
      </c>
      <c r="T905" s="38" t="str">
        <f t="shared" si="913"/>
        <v>31 Agustus 2026</v>
      </c>
      <c r="U905" s="46"/>
      <c r="V905" s="42"/>
      <c r="W905" s="42"/>
      <c r="X905" s="42"/>
    </row>
    <row r="906" ht="15.75" customHeight="1">
      <c r="A906" s="36" t="s">
        <v>5968</v>
      </c>
      <c r="B906" s="43"/>
      <c r="C906" s="44"/>
      <c r="D906" s="47"/>
      <c r="E906" s="47"/>
      <c r="F906" s="39" t="str">
        <f t="shared" si="2"/>
        <v>PETUGAS.0905/SPK/SE/PML/3172/2026</v>
      </c>
      <c r="G906" s="45"/>
      <c r="H906" s="39" t="str">
        <f>VLOOKUP(G906,'MITRA (REFERENSI)'!$A:$Z,16,FALSE)</f>
        <v>#N/A</v>
      </c>
      <c r="I906" s="39" t="str">
        <f>VLOOKUP(G906,'MITRA (REFERENSI)'!$A:$Z,25,FALSE)</f>
        <v>#N/A</v>
      </c>
      <c r="J906" s="38" t="str">
        <f>VLOOKUP(G906,'MITRA (REFERENSI)'!$A:$Z,26,FALSE)</f>
        <v>#N/A</v>
      </c>
      <c r="K906" s="38" t="str">
        <f>VLOOKUP(G906,'MITRA (REFERENSI)'!$A:$Z,15,FALSE)</f>
        <v>#N/A</v>
      </c>
      <c r="L906" s="38" t="str">
        <f>VLOOKUP(G906,'MITRA (REFERENSI)'!$A:$Z,15,FALSE)</f>
        <v>#N/A</v>
      </c>
      <c r="M906" s="38" t="str">
        <f>IF(B906=1,'KELAS (REFERENSI)'!M906,IF(B906=2,'KELAS (REFERENSI)'!M921,IF(B906=3,'KELAS (REFERENSI)'!M936,IF(B906=4,'KELAS (REFERENSI)'!M951,""))))</f>
        <v/>
      </c>
      <c r="N906" s="38" t="str">
        <f>IF(B906=1,'KELAS (REFERENSI)'!N906,IF(B906=2,'KELAS (REFERENSI)'!N921,IF(B906=3,'KELAS (REFERENSI)'!N936,IF(B906=4,'KELAS (REFERENSI)'!N951,""))))</f>
        <v/>
      </c>
      <c r="O906" s="38" t="str">
        <f>IF(B906=1,'KELAS (REFERENSI)'!O906,IF(B906=2,'KELAS (REFERENSI)'!O921,IF(B906=3,'KELAS (REFERENSI)'!O936,IF(B906=4,'KELAS (REFERENSI)'!O951,""))))</f>
        <v/>
      </c>
      <c r="P906" s="38" t="str">
        <f>IF(B906=1,'KELAS (REFERENSI)'!P906,IF(B906=2,'KELAS (REFERENSI)'!P921,IF(B906=3,'KELAS (REFERENSI)'!P936,IF(B906=4,'KELAS (REFERENSI)'!P951,""))))</f>
        <v/>
      </c>
      <c r="Q906" s="38" t="str">
        <f t="shared" si="4"/>
        <v>BPS Kota Jakarta Timur</v>
      </c>
      <c r="R906" s="38" t="str">
        <f t="shared" si="56"/>
        <v/>
      </c>
      <c r="S906" s="38" t="str">
        <f t="shared" ref="S906:T906" si="914">S905</f>
        <v>15 Juni sampai dengan 31 Agustus 2026</v>
      </c>
      <c r="T906" s="38" t="str">
        <f t="shared" si="914"/>
        <v>31 Agustus 2026</v>
      </c>
      <c r="U906" s="46"/>
      <c r="V906" s="42"/>
      <c r="W906" s="42"/>
      <c r="X906" s="42"/>
    </row>
    <row r="907" ht="15.75" customHeight="1">
      <c r="A907" s="36" t="s">
        <v>5969</v>
      </c>
      <c r="B907" s="43"/>
      <c r="C907" s="44"/>
      <c r="D907" s="47"/>
      <c r="E907" s="47"/>
      <c r="F907" s="39" t="str">
        <f t="shared" si="2"/>
        <v>PETUGAS.0906/SPK/SE/PML/3172/2026</v>
      </c>
      <c r="G907" s="45"/>
      <c r="H907" s="39" t="str">
        <f>VLOOKUP(G907,'MITRA (REFERENSI)'!$A:$Z,16,FALSE)</f>
        <v>#N/A</v>
      </c>
      <c r="I907" s="39" t="str">
        <f>VLOOKUP(G907,'MITRA (REFERENSI)'!$A:$Z,25,FALSE)</f>
        <v>#N/A</v>
      </c>
      <c r="J907" s="38" t="str">
        <f>VLOOKUP(G907,'MITRA (REFERENSI)'!$A:$Z,26,FALSE)</f>
        <v>#N/A</v>
      </c>
      <c r="K907" s="38" t="str">
        <f>VLOOKUP(G907,'MITRA (REFERENSI)'!$A:$Z,15,FALSE)</f>
        <v>#N/A</v>
      </c>
      <c r="L907" s="38" t="str">
        <f>VLOOKUP(G907,'MITRA (REFERENSI)'!$A:$Z,15,FALSE)</f>
        <v>#N/A</v>
      </c>
      <c r="M907" s="38" t="str">
        <f>IF(B907=1,'KELAS (REFERENSI)'!M907,IF(B907=2,'KELAS (REFERENSI)'!M922,IF(B907=3,'KELAS (REFERENSI)'!M937,IF(B907=4,'KELAS (REFERENSI)'!M952,""))))</f>
        <v/>
      </c>
      <c r="N907" s="38" t="str">
        <f>IF(B907=1,'KELAS (REFERENSI)'!N907,IF(B907=2,'KELAS (REFERENSI)'!N922,IF(B907=3,'KELAS (REFERENSI)'!N937,IF(B907=4,'KELAS (REFERENSI)'!N952,""))))</f>
        <v/>
      </c>
      <c r="O907" s="38" t="str">
        <f>IF(B907=1,'KELAS (REFERENSI)'!O907,IF(B907=2,'KELAS (REFERENSI)'!O922,IF(B907=3,'KELAS (REFERENSI)'!O937,IF(B907=4,'KELAS (REFERENSI)'!O952,""))))</f>
        <v/>
      </c>
      <c r="P907" s="38" t="str">
        <f>IF(B907=1,'KELAS (REFERENSI)'!P907,IF(B907=2,'KELAS (REFERENSI)'!P922,IF(B907=3,'KELAS (REFERENSI)'!P937,IF(B907=4,'KELAS (REFERENSI)'!P952,""))))</f>
        <v/>
      </c>
      <c r="Q907" s="38" t="str">
        <f t="shared" si="4"/>
        <v>BPS Kota Jakarta Timur</v>
      </c>
      <c r="R907" s="38" t="str">
        <f t="shared" si="56"/>
        <v/>
      </c>
      <c r="S907" s="38" t="str">
        <f t="shared" ref="S907:T907" si="915">S906</f>
        <v>15 Juni sampai dengan 31 Agustus 2026</v>
      </c>
      <c r="T907" s="38" t="str">
        <f t="shared" si="915"/>
        <v>31 Agustus 2026</v>
      </c>
      <c r="U907" s="46"/>
      <c r="V907" s="42"/>
      <c r="W907" s="42"/>
      <c r="X907" s="42"/>
    </row>
    <row r="908" ht="15.75" customHeight="1">
      <c r="A908" s="36" t="s">
        <v>5970</v>
      </c>
      <c r="B908" s="43"/>
      <c r="C908" s="44"/>
      <c r="D908" s="47"/>
      <c r="E908" s="47"/>
      <c r="F908" s="39" t="str">
        <f t="shared" si="2"/>
        <v>PETUGAS.0907/SPK/SE/PML/3172/2026</v>
      </c>
      <c r="G908" s="45"/>
      <c r="H908" s="39" t="str">
        <f>VLOOKUP(G908,'MITRA (REFERENSI)'!$A:$Z,16,FALSE)</f>
        <v>#N/A</v>
      </c>
      <c r="I908" s="39" t="str">
        <f>VLOOKUP(G908,'MITRA (REFERENSI)'!$A:$Z,25,FALSE)</f>
        <v>#N/A</v>
      </c>
      <c r="J908" s="38" t="str">
        <f>VLOOKUP(G908,'MITRA (REFERENSI)'!$A:$Z,26,FALSE)</f>
        <v>#N/A</v>
      </c>
      <c r="K908" s="38" t="str">
        <f>VLOOKUP(G908,'MITRA (REFERENSI)'!$A:$Z,15,FALSE)</f>
        <v>#N/A</v>
      </c>
      <c r="L908" s="38" t="str">
        <f>VLOOKUP(G908,'MITRA (REFERENSI)'!$A:$Z,15,FALSE)</f>
        <v>#N/A</v>
      </c>
      <c r="M908" s="38" t="str">
        <f>IF(B908=1,'KELAS (REFERENSI)'!M908,IF(B908=2,'KELAS (REFERENSI)'!M923,IF(B908=3,'KELAS (REFERENSI)'!M938,IF(B908=4,'KELAS (REFERENSI)'!M953,""))))</f>
        <v/>
      </c>
      <c r="N908" s="38" t="str">
        <f>IF(B908=1,'KELAS (REFERENSI)'!N908,IF(B908=2,'KELAS (REFERENSI)'!N923,IF(B908=3,'KELAS (REFERENSI)'!N938,IF(B908=4,'KELAS (REFERENSI)'!N953,""))))</f>
        <v/>
      </c>
      <c r="O908" s="38" t="str">
        <f>IF(B908=1,'KELAS (REFERENSI)'!O908,IF(B908=2,'KELAS (REFERENSI)'!O923,IF(B908=3,'KELAS (REFERENSI)'!O938,IF(B908=4,'KELAS (REFERENSI)'!O953,""))))</f>
        <v/>
      </c>
      <c r="P908" s="38" t="str">
        <f>IF(B908=1,'KELAS (REFERENSI)'!P908,IF(B908=2,'KELAS (REFERENSI)'!P923,IF(B908=3,'KELAS (REFERENSI)'!P938,IF(B908=4,'KELAS (REFERENSI)'!P953,""))))</f>
        <v/>
      </c>
      <c r="Q908" s="38" t="str">
        <f t="shared" si="4"/>
        <v>BPS Kota Jakarta Timur</v>
      </c>
      <c r="R908" s="38" t="str">
        <f t="shared" si="56"/>
        <v/>
      </c>
      <c r="S908" s="38" t="str">
        <f t="shared" ref="S908:T908" si="916">S907</f>
        <v>15 Juni sampai dengan 31 Agustus 2026</v>
      </c>
      <c r="T908" s="38" t="str">
        <f t="shared" si="916"/>
        <v>31 Agustus 2026</v>
      </c>
      <c r="U908" s="46"/>
      <c r="V908" s="42"/>
      <c r="W908" s="42"/>
      <c r="X908" s="42"/>
    </row>
    <row r="909" ht="15.75" customHeight="1">
      <c r="A909" s="36" t="s">
        <v>5971</v>
      </c>
      <c r="B909" s="43"/>
      <c r="C909" s="44"/>
      <c r="D909" s="47"/>
      <c r="E909" s="47"/>
      <c r="F909" s="39" t="str">
        <f t="shared" si="2"/>
        <v>PETUGAS.0908/SPK/SE/PML/3172/2026</v>
      </c>
      <c r="G909" s="45"/>
      <c r="H909" s="39" t="str">
        <f>VLOOKUP(G909,'MITRA (REFERENSI)'!$A:$Z,16,FALSE)</f>
        <v>#N/A</v>
      </c>
      <c r="I909" s="39" t="str">
        <f>VLOOKUP(G909,'MITRA (REFERENSI)'!$A:$Z,25,FALSE)</f>
        <v>#N/A</v>
      </c>
      <c r="J909" s="38" t="str">
        <f>VLOOKUP(G909,'MITRA (REFERENSI)'!$A:$Z,26,FALSE)</f>
        <v>#N/A</v>
      </c>
      <c r="K909" s="38" t="str">
        <f>VLOOKUP(G909,'MITRA (REFERENSI)'!$A:$Z,15,FALSE)</f>
        <v>#N/A</v>
      </c>
      <c r="L909" s="38" t="str">
        <f>VLOOKUP(G909,'MITRA (REFERENSI)'!$A:$Z,15,FALSE)</f>
        <v>#N/A</v>
      </c>
      <c r="M909" s="38" t="str">
        <f>IF(B909=1,'KELAS (REFERENSI)'!M909,IF(B909=2,'KELAS (REFERENSI)'!M924,IF(B909=3,'KELAS (REFERENSI)'!M939,IF(B909=4,'KELAS (REFERENSI)'!M954,""))))</f>
        <v/>
      </c>
      <c r="N909" s="38" t="str">
        <f>IF(B909=1,'KELAS (REFERENSI)'!N909,IF(B909=2,'KELAS (REFERENSI)'!N924,IF(B909=3,'KELAS (REFERENSI)'!N939,IF(B909=4,'KELAS (REFERENSI)'!N954,""))))</f>
        <v/>
      </c>
      <c r="O909" s="38" t="str">
        <f>IF(B909=1,'KELAS (REFERENSI)'!O909,IF(B909=2,'KELAS (REFERENSI)'!O924,IF(B909=3,'KELAS (REFERENSI)'!O939,IF(B909=4,'KELAS (REFERENSI)'!O954,""))))</f>
        <v/>
      </c>
      <c r="P909" s="38" t="str">
        <f>IF(B909=1,'KELAS (REFERENSI)'!P909,IF(B909=2,'KELAS (REFERENSI)'!P924,IF(B909=3,'KELAS (REFERENSI)'!P939,IF(B909=4,'KELAS (REFERENSI)'!P954,""))))</f>
        <v/>
      </c>
      <c r="Q909" s="38" t="str">
        <f t="shared" si="4"/>
        <v>BPS Kota Jakarta Timur</v>
      </c>
      <c r="R909" s="38" t="str">
        <f t="shared" si="56"/>
        <v/>
      </c>
      <c r="S909" s="38" t="str">
        <f t="shared" ref="S909:T909" si="917">S908</f>
        <v>15 Juni sampai dengan 31 Agustus 2026</v>
      </c>
      <c r="T909" s="38" t="str">
        <f t="shared" si="917"/>
        <v>31 Agustus 2026</v>
      </c>
      <c r="U909" s="46"/>
      <c r="V909" s="42"/>
      <c r="W909" s="42"/>
      <c r="X909" s="42"/>
    </row>
    <row r="910" ht="15.75" customHeight="1">
      <c r="A910" s="36" t="s">
        <v>5972</v>
      </c>
      <c r="B910" s="43"/>
      <c r="C910" s="44"/>
      <c r="D910" s="47"/>
      <c r="E910" s="47"/>
      <c r="F910" s="39" t="str">
        <f t="shared" si="2"/>
        <v>PETUGAS.0909/SPK/SE/PML/3172/2026</v>
      </c>
      <c r="G910" s="45"/>
      <c r="H910" s="39" t="str">
        <f>VLOOKUP(G910,'MITRA (REFERENSI)'!$A:$Z,16,FALSE)</f>
        <v>#N/A</v>
      </c>
      <c r="I910" s="39" t="str">
        <f>VLOOKUP(G910,'MITRA (REFERENSI)'!$A:$Z,25,FALSE)</f>
        <v>#N/A</v>
      </c>
      <c r="J910" s="38" t="str">
        <f>VLOOKUP(G910,'MITRA (REFERENSI)'!$A:$Z,26,FALSE)</f>
        <v>#N/A</v>
      </c>
      <c r="K910" s="38" t="str">
        <f>VLOOKUP(G910,'MITRA (REFERENSI)'!$A:$Z,15,FALSE)</f>
        <v>#N/A</v>
      </c>
      <c r="L910" s="38" t="str">
        <f>VLOOKUP(G910,'MITRA (REFERENSI)'!$A:$Z,15,FALSE)</f>
        <v>#N/A</v>
      </c>
      <c r="M910" s="38" t="str">
        <f>IF(B910=1,'KELAS (REFERENSI)'!M910,IF(B910=2,'KELAS (REFERENSI)'!M925,IF(B910=3,'KELAS (REFERENSI)'!M940,IF(B910=4,'KELAS (REFERENSI)'!M955,""))))</f>
        <v/>
      </c>
      <c r="N910" s="38" t="str">
        <f>IF(B910=1,'KELAS (REFERENSI)'!N910,IF(B910=2,'KELAS (REFERENSI)'!N925,IF(B910=3,'KELAS (REFERENSI)'!N940,IF(B910=4,'KELAS (REFERENSI)'!N955,""))))</f>
        <v/>
      </c>
      <c r="O910" s="38" t="str">
        <f>IF(B910=1,'KELAS (REFERENSI)'!O910,IF(B910=2,'KELAS (REFERENSI)'!O925,IF(B910=3,'KELAS (REFERENSI)'!O940,IF(B910=4,'KELAS (REFERENSI)'!O955,""))))</f>
        <v/>
      </c>
      <c r="P910" s="38" t="str">
        <f>IF(B910=1,'KELAS (REFERENSI)'!P910,IF(B910=2,'KELAS (REFERENSI)'!P925,IF(B910=3,'KELAS (REFERENSI)'!P940,IF(B910=4,'KELAS (REFERENSI)'!P955,""))))</f>
        <v/>
      </c>
      <c r="Q910" s="38" t="str">
        <f t="shared" si="4"/>
        <v>BPS Kota Jakarta Timur</v>
      </c>
      <c r="R910" s="38" t="str">
        <f t="shared" si="56"/>
        <v/>
      </c>
      <c r="S910" s="38" t="str">
        <f t="shared" ref="S910:T910" si="918">S909</f>
        <v>15 Juni sampai dengan 31 Agustus 2026</v>
      </c>
      <c r="T910" s="38" t="str">
        <f t="shared" si="918"/>
        <v>31 Agustus 2026</v>
      </c>
      <c r="U910" s="46"/>
      <c r="V910" s="42"/>
      <c r="W910" s="42"/>
      <c r="X910" s="42"/>
    </row>
    <row r="911" ht="15.75" customHeight="1">
      <c r="A911" s="36" t="s">
        <v>5973</v>
      </c>
      <c r="B911" s="43"/>
      <c r="C911" s="44"/>
      <c r="D911" s="47"/>
      <c r="E911" s="47"/>
      <c r="F911" s="39" t="str">
        <f t="shared" si="2"/>
        <v>PETUGAS.0910/SPK/SE/PML/3172/2026</v>
      </c>
      <c r="G911" s="45"/>
      <c r="H911" s="39" t="str">
        <f>VLOOKUP(G911,'MITRA (REFERENSI)'!$A:$Z,16,FALSE)</f>
        <v>#N/A</v>
      </c>
      <c r="I911" s="39" t="str">
        <f>VLOOKUP(G911,'MITRA (REFERENSI)'!$A:$Z,25,FALSE)</f>
        <v>#N/A</v>
      </c>
      <c r="J911" s="38" t="str">
        <f>VLOOKUP(G911,'MITRA (REFERENSI)'!$A:$Z,26,FALSE)</f>
        <v>#N/A</v>
      </c>
      <c r="K911" s="38" t="str">
        <f>VLOOKUP(G911,'MITRA (REFERENSI)'!$A:$Z,15,FALSE)</f>
        <v>#N/A</v>
      </c>
      <c r="L911" s="38" t="str">
        <f>VLOOKUP(G911,'MITRA (REFERENSI)'!$A:$Z,15,FALSE)</f>
        <v>#N/A</v>
      </c>
      <c r="M911" s="38" t="str">
        <f>IF(B911=1,'KELAS (REFERENSI)'!M911,IF(B911=2,'KELAS (REFERENSI)'!M926,IF(B911=3,'KELAS (REFERENSI)'!M941,IF(B911=4,'KELAS (REFERENSI)'!M956,""))))</f>
        <v/>
      </c>
      <c r="N911" s="38" t="str">
        <f>IF(B911=1,'KELAS (REFERENSI)'!N911,IF(B911=2,'KELAS (REFERENSI)'!N926,IF(B911=3,'KELAS (REFERENSI)'!N941,IF(B911=4,'KELAS (REFERENSI)'!N956,""))))</f>
        <v/>
      </c>
      <c r="O911" s="38" t="str">
        <f>IF(B911=1,'KELAS (REFERENSI)'!O911,IF(B911=2,'KELAS (REFERENSI)'!O926,IF(B911=3,'KELAS (REFERENSI)'!O941,IF(B911=4,'KELAS (REFERENSI)'!O956,""))))</f>
        <v/>
      </c>
      <c r="P911" s="38" t="str">
        <f>IF(B911=1,'KELAS (REFERENSI)'!P911,IF(B911=2,'KELAS (REFERENSI)'!P926,IF(B911=3,'KELAS (REFERENSI)'!P941,IF(B911=4,'KELAS (REFERENSI)'!P956,""))))</f>
        <v/>
      </c>
      <c r="Q911" s="38" t="str">
        <f t="shared" si="4"/>
        <v>BPS Kota Jakarta Timur</v>
      </c>
      <c r="R911" s="38" t="str">
        <f t="shared" si="56"/>
        <v/>
      </c>
      <c r="S911" s="38" t="str">
        <f t="shared" ref="S911:T911" si="919">S910</f>
        <v>15 Juni sampai dengan 31 Agustus 2026</v>
      </c>
      <c r="T911" s="38" t="str">
        <f t="shared" si="919"/>
        <v>31 Agustus 2026</v>
      </c>
      <c r="U911" s="46"/>
      <c r="V911" s="42"/>
      <c r="W911" s="42"/>
      <c r="X911" s="42"/>
    </row>
    <row r="912" ht="15.75" customHeight="1">
      <c r="A912" s="36" t="s">
        <v>5974</v>
      </c>
      <c r="B912" s="43"/>
      <c r="C912" s="44"/>
      <c r="D912" s="47"/>
      <c r="E912" s="47"/>
      <c r="F912" s="39" t="str">
        <f t="shared" si="2"/>
        <v>PETUGAS.0911/SPK/SE/PML/3172/2026</v>
      </c>
      <c r="G912" s="45"/>
      <c r="H912" s="39" t="str">
        <f>VLOOKUP(G912,'MITRA (REFERENSI)'!$A:$Z,16,FALSE)</f>
        <v>#N/A</v>
      </c>
      <c r="I912" s="39" t="str">
        <f>VLOOKUP(G912,'MITRA (REFERENSI)'!$A:$Z,25,FALSE)</f>
        <v>#N/A</v>
      </c>
      <c r="J912" s="38" t="str">
        <f>VLOOKUP(G912,'MITRA (REFERENSI)'!$A:$Z,26,FALSE)</f>
        <v>#N/A</v>
      </c>
      <c r="K912" s="38" t="str">
        <f>VLOOKUP(G912,'MITRA (REFERENSI)'!$A:$Z,15,FALSE)</f>
        <v>#N/A</v>
      </c>
      <c r="L912" s="38" t="str">
        <f>VLOOKUP(G912,'MITRA (REFERENSI)'!$A:$Z,15,FALSE)</f>
        <v>#N/A</v>
      </c>
      <c r="M912" s="38" t="str">
        <f>IF(B912=1,'KELAS (REFERENSI)'!M912,IF(B912=2,'KELAS (REFERENSI)'!M927,IF(B912=3,'KELAS (REFERENSI)'!M942,IF(B912=4,'KELAS (REFERENSI)'!M957,""))))</f>
        <v/>
      </c>
      <c r="N912" s="38" t="str">
        <f>IF(B912=1,'KELAS (REFERENSI)'!N912,IF(B912=2,'KELAS (REFERENSI)'!N927,IF(B912=3,'KELAS (REFERENSI)'!N942,IF(B912=4,'KELAS (REFERENSI)'!N957,""))))</f>
        <v/>
      </c>
      <c r="O912" s="38" t="str">
        <f>IF(B912=1,'KELAS (REFERENSI)'!O912,IF(B912=2,'KELAS (REFERENSI)'!O927,IF(B912=3,'KELAS (REFERENSI)'!O942,IF(B912=4,'KELAS (REFERENSI)'!O957,""))))</f>
        <v/>
      </c>
      <c r="P912" s="38" t="str">
        <f>IF(B912=1,'KELAS (REFERENSI)'!P912,IF(B912=2,'KELAS (REFERENSI)'!P927,IF(B912=3,'KELAS (REFERENSI)'!P942,IF(B912=4,'KELAS (REFERENSI)'!P957,""))))</f>
        <v/>
      </c>
      <c r="Q912" s="38" t="str">
        <f t="shared" si="4"/>
        <v>BPS Kota Jakarta Timur</v>
      </c>
      <c r="R912" s="38" t="str">
        <f t="shared" si="56"/>
        <v/>
      </c>
      <c r="S912" s="38" t="str">
        <f t="shared" ref="S912:T912" si="920">S911</f>
        <v>15 Juni sampai dengan 31 Agustus 2026</v>
      </c>
      <c r="T912" s="38" t="str">
        <f t="shared" si="920"/>
        <v>31 Agustus 2026</v>
      </c>
      <c r="U912" s="46"/>
      <c r="V912" s="42"/>
      <c r="W912" s="42"/>
      <c r="X912" s="42"/>
    </row>
    <row r="913" ht="15.75" customHeight="1">
      <c r="A913" s="36" t="s">
        <v>5975</v>
      </c>
      <c r="B913" s="43"/>
      <c r="C913" s="44"/>
      <c r="D913" s="47"/>
      <c r="E913" s="47"/>
      <c r="F913" s="39" t="str">
        <f t="shared" si="2"/>
        <v>PETUGAS.0912/SPK/SE/PML/3172/2026</v>
      </c>
      <c r="G913" s="45"/>
      <c r="H913" s="39" t="str">
        <f>VLOOKUP(G913,'MITRA (REFERENSI)'!$A:$Z,16,FALSE)</f>
        <v>#N/A</v>
      </c>
      <c r="I913" s="39" t="str">
        <f>VLOOKUP(G913,'MITRA (REFERENSI)'!$A:$Z,25,FALSE)</f>
        <v>#N/A</v>
      </c>
      <c r="J913" s="38" t="str">
        <f>VLOOKUP(G913,'MITRA (REFERENSI)'!$A:$Z,26,FALSE)</f>
        <v>#N/A</v>
      </c>
      <c r="K913" s="38" t="str">
        <f>VLOOKUP(G913,'MITRA (REFERENSI)'!$A:$Z,15,FALSE)</f>
        <v>#N/A</v>
      </c>
      <c r="L913" s="38" t="str">
        <f>VLOOKUP(G913,'MITRA (REFERENSI)'!$A:$Z,15,FALSE)</f>
        <v>#N/A</v>
      </c>
      <c r="M913" s="38" t="str">
        <f>IF(B913=1,'KELAS (REFERENSI)'!M913,IF(B913=2,'KELAS (REFERENSI)'!M928,IF(B913=3,'KELAS (REFERENSI)'!M943,IF(B913=4,'KELAS (REFERENSI)'!M958,""))))</f>
        <v/>
      </c>
      <c r="N913" s="38" t="str">
        <f>IF(B913=1,'KELAS (REFERENSI)'!N913,IF(B913=2,'KELAS (REFERENSI)'!N928,IF(B913=3,'KELAS (REFERENSI)'!N943,IF(B913=4,'KELAS (REFERENSI)'!N958,""))))</f>
        <v/>
      </c>
      <c r="O913" s="38" t="str">
        <f>IF(B913=1,'KELAS (REFERENSI)'!O913,IF(B913=2,'KELAS (REFERENSI)'!O928,IF(B913=3,'KELAS (REFERENSI)'!O943,IF(B913=4,'KELAS (REFERENSI)'!O958,""))))</f>
        <v/>
      </c>
      <c r="P913" s="38" t="str">
        <f>IF(B913=1,'KELAS (REFERENSI)'!P913,IF(B913=2,'KELAS (REFERENSI)'!P928,IF(B913=3,'KELAS (REFERENSI)'!P943,IF(B913=4,'KELAS (REFERENSI)'!P958,""))))</f>
        <v/>
      </c>
      <c r="Q913" s="38" t="str">
        <f t="shared" si="4"/>
        <v>BPS Kota Jakarta Timur</v>
      </c>
      <c r="R913" s="38" t="str">
        <f t="shared" si="56"/>
        <v/>
      </c>
      <c r="S913" s="38" t="str">
        <f t="shared" ref="S913:T913" si="921">S912</f>
        <v>15 Juni sampai dengan 31 Agustus 2026</v>
      </c>
      <c r="T913" s="38" t="str">
        <f t="shared" si="921"/>
        <v>31 Agustus 2026</v>
      </c>
      <c r="U913" s="46"/>
      <c r="V913" s="42"/>
      <c r="W913" s="42"/>
      <c r="X913" s="42"/>
    </row>
    <row r="914" ht="15.75" customHeight="1">
      <c r="A914" s="36" t="s">
        <v>5976</v>
      </c>
      <c r="B914" s="43"/>
      <c r="C914" s="44"/>
      <c r="D914" s="47"/>
      <c r="E914" s="47"/>
      <c r="F914" s="39" t="str">
        <f t="shared" si="2"/>
        <v>PETUGAS.0913/SPK/SE/PML/3172/2026</v>
      </c>
      <c r="G914" s="45"/>
      <c r="H914" s="39" t="str">
        <f>VLOOKUP(G914,'MITRA (REFERENSI)'!$A:$Z,16,FALSE)</f>
        <v>#N/A</v>
      </c>
      <c r="I914" s="39" t="str">
        <f>VLOOKUP(G914,'MITRA (REFERENSI)'!$A:$Z,25,FALSE)</f>
        <v>#N/A</v>
      </c>
      <c r="J914" s="38" t="str">
        <f>VLOOKUP(G914,'MITRA (REFERENSI)'!$A:$Z,26,FALSE)</f>
        <v>#N/A</v>
      </c>
      <c r="K914" s="38" t="str">
        <f>VLOOKUP(G914,'MITRA (REFERENSI)'!$A:$Z,15,FALSE)</f>
        <v>#N/A</v>
      </c>
      <c r="L914" s="38" t="str">
        <f>VLOOKUP(G914,'MITRA (REFERENSI)'!$A:$Z,15,FALSE)</f>
        <v>#N/A</v>
      </c>
      <c r="M914" s="38" t="str">
        <f>IF(B914=1,'KELAS (REFERENSI)'!M914,IF(B914=2,'KELAS (REFERENSI)'!M929,IF(B914=3,'KELAS (REFERENSI)'!M944,IF(B914=4,'KELAS (REFERENSI)'!M959,""))))</f>
        <v/>
      </c>
      <c r="N914" s="38" t="str">
        <f>IF(B914=1,'KELAS (REFERENSI)'!N914,IF(B914=2,'KELAS (REFERENSI)'!N929,IF(B914=3,'KELAS (REFERENSI)'!N944,IF(B914=4,'KELAS (REFERENSI)'!N959,""))))</f>
        <v/>
      </c>
      <c r="O914" s="38" t="str">
        <f>IF(B914=1,'KELAS (REFERENSI)'!O914,IF(B914=2,'KELAS (REFERENSI)'!O929,IF(B914=3,'KELAS (REFERENSI)'!O944,IF(B914=4,'KELAS (REFERENSI)'!O959,""))))</f>
        <v/>
      </c>
      <c r="P914" s="38" t="str">
        <f>IF(B914=1,'KELAS (REFERENSI)'!P914,IF(B914=2,'KELAS (REFERENSI)'!P929,IF(B914=3,'KELAS (REFERENSI)'!P944,IF(B914=4,'KELAS (REFERENSI)'!P959,""))))</f>
        <v/>
      </c>
      <c r="Q914" s="38" t="str">
        <f t="shared" si="4"/>
        <v>BPS Kota Jakarta Timur</v>
      </c>
      <c r="R914" s="38" t="str">
        <f t="shared" si="56"/>
        <v/>
      </c>
      <c r="S914" s="38" t="str">
        <f t="shared" ref="S914:T914" si="922">S913</f>
        <v>15 Juni sampai dengan 31 Agustus 2026</v>
      </c>
      <c r="T914" s="38" t="str">
        <f t="shared" si="922"/>
        <v>31 Agustus 2026</v>
      </c>
      <c r="U914" s="46"/>
      <c r="V914" s="42"/>
      <c r="W914" s="42"/>
      <c r="X914" s="42"/>
    </row>
    <row r="915" ht="15.75" customHeight="1">
      <c r="A915" s="36" t="s">
        <v>5977</v>
      </c>
      <c r="B915" s="43"/>
      <c r="C915" s="44"/>
      <c r="D915" s="47"/>
      <c r="E915" s="47"/>
      <c r="F915" s="39" t="str">
        <f t="shared" si="2"/>
        <v>PETUGAS.0914/SPK/SE/PML/3172/2026</v>
      </c>
      <c r="G915" s="45"/>
      <c r="H915" s="39" t="str">
        <f>VLOOKUP(G915,'MITRA (REFERENSI)'!$A:$Z,16,FALSE)</f>
        <v>#N/A</v>
      </c>
      <c r="I915" s="39" t="str">
        <f>VLOOKUP(G915,'MITRA (REFERENSI)'!$A:$Z,25,FALSE)</f>
        <v>#N/A</v>
      </c>
      <c r="J915" s="38" t="str">
        <f>VLOOKUP(G915,'MITRA (REFERENSI)'!$A:$Z,26,FALSE)</f>
        <v>#N/A</v>
      </c>
      <c r="K915" s="38" t="str">
        <f>VLOOKUP(G915,'MITRA (REFERENSI)'!$A:$Z,15,FALSE)</f>
        <v>#N/A</v>
      </c>
      <c r="L915" s="38" t="str">
        <f>VLOOKUP(G915,'MITRA (REFERENSI)'!$A:$Z,15,FALSE)</f>
        <v>#N/A</v>
      </c>
      <c r="M915" s="38" t="str">
        <f>IF(B915=1,'KELAS (REFERENSI)'!M915,IF(B915=2,'KELAS (REFERENSI)'!M930,IF(B915=3,'KELAS (REFERENSI)'!M945,IF(B915=4,'KELAS (REFERENSI)'!M960,""))))</f>
        <v/>
      </c>
      <c r="N915" s="38" t="str">
        <f>IF(B915=1,'KELAS (REFERENSI)'!N915,IF(B915=2,'KELAS (REFERENSI)'!N930,IF(B915=3,'KELAS (REFERENSI)'!N945,IF(B915=4,'KELAS (REFERENSI)'!N960,""))))</f>
        <v/>
      </c>
      <c r="O915" s="38" t="str">
        <f>IF(B915=1,'KELAS (REFERENSI)'!O915,IF(B915=2,'KELAS (REFERENSI)'!O930,IF(B915=3,'KELAS (REFERENSI)'!O945,IF(B915=4,'KELAS (REFERENSI)'!O960,""))))</f>
        <v/>
      </c>
      <c r="P915" s="38" t="str">
        <f>IF(B915=1,'KELAS (REFERENSI)'!P915,IF(B915=2,'KELAS (REFERENSI)'!P930,IF(B915=3,'KELAS (REFERENSI)'!P945,IF(B915=4,'KELAS (REFERENSI)'!P960,""))))</f>
        <v/>
      </c>
      <c r="Q915" s="38" t="str">
        <f t="shared" si="4"/>
        <v>BPS Kota Jakarta Timur</v>
      </c>
      <c r="R915" s="38" t="str">
        <f t="shared" si="56"/>
        <v/>
      </c>
      <c r="S915" s="38" t="str">
        <f t="shared" ref="S915:T915" si="923">S914</f>
        <v>15 Juni sampai dengan 31 Agustus 2026</v>
      </c>
      <c r="T915" s="38" t="str">
        <f t="shared" si="923"/>
        <v>31 Agustus 2026</v>
      </c>
      <c r="U915" s="46"/>
      <c r="V915" s="42"/>
      <c r="W915" s="42"/>
      <c r="X915" s="42"/>
    </row>
    <row r="916" ht="15.75" customHeight="1">
      <c r="A916" s="36" t="s">
        <v>5978</v>
      </c>
      <c r="B916" s="43"/>
      <c r="C916" s="44"/>
      <c r="D916" s="47"/>
      <c r="E916" s="47"/>
      <c r="F916" s="39" t="str">
        <f t="shared" si="2"/>
        <v>PETUGAS.0915/SPK/SE/PML/3172/2026</v>
      </c>
      <c r="G916" s="45"/>
      <c r="H916" s="39" t="str">
        <f>VLOOKUP(G916,'MITRA (REFERENSI)'!$A:$Z,16,FALSE)</f>
        <v>#N/A</v>
      </c>
      <c r="I916" s="39" t="str">
        <f>VLOOKUP(G916,'MITRA (REFERENSI)'!$A:$Z,25,FALSE)</f>
        <v>#N/A</v>
      </c>
      <c r="J916" s="38" t="str">
        <f>VLOOKUP(G916,'MITRA (REFERENSI)'!$A:$Z,26,FALSE)</f>
        <v>#N/A</v>
      </c>
      <c r="K916" s="38" t="str">
        <f>VLOOKUP(G916,'MITRA (REFERENSI)'!$A:$Z,15,FALSE)</f>
        <v>#N/A</v>
      </c>
      <c r="L916" s="38" t="str">
        <f>VLOOKUP(G916,'MITRA (REFERENSI)'!$A:$Z,15,FALSE)</f>
        <v>#N/A</v>
      </c>
      <c r="M916" s="38" t="str">
        <f>IF(B916=1,'KELAS (REFERENSI)'!M916,IF(B916=2,'KELAS (REFERENSI)'!M931,IF(B916=3,'KELAS (REFERENSI)'!M946,IF(B916=4,'KELAS (REFERENSI)'!M961,""))))</f>
        <v/>
      </c>
      <c r="N916" s="38" t="str">
        <f>IF(B916=1,'KELAS (REFERENSI)'!N916,IF(B916=2,'KELAS (REFERENSI)'!N931,IF(B916=3,'KELAS (REFERENSI)'!N946,IF(B916=4,'KELAS (REFERENSI)'!N961,""))))</f>
        <v/>
      </c>
      <c r="O916" s="38" t="str">
        <f>IF(B916=1,'KELAS (REFERENSI)'!O916,IF(B916=2,'KELAS (REFERENSI)'!O931,IF(B916=3,'KELAS (REFERENSI)'!O946,IF(B916=4,'KELAS (REFERENSI)'!O961,""))))</f>
        <v/>
      </c>
      <c r="P916" s="38" t="str">
        <f>IF(B916=1,'KELAS (REFERENSI)'!P916,IF(B916=2,'KELAS (REFERENSI)'!P931,IF(B916=3,'KELAS (REFERENSI)'!P946,IF(B916=4,'KELAS (REFERENSI)'!P961,""))))</f>
        <v/>
      </c>
      <c r="Q916" s="38" t="str">
        <f t="shared" si="4"/>
        <v>BPS Kota Jakarta Timur</v>
      </c>
      <c r="R916" s="38" t="str">
        <f t="shared" si="56"/>
        <v/>
      </c>
      <c r="S916" s="38" t="str">
        <f t="shared" ref="S916:T916" si="924">S915</f>
        <v>15 Juni sampai dengan 31 Agustus 2026</v>
      </c>
      <c r="T916" s="38" t="str">
        <f t="shared" si="924"/>
        <v>31 Agustus 2026</v>
      </c>
      <c r="U916" s="46"/>
      <c r="V916" s="42"/>
      <c r="W916" s="42"/>
      <c r="X916" s="42"/>
    </row>
    <row r="917" ht="15.75" customHeight="1">
      <c r="A917" s="36" t="s">
        <v>5979</v>
      </c>
      <c r="B917" s="43"/>
      <c r="C917" s="44"/>
      <c r="D917" s="47"/>
      <c r="E917" s="47"/>
      <c r="F917" s="39" t="str">
        <f t="shared" si="2"/>
        <v>PETUGAS.0916/SPK/SE/PML/3172/2026</v>
      </c>
      <c r="G917" s="45"/>
      <c r="H917" s="39" t="str">
        <f>VLOOKUP(G917,'MITRA (REFERENSI)'!$A:$Z,16,FALSE)</f>
        <v>#N/A</v>
      </c>
      <c r="I917" s="39" t="str">
        <f>VLOOKUP(G917,'MITRA (REFERENSI)'!$A:$Z,25,FALSE)</f>
        <v>#N/A</v>
      </c>
      <c r="J917" s="38" t="str">
        <f>VLOOKUP(G917,'MITRA (REFERENSI)'!$A:$Z,26,FALSE)</f>
        <v>#N/A</v>
      </c>
      <c r="K917" s="38" t="str">
        <f>VLOOKUP(G917,'MITRA (REFERENSI)'!$A:$Z,15,FALSE)</f>
        <v>#N/A</v>
      </c>
      <c r="L917" s="38" t="str">
        <f>VLOOKUP(G917,'MITRA (REFERENSI)'!$A:$Z,15,FALSE)</f>
        <v>#N/A</v>
      </c>
      <c r="M917" s="38" t="str">
        <f>IF(B917=1,'KELAS (REFERENSI)'!M917,IF(B917=2,'KELAS (REFERENSI)'!M932,IF(B917=3,'KELAS (REFERENSI)'!M947,IF(B917=4,'KELAS (REFERENSI)'!M962,""))))</f>
        <v/>
      </c>
      <c r="N917" s="38" t="str">
        <f>IF(B917=1,'KELAS (REFERENSI)'!N917,IF(B917=2,'KELAS (REFERENSI)'!N932,IF(B917=3,'KELAS (REFERENSI)'!N947,IF(B917=4,'KELAS (REFERENSI)'!N962,""))))</f>
        <v/>
      </c>
      <c r="O917" s="38" t="str">
        <f>IF(B917=1,'KELAS (REFERENSI)'!O917,IF(B917=2,'KELAS (REFERENSI)'!O932,IF(B917=3,'KELAS (REFERENSI)'!O947,IF(B917=4,'KELAS (REFERENSI)'!O962,""))))</f>
        <v/>
      </c>
      <c r="P917" s="38" t="str">
        <f>IF(B917=1,'KELAS (REFERENSI)'!P917,IF(B917=2,'KELAS (REFERENSI)'!P932,IF(B917=3,'KELAS (REFERENSI)'!P947,IF(B917=4,'KELAS (REFERENSI)'!P962,""))))</f>
        <v/>
      </c>
      <c r="Q917" s="38" t="str">
        <f t="shared" si="4"/>
        <v>BPS Kota Jakarta Timur</v>
      </c>
      <c r="R917" s="38" t="str">
        <f t="shared" si="56"/>
        <v/>
      </c>
      <c r="S917" s="38" t="str">
        <f t="shared" ref="S917:T917" si="925">S916</f>
        <v>15 Juni sampai dengan 31 Agustus 2026</v>
      </c>
      <c r="T917" s="38" t="str">
        <f t="shared" si="925"/>
        <v>31 Agustus 2026</v>
      </c>
      <c r="U917" s="46"/>
      <c r="V917" s="42"/>
      <c r="W917" s="42"/>
      <c r="X917" s="42"/>
    </row>
    <row r="918" ht="15.75" customHeight="1">
      <c r="A918" s="36" t="s">
        <v>5980</v>
      </c>
      <c r="B918" s="43"/>
      <c r="C918" s="44"/>
      <c r="D918" s="47"/>
      <c r="E918" s="47"/>
      <c r="F918" s="39" t="str">
        <f t="shared" si="2"/>
        <v>PETUGAS.0917/SPK/SE/PML/3172/2026</v>
      </c>
      <c r="G918" s="45"/>
      <c r="H918" s="39" t="str">
        <f>VLOOKUP(G918,'MITRA (REFERENSI)'!$A:$Z,16,FALSE)</f>
        <v>#N/A</v>
      </c>
      <c r="I918" s="39" t="str">
        <f>VLOOKUP(G918,'MITRA (REFERENSI)'!$A:$Z,25,FALSE)</f>
        <v>#N/A</v>
      </c>
      <c r="J918" s="38" t="str">
        <f>VLOOKUP(G918,'MITRA (REFERENSI)'!$A:$Z,26,FALSE)</f>
        <v>#N/A</v>
      </c>
      <c r="K918" s="38" t="str">
        <f>VLOOKUP(G918,'MITRA (REFERENSI)'!$A:$Z,15,FALSE)</f>
        <v>#N/A</v>
      </c>
      <c r="L918" s="38" t="str">
        <f>VLOOKUP(G918,'MITRA (REFERENSI)'!$A:$Z,15,FALSE)</f>
        <v>#N/A</v>
      </c>
      <c r="M918" s="38" t="str">
        <f>IF(B918=1,'KELAS (REFERENSI)'!M918,IF(B918=2,'KELAS (REFERENSI)'!M933,IF(B918=3,'KELAS (REFERENSI)'!M948,IF(B918=4,'KELAS (REFERENSI)'!M963,""))))</f>
        <v/>
      </c>
      <c r="N918" s="38" t="str">
        <f>IF(B918=1,'KELAS (REFERENSI)'!N918,IF(B918=2,'KELAS (REFERENSI)'!N933,IF(B918=3,'KELAS (REFERENSI)'!N948,IF(B918=4,'KELAS (REFERENSI)'!N963,""))))</f>
        <v/>
      </c>
      <c r="O918" s="38" t="str">
        <f>IF(B918=1,'KELAS (REFERENSI)'!O918,IF(B918=2,'KELAS (REFERENSI)'!O933,IF(B918=3,'KELAS (REFERENSI)'!O948,IF(B918=4,'KELAS (REFERENSI)'!O963,""))))</f>
        <v/>
      </c>
      <c r="P918" s="38" t="str">
        <f>IF(B918=1,'KELAS (REFERENSI)'!P918,IF(B918=2,'KELAS (REFERENSI)'!P933,IF(B918=3,'KELAS (REFERENSI)'!P948,IF(B918=4,'KELAS (REFERENSI)'!P963,""))))</f>
        <v/>
      </c>
      <c r="Q918" s="38" t="str">
        <f t="shared" si="4"/>
        <v>BPS Kota Jakarta Timur</v>
      </c>
      <c r="R918" s="38" t="str">
        <f t="shared" si="56"/>
        <v/>
      </c>
      <c r="S918" s="38" t="str">
        <f t="shared" ref="S918:T918" si="926">S917</f>
        <v>15 Juni sampai dengan 31 Agustus 2026</v>
      </c>
      <c r="T918" s="38" t="str">
        <f t="shared" si="926"/>
        <v>31 Agustus 2026</v>
      </c>
      <c r="U918" s="46"/>
      <c r="V918" s="42"/>
      <c r="W918" s="42"/>
      <c r="X918" s="42"/>
    </row>
    <row r="919" ht="15.75" customHeight="1">
      <c r="A919" s="36" t="s">
        <v>5981</v>
      </c>
      <c r="B919" s="43"/>
      <c r="C919" s="44"/>
      <c r="D919" s="47"/>
      <c r="E919" s="47"/>
      <c r="F919" s="39" t="str">
        <f t="shared" si="2"/>
        <v>PETUGAS.0918/SPK/SE/PML/3172/2026</v>
      </c>
      <c r="G919" s="45"/>
      <c r="H919" s="39" t="str">
        <f>VLOOKUP(G919,'MITRA (REFERENSI)'!$A:$Z,16,FALSE)</f>
        <v>#N/A</v>
      </c>
      <c r="I919" s="39" t="str">
        <f>VLOOKUP(G919,'MITRA (REFERENSI)'!$A:$Z,25,FALSE)</f>
        <v>#N/A</v>
      </c>
      <c r="J919" s="38" t="str">
        <f>VLOOKUP(G919,'MITRA (REFERENSI)'!$A:$Z,26,FALSE)</f>
        <v>#N/A</v>
      </c>
      <c r="K919" s="38" t="str">
        <f>VLOOKUP(G919,'MITRA (REFERENSI)'!$A:$Z,15,FALSE)</f>
        <v>#N/A</v>
      </c>
      <c r="L919" s="38" t="str">
        <f>VLOOKUP(G919,'MITRA (REFERENSI)'!$A:$Z,15,FALSE)</f>
        <v>#N/A</v>
      </c>
      <c r="M919" s="38" t="str">
        <f>IF(B919=1,'KELAS (REFERENSI)'!M919,IF(B919=2,'KELAS (REFERENSI)'!M934,IF(B919=3,'KELAS (REFERENSI)'!M949,IF(B919=4,'KELAS (REFERENSI)'!M964,""))))</f>
        <v/>
      </c>
      <c r="N919" s="38" t="str">
        <f>IF(B919=1,'KELAS (REFERENSI)'!N919,IF(B919=2,'KELAS (REFERENSI)'!N934,IF(B919=3,'KELAS (REFERENSI)'!N949,IF(B919=4,'KELAS (REFERENSI)'!N964,""))))</f>
        <v/>
      </c>
      <c r="O919" s="38" t="str">
        <f>IF(B919=1,'KELAS (REFERENSI)'!O919,IF(B919=2,'KELAS (REFERENSI)'!O934,IF(B919=3,'KELAS (REFERENSI)'!O949,IF(B919=4,'KELAS (REFERENSI)'!O964,""))))</f>
        <v/>
      </c>
      <c r="P919" s="38" t="str">
        <f>IF(B919=1,'KELAS (REFERENSI)'!P919,IF(B919=2,'KELAS (REFERENSI)'!P934,IF(B919=3,'KELAS (REFERENSI)'!P949,IF(B919=4,'KELAS (REFERENSI)'!P964,""))))</f>
        <v/>
      </c>
      <c r="Q919" s="38" t="str">
        <f t="shared" si="4"/>
        <v>BPS Kota Jakarta Timur</v>
      </c>
      <c r="R919" s="38" t="str">
        <f t="shared" si="56"/>
        <v/>
      </c>
      <c r="S919" s="38" t="str">
        <f t="shared" ref="S919:T919" si="927">S918</f>
        <v>15 Juni sampai dengan 31 Agustus 2026</v>
      </c>
      <c r="T919" s="38" t="str">
        <f t="shared" si="927"/>
        <v>31 Agustus 2026</v>
      </c>
      <c r="U919" s="46"/>
      <c r="V919" s="42"/>
      <c r="W919" s="42"/>
      <c r="X919" s="42"/>
    </row>
    <row r="920" ht="15.75" customHeight="1">
      <c r="A920" s="36" t="s">
        <v>5982</v>
      </c>
      <c r="B920" s="43"/>
      <c r="C920" s="44"/>
      <c r="D920" s="47"/>
      <c r="E920" s="47"/>
      <c r="F920" s="39" t="str">
        <f t="shared" si="2"/>
        <v>PETUGAS.0919/SPK/SE/PML/3172/2026</v>
      </c>
      <c r="G920" s="45"/>
      <c r="H920" s="39" t="str">
        <f>VLOOKUP(G920,'MITRA (REFERENSI)'!$A:$Z,16,FALSE)</f>
        <v>#N/A</v>
      </c>
      <c r="I920" s="39" t="str">
        <f>VLOOKUP(G920,'MITRA (REFERENSI)'!$A:$Z,25,FALSE)</f>
        <v>#N/A</v>
      </c>
      <c r="J920" s="38" t="str">
        <f>VLOOKUP(G920,'MITRA (REFERENSI)'!$A:$Z,26,FALSE)</f>
        <v>#N/A</v>
      </c>
      <c r="K920" s="38" t="str">
        <f>VLOOKUP(G920,'MITRA (REFERENSI)'!$A:$Z,15,FALSE)</f>
        <v>#N/A</v>
      </c>
      <c r="L920" s="38" t="str">
        <f>VLOOKUP(G920,'MITRA (REFERENSI)'!$A:$Z,15,FALSE)</f>
        <v>#N/A</v>
      </c>
      <c r="M920" s="38" t="str">
        <f>IF(B920=1,'KELAS (REFERENSI)'!M920,IF(B920=2,'KELAS (REFERENSI)'!M935,IF(B920=3,'KELAS (REFERENSI)'!M950,IF(B920=4,'KELAS (REFERENSI)'!M965,""))))</f>
        <v/>
      </c>
      <c r="N920" s="38" t="str">
        <f>IF(B920=1,'KELAS (REFERENSI)'!N920,IF(B920=2,'KELAS (REFERENSI)'!N935,IF(B920=3,'KELAS (REFERENSI)'!N950,IF(B920=4,'KELAS (REFERENSI)'!N965,""))))</f>
        <v/>
      </c>
      <c r="O920" s="38" t="str">
        <f>IF(B920=1,'KELAS (REFERENSI)'!O920,IF(B920=2,'KELAS (REFERENSI)'!O935,IF(B920=3,'KELAS (REFERENSI)'!O950,IF(B920=4,'KELAS (REFERENSI)'!O965,""))))</f>
        <v/>
      </c>
      <c r="P920" s="38" t="str">
        <f>IF(B920=1,'KELAS (REFERENSI)'!P920,IF(B920=2,'KELAS (REFERENSI)'!P935,IF(B920=3,'KELAS (REFERENSI)'!P950,IF(B920=4,'KELAS (REFERENSI)'!P965,""))))</f>
        <v/>
      </c>
      <c r="Q920" s="38" t="str">
        <f t="shared" si="4"/>
        <v>BPS Kota Jakarta Timur</v>
      </c>
      <c r="R920" s="38" t="str">
        <f t="shared" si="56"/>
        <v/>
      </c>
      <c r="S920" s="38" t="str">
        <f t="shared" ref="S920:T920" si="928">S919</f>
        <v>15 Juni sampai dengan 31 Agustus 2026</v>
      </c>
      <c r="T920" s="38" t="str">
        <f t="shared" si="928"/>
        <v>31 Agustus 2026</v>
      </c>
      <c r="U920" s="46"/>
      <c r="V920" s="42"/>
      <c r="W920" s="42"/>
      <c r="X920" s="42"/>
    </row>
    <row r="921" ht="15.75" customHeight="1">
      <c r="A921" s="36" t="s">
        <v>5983</v>
      </c>
      <c r="B921" s="43"/>
      <c r="C921" s="44"/>
      <c r="D921" s="47"/>
      <c r="E921" s="47"/>
      <c r="F921" s="39" t="str">
        <f t="shared" si="2"/>
        <v>PETUGAS.0920/SPK/SE/PML/3172/2026</v>
      </c>
      <c r="G921" s="45"/>
      <c r="H921" s="39" t="str">
        <f>VLOOKUP(G921,'MITRA (REFERENSI)'!$A:$Z,16,FALSE)</f>
        <v>#N/A</v>
      </c>
      <c r="I921" s="39" t="str">
        <f>VLOOKUP(G921,'MITRA (REFERENSI)'!$A:$Z,25,FALSE)</f>
        <v>#N/A</v>
      </c>
      <c r="J921" s="38" t="str">
        <f>VLOOKUP(G921,'MITRA (REFERENSI)'!$A:$Z,26,FALSE)</f>
        <v>#N/A</v>
      </c>
      <c r="K921" s="38" t="str">
        <f>VLOOKUP(G921,'MITRA (REFERENSI)'!$A:$Z,15,FALSE)</f>
        <v>#N/A</v>
      </c>
      <c r="L921" s="38" t="str">
        <f>VLOOKUP(G921,'MITRA (REFERENSI)'!$A:$Z,15,FALSE)</f>
        <v>#N/A</v>
      </c>
      <c r="M921" s="38" t="str">
        <f>IF(B921=1,'KELAS (REFERENSI)'!M921,IF(B921=2,'KELAS (REFERENSI)'!M936,IF(B921=3,'KELAS (REFERENSI)'!M951,IF(B921=4,'KELAS (REFERENSI)'!M966,""))))</f>
        <v/>
      </c>
      <c r="N921" s="38" t="str">
        <f>IF(B921=1,'KELAS (REFERENSI)'!N921,IF(B921=2,'KELAS (REFERENSI)'!N936,IF(B921=3,'KELAS (REFERENSI)'!N951,IF(B921=4,'KELAS (REFERENSI)'!N966,""))))</f>
        <v/>
      </c>
      <c r="O921" s="38" t="str">
        <f>IF(B921=1,'KELAS (REFERENSI)'!O921,IF(B921=2,'KELAS (REFERENSI)'!O936,IF(B921=3,'KELAS (REFERENSI)'!O951,IF(B921=4,'KELAS (REFERENSI)'!O966,""))))</f>
        <v/>
      </c>
      <c r="P921" s="38" t="str">
        <f>IF(B921=1,'KELAS (REFERENSI)'!P921,IF(B921=2,'KELAS (REFERENSI)'!P936,IF(B921=3,'KELAS (REFERENSI)'!P951,IF(B921=4,'KELAS (REFERENSI)'!P966,""))))</f>
        <v/>
      </c>
      <c r="Q921" s="38" t="str">
        <f t="shared" si="4"/>
        <v>BPS Kota Jakarta Timur</v>
      </c>
      <c r="R921" s="38" t="str">
        <f t="shared" si="56"/>
        <v/>
      </c>
      <c r="S921" s="38" t="str">
        <f t="shared" ref="S921:T921" si="929">S920</f>
        <v>15 Juni sampai dengan 31 Agustus 2026</v>
      </c>
      <c r="T921" s="38" t="str">
        <f t="shared" si="929"/>
        <v>31 Agustus 2026</v>
      </c>
      <c r="U921" s="46"/>
      <c r="V921" s="42"/>
      <c r="W921" s="42"/>
      <c r="X921" s="42"/>
    </row>
    <row r="922" ht="15.75" customHeight="1">
      <c r="A922" s="36" t="s">
        <v>5984</v>
      </c>
      <c r="B922" s="43"/>
      <c r="C922" s="44"/>
      <c r="D922" s="47"/>
      <c r="E922" s="47"/>
      <c r="F922" s="39" t="str">
        <f t="shared" si="2"/>
        <v>PETUGAS.0921/SPK/SE/PML/3172/2026</v>
      </c>
      <c r="G922" s="45"/>
      <c r="H922" s="39" t="str">
        <f>VLOOKUP(G922,'MITRA (REFERENSI)'!$A:$Z,16,FALSE)</f>
        <v>#N/A</v>
      </c>
      <c r="I922" s="39" t="str">
        <f>VLOOKUP(G922,'MITRA (REFERENSI)'!$A:$Z,25,FALSE)</f>
        <v>#N/A</v>
      </c>
      <c r="J922" s="38" t="str">
        <f>VLOOKUP(G922,'MITRA (REFERENSI)'!$A:$Z,26,FALSE)</f>
        <v>#N/A</v>
      </c>
      <c r="K922" s="38" t="str">
        <f>VLOOKUP(G922,'MITRA (REFERENSI)'!$A:$Z,15,FALSE)</f>
        <v>#N/A</v>
      </c>
      <c r="L922" s="38" t="str">
        <f>VLOOKUP(G922,'MITRA (REFERENSI)'!$A:$Z,15,FALSE)</f>
        <v>#N/A</v>
      </c>
      <c r="M922" s="38" t="str">
        <f>IF(B922=1,'KELAS (REFERENSI)'!M922,IF(B922=2,'KELAS (REFERENSI)'!M937,IF(B922=3,'KELAS (REFERENSI)'!M952,IF(B922=4,'KELAS (REFERENSI)'!M967,""))))</f>
        <v/>
      </c>
      <c r="N922" s="38" t="str">
        <f>IF(B922=1,'KELAS (REFERENSI)'!N922,IF(B922=2,'KELAS (REFERENSI)'!N937,IF(B922=3,'KELAS (REFERENSI)'!N952,IF(B922=4,'KELAS (REFERENSI)'!N967,""))))</f>
        <v/>
      </c>
      <c r="O922" s="38" t="str">
        <f>IF(B922=1,'KELAS (REFERENSI)'!O922,IF(B922=2,'KELAS (REFERENSI)'!O937,IF(B922=3,'KELAS (REFERENSI)'!O952,IF(B922=4,'KELAS (REFERENSI)'!O967,""))))</f>
        <v/>
      </c>
      <c r="P922" s="38" t="str">
        <f>IF(B922=1,'KELAS (REFERENSI)'!P922,IF(B922=2,'KELAS (REFERENSI)'!P937,IF(B922=3,'KELAS (REFERENSI)'!P952,IF(B922=4,'KELAS (REFERENSI)'!P967,""))))</f>
        <v/>
      </c>
      <c r="Q922" s="38" t="str">
        <f t="shared" si="4"/>
        <v>BPS Kota Jakarta Timur</v>
      </c>
      <c r="R922" s="38" t="str">
        <f t="shared" si="56"/>
        <v/>
      </c>
      <c r="S922" s="38" t="str">
        <f t="shared" ref="S922:T922" si="930">S921</f>
        <v>15 Juni sampai dengan 31 Agustus 2026</v>
      </c>
      <c r="T922" s="38" t="str">
        <f t="shared" si="930"/>
        <v>31 Agustus 2026</v>
      </c>
      <c r="U922" s="46"/>
      <c r="V922" s="42"/>
      <c r="W922" s="42"/>
      <c r="X922" s="42"/>
    </row>
    <row r="923" ht="15.75" customHeight="1">
      <c r="A923" s="36" t="s">
        <v>5985</v>
      </c>
      <c r="B923" s="43"/>
      <c r="C923" s="44"/>
      <c r="D923" s="47"/>
      <c r="E923" s="47"/>
      <c r="F923" s="39" t="str">
        <f t="shared" si="2"/>
        <v>PETUGAS.0922/SPK/SE/PML/3172/2026</v>
      </c>
      <c r="G923" s="45"/>
      <c r="H923" s="39" t="str">
        <f>VLOOKUP(G923,'MITRA (REFERENSI)'!$A:$Z,16,FALSE)</f>
        <v>#N/A</v>
      </c>
      <c r="I923" s="39" t="str">
        <f>VLOOKUP(G923,'MITRA (REFERENSI)'!$A:$Z,25,FALSE)</f>
        <v>#N/A</v>
      </c>
      <c r="J923" s="38" t="str">
        <f>VLOOKUP(G923,'MITRA (REFERENSI)'!$A:$Z,26,FALSE)</f>
        <v>#N/A</v>
      </c>
      <c r="K923" s="38" t="str">
        <f>VLOOKUP(G923,'MITRA (REFERENSI)'!$A:$Z,15,FALSE)</f>
        <v>#N/A</v>
      </c>
      <c r="L923" s="38" t="str">
        <f>VLOOKUP(G923,'MITRA (REFERENSI)'!$A:$Z,15,FALSE)</f>
        <v>#N/A</v>
      </c>
      <c r="M923" s="38" t="str">
        <f>IF(B923=1,'KELAS (REFERENSI)'!M923,IF(B923=2,'KELAS (REFERENSI)'!M938,IF(B923=3,'KELAS (REFERENSI)'!M953,IF(B923=4,'KELAS (REFERENSI)'!M968,""))))</f>
        <v/>
      </c>
      <c r="N923" s="38" t="str">
        <f>IF(B923=1,'KELAS (REFERENSI)'!N923,IF(B923=2,'KELAS (REFERENSI)'!N938,IF(B923=3,'KELAS (REFERENSI)'!N953,IF(B923=4,'KELAS (REFERENSI)'!N968,""))))</f>
        <v/>
      </c>
      <c r="O923" s="38" t="str">
        <f>IF(B923=1,'KELAS (REFERENSI)'!O923,IF(B923=2,'KELAS (REFERENSI)'!O938,IF(B923=3,'KELAS (REFERENSI)'!O953,IF(B923=4,'KELAS (REFERENSI)'!O968,""))))</f>
        <v/>
      </c>
      <c r="P923" s="38" t="str">
        <f>IF(B923=1,'KELAS (REFERENSI)'!P923,IF(B923=2,'KELAS (REFERENSI)'!P938,IF(B923=3,'KELAS (REFERENSI)'!P953,IF(B923=4,'KELAS (REFERENSI)'!P968,""))))</f>
        <v/>
      </c>
      <c r="Q923" s="38" t="str">
        <f t="shared" si="4"/>
        <v>BPS Kota Jakarta Timur</v>
      </c>
      <c r="R923" s="38" t="str">
        <f t="shared" si="56"/>
        <v/>
      </c>
      <c r="S923" s="38" t="str">
        <f t="shared" ref="S923:T923" si="931">S922</f>
        <v>15 Juni sampai dengan 31 Agustus 2026</v>
      </c>
      <c r="T923" s="38" t="str">
        <f t="shared" si="931"/>
        <v>31 Agustus 2026</v>
      </c>
      <c r="U923" s="46"/>
      <c r="V923" s="42"/>
      <c r="W923" s="42"/>
      <c r="X923" s="42"/>
    </row>
    <row r="924" ht="15.75" customHeight="1">
      <c r="A924" s="36" t="s">
        <v>5986</v>
      </c>
      <c r="B924" s="43"/>
      <c r="C924" s="44"/>
      <c r="D924" s="47"/>
      <c r="E924" s="47"/>
      <c r="F924" s="39" t="str">
        <f t="shared" si="2"/>
        <v>PETUGAS.0923/SPK/SE/PML/3172/2026</v>
      </c>
      <c r="G924" s="45"/>
      <c r="H924" s="39" t="str">
        <f>VLOOKUP(G924,'MITRA (REFERENSI)'!$A:$Z,16,FALSE)</f>
        <v>#N/A</v>
      </c>
      <c r="I924" s="39" t="str">
        <f>VLOOKUP(G924,'MITRA (REFERENSI)'!$A:$Z,25,FALSE)</f>
        <v>#N/A</v>
      </c>
      <c r="J924" s="38" t="str">
        <f>VLOOKUP(G924,'MITRA (REFERENSI)'!$A:$Z,26,FALSE)</f>
        <v>#N/A</v>
      </c>
      <c r="K924" s="38" t="str">
        <f>VLOOKUP(G924,'MITRA (REFERENSI)'!$A:$Z,15,FALSE)</f>
        <v>#N/A</v>
      </c>
      <c r="L924" s="38" t="str">
        <f>VLOOKUP(G924,'MITRA (REFERENSI)'!$A:$Z,15,FALSE)</f>
        <v>#N/A</v>
      </c>
      <c r="M924" s="38" t="str">
        <f>IF(B924=1,'KELAS (REFERENSI)'!M924,IF(B924=2,'KELAS (REFERENSI)'!M939,IF(B924=3,'KELAS (REFERENSI)'!M954,IF(B924=4,'KELAS (REFERENSI)'!M969,""))))</f>
        <v/>
      </c>
      <c r="N924" s="38" t="str">
        <f>IF(B924=1,'KELAS (REFERENSI)'!N924,IF(B924=2,'KELAS (REFERENSI)'!N939,IF(B924=3,'KELAS (REFERENSI)'!N954,IF(B924=4,'KELAS (REFERENSI)'!N969,""))))</f>
        <v/>
      </c>
      <c r="O924" s="38" t="str">
        <f>IF(B924=1,'KELAS (REFERENSI)'!O924,IF(B924=2,'KELAS (REFERENSI)'!O939,IF(B924=3,'KELAS (REFERENSI)'!O954,IF(B924=4,'KELAS (REFERENSI)'!O969,""))))</f>
        <v/>
      </c>
      <c r="P924" s="38" t="str">
        <f>IF(B924=1,'KELAS (REFERENSI)'!P924,IF(B924=2,'KELAS (REFERENSI)'!P939,IF(B924=3,'KELAS (REFERENSI)'!P954,IF(B924=4,'KELAS (REFERENSI)'!P969,""))))</f>
        <v/>
      </c>
      <c r="Q924" s="38" t="str">
        <f t="shared" si="4"/>
        <v>BPS Kota Jakarta Timur</v>
      </c>
      <c r="R924" s="38" t="str">
        <f t="shared" si="56"/>
        <v/>
      </c>
      <c r="S924" s="38" t="str">
        <f t="shared" ref="S924:T924" si="932">S923</f>
        <v>15 Juni sampai dengan 31 Agustus 2026</v>
      </c>
      <c r="T924" s="38" t="str">
        <f t="shared" si="932"/>
        <v>31 Agustus 2026</v>
      </c>
      <c r="U924" s="46"/>
      <c r="V924" s="42"/>
      <c r="W924" s="42"/>
      <c r="X924" s="42"/>
    </row>
    <row r="925" ht="15.75" customHeight="1">
      <c r="A925" s="36" t="s">
        <v>5987</v>
      </c>
      <c r="B925" s="43"/>
      <c r="C925" s="44"/>
      <c r="D925" s="47"/>
      <c r="E925" s="47"/>
      <c r="F925" s="39" t="str">
        <f t="shared" si="2"/>
        <v>PETUGAS.0924/SPK/SE/PML/3172/2026</v>
      </c>
      <c r="G925" s="45"/>
      <c r="H925" s="39" t="str">
        <f>VLOOKUP(G925,'MITRA (REFERENSI)'!$A:$Z,16,FALSE)</f>
        <v>#N/A</v>
      </c>
      <c r="I925" s="39" t="str">
        <f>VLOOKUP(G925,'MITRA (REFERENSI)'!$A:$Z,25,FALSE)</f>
        <v>#N/A</v>
      </c>
      <c r="J925" s="38" t="str">
        <f>VLOOKUP(G925,'MITRA (REFERENSI)'!$A:$Z,26,FALSE)</f>
        <v>#N/A</v>
      </c>
      <c r="K925" s="38" t="str">
        <f>VLOOKUP(G925,'MITRA (REFERENSI)'!$A:$Z,15,FALSE)</f>
        <v>#N/A</v>
      </c>
      <c r="L925" s="38" t="str">
        <f>VLOOKUP(G925,'MITRA (REFERENSI)'!$A:$Z,15,FALSE)</f>
        <v>#N/A</v>
      </c>
      <c r="M925" s="38" t="str">
        <f>IF(B925=1,'KELAS (REFERENSI)'!M925,IF(B925=2,'KELAS (REFERENSI)'!M940,IF(B925=3,'KELAS (REFERENSI)'!M955,IF(B925=4,'KELAS (REFERENSI)'!M970,""))))</f>
        <v/>
      </c>
      <c r="N925" s="38" t="str">
        <f>IF(B925=1,'KELAS (REFERENSI)'!N925,IF(B925=2,'KELAS (REFERENSI)'!N940,IF(B925=3,'KELAS (REFERENSI)'!N955,IF(B925=4,'KELAS (REFERENSI)'!N970,""))))</f>
        <v/>
      </c>
      <c r="O925" s="38" t="str">
        <f>IF(B925=1,'KELAS (REFERENSI)'!O925,IF(B925=2,'KELAS (REFERENSI)'!O940,IF(B925=3,'KELAS (REFERENSI)'!O955,IF(B925=4,'KELAS (REFERENSI)'!O970,""))))</f>
        <v/>
      </c>
      <c r="P925" s="38" t="str">
        <f>IF(B925=1,'KELAS (REFERENSI)'!P925,IF(B925=2,'KELAS (REFERENSI)'!P940,IF(B925=3,'KELAS (REFERENSI)'!P955,IF(B925=4,'KELAS (REFERENSI)'!P970,""))))</f>
        <v/>
      </c>
      <c r="Q925" s="38" t="str">
        <f t="shared" si="4"/>
        <v>BPS Kota Jakarta Timur</v>
      </c>
      <c r="R925" s="38" t="str">
        <f t="shared" si="56"/>
        <v/>
      </c>
      <c r="S925" s="38" t="str">
        <f t="shared" ref="S925:T925" si="933">S924</f>
        <v>15 Juni sampai dengan 31 Agustus 2026</v>
      </c>
      <c r="T925" s="38" t="str">
        <f t="shared" si="933"/>
        <v>31 Agustus 2026</v>
      </c>
      <c r="U925" s="46"/>
      <c r="V925" s="42"/>
      <c r="W925" s="42"/>
      <c r="X925" s="42"/>
    </row>
    <row r="926" ht="15.75" customHeight="1">
      <c r="A926" s="36" t="s">
        <v>5988</v>
      </c>
      <c r="B926" s="43"/>
      <c r="C926" s="44"/>
      <c r="D926" s="47"/>
      <c r="E926" s="47"/>
      <c r="F926" s="39" t="str">
        <f t="shared" si="2"/>
        <v>PETUGAS.0925/SPK/SE/PML/3172/2026</v>
      </c>
      <c r="G926" s="45"/>
      <c r="H926" s="39" t="str">
        <f>VLOOKUP(G926,'MITRA (REFERENSI)'!$A:$Z,16,FALSE)</f>
        <v>#N/A</v>
      </c>
      <c r="I926" s="39" t="str">
        <f>VLOOKUP(G926,'MITRA (REFERENSI)'!$A:$Z,25,FALSE)</f>
        <v>#N/A</v>
      </c>
      <c r="J926" s="38" t="str">
        <f>VLOOKUP(G926,'MITRA (REFERENSI)'!$A:$Z,26,FALSE)</f>
        <v>#N/A</v>
      </c>
      <c r="K926" s="38" t="str">
        <f>VLOOKUP(G926,'MITRA (REFERENSI)'!$A:$Z,15,FALSE)</f>
        <v>#N/A</v>
      </c>
      <c r="L926" s="38" t="str">
        <f>VLOOKUP(G926,'MITRA (REFERENSI)'!$A:$Z,15,FALSE)</f>
        <v>#N/A</v>
      </c>
      <c r="M926" s="38" t="str">
        <f>IF(B926=1,'KELAS (REFERENSI)'!M926,IF(B926=2,'KELAS (REFERENSI)'!M941,IF(B926=3,'KELAS (REFERENSI)'!M956,IF(B926=4,'KELAS (REFERENSI)'!M971,""))))</f>
        <v/>
      </c>
      <c r="N926" s="38" t="str">
        <f>IF(B926=1,'KELAS (REFERENSI)'!N926,IF(B926=2,'KELAS (REFERENSI)'!N941,IF(B926=3,'KELAS (REFERENSI)'!N956,IF(B926=4,'KELAS (REFERENSI)'!N971,""))))</f>
        <v/>
      </c>
      <c r="O926" s="38" t="str">
        <f>IF(B926=1,'KELAS (REFERENSI)'!O926,IF(B926=2,'KELAS (REFERENSI)'!O941,IF(B926=3,'KELAS (REFERENSI)'!O956,IF(B926=4,'KELAS (REFERENSI)'!O971,""))))</f>
        <v/>
      </c>
      <c r="P926" s="38" t="str">
        <f>IF(B926=1,'KELAS (REFERENSI)'!P926,IF(B926=2,'KELAS (REFERENSI)'!P941,IF(B926=3,'KELAS (REFERENSI)'!P956,IF(B926=4,'KELAS (REFERENSI)'!P971,""))))</f>
        <v/>
      </c>
      <c r="Q926" s="38" t="str">
        <f t="shared" si="4"/>
        <v>BPS Kota Jakarta Timur</v>
      </c>
      <c r="R926" s="38" t="str">
        <f t="shared" si="56"/>
        <v/>
      </c>
      <c r="S926" s="38" t="str">
        <f t="shared" ref="S926:T926" si="934">S925</f>
        <v>15 Juni sampai dengan 31 Agustus 2026</v>
      </c>
      <c r="T926" s="38" t="str">
        <f t="shared" si="934"/>
        <v>31 Agustus 2026</v>
      </c>
      <c r="U926" s="46"/>
      <c r="V926" s="42"/>
      <c r="W926" s="42"/>
      <c r="X926" s="42"/>
    </row>
    <row r="927" ht="15.75" customHeight="1">
      <c r="A927" s="36" t="s">
        <v>5989</v>
      </c>
      <c r="B927" s="43"/>
      <c r="C927" s="44"/>
      <c r="D927" s="47"/>
      <c r="E927" s="47"/>
      <c r="F927" s="39" t="str">
        <f t="shared" si="2"/>
        <v>PETUGAS.0926/SPK/SE/PML/3172/2026</v>
      </c>
      <c r="G927" s="45"/>
      <c r="H927" s="39" t="str">
        <f>VLOOKUP(G927,'MITRA (REFERENSI)'!$A:$Z,16,FALSE)</f>
        <v>#N/A</v>
      </c>
      <c r="I927" s="39" t="str">
        <f>VLOOKUP(G927,'MITRA (REFERENSI)'!$A:$Z,25,FALSE)</f>
        <v>#N/A</v>
      </c>
      <c r="J927" s="38" t="str">
        <f>VLOOKUP(G927,'MITRA (REFERENSI)'!$A:$Z,26,FALSE)</f>
        <v>#N/A</v>
      </c>
      <c r="K927" s="38" t="str">
        <f>VLOOKUP(G927,'MITRA (REFERENSI)'!$A:$Z,15,FALSE)</f>
        <v>#N/A</v>
      </c>
      <c r="L927" s="38" t="str">
        <f>VLOOKUP(G927,'MITRA (REFERENSI)'!$A:$Z,15,FALSE)</f>
        <v>#N/A</v>
      </c>
      <c r="M927" s="38" t="str">
        <f>IF(B927=1,'KELAS (REFERENSI)'!M927,IF(B927=2,'KELAS (REFERENSI)'!M942,IF(B927=3,'KELAS (REFERENSI)'!M957,IF(B927=4,'KELAS (REFERENSI)'!M972,""))))</f>
        <v/>
      </c>
      <c r="N927" s="38" t="str">
        <f>IF(B927=1,'KELAS (REFERENSI)'!N927,IF(B927=2,'KELAS (REFERENSI)'!N942,IF(B927=3,'KELAS (REFERENSI)'!N957,IF(B927=4,'KELAS (REFERENSI)'!N972,""))))</f>
        <v/>
      </c>
      <c r="O927" s="38" t="str">
        <f>IF(B927=1,'KELAS (REFERENSI)'!O927,IF(B927=2,'KELAS (REFERENSI)'!O942,IF(B927=3,'KELAS (REFERENSI)'!O957,IF(B927=4,'KELAS (REFERENSI)'!O972,""))))</f>
        <v/>
      </c>
      <c r="P927" s="38" t="str">
        <f>IF(B927=1,'KELAS (REFERENSI)'!P927,IF(B927=2,'KELAS (REFERENSI)'!P942,IF(B927=3,'KELAS (REFERENSI)'!P957,IF(B927=4,'KELAS (REFERENSI)'!P972,""))))</f>
        <v/>
      </c>
      <c r="Q927" s="38" t="str">
        <f t="shared" si="4"/>
        <v>BPS Kota Jakarta Timur</v>
      </c>
      <c r="R927" s="38" t="str">
        <f t="shared" si="56"/>
        <v/>
      </c>
      <c r="S927" s="38" t="str">
        <f t="shared" ref="S927:T927" si="935">S926</f>
        <v>15 Juni sampai dengan 31 Agustus 2026</v>
      </c>
      <c r="T927" s="38" t="str">
        <f t="shared" si="935"/>
        <v>31 Agustus 2026</v>
      </c>
      <c r="U927" s="46"/>
      <c r="V927" s="42"/>
      <c r="W927" s="42"/>
      <c r="X927" s="42"/>
    </row>
    <row r="928" ht="15.75" customHeight="1">
      <c r="A928" s="36" t="s">
        <v>5990</v>
      </c>
      <c r="B928" s="43"/>
      <c r="C928" s="44"/>
      <c r="D928" s="47"/>
      <c r="E928" s="47"/>
      <c r="F928" s="39" t="str">
        <f t="shared" si="2"/>
        <v>PETUGAS.0927/SPK/SE/PML/3172/2026</v>
      </c>
      <c r="G928" s="45"/>
      <c r="H928" s="39" t="str">
        <f>VLOOKUP(G928,'MITRA (REFERENSI)'!$A:$Z,16,FALSE)</f>
        <v>#N/A</v>
      </c>
      <c r="I928" s="39" t="str">
        <f>VLOOKUP(G928,'MITRA (REFERENSI)'!$A:$Z,25,FALSE)</f>
        <v>#N/A</v>
      </c>
      <c r="J928" s="38" t="str">
        <f>VLOOKUP(G928,'MITRA (REFERENSI)'!$A:$Z,26,FALSE)</f>
        <v>#N/A</v>
      </c>
      <c r="K928" s="38" t="str">
        <f>VLOOKUP(G928,'MITRA (REFERENSI)'!$A:$Z,15,FALSE)</f>
        <v>#N/A</v>
      </c>
      <c r="L928" s="38" t="str">
        <f>VLOOKUP(G928,'MITRA (REFERENSI)'!$A:$Z,15,FALSE)</f>
        <v>#N/A</v>
      </c>
      <c r="M928" s="38" t="str">
        <f>IF(B928=1,'KELAS (REFERENSI)'!M928,IF(B928=2,'KELAS (REFERENSI)'!M943,IF(B928=3,'KELAS (REFERENSI)'!M958,IF(B928=4,'KELAS (REFERENSI)'!M973,""))))</f>
        <v/>
      </c>
      <c r="N928" s="38" t="str">
        <f>IF(B928=1,'KELAS (REFERENSI)'!N928,IF(B928=2,'KELAS (REFERENSI)'!N943,IF(B928=3,'KELAS (REFERENSI)'!N958,IF(B928=4,'KELAS (REFERENSI)'!N973,""))))</f>
        <v/>
      </c>
      <c r="O928" s="38" t="str">
        <f>IF(B928=1,'KELAS (REFERENSI)'!O928,IF(B928=2,'KELAS (REFERENSI)'!O943,IF(B928=3,'KELAS (REFERENSI)'!O958,IF(B928=4,'KELAS (REFERENSI)'!O973,""))))</f>
        <v/>
      </c>
      <c r="P928" s="38" t="str">
        <f>IF(B928=1,'KELAS (REFERENSI)'!P928,IF(B928=2,'KELAS (REFERENSI)'!P943,IF(B928=3,'KELAS (REFERENSI)'!P958,IF(B928=4,'KELAS (REFERENSI)'!P973,""))))</f>
        <v/>
      </c>
      <c r="Q928" s="38" t="str">
        <f t="shared" si="4"/>
        <v>BPS Kota Jakarta Timur</v>
      </c>
      <c r="R928" s="38" t="str">
        <f t="shared" si="56"/>
        <v/>
      </c>
      <c r="S928" s="38" t="str">
        <f t="shared" ref="S928:T928" si="936">S927</f>
        <v>15 Juni sampai dengan 31 Agustus 2026</v>
      </c>
      <c r="T928" s="38" t="str">
        <f t="shared" si="936"/>
        <v>31 Agustus 2026</v>
      </c>
      <c r="U928" s="46"/>
      <c r="V928" s="42"/>
      <c r="W928" s="42"/>
      <c r="X928" s="42"/>
    </row>
    <row r="929" ht="15.75" customHeight="1">
      <c r="A929" s="36" t="s">
        <v>5991</v>
      </c>
      <c r="B929" s="43"/>
      <c r="C929" s="44"/>
      <c r="D929" s="47"/>
      <c r="E929" s="47"/>
      <c r="F929" s="39" t="str">
        <f t="shared" si="2"/>
        <v>PETUGAS.0928/SPK/SE/PML/3172/2026</v>
      </c>
      <c r="G929" s="45"/>
      <c r="H929" s="39" t="str">
        <f>VLOOKUP(G929,'MITRA (REFERENSI)'!$A:$Z,16,FALSE)</f>
        <v>#N/A</v>
      </c>
      <c r="I929" s="39" t="str">
        <f>VLOOKUP(G929,'MITRA (REFERENSI)'!$A:$Z,25,FALSE)</f>
        <v>#N/A</v>
      </c>
      <c r="J929" s="38" t="str">
        <f>VLOOKUP(G929,'MITRA (REFERENSI)'!$A:$Z,26,FALSE)</f>
        <v>#N/A</v>
      </c>
      <c r="K929" s="38" t="str">
        <f>VLOOKUP(G929,'MITRA (REFERENSI)'!$A:$Z,15,FALSE)</f>
        <v>#N/A</v>
      </c>
      <c r="L929" s="38" t="str">
        <f>VLOOKUP(G929,'MITRA (REFERENSI)'!$A:$Z,15,FALSE)</f>
        <v>#N/A</v>
      </c>
      <c r="M929" s="38" t="str">
        <f>IF(B929=1,'KELAS (REFERENSI)'!M929,IF(B929=2,'KELAS (REFERENSI)'!M944,IF(B929=3,'KELAS (REFERENSI)'!M959,IF(B929=4,'KELAS (REFERENSI)'!M974,""))))</f>
        <v/>
      </c>
      <c r="N929" s="38" t="str">
        <f>IF(B929=1,'KELAS (REFERENSI)'!N929,IF(B929=2,'KELAS (REFERENSI)'!N944,IF(B929=3,'KELAS (REFERENSI)'!N959,IF(B929=4,'KELAS (REFERENSI)'!N974,""))))</f>
        <v/>
      </c>
      <c r="O929" s="38" t="str">
        <f>IF(B929=1,'KELAS (REFERENSI)'!O929,IF(B929=2,'KELAS (REFERENSI)'!O944,IF(B929=3,'KELAS (REFERENSI)'!O959,IF(B929=4,'KELAS (REFERENSI)'!O974,""))))</f>
        <v/>
      </c>
      <c r="P929" s="38" t="str">
        <f>IF(B929=1,'KELAS (REFERENSI)'!P929,IF(B929=2,'KELAS (REFERENSI)'!P944,IF(B929=3,'KELAS (REFERENSI)'!P959,IF(B929=4,'KELAS (REFERENSI)'!P974,""))))</f>
        <v/>
      </c>
      <c r="Q929" s="38" t="str">
        <f t="shared" si="4"/>
        <v>BPS Kota Jakarta Timur</v>
      </c>
      <c r="R929" s="38" t="str">
        <f t="shared" si="56"/>
        <v/>
      </c>
      <c r="S929" s="38" t="str">
        <f t="shared" ref="S929:T929" si="937">S928</f>
        <v>15 Juni sampai dengan 31 Agustus 2026</v>
      </c>
      <c r="T929" s="38" t="str">
        <f t="shared" si="937"/>
        <v>31 Agustus 2026</v>
      </c>
      <c r="U929" s="46"/>
      <c r="V929" s="42"/>
      <c r="W929" s="42"/>
      <c r="X929" s="42"/>
    </row>
    <row r="930" ht="15.75" customHeight="1">
      <c r="A930" s="36" t="s">
        <v>5992</v>
      </c>
      <c r="B930" s="43"/>
      <c r="C930" s="44"/>
      <c r="D930" s="47"/>
      <c r="E930" s="47"/>
      <c r="F930" s="39" t="str">
        <f t="shared" si="2"/>
        <v>PETUGAS.0929/SPK/SE/PML/3172/2026</v>
      </c>
      <c r="G930" s="45"/>
      <c r="H930" s="39" t="str">
        <f>VLOOKUP(G930,'MITRA (REFERENSI)'!$A:$Z,16,FALSE)</f>
        <v>#N/A</v>
      </c>
      <c r="I930" s="39" t="str">
        <f>VLOOKUP(G930,'MITRA (REFERENSI)'!$A:$Z,25,FALSE)</f>
        <v>#N/A</v>
      </c>
      <c r="J930" s="38" t="str">
        <f>VLOOKUP(G930,'MITRA (REFERENSI)'!$A:$Z,26,FALSE)</f>
        <v>#N/A</v>
      </c>
      <c r="K930" s="38" t="str">
        <f>VLOOKUP(G930,'MITRA (REFERENSI)'!$A:$Z,15,FALSE)</f>
        <v>#N/A</v>
      </c>
      <c r="L930" s="38" t="str">
        <f>VLOOKUP(G930,'MITRA (REFERENSI)'!$A:$Z,15,FALSE)</f>
        <v>#N/A</v>
      </c>
      <c r="M930" s="38" t="str">
        <f>IF(B930=1,'KELAS (REFERENSI)'!M930,IF(B930=2,'KELAS (REFERENSI)'!M945,IF(B930=3,'KELAS (REFERENSI)'!M960,IF(B930=4,'KELAS (REFERENSI)'!M975,""))))</f>
        <v/>
      </c>
      <c r="N930" s="38" t="str">
        <f>IF(B930=1,'KELAS (REFERENSI)'!N930,IF(B930=2,'KELAS (REFERENSI)'!N945,IF(B930=3,'KELAS (REFERENSI)'!N960,IF(B930=4,'KELAS (REFERENSI)'!N975,""))))</f>
        <v/>
      </c>
      <c r="O930" s="38" t="str">
        <f>IF(B930=1,'KELAS (REFERENSI)'!O930,IF(B930=2,'KELAS (REFERENSI)'!O945,IF(B930=3,'KELAS (REFERENSI)'!O960,IF(B930=4,'KELAS (REFERENSI)'!O975,""))))</f>
        <v/>
      </c>
      <c r="P930" s="38" t="str">
        <f>IF(B930=1,'KELAS (REFERENSI)'!P930,IF(B930=2,'KELAS (REFERENSI)'!P945,IF(B930=3,'KELAS (REFERENSI)'!P960,IF(B930=4,'KELAS (REFERENSI)'!P975,""))))</f>
        <v/>
      </c>
      <c r="Q930" s="38" t="str">
        <f t="shared" si="4"/>
        <v>BPS Kota Jakarta Timur</v>
      </c>
      <c r="R930" s="38" t="str">
        <f t="shared" si="56"/>
        <v/>
      </c>
      <c r="S930" s="38" t="str">
        <f t="shared" ref="S930:T930" si="938">S929</f>
        <v>15 Juni sampai dengan 31 Agustus 2026</v>
      </c>
      <c r="T930" s="38" t="str">
        <f t="shared" si="938"/>
        <v>31 Agustus 2026</v>
      </c>
      <c r="U930" s="46"/>
      <c r="V930" s="42"/>
      <c r="W930" s="42"/>
      <c r="X930" s="42"/>
    </row>
    <row r="931" ht="15.75" customHeight="1">
      <c r="A931" s="36" t="s">
        <v>5993</v>
      </c>
      <c r="B931" s="43"/>
      <c r="C931" s="44"/>
      <c r="D931" s="47"/>
      <c r="E931" s="47"/>
      <c r="F931" s="39" t="str">
        <f t="shared" si="2"/>
        <v>PETUGAS.0930/SPK/SE/PML/3172/2026</v>
      </c>
      <c r="G931" s="45"/>
      <c r="H931" s="39" t="str">
        <f>VLOOKUP(G931,'MITRA (REFERENSI)'!$A:$Z,16,FALSE)</f>
        <v>#N/A</v>
      </c>
      <c r="I931" s="39" t="str">
        <f>VLOOKUP(G931,'MITRA (REFERENSI)'!$A:$Z,25,FALSE)</f>
        <v>#N/A</v>
      </c>
      <c r="J931" s="38" t="str">
        <f>VLOOKUP(G931,'MITRA (REFERENSI)'!$A:$Z,26,FALSE)</f>
        <v>#N/A</v>
      </c>
      <c r="K931" s="38" t="str">
        <f>VLOOKUP(G931,'MITRA (REFERENSI)'!$A:$Z,15,FALSE)</f>
        <v>#N/A</v>
      </c>
      <c r="L931" s="38" t="str">
        <f>VLOOKUP(G931,'MITRA (REFERENSI)'!$A:$Z,15,FALSE)</f>
        <v>#N/A</v>
      </c>
      <c r="M931" s="38" t="str">
        <f>IF(B931=1,'KELAS (REFERENSI)'!M931,IF(B931=2,'KELAS (REFERENSI)'!M946,IF(B931=3,'KELAS (REFERENSI)'!M961,IF(B931=4,'KELAS (REFERENSI)'!M976,""))))</f>
        <v/>
      </c>
      <c r="N931" s="38" t="str">
        <f>IF(B931=1,'KELAS (REFERENSI)'!N931,IF(B931=2,'KELAS (REFERENSI)'!N946,IF(B931=3,'KELAS (REFERENSI)'!N961,IF(B931=4,'KELAS (REFERENSI)'!N976,""))))</f>
        <v/>
      </c>
      <c r="O931" s="38" t="str">
        <f>IF(B931=1,'KELAS (REFERENSI)'!O931,IF(B931=2,'KELAS (REFERENSI)'!O946,IF(B931=3,'KELAS (REFERENSI)'!O961,IF(B931=4,'KELAS (REFERENSI)'!O976,""))))</f>
        <v/>
      </c>
      <c r="P931" s="38" t="str">
        <f>IF(B931=1,'KELAS (REFERENSI)'!P931,IF(B931=2,'KELAS (REFERENSI)'!P946,IF(B931=3,'KELAS (REFERENSI)'!P961,IF(B931=4,'KELAS (REFERENSI)'!P976,""))))</f>
        <v/>
      </c>
      <c r="Q931" s="38" t="str">
        <f t="shared" si="4"/>
        <v>BPS Kota Jakarta Timur</v>
      </c>
      <c r="R931" s="38" t="str">
        <f t="shared" si="56"/>
        <v/>
      </c>
      <c r="S931" s="38" t="str">
        <f t="shared" ref="S931:T931" si="939">S930</f>
        <v>15 Juni sampai dengan 31 Agustus 2026</v>
      </c>
      <c r="T931" s="38" t="str">
        <f t="shared" si="939"/>
        <v>31 Agustus 2026</v>
      </c>
      <c r="U931" s="46"/>
      <c r="V931" s="42"/>
      <c r="W931" s="42"/>
      <c r="X931" s="42"/>
    </row>
    <row r="932" ht="15.75" customHeight="1">
      <c r="A932" s="36" t="s">
        <v>5994</v>
      </c>
      <c r="B932" s="43"/>
      <c r="C932" s="44"/>
      <c r="D932" s="47"/>
      <c r="E932" s="47"/>
      <c r="F932" s="39" t="str">
        <f t="shared" si="2"/>
        <v>PETUGAS.0931/SPK/SE/PML/3172/2026</v>
      </c>
      <c r="G932" s="45"/>
      <c r="H932" s="39" t="str">
        <f>VLOOKUP(G932,'MITRA (REFERENSI)'!$A:$Z,16,FALSE)</f>
        <v>#N/A</v>
      </c>
      <c r="I932" s="39" t="str">
        <f>VLOOKUP(G932,'MITRA (REFERENSI)'!$A:$Z,25,FALSE)</f>
        <v>#N/A</v>
      </c>
      <c r="J932" s="38" t="str">
        <f>VLOOKUP(G932,'MITRA (REFERENSI)'!$A:$Z,26,FALSE)</f>
        <v>#N/A</v>
      </c>
      <c r="K932" s="38" t="str">
        <f>VLOOKUP(G932,'MITRA (REFERENSI)'!$A:$Z,15,FALSE)</f>
        <v>#N/A</v>
      </c>
      <c r="L932" s="38" t="str">
        <f>VLOOKUP(G932,'MITRA (REFERENSI)'!$A:$Z,15,FALSE)</f>
        <v>#N/A</v>
      </c>
      <c r="M932" s="38" t="str">
        <f>IF(B932=1,'KELAS (REFERENSI)'!M932,IF(B932=2,'KELAS (REFERENSI)'!M947,IF(B932=3,'KELAS (REFERENSI)'!M962,IF(B932=4,'KELAS (REFERENSI)'!M977,""))))</f>
        <v/>
      </c>
      <c r="N932" s="38" t="str">
        <f>IF(B932=1,'KELAS (REFERENSI)'!N932,IF(B932=2,'KELAS (REFERENSI)'!N947,IF(B932=3,'KELAS (REFERENSI)'!N962,IF(B932=4,'KELAS (REFERENSI)'!N977,""))))</f>
        <v/>
      </c>
      <c r="O932" s="38" t="str">
        <f>IF(B932=1,'KELAS (REFERENSI)'!O932,IF(B932=2,'KELAS (REFERENSI)'!O947,IF(B932=3,'KELAS (REFERENSI)'!O962,IF(B932=4,'KELAS (REFERENSI)'!O977,""))))</f>
        <v/>
      </c>
      <c r="P932" s="38" t="str">
        <f>IF(B932=1,'KELAS (REFERENSI)'!P932,IF(B932=2,'KELAS (REFERENSI)'!P947,IF(B932=3,'KELAS (REFERENSI)'!P962,IF(B932=4,'KELAS (REFERENSI)'!P977,""))))</f>
        <v/>
      </c>
      <c r="Q932" s="38" t="str">
        <f t="shared" si="4"/>
        <v>BPS Kota Jakarta Timur</v>
      </c>
      <c r="R932" s="38" t="str">
        <f t="shared" si="56"/>
        <v/>
      </c>
      <c r="S932" s="38" t="str">
        <f t="shared" ref="S932:T932" si="940">S931</f>
        <v>15 Juni sampai dengan 31 Agustus 2026</v>
      </c>
      <c r="T932" s="38" t="str">
        <f t="shared" si="940"/>
        <v>31 Agustus 2026</v>
      </c>
      <c r="U932" s="46"/>
      <c r="V932" s="42"/>
      <c r="W932" s="42"/>
      <c r="X932" s="42"/>
    </row>
    <row r="933" ht="15.75" customHeight="1">
      <c r="A933" s="36" t="s">
        <v>5995</v>
      </c>
      <c r="B933" s="43"/>
      <c r="C933" s="44"/>
      <c r="D933" s="47"/>
      <c r="E933" s="47"/>
      <c r="F933" s="39" t="str">
        <f t="shared" si="2"/>
        <v>PETUGAS.0932/SPK/SE/PML/3172/2026</v>
      </c>
      <c r="G933" s="45"/>
      <c r="H933" s="39" t="str">
        <f>VLOOKUP(G933,'MITRA (REFERENSI)'!$A:$Z,16,FALSE)</f>
        <v>#N/A</v>
      </c>
      <c r="I933" s="39" t="str">
        <f>VLOOKUP(G933,'MITRA (REFERENSI)'!$A:$Z,25,FALSE)</f>
        <v>#N/A</v>
      </c>
      <c r="J933" s="38" t="str">
        <f>VLOOKUP(G933,'MITRA (REFERENSI)'!$A:$Z,26,FALSE)</f>
        <v>#N/A</v>
      </c>
      <c r="K933" s="38" t="str">
        <f>VLOOKUP(G933,'MITRA (REFERENSI)'!$A:$Z,15,FALSE)</f>
        <v>#N/A</v>
      </c>
      <c r="L933" s="38" t="str">
        <f>VLOOKUP(G933,'MITRA (REFERENSI)'!$A:$Z,15,FALSE)</f>
        <v>#N/A</v>
      </c>
      <c r="M933" s="38" t="str">
        <f>IF(B933=1,'KELAS (REFERENSI)'!M933,IF(B933=2,'KELAS (REFERENSI)'!M948,IF(B933=3,'KELAS (REFERENSI)'!M963,IF(B933=4,'KELAS (REFERENSI)'!M978,""))))</f>
        <v/>
      </c>
      <c r="N933" s="38" t="str">
        <f>IF(B933=1,'KELAS (REFERENSI)'!N933,IF(B933=2,'KELAS (REFERENSI)'!N948,IF(B933=3,'KELAS (REFERENSI)'!N963,IF(B933=4,'KELAS (REFERENSI)'!N978,""))))</f>
        <v/>
      </c>
      <c r="O933" s="38" t="str">
        <f>IF(B933=1,'KELAS (REFERENSI)'!O933,IF(B933=2,'KELAS (REFERENSI)'!O948,IF(B933=3,'KELAS (REFERENSI)'!O963,IF(B933=4,'KELAS (REFERENSI)'!O978,""))))</f>
        <v/>
      </c>
      <c r="P933" s="38" t="str">
        <f>IF(B933=1,'KELAS (REFERENSI)'!P933,IF(B933=2,'KELAS (REFERENSI)'!P948,IF(B933=3,'KELAS (REFERENSI)'!P963,IF(B933=4,'KELAS (REFERENSI)'!P978,""))))</f>
        <v/>
      </c>
      <c r="Q933" s="38" t="str">
        <f t="shared" si="4"/>
        <v>BPS Kota Jakarta Timur</v>
      </c>
      <c r="R933" s="38" t="str">
        <f t="shared" si="56"/>
        <v/>
      </c>
      <c r="S933" s="38" t="str">
        <f t="shared" ref="S933:T933" si="941">S932</f>
        <v>15 Juni sampai dengan 31 Agustus 2026</v>
      </c>
      <c r="T933" s="38" t="str">
        <f t="shared" si="941"/>
        <v>31 Agustus 2026</v>
      </c>
      <c r="U933" s="46"/>
      <c r="V933" s="42"/>
      <c r="W933" s="42"/>
      <c r="X933" s="42"/>
    </row>
    <row r="934" ht="15.75" customHeight="1">
      <c r="A934" s="36" t="s">
        <v>5996</v>
      </c>
      <c r="B934" s="43"/>
      <c r="C934" s="44"/>
      <c r="D934" s="47"/>
      <c r="E934" s="47"/>
      <c r="F934" s="39" t="str">
        <f t="shared" si="2"/>
        <v>PETUGAS.0933/SPK/SE/PML/3172/2026</v>
      </c>
      <c r="G934" s="45"/>
      <c r="H934" s="39" t="str">
        <f>VLOOKUP(G934,'MITRA (REFERENSI)'!$A:$Z,16,FALSE)</f>
        <v>#N/A</v>
      </c>
      <c r="I934" s="39" t="str">
        <f>VLOOKUP(G934,'MITRA (REFERENSI)'!$A:$Z,25,FALSE)</f>
        <v>#N/A</v>
      </c>
      <c r="J934" s="38" t="str">
        <f>VLOOKUP(G934,'MITRA (REFERENSI)'!$A:$Z,26,FALSE)</f>
        <v>#N/A</v>
      </c>
      <c r="K934" s="38" t="str">
        <f>VLOOKUP(G934,'MITRA (REFERENSI)'!$A:$Z,15,FALSE)</f>
        <v>#N/A</v>
      </c>
      <c r="L934" s="38" t="str">
        <f>VLOOKUP(G934,'MITRA (REFERENSI)'!$A:$Z,15,FALSE)</f>
        <v>#N/A</v>
      </c>
      <c r="M934" s="38" t="str">
        <f>IF(B934=1,'KELAS (REFERENSI)'!M934,IF(B934=2,'KELAS (REFERENSI)'!M949,IF(B934=3,'KELAS (REFERENSI)'!M964,IF(B934=4,'KELAS (REFERENSI)'!M979,""))))</f>
        <v/>
      </c>
      <c r="N934" s="38" t="str">
        <f>IF(B934=1,'KELAS (REFERENSI)'!N934,IF(B934=2,'KELAS (REFERENSI)'!N949,IF(B934=3,'KELAS (REFERENSI)'!N964,IF(B934=4,'KELAS (REFERENSI)'!N979,""))))</f>
        <v/>
      </c>
      <c r="O934" s="38" t="str">
        <f>IF(B934=1,'KELAS (REFERENSI)'!O934,IF(B934=2,'KELAS (REFERENSI)'!O949,IF(B934=3,'KELAS (REFERENSI)'!O964,IF(B934=4,'KELAS (REFERENSI)'!O979,""))))</f>
        <v/>
      </c>
      <c r="P934" s="38" t="str">
        <f>IF(B934=1,'KELAS (REFERENSI)'!P934,IF(B934=2,'KELAS (REFERENSI)'!P949,IF(B934=3,'KELAS (REFERENSI)'!P964,IF(B934=4,'KELAS (REFERENSI)'!P979,""))))</f>
        <v/>
      </c>
      <c r="Q934" s="38" t="str">
        <f t="shared" si="4"/>
        <v>BPS Kota Jakarta Timur</v>
      </c>
      <c r="R934" s="38" t="str">
        <f t="shared" si="56"/>
        <v/>
      </c>
      <c r="S934" s="38" t="str">
        <f t="shared" ref="S934:T934" si="942">S933</f>
        <v>15 Juni sampai dengan 31 Agustus 2026</v>
      </c>
      <c r="T934" s="38" t="str">
        <f t="shared" si="942"/>
        <v>31 Agustus 2026</v>
      </c>
      <c r="U934" s="46"/>
      <c r="V934" s="42"/>
      <c r="W934" s="42"/>
      <c r="X934" s="42"/>
    </row>
    <row r="935" ht="15.75" customHeight="1">
      <c r="A935" s="36" t="s">
        <v>5997</v>
      </c>
      <c r="B935" s="43"/>
      <c r="C935" s="44"/>
      <c r="D935" s="47"/>
      <c r="E935" s="47"/>
      <c r="F935" s="39" t="str">
        <f t="shared" si="2"/>
        <v>PETUGAS.0934/SPK/SE/PML/3172/2026</v>
      </c>
      <c r="G935" s="45"/>
      <c r="H935" s="39" t="str">
        <f>VLOOKUP(G935,'MITRA (REFERENSI)'!$A:$Z,16,FALSE)</f>
        <v>#N/A</v>
      </c>
      <c r="I935" s="39" t="str">
        <f>VLOOKUP(G935,'MITRA (REFERENSI)'!$A:$Z,25,FALSE)</f>
        <v>#N/A</v>
      </c>
      <c r="J935" s="38" t="str">
        <f>VLOOKUP(G935,'MITRA (REFERENSI)'!$A:$Z,26,FALSE)</f>
        <v>#N/A</v>
      </c>
      <c r="K935" s="38" t="str">
        <f>VLOOKUP(G935,'MITRA (REFERENSI)'!$A:$Z,15,FALSE)</f>
        <v>#N/A</v>
      </c>
      <c r="L935" s="38" t="str">
        <f>VLOOKUP(G935,'MITRA (REFERENSI)'!$A:$Z,15,FALSE)</f>
        <v>#N/A</v>
      </c>
      <c r="M935" s="38" t="str">
        <f>IF(B935=1,'KELAS (REFERENSI)'!M935,IF(B935=2,'KELAS (REFERENSI)'!M950,IF(B935=3,'KELAS (REFERENSI)'!M965,IF(B935=4,'KELAS (REFERENSI)'!M980,""))))</f>
        <v/>
      </c>
      <c r="N935" s="38" t="str">
        <f>IF(B935=1,'KELAS (REFERENSI)'!N935,IF(B935=2,'KELAS (REFERENSI)'!N950,IF(B935=3,'KELAS (REFERENSI)'!N965,IF(B935=4,'KELAS (REFERENSI)'!N980,""))))</f>
        <v/>
      </c>
      <c r="O935" s="38" t="str">
        <f>IF(B935=1,'KELAS (REFERENSI)'!O935,IF(B935=2,'KELAS (REFERENSI)'!O950,IF(B935=3,'KELAS (REFERENSI)'!O965,IF(B935=4,'KELAS (REFERENSI)'!O980,""))))</f>
        <v/>
      </c>
      <c r="P935" s="38" t="str">
        <f>IF(B935=1,'KELAS (REFERENSI)'!P935,IF(B935=2,'KELAS (REFERENSI)'!P950,IF(B935=3,'KELAS (REFERENSI)'!P965,IF(B935=4,'KELAS (REFERENSI)'!P980,""))))</f>
        <v/>
      </c>
      <c r="Q935" s="38" t="str">
        <f t="shared" si="4"/>
        <v>BPS Kota Jakarta Timur</v>
      </c>
      <c r="R935" s="38" t="str">
        <f t="shared" si="56"/>
        <v/>
      </c>
      <c r="S935" s="38" t="str">
        <f t="shared" ref="S935:T935" si="943">S934</f>
        <v>15 Juni sampai dengan 31 Agustus 2026</v>
      </c>
      <c r="T935" s="38" t="str">
        <f t="shared" si="943"/>
        <v>31 Agustus 2026</v>
      </c>
      <c r="U935" s="46"/>
      <c r="V935" s="42"/>
      <c r="W935" s="42"/>
      <c r="X935" s="42"/>
    </row>
    <row r="936" ht="15.75" customHeight="1">
      <c r="A936" s="36" t="s">
        <v>5998</v>
      </c>
      <c r="B936" s="43"/>
      <c r="C936" s="44"/>
      <c r="D936" s="47"/>
      <c r="E936" s="47"/>
      <c r="F936" s="39" t="str">
        <f t="shared" si="2"/>
        <v>PETUGAS.0935/SPK/SE/PML/3172/2026</v>
      </c>
      <c r="G936" s="45"/>
      <c r="H936" s="39" t="str">
        <f>VLOOKUP(G936,'MITRA (REFERENSI)'!$A:$Z,16,FALSE)</f>
        <v>#N/A</v>
      </c>
      <c r="I936" s="39" t="str">
        <f>VLOOKUP(G936,'MITRA (REFERENSI)'!$A:$Z,25,FALSE)</f>
        <v>#N/A</v>
      </c>
      <c r="J936" s="38" t="str">
        <f>VLOOKUP(G936,'MITRA (REFERENSI)'!$A:$Z,26,FALSE)</f>
        <v>#N/A</v>
      </c>
      <c r="K936" s="38" t="str">
        <f>VLOOKUP(G936,'MITRA (REFERENSI)'!$A:$Z,15,FALSE)</f>
        <v>#N/A</v>
      </c>
      <c r="L936" s="38" t="str">
        <f>VLOOKUP(G936,'MITRA (REFERENSI)'!$A:$Z,15,FALSE)</f>
        <v>#N/A</v>
      </c>
      <c r="M936" s="38" t="str">
        <f>IF(B936=1,'KELAS (REFERENSI)'!M936,IF(B936=2,'KELAS (REFERENSI)'!M951,IF(B936=3,'KELAS (REFERENSI)'!M966,IF(B936=4,'KELAS (REFERENSI)'!M981,""))))</f>
        <v/>
      </c>
      <c r="N936" s="38" t="str">
        <f>IF(B936=1,'KELAS (REFERENSI)'!N936,IF(B936=2,'KELAS (REFERENSI)'!N951,IF(B936=3,'KELAS (REFERENSI)'!N966,IF(B936=4,'KELAS (REFERENSI)'!N981,""))))</f>
        <v/>
      </c>
      <c r="O936" s="38" t="str">
        <f>IF(B936=1,'KELAS (REFERENSI)'!O936,IF(B936=2,'KELAS (REFERENSI)'!O951,IF(B936=3,'KELAS (REFERENSI)'!O966,IF(B936=4,'KELAS (REFERENSI)'!O981,""))))</f>
        <v/>
      </c>
      <c r="P936" s="38" t="str">
        <f>IF(B936=1,'KELAS (REFERENSI)'!P936,IF(B936=2,'KELAS (REFERENSI)'!P951,IF(B936=3,'KELAS (REFERENSI)'!P966,IF(B936=4,'KELAS (REFERENSI)'!P981,""))))</f>
        <v/>
      </c>
      <c r="Q936" s="38" t="str">
        <f t="shared" si="4"/>
        <v>BPS Kota Jakarta Timur</v>
      </c>
      <c r="R936" s="38" t="str">
        <f t="shared" si="56"/>
        <v/>
      </c>
      <c r="S936" s="38" t="str">
        <f t="shared" ref="S936:T936" si="944">S935</f>
        <v>15 Juni sampai dengan 31 Agustus 2026</v>
      </c>
      <c r="T936" s="38" t="str">
        <f t="shared" si="944"/>
        <v>31 Agustus 2026</v>
      </c>
      <c r="U936" s="46"/>
      <c r="V936" s="42"/>
      <c r="W936" s="42"/>
      <c r="X936" s="42"/>
    </row>
    <row r="937" ht="15.75" customHeight="1">
      <c r="A937" s="36" t="s">
        <v>5999</v>
      </c>
      <c r="B937" s="43"/>
      <c r="C937" s="44"/>
      <c r="D937" s="47"/>
      <c r="E937" s="47"/>
      <c r="F937" s="39" t="str">
        <f t="shared" si="2"/>
        <v>PETUGAS.0936/SPK/SE/PML/3172/2026</v>
      </c>
      <c r="G937" s="45"/>
      <c r="H937" s="39" t="str">
        <f>VLOOKUP(G937,'MITRA (REFERENSI)'!$A:$Z,16,FALSE)</f>
        <v>#N/A</v>
      </c>
      <c r="I937" s="39" t="str">
        <f>VLOOKUP(G937,'MITRA (REFERENSI)'!$A:$Z,25,FALSE)</f>
        <v>#N/A</v>
      </c>
      <c r="J937" s="38" t="str">
        <f>VLOOKUP(G937,'MITRA (REFERENSI)'!$A:$Z,26,FALSE)</f>
        <v>#N/A</v>
      </c>
      <c r="K937" s="38" t="str">
        <f>VLOOKUP(G937,'MITRA (REFERENSI)'!$A:$Z,15,FALSE)</f>
        <v>#N/A</v>
      </c>
      <c r="L937" s="38" t="str">
        <f>VLOOKUP(G937,'MITRA (REFERENSI)'!$A:$Z,15,FALSE)</f>
        <v>#N/A</v>
      </c>
      <c r="M937" s="38" t="str">
        <f>IF(B937=1,'KELAS (REFERENSI)'!M937,IF(B937=2,'KELAS (REFERENSI)'!M952,IF(B937=3,'KELAS (REFERENSI)'!M967,IF(B937=4,'KELAS (REFERENSI)'!M982,""))))</f>
        <v/>
      </c>
      <c r="N937" s="38" t="str">
        <f>IF(B937=1,'KELAS (REFERENSI)'!N937,IF(B937=2,'KELAS (REFERENSI)'!N952,IF(B937=3,'KELAS (REFERENSI)'!N967,IF(B937=4,'KELAS (REFERENSI)'!N982,""))))</f>
        <v/>
      </c>
      <c r="O937" s="38" t="str">
        <f>IF(B937=1,'KELAS (REFERENSI)'!O937,IF(B937=2,'KELAS (REFERENSI)'!O952,IF(B937=3,'KELAS (REFERENSI)'!O967,IF(B937=4,'KELAS (REFERENSI)'!O982,""))))</f>
        <v/>
      </c>
      <c r="P937" s="38" t="str">
        <f>IF(B937=1,'KELAS (REFERENSI)'!P937,IF(B937=2,'KELAS (REFERENSI)'!P952,IF(B937=3,'KELAS (REFERENSI)'!P967,IF(B937=4,'KELAS (REFERENSI)'!P982,""))))</f>
        <v/>
      </c>
      <c r="Q937" s="38" t="str">
        <f t="shared" si="4"/>
        <v>BPS Kota Jakarta Timur</v>
      </c>
      <c r="R937" s="38" t="str">
        <f t="shared" si="56"/>
        <v/>
      </c>
      <c r="S937" s="38" t="str">
        <f t="shared" ref="S937:T937" si="945">S936</f>
        <v>15 Juni sampai dengan 31 Agustus 2026</v>
      </c>
      <c r="T937" s="38" t="str">
        <f t="shared" si="945"/>
        <v>31 Agustus 2026</v>
      </c>
      <c r="U937" s="46"/>
      <c r="V937" s="42"/>
      <c r="W937" s="42"/>
      <c r="X937" s="42"/>
    </row>
    <row r="938" ht="15.75" customHeight="1">
      <c r="A938" s="36" t="s">
        <v>6000</v>
      </c>
      <c r="B938" s="43"/>
      <c r="C938" s="44"/>
      <c r="D938" s="47"/>
      <c r="E938" s="47"/>
      <c r="F938" s="39" t="str">
        <f t="shared" si="2"/>
        <v>PETUGAS.0937/SPK/SE/PML/3172/2026</v>
      </c>
      <c r="G938" s="45"/>
      <c r="H938" s="39" t="str">
        <f>VLOOKUP(G938,'MITRA (REFERENSI)'!$A:$Z,16,FALSE)</f>
        <v>#N/A</v>
      </c>
      <c r="I938" s="39" t="str">
        <f>VLOOKUP(G938,'MITRA (REFERENSI)'!$A:$Z,25,FALSE)</f>
        <v>#N/A</v>
      </c>
      <c r="J938" s="38" t="str">
        <f>VLOOKUP(G938,'MITRA (REFERENSI)'!$A:$Z,26,FALSE)</f>
        <v>#N/A</v>
      </c>
      <c r="K938" s="38" t="str">
        <f>VLOOKUP(G938,'MITRA (REFERENSI)'!$A:$Z,15,FALSE)</f>
        <v>#N/A</v>
      </c>
      <c r="L938" s="38" t="str">
        <f>VLOOKUP(G938,'MITRA (REFERENSI)'!$A:$Z,15,FALSE)</f>
        <v>#N/A</v>
      </c>
      <c r="M938" s="38" t="str">
        <f>IF(B938=1,'KELAS (REFERENSI)'!M938,IF(B938=2,'KELAS (REFERENSI)'!M953,IF(B938=3,'KELAS (REFERENSI)'!M968,IF(B938=4,'KELAS (REFERENSI)'!M983,""))))</f>
        <v/>
      </c>
      <c r="N938" s="38" t="str">
        <f>IF(B938=1,'KELAS (REFERENSI)'!N938,IF(B938=2,'KELAS (REFERENSI)'!N953,IF(B938=3,'KELAS (REFERENSI)'!N968,IF(B938=4,'KELAS (REFERENSI)'!N983,""))))</f>
        <v/>
      </c>
      <c r="O938" s="38" t="str">
        <f>IF(B938=1,'KELAS (REFERENSI)'!O938,IF(B938=2,'KELAS (REFERENSI)'!O953,IF(B938=3,'KELAS (REFERENSI)'!O968,IF(B938=4,'KELAS (REFERENSI)'!O983,""))))</f>
        <v/>
      </c>
      <c r="P938" s="38" t="str">
        <f>IF(B938=1,'KELAS (REFERENSI)'!P938,IF(B938=2,'KELAS (REFERENSI)'!P953,IF(B938=3,'KELAS (REFERENSI)'!P968,IF(B938=4,'KELAS (REFERENSI)'!P983,""))))</f>
        <v/>
      </c>
      <c r="Q938" s="38" t="str">
        <f t="shared" si="4"/>
        <v>BPS Kota Jakarta Timur</v>
      </c>
      <c r="R938" s="38" t="str">
        <f t="shared" si="56"/>
        <v/>
      </c>
      <c r="S938" s="38" t="str">
        <f t="shared" ref="S938:T938" si="946">S937</f>
        <v>15 Juni sampai dengan 31 Agustus 2026</v>
      </c>
      <c r="T938" s="38" t="str">
        <f t="shared" si="946"/>
        <v>31 Agustus 2026</v>
      </c>
      <c r="U938" s="46"/>
      <c r="V938" s="42"/>
      <c r="W938" s="42"/>
      <c r="X938" s="42"/>
    </row>
    <row r="939" ht="15.75" customHeight="1">
      <c r="A939" s="36" t="s">
        <v>6001</v>
      </c>
      <c r="B939" s="43"/>
      <c r="C939" s="44"/>
      <c r="D939" s="47"/>
      <c r="E939" s="47"/>
      <c r="F939" s="39" t="str">
        <f t="shared" si="2"/>
        <v>PETUGAS.0938/SPK/SE/PML/3172/2026</v>
      </c>
      <c r="G939" s="45"/>
      <c r="H939" s="39" t="str">
        <f>VLOOKUP(G939,'MITRA (REFERENSI)'!$A:$Z,16,FALSE)</f>
        <v>#N/A</v>
      </c>
      <c r="I939" s="39" t="str">
        <f>VLOOKUP(G939,'MITRA (REFERENSI)'!$A:$Z,25,FALSE)</f>
        <v>#N/A</v>
      </c>
      <c r="J939" s="38" t="str">
        <f>VLOOKUP(G939,'MITRA (REFERENSI)'!$A:$Z,26,FALSE)</f>
        <v>#N/A</v>
      </c>
      <c r="K939" s="38" t="str">
        <f>VLOOKUP(G939,'MITRA (REFERENSI)'!$A:$Z,15,FALSE)</f>
        <v>#N/A</v>
      </c>
      <c r="L939" s="38" t="str">
        <f>VLOOKUP(G939,'MITRA (REFERENSI)'!$A:$Z,15,FALSE)</f>
        <v>#N/A</v>
      </c>
      <c r="M939" s="38" t="str">
        <f>IF(B939=1,'KELAS (REFERENSI)'!M939,IF(B939=2,'KELAS (REFERENSI)'!M954,IF(B939=3,'KELAS (REFERENSI)'!M969,IF(B939=4,'KELAS (REFERENSI)'!M984,""))))</f>
        <v/>
      </c>
      <c r="N939" s="38" t="str">
        <f>IF(B939=1,'KELAS (REFERENSI)'!N939,IF(B939=2,'KELAS (REFERENSI)'!N954,IF(B939=3,'KELAS (REFERENSI)'!N969,IF(B939=4,'KELAS (REFERENSI)'!N984,""))))</f>
        <v/>
      </c>
      <c r="O939" s="38" t="str">
        <f>IF(B939=1,'KELAS (REFERENSI)'!O939,IF(B939=2,'KELAS (REFERENSI)'!O954,IF(B939=3,'KELAS (REFERENSI)'!O969,IF(B939=4,'KELAS (REFERENSI)'!O984,""))))</f>
        <v/>
      </c>
      <c r="P939" s="38" t="str">
        <f>IF(B939=1,'KELAS (REFERENSI)'!P939,IF(B939=2,'KELAS (REFERENSI)'!P954,IF(B939=3,'KELAS (REFERENSI)'!P969,IF(B939=4,'KELAS (REFERENSI)'!P984,""))))</f>
        <v/>
      </c>
      <c r="Q939" s="38" t="str">
        <f t="shared" si="4"/>
        <v>BPS Kota Jakarta Timur</v>
      </c>
      <c r="R939" s="38" t="str">
        <f t="shared" si="56"/>
        <v/>
      </c>
      <c r="S939" s="38" t="str">
        <f t="shared" ref="S939:T939" si="947">S938</f>
        <v>15 Juni sampai dengan 31 Agustus 2026</v>
      </c>
      <c r="T939" s="38" t="str">
        <f t="shared" si="947"/>
        <v>31 Agustus 2026</v>
      </c>
      <c r="U939" s="46"/>
      <c r="V939" s="42"/>
      <c r="W939" s="42"/>
      <c r="X939" s="42"/>
    </row>
    <row r="940" ht="15.75" customHeight="1">
      <c r="A940" s="36" t="s">
        <v>6002</v>
      </c>
      <c r="B940" s="43"/>
      <c r="C940" s="44"/>
      <c r="D940" s="47"/>
      <c r="E940" s="47"/>
      <c r="F940" s="39" t="str">
        <f t="shared" si="2"/>
        <v>PETUGAS.0939/SPK/SE/PML/3172/2026</v>
      </c>
      <c r="G940" s="45"/>
      <c r="H940" s="39" t="str">
        <f>VLOOKUP(G940,'MITRA (REFERENSI)'!$A:$Z,16,FALSE)</f>
        <v>#N/A</v>
      </c>
      <c r="I940" s="39" t="str">
        <f>VLOOKUP(G940,'MITRA (REFERENSI)'!$A:$Z,25,FALSE)</f>
        <v>#N/A</v>
      </c>
      <c r="J940" s="38" t="str">
        <f>VLOOKUP(G940,'MITRA (REFERENSI)'!$A:$Z,26,FALSE)</f>
        <v>#N/A</v>
      </c>
      <c r="K940" s="38" t="str">
        <f>VLOOKUP(G940,'MITRA (REFERENSI)'!$A:$Z,15,FALSE)</f>
        <v>#N/A</v>
      </c>
      <c r="L940" s="38" t="str">
        <f>VLOOKUP(G940,'MITRA (REFERENSI)'!$A:$Z,15,FALSE)</f>
        <v>#N/A</v>
      </c>
      <c r="M940" s="38" t="str">
        <f>IF(B940=1,'KELAS (REFERENSI)'!M940,IF(B940=2,'KELAS (REFERENSI)'!M955,IF(B940=3,'KELAS (REFERENSI)'!M970,IF(B940=4,'KELAS (REFERENSI)'!M985,""))))</f>
        <v/>
      </c>
      <c r="N940" s="38" t="str">
        <f>IF(B940=1,'KELAS (REFERENSI)'!N940,IF(B940=2,'KELAS (REFERENSI)'!N955,IF(B940=3,'KELAS (REFERENSI)'!N970,IF(B940=4,'KELAS (REFERENSI)'!N985,""))))</f>
        <v/>
      </c>
      <c r="O940" s="38" t="str">
        <f>IF(B940=1,'KELAS (REFERENSI)'!O940,IF(B940=2,'KELAS (REFERENSI)'!O955,IF(B940=3,'KELAS (REFERENSI)'!O970,IF(B940=4,'KELAS (REFERENSI)'!O985,""))))</f>
        <v/>
      </c>
      <c r="P940" s="38" t="str">
        <f>IF(B940=1,'KELAS (REFERENSI)'!P940,IF(B940=2,'KELAS (REFERENSI)'!P955,IF(B940=3,'KELAS (REFERENSI)'!P970,IF(B940=4,'KELAS (REFERENSI)'!P985,""))))</f>
        <v/>
      </c>
      <c r="Q940" s="38" t="str">
        <f t="shared" si="4"/>
        <v>BPS Kota Jakarta Timur</v>
      </c>
      <c r="R940" s="38" t="str">
        <f t="shared" si="56"/>
        <v/>
      </c>
      <c r="S940" s="38" t="str">
        <f t="shared" ref="S940:T940" si="948">S939</f>
        <v>15 Juni sampai dengan 31 Agustus 2026</v>
      </c>
      <c r="T940" s="38" t="str">
        <f t="shared" si="948"/>
        <v>31 Agustus 2026</v>
      </c>
      <c r="U940" s="46"/>
      <c r="V940" s="42"/>
      <c r="W940" s="42"/>
      <c r="X940" s="42"/>
    </row>
    <row r="941" ht="15.75" customHeight="1">
      <c r="A941" s="36" t="s">
        <v>6003</v>
      </c>
      <c r="B941" s="43"/>
      <c r="C941" s="44"/>
      <c r="D941" s="47"/>
      <c r="E941" s="47"/>
      <c r="F941" s="39" t="str">
        <f t="shared" si="2"/>
        <v>PETUGAS.0940/SPK/SE/PML/3172/2026</v>
      </c>
      <c r="G941" s="45"/>
      <c r="H941" s="39" t="str">
        <f>VLOOKUP(G941,'MITRA (REFERENSI)'!$A:$Z,16,FALSE)</f>
        <v>#N/A</v>
      </c>
      <c r="I941" s="39" t="str">
        <f>VLOOKUP(G941,'MITRA (REFERENSI)'!$A:$Z,25,FALSE)</f>
        <v>#N/A</v>
      </c>
      <c r="J941" s="38" t="str">
        <f>VLOOKUP(G941,'MITRA (REFERENSI)'!$A:$Z,26,FALSE)</f>
        <v>#N/A</v>
      </c>
      <c r="K941" s="38" t="str">
        <f>VLOOKUP(G941,'MITRA (REFERENSI)'!$A:$Z,15,FALSE)</f>
        <v>#N/A</v>
      </c>
      <c r="L941" s="38" t="str">
        <f>VLOOKUP(G941,'MITRA (REFERENSI)'!$A:$Z,15,FALSE)</f>
        <v>#N/A</v>
      </c>
      <c r="M941" s="38" t="str">
        <f>IF(B941=1,'KELAS (REFERENSI)'!M941,IF(B941=2,'KELAS (REFERENSI)'!M956,IF(B941=3,'KELAS (REFERENSI)'!M971,IF(B941=4,'KELAS (REFERENSI)'!M986,""))))</f>
        <v/>
      </c>
      <c r="N941" s="38" t="str">
        <f>IF(B941=1,'KELAS (REFERENSI)'!N941,IF(B941=2,'KELAS (REFERENSI)'!N956,IF(B941=3,'KELAS (REFERENSI)'!N971,IF(B941=4,'KELAS (REFERENSI)'!N986,""))))</f>
        <v/>
      </c>
      <c r="O941" s="38" t="str">
        <f>IF(B941=1,'KELAS (REFERENSI)'!O941,IF(B941=2,'KELAS (REFERENSI)'!O956,IF(B941=3,'KELAS (REFERENSI)'!O971,IF(B941=4,'KELAS (REFERENSI)'!O986,""))))</f>
        <v/>
      </c>
      <c r="P941" s="38" t="str">
        <f>IF(B941=1,'KELAS (REFERENSI)'!P941,IF(B941=2,'KELAS (REFERENSI)'!P956,IF(B941=3,'KELAS (REFERENSI)'!P971,IF(B941=4,'KELAS (REFERENSI)'!P986,""))))</f>
        <v/>
      </c>
      <c r="Q941" s="38" t="str">
        <f t="shared" si="4"/>
        <v>BPS Kota Jakarta Timur</v>
      </c>
      <c r="R941" s="38" t="str">
        <f t="shared" si="56"/>
        <v/>
      </c>
      <c r="S941" s="38" t="str">
        <f t="shared" ref="S941:T941" si="949">S940</f>
        <v>15 Juni sampai dengan 31 Agustus 2026</v>
      </c>
      <c r="T941" s="38" t="str">
        <f t="shared" si="949"/>
        <v>31 Agustus 2026</v>
      </c>
      <c r="U941" s="46"/>
      <c r="V941" s="42"/>
      <c r="W941" s="42"/>
      <c r="X941" s="42"/>
    </row>
    <row r="942" ht="15.75" customHeight="1">
      <c r="A942" s="36" t="s">
        <v>6004</v>
      </c>
      <c r="B942" s="43"/>
      <c r="C942" s="44"/>
      <c r="D942" s="47"/>
      <c r="E942" s="47"/>
      <c r="F942" s="39" t="str">
        <f t="shared" si="2"/>
        <v>PETUGAS.0941/SPK/SE/PML/3172/2026</v>
      </c>
      <c r="G942" s="45"/>
      <c r="H942" s="39" t="str">
        <f>VLOOKUP(G942,'MITRA (REFERENSI)'!$A:$Z,16,FALSE)</f>
        <v>#N/A</v>
      </c>
      <c r="I942" s="39" t="str">
        <f>VLOOKUP(G942,'MITRA (REFERENSI)'!$A:$Z,25,FALSE)</f>
        <v>#N/A</v>
      </c>
      <c r="J942" s="38" t="str">
        <f>VLOOKUP(G942,'MITRA (REFERENSI)'!$A:$Z,26,FALSE)</f>
        <v>#N/A</v>
      </c>
      <c r="K942" s="38" t="str">
        <f>VLOOKUP(G942,'MITRA (REFERENSI)'!$A:$Z,15,FALSE)</f>
        <v>#N/A</v>
      </c>
      <c r="L942" s="38" t="str">
        <f>VLOOKUP(G942,'MITRA (REFERENSI)'!$A:$Z,15,FALSE)</f>
        <v>#N/A</v>
      </c>
      <c r="M942" s="38" t="str">
        <f>IF(B942=1,'KELAS (REFERENSI)'!M942,IF(B942=2,'KELAS (REFERENSI)'!M957,IF(B942=3,'KELAS (REFERENSI)'!M972,IF(B942=4,'KELAS (REFERENSI)'!M987,""))))</f>
        <v/>
      </c>
      <c r="N942" s="38" t="str">
        <f>IF(B942=1,'KELAS (REFERENSI)'!N942,IF(B942=2,'KELAS (REFERENSI)'!N957,IF(B942=3,'KELAS (REFERENSI)'!N972,IF(B942=4,'KELAS (REFERENSI)'!N987,""))))</f>
        <v/>
      </c>
      <c r="O942" s="38" t="str">
        <f>IF(B942=1,'KELAS (REFERENSI)'!O942,IF(B942=2,'KELAS (REFERENSI)'!O957,IF(B942=3,'KELAS (REFERENSI)'!O972,IF(B942=4,'KELAS (REFERENSI)'!O987,""))))</f>
        <v/>
      </c>
      <c r="P942" s="38" t="str">
        <f>IF(B942=1,'KELAS (REFERENSI)'!P942,IF(B942=2,'KELAS (REFERENSI)'!P957,IF(B942=3,'KELAS (REFERENSI)'!P972,IF(B942=4,'KELAS (REFERENSI)'!P987,""))))</f>
        <v/>
      </c>
      <c r="Q942" s="38" t="str">
        <f t="shared" si="4"/>
        <v>BPS Kota Jakarta Timur</v>
      </c>
      <c r="R942" s="38" t="str">
        <f t="shared" si="56"/>
        <v/>
      </c>
      <c r="S942" s="38" t="str">
        <f t="shared" ref="S942:T942" si="950">S941</f>
        <v>15 Juni sampai dengan 31 Agustus 2026</v>
      </c>
      <c r="T942" s="38" t="str">
        <f t="shared" si="950"/>
        <v>31 Agustus 2026</v>
      </c>
      <c r="U942" s="46"/>
      <c r="V942" s="42"/>
      <c r="W942" s="42"/>
      <c r="X942" s="42"/>
    </row>
    <row r="943" ht="15.75" customHeight="1">
      <c r="A943" s="36" t="s">
        <v>6005</v>
      </c>
      <c r="B943" s="43"/>
      <c r="C943" s="44"/>
      <c r="D943" s="47"/>
      <c r="E943" s="47"/>
      <c r="F943" s="39" t="str">
        <f t="shared" si="2"/>
        <v>PETUGAS.0942/SPK/SE/PML/3172/2026</v>
      </c>
      <c r="G943" s="45"/>
      <c r="H943" s="39" t="str">
        <f>VLOOKUP(G943,'MITRA (REFERENSI)'!$A:$Z,16,FALSE)</f>
        <v>#N/A</v>
      </c>
      <c r="I943" s="39" t="str">
        <f>VLOOKUP(G943,'MITRA (REFERENSI)'!$A:$Z,25,FALSE)</f>
        <v>#N/A</v>
      </c>
      <c r="J943" s="38" t="str">
        <f>VLOOKUP(G943,'MITRA (REFERENSI)'!$A:$Z,26,FALSE)</f>
        <v>#N/A</v>
      </c>
      <c r="K943" s="38" t="str">
        <f>VLOOKUP(G943,'MITRA (REFERENSI)'!$A:$Z,15,FALSE)</f>
        <v>#N/A</v>
      </c>
      <c r="L943" s="38" t="str">
        <f>VLOOKUP(G943,'MITRA (REFERENSI)'!$A:$Z,15,FALSE)</f>
        <v>#N/A</v>
      </c>
      <c r="M943" s="38" t="str">
        <f>IF(B943=1,'KELAS (REFERENSI)'!M943,IF(B943=2,'KELAS (REFERENSI)'!M958,IF(B943=3,'KELAS (REFERENSI)'!M973,IF(B943=4,'KELAS (REFERENSI)'!M988,""))))</f>
        <v/>
      </c>
      <c r="N943" s="38" t="str">
        <f>IF(B943=1,'KELAS (REFERENSI)'!N943,IF(B943=2,'KELAS (REFERENSI)'!N958,IF(B943=3,'KELAS (REFERENSI)'!N973,IF(B943=4,'KELAS (REFERENSI)'!N988,""))))</f>
        <v/>
      </c>
      <c r="O943" s="38" t="str">
        <f>IF(B943=1,'KELAS (REFERENSI)'!O943,IF(B943=2,'KELAS (REFERENSI)'!O958,IF(B943=3,'KELAS (REFERENSI)'!O973,IF(B943=4,'KELAS (REFERENSI)'!O988,""))))</f>
        <v/>
      </c>
      <c r="P943" s="38" t="str">
        <f>IF(B943=1,'KELAS (REFERENSI)'!P943,IF(B943=2,'KELAS (REFERENSI)'!P958,IF(B943=3,'KELAS (REFERENSI)'!P973,IF(B943=4,'KELAS (REFERENSI)'!P988,""))))</f>
        <v/>
      </c>
      <c r="Q943" s="38" t="str">
        <f t="shared" si="4"/>
        <v>BPS Kota Jakarta Timur</v>
      </c>
      <c r="R943" s="38" t="str">
        <f t="shared" si="56"/>
        <v/>
      </c>
      <c r="S943" s="38" t="str">
        <f t="shared" ref="S943:T943" si="951">S942</f>
        <v>15 Juni sampai dengan 31 Agustus 2026</v>
      </c>
      <c r="T943" s="38" t="str">
        <f t="shared" si="951"/>
        <v>31 Agustus 2026</v>
      </c>
      <c r="U943" s="46"/>
      <c r="V943" s="42"/>
      <c r="W943" s="42"/>
      <c r="X943" s="42"/>
    </row>
    <row r="944" ht="15.75" customHeight="1">
      <c r="A944" s="36" t="s">
        <v>6006</v>
      </c>
      <c r="B944" s="43"/>
      <c r="C944" s="44"/>
      <c r="D944" s="47"/>
      <c r="E944" s="47"/>
      <c r="F944" s="39" t="str">
        <f t="shared" si="2"/>
        <v>PETUGAS.0943/SPK/SE/PML/3172/2026</v>
      </c>
      <c r="G944" s="45"/>
      <c r="H944" s="39" t="str">
        <f>VLOOKUP(G944,'MITRA (REFERENSI)'!$A:$Z,16,FALSE)</f>
        <v>#N/A</v>
      </c>
      <c r="I944" s="39" t="str">
        <f>VLOOKUP(G944,'MITRA (REFERENSI)'!$A:$Z,25,FALSE)</f>
        <v>#N/A</v>
      </c>
      <c r="J944" s="38" t="str">
        <f>VLOOKUP(G944,'MITRA (REFERENSI)'!$A:$Z,26,FALSE)</f>
        <v>#N/A</v>
      </c>
      <c r="K944" s="38" t="str">
        <f>VLOOKUP(G944,'MITRA (REFERENSI)'!$A:$Z,15,FALSE)</f>
        <v>#N/A</v>
      </c>
      <c r="L944" s="38" t="str">
        <f>VLOOKUP(G944,'MITRA (REFERENSI)'!$A:$Z,15,FALSE)</f>
        <v>#N/A</v>
      </c>
      <c r="M944" s="38" t="str">
        <f>IF(B944=1,'KELAS (REFERENSI)'!M944,IF(B944=2,'KELAS (REFERENSI)'!M959,IF(B944=3,'KELAS (REFERENSI)'!M974,IF(B944=4,'KELAS (REFERENSI)'!M989,""))))</f>
        <v/>
      </c>
      <c r="N944" s="38" t="str">
        <f>IF(B944=1,'KELAS (REFERENSI)'!N944,IF(B944=2,'KELAS (REFERENSI)'!N959,IF(B944=3,'KELAS (REFERENSI)'!N974,IF(B944=4,'KELAS (REFERENSI)'!N989,""))))</f>
        <v/>
      </c>
      <c r="O944" s="38" t="str">
        <f>IF(B944=1,'KELAS (REFERENSI)'!O944,IF(B944=2,'KELAS (REFERENSI)'!O959,IF(B944=3,'KELAS (REFERENSI)'!O974,IF(B944=4,'KELAS (REFERENSI)'!O989,""))))</f>
        <v/>
      </c>
      <c r="P944" s="38" t="str">
        <f>IF(B944=1,'KELAS (REFERENSI)'!P944,IF(B944=2,'KELAS (REFERENSI)'!P959,IF(B944=3,'KELAS (REFERENSI)'!P974,IF(B944=4,'KELAS (REFERENSI)'!P989,""))))</f>
        <v/>
      </c>
      <c r="Q944" s="38" t="str">
        <f t="shared" si="4"/>
        <v>BPS Kota Jakarta Timur</v>
      </c>
      <c r="R944" s="38" t="str">
        <f t="shared" si="56"/>
        <v/>
      </c>
      <c r="S944" s="38" t="str">
        <f t="shared" ref="S944:T944" si="952">S943</f>
        <v>15 Juni sampai dengan 31 Agustus 2026</v>
      </c>
      <c r="T944" s="38" t="str">
        <f t="shared" si="952"/>
        <v>31 Agustus 2026</v>
      </c>
      <c r="U944" s="46"/>
      <c r="V944" s="42"/>
      <c r="W944" s="42"/>
      <c r="X944" s="42"/>
    </row>
    <row r="945" ht="15.75" customHeight="1">
      <c r="A945" s="36" t="s">
        <v>6007</v>
      </c>
      <c r="B945" s="43"/>
      <c r="C945" s="44"/>
      <c r="D945" s="47"/>
      <c r="E945" s="47"/>
      <c r="F945" s="39" t="str">
        <f t="shared" si="2"/>
        <v>PETUGAS.0944/SPK/SE/PML/3172/2026</v>
      </c>
      <c r="G945" s="45"/>
      <c r="H945" s="39" t="str">
        <f>VLOOKUP(G945,'MITRA (REFERENSI)'!$A:$Z,16,FALSE)</f>
        <v>#N/A</v>
      </c>
      <c r="I945" s="39" t="str">
        <f>VLOOKUP(G945,'MITRA (REFERENSI)'!$A:$Z,25,FALSE)</f>
        <v>#N/A</v>
      </c>
      <c r="J945" s="38" t="str">
        <f>VLOOKUP(G945,'MITRA (REFERENSI)'!$A:$Z,26,FALSE)</f>
        <v>#N/A</v>
      </c>
      <c r="K945" s="38" t="str">
        <f>VLOOKUP(G945,'MITRA (REFERENSI)'!$A:$Z,15,FALSE)</f>
        <v>#N/A</v>
      </c>
      <c r="L945" s="38" t="str">
        <f>VLOOKUP(G945,'MITRA (REFERENSI)'!$A:$Z,15,FALSE)</f>
        <v>#N/A</v>
      </c>
      <c r="M945" s="38" t="str">
        <f>IF(B945=1,'KELAS (REFERENSI)'!M945,IF(B945=2,'KELAS (REFERENSI)'!M960,IF(B945=3,'KELAS (REFERENSI)'!M975,IF(B945=4,'KELAS (REFERENSI)'!M990,""))))</f>
        <v/>
      </c>
      <c r="N945" s="38" t="str">
        <f>IF(B945=1,'KELAS (REFERENSI)'!N945,IF(B945=2,'KELAS (REFERENSI)'!N960,IF(B945=3,'KELAS (REFERENSI)'!N975,IF(B945=4,'KELAS (REFERENSI)'!N990,""))))</f>
        <v/>
      </c>
      <c r="O945" s="38" t="str">
        <f>IF(B945=1,'KELAS (REFERENSI)'!O945,IF(B945=2,'KELAS (REFERENSI)'!O960,IF(B945=3,'KELAS (REFERENSI)'!O975,IF(B945=4,'KELAS (REFERENSI)'!O990,""))))</f>
        <v/>
      </c>
      <c r="P945" s="38" t="str">
        <f>IF(B945=1,'KELAS (REFERENSI)'!P945,IF(B945=2,'KELAS (REFERENSI)'!P960,IF(B945=3,'KELAS (REFERENSI)'!P975,IF(B945=4,'KELAS (REFERENSI)'!P990,""))))</f>
        <v/>
      </c>
      <c r="Q945" s="38" t="str">
        <f t="shared" si="4"/>
        <v>BPS Kota Jakarta Timur</v>
      </c>
      <c r="R945" s="38" t="str">
        <f t="shared" si="56"/>
        <v/>
      </c>
      <c r="S945" s="38" t="str">
        <f t="shared" ref="S945:T945" si="953">S944</f>
        <v>15 Juni sampai dengan 31 Agustus 2026</v>
      </c>
      <c r="T945" s="38" t="str">
        <f t="shared" si="953"/>
        <v>31 Agustus 2026</v>
      </c>
      <c r="U945" s="46"/>
      <c r="V945" s="42"/>
      <c r="W945" s="42"/>
      <c r="X945" s="42"/>
    </row>
    <row r="946" ht="15.75" customHeight="1">
      <c r="A946" s="36" t="s">
        <v>6008</v>
      </c>
      <c r="B946" s="43"/>
      <c r="C946" s="44"/>
      <c r="D946" s="47"/>
      <c r="E946" s="47"/>
      <c r="F946" s="39" t="str">
        <f t="shared" si="2"/>
        <v>PETUGAS.0945/SPK/SE/PML/3172/2026</v>
      </c>
      <c r="G946" s="45"/>
      <c r="H946" s="39" t="str">
        <f>VLOOKUP(G946,'MITRA (REFERENSI)'!$A:$Z,16,FALSE)</f>
        <v>#N/A</v>
      </c>
      <c r="I946" s="39" t="str">
        <f>VLOOKUP(G946,'MITRA (REFERENSI)'!$A:$Z,25,FALSE)</f>
        <v>#N/A</v>
      </c>
      <c r="J946" s="38" t="str">
        <f>VLOOKUP(G946,'MITRA (REFERENSI)'!$A:$Z,26,FALSE)</f>
        <v>#N/A</v>
      </c>
      <c r="K946" s="38" t="str">
        <f>VLOOKUP(G946,'MITRA (REFERENSI)'!$A:$Z,15,FALSE)</f>
        <v>#N/A</v>
      </c>
      <c r="L946" s="38" t="str">
        <f>VLOOKUP(G946,'MITRA (REFERENSI)'!$A:$Z,15,FALSE)</f>
        <v>#N/A</v>
      </c>
      <c r="M946" s="38" t="str">
        <f>IF(B946=1,'KELAS (REFERENSI)'!M946,IF(B946=2,'KELAS (REFERENSI)'!M961,IF(B946=3,'KELAS (REFERENSI)'!M976,IF(B946=4,'KELAS (REFERENSI)'!M991,""))))</f>
        <v/>
      </c>
      <c r="N946" s="38" t="str">
        <f>IF(B946=1,'KELAS (REFERENSI)'!N946,IF(B946=2,'KELAS (REFERENSI)'!N961,IF(B946=3,'KELAS (REFERENSI)'!N976,IF(B946=4,'KELAS (REFERENSI)'!N991,""))))</f>
        <v/>
      </c>
      <c r="O946" s="38" t="str">
        <f>IF(B946=1,'KELAS (REFERENSI)'!O946,IF(B946=2,'KELAS (REFERENSI)'!O961,IF(B946=3,'KELAS (REFERENSI)'!O976,IF(B946=4,'KELAS (REFERENSI)'!O991,""))))</f>
        <v/>
      </c>
      <c r="P946" s="38" t="str">
        <f>IF(B946=1,'KELAS (REFERENSI)'!P946,IF(B946=2,'KELAS (REFERENSI)'!P961,IF(B946=3,'KELAS (REFERENSI)'!P976,IF(B946=4,'KELAS (REFERENSI)'!P991,""))))</f>
        <v/>
      </c>
      <c r="Q946" s="38" t="str">
        <f t="shared" si="4"/>
        <v>BPS Kota Jakarta Timur</v>
      </c>
      <c r="R946" s="38" t="str">
        <f t="shared" si="56"/>
        <v/>
      </c>
      <c r="S946" s="38" t="str">
        <f t="shared" ref="S946:T946" si="954">S945</f>
        <v>15 Juni sampai dengan 31 Agustus 2026</v>
      </c>
      <c r="T946" s="38" t="str">
        <f t="shared" si="954"/>
        <v>31 Agustus 2026</v>
      </c>
      <c r="U946" s="46"/>
      <c r="V946" s="42"/>
      <c r="W946" s="42"/>
      <c r="X946" s="42"/>
    </row>
    <row r="947" ht="15.75" customHeight="1">
      <c r="A947" s="36" t="s">
        <v>6009</v>
      </c>
      <c r="B947" s="43"/>
      <c r="C947" s="44"/>
      <c r="D947" s="47"/>
      <c r="E947" s="47"/>
      <c r="F947" s="39" t="str">
        <f t="shared" si="2"/>
        <v>PETUGAS.0946/SPK/SE/PML/3172/2026</v>
      </c>
      <c r="G947" s="45"/>
      <c r="H947" s="39" t="str">
        <f>VLOOKUP(G947,'MITRA (REFERENSI)'!$A:$Z,16,FALSE)</f>
        <v>#N/A</v>
      </c>
      <c r="I947" s="39" t="str">
        <f>VLOOKUP(G947,'MITRA (REFERENSI)'!$A:$Z,25,FALSE)</f>
        <v>#N/A</v>
      </c>
      <c r="J947" s="38" t="str">
        <f>VLOOKUP(G947,'MITRA (REFERENSI)'!$A:$Z,26,FALSE)</f>
        <v>#N/A</v>
      </c>
      <c r="K947" s="38" t="str">
        <f>VLOOKUP(G947,'MITRA (REFERENSI)'!$A:$Z,15,FALSE)</f>
        <v>#N/A</v>
      </c>
      <c r="L947" s="38" t="str">
        <f>VLOOKUP(G947,'MITRA (REFERENSI)'!$A:$Z,15,FALSE)</f>
        <v>#N/A</v>
      </c>
      <c r="M947" s="38" t="str">
        <f>IF(B947=1,'KELAS (REFERENSI)'!M947,IF(B947=2,'KELAS (REFERENSI)'!M962,IF(B947=3,'KELAS (REFERENSI)'!M977,IF(B947=4,'KELAS (REFERENSI)'!M992,""))))</f>
        <v/>
      </c>
      <c r="N947" s="38" t="str">
        <f>IF(B947=1,'KELAS (REFERENSI)'!N947,IF(B947=2,'KELAS (REFERENSI)'!N962,IF(B947=3,'KELAS (REFERENSI)'!N977,IF(B947=4,'KELAS (REFERENSI)'!N992,""))))</f>
        <v/>
      </c>
      <c r="O947" s="38" t="str">
        <f>IF(B947=1,'KELAS (REFERENSI)'!O947,IF(B947=2,'KELAS (REFERENSI)'!O962,IF(B947=3,'KELAS (REFERENSI)'!O977,IF(B947=4,'KELAS (REFERENSI)'!O992,""))))</f>
        <v/>
      </c>
      <c r="P947" s="38" t="str">
        <f>IF(B947=1,'KELAS (REFERENSI)'!P947,IF(B947=2,'KELAS (REFERENSI)'!P962,IF(B947=3,'KELAS (REFERENSI)'!P977,IF(B947=4,'KELAS (REFERENSI)'!P992,""))))</f>
        <v/>
      </c>
      <c r="Q947" s="38" t="str">
        <f t="shared" si="4"/>
        <v>BPS Kota Jakarta Timur</v>
      </c>
      <c r="R947" s="38" t="str">
        <f t="shared" si="56"/>
        <v/>
      </c>
      <c r="S947" s="38" t="str">
        <f t="shared" ref="S947:T947" si="955">S946</f>
        <v>15 Juni sampai dengan 31 Agustus 2026</v>
      </c>
      <c r="T947" s="38" t="str">
        <f t="shared" si="955"/>
        <v>31 Agustus 2026</v>
      </c>
      <c r="U947" s="46"/>
      <c r="V947" s="42"/>
      <c r="W947" s="42"/>
      <c r="X947" s="42"/>
    </row>
    <row r="948" ht="15.75" customHeight="1">
      <c r="A948" s="36" t="s">
        <v>6010</v>
      </c>
      <c r="B948" s="43"/>
      <c r="C948" s="44"/>
      <c r="D948" s="47"/>
      <c r="E948" s="47"/>
      <c r="F948" s="39" t="str">
        <f t="shared" si="2"/>
        <v>PETUGAS.0947/SPK/SE/PML/3172/2026</v>
      </c>
      <c r="G948" s="45"/>
      <c r="H948" s="39" t="str">
        <f>VLOOKUP(G948,'MITRA (REFERENSI)'!$A:$Z,16,FALSE)</f>
        <v>#N/A</v>
      </c>
      <c r="I948" s="39" t="str">
        <f>VLOOKUP(G948,'MITRA (REFERENSI)'!$A:$Z,25,FALSE)</f>
        <v>#N/A</v>
      </c>
      <c r="J948" s="38" t="str">
        <f>VLOOKUP(G948,'MITRA (REFERENSI)'!$A:$Z,26,FALSE)</f>
        <v>#N/A</v>
      </c>
      <c r="K948" s="38" t="str">
        <f>VLOOKUP(G948,'MITRA (REFERENSI)'!$A:$Z,15,FALSE)</f>
        <v>#N/A</v>
      </c>
      <c r="L948" s="38" t="str">
        <f>VLOOKUP(G948,'MITRA (REFERENSI)'!$A:$Z,15,FALSE)</f>
        <v>#N/A</v>
      </c>
      <c r="M948" s="38" t="str">
        <f>IF(B948=1,'KELAS (REFERENSI)'!M948,IF(B948=2,'KELAS (REFERENSI)'!M963,IF(B948=3,'KELAS (REFERENSI)'!M978,IF(B948=4,'KELAS (REFERENSI)'!M993,""))))</f>
        <v/>
      </c>
      <c r="N948" s="38" t="str">
        <f>IF(B948=1,'KELAS (REFERENSI)'!N948,IF(B948=2,'KELAS (REFERENSI)'!N963,IF(B948=3,'KELAS (REFERENSI)'!N978,IF(B948=4,'KELAS (REFERENSI)'!N993,""))))</f>
        <v/>
      </c>
      <c r="O948" s="38" t="str">
        <f>IF(B948=1,'KELAS (REFERENSI)'!O948,IF(B948=2,'KELAS (REFERENSI)'!O963,IF(B948=3,'KELAS (REFERENSI)'!O978,IF(B948=4,'KELAS (REFERENSI)'!O993,""))))</f>
        <v/>
      </c>
      <c r="P948" s="38" t="str">
        <f>IF(B948=1,'KELAS (REFERENSI)'!P948,IF(B948=2,'KELAS (REFERENSI)'!P963,IF(B948=3,'KELAS (REFERENSI)'!P978,IF(B948=4,'KELAS (REFERENSI)'!P993,""))))</f>
        <v/>
      </c>
      <c r="Q948" s="38" t="str">
        <f t="shared" si="4"/>
        <v>BPS Kota Jakarta Timur</v>
      </c>
      <c r="R948" s="38" t="str">
        <f t="shared" si="56"/>
        <v/>
      </c>
      <c r="S948" s="38" t="str">
        <f t="shared" ref="S948:T948" si="956">S947</f>
        <v>15 Juni sampai dengan 31 Agustus 2026</v>
      </c>
      <c r="T948" s="38" t="str">
        <f t="shared" si="956"/>
        <v>31 Agustus 2026</v>
      </c>
      <c r="U948" s="46"/>
      <c r="V948" s="42"/>
      <c r="W948" s="42"/>
      <c r="X948" s="42"/>
    </row>
    <row r="949" ht="15.75" customHeight="1">
      <c r="A949" s="36" t="s">
        <v>6011</v>
      </c>
      <c r="B949" s="43"/>
      <c r="C949" s="44"/>
      <c r="D949" s="47"/>
      <c r="E949" s="47"/>
      <c r="F949" s="39" t="str">
        <f t="shared" si="2"/>
        <v>PETUGAS.0948/SPK/SE/PML/3172/2026</v>
      </c>
      <c r="G949" s="45"/>
      <c r="H949" s="39" t="str">
        <f>VLOOKUP(G949,'MITRA (REFERENSI)'!$A:$Z,16,FALSE)</f>
        <v>#N/A</v>
      </c>
      <c r="I949" s="39" t="str">
        <f>VLOOKUP(G949,'MITRA (REFERENSI)'!$A:$Z,25,FALSE)</f>
        <v>#N/A</v>
      </c>
      <c r="J949" s="38" t="str">
        <f>VLOOKUP(G949,'MITRA (REFERENSI)'!$A:$Z,26,FALSE)</f>
        <v>#N/A</v>
      </c>
      <c r="K949" s="38" t="str">
        <f>VLOOKUP(G949,'MITRA (REFERENSI)'!$A:$Z,15,FALSE)</f>
        <v>#N/A</v>
      </c>
      <c r="L949" s="38" t="str">
        <f>VLOOKUP(G949,'MITRA (REFERENSI)'!$A:$Z,15,FALSE)</f>
        <v>#N/A</v>
      </c>
      <c r="M949" s="38" t="str">
        <f>IF(B949=1,'KELAS (REFERENSI)'!M949,IF(B949=2,'KELAS (REFERENSI)'!M964,IF(B949=3,'KELAS (REFERENSI)'!M979,IF(B949=4,'KELAS (REFERENSI)'!M994,""))))</f>
        <v/>
      </c>
      <c r="N949" s="38" t="str">
        <f>IF(B949=1,'KELAS (REFERENSI)'!N949,IF(B949=2,'KELAS (REFERENSI)'!N964,IF(B949=3,'KELAS (REFERENSI)'!N979,IF(B949=4,'KELAS (REFERENSI)'!N994,""))))</f>
        <v/>
      </c>
      <c r="O949" s="38" t="str">
        <f>IF(B949=1,'KELAS (REFERENSI)'!O949,IF(B949=2,'KELAS (REFERENSI)'!O964,IF(B949=3,'KELAS (REFERENSI)'!O979,IF(B949=4,'KELAS (REFERENSI)'!O994,""))))</f>
        <v/>
      </c>
      <c r="P949" s="38" t="str">
        <f>IF(B949=1,'KELAS (REFERENSI)'!P949,IF(B949=2,'KELAS (REFERENSI)'!P964,IF(B949=3,'KELAS (REFERENSI)'!P979,IF(B949=4,'KELAS (REFERENSI)'!P994,""))))</f>
        <v/>
      </c>
      <c r="Q949" s="38" t="str">
        <f t="shared" si="4"/>
        <v>BPS Kota Jakarta Timur</v>
      </c>
      <c r="R949" s="38" t="str">
        <f t="shared" si="56"/>
        <v/>
      </c>
      <c r="S949" s="38" t="str">
        <f t="shared" ref="S949:T949" si="957">S948</f>
        <v>15 Juni sampai dengan 31 Agustus 2026</v>
      </c>
      <c r="T949" s="38" t="str">
        <f t="shared" si="957"/>
        <v>31 Agustus 2026</v>
      </c>
      <c r="U949" s="46"/>
      <c r="V949" s="42"/>
      <c r="W949" s="42"/>
      <c r="X949" s="42"/>
    </row>
    <row r="950" ht="15.75" customHeight="1">
      <c r="A950" s="36" t="s">
        <v>6012</v>
      </c>
      <c r="B950" s="43"/>
      <c r="C950" s="44"/>
      <c r="D950" s="47"/>
      <c r="E950" s="47"/>
      <c r="F950" s="39" t="str">
        <f t="shared" si="2"/>
        <v>PETUGAS.0949/SPK/SE/PML/3172/2026</v>
      </c>
      <c r="G950" s="45"/>
      <c r="H950" s="39" t="str">
        <f>VLOOKUP(G950,'MITRA (REFERENSI)'!$A:$Z,16,FALSE)</f>
        <v>#N/A</v>
      </c>
      <c r="I950" s="39" t="str">
        <f>VLOOKUP(G950,'MITRA (REFERENSI)'!$A:$Z,25,FALSE)</f>
        <v>#N/A</v>
      </c>
      <c r="J950" s="38" t="str">
        <f>VLOOKUP(G950,'MITRA (REFERENSI)'!$A:$Z,26,FALSE)</f>
        <v>#N/A</v>
      </c>
      <c r="K950" s="38" t="str">
        <f>VLOOKUP(G950,'MITRA (REFERENSI)'!$A:$Z,15,FALSE)</f>
        <v>#N/A</v>
      </c>
      <c r="L950" s="38" t="str">
        <f>VLOOKUP(G950,'MITRA (REFERENSI)'!$A:$Z,15,FALSE)</f>
        <v>#N/A</v>
      </c>
      <c r="M950" s="38" t="str">
        <f>IF(B950=1,'KELAS (REFERENSI)'!M950,IF(B950=2,'KELAS (REFERENSI)'!M965,IF(B950=3,'KELAS (REFERENSI)'!M980,IF(B950=4,'KELAS (REFERENSI)'!M995,""))))</f>
        <v/>
      </c>
      <c r="N950" s="38" t="str">
        <f>IF(B950=1,'KELAS (REFERENSI)'!N950,IF(B950=2,'KELAS (REFERENSI)'!N965,IF(B950=3,'KELAS (REFERENSI)'!N980,IF(B950=4,'KELAS (REFERENSI)'!N995,""))))</f>
        <v/>
      </c>
      <c r="O950" s="38" t="str">
        <f>IF(B950=1,'KELAS (REFERENSI)'!O950,IF(B950=2,'KELAS (REFERENSI)'!O965,IF(B950=3,'KELAS (REFERENSI)'!O980,IF(B950=4,'KELAS (REFERENSI)'!O995,""))))</f>
        <v/>
      </c>
      <c r="P950" s="38" t="str">
        <f>IF(B950=1,'KELAS (REFERENSI)'!P950,IF(B950=2,'KELAS (REFERENSI)'!P965,IF(B950=3,'KELAS (REFERENSI)'!P980,IF(B950=4,'KELAS (REFERENSI)'!P995,""))))</f>
        <v/>
      </c>
      <c r="Q950" s="38" t="str">
        <f t="shared" si="4"/>
        <v>BPS Kota Jakarta Timur</v>
      </c>
      <c r="R950" s="38" t="str">
        <f t="shared" si="56"/>
        <v/>
      </c>
      <c r="S950" s="38" t="str">
        <f t="shared" ref="S950:T950" si="958">S949</f>
        <v>15 Juni sampai dengan 31 Agustus 2026</v>
      </c>
      <c r="T950" s="38" t="str">
        <f t="shared" si="958"/>
        <v>31 Agustus 2026</v>
      </c>
      <c r="U950" s="46"/>
      <c r="V950" s="42"/>
      <c r="W950" s="42"/>
      <c r="X950" s="42"/>
    </row>
    <row r="951" ht="15.75" customHeight="1">
      <c r="A951" s="36" t="s">
        <v>6013</v>
      </c>
      <c r="B951" s="43"/>
      <c r="C951" s="44"/>
      <c r="D951" s="47"/>
      <c r="E951" s="47"/>
      <c r="F951" s="39" t="str">
        <f t="shared" si="2"/>
        <v>PETUGAS.0950/SPK/SE/PML/3172/2026</v>
      </c>
      <c r="G951" s="45"/>
      <c r="H951" s="39" t="str">
        <f>VLOOKUP(G951,'MITRA (REFERENSI)'!$A:$Z,16,FALSE)</f>
        <v>#N/A</v>
      </c>
      <c r="I951" s="39" t="str">
        <f>VLOOKUP(G951,'MITRA (REFERENSI)'!$A:$Z,25,FALSE)</f>
        <v>#N/A</v>
      </c>
      <c r="J951" s="38" t="str">
        <f>VLOOKUP(G951,'MITRA (REFERENSI)'!$A:$Z,26,FALSE)</f>
        <v>#N/A</v>
      </c>
      <c r="K951" s="38" t="str">
        <f>VLOOKUP(G951,'MITRA (REFERENSI)'!$A:$Z,15,FALSE)</f>
        <v>#N/A</v>
      </c>
      <c r="L951" s="38" t="str">
        <f>VLOOKUP(G951,'MITRA (REFERENSI)'!$A:$Z,15,FALSE)</f>
        <v>#N/A</v>
      </c>
      <c r="M951" s="38" t="str">
        <f>IF(B951=1,'KELAS (REFERENSI)'!M951,IF(B951=2,'KELAS (REFERENSI)'!M966,IF(B951=3,'KELAS (REFERENSI)'!M981,IF(B951=4,'KELAS (REFERENSI)'!M996,""))))</f>
        <v/>
      </c>
      <c r="N951" s="38" t="str">
        <f>IF(B951=1,'KELAS (REFERENSI)'!N951,IF(B951=2,'KELAS (REFERENSI)'!N966,IF(B951=3,'KELAS (REFERENSI)'!N981,IF(B951=4,'KELAS (REFERENSI)'!N996,""))))</f>
        <v/>
      </c>
      <c r="O951" s="38" t="str">
        <f>IF(B951=1,'KELAS (REFERENSI)'!O951,IF(B951=2,'KELAS (REFERENSI)'!O966,IF(B951=3,'KELAS (REFERENSI)'!O981,IF(B951=4,'KELAS (REFERENSI)'!O996,""))))</f>
        <v/>
      </c>
      <c r="P951" s="38" t="str">
        <f>IF(B951=1,'KELAS (REFERENSI)'!P951,IF(B951=2,'KELAS (REFERENSI)'!P966,IF(B951=3,'KELAS (REFERENSI)'!P981,IF(B951=4,'KELAS (REFERENSI)'!P996,""))))</f>
        <v/>
      </c>
      <c r="Q951" s="38" t="str">
        <f t="shared" si="4"/>
        <v>BPS Kota Jakarta Timur</v>
      </c>
      <c r="R951" s="38" t="str">
        <f t="shared" si="56"/>
        <v/>
      </c>
      <c r="S951" s="38" t="str">
        <f t="shared" ref="S951:T951" si="959">S950</f>
        <v>15 Juni sampai dengan 31 Agustus 2026</v>
      </c>
      <c r="T951" s="38" t="str">
        <f t="shared" si="959"/>
        <v>31 Agustus 2026</v>
      </c>
      <c r="U951" s="46"/>
      <c r="V951" s="42"/>
      <c r="W951" s="42"/>
      <c r="X951" s="42"/>
    </row>
    <row r="952" ht="15.75" customHeight="1">
      <c r="A952" s="36" t="s">
        <v>6014</v>
      </c>
      <c r="B952" s="43"/>
      <c r="C952" s="44"/>
      <c r="D952" s="47"/>
      <c r="E952" s="47"/>
      <c r="F952" s="39" t="str">
        <f t="shared" si="2"/>
        <v>PETUGAS.0951/SPK/SE/PML/3172/2026</v>
      </c>
      <c r="G952" s="45"/>
      <c r="H952" s="39" t="str">
        <f>VLOOKUP(G952,'MITRA (REFERENSI)'!$A:$Z,16,FALSE)</f>
        <v>#N/A</v>
      </c>
      <c r="I952" s="39" t="str">
        <f>VLOOKUP(G952,'MITRA (REFERENSI)'!$A:$Z,25,FALSE)</f>
        <v>#N/A</v>
      </c>
      <c r="J952" s="38" t="str">
        <f>VLOOKUP(G952,'MITRA (REFERENSI)'!$A:$Z,26,FALSE)</f>
        <v>#N/A</v>
      </c>
      <c r="K952" s="38" t="str">
        <f>VLOOKUP(G952,'MITRA (REFERENSI)'!$A:$Z,15,FALSE)</f>
        <v>#N/A</v>
      </c>
      <c r="L952" s="38" t="str">
        <f>VLOOKUP(G952,'MITRA (REFERENSI)'!$A:$Z,15,FALSE)</f>
        <v>#N/A</v>
      </c>
      <c r="M952" s="38" t="str">
        <f>IF(B952=1,'KELAS (REFERENSI)'!M952,IF(B952=2,'KELAS (REFERENSI)'!M967,IF(B952=3,'KELAS (REFERENSI)'!M982,IF(B952=4,'KELAS (REFERENSI)'!M997,""))))</f>
        <v/>
      </c>
      <c r="N952" s="38" t="str">
        <f>IF(B952=1,'KELAS (REFERENSI)'!N952,IF(B952=2,'KELAS (REFERENSI)'!N967,IF(B952=3,'KELAS (REFERENSI)'!N982,IF(B952=4,'KELAS (REFERENSI)'!N997,""))))</f>
        <v/>
      </c>
      <c r="O952" s="38" t="str">
        <f>IF(B952=1,'KELAS (REFERENSI)'!O952,IF(B952=2,'KELAS (REFERENSI)'!O967,IF(B952=3,'KELAS (REFERENSI)'!O982,IF(B952=4,'KELAS (REFERENSI)'!O997,""))))</f>
        <v/>
      </c>
      <c r="P952" s="38" t="str">
        <f>IF(B952=1,'KELAS (REFERENSI)'!P952,IF(B952=2,'KELAS (REFERENSI)'!P967,IF(B952=3,'KELAS (REFERENSI)'!P982,IF(B952=4,'KELAS (REFERENSI)'!P997,""))))</f>
        <v/>
      </c>
      <c r="Q952" s="38" t="str">
        <f t="shared" si="4"/>
        <v>BPS Kota Jakarta Timur</v>
      </c>
      <c r="R952" s="38" t="str">
        <f t="shared" si="56"/>
        <v/>
      </c>
      <c r="S952" s="38" t="str">
        <f t="shared" ref="S952:T952" si="960">S951</f>
        <v>15 Juni sampai dengan 31 Agustus 2026</v>
      </c>
      <c r="T952" s="38" t="str">
        <f t="shared" si="960"/>
        <v>31 Agustus 2026</v>
      </c>
      <c r="U952" s="46"/>
      <c r="V952" s="42"/>
      <c r="W952" s="42"/>
      <c r="X952" s="42"/>
    </row>
    <row r="953" ht="15.75" customHeight="1">
      <c r="A953" s="36" t="s">
        <v>6015</v>
      </c>
      <c r="B953" s="43"/>
      <c r="C953" s="44"/>
      <c r="D953" s="47"/>
      <c r="E953" s="47"/>
      <c r="F953" s="39" t="str">
        <f t="shared" si="2"/>
        <v>PETUGAS.0952/SPK/SE/PML/3172/2026</v>
      </c>
      <c r="G953" s="45"/>
      <c r="H953" s="39" t="str">
        <f>VLOOKUP(G953,'MITRA (REFERENSI)'!$A:$Z,16,FALSE)</f>
        <v>#N/A</v>
      </c>
      <c r="I953" s="39" t="str">
        <f>VLOOKUP(G953,'MITRA (REFERENSI)'!$A:$Z,25,FALSE)</f>
        <v>#N/A</v>
      </c>
      <c r="J953" s="38" t="str">
        <f>VLOOKUP(G953,'MITRA (REFERENSI)'!$A:$Z,26,FALSE)</f>
        <v>#N/A</v>
      </c>
      <c r="K953" s="38" t="str">
        <f>VLOOKUP(G953,'MITRA (REFERENSI)'!$A:$Z,15,FALSE)</f>
        <v>#N/A</v>
      </c>
      <c r="L953" s="38" t="str">
        <f>VLOOKUP(G953,'MITRA (REFERENSI)'!$A:$Z,15,FALSE)</f>
        <v>#N/A</v>
      </c>
      <c r="M953" s="38" t="str">
        <f>IF(B953=1,'KELAS (REFERENSI)'!M953,IF(B953=2,'KELAS (REFERENSI)'!M968,IF(B953=3,'KELAS (REFERENSI)'!M983,IF(B953=4,'KELAS (REFERENSI)'!M998,""))))</f>
        <v/>
      </c>
      <c r="N953" s="38" t="str">
        <f>IF(B953=1,'KELAS (REFERENSI)'!N953,IF(B953=2,'KELAS (REFERENSI)'!N968,IF(B953=3,'KELAS (REFERENSI)'!N983,IF(B953=4,'KELAS (REFERENSI)'!N998,""))))</f>
        <v/>
      </c>
      <c r="O953" s="38" t="str">
        <f>IF(B953=1,'KELAS (REFERENSI)'!O953,IF(B953=2,'KELAS (REFERENSI)'!O968,IF(B953=3,'KELAS (REFERENSI)'!O983,IF(B953=4,'KELAS (REFERENSI)'!O998,""))))</f>
        <v/>
      </c>
      <c r="P953" s="38" t="str">
        <f>IF(B953=1,'KELAS (REFERENSI)'!P953,IF(B953=2,'KELAS (REFERENSI)'!P968,IF(B953=3,'KELAS (REFERENSI)'!P983,IF(B953=4,'KELAS (REFERENSI)'!P998,""))))</f>
        <v/>
      </c>
      <c r="Q953" s="38" t="str">
        <f t="shared" si="4"/>
        <v>BPS Kota Jakarta Timur</v>
      </c>
      <c r="R953" s="38" t="str">
        <f t="shared" si="56"/>
        <v/>
      </c>
      <c r="S953" s="38" t="str">
        <f t="shared" ref="S953:T953" si="961">S952</f>
        <v>15 Juni sampai dengan 31 Agustus 2026</v>
      </c>
      <c r="T953" s="38" t="str">
        <f t="shared" si="961"/>
        <v>31 Agustus 2026</v>
      </c>
      <c r="U953" s="46"/>
      <c r="V953" s="42"/>
      <c r="W953" s="42"/>
      <c r="X953" s="42"/>
    </row>
    <row r="954" ht="15.75" customHeight="1">
      <c r="A954" s="36" t="s">
        <v>6016</v>
      </c>
      <c r="B954" s="43"/>
      <c r="C954" s="44"/>
      <c r="D954" s="47"/>
      <c r="E954" s="47"/>
      <c r="F954" s="39" t="str">
        <f t="shared" si="2"/>
        <v>PETUGAS.0953/SPK/SE/PML/3172/2026</v>
      </c>
      <c r="G954" s="45"/>
      <c r="H954" s="39" t="str">
        <f>VLOOKUP(G954,'MITRA (REFERENSI)'!$A:$Z,16,FALSE)</f>
        <v>#N/A</v>
      </c>
      <c r="I954" s="39" t="str">
        <f>VLOOKUP(G954,'MITRA (REFERENSI)'!$A:$Z,25,FALSE)</f>
        <v>#N/A</v>
      </c>
      <c r="J954" s="38" t="str">
        <f>VLOOKUP(G954,'MITRA (REFERENSI)'!$A:$Z,26,FALSE)</f>
        <v>#N/A</v>
      </c>
      <c r="K954" s="38" t="str">
        <f>VLOOKUP(G954,'MITRA (REFERENSI)'!$A:$Z,15,FALSE)</f>
        <v>#N/A</v>
      </c>
      <c r="L954" s="38" t="str">
        <f>VLOOKUP(G954,'MITRA (REFERENSI)'!$A:$Z,15,FALSE)</f>
        <v>#N/A</v>
      </c>
      <c r="M954" s="38" t="str">
        <f>IF(B954=1,'KELAS (REFERENSI)'!M954,IF(B954=2,'KELAS (REFERENSI)'!M969,IF(B954=3,'KELAS (REFERENSI)'!M984,IF(B954=4,'KELAS (REFERENSI)'!M999,""))))</f>
        <v/>
      </c>
      <c r="N954" s="38" t="str">
        <f>IF(B954=1,'KELAS (REFERENSI)'!N954,IF(B954=2,'KELAS (REFERENSI)'!N969,IF(B954=3,'KELAS (REFERENSI)'!N984,IF(B954=4,'KELAS (REFERENSI)'!N999,""))))</f>
        <v/>
      </c>
      <c r="O954" s="38" t="str">
        <f>IF(B954=1,'KELAS (REFERENSI)'!O954,IF(B954=2,'KELAS (REFERENSI)'!O969,IF(B954=3,'KELAS (REFERENSI)'!O984,IF(B954=4,'KELAS (REFERENSI)'!O999,""))))</f>
        <v/>
      </c>
      <c r="P954" s="38" t="str">
        <f>IF(B954=1,'KELAS (REFERENSI)'!P954,IF(B954=2,'KELAS (REFERENSI)'!P969,IF(B954=3,'KELAS (REFERENSI)'!P984,IF(B954=4,'KELAS (REFERENSI)'!P999,""))))</f>
        <v/>
      </c>
      <c r="Q954" s="38" t="str">
        <f t="shared" si="4"/>
        <v>BPS Kota Jakarta Timur</v>
      </c>
      <c r="R954" s="38" t="str">
        <f t="shared" si="56"/>
        <v/>
      </c>
      <c r="S954" s="38" t="str">
        <f t="shared" ref="S954:T954" si="962">S953</f>
        <v>15 Juni sampai dengan 31 Agustus 2026</v>
      </c>
      <c r="T954" s="38" t="str">
        <f t="shared" si="962"/>
        <v>31 Agustus 2026</v>
      </c>
      <c r="U954" s="46"/>
      <c r="V954" s="42"/>
      <c r="W954" s="42"/>
      <c r="X954" s="42"/>
    </row>
    <row r="955" ht="15.75" customHeight="1">
      <c r="A955" s="36" t="s">
        <v>6017</v>
      </c>
      <c r="B955" s="43"/>
      <c r="C955" s="44"/>
      <c r="D955" s="47"/>
      <c r="E955" s="47"/>
      <c r="F955" s="39" t="str">
        <f t="shared" si="2"/>
        <v>PETUGAS.0954/SPK/SE/PML/3172/2026</v>
      </c>
      <c r="G955" s="45"/>
      <c r="H955" s="39" t="str">
        <f>VLOOKUP(G955,'MITRA (REFERENSI)'!$A:$Z,16,FALSE)</f>
        <v>#N/A</v>
      </c>
      <c r="I955" s="39" t="str">
        <f>VLOOKUP(G955,'MITRA (REFERENSI)'!$A:$Z,25,FALSE)</f>
        <v>#N/A</v>
      </c>
      <c r="J955" s="38" t="str">
        <f>VLOOKUP(G955,'MITRA (REFERENSI)'!$A:$Z,26,FALSE)</f>
        <v>#N/A</v>
      </c>
      <c r="K955" s="38" t="str">
        <f>VLOOKUP(G955,'MITRA (REFERENSI)'!$A:$Z,15,FALSE)</f>
        <v>#N/A</v>
      </c>
      <c r="L955" s="38" t="str">
        <f>VLOOKUP(G955,'MITRA (REFERENSI)'!$A:$Z,15,FALSE)</f>
        <v>#N/A</v>
      </c>
      <c r="M955" s="38" t="str">
        <f>IF(B955=1,'KELAS (REFERENSI)'!M955,IF(B955=2,'KELAS (REFERENSI)'!M970,IF(B955=3,'KELAS (REFERENSI)'!M985,IF(B955=4,'KELAS (REFERENSI)'!M1000,""))))</f>
        <v/>
      </c>
      <c r="N955" s="38" t="str">
        <f>IF(B955=1,'KELAS (REFERENSI)'!N955,IF(B955=2,'KELAS (REFERENSI)'!N970,IF(B955=3,'KELAS (REFERENSI)'!N985,IF(B955=4,'KELAS (REFERENSI)'!N1000,""))))</f>
        <v/>
      </c>
      <c r="O955" s="38" t="str">
        <f>IF(B955=1,'KELAS (REFERENSI)'!O955,IF(B955=2,'KELAS (REFERENSI)'!O970,IF(B955=3,'KELAS (REFERENSI)'!O985,IF(B955=4,'KELAS (REFERENSI)'!O1000,""))))</f>
        <v/>
      </c>
      <c r="P955" s="38" t="str">
        <f>IF(B955=1,'KELAS (REFERENSI)'!P955,IF(B955=2,'KELAS (REFERENSI)'!P970,IF(B955=3,'KELAS (REFERENSI)'!P985,IF(B955=4,'KELAS (REFERENSI)'!P1000,""))))</f>
        <v/>
      </c>
      <c r="Q955" s="38" t="str">
        <f t="shared" si="4"/>
        <v>BPS Kota Jakarta Timur</v>
      </c>
      <c r="R955" s="38" t="str">
        <f t="shared" si="56"/>
        <v/>
      </c>
      <c r="S955" s="38" t="str">
        <f t="shared" ref="S955:T955" si="963">S954</f>
        <v>15 Juni sampai dengan 31 Agustus 2026</v>
      </c>
      <c r="T955" s="38" t="str">
        <f t="shared" si="963"/>
        <v>31 Agustus 2026</v>
      </c>
      <c r="U955" s="46"/>
      <c r="V955" s="42"/>
      <c r="W955" s="42"/>
      <c r="X955" s="42"/>
    </row>
    <row r="956" ht="15.75" customHeight="1">
      <c r="A956" s="36" t="s">
        <v>6018</v>
      </c>
      <c r="B956" s="43"/>
      <c r="C956" s="44"/>
      <c r="D956" s="47"/>
      <c r="E956" s="47"/>
      <c r="F956" s="39" t="str">
        <f t="shared" si="2"/>
        <v>PETUGAS.0955/SPK/SE/PML/3172/2026</v>
      </c>
      <c r="G956" s="45"/>
      <c r="H956" s="39" t="str">
        <f>VLOOKUP(G956,'MITRA (REFERENSI)'!$A:$Z,16,FALSE)</f>
        <v>#N/A</v>
      </c>
      <c r="I956" s="39" t="str">
        <f>VLOOKUP(G956,'MITRA (REFERENSI)'!$A:$Z,25,FALSE)</f>
        <v>#N/A</v>
      </c>
      <c r="J956" s="38" t="str">
        <f>VLOOKUP(G956,'MITRA (REFERENSI)'!$A:$Z,26,FALSE)</f>
        <v>#N/A</v>
      </c>
      <c r="K956" s="38" t="str">
        <f>VLOOKUP(G956,'MITRA (REFERENSI)'!$A:$Z,15,FALSE)</f>
        <v>#N/A</v>
      </c>
      <c r="L956" s="38" t="str">
        <f>VLOOKUP(G956,'MITRA (REFERENSI)'!$A:$Z,15,FALSE)</f>
        <v>#N/A</v>
      </c>
      <c r="M956" s="38" t="str">
        <f>IF(B956=1,'KELAS (REFERENSI)'!M956,IF(B956=2,'KELAS (REFERENSI)'!M971,IF(B956=3,'KELAS (REFERENSI)'!M986,IF(B956=4,'KELAS (REFERENSI)'!M1001,""))))</f>
        <v/>
      </c>
      <c r="N956" s="38" t="str">
        <f>IF(B956=1,'KELAS (REFERENSI)'!N956,IF(B956=2,'KELAS (REFERENSI)'!N971,IF(B956=3,'KELAS (REFERENSI)'!N986,IF(B956=4,'KELAS (REFERENSI)'!N1001,""))))</f>
        <v/>
      </c>
      <c r="O956" s="38" t="str">
        <f>IF(B956=1,'KELAS (REFERENSI)'!O956,IF(B956=2,'KELAS (REFERENSI)'!O971,IF(B956=3,'KELAS (REFERENSI)'!O986,IF(B956=4,'KELAS (REFERENSI)'!O1001,""))))</f>
        <v/>
      </c>
      <c r="P956" s="38" t="str">
        <f>IF(B956=1,'KELAS (REFERENSI)'!P956,IF(B956=2,'KELAS (REFERENSI)'!P971,IF(B956=3,'KELAS (REFERENSI)'!P986,IF(B956=4,'KELAS (REFERENSI)'!P1001,""))))</f>
        <v/>
      </c>
      <c r="Q956" s="38" t="str">
        <f t="shared" si="4"/>
        <v>BPS Kota Jakarta Timur</v>
      </c>
      <c r="R956" s="38" t="str">
        <f t="shared" si="56"/>
        <v/>
      </c>
      <c r="S956" s="38" t="str">
        <f t="shared" ref="S956:T956" si="964">S955</f>
        <v>15 Juni sampai dengan 31 Agustus 2026</v>
      </c>
      <c r="T956" s="38" t="str">
        <f t="shared" si="964"/>
        <v>31 Agustus 2026</v>
      </c>
      <c r="U956" s="46"/>
      <c r="V956" s="42"/>
      <c r="W956" s="42"/>
      <c r="X956" s="42"/>
    </row>
    <row r="957" ht="15.75" customHeight="1">
      <c r="A957" s="36" t="s">
        <v>6019</v>
      </c>
      <c r="B957" s="43"/>
      <c r="C957" s="44"/>
      <c r="D957" s="47"/>
      <c r="E957" s="47"/>
      <c r="F957" s="39" t="str">
        <f t="shared" si="2"/>
        <v>PETUGAS.0956/SPK/SE/PML/3172/2026</v>
      </c>
      <c r="G957" s="45"/>
      <c r="H957" s="39" t="str">
        <f>VLOOKUP(G957,'MITRA (REFERENSI)'!$A:$Z,16,FALSE)</f>
        <v>#N/A</v>
      </c>
      <c r="I957" s="39" t="str">
        <f>VLOOKUP(G957,'MITRA (REFERENSI)'!$A:$Z,25,FALSE)</f>
        <v>#N/A</v>
      </c>
      <c r="J957" s="38" t="str">
        <f>VLOOKUP(G957,'MITRA (REFERENSI)'!$A:$Z,26,FALSE)</f>
        <v>#N/A</v>
      </c>
      <c r="K957" s="38" t="str">
        <f>VLOOKUP(G957,'MITRA (REFERENSI)'!$A:$Z,15,FALSE)</f>
        <v>#N/A</v>
      </c>
      <c r="L957" s="38" t="str">
        <f>VLOOKUP(G957,'MITRA (REFERENSI)'!$A:$Z,15,FALSE)</f>
        <v>#N/A</v>
      </c>
      <c r="M957" s="38" t="str">
        <f>IF(B957=1,'KELAS (REFERENSI)'!M957,IF(B957=2,'KELAS (REFERENSI)'!M972,IF(B957=3,'KELAS (REFERENSI)'!M987,IF(B957=4,'KELAS (REFERENSI)'!M1002,""))))</f>
        <v/>
      </c>
      <c r="N957" s="38" t="str">
        <f>IF(B957=1,'KELAS (REFERENSI)'!N957,IF(B957=2,'KELAS (REFERENSI)'!N972,IF(B957=3,'KELAS (REFERENSI)'!N987,IF(B957=4,'KELAS (REFERENSI)'!N1002,""))))</f>
        <v/>
      </c>
      <c r="O957" s="38" t="str">
        <f>IF(B957=1,'KELAS (REFERENSI)'!O957,IF(B957=2,'KELAS (REFERENSI)'!O972,IF(B957=3,'KELAS (REFERENSI)'!O987,IF(B957=4,'KELAS (REFERENSI)'!O1002,""))))</f>
        <v/>
      </c>
      <c r="P957" s="38" t="str">
        <f>IF(B957=1,'KELAS (REFERENSI)'!P957,IF(B957=2,'KELAS (REFERENSI)'!P972,IF(B957=3,'KELAS (REFERENSI)'!P987,IF(B957=4,'KELAS (REFERENSI)'!P1002,""))))</f>
        <v/>
      </c>
      <c r="Q957" s="38" t="str">
        <f t="shared" si="4"/>
        <v>BPS Kota Jakarta Timur</v>
      </c>
      <c r="R957" s="38" t="str">
        <f t="shared" si="56"/>
        <v/>
      </c>
      <c r="S957" s="38" t="str">
        <f t="shared" ref="S957:T957" si="965">S956</f>
        <v>15 Juni sampai dengan 31 Agustus 2026</v>
      </c>
      <c r="T957" s="38" t="str">
        <f t="shared" si="965"/>
        <v>31 Agustus 2026</v>
      </c>
      <c r="U957" s="46"/>
      <c r="V957" s="42"/>
      <c r="W957" s="42"/>
      <c r="X957" s="42"/>
    </row>
    <row r="958" ht="15.75" customHeight="1">
      <c r="A958" s="36" t="s">
        <v>6020</v>
      </c>
      <c r="B958" s="43"/>
      <c r="C958" s="44"/>
      <c r="D958" s="47"/>
      <c r="E958" s="47"/>
      <c r="F958" s="39" t="str">
        <f t="shared" si="2"/>
        <v>PETUGAS.0957/SPK/SE/PML/3172/2026</v>
      </c>
      <c r="G958" s="45"/>
      <c r="H958" s="39" t="str">
        <f>VLOOKUP(G958,'MITRA (REFERENSI)'!$A:$Z,16,FALSE)</f>
        <v>#N/A</v>
      </c>
      <c r="I958" s="39" t="str">
        <f>VLOOKUP(G958,'MITRA (REFERENSI)'!$A:$Z,25,FALSE)</f>
        <v>#N/A</v>
      </c>
      <c r="J958" s="38" t="str">
        <f>VLOOKUP(G958,'MITRA (REFERENSI)'!$A:$Z,26,FALSE)</f>
        <v>#N/A</v>
      </c>
      <c r="K958" s="38" t="str">
        <f>VLOOKUP(G958,'MITRA (REFERENSI)'!$A:$Z,15,FALSE)</f>
        <v>#N/A</v>
      </c>
      <c r="L958" s="38" t="str">
        <f>VLOOKUP(G958,'MITRA (REFERENSI)'!$A:$Z,15,FALSE)</f>
        <v>#N/A</v>
      </c>
      <c r="M958" s="38" t="str">
        <f>IF(B958=1,'KELAS (REFERENSI)'!M958,IF(B958=2,'KELAS (REFERENSI)'!M973,IF(B958=3,'KELAS (REFERENSI)'!M988,IF(B958=4,'KELAS (REFERENSI)'!M1003,""))))</f>
        <v/>
      </c>
      <c r="N958" s="38" t="str">
        <f>IF(B958=1,'KELAS (REFERENSI)'!N958,IF(B958=2,'KELAS (REFERENSI)'!N973,IF(B958=3,'KELAS (REFERENSI)'!N988,IF(B958=4,'KELAS (REFERENSI)'!N1003,""))))</f>
        <v/>
      </c>
      <c r="O958" s="38" t="str">
        <f>IF(B958=1,'KELAS (REFERENSI)'!O958,IF(B958=2,'KELAS (REFERENSI)'!O973,IF(B958=3,'KELAS (REFERENSI)'!O988,IF(B958=4,'KELAS (REFERENSI)'!O1003,""))))</f>
        <v/>
      </c>
      <c r="P958" s="38" t="str">
        <f>IF(B958=1,'KELAS (REFERENSI)'!P958,IF(B958=2,'KELAS (REFERENSI)'!P973,IF(B958=3,'KELAS (REFERENSI)'!P988,IF(B958=4,'KELAS (REFERENSI)'!P1003,""))))</f>
        <v/>
      </c>
      <c r="Q958" s="38" t="str">
        <f t="shared" si="4"/>
        <v>BPS Kota Jakarta Timur</v>
      </c>
      <c r="R958" s="38" t="str">
        <f t="shared" si="56"/>
        <v/>
      </c>
      <c r="S958" s="38" t="str">
        <f t="shared" ref="S958:T958" si="966">S957</f>
        <v>15 Juni sampai dengan 31 Agustus 2026</v>
      </c>
      <c r="T958" s="38" t="str">
        <f t="shared" si="966"/>
        <v>31 Agustus 2026</v>
      </c>
      <c r="U958" s="46"/>
      <c r="V958" s="42"/>
      <c r="W958" s="42"/>
      <c r="X958" s="42"/>
    </row>
    <row r="959" ht="15.75" customHeight="1">
      <c r="A959" s="36" t="s">
        <v>6021</v>
      </c>
      <c r="B959" s="43"/>
      <c r="C959" s="44"/>
      <c r="D959" s="47"/>
      <c r="E959" s="47"/>
      <c r="F959" s="39" t="str">
        <f t="shared" si="2"/>
        <v>PETUGAS.0958/SPK/SE/PML/3172/2026</v>
      </c>
      <c r="G959" s="45"/>
      <c r="H959" s="39" t="str">
        <f>VLOOKUP(G959,'MITRA (REFERENSI)'!$A:$Z,16,FALSE)</f>
        <v>#N/A</v>
      </c>
      <c r="I959" s="39" t="str">
        <f>VLOOKUP(G959,'MITRA (REFERENSI)'!$A:$Z,25,FALSE)</f>
        <v>#N/A</v>
      </c>
      <c r="J959" s="38" t="str">
        <f>VLOOKUP(G959,'MITRA (REFERENSI)'!$A:$Z,26,FALSE)</f>
        <v>#N/A</v>
      </c>
      <c r="K959" s="38" t="str">
        <f>VLOOKUP(G959,'MITRA (REFERENSI)'!$A:$Z,15,FALSE)</f>
        <v>#N/A</v>
      </c>
      <c r="L959" s="38" t="str">
        <f>VLOOKUP(G959,'MITRA (REFERENSI)'!$A:$Z,15,FALSE)</f>
        <v>#N/A</v>
      </c>
      <c r="M959" s="38" t="str">
        <f>IF(B959=1,'KELAS (REFERENSI)'!M959,IF(B959=2,'KELAS (REFERENSI)'!M974,IF(B959=3,'KELAS (REFERENSI)'!M989,IF(B959=4,'KELAS (REFERENSI)'!M1004,""))))</f>
        <v/>
      </c>
      <c r="N959" s="38" t="str">
        <f>IF(B959=1,'KELAS (REFERENSI)'!N959,IF(B959=2,'KELAS (REFERENSI)'!N974,IF(B959=3,'KELAS (REFERENSI)'!N989,IF(B959=4,'KELAS (REFERENSI)'!N1004,""))))</f>
        <v/>
      </c>
      <c r="O959" s="38" t="str">
        <f>IF(B959=1,'KELAS (REFERENSI)'!O959,IF(B959=2,'KELAS (REFERENSI)'!O974,IF(B959=3,'KELAS (REFERENSI)'!O989,IF(B959=4,'KELAS (REFERENSI)'!O1004,""))))</f>
        <v/>
      </c>
      <c r="P959" s="38" t="str">
        <f>IF(B959=1,'KELAS (REFERENSI)'!P959,IF(B959=2,'KELAS (REFERENSI)'!P974,IF(B959=3,'KELAS (REFERENSI)'!P989,IF(B959=4,'KELAS (REFERENSI)'!P1004,""))))</f>
        <v/>
      </c>
      <c r="Q959" s="38" t="str">
        <f t="shared" si="4"/>
        <v>BPS Kota Jakarta Timur</v>
      </c>
      <c r="R959" s="38" t="str">
        <f t="shared" si="56"/>
        <v/>
      </c>
      <c r="S959" s="38" t="str">
        <f t="shared" ref="S959:T959" si="967">S958</f>
        <v>15 Juni sampai dengan 31 Agustus 2026</v>
      </c>
      <c r="T959" s="38" t="str">
        <f t="shared" si="967"/>
        <v>31 Agustus 2026</v>
      </c>
      <c r="U959" s="46"/>
      <c r="V959" s="42"/>
      <c r="W959" s="42"/>
      <c r="X959" s="42"/>
    </row>
    <row r="960" ht="15.75" customHeight="1">
      <c r="A960" s="36" t="s">
        <v>6022</v>
      </c>
      <c r="B960" s="43"/>
      <c r="C960" s="44"/>
      <c r="D960" s="47"/>
      <c r="E960" s="47"/>
      <c r="F960" s="39" t="str">
        <f t="shared" si="2"/>
        <v>PETUGAS.0959/SPK/SE/PML/3172/2026</v>
      </c>
      <c r="G960" s="45"/>
      <c r="H960" s="39" t="str">
        <f>VLOOKUP(G960,'MITRA (REFERENSI)'!$A:$Z,16,FALSE)</f>
        <v>#N/A</v>
      </c>
      <c r="I960" s="39" t="str">
        <f>VLOOKUP(G960,'MITRA (REFERENSI)'!$A:$Z,25,FALSE)</f>
        <v>#N/A</v>
      </c>
      <c r="J960" s="38" t="str">
        <f>VLOOKUP(G960,'MITRA (REFERENSI)'!$A:$Z,26,FALSE)</f>
        <v>#N/A</v>
      </c>
      <c r="K960" s="38" t="str">
        <f>VLOOKUP(G960,'MITRA (REFERENSI)'!$A:$Z,15,FALSE)</f>
        <v>#N/A</v>
      </c>
      <c r="L960" s="38" t="str">
        <f>VLOOKUP(G960,'MITRA (REFERENSI)'!$A:$Z,15,FALSE)</f>
        <v>#N/A</v>
      </c>
      <c r="M960" s="38" t="str">
        <f>IF(B960=1,'KELAS (REFERENSI)'!M960,IF(B960=2,'KELAS (REFERENSI)'!M975,IF(B960=3,'KELAS (REFERENSI)'!M990,IF(B960=4,'KELAS (REFERENSI)'!M1005,""))))</f>
        <v/>
      </c>
      <c r="N960" s="38" t="str">
        <f>IF(B960=1,'KELAS (REFERENSI)'!N960,IF(B960=2,'KELAS (REFERENSI)'!N975,IF(B960=3,'KELAS (REFERENSI)'!N990,IF(B960=4,'KELAS (REFERENSI)'!N1005,""))))</f>
        <v/>
      </c>
      <c r="O960" s="38" t="str">
        <f>IF(B960=1,'KELAS (REFERENSI)'!O960,IF(B960=2,'KELAS (REFERENSI)'!O975,IF(B960=3,'KELAS (REFERENSI)'!O990,IF(B960=4,'KELAS (REFERENSI)'!O1005,""))))</f>
        <v/>
      </c>
      <c r="P960" s="38" t="str">
        <f>IF(B960=1,'KELAS (REFERENSI)'!P960,IF(B960=2,'KELAS (REFERENSI)'!P975,IF(B960=3,'KELAS (REFERENSI)'!P990,IF(B960=4,'KELAS (REFERENSI)'!P1005,""))))</f>
        <v/>
      </c>
      <c r="Q960" s="38" t="str">
        <f t="shared" si="4"/>
        <v>BPS Kota Jakarta Timur</v>
      </c>
      <c r="R960" s="38" t="str">
        <f t="shared" si="56"/>
        <v/>
      </c>
      <c r="S960" s="38" t="str">
        <f t="shared" ref="S960:T960" si="968">S959</f>
        <v>15 Juni sampai dengan 31 Agustus 2026</v>
      </c>
      <c r="T960" s="38" t="str">
        <f t="shared" si="968"/>
        <v>31 Agustus 2026</v>
      </c>
      <c r="U960" s="46"/>
      <c r="V960" s="42"/>
      <c r="W960" s="42"/>
      <c r="X960" s="42"/>
    </row>
    <row r="961" ht="15.75" customHeight="1">
      <c r="A961" s="36" t="s">
        <v>6023</v>
      </c>
      <c r="B961" s="43"/>
      <c r="C961" s="44"/>
      <c r="D961" s="47"/>
      <c r="E961" s="47"/>
      <c r="F961" s="39" t="str">
        <f t="shared" si="2"/>
        <v>PETUGAS.0960/SPK/SE/PML/3172/2026</v>
      </c>
      <c r="G961" s="45"/>
      <c r="H961" s="39" t="str">
        <f>VLOOKUP(G961,'MITRA (REFERENSI)'!$A:$Z,16,FALSE)</f>
        <v>#N/A</v>
      </c>
      <c r="I961" s="39" t="str">
        <f>VLOOKUP(G961,'MITRA (REFERENSI)'!$A:$Z,25,FALSE)</f>
        <v>#N/A</v>
      </c>
      <c r="J961" s="38" t="str">
        <f>VLOOKUP(G961,'MITRA (REFERENSI)'!$A:$Z,26,FALSE)</f>
        <v>#N/A</v>
      </c>
      <c r="K961" s="38" t="str">
        <f>VLOOKUP(G961,'MITRA (REFERENSI)'!$A:$Z,15,FALSE)</f>
        <v>#N/A</v>
      </c>
      <c r="L961" s="38" t="str">
        <f>VLOOKUP(G961,'MITRA (REFERENSI)'!$A:$Z,15,FALSE)</f>
        <v>#N/A</v>
      </c>
      <c r="M961" s="38" t="str">
        <f>IF(B961=1,'KELAS (REFERENSI)'!M961,IF(B961=2,'KELAS (REFERENSI)'!M976,IF(B961=3,'KELAS (REFERENSI)'!M991,IF(B961=4,'KELAS (REFERENSI)'!M1006,""))))</f>
        <v/>
      </c>
      <c r="N961" s="38" t="str">
        <f>IF(B961=1,'KELAS (REFERENSI)'!N961,IF(B961=2,'KELAS (REFERENSI)'!N976,IF(B961=3,'KELAS (REFERENSI)'!N991,IF(B961=4,'KELAS (REFERENSI)'!N1006,""))))</f>
        <v/>
      </c>
      <c r="O961" s="38" t="str">
        <f>IF(B961=1,'KELAS (REFERENSI)'!O961,IF(B961=2,'KELAS (REFERENSI)'!O976,IF(B961=3,'KELAS (REFERENSI)'!O991,IF(B961=4,'KELAS (REFERENSI)'!O1006,""))))</f>
        <v/>
      </c>
      <c r="P961" s="38" t="str">
        <f>IF(B961=1,'KELAS (REFERENSI)'!P961,IF(B961=2,'KELAS (REFERENSI)'!P976,IF(B961=3,'KELAS (REFERENSI)'!P991,IF(B961=4,'KELAS (REFERENSI)'!P1006,""))))</f>
        <v/>
      </c>
      <c r="Q961" s="38" t="str">
        <f t="shared" si="4"/>
        <v>BPS Kota Jakarta Timur</v>
      </c>
      <c r="R961" s="38" t="str">
        <f t="shared" si="56"/>
        <v/>
      </c>
      <c r="S961" s="38" t="str">
        <f t="shared" ref="S961:T961" si="969">S960</f>
        <v>15 Juni sampai dengan 31 Agustus 2026</v>
      </c>
      <c r="T961" s="38" t="str">
        <f t="shared" si="969"/>
        <v>31 Agustus 2026</v>
      </c>
      <c r="U961" s="46"/>
      <c r="V961" s="42"/>
      <c r="W961" s="42"/>
      <c r="X961" s="42"/>
    </row>
    <row r="962" ht="15.75" customHeight="1">
      <c r="A962" s="36" t="s">
        <v>6024</v>
      </c>
      <c r="B962" s="43"/>
      <c r="C962" s="44"/>
      <c r="D962" s="47"/>
      <c r="E962" s="47"/>
      <c r="F962" s="39" t="str">
        <f t="shared" si="2"/>
        <v>PETUGAS.0961/SPK/SE/PML/3172/2026</v>
      </c>
      <c r="G962" s="45"/>
      <c r="H962" s="39" t="str">
        <f>VLOOKUP(G962,'MITRA (REFERENSI)'!$A:$Z,16,FALSE)</f>
        <v>#N/A</v>
      </c>
      <c r="I962" s="39" t="str">
        <f>VLOOKUP(G962,'MITRA (REFERENSI)'!$A:$Z,25,FALSE)</f>
        <v>#N/A</v>
      </c>
      <c r="J962" s="38" t="str">
        <f>VLOOKUP(G962,'MITRA (REFERENSI)'!$A:$Z,26,FALSE)</f>
        <v>#N/A</v>
      </c>
      <c r="K962" s="38" t="str">
        <f>VLOOKUP(G962,'MITRA (REFERENSI)'!$A:$Z,15,FALSE)</f>
        <v>#N/A</v>
      </c>
      <c r="L962" s="38" t="str">
        <f>VLOOKUP(G962,'MITRA (REFERENSI)'!$A:$Z,15,FALSE)</f>
        <v>#N/A</v>
      </c>
      <c r="M962" s="38" t="str">
        <f>IF(B962=1,'KELAS (REFERENSI)'!M962,IF(B962=2,'KELAS (REFERENSI)'!M977,IF(B962=3,'KELAS (REFERENSI)'!M992,IF(B962=4,'KELAS (REFERENSI)'!M1007,""))))</f>
        <v/>
      </c>
      <c r="N962" s="38" t="str">
        <f>IF(B962=1,'KELAS (REFERENSI)'!N962,IF(B962=2,'KELAS (REFERENSI)'!N977,IF(B962=3,'KELAS (REFERENSI)'!N992,IF(B962=4,'KELAS (REFERENSI)'!N1007,""))))</f>
        <v/>
      </c>
      <c r="O962" s="38" t="str">
        <f>IF(B962=1,'KELAS (REFERENSI)'!O962,IF(B962=2,'KELAS (REFERENSI)'!O977,IF(B962=3,'KELAS (REFERENSI)'!O992,IF(B962=4,'KELAS (REFERENSI)'!O1007,""))))</f>
        <v/>
      </c>
      <c r="P962" s="38" t="str">
        <f>IF(B962=1,'KELAS (REFERENSI)'!P962,IF(B962=2,'KELAS (REFERENSI)'!P977,IF(B962=3,'KELAS (REFERENSI)'!P992,IF(B962=4,'KELAS (REFERENSI)'!P1007,""))))</f>
        <v/>
      </c>
      <c r="Q962" s="38" t="str">
        <f t="shared" si="4"/>
        <v>BPS Kota Jakarta Timur</v>
      </c>
      <c r="R962" s="38" t="str">
        <f t="shared" si="56"/>
        <v/>
      </c>
      <c r="S962" s="38" t="str">
        <f t="shared" ref="S962:T962" si="970">S961</f>
        <v>15 Juni sampai dengan 31 Agustus 2026</v>
      </c>
      <c r="T962" s="38" t="str">
        <f t="shared" si="970"/>
        <v>31 Agustus 2026</v>
      </c>
      <c r="U962" s="46"/>
      <c r="V962" s="42"/>
      <c r="W962" s="42"/>
      <c r="X962" s="42"/>
    </row>
    <row r="963" ht="15.75" customHeight="1">
      <c r="A963" s="36" t="s">
        <v>6025</v>
      </c>
      <c r="B963" s="43"/>
      <c r="C963" s="44"/>
      <c r="D963" s="47"/>
      <c r="E963" s="47"/>
      <c r="F963" s="39" t="str">
        <f t="shared" si="2"/>
        <v>PETUGAS.0962/SPK/SE/PML/3172/2026</v>
      </c>
      <c r="G963" s="45"/>
      <c r="H963" s="39" t="str">
        <f>VLOOKUP(G963,'MITRA (REFERENSI)'!$A:$Z,16,FALSE)</f>
        <v>#N/A</v>
      </c>
      <c r="I963" s="39" t="str">
        <f>VLOOKUP(G963,'MITRA (REFERENSI)'!$A:$Z,25,FALSE)</f>
        <v>#N/A</v>
      </c>
      <c r="J963" s="38" t="str">
        <f>VLOOKUP(G963,'MITRA (REFERENSI)'!$A:$Z,26,FALSE)</f>
        <v>#N/A</v>
      </c>
      <c r="K963" s="38" t="str">
        <f>VLOOKUP(G963,'MITRA (REFERENSI)'!$A:$Z,15,FALSE)</f>
        <v>#N/A</v>
      </c>
      <c r="L963" s="38" t="str">
        <f>VLOOKUP(G963,'MITRA (REFERENSI)'!$A:$Z,15,FALSE)</f>
        <v>#N/A</v>
      </c>
      <c r="M963" s="38" t="str">
        <f>IF(B963=1,'KELAS (REFERENSI)'!M963,IF(B963=2,'KELAS (REFERENSI)'!M978,IF(B963=3,'KELAS (REFERENSI)'!M993,IF(B963=4,'KELAS (REFERENSI)'!M1008,""))))</f>
        <v/>
      </c>
      <c r="N963" s="38" t="str">
        <f>IF(B963=1,'KELAS (REFERENSI)'!N963,IF(B963=2,'KELAS (REFERENSI)'!N978,IF(B963=3,'KELAS (REFERENSI)'!N993,IF(B963=4,'KELAS (REFERENSI)'!N1008,""))))</f>
        <v/>
      </c>
      <c r="O963" s="38" t="str">
        <f>IF(B963=1,'KELAS (REFERENSI)'!O963,IF(B963=2,'KELAS (REFERENSI)'!O978,IF(B963=3,'KELAS (REFERENSI)'!O993,IF(B963=4,'KELAS (REFERENSI)'!O1008,""))))</f>
        <v/>
      </c>
      <c r="P963" s="38" t="str">
        <f>IF(B963=1,'KELAS (REFERENSI)'!P963,IF(B963=2,'KELAS (REFERENSI)'!P978,IF(B963=3,'KELAS (REFERENSI)'!P993,IF(B963=4,'KELAS (REFERENSI)'!P1008,""))))</f>
        <v/>
      </c>
      <c r="Q963" s="38" t="str">
        <f t="shared" si="4"/>
        <v>BPS Kota Jakarta Timur</v>
      </c>
      <c r="R963" s="38" t="str">
        <f t="shared" si="56"/>
        <v/>
      </c>
      <c r="S963" s="38" t="str">
        <f t="shared" ref="S963:T963" si="971">S962</f>
        <v>15 Juni sampai dengan 31 Agustus 2026</v>
      </c>
      <c r="T963" s="38" t="str">
        <f t="shared" si="971"/>
        <v>31 Agustus 2026</v>
      </c>
      <c r="U963" s="46"/>
      <c r="V963" s="42"/>
      <c r="W963" s="42"/>
      <c r="X963" s="42"/>
    </row>
    <row r="964" ht="15.75" customHeight="1">
      <c r="A964" s="36" t="s">
        <v>6026</v>
      </c>
      <c r="B964" s="43"/>
      <c r="C964" s="44"/>
      <c r="D964" s="47"/>
      <c r="E964" s="47"/>
      <c r="F964" s="39" t="str">
        <f t="shared" si="2"/>
        <v>PETUGAS.0963/SPK/SE/PML/3172/2026</v>
      </c>
      <c r="G964" s="45"/>
      <c r="H964" s="39" t="str">
        <f>VLOOKUP(G964,'MITRA (REFERENSI)'!$A:$Z,16,FALSE)</f>
        <v>#N/A</v>
      </c>
      <c r="I964" s="39" t="str">
        <f>VLOOKUP(G964,'MITRA (REFERENSI)'!$A:$Z,25,FALSE)</f>
        <v>#N/A</v>
      </c>
      <c r="J964" s="38" t="str">
        <f>VLOOKUP(G964,'MITRA (REFERENSI)'!$A:$Z,26,FALSE)</f>
        <v>#N/A</v>
      </c>
      <c r="K964" s="38" t="str">
        <f>VLOOKUP(G964,'MITRA (REFERENSI)'!$A:$Z,15,FALSE)</f>
        <v>#N/A</v>
      </c>
      <c r="L964" s="38" t="str">
        <f>VLOOKUP(G964,'MITRA (REFERENSI)'!$A:$Z,15,FALSE)</f>
        <v>#N/A</v>
      </c>
      <c r="M964" s="38" t="str">
        <f>IF(B964=1,'KELAS (REFERENSI)'!M964,IF(B964=2,'KELAS (REFERENSI)'!M979,IF(B964=3,'KELAS (REFERENSI)'!M994,IF(B964=4,'KELAS (REFERENSI)'!M1009,""))))</f>
        <v/>
      </c>
      <c r="N964" s="38" t="str">
        <f>IF(B964=1,'KELAS (REFERENSI)'!N964,IF(B964=2,'KELAS (REFERENSI)'!N979,IF(B964=3,'KELAS (REFERENSI)'!N994,IF(B964=4,'KELAS (REFERENSI)'!N1009,""))))</f>
        <v/>
      </c>
      <c r="O964" s="38" t="str">
        <f>IF(B964=1,'KELAS (REFERENSI)'!O964,IF(B964=2,'KELAS (REFERENSI)'!O979,IF(B964=3,'KELAS (REFERENSI)'!O994,IF(B964=4,'KELAS (REFERENSI)'!O1009,""))))</f>
        <v/>
      </c>
      <c r="P964" s="38" t="str">
        <f>IF(B964=1,'KELAS (REFERENSI)'!P964,IF(B964=2,'KELAS (REFERENSI)'!P979,IF(B964=3,'KELAS (REFERENSI)'!P994,IF(B964=4,'KELAS (REFERENSI)'!P1009,""))))</f>
        <v/>
      </c>
      <c r="Q964" s="38" t="str">
        <f t="shared" si="4"/>
        <v>BPS Kota Jakarta Timur</v>
      </c>
      <c r="R964" s="38" t="str">
        <f t="shared" si="56"/>
        <v/>
      </c>
      <c r="S964" s="38" t="str">
        <f t="shared" ref="S964:T964" si="972">S963</f>
        <v>15 Juni sampai dengan 31 Agustus 2026</v>
      </c>
      <c r="T964" s="38" t="str">
        <f t="shared" si="972"/>
        <v>31 Agustus 2026</v>
      </c>
      <c r="U964" s="46"/>
      <c r="V964" s="42"/>
      <c r="W964" s="42"/>
      <c r="X964" s="42"/>
    </row>
    <row r="965" ht="15.75" customHeight="1">
      <c r="A965" s="36" t="s">
        <v>6027</v>
      </c>
      <c r="B965" s="43"/>
      <c r="C965" s="44"/>
      <c r="D965" s="47"/>
      <c r="E965" s="47"/>
      <c r="F965" s="39" t="str">
        <f t="shared" si="2"/>
        <v>PETUGAS.0964/SPK/SE/PML/3172/2026</v>
      </c>
      <c r="G965" s="45"/>
      <c r="H965" s="39" t="str">
        <f>VLOOKUP(G965,'MITRA (REFERENSI)'!$A:$Z,16,FALSE)</f>
        <v>#N/A</v>
      </c>
      <c r="I965" s="39" t="str">
        <f>VLOOKUP(G965,'MITRA (REFERENSI)'!$A:$Z,25,FALSE)</f>
        <v>#N/A</v>
      </c>
      <c r="J965" s="38" t="str">
        <f>VLOOKUP(G965,'MITRA (REFERENSI)'!$A:$Z,26,FALSE)</f>
        <v>#N/A</v>
      </c>
      <c r="K965" s="38" t="str">
        <f>VLOOKUP(G965,'MITRA (REFERENSI)'!$A:$Z,15,FALSE)</f>
        <v>#N/A</v>
      </c>
      <c r="L965" s="38" t="str">
        <f>VLOOKUP(G965,'MITRA (REFERENSI)'!$A:$Z,15,FALSE)</f>
        <v>#N/A</v>
      </c>
      <c r="M965" s="38" t="str">
        <f>IF(B965=1,'KELAS (REFERENSI)'!M965,IF(B965=2,'KELAS (REFERENSI)'!M980,IF(B965=3,'KELAS (REFERENSI)'!M995,IF(B965=4,'KELAS (REFERENSI)'!M1010,""))))</f>
        <v/>
      </c>
      <c r="N965" s="38" t="str">
        <f>IF(B965=1,'KELAS (REFERENSI)'!N965,IF(B965=2,'KELAS (REFERENSI)'!N980,IF(B965=3,'KELAS (REFERENSI)'!N995,IF(B965=4,'KELAS (REFERENSI)'!N1010,""))))</f>
        <v/>
      </c>
      <c r="O965" s="38" t="str">
        <f>IF(B965=1,'KELAS (REFERENSI)'!O965,IF(B965=2,'KELAS (REFERENSI)'!O980,IF(B965=3,'KELAS (REFERENSI)'!O995,IF(B965=4,'KELAS (REFERENSI)'!O1010,""))))</f>
        <v/>
      </c>
      <c r="P965" s="38" t="str">
        <f>IF(B965=1,'KELAS (REFERENSI)'!P965,IF(B965=2,'KELAS (REFERENSI)'!P980,IF(B965=3,'KELAS (REFERENSI)'!P995,IF(B965=4,'KELAS (REFERENSI)'!P1010,""))))</f>
        <v/>
      </c>
      <c r="Q965" s="38" t="str">
        <f t="shared" si="4"/>
        <v>BPS Kota Jakarta Timur</v>
      </c>
      <c r="R965" s="38" t="str">
        <f t="shared" si="56"/>
        <v/>
      </c>
      <c r="S965" s="38" t="str">
        <f t="shared" ref="S965:T965" si="973">S964</f>
        <v>15 Juni sampai dengan 31 Agustus 2026</v>
      </c>
      <c r="T965" s="38" t="str">
        <f t="shared" si="973"/>
        <v>31 Agustus 2026</v>
      </c>
      <c r="U965" s="46"/>
      <c r="V965" s="42"/>
      <c r="W965" s="42"/>
      <c r="X965" s="42"/>
    </row>
    <row r="966" ht="15.75" customHeight="1">
      <c r="A966" s="36" t="s">
        <v>6028</v>
      </c>
      <c r="B966" s="43"/>
      <c r="C966" s="44"/>
      <c r="D966" s="47"/>
      <c r="E966" s="47"/>
      <c r="F966" s="39" t="str">
        <f t="shared" si="2"/>
        <v>PETUGAS.0965/SPK/SE/PML/3172/2026</v>
      </c>
      <c r="G966" s="45"/>
      <c r="H966" s="39" t="str">
        <f>VLOOKUP(G966,'MITRA (REFERENSI)'!$A:$Z,16,FALSE)</f>
        <v>#N/A</v>
      </c>
      <c r="I966" s="39" t="str">
        <f>VLOOKUP(G966,'MITRA (REFERENSI)'!$A:$Z,25,FALSE)</f>
        <v>#N/A</v>
      </c>
      <c r="J966" s="38" t="str">
        <f>VLOOKUP(G966,'MITRA (REFERENSI)'!$A:$Z,26,FALSE)</f>
        <v>#N/A</v>
      </c>
      <c r="K966" s="38" t="str">
        <f>VLOOKUP(G966,'MITRA (REFERENSI)'!$A:$Z,15,FALSE)</f>
        <v>#N/A</v>
      </c>
      <c r="L966" s="38" t="str">
        <f>VLOOKUP(G966,'MITRA (REFERENSI)'!$A:$Z,15,FALSE)</f>
        <v>#N/A</v>
      </c>
      <c r="M966" s="38" t="str">
        <f>IF(B966=1,'KELAS (REFERENSI)'!M966,IF(B966=2,'KELAS (REFERENSI)'!M981,IF(B966=3,'KELAS (REFERENSI)'!M996,IF(B966=4,'KELAS (REFERENSI)'!M1011,""))))</f>
        <v/>
      </c>
      <c r="N966" s="38" t="str">
        <f>IF(B966=1,'KELAS (REFERENSI)'!N966,IF(B966=2,'KELAS (REFERENSI)'!N981,IF(B966=3,'KELAS (REFERENSI)'!N996,IF(B966=4,'KELAS (REFERENSI)'!N1011,""))))</f>
        <v/>
      </c>
      <c r="O966" s="38" t="str">
        <f>IF(B966=1,'KELAS (REFERENSI)'!O966,IF(B966=2,'KELAS (REFERENSI)'!O981,IF(B966=3,'KELAS (REFERENSI)'!O996,IF(B966=4,'KELAS (REFERENSI)'!O1011,""))))</f>
        <v/>
      </c>
      <c r="P966" s="38" t="str">
        <f>IF(B966=1,'KELAS (REFERENSI)'!P966,IF(B966=2,'KELAS (REFERENSI)'!P981,IF(B966=3,'KELAS (REFERENSI)'!P996,IF(B966=4,'KELAS (REFERENSI)'!P1011,""))))</f>
        <v/>
      </c>
      <c r="Q966" s="38" t="str">
        <f t="shared" si="4"/>
        <v>BPS Kota Jakarta Timur</v>
      </c>
      <c r="R966" s="38" t="str">
        <f t="shared" si="56"/>
        <v/>
      </c>
      <c r="S966" s="38" t="str">
        <f t="shared" ref="S966:T966" si="974">S965</f>
        <v>15 Juni sampai dengan 31 Agustus 2026</v>
      </c>
      <c r="T966" s="38" t="str">
        <f t="shared" si="974"/>
        <v>31 Agustus 2026</v>
      </c>
      <c r="U966" s="46"/>
      <c r="V966" s="42"/>
      <c r="W966" s="42"/>
      <c r="X966" s="42"/>
    </row>
    <row r="967" ht="15.75" customHeight="1">
      <c r="A967" s="36" t="s">
        <v>6029</v>
      </c>
      <c r="B967" s="43"/>
      <c r="C967" s="44"/>
      <c r="D967" s="47"/>
      <c r="E967" s="47"/>
      <c r="F967" s="39" t="str">
        <f t="shared" si="2"/>
        <v>PETUGAS.0966/SPK/SE/PML/3172/2026</v>
      </c>
      <c r="G967" s="45"/>
      <c r="H967" s="39" t="str">
        <f>VLOOKUP(G967,'MITRA (REFERENSI)'!$A:$Z,16,FALSE)</f>
        <v>#N/A</v>
      </c>
      <c r="I967" s="39" t="str">
        <f>VLOOKUP(G967,'MITRA (REFERENSI)'!$A:$Z,25,FALSE)</f>
        <v>#N/A</v>
      </c>
      <c r="J967" s="38" t="str">
        <f>VLOOKUP(G967,'MITRA (REFERENSI)'!$A:$Z,26,FALSE)</f>
        <v>#N/A</v>
      </c>
      <c r="K967" s="38" t="str">
        <f>VLOOKUP(G967,'MITRA (REFERENSI)'!$A:$Z,15,FALSE)</f>
        <v>#N/A</v>
      </c>
      <c r="L967" s="38" t="str">
        <f>VLOOKUP(G967,'MITRA (REFERENSI)'!$A:$Z,15,FALSE)</f>
        <v>#N/A</v>
      </c>
      <c r="M967" s="38" t="str">
        <f>IF(B967=1,'KELAS (REFERENSI)'!M967,IF(B967=2,'KELAS (REFERENSI)'!M982,IF(B967=3,'KELAS (REFERENSI)'!M997,IF(B967=4,'KELAS (REFERENSI)'!M1012,""))))</f>
        <v/>
      </c>
      <c r="N967" s="38" t="str">
        <f>IF(B967=1,'KELAS (REFERENSI)'!N967,IF(B967=2,'KELAS (REFERENSI)'!N982,IF(B967=3,'KELAS (REFERENSI)'!N997,IF(B967=4,'KELAS (REFERENSI)'!N1012,""))))</f>
        <v/>
      </c>
      <c r="O967" s="38" t="str">
        <f>IF(B967=1,'KELAS (REFERENSI)'!O967,IF(B967=2,'KELAS (REFERENSI)'!O982,IF(B967=3,'KELAS (REFERENSI)'!O997,IF(B967=4,'KELAS (REFERENSI)'!O1012,""))))</f>
        <v/>
      </c>
      <c r="P967" s="38" t="str">
        <f>IF(B967=1,'KELAS (REFERENSI)'!P967,IF(B967=2,'KELAS (REFERENSI)'!P982,IF(B967=3,'KELAS (REFERENSI)'!P997,IF(B967=4,'KELAS (REFERENSI)'!P1012,""))))</f>
        <v/>
      </c>
      <c r="Q967" s="38" t="str">
        <f t="shared" si="4"/>
        <v>BPS Kota Jakarta Timur</v>
      </c>
      <c r="R967" s="38" t="str">
        <f t="shared" si="56"/>
        <v/>
      </c>
      <c r="S967" s="38" t="str">
        <f t="shared" ref="S967:T967" si="975">S966</f>
        <v>15 Juni sampai dengan 31 Agustus 2026</v>
      </c>
      <c r="T967" s="38" t="str">
        <f t="shared" si="975"/>
        <v>31 Agustus 2026</v>
      </c>
      <c r="U967" s="46"/>
      <c r="V967" s="42"/>
      <c r="W967" s="42"/>
      <c r="X967" s="42"/>
    </row>
    <row r="968" ht="15.75" customHeight="1">
      <c r="A968" s="36" t="s">
        <v>6030</v>
      </c>
      <c r="B968" s="43"/>
      <c r="C968" s="44"/>
      <c r="D968" s="47"/>
      <c r="E968" s="47"/>
      <c r="F968" s="39" t="str">
        <f t="shared" si="2"/>
        <v>PETUGAS.0967/SPK/SE/PML/3172/2026</v>
      </c>
      <c r="G968" s="45"/>
      <c r="H968" s="39" t="str">
        <f>VLOOKUP(G968,'MITRA (REFERENSI)'!$A:$Z,16,FALSE)</f>
        <v>#N/A</v>
      </c>
      <c r="I968" s="39" t="str">
        <f>VLOOKUP(G968,'MITRA (REFERENSI)'!$A:$Z,25,FALSE)</f>
        <v>#N/A</v>
      </c>
      <c r="J968" s="38" t="str">
        <f>VLOOKUP(G968,'MITRA (REFERENSI)'!$A:$Z,26,FALSE)</f>
        <v>#N/A</v>
      </c>
      <c r="K968" s="38" t="str">
        <f>VLOOKUP(G968,'MITRA (REFERENSI)'!$A:$Z,15,FALSE)</f>
        <v>#N/A</v>
      </c>
      <c r="L968" s="38" t="str">
        <f>VLOOKUP(G968,'MITRA (REFERENSI)'!$A:$Z,15,FALSE)</f>
        <v>#N/A</v>
      </c>
      <c r="M968" s="38" t="str">
        <f>IF(B968=1,'KELAS (REFERENSI)'!M968,IF(B968=2,'KELAS (REFERENSI)'!M983,IF(B968=3,'KELAS (REFERENSI)'!M998,IF(B968=4,'KELAS (REFERENSI)'!M1013,""))))</f>
        <v/>
      </c>
      <c r="N968" s="38" t="str">
        <f>IF(B968=1,'KELAS (REFERENSI)'!N968,IF(B968=2,'KELAS (REFERENSI)'!N983,IF(B968=3,'KELAS (REFERENSI)'!N998,IF(B968=4,'KELAS (REFERENSI)'!N1013,""))))</f>
        <v/>
      </c>
      <c r="O968" s="38" t="str">
        <f>IF(B968=1,'KELAS (REFERENSI)'!O968,IF(B968=2,'KELAS (REFERENSI)'!O983,IF(B968=3,'KELAS (REFERENSI)'!O998,IF(B968=4,'KELAS (REFERENSI)'!O1013,""))))</f>
        <v/>
      </c>
      <c r="P968" s="38" t="str">
        <f>IF(B968=1,'KELAS (REFERENSI)'!P968,IF(B968=2,'KELAS (REFERENSI)'!P983,IF(B968=3,'KELAS (REFERENSI)'!P998,IF(B968=4,'KELAS (REFERENSI)'!P1013,""))))</f>
        <v/>
      </c>
      <c r="Q968" s="38" t="str">
        <f t="shared" si="4"/>
        <v>BPS Kota Jakarta Timur</v>
      </c>
      <c r="R968" s="38" t="str">
        <f t="shared" si="56"/>
        <v/>
      </c>
      <c r="S968" s="38" t="str">
        <f t="shared" ref="S968:T968" si="976">S967</f>
        <v>15 Juni sampai dengan 31 Agustus 2026</v>
      </c>
      <c r="T968" s="38" t="str">
        <f t="shared" si="976"/>
        <v>31 Agustus 2026</v>
      </c>
      <c r="U968" s="46"/>
      <c r="V968" s="42"/>
      <c r="W968" s="42"/>
      <c r="X968" s="42"/>
    </row>
    <row r="969" ht="15.75" customHeight="1">
      <c r="A969" s="36" t="s">
        <v>6031</v>
      </c>
      <c r="B969" s="43"/>
      <c r="C969" s="44"/>
      <c r="D969" s="47"/>
      <c r="E969" s="47"/>
      <c r="F969" s="39" t="str">
        <f t="shared" si="2"/>
        <v>PETUGAS.0968/SPK/SE/PML/3172/2026</v>
      </c>
      <c r="G969" s="45"/>
      <c r="H969" s="39" t="str">
        <f>VLOOKUP(G969,'MITRA (REFERENSI)'!$A:$Z,16,FALSE)</f>
        <v>#N/A</v>
      </c>
      <c r="I969" s="39" t="str">
        <f>VLOOKUP(G969,'MITRA (REFERENSI)'!$A:$Z,25,FALSE)</f>
        <v>#N/A</v>
      </c>
      <c r="J969" s="38" t="str">
        <f>VLOOKUP(G969,'MITRA (REFERENSI)'!$A:$Z,26,FALSE)</f>
        <v>#N/A</v>
      </c>
      <c r="K969" s="38" t="str">
        <f>VLOOKUP(G969,'MITRA (REFERENSI)'!$A:$Z,15,FALSE)</f>
        <v>#N/A</v>
      </c>
      <c r="L969" s="38" t="str">
        <f>VLOOKUP(G969,'MITRA (REFERENSI)'!$A:$Z,15,FALSE)</f>
        <v>#N/A</v>
      </c>
      <c r="M969" s="38" t="str">
        <f>IF(B969=1,'KELAS (REFERENSI)'!M969,IF(B969=2,'KELAS (REFERENSI)'!M984,IF(B969=3,'KELAS (REFERENSI)'!M999,IF(B969=4,'KELAS (REFERENSI)'!M1014,""))))</f>
        <v/>
      </c>
      <c r="N969" s="38" t="str">
        <f>IF(B969=1,'KELAS (REFERENSI)'!N969,IF(B969=2,'KELAS (REFERENSI)'!N984,IF(B969=3,'KELAS (REFERENSI)'!N999,IF(B969=4,'KELAS (REFERENSI)'!N1014,""))))</f>
        <v/>
      </c>
      <c r="O969" s="38" t="str">
        <f>IF(B969=1,'KELAS (REFERENSI)'!O969,IF(B969=2,'KELAS (REFERENSI)'!O984,IF(B969=3,'KELAS (REFERENSI)'!O999,IF(B969=4,'KELAS (REFERENSI)'!O1014,""))))</f>
        <v/>
      </c>
      <c r="P969" s="38" t="str">
        <f>IF(B969=1,'KELAS (REFERENSI)'!P969,IF(B969=2,'KELAS (REFERENSI)'!P984,IF(B969=3,'KELAS (REFERENSI)'!P999,IF(B969=4,'KELAS (REFERENSI)'!P1014,""))))</f>
        <v/>
      </c>
      <c r="Q969" s="38" t="str">
        <f t="shared" si="4"/>
        <v>BPS Kota Jakarta Timur</v>
      </c>
      <c r="R969" s="38" t="str">
        <f t="shared" si="56"/>
        <v/>
      </c>
      <c r="S969" s="38" t="str">
        <f t="shared" ref="S969:T969" si="977">S968</f>
        <v>15 Juni sampai dengan 31 Agustus 2026</v>
      </c>
      <c r="T969" s="38" t="str">
        <f t="shared" si="977"/>
        <v>31 Agustus 2026</v>
      </c>
      <c r="U969" s="46"/>
      <c r="V969" s="42"/>
      <c r="W969" s="42"/>
      <c r="X969" s="42"/>
    </row>
    <row r="970" ht="15.75" customHeight="1">
      <c r="A970" s="36" t="s">
        <v>6032</v>
      </c>
      <c r="B970" s="43"/>
      <c r="C970" s="44"/>
      <c r="D970" s="47"/>
      <c r="E970" s="47"/>
      <c r="F970" s="39" t="str">
        <f t="shared" si="2"/>
        <v>PETUGAS.0969/SPK/SE/PML/3172/2026</v>
      </c>
      <c r="G970" s="45"/>
      <c r="H970" s="39" t="str">
        <f>VLOOKUP(G970,'MITRA (REFERENSI)'!$A:$Z,16,FALSE)</f>
        <v>#N/A</v>
      </c>
      <c r="I970" s="39" t="str">
        <f>VLOOKUP(G970,'MITRA (REFERENSI)'!$A:$Z,25,FALSE)</f>
        <v>#N/A</v>
      </c>
      <c r="J970" s="38" t="str">
        <f>VLOOKUP(G970,'MITRA (REFERENSI)'!$A:$Z,26,FALSE)</f>
        <v>#N/A</v>
      </c>
      <c r="K970" s="38" t="str">
        <f>VLOOKUP(G970,'MITRA (REFERENSI)'!$A:$Z,15,FALSE)</f>
        <v>#N/A</v>
      </c>
      <c r="L970" s="38" t="str">
        <f>VLOOKUP(G970,'MITRA (REFERENSI)'!$A:$Z,15,FALSE)</f>
        <v>#N/A</v>
      </c>
      <c r="M970" s="38" t="str">
        <f>IF(B970=1,'KELAS (REFERENSI)'!M970,IF(B970=2,'KELAS (REFERENSI)'!M985,IF(B970=3,'KELAS (REFERENSI)'!M1000,IF(B970=4,'KELAS (REFERENSI)'!M1015,""))))</f>
        <v/>
      </c>
      <c r="N970" s="38" t="str">
        <f>IF(B970=1,'KELAS (REFERENSI)'!N970,IF(B970=2,'KELAS (REFERENSI)'!N985,IF(B970=3,'KELAS (REFERENSI)'!N1000,IF(B970=4,'KELAS (REFERENSI)'!N1015,""))))</f>
        <v/>
      </c>
      <c r="O970" s="38" t="str">
        <f>IF(B970=1,'KELAS (REFERENSI)'!O970,IF(B970=2,'KELAS (REFERENSI)'!O985,IF(B970=3,'KELAS (REFERENSI)'!O1000,IF(B970=4,'KELAS (REFERENSI)'!O1015,""))))</f>
        <v/>
      </c>
      <c r="P970" s="38" t="str">
        <f>IF(B970=1,'KELAS (REFERENSI)'!P970,IF(B970=2,'KELAS (REFERENSI)'!P985,IF(B970=3,'KELAS (REFERENSI)'!P1000,IF(B970=4,'KELAS (REFERENSI)'!P1015,""))))</f>
        <v/>
      </c>
      <c r="Q970" s="38" t="str">
        <f t="shared" si="4"/>
        <v>BPS Kota Jakarta Timur</v>
      </c>
      <c r="R970" s="38" t="str">
        <f t="shared" si="56"/>
        <v/>
      </c>
      <c r="S970" s="38" t="str">
        <f t="shared" ref="S970:T970" si="978">S969</f>
        <v>15 Juni sampai dengan 31 Agustus 2026</v>
      </c>
      <c r="T970" s="38" t="str">
        <f t="shared" si="978"/>
        <v>31 Agustus 2026</v>
      </c>
      <c r="U970" s="46"/>
      <c r="V970" s="42"/>
      <c r="W970" s="42"/>
      <c r="X970" s="42"/>
    </row>
    <row r="971" ht="15.75" customHeight="1">
      <c r="A971" s="36" t="s">
        <v>6033</v>
      </c>
      <c r="B971" s="43"/>
      <c r="C971" s="44"/>
      <c r="D971" s="47"/>
      <c r="E971" s="47"/>
      <c r="F971" s="39" t="str">
        <f t="shared" si="2"/>
        <v>PETUGAS.0970/SPK/SE/PML/3172/2026</v>
      </c>
      <c r="G971" s="45"/>
      <c r="H971" s="39" t="str">
        <f>VLOOKUP(G971,'MITRA (REFERENSI)'!$A:$Z,16,FALSE)</f>
        <v>#N/A</v>
      </c>
      <c r="I971" s="39" t="str">
        <f>VLOOKUP(G971,'MITRA (REFERENSI)'!$A:$Z,25,FALSE)</f>
        <v>#N/A</v>
      </c>
      <c r="J971" s="38" t="str">
        <f>VLOOKUP(G971,'MITRA (REFERENSI)'!$A:$Z,26,FALSE)</f>
        <v>#N/A</v>
      </c>
      <c r="K971" s="38" t="str">
        <f>VLOOKUP(G971,'MITRA (REFERENSI)'!$A:$Z,15,FALSE)</f>
        <v>#N/A</v>
      </c>
      <c r="L971" s="38" t="str">
        <f>VLOOKUP(G971,'MITRA (REFERENSI)'!$A:$Z,15,FALSE)</f>
        <v>#N/A</v>
      </c>
      <c r="M971" s="38" t="str">
        <f>IF(B971=1,'KELAS (REFERENSI)'!M971,IF(B971=2,'KELAS (REFERENSI)'!M986,IF(B971=3,'KELAS (REFERENSI)'!M1001,IF(B971=4,'KELAS (REFERENSI)'!M1016,""))))</f>
        <v/>
      </c>
      <c r="N971" s="38" t="str">
        <f>IF(B971=1,'KELAS (REFERENSI)'!N971,IF(B971=2,'KELAS (REFERENSI)'!N986,IF(B971=3,'KELAS (REFERENSI)'!N1001,IF(B971=4,'KELAS (REFERENSI)'!N1016,""))))</f>
        <v/>
      </c>
      <c r="O971" s="38" t="str">
        <f>IF(B971=1,'KELAS (REFERENSI)'!O971,IF(B971=2,'KELAS (REFERENSI)'!O986,IF(B971=3,'KELAS (REFERENSI)'!O1001,IF(B971=4,'KELAS (REFERENSI)'!O1016,""))))</f>
        <v/>
      </c>
      <c r="P971" s="38" t="str">
        <f>IF(B971=1,'KELAS (REFERENSI)'!P971,IF(B971=2,'KELAS (REFERENSI)'!P986,IF(B971=3,'KELAS (REFERENSI)'!P1001,IF(B971=4,'KELAS (REFERENSI)'!P1016,""))))</f>
        <v/>
      </c>
      <c r="Q971" s="38" t="str">
        <f t="shared" si="4"/>
        <v>BPS Kota Jakarta Timur</v>
      </c>
      <c r="R971" s="38" t="str">
        <f t="shared" si="56"/>
        <v/>
      </c>
      <c r="S971" s="38" t="str">
        <f t="shared" ref="S971:T971" si="979">S970</f>
        <v>15 Juni sampai dengan 31 Agustus 2026</v>
      </c>
      <c r="T971" s="38" t="str">
        <f t="shared" si="979"/>
        <v>31 Agustus 2026</v>
      </c>
      <c r="U971" s="46"/>
      <c r="V971" s="42"/>
      <c r="W971" s="42"/>
      <c r="X971" s="42"/>
    </row>
    <row r="972" ht="15.75" customHeight="1">
      <c r="A972" s="36" t="s">
        <v>6034</v>
      </c>
      <c r="B972" s="43"/>
      <c r="C972" s="44"/>
      <c r="D972" s="47"/>
      <c r="E972" s="47"/>
      <c r="F972" s="39" t="str">
        <f t="shared" si="2"/>
        <v>PETUGAS.0971/SPK/SE/PML/3172/2026</v>
      </c>
      <c r="G972" s="45"/>
      <c r="H972" s="39" t="str">
        <f>VLOOKUP(G972,'MITRA (REFERENSI)'!$A:$Z,16,FALSE)</f>
        <v>#N/A</v>
      </c>
      <c r="I972" s="39" t="str">
        <f>VLOOKUP(G972,'MITRA (REFERENSI)'!$A:$Z,25,FALSE)</f>
        <v>#N/A</v>
      </c>
      <c r="J972" s="38" t="str">
        <f>VLOOKUP(G972,'MITRA (REFERENSI)'!$A:$Z,26,FALSE)</f>
        <v>#N/A</v>
      </c>
      <c r="K972" s="38" t="str">
        <f>VLOOKUP(G972,'MITRA (REFERENSI)'!$A:$Z,15,FALSE)</f>
        <v>#N/A</v>
      </c>
      <c r="L972" s="38" t="str">
        <f>VLOOKUP(G972,'MITRA (REFERENSI)'!$A:$Z,15,FALSE)</f>
        <v>#N/A</v>
      </c>
      <c r="M972" s="38" t="str">
        <f>IF(B972=1,'KELAS (REFERENSI)'!M972,IF(B972=2,'KELAS (REFERENSI)'!M987,IF(B972=3,'KELAS (REFERENSI)'!M1002,IF(B972=4,'KELAS (REFERENSI)'!M1017,""))))</f>
        <v/>
      </c>
      <c r="N972" s="38" t="str">
        <f>IF(B972=1,'KELAS (REFERENSI)'!N972,IF(B972=2,'KELAS (REFERENSI)'!N987,IF(B972=3,'KELAS (REFERENSI)'!N1002,IF(B972=4,'KELAS (REFERENSI)'!N1017,""))))</f>
        <v/>
      </c>
      <c r="O972" s="38" t="str">
        <f>IF(B972=1,'KELAS (REFERENSI)'!O972,IF(B972=2,'KELAS (REFERENSI)'!O987,IF(B972=3,'KELAS (REFERENSI)'!O1002,IF(B972=4,'KELAS (REFERENSI)'!O1017,""))))</f>
        <v/>
      </c>
      <c r="P972" s="38" t="str">
        <f>IF(B972=1,'KELAS (REFERENSI)'!P972,IF(B972=2,'KELAS (REFERENSI)'!P987,IF(B972=3,'KELAS (REFERENSI)'!P1002,IF(B972=4,'KELAS (REFERENSI)'!P1017,""))))</f>
        <v/>
      </c>
      <c r="Q972" s="38" t="str">
        <f t="shared" si="4"/>
        <v>BPS Kota Jakarta Timur</v>
      </c>
      <c r="R972" s="38" t="str">
        <f t="shared" si="56"/>
        <v/>
      </c>
      <c r="S972" s="38" t="str">
        <f t="shared" ref="S972:T972" si="980">S971</f>
        <v>15 Juni sampai dengan 31 Agustus 2026</v>
      </c>
      <c r="T972" s="38" t="str">
        <f t="shared" si="980"/>
        <v>31 Agustus 2026</v>
      </c>
      <c r="U972" s="46"/>
      <c r="V972" s="42"/>
      <c r="W972" s="42"/>
      <c r="X972" s="42"/>
    </row>
    <row r="973" ht="15.75" customHeight="1">
      <c r="A973" s="36" t="s">
        <v>6035</v>
      </c>
      <c r="B973" s="43"/>
      <c r="C973" s="44"/>
      <c r="D973" s="47"/>
      <c r="E973" s="47"/>
      <c r="F973" s="39" t="str">
        <f t="shared" si="2"/>
        <v>PETUGAS.0972/SPK/SE/PML/3172/2026</v>
      </c>
      <c r="G973" s="45"/>
      <c r="H973" s="39" t="str">
        <f>VLOOKUP(G973,'MITRA (REFERENSI)'!$A:$Z,16,FALSE)</f>
        <v>#N/A</v>
      </c>
      <c r="I973" s="39" t="str">
        <f>VLOOKUP(G973,'MITRA (REFERENSI)'!$A:$Z,25,FALSE)</f>
        <v>#N/A</v>
      </c>
      <c r="J973" s="38" t="str">
        <f>VLOOKUP(G973,'MITRA (REFERENSI)'!$A:$Z,26,FALSE)</f>
        <v>#N/A</v>
      </c>
      <c r="K973" s="38" t="str">
        <f>VLOOKUP(G973,'MITRA (REFERENSI)'!$A:$Z,15,FALSE)</f>
        <v>#N/A</v>
      </c>
      <c r="L973" s="38" t="str">
        <f>VLOOKUP(G973,'MITRA (REFERENSI)'!$A:$Z,15,FALSE)</f>
        <v>#N/A</v>
      </c>
      <c r="M973" s="38" t="str">
        <f>IF(B973=1,'KELAS (REFERENSI)'!M973,IF(B973=2,'KELAS (REFERENSI)'!M988,IF(B973=3,'KELAS (REFERENSI)'!M1003,IF(B973=4,'KELAS (REFERENSI)'!M1018,""))))</f>
        <v/>
      </c>
      <c r="N973" s="38" t="str">
        <f>IF(B973=1,'KELAS (REFERENSI)'!N973,IF(B973=2,'KELAS (REFERENSI)'!N988,IF(B973=3,'KELAS (REFERENSI)'!N1003,IF(B973=4,'KELAS (REFERENSI)'!N1018,""))))</f>
        <v/>
      </c>
      <c r="O973" s="38" t="str">
        <f>IF(B973=1,'KELAS (REFERENSI)'!O973,IF(B973=2,'KELAS (REFERENSI)'!O988,IF(B973=3,'KELAS (REFERENSI)'!O1003,IF(B973=4,'KELAS (REFERENSI)'!O1018,""))))</f>
        <v/>
      </c>
      <c r="P973" s="38" t="str">
        <f>IF(B973=1,'KELAS (REFERENSI)'!P973,IF(B973=2,'KELAS (REFERENSI)'!P988,IF(B973=3,'KELAS (REFERENSI)'!P1003,IF(B973=4,'KELAS (REFERENSI)'!P1018,""))))</f>
        <v/>
      </c>
      <c r="Q973" s="38" t="str">
        <f t="shared" si="4"/>
        <v>BPS Kota Jakarta Timur</v>
      </c>
      <c r="R973" s="38" t="str">
        <f t="shared" si="56"/>
        <v/>
      </c>
      <c r="S973" s="38" t="str">
        <f t="shared" ref="S973:T973" si="981">S972</f>
        <v>15 Juni sampai dengan 31 Agustus 2026</v>
      </c>
      <c r="T973" s="38" t="str">
        <f t="shared" si="981"/>
        <v>31 Agustus 2026</v>
      </c>
      <c r="U973" s="46"/>
      <c r="V973" s="42"/>
      <c r="W973" s="42"/>
      <c r="X973" s="42"/>
    </row>
    <row r="974" ht="15.75" customHeight="1">
      <c r="A974" s="36" t="s">
        <v>6036</v>
      </c>
      <c r="B974" s="43"/>
      <c r="C974" s="44"/>
      <c r="D974" s="47"/>
      <c r="E974" s="47"/>
      <c r="F974" s="39" t="str">
        <f t="shared" si="2"/>
        <v>PETUGAS.0973/SPK/SE/PML/3172/2026</v>
      </c>
      <c r="G974" s="45"/>
      <c r="H974" s="39" t="str">
        <f>VLOOKUP(G974,'MITRA (REFERENSI)'!$A:$Z,16,FALSE)</f>
        <v>#N/A</v>
      </c>
      <c r="I974" s="39" t="str">
        <f>VLOOKUP(G974,'MITRA (REFERENSI)'!$A:$Z,25,FALSE)</f>
        <v>#N/A</v>
      </c>
      <c r="J974" s="38" t="str">
        <f>VLOOKUP(G974,'MITRA (REFERENSI)'!$A:$Z,26,FALSE)</f>
        <v>#N/A</v>
      </c>
      <c r="K974" s="38" t="str">
        <f>VLOOKUP(G974,'MITRA (REFERENSI)'!$A:$Z,15,FALSE)</f>
        <v>#N/A</v>
      </c>
      <c r="L974" s="38" t="str">
        <f>VLOOKUP(G974,'MITRA (REFERENSI)'!$A:$Z,15,FALSE)</f>
        <v>#N/A</v>
      </c>
      <c r="M974" s="38" t="str">
        <f>IF(B974=1,'KELAS (REFERENSI)'!M974,IF(B974=2,'KELAS (REFERENSI)'!M989,IF(B974=3,'KELAS (REFERENSI)'!M1004,IF(B974=4,'KELAS (REFERENSI)'!M1019,""))))</f>
        <v/>
      </c>
      <c r="N974" s="38" t="str">
        <f>IF(B974=1,'KELAS (REFERENSI)'!N974,IF(B974=2,'KELAS (REFERENSI)'!N989,IF(B974=3,'KELAS (REFERENSI)'!N1004,IF(B974=4,'KELAS (REFERENSI)'!N1019,""))))</f>
        <v/>
      </c>
      <c r="O974" s="38" t="str">
        <f>IF(B974=1,'KELAS (REFERENSI)'!O974,IF(B974=2,'KELAS (REFERENSI)'!O989,IF(B974=3,'KELAS (REFERENSI)'!O1004,IF(B974=4,'KELAS (REFERENSI)'!O1019,""))))</f>
        <v/>
      </c>
      <c r="P974" s="38" t="str">
        <f>IF(B974=1,'KELAS (REFERENSI)'!P974,IF(B974=2,'KELAS (REFERENSI)'!P989,IF(B974=3,'KELAS (REFERENSI)'!P1004,IF(B974=4,'KELAS (REFERENSI)'!P1019,""))))</f>
        <v/>
      </c>
      <c r="Q974" s="38" t="str">
        <f t="shared" si="4"/>
        <v>BPS Kota Jakarta Timur</v>
      </c>
      <c r="R974" s="38" t="str">
        <f t="shared" si="56"/>
        <v/>
      </c>
      <c r="S974" s="38" t="str">
        <f t="shared" ref="S974:T974" si="982">S973</f>
        <v>15 Juni sampai dengan 31 Agustus 2026</v>
      </c>
      <c r="T974" s="38" t="str">
        <f t="shared" si="982"/>
        <v>31 Agustus 2026</v>
      </c>
      <c r="U974" s="46"/>
      <c r="V974" s="42"/>
      <c r="W974" s="42"/>
      <c r="X974" s="42"/>
    </row>
    <row r="975" ht="15.75" customHeight="1">
      <c r="A975" s="36" t="s">
        <v>6037</v>
      </c>
      <c r="B975" s="43"/>
      <c r="C975" s="44"/>
      <c r="D975" s="47"/>
      <c r="E975" s="47"/>
      <c r="F975" s="39" t="str">
        <f t="shared" si="2"/>
        <v>PETUGAS.0974/SPK/SE/PML/3172/2026</v>
      </c>
      <c r="G975" s="45"/>
      <c r="H975" s="39" t="str">
        <f>VLOOKUP(G975,'MITRA (REFERENSI)'!$A:$Z,16,FALSE)</f>
        <v>#N/A</v>
      </c>
      <c r="I975" s="39" t="str">
        <f>VLOOKUP(G975,'MITRA (REFERENSI)'!$A:$Z,25,FALSE)</f>
        <v>#N/A</v>
      </c>
      <c r="J975" s="38" t="str">
        <f>VLOOKUP(G975,'MITRA (REFERENSI)'!$A:$Z,26,FALSE)</f>
        <v>#N/A</v>
      </c>
      <c r="K975" s="38" t="str">
        <f>VLOOKUP(G975,'MITRA (REFERENSI)'!$A:$Z,15,FALSE)</f>
        <v>#N/A</v>
      </c>
      <c r="L975" s="38" t="str">
        <f>VLOOKUP(G975,'MITRA (REFERENSI)'!$A:$Z,15,FALSE)</f>
        <v>#N/A</v>
      </c>
      <c r="M975" s="38" t="str">
        <f>IF(B975=1,'KELAS (REFERENSI)'!M975,IF(B975=2,'KELAS (REFERENSI)'!M990,IF(B975=3,'KELAS (REFERENSI)'!M1005,IF(B975=4,'KELAS (REFERENSI)'!M1020,""))))</f>
        <v/>
      </c>
      <c r="N975" s="38" t="str">
        <f>IF(B975=1,'KELAS (REFERENSI)'!N975,IF(B975=2,'KELAS (REFERENSI)'!N990,IF(B975=3,'KELAS (REFERENSI)'!N1005,IF(B975=4,'KELAS (REFERENSI)'!N1020,""))))</f>
        <v/>
      </c>
      <c r="O975" s="38" t="str">
        <f>IF(B975=1,'KELAS (REFERENSI)'!O975,IF(B975=2,'KELAS (REFERENSI)'!O990,IF(B975=3,'KELAS (REFERENSI)'!O1005,IF(B975=4,'KELAS (REFERENSI)'!O1020,""))))</f>
        <v/>
      </c>
      <c r="P975" s="38" t="str">
        <f>IF(B975=1,'KELAS (REFERENSI)'!P975,IF(B975=2,'KELAS (REFERENSI)'!P990,IF(B975=3,'KELAS (REFERENSI)'!P1005,IF(B975=4,'KELAS (REFERENSI)'!P1020,""))))</f>
        <v/>
      </c>
      <c r="Q975" s="38" t="str">
        <f t="shared" si="4"/>
        <v>BPS Kota Jakarta Timur</v>
      </c>
      <c r="R975" s="38" t="str">
        <f t="shared" si="56"/>
        <v/>
      </c>
      <c r="S975" s="38" t="str">
        <f t="shared" ref="S975:T975" si="983">S974</f>
        <v>15 Juni sampai dengan 31 Agustus 2026</v>
      </c>
      <c r="T975" s="38" t="str">
        <f t="shared" si="983"/>
        <v>31 Agustus 2026</v>
      </c>
      <c r="U975" s="46"/>
      <c r="V975" s="42"/>
      <c r="W975" s="42"/>
      <c r="X975" s="42"/>
    </row>
    <row r="976" ht="15.75" customHeight="1">
      <c r="A976" s="36" t="s">
        <v>6038</v>
      </c>
      <c r="B976" s="43"/>
      <c r="C976" s="44"/>
      <c r="D976" s="47"/>
      <c r="E976" s="47"/>
      <c r="F976" s="39" t="str">
        <f t="shared" si="2"/>
        <v>PETUGAS.0975/SPK/SE/PML/3172/2026</v>
      </c>
      <c r="G976" s="45"/>
      <c r="H976" s="39" t="str">
        <f>VLOOKUP(G976,'MITRA (REFERENSI)'!$A:$Z,16,FALSE)</f>
        <v>#N/A</v>
      </c>
      <c r="I976" s="39" t="str">
        <f>VLOOKUP(G976,'MITRA (REFERENSI)'!$A:$Z,25,FALSE)</f>
        <v>#N/A</v>
      </c>
      <c r="J976" s="38" t="str">
        <f>VLOOKUP(G976,'MITRA (REFERENSI)'!$A:$Z,26,FALSE)</f>
        <v>#N/A</v>
      </c>
      <c r="K976" s="38" t="str">
        <f>VLOOKUP(G976,'MITRA (REFERENSI)'!$A:$Z,15,FALSE)</f>
        <v>#N/A</v>
      </c>
      <c r="L976" s="38" t="str">
        <f>VLOOKUP(G976,'MITRA (REFERENSI)'!$A:$Z,15,FALSE)</f>
        <v>#N/A</v>
      </c>
      <c r="M976" s="38" t="str">
        <f>IF(B976=1,'KELAS (REFERENSI)'!M976,IF(B976=2,'KELAS (REFERENSI)'!M991,IF(B976=3,'KELAS (REFERENSI)'!M1006,IF(B976=4,'KELAS (REFERENSI)'!M1021,""))))</f>
        <v/>
      </c>
      <c r="N976" s="38" t="str">
        <f>IF(B976=1,'KELAS (REFERENSI)'!N976,IF(B976=2,'KELAS (REFERENSI)'!N991,IF(B976=3,'KELAS (REFERENSI)'!N1006,IF(B976=4,'KELAS (REFERENSI)'!N1021,""))))</f>
        <v/>
      </c>
      <c r="O976" s="38" t="str">
        <f>IF(B976=1,'KELAS (REFERENSI)'!O976,IF(B976=2,'KELAS (REFERENSI)'!O991,IF(B976=3,'KELAS (REFERENSI)'!O1006,IF(B976=4,'KELAS (REFERENSI)'!O1021,""))))</f>
        <v/>
      </c>
      <c r="P976" s="38" t="str">
        <f>IF(B976=1,'KELAS (REFERENSI)'!P976,IF(B976=2,'KELAS (REFERENSI)'!P991,IF(B976=3,'KELAS (REFERENSI)'!P1006,IF(B976=4,'KELAS (REFERENSI)'!P1021,""))))</f>
        <v/>
      </c>
      <c r="Q976" s="38" t="str">
        <f t="shared" si="4"/>
        <v>BPS Kota Jakarta Timur</v>
      </c>
      <c r="R976" s="38" t="str">
        <f t="shared" si="56"/>
        <v/>
      </c>
      <c r="S976" s="38" t="str">
        <f t="shared" ref="S976:T976" si="984">S975</f>
        <v>15 Juni sampai dengan 31 Agustus 2026</v>
      </c>
      <c r="T976" s="38" t="str">
        <f t="shared" si="984"/>
        <v>31 Agustus 2026</v>
      </c>
      <c r="U976" s="46"/>
      <c r="V976" s="42"/>
      <c r="W976" s="42"/>
      <c r="X976" s="42"/>
    </row>
    <row r="977" ht="15.75" customHeight="1">
      <c r="A977" s="36" t="s">
        <v>6039</v>
      </c>
      <c r="B977" s="43"/>
      <c r="C977" s="44"/>
      <c r="D977" s="47"/>
      <c r="E977" s="47"/>
      <c r="F977" s="39" t="str">
        <f t="shared" si="2"/>
        <v>PETUGAS.0976/SPK/SE/PML/3172/2026</v>
      </c>
      <c r="G977" s="45"/>
      <c r="H977" s="39" t="str">
        <f>VLOOKUP(G977,'MITRA (REFERENSI)'!$A:$Z,16,FALSE)</f>
        <v>#N/A</v>
      </c>
      <c r="I977" s="39" t="str">
        <f>VLOOKUP(G977,'MITRA (REFERENSI)'!$A:$Z,25,FALSE)</f>
        <v>#N/A</v>
      </c>
      <c r="J977" s="38" t="str">
        <f>VLOOKUP(G977,'MITRA (REFERENSI)'!$A:$Z,26,FALSE)</f>
        <v>#N/A</v>
      </c>
      <c r="K977" s="38" t="str">
        <f>VLOOKUP(G977,'MITRA (REFERENSI)'!$A:$Z,15,FALSE)</f>
        <v>#N/A</v>
      </c>
      <c r="L977" s="38" t="str">
        <f>VLOOKUP(G977,'MITRA (REFERENSI)'!$A:$Z,15,FALSE)</f>
        <v>#N/A</v>
      </c>
      <c r="M977" s="38" t="str">
        <f>IF(B977=1,'KELAS (REFERENSI)'!M977,IF(B977=2,'KELAS (REFERENSI)'!M992,IF(B977=3,'KELAS (REFERENSI)'!M1007,IF(B977=4,'KELAS (REFERENSI)'!M1022,""))))</f>
        <v/>
      </c>
      <c r="N977" s="38" t="str">
        <f>IF(B977=1,'KELAS (REFERENSI)'!N977,IF(B977=2,'KELAS (REFERENSI)'!N992,IF(B977=3,'KELAS (REFERENSI)'!N1007,IF(B977=4,'KELAS (REFERENSI)'!N1022,""))))</f>
        <v/>
      </c>
      <c r="O977" s="38" t="str">
        <f>IF(B977=1,'KELAS (REFERENSI)'!O977,IF(B977=2,'KELAS (REFERENSI)'!O992,IF(B977=3,'KELAS (REFERENSI)'!O1007,IF(B977=4,'KELAS (REFERENSI)'!O1022,""))))</f>
        <v/>
      </c>
      <c r="P977" s="38" t="str">
        <f>IF(B977=1,'KELAS (REFERENSI)'!P977,IF(B977=2,'KELAS (REFERENSI)'!P992,IF(B977=3,'KELAS (REFERENSI)'!P1007,IF(B977=4,'KELAS (REFERENSI)'!P1022,""))))</f>
        <v/>
      </c>
      <c r="Q977" s="38" t="str">
        <f t="shared" si="4"/>
        <v>BPS Kota Jakarta Timur</v>
      </c>
      <c r="R977" s="38" t="str">
        <f t="shared" si="56"/>
        <v/>
      </c>
      <c r="S977" s="38" t="str">
        <f t="shared" ref="S977:T977" si="985">S976</f>
        <v>15 Juni sampai dengan 31 Agustus 2026</v>
      </c>
      <c r="T977" s="38" t="str">
        <f t="shared" si="985"/>
        <v>31 Agustus 2026</v>
      </c>
      <c r="U977" s="46"/>
      <c r="V977" s="42"/>
      <c r="W977" s="42"/>
      <c r="X977" s="42"/>
    </row>
    <row r="978" ht="15.75" customHeight="1">
      <c r="A978" s="36" t="s">
        <v>6040</v>
      </c>
      <c r="B978" s="43"/>
      <c r="C978" s="44"/>
      <c r="D978" s="47"/>
      <c r="E978" s="47"/>
      <c r="F978" s="39" t="str">
        <f t="shared" si="2"/>
        <v>PETUGAS.0977/SPK/SE/PML/3172/2026</v>
      </c>
      <c r="G978" s="45"/>
      <c r="H978" s="39" t="str">
        <f>VLOOKUP(G978,'MITRA (REFERENSI)'!$A:$Z,16,FALSE)</f>
        <v>#N/A</v>
      </c>
      <c r="I978" s="39" t="str">
        <f>VLOOKUP(G978,'MITRA (REFERENSI)'!$A:$Z,25,FALSE)</f>
        <v>#N/A</v>
      </c>
      <c r="J978" s="38" t="str">
        <f>VLOOKUP(G978,'MITRA (REFERENSI)'!$A:$Z,26,FALSE)</f>
        <v>#N/A</v>
      </c>
      <c r="K978" s="38" t="str">
        <f>VLOOKUP(G978,'MITRA (REFERENSI)'!$A:$Z,15,FALSE)</f>
        <v>#N/A</v>
      </c>
      <c r="L978" s="38" t="str">
        <f>VLOOKUP(G978,'MITRA (REFERENSI)'!$A:$Z,15,FALSE)</f>
        <v>#N/A</v>
      </c>
      <c r="M978" s="38" t="str">
        <f>IF(B978=1,'KELAS (REFERENSI)'!M978,IF(B978=2,'KELAS (REFERENSI)'!M993,IF(B978=3,'KELAS (REFERENSI)'!M1008,IF(B978=4,'KELAS (REFERENSI)'!M1023,""))))</f>
        <v/>
      </c>
      <c r="N978" s="38" t="str">
        <f>IF(B978=1,'KELAS (REFERENSI)'!N978,IF(B978=2,'KELAS (REFERENSI)'!N993,IF(B978=3,'KELAS (REFERENSI)'!N1008,IF(B978=4,'KELAS (REFERENSI)'!N1023,""))))</f>
        <v/>
      </c>
      <c r="O978" s="38" t="str">
        <f>IF(B978=1,'KELAS (REFERENSI)'!O978,IF(B978=2,'KELAS (REFERENSI)'!O993,IF(B978=3,'KELAS (REFERENSI)'!O1008,IF(B978=4,'KELAS (REFERENSI)'!O1023,""))))</f>
        <v/>
      </c>
      <c r="P978" s="38" t="str">
        <f>IF(B978=1,'KELAS (REFERENSI)'!P978,IF(B978=2,'KELAS (REFERENSI)'!P993,IF(B978=3,'KELAS (REFERENSI)'!P1008,IF(B978=4,'KELAS (REFERENSI)'!P1023,""))))</f>
        <v/>
      </c>
      <c r="Q978" s="38" t="str">
        <f t="shared" si="4"/>
        <v>BPS Kota Jakarta Timur</v>
      </c>
      <c r="R978" s="38" t="str">
        <f t="shared" si="56"/>
        <v/>
      </c>
      <c r="S978" s="38" t="str">
        <f t="shared" ref="S978:T978" si="986">S977</f>
        <v>15 Juni sampai dengan 31 Agustus 2026</v>
      </c>
      <c r="T978" s="38" t="str">
        <f t="shared" si="986"/>
        <v>31 Agustus 2026</v>
      </c>
      <c r="U978" s="46"/>
      <c r="V978" s="42"/>
      <c r="W978" s="42"/>
      <c r="X978" s="42"/>
    </row>
    <row r="979" ht="15.75" customHeight="1">
      <c r="A979" s="36" t="s">
        <v>6041</v>
      </c>
      <c r="B979" s="43"/>
      <c r="C979" s="44"/>
      <c r="D979" s="47"/>
      <c r="E979" s="47"/>
      <c r="F979" s="39" t="str">
        <f t="shared" si="2"/>
        <v>PETUGAS.0978/SPK/SE/PML/3172/2026</v>
      </c>
      <c r="G979" s="45"/>
      <c r="H979" s="39" t="str">
        <f>VLOOKUP(G979,'MITRA (REFERENSI)'!$A:$Z,16,FALSE)</f>
        <v>#N/A</v>
      </c>
      <c r="I979" s="39" t="str">
        <f>VLOOKUP(G979,'MITRA (REFERENSI)'!$A:$Z,25,FALSE)</f>
        <v>#N/A</v>
      </c>
      <c r="J979" s="38" t="str">
        <f>VLOOKUP(G979,'MITRA (REFERENSI)'!$A:$Z,26,FALSE)</f>
        <v>#N/A</v>
      </c>
      <c r="K979" s="38" t="str">
        <f>VLOOKUP(G979,'MITRA (REFERENSI)'!$A:$Z,15,FALSE)</f>
        <v>#N/A</v>
      </c>
      <c r="L979" s="38" t="str">
        <f>VLOOKUP(G979,'MITRA (REFERENSI)'!$A:$Z,15,FALSE)</f>
        <v>#N/A</v>
      </c>
      <c r="M979" s="38" t="str">
        <f>IF(B979=1,'KELAS (REFERENSI)'!M979,IF(B979=2,'KELAS (REFERENSI)'!M994,IF(B979=3,'KELAS (REFERENSI)'!M1009,IF(B979=4,'KELAS (REFERENSI)'!M1024,""))))</f>
        <v/>
      </c>
      <c r="N979" s="38" t="str">
        <f>IF(B979=1,'KELAS (REFERENSI)'!N979,IF(B979=2,'KELAS (REFERENSI)'!N994,IF(B979=3,'KELAS (REFERENSI)'!N1009,IF(B979=4,'KELAS (REFERENSI)'!N1024,""))))</f>
        <v/>
      </c>
      <c r="O979" s="38" t="str">
        <f>IF(B979=1,'KELAS (REFERENSI)'!O979,IF(B979=2,'KELAS (REFERENSI)'!O994,IF(B979=3,'KELAS (REFERENSI)'!O1009,IF(B979=4,'KELAS (REFERENSI)'!O1024,""))))</f>
        <v/>
      </c>
      <c r="P979" s="38" t="str">
        <f>IF(B979=1,'KELAS (REFERENSI)'!P979,IF(B979=2,'KELAS (REFERENSI)'!P994,IF(B979=3,'KELAS (REFERENSI)'!P1009,IF(B979=4,'KELAS (REFERENSI)'!P1024,""))))</f>
        <v/>
      </c>
      <c r="Q979" s="38" t="str">
        <f t="shared" si="4"/>
        <v>BPS Kota Jakarta Timur</v>
      </c>
      <c r="R979" s="38" t="str">
        <f t="shared" si="56"/>
        <v/>
      </c>
      <c r="S979" s="38" t="str">
        <f t="shared" ref="S979:T979" si="987">S978</f>
        <v>15 Juni sampai dengan 31 Agustus 2026</v>
      </c>
      <c r="T979" s="38" t="str">
        <f t="shared" si="987"/>
        <v>31 Agustus 2026</v>
      </c>
      <c r="U979" s="46"/>
      <c r="V979" s="42"/>
      <c r="W979" s="42"/>
      <c r="X979" s="42"/>
    </row>
    <row r="980" ht="15.75" customHeight="1">
      <c r="A980" s="36" t="s">
        <v>6042</v>
      </c>
      <c r="B980" s="43"/>
      <c r="C980" s="44"/>
      <c r="D980" s="47"/>
      <c r="E980" s="47"/>
      <c r="F980" s="39" t="str">
        <f t="shared" si="2"/>
        <v>PETUGAS.0979/SPK/SE/PML/3172/2026</v>
      </c>
      <c r="G980" s="45"/>
      <c r="H980" s="39" t="str">
        <f>VLOOKUP(G980,'MITRA (REFERENSI)'!$A:$Z,16,FALSE)</f>
        <v>#N/A</v>
      </c>
      <c r="I980" s="39" t="str">
        <f>VLOOKUP(G980,'MITRA (REFERENSI)'!$A:$Z,25,FALSE)</f>
        <v>#N/A</v>
      </c>
      <c r="J980" s="38" t="str">
        <f>VLOOKUP(G980,'MITRA (REFERENSI)'!$A:$Z,26,FALSE)</f>
        <v>#N/A</v>
      </c>
      <c r="K980" s="38" t="str">
        <f>VLOOKUP(G980,'MITRA (REFERENSI)'!$A:$Z,15,FALSE)</f>
        <v>#N/A</v>
      </c>
      <c r="L980" s="38" t="str">
        <f>VLOOKUP(G980,'MITRA (REFERENSI)'!$A:$Z,15,FALSE)</f>
        <v>#N/A</v>
      </c>
      <c r="M980" s="38" t="str">
        <f>IF(B980=1,'KELAS (REFERENSI)'!M980,IF(B980=2,'KELAS (REFERENSI)'!M995,IF(B980=3,'KELAS (REFERENSI)'!M1010,IF(B980=4,'KELAS (REFERENSI)'!M1025,""))))</f>
        <v/>
      </c>
      <c r="N980" s="38" t="str">
        <f>IF(B980=1,'KELAS (REFERENSI)'!N980,IF(B980=2,'KELAS (REFERENSI)'!N995,IF(B980=3,'KELAS (REFERENSI)'!N1010,IF(B980=4,'KELAS (REFERENSI)'!N1025,""))))</f>
        <v/>
      </c>
      <c r="O980" s="38" t="str">
        <f>IF(B980=1,'KELAS (REFERENSI)'!O980,IF(B980=2,'KELAS (REFERENSI)'!O995,IF(B980=3,'KELAS (REFERENSI)'!O1010,IF(B980=4,'KELAS (REFERENSI)'!O1025,""))))</f>
        <v/>
      </c>
      <c r="P980" s="38" t="str">
        <f>IF(B980=1,'KELAS (REFERENSI)'!P980,IF(B980=2,'KELAS (REFERENSI)'!P995,IF(B980=3,'KELAS (REFERENSI)'!P1010,IF(B980=4,'KELAS (REFERENSI)'!P1025,""))))</f>
        <v/>
      </c>
      <c r="Q980" s="38" t="str">
        <f t="shared" si="4"/>
        <v>BPS Kota Jakarta Timur</v>
      </c>
      <c r="R980" s="38" t="str">
        <f t="shared" si="56"/>
        <v/>
      </c>
      <c r="S980" s="38" t="str">
        <f t="shared" ref="S980:T980" si="988">S979</f>
        <v>15 Juni sampai dengan 31 Agustus 2026</v>
      </c>
      <c r="T980" s="38" t="str">
        <f t="shared" si="988"/>
        <v>31 Agustus 2026</v>
      </c>
      <c r="U980" s="46"/>
      <c r="V980" s="42"/>
      <c r="W980" s="42"/>
      <c r="X980" s="42"/>
    </row>
    <row r="981" ht="15.75" customHeight="1">
      <c r="A981" s="36" t="s">
        <v>6043</v>
      </c>
      <c r="B981" s="43"/>
      <c r="C981" s="44"/>
      <c r="D981" s="47"/>
      <c r="E981" s="47"/>
      <c r="F981" s="39" t="str">
        <f t="shared" si="2"/>
        <v>PETUGAS.0980/SPK/SE/PML/3172/2026</v>
      </c>
      <c r="G981" s="45"/>
      <c r="H981" s="39" t="str">
        <f>VLOOKUP(G981,'MITRA (REFERENSI)'!$A:$Z,16,FALSE)</f>
        <v>#N/A</v>
      </c>
      <c r="I981" s="39" t="str">
        <f>VLOOKUP(G981,'MITRA (REFERENSI)'!$A:$Z,25,FALSE)</f>
        <v>#N/A</v>
      </c>
      <c r="J981" s="38" t="str">
        <f>VLOOKUP(G981,'MITRA (REFERENSI)'!$A:$Z,26,FALSE)</f>
        <v>#N/A</v>
      </c>
      <c r="K981" s="38" t="str">
        <f>VLOOKUP(G981,'MITRA (REFERENSI)'!$A:$Z,15,FALSE)</f>
        <v>#N/A</v>
      </c>
      <c r="L981" s="38" t="str">
        <f>VLOOKUP(G981,'MITRA (REFERENSI)'!$A:$Z,15,FALSE)</f>
        <v>#N/A</v>
      </c>
      <c r="M981" s="38" t="str">
        <f>IF(B981=1,'KELAS (REFERENSI)'!M981,IF(B981=2,'KELAS (REFERENSI)'!M996,IF(B981=3,'KELAS (REFERENSI)'!M1011,IF(B981=4,'KELAS (REFERENSI)'!M1026,""))))</f>
        <v/>
      </c>
      <c r="N981" s="38" t="str">
        <f>IF(B981=1,'KELAS (REFERENSI)'!N981,IF(B981=2,'KELAS (REFERENSI)'!N996,IF(B981=3,'KELAS (REFERENSI)'!N1011,IF(B981=4,'KELAS (REFERENSI)'!N1026,""))))</f>
        <v/>
      </c>
      <c r="O981" s="38" t="str">
        <f>IF(B981=1,'KELAS (REFERENSI)'!O981,IF(B981=2,'KELAS (REFERENSI)'!O996,IF(B981=3,'KELAS (REFERENSI)'!O1011,IF(B981=4,'KELAS (REFERENSI)'!O1026,""))))</f>
        <v/>
      </c>
      <c r="P981" s="38" t="str">
        <f>IF(B981=1,'KELAS (REFERENSI)'!P981,IF(B981=2,'KELAS (REFERENSI)'!P996,IF(B981=3,'KELAS (REFERENSI)'!P1011,IF(B981=4,'KELAS (REFERENSI)'!P1026,""))))</f>
        <v/>
      </c>
      <c r="Q981" s="38" t="str">
        <f t="shared" si="4"/>
        <v>BPS Kota Jakarta Timur</v>
      </c>
      <c r="R981" s="38" t="str">
        <f t="shared" si="56"/>
        <v/>
      </c>
      <c r="S981" s="38" t="str">
        <f t="shared" ref="S981:T981" si="989">S980</f>
        <v>15 Juni sampai dengan 31 Agustus 2026</v>
      </c>
      <c r="T981" s="38" t="str">
        <f t="shared" si="989"/>
        <v>31 Agustus 2026</v>
      </c>
      <c r="U981" s="46"/>
      <c r="V981" s="42"/>
      <c r="W981" s="42"/>
      <c r="X981" s="42"/>
    </row>
    <row r="982" ht="15.75" customHeight="1">
      <c r="A982" s="36" t="s">
        <v>6044</v>
      </c>
      <c r="B982" s="43"/>
      <c r="C982" s="44"/>
      <c r="D982" s="47"/>
      <c r="E982" s="47"/>
      <c r="F982" s="39" t="str">
        <f t="shared" si="2"/>
        <v>PETUGAS.0981/SPK/SE/PML/3172/2026</v>
      </c>
      <c r="G982" s="45"/>
      <c r="H982" s="39" t="str">
        <f>VLOOKUP(G982,'MITRA (REFERENSI)'!$A:$Z,16,FALSE)</f>
        <v>#N/A</v>
      </c>
      <c r="I982" s="39" t="str">
        <f>VLOOKUP(G982,'MITRA (REFERENSI)'!$A:$Z,25,FALSE)</f>
        <v>#N/A</v>
      </c>
      <c r="J982" s="38" t="str">
        <f>VLOOKUP(G982,'MITRA (REFERENSI)'!$A:$Z,26,FALSE)</f>
        <v>#N/A</v>
      </c>
      <c r="K982" s="38" t="str">
        <f>VLOOKUP(G982,'MITRA (REFERENSI)'!$A:$Z,15,FALSE)</f>
        <v>#N/A</v>
      </c>
      <c r="L982" s="38" t="str">
        <f>VLOOKUP(G982,'MITRA (REFERENSI)'!$A:$Z,15,FALSE)</f>
        <v>#N/A</v>
      </c>
      <c r="M982" s="38" t="str">
        <f>IF(B982=1,'KELAS (REFERENSI)'!M982,IF(B982=2,'KELAS (REFERENSI)'!M997,IF(B982=3,'KELAS (REFERENSI)'!M1012,IF(B982=4,'KELAS (REFERENSI)'!M1027,""))))</f>
        <v/>
      </c>
      <c r="N982" s="38" t="str">
        <f>IF(B982=1,'KELAS (REFERENSI)'!N982,IF(B982=2,'KELAS (REFERENSI)'!N997,IF(B982=3,'KELAS (REFERENSI)'!N1012,IF(B982=4,'KELAS (REFERENSI)'!N1027,""))))</f>
        <v/>
      </c>
      <c r="O982" s="38" t="str">
        <f>IF(B982=1,'KELAS (REFERENSI)'!O982,IF(B982=2,'KELAS (REFERENSI)'!O997,IF(B982=3,'KELAS (REFERENSI)'!O1012,IF(B982=4,'KELAS (REFERENSI)'!O1027,""))))</f>
        <v/>
      </c>
      <c r="P982" s="38" t="str">
        <f>IF(B982=1,'KELAS (REFERENSI)'!P982,IF(B982=2,'KELAS (REFERENSI)'!P997,IF(B982=3,'KELAS (REFERENSI)'!P1012,IF(B982=4,'KELAS (REFERENSI)'!P1027,""))))</f>
        <v/>
      </c>
      <c r="Q982" s="38" t="str">
        <f t="shared" si="4"/>
        <v>BPS Kota Jakarta Timur</v>
      </c>
      <c r="R982" s="38" t="str">
        <f t="shared" si="56"/>
        <v/>
      </c>
      <c r="S982" s="38" t="str">
        <f t="shared" ref="S982:T982" si="990">S981</f>
        <v>15 Juni sampai dengan 31 Agustus 2026</v>
      </c>
      <c r="T982" s="38" t="str">
        <f t="shared" si="990"/>
        <v>31 Agustus 2026</v>
      </c>
      <c r="U982" s="46"/>
      <c r="V982" s="42"/>
      <c r="W982" s="42"/>
      <c r="X982" s="42"/>
    </row>
    <row r="983" ht="15.75" customHeight="1">
      <c r="A983" s="36" t="s">
        <v>6045</v>
      </c>
      <c r="B983" s="43"/>
      <c r="C983" s="44"/>
      <c r="D983" s="47"/>
      <c r="E983" s="47"/>
      <c r="F983" s="39" t="str">
        <f t="shared" si="2"/>
        <v>PETUGAS.0982/SPK/SE/PML/3172/2026</v>
      </c>
      <c r="G983" s="45"/>
      <c r="H983" s="39" t="str">
        <f>VLOOKUP(G983,'MITRA (REFERENSI)'!$A:$Z,16,FALSE)</f>
        <v>#N/A</v>
      </c>
      <c r="I983" s="39" t="str">
        <f>VLOOKUP(G983,'MITRA (REFERENSI)'!$A:$Z,25,FALSE)</f>
        <v>#N/A</v>
      </c>
      <c r="J983" s="38" t="str">
        <f>VLOOKUP(G983,'MITRA (REFERENSI)'!$A:$Z,26,FALSE)</f>
        <v>#N/A</v>
      </c>
      <c r="K983" s="38" t="str">
        <f>VLOOKUP(G983,'MITRA (REFERENSI)'!$A:$Z,15,FALSE)</f>
        <v>#N/A</v>
      </c>
      <c r="L983" s="38" t="str">
        <f>VLOOKUP(G983,'MITRA (REFERENSI)'!$A:$Z,15,FALSE)</f>
        <v>#N/A</v>
      </c>
      <c r="M983" s="38" t="str">
        <f>IF(B983=1,'KELAS (REFERENSI)'!M983,IF(B983=2,'KELAS (REFERENSI)'!M998,IF(B983=3,'KELAS (REFERENSI)'!M1013,IF(B983=4,'KELAS (REFERENSI)'!M1028,""))))</f>
        <v/>
      </c>
      <c r="N983" s="38" t="str">
        <f>IF(B983=1,'KELAS (REFERENSI)'!N983,IF(B983=2,'KELAS (REFERENSI)'!N998,IF(B983=3,'KELAS (REFERENSI)'!N1013,IF(B983=4,'KELAS (REFERENSI)'!N1028,""))))</f>
        <v/>
      </c>
      <c r="O983" s="38" t="str">
        <f>IF(B983=1,'KELAS (REFERENSI)'!O983,IF(B983=2,'KELAS (REFERENSI)'!O998,IF(B983=3,'KELAS (REFERENSI)'!O1013,IF(B983=4,'KELAS (REFERENSI)'!O1028,""))))</f>
        <v/>
      </c>
      <c r="P983" s="38" t="str">
        <f>IF(B983=1,'KELAS (REFERENSI)'!P983,IF(B983=2,'KELAS (REFERENSI)'!P998,IF(B983=3,'KELAS (REFERENSI)'!P1013,IF(B983=4,'KELAS (REFERENSI)'!P1028,""))))</f>
        <v/>
      </c>
      <c r="Q983" s="38" t="str">
        <f t="shared" si="4"/>
        <v>BPS Kota Jakarta Timur</v>
      </c>
      <c r="R983" s="38" t="str">
        <f t="shared" si="56"/>
        <v/>
      </c>
      <c r="S983" s="38" t="str">
        <f t="shared" ref="S983:T983" si="991">S982</f>
        <v>15 Juni sampai dengan 31 Agustus 2026</v>
      </c>
      <c r="T983" s="38" t="str">
        <f t="shared" si="991"/>
        <v>31 Agustus 2026</v>
      </c>
      <c r="U983" s="46"/>
      <c r="V983" s="42"/>
      <c r="W983" s="42"/>
      <c r="X983" s="42"/>
    </row>
    <row r="984" ht="15.75" customHeight="1">
      <c r="A984" s="36" t="s">
        <v>6046</v>
      </c>
      <c r="B984" s="43"/>
      <c r="C984" s="44"/>
      <c r="D984" s="47"/>
      <c r="E984" s="47"/>
      <c r="F984" s="39" t="str">
        <f t="shared" si="2"/>
        <v>PETUGAS.0983/SPK/SE/PML/3172/2026</v>
      </c>
      <c r="G984" s="45"/>
      <c r="H984" s="39" t="str">
        <f>VLOOKUP(G984,'MITRA (REFERENSI)'!$A:$Z,16,FALSE)</f>
        <v>#N/A</v>
      </c>
      <c r="I984" s="39" t="str">
        <f>VLOOKUP(G984,'MITRA (REFERENSI)'!$A:$Z,25,FALSE)</f>
        <v>#N/A</v>
      </c>
      <c r="J984" s="38" t="str">
        <f>VLOOKUP(G984,'MITRA (REFERENSI)'!$A:$Z,26,FALSE)</f>
        <v>#N/A</v>
      </c>
      <c r="K984" s="38" t="str">
        <f>VLOOKUP(G984,'MITRA (REFERENSI)'!$A:$Z,15,FALSE)</f>
        <v>#N/A</v>
      </c>
      <c r="L984" s="38" t="str">
        <f>VLOOKUP(G984,'MITRA (REFERENSI)'!$A:$Z,15,FALSE)</f>
        <v>#N/A</v>
      </c>
      <c r="M984" s="38" t="str">
        <f>IF(B984=1,'KELAS (REFERENSI)'!M984,IF(B984=2,'KELAS (REFERENSI)'!M999,IF(B984=3,'KELAS (REFERENSI)'!M1014,IF(B984=4,'KELAS (REFERENSI)'!M1029,""))))</f>
        <v/>
      </c>
      <c r="N984" s="38" t="str">
        <f>IF(B984=1,'KELAS (REFERENSI)'!N984,IF(B984=2,'KELAS (REFERENSI)'!N999,IF(B984=3,'KELAS (REFERENSI)'!N1014,IF(B984=4,'KELAS (REFERENSI)'!N1029,""))))</f>
        <v/>
      </c>
      <c r="O984" s="38" t="str">
        <f>IF(B984=1,'KELAS (REFERENSI)'!O984,IF(B984=2,'KELAS (REFERENSI)'!O999,IF(B984=3,'KELAS (REFERENSI)'!O1014,IF(B984=4,'KELAS (REFERENSI)'!O1029,""))))</f>
        <v/>
      </c>
      <c r="P984" s="38" t="str">
        <f>IF(B984=1,'KELAS (REFERENSI)'!P984,IF(B984=2,'KELAS (REFERENSI)'!P999,IF(B984=3,'KELAS (REFERENSI)'!P1014,IF(B984=4,'KELAS (REFERENSI)'!P1029,""))))</f>
        <v/>
      </c>
      <c r="Q984" s="38" t="str">
        <f t="shared" si="4"/>
        <v>BPS Kota Jakarta Timur</v>
      </c>
      <c r="R984" s="38" t="str">
        <f t="shared" si="56"/>
        <v/>
      </c>
      <c r="S984" s="38" t="str">
        <f t="shared" ref="S984:T984" si="992">S983</f>
        <v>15 Juni sampai dengan 31 Agustus 2026</v>
      </c>
      <c r="T984" s="38" t="str">
        <f t="shared" si="992"/>
        <v>31 Agustus 2026</v>
      </c>
      <c r="U984" s="46"/>
      <c r="V984" s="42"/>
      <c r="W984" s="42"/>
      <c r="X984" s="42"/>
    </row>
    <row r="985" ht="15.75" customHeight="1">
      <c r="A985" s="36" t="s">
        <v>6047</v>
      </c>
      <c r="B985" s="43"/>
      <c r="C985" s="44"/>
      <c r="D985" s="47"/>
      <c r="E985" s="47"/>
      <c r="F985" s="39" t="str">
        <f t="shared" si="2"/>
        <v>PETUGAS.0984/SPK/SE/PML/3172/2026</v>
      </c>
      <c r="G985" s="45"/>
      <c r="H985" s="39" t="str">
        <f>VLOOKUP(G985,'MITRA (REFERENSI)'!$A:$Z,16,FALSE)</f>
        <v>#N/A</v>
      </c>
      <c r="I985" s="39" t="str">
        <f>VLOOKUP(G985,'MITRA (REFERENSI)'!$A:$Z,25,FALSE)</f>
        <v>#N/A</v>
      </c>
      <c r="J985" s="38" t="str">
        <f>VLOOKUP(G985,'MITRA (REFERENSI)'!$A:$Z,26,FALSE)</f>
        <v>#N/A</v>
      </c>
      <c r="K985" s="38" t="str">
        <f>VLOOKUP(G985,'MITRA (REFERENSI)'!$A:$Z,15,FALSE)</f>
        <v>#N/A</v>
      </c>
      <c r="L985" s="38" t="str">
        <f>VLOOKUP(G985,'MITRA (REFERENSI)'!$A:$Z,15,FALSE)</f>
        <v>#N/A</v>
      </c>
      <c r="M985" s="38" t="str">
        <f>IF(B985=1,'KELAS (REFERENSI)'!M985,IF(B985=2,'KELAS (REFERENSI)'!M1000,IF(B985=3,'KELAS (REFERENSI)'!M1015,IF(B985=4,'KELAS (REFERENSI)'!M1030,""))))</f>
        <v/>
      </c>
      <c r="N985" s="38" t="str">
        <f>IF(B985=1,'KELAS (REFERENSI)'!N985,IF(B985=2,'KELAS (REFERENSI)'!N1000,IF(B985=3,'KELAS (REFERENSI)'!N1015,IF(B985=4,'KELAS (REFERENSI)'!N1030,""))))</f>
        <v/>
      </c>
      <c r="O985" s="38" t="str">
        <f>IF(B985=1,'KELAS (REFERENSI)'!O985,IF(B985=2,'KELAS (REFERENSI)'!O1000,IF(B985=3,'KELAS (REFERENSI)'!O1015,IF(B985=4,'KELAS (REFERENSI)'!O1030,""))))</f>
        <v/>
      </c>
      <c r="P985" s="38" t="str">
        <f>IF(B985=1,'KELAS (REFERENSI)'!P985,IF(B985=2,'KELAS (REFERENSI)'!P1000,IF(B985=3,'KELAS (REFERENSI)'!P1015,IF(B985=4,'KELAS (REFERENSI)'!P1030,""))))</f>
        <v/>
      </c>
      <c r="Q985" s="38" t="str">
        <f t="shared" si="4"/>
        <v>BPS Kota Jakarta Timur</v>
      </c>
      <c r="R985" s="38" t="str">
        <f t="shared" si="56"/>
        <v/>
      </c>
      <c r="S985" s="38" t="str">
        <f t="shared" ref="S985:T985" si="993">S984</f>
        <v>15 Juni sampai dengan 31 Agustus 2026</v>
      </c>
      <c r="T985" s="38" t="str">
        <f t="shared" si="993"/>
        <v>31 Agustus 2026</v>
      </c>
      <c r="U985" s="46"/>
      <c r="V985" s="42"/>
      <c r="W985" s="42"/>
      <c r="X985" s="42"/>
    </row>
    <row r="986" ht="15.75" customHeight="1">
      <c r="A986" s="36" t="s">
        <v>6048</v>
      </c>
      <c r="B986" s="43"/>
      <c r="C986" s="44"/>
      <c r="D986" s="47"/>
      <c r="E986" s="47"/>
      <c r="F986" s="39" t="str">
        <f t="shared" si="2"/>
        <v>PETUGAS.0985/SPK/SE/PML/3172/2026</v>
      </c>
      <c r="G986" s="45"/>
      <c r="H986" s="39" t="str">
        <f>VLOOKUP(G986,'MITRA (REFERENSI)'!$A:$Z,16,FALSE)</f>
        <v>#N/A</v>
      </c>
      <c r="I986" s="39" t="str">
        <f>VLOOKUP(G986,'MITRA (REFERENSI)'!$A:$Z,25,FALSE)</f>
        <v>#N/A</v>
      </c>
      <c r="J986" s="38" t="str">
        <f>VLOOKUP(G986,'MITRA (REFERENSI)'!$A:$Z,26,FALSE)</f>
        <v>#N/A</v>
      </c>
      <c r="K986" s="38" t="str">
        <f>VLOOKUP(G986,'MITRA (REFERENSI)'!$A:$Z,15,FALSE)</f>
        <v>#N/A</v>
      </c>
      <c r="L986" s="38" t="str">
        <f>VLOOKUP(G986,'MITRA (REFERENSI)'!$A:$Z,15,FALSE)</f>
        <v>#N/A</v>
      </c>
      <c r="M986" s="38" t="str">
        <f>IF(B986=1,'KELAS (REFERENSI)'!M986,IF(B986=2,'KELAS (REFERENSI)'!M1001,IF(B986=3,'KELAS (REFERENSI)'!M1016,IF(B986=4,'KELAS (REFERENSI)'!M1031,""))))</f>
        <v/>
      </c>
      <c r="N986" s="38" t="str">
        <f>IF(B986=1,'KELAS (REFERENSI)'!N986,IF(B986=2,'KELAS (REFERENSI)'!N1001,IF(B986=3,'KELAS (REFERENSI)'!N1016,IF(B986=4,'KELAS (REFERENSI)'!N1031,""))))</f>
        <v/>
      </c>
      <c r="O986" s="38" t="str">
        <f>IF(B986=1,'KELAS (REFERENSI)'!O986,IF(B986=2,'KELAS (REFERENSI)'!O1001,IF(B986=3,'KELAS (REFERENSI)'!O1016,IF(B986=4,'KELAS (REFERENSI)'!O1031,""))))</f>
        <v/>
      </c>
      <c r="P986" s="38" t="str">
        <f>IF(B986=1,'KELAS (REFERENSI)'!P986,IF(B986=2,'KELAS (REFERENSI)'!P1001,IF(B986=3,'KELAS (REFERENSI)'!P1016,IF(B986=4,'KELAS (REFERENSI)'!P1031,""))))</f>
        <v/>
      </c>
      <c r="Q986" s="38" t="str">
        <f t="shared" si="4"/>
        <v>BPS Kota Jakarta Timur</v>
      </c>
      <c r="R986" s="38" t="str">
        <f t="shared" si="56"/>
        <v/>
      </c>
      <c r="S986" s="38" t="str">
        <f t="shared" ref="S986:T986" si="994">S985</f>
        <v>15 Juni sampai dengan 31 Agustus 2026</v>
      </c>
      <c r="T986" s="38" t="str">
        <f t="shared" si="994"/>
        <v>31 Agustus 2026</v>
      </c>
      <c r="U986" s="46"/>
      <c r="V986" s="42"/>
      <c r="W986" s="42"/>
      <c r="X986" s="42"/>
    </row>
    <row r="987" ht="15.75" customHeight="1">
      <c r="A987" s="36" t="s">
        <v>6049</v>
      </c>
      <c r="B987" s="43"/>
      <c r="C987" s="44"/>
      <c r="D987" s="47"/>
      <c r="E987" s="47"/>
      <c r="F987" s="39" t="str">
        <f t="shared" si="2"/>
        <v>PETUGAS.0986/SPK/SE/PML/3172/2026</v>
      </c>
      <c r="G987" s="45"/>
      <c r="H987" s="39" t="str">
        <f>VLOOKUP(G987,'MITRA (REFERENSI)'!$A:$Z,16,FALSE)</f>
        <v>#N/A</v>
      </c>
      <c r="I987" s="39" t="str">
        <f>VLOOKUP(G987,'MITRA (REFERENSI)'!$A:$Z,25,FALSE)</f>
        <v>#N/A</v>
      </c>
      <c r="J987" s="38" t="str">
        <f>VLOOKUP(G987,'MITRA (REFERENSI)'!$A:$Z,26,FALSE)</f>
        <v>#N/A</v>
      </c>
      <c r="K987" s="38" t="str">
        <f>VLOOKUP(G987,'MITRA (REFERENSI)'!$A:$Z,15,FALSE)</f>
        <v>#N/A</v>
      </c>
      <c r="L987" s="38" t="str">
        <f>VLOOKUP(G987,'MITRA (REFERENSI)'!$A:$Z,15,FALSE)</f>
        <v>#N/A</v>
      </c>
      <c r="M987" s="38" t="str">
        <f>IF(B987=1,'KELAS (REFERENSI)'!M987,IF(B987=2,'KELAS (REFERENSI)'!M1002,IF(B987=3,'KELAS (REFERENSI)'!M1017,IF(B987=4,'KELAS (REFERENSI)'!M1032,""))))</f>
        <v/>
      </c>
      <c r="N987" s="38" t="str">
        <f>IF(B987=1,'KELAS (REFERENSI)'!N987,IF(B987=2,'KELAS (REFERENSI)'!N1002,IF(B987=3,'KELAS (REFERENSI)'!N1017,IF(B987=4,'KELAS (REFERENSI)'!N1032,""))))</f>
        <v/>
      </c>
      <c r="O987" s="38" t="str">
        <f>IF(B987=1,'KELAS (REFERENSI)'!O987,IF(B987=2,'KELAS (REFERENSI)'!O1002,IF(B987=3,'KELAS (REFERENSI)'!O1017,IF(B987=4,'KELAS (REFERENSI)'!O1032,""))))</f>
        <v/>
      </c>
      <c r="P987" s="38" t="str">
        <f>IF(B987=1,'KELAS (REFERENSI)'!P987,IF(B987=2,'KELAS (REFERENSI)'!P1002,IF(B987=3,'KELAS (REFERENSI)'!P1017,IF(B987=4,'KELAS (REFERENSI)'!P1032,""))))</f>
        <v/>
      </c>
      <c r="Q987" s="38" t="str">
        <f t="shared" si="4"/>
        <v>BPS Kota Jakarta Timur</v>
      </c>
      <c r="R987" s="38" t="str">
        <f t="shared" si="56"/>
        <v/>
      </c>
      <c r="S987" s="38" t="str">
        <f t="shared" ref="S987:T987" si="995">S986</f>
        <v>15 Juni sampai dengan 31 Agustus 2026</v>
      </c>
      <c r="T987" s="38" t="str">
        <f t="shared" si="995"/>
        <v>31 Agustus 2026</v>
      </c>
      <c r="U987" s="46"/>
      <c r="V987" s="42"/>
      <c r="W987" s="42"/>
      <c r="X987" s="42"/>
    </row>
    <row r="988" ht="15.75" customHeight="1">
      <c r="A988" s="36" t="s">
        <v>6050</v>
      </c>
      <c r="B988" s="43"/>
      <c r="C988" s="44"/>
      <c r="D988" s="47"/>
      <c r="E988" s="47"/>
      <c r="F988" s="39" t="str">
        <f t="shared" si="2"/>
        <v>PETUGAS.0987/SPK/SE/PML/3172/2026</v>
      </c>
      <c r="G988" s="45"/>
      <c r="H988" s="39" t="str">
        <f>VLOOKUP(G988,'MITRA (REFERENSI)'!$A:$Z,16,FALSE)</f>
        <v>#N/A</v>
      </c>
      <c r="I988" s="39" t="str">
        <f>VLOOKUP(G988,'MITRA (REFERENSI)'!$A:$Z,25,FALSE)</f>
        <v>#N/A</v>
      </c>
      <c r="J988" s="38" t="str">
        <f>VLOOKUP(G988,'MITRA (REFERENSI)'!$A:$Z,26,FALSE)</f>
        <v>#N/A</v>
      </c>
      <c r="K988" s="38" t="str">
        <f>VLOOKUP(G988,'MITRA (REFERENSI)'!$A:$Z,15,FALSE)</f>
        <v>#N/A</v>
      </c>
      <c r="L988" s="38" t="str">
        <f>VLOOKUP(G988,'MITRA (REFERENSI)'!$A:$Z,15,FALSE)</f>
        <v>#N/A</v>
      </c>
      <c r="M988" s="38" t="str">
        <f>IF(B988=1,'KELAS (REFERENSI)'!M988,IF(B988=2,'KELAS (REFERENSI)'!M1003,IF(B988=3,'KELAS (REFERENSI)'!M1018,IF(B988=4,'KELAS (REFERENSI)'!M1033,""))))</f>
        <v/>
      </c>
      <c r="N988" s="38" t="str">
        <f>IF(B988=1,'KELAS (REFERENSI)'!N988,IF(B988=2,'KELAS (REFERENSI)'!N1003,IF(B988=3,'KELAS (REFERENSI)'!N1018,IF(B988=4,'KELAS (REFERENSI)'!N1033,""))))</f>
        <v/>
      </c>
      <c r="O988" s="38" t="str">
        <f>IF(B988=1,'KELAS (REFERENSI)'!O988,IF(B988=2,'KELAS (REFERENSI)'!O1003,IF(B988=3,'KELAS (REFERENSI)'!O1018,IF(B988=4,'KELAS (REFERENSI)'!O1033,""))))</f>
        <v/>
      </c>
      <c r="P988" s="38" t="str">
        <f>IF(B988=1,'KELAS (REFERENSI)'!P988,IF(B988=2,'KELAS (REFERENSI)'!P1003,IF(B988=3,'KELAS (REFERENSI)'!P1018,IF(B988=4,'KELAS (REFERENSI)'!P1033,""))))</f>
        <v/>
      </c>
      <c r="Q988" s="38" t="str">
        <f t="shared" si="4"/>
        <v>BPS Kota Jakarta Timur</v>
      </c>
      <c r="R988" s="38" t="str">
        <f t="shared" si="56"/>
        <v/>
      </c>
      <c r="S988" s="38" t="str">
        <f t="shared" ref="S988:T988" si="996">S987</f>
        <v>15 Juni sampai dengan 31 Agustus 2026</v>
      </c>
      <c r="T988" s="38" t="str">
        <f t="shared" si="996"/>
        <v>31 Agustus 2026</v>
      </c>
      <c r="U988" s="46"/>
      <c r="V988" s="42"/>
      <c r="W988" s="42"/>
      <c r="X988" s="42"/>
    </row>
    <row r="989" ht="15.75" customHeight="1">
      <c r="A989" s="36" t="s">
        <v>6051</v>
      </c>
      <c r="B989" s="43"/>
      <c r="C989" s="44"/>
      <c r="D989" s="47"/>
      <c r="E989" s="47"/>
      <c r="F989" s="39" t="str">
        <f t="shared" si="2"/>
        <v>PETUGAS.0988/SPK/SE/PML/3172/2026</v>
      </c>
      <c r="G989" s="45"/>
      <c r="H989" s="39" t="str">
        <f>VLOOKUP(G989,'MITRA (REFERENSI)'!$A:$Z,16,FALSE)</f>
        <v>#N/A</v>
      </c>
      <c r="I989" s="39" t="str">
        <f>VLOOKUP(G989,'MITRA (REFERENSI)'!$A:$Z,25,FALSE)</f>
        <v>#N/A</v>
      </c>
      <c r="J989" s="38" t="str">
        <f>VLOOKUP(G989,'MITRA (REFERENSI)'!$A:$Z,26,FALSE)</f>
        <v>#N/A</v>
      </c>
      <c r="K989" s="38" t="str">
        <f>VLOOKUP(G989,'MITRA (REFERENSI)'!$A:$Z,15,FALSE)</f>
        <v>#N/A</v>
      </c>
      <c r="L989" s="38" t="str">
        <f>VLOOKUP(G989,'MITRA (REFERENSI)'!$A:$Z,15,FALSE)</f>
        <v>#N/A</v>
      </c>
      <c r="M989" s="38" t="str">
        <f>IF(B989=1,'KELAS (REFERENSI)'!M989,IF(B989=2,'KELAS (REFERENSI)'!M1004,IF(B989=3,'KELAS (REFERENSI)'!M1019,IF(B989=4,'KELAS (REFERENSI)'!M1034,""))))</f>
        <v/>
      </c>
      <c r="N989" s="38" t="str">
        <f>IF(B989=1,'KELAS (REFERENSI)'!N989,IF(B989=2,'KELAS (REFERENSI)'!N1004,IF(B989=3,'KELAS (REFERENSI)'!N1019,IF(B989=4,'KELAS (REFERENSI)'!N1034,""))))</f>
        <v/>
      </c>
      <c r="O989" s="38" t="str">
        <f>IF(B989=1,'KELAS (REFERENSI)'!O989,IF(B989=2,'KELAS (REFERENSI)'!O1004,IF(B989=3,'KELAS (REFERENSI)'!O1019,IF(B989=4,'KELAS (REFERENSI)'!O1034,""))))</f>
        <v/>
      </c>
      <c r="P989" s="38" t="str">
        <f>IF(B989=1,'KELAS (REFERENSI)'!P989,IF(B989=2,'KELAS (REFERENSI)'!P1004,IF(B989=3,'KELAS (REFERENSI)'!P1019,IF(B989=4,'KELAS (REFERENSI)'!P1034,""))))</f>
        <v/>
      </c>
      <c r="Q989" s="38" t="str">
        <f t="shared" si="4"/>
        <v>BPS Kota Jakarta Timur</v>
      </c>
      <c r="R989" s="38" t="str">
        <f t="shared" si="56"/>
        <v/>
      </c>
      <c r="S989" s="38" t="str">
        <f t="shared" ref="S989:T989" si="997">S988</f>
        <v>15 Juni sampai dengan 31 Agustus 2026</v>
      </c>
      <c r="T989" s="38" t="str">
        <f t="shared" si="997"/>
        <v>31 Agustus 2026</v>
      </c>
      <c r="U989" s="46"/>
      <c r="V989" s="42"/>
      <c r="W989" s="42"/>
      <c r="X989" s="42"/>
    </row>
    <row r="990" ht="15.75" customHeight="1">
      <c r="A990" s="36" t="s">
        <v>6052</v>
      </c>
      <c r="B990" s="43"/>
      <c r="C990" s="44"/>
      <c r="D990" s="47"/>
      <c r="E990" s="47"/>
      <c r="F990" s="39" t="str">
        <f t="shared" si="2"/>
        <v>PETUGAS.0989/SPK/SE/PML/3172/2026</v>
      </c>
      <c r="G990" s="45"/>
      <c r="H990" s="39" t="str">
        <f>VLOOKUP(G990,'MITRA (REFERENSI)'!$A:$Z,16,FALSE)</f>
        <v>#N/A</v>
      </c>
      <c r="I990" s="39" t="str">
        <f>VLOOKUP(G990,'MITRA (REFERENSI)'!$A:$Z,25,FALSE)</f>
        <v>#N/A</v>
      </c>
      <c r="J990" s="38" t="str">
        <f>VLOOKUP(G990,'MITRA (REFERENSI)'!$A:$Z,26,FALSE)</f>
        <v>#N/A</v>
      </c>
      <c r="K990" s="38" t="str">
        <f>VLOOKUP(G990,'MITRA (REFERENSI)'!$A:$Z,15,FALSE)</f>
        <v>#N/A</v>
      </c>
      <c r="L990" s="38" t="str">
        <f>VLOOKUP(G990,'MITRA (REFERENSI)'!$A:$Z,15,FALSE)</f>
        <v>#N/A</v>
      </c>
      <c r="M990" s="38" t="str">
        <f>IF(B990=1,'KELAS (REFERENSI)'!M990,IF(B990=2,'KELAS (REFERENSI)'!M1005,IF(B990=3,'KELAS (REFERENSI)'!M1020,IF(B990=4,'KELAS (REFERENSI)'!M1035,""))))</f>
        <v/>
      </c>
      <c r="N990" s="38" t="str">
        <f>IF(B990=1,'KELAS (REFERENSI)'!N990,IF(B990=2,'KELAS (REFERENSI)'!N1005,IF(B990=3,'KELAS (REFERENSI)'!N1020,IF(B990=4,'KELAS (REFERENSI)'!N1035,""))))</f>
        <v/>
      </c>
      <c r="O990" s="38" t="str">
        <f>IF(B990=1,'KELAS (REFERENSI)'!O990,IF(B990=2,'KELAS (REFERENSI)'!O1005,IF(B990=3,'KELAS (REFERENSI)'!O1020,IF(B990=4,'KELAS (REFERENSI)'!O1035,""))))</f>
        <v/>
      </c>
      <c r="P990" s="38" t="str">
        <f>IF(B990=1,'KELAS (REFERENSI)'!P990,IF(B990=2,'KELAS (REFERENSI)'!P1005,IF(B990=3,'KELAS (REFERENSI)'!P1020,IF(B990=4,'KELAS (REFERENSI)'!P1035,""))))</f>
        <v/>
      </c>
      <c r="Q990" s="38" t="str">
        <f t="shared" si="4"/>
        <v>BPS Kota Jakarta Timur</v>
      </c>
      <c r="R990" s="38" t="str">
        <f t="shared" si="56"/>
        <v/>
      </c>
      <c r="S990" s="38" t="str">
        <f t="shared" ref="S990:T990" si="998">S989</f>
        <v>15 Juni sampai dengan 31 Agustus 2026</v>
      </c>
      <c r="T990" s="38" t="str">
        <f t="shared" si="998"/>
        <v>31 Agustus 2026</v>
      </c>
      <c r="U990" s="46"/>
      <c r="V990" s="42"/>
      <c r="W990" s="42"/>
      <c r="X990" s="42"/>
    </row>
    <row r="991" ht="15.75" customHeight="1">
      <c r="A991" s="36" t="s">
        <v>6053</v>
      </c>
      <c r="B991" s="43"/>
      <c r="C991" s="44"/>
      <c r="D991" s="47"/>
      <c r="E991" s="47"/>
      <c r="F991" s="39" t="str">
        <f t="shared" si="2"/>
        <v>PETUGAS.0990/SPK/SE/PML/3172/2026</v>
      </c>
      <c r="G991" s="45"/>
      <c r="H991" s="39" t="str">
        <f>VLOOKUP(G991,'MITRA (REFERENSI)'!$A:$Z,16,FALSE)</f>
        <v>#N/A</v>
      </c>
      <c r="I991" s="39" t="str">
        <f>VLOOKUP(G991,'MITRA (REFERENSI)'!$A:$Z,25,FALSE)</f>
        <v>#N/A</v>
      </c>
      <c r="J991" s="38" t="str">
        <f>VLOOKUP(G991,'MITRA (REFERENSI)'!$A:$Z,26,FALSE)</f>
        <v>#N/A</v>
      </c>
      <c r="K991" s="38" t="str">
        <f>VLOOKUP(G991,'MITRA (REFERENSI)'!$A:$Z,15,FALSE)</f>
        <v>#N/A</v>
      </c>
      <c r="L991" s="38" t="str">
        <f>VLOOKUP(G991,'MITRA (REFERENSI)'!$A:$Z,15,FALSE)</f>
        <v>#N/A</v>
      </c>
      <c r="M991" s="38" t="str">
        <f>IF(B991=1,'KELAS (REFERENSI)'!M991,IF(B991=2,'KELAS (REFERENSI)'!M1006,IF(B991=3,'KELAS (REFERENSI)'!M1021,IF(B991=4,'KELAS (REFERENSI)'!M1036,""))))</f>
        <v/>
      </c>
      <c r="N991" s="38" t="str">
        <f>IF(B991=1,'KELAS (REFERENSI)'!N991,IF(B991=2,'KELAS (REFERENSI)'!N1006,IF(B991=3,'KELAS (REFERENSI)'!N1021,IF(B991=4,'KELAS (REFERENSI)'!N1036,""))))</f>
        <v/>
      </c>
      <c r="O991" s="38" t="str">
        <f>IF(B991=1,'KELAS (REFERENSI)'!O991,IF(B991=2,'KELAS (REFERENSI)'!O1006,IF(B991=3,'KELAS (REFERENSI)'!O1021,IF(B991=4,'KELAS (REFERENSI)'!O1036,""))))</f>
        <v/>
      </c>
      <c r="P991" s="38" t="str">
        <f>IF(B991=1,'KELAS (REFERENSI)'!P991,IF(B991=2,'KELAS (REFERENSI)'!P1006,IF(B991=3,'KELAS (REFERENSI)'!P1021,IF(B991=4,'KELAS (REFERENSI)'!P1036,""))))</f>
        <v/>
      </c>
      <c r="Q991" s="38" t="str">
        <f t="shared" si="4"/>
        <v>BPS Kota Jakarta Timur</v>
      </c>
      <c r="R991" s="38" t="str">
        <f t="shared" si="56"/>
        <v/>
      </c>
      <c r="S991" s="38" t="str">
        <f t="shared" ref="S991:T991" si="999">S990</f>
        <v>15 Juni sampai dengan 31 Agustus 2026</v>
      </c>
      <c r="T991" s="38" t="str">
        <f t="shared" si="999"/>
        <v>31 Agustus 2026</v>
      </c>
      <c r="U991" s="46"/>
      <c r="V991" s="42"/>
      <c r="W991" s="42"/>
      <c r="X991" s="42"/>
    </row>
    <row r="992" ht="15.75" customHeight="1">
      <c r="A992" s="36" t="s">
        <v>6054</v>
      </c>
      <c r="B992" s="43"/>
      <c r="C992" s="44"/>
      <c r="D992" s="47"/>
      <c r="E992" s="47"/>
      <c r="F992" s="39" t="str">
        <f t="shared" si="2"/>
        <v>PETUGAS.0991/SPK/SE/PML/3172/2026</v>
      </c>
      <c r="G992" s="45"/>
      <c r="H992" s="39" t="str">
        <f>VLOOKUP(G992,'MITRA (REFERENSI)'!$A:$Z,16,FALSE)</f>
        <v>#N/A</v>
      </c>
      <c r="I992" s="39" t="str">
        <f>VLOOKUP(G992,'MITRA (REFERENSI)'!$A:$Z,25,FALSE)</f>
        <v>#N/A</v>
      </c>
      <c r="J992" s="38" t="str">
        <f>VLOOKUP(G992,'MITRA (REFERENSI)'!$A:$Z,26,FALSE)</f>
        <v>#N/A</v>
      </c>
      <c r="K992" s="38" t="str">
        <f>VLOOKUP(G992,'MITRA (REFERENSI)'!$A:$Z,15,FALSE)</f>
        <v>#N/A</v>
      </c>
      <c r="L992" s="38" t="str">
        <f>VLOOKUP(G992,'MITRA (REFERENSI)'!$A:$Z,15,FALSE)</f>
        <v>#N/A</v>
      </c>
      <c r="M992" s="38" t="str">
        <f>IF(B992=1,'KELAS (REFERENSI)'!M992,IF(B992=2,'KELAS (REFERENSI)'!M1007,IF(B992=3,'KELAS (REFERENSI)'!M1022,IF(B992=4,'KELAS (REFERENSI)'!M1037,""))))</f>
        <v/>
      </c>
      <c r="N992" s="38" t="str">
        <f>IF(B992=1,'KELAS (REFERENSI)'!N992,IF(B992=2,'KELAS (REFERENSI)'!N1007,IF(B992=3,'KELAS (REFERENSI)'!N1022,IF(B992=4,'KELAS (REFERENSI)'!N1037,""))))</f>
        <v/>
      </c>
      <c r="O992" s="38" t="str">
        <f>IF(B992=1,'KELAS (REFERENSI)'!O992,IF(B992=2,'KELAS (REFERENSI)'!O1007,IF(B992=3,'KELAS (REFERENSI)'!O1022,IF(B992=4,'KELAS (REFERENSI)'!O1037,""))))</f>
        <v/>
      </c>
      <c r="P992" s="38" t="str">
        <f>IF(B992=1,'KELAS (REFERENSI)'!P992,IF(B992=2,'KELAS (REFERENSI)'!P1007,IF(B992=3,'KELAS (REFERENSI)'!P1022,IF(B992=4,'KELAS (REFERENSI)'!P1037,""))))</f>
        <v/>
      </c>
      <c r="Q992" s="38" t="str">
        <f t="shared" si="4"/>
        <v>BPS Kota Jakarta Timur</v>
      </c>
      <c r="R992" s="38" t="str">
        <f t="shared" si="56"/>
        <v/>
      </c>
      <c r="S992" s="38" t="str">
        <f t="shared" ref="S992:T992" si="1000">S991</f>
        <v>15 Juni sampai dengan 31 Agustus 2026</v>
      </c>
      <c r="T992" s="38" t="str">
        <f t="shared" si="1000"/>
        <v>31 Agustus 2026</v>
      </c>
      <c r="U992" s="46"/>
      <c r="V992" s="42"/>
      <c r="W992" s="42"/>
      <c r="X992" s="42"/>
    </row>
    <row r="993" ht="15.75" customHeight="1">
      <c r="A993" s="36" t="s">
        <v>6055</v>
      </c>
      <c r="B993" s="43"/>
      <c r="C993" s="44"/>
      <c r="D993" s="47"/>
      <c r="E993" s="47"/>
      <c r="F993" s="39" t="str">
        <f t="shared" si="2"/>
        <v>PETUGAS.0992/SPK/SE/PML/3172/2026</v>
      </c>
      <c r="G993" s="45"/>
      <c r="H993" s="39" t="str">
        <f>VLOOKUP(G993,'MITRA (REFERENSI)'!$A:$Z,16,FALSE)</f>
        <v>#N/A</v>
      </c>
      <c r="I993" s="39" t="str">
        <f>VLOOKUP(G993,'MITRA (REFERENSI)'!$A:$Z,25,FALSE)</f>
        <v>#N/A</v>
      </c>
      <c r="J993" s="38" t="str">
        <f>VLOOKUP(G993,'MITRA (REFERENSI)'!$A:$Z,26,FALSE)</f>
        <v>#N/A</v>
      </c>
      <c r="K993" s="38" t="str">
        <f>VLOOKUP(G993,'MITRA (REFERENSI)'!$A:$Z,15,FALSE)</f>
        <v>#N/A</v>
      </c>
      <c r="L993" s="38" t="str">
        <f>VLOOKUP(G993,'MITRA (REFERENSI)'!$A:$Z,15,FALSE)</f>
        <v>#N/A</v>
      </c>
      <c r="M993" s="38" t="str">
        <f>IF(B993=1,'KELAS (REFERENSI)'!M993,IF(B993=2,'KELAS (REFERENSI)'!M1008,IF(B993=3,'KELAS (REFERENSI)'!M1023,IF(B993=4,'KELAS (REFERENSI)'!M1038,""))))</f>
        <v/>
      </c>
      <c r="N993" s="38" t="str">
        <f>IF(B993=1,'KELAS (REFERENSI)'!N993,IF(B993=2,'KELAS (REFERENSI)'!N1008,IF(B993=3,'KELAS (REFERENSI)'!N1023,IF(B993=4,'KELAS (REFERENSI)'!N1038,""))))</f>
        <v/>
      </c>
      <c r="O993" s="38" t="str">
        <f>IF(B993=1,'KELAS (REFERENSI)'!O993,IF(B993=2,'KELAS (REFERENSI)'!O1008,IF(B993=3,'KELAS (REFERENSI)'!O1023,IF(B993=4,'KELAS (REFERENSI)'!O1038,""))))</f>
        <v/>
      </c>
      <c r="P993" s="38" t="str">
        <f>IF(B993=1,'KELAS (REFERENSI)'!P993,IF(B993=2,'KELAS (REFERENSI)'!P1008,IF(B993=3,'KELAS (REFERENSI)'!P1023,IF(B993=4,'KELAS (REFERENSI)'!P1038,""))))</f>
        <v/>
      </c>
      <c r="Q993" s="38" t="str">
        <f t="shared" si="4"/>
        <v>BPS Kota Jakarta Timur</v>
      </c>
      <c r="R993" s="38" t="str">
        <f t="shared" si="56"/>
        <v/>
      </c>
      <c r="S993" s="38" t="str">
        <f t="shared" ref="S993:T993" si="1001">S992</f>
        <v>15 Juni sampai dengan 31 Agustus 2026</v>
      </c>
      <c r="T993" s="38" t="str">
        <f t="shared" si="1001"/>
        <v>31 Agustus 2026</v>
      </c>
      <c r="U993" s="46"/>
      <c r="V993" s="42"/>
      <c r="W993" s="42"/>
      <c r="X993" s="42"/>
    </row>
    <row r="994" ht="15.75" customHeight="1">
      <c r="A994" s="36" t="s">
        <v>6056</v>
      </c>
      <c r="B994" s="43"/>
      <c r="C994" s="44"/>
      <c r="D994" s="47"/>
      <c r="E994" s="47"/>
      <c r="F994" s="39" t="str">
        <f t="shared" si="2"/>
        <v>PETUGAS.0993/SPK/SE/PML/3172/2026</v>
      </c>
      <c r="G994" s="45"/>
      <c r="H994" s="39" t="str">
        <f>VLOOKUP(G994,'MITRA (REFERENSI)'!$A:$Z,16,FALSE)</f>
        <v>#N/A</v>
      </c>
      <c r="I994" s="39" t="str">
        <f>VLOOKUP(G994,'MITRA (REFERENSI)'!$A:$Z,25,FALSE)</f>
        <v>#N/A</v>
      </c>
      <c r="J994" s="38" t="str">
        <f>VLOOKUP(G994,'MITRA (REFERENSI)'!$A:$Z,26,FALSE)</f>
        <v>#N/A</v>
      </c>
      <c r="K994" s="38" t="str">
        <f>VLOOKUP(G994,'MITRA (REFERENSI)'!$A:$Z,15,FALSE)</f>
        <v>#N/A</v>
      </c>
      <c r="L994" s="38" t="str">
        <f>VLOOKUP(G994,'MITRA (REFERENSI)'!$A:$Z,15,FALSE)</f>
        <v>#N/A</v>
      </c>
      <c r="M994" s="38" t="str">
        <f>IF(B994=1,'KELAS (REFERENSI)'!M994,IF(B994=2,'KELAS (REFERENSI)'!M1009,IF(B994=3,'KELAS (REFERENSI)'!M1024,IF(B994=4,'KELAS (REFERENSI)'!M1039,""))))</f>
        <v/>
      </c>
      <c r="N994" s="38" t="str">
        <f>IF(B994=1,'KELAS (REFERENSI)'!N994,IF(B994=2,'KELAS (REFERENSI)'!N1009,IF(B994=3,'KELAS (REFERENSI)'!N1024,IF(B994=4,'KELAS (REFERENSI)'!N1039,""))))</f>
        <v/>
      </c>
      <c r="O994" s="38" t="str">
        <f>IF(B994=1,'KELAS (REFERENSI)'!O994,IF(B994=2,'KELAS (REFERENSI)'!O1009,IF(B994=3,'KELAS (REFERENSI)'!O1024,IF(B994=4,'KELAS (REFERENSI)'!O1039,""))))</f>
        <v/>
      </c>
      <c r="P994" s="38" t="str">
        <f>IF(B994=1,'KELAS (REFERENSI)'!P994,IF(B994=2,'KELAS (REFERENSI)'!P1009,IF(B994=3,'KELAS (REFERENSI)'!P1024,IF(B994=4,'KELAS (REFERENSI)'!P1039,""))))</f>
        <v/>
      </c>
      <c r="Q994" s="38" t="str">
        <f t="shared" si="4"/>
        <v>BPS Kota Jakarta Timur</v>
      </c>
      <c r="R994" s="38" t="str">
        <f t="shared" si="56"/>
        <v/>
      </c>
      <c r="S994" s="38" t="str">
        <f t="shared" ref="S994:T994" si="1002">S993</f>
        <v>15 Juni sampai dengan 31 Agustus 2026</v>
      </c>
      <c r="T994" s="38" t="str">
        <f t="shared" si="1002"/>
        <v>31 Agustus 2026</v>
      </c>
      <c r="U994" s="46"/>
      <c r="V994" s="42"/>
      <c r="W994" s="42"/>
      <c r="X994" s="42"/>
    </row>
    <row r="995" ht="15.75" customHeight="1">
      <c r="A995" s="36" t="s">
        <v>6057</v>
      </c>
      <c r="B995" s="43"/>
      <c r="C995" s="44"/>
      <c r="D995" s="47"/>
      <c r="E995" s="47"/>
      <c r="F995" s="39" t="str">
        <f t="shared" si="2"/>
        <v>PETUGAS.0994/SPK/SE/PML/3172/2026</v>
      </c>
      <c r="G995" s="45"/>
      <c r="H995" s="39" t="str">
        <f>VLOOKUP(G995,'MITRA (REFERENSI)'!$A:$Z,16,FALSE)</f>
        <v>#N/A</v>
      </c>
      <c r="I995" s="39" t="str">
        <f>VLOOKUP(G995,'MITRA (REFERENSI)'!$A:$Z,25,FALSE)</f>
        <v>#N/A</v>
      </c>
      <c r="J995" s="38" t="str">
        <f>VLOOKUP(G995,'MITRA (REFERENSI)'!$A:$Z,26,FALSE)</f>
        <v>#N/A</v>
      </c>
      <c r="K995" s="38" t="str">
        <f>VLOOKUP(G995,'MITRA (REFERENSI)'!$A:$Z,15,FALSE)</f>
        <v>#N/A</v>
      </c>
      <c r="L995" s="38" t="str">
        <f>VLOOKUP(G995,'MITRA (REFERENSI)'!$A:$Z,15,FALSE)</f>
        <v>#N/A</v>
      </c>
      <c r="M995" s="38" t="str">
        <f>IF(B995=1,'KELAS (REFERENSI)'!M995,IF(B995=2,'KELAS (REFERENSI)'!M1010,IF(B995=3,'KELAS (REFERENSI)'!M1025,IF(B995=4,'KELAS (REFERENSI)'!M1040,""))))</f>
        <v/>
      </c>
      <c r="N995" s="38" t="str">
        <f>IF(B995=1,'KELAS (REFERENSI)'!N995,IF(B995=2,'KELAS (REFERENSI)'!N1010,IF(B995=3,'KELAS (REFERENSI)'!N1025,IF(B995=4,'KELAS (REFERENSI)'!N1040,""))))</f>
        <v/>
      </c>
      <c r="O995" s="38" t="str">
        <f>IF(B995=1,'KELAS (REFERENSI)'!O995,IF(B995=2,'KELAS (REFERENSI)'!O1010,IF(B995=3,'KELAS (REFERENSI)'!O1025,IF(B995=4,'KELAS (REFERENSI)'!O1040,""))))</f>
        <v/>
      </c>
      <c r="P995" s="38" t="str">
        <f>IF(B995=1,'KELAS (REFERENSI)'!P995,IF(B995=2,'KELAS (REFERENSI)'!P1010,IF(B995=3,'KELAS (REFERENSI)'!P1025,IF(B995=4,'KELAS (REFERENSI)'!P1040,""))))</f>
        <v/>
      </c>
      <c r="Q995" s="38" t="str">
        <f t="shared" si="4"/>
        <v>BPS Kota Jakarta Timur</v>
      </c>
      <c r="R995" s="38" t="str">
        <f t="shared" si="56"/>
        <v/>
      </c>
      <c r="S995" s="38" t="str">
        <f t="shared" ref="S995:T995" si="1003">S994</f>
        <v>15 Juni sampai dengan 31 Agustus 2026</v>
      </c>
      <c r="T995" s="38" t="str">
        <f t="shared" si="1003"/>
        <v>31 Agustus 2026</v>
      </c>
      <c r="U995" s="46"/>
      <c r="V995" s="42"/>
      <c r="W995" s="42"/>
      <c r="X995" s="42"/>
    </row>
    <row r="996" ht="15.75" customHeight="1">
      <c r="A996" s="36" t="s">
        <v>6058</v>
      </c>
      <c r="B996" s="43"/>
      <c r="C996" s="44"/>
      <c r="D996" s="47"/>
      <c r="E996" s="47"/>
      <c r="F996" s="39" t="str">
        <f t="shared" si="2"/>
        <v>PETUGAS.0995/SPK/SE/PML/3172/2026</v>
      </c>
      <c r="G996" s="45"/>
      <c r="H996" s="39" t="str">
        <f>VLOOKUP(G996,'MITRA (REFERENSI)'!$A:$Z,16,FALSE)</f>
        <v>#N/A</v>
      </c>
      <c r="I996" s="39" t="str">
        <f>VLOOKUP(G996,'MITRA (REFERENSI)'!$A:$Z,25,FALSE)</f>
        <v>#N/A</v>
      </c>
      <c r="J996" s="38" t="str">
        <f>VLOOKUP(G996,'MITRA (REFERENSI)'!$A:$Z,26,FALSE)</f>
        <v>#N/A</v>
      </c>
      <c r="K996" s="38" t="str">
        <f>VLOOKUP(G996,'MITRA (REFERENSI)'!$A:$Z,15,FALSE)</f>
        <v>#N/A</v>
      </c>
      <c r="L996" s="38" t="str">
        <f>VLOOKUP(G996,'MITRA (REFERENSI)'!$A:$Z,15,FALSE)</f>
        <v>#N/A</v>
      </c>
      <c r="M996" s="38" t="str">
        <f>IF(B996=1,'KELAS (REFERENSI)'!M996,IF(B996=2,'KELAS (REFERENSI)'!M1011,IF(B996=3,'KELAS (REFERENSI)'!M1026,IF(B996=4,'KELAS (REFERENSI)'!M1041,""))))</f>
        <v/>
      </c>
      <c r="N996" s="38" t="str">
        <f>IF(B996=1,'KELAS (REFERENSI)'!N996,IF(B996=2,'KELAS (REFERENSI)'!N1011,IF(B996=3,'KELAS (REFERENSI)'!N1026,IF(B996=4,'KELAS (REFERENSI)'!N1041,""))))</f>
        <v/>
      </c>
      <c r="O996" s="38" t="str">
        <f>IF(B996=1,'KELAS (REFERENSI)'!O996,IF(B996=2,'KELAS (REFERENSI)'!O1011,IF(B996=3,'KELAS (REFERENSI)'!O1026,IF(B996=4,'KELAS (REFERENSI)'!O1041,""))))</f>
        <v/>
      </c>
      <c r="P996" s="38" t="str">
        <f>IF(B996=1,'KELAS (REFERENSI)'!P996,IF(B996=2,'KELAS (REFERENSI)'!P1011,IF(B996=3,'KELAS (REFERENSI)'!P1026,IF(B996=4,'KELAS (REFERENSI)'!P1041,""))))</f>
        <v/>
      </c>
      <c r="Q996" s="38" t="str">
        <f t="shared" si="4"/>
        <v>BPS Kota Jakarta Timur</v>
      </c>
      <c r="R996" s="38" t="str">
        <f t="shared" si="56"/>
        <v/>
      </c>
      <c r="S996" s="38" t="str">
        <f t="shared" ref="S996:T996" si="1004">S995</f>
        <v>15 Juni sampai dengan 31 Agustus 2026</v>
      </c>
      <c r="T996" s="38" t="str">
        <f t="shared" si="1004"/>
        <v>31 Agustus 2026</v>
      </c>
      <c r="U996" s="46"/>
      <c r="V996" s="42"/>
      <c r="W996" s="42"/>
      <c r="X996" s="42"/>
    </row>
    <row r="997" ht="15.75" customHeight="1">
      <c r="A997" s="36" t="s">
        <v>6059</v>
      </c>
      <c r="B997" s="43"/>
      <c r="C997" s="44"/>
      <c r="D997" s="47"/>
      <c r="E997" s="47"/>
      <c r="F997" s="39" t="str">
        <f t="shared" si="2"/>
        <v>PETUGAS.0996/SPK/SE/PML/3172/2026</v>
      </c>
      <c r="G997" s="45"/>
      <c r="H997" s="39" t="str">
        <f>VLOOKUP(G997,'MITRA (REFERENSI)'!$A:$Z,16,FALSE)</f>
        <v>#N/A</v>
      </c>
      <c r="I997" s="39" t="str">
        <f>VLOOKUP(G997,'MITRA (REFERENSI)'!$A:$Z,25,FALSE)</f>
        <v>#N/A</v>
      </c>
      <c r="J997" s="38" t="str">
        <f>VLOOKUP(G997,'MITRA (REFERENSI)'!$A:$Z,26,FALSE)</f>
        <v>#N/A</v>
      </c>
      <c r="K997" s="38" t="str">
        <f>VLOOKUP(G997,'MITRA (REFERENSI)'!$A:$Z,15,FALSE)</f>
        <v>#N/A</v>
      </c>
      <c r="L997" s="38" t="str">
        <f>VLOOKUP(G997,'MITRA (REFERENSI)'!$A:$Z,15,FALSE)</f>
        <v>#N/A</v>
      </c>
      <c r="M997" s="38" t="str">
        <f>IF(B997=1,'KELAS (REFERENSI)'!M997,IF(B997=2,'KELAS (REFERENSI)'!M1012,IF(B997=3,'KELAS (REFERENSI)'!M1027,IF(B997=4,'KELAS (REFERENSI)'!M1042,""))))</f>
        <v/>
      </c>
      <c r="N997" s="38" t="str">
        <f>IF(B997=1,'KELAS (REFERENSI)'!N997,IF(B997=2,'KELAS (REFERENSI)'!N1012,IF(B997=3,'KELAS (REFERENSI)'!N1027,IF(B997=4,'KELAS (REFERENSI)'!N1042,""))))</f>
        <v/>
      </c>
      <c r="O997" s="38" t="str">
        <f>IF(B997=1,'KELAS (REFERENSI)'!O997,IF(B997=2,'KELAS (REFERENSI)'!O1012,IF(B997=3,'KELAS (REFERENSI)'!O1027,IF(B997=4,'KELAS (REFERENSI)'!O1042,""))))</f>
        <v/>
      </c>
      <c r="P997" s="38" t="str">
        <f>IF(B997=1,'KELAS (REFERENSI)'!P997,IF(B997=2,'KELAS (REFERENSI)'!P1012,IF(B997=3,'KELAS (REFERENSI)'!P1027,IF(B997=4,'KELAS (REFERENSI)'!P1042,""))))</f>
        <v/>
      </c>
      <c r="Q997" s="38" t="str">
        <f t="shared" si="4"/>
        <v>BPS Kota Jakarta Timur</v>
      </c>
      <c r="R997" s="38" t="str">
        <f t="shared" si="56"/>
        <v/>
      </c>
      <c r="S997" s="38" t="str">
        <f t="shared" ref="S997:T997" si="1005">S996</f>
        <v>15 Juni sampai dengan 31 Agustus 2026</v>
      </c>
      <c r="T997" s="38" t="str">
        <f t="shared" si="1005"/>
        <v>31 Agustus 2026</v>
      </c>
      <c r="U997" s="46"/>
      <c r="V997" s="42"/>
      <c r="W997" s="42"/>
      <c r="X997" s="42"/>
    </row>
    <row r="998" ht="15.75" customHeight="1">
      <c r="A998" s="36" t="s">
        <v>6060</v>
      </c>
      <c r="B998" s="43"/>
      <c r="C998" s="44"/>
      <c r="D998" s="47"/>
      <c r="E998" s="47"/>
      <c r="F998" s="39" t="str">
        <f t="shared" si="2"/>
        <v>PETUGAS.0997/SPK/SE/PML/3172/2026</v>
      </c>
      <c r="G998" s="45"/>
      <c r="H998" s="39" t="str">
        <f>VLOOKUP(G998,'MITRA (REFERENSI)'!$A:$Z,16,FALSE)</f>
        <v>#N/A</v>
      </c>
      <c r="I998" s="39" t="str">
        <f>VLOOKUP(G998,'MITRA (REFERENSI)'!$A:$Z,25,FALSE)</f>
        <v>#N/A</v>
      </c>
      <c r="J998" s="38" t="str">
        <f>VLOOKUP(G998,'MITRA (REFERENSI)'!$A:$Z,26,FALSE)</f>
        <v>#N/A</v>
      </c>
      <c r="K998" s="38" t="str">
        <f>VLOOKUP(G998,'MITRA (REFERENSI)'!$A:$Z,15,FALSE)</f>
        <v>#N/A</v>
      </c>
      <c r="L998" s="38" t="str">
        <f>VLOOKUP(G998,'MITRA (REFERENSI)'!$A:$Z,15,FALSE)</f>
        <v>#N/A</v>
      </c>
      <c r="M998" s="38" t="str">
        <f>IF(B998=1,'KELAS (REFERENSI)'!M998,IF(B998=2,'KELAS (REFERENSI)'!M1013,IF(B998=3,'KELAS (REFERENSI)'!M1028,IF(B998=4,'KELAS (REFERENSI)'!M1043,""))))</f>
        <v/>
      </c>
      <c r="N998" s="38" t="str">
        <f>IF(B998=1,'KELAS (REFERENSI)'!N998,IF(B998=2,'KELAS (REFERENSI)'!N1013,IF(B998=3,'KELAS (REFERENSI)'!N1028,IF(B998=4,'KELAS (REFERENSI)'!N1043,""))))</f>
        <v/>
      </c>
      <c r="O998" s="38" t="str">
        <f>IF(B998=1,'KELAS (REFERENSI)'!O998,IF(B998=2,'KELAS (REFERENSI)'!O1013,IF(B998=3,'KELAS (REFERENSI)'!O1028,IF(B998=4,'KELAS (REFERENSI)'!O1043,""))))</f>
        <v/>
      </c>
      <c r="P998" s="38" t="str">
        <f>IF(B998=1,'KELAS (REFERENSI)'!P998,IF(B998=2,'KELAS (REFERENSI)'!P1013,IF(B998=3,'KELAS (REFERENSI)'!P1028,IF(B998=4,'KELAS (REFERENSI)'!P1043,""))))</f>
        <v/>
      </c>
      <c r="Q998" s="38" t="str">
        <f t="shared" si="4"/>
        <v>BPS Kota Jakarta Timur</v>
      </c>
      <c r="R998" s="38" t="str">
        <f t="shared" si="56"/>
        <v/>
      </c>
      <c r="S998" s="38" t="str">
        <f t="shared" ref="S998:T998" si="1006">S997</f>
        <v>15 Juni sampai dengan 31 Agustus 2026</v>
      </c>
      <c r="T998" s="38" t="str">
        <f t="shared" si="1006"/>
        <v>31 Agustus 2026</v>
      </c>
      <c r="U998" s="46"/>
      <c r="V998" s="42"/>
      <c r="W998" s="42"/>
      <c r="X998" s="42"/>
    </row>
    <row r="999" ht="15.75" customHeight="1">
      <c r="A999" s="36" t="s">
        <v>6061</v>
      </c>
      <c r="B999" s="43"/>
      <c r="C999" s="44"/>
      <c r="D999" s="47"/>
      <c r="E999" s="47"/>
      <c r="F999" s="39" t="str">
        <f t="shared" si="2"/>
        <v>PETUGAS.0998/SPK/SE/PML/3172/2026</v>
      </c>
      <c r="G999" s="45"/>
      <c r="H999" s="39" t="str">
        <f>VLOOKUP(G999,'MITRA (REFERENSI)'!$A:$Z,16,FALSE)</f>
        <v>#N/A</v>
      </c>
      <c r="I999" s="39" t="str">
        <f>VLOOKUP(G999,'MITRA (REFERENSI)'!$A:$Z,25,FALSE)</f>
        <v>#N/A</v>
      </c>
      <c r="J999" s="38" t="str">
        <f>VLOOKUP(G999,'MITRA (REFERENSI)'!$A:$Z,26,FALSE)</f>
        <v>#N/A</v>
      </c>
      <c r="K999" s="38" t="str">
        <f>VLOOKUP(G999,'MITRA (REFERENSI)'!$A:$Z,15,FALSE)</f>
        <v>#N/A</v>
      </c>
      <c r="L999" s="38" t="str">
        <f>VLOOKUP(G999,'MITRA (REFERENSI)'!$A:$Z,15,FALSE)</f>
        <v>#N/A</v>
      </c>
      <c r="M999" s="38" t="str">
        <f>IF(B999=1,'KELAS (REFERENSI)'!M999,IF(B999=2,'KELAS (REFERENSI)'!M1014,IF(B999=3,'KELAS (REFERENSI)'!M1029,IF(B999=4,'KELAS (REFERENSI)'!M1044,""))))</f>
        <v/>
      </c>
      <c r="N999" s="38" t="str">
        <f>IF(B999=1,'KELAS (REFERENSI)'!N999,IF(B999=2,'KELAS (REFERENSI)'!N1014,IF(B999=3,'KELAS (REFERENSI)'!N1029,IF(B999=4,'KELAS (REFERENSI)'!N1044,""))))</f>
        <v/>
      </c>
      <c r="O999" s="38" t="str">
        <f>IF(B999=1,'KELAS (REFERENSI)'!O999,IF(B999=2,'KELAS (REFERENSI)'!O1014,IF(B999=3,'KELAS (REFERENSI)'!O1029,IF(B999=4,'KELAS (REFERENSI)'!O1044,""))))</f>
        <v/>
      </c>
      <c r="P999" s="38" t="str">
        <f>IF(B999=1,'KELAS (REFERENSI)'!P999,IF(B999=2,'KELAS (REFERENSI)'!P1014,IF(B999=3,'KELAS (REFERENSI)'!P1029,IF(B999=4,'KELAS (REFERENSI)'!P1044,""))))</f>
        <v/>
      </c>
      <c r="Q999" s="38" t="str">
        <f t="shared" si="4"/>
        <v>BPS Kota Jakarta Timur</v>
      </c>
      <c r="R999" s="38" t="str">
        <f t="shared" si="56"/>
        <v/>
      </c>
      <c r="S999" s="38" t="str">
        <f t="shared" ref="S999:T999" si="1007">S998</f>
        <v>15 Juni sampai dengan 31 Agustus 2026</v>
      </c>
      <c r="T999" s="38" t="str">
        <f t="shared" si="1007"/>
        <v>31 Agustus 2026</v>
      </c>
      <c r="U999" s="46"/>
      <c r="V999" s="42"/>
      <c r="W999" s="42"/>
      <c r="X999" s="42"/>
    </row>
    <row r="1000" ht="15.75" customHeight="1">
      <c r="A1000" s="36" t="s">
        <v>6062</v>
      </c>
      <c r="B1000" s="43"/>
      <c r="C1000" s="44"/>
      <c r="D1000" s="47"/>
      <c r="E1000" s="47"/>
      <c r="F1000" s="39" t="str">
        <f t="shared" si="2"/>
        <v>PETUGAS.0999/SPK/SE/PML/3172/2026</v>
      </c>
      <c r="G1000" s="45"/>
      <c r="H1000" s="39" t="str">
        <f>VLOOKUP(G1000,'MITRA (REFERENSI)'!$A:$Z,16,FALSE)</f>
        <v>#N/A</v>
      </c>
      <c r="I1000" s="39" t="str">
        <f>VLOOKUP(G1000,'MITRA (REFERENSI)'!$A:$Z,25,FALSE)</f>
        <v>#N/A</v>
      </c>
      <c r="J1000" s="38" t="str">
        <f>VLOOKUP(G1000,'MITRA (REFERENSI)'!$A:$Z,26,FALSE)</f>
        <v>#N/A</v>
      </c>
      <c r="K1000" s="38" t="str">
        <f>VLOOKUP(G1000,'MITRA (REFERENSI)'!$A:$Z,15,FALSE)</f>
        <v>#N/A</v>
      </c>
      <c r="L1000" s="38" t="str">
        <f>VLOOKUP(G1000,'MITRA (REFERENSI)'!$A:$Z,15,FALSE)</f>
        <v>#N/A</v>
      </c>
      <c r="M1000" s="38" t="str">
        <f>IF(B1000=1,'KELAS (REFERENSI)'!M1000,IF(B1000=2,'KELAS (REFERENSI)'!M1015,IF(B1000=3,'KELAS (REFERENSI)'!M1030,IF(B1000=4,'KELAS (REFERENSI)'!M1045,""))))</f>
        <v/>
      </c>
      <c r="N1000" s="38" t="str">
        <f>IF(B1000=1,'KELAS (REFERENSI)'!N1000,IF(B1000=2,'KELAS (REFERENSI)'!N1015,IF(B1000=3,'KELAS (REFERENSI)'!N1030,IF(B1000=4,'KELAS (REFERENSI)'!N1045,""))))</f>
        <v/>
      </c>
      <c r="O1000" s="38" t="str">
        <f>IF(B1000=1,'KELAS (REFERENSI)'!O1000,IF(B1000=2,'KELAS (REFERENSI)'!O1015,IF(B1000=3,'KELAS (REFERENSI)'!O1030,IF(B1000=4,'KELAS (REFERENSI)'!O1045,""))))</f>
        <v/>
      </c>
      <c r="P1000" s="38" t="str">
        <f>IF(B1000=1,'KELAS (REFERENSI)'!P1000,IF(B1000=2,'KELAS (REFERENSI)'!P1015,IF(B1000=3,'KELAS (REFERENSI)'!P1030,IF(B1000=4,'KELAS (REFERENSI)'!P1045,""))))</f>
        <v/>
      </c>
      <c r="Q1000" s="38" t="str">
        <f t="shared" si="4"/>
        <v>BPS Kota Jakarta Timur</v>
      </c>
      <c r="R1000" s="38" t="str">
        <f t="shared" si="56"/>
        <v/>
      </c>
      <c r="S1000" s="38" t="str">
        <f t="shared" ref="S1000:T1000" si="1008">S999</f>
        <v>15 Juni sampai dengan 31 Agustus 2026</v>
      </c>
      <c r="T1000" s="38" t="str">
        <f t="shared" si="1008"/>
        <v>31 Agustus 2026</v>
      </c>
      <c r="U1000" s="46"/>
      <c r="V1000" s="42"/>
      <c r="W1000" s="42"/>
      <c r="X1000" s="42"/>
    </row>
    <row r="1001" ht="15.75" customHeight="1">
      <c r="A1001" s="36" t="s">
        <v>6063</v>
      </c>
      <c r="B1001" s="43"/>
      <c r="C1001" s="44"/>
      <c r="D1001" s="47"/>
      <c r="E1001" s="47"/>
      <c r="F1001" s="39" t="str">
        <f t="shared" si="2"/>
        <v>PETUGAS.1000/SPK/SE/PML/3172/2026</v>
      </c>
      <c r="G1001" s="45"/>
      <c r="H1001" s="39" t="str">
        <f>VLOOKUP(G1001,'MITRA (REFERENSI)'!$A:$Z,16,FALSE)</f>
        <v>#N/A</v>
      </c>
      <c r="I1001" s="39" t="str">
        <f>VLOOKUP(G1001,'MITRA (REFERENSI)'!$A:$Z,25,FALSE)</f>
        <v>#N/A</v>
      </c>
      <c r="J1001" s="38" t="str">
        <f>VLOOKUP(G1001,'MITRA (REFERENSI)'!$A:$Z,26,FALSE)</f>
        <v>#N/A</v>
      </c>
      <c r="K1001" s="38" t="str">
        <f>VLOOKUP(G1001,'MITRA (REFERENSI)'!$A:$Z,15,FALSE)</f>
        <v>#N/A</v>
      </c>
      <c r="L1001" s="38" t="str">
        <f>VLOOKUP(G1001,'MITRA (REFERENSI)'!$A:$Z,15,FALSE)</f>
        <v>#N/A</v>
      </c>
      <c r="M1001" s="38" t="str">
        <f>IF(B1001=1,'KELAS (REFERENSI)'!M1001,IF(B1001=2,'KELAS (REFERENSI)'!M1016,IF(B1001=3,'KELAS (REFERENSI)'!M1031,IF(B1001=4,'KELAS (REFERENSI)'!M1046,""))))</f>
        <v/>
      </c>
      <c r="N1001" s="38" t="str">
        <f>IF(B1001=1,'KELAS (REFERENSI)'!N1001,IF(B1001=2,'KELAS (REFERENSI)'!N1016,IF(B1001=3,'KELAS (REFERENSI)'!N1031,IF(B1001=4,'KELAS (REFERENSI)'!N1046,""))))</f>
        <v/>
      </c>
      <c r="O1001" s="38" t="str">
        <f>IF(B1001=1,'KELAS (REFERENSI)'!O1001,IF(B1001=2,'KELAS (REFERENSI)'!O1016,IF(B1001=3,'KELAS (REFERENSI)'!O1031,IF(B1001=4,'KELAS (REFERENSI)'!O1046,""))))</f>
        <v/>
      </c>
      <c r="P1001" s="38" t="str">
        <f>IF(B1001=1,'KELAS (REFERENSI)'!P1001,IF(B1001=2,'KELAS (REFERENSI)'!P1016,IF(B1001=3,'KELAS (REFERENSI)'!P1031,IF(B1001=4,'KELAS (REFERENSI)'!P1046,""))))</f>
        <v/>
      </c>
      <c r="Q1001" s="38" t="str">
        <f t="shared" si="4"/>
        <v>BPS Kota Jakarta Timur</v>
      </c>
      <c r="R1001" s="38" t="str">
        <f t="shared" si="56"/>
        <v/>
      </c>
      <c r="S1001" s="38" t="str">
        <f t="shared" ref="S1001:T1001" si="1009">S1000</f>
        <v>15 Juni sampai dengan 31 Agustus 2026</v>
      </c>
      <c r="T1001" s="38" t="str">
        <f t="shared" si="1009"/>
        <v>31 Agustus 2026</v>
      </c>
      <c r="U1001" s="46"/>
      <c r="V1001" s="42"/>
      <c r="W1001" s="42"/>
      <c r="X1001" s="42"/>
    </row>
    <row r="1002" ht="15.0" customHeight="1">
      <c r="A1002" s="36" t="s">
        <v>6064</v>
      </c>
      <c r="B1002" s="43"/>
      <c r="C1002" s="44"/>
      <c r="D1002" s="47"/>
      <c r="E1002" s="47"/>
      <c r="F1002" s="39" t="str">
        <f t="shared" si="2"/>
        <v>PETUGAS.1001/SPK/SE/PML/3172/2026</v>
      </c>
      <c r="G1002" s="45"/>
      <c r="H1002" s="39" t="str">
        <f>VLOOKUP(G1002,'MITRA (REFERENSI)'!$A:$Z,16,FALSE)</f>
        <v>#N/A</v>
      </c>
      <c r="I1002" s="39" t="str">
        <f>VLOOKUP(G1002,'MITRA (REFERENSI)'!$A:$Z,25,FALSE)</f>
        <v>#N/A</v>
      </c>
      <c r="J1002" s="38" t="str">
        <f>VLOOKUP(G1002,'MITRA (REFERENSI)'!$A:$Z,26,FALSE)</f>
        <v>#N/A</v>
      </c>
      <c r="K1002" s="38" t="str">
        <f>VLOOKUP(G1002,'MITRA (REFERENSI)'!$A:$Z,15,FALSE)</f>
        <v>#N/A</v>
      </c>
      <c r="L1002" s="38" t="str">
        <f>VLOOKUP(G1002,'MITRA (REFERENSI)'!$A:$Z,15,FALSE)</f>
        <v>#N/A</v>
      </c>
      <c r="M1002" s="38" t="str">
        <f>IF(B1002=1,'KELAS (REFERENSI)'!M1002,IF(B1002=2,'KELAS (REFERENSI)'!M1017,IF(B1002=3,'KELAS (REFERENSI)'!M1032,IF(B1002=4,'KELAS (REFERENSI)'!M1047,""))))</f>
        <v/>
      </c>
      <c r="N1002" s="38" t="str">
        <f>IF(B1002=1,'KELAS (REFERENSI)'!N1002,IF(B1002=2,'KELAS (REFERENSI)'!N1017,IF(B1002=3,'KELAS (REFERENSI)'!N1032,IF(B1002=4,'KELAS (REFERENSI)'!N1047,""))))</f>
        <v/>
      </c>
      <c r="O1002" s="38" t="str">
        <f>IF(B1002=1,'KELAS (REFERENSI)'!O1002,IF(B1002=2,'KELAS (REFERENSI)'!O1017,IF(B1002=3,'KELAS (REFERENSI)'!O1032,IF(B1002=4,'KELAS (REFERENSI)'!O1047,""))))</f>
        <v/>
      </c>
      <c r="P1002" s="38" t="str">
        <f>IF(B1002=1,'KELAS (REFERENSI)'!P1002,IF(B1002=2,'KELAS (REFERENSI)'!P1017,IF(B1002=3,'KELAS (REFERENSI)'!P1032,IF(B1002=4,'KELAS (REFERENSI)'!P1047,""))))</f>
        <v/>
      </c>
      <c r="Q1002" s="38" t="str">
        <f t="shared" si="4"/>
        <v>BPS Kota Jakarta Timur</v>
      </c>
      <c r="R1002" s="38" t="str">
        <f t="shared" si="56"/>
        <v/>
      </c>
      <c r="S1002" s="38" t="str">
        <f t="shared" ref="S1002:T1002" si="1010">S1001</f>
        <v>15 Juni sampai dengan 31 Agustus 2026</v>
      </c>
      <c r="T1002" s="38" t="str">
        <f t="shared" si="1010"/>
        <v>31 Agustus 2026</v>
      </c>
      <c r="U1002" s="46"/>
      <c r="V1002" s="42"/>
      <c r="W1002" s="42"/>
      <c r="X1002" s="42"/>
    </row>
    <row r="1003" ht="15.0" customHeight="1">
      <c r="A1003" s="36" t="s">
        <v>6065</v>
      </c>
      <c r="B1003" s="43"/>
      <c r="C1003" s="44"/>
      <c r="D1003" s="47"/>
      <c r="E1003" s="47"/>
      <c r="F1003" s="39" t="str">
        <f t="shared" si="2"/>
        <v>PETUGAS.1002/SPK/SE/PML/3172/2026</v>
      </c>
      <c r="G1003" s="45"/>
      <c r="H1003" s="39" t="str">
        <f>VLOOKUP(G1003,'MITRA (REFERENSI)'!$A:$Z,16,FALSE)</f>
        <v>#N/A</v>
      </c>
      <c r="I1003" s="39" t="str">
        <f>VLOOKUP(G1003,'MITRA (REFERENSI)'!$A:$Z,25,FALSE)</f>
        <v>#N/A</v>
      </c>
      <c r="J1003" s="38" t="str">
        <f>VLOOKUP(G1003,'MITRA (REFERENSI)'!$A:$Z,26,FALSE)</f>
        <v>#N/A</v>
      </c>
      <c r="K1003" s="38" t="str">
        <f>VLOOKUP(G1003,'MITRA (REFERENSI)'!$A:$Z,15,FALSE)</f>
        <v>#N/A</v>
      </c>
      <c r="L1003" s="38" t="str">
        <f>VLOOKUP(G1003,'MITRA (REFERENSI)'!$A:$Z,15,FALSE)</f>
        <v>#N/A</v>
      </c>
      <c r="M1003" s="38" t="str">
        <f>IF(B1003=1,'KELAS (REFERENSI)'!M1003,IF(B1003=2,'KELAS (REFERENSI)'!M1018,IF(B1003=3,'KELAS (REFERENSI)'!M1033,IF(B1003=4,'KELAS (REFERENSI)'!M1048,""))))</f>
        <v/>
      </c>
      <c r="N1003" s="38" t="str">
        <f>IF(B1003=1,'KELAS (REFERENSI)'!N1003,IF(B1003=2,'KELAS (REFERENSI)'!N1018,IF(B1003=3,'KELAS (REFERENSI)'!N1033,IF(B1003=4,'KELAS (REFERENSI)'!N1048,""))))</f>
        <v/>
      </c>
      <c r="O1003" s="38" t="str">
        <f>IF(B1003=1,'KELAS (REFERENSI)'!O1003,IF(B1003=2,'KELAS (REFERENSI)'!O1018,IF(B1003=3,'KELAS (REFERENSI)'!O1033,IF(B1003=4,'KELAS (REFERENSI)'!O1048,""))))</f>
        <v/>
      </c>
      <c r="P1003" s="38" t="str">
        <f>IF(B1003=1,'KELAS (REFERENSI)'!P1003,IF(B1003=2,'KELAS (REFERENSI)'!P1018,IF(B1003=3,'KELAS (REFERENSI)'!P1033,IF(B1003=4,'KELAS (REFERENSI)'!P1048,""))))</f>
        <v/>
      </c>
      <c r="Q1003" s="38" t="str">
        <f t="shared" si="4"/>
        <v>BPS Kota Jakarta Timur</v>
      </c>
      <c r="R1003" s="38" t="str">
        <f t="shared" si="56"/>
        <v/>
      </c>
      <c r="S1003" s="38" t="str">
        <f t="shared" ref="S1003:T1003" si="1011">S1002</f>
        <v>15 Juni sampai dengan 31 Agustus 2026</v>
      </c>
      <c r="T1003" s="38" t="str">
        <f t="shared" si="1011"/>
        <v>31 Agustus 2026</v>
      </c>
      <c r="U1003" s="46"/>
      <c r="V1003" s="42"/>
      <c r="W1003" s="42"/>
      <c r="X1003" s="42"/>
    </row>
    <row r="1004" ht="15.0" customHeight="1">
      <c r="A1004" s="36" t="s">
        <v>6066</v>
      </c>
      <c r="B1004" s="43"/>
      <c r="C1004" s="44"/>
      <c r="D1004" s="47"/>
      <c r="E1004" s="47"/>
      <c r="F1004" s="39" t="str">
        <f t="shared" si="2"/>
        <v>PETUGAS.1003/SPK/SE/PML/3172/2026</v>
      </c>
      <c r="G1004" s="45"/>
      <c r="H1004" s="39" t="str">
        <f>VLOOKUP(G1004,'MITRA (REFERENSI)'!$A:$Z,16,FALSE)</f>
        <v>#N/A</v>
      </c>
      <c r="I1004" s="39" t="str">
        <f>VLOOKUP(G1004,'MITRA (REFERENSI)'!$A:$Z,25,FALSE)</f>
        <v>#N/A</v>
      </c>
      <c r="J1004" s="38" t="str">
        <f>VLOOKUP(G1004,'MITRA (REFERENSI)'!$A:$Z,26,FALSE)</f>
        <v>#N/A</v>
      </c>
      <c r="K1004" s="38" t="str">
        <f>VLOOKUP(G1004,'MITRA (REFERENSI)'!$A:$Z,15,FALSE)</f>
        <v>#N/A</v>
      </c>
      <c r="L1004" s="38" t="str">
        <f>VLOOKUP(G1004,'MITRA (REFERENSI)'!$A:$Z,15,FALSE)</f>
        <v>#N/A</v>
      </c>
      <c r="M1004" s="38" t="str">
        <f>IF(B1004=1,'KELAS (REFERENSI)'!M1004,IF(B1004=2,'KELAS (REFERENSI)'!M1019,IF(B1004=3,'KELAS (REFERENSI)'!M1034,IF(B1004=4,'KELAS (REFERENSI)'!M1049,""))))</f>
        <v/>
      </c>
      <c r="N1004" s="38" t="str">
        <f>IF(B1004=1,'KELAS (REFERENSI)'!N1004,IF(B1004=2,'KELAS (REFERENSI)'!N1019,IF(B1004=3,'KELAS (REFERENSI)'!N1034,IF(B1004=4,'KELAS (REFERENSI)'!N1049,""))))</f>
        <v/>
      </c>
      <c r="O1004" s="38" t="str">
        <f>IF(B1004=1,'KELAS (REFERENSI)'!O1004,IF(B1004=2,'KELAS (REFERENSI)'!O1019,IF(B1004=3,'KELAS (REFERENSI)'!O1034,IF(B1004=4,'KELAS (REFERENSI)'!O1049,""))))</f>
        <v/>
      </c>
      <c r="P1004" s="38" t="str">
        <f>IF(B1004=1,'KELAS (REFERENSI)'!P1004,IF(B1004=2,'KELAS (REFERENSI)'!P1019,IF(B1004=3,'KELAS (REFERENSI)'!P1034,IF(B1004=4,'KELAS (REFERENSI)'!P1049,""))))</f>
        <v/>
      </c>
      <c r="Q1004" s="38" t="str">
        <f t="shared" si="4"/>
        <v>BPS Kota Jakarta Timur</v>
      </c>
      <c r="R1004" s="38" t="str">
        <f t="shared" si="56"/>
        <v/>
      </c>
      <c r="S1004" s="38" t="str">
        <f t="shared" ref="S1004:T1004" si="1012">S1003</f>
        <v>15 Juni sampai dengan 31 Agustus 2026</v>
      </c>
      <c r="T1004" s="38" t="str">
        <f t="shared" si="1012"/>
        <v>31 Agustus 2026</v>
      </c>
      <c r="U1004" s="46"/>
      <c r="V1004" s="42"/>
      <c r="W1004" s="42"/>
      <c r="X1004" s="42"/>
    </row>
    <row r="1005" ht="15.0" customHeight="1">
      <c r="A1005" s="36" t="s">
        <v>6067</v>
      </c>
      <c r="B1005" s="43"/>
      <c r="C1005" s="44"/>
      <c r="D1005" s="47"/>
      <c r="E1005" s="47"/>
      <c r="F1005" s="39" t="str">
        <f t="shared" si="2"/>
        <v>PETUGAS.1004/SPK/SE/PML/3172/2026</v>
      </c>
      <c r="G1005" s="45"/>
      <c r="H1005" s="39" t="str">
        <f>VLOOKUP(G1005,'MITRA (REFERENSI)'!$A:$Z,16,FALSE)</f>
        <v>#N/A</v>
      </c>
      <c r="I1005" s="39" t="str">
        <f>VLOOKUP(G1005,'MITRA (REFERENSI)'!$A:$Z,25,FALSE)</f>
        <v>#N/A</v>
      </c>
      <c r="J1005" s="38" t="str">
        <f>VLOOKUP(G1005,'MITRA (REFERENSI)'!$A:$Z,26,FALSE)</f>
        <v>#N/A</v>
      </c>
      <c r="K1005" s="38" t="str">
        <f>VLOOKUP(G1005,'MITRA (REFERENSI)'!$A:$Z,15,FALSE)</f>
        <v>#N/A</v>
      </c>
      <c r="L1005" s="38" t="str">
        <f>VLOOKUP(G1005,'MITRA (REFERENSI)'!$A:$Z,15,FALSE)</f>
        <v>#N/A</v>
      </c>
      <c r="M1005" s="38" t="str">
        <f>IF(B1005=1,'KELAS (REFERENSI)'!M1005,IF(B1005=2,'KELAS (REFERENSI)'!M1020,IF(B1005=3,'KELAS (REFERENSI)'!M1035,IF(B1005=4,'KELAS (REFERENSI)'!M1050,""))))</f>
        <v/>
      </c>
      <c r="N1005" s="38" t="str">
        <f>IF(B1005=1,'KELAS (REFERENSI)'!N1005,IF(B1005=2,'KELAS (REFERENSI)'!N1020,IF(B1005=3,'KELAS (REFERENSI)'!N1035,IF(B1005=4,'KELAS (REFERENSI)'!N1050,""))))</f>
        <v/>
      </c>
      <c r="O1005" s="38" t="str">
        <f>IF(B1005=1,'KELAS (REFERENSI)'!O1005,IF(B1005=2,'KELAS (REFERENSI)'!O1020,IF(B1005=3,'KELAS (REFERENSI)'!O1035,IF(B1005=4,'KELAS (REFERENSI)'!O1050,""))))</f>
        <v/>
      </c>
      <c r="P1005" s="38" t="str">
        <f>IF(B1005=1,'KELAS (REFERENSI)'!P1005,IF(B1005=2,'KELAS (REFERENSI)'!P1020,IF(B1005=3,'KELAS (REFERENSI)'!P1035,IF(B1005=4,'KELAS (REFERENSI)'!P1050,""))))</f>
        <v/>
      </c>
      <c r="Q1005" s="38" t="str">
        <f t="shared" si="4"/>
        <v>BPS Kota Jakarta Timur</v>
      </c>
      <c r="R1005" s="38" t="str">
        <f t="shared" si="56"/>
        <v/>
      </c>
      <c r="S1005" s="38" t="str">
        <f t="shared" ref="S1005:T1005" si="1013">S1004</f>
        <v>15 Juni sampai dengan 31 Agustus 2026</v>
      </c>
      <c r="T1005" s="38" t="str">
        <f t="shared" si="1013"/>
        <v>31 Agustus 2026</v>
      </c>
      <c r="U1005" s="46"/>
      <c r="V1005" s="42"/>
      <c r="W1005" s="42"/>
      <c r="X1005" s="42"/>
    </row>
    <row r="1006" ht="15.0" customHeight="1">
      <c r="A1006" s="36" t="s">
        <v>6068</v>
      </c>
      <c r="B1006" s="43"/>
      <c r="C1006" s="44"/>
      <c r="D1006" s="47"/>
      <c r="E1006" s="47"/>
      <c r="F1006" s="39" t="str">
        <f t="shared" si="2"/>
        <v>PETUGAS.1005/SPK/SE/PML/3172/2026</v>
      </c>
      <c r="G1006" s="45"/>
      <c r="H1006" s="39" t="str">
        <f>VLOOKUP(G1006,'MITRA (REFERENSI)'!$A:$Z,16,FALSE)</f>
        <v>#N/A</v>
      </c>
      <c r="I1006" s="39" t="str">
        <f>VLOOKUP(G1006,'MITRA (REFERENSI)'!$A:$Z,25,FALSE)</f>
        <v>#N/A</v>
      </c>
      <c r="J1006" s="38" t="str">
        <f>VLOOKUP(G1006,'MITRA (REFERENSI)'!$A:$Z,26,FALSE)</f>
        <v>#N/A</v>
      </c>
      <c r="K1006" s="38" t="str">
        <f>VLOOKUP(G1006,'MITRA (REFERENSI)'!$A:$Z,15,FALSE)</f>
        <v>#N/A</v>
      </c>
      <c r="L1006" s="38" t="str">
        <f>VLOOKUP(G1006,'MITRA (REFERENSI)'!$A:$Z,15,FALSE)</f>
        <v>#N/A</v>
      </c>
      <c r="M1006" s="38" t="str">
        <f>IF(B1006=1,'KELAS (REFERENSI)'!M1006,IF(B1006=2,'KELAS (REFERENSI)'!M1021,IF(B1006=3,'KELAS (REFERENSI)'!M1036,IF(B1006=4,'KELAS (REFERENSI)'!M1051,""))))</f>
        <v/>
      </c>
      <c r="N1006" s="38" t="str">
        <f>IF(B1006=1,'KELAS (REFERENSI)'!N1006,IF(B1006=2,'KELAS (REFERENSI)'!N1021,IF(B1006=3,'KELAS (REFERENSI)'!N1036,IF(B1006=4,'KELAS (REFERENSI)'!N1051,""))))</f>
        <v/>
      </c>
      <c r="O1006" s="38" t="str">
        <f>IF(B1006=1,'KELAS (REFERENSI)'!O1006,IF(B1006=2,'KELAS (REFERENSI)'!O1021,IF(B1006=3,'KELAS (REFERENSI)'!O1036,IF(B1006=4,'KELAS (REFERENSI)'!O1051,""))))</f>
        <v/>
      </c>
      <c r="P1006" s="38" t="str">
        <f>IF(B1006=1,'KELAS (REFERENSI)'!P1006,IF(B1006=2,'KELAS (REFERENSI)'!P1021,IF(B1006=3,'KELAS (REFERENSI)'!P1036,IF(B1006=4,'KELAS (REFERENSI)'!P1051,""))))</f>
        <v/>
      </c>
      <c r="Q1006" s="38" t="str">
        <f t="shared" si="4"/>
        <v>BPS Kota Jakarta Timur</v>
      </c>
      <c r="R1006" s="38" t="str">
        <f t="shared" si="56"/>
        <v/>
      </c>
      <c r="S1006" s="38" t="str">
        <f t="shared" ref="S1006:T1006" si="1014">S1005</f>
        <v>15 Juni sampai dengan 31 Agustus 2026</v>
      </c>
      <c r="T1006" s="38" t="str">
        <f t="shared" si="1014"/>
        <v>31 Agustus 2026</v>
      </c>
      <c r="U1006" s="46"/>
      <c r="V1006" s="42"/>
      <c r="W1006" s="42"/>
      <c r="X1006" s="42"/>
    </row>
    <row r="1007" ht="15.0" customHeight="1">
      <c r="A1007" s="36" t="s">
        <v>6069</v>
      </c>
      <c r="B1007" s="43"/>
      <c r="C1007" s="44"/>
      <c r="D1007" s="47"/>
      <c r="E1007" s="47"/>
      <c r="F1007" s="39" t="str">
        <f t="shared" si="2"/>
        <v>PETUGAS.1006/SPK/SE/PML/3172/2026</v>
      </c>
      <c r="G1007" s="45"/>
      <c r="H1007" s="39" t="str">
        <f>VLOOKUP(G1007,'MITRA (REFERENSI)'!$A:$Z,16,FALSE)</f>
        <v>#N/A</v>
      </c>
      <c r="I1007" s="39" t="str">
        <f>VLOOKUP(G1007,'MITRA (REFERENSI)'!$A:$Z,25,FALSE)</f>
        <v>#N/A</v>
      </c>
      <c r="J1007" s="38" t="str">
        <f>VLOOKUP(G1007,'MITRA (REFERENSI)'!$A:$Z,26,FALSE)</f>
        <v>#N/A</v>
      </c>
      <c r="K1007" s="38" t="str">
        <f>VLOOKUP(G1007,'MITRA (REFERENSI)'!$A:$Z,15,FALSE)</f>
        <v>#N/A</v>
      </c>
      <c r="L1007" s="38" t="str">
        <f>VLOOKUP(G1007,'MITRA (REFERENSI)'!$A:$Z,15,FALSE)</f>
        <v>#N/A</v>
      </c>
      <c r="M1007" s="38" t="str">
        <f>IF(B1007=1,'KELAS (REFERENSI)'!M1007,IF(B1007=2,'KELAS (REFERENSI)'!M1022,IF(B1007=3,'KELAS (REFERENSI)'!M1037,IF(B1007=4,'KELAS (REFERENSI)'!M1052,""))))</f>
        <v/>
      </c>
      <c r="N1007" s="38" t="str">
        <f>IF(B1007=1,'KELAS (REFERENSI)'!N1007,IF(B1007=2,'KELAS (REFERENSI)'!N1022,IF(B1007=3,'KELAS (REFERENSI)'!N1037,IF(B1007=4,'KELAS (REFERENSI)'!N1052,""))))</f>
        <v/>
      </c>
      <c r="O1007" s="38" t="str">
        <f>IF(B1007=1,'KELAS (REFERENSI)'!O1007,IF(B1007=2,'KELAS (REFERENSI)'!O1022,IF(B1007=3,'KELAS (REFERENSI)'!O1037,IF(B1007=4,'KELAS (REFERENSI)'!O1052,""))))</f>
        <v/>
      </c>
      <c r="P1007" s="38" t="str">
        <f>IF(B1007=1,'KELAS (REFERENSI)'!P1007,IF(B1007=2,'KELAS (REFERENSI)'!P1022,IF(B1007=3,'KELAS (REFERENSI)'!P1037,IF(B1007=4,'KELAS (REFERENSI)'!P1052,""))))</f>
        <v/>
      </c>
      <c r="Q1007" s="38" t="str">
        <f t="shared" si="4"/>
        <v>BPS Kota Jakarta Timur</v>
      </c>
      <c r="R1007" s="38" t="str">
        <f t="shared" si="56"/>
        <v/>
      </c>
      <c r="S1007" s="38" t="str">
        <f t="shared" ref="S1007:T1007" si="1015">S1006</f>
        <v>15 Juni sampai dengan 31 Agustus 2026</v>
      </c>
      <c r="T1007" s="38" t="str">
        <f t="shared" si="1015"/>
        <v>31 Agustus 2026</v>
      </c>
      <c r="U1007" s="46"/>
      <c r="V1007" s="42"/>
      <c r="W1007" s="42"/>
      <c r="X1007" s="42"/>
    </row>
    <row r="1008" ht="15.0" customHeight="1">
      <c r="A1008" s="36" t="s">
        <v>6070</v>
      </c>
      <c r="B1008" s="43"/>
      <c r="C1008" s="44"/>
      <c r="D1008" s="47"/>
      <c r="E1008" s="47"/>
      <c r="F1008" s="39" t="str">
        <f t="shared" si="2"/>
        <v>PETUGAS.1007/SPK/SE/PML/3172/2026</v>
      </c>
      <c r="G1008" s="45"/>
      <c r="H1008" s="39" t="str">
        <f>VLOOKUP(G1008,'MITRA (REFERENSI)'!$A:$Z,16,FALSE)</f>
        <v>#N/A</v>
      </c>
      <c r="I1008" s="39" t="str">
        <f>VLOOKUP(G1008,'MITRA (REFERENSI)'!$A:$Z,25,FALSE)</f>
        <v>#N/A</v>
      </c>
      <c r="J1008" s="38" t="str">
        <f>VLOOKUP(G1008,'MITRA (REFERENSI)'!$A:$Z,26,FALSE)</f>
        <v>#N/A</v>
      </c>
      <c r="K1008" s="38" t="str">
        <f>VLOOKUP(G1008,'MITRA (REFERENSI)'!$A:$Z,15,FALSE)</f>
        <v>#N/A</v>
      </c>
      <c r="L1008" s="38" t="str">
        <f>VLOOKUP(G1008,'MITRA (REFERENSI)'!$A:$Z,15,FALSE)</f>
        <v>#N/A</v>
      </c>
      <c r="M1008" s="38" t="str">
        <f>IF(B1008=1,'KELAS (REFERENSI)'!M1008,IF(B1008=2,'KELAS (REFERENSI)'!M1023,IF(B1008=3,'KELAS (REFERENSI)'!M1038,IF(B1008=4,'KELAS (REFERENSI)'!M1053,""))))</f>
        <v/>
      </c>
      <c r="N1008" s="38" t="str">
        <f>IF(B1008=1,'KELAS (REFERENSI)'!N1008,IF(B1008=2,'KELAS (REFERENSI)'!N1023,IF(B1008=3,'KELAS (REFERENSI)'!N1038,IF(B1008=4,'KELAS (REFERENSI)'!N1053,""))))</f>
        <v/>
      </c>
      <c r="O1008" s="38" t="str">
        <f>IF(B1008=1,'KELAS (REFERENSI)'!O1008,IF(B1008=2,'KELAS (REFERENSI)'!O1023,IF(B1008=3,'KELAS (REFERENSI)'!O1038,IF(B1008=4,'KELAS (REFERENSI)'!O1053,""))))</f>
        <v/>
      </c>
      <c r="P1008" s="38" t="str">
        <f>IF(B1008=1,'KELAS (REFERENSI)'!P1008,IF(B1008=2,'KELAS (REFERENSI)'!P1023,IF(B1008=3,'KELAS (REFERENSI)'!P1038,IF(B1008=4,'KELAS (REFERENSI)'!P1053,""))))</f>
        <v/>
      </c>
      <c r="Q1008" s="38" t="str">
        <f t="shared" si="4"/>
        <v>BPS Kota Jakarta Timur</v>
      </c>
      <c r="R1008" s="38" t="str">
        <f t="shared" si="56"/>
        <v/>
      </c>
      <c r="S1008" s="38" t="str">
        <f t="shared" ref="S1008:T1008" si="1016">S1007</f>
        <v>15 Juni sampai dengan 31 Agustus 2026</v>
      </c>
      <c r="T1008" s="38" t="str">
        <f t="shared" si="1016"/>
        <v>31 Agustus 2026</v>
      </c>
      <c r="U1008" s="46"/>
      <c r="V1008" s="42"/>
      <c r="W1008" s="42"/>
      <c r="X1008" s="42"/>
    </row>
    <row r="1009" ht="15.0" customHeight="1">
      <c r="A1009" s="36" t="s">
        <v>6071</v>
      </c>
      <c r="B1009" s="43"/>
      <c r="C1009" s="44"/>
      <c r="D1009" s="47"/>
      <c r="E1009" s="47"/>
      <c r="F1009" s="39" t="str">
        <f t="shared" si="2"/>
        <v>PETUGAS.1008/SPK/SE/PML/3172/2026</v>
      </c>
      <c r="G1009" s="45"/>
      <c r="H1009" s="39" t="str">
        <f>VLOOKUP(G1009,'MITRA (REFERENSI)'!$A:$Z,16,FALSE)</f>
        <v>#N/A</v>
      </c>
      <c r="I1009" s="39" t="str">
        <f>VLOOKUP(G1009,'MITRA (REFERENSI)'!$A:$Z,25,FALSE)</f>
        <v>#N/A</v>
      </c>
      <c r="J1009" s="38" t="str">
        <f>VLOOKUP(G1009,'MITRA (REFERENSI)'!$A:$Z,26,FALSE)</f>
        <v>#N/A</v>
      </c>
      <c r="K1009" s="38" t="str">
        <f>VLOOKUP(G1009,'MITRA (REFERENSI)'!$A:$Z,15,FALSE)</f>
        <v>#N/A</v>
      </c>
      <c r="L1009" s="38" t="str">
        <f>VLOOKUP(G1009,'MITRA (REFERENSI)'!$A:$Z,15,FALSE)</f>
        <v>#N/A</v>
      </c>
      <c r="M1009" s="38" t="str">
        <f>IF(B1009=1,'KELAS (REFERENSI)'!M1009,IF(B1009=2,'KELAS (REFERENSI)'!M1024,IF(B1009=3,'KELAS (REFERENSI)'!M1039,IF(B1009=4,'KELAS (REFERENSI)'!M1054,""))))</f>
        <v/>
      </c>
      <c r="N1009" s="38" t="str">
        <f>IF(B1009=1,'KELAS (REFERENSI)'!N1009,IF(B1009=2,'KELAS (REFERENSI)'!N1024,IF(B1009=3,'KELAS (REFERENSI)'!N1039,IF(B1009=4,'KELAS (REFERENSI)'!N1054,""))))</f>
        <v/>
      </c>
      <c r="O1009" s="38" t="str">
        <f>IF(B1009=1,'KELAS (REFERENSI)'!O1009,IF(B1009=2,'KELAS (REFERENSI)'!O1024,IF(B1009=3,'KELAS (REFERENSI)'!O1039,IF(B1009=4,'KELAS (REFERENSI)'!O1054,""))))</f>
        <v/>
      </c>
      <c r="P1009" s="38" t="str">
        <f>IF(B1009=1,'KELAS (REFERENSI)'!P1009,IF(B1009=2,'KELAS (REFERENSI)'!P1024,IF(B1009=3,'KELAS (REFERENSI)'!P1039,IF(B1009=4,'KELAS (REFERENSI)'!P1054,""))))</f>
        <v/>
      </c>
      <c r="Q1009" s="38" t="str">
        <f t="shared" si="4"/>
        <v>BPS Kota Jakarta Timur</v>
      </c>
      <c r="R1009" s="38" t="str">
        <f t="shared" si="56"/>
        <v/>
      </c>
      <c r="S1009" s="38" t="str">
        <f t="shared" ref="S1009:T1009" si="1017">S1008</f>
        <v>15 Juni sampai dengan 31 Agustus 2026</v>
      </c>
      <c r="T1009" s="38" t="str">
        <f t="shared" si="1017"/>
        <v>31 Agustus 2026</v>
      </c>
      <c r="U1009" s="46"/>
      <c r="V1009" s="42"/>
      <c r="W1009" s="42"/>
      <c r="X1009" s="42"/>
    </row>
    <row r="1010" ht="15.0" customHeight="1">
      <c r="A1010" s="36" t="s">
        <v>6072</v>
      </c>
      <c r="B1010" s="43"/>
      <c r="C1010" s="44"/>
      <c r="D1010" s="47"/>
      <c r="E1010" s="47"/>
      <c r="F1010" s="39" t="str">
        <f t="shared" si="2"/>
        <v>PETUGAS.1009/SPK/SE/PML/3172/2026</v>
      </c>
      <c r="G1010" s="45"/>
      <c r="H1010" s="39" t="str">
        <f>VLOOKUP(G1010,'MITRA (REFERENSI)'!$A:$Z,16,FALSE)</f>
        <v>#N/A</v>
      </c>
      <c r="I1010" s="39" t="str">
        <f>VLOOKUP(G1010,'MITRA (REFERENSI)'!$A:$Z,25,FALSE)</f>
        <v>#N/A</v>
      </c>
      <c r="J1010" s="38" t="str">
        <f>VLOOKUP(G1010,'MITRA (REFERENSI)'!$A:$Z,26,FALSE)</f>
        <v>#N/A</v>
      </c>
      <c r="K1010" s="38" t="str">
        <f>VLOOKUP(G1010,'MITRA (REFERENSI)'!$A:$Z,15,FALSE)</f>
        <v>#N/A</v>
      </c>
      <c r="L1010" s="38" t="str">
        <f>VLOOKUP(G1010,'MITRA (REFERENSI)'!$A:$Z,15,FALSE)</f>
        <v>#N/A</v>
      </c>
      <c r="M1010" s="38" t="str">
        <f>IF(B1010=1,'KELAS (REFERENSI)'!M1010,IF(B1010=2,'KELAS (REFERENSI)'!M1025,IF(B1010=3,'KELAS (REFERENSI)'!M1040,IF(B1010=4,'KELAS (REFERENSI)'!M1055,""))))</f>
        <v/>
      </c>
      <c r="N1010" s="38" t="str">
        <f>IF(B1010=1,'KELAS (REFERENSI)'!N1010,IF(B1010=2,'KELAS (REFERENSI)'!N1025,IF(B1010=3,'KELAS (REFERENSI)'!N1040,IF(B1010=4,'KELAS (REFERENSI)'!N1055,""))))</f>
        <v/>
      </c>
      <c r="O1010" s="38" t="str">
        <f>IF(B1010=1,'KELAS (REFERENSI)'!O1010,IF(B1010=2,'KELAS (REFERENSI)'!O1025,IF(B1010=3,'KELAS (REFERENSI)'!O1040,IF(B1010=4,'KELAS (REFERENSI)'!O1055,""))))</f>
        <v/>
      </c>
      <c r="P1010" s="38" t="str">
        <f>IF(B1010=1,'KELAS (REFERENSI)'!P1010,IF(B1010=2,'KELAS (REFERENSI)'!P1025,IF(B1010=3,'KELAS (REFERENSI)'!P1040,IF(B1010=4,'KELAS (REFERENSI)'!P1055,""))))</f>
        <v/>
      </c>
      <c r="Q1010" s="38" t="str">
        <f t="shared" si="4"/>
        <v>BPS Kota Jakarta Timur</v>
      </c>
      <c r="R1010" s="38" t="str">
        <f t="shared" si="56"/>
        <v/>
      </c>
      <c r="S1010" s="38" t="str">
        <f t="shared" ref="S1010:T1010" si="1018">S1009</f>
        <v>15 Juni sampai dengan 31 Agustus 2026</v>
      </c>
      <c r="T1010" s="38" t="str">
        <f t="shared" si="1018"/>
        <v>31 Agustus 2026</v>
      </c>
      <c r="U1010" s="46"/>
      <c r="V1010" s="42"/>
      <c r="W1010" s="42"/>
      <c r="X1010" s="42"/>
    </row>
    <row r="1011" ht="15.0" customHeight="1">
      <c r="A1011" s="36" t="s">
        <v>6073</v>
      </c>
      <c r="B1011" s="43"/>
      <c r="C1011" s="44"/>
      <c r="D1011" s="47"/>
      <c r="E1011" s="47"/>
      <c r="F1011" s="39" t="str">
        <f t="shared" si="2"/>
        <v>PETUGAS.1010/SPK/SE/PML/3172/2026</v>
      </c>
      <c r="G1011" s="45"/>
      <c r="H1011" s="39" t="str">
        <f>VLOOKUP(G1011,'MITRA (REFERENSI)'!$A:$Z,16,FALSE)</f>
        <v>#N/A</v>
      </c>
      <c r="I1011" s="39" t="str">
        <f>VLOOKUP(G1011,'MITRA (REFERENSI)'!$A:$Z,25,FALSE)</f>
        <v>#N/A</v>
      </c>
      <c r="J1011" s="38" t="str">
        <f>VLOOKUP(G1011,'MITRA (REFERENSI)'!$A:$Z,26,FALSE)</f>
        <v>#N/A</v>
      </c>
      <c r="K1011" s="38" t="str">
        <f>VLOOKUP(G1011,'MITRA (REFERENSI)'!$A:$Z,15,FALSE)</f>
        <v>#N/A</v>
      </c>
      <c r="L1011" s="38" t="str">
        <f>VLOOKUP(G1011,'MITRA (REFERENSI)'!$A:$Z,15,FALSE)</f>
        <v>#N/A</v>
      </c>
      <c r="M1011" s="38" t="str">
        <f>IF(B1011=1,'KELAS (REFERENSI)'!M1011,IF(B1011=2,'KELAS (REFERENSI)'!M1026,IF(B1011=3,'KELAS (REFERENSI)'!M1041,IF(B1011=4,'KELAS (REFERENSI)'!M1056,""))))</f>
        <v/>
      </c>
      <c r="N1011" s="38" t="str">
        <f>IF(B1011=1,'KELAS (REFERENSI)'!N1011,IF(B1011=2,'KELAS (REFERENSI)'!N1026,IF(B1011=3,'KELAS (REFERENSI)'!N1041,IF(B1011=4,'KELAS (REFERENSI)'!N1056,""))))</f>
        <v/>
      </c>
      <c r="O1011" s="38" t="str">
        <f>IF(B1011=1,'KELAS (REFERENSI)'!O1011,IF(B1011=2,'KELAS (REFERENSI)'!O1026,IF(B1011=3,'KELAS (REFERENSI)'!O1041,IF(B1011=4,'KELAS (REFERENSI)'!O1056,""))))</f>
        <v/>
      </c>
      <c r="P1011" s="38" t="str">
        <f>IF(B1011=1,'KELAS (REFERENSI)'!P1011,IF(B1011=2,'KELAS (REFERENSI)'!P1026,IF(B1011=3,'KELAS (REFERENSI)'!P1041,IF(B1011=4,'KELAS (REFERENSI)'!P1056,""))))</f>
        <v/>
      </c>
      <c r="Q1011" s="38" t="str">
        <f t="shared" si="4"/>
        <v>BPS Kota Jakarta Timur</v>
      </c>
      <c r="R1011" s="38" t="str">
        <f t="shared" si="56"/>
        <v/>
      </c>
      <c r="S1011" s="38" t="str">
        <f t="shared" ref="S1011:T1011" si="1019">S1010</f>
        <v>15 Juni sampai dengan 31 Agustus 2026</v>
      </c>
      <c r="T1011" s="38" t="str">
        <f t="shared" si="1019"/>
        <v>31 Agustus 2026</v>
      </c>
      <c r="U1011" s="46"/>
      <c r="V1011" s="42"/>
      <c r="W1011" s="42"/>
      <c r="X1011" s="42"/>
    </row>
    <row r="1012" ht="15.0" customHeight="1">
      <c r="A1012" s="36" t="s">
        <v>6074</v>
      </c>
      <c r="B1012" s="43"/>
      <c r="C1012" s="44"/>
      <c r="D1012" s="47"/>
      <c r="E1012" s="47"/>
      <c r="F1012" s="39" t="str">
        <f t="shared" si="2"/>
        <v>PETUGAS.1011/SPK/SE/PML/3172/2026</v>
      </c>
      <c r="G1012" s="45"/>
      <c r="H1012" s="39" t="str">
        <f>VLOOKUP(G1012,'MITRA (REFERENSI)'!$A:$Z,16,FALSE)</f>
        <v>#N/A</v>
      </c>
      <c r="I1012" s="39" t="str">
        <f>VLOOKUP(G1012,'MITRA (REFERENSI)'!$A:$Z,25,FALSE)</f>
        <v>#N/A</v>
      </c>
      <c r="J1012" s="38" t="str">
        <f>VLOOKUP(G1012,'MITRA (REFERENSI)'!$A:$Z,26,FALSE)</f>
        <v>#N/A</v>
      </c>
      <c r="K1012" s="38" t="str">
        <f>VLOOKUP(G1012,'MITRA (REFERENSI)'!$A:$Z,15,FALSE)</f>
        <v>#N/A</v>
      </c>
      <c r="L1012" s="38" t="str">
        <f>VLOOKUP(G1012,'MITRA (REFERENSI)'!$A:$Z,15,FALSE)</f>
        <v>#N/A</v>
      </c>
      <c r="M1012" s="38" t="str">
        <f>IF(B1012=1,'KELAS (REFERENSI)'!M1012,IF(B1012=2,'KELAS (REFERENSI)'!M1027,IF(B1012=3,'KELAS (REFERENSI)'!M1042,IF(B1012=4,'KELAS (REFERENSI)'!M1057,""))))</f>
        <v/>
      </c>
      <c r="N1012" s="38" t="str">
        <f>IF(B1012=1,'KELAS (REFERENSI)'!N1012,IF(B1012=2,'KELAS (REFERENSI)'!N1027,IF(B1012=3,'KELAS (REFERENSI)'!N1042,IF(B1012=4,'KELAS (REFERENSI)'!N1057,""))))</f>
        <v/>
      </c>
      <c r="O1012" s="38" t="str">
        <f>IF(B1012=1,'KELAS (REFERENSI)'!O1012,IF(B1012=2,'KELAS (REFERENSI)'!O1027,IF(B1012=3,'KELAS (REFERENSI)'!O1042,IF(B1012=4,'KELAS (REFERENSI)'!O1057,""))))</f>
        <v/>
      </c>
      <c r="P1012" s="38" t="str">
        <f>IF(B1012=1,'KELAS (REFERENSI)'!P1012,IF(B1012=2,'KELAS (REFERENSI)'!P1027,IF(B1012=3,'KELAS (REFERENSI)'!P1042,IF(B1012=4,'KELAS (REFERENSI)'!P1057,""))))</f>
        <v/>
      </c>
      <c r="Q1012" s="38" t="str">
        <f t="shared" si="4"/>
        <v>BPS Kota Jakarta Timur</v>
      </c>
      <c r="R1012" s="38" t="str">
        <f t="shared" si="56"/>
        <v/>
      </c>
      <c r="S1012" s="38" t="str">
        <f t="shared" ref="S1012:T1012" si="1020">S1011</f>
        <v>15 Juni sampai dengan 31 Agustus 2026</v>
      </c>
      <c r="T1012" s="38" t="str">
        <f t="shared" si="1020"/>
        <v>31 Agustus 2026</v>
      </c>
      <c r="U1012" s="46"/>
      <c r="V1012" s="42"/>
      <c r="W1012" s="42"/>
      <c r="X1012" s="42"/>
    </row>
    <row r="1013" ht="15.0" customHeight="1">
      <c r="A1013" s="36" t="s">
        <v>6075</v>
      </c>
      <c r="B1013" s="43"/>
      <c r="C1013" s="44"/>
      <c r="D1013" s="47"/>
      <c r="E1013" s="47"/>
      <c r="F1013" s="39" t="str">
        <f t="shared" si="2"/>
        <v>PETUGAS.1012/SPK/SE/PML/3172/2026</v>
      </c>
      <c r="G1013" s="45"/>
      <c r="H1013" s="39" t="str">
        <f>VLOOKUP(G1013,'MITRA (REFERENSI)'!$A:$Z,16,FALSE)</f>
        <v>#N/A</v>
      </c>
      <c r="I1013" s="39" t="str">
        <f>VLOOKUP(G1013,'MITRA (REFERENSI)'!$A:$Z,25,FALSE)</f>
        <v>#N/A</v>
      </c>
      <c r="J1013" s="38" t="str">
        <f>VLOOKUP(G1013,'MITRA (REFERENSI)'!$A:$Z,26,FALSE)</f>
        <v>#N/A</v>
      </c>
      <c r="K1013" s="38" t="str">
        <f>VLOOKUP(G1013,'MITRA (REFERENSI)'!$A:$Z,15,FALSE)</f>
        <v>#N/A</v>
      </c>
      <c r="L1013" s="38" t="str">
        <f>VLOOKUP(G1013,'MITRA (REFERENSI)'!$A:$Z,15,FALSE)</f>
        <v>#N/A</v>
      </c>
      <c r="M1013" s="38" t="str">
        <f>IF(B1013=1,'KELAS (REFERENSI)'!M1013,IF(B1013=2,'KELAS (REFERENSI)'!M1028,IF(B1013=3,'KELAS (REFERENSI)'!M1043,IF(B1013=4,'KELAS (REFERENSI)'!M1058,""))))</f>
        <v/>
      </c>
      <c r="N1013" s="38" t="str">
        <f>IF(B1013=1,'KELAS (REFERENSI)'!N1013,IF(B1013=2,'KELAS (REFERENSI)'!N1028,IF(B1013=3,'KELAS (REFERENSI)'!N1043,IF(B1013=4,'KELAS (REFERENSI)'!N1058,""))))</f>
        <v/>
      </c>
      <c r="O1013" s="38" t="str">
        <f>IF(B1013=1,'KELAS (REFERENSI)'!O1013,IF(B1013=2,'KELAS (REFERENSI)'!O1028,IF(B1013=3,'KELAS (REFERENSI)'!O1043,IF(B1013=4,'KELAS (REFERENSI)'!O1058,""))))</f>
        <v/>
      </c>
      <c r="P1013" s="38" t="str">
        <f>IF(B1013=1,'KELAS (REFERENSI)'!P1013,IF(B1013=2,'KELAS (REFERENSI)'!P1028,IF(B1013=3,'KELAS (REFERENSI)'!P1043,IF(B1013=4,'KELAS (REFERENSI)'!P1058,""))))</f>
        <v/>
      </c>
      <c r="Q1013" s="38" t="str">
        <f t="shared" si="4"/>
        <v>BPS Kota Jakarta Timur</v>
      </c>
      <c r="R1013" s="38" t="str">
        <f t="shared" si="56"/>
        <v/>
      </c>
      <c r="S1013" s="38" t="str">
        <f t="shared" ref="S1013:T1013" si="1021">S1012</f>
        <v>15 Juni sampai dengan 31 Agustus 2026</v>
      </c>
      <c r="T1013" s="38" t="str">
        <f t="shared" si="1021"/>
        <v>31 Agustus 2026</v>
      </c>
      <c r="U1013" s="46"/>
      <c r="V1013" s="42"/>
      <c r="W1013" s="42"/>
      <c r="X1013" s="42"/>
    </row>
    <row r="1014" ht="15.0" customHeight="1">
      <c r="A1014" s="36" t="s">
        <v>6076</v>
      </c>
      <c r="B1014" s="43"/>
      <c r="C1014" s="44"/>
      <c r="D1014" s="47"/>
      <c r="E1014" s="47"/>
      <c r="F1014" s="39" t="str">
        <f t="shared" si="2"/>
        <v>PETUGAS.1013/SPK/SE/PML/3172/2026</v>
      </c>
      <c r="G1014" s="45"/>
      <c r="H1014" s="39" t="str">
        <f>VLOOKUP(G1014,'MITRA (REFERENSI)'!$A:$Z,16,FALSE)</f>
        <v>#N/A</v>
      </c>
      <c r="I1014" s="39" t="str">
        <f>VLOOKUP(G1014,'MITRA (REFERENSI)'!$A:$Z,25,FALSE)</f>
        <v>#N/A</v>
      </c>
      <c r="J1014" s="38" t="str">
        <f>VLOOKUP(G1014,'MITRA (REFERENSI)'!$A:$Z,26,FALSE)</f>
        <v>#N/A</v>
      </c>
      <c r="K1014" s="38" t="str">
        <f>VLOOKUP(G1014,'MITRA (REFERENSI)'!$A:$Z,15,FALSE)</f>
        <v>#N/A</v>
      </c>
      <c r="L1014" s="38" t="str">
        <f>VLOOKUP(G1014,'MITRA (REFERENSI)'!$A:$Z,15,FALSE)</f>
        <v>#N/A</v>
      </c>
      <c r="M1014" s="38" t="str">
        <f>IF(B1014=1,'KELAS (REFERENSI)'!M1014,IF(B1014=2,'KELAS (REFERENSI)'!M1029,IF(B1014=3,'KELAS (REFERENSI)'!M1044,IF(B1014=4,'KELAS (REFERENSI)'!M1059,""))))</f>
        <v/>
      </c>
      <c r="N1014" s="38" t="str">
        <f>IF(B1014=1,'KELAS (REFERENSI)'!N1014,IF(B1014=2,'KELAS (REFERENSI)'!N1029,IF(B1014=3,'KELAS (REFERENSI)'!N1044,IF(B1014=4,'KELAS (REFERENSI)'!N1059,""))))</f>
        <v/>
      </c>
      <c r="O1014" s="38" t="str">
        <f>IF(B1014=1,'KELAS (REFERENSI)'!O1014,IF(B1014=2,'KELAS (REFERENSI)'!O1029,IF(B1014=3,'KELAS (REFERENSI)'!O1044,IF(B1014=4,'KELAS (REFERENSI)'!O1059,""))))</f>
        <v/>
      </c>
      <c r="P1014" s="38" t="str">
        <f>IF(B1014=1,'KELAS (REFERENSI)'!P1014,IF(B1014=2,'KELAS (REFERENSI)'!P1029,IF(B1014=3,'KELAS (REFERENSI)'!P1044,IF(B1014=4,'KELAS (REFERENSI)'!P1059,""))))</f>
        <v/>
      </c>
      <c r="Q1014" s="38" t="str">
        <f t="shared" si="4"/>
        <v>BPS Kota Jakarta Timur</v>
      </c>
      <c r="R1014" s="38" t="str">
        <f t="shared" si="56"/>
        <v/>
      </c>
      <c r="S1014" s="38" t="str">
        <f t="shared" ref="S1014:T1014" si="1022">S1013</f>
        <v>15 Juni sampai dengan 31 Agustus 2026</v>
      </c>
      <c r="T1014" s="38" t="str">
        <f t="shared" si="1022"/>
        <v>31 Agustus 2026</v>
      </c>
      <c r="U1014" s="46"/>
      <c r="V1014" s="42"/>
      <c r="W1014" s="42"/>
      <c r="X1014" s="42"/>
    </row>
    <row r="1015" ht="15.0" customHeight="1">
      <c r="A1015" s="36" t="s">
        <v>6077</v>
      </c>
      <c r="B1015" s="43"/>
      <c r="C1015" s="44"/>
      <c r="D1015" s="47"/>
      <c r="E1015" s="47"/>
      <c r="F1015" s="39" t="str">
        <f t="shared" si="2"/>
        <v>PETUGAS.1014/SPK/SE/PML/3172/2026</v>
      </c>
      <c r="G1015" s="45"/>
      <c r="H1015" s="39" t="str">
        <f>VLOOKUP(G1015,'MITRA (REFERENSI)'!$A:$Z,16,FALSE)</f>
        <v>#N/A</v>
      </c>
      <c r="I1015" s="39" t="str">
        <f>VLOOKUP(G1015,'MITRA (REFERENSI)'!$A:$Z,25,FALSE)</f>
        <v>#N/A</v>
      </c>
      <c r="J1015" s="38" t="str">
        <f>VLOOKUP(G1015,'MITRA (REFERENSI)'!$A:$Z,26,FALSE)</f>
        <v>#N/A</v>
      </c>
      <c r="K1015" s="38" t="str">
        <f>VLOOKUP(G1015,'MITRA (REFERENSI)'!$A:$Z,15,FALSE)</f>
        <v>#N/A</v>
      </c>
      <c r="L1015" s="38" t="str">
        <f>VLOOKUP(G1015,'MITRA (REFERENSI)'!$A:$Z,15,FALSE)</f>
        <v>#N/A</v>
      </c>
      <c r="M1015" s="38" t="str">
        <f>IF(B1015=1,'KELAS (REFERENSI)'!M1015,IF(B1015=2,'KELAS (REFERENSI)'!M1030,IF(B1015=3,'KELAS (REFERENSI)'!M1045,IF(B1015=4,'KELAS (REFERENSI)'!M1060,""))))</f>
        <v/>
      </c>
      <c r="N1015" s="38" t="str">
        <f>IF(B1015=1,'KELAS (REFERENSI)'!N1015,IF(B1015=2,'KELAS (REFERENSI)'!N1030,IF(B1015=3,'KELAS (REFERENSI)'!N1045,IF(B1015=4,'KELAS (REFERENSI)'!N1060,""))))</f>
        <v/>
      </c>
      <c r="O1015" s="38" t="str">
        <f>IF(B1015=1,'KELAS (REFERENSI)'!O1015,IF(B1015=2,'KELAS (REFERENSI)'!O1030,IF(B1015=3,'KELAS (REFERENSI)'!O1045,IF(B1015=4,'KELAS (REFERENSI)'!O1060,""))))</f>
        <v/>
      </c>
      <c r="P1015" s="38" t="str">
        <f>IF(B1015=1,'KELAS (REFERENSI)'!P1015,IF(B1015=2,'KELAS (REFERENSI)'!P1030,IF(B1015=3,'KELAS (REFERENSI)'!P1045,IF(B1015=4,'KELAS (REFERENSI)'!P1060,""))))</f>
        <v/>
      </c>
      <c r="Q1015" s="38" t="str">
        <f t="shared" si="4"/>
        <v>BPS Kota Jakarta Timur</v>
      </c>
      <c r="R1015" s="38" t="str">
        <f t="shared" si="56"/>
        <v/>
      </c>
      <c r="S1015" s="38" t="str">
        <f t="shared" ref="S1015:T1015" si="1023">S1014</f>
        <v>15 Juni sampai dengan 31 Agustus 2026</v>
      </c>
      <c r="T1015" s="38" t="str">
        <f t="shared" si="1023"/>
        <v>31 Agustus 2026</v>
      </c>
      <c r="U1015" s="46"/>
      <c r="V1015" s="42"/>
      <c r="W1015" s="42"/>
      <c r="X1015" s="42"/>
    </row>
    <row r="1016" ht="15.0" customHeight="1">
      <c r="A1016" s="36" t="s">
        <v>6078</v>
      </c>
      <c r="B1016" s="43"/>
      <c r="C1016" s="44"/>
      <c r="D1016" s="47"/>
      <c r="E1016" s="47"/>
      <c r="F1016" s="39" t="str">
        <f t="shared" si="2"/>
        <v>PETUGAS.1015/SPK/SE/PML/3172/2026</v>
      </c>
      <c r="G1016" s="45"/>
      <c r="H1016" s="39" t="str">
        <f>VLOOKUP(G1016,'MITRA (REFERENSI)'!$A:$Z,16,FALSE)</f>
        <v>#N/A</v>
      </c>
      <c r="I1016" s="39" t="str">
        <f>VLOOKUP(G1016,'MITRA (REFERENSI)'!$A:$Z,25,FALSE)</f>
        <v>#N/A</v>
      </c>
      <c r="J1016" s="38" t="str">
        <f>VLOOKUP(G1016,'MITRA (REFERENSI)'!$A:$Z,26,FALSE)</f>
        <v>#N/A</v>
      </c>
      <c r="K1016" s="38" t="str">
        <f>VLOOKUP(G1016,'MITRA (REFERENSI)'!$A:$Z,15,FALSE)</f>
        <v>#N/A</v>
      </c>
      <c r="L1016" s="38" t="str">
        <f>VLOOKUP(G1016,'MITRA (REFERENSI)'!$A:$Z,15,FALSE)</f>
        <v>#N/A</v>
      </c>
      <c r="M1016" s="38" t="str">
        <f>IF(B1016=1,'KELAS (REFERENSI)'!M1016,IF(B1016=2,'KELAS (REFERENSI)'!M1031,IF(B1016=3,'KELAS (REFERENSI)'!M1046,IF(B1016=4,'KELAS (REFERENSI)'!M1061,""))))</f>
        <v/>
      </c>
      <c r="N1016" s="38" t="str">
        <f>IF(B1016=1,'KELAS (REFERENSI)'!N1016,IF(B1016=2,'KELAS (REFERENSI)'!N1031,IF(B1016=3,'KELAS (REFERENSI)'!N1046,IF(B1016=4,'KELAS (REFERENSI)'!N1061,""))))</f>
        <v/>
      </c>
      <c r="O1016" s="38" t="str">
        <f>IF(B1016=1,'KELAS (REFERENSI)'!O1016,IF(B1016=2,'KELAS (REFERENSI)'!O1031,IF(B1016=3,'KELAS (REFERENSI)'!O1046,IF(B1016=4,'KELAS (REFERENSI)'!O1061,""))))</f>
        <v/>
      </c>
      <c r="P1016" s="38" t="str">
        <f>IF(B1016=1,'KELAS (REFERENSI)'!P1016,IF(B1016=2,'KELAS (REFERENSI)'!P1031,IF(B1016=3,'KELAS (REFERENSI)'!P1046,IF(B1016=4,'KELAS (REFERENSI)'!P1061,""))))</f>
        <v/>
      </c>
      <c r="Q1016" s="38" t="str">
        <f t="shared" si="4"/>
        <v>BPS Kota Jakarta Timur</v>
      </c>
      <c r="R1016" s="38" t="str">
        <f t="shared" si="56"/>
        <v/>
      </c>
      <c r="S1016" s="38" t="str">
        <f t="shared" ref="S1016:T1016" si="1024">S1015</f>
        <v>15 Juni sampai dengan 31 Agustus 2026</v>
      </c>
      <c r="T1016" s="38" t="str">
        <f t="shared" si="1024"/>
        <v>31 Agustus 2026</v>
      </c>
      <c r="U1016" s="46"/>
      <c r="V1016" s="42"/>
      <c r="W1016" s="42"/>
      <c r="X1016" s="42"/>
    </row>
    <row r="1017" ht="15.0" customHeight="1">
      <c r="A1017" s="36" t="s">
        <v>6079</v>
      </c>
      <c r="B1017" s="43"/>
      <c r="C1017" s="44"/>
      <c r="D1017" s="47"/>
      <c r="E1017" s="47"/>
      <c r="F1017" s="39" t="str">
        <f t="shared" si="2"/>
        <v>PETUGAS.1016/SPK/SE/PML/3172/2026</v>
      </c>
      <c r="G1017" s="45"/>
      <c r="H1017" s="39" t="str">
        <f>VLOOKUP(G1017,'MITRA (REFERENSI)'!$A:$Z,16,FALSE)</f>
        <v>#N/A</v>
      </c>
      <c r="I1017" s="39" t="str">
        <f>VLOOKUP(G1017,'MITRA (REFERENSI)'!$A:$Z,25,FALSE)</f>
        <v>#N/A</v>
      </c>
      <c r="J1017" s="38" t="str">
        <f>VLOOKUP(G1017,'MITRA (REFERENSI)'!$A:$Z,26,FALSE)</f>
        <v>#N/A</v>
      </c>
      <c r="K1017" s="38" t="str">
        <f>VLOOKUP(G1017,'MITRA (REFERENSI)'!$A:$Z,15,FALSE)</f>
        <v>#N/A</v>
      </c>
      <c r="L1017" s="38" t="str">
        <f>VLOOKUP(G1017,'MITRA (REFERENSI)'!$A:$Z,15,FALSE)</f>
        <v>#N/A</v>
      </c>
      <c r="M1017" s="38" t="str">
        <f>IF(B1017=1,'KELAS (REFERENSI)'!M1017,IF(B1017=2,'KELAS (REFERENSI)'!M1032,IF(B1017=3,'KELAS (REFERENSI)'!M1047,IF(B1017=4,'KELAS (REFERENSI)'!M1062,""))))</f>
        <v/>
      </c>
      <c r="N1017" s="38" t="str">
        <f>IF(B1017=1,'KELAS (REFERENSI)'!N1017,IF(B1017=2,'KELAS (REFERENSI)'!N1032,IF(B1017=3,'KELAS (REFERENSI)'!N1047,IF(B1017=4,'KELAS (REFERENSI)'!N1062,""))))</f>
        <v/>
      </c>
      <c r="O1017" s="38" t="str">
        <f>IF(B1017=1,'KELAS (REFERENSI)'!O1017,IF(B1017=2,'KELAS (REFERENSI)'!O1032,IF(B1017=3,'KELAS (REFERENSI)'!O1047,IF(B1017=4,'KELAS (REFERENSI)'!O1062,""))))</f>
        <v/>
      </c>
      <c r="P1017" s="38" t="str">
        <f>IF(B1017=1,'KELAS (REFERENSI)'!P1017,IF(B1017=2,'KELAS (REFERENSI)'!P1032,IF(B1017=3,'KELAS (REFERENSI)'!P1047,IF(B1017=4,'KELAS (REFERENSI)'!P1062,""))))</f>
        <v/>
      </c>
      <c r="Q1017" s="38" t="str">
        <f t="shared" si="4"/>
        <v>BPS Kota Jakarta Timur</v>
      </c>
      <c r="R1017" s="38" t="str">
        <f t="shared" si="56"/>
        <v/>
      </c>
      <c r="S1017" s="38" t="str">
        <f t="shared" ref="S1017:T1017" si="1025">S1016</f>
        <v>15 Juni sampai dengan 31 Agustus 2026</v>
      </c>
      <c r="T1017" s="38" t="str">
        <f t="shared" si="1025"/>
        <v>31 Agustus 2026</v>
      </c>
      <c r="U1017" s="46"/>
      <c r="V1017" s="42"/>
      <c r="W1017" s="42"/>
      <c r="X1017" s="42"/>
    </row>
    <row r="1018" ht="15.0" customHeight="1">
      <c r="A1018" s="36" t="s">
        <v>6080</v>
      </c>
      <c r="B1018" s="43"/>
      <c r="C1018" s="44"/>
      <c r="D1018" s="47"/>
      <c r="E1018" s="47"/>
      <c r="F1018" s="39" t="str">
        <f t="shared" si="2"/>
        <v>PETUGAS.1017/SPK/SE/PML/3172/2026</v>
      </c>
      <c r="G1018" s="45"/>
      <c r="H1018" s="39" t="str">
        <f>VLOOKUP(G1018,'MITRA (REFERENSI)'!$A:$Z,16,FALSE)</f>
        <v>#N/A</v>
      </c>
      <c r="I1018" s="39" t="str">
        <f>VLOOKUP(G1018,'MITRA (REFERENSI)'!$A:$Z,25,FALSE)</f>
        <v>#N/A</v>
      </c>
      <c r="J1018" s="38" t="str">
        <f>VLOOKUP(G1018,'MITRA (REFERENSI)'!$A:$Z,26,FALSE)</f>
        <v>#N/A</v>
      </c>
      <c r="K1018" s="38" t="str">
        <f>VLOOKUP(G1018,'MITRA (REFERENSI)'!$A:$Z,15,FALSE)</f>
        <v>#N/A</v>
      </c>
      <c r="L1018" s="38" t="str">
        <f>VLOOKUP(G1018,'MITRA (REFERENSI)'!$A:$Z,15,FALSE)</f>
        <v>#N/A</v>
      </c>
      <c r="M1018" s="38" t="str">
        <f>IF(B1018=1,'KELAS (REFERENSI)'!M1018,IF(B1018=2,'KELAS (REFERENSI)'!M1033,IF(B1018=3,'KELAS (REFERENSI)'!M1048,IF(B1018=4,'KELAS (REFERENSI)'!M1063,""))))</f>
        <v/>
      </c>
      <c r="N1018" s="38" t="str">
        <f>IF(B1018=1,'KELAS (REFERENSI)'!N1018,IF(B1018=2,'KELAS (REFERENSI)'!N1033,IF(B1018=3,'KELAS (REFERENSI)'!N1048,IF(B1018=4,'KELAS (REFERENSI)'!N1063,""))))</f>
        <v/>
      </c>
      <c r="O1018" s="38" t="str">
        <f>IF(B1018=1,'KELAS (REFERENSI)'!O1018,IF(B1018=2,'KELAS (REFERENSI)'!O1033,IF(B1018=3,'KELAS (REFERENSI)'!O1048,IF(B1018=4,'KELAS (REFERENSI)'!O1063,""))))</f>
        <v/>
      </c>
      <c r="P1018" s="38" t="str">
        <f>IF(B1018=1,'KELAS (REFERENSI)'!P1018,IF(B1018=2,'KELAS (REFERENSI)'!P1033,IF(B1018=3,'KELAS (REFERENSI)'!P1048,IF(B1018=4,'KELAS (REFERENSI)'!P1063,""))))</f>
        <v/>
      </c>
      <c r="Q1018" s="38" t="str">
        <f t="shared" si="4"/>
        <v>BPS Kota Jakarta Timur</v>
      </c>
      <c r="R1018" s="38" t="str">
        <f t="shared" si="56"/>
        <v/>
      </c>
      <c r="S1018" s="38" t="str">
        <f t="shared" ref="S1018:T1018" si="1026">S1017</f>
        <v>15 Juni sampai dengan 31 Agustus 2026</v>
      </c>
      <c r="T1018" s="38" t="str">
        <f t="shared" si="1026"/>
        <v>31 Agustus 2026</v>
      </c>
      <c r="U1018" s="46"/>
      <c r="V1018" s="42"/>
      <c r="W1018" s="42"/>
      <c r="X1018" s="42"/>
    </row>
    <row r="1019" ht="15.0" customHeight="1">
      <c r="A1019" s="36" t="s">
        <v>6081</v>
      </c>
      <c r="B1019" s="43"/>
      <c r="C1019" s="44"/>
      <c r="D1019" s="47"/>
      <c r="E1019" s="47"/>
      <c r="F1019" s="39" t="str">
        <f t="shared" si="2"/>
        <v>PETUGAS.1018/SPK/SE/PML/3172/2026</v>
      </c>
      <c r="G1019" s="45"/>
      <c r="H1019" s="39" t="str">
        <f>VLOOKUP(G1019,'MITRA (REFERENSI)'!$A:$Z,16,FALSE)</f>
        <v>#N/A</v>
      </c>
      <c r="I1019" s="39" t="str">
        <f>VLOOKUP(G1019,'MITRA (REFERENSI)'!$A:$Z,25,FALSE)</f>
        <v>#N/A</v>
      </c>
      <c r="J1019" s="38" t="str">
        <f>VLOOKUP(G1019,'MITRA (REFERENSI)'!$A:$Z,26,FALSE)</f>
        <v>#N/A</v>
      </c>
      <c r="K1019" s="38" t="str">
        <f>VLOOKUP(G1019,'MITRA (REFERENSI)'!$A:$Z,15,FALSE)</f>
        <v>#N/A</v>
      </c>
      <c r="L1019" s="38" t="str">
        <f>VLOOKUP(G1019,'MITRA (REFERENSI)'!$A:$Z,15,FALSE)</f>
        <v>#N/A</v>
      </c>
      <c r="M1019" s="38" t="str">
        <f>IF(B1019=1,'KELAS (REFERENSI)'!M1019,IF(B1019=2,'KELAS (REFERENSI)'!M1034,IF(B1019=3,'KELAS (REFERENSI)'!M1049,IF(B1019=4,'KELAS (REFERENSI)'!M1064,""))))</f>
        <v/>
      </c>
      <c r="N1019" s="38" t="str">
        <f>IF(B1019=1,'KELAS (REFERENSI)'!N1019,IF(B1019=2,'KELAS (REFERENSI)'!N1034,IF(B1019=3,'KELAS (REFERENSI)'!N1049,IF(B1019=4,'KELAS (REFERENSI)'!N1064,""))))</f>
        <v/>
      </c>
      <c r="O1019" s="38" t="str">
        <f>IF(B1019=1,'KELAS (REFERENSI)'!O1019,IF(B1019=2,'KELAS (REFERENSI)'!O1034,IF(B1019=3,'KELAS (REFERENSI)'!O1049,IF(B1019=4,'KELAS (REFERENSI)'!O1064,""))))</f>
        <v/>
      </c>
      <c r="P1019" s="38" t="str">
        <f>IF(B1019=1,'KELAS (REFERENSI)'!P1019,IF(B1019=2,'KELAS (REFERENSI)'!P1034,IF(B1019=3,'KELAS (REFERENSI)'!P1049,IF(B1019=4,'KELAS (REFERENSI)'!P1064,""))))</f>
        <v/>
      </c>
      <c r="Q1019" s="38" t="str">
        <f t="shared" si="4"/>
        <v>BPS Kota Jakarta Timur</v>
      </c>
      <c r="R1019" s="38" t="str">
        <f t="shared" si="56"/>
        <v/>
      </c>
      <c r="S1019" s="38" t="str">
        <f t="shared" ref="S1019:T1019" si="1027">S1018</f>
        <v>15 Juni sampai dengan 31 Agustus 2026</v>
      </c>
      <c r="T1019" s="38" t="str">
        <f t="shared" si="1027"/>
        <v>31 Agustus 2026</v>
      </c>
      <c r="U1019" s="46"/>
      <c r="V1019" s="42"/>
      <c r="W1019" s="42"/>
      <c r="X1019" s="42"/>
    </row>
    <row r="1020" ht="15.0" customHeight="1">
      <c r="A1020" s="36" t="s">
        <v>6082</v>
      </c>
      <c r="B1020" s="43"/>
      <c r="C1020" s="44"/>
      <c r="D1020" s="47"/>
      <c r="E1020" s="47"/>
      <c r="F1020" s="39" t="str">
        <f t="shared" si="2"/>
        <v>PETUGAS.1019/SPK/SE/PML/3172/2026</v>
      </c>
      <c r="G1020" s="45"/>
      <c r="H1020" s="39" t="str">
        <f>VLOOKUP(G1020,'MITRA (REFERENSI)'!$A:$Z,16,FALSE)</f>
        <v>#N/A</v>
      </c>
      <c r="I1020" s="39" t="str">
        <f>VLOOKUP(G1020,'MITRA (REFERENSI)'!$A:$Z,25,FALSE)</f>
        <v>#N/A</v>
      </c>
      <c r="J1020" s="38" t="str">
        <f>VLOOKUP(G1020,'MITRA (REFERENSI)'!$A:$Z,26,FALSE)</f>
        <v>#N/A</v>
      </c>
      <c r="K1020" s="38" t="str">
        <f>VLOOKUP(G1020,'MITRA (REFERENSI)'!$A:$Z,15,FALSE)</f>
        <v>#N/A</v>
      </c>
      <c r="L1020" s="38" t="str">
        <f>VLOOKUP(G1020,'MITRA (REFERENSI)'!$A:$Z,15,FALSE)</f>
        <v>#N/A</v>
      </c>
      <c r="M1020" s="38" t="str">
        <f>IF(B1020=1,'KELAS (REFERENSI)'!M1020,IF(B1020=2,'KELAS (REFERENSI)'!M1035,IF(B1020=3,'KELAS (REFERENSI)'!M1050,IF(B1020=4,'KELAS (REFERENSI)'!M1065,""))))</f>
        <v/>
      </c>
      <c r="N1020" s="38" t="str">
        <f>IF(B1020=1,'KELAS (REFERENSI)'!N1020,IF(B1020=2,'KELAS (REFERENSI)'!N1035,IF(B1020=3,'KELAS (REFERENSI)'!N1050,IF(B1020=4,'KELAS (REFERENSI)'!N1065,""))))</f>
        <v/>
      </c>
      <c r="O1020" s="38" t="str">
        <f>IF(B1020=1,'KELAS (REFERENSI)'!O1020,IF(B1020=2,'KELAS (REFERENSI)'!O1035,IF(B1020=3,'KELAS (REFERENSI)'!O1050,IF(B1020=4,'KELAS (REFERENSI)'!O1065,""))))</f>
        <v/>
      </c>
      <c r="P1020" s="38" t="str">
        <f>IF(B1020=1,'KELAS (REFERENSI)'!P1020,IF(B1020=2,'KELAS (REFERENSI)'!P1035,IF(B1020=3,'KELAS (REFERENSI)'!P1050,IF(B1020=4,'KELAS (REFERENSI)'!P1065,""))))</f>
        <v/>
      </c>
      <c r="Q1020" s="38" t="str">
        <f t="shared" si="4"/>
        <v>BPS Kota Jakarta Timur</v>
      </c>
      <c r="R1020" s="38" t="str">
        <f t="shared" si="56"/>
        <v/>
      </c>
      <c r="S1020" s="38" t="str">
        <f t="shared" ref="S1020:T1020" si="1028">S1019</f>
        <v>15 Juni sampai dengan 31 Agustus 2026</v>
      </c>
      <c r="T1020" s="38" t="str">
        <f t="shared" si="1028"/>
        <v>31 Agustus 2026</v>
      </c>
      <c r="U1020" s="46"/>
      <c r="V1020" s="42"/>
      <c r="W1020" s="42"/>
      <c r="X1020" s="42"/>
    </row>
    <row r="1021" ht="15.0" customHeight="1">
      <c r="A1021" s="36" t="s">
        <v>6083</v>
      </c>
      <c r="B1021" s="43"/>
      <c r="C1021" s="44"/>
      <c r="D1021" s="47"/>
      <c r="E1021" s="47"/>
      <c r="F1021" s="39" t="str">
        <f t="shared" si="2"/>
        <v>PETUGAS.1020/SPK/SE/PML/3172/2026</v>
      </c>
      <c r="G1021" s="45"/>
      <c r="H1021" s="39" t="str">
        <f>VLOOKUP(G1021,'MITRA (REFERENSI)'!$A:$Z,16,FALSE)</f>
        <v>#N/A</v>
      </c>
      <c r="I1021" s="39" t="str">
        <f>VLOOKUP(G1021,'MITRA (REFERENSI)'!$A:$Z,25,FALSE)</f>
        <v>#N/A</v>
      </c>
      <c r="J1021" s="38" t="str">
        <f>VLOOKUP(G1021,'MITRA (REFERENSI)'!$A:$Z,26,FALSE)</f>
        <v>#N/A</v>
      </c>
      <c r="K1021" s="38" t="str">
        <f>VLOOKUP(G1021,'MITRA (REFERENSI)'!$A:$Z,15,FALSE)</f>
        <v>#N/A</v>
      </c>
      <c r="L1021" s="38" t="str">
        <f>VLOOKUP(G1021,'MITRA (REFERENSI)'!$A:$Z,15,FALSE)</f>
        <v>#N/A</v>
      </c>
      <c r="M1021" s="38" t="str">
        <f>IF(B1021=1,'KELAS (REFERENSI)'!M1021,IF(B1021=2,'KELAS (REFERENSI)'!M1036,IF(B1021=3,'KELAS (REFERENSI)'!M1051,IF(B1021=4,'KELAS (REFERENSI)'!M1066,""))))</f>
        <v/>
      </c>
      <c r="N1021" s="38" t="str">
        <f>IF(B1021=1,'KELAS (REFERENSI)'!N1021,IF(B1021=2,'KELAS (REFERENSI)'!N1036,IF(B1021=3,'KELAS (REFERENSI)'!N1051,IF(B1021=4,'KELAS (REFERENSI)'!N1066,""))))</f>
        <v/>
      </c>
      <c r="O1021" s="38" t="str">
        <f>IF(B1021=1,'KELAS (REFERENSI)'!O1021,IF(B1021=2,'KELAS (REFERENSI)'!O1036,IF(B1021=3,'KELAS (REFERENSI)'!O1051,IF(B1021=4,'KELAS (REFERENSI)'!O1066,""))))</f>
        <v/>
      </c>
      <c r="P1021" s="38" t="str">
        <f>IF(B1021=1,'KELAS (REFERENSI)'!P1021,IF(B1021=2,'KELAS (REFERENSI)'!P1036,IF(B1021=3,'KELAS (REFERENSI)'!P1051,IF(B1021=4,'KELAS (REFERENSI)'!P1066,""))))</f>
        <v/>
      </c>
      <c r="Q1021" s="38" t="str">
        <f t="shared" si="4"/>
        <v>BPS Kota Jakarta Timur</v>
      </c>
      <c r="R1021" s="38" t="str">
        <f t="shared" si="56"/>
        <v/>
      </c>
      <c r="S1021" s="38" t="str">
        <f t="shared" ref="S1021:T1021" si="1029">S1020</f>
        <v>15 Juni sampai dengan 31 Agustus 2026</v>
      </c>
      <c r="T1021" s="38" t="str">
        <f t="shared" si="1029"/>
        <v>31 Agustus 2026</v>
      </c>
      <c r="U1021" s="46"/>
      <c r="V1021" s="42"/>
      <c r="W1021" s="42"/>
      <c r="X1021" s="42"/>
    </row>
    <row r="1022" ht="15.0" customHeight="1">
      <c r="A1022" s="36" t="s">
        <v>6084</v>
      </c>
      <c r="B1022" s="43"/>
      <c r="C1022" s="44"/>
      <c r="D1022" s="47"/>
      <c r="E1022" s="47"/>
      <c r="F1022" s="39" t="str">
        <f t="shared" si="2"/>
        <v>PETUGAS.1021/SPK/SE/PML/3172/2026</v>
      </c>
      <c r="G1022" s="45"/>
      <c r="H1022" s="39" t="str">
        <f>VLOOKUP(G1022,'MITRA (REFERENSI)'!$A:$Z,16,FALSE)</f>
        <v>#N/A</v>
      </c>
      <c r="I1022" s="39" t="str">
        <f>VLOOKUP(G1022,'MITRA (REFERENSI)'!$A:$Z,25,FALSE)</f>
        <v>#N/A</v>
      </c>
      <c r="J1022" s="38" t="str">
        <f>VLOOKUP(G1022,'MITRA (REFERENSI)'!$A:$Z,26,FALSE)</f>
        <v>#N/A</v>
      </c>
      <c r="K1022" s="38" t="str">
        <f>VLOOKUP(G1022,'MITRA (REFERENSI)'!$A:$Z,15,FALSE)</f>
        <v>#N/A</v>
      </c>
      <c r="L1022" s="38" t="str">
        <f>VLOOKUP(G1022,'MITRA (REFERENSI)'!$A:$Z,15,FALSE)</f>
        <v>#N/A</v>
      </c>
      <c r="M1022" s="38" t="str">
        <f>IF(B1022=1,'KELAS (REFERENSI)'!M1022,IF(B1022=2,'KELAS (REFERENSI)'!M1037,IF(B1022=3,'KELAS (REFERENSI)'!M1052,IF(B1022=4,'KELAS (REFERENSI)'!M1067,""))))</f>
        <v/>
      </c>
      <c r="N1022" s="38" t="str">
        <f>IF(B1022=1,'KELAS (REFERENSI)'!N1022,IF(B1022=2,'KELAS (REFERENSI)'!N1037,IF(B1022=3,'KELAS (REFERENSI)'!N1052,IF(B1022=4,'KELAS (REFERENSI)'!N1067,""))))</f>
        <v/>
      </c>
      <c r="O1022" s="38" t="str">
        <f>IF(B1022=1,'KELAS (REFERENSI)'!O1022,IF(B1022=2,'KELAS (REFERENSI)'!O1037,IF(B1022=3,'KELAS (REFERENSI)'!O1052,IF(B1022=4,'KELAS (REFERENSI)'!O1067,""))))</f>
        <v/>
      </c>
      <c r="P1022" s="38" t="str">
        <f>IF(B1022=1,'KELAS (REFERENSI)'!P1022,IF(B1022=2,'KELAS (REFERENSI)'!P1037,IF(B1022=3,'KELAS (REFERENSI)'!P1052,IF(B1022=4,'KELAS (REFERENSI)'!P1067,""))))</f>
        <v/>
      </c>
      <c r="Q1022" s="38" t="str">
        <f t="shared" si="4"/>
        <v>BPS Kota Jakarta Timur</v>
      </c>
      <c r="R1022" s="38" t="str">
        <f t="shared" si="56"/>
        <v/>
      </c>
      <c r="S1022" s="38" t="str">
        <f t="shared" ref="S1022:T1022" si="1030">S1021</f>
        <v>15 Juni sampai dengan 31 Agustus 2026</v>
      </c>
      <c r="T1022" s="38" t="str">
        <f t="shared" si="1030"/>
        <v>31 Agustus 2026</v>
      </c>
      <c r="U1022" s="46"/>
      <c r="V1022" s="42"/>
      <c r="W1022" s="42"/>
      <c r="X1022" s="42"/>
    </row>
    <row r="1023" ht="15.0" customHeight="1">
      <c r="A1023" s="36" t="s">
        <v>6085</v>
      </c>
      <c r="B1023" s="43"/>
      <c r="C1023" s="44"/>
      <c r="D1023" s="47"/>
      <c r="E1023" s="47"/>
      <c r="F1023" s="39" t="str">
        <f t="shared" si="2"/>
        <v>PETUGAS.1022/SPK/SE/PML/3172/2026</v>
      </c>
      <c r="G1023" s="45"/>
      <c r="H1023" s="39" t="str">
        <f>VLOOKUP(G1023,'MITRA (REFERENSI)'!$A:$Z,16,FALSE)</f>
        <v>#N/A</v>
      </c>
      <c r="I1023" s="39" t="str">
        <f>VLOOKUP(G1023,'MITRA (REFERENSI)'!$A:$Z,25,FALSE)</f>
        <v>#N/A</v>
      </c>
      <c r="J1023" s="38" t="str">
        <f>VLOOKUP(G1023,'MITRA (REFERENSI)'!$A:$Z,26,FALSE)</f>
        <v>#N/A</v>
      </c>
      <c r="K1023" s="38" t="str">
        <f>VLOOKUP(G1023,'MITRA (REFERENSI)'!$A:$Z,15,FALSE)</f>
        <v>#N/A</v>
      </c>
      <c r="L1023" s="38" t="str">
        <f>VLOOKUP(G1023,'MITRA (REFERENSI)'!$A:$Z,15,FALSE)</f>
        <v>#N/A</v>
      </c>
      <c r="M1023" s="38" t="str">
        <f>IF(B1023=1,'KELAS (REFERENSI)'!M1023,IF(B1023=2,'KELAS (REFERENSI)'!M1038,IF(B1023=3,'KELAS (REFERENSI)'!M1053,IF(B1023=4,'KELAS (REFERENSI)'!M1068,""))))</f>
        <v/>
      </c>
      <c r="N1023" s="38" t="str">
        <f>IF(B1023=1,'KELAS (REFERENSI)'!N1023,IF(B1023=2,'KELAS (REFERENSI)'!N1038,IF(B1023=3,'KELAS (REFERENSI)'!N1053,IF(B1023=4,'KELAS (REFERENSI)'!N1068,""))))</f>
        <v/>
      </c>
      <c r="O1023" s="38" t="str">
        <f>IF(B1023=1,'KELAS (REFERENSI)'!O1023,IF(B1023=2,'KELAS (REFERENSI)'!O1038,IF(B1023=3,'KELAS (REFERENSI)'!O1053,IF(B1023=4,'KELAS (REFERENSI)'!O1068,""))))</f>
        <v/>
      </c>
      <c r="P1023" s="38" t="str">
        <f>IF(B1023=1,'KELAS (REFERENSI)'!P1023,IF(B1023=2,'KELAS (REFERENSI)'!P1038,IF(B1023=3,'KELAS (REFERENSI)'!P1053,IF(B1023=4,'KELAS (REFERENSI)'!P1068,""))))</f>
        <v/>
      </c>
      <c r="Q1023" s="38" t="str">
        <f t="shared" si="4"/>
        <v>BPS Kota Jakarta Timur</v>
      </c>
      <c r="R1023" s="38" t="str">
        <f t="shared" si="56"/>
        <v/>
      </c>
      <c r="S1023" s="38" t="str">
        <f t="shared" ref="S1023:T1023" si="1031">S1022</f>
        <v>15 Juni sampai dengan 31 Agustus 2026</v>
      </c>
      <c r="T1023" s="38" t="str">
        <f t="shared" si="1031"/>
        <v>31 Agustus 2026</v>
      </c>
      <c r="U1023" s="46"/>
      <c r="V1023" s="42"/>
      <c r="W1023" s="42"/>
      <c r="X1023" s="42"/>
    </row>
    <row r="1024" ht="15.0" customHeight="1">
      <c r="A1024" s="36" t="s">
        <v>6086</v>
      </c>
      <c r="B1024" s="43"/>
      <c r="C1024" s="44"/>
      <c r="D1024" s="47"/>
      <c r="E1024" s="47"/>
      <c r="F1024" s="39" t="str">
        <f t="shared" si="2"/>
        <v>PETUGAS.1023/SPK/SE/PML/3172/2026</v>
      </c>
      <c r="G1024" s="45"/>
      <c r="H1024" s="39" t="str">
        <f>VLOOKUP(G1024,'MITRA (REFERENSI)'!$A:$Z,16,FALSE)</f>
        <v>#N/A</v>
      </c>
      <c r="I1024" s="39" t="str">
        <f>VLOOKUP(G1024,'MITRA (REFERENSI)'!$A:$Z,25,FALSE)</f>
        <v>#N/A</v>
      </c>
      <c r="J1024" s="38" t="str">
        <f>VLOOKUP(G1024,'MITRA (REFERENSI)'!$A:$Z,26,FALSE)</f>
        <v>#N/A</v>
      </c>
      <c r="K1024" s="38" t="str">
        <f>VLOOKUP(G1024,'MITRA (REFERENSI)'!$A:$Z,15,FALSE)</f>
        <v>#N/A</v>
      </c>
      <c r="L1024" s="38" t="str">
        <f>VLOOKUP(G1024,'MITRA (REFERENSI)'!$A:$Z,15,FALSE)</f>
        <v>#N/A</v>
      </c>
      <c r="M1024" s="38" t="str">
        <f>IF(B1024=1,'KELAS (REFERENSI)'!M1024,IF(B1024=2,'KELAS (REFERENSI)'!M1039,IF(B1024=3,'KELAS (REFERENSI)'!M1054,IF(B1024=4,'KELAS (REFERENSI)'!M1069,""))))</f>
        <v/>
      </c>
      <c r="N1024" s="38" t="str">
        <f>IF(B1024=1,'KELAS (REFERENSI)'!N1024,IF(B1024=2,'KELAS (REFERENSI)'!N1039,IF(B1024=3,'KELAS (REFERENSI)'!N1054,IF(B1024=4,'KELAS (REFERENSI)'!N1069,""))))</f>
        <v/>
      </c>
      <c r="O1024" s="38" t="str">
        <f>IF(B1024=1,'KELAS (REFERENSI)'!O1024,IF(B1024=2,'KELAS (REFERENSI)'!O1039,IF(B1024=3,'KELAS (REFERENSI)'!O1054,IF(B1024=4,'KELAS (REFERENSI)'!O1069,""))))</f>
        <v/>
      </c>
      <c r="P1024" s="38" t="str">
        <f>IF(B1024=1,'KELAS (REFERENSI)'!P1024,IF(B1024=2,'KELAS (REFERENSI)'!P1039,IF(B1024=3,'KELAS (REFERENSI)'!P1054,IF(B1024=4,'KELAS (REFERENSI)'!P1069,""))))</f>
        <v/>
      </c>
      <c r="Q1024" s="38" t="str">
        <f t="shared" si="4"/>
        <v>BPS Kota Jakarta Timur</v>
      </c>
      <c r="R1024" s="38" t="str">
        <f t="shared" si="56"/>
        <v/>
      </c>
      <c r="S1024" s="38" t="str">
        <f t="shared" ref="S1024:T1024" si="1032">S1023</f>
        <v>15 Juni sampai dengan 31 Agustus 2026</v>
      </c>
      <c r="T1024" s="38" t="str">
        <f t="shared" si="1032"/>
        <v>31 Agustus 2026</v>
      </c>
      <c r="U1024" s="46"/>
      <c r="V1024" s="42"/>
      <c r="W1024" s="42"/>
      <c r="X1024" s="42"/>
    </row>
    <row r="1025" ht="15.0" customHeight="1">
      <c r="A1025" s="36" t="s">
        <v>6087</v>
      </c>
      <c r="B1025" s="43"/>
      <c r="C1025" s="44"/>
      <c r="D1025" s="47"/>
      <c r="E1025" s="47"/>
      <c r="F1025" s="39" t="str">
        <f t="shared" si="2"/>
        <v>PETUGAS.1024/SPK/SE/PML/3172/2026</v>
      </c>
      <c r="G1025" s="45"/>
      <c r="H1025" s="39" t="str">
        <f>VLOOKUP(G1025,'MITRA (REFERENSI)'!$A:$Z,16,FALSE)</f>
        <v>#N/A</v>
      </c>
      <c r="I1025" s="39" t="str">
        <f>VLOOKUP(G1025,'MITRA (REFERENSI)'!$A:$Z,25,FALSE)</f>
        <v>#N/A</v>
      </c>
      <c r="J1025" s="38" t="str">
        <f>VLOOKUP(G1025,'MITRA (REFERENSI)'!$A:$Z,26,FALSE)</f>
        <v>#N/A</v>
      </c>
      <c r="K1025" s="38" t="str">
        <f>VLOOKUP(G1025,'MITRA (REFERENSI)'!$A:$Z,15,FALSE)</f>
        <v>#N/A</v>
      </c>
      <c r="L1025" s="38" t="str">
        <f>VLOOKUP(G1025,'MITRA (REFERENSI)'!$A:$Z,15,FALSE)</f>
        <v>#N/A</v>
      </c>
      <c r="M1025" s="38" t="str">
        <f>IF(B1025=1,'KELAS (REFERENSI)'!M1025,IF(B1025=2,'KELAS (REFERENSI)'!M1040,IF(B1025=3,'KELAS (REFERENSI)'!M1055,IF(B1025=4,'KELAS (REFERENSI)'!M1070,""))))</f>
        <v/>
      </c>
      <c r="N1025" s="38" t="str">
        <f>IF(B1025=1,'KELAS (REFERENSI)'!N1025,IF(B1025=2,'KELAS (REFERENSI)'!N1040,IF(B1025=3,'KELAS (REFERENSI)'!N1055,IF(B1025=4,'KELAS (REFERENSI)'!N1070,""))))</f>
        <v/>
      </c>
      <c r="O1025" s="38" t="str">
        <f>IF(B1025=1,'KELAS (REFERENSI)'!O1025,IF(B1025=2,'KELAS (REFERENSI)'!O1040,IF(B1025=3,'KELAS (REFERENSI)'!O1055,IF(B1025=4,'KELAS (REFERENSI)'!O1070,""))))</f>
        <v/>
      </c>
      <c r="P1025" s="38" t="str">
        <f>IF(B1025=1,'KELAS (REFERENSI)'!P1025,IF(B1025=2,'KELAS (REFERENSI)'!P1040,IF(B1025=3,'KELAS (REFERENSI)'!P1055,IF(B1025=4,'KELAS (REFERENSI)'!P1070,""))))</f>
        <v/>
      </c>
      <c r="Q1025" s="38" t="str">
        <f t="shared" si="4"/>
        <v>BPS Kota Jakarta Timur</v>
      </c>
      <c r="R1025" s="38" t="str">
        <f t="shared" si="56"/>
        <v/>
      </c>
      <c r="S1025" s="38" t="str">
        <f t="shared" ref="S1025:T1025" si="1033">S1024</f>
        <v>15 Juni sampai dengan 31 Agustus 2026</v>
      </c>
      <c r="T1025" s="38" t="str">
        <f t="shared" si="1033"/>
        <v>31 Agustus 2026</v>
      </c>
      <c r="U1025" s="46"/>
      <c r="V1025" s="42"/>
      <c r="W1025" s="42"/>
      <c r="X1025" s="42"/>
    </row>
    <row r="1026" ht="15.0" customHeight="1">
      <c r="A1026" s="36" t="s">
        <v>6088</v>
      </c>
      <c r="B1026" s="43"/>
      <c r="C1026" s="44"/>
      <c r="D1026" s="47"/>
      <c r="E1026" s="47"/>
      <c r="F1026" s="39" t="str">
        <f t="shared" si="2"/>
        <v>PETUGAS.1025/SPK/SE/PML/3172/2026</v>
      </c>
      <c r="G1026" s="45"/>
      <c r="H1026" s="39" t="str">
        <f>VLOOKUP(G1026,'MITRA (REFERENSI)'!$A:$Z,16,FALSE)</f>
        <v>#N/A</v>
      </c>
      <c r="I1026" s="39" t="str">
        <f>VLOOKUP(G1026,'MITRA (REFERENSI)'!$A:$Z,25,FALSE)</f>
        <v>#N/A</v>
      </c>
      <c r="J1026" s="38" t="str">
        <f>VLOOKUP(G1026,'MITRA (REFERENSI)'!$A:$Z,26,FALSE)</f>
        <v>#N/A</v>
      </c>
      <c r="K1026" s="38" t="str">
        <f>VLOOKUP(G1026,'MITRA (REFERENSI)'!$A:$Z,15,FALSE)</f>
        <v>#N/A</v>
      </c>
      <c r="L1026" s="38" t="str">
        <f>VLOOKUP(G1026,'MITRA (REFERENSI)'!$A:$Z,15,FALSE)</f>
        <v>#N/A</v>
      </c>
      <c r="M1026" s="38" t="str">
        <f>IF(B1026=1,'KELAS (REFERENSI)'!M1026,IF(B1026=2,'KELAS (REFERENSI)'!M1041,IF(B1026=3,'KELAS (REFERENSI)'!M1056,IF(B1026=4,'KELAS (REFERENSI)'!M1071,""))))</f>
        <v/>
      </c>
      <c r="N1026" s="38" t="str">
        <f>IF(B1026=1,'KELAS (REFERENSI)'!N1026,IF(B1026=2,'KELAS (REFERENSI)'!N1041,IF(B1026=3,'KELAS (REFERENSI)'!N1056,IF(B1026=4,'KELAS (REFERENSI)'!N1071,""))))</f>
        <v/>
      </c>
      <c r="O1026" s="38" t="str">
        <f>IF(B1026=1,'KELAS (REFERENSI)'!O1026,IF(B1026=2,'KELAS (REFERENSI)'!O1041,IF(B1026=3,'KELAS (REFERENSI)'!O1056,IF(B1026=4,'KELAS (REFERENSI)'!O1071,""))))</f>
        <v/>
      </c>
      <c r="P1026" s="38" t="str">
        <f>IF(B1026=1,'KELAS (REFERENSI)'!P1026,IF(B1026=2,'KELAS (REFERENSI)'!P1041,IF(B1026=3,'KELAS (REFERENSI)'!P1056,IF(B1026=4,'KELAS (REFERENSI)'!P1071,""))))</f>
        <v/>
      </c>
      <c r="Q1026" s="38" t="str">
        <f t="shared" si="4"/>
        <v>BPS Kota Jakarta Timur</v>
      </c>
      <c r="R1026" s="38" t="str">
        <f t="shared" si="56"/>
        <v/>
      </c>
      <c r="S1026" s="38" t="str">
        <f t="shared" ref="S1026:T1026" si="1034">S1025</f>
        <v>15 Juni sampai dengan 31 Agustus 2026</v>
      </c>
      <c r="T1026" s="38" t="str">
        <f t="shared" si="1034"/>
        <v>31 Agustus 2026</v>
      </c>
      <c r="U1026" s="46"/>
      <c r="V1026" s="42"/>
      <c r="W1026" s="42"/>
      <c r="X1026" s="42"/>
    </row>
    <row r="1027" ht="15.0" customHeight="1">
      <c r="A1027" s="36" t="s">
        <v>6089</v>
      </c>
      <c r="B1027" s="43"/>
      <c r="C1027" s="44"/>
      <c r="D1027" s="47"/>
      <c r="E1027" s="47"/>
      <c r="F1027" s="39" t="str">
        <f t="shared" si="2"/>
        <v>PETUGAS.1026/SPK/SE/PML/3172/2026</v>
      </c>
      <c r="G1027" s="45"/>
      <c r="H1027" s="39" t="str">
        <f>VLOOKUP(G1027,'MITRA (REFERENSI)'!$A:$Z,16,FALSE)</f>
        <v>#N/A</v>
      </c>
      <c r="I1027" s="39" t="str">
        <f>VLOOKUP(G1027,'MITRA (REFERENSI)'!$A:$Z,25,FALSE)</f>
        <v>#N/A</v>
      </c>
      <c r="J1027" s="38" t="str">
        <f>VLOOKUP(G1027,'MITRA (REFERENSI)'!$A:$Z,26,FALSE)</f>
        <v>#N/A</v>
      </c>
      <c r="K1027" s="38" t="str">
        <f>VLOOKUP(G1027,'MITRA (REFERENSI)'!$A:$Z,15,FALSE)</f>
        <v>#N/A</v>
      </c>
      <c r="L1027" s="38" t="str">
        <f>VLOOKUP(G1027,'MITRA (REFERENSI)'!$A:$Z,15,FALSE)</f>
        <v>#N/A</v>
      </c>
      <c r="M1027" s="38" t="str">
        <f>IF(B1027=1,'KELAS (REFERENSI)'!M1027,IF(B1027=2,'KELAS (REFERENSI)'!M1042,IF(B1027=3,'KELAS (REFERENSI)'!M1057,IF(B1027=4,'KELAS (REFERENSI)'!M1072,""))))</f>
        <v/>
      </c>
      <c r="N1027" s="38" t="str">
        <f>IF(B1027=1,'KELAS (REFERENSI)'!N1027,IF(B1027=2,'KELAS (REFERENSI)'!N1042,IF(B1027=3,'KELAS (REFERENSI)'!N1057,IF(B1027=4,'KELAS (REFERENSI)'!N1072,""))))</f>
        <v/>
      </c>
      <c r="O1027" s="38" t="str">
        <f>IF(B1027=1,'KELAS (REFERENSI)'!O1027,IF(B1027=2,'KELAS (REFERENSI)'!O1042,IF(B1027=3,'KELAS (REFERENSI)'!O1057,IF(B1027=4,'KELAS (REFERENSI)'!O1072,""))))</f>
        <v/>
      </c>
      <c r="P1027" s="38" t="str">
        <f>IF(B1027=1,'KELAS (REFERENSI)'!P1027,IF(B1027=2,'KELAS (REFERENSI)'!P1042,IF(B1027=3,'KELAS (REFERENSI)'!P1057,IF(B1027=4,'KELAS (REFERENSI)'!P1072,""))))</f>
        <v/>
      </c>
      <c r="Q1027" s="38" t="str">
        <f t="shared" si="4"/>
        <v>BPS Kota Jakarta Timur</v>
      </c>
      <c r="R1027" s="38" t="str">
        <f t="shared" si="56"/>
        <v/>
      </c>
      <c r="S1027" s="38" t="str">
        <f t="shared" ref="S1027:T1027" si="1035">S1026</f>
        <v>15 Juni sampai dengan 31 Agustus 2026</v>
      </c>
      <c r="T1027" s="38" t="str">
        <f t="shared" si="1035"/>
        <v>31 Agustus 2026</v>
      </c>
      <c r="U1027" s="46"/>
      <c r="V1027" s="42"/>
      <c r="W1027" s="42"/>
      <c r="X1027" s="42"/>
    </row>
    <row r="1028" ht="15.0" customHeight="1">
      <c r="A1028" s="36" t="s">
        <v>6090</v>
      </c>
      <c r="B1028" s="43"/>
      <c r="C1028" s="44"/>
      <c r="D1028" s="47"/>
      <c r="E1028" s="47"/>
      <c r="F1028" s="39" t="str">
        <f t="shared" si="2"/>
        <v>PETUGAS.1027/SPK/SE/PML/3172/2026</v>
      </c>
      <c r="G1028" s="45"/>
      <c r="H1028" s="39" t="str">
        <f>VLOOKUP(G1028,'MITRA (REFERENSI)'!$A:$Z,16,FALSE)</f>
        <v>#N/A</v>
      </c>
      <c r="I1028" s="39" t="str">
        <f>VLOOKUP(G1028,'MITRA (REFERENSI)'!$A:$Z,25,FALSE)</f>
        <v>#N/A</v>
      </c>
      <c r="J1028" s="38" t="str">
        <f>VLOOKUP(G1028,'MITRA (REFERENSI)'!$A:$Z,26,FALSE)</f>
        <v>#N/A</v>
      </c>
      <c r="K1028" s="38" t="str">
        <f>VLOOKUP(G1028,'MITRA (REFERENSI)'!$A:$Z,15,FALSE)</f>
        <v>#N/A</v>
      </c>
      <c r="L1028" s="38" t="str">
        <f>VLOOKUP(G1028,'MITRA (REFERENSI)'!$A:$Z,15,FALSE)</f>
        <v>#N/A</v>
      </c>
      <c r="M1028" s="38" t="str">
        <f>IF(B1028=1,'KELAS (REFERENSI)'!M1028,IF(B1028=2,'KELAS (REFERENSI)'!M1043,IF(B1028=3,'KELAS (REFERENSI)'!M1058,IF(B1028=4,'KELAS (REFERENSI)'!M1073,""))))</f>
        <v/>
      </c>
      <c r="N1028" s="38" t="str">
        <f>IF(B1028=1,'KELAS (REFERENSI)'!N1028,IF(B1028=2,'KELAS (REFERENSI)'!N1043,IF(B1028=3,'KELAS (REFERENSI)'!N1058,IF(B1028=4,'KELAS (REFERENSI)'!N1073,""))))</f>
        <v/>
      </c>
      <c r="O1028" s="38" t="str">
        <f>IF(B1028=1,'KELAS (REFERENSI)'!O1028,IF(B1028=2,'KELAS (REFERENSI)'!O1043,IF(B1028=3,'KELAS (REFERENSI)'!O1058,IF(B1028=4,'KELAS (REFERENSI)'!O1073,""))))</f>
        <v/>
      </c>
      <c r="P1028" s="38" t="str">
        <f>IF(B1028=1,'KELAS (REFERENSI)'!P1028,IF(B1028=2,'KELAS (REFERENSI)'!P1043,IF(B1028=3,'KELAS (REFERENSI)'!P1058,IF(B1028=4,'KELAS (REFERENSI)'!P1073,""))))</f>
        <v/>
      </c>
      <c r="Q1028" s="38" t="str">
        <f t="shared" si="4"/>
        <v>BPS Kota Jakarta Timur</v>
      </c>
      <c r="R1028" s="38" t="str">
        <f t="shared" si="56"/>
        <v/>
      </c>
      <c r="S1028" s="38" t="str">
        <f t="shared" ref="S1028:T1028" si="1036">S1027</f>
        <v>15 Juni sampai dengan 31 Agustus 2026</v>
      </c>
      <c r="T1028" s="38" t="str">
        <f t="shared" si="1036"/>
        <v>31 Agustus 2026</v>
      </c>
      <c r="U1028" s="46"/>
      <c r="V1028" s="42"/>
      <c r="W1028" s="42"/>
      <c r="X1028" s="42"/>
    </row>
    <row r="1029" ht="15.0" customHeight="1">
      <c r="A1029" s="36" t="s">
        <v>6091</v>
      </c>
      <c r="B1029" s="43"/>
      <c r="C1029" s="44"/>
      <c r="D1029" s="47"/>
      <c r="E1029" s="47"/>
      <c r="F1029" s="39" t="str">
        <f t="shared" si="2"/>
        <v>PETUGAS.1028/SPK/SE/PML/3172/2026</v>
      </c>
      <c r="G1029" s="45"/>
      <c r="H1029" s="39" t="str">
        <f>VLOOKUP(G1029,'MITRA (REFERENSI)'!$A:$Z,16,FALSE)</f>
        <v>#N/A</v>
      </c>
      <c r="I1029" s="39" t="str">
        <f>VLOOKUP(G1029,'MITRA (REFERENSI)'!$A:$Z,25,FALSE)</f>
        <v>#N/A</v>
      </c>
      <c r="J1029" s="38" t="str">
        <f>VLOOKUP(G1029,'MITRA (REFERENSI)'!$A:$Z,26,FALSE)</f>
        <v>#N/A</v>
      </c>
      <c r="K1029" s="38" t="str">
        <f>VLOOKUP(G1029,'MITRA (REFERENSI)'!$A:$Z,15,FALSE)</f>
        <v>#N/A</v>
      </c>
      <c r="L1029" s="38" t="str">
        <f>VLOOKUP(G1029,'MITRA (REFERENSI)'!$A:$Z,15,FALSE)</f>
        <v>#N/A</v>
      </c>
      <c r="M1029" s="38" t="str">
        <f>IF(B1029=1,'KELAS (REFERENSI)'!M1029,IF(B1029=2,'KELAS (REFERENSI)'!M1044,IF(B1029=3,'KELAS (REFERENSI)'!M1059,IF(B1029=4,'KELAS (REFERENSI)'!M1074,""))))</f>
        <v/>
      </c>
      <c r="N1029" s="38" t="str">
        <f>IF(B1029=1,'KELAS (REFERENSI)'!N1029,IF(B1029=2,'KELAS (REFERENSI)'!N1044,IF(B1029=3,'KELAS (REFERENSI)'!N1059,IF(B1029=4,'KELAS (REFERENSI)'!N1074,""))))</f>
        <v/>
      </c>
      <c r="O1029" s="38" t="str">
        <f>IF(B1029=1,'KELAS (REFERENSI)'!O1029,IF(B1029=2,'KELAS (REFERENSI)'!O1044,IF(B1029=3,'KELAS (REFERENSI)'!O1059,IF(B1029=4,'KELAS (REFERENSI)'!O1074,""))))</f>
        <v/>
      </c>
      <c r="P1029" s="38" t="str">
        <f>IF(B1029=1,'KELAS (REFERENSI)'!P1029,IF(B1029=2,'KELAS (REFERENSI)'!P1044,IF(B1029=3,'KELAS (REFERENSI)'!P1059,IF(B1029=4,'KELAS (REFERENSI)'!P1074,""))))</f>
        <v/>
      </c>
      <c r="Q1029" s="38" t="str">
        <f t="shared" si="4"/>
        <v>BPS Kota Jakarta Timur</v>
      </c>
      <c r="R1029" s="38" t="str">
        <f t="shared" si="56"/>
        <v/>
      </c>
      <c r="S1029" s="38" t="str">
        <f t="shared" ref="S1029:T1029" si="1037">S1028</f>
        <v>15 Juni sampai dengan 31 Agustus 2026</v>
      </c>
      <c r="T1029" s="38" t="str">
        <f t="shared" si="1037"/>
        <v>31 Agustus 2026</v>
      </c>
      <c r="U1029" s="46"/>
      <c r="V1029" s="42"/>
      <c r="W1029" s="42"/>
      <c r="X1029" s="42"/>
    </row>
    <row r="1030" ht="15.0" customHeight="1">
      <c r="A1030" s="36" t="s">
        <v>6092</v>
      </c>
      <c r="B1030" s="43"/>
      <c r="C1030" s="44"/>
      <c r="D1030" s="47"/>
      <c r="E1030" s="47"/>
      <c r="F1030" s="39" t="str">
        <f t="shared" si="2"/>
        <v>PETUGAS.1029/SPK/SE/PML/3172/2026</v>
      </c>
      <c r="G1030" s="45"/>
      <c r="H1030" s="39" t="str">
        <f>VLOOKUP(G1030,'MITRA (REFERENSI)'!$A:$Z,16,FALSE)</f>
        <v>#N/A</v>
      </c>
      <c r="I1030" s="39" t="str">
        <f>VLOOKUP(G1030,'MITRA (REFERENSI)'!$A:$Z,25,FALSE)</f>
        <v>#N/A</v>
      </c>
      <c r="J1030" s="38" t="str">
        <f>VLOOKUP(G1030,'MITRA (REFERENSI)'!$A:$Z,26,FALSE)</f>
        <v>#N/A</v>
      </c>
      <c r="K1030" s="38" t="str">
        <f>VLOOKUP(G1030,'MITRA (REFERENSI)'!$A:$Z,15,FALSE)</f>
        <v>#N/A</v>
      </c>
      <c r="L1030" s="38" t="str">
        <f>VLOOKUP(G1030,'MITRA (REFERENSI)'!$A:$Z,15,FALSE)</f>
        <v>#N/A</v>
      </c>
      <c r="M1030" s="38" t="str">
        <f>IF(B1030=1,'KELAS (REFERENSI)'!M1030,IF(B1030=2,'KELAS (REFERENSI)'!M1045,IF(B1030=3,'KELAS (REFERENSI)'!M1060,IF(B1030=4,'KELAS (REFERENSI)'!M1075,""))))</f>
        <v/>
      </c>
      <c r="N1030" s="38" t="str">
        <f>IF(B1030=1,'KELAS (REFERENSI)'!N1030,IF(B1030=2,'KELAS (REFERENSI)'!N1045,IF(B1030=3,'KELAS (REFERENSI)'!N1060,IF(B1030=4,'KELAS (REFERENSI)'!N1075,""))))</f>
        <v/>
      </c>
      <c r="O1030" s="38" t="str">
        <f>IF(B1030=1,'KELAS (REFERENSI)'!O1030,IF(B1030=2,'KELAS (REFERENSI)'!O1045,IF(B1030=3,'KELAS (REFERENSI)'!O1060,IF(B1030=4,'KELAS (REFERENSI)'!O1075,""))))</f>
        <v/>
      </c>
      <c r="P1030" s="38" t="str">
        <f>IF(B1030=1,'KELAS (REFERENSI)'!P1030,IF(B1030=2,'KELAS (REFERENSI)'!P1045,IF(B1030=3,'KELAS (REFERENSI)'!P1060,IF(B1030=4,'KELAS (REFERENSI)'!P1075,""))))</f>
        <v/>
      </c>
      <c r="Q1030" s="38" t="str">
        <f t="shared" si="4"/>
        <v>BPS Kota Jakarta Timur</v>
      </c>
      <c r="R1030" s="38" t="str">
        <f t="shared" si="56"/>
        <v/>
      </c>
      <c r="S1030" s="38" t="str">
        <f t="shared" ref="S1030:T1030" si="1038">S1029</f>
        <v>15 Juni sampai dengan 31 Agustus 2026</v>
      </c>
      <c r="T1030" s="38" t="str">
        <f t="shared" si="1038"/>
        <v>31 Agustus 2026</v>
      </c>
      <c r="U1030" s="46"/>
      <c r="V1030" s="42"/>
      <c r="W1030" s="42"/>
      <c r="X1030" s="42"/>
    </row>
    <row r="1031" ht="15.0" customHeight="1">
      <c r="A1031" s="36" t="s">
        <v>6093</v>
      </c>
      <c r="B1031" s="43"/>
      <c r="C1031" s="44"/>
      <c r="D1031" s="47"/>
      <c r="E1031" s="47"/>
      <c r="F1031" s="39" t="str">
        <f t="shared" si="2"/>
        <v>PETUGAS.1030/SPK/SE/PML/3172/2026</v>
      </c>
      <c r="G1031" s="45"/>
      <c r="H1031" s="39" t="str">
        <f>VLOOKUP(G1031,'MITRA (REFERENSI)'!$A:$Z,16,FALSE)</f>
        <v>#N/A</v>
      </c>
      <c r="I1031" s="39" t="str">
        <f>VLOOKUP(G1031,'MITRA (REFERENSI)'!$A:$Z,25,FALSE)</f>
        <v>#N/A</v>
      </c>
      <c r="J1031" s="38" t="str">
        <f>VLOOKUP(G1031,'MITRA (REFERENSI)'!$A:$Z,26,FALSE)</f>
        <v>#N/A</v>
      </c>
      <c r="K1031" s="38" t="str">
        <f>VLOOKUP(G1031,'MITRA (REFERENSI)'!$A:$Z,15,FALSE)</f>
        <v>#N/A</v>
      </c>
      <c r="L1031" s="38" t="str">
        <f>VLOOKUP(G1031,'MITRA (REFERENSI)'!$A:$Z,15,FALSE)</f>
        <v>#N/A</v>
      </c>
      <c r="M1031" s="38" t="str">
        <f>IF(B1031=1,'KELAS (REFERENSI)'!M1031,IF(B1031=2,'KELAS (REFERENSI)'!M1046,IF(B1031=3,'KELAS (REFERENSI)'!M1061,IF(B1031=4,'KELAS (REFERENSI)'!M1076,""))))</f>
        <v/>
      </c>
      <c r="N1031" s="38" t="str">
        <f>IF(B1031=1,'KELAS (REFERENSI)'!N1031,IF(B1031=2,'KELAS (REFERENSI)'!N1046,IF(B1031=3,'KELAS (REFERENSI)'!N1061,IF(B1031=4,'KELAS (REFERENSI)'!N1076,""))))</f>
        <v/>
      </c>
      <c r="O1031" s="38" t="str">
        <f>IF(B1031=1,'KELAS (REFERENSI)'!O1031,IF(B1031=2,'KELAS (REFERENSI)'!O1046,IF(B1031=3,'KELAS (REFERENSI)'!O1061,IF(B1031=4,'KELAS (REFERENSI)'!O1076,""))))</f>
        <v/>
      </c>
      <c r="P1031" s="38" t="str">
        <f>IF(B1031=1,'KELAS (REFERENSI)'!P1031,IF(B1031=2,'KELAS (REFERENSI)'!P1046,IF(B1031=3,'KELAS (REFERENSI)'!P1061,IF(B1031=4,'KELAS (REFERENSI)'!P1076,""))))</f>
        <v/>
      </c>
      <c r="Q1031" s="38" t="str">
        <f t="shared" si="4"/>
        <v>BPS Kota Jakarta Timur</v>
      </c>
      <c r="R1031" s="38" t="str">
        <f t="shared" si="56"/>
        <v/>
      </c>
      <c r="S1031" s="38" t="str">
        <f t="shared" ref="S1031:T1031" si="1039">S1030</f>
        <v>15 Juni sampai dengan 31 Agustus 2026</v>
      </c>
      <c r="T1031" s="38" t="str">
        <f t="shared" si="1039"/>
        <v>31 Agustus 2026</v>
      </c>
      <c r="U1031" s="46"/>
      <c r="V1031" s="42"/>
      <c r="W1031" s="42"/>
      <c r="X1031" s="42"/>
    </row>
    <row r="1032" ht="15.0" customHeight="1">
      <c r="A1032" s="36" t="s">
        <v>6094</v>
      </c>
      <c r="B1032" s="43"/>
      <c r="C1032" s="44"/>
      <c r="D1032" s="47"/>
      <c r="E1032" s="47"/>
      <c r="F1032" s="39" t="str">
        <f t="shared" si="2"/>
        <v>PETUGAS.1031/SPK/SE/PML/3172/2026</v>
      </c>
      <c r="G1032" s="45"/>
      <c r="H1032" s="39" t="str">
        <f>VLOOKUP(G1032,'MITRA (REFERENSI)'!$A:$Z,16,FALSE)</f>
        <v>#N/A</v>
      </c>
      <c r="I1032" s="39" t="str">
        <f>VLOOKUP(G1032,'MITRA (REFERENSI)'!$A:$Z,25,FALSE)</f>
        <v>#N/A</v>
      </c>
      <c r="J1032" s="38" t="str">
        <f>VLOOKUP(G1032,'MITRA (REFERENSI)'!$A:$Z,26,FALSE)</f>
        <v>#N/A</v>
      </c>
      <c r="K1032" s="38" t="str">
        <f>VLOOKUP(G1032,'MITRA (REFERENSI)'!$A:$Z,15,FALSE)</f>
        <v>#N/A</v>
      </c>
      <c r="L1032" s="38" t="str">
        <f>VLOOKUP(G1032,'MITRA (REFERENSI)'!$A:$Z,15,FALSE)</f>
        <v>#N/A</v>
      </c>
      <c r="M1032" s="38" t="str">
        <f>IF(B1032=1,'KELAS (REFERENSI)'!M1032,IF(B1032=2,'KELAS (REFERENSI)'!M1047,IF(B1032=3,'KELAS (REFERENSI)'!M1062,IF(B1032=4,'KELAS (REFERENSI)'!M1077,""))))</f>
        <v/>
      </c>
      <c r="N1032" s="38" t="str">
        <f>IF(B1032=1,'KELAS (REFERENSI)'!N1032,IF(B1032=2,'KELAS (REFERENSI)'!N1047,IF(B1032=3,'KELAS (REFERENSI)'!N1062,IF(B1032=4,'KELAS (REFERENSI)'!N1077,""))))</f>
        <v/>
      </c>
      <c r="O1032" s="38" t="str">
        <f>IF(B1032=1,'KELAS (REFERENSI)'!O1032,IF(B1032=2,'KELAS (REFERENSI)'!O1047,IF(B1032=3,'KELAS (REFERENSI)'!O1062,IF(B1032=4,'KELAS (REFERENSI)'!O1077,""))))</f>
        <v/>
      </c>
      <c r="P1032" s="38" t="str">
        <f>IF(B1032=1,'KELAS (REFERENSI)'!P1032,IF(B1032=2,'KELAS (REFERENSI)'!P1047,IF(B1032=3,'KELAS (REFERENSI)'!P1062,IF(B1032=4,'KELAS (REFERENSI)'!P1077,""))))</f>
        <v/>
      </c>
      <c r="Q1032" s="38" t="str">
        <f t="shared" si="4"/>
        <v>BPS Kota Jakarta Timur</v>
      </c>
      <c r="R1032" s="38" t="str">
        <f t="shared" si="56"/>
        <v/>
      </c>
      <c r="S1032" s="38" t="str">
        <f t="shared" ref="S1032:T1032" si="1040">S1031</f>
        <v>15 Juni sampai dengan 31 Agustus 2026</v>
      </c>
      <c r="T1032" s="38" t="str">
        <f t="shared" si="1040"/>
        <v>31 Agustus 2026</v>
      </c>
      <c r="U1032" s="46"/>
      <c r="V1032" s="42"/>
      <c r="W1032" s="42"/>
      <c r="X1032" s="42"/>
    </row>
    <row r="1033" ht="15.0" customHeight="1">
      <c r="A1033" s="36" t="s">
        <v>6095</v>
      </c>
      <c r="B1033" s="43"/>
      <c r="C1033" s="44"/>
      <c r="D1033" s="47"/>
      <c r="E1033" s="47"/>
      <c r="F1033" s="39" t="str">
        <f t="shared" si="2"/>
        <v>PETUGAS.1032/SPK/SE/PML/3172/2026</v>
      </c>
      <c r="G1033" s="45"/>
      <c r="H1033" s="39" t="str">
        <f>VLOOKUP(G1033,'MITRA (REFERENSI)'!$A:$Z,16,FALSE)</f>
        <v>#N/A</v>
      </c>
      <c r="I1033" s="39" t="str">
        <f>VLOOKUP(G1033,'MITRA (REFERENSI)'!$A:$Z,25,FALSE)</f>
        <v>#N/A</v>
      </c>
      <c r="J1033" s="38" t="str">
        <f>VLOOKUP(G1033,'MITRA (REFERENSI)'!$A:$Z,26,FALSE)</f>
        <v>#N/A</v>
      </c>
      <c r="K1033" s="38" t="str">
        <f>VLOOKUP(G1033,'MITRA (REFERENSI)'!$A:$Z,15,FALSE)</f>
        <v>#N/A</v>
      </c>
      <c r="L1033" s="38" t="str">
        <f>VLOOKUP(G1033,'MITRA (REFERENSI)'!$A:$Z,15,FALSE)</f>
        <v>#N/A</v>
      </c>
      <c r="M1033" s="38" t="str">
        <f>IF(B1033=1,'KELAS (REFERENSI)'!M1033,IF(B1033=2,'KELAS (REFERENSI)'!M1048,IF(B1033=3,'KELAS (REFERENSI)'!M1063,IF(B1033=4,'KELAS (REFERENSI)'!M1078,""))))</f>
        <v/>
      </c>
      <c r="N1033" s="38" t="str">
        <f>IF(B1033=1,'KELAS (REFERENSI)'!N1033,IF(B1033=2,'KELAS (REFERENSI)'!N1048,IF(B1033=3,'KELAS (REFERENSI)'!N1063,IF(B1033=4,'KELAS (REFERENSI)'!N1078,""))))</f>
        <v/>
      </c>
      <c r="O1033" s="38" t="str">
        <f>IF(B1033=1,'KELAS (REFERENSI)'!O1033,IF(B1033=2,'KELAS (REFERENSI)'!O1048,IF(B1033=3,'KELAS (REFERENSI)'!O1063,IF(B1033=4,'KELAS (REFERENSI)'!O1078,""))))</f>
        <v/>
      </c>
      <c r="P1033" s="38" t="str">
        <f>IF(B1033=1,'KELAS (REFERENSI)'!P1033,IF(B1033=2,'KELAS (REFERENSI)'!P1048,IF(B1033=3,'KELAS (REFERENSI)'!P1063,IF(B1033=4,'KELAS (REFERENSI)'!P1078,""))))</f>
        <v/>
      </c>
      <c r="Q1033" s="38" t="str">
        <f t="shared" si="4"/>
        <v>BPS Kota Jakarta Timur</v>
      </c>
      <c r="R1033" s="38" t="str">
        <f t="shared" si="56"/>
        <v/>
      </c>
      <c r="S1033" s="38" t="str">
        <f t="shared" ref="S1033:T1033" si="1041">S1032</f>
        <v>15 Juni sampai dengan 31 Agustus 2026</v>
      </c>
      <c r="T1033" s="38" t="str">
        <f t="shared" si="1041"/>
        <v>31 Agustus 2026</v>
      </c>
      <c r="U1033" s="46"/>
      <c r="V1033" s="42"/>
      <c r="W1033" s="42"/>
      <c r="X1033" s="42"/>
    </row>
    <row r="1034" ht="15.0" customHeight="1">
      <c r="A1034" s="36" t="s">
        <v>6096</v>
      </c>
      <c r="B1034" s="43"/>
      <c r="C1034" s="44"/>
      <c r="D1034" s="47"/>
      <c r="E1034" s="47"/>
      <c r="F1034" s="39" t="str">
        <f t="shared" si="2"/>
        <v>PETUGAS.1033/SPK/SE/PML/3172/2026</v>
      </c>
      <c r="G1034" s="45"/>
      <c r="H1034" s="39" t="str">
        <f>VLOOKUP(G1034,'MITRA (REFERENSI)'!$A:$Z,16,FALSE)</f>
        <v>#N/A</v>
      </c>
      <c r="I1034" s="39" t="str">
        <f>VLOOKUP(G1034,'MITRA (REFERENSI)'!$A:$Z,25,FALSE)</f>
        <v>#N/A</v>
      </c>
      <c r="J1034" s="38" t="str">
        <f>VLOOKUP(G1034,'MITRA (REFERENSI)'!$A:$Z,26,FALSE)</f>
        <v>#N/A</v>
      </c>
      <c r="K1034" s="38" t="str">
        <f>VLOOKUP(G1034,'MITRA (REFERENSI)'!$A:$Z,15,FALSE)</f>
        <v>#N/A</v>
      </c>
      <c r="L1034" s="38" t="str">
        <f>VLOOKUP(G1034,'MITRA (REFERENSI)'!$A:$Z,15,FALSE)</f>
        <v>#N/A</v>
      </c>
      <c r="M1034" s="38" t="str">
        <f>IF(B1034=1,'KELAS (REFERENSI)'!M1034,IF(B1034=2,'KELAS (REFERENSI)'!M1049,IF(B1034=3,'KELAS (REFERENSI)'!M1064,IF(B1034=4,'KELAS (REFERENSI)'!M1079,""))))</f>
        <v/>
      </c>
      <c r="N1034" s="38" t="str">
        <f>IF(B1034=1,'KELAS (REFERENSI)'!N1034,IF(B1034=2,'KELAS (REFERENSI)'!N1049,IF(B1034=3,'KELAS (REFERENSI)'!N1064,IF(B1034=4,'KELAS (REFERENSI)'!N1079,""))))</f>
        <v/>
      </c>
      <c r="O1034" s="38" t="str">
        <f>IF(B1034=1,'KELAS (REFERENSI)'!O1034,IF(B1034=2,'KELAS (REFERENSI)'!O1049,IF(B1034=3,'KELAS (REFERENSI)'!O1064,IF(B1034=4,'KELAS (REFERENSI)'!O1079,""))))</f>
        <v/>
      </c>
      <c r="P1034" s="38" t="str">
        <f>IF(B1034=1,'KELAS (REFERENSI)'!P1034,IF(B1034=2,'KELAS (REFERENSI)'!P1049,IF(B1034=3,'KELAS (REFERENSI)'!P1064,IF(B1034=4,'KELAS (REFERENSI)'!P1079,""))))</f>
        <v/>
      </c>
      <c r="Q1034" s="38" t="str">
        <f t="shared" si="4"/>
        <v>BPS Kota Jakarta Timur</v>
      </c>
      <c r="R1034" s="38" t="str">
        <f t="shared" si="56"/>
        <v/>
      </c>
      <c r="S1034" s="38" t="str">
        <f t="shared" ref="S1034:T1034" si="1042">S1033</f>
        <v>15 Juni sampai dengan 31 Agustus 2026</v>
      </c>
      <c r="T1034" s="38" t="str">
        <f t="shared" si="1042"/>
        <v>31 Agustus 2026</v>
      </c>
      <c r="U1034" s="46"/>
      <c r="V1034" s="42"/>
      <c r="W1034" s="42"/>
      <c r="X1034" s="42"/>
    </row>
    <row r="1035" ht="15.0" customHeight="1">
      <c r="A1035" s="36" t="s">
        <v>6097</v>
      </c>
      <c r="B1035" s="43"/>
      <c r="C1035" s="44"/>
      <c r="D1035" s="47"/>
      <c r="E1035" s="47"/>
      <c r="F1035" s="39" t="str">
        <f t="shared" si="2"/>
        <v>PETUGAS.1034/SPK/SE/PML/3172/2026</v>
      </c>
      <c r="G1035" s="45"/>
      <c r="H1035" s="39" t="str">
        <f>VLOOKUP(G1035,'MITRA (REFERENSI)'!$A:$Z,16,FALSE)</f>
        <v>#N/A</v>
      </c>
      <c r="I1035" s="39" t="str">
        <f>VLOOKUP(G1035,'MITRA (REFERENSI)'!$A:$Z,25,FALSE)</f>
        <v>#N/A</v>
      </c>
      <c r="J1035" s="38" t="str">
        <f>VLOOKUP(G1035,'MITRA (REFERENSI)'!$A:$Z,26,FALSE)</f>
        <v>#N/A</v>
      </c>
      <c r="K1035" s="38" t="str">
        <f>VLOOKUP(G1035,'MITRA (REFERENSI)'!$A:$Z,15,FALSE)</f>
        <v>#N/A</v>
      </c>
      <c r="L1035" s="38" t="str">
        <f>VLOOKUP(G1035,'MITRA (REFERENSI)'!$A:$Z,15,FALSE)</f>
        <v>#N/A</v>
      </c>
      <c r="M1035" s="38" t="str">
        <f>IF(B1035=1,'KELAS (REFERENSI)'!M1035,IF(B1035=2,'KELAS (REFERENSI)'!M1050,IF(B1035=3,'KELAS (REFERENSI)'!M1065,IF(B1035=4,'KELAS (REFERENSI)'!M1080,""))))</f>
        <v/>
      </c>
      <c r="N1035" s="38" t="str">
        <f>IF(B1035=1,'KELAS (REFERENSI)'!N1035,IF(B1035=2,'KELAS (REFERENSI)'!N1050,IF(B1035=3,'KELAS (REFERENSI)'!N1065,IF(B1035=4,'KELAS (REFERENSI)'!N1080,""))))</f>
        <v/>
      </c>
      <c r="O1035" s="38" t="str">
        <f>IF(B1035=1,'KELAS (REFERENSI)'!O1035,IF(B1035=2,'KELAS (REFERENSI)'!O1050,IF(B1035=3,'KELAS (REFERENSI)'!O1065,IF(B1035=4,'KELAS (REFERENSI)'!O1080,""))))</f>
        <v/>
      </c>
      <c r="P1035" s="38" t="str">
        <f>IF(B1035=1,'KELAS (REFERENSI)'!P1035,IF(B1035=2,'KELAS (REFERENSI)'!P1050,IF(B1035=3,'KELAS (REFERENSI)'!P1065,IF(B1035=4,'KELAS (REFERENSI)'!P1080,""))))</f>
        <v/>
      </c>
      <c r="Q1035" s="38" t="str">
        <f t="shared" si="4"/>
        <v>BPS Kota Jakarta Timur</v>
      </c>
      <c r="R1035" s="38" t="str">
        <f t="shared" si="56"/>
        <v/>
      </c>
      <c r="S1035" s="38" t="str">
        <f t="shared" ref="S1035:T1035" si="1043">S1034</f>
        <v>15 Juni sampai dengan 31 Agustus 2026</v>
      </c>
      <c r="T1035" s="38" t="str">
        <f t="shared" si="1043"/>
        <v>31 Agustus 2026</v>
      </c>
      <c r="U1035" s="46"/>
      <c r="V1035" s="42"/>
      <c r="W1035" s="42"/>
      <c r="X1035" s="42"/>
    </row>
    <row r="1036" ht="15.0" customHeight="1">
      <c r="A1036" s="36" t="s">
        <v>6098</v>
      </c>
      <c r="B1036" s="43"/>
      <c r="C1036" s="44"/>
      <c r="D1036" s="47"/>
      <c r="E1036" s="47"/>
      <c r="F1036" s="39" t="str">
        <f t="shared" si="2"/>
        <v>PETUGAS.1035/SPK/SE/PML/3172/2026</v>
      </c>
      <c r="G1036" s="45"/>
      <c r="H1036" s="39" t="str">
        <f>VLOOKUP(G1036,'MITRA (REFERENSI)'!$A:$Z,16,FALSE)</f>
        <v>#N/A</v>
      </c>
      <c r="I1036" s="39" t="str">
        <f>VLOOKUP(G1036,'MITRA (REFERENSI)'!$A:$Z,25,FALSE)</f>
        <v>#N/A</v>
      </c>
      <c r="J1036" s="38" t="str">
        <f>VLOOKUP(G1036,'MITRA (REFERENSI)'!$A:$Z,26,FALSE)</f>
        <v>#N/A</v>
      </c>
      <c r="K1036" s="38" t="str">
        <f>VLOOKUP(G1036,'MITRA (REFERENSI)'!$A:$Z,15,FALSE)</f>
        <v>#N/A</v>
      </c>
      <c r="L1036" s="38" t="str">
        <f>VLOOKUP(G1036,'MITRA (REFERENSI)'!$A:$Z,15,FALSE)</f>
        <v>#N/A</v>
      </c>
      <c r="M1036" s="38" t="str">
        <f>IF(B1036=1,'KELAS (REFERENSI)'!M1036,IF(B1036=2,'KELAS (REFERENSI)'!M1051,IF(B1036=3,'KELAS (REFERENSI)'!M1066,IF(B1036=4,'KELAS (REFERENSI)'!M1081,""))))</f>
        <v/>
      </c>
      <c r="N1036" s="38" t="str">
        <f>IF(B1036=1,'KELAS (REFERENSI)'!N1036,IF(B1036=2,'KELAS (REFERENSI)'!N1051,IF(B1036=3,'KELAS (REFERENSI)'!N1066,IF(B1036=4,'KELAS (REFERENSI)'!N1081,""))))</f>
        <v/>
      </c>
      <c r="O1036" s="38" t="str">
        <f>IF(B1036=1,'KELAS (REFERENSI)'!O1036,IF(B1036=2,'KELAS (REFERENSI)'!O1051,IF(B1036=3,'KELAS (REFERENSI)'!O1066,IF(B1036=4,'KELAS (REFERENSI)'!O1081,""))))</f>
        <v/>
      </c>
      <c r="P1036" s="38" t="str">
        <f>IF(B1036=1,'KELAS (REFERENSI)'!P1036,IF(B1036=2,'KELAS (REFERENSI)'!P1051,IF(B1036=3,'KELAS (REFERENSI)'!P1066,IF(B1036=4,'KELAS (REFERENSI)'!P1081,""))))</f>
        <v/>
      </c>
      <c r="Q1036" s="38" t="str">
        <f t="shared" si="4"/>
        <v>BPS Kota Jakarta Timur</v>
      </c>
      <c r="R1036" s="38" t="str">
        <f t="shared" si="56"/>
        <v/>
      </c>
      <c r="S1036" s="38" t="str">
        <f t="shared" ref="S1036:T1036" si="1044">S1035</f>
        <v>15 Juni sampai dengan 31 Agustus 2026</v>
      </c>
      <c r="T1036" s="38" t="str">
        <f t="shared" si="1044"/>
        <v>31 Agustus 2026</v>
      </c>
      <c r="U1036" s="46"/>
      <c r="V1036" s="42"/>
      <c r="W1036" s="42"/>
      <c r="X1036" s="42"/>
    </row>
    <row r="1037" ht="15.0" customHeight="1">
      <c r="A1037" s="36" t="s">
        <v>6099</v>
      </c>
      <c r="B1037" s="43"/>
      <c r="C1037" s="44"/>
      <c r="D1037" s="47"/>
      <c r="E1037" s="47"/>
      <c r="F1037" s="39" t="str">
        <f t="shared" si="2"/>
        <v>PETUGAS.1036/SPK/SE/PML/3172/2026</v>
      </c>
      <c r="G1037" s="45"/>
      <c r="H1037" s="39" t="str">
        <f>VLOOKUP(G1037,'MITRA (REFERENSI)'!$A:$Z,16,FALSE)</f>
        <v>#N/A</v>
      </c>
      <c r="I1037" s="39" t="str">
        <f>VLOOKUP(G1037,'MITRA (REFERENSI)'!$A:$Z,25,FALSE)</f>
        <v>#N/A</v>
      </c>
      <c r="J1037" s="38" t="str">
        <f>VLOOKUP(G1037,'MITRA (REFERENSI)'!$A:$Z,26,FALSE)</f>
        <v>#N/A</v>
      </c>
      <c r="K1037" s="38" t="str">
        <f>VLOOKUP(G1037,'MITRA (REFERENSI)'!$A:$Z,15,FALSE)</f>
        <v>#N/A</v>
      </c>
      <c r="L1037" s="38" t="str">
        <f>VLOOKUP(G1037,'MITRA (REFERENSI)'!$A:$Z,15,FALSE)</f>
        <v>#N/A</v>
      </c>
      <c r="M1037" s="38" t="str">
        <f>IF(B1037=1,'KELAS (REFERENSI)'!M1037,IF(B1037=2,'KELAS (REFERENSI)'!M1052,IF(B1037=3,'KELAS (REFERENSI)'!M1067,IF(B1037=4,'KELAS (REFERENSI)'!M1082,""))))</f>
        <v/>
      </c>
      <c r="N1037" s="38" t="str">
        <f>IF(B1037=1,'KELAS (REFERENSI)'!N1037,IF(B1037=2,'KELAS (REFERENSI)'!N1052,IF(B1037=3,'KELAS (REFERENSI)'!N1067,IF(B1037=4,'KELAS (REFERENSI)'!N1082,""))))</f>
        <v/>
      </c>
      <c r="O1037" s="38" t="str">
        <f>IF(B1037=1,'KELAS (REFERENSI)'!O1037,IF(B1037=2,'KELAS (REFERENSI)'!O1052,IF(B1037=3,'KELAS (REFERENSI)'!O1067,IF(B1037=4,'KELAS (REFERENSI)'!O1082,""))))</f>
        <v/>
      </c>
      <c r="P1037" s="38" t="str">
        <f>IF(B1037=1,'KELAS (REFERENSI)'!P1037,IF(B1037=2,'KELAS (REFERENSI)'!P1052,IF(B1037=3,'KELAS (REFERENSI)'!P1067,IF(B1037=4,'KELAS (REFERENSI)'!P1082,""))))</f>
        <v/>
      </c>
      <c r="Q1037" s="38" t="str">
        <f t="shared" si="4"/>
        <v>BPS Kota Jakarta Timur</v>
      </c>
      <c r="R1037" s="38" t="str">
        <f t="shared" si="56"/>
        <v/>
      </c>
      <c r="S1037" s="38" t="str">
        <f t="shared" ref="S1037:T1037" si="1045">S1036</f>
        <v>15 Juni sampai dengan 31 Agustus 2026</v>
      </c>
      <c r="T1037" s="38" t="str">
        <f t="shared" si="1045"/>
        <v>31 Agustus 2026</v>
      </c>
      <c r="U1037" s="46"/>
      <c r="V1037" s="42"/>
      <c r="W1037" s="42"/>
      <c r="X1037" s="42"/>
    </row>
    <row r="1038" ht="15.0" customHeight="1">
      <c r="A1038" s="36" t="s">
        <v>6100</v>
      </c>
      <c r="B1038" s="43"/>
      <c r="C1038" s="44"/>
      <c r="D1038" s="47"/>
      <c r="E1038" s="47"/>
      <c r="F1038" s="39" t="str">
        <f t="shared" si="2"/>
        <v>PETUGAS.1037/SPK/SE/PML/3172/2026</v>
      </c>
      <c r="G1038" s="45"/>
      <c r="H1038" s="39" t="str">
        <f>VLOOKUP(G1038,'MITRA (REFERENSI)'!$A:$Z,16,FALSE)</f>
        <v>#N/A</v>
      </c>
      <c r="I1038" s="39" t="str">
        <f>VLOOKUP(G1038,'MITRA (REFERENSI)'!$A:$Z,25,FALSE)</f>
        <v>#N/A</v>
      </c>
      <c r="J1038" s="38" t="str">
        <f>VLOOKUP(G1038,'MITRA (REFERENSI)'!$A:$Z,26,FALSE)</f>
        <v>#N/A</v>
      </c>
      <c r="K1038" s="38" t="str">
        <f>VLOOKUP(G1038,'MITRA (REFERENSI)'!$A:$Z,15,FALSE)</f>
        <v>#N/A</v>
      </c>
      <c r="L1038" s="38" t="str">
        <f>VLOOKUP(G1038,'MITRA (REFERENSI)'!$A:$Z,15,FALSE)</f>
        <v>#N/A</v>
      </c>
      <c r="M1038" s="38" t="str">
        <f>IF(B1038=1,'KELAS (REFERENSI)'!M1038,IF(B1038=2,'KELAS (REFERENSI)'!M1053,IF(B1038=3,'KELAS (REFERENSI)'!M1068,IF(B1038=4,'KELAS (REFERENSI)'!M1083,""))))</f>
        <v/>
      </c>
      <c r="N1038" s="38" t="str">
        <f>IF(B1038=1,'KELAS (REFERENSI)'!N1038,IF(B1038=2,'KELAS (REFERENSI)'!N1053,IF(B1038=3,'KELAS (REFERENSI)'!N1068,IF(B1038=4,'KELAS (REFERENSI)'!N1083,""))))</f>
        <v/>
      </c>
      <c r="O1038" s="38" t="str">
        <f>IF(B1038=1,'KELAS (REFERENSI)'!O1038,IF(B1038=2,'KELAS (REFERENSI)'!O1053,IF(B1038=3,'KELAS (REFERENSI)'!O1068,IF(B1038=4,'KELAS (REFERENSI)'!O1083,""))))</f>
        <v/>
      </c>
      <c r="P1038" s="38" t="str">
        <f>IF(B1038=1,'KELAS (REFERENSI)'!P1038,IF(B1038=2,'KELAS (REFERENSI)'!P1053,IF(B1038=3,'KELAS (REFERENSI)'!P1068,IF(B1038=4,'KELAS (REFERENSI)'!P1083,""))))</f>
        <v/>
      </c>
      <c r="Q1038" s="38" t="str">
        <f t="shared" si="4"/>
        <v>BPS Kota Jakarta Timur</v>
      </c>
      <c r="R1038" s="38" t="str">
        <f t="shared" si="56"/>
        <v/>
      </c>
      <c r="S1038" s="38" t="str">
        <f t="shared" ref="S1038:T1038" si="1046">S1037</f>
        <v>15 Juni sampai dengan 31 Agustus 2026</v>
      </c>
      <c r="T1038" s="38" t="str">
        <f t="shared" si="1046"/>
        <v>31 Agustus 2026</v>
      </c>
      <c r="U1038" s="46"/>
      <c r="V1038" s="42"/>
      <c r="W1038" s="42"/>
      <c r="X1038" s="42"/>
    </row>
    <row r="1039" ht="15.0" customHeight="1">
      <c r="A1039" s="36" t="s">
        <v>6101</v>
      </c>
      <c r="B1039" s="43"/>
      <c r="C1039" s="44"/>
      <c r="D1039" s="47"/>
      <c r="E1039" s="47"/>
      <c r="F1039" s="39" t="str">
        <f t="shared" si="2"/>
        <v>PETUGAS.1038/SPK/SE/PML/3172/2026</v>
      </c>
      <c r="G1039" s="45"/>
      <c r="H1039" s="39" t="str">
        <f>VLOOKUP(G1039,'MITRA (REFERENSI)'!$A:$Z,16,FALSE)</f>
        <v>#N/A</v>
      </c>
      <c r="I1039" s="39" t="str">
        <f>VLOOKUP(G1039,'MITRA (REFERENSI)'!$A:$Z,25,FALSE)</f>
        <v>#N/A</v>
      </c>
      <c r="J1039" s="38" t="str">
        <f>VLOOKUP(G1039,'MITRA (REFERENSI)'!$A:$Z,26,FALSE)</f>
        <v>#N/A</v>
      </c>
      <c r="K1039" s="38" t="str">
        <f>VLOOKUP(G1039,'MITRA (REFERENSI)'!$A:$Z,15,FALSE)</f>
        <v>#N/A</v>
      </c>
      <c r="L1039" s="38" t="str">
        <f>VLOOKUP(G1039,'MITRA (REFERENSI)'!$A:$Z,15,FALSE)</f>
        <v>#N/A</v>
      </c>
      <c r="M1039" s="38" t="str">
        <f>IF(B1039=1,'KELAS (REFERENSI)'!M1039,IF(B1039=2,'KELAS (REFERENSI)'!M1054,IF(B1039=3,'KELAS (REFERENSI)'!M1069,IF(B1039=4,'KELAS (REFERENSI)'!M1084,""))))</f>
        <v/>
      </c>
      <c r="N1039" s="38" t="str">
        <f>IF(B1039=1,'KELAS (REFERENSI)'!N1039,IF(B1039=2,'KELAS (REFERENSI)'!N1054,IF(B1039=3,'KELAS (REFERENSI)'!N1069,IF(B1039=4,'KELAS (REFERENSI)'!N1084,""))))</f>
        <v/>
      </c>
      <c r="O1039" s="38" t="str">
        <f>IF(B1039=1,'KELAS (REFERENSI)'!O1039,IF(B1039=2,'KELAS (REFERENSI)'!O1054,IF(B1039=3,'KELAS (REFERENSI)'!O1069,IF(B1039=4,'KELAS (REFERENSI)'!O1084,""))))</f>
        <v/>
      </c>
      <c r="P1039" s="38" t="str">
        <f>IF(B1039=1,'KELAS (REFERENSI)'!P1039,IF(B1039=2,'KELAS (REFERENSI)'!P1054,IF(B1039=3,'KELAS (REFERENSI)'!P1069,IF(B1039=4,'KELAS (REFERENSI)'!P1084,""))))</f>
        <v/>
      </c>
      <c r="Q1039" s="38" t="str">
        <f t="shared" si="4"/>
        <v>BPS Kota Jakarta Timur</v>
      </c>
      <c r="R1039" s="38" t="str">
        <f t="shared" si="56"/>
        <v/>
      </c>
      <c r="S1039" s="38" t="str">
        <f t="shared" ref="S1039:T1039" si="1047">S1038</f>
        <v>15 Juni sampai dengan 31 Agustus 2026</v>
      </c>
      <c r="T1039" s="38" t="str">
        <f t="shared" si="1047"/>
        <v>31 Agustus 2026</v>
      </c>
      <c r="U1039" s="46"/>
      <c r="V1039" s="42"/>
      <c r="W1039" s="42"/>
      <c r="X1039" s="42"/>
    </row>
    <row r="1040" ht="15.0" customHeight="1">
      <c r="A1040" s="36" t="s">
        <v>6102</v>
      </c>
      <c r="B1040" s="43"/>
      <c r="C1040" s="44"/>
      <c r="D1040" s="47"/>
      <c r="E1040" s="47"/>
      <c r="F1040" s="39" t="str">
        <f t="shared" si="2"/>
        <v>PETUGAS.1039/SPK/SE/PML/3172/2026</v>
      </c>
      <c r="G1040" s="45"/>
      <c r="H1040" s="39" t="str">
        <f>VLOOKUP(G1040,'MITRA (REFERENSI)'!$A:$Z,16,FALSE)</f>
        <v>#N/A</v>
      </c>
      <c r="I1040" s="39" t="str">
        <f>VLOOKUP(G1040,'MITRA (REFERENSI)'!$A:$Z,25,FALSE)</f>
        <v>#N/A</v>
      </c>
      <c r="J1040" s="38" t="str">
        <f>VLOOKUP(G1040,'MITRA (REFERENSI)'!$A:$Z,26,FALSE)</f>
        <v>#N/A</v>
      </c>
      <c r="K1040" s="38" t="str">
        <f>VLOOKUP(G1040,'MITRA (REFERENSI)'!$A:$Z,15,FALSE)</f>
        <v>#N/A</v>
      </c>
      <c r="L1040" s="38" t="str">
        <f>VLOOKUP(G1040,'MITRA (REFERENSI)'!$A:$Z,15,FALSE)</f>
        <v>#N/A</v>
      </c>
      <c r="M1040" s="38" t="str">
        <f>IF(B1040=1,'KELAS (REFERENSI)'!M1040,IF(B1040=2,'KELAS (REFERENSI)'!M1055,IF(B1040=3,'KELAS (REFERENSI)'!M1070,IF(B1040=4,'KELAS (REFERENSI)'!M1085,""))))</f>
        <v/>
      </c>
      <c r="N1040" s="38" t="str">
        <f>IF(B1040=1,'KELAS (REFERENSI)'!N1040,IF(B1040=2,'KELAS (REFERENSI)'!N1055,IF(B1040=3,'KELAS (REFERENSI)'!N1070,IF(B1040=4,'KELAS (REFERENSI)'!N1085,""))))</f>
        <v/>
      </c>
      <c r="O1040" s="38" t="str">
        <f>IF(B1040=1,'KELAS (REFERENSI)'!O1040,IF(B1040=2,'KELAS (REFERENSI)'!O1055,IF(B1040=3,'KELAS (REFERENSI)'!O1070,IF(B1040=4,'KELAS (REFERENSI)'!O1085,""))))</f>
        <v/>
      </c>
      <c r="P1040" s="38" t="str">
        <f>IF(B1040=1,'KELAS (REFERENSI)'!P1040,IF(B1040=2,'KELAS (REFERENSI)'!P1055,IF(B1040=3,'KELAS (REFERENSI)'!P1070,IF(B1040=4,'KELAS (REFERENSI)'!P1085,""))))</f>
        <v/>
      </c>
      <c r="Q1040" s="38" t="str">
        <f t="shared" si="4"/>
        <v>BPS Kota Jakarta Timur</v>
      </c>
      <c r="R1040" s="38" t="str">
        <f t="shared" si="56"/>
        <v/>
      </c>
      <c r="S1040" s="38" t="str">
        <f t="shared" ref="S1040:T1040" si="1048">S1039</f>
        <v>15 Juni sampai dengan 31 Agustus 2026</v>
      </c>
      <c r="T1040" s="38" t="str">
        <f t="shared" si="1048"/>
        <v>31 Agustus 2026</v>
      </c>
      <c r="U1040" s="46"/>
      <c r="V1040" s="42"/>
      <c r="W1040" s="42"/>
      <c r="X1040" s="42"/>
    </row>
    <row r="1041" ht="15.0" customHeight="1">
      <c r="A1041" s="36" t="s">
        <v>6103</v>
      </c>
      <c r="B1041" s="43"/>
      <c r="C1041" s="44"/>
      <c r="D1041" s="47"/>
      <c r="E1041" s="47"/>
      <c r="F1041" s="39" t="str">
        <f t="shared" si="2"/>
        <v>PETUGAS.1040/SPK/SE/PML/3172/2026</v>
      </c>
      <c r="G1041" s="45"/>
      <c r="H1041" s="39" t="str">
        <f>VLOOKUP(G1041,'MITRA (REFERENSI)'!$A:$Z,16,FALSE)</f>
        <v>#N/A</v>
      </c>
      <c r="I1041" s="39" t="str">
        <f>VLOOKUP(G1041,'MITRA (REFERENSI)'!$A:$Z,25,FALSE)</f>
        <v>#N/A</v>
      </c>
      <c r="J1041" s="38" t="str">
        <f>VLOOKUP(G1041,'MITRA (REFERENSI)'!$A:$Z,26,FALSE)</f>
        <v>#N/A</v>
      </c>
      <c r="K1041" s="38" t="str">
        <f>VLOOKUP(G1041,'MITRA (REFERENSI)'!$A:$Z,15,FALSE)</f>
        <v>#N/A</v>
      </c>
      <c r="L1041" s="38" t="str">
        <f>VLOOKUP(G1041,'MITRA (REFERENSI)'!$A:$Z,15,FALSE)</f>
        <v>#N/A</v>
      </c>
      <c r="M1041" s="38" t="str">
        <f>IF(B1041=1,'KELAS (REFERENSI)'!M1041,IF(B1041=2,'KELAS (REFERENSI)'!M1056,IF(B1041=3,'KELAS (REFERENSI)'!M1071,IF(B1041=4,'KELAS (REFERENSI)'!M1086,""))))</f>
        <v/>
      </c>
      <c r="N1041" s="38" t="str">
        <f>IF(B1041=1,'KELAS (REFERENSI)'!N1041,IF(B1041=2,'KELAS (REFERENSI)'!N1056,IF(B1041=3,'KELAS (REFERENSI)'!N1071,IF(B1041=4,'KELAS (REFERENSI)'!N1086,""))))</f>
        <v/>
      </c>
      <c r="O1041" s="38" t="str">
        <f>IF(B1041=1,'KELAS (REFERENSI)'!O1041,IF(B1041=2,'KELAS (REFERENSI)'!O1056,IF(B1041=3,'KELAS (REFERENSI)'!O1071,IF(B1041=4,'KELAS (REFERENSI)'!O1086,""))))</f>
        <v/>
      </c>
      <c r="P1041" s="38" t="str">
        <f>IF(B1041=1,'KELAS (REFERENSI)'!P1041,IF(B1041=2,'KELAS (REFERENSI)'!P1056,IF(B1041=3,'KELAS (REFERENSI)'!P1071,IF(B1041=4,'KELAS (REFERENSI)'!P1086,""))))</f>
        <v/>
      </c>
      <c r="Q1041" s="38" t="str">
        <f t="shared" si="4"/>
        <v>BPS Kota Jakarta Timur</v>
      </c>
      <c r="R1041" s="38" t="str">
        <f t="shared" si="56"/>
        <v/>
      </c>
      <c r="S1041" s="38" t="str">
        <f t="shared" ref="S1041:T1041" si="1049">S1040</f>
        <v>15 Juni sampai dengan 31 Agustus 2026</v>
      </c>
      <c r="T1041" s="38" t="str">
        <f t="shared" si="1049"/>
        <v>31 Agustus 2026</v>
      </c>
      <c r="U1041" s="46"/>
      <c r="V1041" s="42"/>
      <c r="W1041" s="42"/>
      <c r="X1041" s="42"/>
    </row>
    <row r="1042" ht="15.0" customHeight="1">
      <c r="A1042" s="36" t="s">
        <v>6104</v>
      </c>
      <c r="B1042" s="43"/>
      <c r="C1042" s="44"/>
      <c r="D1042" s="47"/>
      <c r="E1042" s="47"/>
      <c r="F1042" s="39" t="str">
        <f t="shared" si="2"/>
        <v>PETUGAS.1041/SPK/SE/PML/3172/2026</v>
      </c>
      <c r="G1042" s="45"/>
      <c r="H1042" s="39" t="str">
        <f>VLOOKUP(G1042,'MITRA (REFERENSI)'!$A:$Z,16,FALSE)</f>
        <v>#N/A</v>
      </c>
      <c r="I1042" s="39" t="str">
        <f>VLOOKUP(G1042,'MITRA (REFERENSI)'!$A:$Z,25,FALSE)</f>
        <v>#N/A</v>
      </c>
      <c r="J1042" s="38" t="str">
        <f>VLOOKUP(G1042,'MITRA (REFERENSI)'!$A:$Z,26,FALSE)</f>
        <v>#N/A</v>
      </c>
      <c r="K1042" s="38" t="str">
        <f>VLOOKUP(G1042,'MITRA (REFERENSI)'!$A:$Z,15,FALSE)</f>
        <v>#N/A</v>
      </c>
      <c r="L1042" s="38" t="str">
        <f>VLOOKUP(G1042,'MITRA (REFERENSI)'!$A:$Z,15,FALSE)</f>
        <v>#N/A</v>
      </c>
      <c r="M1042" s="38" t="str">
        <f>IF(B1042=1,'KELAS (REFERENSI)'!M1042,IF(B1042=2,'KELAS (REFERENSI)'!M1057,IF(B1042=3,'KELAS (REFERENSI)'!M1072,IF(B1042=4,'KELAS (REFERENSI)'!M1087,""))))</f>
        <v/>
      </c>
      <c r="N1042" s="38" t="str">
        <f>IF(B1042=1,'KELAS (REFERENSI)'!N1042,IF(B1042=2,'KELAS (REFERENSI)'!N1057,IF(B1042=3,'KELAS (REFERENSI)'!N1072,IF(B1042=4,'KELAS (REFERENSI)'!N1087,""))))</f>
        <v/>
      </c>
      <c r="O1042" s="38" t="str">
        <f>IF(B1042=1,'KELAS (REFERENSI)'!O1042,IF(B1042=2,'KELAS (REFERENSI)'!O1057,IF(B1042=3,'KELAS (REFERENSI)'!O1072,IF(B1042=4,'KELAS (REFERENSI)'!O1087,""))))</f>
        <v/>
      </c>
      <c r="P1042" s="38" t="str">
        <f>IF(B1042=1,'KELAS (REFERENSI)'!P1042,IF(B1042=2,'KELAS (REFERENSI)'!P1057,IF(B1042=3,'KELAS (REFERENSI)'!P1072,IF(B1042=4,'KELAS (REFERENSI)'!P1087,""))))</f>
        <v/>
      </c>
      <c r="Q1042" s="38" t="str">
        <f t="shared" si="4"/>
        <v>BPS Kota Jakarta Timur</v>
      </c>
      <c r="R1042" s="38" t="str">
        <f t="shared" si="56"/>
        <v/>
      </c>
      <c r="S1042" s="38" t="str">
        <f t="shared" ref="S1042:T1042" si="1050">S1041</f>
        <v>15 Juni sampai dengan 31 Agustus 2026</v>
      </c>
      <c r="T1042" s="38" t="str">
        <f t="shared" si="1050"/>
        <v>31 Agustus 2026</v>
      </c>
      <c r="U1042" s="46"/>
      <c r="V1042" s="42"/>
      <c r="W1042" s="42"/>
      <c r="X1042" s="42"/>
    </row>
    <row r="1043" ht="15.0" customHeight="1">
      <c r="A1043" s="36" t="s">
        <v>6105</v>
      </c>
      <c r="B1043" s="43"/>
      <c r="C1043" s="44"/>
      <c r="D1043" s="47"/>
      <c r="E1043" s="47"/>
      <c r="F1043" s="39" t="str">
        <f t="shared" si="2"/>
        <v>PETUGAS.1042/SPK/SE/PML/3172/2026</v>
      </c>
      <c r="G1043" s="45"/>
      <c r="H1043" s="39" t="str">
        <f>VLOOKUP(G1043,'MITRA (REFERENSI)'!$A:$Z,16,FALSE)</f>
        <v>#N/A</v>
      </c>
      <c r="I1043" s="39" t="str">
        <f>VLOOKUP(G1043,'MITRA (REFERENSI)'!$A:$Z,25,FALSE)</f>
        <v>#N/A</v>
      </c>
      <c r="J1043" s="38" t="str">
        <f>VLOOKUP(G1043,'MITRA (REFERENSI)'!$A:$Z,26,FALSE)</f>
        <v>#N/A</v>
      </c>
      <c r="K1043" s="38" t="str">
        <f>VLOOKUP(G1043,'MITRA (REFERENSI)'!$A:$Z,15,FALSE)</f>
        <v>#N/A</v>
      </c>
      <c r="L1043" s="38" t="str">
        <f>VLOOKUP(G1043,'MITRA (REFERENSI)'!$A:$Z,15,FALSE)</f>
        <v>#N/A</v>
      </c>
      <c r="M1043" s="38" t="str">
        <f>IF(B1043=1,'KELAS (REFERENSI)'!M1043,IF(B1043=2,'KELAS (REFERENSI)'!M1058,IF(B1043=3,'KELAS (REFERENSI)'!M1073,IF(B1043=4,'KELAS (REFERENSI)'!M1088,""))))</f>
        <v/>
      </c>
      <c r="N1043" s="38" t="str">
        <f>IF(B1043=1,'KELAS (REFERENSI)'!N1043,IF(B1043=2,'KELAS (REFERENSI)'!N1058,IF(B1043=3,'KELAS (REFERENSI)'!N1073,IF(B1043=4,'KELAS (REFERENSI)'!N1088,""))))</f>
        <v/>
      </c>
      <c r="O1043" s="38" t="str">
        <f>IF(B1043=1,'KELAS (REFERENSI)'!O1043,IF(B1043=2,'KELAS (REFERENSI)'!O1058,IF(B1043=3,'KELAS (REFERENSI)'!O1073,IF(B1043=4,'KELAS (REFERENSI)'!O1088,""))))</f>
        <v/>
      </c>
      <c r="P1043" s="38" t="str">
        <f>IF(B1043=1,'KELAS (REFERENSI)'!P1043,IF(B1043=2,'KELAS (REFERENSI)'!P1058,IF(B1043=3,'KELAS (REFERENSI)'!P1073,IF(B1043=4,'KELAS (REFERENSI)'!P1088,""))))</f>
        <v/>
      </c>
      <c r="Q1043" s="38" t="str">
        <f t="shared" si="4"/>
        <v>BPS Kota Jakarta Timur</v>
      </c>
      <c r="R1043" s="38" t="str">
        <f t="shared" si="56"/>
        <v/>
      </c>
      <c r="S1043" s="38" t="str">
        <f t="shared" ref="S1043:T1043" si="1051">S1042</f>
        <v>15 Juni sampai dengan 31 Agustus 2026</v>
      </c>
      <c r="T1043" s="38" t="str">
        <f t="shared" si="1051"/>
        <v>31 Agustus 2026</v>
      </c>
      <c r="U1043" s="46"/>
      <c r="V1043" s="42"/>
      <c r="W1043" s="42"/>
      <c r="X1043" s="42"/>
    </row>
    <row r="1044" ht="15.0" customHeight="1">
      <c r="A1044" s="36" t="s">
        <v>6106</v>
      </c>
      <c r="B1044" s="43"/>
      <c r="C1044" s="44"/>
      <c r="D1044" s="47"/>
      <c r="E1044" s="47"/>
      <c r="F1044" s="39" t="str">
        <f t="shared" si="2"/>
        <v>PETUGAS.1043/SPK/SE/PML/3172/2026</v>
      </c>
      <c r="G1044" s="45"/>
      <c r="H1044" s="39" t="str">
        <f>VLOOKUP(G1044,'MITRA (REFERENSI)'!$A:$Z,16,FALSE)</f>
        <v>#N/A</v>
      </c>
      <c r="I1044" s="39" t="str">
        <f>VLOOKUP(G1044,'MITRA (REFERENSI)'!$A:$Z,25,FALSE)</f>
        <v>#N/A</v>
      </c>
      <c r="J1044" s="38" t="str">
        <f>VLOOKUP(G1044,'MITRA (REFERENSI)'!$A:$Z,26,FALSE)</f>
        <v>#N/A</v>
      </c>
      <c r="K1044" s="38" t="str">
        <f>VLOOKUP(G1044,'MITRA (REFERENSI)'!$A:$Z,15,FALSE)</f>
        <v>#N/A</v>
      </c>
      <c r="L1044" s="38" t="str">
        <f>VLOOKUP(G1044,'MITRA (REFERENSI)'!$A:$Z,15,FALSE)</f>
        <v>#N/A</v>
      </c>
      <c r="M1044" s="38" t="str">
        <f>IF(B1044=1,'KELAS (REFERENSI)'!M1044,IF(B1044=2,'KELAS (REFERENSI)'!M1059,IF(B1044=3,'KELAS (REFERENSI)'!M1074,IF(B1044=4,'KELAS (REFERENSI)'!M1089,""))))</f>
        <v/>
      </c>
      <c r="N1044" s="38" t="str">
        <f>IF(B1044=1,'KELAS (REFERENSI)'!N1044,IF(B1044=2,'KELAS (REFERENSI)'!N1059,IF(B1044=3,'KELAS (REFERENSI)'!N1074,IF(B1044=4,'KELAS (REFERENSI)'!N1089,""))))</f>
        <v/>
      </c>
      <c r="O1044" s="38" t="str">
        <f>IF(B1044=1,'KELAS (REFERENSI)'!O1044,IF(B1044=2,'KELAS (REFERENSI)'!O1059,IF(B1044=3,'KELAS (REFERENSI)'!O1074,IF(B1044=4,'KELAS (REFERENSI)'!O1089,""))))</f>
        <v/>
      </c>
      <c r="P1044" s="38" t="str">
        <f>IF(B1044=1,'KELAS (REFERENSI)'!P1044,IF(B1044=2,'KELAS (REFERENSI)'!P1059,IF(B1044=3,'KELAS (REFERENSI)'!P1074,IF(B1044=4,'KELAS (REFERENSI)'!P1089,""))))</f>
        <v/>
      </c>
      <c r="Q1044" s="38" t="str">
        <f t="shared" si="4"/>
        <v>BPS Kota Jakarta Timur</v>
      </c>
      <c r="R1044" s="38" t="str">
        <f t="shared" si="56"/>
        <v/>
      </c>
      <c r="S1044" s="38" t="str">
        <f t="shared" ref="S1044:T1044" si="1052">S1043</f>
        <v>15 Juni sampai dengan 31 Agustus 2026</v>
      </c>
      <c r="T1044" s="38" t="str">
        <f t="shared" si="1052"/>
        <v>31 Agustus 2026</v>
      </c>
      <c r="U1044" s="46"/>
      <c r="V1044" s="42"/>
      <c r="W1044" s="42"/>
      <c r="X1044" s="42"/>
    </row>
    <row r="1045" ht="15.0" customHeight="1">
      <c r="A1045" s="36" t="s">
        <v>6107</v>
      </c>
      <c r="B1045" s="43"/>
      <c r="C1045" s="44"/>
      <c r="D1045" s="47"/>
      <c r="E1045" s="47"/>
      <c r="F1045" s="39" t="str">
        <f t="shared" si="2"/>
        <v>PETUGAS.1044/SPK/SE/PML/3172/2026</v>
      </c>
      <c r="G1045" s="45"/>
      <c r="H1045" s="39" t="str">
        <f>VLOOKUP(G1045,'MITRA (REFERENSI)'!$A:$Z,16,FALSE)</f>
        <v>#N/A</v>
      </c>
      <c r="I1045" s="39" t="str">
        <f>VLOOKUP(G1045,'MITRA (REFERENSI)'!$A:$Z,25,FALSE)</f>
        <v>#N/A</v>
      </c>
      <c r="J1045" s="38" t="str">
        <f>VLOOKUP(G1045,'MITRA (REFERENSI)'!$A:$Z,26,FALSE)</f>
        <v>#N/A</v>
      </c>
      <c r="K1045" s="38" t="str">
        <f>VLOOKUP(G1045,'MITRA (REFERENSI)'!$A:$Z,15,FALSE)</f>
        <v>#N/A</v>
      </c>
      <c r="L1045" s="38" t="str">
        <f>VLOOKUP(G1045,'MITRA (REFERENSI)'!$A:$Z,15,FALSE)</f>
        <v>#N/A</v>
      </c>
      <c r="M1045" s="38" t="str">
        <f>IF(B1045=1,'KELAS (REFERENSI)'!M1045,IF(B1045=2,'KELAS (REFERENSI)'!M1060,IF(B1045=3,'KELAS (REFERENSI)'!M1075,IF(B1045=4,'KELAS (REFERENSI)'!M1090,""))))</f>
        <v/>
      </c>
      <c r="N1045" s="38" t="str">
        <f>IF(B1045=1,'KELAS (REFERENSI)'!N1045,IF(B1045=2,'KELAS (REFERENSI)'!N1060,IF(B1045=3,'KELAS (REFERENSI)'!N1075,IF(B1045=4,'KELAS (REFERENSI)'!N1090,""))))</f>
        <v/>
      </c>
      <c r="O1045" s="38" t="str">
        <f>IF(B1045=1,'KELAS (REFERENSI)'!O1045,IF(B1045=2,'KELAS (REFERENSI)'!O1060,IF(B1045=3,'KELAS (REFERENSI)'!O1075,IF(B1045=4,'KELAS (REFERENSI)'!O1090,""))))</f>
        <v/>
      </c>
      <c r="P1045" s="38" t="str">
        <f>IF(B1045=1,'KELAS (REFERENSI)'!P1045,IF(B1045=2,'KELAS (REFERENSI)'!P1060,IF(B1045=3,'KELAS (REFERENSI)'!P1075,IF(B1045=4,'KELAS (REFERENSI)'!P1090,""))))</f>
        <v/>
      </c>
      <c r="Q1045" s="38" t="str">
        <f t="shared" si="4"/>
        <v>BPS Kota Jakarta Timur</v>
      </c>
      <c r="R1045" s="38" t="str">
        <f t="shared" si="56"/>
        <v/>
      </c>
      <c r="S1045" s="38" t="str">
        <f t="shared" ref="S1045:T1045" si="1053">S1044</f>
        <v>15 Juni sampai dengan 31 Agustus 2026</v>
      </c>
      <c r="T1045" s="38" t="str">
        <f t="shared" si="1053"/>
        <v>31 Agustus 2026</v>
      </c>
      <c r="U1045" s="46"/>
      <c r="V1045" s="42"/>
      <c r="W1045" s="42"/>
      <c r="X1045" s="42"/>
    </row>
    <row r="1046" ht="15.0" customHeight="1">
      <c r="A1046" s="36" t="s">
        <v>6108</v>
      </c>
      <c r="B1046" s="43"/>
      <c r="C1046" s="44"/>
      <c r="D1046" s="47"/>
      <c r="E1046" s="47"/>
      <c r="F1046" s="39" t="str">
        <f t="shared" si="2"/>
        <v>PETUGAS.1045/SPK/SE/PML/3172/2026</v>
      </c>
      <c r="G1046" s="45"/>
      <c r="H1046" s="39" t="str">
        <f>VLOOKUP(G1046,'MITRA (REFERENSI)'!$A:$Z,16,FALSE)</f>
        <v>#N/A</v>
      </c>
      <c r="I1046" s="39" t="str">
        <f>VLOOKUP(G1046,'MITRA (REFERENSI)'!$A:$Z,25,FALSE)</f>
        <v>#N/A</v>
      </c>
      <c r="J1046" s="38" t="str">
        <f>VLOOKUP(G1046,'MITRA (REFERENSI)'!$A:$Z,26,FALSE)</f>
        <v>#N/A</v>
      </c>
      <c r="K1046" s="38" t="str">
        <f>VLOOKUP(G1046,'MITRA (REFERENSI)'!$A:$Z,15,FALSE)</f>
        <v>#N/A</v>
      </c>
      <c r="L1046" s="38" t="str">
        <f>VLOOKUP(G1046,'MITRA (REFERENSI)'!$A:$Z,15,FALSE)</f>
        <v>#N/A</v>
      </c>
      <c r="M1046" s="38" t="str">
        <f>IF(B1046=1,'KELAS (REFERENSI)'!M1046,IF(B1046=2,'KELAS (REFERENSI)'!M1061,IF(B1046=3,'KELAS (REFERENSI)'!M1076,IF(B1046=4,'KELAS (REFERENSI)'!M1091,""))))</f>
        <v/>
      </c>
      <c r="N1046" s="38" t="str">
        <f>IF(B1046=1,'KELAS (REFERENSI)'!N1046,IF(B1046=2,'KELAS (REFERENSI)'!N1061,IF(B1046=3,'KELAS (REFERENSI)'!N1076,IF(B1046=4,'KELAS (REFERENSI)'!N1091,""))))</f>
        <v/>
      </c>
      <c r="O1046" s="38" t="str">
        <f>IF(B1046=1,'KELAS (REFERENSI)'!O1046,IF(B1046=2,'KELAS (REFERENSI)'!O1061,IF(B1046=3,'KELAS (REFERENSI)'!O1076,IF(B1046=4,'KELAS (REFERENSI)'!O1091,""))))</f>
        <v/>
      </c>
      <c r="P1046" s="38" t="str">
        <f>IF(B1046=1,'KELAS (REFERENSI)'!P1046,IF(B1046=2,'KELAS (REFERENSI)'!P1061,IF(B1046=3,'KELAS (REFERENSI)'!P1076,IF(B1046=4,'KELAS (REFERENSI)'!P1091,""))))</f>
        <v/>
      </c>
      <c r="Q1046" s="38" t="str">
        <f t="shared" si="4"/>
        <v>BPS Kota Jakarta Timur</v>
      </c>
      <c r="R1046" s="38" t="str">
        <f t="shared" si="56"/>
        <v/>
      </c>
      <c r="S1046" s="38" t="str">
        <f t="shared" ref="S1046:T1046" si="1054">S1045</f>
        <v>15 Juni sampai dengan 31 Agustus 2026</v>
      </c>
      <c r="T1046" s="38" t="str">
        <f t="shared" si="1054"/>
        <v>31 Agustus 2026</v>
      </c>
      <c r="U1046" s="46"/>
      <c r="V1046" s="42"/>
      <c r="W1046" s="42"/>
      <c r="X1046" s="42"/>
    </row>
    <row r="1047" ht="15.0" customHeight="1">
      <c r="A1047" s="36" t="s">
        <v>6109</v>
      </c>
      <c r="B1047" s="43"/>
      <c r="C1047" s="44"/>
      <c r="D1047" s="47"/>
      <c r="E1047" s="47"/>
      <c r="F1047" s="39" t="str">
        <f t="shared" si="2"/>
        <v>PETUGAS.1046/SPK/SE/PML/3172/2026</v>
      </c>
      <c r="G1047" s="45"/>
      <c r="H1047" s="39" t="str">
        <f>VLOOKUP(G1047,'MITRA (REFERENSI)'!$A:$Z,16,FALSE)</f>
        <v>#N/A</v>
      </c>
      <c r="I1047" s="39" t="str">
        <f>VLOOKUP(G1047,'MITRA (REFERENSI)'!$A:$Z,25,FALSE)</f>
        <v>#N/A</v>
      </c>
      <c r="J1047" s="38" t="str">
        <f>VLOOKUP(G1047,'MITRA (REFERENSI)'!$A:$Z,26,FALSE)</f>
        <v>#N/A</v>
      </c>
      <c r="K1047" s="38" t="str">
        <f>VLOOKUP(G1047,'MITRA (REFERENSI)'!$A:$Z,15,FALSE)</f>
        <v>#N/A</v>
      </c>
      <c r="L1047" s="38" t="str">
        <f>VLOOKUP(G1047,'MITRA (REFERENSI)'!$A:$Z,15,FALSE)</f>
        <v>#N/A</v>
      </c>
      <c r="M1047" s="38" t="str">
        <f>IF(B1047=1,'KELAS (REFERENSI)'!M1047,IF(B1047=2,'KELAS (REFERENSI)'!M1062,IF(B1047=3,'KELAS (REFERENSI)'!M1077,IF(B1047=4,'KELAS (REFERENSI)'!M1092,""))))</f>
        <v/>
      </c>
      <c r="N1047" s="38" t="str">
        <f>IF(B1047=1,'KELAS (REFERENSI)'!N1047,IF(B1047=2,'KELAS (REFERENSI)'!N1062,IF(B1047=3,'KELAS (REFERENSI)'!N1077,IF(B1047=4,'KELAS (REFERENSI)'!N1092,""))))</f>
        <v/>
      </c>
      <c r="O1047" s="38" t="str">
        <f>IF(B1047=1,'KELAS (REFERENSI)'!O1047,IF(B1047=2,'KELAS (REFERENSI)'!O1062,IF(B1047=3,'KELAS (REFERENSI)'!O1077,IF(B1047=4,'KELAS (REFERENSI)'!O1092,""))))</f>
        <v/>
      </c>
      <c r="P1047" s="38" t="str">
        <f>IF(B1047=1,'KELAS (REFERENSI)'!P1047,IF(B1047=2,'KELAS (REFERENSI)'!P1062,IF(B1047=3,'KELAS (REFERENSI)'!P1077,IF(B1047=4,'KELAS (REFERENSI)'!P1092,""))))</f>
        <v/>
      </c>
      <c r="Q1047" s="38" t="str">
        <f t="shared" si="4"/>
        <v>BPS Kota Jakarta Timur</v>
      </c>
      <c r="R1047" s="38" t="str">
        <f t="shared" si="56"/>
        <v/>
      </c>
      <c r="S1047" s="38" t="str">
        <f t="shared" ref="S1047:T1047" si="1055">S1046</f>
        <v>15 Juni sampai dengan 31 Agustus 2026</v>
      </c>
      <c r="T1047" s="38" t="str">
        <f t="shared" si="1055"/>
        <v>31 Agustus 2026</v>
      </c>
      <c r="U1047" s="46"/>
      <c r="V1047" s="42"/>
      <c r="W1047" s="42"/>
      <c r="X1047" s="42"/>
    </row>
    <row r="1048" ht="15.0" customHeight="1">
      <c r="A1048" s="36" t="s">
        <v>6110</v>
      </c>
      <c r="B1048" s="43"/>
      <c r="C1048" s="44"/>
      <c r="D1048" s="47"/>
      <c r="E1048" s="47"/>
      <c r="F1048" s="39" t="str">
        <f t="shared" si="2"/>
        <v>PETUGAS.1047/SPK/SE/PML/3172/2026</v>
      </c>
      <c r="G1048" s="45"/>
      <c r="H1048" s="39" t="str">
        <f>VLOOKUP(G1048,'MITRA (REFERENSI)'!$A:$Z,16,FALSE)</f>
        <v>#N/A</v>
      </c>
      <c r="I1048" s="39" t="str">
        <f>VLOOKUP(G1048,'MITRA (REFERENSI)'!$A:$Z,25,FALSE)</f>
        <v>#N/A</v>
      </c>
      <c r="J1048" s="38" t="str">
        <f>VLOOKUP(G1048,'MITRA (REFERENSI)'!$A:$Z,26,FALSE)</f>
        <v>#N/A</v>
      </c>
      <c r="K1048" s="38" t="str">
        <f>VLOOKUP(G1048,'MITRA (REFERENSI)'!$A:$Z,15,FALSE)</f>
        <v>#N/A</v>
      </c>
      <c r="L1048" s="38" t="str">
        <f>VLOOKUP(G1048,'MITRA (REFERENSI)'!$A:$Z,15,FALSE)</f>
        <v>#N/A</v>
      </c>
      <c r="M1048" s="38" t="str">
        <f>IF(B1048=1,'KELAS (REFERENSI)'!M1048,IF(B1048=2,'KELAS (REFERENSI)'!M1063,IF(B1048=3,'KELAS (REFERENSI)'!M1078,IF(B1048=4,'KELAS (REFERENSI)'!M1093,""))))</f>
        <v/>
      </c>
      <c r="N1048" s="38" t="str">
        <f>IF(B1048=1,'KELAS (REFERENSI)'!N1048,IF(B1048=2,'KELAS (REFERENSI)'!N1063,IF(B1048=3,'KELAS (REFERENSI)'!N1078,IF(B1048=4,'KELAS (REFERENSI)'!N1093,""))))</f>
        <v/>
      </c>
      <c r="O1048" s="38" t="str">
        <f>IF(B1048=1,'KELAS (REFERENSI)'!O1048,IF(B1048=2,'KELAS (REFERENSI)'!O1063,IF(B1048=3,'KELAS (REFERENSI)'!O1078,IF(B1048=4,'KELAS (REFERENSI)'!O1093,""))))</f>
        <v/>
      </c>
      <c r="P1048" s="38" t="str">
        <f>IF(B1048=1,'KELAS (REFERENSI)'!P1048,IF(B1048=2,'KELAS (REFERENSI)'!P1063,IF(B1048=3,'KELAS (REFERENSI)'!P1078,IF(B1048=4,'KELAS (REFERENSI)'!P1093,""))))</f>
        <v/>
      </c>
      <c r="Q1048" s="38" t="str">
        <f t="shared" si="4"/>
        <v>BPS Kota Jakarta Timur</v>
      </c>
      <c r="R1048" s="38" t="str">
        <f t="shared" si="56"/>
        <v/>
      </c>
      <c r="S1048" s="38" t="str">
        <f t="shared" ref="S1048:T1048" si="1056">S1047</f>
        <v>15 Juni sampai dengan 31 Agustus 2026</v>
      </c>
      <c r="T1048" s="38" t="str">
        <f t="shared" si="1056"/>
        <v>31 Agustus 2026</v>
      </c>
      <c r="U1048" s="46"/>
      <c r="V1048" s="42"/>
      <c r="W1048" s="42"/>
      <c r="X1048" s="42"/>
    </row>
    <row r="1049" ht="15.0" customHeight="1">
      <c r="A1049" s="36" t="s">
        <v>6111</v>
      </c>
      <c r="B1049" s="43"/>
      <c r="C1049" s="44"/>
      <c r="D1049" s="47"/>
      <c r="E1049" s="47"/>
      <c r="F1049" s="39" t="str">
        <f t="shared" si="2"/>
        <v>PETUGAS.1048/SPK/SE/PML/3172/2026</v>
      </c>
      <c r="G1049" s="45"/>
      <c r="H1049" s="39" t="str">
        <f>VLOOKUP(G1049,'MITRA (REFERENSI)'!$A:$Z,16,FALSE)</f>
        <v>#N/A</v>
      </c>
      <c r="I1049" s="39" t="str">
        <f>VLOOKUP(G1049,'MITRA (REFERENSI)'!$A:$Z,25,FALSE)</f>
        <v>#N/A</v>
      </c>
      <c r="J1049" s="38" t="str">
        <f>VLOOKUP(G1049,'MITRA (REFERENSI)'!$A:$Z,26,FALSE)</f>
        <v>#N/A</v>
      </c>
      <c r="K1049" s="38" t="str">
        <f>VLOOKUP(G1049,'MITRA (REFERENSI)'!$A:$Z,15,FALSE)</f>
        <v>#N/A</v>
      </c>
      <c r="L1049" s="38" t="str">
        <f>VLOOKUP(G1049,'MITRA (REFERENSI)'!$A:$Z,15,FALSE)</f>
        <v>#N/A</v>
      </c>
      <c r="M1049" s="38" t="str">
        <f>IF(B1049=1,'KELAS (REFERENSI)'!M1049,IF(B1049=2,'KELAS (REFERENSI)'!M1064,IF(B1049=3,'KELAS (REFERENSI)'!M1079,IF(B1049=4,'KELAS (REFERENSI)'!M1094,""))))</f>
        <v/>
      </c>
      <c r="N1049" s="38" t="str">
        <f>IF(B1049=1,'KELAS (REFERENSI)'!N1049,IF(B1049=2,'KELAS (REFERENSI)'!N1064,IF(B1049=3,'KELAS (REFERENSI)'!N1079,IF(B1049=4,'KELAS (REFERENSI)'!N1094,""))))</f>
        <v/>
      </c>
      <c r="O1049" s="38" t="str">
        <f>IF(B1049=1,'KELAS (REFERENSI)'!O1049,IF(B1049=2,'KELAS (REFERENSI)'!O1064,IF(B1049=3,'KELAS (REFERENSI)'!O1079,IF(B1049=4,'KELAS (REFERENSI)'!O1094,""))))</f>
        <v/>
      </c>
      <c r="P1049" s="38" t="str">
        <f>IF(B1049=1,'KELAS (REFERENSI)'!P1049,IF(B1049=2,'KELAS (REFERENSI)'!P1064,IF(B1049=3,'KELAS (REFERENSI)'!P1079,IF(B1049=4,'KELAS (REFERENSI)'!P1094,""))))</f>
        <v/>
      </c>
      <c r="Q1049" s="38" t="str">
        <f t="shared" si="4"/>
        <v>BPS Kota Jakarta Timur</v>
      </c>
      <c r="R1049" s="38" t="str">
        <f t="shared" si="56"/>
        <v/>
      </c>
      <c r="S1049" s="38" t="str">
        <f t="shared" ref="S1049:T1049" si="1057">S1048</f>
        <v>15 Juni sampai dengan 31 Agustus 2026</v>
      </c>
      <c r="T1049" s="38" t="str">
        <f t="shared" si="1057"/>
        <v>31 Agustus 2026</v>
      </c>
      <c r="U1049" s="46"/>
      <c r="V1049" s="42"/>
      <c r="W1049" s="42"/>
      <c r="X1049" s="42"/>
    </row>
    <row r="1050" ht="15.0" customHeight="1">
      <c r="A1050" s="36" t="s">
        <v>6112</v>
      </c>
      <c r="B1050" s="43"/>
      <c r="C1050" s="44"/>
      <c r="D1050" s="47"/>
      <c r="E1050" s="47"/>
      <c r="F1050" s="39" t="str">
        <f t="shared" si="2"/>
        <v>PETUGAS.1049/SPK/SE/PML/3172/2026</v>
      </c>
      <c r="G1050" s="45"/>
      <c r="H1050" s="39" t="str">
        <f>VLOOKUP(G1050,'MITRA (REFERENSI)'!$A:$Z,16,FALSE)</f>
        <v>#N/A</v>
      </c>
      <c r="I1050" s="39" t="str">
        <f>VLOOKUP(G1050,'MITRA (REFERENSI)'!$A:$Z,25,FALSE)</f>
        <v>#N/A</v>
      </c>
      <c r="J1050" s="38" t="str">
        <f>VLOOKUP(G1050,'MITRA (REFERENSI)'!$A:$Z,26,FALSE)</f>
        <v>#N/A</v>
      </c>
      <c r="K1050" s="38" t="str">
        <f>VLOOKUP(G1050,'MITRA (REFERENSI)'!$A:$Z,15,FALSE)</f>
        <v>#N/A</v>
      </c>
      <c r="L1050" s="38" t="str">
        <f>VLOOKUP(G1050,'MITRA (REFERENSI)'!$A:$Z,15,FALSE)</f>
        <v>#N/A</v>
      </c>
      <c r="M1050" s="38" t="str">
        <f>IF(B1050=1,'KELAS (REFERENSI)'!M1050,IF(B1050=2,'KELAS (REFERENSI)'!M1065,IF(B1050=3,'KELAS (REFERENSI)'!M1080,IF(B1050=4,'KELAS (REFERENSI)'!M1095,""))))</f>
        <v/>
      </c>
      <c r="N1050" s="38" t="str">
        <f>IF(B1050=1,'KELAS (REFERENSI)'!N1050,IF(B1050=2,'KELAS (REFERENSI)'!N1065,IF(B1050=3,'KELAS (REFERENSI)'!N1080,IF(B1050=4,'KELAS (REFERENSI)'!N1095,""))))</f>
        <v/>
      </c>
      <c r="O1050" s="38" t="str">
        <f>IF(B1050=1,'KELAS (REFERENSI)'!O1050,IF(B1050=2,'KELAS (REFERENSI)'!O1065,IF(B1050=3,'KELAS (REFERENSI)'!O1080,IF(B1050=4,'KELAS (REFERENSI)'!O1095,""))))</f>
        <v/>
      </c>
      <c r="P1050" s="38" t="str">
        <f>IF(B1050=1,'KELAS (REFERENSI)'!P1050,IF(B1050=2,'KELAS (REFERENSI)'!P1065,IF(B1050=3,'KELAS (REFERENSI)'!P1080,IF(B1050=4,'KELAS (REFERENSI)'!P1095,""))))</f>
        <v/>
      </c>
      <c r="Q1050" s="38" t="str">
        <f t="shared" si="4"/>
        <v>BPS Kota Jakarta Timur</v>
      </c>
      <c r="R1050" s="38" t="str">
        <f t="shared" si="56"/>
        <v/>
      </c>
      <c r="S1050" s="38" t="str">
        <f t="shared" ref="S1050:T1050" si="1058">S1049</f>
        <v>15 Juni sampai dengan 31 Agustus 2026</v>
      </c>
      <c r="T1050" s="38" t="str">
        <f t="shared" si="1058"/>
        <v>31 Agustus 2026</v>
      </c>
      <c r="U1050" s="46"/>
      <c r="V1050" s="42"/>
      <c r="W1050" s="42"/>
      <c r="X1050" s="42"/>
    </row>
    <row r="1051" ht="15.0" customHeight="1">
      <c r="A1051" s="36" t="s">
        <v>6113</v>
      </c>
      <c r="B1051" s="43"/>
      <c r="C1051" s="44"/>
      <c r="D1051" s="47"/>
      <c r="E1051" s="47"/>
      <c r="F1051" s="39" t="str">
        <f t="shared" si="2"/>
        <v>PETUGAS.1050/SPK/SE/PML/3172/2026</v>
      </c>
      <c r="G1051" s="45"/>
      <c r="H1051" s="39" t="str">
        <f>VLOOKUP(G1051,'MITRA (REFERENSI)'!$A:$Z,16,FALSE)</f>
        <v>#N/A</v>
      </c>
      <c r="I1051" s="39" t="str">
        <f>VLOOKUP(G1051,'MITRA (REFERENSI)'!$A:$Z,25,FALSE)</f>
        <v>#N/A</v>
      </c>
      <c r="J1051" s="38" t="str">
        <f>VLOOKUP(G1051,'MITRA (REFERENSI)'!$A:$Z,26,FALSE)</f>
        <v>#N/A</v>
      </c>
      <c r="K1051" s="38" t="str">
        <f>VLOOKUP(G1051,'MITRA (REFERENSI)'!$A:$Z,15,FALSE)</f>
        <v>#N/A</v>
      </c>
      <c r="L1051" s="38" t="str">
        <f>VLOOKUP(G1051,'MITRA (REFERENSI)'!$A:$Z,15,FALSE)</f>
        <v>#N/A</v>
      </c>
      <c r="M1051" s="38" t="str">
        <f>IF(B1051=1,'KELAS (REFERENSI)'!M1051,IF(B1051=2,'KELAS (REFERENSI)'!M1066,IF(B1051=3,'KELAS (REFERENSI)'!M1081,IF(B1051=4,'KELAS (REFERENSI)'!M1096,""))))</f>
        <v/>
      </c>
      <c r="N1051" s="38" t="str">
        <f>IF(B1051=1,'KELAS (REFERENSI)'!N1051,IF(B1051=2,'KELAS (REFERENSI)'!N1066,IF(B1051=3,'KELAS (REFERENSI)'!N1081,IF(B1051=4,'KELAS (REFERENSI)'!N1096,""))))</f>
        <v/>
      </c>
      <c r="O1051" s="38" t="str">
        <f>IF(B1051=1,'KELAS (REFERENSI)'!O1051,IF(B1051=2,'KELAS (REFERENSI)'!O1066,IF(B1051=3,'KELAS (REFERENSI)'!O1081,IF(B1051=4,'KELAS (REFERENSI)'!O1096,""))))</f>
        <v/>
      </c>
      <c r="P1051" s="38" t="str">
        <f>IF(B1051=1,'KELAS (REFERENSI)'!P1051,IF(B1051=2,'KELAS (REFERENSI)'!P1066,IF(B1051=3,'KELAS (REFERENSI)'!P1081,IF(B1051=4,'KELAS (REFERENSI)'!P1096,""))))</f>
        <v/>
      </c>
      <c r="Q1051" s="38" t="str">
        <f t="shared" si="4"/>
        <v>BPS Kota Jakarta Timur</v>
      </c>
      <c r="R1051" s="38" t="str">
        <f t="shared" si="56"/>
        <v/>
      </c>
      <c r="S1051" s="38" t="str">
        <f t="shared" ref="S1051:T1051" si="1059">S1050</f>
        <v>15 Juni sampai dengan 31 Agustus 2026</v>
      </c>
      <c r="T1051" s="38" t="str">
        <f t="shared" si="1059"/>
        <v>31 Agustus 2026</v>
      </c>
      <c r="U1051" s="46"/>
      <c r="V1051" s="42"/>
      <c r="W1051" s="42"/>
      <c r="X1051" s="42"/>
    </row>
    <row r="1052" ht="15.0" customHeight="1">
      <c r="A1052" s="36" t="s">
        <v>6114</v>
      </c>
      <c r="B1052" s="43"/>
      <c r="C1052" s="44"/>
      <c r="D1052" s="47"/>
      <c r="E1052" s="47"/>
      <c r="F1052" s="39" t="str">
        <f t="shared" si="2"/>
        <v>PETUGAS.1051/SPK/SE/PML/3172/2026</v>
      </c>
      <c r="G1052" s="45"/>
      <c r="H1052" s="39" t="str">
        <f>VLOOKUP(G1052,'MITRA (REFERENSI)'!$A:$Z,16,FALSE)</f>
        <v>#N/A</v>
      </c>
      <c r="I1052" s="39" t="str">
        <f>VLOOKUP(G1052,'MITRA (REFERENSI)'!$A:$Z,25,FALSE)</f>
        <v>#N/A</v>
      </c>
      <c r="J1052" s="38" t="str">
        <f>VLOOKUP(G1052,'MITRA (REFERENSI)'!$A:$Z,26,FALSE)</f>
        <v>#N/A</v>
      </c>
      <c r="K1052" s="38" t="str">
        <f>VLOOKUP(G1052,'MITRA (REFERENSI)'!$A:$Z,15,FALSE)</f>
        <v>#N/A</v>
      </c>
      <c r="L1052" s="38" t="str">
        <f>VLOOKUP(G1052,'MITRA (REFERENSI)'!$A:$Z,15,FALSE)</f>
        <v>#N/A</v>
      </c>
      <c r="M1052" s="38" t="str">
        <f>IF(B1052=1,'KELAS (REFERENSI)'!M1052,IF(B1052=2,'KELAS (REFERENSI)'!M1067,IF(B1052=3,'KELAS (REFERENSI)'!M1082,IF(B1052=4,'KELAS (REFERENSI)'!M1097,""))))</f>
        <v/>
      </c>
      <c r="N1052" s="38" t="str">
        <f>IF(B1052=1,'KELAS (REFERENSI)'!N1052,IF(B1052=2,'KELAS (REFERENSI)'!N1067,IF(B1052=3,'KELAS (REFERENSI)'!N1082,IF(B1052=4,'KELAS (REFERENSI)'!N1097,""))))</f>
        <v/>
      </c>
      <c r="O1052" s="38" t="str">
        <f>IF(B1052=1,'KELAS (REFERENSI)'!O1052,IF(B1052=2,'KELAS (REFERENSI)'!O1067,IF(B1052=3,'KELAS (REFERENSI)'!O1082,IF(B1052=4,'KELAS (REFERENSI)'!O1097,""))))</f>
        <v/>
      </c>
      <c r="P1052" s="38" t="str">
        <f>IF(B1052=1,'KELAS (REFERENSI)'!P1052,IF(B1052=2,'KELAS (REFERENSI)'!P1067,IF(B1052=3,'KELAS (REFERENSI)'!P1082,IF(B1052=4,'KELAS (REFERENSI)'!P1097,""))))</f>
        <v/>
      </c>
      <c r="Q1052" s="38" t="str">
        <f t="shared" si="4"/>
        <v>BPS Kota Jakarta Timur</v>
      </c>
      <c r="R1052" s="38" t="str">
        <f t="shared" si="56"/>
        <v/>
      </c>
      <c r="S1052" s="38" t="str">
        <f t="shared" ref="S1052:T1052" si="1060">S1051</f>
        <v>15 Juni sampai dengan 31 Agustus 2026</v>
      </c>
      <c r="T1052" s="38" t="str">
        <f t="shared" si="1060"/>
        <v>31 Agustus 2026</v>
      </c>
      <c r="U1052" s="46"/>
      <c r="V1052" s="42"/>
      <c r="W1052" s="42"/>
      <c r="X1052" s="42"/>
    </row>
    <row r="1053" ht="15.0" customHeight="1">
      <c r="A1053" s="36" t="s">
        <v>6115</v>
      </c>
      <c r="B1053" s="43"/>
      <c r="C1053" s="44"/>
      <c r="D1053" s="47"/>
      <c r="E1053" s="47"/>
      <c r="F1053" s="39" t="str">
        <f t="shared" si="2"/>
        <v>PETUGAS.1052/SPK/SE/PML/3172/2026</v>
      </c>
      <c r="G1053" s="45"/>
      <c r="H1053" s="39" t="str">
        <f>VLOOKUP(G1053,'MITRA (REFERENSI)'!$A:$Z,16,FALSE)</f>
        <v>#N/A</v>
      </c>
      <c r="I1053" s="39" t="str">
        <f>VLOOKUP(G1053,'MITRA (REFERENSI)'!$A:$Z,25,FALSE)</f>
        <v>#N/A</v>
      </c>
      <c r="J1053" s="38" t="str">
        <f>VLOOKUP(G1053,'MITRA (REFERENSI)'!$A:$Z,26,FALSE)</f>
        <v>#N/A</v>
      </c>
      <c r="K1053" s="38" t="str">
        <f>VLOOKUP(G1053,'MITRA (REFERENSI)'!$A:$Z,15,FALSE)</f>
        <v>#N/A</v>
      </c>
      <c r="L1053" s="38" t="str">
        <f>VLOOKUP(G1053,'MITRA (REFERENSI)'!$A:$Z,15,FALSE)</f>
        <v>#N/A</v>
      </c>
      <c r="M1053" s="38" t="str">
        <f>IF(B1053=1,'KELAS (REFERENSI)'!M1053,IF(B1053=2,'KELAS (REFERENSI)'!M1068,IF(B1053=3,'KELAS (REFERENSI)'!M1083,IF(B1053=4,'KELAS (REFERENSI)'!M1098,""))))</f>
        <v/>
      </c>
      <c r="N1053" s="38" t="str">
        <f>IF(B1053=1,'KELAS (REFERENSI)'!N1053,IF(B1053=2,'KELAS (REFERENSI)'!N1068,IF(B1053=3,'KELAS (REFERENSI)'!N1083,IF(B1053=4,'KELAS (REFERENSI)'!N1098,""))))</f>
        <v/>
      </c>
      <c r="O1053" s="38" t="str">
        <f>IF(B1053=1,'KELAS (REFERENSI)'!O1053,IF(B1053=2,'KELAS (REFERENSI)'!O1068,IF(B1053=3,'KELAS (REFERENSI)'!O1083,IF(B1053=4,'KELAS (REFERENSI)'!O1098,""))))</f>
        <v/>
      </c>
      <c r="P1053" s="38" t="str">
        <f>IF(B1053=1,'KELAS (REFERENSI)'!P1053,IF(B1053=2,'KELAS (REFERENSI)'!P1068,IF(B1053=3,'KELAS (REFERENSI)'!P1083,IF(B1053=4,'KELAS (REFERENSI)'!P1098,""))))</f>
        <v/>
      </c>
      <c r="Q1053" s="38" t="str">
        <f t="shared" si="4"/>
        <v>BPS Kota Jakarta Timur</v>
      </c>
      <c r="R1053" s="38" t="str">
        <f t="shared" si="56"/>
        <v/>
      </c>
      <c r="S1053" s="38" t="str">
        <f t="shared" ref="S1053:T1053" si="1061">S1052</f>
        <v>15 Juni sampai dengan 31 Agustus 2026</v>
      </c>
      <c r="T1053" s="38" t="str">
        <f t="shared" si="1061"/>
        <v>31 Agustus 2026</v>
      </c>
      <c r="U1053" s="46"/>
      <c r="V1053" s="42"/>
      <c r="W1053" s="42"/>
      <c r="X1053" s="42"/>
    </row>
    <row r="1054" ht="15.0" customHeight="1">
      <c r="A1054" s="36" t="s">
        <v>6116</v>
      </c>
      <c r="B1054" s="43"/>
      <c r="C1054" s="44"/>
      <c r="D1054" s="47"/>
      <c r="E1054" s="47"/>
      <c r="F1054" s="39" t="str">
        <f t="shared" si="2"/>
        <v>PETUGAS.1053/SPK/SE/PML/3172/2026</v>
      </c>
      <c r="G1054" s="45"/>
      <c r="H1054" s="39" t="str">
        <f>VLOOKUP(G1054,'MITRA (REFERENSI)'!$A:$Z,16,FALSE)</f>
        <v>#N/A</v>
      </c>
      <c r="I1054" s="39" t="str">
        <f>VLOOKUP(G1054,'MITRA (REFERENSI)'!$A:$Z,25,FALSE)</f>
        <v>#N/A</v>
      </c>
      <c r="J1054" s="38" t="str">
        <f>VLOOKUP(G1054,'MITRA (REFERENSI)'!$A:$Z,26,FALSE)</f>
        <v>#N/A</v>
      </c>
      <c r="K1054" s="38" t="str">
        <f>VLOOKUP(G1054,'MITRA (REFERENSI)'!$A:$Z,15,FALSE)</f>
        <v>#N/A</v>
      </c>
      <c r="L1054" s="38" t="str">
        <f>VLOOKUP(G1054,'MITRA (REFERENSI)'!$A:$Z,15,FALSE)</f>
        <v>#N/A</v>
      </c>
      <c r="M1054" s="38" t="str">
        <f>IF(B1054=1,'KELAS (REFERENSI)'!M1054,IF(B1054=2,'KELAS (REFERENSI)'!M1069,IF(B1054=3,'KELAS (REFERENSI)'!M1084,IF(B1054=4,'KELAS (REFERENSI)'!M1099,""))))</f>
        <v/>
      </c>
      <c r="N1054" s="38" t="str">
        <f>IF(B1054=1,'KELAS (REFERENSI)'!N1054,IF(B1054=2,'KELAS (REFERENSI)'!N1069,IF(B1054=3,'KELAS (REFERENSI)'!N1084,IF(B1054=4,'KELAS (REFERENSI)'!N1099,""))))</f>
        <v/>
      </c>
      <c r="O1054" s="38" t="str">
        <f>IF(B1054=1,'KELAS (REFERENSI)'!O1054,IF(B1054=2,'KELAS (REFERENSI)'!O1069,IF(B1054=3,'KELAS (REFERENSI)'!O1084,IF(B1054=4,'KELAS (REFERENSI)'!O1099,""))))</f>
        <v/>
      </c>
      <c r="P1054" s="38" t="str">
        <f>IF(B1054=1,'KELAS (REFERENSI)'!P1054,IF(B1054=2,'KELAS (REFERENSI)'!P1069,IF(B1054=3,'KELAS (REFERENSI)'!P1084,IF(B1054=4,'KELAS (REFERENSI)'!P1099,""))))</f>
        <v/>
      </c>
      <c r="Q1054" s="38" t="str">
        <f t="shared" si="4"/>
        <v>BPS Kota Jakarta Timur</v>
      </c>
      <c r="R1054" s="38" t="str">
        <f t="shared" si="56"/>
        <v/>
      </c>
      <c r="S1054" s="38" t="str">
        <f t="shared" ref="S1054:T1054" si="1062">S1053</f>
        <v>15 Juni sampai dengan 31 Agustus 2026</v>
      </c>
      <c r="T1054" s="38" t="str">
        <f t="shared" si="1062"/>
        <v>31 Agustus 2026</v>
      </c>
      <c r="U1054" s="46"/>
      <c r="V1054" s="42"/>
      <c r="W1054" s="42"/>
      <c r="X1054" s="42"/>
    </row>
    <row r="1055" ht="15.0" customHeight="1">
      <c r="A1055" s="36" t="s">
        <v>6117</v>
      </c>
      <c r="B1055" s="43"/>
      <c r="C1055" s="44"/>
      <c r="D1055" s="47"/>
      <c r="E1055" s="47"/>
      <c r="F1055" s="39" t="str">
        <f t="shared" si="2"/>
        <v>PETUGAS.1054/SPK/SE/PML/3172/2026</v>
      </c>
      <c r="G1055" s="45"/>
      <c r="H1055" s="39" t="str">
        <f>VLOOKUP(G1055,'MITRA (REFERENSI)'!$A:$Z,16,FALSE)</f>
        <v>#N/A</v>
      </c>
      <c r="I1055" s="39" t="str">
        <f>VLOOKUP(G1055,'MITRA (REFERENSI)'!$A:$Z,25,FALSE)</f>
        <v>#N/A</v>
      </c>
      <c r="J1055" s="38" t="str">
        <f>VLOOKUP(G1055,'MITRA (REFERENSI)'!$A:$Z,26,FALSE)</f>
        <v>#N/A</v>
      </c>
      <c r="K1055" s="38" t="str">
        <f>VLOOKUP(G1055,'MITRA (REFERENSI)'!$A:$Z,15,FALSE)</f>
        <v>#N/A</v>
      </c>
      <c r="L1055" s="38" t="str">
        <f>VLOOKUP(G1055,'MITRA (REFERENSI)'!$A:$Z,15,FALSE)</f>
        <v>#N/A</v>
      </c>
      <c r="M1055" s="38" t="str">
        <f>IF(B1055=1,'KELAS (REFERENSI)'!M1055,IF(B1055=2,'KELAS (REFERENSI)'!M1070,IF(B1055=3,'KELAS (REFERENSI)'!M1085,IF(B1055=4,'KELAS (REFERENSI)'!M1100,""))))</f>
        <v/>
      </c>
      <c r="N1055" s="38" t="str">
        <f>IF(B1055=1,'KELAS (REFERENSI)'!N1055,IF(B1055=2,'KELAS (REFERENSI)'!N1070,IF(B1055=3,'KELAS (REFERENSI)'!N1085,IF(B1055=4,'KELAS (REFERENSI)'!N1100,""))))</f>
        <v/>
      </c>
      <c r="O1055" s="38" t="str">
        <f>IF(B1055=1,'KELAS (REFERENSI)'!O1055,IF(B1055=2,'KELAS (REFERENSI)'!O1070,IF(B1055=3,'KELAS (REFERENSI)'!O1085,IF(B1055=4,'KELAS (REFERENSI)'!O1100,""))))</f>
        <v/>
      </c>
      <c r="P1055" s="38" t="str">
        <f>IF(B1055=1,'KELAS (REFERENSI)'!P1055,IF(B1055=2,'KELAS (REFERENSI)'!P1070,IF(B1055=3,'KELAS (REFERENSI)'!P1085,IF(B1055=4,'KELAS (REFERENSI)'!P1100,""))))</f>
        <v/>
      </c>
      <c r="Q1055" s="38" t="str">
        <f t="shared" si="4"/>
        <v>BPS Kota Jakarta Timur</v>
      </c>
      <c r="R1055" s="38" t="str">
        <f t="shared" si="56"/>
        <v/>
      </c>
      <c r="S1055" s="38" t="str">
        <f t="shared" ref="S1055:T1055" si="1063">S1054</f>
        <v>15 Juni sampai dengan 31 Agustus 2026</v>
      </c>
      <c r="T1055" s="38" t="str">
        <f t="shared" si="1063"/>
        <v>31 Agustus 2026</v>
      </c>
      <c r="U1055" s="46"/>
      <c r="V1055" s="42"/>
      <c r="W1055" s="42"/>
      <c r="X1055" s="42"/>
    </row>
    <row r="1056" ht="15.0" customHeight="1">
      <c r="A1056" s="36" t="s">
        <v>6118</v>
      </c>
      <c r="B1056" s="43"/>
      <c r="C1056" s="44"/>
      <c r="D1056" s="47"/>
      <c r="E1056" s="47"/>
      <c r="F1056" s="39" t="str">
        <f t="shared" si="2"/>
        <v>PETUGAS.1055/SPK/SE/PML/3172/2026</v>
      </c>
      <c r="G1056" s="45"/>
      <c r="H1056" s="39" t="str">
        <f>VLOOKUP(G1056,'MITRA (REFERENSI)'!$A:$Z,16,FALSE)</f>
        <v>#N/A</v>
      </c>
      <c r="I1056" s="39" t="str">
        <f>VLOOKUP(G1056,'MITRA (REFERENSI)'!$A:$Z,25,FALSE)</f>
        <v>#N/A</v>
      </c>
      <c r="J1056" s="38" t="str">
        <f>VLOOKUP(G1056,'MITRA (REFERENSI)'!$A:$Z,26,FALSE)</f>
        <v>#N/A</v>
      </c>
      <c r="K1056" s="38" t="str">
        <f>VLOOKUP(G1056,'MITRA (REFERENSI)'!$A:$Z,15,FALSE)</f>
        <v>#N/A</v>
      </c>
      <c r="L1056" s="38" t="str">
        <f>VLOOKUP(G1056,'MITRA (REFERENSI)'!$A:$Z,15,FALSE)</f>
        <v>#N/A</v>
      </c>
      <c r="M1056" s="38" t="str">
        <f>IF(B1056=1,'KELAS (REFERENSI)'!M1056,IF(B1056=2,'KELAS (REFERENSI)'!M1071,IF(B1056=3,'KELAS (REFERENSI)'!M1086,IF(B1056=4,'KELAS (REFERENSI)'!M1101,""))))</f>
        <v/>
      </c>
      <c r="N1056" s="38" t="str">
        <f>IF(B1056=1,'KELAS (REFERENSI)'!N1056,IF(B1056=2,'KELAS (REFERENSI)'!N1071,IF(B1056=3,'KELAS (REFERENSI)'!N1086,IF(B1056=4,'KELAS (REFERENSI)'!N1101,""))))</f>
        <v/>
      </c>
      <c r="O1056" s="38" t="str">
        <f>IF(B1056=1,'KELAS (REFERENSI)'!O1056,IF(B1056=2,'KELAS (REFERENSI)'!O1071,IF(B1056=3,'KELAS (REFERENSI)'!O1086,IF(B1056=4,'KELAS (REFERENSI)'!O1101,""))))</f>
        <v/>
      </c>
      <c r="P1056" s="38" t="str">
        <f>IF(B1056=1,'KELAS (REFERENSI)'!P1056,IF(B1056=2,'KELAS (REFERENSI)'!P1071,IF(B1056=3,'KELAS (REFERENSI)'!P1086,IF(B1056=4,'KELAS (REFERENSI)'!P1101,""))))</f>
        <v/>
      </c>
      <c r="Q1056" s="38" t="str">
        <f t="shared" si="4"/>
        <v>BPS Kota Jakarta Timur</v>
      </c>
      <c r="R1056" s="38" t="str">
        <f t="shared" si="56"/>
        <v/>
      </c>
      <c r="S1056" s="38" t="str">
        <f t="shared" ref="S1056:T1056" si="1064">S1055</f>
        <v>15 Juni sampai dengan 31 Agustus 2026</v>
      </c>
      <c r="T1056" s="38" t="str">
        <f t="shared" si="1064"/>
        <v>31 Agustus 2026</v>
      </c>
      <c r="U1056" s="46"/>
      <c r="V1056" s="42"/>
      <c r="W1056" s="42"/>
      <c r="X1056" s="42"/>
    </row>
    <row r="1057" ht="15.0" customHeight="1">
      <c r="A1057" s="36" t="s">
        <v>6119</v>
      </c>
      <c r="B1057" s="43"/>
      <c r="C1057" s="44"/>
      <c r="D1057" s="47"/>
      <c r="E1057" s="47"/>
      <c r="F1057" s="39" t="str">
        <f t="shared" si="2"/>
        <v>PETUGAS.1056/SPK/SE/PML/3172/2026</v>
      </c>
      <c r="G1057" s="45"/>
      <c r="H1057" s="39" t="str">
        <f>VLOOKUP(G1057,'MITRA (REFERENSI)'!$A:$Z,16,FALSE)</f>
        <v>#N/A</v>
      </c>
      <c r="I1057" s="39" t="str">
        <f>VLOOKUP(G1057,'MITRA (REFERENSI)'!$A:$Z,25,FALSE)</f>
        <v>#N/A</v>
      </c>
      <c r="J1057" s="38" t="str">
        <f>VLOOKUP(G1057,'MITRA (REFERENSI)'!$A:$Z,26,FALSE)</f>
        <v>#N/A</v>
      </c>
      <c r="K1057" s="38" t="str">
        <f>VLOOKUP(G1057,'MITRA (REFERENSI)'!$A:$Z,15,FALSE)</f>
        <v>#N/A</v>
      </c>
      <c r="L1057" s="38" t="str">
        <f>VLOOKUP(G1057,'MITRA (REFERENSI)'!$A:$Z,15,FALSE)</f>
        <v>#N/A</v>
      </c>
      <c r="M1057" s="38" t="str">
        <f>IF(B1057=1,'KELAS (REFERENSI)'!M1057,IF(B1057=2,'KELAS (REFERENSI)'!M1072,IF(B1057=3,'KELAS (REFERENSI)'!M1087,IF(B1057=4,'KELAS (REFERENSI)'!M1102,""))))</f>
        <v/>
      </c>
      <c r="N1057" s="38" t="str">
        <f>IF(B1057=1,'KELAS (REFERENSI)'!N1057,IF(B1057=2,'KELAS (REFERENSI)'!N1072,IF(B1057=3,'KELAS (REFERENSI)'!N1087,IF(B1057=4,'KELAS (REFERENSI)'!N1102,""))))</f>
        <v/>
      </c>
      <c r="O1057" s="38" t="str">
        <f>IF(B1057=1,'KELAS (REFERENSI)'!O1057,IF(B1057=2,'KELAS (REFERENSI)'!O1072,IF(B1057=3,'KELAS (REFERENSI)'!O1087,IF(B1057=4,'KELAS (REFERENSI)'!O1102,""))))</f>
        <v/>
      </c>
      <c r="P1057" s="38" t="str">
        <f>IF(B1057=1,'KELAS (REFERENSI)'!P1057,IF(B1057=2,'KELAS (REFERENSI)'!P1072,IF(B1057=3,'KELAS (REFERENSI)'!P1087,IF(B1057=4,'KELAS (REFERENSI)'!P1102,""))))</f>
        <v/>
      </c>
      <c r="Q1057" s="38" t="str">
        <f t="shared" si="4"/>
        <v>BPS Kota Jakarta Timur</v>
      </c>
      <c r="R1057" s="38" t="str">
        <f t="shared" si="56"/>
        <v/>
      </c>
      <c r="S1057" s="38" t="str">
        <f t="shared" ref="S1057:T1057" si="1065">S1056</f>
        <v>15 Juni sampai dengan 31 Agustus 2026</v>
      </c>
      <c r="T1057" s="38" t="str">
        <f t="shared" si="1065"/>
        <v>31 Agustus 2026</v>
      </c>
      <c r="U1057" s="46"/>
      <c r="V1057" s="42"/>
      <c r="W1057" s="42"/>
      <c r="X1057" s="42"/>
    </row>
    <row r="1058" ht="15.0" customHeight="1">
      <c r="A1058" s="36" t="s">
        <v>6120</v>
      </c>
      <c r="B1058" s="43"/>
      <c r="C1058" s="44"/>
      <c r="D1058" s="47"/>
      <c r="E1058" s="47"/>
      <c r="F1058" s="39" t="str">
        <f t="shared" si="2"/>
        <v>PETUGAS.1057/SPK/SE/PML/3172/2026</v>
      </c>
      <c r="G1058" s="45"/>
      <c r="H1058" s="39" t="str">
        <f>VLOOKUP(G1058,'MITRA (REFERENSI)'!$A:$Z,16,FALSE)</f>
        <v>#N/A</v>
      </c>
      <c r="I1058" s="39" t="str">
        <f>VLOOKUP(G1058,'MITRA (REFERENSI)'!$A:$Z,25,FALSE)</f>
        <v>#N/A</v>
      </c>
      <c r="J1058" s="38" t="str">
        <f>VLOOKUP(G1058,'MITRA (REFERENSI)'!$A:$Z,26,FALSE)</f>
        <v>#N/A</v>
      </c>
      <c r="K1058" s="38" t="str">
        <f>VLOOKUP(G1058,'MITRA (REFERENSI)'!$A:$Z,15,FALSE)</f>
        <v>#N/A</v>
      </c>
      <c r="L1058" s="38" t="str">
        <f>VLOOKUP(G1058,'MITRA (REFERENSI)'!$A:$Z,15,FALSE)</f>
        <v>#N/A</v>
      </c>
      <c r="M1058" s="38" t="str">
        <f>IF(B1058=1,'KELAS (REFERENSI)'!M1058,IF(B1058=2,'KELAS (REFERENSI)'!M1073,IF(B1058=3,'KELAS (REFERENSI)'!M1088,IF(B1058=4,'KELAS (REFERENSI)'!M1103,""))))</f>
        <v/>
      </c>
      <c r="N1058" s="38" t="str">
        <f>IF(B1058=1,'KELAS (REFERENSI)'!N1058,IF(B1058=2,'KELAS (REFERENSI)'!N1073,IF(B1058=3,'KELAS (REFERENSI)'!N1088,IF(B1058=4,'KELAS (REFERENSI)'!N1103,""))))</f>
        <v/>
      </c>
      <c r="O1058" s="38" t="str">
        <f>IF(B1058=1,'KELAS (REFERENSI)'!O1058,IF(B1058=2,'KELAS (REFERENSI)'!O1073,IF(B1058=3,'KELAS (REFERENSI)'!O1088,IF(B1058=4,'KELAS (REFERENSI)'!O1103,""))))</f>
        <v/>
      </c>
      <c r="P1058" s="38" t="str">
        <f>IF(B1058=1,'KELAS (REFERENSI)'!P1058,IF(B1058=2,'KELAS (REFERENSI)'!P1073,IF(B1058=3,'KELAS (REFERENSI)'!P1088,IF(B1058=4,'KELAS (REFERENSI)'!P1103,""))))</f>
        <v/>
      </c>
      <c r="Q1058" s="38" t="str">
        <f t="shared" si="4"/>
        <v>BPS Kota Jakarta Timur</v>
      </c>
      <c r="R1058" s="38" t="str">
        <f t="shared" si="56"/>
        <v/>
      </c>
      <c r="S1058" s="38" t="str">
        <f t="shared" ref="S1058:T1058" si="1066">S1057</f>
        <v>15 Juni sampai dengan 31 Agustus 2026</v>
      </c>
      <c r="T1058" s="38" t="str">
        <f t="shared" si="1066"/>
        <v>31 Agustus 2026</v>
      </c>
      <c r="U1058" s="46"/>
      <c r="V1058" s="42"/>
      <c r="W1058" s="42"/>
      <c r="X1058" s="42"/>
    </row>
    <row r="1059" ht="15.0" customHeight="1">
      <c r="A1059" s="36" t="s">
        <v>6121</v>
      </c>
      <c r="B1059" s="43"/>
      <c r="C1059" s="44"/>
      <c r="D1059" s="47"/>
      <c r="E1059" s="47"/>
      <c r="F1059" s="39" t="str">
        <f t="shared" si="2"/>
        <v>PETUGAS.1058/SPK/SE/PML/3172/2026</v>
      </c>
      <c r="G1059" s="45"/>
      <c r="H1059" s="39" t="str">
        <f>VLOOKUP(G1059,'MITRA (REFERENSI)'!$A:$Z,16,FALSE)</f>
        <v>#N/A</v>
      </c>
      <c r="I1059" s="39" t="str">
        <f>VLOOKUP(G1059,'MITRA (REFERENSI)'!$A:$Z,25,FALSE)</f>
        <v>#N/A</v>
      </c>
      <c r="J1059" s="38" t="str">
        <f>VLOOKUP(G1059,'MITRA (REFERENSI)'!$A:$Z,26,FALSE)</f>
        <v>#N/A</v>
      </c>
      <c r="K1059" s="38" t="str">
        <f>VLOOKUP(G1059,'MITRA (REFERENSI)'!$A:$Z,15,FALSE)</f>
        <v>#N/A</v>
      </c>
      <c r="L1059" s="38" t="str">
        <f>VLOOKUP(G1059,'MITRA (REFERENSI)'!$A:$Z,15,FALSE)</f>
        <v>#N/A</v>
      </c>
      <c r="M1059" s="38" t="str">
        <f>IF(B1059=1,'KELAS (REFERENSI)'!M1059,IF(B1059=2,'KELAS (REFERENSI)'!M1074,IF(B1059=3,'KELAS (REFERENSI)'!M1089,IF(B1059=4,'KELAS (REFERENSI)'!M1104,""))))</f>
        <v/>
      </c>
      <c r="N1059" s="38" t="str">
        <f>IF(B1059=1,'KELAS (REFERENSI)'!N1059,IF(B1059=2,'KELAS (REFERENSI)'!N1074,IF(B1059=3,'KELAS (REFERENSI)'!N1089,IF(B1059=4,'KELAS (REFERENSI)'!N1104,""))))</f>
        <v/>
      </c>
      <c r="O1059" s="38" t="str">
        <f>IF(B1059=1,'KELAS (REFERENSI)'!O1059,IF(B1059=2,'KELAS (REFERENSI)'!O1074,IF(B1059=3,'KELAS (REFERENSI)'!O1089,IF(B1059=4,'KELAS (REFERENSI)'!O1104,""))))</f>
        <v/>
      </c>
      <c r="P1059" s="38" t="str">
        <f>IF(B1059=1,'KELAS (REFERENSI)'!P1059,IF(B1059=2,'KELAS (REFERENSI)'!P1074,IF(B1059=3,'KELAS (REFERENSI)'!P1089,IF(B1059=4,'KELAS (REFERENSI)'!P1104,""))))</f>
        <v/>
      </c>
      <c r="Q1059" s="38" t="str">
        <f t="shared" si="4"/>
        <v>BPS Kota Jakarta Timur</v>
      </c>
      <c r="R1059" s="38" t="str">
        <f t="shared" si="56"/>
        <v/>
      </c>
      <c r="S1059" s="38" t="str">
        <f t="shared" ref="S1059:T1059" si="1067">S1058</f>
        <v>15 Juni sampai dengan 31 Agustus 2026</v>
      </c>
      <c r="T1059" s="38" t="str">
        <f t="shared" si="1067"/>
        <v>31 Agustus 2026</v>
      </c>
      <c r="U1059" s="46"/>
      <c r="V1059" s="42"/>
      <c r="W1059" s="42"/>
      <c r="X1059" s="42"/>
    </row>
    <row r="1060" ht="15.0" customHeight="1">
      <c r="A1060" s="36" t="s">
        <v>6122</v>
      </c>
      <c r="B1060" s="43"/>
      <c r="C1060" s="44"/>
      <c r="D1060" s="47"/>
      <c r="E1060" s="47"/>
      <c r="F1060" s="39" t="str">
        <f t="shared" si="2"/>
        <v>PETUGAS.1059/SPK/SE/PML/3172/2026</v>
      </c>
      <c r="G1060" s="45"/>
      <c r="H1060" s="39" t="str">
        <f>VLOOKUP(G1060,'MITRA (REFERENSI)'!$A:$Z,16,FALSE)</f>
        <v>#N/A</v>
      </c>
      <c r="I1060" s="39" t="str">
        <f>VLOOKUP(G1060,'MITRA (REFERENSI)'!$A:$Z,25,FALSE)</f>
        <v>#N/A</v>
      </c>
      <c r="J1060" s="38" t="str">
        <f>VLOOKUP(G1060,'MITRA (REFERENSI)'!$A:$Z,26,FALSE)</f>
        <v>#N/A</v>
      </c>
      <c r="K1060" s="38" t="str">
        <f>VLOOKUP(G1060,'MITRA (REFERENSI)'!$A:$Z,15,FALSE)</f>
        <v>#N/A</v>
      </c>
      <c r="L1060" s="38" t="str">
        <f>VLOOKUP(G1060,'MITRA (REFERENSI)'!$A:$Z,15,FALSE)</f>
        <v>#N/A</v>
      </c>
      <c r="M1060" s="38" t="str">
        <f>IF(B1060=1,'KELAS (REFERENSI)'!M1060,IF(B1060=2,'KELAS (REFERENSI)'!M1075,IF(B1060=3,'KELAS (REFERENSI)'!M1090,IF(B1060=4,'KELAS (REFERENSI)'!M1105,""))))</f>
        <v/>
      </c>
      <c r="N1060" s="38" t="str">
        <f>IF(B1060=1,'KELAS (REFERENSI)'!N1060,IF(B1060=2,'KELAS (REFERENSI)'!N1075,IF(B1060=3,'KELAS (REFERENSI)'!N1090,IF(B1060=4,'KELAS (REFERENSI)'!N1105,""))))</f>
        <v/>
      </c>
      <c r="O1060" s="38" t="str">
        <f>IF(B1060=1,'KELAS (REFERENSI)'!O1060,IF(B1060=2,'KELAS (REFERENSI)'!O1075,IF(B1060=3,'KELAS (REFERENSI)'!O1090,IF(B1060=4,'KELAS (REFERENSI)'!O1105,""))))</f>
        <v/>
      </c>
      <c r="P1060" s="38" t="str">
        <f>IF(B1060=1,'KELAS (REFERENSI)'!P1060,IF(B1060=2,'KELAS (REFERENSI)'!P1075,IF(B1060=3,'KELAS (REFERENSI)'!P1090,IF(B1060=4,'KELAS (REFERENSI)'!P1105,""))))</f>
        <v/>
      </c>
      <c r="Q1060" s="38" t="str">
        <f t="shared" si="4"/>
        <v>BPS Kota Jakarta Timur</v>
      </c>
      <c r="R1060" s="38" t="str">
        <f t="shared" si="56"/>
        <v/>
      </c>
      <c r="S1060" s="38" t="str">
        <f t="shared" ref="S1060:T1060" si="1068">S1059</f>
        <v>15 Juni sampai dengan 31 Agustus 2026</v>
      </c>
      <c r="T1060" s="38" t="str">
        <f t="shared" si="1068"/>
        <v>31 Agustus 2026</v>
      </c>
      <c r="U1060" s="46"/>
      <c r="V1060" s="42"/>
      <c r="W1060" s="42"/>
      <c r="X1060" s="42"/>
    </row>
    <row r="1061" ht="15.0" customHeight="1">
      <c r="A1061" s="36" t="s">
        <v>6123</v>
      </c>
      <c r="B1061" s="43"/>
      <c r="C1061" s="44"/>
      <c r="D1061" s="47"/>
      <c r="E1061" s="47"/>
      <c r="F1061" s="39" t="str">
        <f t="shared" si="2"/>
        <v>PETUGAS.1060/SPK/SE/PML/3172/2026</v>
      </c>
      <c r="G1061" s="45"/>
      <c r="H1061" s="39" t="str">
        <f>VLOOKUP(G1061,'MITRA (REFERENSI)'!$A:$Z,16,FALSE)</f>
        <v>#N/A</v>
      </c>
      <c r="I1061" s="39" t="str">
        <f>VLOOKUP(G1061,'MITRA (REFERENSI)'!$A:$Z,25,FALSE)</f>
        <v>#N/A</v>
      </c>
      <c r="J1061" s="38" t="str">
        <f>VLOOKUP(G1061,'MITRA (REFERENSI)'!$A:$Z,26,FALSE)</f>
        <v>#N/A</v>
      </c>
      <c r="K1061" s="38" t="str">
        <f>VLOOKUP(G1061,'MITRA (REFERENSI)'!$A:$Z,15,FALSE)</f>
        <v>#N/A</v>
      </c>
      <c r="L1061" s="38" t="str">
        <f>VLOOKUP(G1061,'MITRA (REFERENSI)'!$A:$Z,15,FALSE)</f>
        <v>#N/A</v>
      </c>
      <c r="M1061" s="38" t="str">
        <f>IF(B1061=1,'KELAS (REFERENSI)'!M1061,IF(B1061=2,'KELAS (REFERENSI)'!M1076,IF(B1061=3,'KELAS (REFERENSI)'!M1091,IF(B1061=4,'KELAS (REFERENSI)'!M1106,""))))</f>
        <v/>
      </c>
      <c r="N1061" s="38" t="str">
        <f>IF(B1061=1,'KELAS (REFERENSI)'!N1061,IF(B1061=2,'KELAS (REFERENSI)'!N1076,IF(B1061=3,'KELAS (REFERENSI)'!N1091,IF(B1061=4,'KELAS (REFERENSI)'!N1106,""))))</f>
        <v/>
      </c>
      <c r="O1061" s="38" t="str">
        <f>IF(B1061=1,'KELAS (REFERENSI)'!O1061,IF(B1061=2,'KELAS (REFERENSI)'!O1076,IF(B1061=3,'KELAS (REFERENSI)'!O1091,IF(B1061=4,'KELAS (REFERENSI)'!O1106,""))))</f>
        <v/>
      </c>
      <c r="P1061" s="38" t="str">
        <f>IF(B1061=1,'KELAS (REFERENSI)'!P1061,IF(B1061=2,'KELAS (REFERENSI)'!P1076,IF(B1061=3,'KELAS (REFERENSI)'!P1091,IF(B1061=4,'KELAS (REFERENSI)'!P1106,""))))</f>
        <v/>
      </c>
      <c r="Q1061" s="38" t="str">
        <f t="shared" si="4"/>
        <v>BPS Kota Jakarta Timur</v>
      </c>
      <c r="R1061" s="38" t="str">
        <f t="shared" si="56"/>
        <v/>
      </c>
      <c r="S1061" s="38" t="str">
        <f t="shared" ref="S1061:T1061" si="1069">S1060</f>
        <v>15 Juni sampai dengan 31 Agustus 2026</v>
      </c>
      <c r="T1061" s="38" t="str">
        <f t="shared" si="1069"/>
        <v>31 Agustus 2026</v>
      </c>
      <c r="U1061" s="46"/>
      <c r="V1061" s="42"/>
      <c r="W1061" s="42"/>
      <c r="X1061" s="42"/>
    </row>
    <row r="1062" ht="15.0" customHeight="1">
      <c r="A1062" s="36" t="s">
        <v>6124</v>
      </c>
      <c r="B1062" s="43"/>
      <c r="C1062" s="44"/>
      <c r="D1062" s="47"/>
      <c r="E1062" s="47"/>
      <c r="F1062" s="39" t="str">
        <f t="shared" si="2"/>
        <v>PETUGAS.1061/SPK/SE/PML/3172/2026</v>
      </c>
      <c r="G1062" s="45"/>
      <c r="H1062" s="39" t="str">
        <f>VLOOKUP(G1062,'MITRA (REFERENSI)'!$A:$Z,16,FALSE)</f>
        <v>#N/A</v>
      </c>
      <c r="I1062" s="39" t="str">
        <f>VLOOKUP(G1062,'MITRA (REFERENSI)'!$A:$Z,25,FALSE)</f>
        <v>#N/A</v>
      </c>
      <c r="J1062" s="38" t="str">
        <f>VLOOKUP(G1062,'MITRA (REFERENSI)'!$A:$Z,26,FALSE)</f>
        <v>#N/A</v>
      </c>
      <c r="K1062" s="38" t="str">
        <f>VLOOKUP(G1062,'MITRA (REFERENSI)'!$A:$Z,15,FALSE)</f>
        <v>#N/A</v>
      </c>
      <c r="L1062" s="38" t="str">
        <f>VLOOKUP(G1062,'MITRA (REFERENSI)'!$A:$Z,15,FALSE)</f>
        <v>#N/A</v>
      </c>
      <c r="M1062" s="38" t="str">
        <f>IF(B1062=1,'KELAS (REFERENSI)'!M1062,IF(B1062=2,'KELAS (REFERENSI)'!M1077,IF(B1062=3,'KELAS (REFERENSI)'!M1092,IF(B1062=4,'KELAS (REFERENSI)'!M1107,""))))</f>
        <v/>
      </c>
      <c r="N1062" s="38" t="str">
        <f>IF(B1062=1,'KELAS (REFERENSI)'!N1062,IF(B1062=2,'KELAS (REFERENSI)'!N1077,IF(B1062=3,'KELAS (REFERENSI)'!N1092,IF(B1062=4,'KELAS (REFERENSI)'!N1107,""))))</f>
        <v/>
      </c>
      <c r="O1062" s="38" t="str">
        <f>IF(B1062=1,'KELAS (REFERENSI)'!O1062,IF(B1062=2,'KELAS (REFERENSI)'!O1077,IF(B1062=3,'KELAS (REFERENSI)'!O1092,IF(B1062=4,'KELAS (REFERENSI)'!O1107,""))))</f>
        <v/>
      </c>
      <c r="P1062" s="38" t="str">
        <f>IF(B1062=1,'KELAS (REFERENSI)'!P1062,IF(B1062=2,'KELAS (REFERENSI)'!P1077,IF(B1062=3,'KELAS (REFERENSI)'!P1092,IF(B1062=4,'KELAS (REFERENSI)'!P1107,""))))</f>
        <v/>
      </c>
      <c r="Q1062" s="38" t="str">
        <f t="shared" si="4"/>
        <v>BPS Kota Jakarta Timur</v>
      </c>
      <c r="R1062" s="38" t="str">
        <f t="shared" si="56"/>
        <v/>
      </c>
      <c r="S1062" s="38" t="str">
        <f t="shared" ref="S1062:T1062" si="1070">S1061</f>
        <v>15 Juni sampai dengan 31 Agustus 2026</v>
      </c>
      <c r="T1062" s="38" t="str">
        <f t="shared" si="1070"/>
        <v>31 Agustus 2026</v>
      </c>
      <c r="U1062" s="46"/>
      <c r="V1062" s="42"/>
      <c r="W1062" s="42"/>
      <c r="X1062" s="42"/>
    </row>
    <row r="1063" ht="15.0" customHeight="1">
      <c r="A1063" s="36" t="s">
        <v>6125</v>
      </c>
      <c r="B1063" s="43"/>
      <c r="C1063" s="44"/>
      <c r="D1063" s="47"/>
      <c r="E1063" s="47"/>
      <c r="F1063" s="39" t="str">
        <f t="shared" si="2"/>
        <v>PETUGAS.1062/SPK/SE/PML/3172/2026</v>
      </c>
      <c r="G1063" s="45"/>
      <c r="H1063" s="39" t="str">
        <f>VLOOKUP(G1063,'MITRA (REFERENSI)'!$A:$Z,16,FALSE)</f>
        <v>#N/A</v>
      </c>
      <c r="I1063" s="39" t="str">
        <f>VLOOKUP(G1063,'MITRA (REFERENSI)'!$A:$Z,25,FALSE)</f>
        <v>#N/A</v>
      </c>
      <c r="J1063" s="38" t="str">
        <f>VLOOKUP(G1063,'MITRA (REFERENSI)'!$A:$Z,26,FALSE)</f>
        <v>#N/A</v>
      </c>
      <c r="K1063" s="38" t="str">
        <f>VLOOKUP(G1063,'MITRA (REFERENSI)'!$A:$Z,15,FALSE)</f>
        <v>#N/A</v>
      </c>
      <c r="L1063" s="38" t="str">
        <f>VLOOKUP(G1063,'MITRA (REFERENSI)'!$A:$Z,15,FALSE)</f>
        <v>#N/A</v>
      </c>
      <c r="M1063" s="38" t="str">
        <f>IF(B1063=1,'KELAS (REFERENSI)'!M1063,IF(B1063=2,'KELAS (REFERENSI)'!M1078,IF(B1063=3,'KELAS (REFERENSI)'!M1093,IF(B1063=4,'KELAS (REFERENSI)'!M1108,""))))</f>
        <v/>
      </c>
      <c r="N1063" s="38" t="str">
        <f>IF(B1063=1,'KELAS (REFERENSI)'!N1063,IF(B1063=2,'KELAS (REFERENSI)'!N1078,IF(B1063=3,'KELAS (REFERENSI)'!N1093,IF(B1063=4,'KELAS (REFERENSI)'!N1108,""))))</f>
        <v/>
      </c>
      <c r="O1063" s="38" t="str">
        <f>IF(B1063=1,'KELAS (REFERENSI)'!O1063,IF(B1063=2,'KELAS (REFERENSI)'!O1078,IF(B1063=3,'KELAS (REFERENSI)'!O1093,IF(B1063=4,'KELAS (REFERENSI)'!O1108,""))))</f>
        <v/>
      </c>
      <c r="P1063" s="38" t="str">
        <f>IF(B1063=1,'KELAS (REFERENSI)'!P1063,IF(B1063=2,'KELAS (REFERENSI)'!P1078,IF(B1063=3,'KELAS (REFERENSI)'!P1093,IF(B1063=4,'KELAS (REFERENSI)'!P1108,""))))</f>
        <v/>
      </c>
      <c r="Q1063" s="38" t="str">
        <f t="shared" si="4"/>
        <v>BPS Kota Jakarta Timur</v>
      </c>
      <c r="R1063" s="38" t="str">
        <f t="shared" si="56"/>
        <v/>
      </c>
      <c r="S1063" s="38" t="str">
        <f t="shared" ref="S1063:T1063" si="1071">S1062</f>
        <v>15 Juni sampai dengan 31 Agustus 2026</v>
      </c>
      <c r="T1063" s="38" t="str">
        <f t="shared" si="1071"/>
        <v>31 Agustus 2026</v>
      </c>
      <c r="U1063" s="46"/>
      <c r="V1063" s="42"/>
      <c r="W1063" s="42"/>
      <c r="X1063" s="42"/>
    </row>
    <row r="1064" ht="15.0" customHeight="1">
      <c r="A1064" s="36" t="s">
        <v>6126</v>
      </c>
      <c r="B1064" s="43"/>
      <c r="C1064" s="44"/>
      <c r="D1064" s="47"/>
      <c r="E1064" s="47"/>
      <c r="F1064" s="39" t="str">
        <f t="shared" si="2"/>
        <v>PETUGAS.1063/SPK/SE/PML/3172/2026</v>
      </c>
      <c r="G1064" s="45"/>
      <c r="H1064" s="39" t="str">
        <f>VLOOKUP(G1064,'MITRA (REFERENSI)'!$A:$Z,16,FALSE)</f>
        <v>#N/A</v>
      </c>
      <c r="I1064" s="39" t="str">
        <f>VLOOKUP(G1064,'MITRA (REFERENSI)'!$A:$Z,25,FALSE)</f>
        <v>#N/A</v>
      </c>
      <c r="J1064" s="38" t="str">
        <f>VLOOKUP(G1064,'MITRA (REFERENSI)'!$A:$Z,26,FALSE)</f>
        <v>#N/A</v>
      </c>
      <c r="K1064" s="38" t="str">
        <f>VLOOKUP(G1064,'MITRA (REFERENSI)'!$A:$Z,15,FALSE)</f>
        <v>#N/A</v>
      </c>
      <c r="L1064" s="38" t="str">
        <f>VLOOKUP(G1064,'MITRA (REFERENSI)'!$A:$Z,15,FALSE)</f>
        <v>#N/A</v>
      </c>
      <c r="M1064" s="38" t="str">
        <f>IF(B1064=1,'KELAS (REFERENSI)'!M1064,IF(B1064=2,'KELAS (REFERENSI)'!M1079,IF(B1064=3,'KELAS (REFERENSI)'!M1094,IF(B1064=4,'KELAS (REFERENSI)'!M1109,""))))</f>
        <v/>
      </c>
      <c r="N1064" s="38" t="str">
        <f>IF(B1064=1,'KELAS (REFERENSI)'!N1064,IF(B1064=2,'KELAS (REFERENSI)'!N1079,IF(B1064=3,'KELAS (REFERENSI)'!N1094,IF(B1064=4,'KELAS (REFERENSI)'!N1109,""))))</f>
        <v/>
      </c>
      <c r="O1064" s="38" t="str">
        <f>IF(B1064=1,'KELAS (REFERENSI)'!O1064,IF(B1064=2,'KELAS (REFERENSI)'!O1079,IF(B1064=3,'KELAS (REFERENSI)'!O1094,IF(B1064=4,'KELAS (REFERENSI)'!O1109,""))))</f>
        <v/>
      </c>
      <c r="P1064" s="38" t="str">
        <f>IF(B1064=1,'KELAS (REFERENSI)'!P1064,IF(B1064=2,'KELAS (REFERENSI)'!P1079,IF(B1064=3,'KELAS (REFERENSI)'!P1094,IF(B1064=4,'KELAS (REFERENSI)'!P1109,""))))</f>
        <v/>
      </c>
      <c r="Q1064" s="38" t="str">
        <f t="shared" si="4"/>
        <v>BPS Kota Jakarta Timur</v>
      </c>
      <c r="R1064" s="38" t="str">
        <f t="shared" si="56"/>
        <v/>
      </c>
      <c r="S1064" s="38" t="str">
        <f t="shared" ref="S1064:T1064" si="1072">S1063</f>
        <v>15 Juni sampai dengan 31 Agustus 2026</v>
      </c>
      <c r="T1064" s="38" t="str">
        <f t="shared" si="1072"/>
        <v>31 Agustus 2026</v>
      </c>
      <c r="U1064" s="46"/>
      <c r="V1064" s="42"/>
      <c r="W1064" s="42"/>
      <c r="X1064" s="42"/>
    </row>
    <row r="1065" ht="15.0" customHeight="1">
      <c r="A1065" s="36" t="s">
        <v>6127</v>
      </c>
      <c r="B1065" s="43"/>
      <c r="C1065" s="44"/>
      <c r="D1065" s="47"/>
      <c r="E1065" s="47"/>
      <c r="F1065" s="39" t="str">
        <f t="shared" si="2"/>
        <v>PETUGAS.1064/SPK/SE/PML/3172/2026</v>
      </c>
      <c r="G1065" s="45"/>
      <c r="H1065" s="39" t="str">
        <f>VLOOKUP(G1065,'MITRA (REFERENSI)'!$A:$Z,16,FALSE)</f>
        <v>#N/A</v>
      </c>
      <c r="I1065" s="39" t="str">
        <f>VLOOKUP(G1065,'MITRA (REFERENSI)'!$A:$Z,25,FALSE)</f>
        <v>#N/A</v>
      </c>
      <c r="J1065" s="38" t="str">
        <f>VLOOKUP(G1065,'MITRA (REFERENSI)'!$A:$Z,26,FALSE)</f>
        <v>#N/A</v>
      </c>
      <c r="K1065" s="38" t="str">
        <f>VLOOKUP(G1065,'MITRA (REFERENSI)'!$A:$Z,15,FALSE)</f>
        <v>#N/A</v>
      </c>
      <c r="L1065" s="38" t="str">
        <f>VLOOKUP(G1065,'MITRA (REFERENSI)'!$A:$Z,15,FALSE)</f>
        <v>#N/A</v>
      </c>
      <c r="M1065" s="38" t="str">
        <f>IF(B1065=1,'KELAS (REFERENSI)'!M1065,IF(B1065=2,'KELAS (REFERENSI)'!M1080,IF(B1065=3,'KELAS (REFERENSI)'!M1095,IF(B1065=4,'KELAS (REFERENSI)'!M1110,""))))</f>
        <v/>
      </c>
      <c r="N1065" s="38" t="str">
        <f>IF(B1065=1,'KELAS (REFERENSI)'!N1065,IF(B1065=2,'KELAS (REFERENSI)'!N1080,IF(B1065=3,'KELAS (REFERENSI)'!N1095,IF(B1065=4,'KELAS (REFERENSI)'!N1110,""))))</f>
        <v/>
      </c>
      <c r="O1065" s="38" t="str">
        <f>IF(B1065=1,'KELAS (REFERENSI)'!O1065,IF(B1065=2,'KELAS (REFERENSI)'!O1080,IF(B1065=3,'KELAS (REFERENSI)'!O1095,IF(B1065=4,'KELAS (REFERENSI)'!O1110,""))))</f>
        <v/>
      </c>
      <c r="P1065" s="38" t="str">
        <f>IF(B1065=1,'KELAS (REFERENSI)'!P1065,IF(B1065=2,'KELAS (REFERENSI)'!P1080,IF(B1065=3,'KELAS (REFERENSI)'!P1095,IF(B1065=4,'KELAS (REFERENSI)'!P1110,""))))</f>
        <v/>
      </c>
      <c r="Q1065" s="38" t="str">
        <f t="shared" si="4"/>
        <v>BPS Kota Jakarta Timur</v>
      </c>
      <c r="R1065" s="38" t="str">
        <f t="shared" si="56"/>
        <v/>
      </c>
      <c r="S1065" s="38" t="str">
        <f t="shared" ref="S1065:T1065" si="1073">S1064</f>
        <v>15 Juni sampai dengan 31 Agustus 2026</v>
      </c>
      <c r="T1065" s="38" t="str">
        <f t="shared" si="1073"/>
        <v>31 Agustus 2026</v>
      </c>
      <c r="U1065" s="46"/>
      <c r="V1065" s="42"/>
      <c r="W1065" s="42"/>
      <c r="X1065" s="42"/>
    </row>
    <row r="1066" ht="15.0" customHeight="1">
      <c r="A1066" s="36" t="s">
        <v>6128</v>
      </c>
      <c r="B1066" s="43"/>
      <c r="C1066" s="44"/>
      <c r="D1066" s="47"/>
      <c r="E1066" s="47"/>
      <c r="F1066" s="39" t="str">
        <f t="shared" si="2"/>
        <v>PETUGAS.1065/SPK/SE/PML/3172/2026</v>
      </c>
      <c r="G1066" s="45"/>
      <c r="H1066" s="39" t="str">
        <f>VLOOKUP(G1066,'MITRA (REFERENSI)'!$A:$Z,16,FALSE)</f>
        <v>#N/A</v>
      </c>
      <c r="I1066" s="39" t="str">
        <f>VLOOKUP(G1066,'MITRA (REFERENSI)'!$A:$Z,25,FALSE)</f>
        <v>#N/A</v>
      </c>
      <c r="J1066" s="38" t="str">
        <f>VLOOKUP(G1066,'MITRA (REFERENSI)'!$A:$Z,26,FALSE)</f>
        <v>#N/A</v>
      </c>
      <c r="K1066" s="38" t="str">
        <f>VLOOKUP(G1066,'MITRA (REFERENSI)'!$A:$Z,15,FALSE)</f>
        <v>#N/A</v>
      </c>
      <c r="L1066" s="38" t="str">
        <f>VLOOKUP(G1066,'MITRA (REFERENSI)'!$A:$Z,15,FALSE)</f>
        <v>#N/A</v>
      </c>
      <c r="M1066" s="38" t="str">
        <f>IF(B1066=1,'KELAS (REFERENSI)'!M1066,IF(B1066=2,'KELAS (REFERENSI)'!M1081,IF(B1066=3,'KELAS (REFERENSI)'!M1096,IF(B1066=4,'KELAS (REFERENSI)'!M1111,""))))</f>
        <v/>
      </c>
      <c r="N1066" s="38" t="str">
        <f>IF(B1066=1,'KELAS (REFERENSI)'!N1066,IF(B1066=2,'KELAS (REFERENSI)'!N1081,IF(B1066=3,'KELAS (REFERENSI)'!N1096,IF(B1066=4,'KELAS (REFERENSI)'!N1111,""))))</f>
        <v/>
      </c>
      <c r="O1066" s="38" t="str">
        <f>IF(B1066=1,'KELAS (REFERENSI)'!O1066,IF(B1066=2,'KELAS (REFERENSI)'!O1081,IF(B1066=3,'KELAS (REFERENSI)'!O1096,IF(B1066=4,'KELAS (REFERENSI)'!O1111,""))))</f>
        <v/>
      </c>
      <c r="P1066" s="38" t="str">
        <f>IF(B1066=1,'KELAS (REFERENSI)'!P1066,IF(B1066=2,'KELAS (REFERENSI)'!P1081,IF(B1066=3,'KELAS (REFERENSI)'!P1096,IF(B1066=4,'KELAS (REFERENSI)'!P1111,""))))</f>
        <v/>
      </c>
      <c r="Q1066" s="38" t="str">
        <f t="shared" si="4"/>
        <v>BPS Kota Jakarta Timur</v>
      </c>
      <c r="R1066" s="38" t="str">
        <f t="shared" si="56"/>
        <v/>
      </c>
      <c r="S1066" s="38" t="str">
        <f t="shared" ref="S1066:T1066" si="1074">S1065</f>
        <v>15 Juni sampai dengan 31 Agustus 2026</v>
      </c>
      <c r="T1066" s="38" t="str">
        <f t="shared" si="1074"/>
        <v>31 Agustus 2026</v>
      </c>
      <c r="U1066" s="46"/>
      <c r="V1066" s="42"/>
      <c r="W1066" s="42"/>
      <c r="X1066" s="42"/>
    </row>
    <row r="1067" ht="15.0" customHeight="1">
      <c r="A1067" s="36" t="s">
        <v>6129</v>
      </c>
      <c r="B1067" s="43"/>
      <c r="C1067" s="44"/>
      <c r="D1067" s="47"/>
      <c r="E1067" s="47"/>
      <c r="F1067" s="39" t="str">
        <f t="shared" si="2"/>
        <v>PETUGAS.1066/SPK/SE/PML/3172/2026</v>
      </c>
      <c r="G1067" s="45"/>
      <c r="H1067" s="39" t="str">
        <f>VLOOKUP(G1067,'MITRA (REFERENSI)'!$A:$Z,16,FALSE)</f>
        <v>#N/A</v>
      </c>
      <c r="I1067" s="39" t="str">
        <f>VLOOKUP(G1067,'MITRA (REFERENSI)'!$A:$Z,25,FALSE)</f>
        <v>#N/A</v>
      </c>
      <c r="J1067" s="38" t="str">
        <f>VLOOKUP(G1067,'MITRA (REFERENSI)'!$A:$Z,26,FALSE)</f>
        <v>#N/A</v>
      </c>
      <c r="K1067" s="38" t="str">
        <f>VLOOKUP(G1067,'MITRA (REFERENSI)'!$A:$Z,15,FALSE)</f>
        <v>#N/A</v>
      </c>
      <c r="L1067" s="38" t="str">
        <f>VLOOKUP(G1067,'MITRA (REFERENSI)'!$A:$Z,15,FALSE)</f>
        <v>#N/A</v>
      </c>
      <c r="M1067" s="38" t="str">
        <f>IF(B1067=1,'KELAS (REFERENSI)'!M1067,IF(B1067=2,'KELAS (REFERENSI)'!M1082,IF(B1067=3,'KELAS (REFERENSI)'!M1097,IF(B1067=4,'KELAS (REFERENSI)'!M1112,""))))</f>
        <v/>
      </c>
      <c r="N1067" s="38" t="str">
        <f>IF(B1067=1,'KELAS (REFERENSI)'!N1067,IF(B1067=2,'KELAS (REFERENSI)'!N1082,IF(B1067=3,'KELAS (REFERENSI)'!N1097,IF(B1067=4,'KELAS (REFERENSI)'!N1112,""))))</f>
        <v/>
      </c>
      <c r="O1067" s="38" t="str">
        <f>IF(B1067=1,'KELAS (REFERENSI)'!O1067,IF(B1067=2,'KELAS (REFERENSI)'!O1082,IF(B1067=3,'KELAS (REFERENSI)'!O1097,IF(B1067=4,'KELAS (REFERENSI)'!O1112,""))))</f>
        <v/>
      </c>
      <c r="P1067" s="38" t="str">
        <f>IF(B1067=1,'KELAS (REFERENSI)'!P1067,IF(B1067=2,'KELAS (REFERENSI)'!P1082,IF(B1067=3,'KELAS (REFERENSI)'!P1097,IF(B1067=4,'KELAS (REFERENSI)'!P1112,""))))</f>
        <v/>
      </c>
      <c r="Q1067" s="38" t="str">
        <f t="shared" si="4"/>
        <v>BPS Kota Jakarta Timur</v>
      </c>
      <c r="R1067" s="38" t="str">
        <f t="shared" si="56"/>
        <v/>
      </c>
      <c r="S1067" s="38" t="str">
        <f t="shared" ref="S1067:T1067" si="1075">S1066</f>
        <v>15 Juni sampai dengan 31 Agustus 2026</v>
      </c>
      <c r="T1067" s="38" t="str">
        <f t="shared" si="1075"/>
        <v>31 Agustus 2026</v>
      </c>
      <c r="U1067" s="46"/>
      <c r="V1067" s="42"/>
      <c r="W1067" s="42"/>
      <c r="X1067" s="42"/>
    </row>
    <row r="1068" ht="15.0" customHeight="1">
      <c r="A1068" s="36" t="s">
        <v>6130</v>
      </c>
      <c r="B1068" s="43"/>
      <c r="C1068" s="44"/>
      <c r="D1068" s="47"/>
      <c r="E1068" s="47"/>
      <c r="F1068" s="39" t="str">
        <f t="shared" si="2"/>
        <v>PETUGAS.1067/SPK/SE/PML/3172/2026</v>
      </c>
      <c r="G1068" s="45"/>
      <c r="H1068" s="39" t="str">
        <f>VLOOKUP(G1068,'MITRA (REFERENSI)'!$A:$Z,16,FALSE)</f>
        <v>#N/A</v>
      </c>
      <c r="I1068" s="39" t="str">
        <f>VLOOKUP(G1068,'MITRA (REFERENSI)'!$A:$Z,25,FALSE)</f>
        <v>#N/A</v>
      </c>
      <c r="J1068" s="38" t="str">
        <f>VLOOKUP(G1068,'MITRA (REFERENSI)'!$A:$Z,26,FALSE)</f>
        <v>#N/A</v>
      </c>
      <c r="K1068" s="38" t="str">
        <f>VLOOKUP(G1068,'MITRA (REFERENSI)'!$A:$Z,15,FALSE)</f>
        <v>#N/A</v>
      </c>
      <c r="L1068" s="38" t="str">
        <f>VLOOKUP(G1068,'MITRA (REFERENSI)'!$A:$Z,15,FALSE)</f>
        <v>#N/A</v>
      </c>
      <c r="M1068" s="38" t="str">
        <f>IF(B1068=1,'KELAS (REFERENSI)'!M1068,IF(B1068=2,'KELAS (REFERENSI)'!M1083,IF(B1068=3,'KELAS (REFERENSI)'!M1098,IF(B1068=4,'KELAS (REFERENSI)'!M1113,""))))</f>
        <v/>
      </c>
      <c r="N1068" s="38" t="str">
        <f>IF(B1068=1,'KELAS (REFERENSI)'!N1068,IF(B1068=2,'KELAS (REFERENSI)'!N1083,IF(B1068=3,'KELAS (REFERENSI)'!N1098,IF(B1068=4,'KELAS (REFERENSI)'!N1113,""))))</f>
        <v/>
      </c>
      <c r="O1068" s="38" t="str">
        <f>IF(B1068=1,'KELAS (REFERENSI)'!O1068,IF(B1068=2,'KELAS (REFERENSI)'!O1083,IF(B1068=3,'KELAS (REFERENSI)'!O1098,IF(B1068=4,'KELAS (REFERENSI)'!O1113,""))))</f>
        <v/>
      </c>
      <c r="P1068" s="38" t="str">
        <f>IF(B1068=1,'KELAS (REFERENSI)'!P1068,IF(B1068=2,'KELAS (REFERENSI)'!P1083,IF(B1068=3,'KELAS (REFERENSI)'!P1098,IF(B1068=4,'KELAS (REFERENSI)'!P1113,""))))</f>
        <v/>
      </c>
      <c r="Q1068" s="38" t="str">
        <f t="shared" si="4"/>
        <v>BPS Kota Jakarta Timur</v>
      </c>
      <c r="R1068" s="38" t="str">
        <f t="shared" si="56"/>
        <v/>
      </c>
      <c r="S1068" s="38" t="str">
        <f t="shared" ref="S1068:T1068" si="1076">S1067</f>
        <v>15 Juni sampai dengan 31 Agustus 2026</v>
      </c>
      <c r="T1068" s="38" t="str">
        <f t="shared" si="1076"/>
        <v>31 Agustus 2026</v>
      </c>
      <c r="U1068" s="46"/>
      <c r="V1068" s="42"/>
      <c r="W1068" s="42"/>
      <c r="X1068" s="42"/>
    </row>
    <row r="1069" ht="15.0" customHeight="1">
      <c r="A1069" s="36" t="s">
        <v>6131</v>
      </c>
      <c r="B1069" s="43"/>
      <c r="C1069" s="44"/>
      <c r="D1069" s="47"/>
      <c r="E1069" s="47"/>
      <c r="F1069" s="39" t="str">
        <f t="shared" si="2"/>
        <v>PETUGAS.1068/SPK/SE/PML/3172/2026</v>
      </c>
      <c r="G1069" s="45"/>
      <c r="H1069" s="39" t="str">
        <f>VLOOKUP(G1069,'MITRA (REFERENSI)'!$A:$Z,16,FALSE)</f>
        <v>#N/A</v>
      </c>
      <c r="I1069" s="39" t="str">
        <f>VLOOKUP(G1069,'MITRA (REFERENSI)'!$A:$Z,25,FALSE)</f>
        <v>#N/A</v>
      </c>
      <c r="J1069" s="38" t="str">
        <f>VLOOKUP(G1069,'MITRA (REFERENSI)'!$A:$Z,26,FALSE)</f>
        <v>#N/A</v>
      </c>
      <c r="K1069" s="38" t="str">
        <f>VLOOKUP(G1069,'MITRA (REFERENSI)'!$A:$Z,15,FALSE)</f>
        <v>#N/A</v>
      </c>
      <c r="L1069" s="38" t="str">
        <f>VLOOKUP(G1069,'MITRA (REFERENSI)'!$A:$Z,15,FALSE)</f>
        <v>#N/A</v>
      </c>
      <c r="M1069" s="38" t="str">
        <f>IF(B1069=1,'KELAS (REFERENSI)'!M1069,IF(B1069=2,'KELAS (REFERENSI)'!M1084,IF(B1069=3,'KELAS (REFERENSI)'!M1099,IF(B1069=4,'KELAS (REFERENSI)'!M1114,""))))</f>
        <v/>
      </c>
      <c r="N1069" s="38" t="str">
        <f>IF(B1069=1,'KELAS (REFERENSI)'!N1069,IF(B1069=2,'KELAS (REFERENSI)'!N1084,IF(B1069=3,'KELAS (REFERENSI)'!N1099,IF(B1069=4,'KELAS (REFERENSI)'!N1114,""))))</f>
        <v/>
      </c>
      <c r="O1069" s="38" t="str">
        <f>IF(B1069=1,'KELAS (REFERENSI)'!O1069,IF(B1069=2,'KELAS (REFERENSI)'!O1084,IF(B1069=3,'KELAS (REFERENSI)'!O1099,IF(B1069=4,'KELAS (REFERENSI)'!O1114,""))))</f>
        <v/>
      </c>
      <c r="P1069" s="38" t="str">
        <f>IF(B1069=1,'KELAS (REFERENSI)'!P1069,IF(B1069=2,'KELAS (REFERENSI)'!P1084,IF(B1069=3,'KELAS (REFERENSI)'!P1099,IF(B1069=4,'KELAS (REFERENSI)'!P1114,""))))</f>
        <v/>
      </c>
      <c r="Q1069" s="38" t="str">
        <f t="shared" si="4"/>
        <v>BPS Kota Jakarta Timur</v>
      </c>
      <c r="R1069" s="38" t="str">
        <f t="shared" si="56"/>
        <v/>
      </c>
      <c r="S1069" s="38" t="str">
        <f t="shared" ref="S1069:T1069" si="1077">S1068</f>
        <v>15 Juni sampai dengan 31 Agustus 2026</v>
      </c>
      <c r="T1069" s="38" t="str">
        <f t="shared" si="1077"/>
        <v>31 Agustus 2026</v>
      </c>
      <c r="U1069" s="46"/>
      <c r="V1069" s="42"/>
      <c r="W1069" s="42"/>
      <c r="X1069" s="42"/>
    </row>
    <row r="1070" ht="15.0" customHeight="1">
      <c r="A1070" s="36" t="s">
        <v>6132</v>
      </c>
      <c r="B1070" s="43"/>
      <c r="C1070" s="44"/>
      <c r="D1070" s="47"/>
      <c r="E1070" s="47"/>
      <c r="F1070" s="39" t="str">
        <f t="shared" si="2"/>
        <v>PETUGAS.1069/SPK/SE/PML/3172/2026</v>
      </c>
      <c r="G1070" s="45"/>
      <c r="H1070" s="39" t="str">
        <f>VLOOKUP(G1070,'MITRA (REFERENSI)'!$A:$Z,16,FALSE)</f>
        <v>#N/A</v>
      </c>
      <c r="I1070" s="39" t="str">
        <f>VLOOKUP(G1070,'MITRA (REFERENSI)'!$A:$Z,25,FALSE)</f>
        <v>#N/A</v>
      </c>
      <c r="J1070" s="38" t="str">
        <f>VLOOKUP(G1070,'MITRA (REFERENSI)'!$A:$Z,26,FALSE)</f>
        <v>#N/A</v>
      </c>
      <c r="K1070" s="38" t="str">
        <f>VLOOKUP(G1070,'MITRA (REFERENSI)'!$A:$Z,15,FALSE)</f>
        <v>#N/A</v>
      </c>
      <c r="L1070" s="38" t="str">
        <f>VLOOKUP(G1070,'MITRA (REFERENSI)'!$A:$Z,15,FALSE)</f>
        <v>#N/A</v>
      </c>
      <c r="M1070" s="38" t="str">
        <f>IF(B1070=1,'KELAS (REFERENSI)'!M1070,IF(B1070=2,'KELAS (REFERENSI)'!M1085,IF(B1070=3,'KELAS (REFERENSI)'!M1100,IF(B1070=4,'KELAS (REFERENSI)'!M1115,""))))</f>
        <v/>
      </c>
      <c r="N1070" s="38" t="str">
        <f>IF(B1070=1,'KELAS (REFERENSI)'!N1070,IF(B1070=2,'KELAS (REFERENSI)'!N1085,IF(B1070=3,'KELAS (REFERENSI)'!N1100,IF(B1070=4,'KELAS (REFERENSI)'!N1115,""))))</f>
        <v/>
      </c>
      <c r="O1070" s="38" t="str">
        <f>IF(B1070=1,'KELAS (REFERENSI)'!O1070,IF(B1070=2,'KELAS (REFERENSI)'!O1085,IF(B1070=3,'KELAS (REFERENSI)'!O1100,IF(B1070=4,'KELAS (REFERENSI)'!O1115,""))))</f>
        <v/>
      </c>
      <c r="P1070" s="38" t="str">
        <f>IF(B1070=1,'KELAS (REFERENSI)'!P1070,IF(B1070=2,'KELAS (REFERENSI)'!P1085,IF(B1070=3,'KELAS (REFERENSI)'!P1100,IF(B1070=4,'KELAS (REFERENSI)'!P1115,""))))</f>
        <v/>
      </c>
      <c r="Q1070" s="38" t="str">
        <f t="shared" si="4"/>
        <v>BPS Kota Jakarta Timur</v>
      </c>
      <c r="R1070" s="38" t="str">
        <f t="shared" si="56"/>
        <v/>
      </c>
      <c r="S1070" s="38" t="str">
        <f t="shared" ref="S1070:T1070" si="1078">S1069</f>
        <v>15 Juni sampai dengan 31 Agustus 2026</v>
      </c>
      <c r="T1070" s="38" t="str">
        <f t="shared" si="1078"/>
        <v>31 Agustus 2026</v>
      </c>
      <c r="U1070" s="46"/>
      <c r="V1070" s="42"/>
      <c r="W1070" s="42"/>
      <c r="X1070" s="42"/>
    </row>
    <row r="1071" ht="15.0" customHeight="1">
      <c r="A1071" s="36" t="s">
        <v>6133</v>
      </c>
      <c r="B1071" s="43"/>
      <c r="C1071" s="44"/>
      <c r="D1071" s="47"/>
      <c r="E1071" s="47"/>
      <c r="F1071" s="39" t="str">
        <f t="shared" si="2"/>
        <v>PETUGAS.1070/SPK/SE/PML/3172/2026</v>
      </c>
      <c r="G1071" s="45"/>
      <c r="H1071" s="39" t="str">
        <f>VLOOKUP(G1071,'MITRA (REFERENSI)'!$A:$Z,16,FALSE)</f>
        <v>#N/A</v>
      </c>
      <c r="I1071" s="39" t="str">
        <f>VLOOKUP(G1071,'MITRA (REFERENSI)'!$A:$Z,25,FALSE)</f>
        <v>#N/A</v>
      </c>
      <c r="J1071" s="38" t="str">
        <f>VLOOKUP(G1071,'MITRA (REFERENSI)'!$A:$Z,26,FALSE)</f>
        <v>#N/A</v>
      </c>
      <c r="K1071" s="38" t="str">
        <f>VLOOKUP(G1071,'MITRA (REFERENSI)'!$A:$Z,15,FALSE)</f>
        <v>#N/A</v>
      </c>
      <c r="L1071" s="38" t="str">
        <f>VLOOKUP(G1071,'MITRA (REFERENSI)'!$A:$Z,15,FALSE)</f>
        <v>#N/A</v>
      </c>
      <c r="M1071" s="38" t="str">
        <f>IF(B1071=1,'KELAS (REFERENSI)'!M1071,IF(B1071=2,'KELAS (REFERENSI)'!M1086,IF(B1071=3,'KELAS (REFERENSI)'!M1101,IF(B1071=4,'KELAS (REFERENSI)'!M1116,""))))</f>
        <v/>
      </c>
      <c r="N1071" s="38" t="str">
        <f>IF(B1071=1,'KELAS (REFERENSI)'!N1071,IF(B1071=2,'KELAS (REFERENSI)'!N1086,IF(B1071=3,'KELAS (REFERENSI)'!N1101,IF(B1071=4,'KELAS (REFERENSI)'!N1116,""))))</f>
        <v/>
      </c>
      <c r="O1071" s="38" t="str">
        <f>IF(B1071=1,'KELAS (REFERENSI)'!O1071,IF(B1071=2,'KELAS (REFERENSI)'!O1086,IF(B1071=3,'KELAS (REFERENSI)'!O1101,IF(B1071=4,'KELAS (REFERENSI)'!O1116,""))))</f>
        <v/>
      </c>
      <c r="P1071" s="38" t="str">
        <f>IF(B1071=1,'KELAS (REFERENSI)'!P1071,IF(B1071=2,'KELAS (REFERENSI)'!P1086,IF(B1071=3,'KELAS (REFERENSI)'!P1101,IF(B1071=4,'KELAS (REFERENSI)'!P1116,""))))</f>
        <v/>
      </c>
      <c r="Q1071" s="38" t="str">
        <f t="shared" si="4"/>
        <v>BPS Kota Jakarta Timur</v>
      </c>
      <c r="R1071" s="38" t="str">
        <f t="shared" si="56"/>
        <v/>
      </c>
      <c r="S1071" s="38" t="str">
        <f t="shared" ref="S1071:T1071" si="1079">S1070</f>
        <v>15 Juni sampai dengan 31 Agustus 2026</v>
      </c>
      <c r="T1071" s="38" t="str">
        <f t="shared" si="1079"/>
        <v>31 Agustus 2026</v>
      </c>
      <c r="U1071" s="46"/>
      <c r="V1071" s="42"/>
      <c r="W1071" s="42"/>
      <c r="X1071" s="42"/>
    </row>
    <row r="1072" ht="15.0" customHeight="1">
      <c r="A1072" s="36" t="s">
        <v>6134</v>
      </c>
      <c r="B1072" s="43"/>
      <c r="C1072" s="44"/>
      <c r="D1072" s="47"/>
      <c r="E1072" s="47"/>
      <c r="F1072" s="39" t="str">
        <f t="shared" si="2"/>
        <v>PETUGAS.1071/SPK/SE/PML/3172/2026</v>
      </c>
      <c r="G1072" s="45"/>
      <c r="H1072" s="39" t="str">
        <f>VLOOKUP(G1072,'MITRA (REFERENSI)'!$A:$Z,16,FALSE)</f>
        <v>#N/A</v>
      </c>
      <c r="I1072" s="39" t="str">
        <f>VLOOKUP(G1072,'MITRA (REFERENSI)'!$A:$Z,25,FALSE)</f>
        <v>#N/A</v>
      </c>
      <c r="J1072" s="38" t="str">
        <f>VLOOKUP(G1072,'MITRA (REFERENSI)'!$A:$Z,26,FALSE)</f>
        <v>#N/A</v>
      </c>
      <c r="K1072" s="38" t="str">
        <f>VLOOKUP(G1072,'MITRA (REFERENSI)'!$A:$Z,15,FALSE)</f>
        <v>#N/A</v>
      </c>
      <c r="L1072" s="38" t="str">
        <f>VLOOKUP(G1072,'MITRA (REFERENSI)'!$A:$Z,15,FALSE)</f>
        <v>#N/A</v>
      </c>
      <c r="M1072" s="38" t="str">
        <f>IF(B1072=1,'KELAS (REFERENSI)'!M1072,IF(B1072=2,'KELAS (REFERENSI)'!M1087,IF(B1072=3,'KELAS (REFERENSI)'!M1102,IF(B1072=4,'KELAS (REFERENSI)'!M1117,""))))</f>
        <v/>
      </c>
      <c r="N1072" s="38" t="str">
        <f>IF(B1072=1,'KELAS (REFERENSI)'!N1072,IF(B1072=2,'KELAS (REFERENSI)'!N1087,IF(B1072=3,'KELAS (REFERENSI)'!N1102,IF(B1072=4,'KELAS (REFERENSI)'!N1117,""))))</f>
        <v/>
      </c>
      <c r="O1072" s="38" t="str">
        <f>IF(B1072=1,'KELAS (REFERENSI)'!O1072,IF(B1072=2,'KELAS (REFERENSI)'!O1087,IF(B1072=3,'KELAS (REFERENSI)'!O1102,IF(B1072=4,'KELAS (REFERENSI)'!O1117,""))))</f>
        <v/>
      </c>
      <c r="P1072" s="38" t="str">
        <f>IF(B1072=1,'KELAS (REFERENSI)'!P1072,IF(B1072=2,'KELAS (REFERENSI)'!P1087,IF(B1072=3,'KELAS (REFERENSI)'!P1102,IF(B1072=4,'KELAS (REFERENSI)'!P1117,""))))</f>
        <v/>
      </c>
      <c r="Q1072" s="38" t="str">
        <f t="shared" si="4"/>
        <v>BPS Kota Jakarta Timur</v>
      </c>
      <c r="R1072" s="38" t="str">
        <f t="shared" si="56"/>
        <v/>
      </c>
      <c r="S1072" s="38" t="str">
        <f t="shared" ref="S1072:T1072" si="1080">S1071</f>
        <v>15 Juni sampai dengan 31 Agustus 2026</v>
      </c>
      <c r="T1072" s="38" t="str">
        <f t="shared" si="1080"/>
        <v>31 Agustus 2026</v>
      </c>
      <c r="U1072" s="46"/>
      <c r="V1072" s="42"/>
      <c r="W1072" s="42"/>
      <c r="X1072" s="42"/>
    </row>
    <row r="1073" ht="15.0" customHeight="1">
      <c r="A1073" s="36" t="s">
        <v>6135</v>
      </c>
      <c r="B1073" s="43"/>
      <c r="C1073" s="44"/>
      <c r="D1073" s="47"/>
      <c r="E1073" s="47"/>
      <c r="F1073" s="39" t="str">
        <f t="shared" si="2"/>
        <v>PETUGAS.1072/SPK/SE/PML/3172/2026</v>
      </c>
      <c r="G1073" s="45"/>
      <c r="H1073" s="39" t="str">
        <f>VLOOKUP(G1073,'MITRA (REFERENSI)'!$A:$Z,16,FALSE)</f>
        <v>#N/A</v>
      </c>
      <c r="I1073" s="39" t="str">
        <f>VLOOKUP(G1073,'MITRA (REFERENSI)'!$A:$Z,25,FALSE)</f>
        <v>#N/A</v>
      </c>
      <c r="J1073" s="38" t="str">
        <f>VLOOKUP(G1073,'MITRA (REFERENSI)'!$A:$Z,26,FALSE)</f>
        <v>#N/A</v>
      </c>
      <c r="K1073" s="38" t="str">
        <f>VLOOKUP(G1073,'MITRA (REFERENSI)'!$A:$Z,15,FALSE)</f>
        <v>#N/A</v>
      </c>
      <c r="L1073" s="38" t="str">
        <f>VLOOKUP(G1073,'MITRA (REFERENSI)'!$A:$Z,15,FALSE)</f>
        <v>#N/A</v>
      </c>
      <c r="M1073" s="38" t="str">
        <f>IF(B1073=1,'KELAS (REFERENSI)'!M1073,IF(B1073=2,'KELAS (REFERENSI)'!M1088,IF(B1073=3,'KELAS (REFERENSI)'!M1103,IF(B1073=4,'KELAS (REFERENSI)'!M1118,""))))</f>
        <v/>
      </c>
      <c r="N1073" s="38" t="str">
        <f>IF(B1073=1,'KELAS (REFERENSI)'!N1073,IF(B1073=2,'KELAS (REFERENSI)'!N1088,IF(B1073=3,'KELAS (REFERENSI)'!N1103,IF(B1073=4,'KELAS (REFERENSI)'!N1118,""))))</f>
        <v/>
      </c>
      <c r="O1073" s="38" t="str">
        <f>IF(B1073=1,'KELAS (REFERENSI)'!O1073,IF(B1073=2,'KELAS (REFERENSI)'!O1088,IF(B1073=3,'KELAS (REFERENSI)'!O1103,IF(B1073=4,'KELAS (REFERENSI)'!O1118,""))))</f>
        <v/>
      </c>
      <c r="P1073" s="38" t="str">
        <f>IF(B1073=1,'KELAS (REFERENSI)'!P1073,IF(B1073=2,'KELAS (REFERENSI)'!P1088,IF(B1073=3,'KELAS (REFERENSI)'!P1103,IF(B1073=4,'KELAS (REFERENSI)'!P1118,""))))</f>
        <v/>
      </c>
      <c r="Q1073" s="38" t="str">
        <f t="shared" si="4"/>
        <v>BPS Kota Jakarta Timur</v>
      </c>
      <c r="R1073" s="38" t="str">
        <f t="shared" si="56"/>
        <v/>
      </c>
      <c r="S1073" s="38" t="str">
        <f t="shared" ref="S1073:T1073" si="1081">S1072</f>
        <v>15 Juni sampai dengan 31 Agustus 2026</v>
      </c>
      <c r="T1073" s="38" t="str">
        <f t="shared" si="1081"/>
        <v>31 Agustus 2026</v>
      </c>
      <c r="U1073" s="46"/>
      <c r="V1073" s="42"/>
      <c r="W1073" s="42"/>
      <c r="X1073" s="42"/>
    </row>
    <row r="1074" ht="15.0" customHeight="1">
      <c r="A1074" s="36" t="s">
        <v>6136</v>
      </c>
      <c r="B1074" s="43"/>
      <c r="C1074" s="44"/>
      <c r="D1074" s="47"/>
      <c r="E1074" s="47"/>
      <c r="F1074" s="39" t="str">
        <f t="shared" si="2"/>
        <v>PETUGAS.1073/SPK/SE/PML/3172/2026</v>
      </c>
      <c r="G1074" s="45"/>
      <c r="H1074" s="39" t="str">
        <f>VLOOKUP(G1074,'MITRA (REFERENSI)'!$A:$Z,16,FALSE)</f>
        <v>#N/A</v>
      </c>
      <c r="I1074" s="39" t="str">
        <f>VLOOKUP(G1074,'MITRA (REFERENSI)'!$A:$Z,25,FALSE)</f>
        <v>#N/A</v>
      </c>
      <c r="J1074" s="38" t="str">
        <f>VLOOKUP(G1074,'MITRA (REFERENSI)'!$A:$Z,26,FALSE)</f>
        <v>#N/A</v>
      </c>
      <c r="K1074" s="38" t="str">
        <f>VLOOKUP(G1074,'MITRA (REFERENSI)'!$A:$Z,15,FALSE)</f>
        <v>#N/A</v>
      </c>
      <c r="L1074" s="38" t="str">
        <f>VLOOKUP(G1074,'MITRA (REFERENSI)'!$A:$Z,15,FALSE)</f>
        <v>#N/A</v>
      </c>
      <c r="M1074" s="38" t="str">
        <f>IF(B1074=1,'KELAS (REFERENSI)'!M1074,IF(B1074=2,'KELAS (REFERENSI)'!M1089,IF(B1074=3,'KELAS (REFERENSI)'!M1104,IF(B1074=4,'KELAS (REFERENSI)'!M1119,""))))</f>
        <v/>
      </c>
      <c r="N1074" s="38" t="str">
        <f>IF(B1074=1,'KELAS (REFERENSI)'!N1074,IF(B1074=2,'KELAS (REFERENSI)'!N1089,IF(B1074=3,'KELAS (REFERENSI)'!N1104,IF(B1074=4,'KELAS (REFERENSI)'!N1119,""))))</f>
        <v/>
      </c>
      <c r="O1074" s="38" t="str">
        <f>IF(B1074=1,'KELAS (REFERENSI)'!O1074,IF(B1074=2,'KELAS (REFERENSI)'!O1089,IF(B1074=3,'KELAS (REFERENSI)'!O1104,IF(B1074=4,'KELAS (REFERENSI)'!O1119,""))))</f>
        <v/>
      </c>
      <c r="P1074" s="38" t="str">
        <f>IF(B1074=1,'KELAS (REFERENSI)'!P1074,IF(B1074=2,'KELAS (REFERENSI)'!P1089,IF(B1074=3,'KELAS (REFERENSI)'!P1104,IF(B1074=4,'KELAS (REFERENSI)'!P1119,""))))</f>
        <v/>
      </c>
      <c r="Q1074" s="38" t="str">
        <f t="shared" si="4"/>
        <v>BPS Kota Jakarta Timur</v>
      </c>
      <c r="R1074" s="38" t="str">
        <f t="shared" si="56"/>
        <v/>
      </c>
      <c r="S1074" s="38" t="str">
        <f t="shared" ref="S1074:T1074" si="1082">S1073</f>
        <v>15 Juni sampai dengan 31 Agustus 2026</v>
      </c>
      <c r="T1074" s="38" t="str">
        <f t="shared" si="1082"/>
        <v>31 Agustus 2026</v>
      </c>
      <c r="U1074" s="46"/>
      <c r="V1074" s="42"/>
      <c r="W1074" s="42"/>
      <c r="X1074" s="42"/>
    </row>
    <row r="1075" ht="15.0" customHeight="1">
      <c r="A1075" s="36" t="s">
        <v>6137</v>
      </c>
      <c r="B1075" s="43"/>
      <c r="C1075" s="44"/>
      <c r="D1075" s="47"/>
      <c r="E1075" s="47"/>
      <c r="F1075" s="39" t="str">
        <f t="shared" si="2"/>
        <v>PETUGAS.1074/SPK/SE/PML/3172/2026</v>
      </c>
      <c r="G1075" s="45"/>
      <c r="H1075" s="39" t="str">
        <f>VLOOKUP(G1075,'MITRA (REFERENSI)'!$A:$Z,16,FALSE)</f>
        <v>#N/A</v>
      </c>
      <c r="I1075" s="39" t="str">
        <f>VLOOKUP(G1075,'MITRA (REFERENSI)'!$A:$Z,25,FALSE)</f>
        <v>#N/A</v>
      </c>
      <c r="J1075" s="38" t="str">
        <f>VLOOKUP(G1075,'MITRA (REFERENSI)'!$A:$Z,26,FALSE)</f>
        <v>#N/A</v>
      </c>
      <c r="K1075" s="38" t="str">
        <f>VLOOKUP(G1075,'MITRA (REFERENSI)'!$A:$Z,15,FALSE)</f>
        <v>#N/A</v>
      </c>
      <c r="L1075" s="38" t="str">
        <f>VLOOKUP(G1075,'MITRA (REFERENSI)'!$A:$Z,15,FALSE)</f>
        <v>#N/A</v>
      </c>
      <c r="M1075" s="38" t="str">
        <f>IF(B1075=1,'KELAS (REFERENSI)'!M1075,IF(B1075=2,'KELAS (REFERENSI)'!M1090,IF(B1075=3,'KELAS (REFERENSI)'!M1105,IF(B1075=4,'KELAS (REFERENSI)'!M1120,""))))</f>
        <v/>
      </c>
      <c r="N1075" s="38" t="str">
        <f>IF(B1075=1,'KELAS (REFERENSI)'!N1075,IF(B1075=2,'KELAS (REFERENSI)'!N1090,IF(B1075=3,'KELAS (REFERENSI)'!N1105,IF(B1075=4,'KELAS (REFERENSI)'!N1120,""))))</f>
        <v/>
      </c>
      <c r="O1075" s="38" t="str">
        <f>IF(B1075=1,'KELAS (REFERENSI)'!O1075,IF(B1075=2,'KELAS (REFERENSI)'!O1090,IF(B1075=3,'KELAS (REFERENSI)'!O1105,IF(B1075=4,'KELAS (REFERENSI)'!O1120,""))))</f>
        <v/>
      </c>
      <c r="P1075" s="38" t="str">
        <f>IF(B1075=1,'KELAS (REFERENSI)'!P1075,IF(B1075=2,'KELAS (REFERENSI)'!P1090,IF(B1075=3,'KELAS (REFERENSI)'!P1105,IF(B1075=4,'KELAS (REFERENSI)'!P1120,""))))</f>
        <v/>
      </c>
      <c r="Q1075" s="38" t="str">
        <f t="shared" si="4"/>
        <v>BPS Kota Jakarta Timur</v>
      </c>
      <c r="R1075" s="38" t="str">
        <f t="shared" si="56"/>
        <v/>
      </c>
      <c r="S1075" s="38" t="str">
        <f t="shared" ref="S1075:T1075" si="1083">S1074</f>
        <v>15 Juni sampai dengan 31 Agustus 2026</v>
      </c>
      <c r="T1075" s="38" t="str">
        <f t="shared" si="1083"/>
        <v>31 Agustus 2026</v>
      </c>
      <c r="U1075" s="46"/>
      <c r="V1075" s="42"/>
      <c r="W1075" s="42"/>
      <c r="X1075" s="42"/>
    </row>
    <row r="1076" ht="15.0" customHeight="1">
      <c r="A1076" s="36" t="s">
        <v>6138</v>
      </c>
      <c r="B1076" s="43"/>
      <c r="C1076" s="44"/>
      <c r="D1076" s="47"/>
      <c r="E1076" s="47"/>
      <c r="F1076" s="39" t="str">
        <f t="shared" si="2"/>
        <v>PETUGAS.1075/SPK/SE/PML/3172/2026</v>
      </c>
      <c r="G1076" s="45"/>
      <c r="H1076" s="39" t="str">
        <f>VLOOKUP(G1076,'MITRA (REFERENSI)'!$A:$Z,16,FALSE)</f>
        <v>#N/A</v>
      </c>
      <c r="I1076" s="39" t="str">
        <f>VLOOKUP(G1076,'MITRA (REFERENSI)'!$A:$Z,25,FALSE)</f>
        <v>#N/A</v>
      </c>
      <c r="J1076" s="38" t="str">
        <f>VLOOKUP(G1076,'MITRA (REFERENSI)'!$A:$Z,26,FALSE)</f>
        <v>#N/A</v>
      </c>
      <c r="K1076" s="38" t="str">
        <f>VLOOKUP(G1076,'MITRA (REFERENSI)'!$A:$Z,15,FALSE)</f>
        <v>#N/A</v>
      </c>
      <c r="L1076" s="38" t="str">
        <f>VLOOKUP(G1076,'MITRA (REFERENSI)'!$A:$Z,15,FALSE)</f>
        <v>#N/A</v>
      </c>
      <c r="M1076" s="38" t="str">
        <f>IF(B1076=1,'KELAS (REFERENSI)'!M1076,IF(B1076=2,'KELAS (REFERENSI)'!M1091,IF(B1076=3,'KELAS (REFERENSI)'!M1106,IF(B1076=4,'KELAS (REFERENSI)'!M1121,""))))</f>
        <v/>
      </c>
      <c r="N1076" s="38" t="str">
        <f>IF(B1076=1,'KELAS (REFERENSI)'!N1076,IF(B1076=2,'KELAS (REFERENSI)'!N1091,IF(B1076=3,'KELAS (REFERENSI)'!N1106,IF(B1076=4,'KELAS (REFERENSI)'!N1121,""))))</f>
        <v/>
      </c>
      <c r="O1076" s="38" t="str">
        <f>IF(B1076=1,'KELAS (REFERENSI)'!O1076,IF(B1076=2,'KELAS (REFERENSI)'!O1091,IF(B1076=3,'KELAS (REFERENSI)'!O1106,IF(B1076=4,'KELAS (REFERENSI)'!O1121,""))))</f>
        <v/>
      </c>
      <c r="P1076" s="38" t="str">
        <f>IF(B1076=1,'KELAS (REFERENSI)'!P1076,IF(B1076=2,'KELAS (REFERENSI)'!P1091,IF(B1076=3,'KELAS (REFERENSI)'!P1106,IF(B1076=4,'KELAS (REFERENSI)'!P1121,""))))</f>
        <v/>
      </c>
      <c r="Q1076" s="38" t="str">
        <f t="shared" si="4"/>
        <v>BPS Kota Jakarta Timur</v>
      </c>
      <c r="R1076" s="38" t="str">
        <f t="shared" si="56"/>
        <v/>
      </c>
      <c r="S1076" s="38" t="str">
        <f t="shared" ref="S1076:T1076" si="1084">S1075</f>
        <v>15 Juni sampai dengan 31 Agustus 2026</v>
      </c>
      <c r="T1076" s="38" t="str">
        <f t="shared" si="1084"/>
        <v>31 Agustus 2026</v>
      </c>
      <c r="U1076" s="46"/>
      <c r="V1076" s="42"/>
      <c r="W1076" s="42"/>
      <c r="X1076" s="42"/>
    </row>
    <row r="1077" ht="15.0" customHeight="1">
      <c r="A1077" s="36" t="s">
        <v>6139</v>
      </c>
      <c r="B1077" s="43"/>
      <c r="C1077" s="44"/>
      <c r="D1077" s="47"/>
      <c r="E1077" s="47"/>
      <c r="F1077" s="39" t="str">
        <f t="shared" si="2"/>
        <v>PETUGAS.1076/SPK/SE/PML/3172/2026</v>
      </c>
      <c r="G1077" s="45"/>
      <c r="H1077" s="39" t="str">
        <f>VLOOKUP(G1077,'MITRA (REFERENSI)'!$A:$Z,16,FALSE)</f>
        <v>#N/A</v>
      </c>
      <c r="I1077" s="39" t="str">
        <f>VLOOKUP(G1077,'MITRA (REFERENSI)'!$A:$Z,25,FALSE)</f>
        <v>#N/A</v>
      </c>
      <c r="J1077" s="38" t="str">
        <f>VLOOKUP(G1077,'MITRA (REFERENSI)'!$A:$Z,26,FALSE)</f>
        <v>#N/A</v>
      </c>
      <c r="K1077" s="38" t="str">
        <f>VLOOKUP(G1077,'MITRA (REFERENSI)'!$A:$Z,15,FALSE)</f>
        <v>#N/A</v>
      </c>
      <c r="L1077" s="38" t="str">
        <f>VLOOKUP(G1077,'MITRA (REFERENSI)'!$A:$Z,15,FALSE)</f>
        <v>#N/A</v>
      </c>
      <c r="M1077" s="38" t="str">
        <f>IF(B1077=1,'KELAS (REFERENSI)'!M1077,IF(B1077=2,'KELAS (REFERENSI)'!M1092,IF(B1077=3,'KELAS (REFERENSI)'!M1107,IF(B1077=4,'KELAS (REFERENSI)'!M1122,""))))</f>
        <v/>
      </c>
      <c r="N1077" s="38" t="str">
        <f>IF(B1077=1,'KELAS (REFERENSI)'!N1077,IF(B1077=2,'KELAS (REFERENSI)'!N1092,IF(B1077=3,'KELAS (REFERENSI)'!N1107,IF(B1077=4,'KELAS (REFERENSI)'!N1122,""))))</f>
        <v/>
      </c>
      <c r="O1077" s="38" t="str">
        <f>IF(B1077=1,'KELAS (REFERENSI)'!O1077,IF(B1077=2,'KELAS (REFERENSI)'!O1092,IF(B1077=3,'KELAS (REFERENSI)'!O1107,IF(B1077=4,'KELAS (REFERENSI)'!O1122,""))))</f>
        <v/>
      </c>
      <c r="P1077" s="38" t="str">
        <f>IF(B1077=1,'KELAS (REFERENSI)'!P1077,IF(B1077=2,'KELAS (REFERENSI)'!P1092,IF(B1077=3,'KELAS (REFERENSI)'!P1107,IF(B1077=4,'KELAS (REFERENSI)'!P1122,""))))</f>
        <v/>
      </c>
      <c r="Q1077" s="38" t="str">
        <f t="shared" si="4"/>
        <v>BPS Kota Jakarta Timur</v>
      </c>
      <c r="R1077" s="38" t="str">
        <f t="shared" si="56"/>
        <v/>
      </c>
      <c r="S1077" s="38" t="str">
        <f t="shared" ref="S1077:T1077" si="1085">S1076</f>
        <v>15 Juni sampai dengan 31 Agustus 2026</v>
      </c>
      <c r="T1077" s="38" t="str">
        <f t="shared" si="1085"/>
        <v>31 Agustus 2026</v>
      </c>
      <c r="U1077" s="46"/>
      <c r="V1077" s="42"/>
      <c r="W1077" s="42"/>
      <c r="X1077" s="42"/>
    </row>
    <row r="1078" ht="15.0" customHeight="1">
      <c r="A1078" s="36" t="s">
        <v>6140</v>
      </c>
      <c r="B1078" s="43"/>
      <c r="C1078" s="44"/>
      <c r="D1078" s="47"/>
      <c r="E1078" s="47"/>
      <c r="F1078" s="39" t="str">
        <f t="shared" si="2"/>
        <v>PETUGAS.1077/SPK/SE/PML/3172/2026</v>
      </c>
      <c r="G1078" s="45"/>
      <c r="H1078" s="39" t="str">
        <f>VLOOKUP(G1078,'MITRA (REFERENSI)'!$A:$Z,16,FALSE)</f>
        <v>#N/A</v>
      </c>
      <c r="I1078" s="39" t="str">
        <f>VLOOKUP(G1078,'MITRA (REFERENSI)'!$A:$Z,25,FALSE)</f>
        <v>#N/A</v>
      </c>
      <c r="J1078" s="38" t="str">
        <f>VLOOKUP(G1078,'MITRA (REFERENSI)'!$A:$Z,26,FALSE)</f>
        <v>#N/A</v>
      </c>
      <c r="K1078" s="38" t="str">
        <f>VLOOKUP(G1078,'MITRA (REFERENSI)'!$A:$Z,15,FALSE)</f>
        <v>#N/A</v>
      </c>
      <c r="L1078" s="38" t="str">
        <f>VLOOKUP(G1078,'MITRA (REFERENSI)'!$A:$Z,15,FALSE)</f>
        <v>#N/A</v>
      </c>
      <c r="M1078" s="38" t="str">
        <f>IF(B1078=1,'KELAS (REFERENSI)'!M1078,IF(B1078=2,'KELAS (REFERENSI)'!M1093,IF(B1078=3,'KELAS (REFERENSI)'!M1108,IF(B1078=4,'KELAS (REFERENSI)'!M1123,""))))</f>
        <v/>
      </c>
      <c r="N1078" s="38" t="str">
        <f>IF(B1078=1,'KELAS (REFERENSI)'!N1078,IF(B1078=2,'KELAS (REFERENSI)'!N1093,IF(B1078=3,'KELAS (REFERENSI)'!N1108,IF(B1078=4,'KELAS (REFERENSI)'!N1123,""))))</f>
        <v/>
      </c>
      <c r="O1078" s="38" t="str">
        <f>IF(B1078=1,'KELAS (REFERENSI)'!O1078,IF(B1078=2,'KELAS (REFERENSI)'!O1093,IF(B1078=3,'KELAS (REFERENSI)'!O1108,IF(B1078=4,'KELAS (REFERENSI)'!O1123,""))))</f>
        <v/>
      </c>
      <c r="P1078" s="38" t="str">
        <f>IF(B1078=1,'KELAS (REFERENSI)'!P1078,IF(B1078=2,'KELAS (REFERENSI)'!P1093,IF(B1078=3,'KELAS (REFERENSI)'!P1108,IF(B1078=4,'KELAS (REFERENSI)'!P1123,""))))</f>
        <v/>
      </c>
      <c r="Q1078" s="38" t="str">
        <f t="shared" si="4"/>
        <v>BPS Kota Jakarta Timur</v>
      </c>
      <c r="R1078" s="38" t="str">
        <f t="shared" si="56"/>
        <v/>
      </c>
      <c r="S1078" s="38" t="str">
        <f t="shared" ref="S1078:T1078" si="1086">S1077</f>
        <v>15 Juni sampai dengan 31 Agustus 2026</v>
      </c>
      <c r="T1078" s="38" t="str">
        <f t="shared" si="1086"/>
        <v>31 Agustus 2026</v>
      </c>
      <c r="U1078" s="46"/>
      <c r="V1078" s="42"/>
      <c r="W1078" s="42"/>
      <c r="X1078" s="42"/>
    </row>
    <row r="1079" ht="15.0" customHeight="1">
      <c r="A1079" s="36" t="s">
        <v>6141</v>
      </c>
      <c r="B1079" s="43"/>
      <c r="C1079" s="44"/>
      <c r="D1079" s="47"/>
      <c r="E1079" s="47"/>
      <c r="F1079" s="39" t="str">
        <f t="shared" si="2"/>
        <v>PETUGAS.1078/SPK/SE/PML/3172/2026</v>
      </c>
      <c r="G1079" s="45"/>
      <c r="H1079" s="39" t="str">
        <f>VLOOKUP(G1079,'MITRA (REFERENSI)'!$A:$Z,16,FALSE)</f>
        <v>#N/A</v>
      </c>
      <c r="I1079" s="39" t="str">
        <f>VLOOKUP(G1079,'MITRA (REFERENSI)'!$A:$Z,25,FALSE)</f>
        <v>#N/A</v>
      </c>
      <c r="J1079" s="38" t="str">
        <f>VLOOKUP(G1079,'MITRA (REFERENSI)'!$A:$Z,26,FALSE)</f>
        <v>#N/A</v>
      </c>
      <c r="K1079" s="38" t="str">
        <f>VLOOKUP(G1079,'MITRA (REFERENSI)'!$A:$Z,15,FALSE)</f>
        <v>#N/A</v>
      </c>
      <c r="L1079" s="38" t="str">
        <f>VLOOKUP(G1079,'MITRA (REFERENSI)'!$A:$Z,15,FALSE)</f>
        <v>#N/A</v>
      </c>
      <c r="M1079" s="38" t="str">
        <f>IF(B1079=1,'KELAS (REFERENSI)'!M1079,IF(B1079=2,'KELAS (REFERENSI)'!M1094,IF(B1079=3,'KELAS (REFERENSI)'!M1109,IF(B1079=4,'KELAS (REFERENSI)'!M1124,""))))</f>
        <v/>
      </c>
      <c r="N1079" s="38" t="str">
        <f>IF(B1079=1,'KELAS (REFERENSI)'!N1079,IF(B1079=2,'KELAS (REFERENSI)'!N1094,IF(B1079=3,'KELAS (REFERENSI)'!N1109,IF(B1079=4,'KELAS (REFERENSI)'!N1124,""))))</f>
        <v/>
      </c>
      <c r="O1079" s="38" t="str">
        <f>IF(B1079=1,'KELAS (REFERENSI)'!O1079,IF(B1079=2,'KELAS (REFERENSI)'!O1094,IF(B1079=3,'KELAS (REFERENSI)'!O1109,IF(B1079=4,'KELAS (REFERENSI)'!O1124,""))))</f>
        <v/>
      </c>
      <c r="P1079" s="38" t="str">
        <f>IF(B1079=1,'KELAS (REFERENSI)'!P1079,IF(B1079=2,'KELAS (REFERENSI)'!P1094,IF(B1079=3,'KELAS (REFERENSI)'!P1109,IF(B1079=4,'KELAS (REFERENSI)'!P1124,""))))</f>
        <v/>
      </c>
      <c r="Q1079" s="38" t="str">
        <f t="shared" si="4"/>
        <v>BPS Kota Jakarta Timur</v>
      </c>
      <c r="R1079" s="38" t="str">
        <f t="shared" si="56"/>
        <v/>
      </c>
      <c r="S1079" s="38" t="str">
        <f t="shared" ref="S1079:T1079" si="1087">S1078</f>
        <v>15 Juni sampai dengan 31 Agustus 2026</v>
      </c>
      <c r="T1079" s="38" t="str">
        <f t="shared" si="1087"/>
        <v>31 Agustus 2026</v>
      </c>
      <c r="U1079" s="46"/>
      <c r="V1079" s="42"/>
      <c r="W1079" s="42"/>
      <c r="X1079" s="42"/>
    </row>
    <row r="1080" ht="15.0" customHeight="1">
      <c r="A1080" s="36" t="s">
        <v>6142</v>
      </c>
      <c r="B1080" s="43"/>
      <c r="C1080" s="44"/>
      <c r="D1080" s="47"/>
      <c r="E1080" s="47"/>
      <c r="F1080" s="39" t="str">
        <f t="shared" si="2"/>
        <v>PETUGAS.1079/SPK/SE/PML/3172/2026</v>
      </c>
      <c r="G1080" s="45"/>
      <c r="H1080" s="39" t="str">
        <f>VLOOKUP(G1080,'MITRA (REFERENSI)'!$A:$Z,16,FALSE)</f>
        <v>#N/A</v>
      </c>
      <c r="I1080" s="39" t="str">
        <f>VLOOKUP(G1080,'MITRA (REFERENSI)'!$A:$Z,25,FALSE)</f>
        <v>#N/A</v>
      </c>
      <c r="J1080" s="38" t="str">
        <f>VLOOKUP(G1080,'MITRA (REFERENSI)'!$A:$Z,26,FALSE)</f>
        <v>#N/A</v>
      </c>
      <c r="K1080" s="38" t="str">
        <f>VLOOKUP(G1080,'MITRA (REFERENSI)'!$A:$Z,15,FALSE)</f>
        <v>#N/A</v>
      </c>
      <c r="L1080" s="38" t="str">
        <f>VLOOKUP(G1080,'MITRA (REFERENSI)'!$A:$Z,15,FALSE)</f>
        <v>#N/A</v>
      </c>
      <c r="M1080" s="38" t="str">
        <f>IF(B1080=1,'KELAS (REFERENSI)'!M1080,IF(B1080=2,'KELAS (REFERENSI)'!M1095,IF(B1080=3,'KELAS (REFERENSI)'!M1110,IF(B1080=4,'KELAS (REFERENSI)'!M1125,""))))</f>
        <v/>
      </c>
      <c r="N1080" s="38" t="str">
        <f>IF(B1080=1,'KELAS (REFERENSI)'!N1080,IF(B1080=2,'KELAS (REFERENSI)'!N1095,IF(B1080=3,'KELAS (REFERENSI)'!N1110,IF(B1080=4,'KELAS (REFERENSI)'!N1125,""))))</f>
        <v/>
      </c>
      <c r="O1080" s="38" t="str">
        <f>IF(B1080=1,'KELAS (REFERENSI)'!O1080,IF(B1080=2,'KELAS (REFERENSI)'!O1095,IF(B1080=3,'KELAS (REFERENSI)'!O1110,IF(B1080=4,'KELAS (REFERENSI)'!O1125,""))))</f>
        <v/>
      </c>
      <c r="P1080" s="38" t="str">
        <f>IF(B1080=1,'KELAS (REFERENSI)'!P1080,IF(B1080=2,'KELAS (REFERENSI)'!P1095,IF(B1080=3,'KELAS (REFERENSI)'!P1110,IF(B1080=4,'KELAS (REFERENSI)'!P1125,""))))</f>
        <v/>
      </c>
      <c r="Q1080" s="38" t="str">
        <f t="shared" si="4"/>
        <v>BPS Kota Jakarta Timur</v>
      </c>
      <c r="R1080" s="38" t="str">
        <f t="shared" si="56"/>
        <v/>
      </c>
      <c r="S1080" s="38" t="str">
        <f t="shared" ref="S1080:T1080" si="1088">S1079</f>
        <v>15 Juni sampai dengan 31 Agustus 2026</v>
      </c>
      <c r="T1080" s="38" t="str">
        <f t="shared" si="1088"/>
        <v>31 Agustus 2026</v>
      </c>
      <c r="U1080" s="46"/>
      <c r="V1080" s="42"/>
      <c r="W1080" s="42"/>
      <c r="X1080" s="42"/>
    </row>
    <row r="1081" ht="15.0" customHeight="1">
      <c r="A1081" s="36" t="s">
        <v>6143</v>
      </c>
      <c r="B1081" s="43"/>
      <c r="C1081" s="44"/>
      <c r="D1081" s="47"/>
      <c r="E1081" s="47"/>
      <c r="F1081" s="39" t="str">
        <f t="shared" si="2"/>
        <v>PETUGAS.1080/SPK/SE/PML/3172/2026</v>
      </c>
      <c r="G1081" s="45"/>
      <c r="H1081" s="39" t="str">
        <f>VLOOKUP(G1081,'MITRA (REFERENSI)'!$A:$Z,16,FALSE)</f>
        <v>#N/A</v>
      </c>
      <c r="I1081" s="39" t="str">
        <f>VLOOKUP(G1081,'MITRA (REFERENSI)'!$A:$Z,25,FALSE)</f>
        <v>#N/A</v>
      </c>
      <c r="J1081" s="38" t="str">
        <f>VLOOKUP(G1081,'MITRA (REFERENSI)'!$A:$Z,26,FALSE)</f>
        <v>#N/A</v>
      </c>
      <c r="K1081" s="38" t="str">
        <f>VLOOKUP(G1081,'MITRA (REFERENSI)'!$A:$Z,15,FALSE)</f>
        <v>#N/A</v>
      </c>
      <c r="L1081" s="38" t="str">
        <f>VLOOKUP(G1081,'MITRA (REFERENSI)'!$A:$Z,15,FALSE)</f>
        <v>#N/A</v>
      </c>
      <c r="M1081" s="38" t="str">
        <f>IF(B1081=1,'KELAS (REFERENSI)'!M1081,IF(B1081=2,'KELAS (REFERENSI)'!M1096,IF(B1081=3,'KELAS (REFERENSI)'!M1111,IF(B1081=4,'KELAS (REFERENSI)'!M1126,""))))</f>
        <v/>
      </c>
      <c r="N1081" s="38" t="str">
        <f>IF(B1081=1,'KELAS (REFERENSI)'!N1081,IF(B1081=2,'KELAS (REFERENSI)'!N1096,IF(B1081=3,'KELAS (REFERENSI)'!N1111,IF(B1081=4,'KELAS (REFERENSI)'!N1126,""))))</f>
        <v/>
      </c>
      <c r="O1081" s="38" t="str">
        <f>IF(B1081=1,'KELAS (REFERENSI)'!O1081,IF(B1081=2,'KELAS (REFERENSI)'!O1096,IF(B1081=3,'KELAS (REFERENSI)'!O1111,IF(B1081=4,'KELAS (REFERENSI)'!O1126,""))))</f>
        <v/>
      </c>
      <c r="P1081" s="38" t="str">
        <f>IF(B1081=1,'KELAS (REFERENSI)'!P1081,IF(B1081=2,'KELAS (REFERENSI)'!P1096,IF(B1081=3,'KELAS (REFERENSI)'!P1111,IF(B1081=4,'KELAS (REFERENSI)'!P1126,""))))</f>
        <v/>
      </c>
      <c r="Q1081" s="38" t="str">
        <f t="shared" si="4"/>
        <v>BPS Kota Jakarta Timur</v>
      </c>
      <c r="R1081" s="38" t="str">
        <f t="shared" si="56"/>
        <v/>
      </c>
      <c r="S1081" s="38" t="str">
        <f t="shared" ref="S1081:T1081" si="1089">S1080</f>
        <v>15 Juni sampai dengan 31 Agustus 2026</v>
      </c>
      <c r="T1081" s="38" t="str">
        <f t="shared" si="1089"/>
        <v>31 Agustus 2026</v>
      </c>
      <c r="U1081" s="46"/>
      <c r="V1081" s="42"/>
      <c r="W1081" s="42"/>
      <c r="X1081" s="42"/>
    </row>
    <row r="1082" ht="15.0" customHeight="1">
      <c r="A1082" s="36" t="s">
        <v>6144</v>
      </c>
      <c r="B1082" s="43"/>
      <c r="C1082" s="44"/>
      <c r="D1082" s="47"/>
      <c r="E1082" s="47"/>
      <c r="F1082" s="39" t="str">
        <f t="shared" si="2"/>
        <v>PETUGAS.1081/SPK/SE/PML/3172/2026</v>
      </c>
      <c r="G1082" s="45"/>
      <c r="H1082" s="39" t="str">
        <f>VLOOKUP(G1082,'MITRA (REFERENSI)'!$A:$Z,16,FALSE)</f>
        <v>#N/A</v>
      </c>
      <c r="I1082" s="39" t="str">
        <f>VLOOKUP(G1082,'MITRA (REFERENSI)'!$A:$Z,25,FALSE)</f>
        <v>#N/A</v>
      </c>
      <c r="J1082" s="38" t="str">
        <f>VLOOKUP(G1082,'MITRA (REFERENSI)'!$A:$Z,26,FALSE)</f>
        <v>#N/A</v>
      </c>
      <c r="K1082" s="38" t="str">
        <f>VLOOKUP(G1082,'MITRA (REFERENSI)'!$A:$Z,15,FALSE)</f>
        <v>#N/A</v>
      </c>
      <c r="L1082" s="38" t="str">
        <f>VLOOKUP(G1082,'MITRA (REFERENSI)'!$A:$Z,15,FALSE)</f>
        <v>#N/A</v>
      </c>
      <c r="M1082" s="38" t="str">
        <f>IF(B1082=1,'KELAS (REFERENSI)'!M1082,IF(B1082=2,'KELAS (REFERENSI)'!M1097,IF(B1082=3,'KELAS (REFERENSI)'!M1112,IF(B1082=4,'KELAS (REFERENSI)'!M1127,""))))</f>
        <v/>
      </c>
      <c r="N1082" s="38" t="str">
        <f>IF(B1082=1,'KELAS (REFERENSI)'!N1082,IF(B1082=2,'KELAS (REFERENSI)'!N1097,IF(B1082=3,'KELAS (REFERENSI)'!N1112,IF(B1082=4,'KELAS (REFERENSI)'!N1127,""))))</f>
        <v/>
      </c>
      <c r="O1082" s="38" t="str">
        <f>IF(B1082=1,'KELAS (REFERENSI)'!O1082,IF(B1082=2,'KELAS (REFERENSI)'!O1097,IF(B1082=3,'KELAS (REFERENSI)'!O1112,IF(B1082=4,'KELAS (REFERENSI)'!O1127,""))))</f>
        <v/>
      </c>
      <c r="P1082" s="38" t="str">
        <f>IF(B1082=1,'KELAS (REFERENSI)'!P1082,IF(B1082=2,'KELAS (REFERENSI)'!P1097,IF(B1082=3,'KELAS (REFERENSI)'!P1112,IF(B1082=4,'KELAS (REFERENSI)'!P1127,""))))</f>
        <v/>
      </c>
      <c r="Q1082" s="38" t="str">
        <f t="shared" si="4"/>
        <v>BPS Kota Jakarta Timur</v>
      </c>
      <c r="R1082" s="38" t="str">
        <f t="shared" si="56"/>
        <v/>
      </c>
      <c r="S1082" s="38" t="str">
        <f t="shared" ref="S1082:T1082" si="1090">S1081</f>
        <v>15 Juni sampai dengan 31 Agustus 2026</v>
      </c>
      <c r="T1082" s="38" t="str">
        <f t="shared" si="1090"/>
        <v>31 Agustus 2026</v>
      </c>
      <c r="U1082" s="46"/>
      <c r="V1082" s="42"/>
      <c r="W1082" s="42"/>
      <c r="X1082" s="42"/>
    </row>
    <row r="1083" ht="15.0" customHeight="1">
      <c r="A1083" s="36" t="s">
        <v>6145</v>
      </c>
      <c r="B1083" s="43"/>
      <c r="C1083" s="44"/>
      <c r="D1083" s="47"/>
      <c r="E1083" s="47"/>
      <c r="F1083" s="39" t="str">
        <f t="shared" si="2"/>
        <v>PETUGAS.1082/SPK/SE/PML/3172/2026</v>
      </c>
      <c r="G1083" s="45"/>
      <c r="H1083" s="39" t="str">
        <f>VLOOKUP(G1083,'MITRA (REFERENSI)'!$A:$Z,16,FALSE)</f>
        <v>#N/A</v>
      </c>
      <c r="I1083" s="39" t="str">
        <f>VLOOKUP(G1083,'MITRA (REFERENSI)'!$A:$Z,25,FALSE)</f>
        <v>#N/A</v>
      </c>
      <c r="J1083" s="38" t="str">
        <f>VLOOKUP(G1083,'MITRA (REFERENSI)'!$A:$Z,26,FALSE)</f>
        <v>#N/A</v>
      </c>
      <c r="K1083" s="38" t="str">
        <f>VLOOKUP(G1083,'MITRA (REFERENSI)'!$A:$Z,15,FALSE)</f>
        <v>#N/A</v>
      </c>
      <c r="L1083" s="38" t="str">
        <f>VLOOKUP(G1083,'MITRA (REFERENSI)'!$A:$Z,15,FALSE)</f>
        <v>#N/A</v>
      </c>
      <c r="M1083" s="38" t="str">
        <f>IF(B1083=1,'KELAS (REFERENSI)'!M1083,IF(B1083=2,'KELAS (REFERENSI)'!M1098,IF(B1083=3,'KELAS (REFERENSI)'!M1113,IF(B1083=4,'KELAS (REFERENSI)'!M1128,""))))</f>
        <v/>
      </c>
      <c r="N1083" s="38" t="str">
        <f>IF(B1083=1,'KELAS (REFERENSI)'!N1083,IF(B1083=2,'KELAS (REFERENSI)'!N1098,IF(B1083=3,'KELAS (REFERENSI)'!N1113,IF(B1083=4,'KELAS (REFERENSI)'!N1128,""))))</f>
        <v/>
      </c>
      <c r="O1083" s="38" t="str">
        <f>IF(B1083=1,'KELAS (REFERENSI)'!O1083,IF(B1083=2,'KELAS (REFERENSI)'!O1098,IF(B1083=3,'KELAS (REFERENSI)'!O1113,IF(B1083=4,'KELAS (REFERENSI)'!O1128,""))))</f>
        <v/>
      </c>
      <c r="P1083" s="38" t="str">
        <f>IF(B1083=1,'KELAS (REFERENSI)'!P1083,IF(B1083=2,'KELAS (REFERENSI)'!P1098,IF(B1083=3,'KELAS (REFERENSI)'!P1113,IF(B1083=4,'KELAS (REFERENSI)'!P1128,""))))</f>
        <v/>
      </c>
      <c r="Q1083" s="38" t="str">
        <f t="shared" si="4"/>
        <v>BPS Kota Jakarta Timur</v>
      </c>
      <c r="R1083" s="38" t="str">
        <f t="shared" si="56"/>
        <v/>
      </c>
      <c r="S1083" s="38" t="str">
        <f t="shared" ref="S1083:T1083" si="1091">S1082</f>
        <v>15 Juni sampai dengan 31 Agustus 2026</v>
      </c>
      <c r="T1083" s="38" t="str">
        <f t="shared" si="1091"/>
        <v>31 Agustus 2026</v>
      </c>
      <c r="U1083" s="46"/>
      <c r="V1083" s="42"/>
      <c r="W1083" s="42"/>
      <c r="X1083" s="42"/>
    </row>
    <row r="1084" ht="15.0" customHeight="1">
      <c r="A1084" s="36" t="s">
        <v>6146</v>
      </c>
      <c r="B1084" s="43"/>
      <c r="C1084" s="44"/>
      <c r="D1084" s="47"/>
      <c r="E1084" s="47"/>
      <c r="F1084" s="39" t="str">
        <f t="shared" si="2"/>
        <v>PETUGAS.1083/SPK/SE/PML/3172/2026</v>
      </c>
      <c r="G1084" s="45"/>
      <c r="H1084" s="39" t="str">
        <f>VLOOKUP(G1084,'MITRA (REFERENSI)'!$A:$Z,16,FALSE)</f>
        <v>#N/A</v>
      </c>
      <c r="I1084" s="39" t="str">
        <f>VLOOKUP(G1084,'MITRA (REFERENSI)'!$A:$Z,25,FALSE)</f>
        <v>#N/A</v>
      </c>
      <c r="J1084" s="38" t="str">
        <f>VLOOKUP(G1084,'MITRA (REFERENSI)'!$A:$Z,26,FALSE)</f>
        <v>#N/A</v>
      </c>
      <c r="K1084" s="38" t="str">
        <f>VLOOKUP(G1084,'MITRA (REFERENSI)'!$A:$Z,15,FALSE)</f>
        <v>#N/A</v>
      </c>
      <c r="L1084" s="38" t="str">
        <f>VLOOKUP(G1084,'MITRA (REFERENSI)'!$A:$Z,15,FALSE)</f>
        <v>#N/A</v>
      </c>
      <c r="M1084" s="38" t="str">
        <f>IF(B1084=1,'KELAS (REFERENSI)'!M1084,IF(B1084=2,'KELAS (REFERENSI)'!M1099,IF(B1084=3,'KELAS (REFERENSI)'!M1114,IF(B1084=4,'KELAS (REFERENSI)'!M1129,""))))</f>
        <v/>
      </c>
      <c r="N1084" s="38" t="str">
        <f>IF(B1084=1,'KELAS (REFERENSI)'!N1084,IF(B1084=2,'KELAS (REFERENSI)'!N1099,IF(B1084=3,'KELAS (REFERENSI)'!N1114,IF(B1084=4,'KELAS (REFERENSI)'!N1129,""))))</f>
        <v/>
      </c>
      <c r="O1084" s="38" t="str">
        <f>IF(B1084=1,'KELAS (REFERENSI)'!O1084,IF(B1084=2,'KELAS (REFERENSI)'!O1099,IF(B1084=3,'KELAS (REFERENSI)'!O1114,IF(B1084=4,'KELAS (REFERENSI)'!O1129,""))))</f>
        <v/>
      </c>
      <c r="P1084" s="38" t="str">
        <f>IF(B1084=1,'KELAS (REFERENSI)'!P1084,IF(B1084=2,'KELAS (REFERENSI)'!P1099,IF(B1084=3,'KELAS (REFERENSI)'!P1114,IF(B1084=4,'KELAS (REFERENSI)'!P1129,""))))</f>
        <v/>
      </c>
      <c r="Q1084" s="38" t="str">
        <f t="shared" si="4"/>
        <v>BPS Kota Jakarta Timur</v>
      </c>
      <c r="R1084" s="38" t="str">
        <f t="shared" si="56"/>
        <v/>
      </c>
      <c r="S1084" s="38" t="str">
        <f t="shared" ref="S1084:T1084" si="1092">S1083</f>
        <v>15 Juni sampai dengan 31 Agustus 2026</v>
      </c>
      <c r="T1084" s="38" t="str">
        <f t="shared" si="1092"/>
        <v>31 Agustus 2026</v>
      </c>
      <c r="U1084" s="46"/>
      <c r="V1084" s="42"/>
      <c r="W1084" s="42"/>
      <c r="X1084" s="42"/>
    </row>
    <row r="1085" ht="15.0" customHeight="1">
      <c r="A1085" s="36" t="s">
        <v>6147</v>
      </c>
      <c r="B1085" s="43"/>
      <c r="C1085" s="44"/>
      <c r="D1085" s="47"/>
      <c r="E1085" s="47"/>
      <c r="F1085" s="39" t="str">
        <f t="shared" si="2"/>
        <v>PETUGAS.1084/SPK/SE/PML/3172/2026</v>
      </c>
      <c r="G1085" s="45"/>
      <c r="H1085" s="39" t="str">
        <f>VLOOKUP(G1085,'MITRA (REFERENSI)'!$A:$Z,16,FALSE)</f>
        <v>#N/A</v>
      </c>
      <c r="I1085" s="39" t="str">
        <f>VLOOKUP(G1085,'MITRA (REFERENSI)'!$A:$Z,25,FALSE)</f>
        <v>#N/A</v>
      </c>
      <c r="J1085" s="38" t="str">
        <f>VLOOKUP(G1085,'MITRA (REFERENSI)'!$A:$Z,26,FALSE)</f>
        <v>#N/A</v>
      </c>
      <c r="K1085" s="38" t="str">
        <f>VLOOKUP(G1085,'MITRA (REFERENSI)'!$A:$Z,15,FALSE)</f>
        <v>#N/A</v>
      </c>
      <c r="L1085" s="38" t="str">
        <f>VLOOKUP(G1085,'MITRA (REFERENSI)'!$A:$Z,15,FALSE)</f>
        <v>#N/A</v>
      </c>
      <c r="M1085" s="38" t="str">
        <f>IF(B1085=1,'KELAS (REFERENSI)'!M1085,IF(B1085=2,'KELAS (REFERENSI)'!M1100,IF(B1085=3,'KELAS (REFERENSI)'!M1115,IF(B1085=4,'KELAS (REFERENSI)'!M1130,""))))</f>
        <v/>
      </c>
      <c r="N1085" s="38" t="str">
        <f>IF(B1085=1,'KELAS (REFERENSI)'!N1085,IF(B1085=2,'KELAS (REFERENSI)'!N1100,IF(B1085=3,'KELAS (REFERENSI)'!N1115,IF(B1085=4,'KELAS (REFERENSI)'!N1130,""))))</f>
        <v/>
      </c>
      <c r="O1085" s="38" t="str">
        <f>IF(B1085=1,'KELAS (REFERENSI)'!O1085,IF(B1085=2,'KELAS (REFERENSI)'!O1100,IF(B1085=3,'KELAS (REFERENSI)'!O1115,IF(B1085=4,'KELAS (REFERENSI)'!O1130,""))))</f>
        <v/>
      </c>
      <c r="P1085" s="38" t="str">
        <f>IF(B1085=1,'KELAS (REFERENSI)'!P1085,IF(B1085=2,'KELAS (REFERENSI)'!P1100,IF(B1085=3,'KELAS (REFERENSI)'!P1115,IF(B1085=4,'KELAS (REFERENSI)'!P1130,""))))</f>
        <v/>
      </c>
      <c r="Q1085" s="38" t="str">
        <f t="shared" si="4"/>
        <v>BPS Kota Jakarta Timur</v>
      </c>
      <c r="R1085" s="38" t="str">
        <f t="shared" si="56"/>
        <v/>
      </c>
      <c r="S1085" s="38" t="str">
        <f t="shared" ref="S1085:T1085" si="1093">S1084</f>
        <v>15 Juni sampai dengan 31 Agustus 2026</v>
      </c>
      <c r="T1085" s="38" t="str">
        <f t="shared" si="1093"/>
        <v>31 Agustus 2026</v>
      </c>
      <c r="U1085" s="46"/>
      <c r="V1085" s="42"/>
      <c r="W1085" s="42"/>
      <c r="X1085" s="42"/>
    </row>
    <row r="1086" ht="15.0" customHeight="1">
      <c r="A1086" s="36" t="s">
        <v>6148</v>
      </c>
      <c r="B1086" s="43"/>
      <c r="C1086" s="44"/>
      <c r="D1086" s="47"/>
      <c r="E1086" s="47"/>
      <c r="F1086" s="39" t="str">
        <f t="shared" si="2"/>
        <v>PETUGAS.1085/SPK/SE/PML/3172/2026</v>
      </c>
      <c r="G1086" s="45"/>
      <c r="H1086" s="39" t="str">
        <f>VLOOKUP(G1086,'MITRA (REFERENSI)'!$A:$Z,16,FALSE)</f>
        <v>#N/A</v>
      </c>
      <c r="I1086" s="39" t="str">
        <f>VLOOKUP(G1086,'MITRA (REFERENSI)'!$A:$Z,25,FALSE)</f>
        <v>#N/A</v>
      </c>
      <c r="J1086" s="38" t="str">
        <f>VLOOKUP(G1086,'MITRA (REFERENSI)'!$A:$Z,26,FALSE)</f>
        <v>#N/A</v>
      </c>
      <c r="K1086" s="38" t="str">
        <f>VLOOKUP(G1086,'MITRA (REFERENSI)'!$A:$Z,15,FALSE)</f>
        <v>#N/A</v>
      </c>
      <c r="L1086" s="38" t="str">
        <f>VLOOKUP(G1086,'MITRA (REFERENSI)'!$A:$Z,15,FALSE)</f>
        <v>#N/A</v>
      </c>
      <c r="M1086" s="38" t="str">
        <f>IF(B1086=1,'KELAS (REFERENSI)'!M1086,IF(B1086=2,'KELAS (REFERENSI)'!M1101,IF(B1086=3,'KELAS (REFERENSI)'!M1116,IF(B1086=4,'KELAS (REFERENSI)'!M1131,""))))</f>
        <v/>
      </c>
      <c r="N1086" s="38" t="str">
        <f>IF(B1086=1,'KELAS (REFERENSI)'!N1086,IF(B1086=2,'KELAS (REFERENSI)'!N1101,IF(B1086=3,'KELAS (REFERENSI)'!N1116,IF(B1086=4,'KELAS (REFERENSI)'!N1131,""))))</f>
        <v/>
      </c>
      <c r="O1086" s="38" t="str">
        <f>IF(B1086=1,'KELAS (REFERENSI)'!O1086,IF(B1086=2,'KELAS (REFERENSI)'!O1101,IF(B1086=3,'KELAS (REFERENSI)'!O1116,IF(B1086=4,'KELAS (REFERENSI)'!O1131,""))))</f>
        <v/>
      </c>
      <c r="P1086" s="38" t="str">
        <f>IF(B1086=1,'KELAS (REFERENSI)'!P1086,IF(B1086=2,'KELAS (REFERENSI)'!P1101,IF(B1086=3,'KELAS (REFERENSI)'!P1116,IF(B1086=4,'KELAS (REFERENSI)'!P1131,""))))</f>
        <v/>
      </c>
      <c r="Q1086" s="38" t="str">
        <f t="shared" si="4"/>
        <v>BPS Kota Jakarta Timur</v>
      </c>
      <c r="R1086" s="38" t="str">
        <f t="shared" si="56"/>
        <v/>
      </c>
      <c r="S1086" s="38" t="str">
        <f t="shared" ref="S1086:T1086" si="1094">S1085</f>
        <v>15 Juni sampai dengan 31 Agustus 2026</v>
      </c>
      <c r="T1086" s="38" t="str">
        <f t="shared" si="1094"/>
        <v>31 Agustus 2026</v>
      </c>
      <c r="U1086" s="46"/>
      <c r="V1086" s="42"/>
      <c r="W1086" s="42"/>
      <c r="X1086" s="42"/>
    </row>
    <row r="1087" ht="15.0" customHeight="1">
      <c r="A1087" s="36" t="s">
        <v>6149</v>
      </c>
      <c r="B1087" s="43"/>
      <c r="C1087" s="44"/>
      <c r="D1087" s="47"/>
      <c r="E1087" s="47"/>
      <c r="F1087" s="39" t="str">
        <f t="shared" si="2"/>
        <v>PETUGAS.1086/SPK/SE/PML/3172/2026</v>
      </c>
      <c r="G1087" s="45"/>
      <c r="H1087" s="39" t="str">
        <f>VLOOKUP(G1087,'MITRA (REFERENSI)'!$A:$Z,16,FALSE)</f>
        <v>#N/A</v>
      </c>
      <c r="I1087" s="39" t="str">
        <f>VLOOKUP(G1087,'MITRA (REFERENSI)'!$A:$Z,25,FALSE)</f>
        <v>#N/A</v>
      </c>
      <c r="J1087" s="38" t="str">
        <f>VLOOKUP(G1087,'MITRA (REFERENSI)'!$A:$Z,26,FALSE)</f>
        <v>#N/A</v>
      </c>
      <c r="K1087" s="38" t="str">
        <f>VLOOKUP(G1087,'MITRA (REFERENSI)'!$A:$Z,15,FALSE)</f>
        <v>#N/A</v>
      </c>
      <c r="L1087" s="38" t="str">
        <f>VLOOKUP(G1087,'MITRA (REFERENSI)'!$A:$Z,15,FALSE)</f>
        <v>#N/A</v>
      </c>
      <c r="M1087" s="38" t="str">
        <f>IF(B1087=1,'KELAS (REFERENSI)'!M1087,IF(B1087=2,'KELAS (REFERENSI)'!M1102,IF(B1087=3,'KELAS (REFERENSI)'!M1117,IF(B1087=4,'KELAS (REFERENSI)'!M1132,""))))</f>
        <v/>
      </c>
      <c r="N1087" s="38" t="str">
        <f>IF(B1087=1,'KELAS (REFERENSI)'!N1087,IF(B1087=2,'KELAS (REFERENSI)'!N1102,IF(B1087=3,'KELAS (REFERENSI)'!N1117,IF(B1087=4,'KELAS (REFERENSI)'!N1132,""))))</f>
        <v/>
      </c>
      <c r="O1087" s="38" t="str">
        <f>IF(B1087=1,'KELAS (REFERENSI)'!O1087,IF(B1087=2,'KELAS (REFERENSI)'!O1102,IF(B1087=3,'KELAS (REFERENSI)'!O1117,IF(B1087=4,'KELAS (REFERENSI)'!O1132,""))))</f>
        <v/>
      </c>
      <c r="P1087" s="38" t="str">
        <f>IF(B1087=1,'KELAS (REFERENSI)'!P1087,IF(B1087=2,'KELAS (REFERENSI)'!P1102,IF(B1087=3,'KELAS (REFERENSI)'!P1117,IF(B1087=4,'KELAS (REFERENSI)'!P1132,""))))</f>
        <v/>
      </c>
      <c r="Q1087" s="38" t="str">
        <f t="shared" si="4"/>
        <v>BPS Kota Jakarta Timur</v>
      </c>
      <c r="R1087" s="38" t="str">
        <f t="shared" si="56"/>
        <v/>
      </c>
      <c r="S1087" s="38" t="str">
        <f t="shared" ref="S1087:T1087" si="1095">S1086</f>
        <v>15 Juni sampai dengan 31 Agustus 2026</v>
      </c>
      <c r="T1087" s="38" t="str">
        <f t="shared" si="1095"/>
        <v>31 Agustus 2026</v>
      </c>
      <c r="U1087" s="46"/>
      <c r="V1087" s="42"/>
      <c r="W1087" s="42"/>
      <c r="X1087" s="42"/>
    </row>
    <row r="1088" ht="15.0" customHeight="1">
      <c r="A1088" s="36" t="s">
        <v>6150</v>
      </c>
      <c r="B1088" s="43"/>
      <c r="C1088" s="44"/>
      <c r="D1088" s="47"/>
      <c r="E1088" s="47"/>
      <c r="F1088" s="39" t="str">
        <f t="shared" si="2"/>
        <v>PETUGAS.1087/SPK/SE/PML/3172/2026</v>
      </c>
      <c r="G1088" s="45"/>
      <c r="H1088" s="39" t="str">
        <f>VLOOKUP(G1088,'MITRA (REFERENSI)'!$A:$Z,16,FALSE)</f>
        <v>#N/A</v>
      </c>
      <c r="I1088" s="39" t="str">
        <f>VLOOKUP(G1088,'MITRA (REFERENSI)'!$A:$Z,25,FALSE)</f>
        <v>#N/A</v>
      </c>
      <c r="J1088" s="38" t="str">
        <f>VLOOKUP(G1088,'MITRA (REFERENSI)'!$A:$Z,26,FALSE)</f>
        <v>#N/A</v>
      </c>
      <c r="K1088" s="38" t="str">
        <f>VLOOKUP(G1088,'MITRA (REFERENSI)'!$A:$Z,15,FALSE)</f>
        <v>#N/A</v>
      </c>
      <c r="L1088" s="38" t="str">
        <f>VLOOKUP(G1088,'MITRA (REFERENSI)'!$A:$Z,15,FALSE)</f>
        <v>#N/A</v>
      </c>
      <c r="M1088" s="38" t="str">
        <f>IF(B1088=1,'KELAS (REFERENSI)'!M1088,IF(B1088=2,'KELAS (REFERENSI)'!M1103,IF(B1088=3,'KELAS (REFERENSI)'!M1118,IF(B1088=4,'KELAS (REFERENSI)'!M1133,""))))</f>
        <v/>
      </c>
      <c r="N1088" s="38" t="str">
        <f>IF(B1088=1,'KELAS (REFERENSI)'!N1088,IF(B1088=2,'KELAS (REFERENSI)'!N1103,IF(B1088=3,'KELAS (REFERENSI)'!N1118,IF(B1088=4,'KELAS (REFERENSI)'!N1133,""))))</f>
        <v/>
      </c>
      <c r="O1088" s="38" t="str">
        <f>IF(B1088=1,'KELAS (REFERENSI)'!O1088,IF(B1088=2,'KELAS (REFERENSI)'!O1103,IF(B1088=3,'KELAS (REFERENSI)'!O1118,IF(B1088=4,'KELAS (REFERENSI)'!O1133,""))))</f>
        <v/>
      </c>
      <c r="P1088" s="38" t="str">
        <f>IF(B1088=1,'KELAS (REFERENSI)'!P1088,IF(B1088=2,'KELAS (REFERENSI)'!P1103,IF(B1088=3,'KELAS (REFERENSI)'!P1118,IF(B1088=4,'KELAS (REFERENSI)'!P1133,""))))</f>
        <v/>
      </c>
      <c r="Q1088" s="38" t="str">
        <f t="shared" si="4"/>
        <v>BPS Kota Jakarta Timur</v>
      </c>
      <c r="R1088" s="38" t="str">
        <f t="shared" si="56"/>
        <v/>
      </c>
      <c r="S1088" s="38" t="str">
        <f t="shared" ref="S1088:T1088" si="1096">S1087</f>
        <v>15 Juni sampai dengan 31 Agustus 2026</v>
      </c>
      <c r="T1088" s="38" t="str">
        <f t="shared" si="1096"/>
        <v>31 Agustus 2026</v>
      </c>
      <c r="U1088" s="46"/>
      <c r="V1088" s="42"/>
      <c r="W1088" s="42"/>
      <c r="X1088" s="42"/>
    </row>
    <row r="1089" ht="15.0" customHeight="1">
      <c r="A1089" s="36" t="s">
        <v>6151</v>
      </c>
      <c r="B1089" s="43"/>
      <c r="C1089" s="44"/>
      <c r="D1089" s="47"/>
      <c r="E1089" s="47"/>
      <c r="F1089" s="39" t="str">
        <f t="shared" si="2"/>
        <v>PETUGAS.1088/SPK/SE/PML/3172/2026</v>
      </c>
      <c r="G1089" s="45"/>
      <c r="H1089" s="39" t="str">
        <f>VLOOKUP(G1089,'MITRA (REFERENSI)'!$A:$Z,16,FALSE)</f>
        <v>#N/A</v>
      </c>
      <c r="I1089" s="39" t="str">
        <f>VLOOKUP(G1089,'MITRA (REFERENSI)'!$A:$Z,25,FALSE)</f>
        <v>#N/A</v>
      </c>
      <c r="J1089" s="38" t="str">
        <f>VLOOKUP(G1089,'MITRA (REFERENSI)'!$A:$Z,26,FALSE)</f>
        <v>#N/A</v>
      </c>
      <c r="K1089" s="38" t="str">
        <f>VLOOKUP(G1089,'MITRA (REFERENSI)'!$A:$Z,15,FALSE)</f>
        <v>#N/A</v>
      </c>
      <c r="L1089" s="38" t="str">
        <f>VLOOKUP(G1089,'MITRA (REFERENSI)'!$A:$Z,15,FALSE)</f>
        <v>#N/A</v>
      </c>
      <c r="M1089" s="38" t="str">
        <f>IF(B1089=1,'KELAS (REFERENSI)'!M1089,IF(B1089=2,'KELAS (REFERENSI)'!M1104,IF(B1089=3,'KELAS (REFERENSI)'!M1119,IF(B1089=4,'KELAS (REFERENSI)'!M1134,""))))</f>
        <v/>
      </c>
      <c r="N1089" s="38" t="str">
        <f>IF(B1089=1,'KELAS (REFERENSI)'!N1089,IF(B1089=2,'KELAS (REFERENSI)'!N1104,IF(B1089=3,'KELAS (REFERENSI)'!N1119,IF(B1089=4,'KELAS (REFERENSI)'!N1134,""))))</f>
        <v/>
      </c>
      <c r="O1089" s="38" t="str">
        <f>IF(B1089=1,'KELAS (REFERENSI)'!O1089,IF(B1089=2,'KELAS (REFERENSI)'!O1104,IF(B1089=3,'KELAS (REFERENSI)'!O1119,IF(B1089=4,'KELAS (REFERENSI)'!O1134,""))))</f>
        <v/>
      </c>
      <c r="P1089" s="38" t="str">
        <f>IF(B1089=1,'KELAS (REFERENSI)'!P1089,IF(B1089=2,'KELAS (REFERENSI)'!P1104,IF(B1089=3,'KELAS (REFERENSI)'!P1119,IF(B1089=4,'KELAS (REFERENSI)'!P1134,""))))</f>
        <v/>
      </c>
      <c r="Q1089" s="38" t="str">
        <f t="shared" si="4"/>
        <v>BPS Kota Jakarta Timur</v>
      </c>
      <c r="R1089" s="38" t="str">
        <f t="shared" si="56"/>
        <v/>
      </c>
      <c r="S1089" s="38" t="str">
        <f t="shared" ref="S1089:T1089" si="1097">S1088</f>
        <v>15 Juni sampai dengan 31 Agustus 2026</v>
      </c>
      <c r="T1089" s="38" t="str">
        <f t="shared" si="1097"/>
        <v>31 Agustus 2026</v>
      </c>
      <c r="U1089" s="46"/>
      <c r="V1089" s="42"/>
      <c r="W1089" s="42"/>
      <c r="X1089" s="42"/>
    </row>
    <row r="1090" ht="15.0" customHeight="1">
      <c r="A1090" s="36" t="s">
        <v>6152</v>
      </c>
      <c r="B1090" s="43"/>
      <c r="C1090" s="44"/>
      <c r="D1090" s="47"/>
      <c r="E1090" s="47"/>
      <c r="F1090" s="39" t="str">
        <f t="shared" si="2"/>
        <v>PETUGAS.1089/SPK/SE/PML/3172/2026</v>
      </c>
      <c r="G1090" s="45"/>
      <c r="H1090" s="39" t="str">
        <f>VLOOKUP(G1090,'MITRA (REFERENSI)'!$A:$Z,16,FALSE)</f>
        <v>#N/A</v>
      </c>
      <c r="I1090" s="39" t="str">
        <f>VLOOKUP(G1090,'MITRA (REFERENSI)'!$A:$Z,25,FALSE)</f>
        <v>#N/A</v>
      </c>
      <c r="J1090" s="38" t="str">
        <f>VLOOKUP(G1090,'MITRA (REFERENSI)'!$A:$Z,26,FALSE)</f>
        <v>#N/A</v>
      </c>
      <c r="K1090" s="38" t="str">
        <f>VLOOKUP(G1090,'MITRA (REFERENSI)'!$A:$Z,15,FALSE)</f>
        <v>#N/A</v>
      </c>
      <c r="L1090" s="38" t="str">
        <f>VLOOKUP(G1090,'MITRA (REFERENSI)'!$A:$Z,15,FALSE)</f>
        <v>#N/A</v>
      </c>
      <c r="M1090" s="38" t="str">
        <f>IF(B1090=1,'KELAS (REFERENSI)'!M1090,IF(B1090=2,'KELAS (REFERENSI)'!M1105,IF(B1090=3,'KELAS (REFERENSI)'!M1120,IF(B1090=4,'KELAS (REFERENSI)'!M1135,""))))</f>
        <v/>
      </c>
      <c r="N1090" s="38" t="str">
        <f>IF(B1090=1,'KELAS (REFERENSI)'!N1090,IF(B1090=2,'KELAS (REFERENSI)'!N1105,IF(B1090=3,'KELAS (REFERENSI)'!N1120,IF(B1090=4,'KELAS (REFERENSI)'!N1135,""))))</f>
        <v/>
      </c>
      <c r="O1090" s="38" t="str">
        <f>IF(B1090=1,'KELAS (REFERENSI)'!O1090,IF(B1090=2,'KELAS (REFERENSI)'!O1105,IF(B1090=3,'KELAS (REFERENSI)'!O1120,IF(B1090=4,'KELAS (REFERENSI)'!O1135,""))))</f>
        <v/>
      </c>
      <c r="P1090" s="38" t="str">
        <f>IF(B1090=1,'KELAS (REFERENSI)'!P1090,IF(B1090=2,'KELAS (REFERENSI)'!P1105,IF(B1090=3,'KELAS (REFERENSI)'!P1120,IF(B1090=4,'KELAS (REFERENSI)'!P1135,""))))</f>
        <v/>
      </c>
      <c r="Q1090" s="38" t="str">
        <f t="shared" si="4"/>
        <v>BPS Kota Jakarta Timur</v>
      </c>
      <c r="R1090" s="38" t="str">
        <f t="shared" si="56"/>
        <v/>
      </c>
      <c r="S1090" s="38" t="str">
        <f t="shared" ref="S1090:T1090" si="1098">S1089</f>
        <v>15 Juni sampai dengan 31 Agustus 2026</v>
      </c>
      <c r="T1090" s="38" t="str">
        <f t="shared" si="1098"/>
        <v>31 Agustus 2026</v>
      </c>
      <c r="U1090" s="46"/>
      <c r="V1090" s="42"/>
      <c r="W1090" s="42"/>
      <c r="X1090" s="42"/>
    </row>
    <row r="1091" ht="15.0" customHeight="1">
      <c r="A1091" s="36" t="s">
        <v>6153</v>
      </c>
      <c r="B1091" s="43"/>
      <c r="C1091" s="44"/>
      <c r="D1091" s="47"/>
      <c r="E1091" s="47"/>
      <c r="F1091" s="39" t="str">
        <f t="shared" si="2"/>
        <v>PETUGAS.1090/SPK/SE/PML/3172/2026</v>
      </c>
      <c r="G1091" s="45"/>
      <c r="H1091" s="39" t="str">
        <f>VLOOKUP(G1091,'MITRA (REFERENSI)'!$A:$Z,16,FALSE)</f>
        <v>#N/A</v>
      </c>
      <c r="I1091" s="39" t="str">
        <f>VLOOKUP(G1091,'MITRA (REFERENSI)'!$A:$Z,25,FALSE)</f>
        <v>#N/A</v>
      </c>
      <c r="J1091" s="38" t="str">
        <f>VLOOKUP(G1091,'MITRA (REFERENSI)'!$A:$Z,26,FALSE)</f>
        <v>#N/A</v>
      </c>
      <c r="K1091" s="38" t="str">
        <f>VLOOKUP(G1091,'MITRA (REFERENSI)'!$A:$Z,15,FALSE)</f>
        <v>#N/A</v>
      </c>
      <c r="L1091" s="38" t="str">
        <f>VLOOKUP(G1091,'MITRA (REFERENSI)'!$A:$Z,15,FALSE)</f>
        <v>#N/A</v>
      </c>
      <c r="M1091" s="38" t="str">
        <f>IF(B1091=1,'KELAS (REFERENSI)'!M1091,IF(B1091=2,'KELAS (REFERENSI)'!M1106,IF(B1091=3,'KELAS (REFERENSI)'!M1121,IF(B1091=4,'KELAS (REFERENSI)'!M1136,""))))</f>
        <v/>
      </c>
      <c r="N1091" s="38" t="str">
        <f>IF(B1091=1,'KELAS (REFERENSI)'!N1091,IF(B1091=2,'KELAS (REFERENSI)'!N1106,IF(B1091=3,'KELAS (REFERENSI)'!N1121,IF(B1091=4,'KELAS (REFERENSI)'!N1136,""))))</f>
        <v/>
      </c>
      <c r="O1091" s="38" t="str">
        <f>IF(B1091=1,'KELAS (REFERENSI)'!O1091,IF(B1091=2,'KELAS (REFERENSI)'!O1106,IF(B1091=3,'KELAS (REFERENSI)'!O1121,IF(B1091=4,'KELAS (REFERENSI)'!O1136,""))))</f>
        <v/>
      </c>
      <c r="P1091" s="38" t="str">
        <f>IF(B1091=1,'KELAS (REFERENSI)'!P1091,IF(B1091=2,'KELAS (REFERENSI)'!P1106,IF(B1091=3,'KELAS (REFERENSI)'!P1121,IF(B1091=4,'KELAS (REFERENSI)'!P1136,""))))</f>
        <v/>
      </c>
      <c r="Q1091" s="38" t="str">
        <f t="shared" si="4"/>
        <v>BPS Kota Jakarta Timur</v>
      </c>
      <c r="R1091" s="38" t="str">
        <f t="shared" si="56"/>
        <v/>
      </c>
      <c r="S1091" s="38" t="str">
        <f t="shared" ref="S1091:T1091" si="1099">S1090</f>
        <v>15 Juni sampai dengan 31 Agustus 2026</v>
      </c>
      <c r="T1091" s="38" t="str">
        <f t="shared" si="1099"/>
        <v>31 Agustus 2026</v>
      </c>
      <c r="U1091" s="46"/>
      <c r="V1091" s="42"/>
      <c r="W1091" s="42"/>
      <c r="X1091" s="42"/>
    </row>
    <row r="1092" ht="15.0" customHeight="1">
      <c r="A1092" s="36" t="s">
        <v>6154</v>
      </c>
      <c r="B1092" s="43"/>
      <c r="C1092" s="44"/>
      <c r="D1092" s="47"/>
      <c r="E1092" s="47"/>
      <c r="F1092" s="39" t="str">
        <f t="shared" si="2"/>
        <v>PETUGAS.1091/SPK/SE/PML/3172/2026</v>
      </c>
      <c r="G1092" s="45"/>
      <c r="H1092" s="39" t="str">
        <f>VLOOKUP(G1092,'MITRA (REFERENSI)'!$A:$Z,16,FALSE)</f>
        <v>#N/A</v>
      </c>
      <c r="I1092" s="39" t="str">
        <f>VLOOKUP(G1092,'MITRA (REFERENSI)'!$A:$Z,25,FALSE)</f>
        <v>#N/A</v>
      </c>
      <c r="J1092" s="38" t="str">
        <f>VLOOKUP(G1092,'MITRA (REFERENSI)'!$A:$Z,26,FALSE)</f>
        <v>#N/A</v>
      </c>
      <c r="K1092" s="38" t="str">
        <f>VLOOKUP(G1092,'MITRA (REFERENSI)'!$A:$Z,15,FALSE)</f>
        <v>#N/A</v>
      </c>
      <c r="L1092" s="38" t="str">
        <f>VLOOKUP(G1092,'MITRA (REFERENSI)'!$A:$Z,15,FALSE)</f>
        <v>#N/A</v>
      </c>
      <c r="M1092" s="38" t="str">
        <f>IF(B1092=1,'KELAS (REFERENSI)'!M1092,IF(B1092=2,'KELAS (REFERENSI)'!M1107,IF(B1092=3,'KELAS (REFERENSI)'!M1122,IF(B1092=4,'KELAS (REFERENSI)'!M1137,""))))</f>
        <v/>
      </c>
      <c r="N1092" s="38" t="str">
        <f>IF(B1092=1,'KELAS (REFERENSI)'!N1092,IF(B1092=2,'KELAS (REFERENSI)'!N1107,IF(B1092=3,'KELAS (REFERENSI)'!N1122,IF(B1092=4,'KELAS (REFERENSI)'!N1137,""))))</f>
        <v/>
      </c>
      <c r="O1092" s="38" t="str">
        <f>IF(B1092=1,'KELAS (REFERENSI)'!O1092,IF(B1092=2,'KELAS (REFERENSI)'!O1107,IF(B1092=3,'KELAS (REFERENSI)'!O1122,IF(B1092=4,'KELAS (REFERENSI)'!O1137,""))))</f>
        <v/>
      </c>
      <c r="P1092" s="38" t="str">
        <f>IF(B1092=1,'KELAS (REFERENSI)'!P1092,IF(B1092=2,'KELAS (REFERENSI)'!P1107,IF(B1092=3,'KELAS (REFERENSI)'!P1122,IF(B1092=4,'KELAS (REFERENSI)'!P1137,""))))</f>
        <v/>
      </c>
      <c r="Q1092" s="38" t="str">
        <f t="shared" si="4"/>
        <v>BPS Kota Jakarta Timur</v>
      </c>
      <c r="R1092" s="38" t="str">
        <f t="shared" si="56"/>
        <v/>
      </c>
      <c r="S1092" s="38" t="str">
        <f t="shared" ref="S1092:T1092" si="1100">S1091</f>
        <v>15 Juni sampai dengan 31 Agustus 2026</v>
      </c>
      <c r="T1092" s="38" t="str">
        <f t="shared" si="1100"/>
        <v>31 Agustus 2026</v>
      </c>
      <c r="U1092" s="46"/>
      <c r="V1092" s="42"/>
      <c r="W1092" s="42"/>
      <c r="X1092" s="42"/>
    </row>
    <row r="1093" ht="15.0" customHeight="1">
      <c r="A1093" s="36" t="s">
        <v>6155</v>
      </c>
      <c r="B1093" s="43"/>
      <c r="C1093" s="44"/>
      <c r="D1093" s="47"/>
      <c r="E1093" s="47"/>
      <c r="F1093" s="39" t="str">
        <f t="shared" si="2"/>
        <v>PETUGAS.1092/SPK/SE/PML/3172/2026</v>
      </c>
      <c r="G1093" s="45"/>
      <c r="H1093" s="39" t="str">
        <f>VLOOKUP(G1093,'MITRA (REFERENSI)'!$A:$Z,16,FALSE)</f>
        <v>#N/A</v>
      </c>
      <c r="I1093" s="39" t="str">
        <f>VLOOKUP(G1093,'MITRA (REFERENSI)'!$A:$Z,25,FALSE)</f>
        <v>#N/A</v>
      </c>
      <c r="J1093" s="38" t="str">
        <f>VLOOKUP(G1093,'MITRA (REFERENSI)'!$A:$Z,26,FALSE)</f>
        <v>#N/A</v>
      </c>
      <c r="K1093" s="38" t="str">
        <f>VLOOKUP(G1093,'MITRA (REFERENSI)'!$A:$Z,15,FALSE)</f>
        <v>#N/A</v>
      </c>
      <c r="L1093" s="38" t="str">
        <f>VLOOKUP(G1093,'MITRA (REFERENSI)'!$A:$Z,15,FALSE)</f>
        <v>#N/A</v>
      </c>
      <c r="M1093" s="38" t="str">
        <f>IF(B1093=1,'KELAS (REFERENSI)'!M1093,IF(B1093=2,'KELAS (REFERENSI)'!M1108,IF(B1093=3,'KELAS (REFERENSI)'!M1123,IF(B1093=4,'KELAS (REFERENSI)'!M1138,""))))</f>
        <v/>
      </c>
      <c r="N1093" s="38" t="str">
        <f>IF(B1093=1,'KELAS (REFERENSI)'!N1093,IF(B1093=2,'KELAS (REFERENSI)'!N1108,IF(B1093=3,'KELAS (REFERENSI)'!N1123,IF(B1093=4,'KELAS (REFERENSI)'!N1138,""))))</f>
        <v/>
      </c>
      <c r="O1093" s="38" t="str">
        <f>IF(B1093=1,'KELAS (REFERENSI)'!O1093,IF(B1093=2,'KELAS (REFERENSI)'!O1108,IF(B1093=3,'KELAS (REFERENSI)'!O1123,IF(B1093=4,'KELAS (REFERENSI)'!O1138,""))))</f>
        <v/>
      </c>
      <c r="P1093" s="38" t="str">
        <f>IF(B1093=1,'KELAS (REFERENSI)'!P1093,IF(B1093=2,'KELAS (REFERENSI)'!P1108,IF(B1093=3,'KELAS (REFERENSI)'!P1123,IF(B1093=4,'KELAS (REFERENSI)'!P1138,""))))</f>
        <v/>
      </c>
      <c r="Q1093" s="38" t="str">
        <f t="shared" si="4"/>
        <v>BPS Kota Jakarta Timur</v>
      </c>
      <c r="R1093" s="38" t="str">
        <f t="shared" si="56"/>
        <v/>
      </c>
      <c r="S1093" s="38" t="str">
        <f t="shared" ref="S1093:T1093" si="1101">S1092</f>
        <v>15 Juni sampai dengan 31 Agustus 2026</v>
      </c>
      <c r="T1093" s="38" t="str">
        <f t="shared" si="1101"/>
        <v>31 Agustus 2026</v>
      </c>
      <c r="U1093" s="46"/>
      <c r="V1093" s="42"/>
      <c r="W1093" s="42"/>
      <c r="X1093" s="42"/>
    </row>
    <row r="1094" ht="15.0" customHeight="1">
      <c r="A1094" s="36" t="s">
        <v>6156</v>
      </c>
      <c r="B1094" s="43"/>
      <c r="C1094" s="44"/>
      <c r="D1094" s="47"/>
      <c r="E1094" s="47"/>
      <c r="F1094" s="39" t="str">
        <f t="shared" si="2"/>
        <v>PETUGAS.1093/SPK/SE/PML/3172/2026</v>
      </c>
      <c r="G1094" s="45"/>
      <c r="H1094" s="39" t="str">
        <f>VLOOKUP(G1094,'MITRA (REFERENSI)'!$A:$Z,16,FALSE)</f>
        <v>#N/A</v>
      </c>
      <c r="I1094" s="39" t="str">
        <f>VLOOKUP(G1094,'MITRA (REFERENSI)'!$A:$Z,25,FALSE)</f>
        <v>#N/A</v>
      </c>
      <c r="J1094" s="38" t="str">
        <f>VLOOKUP(G1094,'MITRA (REFERENSI)'!$A:$Z,26,FALSE)</f>
        <v>#N/A</v>
      </c>
      <c r="K1094" s="38" t="str">
        <f>VLOOKUP(G1094,'MITRA (REFERENSI)'!$A:$Z,15,FALSE)</f>
        <v>#N/A</v>
      </c>
      <c r="L1094" s="38" t="str">
        <f>VLOOKUP(G1094,'MITRA (REFERENSI)'!$A:$Z,15,FALSE)</f>
        <v>#N/A</v>
      </c>
      <c r="M1094" s="38" t="str">
        <f>IF(B1094=1,'KELAS (REFERENSI)'!M1094,IF(B1094=2,'KELAS (REFERENSI)'!M1109,IF(B1094=3,'KELAS (REFERENSI)'!M1124,IF(B1094=4,'KELAS (REFERENSI)'!M1139,""))))</f>
        <v/>
      </c>
      <c r="N1094" s="38" t="str">
        <f>IF(B1094=1,'KELAS (REFERENSI)'!N1094,IF(B1094=2,'KELAS (REFERENSI)'!N1109,IF(B1094=3,'KELAS (REFERENSI)'!N1124,IF(B1094=4,'KELAS (REFERENSI)'!N1139,""))))</f>
        <v/>
      </c>
      <c r="O1094" s="38" t="str">
        <f>IF(B1094=1,'KELAS (REFERENSI)'!O1094,IF(B1094=2,'KELAS (REFERENSI)'!O1109,IF(B1094=3,'KELAS (REFERENSI)'!O1124,IF(B1094=4,'KELAS (REFERENSI)'!O1139,""))))</f>
        <v/>
      </c>
      <c r="P1094" s="38" t="str">
        <f>IF(B1094=1,'KELAS (REFERENSI)'!P1094,IF(B1094=2,'KELAS (REFERENSI)'!P1109,IF(B1094=3,'KELAS (REFERENSI)'!P1124,IF(B1094=4,'KELAS (REFERENSI)'!P1139,""))))</f>
        <v/>
      </c>
      <c r="Q1094" s="38" t="str">
        <f t="shared" si="4"/>
        <v>BPS Kota Jakarta Timur</v>
      </c>
      <c r="R1094" s="38" t="str">
        <f t="shared" si="56"/>
        <v/>
      </c>
      <c r="S1094" s="38" t="str">
        <f t="shared" ref="S1094:T1094" si="1102">S1093</f>
        <v>15 Juni sampai dengan 31 Agustus 2026</v>
      </c>
      <c r="T1094" s="38" t="str">
        <f t="shared" si="1102"/>
        <v>31 Agustus 2026</v>
      </c>
      <c r="U1094" s="46"/>
      <c r="V1094" s="42"/>
      <c r="W1094" s="42"/>
      <c r="X1094" s="42"/>
    </row>
    <row r="1095" ht="15.0" customHeight="1">
      <c r="A1095" s="36" t="s">
        <v>6157</v>
      </c>
      <c r="B1095" s="43"/>
      <c r="C1095" s="44"/>
      <c r="D1095" s="47"/>
      <c r="E1095" s="47"/>
      <c r="F1095" s="39" t="str">
        <f t="shared" si="2"/>
        <v>PETUGAS.1094/SPK/SE/PML/3172/2026</v>
      </c>
      <c r="G1095" s="45"/>
      <c r="H1095" s="39" t="str">
        <f>VLOOKUP(G1095,'MITRA (REFERENSI)'!$A:$Z,16,FALSE)</f>
        <v>#N/A</v>
      </c>
      <c r="I1095" s="39" t="str">
        <f>VLOOKUP(G1095,'MITRA (REFERENSI)'!$A:$Z,25,FALSE)</f>
        <v>#N/A</v>
      </c>
      <c r="J1095" s="38" t="str">
        <f>VLOOKUP(G1095,'MITRA (REFERENSI)'!$A:$Z,26,FALSE)</f>
        <v>#N/A</v>
      </c>
      <c r="K1095" s="38" t="str">
        <f>VLOOKUP(G1095,'MITRA (REFERENSI)'!$A:$Z,15,FALSE)</f>
        <v>#N/A</v>
      </c>
      <c r="L1095" s="38" t="str">
        <f>VLOOKUP(G1095,'MITRA (REFERENSI)'!$A:$Z,15,FALSE)</f>
        <v>#N/A</v>
      </c>
      <c r="M1095" s="38" t="str">
        <f>IF(B1095=1,'KELAS (REFERENSI)'!M1095,IF(B1095=2,'KELAS (REFERENSI)'!M1110,IF(B1095=3,'KELAS (REFERENSI)'!M1125,IF(B1095=4,'KELAS (REFERENSI)'!M1140,""))))</f>
        <v/>
      </c>
      <c r="N1095" s="38" t="str">
        <f>IF(B1095=1,'KELAS (REFERENSI)'!N1095,IF(B1095=2,'KELAS (REFERENSI)'!N1110,IF(B1095=3,'KELAS (REFERENSI)'!N1125,IF(B1095=4,'KELAS (REFERENSI)'!N1140,""))))</f>
        <v/>
      </c>
      <c r="O1095" s="38" t="str">
        <f>IF(B1095=1,'KELAS (REFERENSI)'!O1095,IF(B1095=2,'KELAS (REFERENSI)'!O1110,IF(B1095=3,'KELAS (REFERENSI)'!O1125,IF(B1095=4,'KELAS (REFERENSI)'!O1140,""))))</f>
        <v/>
      </c>
      <c r="P1095" s="38" t="str">
        <f>IF(B1095=1,'KELAS (REFERENSI)'!P1095,IF(B1095=2,'KELAS (REFERENSI)'!P1110,IF(B1095=3,'KELAS (REFERENSI)'!P1125,IF(B1095=4,'KELAS (REFERENSI)'!P1140,""))))</f>
        <v/>
      </c>
      <c r="Q1095" s="38" t="str">
        <f t="shared" si="4"/>
        <v>BPS Kota Jakarta Timur</v>
      </c>
      <c r="R1095" s="38" t="str">
        <f t="shared" si="56"/>
        <v/>
      </c>
      <c r="S1095" s="38" t="str">
        <f t="shared" ref="S1095:T1095" si="1103">S1094</f>
        <v>15 Juni sampai dengan 31 Agustus 2026</v>
      </c>
      <c r="T1095" s="38" t="str">
        <f t="shared" si="1103"/>
        <v>31 Agustus 2026</v>
      </c>
      <c r="U1095" s="46"/>
      <c r="V1095" s="42"/>
      <c r="W1095" s="42"/>
      <c r="X1095" s="42"/>
    </row>
    <row r="1096" ht="15.0" customHeight="1">
      <c r="A1096" s="36" t="s">
        <v>6158</v>
      </c>
      <c r="B1096" s="43"/>
      <c r="C1096" s="44"/>
      <c r="D1096" s="47"/>
      <c r="E1096" s="47"/>
      <c r="F1096" s="39" t="str">
        <f t="shared" si="2"/>
        <v>PETUGAS.1095/SPK/SE/PML/3172/2026</v>
      </c>
      <c r="G1096" s="45"/>
      <c r="H1096" s="39" t="str">
        <f>VLOOKUP(G1096,'MITRA (REFERENSI)'!$A:$Z,16,FALSE)</f>
        <v>#N/A</v>
      </c>
      <c r="I1096" s="39" t="str">
        <f>VLOOKUP(G1096,'MITRA (REFERENSI)'!$A:$Z,25,FALSE)</f>
        <v>#N/A</v>
      </c>
      <c r="J1096" s="38" t="str">
        <f>VLOOKUP(G1096,'MITRA (REFERENSI)'!$A:$Z,26,FALSE)</f>
        <v>#N/A</v>
      </c>
      <c r="K1096" s="38" t="str">
        <f>VLOOKUP(G1096,'MITRA (REFERENSI)'!$A:$Z,15,FALSE)</f>
        <v>#N/A</v>
      </c>
      <c r="L1096" s="38" t="str">
        <f>VLOOKUP(G1096,'MITRA (REFERENSI)'!$A:$Z,15,FALSE)</f>
        <v>#N/A</v>
      </c>
      <c r="M1096" s="38" t="str">
        <f>IF(B1096=1,'KELAS (REFERENSI)'!M1096,IF(B1096=2,'KELAS (REFERENSI)'!M1111,IF(B1096=3,'KELAS (REFERENSI)'!M1126,IF(B1096=4,'KELAS (REFERENSI)'!M1141,""))))</f>
        <v/>
      </c>
      <c r="N1096" s="38" t="str">
        <f>IF(B1096=1,'KELAS (REFERENSI)'!N1096,IF(B1096=2,'KELAS (REFERENSI)'!N1111,IF(B1096=3,'KELAS (REFERENSI)'!N1126,IF(B1096=4,'KELAS (REFERENSI)'!N1141,""))))</f>
        <v/>
      </c>
      <c r="O1096" s="38" t="str">
        <f>IF(B1096=1,'KELAS (REFERENSI)'!O1096,IF(B1096=2,'KELAS (REFERENSI)'!O1111,IF(B1096=3,'KELAS (REFERENSI)'!O1126,IF(B1096=4,'KELAS (REFERENSI)'!O1141,""))))</f>
        <v/>
      </c>
      <c r="P1096" s="38" t="str">
        <f>IF(B1096=1,'KELAS (REFERENSI)'!P1096,IF(B1096=2,'KELAS (REFERENSI)'!P1111,IF(B1096=3,'KELAS (REFERENSI)'!P1126,IF(B1096=4,'KELAS (REFERENSI)'!P1141,""))))</f>
        <v/>
      </c>
      <c r="Q1096" s="38" t="str">
        <f t="shared" si="4"/>
        <v>BPS Kota Jakarta Timur</v>
      </c>
      <c r="R1096" s="38" t="str">
        <f t="shared" si="56"/>
        <v/>
      </c>
      <c r="S1096" s="38" t="str">
        <f t="shared" ref="S1096:T1096" si="1104">S1095</f>
        <v>15 Juni sampai dengan 31 Agustus 2026</v>
      </c>
      <c r="T1096" s="38" t="str">
        <f t="shared" si="1104"/>
        <v>31 Agustus 2026</v>
      </c>
      <c r="U1096" s="46"/>
      <c r="V1096" s="42"/>
      <c r="W1096" s="42"/>
      <c r="X1096" s="42"/>
    </row>
    <row r="1097" ht="15.0" customHeight="1">
      <c r="A1097" s="36" t="s">
        <v>6159</v>
      </c>
      <c r="B1097" s="43"/>
      <c r="C1097" s="44"/>
      <c r="D1097" s="47"/>
      <c r="E1097" s="47"/>
      <c r="F1097" s="39" t="str">
        <f t="shared" si="2"/>
        <v>PETUGAS.1096/SPK/SE/PML/3172/2026</v>
      </c>
      <c r="G1097" s="45"/>
      <c r="H1097" s="39" t="str">
        <f>VLOOKUP(G1097,'MITRA (REFERENSI)'!$A:$Z,16,FALSE)</f>
        <v>#N/A</v>
      </c>
      <c r="I1097" s="39" t="str">
        <f>VLOOKUP(G1097,'MITRA (REFERENSI)'!$A:$Z,25,FALSE)</f>
        <v>#N/A</v>
      </c>
      <c r="J1097" s="38" t="str">
        <f>VLOOKUP(G1097,'MITRA (REFERENSI)'!$A:$Z,26,FALSE)</f>
        <v>#N/A</v>
      </c>
      <c r="K1097" s="38" t="str">
        <f>VLOOKUP(G1097,'MITRA (REFERENSI)'!$A:$Z,15,FALSE)</f>
        <v>#N/A</v>
      </c>
      <c r="L1097" s="38" t="str">
        <f>VLOOKUP(G1097,'MITRA (REFERENSI)'!$A:$Z,15,FALSE)</f>
        <v>#N/A</v>
      </c>
      <c r="M1097" s="38" t="str">
        <f>IF(B1097=1,'KELAS (REFERENSI)'!M1097,IF(B1097=2,'KELAS (REFERENSI)'!M1112,IF(B1097=3,'KELAS (REFERENSI)'!M1127,IF(B1097=4,'KELAS (REFERENSI)'!M1142,""))))</f>
        <v/>
      </c>
      <c r="N1097" s="38" t="str">
        <f>IF(B1097=1,'KELAS (REFERENSI)'!N1097,IF(B1097=2,'KELAS (REFERENSI)'!N1112,IF(B1097=3,'KELAS (REFERENSI)'!N1127,IF(B1097=4,'KELAS (REFERENSI)'!N1142,""))))</f>
        <v/>
      </c>
      <c r="O1097" s="38" t="str">
        <f>IF(B1097=1,'KELAS (REFERENSI)'!O1097,IF(B1097=2,'KELAS (REFERENSI)'!O1112,IF(B1097=3,'KELAS (REFERENSI)'!O1127,IF(B1097=4,'KELAS (REFERENSI)'!O1142,""))))</f>
        <v/>
      </c>
      <c r="P1097" s="38" t="str">
        <f>IF(B1097=1,'KELAS (REFERENSI)'!P1097,IF(B1097=2,'KELAS (REFERENSI)'!P1112,IF(B1097=3,'KELAS (REFERENSI)'!P1127,IF(B1097=4,'KELAS (REFERENSI)'!P1142,""))))</f>
        <v/>
      </c>
      <c r="Q1097" s="38" t="str">
        <f t="shared" si="4"/>
        <v>BPS Kota Jakarta Timur</v>
      </c>
      <c r="R1097" s="38" t="str">
        <f t="shared" si="56"/>
        <v/>
      </c>
      <c r="S1097" s="38" t="str">
        <f t="shared" ref="S1097:T1097" si="1105">S1096</f>
        <v>15 Juni sampai dengan 31 Agustus 2026</v>
      </c>
      <c r="T1097" s="38" t="str">
        <f t="shared" si="1105"/>
        <v>31 Agustus 2026</v>
      </c>
      <c r="U1097" s="46"/>
      <c r="V1097" s="42"/>
      <c r="W1097" s="42"/>
      <c r="X1097" s="42"/>
    </row>
    <row r="1098" ht="15.0" customHeight="1">
      <c r="A1098" s="36" t="s">
        <v>6160</v>
      </c>
      <c r="B1098" s="43"/>
      <c r="C1098" s="44"/>
      <c r="D1098" s="47"/>
      <c r="E1098" s="47"/>
      <c r="F1098" s="39" t="str">
        <f t="shared" si="2"/>
        <v>PETUGAS.1097/SPK/SE/PML/3172/2026</v>
      </c>
      <c r="G1098" s="45"/>
      <c r="H1098" s="39" t="str">
        <f>VLOOKUP(G1098,'MITRA (REFERENSI)'!$A:$Z,16,FALSE)</f>
        <v>#N/A</v>
      </c>
      <c r="I1098" s="39" t="str">
        <f>VLOOKUP(G1098,'MITRA (REFERENSI)'!$A:$Z,25,FALSE)</f>
        <v>#N/A</v>
      </c>
      <c r="J1098" s="38" t="str">
        <f>VLOOKUP(G1098,'MITRA (REFERENSI)'!$A:$Z,26,FALSE)</f>
        <v>#N/A</v>
      </c>
      <c r="K1098" s="38" t="str">
        <f>VLOOKUP(G1098,'MITRA (REFERENSI)'!$A:$Z,15,FALSE)</f>
        <v>#N/A</v>
      </c>
      <c r="L1098" s="38" t="str">
        <f>VLOOKUP(G1098,'MITRA (REFERENSI)'!$A:$Z,15,FALSE)</f>
        <v>#N/A</v>
      </c>
      <c r="M1098" s="38" t="str">
        <f>IF(B1098=1,'KELAS (REFERENSI)'!M1098,IF(B1098=2,'KELAS (REFERENSI)'!M1113,IF(B1098=3,'KELAS (REFERENSI)'!M1128,IF(B1098=4,'KELAS (REFERENSI)'!M1143,""))))</f>
        <v/>
      </c>
      <c r="N1098" s="38" t="str">
        <f>IF(B1098=1,'KELAS (REFERENSI)'!N1098,IF(B1098=2,'KELAS (REFERENSI)'!N1113,IF(B1098=3,'KELAS (REFERENSI)'!N1128,IF(B1098=4,'KELAS (REFERENSI)'!N1143,""))))</f>
        <v/>
      </c>
      <c r="O1098" s="38" t="str">
        <f>IF(B1098=1,'KELAS (REFERENSI)'!O1098,IF(B1098=2,'KELAS (REFERENSI)'!O1113,IF(B1098=3,'KELAS (REFERENSI)'!O1128,IF(B1098=4,'KELAS (REFERENSI)'!O1143,""))))</f>
        <v/>
      </c>
      <c r="P1098" s="38" t="str">
        <f>IF(B1098=1,'KELAS (REFERENSI)'!P1098,IF(B1098=2,'KELAS (REFERENSI)'!P1113,IF(B1098=3,'KELAS (REFERENSI)'!P1128,IF(B1098=4,'KELAS (REFERENSI)'!P1143,""))))</f>
        <v/>
      </c>
      <c r="Q1098" s="38" t="str">
        <f t="shared" si="4"/>
        <v>BPS Kota Jakarta Timur</v>
      </c>
      <c r="R1098" s="38" t="str">
        <f t="shared" si="56"/>
        <v/>
      </c>
      <c r="S1098" s="38" t="str">
        <f t="shared" ref="S1098:T1098" si="1106">S1097</f>
        <v>15 Juni sampai dengan 31 Agustus 2026</v>
      </c>
      <c r="T1098" s="38" t="str">
        <f t="shared" si="1106"/>
        <v>31 Agustus 2026</v>
      </c>
      <c r="U1098" s="46"/>
      <c r="V1098" s="42"/>
      <c r="W1098" s="42"/>
      <c r="X1098" s="42"/>
    </row>
    <row r="1099" ht="15.0" customHeight="1">
      <c r="A1099" s="36" t="s">
        <v>6161</v>
      </c>
      <c r="B1099" s="43"/>
      <c r="C1099" s="44"/>
      <c r="D1099" s="47"/>
      <c r="E1099" s="47"/>
      <c r="F1099" s="39" t="str">
        <f t="shared" si="2"/>
        <v>PETUGAS.1098/SPK/SE/PML/3172/2026</v>
      </c>
      <c r="G1099" s="45"/>
      <c r="H1099" s="39" t="str">
        <f>VLOOKUP(G1099,'MITRA (REFERENSI)'!$A:$Z,16,FALSE)</f>
        <v>#N/A</v>
      </c>
      <c r="I1099" s="39" t="str">
        <f>VLOOKUP(G1099,'MITRA (REFERENSI)'!$A:$Z,25,FALSE)</f>
        <v>#N/A</v>
      </c>
      <c r="J1099" s="38" t="str">
        <f>VLOOKUP(G1099,'MITRA (REFERENSI)'!$A:$Z,26,FALSE)</f>
        <v>#N/A</v>
      </c>
      <c r="K1099" s="38" t="str">
        <f>VLOOKUP(G1099,'MITRA (REFERENSI)'!$A:$Z,15,FALSE)</f>
        <v>#N/A</v>
      </c>
      <c r="L1099" s="38" t="str">
        <f>VLOOKUP(G1099,'MITRA (REFERENSI)'!$A:$Z,15,FALSE)</f>
        <v>#N/A</v>
      </c>
      <c r="M1099" s="38" t="str">
        <f>IF(B1099=1,'KELAS (REFERENSI)'!M1099,IF(B1099=2,'KELAS (REFERENSI)'!M1114,IF(B1099=3,'KELAS (REFERENSI)'!M1129,IF(B1099=4,'KELAS (REFERENSI)'!M1144,""))))</f>
        <v/>
      </c>
      <c r="N1099" s="38" t="str">
        <f>IF(B1099=1,'KELAS (REFERENSI)'!N1099,IF(B1099=2,'KELAS (REFERENSI)'!N1114,IF(B1099=3,'KELAS (REFERENSI)'!N1129,IF(B1099=4,'KELAS (REFERENSI)'!N1144,""))))</f>
        <v/>
      </c>
      <c r="O1099" s="38" t="str">
        <f>IF(B1099=1,'KELAS (REFERENSI)'!O1099,IF(B1099=2,'KELAS (REFERENSI)'!O1114,IF(B1099=3,'KELAS (REFERENSI)'!O1129,IF(B1099=4,'KELAS (REFERENSI)'!O1144,""))))</f>
        <v/>
      </c>
      <c r="P1099" s="38" t="str">
        <f>IF(B1099=1,'KELAS (REFERENSI)'!P1099,IF(B1099=2,'KELAS (REFERENSI)'!P1114,IF(B1099=3,'KELAS (REFERENSI)'!P1129,IF(B1099=4,'KELAS (REFERENSI)'!P1144,""))))</f>
        <v/>
      </c>
      <c r="Q1099" s="38" t="str">
        <f t="shared" si="4"/>
        <v>BPS Kota Jakarta Timur</v>
      </c>
      <c r="R1099" s="38" t="str">
        <f t="shared" si="56"/>
        <v/>
      </c>
      <c r="S1099" s="38" t="str">
        <f t="shared" ref="S1099:T1099" si="1107">S1098</f>
        <v>15 Juni sampai dengan 31 Agustus 2026</v>
      </c>
      <c r="T1099" s="38" t="str">
        <f t="shared" si="1107"/>
        <v>31 Agustus 2026</v>
      </c>
      <c r="U1099" s="46"/>
      <c r="V1099" s="42"/>
      <c r="W1099" s="42"/>
      <c r="X1099" s="42"/>
    </row>
    <row r="1100" ht="15.0" customHeight="1">
      <c r="A1100" s="36" t="s">
        <v>6162</v>
      </c>
      <c r="B1100" s="43"/>
      <c r="C1100" s="44"/>
      <c r="D1100" s="47"/>
      <c r="E1100" s="47"/>
      <c r="F1100" s="39" t="str">
        <f t="shared" si="2"/>
        <v>PETUGAS.1099/SPK/SE/PML/3172/2026</v>
      </c>
      <c r="G1100" s="45"/>
      <c r="H1100" s="39" t="str">
        <f>VLOOKUP(G1100,'MITRA (REFERENSI)'!$A:$Z,16,FALSE)</f>
        <v>#N/A</v>
      </c>
      <c r="I1100" s="39" t="str">
        <f>VLOOKUP(G1100,'MITRA (REFERENSI)'!$A:$Z,25,FALSE)</f>
        <v>#N/A</v>
      </c>
      <c r="J1100" s="38" t="str">
        <f>VLOOKUP(G1100,'MITRA (REFERENSI)'!$A:$Z,26,FALSE)</f>
        <v>#N/A</v>
      </c>
      <c r="K1100" s="38" t="str">
        <f>VLOOKUP(G1100,'MITRA (REFERENSI)'!$A:$Z,15,FALSE)</f>
        <v>#N/A</v>
      </c>
      <c r="L1100" s="38" t="str">
        <f>VLOOKUP(G1100,'MITRA (REFERENSI)'!$A:$Z,15,FALSE)</f>
        <v>#N/A</v>
      </c>
      <c r="M1100" s="38" t="str">
        <f>IF(B1100=1,'KELAS (REFERENSI)'!M1100,IF(B1100=2,'KELAS (REFERENSI)'!M1115,IF(B1100=3,'KELAS (REFERENSI)'!M1130,IF(B1100=4,'KELAS (REFERENSI)'!M1145,""))))</f>
        <v/>
      </c>
      <c r="N1100" s="38" t="str">
        <f>IF(B1100=1,'KELAS (REFERENSI)'!N1100,IF(B1100=2,'KELAS (REFERENSI)'!N1115,IF(B1100=3,'KELAS (REFERENSI)'!N1130,IF(B1100=4,'KELAS (REFERENSI)'!N1145,""))))</f>
        <v/>
      </c>
      <c r="O1100" s="38" t="str">
        <f>IF(B1100=1,'KELAS (REFERENSI)'!O1100,IF(B1100=2,'KELAS (REFERENSI)'!O1115,IF(B1100=3,'KELAS (REFERENSI)'!O1130,IF(B1100=4,'KELAS (REFERENSI)'!O1145,""))))</f>
        <v/>
      </c>
      <c r="P1100" s="38" t="str">
        <f>IF(B1100=1,'KELAS (REFERENSI)'!P1100,IF(B1100=2,'KELAS (REFERENSI)'!P1115,IF(B1100=3,'KELAS (REFERENSI)'!P1130,IF(B1100=4,'KELAS (REFERENSI)'!P1145,""))))</f>
        <v/>
      </c>
      <c r="Q1100" s="38" t="str">
        <f t="shared" si="4"/>
        <v>BPS Kota Jakarta Timur</v>
      </c>
      <c r="R1100" s="38" t="str">
        <f t="shared" si="56"/>
        <v/>
      </c>
      <c r="S1100" s="38" t="str">
        <f t="shared" ref="S1100:T1100" si="1108">S1099</f>
        <v>15 Juni sampai dengan 31 Agustus 2026</v>
      </c>
      <c r="T1100" s="38" t="str">
        <f t="shared" si="1108"/>
        <v>31 Agustus 2026</v>
      </c>
      <c r="U1100" s="46"/>
      <c r="V1100" s="42"/>
      <c r="W1100" s="42"/>
      <c r="X1100" s="42"/>
    </row>
    <row r="1101" ht="15.0" customHeight="1">
      <c r="A1101" s="36" t="s">
        <v>6163</v>
      </c>
      <c r="B1101" s="43"/>
      <c r="C1101" s="44"/>
      <c r="D1101" s="47"/>
      <c r="E1101" s="47"/>
      <c r="F1101" s="39" t="str">
        <f t="shared" si="2"/>
        <v>PETUGAS.1100/SPK/SE/PML/3172/2026</v>
      </c>
      <c r="G1101" s="45"/>
      <c r="H1101" s="39" t="str">
        <f>VLOOKUP(G1101,'MITRA (REFERENSI)'!$A:$Z,16,FALSE)</f>
        <v>#N/A</v>
      </c>
      <c r="I1101" s="39" t="str">
        <f>VLOOKUP(G1101,'MITRA (REFERENSI)'!$A:$Z,25,FALSE)</f>
        <v>#N/A</v>
      </c>
      <c r="J1101" s="38" t="str">
        <f>VLOOKUP(G1101,'MITRA (REFERENSI)'!$A:$Z,26,FALSE)</f>
        <v>#N/A</v>
      </c>
      <c r="K1101" s="38" t="str">
        <f>VLOOKUP(G1101,'MITRA (REFERENSI)'!$A:$Z,15,FALSE)</f>
        <v>#N/A</v>
      </c>
      <c r="L1101" s="38" t="str">
        <f>VLOOKUP(G1101,'MITRA (REFERENSI)'!$A:$Z,15,FALSE)</f>
        <v>#N/A</v>
      </c>
      <c r="M1101" s="38" t="str">
        <f>IF(B1101=1,'KELAS (REFERENSI)'!M1101,IF(B1101=2,'KELAS (REFERENSI)'!M1116,IF(B1101=3,'KELAS (REFERENSI)'!M1131,IF(B1101=4,'KELAS (REFERENSI)'!M1146,""))))</f>
        <v/>
      </c>
      <c r="N1101" s="38" t="str">
        <f>IF(B1101=1,'KELAS (REFERENSI)'!N1101,IF(B1101=2,'KELAS (REFERENSI)'!N1116,IF(B1101=3,'KELAS (REFERENSI)'!N1131,IF(B1101=4,'KELAS (REFERENSI)'!N1146,""))))</f>
        <v/>
      </c>
      <c r="O1101" s="38" t="str">
        <f>IF(B1101=1,'KELAS (REFERENSI)'!O1101,IF(B1101=2,'KELAS (REFERENSI)'!O1116,IF(B1101=3,'KELAS (REFERENSI)'!O1131,IF(B1101=4,'KELAS (REFERENSI)'!O1146,""))))</f>
        <v/>
      </c>
      <c r="P1101" s="38" t="str">
        <f>IF(B1101=1,'KELAS (REFERENSI)'!P1101,IF(B1101=2,'KELAS (REFERENSI)'!P1116,IF(B1101=3,'KELAS (REFERENSI)'!P1131,IF(B1101=4,'KELAS (REFERENSI)'!P1146,""))))</f>
        <v/>
      </c>
      <c r="Q1101" s="38" t="str">
        <f t="shared" si="4"/>
        <v>BPS Kota Jakarta Timur</v>
      </c>
      <c r="R1101" s="38" t="str">
        <f t="shared" si="56"/>
        <v/>
      </c>
      <c r="S1101" s="38" t="str">
        <f t="shared" ref="S1101:T1101" si="1109">S1100</f>
        <v>15 Juni sampai dengan 31 Agustus 2026</v>
      </c>
      <c r="T1101" s="38" t="str">
        <f t="shared" si="1109"/>
        <v>31 Agustus 2026</v>
      </c>
      <c r="U1101" s="46"/>
      <c r="V1101" s="42"/>
      <c r="W1101" s="42"/>
      <c r="X1101" s="42"/>
    </row>
    <row r="1102" ht="15.0" customHeight="1">
      <c r="A1102" s="36" t="s">
        <v>6164</v>
      </c>
      <c r="B1102" s="43"/>
      <c r="C1102" s="44"/>
      <c r="D1102" s="47"/>
      <c r="E1102" s="47"/>
      <c r="F1102" s="39" t="str">
        <f t="shared" si="2"/>
        <v>PETUGAS.1101/SPK/SE/PML/3172/2026</v>
      </c>
      <c r="G1102" s="45"/>
      <c r="H1102" s="39" t="str">
        <f>VLOOKUP(G1102,'MITRA (REFERENSI)'!$A:$Z,16,FALSE)</f>
        <v>#N/A</v>
      </c>
      <c r="I1102" s="39" t="str">
        <f>VLOOKUP(G1102,'MITRA (REFERENSI)'!$A:$Z,25,FALSE)</f>
        <v>#N/A</v>
      </c>
      <c r="J1102" s="38" t="str">
        <f>VLOOKUP(G1102,'MITRA (REFERENSI)'!$A:$Z,26,FALSE)</f>
        <v>#N/A</v>
      </c>
      <c r="K1102" s="38" t="str">
        <f>VLOOKUP(G1102,'MITRA (REFERENSI)'!$A:$Z,15,FALSE)</f>
        <v>#N/A</v>
      </c>
      <c r="L1102" s="38" t="str">
        <f>VLOOKUP(G1102,'MITRA (REFERENSI)'!$A:$Z,15,FALSE)</f>
        <v>#N/A</v>
      </c>
      <c r="M1102" s="38" t="str">
        <f>IF(B1102=1,'KELAS (REFERENSI)'!M1102,IF(B1102=2,'KELAS (REFERENSI)'!M1117,IF(B1102=3,'KELAS (REFERENSI)'!M1132,IF(B1102=4,'KELAS (REFERENSI)'!M1147,""))))</f>
        <v/>
      </c>
      <c r="N1102" s="38" t="str">
        <f>IF(B1102=1,'KELAS (REFERENSI)'!N1102,IF(B1102=2,'KELAS (REFERENSI)'!N1117,IF(B1102=3,'KELAS (REFERENSI)'!N1132,IF(B1102=4,'KELAS (REFERENSI)'!N1147,""))))</f>
        <v/>
      </c>
      <c r="O1102" s="38" t="str">
        <f>IF(B1102=1,'KELAS (REFERENSI)'!O1102,IF(B1102=2,'KELAS (REFERENSI)'!O1117,IF(B1102=3,'KELAS (REFERENSI)'!O1132,IF(B1102=4,'KELAS (REFERENSI)'!O1147,""))))</f>
        <v/>
      </c>
      <c r="P1102" s="38" t="str">
        <f>IF(B1102=1,'KELAS (REFERENSI)'!P1102,IF(B1102=2,'KELAS (REFERENSI)'!P1117,IF(B1102=3,'KELAS (REFERENSI)'!P1132,IF(B1102=4,'KELAS (REFERENSI)'!P1147,""))))</f>
        <v/>
      </c>
      <c r="Q1102" s="38" t="str">
        <f t="shared" si="4"/>
        <v>BPS Kota Jakarta Timur</v>
      </c>
      <c r="R1102" s="38" t="str">
        <f t="shared" si="56"/>
        <v/>
      </c>
      <c r="S1102" s="38" t="str">
        <f t="shared" ref="S1102:T1102" si="1110">S1101</f>
        <v>15 Juni sampai dengan 31 Agustus 2026</v>
      </c>
      <c r="T1102" s="38" t="str">
        <f t="shared" si="1110"/>
        <v>31 Agustus 2026</v>
      </c>
      <c r="U1102" s="46"/>
      <c r="V1102" s="42"/>
      <c r="W1102" s="42"/>
      <c r="X1102" s="42"/>
    </row>
    <row r="1103" ht="15.0" customHeight="1">
      <c r="A1103" s="36" t="s">
        <v>6165</v>
      </c>
      <c r="B1103" s="43"/>
      <c r="C1103" s="44"/>
      <c r="D1103" s="47"/>
      <c r="E1103" s="47"/>
      <c r="F1103" s="39" t="str">
        <f t="shared" si="2"/>
        <v>PETUGAS.1102/SPK/SE/PML/3172/2026</v>
      </c>
      <c r="G1103" s="45"/>
      <c r="H1103" s="39" t="str">
        <f>VLOOKUP(G1103,'MITRA (REFERENSI)'!$A:$Z,16,FALSE)</f>
        <v>#N/A</v>
      </c>
      <c r="I1103" s="39" t="str">
        <f>VLOOKUP(G1103,'MITRA (REFERENSI)'!$A:$Z,25,FALSE)</f>
        <v>#N/A</v>
      </c>
      <c r="J1103" s="38" t="str">
        <f>VLOOKUP(G1103,'MITRA (REFERENSI)'!$A:$Z,26,FALSE)</f>
        <v>#N/A</v>
      </c>
      <c r="K1103" s="38" t="str">
        <f>VLOOKUP(G1103,'MITRA (REFERENSI)'!$A:$Z,15,FALSE)</f>
        <v>#N/A</v>
      </c>
      <c r="L1103" s="38" t="str">
        <f>VLOOKUP(G1103,'MITRA (REFERENSI)'!$A:$Z,15,FALSE)</f>
        <v>#N/A</v>
      </c>
      <c r="M1103" s="38" t="str">
        <f>IF(B1103=1,'KELAS (REFERENSI)'!M1103,IF(B1103=2,'KELAS (REFERENSI)'!M1118,IF(B1103=3,'KELAS (REFERENSI)'!M1133,IF(B1103=4,'KELAS (REFERENSI)'!M1148,""))))</f>
        <v/>
      </c>
      <c r="N1103" s="38" t="str">
        <f>IF(B1103=1,'KELAS (REFERENSI)'!N1103,IF(B1103=2,'KELAS (REFERENSI)'!N1118,IF(B1103=3,'KELAS (REFERENSI)'!N1133,IF(B1103=4,'KELAS (REFERENSI)'!N1148,""))))</f>
        <v/>
      </c>
      <c r="O1103" s="38" t="str">
        <f>IF(B1103=1,'KELAS (REFERENSI)'!O1103,IF(B1103=2,'KELAS (REFERENSI)'!O1118,IF(B1103=3,'KELAS (REFERENSI)'!O1133,IF(B1103=4,'KELAS (REFERENSI)'!O1148,""))))</f>
        <v/>
      </c>
      <c r="P1103" s="38" t="str">
        <f>IF(B1103=1,'KELAS (REFERENSI)'!P1103,IF(B1103=2,'KELAS (REFERENSI)'!P1118,IF(B1103=3,'KELAS (REFERENSI)'!P1133,IF(B1103=4,'KELAS (REFERENSI)'!P1148,""))))</f>
        <v/>
      </c>
      <c r="Q1103" s="38" t="str">
        <f t="shared" si="4"/>
        <v>BPS Kota Jakarta Timur</v>
      </c>
      <c r="R1103" s="38" t="str">
        <f t="shared" si="56"/>
        <v/>
      </c>
      <c r="S1103" s="38" t="str">
        <f t="shared" ref="S1103:T1103" si="1111">S1102</f>
        <v>15 Juni sampai dengan 31 Agustus 2026</v>
      </c>
      <c r="T1103" s="38" t="str">
        <f t="shared" si="1111"/>
        <v>31 Agustus 2026</v>
      </c>
      <c r="U1103" s="46"/>
      <c r="V1103" s="42"/>
      <c r="W1103" s="42"/>
      <c r="X1103" s="42"/>
    </row>
    <row r="1104" ht="15.0" customHeight="1">
      <c r="A1104" s="36" t="s">
        <v>6166</v>
      </c>
      <c r="B1104" s="43"/>
      <c r="C1104" s="44"/>
      <c r="D1104" s="47"/>
      <c r="E1104" s="47"/>
      <c r="F1104" s="39" t="str">
        <f t="shared" si="2"/>
        <v>PETUGAS.1103/SPK/SE/PML/3172/2026</v>
      </c>
      <c r="G1104" s="45"/>
      <c r="H1104" s="39" t="str">
        <f>VLOOKUP(G1104,'MITRA (REFERENSI)'!$A:$Z,16,FALSE)</f>
        <v>#N/A</v>
      </c>
      <c r="I1104" s="39" t="str">
        <f>VLOOKUP(G1104,'MITRA (REFERENSI)'!$A:$Z,25,FALSE)</f>
        <v>#N/A</v>
      </c>
      <c r="J1104" s="38" t="str">
        <f>VLOOKUP(G1104,'MITRA (REFERENSI)'!$A:$Z,26,FALSE)</f>
        <v>#N/A</v>
      </c>
      <c r="K1104" s="38" t="str">
        <f>VLOOKUP(G1104,'MITRA (REFERENSI)'!$A:$Z,15,FALSE)</f>
        <v>#N/A</v>
      </c>
      <c r="L1104" s="38" t="str">
        <f>VLOOKUP(G1104,'MITRA (REFERENSI)'!$A:$Z,15,FALSE)</f>
        <v>#N/A</v>
      </c>
      <c r="M1104" s="38" t="str">
        <f>IF(B1104=1,'KELAS (REFERENSI)'!M1104,IF(B1104=2,'KELAS (REFERENSI)'!M1119,IF(B1104=3,'KELAS (REFERENSI)'!M1134,IF(B1104=4,'KELAS (REFERENSI)'!M1149,""))))</f>
        <v/>
      </c>
      <c r="N1104" s="38" t="str">
        <f>IF(B1104=1,'KELAS (REFERENSI)'!N1104,IF(B1104=2,'KELAS (REFERENSI)'!N1119,IF(B1104=3,'KELAS (REFERENSI)'!N1134,IF(B1104=4,'KELAS (REFERENSI)'!N1149,""))))</f>
        <v/>
      </c>
      <c r="O1104" s="38" t="str">
        <f>IF(B1104=1,'KELAS (REFERENSI)'!O1104,IF(B1104=2,'KELAS (REFERENSI)'!O1119,IF(B1104=3,'KELAS (REFERENSI)'!O1134,IF(B1104=4,'KELAS (REFERENSI)'!O1149,""))))</f>
        <v/>
      </c>
      <c r="P1104" s="38" t="str">
        <f>IF(B1104=1,'KELAS (REFERENSI)'!P1104,IF(B1104=2,'KELAS (REFERENSI)'!P1119,IF(B1104=3,'KELAS (REFERENSI)'!P1134,IF(B1104=4,'KELAS (REFERENSI)'!P1149,""))))</f>
        <v/>
      </c>
      <c r="Q1104" s="38" t="str">
        <f t="shared" si="4"/>
        <v>BPS Kota Jakarta Timur</v>
      </c>
      <c r="R1104" s="38" t="str">
        <f t="shared" si="56"/>
        <v/>
      </c>
      <c r="S1104" s="38" t="str">
        <f t="shared" ref="S1104:T1104" si="1112">S1103</f>
        <v>15 Juni sampai dengan 31 Agustus 2026</v>
      </c>
      <c r="T1104" s="38" t="str">
        <f t="shared" si="1112"/>
        <v>31 Agustus 2026</v>
      </c>
      <c r="U1104" s="46"/>
      <c r="V1104" s="42"/>
      <c r="W1104" s="42"/>
      <c r="X1104" s="42"/>
    </row>
    <row r="1105" ht="15.0" customHeight="1">
      <c r="A1105" s="36" t="s">
        <v>6167</v>
      </c>
      <c r="B1105" s="43"/>
      <c r="C1105" s="44"/>
      <c r="D1105" s="47"/>
      <c r="E1105" s="47"/>
      <c r="F1105" s="39" t="str">
        <f t="shared" si="2"/>
        <v>PETUGAS.1104/SPK/SE/PML/3172/2026</v>
      </c>
      <c r="G1105" s="45"/>
      <c r="H1105" s="39" t="str">
        <f>VLOOKUP(G1105,'MITRA (REFERENSI)'!$A:$Z,16,FALSE)</f>
        <v>#N/A</v>
      </c>
      <c r="I1105" s="39" t="str">
        <f>VLOOKUP(G1105,'MITRA (REFERENSI)'!$A:$Z,25,FALSE)</f>
        <v>#N/A</v>
      </c>
      <c r="J1105" s="38" t="str">
        <f>VLOOKUP(G1105,'MITRA (REFERENSI)'!$A:$Z,26,FALSE)</f>
        <v>#N/A</v>
      </c>
      <c r="K1105" s="38" t="str">
        <f>VLOOKUP(G1105,'MITRA (REFERENSI)'!$A:$Z,15,FALSE)</f>
        <v>#N/A</v>
      </c>
      <c r="L1105" s="38" t="str">
        <f>VLOOKUP(G1105,'MITRA (REFERENSI)'!$A:$Z,15,FALSE)</f>
        <v>#N/A</v>
      </c>
      <c r="M1105" s="38" t="str">
        <f>IF(B1105=1,'KELAS (REFERENSI)'!M1105,IF(B1105=2,'KELAS (REFERENSI)'!M1120,IF(B1105=3,'KELAS (REFERENSI)'!M1135,IF(B1105=4,'KELAS (REFERENSI)'!M1150,""))))</f>
        <v/>
      </c>
      <c r="N1105" s="38" t="str">
        <f>IF(B1105=1,'KELAS (REFERENSI)'!N1105,IF(B1105=2,'KELAS (REFERENSI)'!N1120,IF(B1105=3,'KELAS (REFERENSI)'!N1135,IF(B1105=4,'KELAS (REFERENSI)'!N1150,""))))</f>
        <v/>
      </c>
      <c r="O1105" s="38" t="str">
        <f>IF(B1105=1,'KELAS (REFERENSI)'!O1105,IF(B1105=2,'KELAS (REFERENSI)'!O1120,IF(B1105=3,'KELAS (REFERENSI)'!O1135,IF(B1105=4,'KELAS (REFERENSI)'!O1150,""))))</f>
        <v/>
      </c>
      <c r="P1105" s="38" t="str">
        <f>IF(B1105=1,'KELAS (REFERENSI)'!P1105,IF(B1105=2,'KELAS (REFERENSI)'!P1120,IF(B1105=3,'KELAS (REFERENSI)'!P1135,IF(B1105=4,'KELAS (REFERENSI)'!P1150,""))))</f>
        <v/>
      </c>
      <c r="Q1105" s="38" t="str">
        <f t="shared" si="4"/>
        <v>BPS Kota Jakarta Timur</v>
      </c>
      <c r="R1105" s="38" t="str">
        <f t="shared" si="56"/>
        <v/>
      </c>
      <c r="S1105" s="38" t="str">
        <f t="shared" ref="S1105:T1105" si="1113">S1104</f>
        <v>15 Juni sampai dengan 31 Agustus 2026</v>
      </c>
      <c r="T1105" s="38" t="str">
        <f t="shared" si="1113"/>
        <v>31 Agustus 2026</v>
      </c>
      <c r="U1105" s="46"/>
      <c r="V1105" s="42"/>
      <c r="W1105" s="42"/>
      <c r="X1105" s="42"/>
    </row>
    <row r="1106" ht="15.0" customHeight="1">
      <c r="A1106" s="36" t="s">
        <v>6168</v>
      </c>
      <c r="B1106" s="43"/>
      <c r="C1106" s="44"/>
      <c r="D1106" s="47"/>
      <c r="E1106" s="47"/>
      <c r="F1106" s="39" t="str">
        <f t="shared" si="2"/>
        <v>PETUGAS.1105/SPK/SE/PML/3172/2026</v>
      </c>
      <c r="G1106" s="45"/>
      <c r="H1106" s="39" t="str">
        <f>VLOOKUP(G1106,'MITRA (REFERENSI)'!$A:$Z,16,FALSE)</f>
        <v>#N/A</v>
      </c>
      <c r="I1106" s="39" t="str">
        <f>VLOOKUP(G1106,'MITRA (REFERENSI)'!$A:$Z,25,FALSE)</f>
        <v>#N/A</v>
      </c>
      <c r="J1106" s="38" t="str">
        <f>VLOOKUP(G1106,'MITRA (REFERENSI)'!$A:$Z,26,FALSE)</f>
        <v>#N/A</v>
      </c>
      <c r="K1106" s="38" t="str">
        <f>VLOOKUP(G1106,'MITRA (REFERENSI)'!$A:$Z,15,FALSE)</f>
        <v>#N/A</v>
      </c>
      <c r="L1106" s="38" t="str">
        <f>VLOOKUP(G1106,'MITRA (REFERENSI)'!$A:$Z,15,FALSE)</f>
        <v>#N/A</v>
      </c>
      <c r="M1106" s="38" t="str">
        <f>IF(B1106=1,'KELAS (REFERENSI)'!M1106,IF(B1106=2,'KELAS (REFERENSI)'!M1121,IF(B1106=3,'KELAS (REFERENSI)'!M1136,IF(B1106=4,'KELAS (REFERENSI)'!M1151,""))))</f>
        <v/>
      </c>
      <c r="N1106" s="38" t="str">
        <f>IF(B1106=1,'KELAS (REFERENSI)'!N1106,IF(B1106=2,'KELAS (REFERENSI)'!N1121,IF(B1106=3,'KELAS (REFERENSI)'!N1136,IF(B1106=4,'KELAS (REFERENSI)'!N1151,""))))</f>
        <v/>
      </c>
      <c r="O1106" s="38" t="str">
        <f>IF(B1106=1,'KELAS (REFERENSI)'!O1106,IF(B1106=2,'KELAS (REFERENSI)'!O1121,IF(B1106=3,'KELAS (REFERENSI)'!O1136,IF(B1106=4,'KELAS (REFERENSI)'!O1151,""))))</f>
        <v/>
      </c>
      <c r="P1106" s="38" t="str">
        <f>IF(B1106=1,'KELAS (REFERENSI)'!P1106,IF(B1106=2,'KELAS (REFERENSI)'!P1121,IF(B1106=3,'KELAS (REFERENSI)'!P1136,IF(B1106=4,'KELAS (REFERENSI)'!P1151,""))))</f>
        <v/>
      </c>
      <c r="Q1106" s="38" t="str">
        <f t="shared" si="4"/>
        <v>BPS Kota Jakarta Timur</v>
      </c>
      <c r="R1106" s="38" t="str">
        <f t="shared" si="56"/>
        <v/>
      </c>
      <c r="S1106" s="38" t="str">
        <f t="shared" ref="S1106:T1106" si="1114">S1105</f>
        <v>15 Juni sampai dengan 31 Agustus 2026</v>
      </c>
      <c r="T1106" s="38" t="str">
        <f t="shared" si="1114"/>
        <v>31 Agustus 2026</v>
      </c>
      <c r="U1106" s="46"/>
      <c r="V1106" s="42"/>
      <c r="W1106" s="42"/>
      <c r="X1106" s="42"/>
    </row>
    <row r="1107" ht="15.0" customHeight="1">
      <c r="A1107" s="36" t="s">
        <v>6169</v>
      </c>
      <c r="B1107" s="43"/>
      <c r="C1107" s="44"/>
      <c r="D1107" s="47"/>
      <c r="E1107" s="47"/>
      <c r="F1107" s="39" t="str">
        <f t="shared" si="2"/>
        <v>PETUGAS.1106/SPK/SE/PML/3172/2026</v>
      </c>
      <c r="G1107" s="45"/>
      <c r="H1107" s="39" t="str">
        <f>VLOOKUP(G1107,'MITRA (REFERENSI)'!$A:$Z,16,FALSE)</f>
        <v>#N/A</v>
      </c>
      <c r="I1107" s="39" t="str">
        <f>VLOOKUP(G1107,'MITRA (REFERENSI)'!$A:$Z,25,FALSE)</f>
        <v>#N/A</v>
      </c>
      <c r="J1107" s="38" t="str">
        <f>VLOOKUP(G1107,'MITRA (REFERENSI)'!$A:$Z,26,FALSE)</f>
        <v>#N/A</v>
      </c>
      <c r="K1107" s="38" t="str">
        <f>VLOOKUP(G1107,'MITRA (REFERENSI)'!$A:$Z,15,FALSE)</f>
        <v>#N/A</v>
      </c>
      <c r="L1107" s="38" t="str">
        <f>VLOOKUP(G1107,'MITRA (REFERENSI)'!$A:$Z,15,FALSE)</f>
        <v>#N/A</v>
      </c>
      <c r="M1107" s="38" t="str">
        <f>IF(B1107=1,'KELAS (REFERENSI)'!M1107,IF(B1107=2,'KELAS (REFERENSI)'!M1122,IF(B1107=3,'KELAS (REFERENSI)'!M1137,IF(B1107=4,'KELAS (REFERENSI)'!M1152,""))))</f>
        <v/>
      </c>
      <c r="N1107" s="38" t="str">
        <f>IF(B1107=1,'KELAS (REFERENSI)'!N1107,IF(B1107=2,'KELAS (REFERENSI)'!N1122,IF(B1107=3,'KELAS (REFERENSI)'!N1137,IF(B1107=4,'KELAS (REFERENSI)'!N1152,""))))</f>
        <v/>
      </c>
      <c r="O1107" s="38" t="str">
        <f>IF(B1107=1,'KELAS (REFERENSI)'!O1107,IF(B1107=2,'KELAS (REFERENSI)'!O1122,IF(B1107=3,'KELAS (REFERENSI)'!O1137,IF(B1107=4,'KELAS (REFERENSI)'!O1152,""))))</f>
        <v/>
      </c>
      <c r="P1107" s="38" t="str">
        <f>IF(B1107=1,'KELAS (REFERENSI)'!P1107,IF(B1107=2,'KELAS (REFERENSI)'!P1122,IF(B1107=3,'KELAS (REFERENSI)'!P1137,IF(B1107=4,'KELAS (REFERENSI)'!P1152,""))))</f>
        <v/>
      </c>
      <c r="Q1107" s="38" t="str">
        <f t="shared" si="4"/>
        <v>BPS Kota Jakarta Timur</v>
      </c>
      <c r="R1107" s="38" t="str">
        <f t="shared" si="56"/>
        <v/>
      </c>
      <c r="S1107" s="38" t="str">
        <f t="shared" ref="S1107:T1107" si="1115">S1106</f>
        <v>15 Juni sampai dengan 31 Agustus 2026</v>
      </c>
      <c r="T1107" s="38" t="str">
        <f t="shared" si="1115"/>
        <v>31 Agustus 2026</v>
      </c>
      <c r="U1107" s="46"/>
      <c r="V1107" s="42"/>
      <c r="W1107" s="42"/>
      <c r="X1107" s="42"/>
    </row>
    <row r="1108" ht="15.0" customHeight="1">
      <c r="A1108" s="36" t="s">
        <v>6170</v>
      </c>
      <c r="B1108" s="43"/>
      <c r="C1108" s="44"/>
      <c r="D1108" s="47"/>
      <c r="E1108" s="47"/>
      <c r="F1108" s="39" t="str">
        <f t="shared" si="2"/>
        <v>PETUGAS.1107/SPK/SE/PML/3172/2026</v>
      </c>
      <c r="G1108" s="45"/>
      <c r="H1108" s="39" t="str">
        <f>VLOOKUP(G1108,'MITRA (REFERENSI)'!$A:$Z,16,FALSE)</f>
        <v>#N/A</v>
      </c>
      <c r="I1108" s="39" t="str">
        <f>VLOOKUP(G1108,'MITRA (REFERENSI)'!$A:$Z,25,FALSE)</f>
        <v>#N/A</v>
      </c>
      <c r="J1108" s="38" t="str">
        <f>VLOOKUP(G1108,'MITRA (REFERENSI)'!$A:$Z,26,FALSE)</f>
        <v>#N/A</v>
      </c>
      <c r="K1108" s="38" t="str">
        <f>VLOOKUP(G1108,'MITRA (REFERENSI)'!$A:$Z,15,FALSE)</f>
        <v>#N/A</v>
      </c>
      <c r="L1108" s="38" t="str">
        <f>VLOOKUP(G1108,'MITRA (REFERENSI)'!$A:$Z,15,FALSE)</f>
        <v>#N/A</v>
      </c>
      <c r="M1108" s="38" t="str">
        <f>IF(B1108=1,'KELAS (REFERENSI)'!M1108,IF(B1108=2,'KELAS (REFERENSI)'!M1123,IF(B1108=3,'KELAS (REFERENSI)'!M1138,IF(B1108=4,'KELAS (REFERENSI)'!M1153,""))))</f>
        <v/>
      </c>
      <c r="N1108" s="38" t="str">
        <f>IF(B1108=1,'KELAS (REFERENSI)'!N1108,IF(B1108=2,'KELAS (REFERENSI)'!N1123,IF(B1108=3,'KELAS (REFERENSI)'!N1138,IF(B1108=4,'KELAS (REFERENSI)'!N1153,""))))</f>
        <v/>
      </c>
      <c r="O1108" s="38" t="str">
        <f>IF(B1108=1,'KELAS (REFERENSI)'!O1108,IF(B1108=2,'KELAS (REFERENSI)'!O1123,IF(B1108=3,'KELAS (REFERENSI)'!O1138,IF(B1108=4,'KELAS (REFERENSI)'!O1153,""))))</f>
        <v/>
      </c>
      <c r="P1108" s="38" t="str">
        <f>IF(B1108=1,'KELAS (REFERENSI)'!P1108,IF(B1108=2,'KELAS (REFERENSI)'!P1123,IF(B1108=3,'KELAS (REFERENSI)'!P1138,IF(B1108=4,'KELAS (REFERENSI)'!P1153,""))))</f>
        <v/>
      </c>
      <c r="Q1108" s="38" t="str">
        <f t="shared" si="4"/>
        <v>BPS Kota Jakarta Timur</v>
      </c>
      <c r="R1108" s="38" t="str">
        <f t="shared" si="56"/>
        <v/>
      </c>
      <c r="S1108" s="38" t="str">
        <f t="shared" ref="S1108:T1108" si="1116">S1107</f>
        <v>15 Juni sampai dengan 31 Agustus 2026</v>
      </c>
      <c r="T1108" s="38" t="str">
        <f t="shared" si="1116"/>
        <v>31 Agustus 2026</v>
      </c>
      <c r="U1108" s="46"/>
      <c r="V1108" s="42"/>
      <c r="W1108" s="42"/>
      <c r="X1108" s="42"/>
    </row>
    <row r="1109" ht="15.0" customHeight="1">
      <c r="A1109" s="36" t="s">
        <v>6171</v>
      </c>
      <c r="B1109" s="43"/>
      <c r="C1109" s="44"/>
      <c r="D1109" s="47"/>
      <c r="E1109" s="47"/>
      <c r="F1109" s="39" t="str">
        <f t="shared" si="2"/>
        <v>PETUGAS.1108/SPK/SE/PML/3172/2026</v>
      </c>
      <c r="G1109" s="45"/>
      <c r="H1109" s="39" t="str">
        <f>VLOOKUP(G1109,'MITRA (REFERENSI)'!$A:$Z,16,FALSE)</f>
        <v>#N/A</v>
      </c>
      <c r="I1109" s="39" t="str">
        <f>VLOOKUP(G1109,'MITRA (REFERENSI)'!$A:$Z,25,FALSE)</f>
        <v>#N/A</v>
      </c>
      <c r="J1109" s="38" t="str">
        <f>VLOOKUP(G1109,'MITRA (REFERENSI)'!$A:$Z,26,FALSE)</f>
        <v>#N/A</v>
      </c>
      <c r="K1109" s="38" t="str">
        <f>VLOOKUP(G1109,'MITRA (REFERENSI)'!$A:$Z,15,FALSE)</f>
        <v>#N/A</v>
      </c>
      <c r="L1109" s="38" t="str">
        <f>VLOOKUP(G1109,'MITRA (REFERENSI)'!$A:$Z,15,FALSE)</f>
        <v>#N/A</v>
      </c>
      <c r="M1109" s="38" t="str">
        <f>IF(B1109=1,'KELAS (REFERENSI)'!M1109,IF(B1109=2,'KELAS (REFERENSI)'!M1124,IF(B1109=3,'KELAS (REFERENSI)'!M1139,IF(B1109=4,'KELAS (REFERENSI)'!M1154,""))))</f>
        <v/>
      </c>
      <c r="N1109" s="38" t="str">
        <f>IF(B1109=1,'KELAS (REFERENSI)'!N1109,IF(B1109=2,'KELAS (REFERENSI)'!N1124,IF(B1109=3,'KELAS (REFERENSI)'!N1139,IF(B1109=4,'KELAS (REFERENSI)'!N1154,""))))</f>
        <v/>
      </c>
      <c r="O1109" s="38" t="str">
        <f>IF(B1109=1,'KELAS (REFERENSI)'!O1109,IF(B1109=2,'KELAS (REFERENSI)'!O1124,IF(B1109=3,'KELAS (REFERENSI)'!O1139,IF(B1109=4,'KELAS (REFERENSI)'!O1154,""))))</f>
        <v/>
      </c>
      <c r="P1109" s="38" t="str">
        <f>IF(B1109=1,'KELAS (REFERENSI)'!P1109,IF(B1109=2,'KELAS (REFERENSI)'!P1124,IF(B1109=3,'KELAS (REFERENSI)'!P1139,IF(B1109=4,'KELAS (REFERENSI)'!P1154,""))))</f>
        <v/>
      </c>
      <c r="Q1109" s="38" t="str">
        <f t="shared" si="4"/>
        <v>BPS Kota Jakarta Timur</v>
      </c>
      <c r="R1109" s="38" t="str">
        <f t="shared" si="56"/>
        <v/>
      </c>
      <c r="S1109" s="38" t="str">
        <f t="shared" ref="S1109:T1109" si="1117">S1108</f>
        <v>15 Juni sampai dengan 31 Agustus 2026</v>
      </c>
      <c r="T1109" s="38" t="str">
        <f t="shared" si="1117"/>
        <v>31 Agustus 2026</v>
      </c>
      <c r="U1109" s="46"/>
      <c r="V1109" s="42"/>
      <c r="W1109" s="42"/>
      <c r="X1109" s="42"/>
    </row>
    <row r="1110" ht="15.0" customHeight="1">
      <c r="A1110" s="36" t="s">
        <v>6172</v>
      </c>
      <c r="B1110" s="43"/>
      <c r="C1110" s="44"/>
      <c r="D1110" s="47"/>
      <c r="E1110" s="47"/>
      <c r="F1110" s="39" t="str">
        <f t="shared" si="2"/>
        <v>PETUGAS.1109/SPK/SE/PML/3172/2026</v>
      </c>
      <c r="G1110" s="45"/>
      <c r="H1110" s="39" t="str">
        <f>VLOOKUP(G1110,'MITRA (REFERENSI)'!$A:$Z,16,FALSE)</f>
        <v>#N/A</v>
      </c>
      <c r="I1110" s="39" t="str">
        <f>VLOOKUP(G1110,'MITRA (REFERENSI)'!$A:$Z,25,FALSE)</f>
        <v>#N/A</v>
      </c>
      <c r="J1110" s="38" t="str">
        <f>VLOOKUP(G1110,'MITRA (REFERENSI)'!$A:$Z,26,FALSE)</f>
        <v>#N/A</v>
      </c>
      <c r="K1110" s="38" t="str">
        <f>VLOOKUP(G1110,'MITRA (REFERENSI)'!$A:$Z,15,FALSE)</f>
        <v>#N/A</v>
      </c>
      <c r="L1110" s="38" t="str">
        <f>VLOOKUP(G1110,'MITRA (REFERENSI)'!$A:$Z,15,FALSE)</f>
        <v>#N/A</v>
      </c>
      <c r="M1110" s="38" t="str">
        <f>IF(B1110=1,'KELAS (REFERENSI)'!M1110,IF(B1110=2,'KELAS (REFERENSI)'!M1125,IF(B1110=3,'KELAS (REFERENSI)'!M1140,IF(B1110=4,'KELAS (REFERENSI)'!M1155,""))))</f>
        <v/>
      </c>
      <c r="N1110" s="38" t="str">
        <f>IF(B1110=1,'KELAS (REFERENSI)'!N1110,IF(B1110=2,'KELAS (REFERENSI)'!N1125,IF(B1110=3,'KELAS (REFERENSI)'!N1140,IF(B1110=4,'KELAS (REFERENSI)'!N1155,""))))</f>
        <v/>
      </c>
      <c r="O1110" s="38" t="str">
        <f>IF(B1110=1,'KELAS (REFERENSI)'!O1110,IF(B1110=2,'KELAS (REFERENSI)'!O1125,IF(B1110=3,'KELAS (REFERENSI)'!O1140,IF(B1110=4,'KELAS (REFERENSI)'!O1155,""))))</f>
        <v/>
      </c>
      <c r="P1110" s="38" t="str">
        <f>IF(B1110=1,'KELAS (REFERENSI)'!P1110,IF(B1110=2,'KELAS (REFERENSI)'!P1125,IF(B1110=3,'KELAS (REFERENSI)'!P1140,IF(B1110=4,'KELAS (REFERENSI)'!P1155,""))))</f>
        <v/>
      </c>
      <c r="Q1110" s="38" t="str">
        <f t="shared" si="4"/>
        <v>BPS Kota Jakarta Timur</v>
      </c>
      <c r="R1110" s="38" t="str">
        <f t="shared" si="56"/>
        <v/>
      </c>
      <c r="S1110" s="38" t="str">
        <f t="shared" ref="S1110:T1110" si="1118">S1109</f>
        <v>15 Juni sampai dengan 31 Agustus 2026</v>
      </c>
      <c r="T1110" s="38" t="str">
        <f t="shared" si="1118"/>
        <v>31 Agustus 2026</v>
      </c>
      <c r="U1110" s="46"/>
      <c r="V1110" s="42"/>
      <c r="W1110" s="42"/>
      <c r="X1110" s="42"/>
    </row>
    <row r="1111" ht="15.0" customHeight="1">
      <c r="A1111" s="36" t="s">
        <v>6173</v>
      </c>
      <c r="B1111" s="43"/>
      <c r="C1111" s="44"/>
      <c r="D1111" s="47"/>
      <c r="E1111" s="47"/>
      <c r="F1111" s="39" t="str">
        <f t="shared" si="2"/>
        <v>PETUGAS.1110/SPK/SE/PML/3172/2026</v>
      </c>
      <c r="G1111" s="45"/>
      <c r="H1111" s="39" t="str">
        <f>VLOOKUP(G1111,'MITRA (REFERENSI)'!$A:$Z,16,FALSE)</f>
        <v>#N/A</v>
      </c>
      <c r="I1111" s="39" t="str">
        <f>VLOOKUP(G1111,'MITRA (REFERENSI)'!$A:$Z,25,FALSE)</f>
        <v>#N/A</v>
      </c>
      <c r="J1111" s="38" t="str">
        <f>VLOOKUP(G1111,'MITRA (REFERENSI)'!$A:$Z,26,FALSE)</f>
        <v>#N/A</v>
      </c>
      <c r="K1111" s="38" t="str">
        <f>VLOOKUP(G1111,'MITRA (REFERENSI)'!$A:$Z,15,FALSE)</f>
        <v>#N/A</v>
      </c>
      <c r="L1111" s="38" t="str">
        <f>VLOOKUP(G1111,'MITRA (REFERENSI)'!$A:$Z,15,FALSE)</f>
        <v>#N/A</v>
      </c>
      <c r="M1111" s="38" t="str">
        <f>IF(B1111=1,'KELAS (REFERENSI)'!M1111,IF(B1111=2,'KELAS (REFERENSI)'!M1126,IF(B1111=3,'KELAS (REFERENSI)'!M1141,IF(B1111=4,'KELAS (REFERENSI)'!M1156,""))))</f>
        <v/>
      </c>
      <c r="N1111" s="38" t="str">
        <f>IF(B1111=1,'KELAS (REFERENSI)'!N1111,IF(B1111=2,'KELAS (REFERENSI)'!N1126,IF(B1111=3,'KELAS (REFERENSI)'!N1141,IF(B1111=4,'KELAS (REFERENSI)'!N1156,""))))</f>
        <v/>
      </c>
      <c r="O1111" s="38" t="str">
        <f>IF(B1111=1,'KELAS (REFERENSI)'!O1111,IF(B1111=2,'KELAS (REFERENSI)'!O1126,IF(B1111=3,'KELAS (REFERENSI)'!O1141,IF(B1111=4,'KELAS (REFERENSI)'!O1156,""))))</f>
        <v/>
      </c>
      <c r="P1111" s="38" t="str">
        <f>IF(B1111=1,'KELAS (REFERENSI)'!P1111,IF(B1111=2,'KELAS (REFERENSI)'!P1126,IF(B1111=3,'KELAS (REFERENSI)'!P1141,IF(B1111=4,'KELAS (REFERENSI)'!P1156,""))))</f>
        <v/>
      </c>
      <c r="Q1111" s="38" t="str">
        <f t="shared" si="4"/>
        <v>BPS Kota Jakarta Timur</v>
      </c>
      <c r="R1111" s="38" t="str">
        <f t="shared" si="56"/>
        <v/>
      </c>
      <c r="S1111" s="38" t="str">
        <f t="shared" ref="S1111:T1111" si="1119">S1110</f>
        <v>15 Juni sampai dengan 31 Agustus 2026</v>
      </c>
      <c r="T1111" s="38" t="str">
        <f t="shared" si="1119"/>
        <v>31 Agustus 2026</v>
      </c>
      <c r="U1111" s="46"/>
      <c r="V1111" s="42"/>
      <c r="W1111" s="42"/>
      <c r="X1111" s="42"/>
    </row>
    <row r="1112" ht="15.0" customHeight="1">
      <c r="A1112" s="36" t="s">
        <v>6174</v>
      </c>
      <c r="B1112" s="43"/>
      <c r="C1112" s="44"/>
      <c r="D1112" s="47"/>
      <c r="E1112" s="47"/>
      <c r="F1112" s="39" t="str">
        <f t="shared" si="2"/>
        <v>PETUGAS.1111/SPK/SE/PML/3172/2026</v>
      </c>
      <c r="G1112" s="45"/>
      <c r="H1112" s="39" t="str">
        <f>VLOOKUP(G1112,'MITRA (REFERENSI)'!$A:$Z,16,FALSE)</f>
        <v>#N/A</v>
      </c>
      <c r="I1112" s="39" t="str">
        <f>VLOOKUP(G1112,'MITRA (REFERENSI)'!$A:$Z,25,FALSE)</f>
        <v>#N/A</v>
      </c>
      <c r="J1112" s="38" t="str">
        <f>VLOOKUP(G1112,'MITRA (REFERENSI)'!$A:$Z,26,FALSE)</f>
        <v>#N/A</v>
      </c>
      <c r="K1112" s="38" t="str">
        <f>VLOOKUP(G1112,'MITRA (REFERENSI)'!$A:$Z,15,FALSE)</f>
        <v>#N/A</v>
      </c>
      <c r="L1112" s="38" t="str">
        <f>VLOOKUP(G1112,'MITRA (REFERENSI)'!$A:$Z,15,FALSE)</f>
        <v>#N/A</v>
      </c>
      <c r="M1112" s="38" t="str">
        <f>IF(B1112=1,'KELAS (REFERENSI)'!M1112,IF(B1112=2,'KELAS (REFERENSI)'!M1127,IF(B1112=3,'KELAS (REFERENSI)'!M1142,IF(B1112=4,'KELAS (REFERENSI)'!M1157,""))))</f>
        <v/>
      </c>
      <c r="N1112" s="38" t="str">
        <f>IF(B1112=1,'KELAS (REFERENSI)'!N1112,IF(B1112=2,'KELAS (REFERENSI)'!N1127,IF(B1112=3,'KELAS (REFERENSI)'!N1142,IF(B1112=4,'KELAS (REFERENSI)'!N1157,""))))</f>
        <v/>
      </c>
      <c r="O1112" s="38" t="str">
        <f>IF(B1112=1,'KELAS (REFERENSI)'!O1112,IF(B1112=2,'KELAS (REFERENSI)'!O1127,IF(B1112=3,'KELAS (REFERENSI)'!O1142,IF(B1112=4,'KELAS (REFERENSI)'!O1157,""))))</f>
        <v/>
      </c>
      <c r="P1112" s="38" t="str">
        <f>IF(B1112=1,'KELAS (REFERENSI)'!P1112,IF(B1112=2,'KELAS (REFERENSI)'!P1127,IF(B1112=3,'KELAS (REFERENSI)'!P1142,IF(B1112=4,'KELAS (REFERENSI)'!P1157,""))))</f>
        <v/>
      </c>
      <c r="Q1112" s="38" t="str">
        <f t="shared" si="4"/>
        <v>BPS Kota Jakarta Timur</v>
      </c>
      <c r="R1112" s="38" t="str">
        <f t="shared" si="56"/>
        <v/>
      </c>
      <c r="S1112" s="38" t="str">
        <f t="shared" ref="S1112:T1112" si="1120">S1111</f>
        <v>15 Juni sampai dengan 31 Agustus 2026</v>
      </c>
      <c r="T1112" s="38" t="str">
        <f t="shared" si="1120"/>
        <v>31 Agustus 2026</v>
      </c>
      <c r="U1112" s="46"/>
      <c r="V1112" s="42"/>
      <c r="W1112" s="42"/>
      <c r="X1112" s="42"/>
    </row>
    <row r="1113" ht="15.0" customHeight="1">
      <c r="A1113" s="36" t="s">
        <v>6175</v>
      </c>
      <c r="B1113" s="43"/>
      <c r="C1113" s="44"/>
      <c r="D1113" s="47"/>
      <c r="E1113" s="47"/>
      <c r="F1113" s="39" t="str">
        <f t="shared" si="2"/>
        <v>PETUGAS.1112/SPK/SE/PML/3172/2026</v>
      </c>
      <c r="G1113" s="45"/>
      <c r="H1113" s="39" t="str">
        <f>VLOOKUP(G1113,'MITRA (REFERENSI)'!$A:$Z,16,FALSE)</f>
        <v>#N/A</v>
      </c>
      <c r="I1113" s="39" t="str">
        <f>VLOOKUP(G1113,'MITRA (REFERENSI)'!$A:$Z,25,FALSE)</f>
        <v>#N/A</v>
      </c>
      <c r="J1113" s="38" t="str">
        <f>VLOOKUP(G1113,'MITRA (REFERENSI)'!$A:$Z,26,FALSE)</f>
        <v>#N/A</v>
      </c>
      <c r="K1113" s="38" t="str">
        <f>VLOOKUP(G1113,'MITRA (REFERENSI)'!$A:$Z,15,FALSE)</f>
        <v>#N/A</v>
      </c>
      <c r="L1113" s="38" t="str">
        <f>VLOOKUP(G1113,'MITRA (REFERENSI)'!$A:$Z,15,FALSE)</f>
        <v>#N/A</v>
      </c>
      <c r="M1113" s="38" t="str">
        <f>IF(B1113=1,'KELAS (REFERENSI)'!M1113,IF(B1113=2,'KELAS (REFERENSI)'!M1128,IF(B1113=3,'KELAS (REFERENSI)'!M1143,IF(B1113=4,'KELAS (REFERENSI)'!M1158,""))))</f>
        <v/>
      </c>
      <c r="N1113" s="38" t="str">
        <f>IF(B1113=1,'KELAS (REFERENSI)'!N1113,IF(B1113=2,'KELAS (REFERENSI)'!N1128,IF(B1113=3,'KELAS (REFERENSI)'!N1143,IF(B1113=4,'KELAS (REFERENSI)'!N1158,""))))</f>
        <v/>
      </c>
      <c r="O1113" s="38" t="str">
        <f>IF(B1113=1,'KELAS (REFERENSI)'!O1113,IF(B1113=2,'KELAS (REFERENSI)'!O1128,IF(B1113=3,'KELAS (REFERENSI)'!O1143,IF(B1113=4,'KELAS (REFERENSI)'!O1158,""))))</f>
        <v/>
      </c>
      <c r="P1113" s="38" t="str">
        <f>IF(B1113=1,'KELAS (REFERENSI)'!P1113,IF(B1113=2,'KELAS (REFERENSI)'!P1128,IF(B1113=3,'KELAS (REFERENSI)'!P1143,IF(B1113=4,'KELAS (REFERENSI)'!P1158,""))))</f>
        <v/>
      </c>
      <c r="Q1113" s="38" t="str">
        <f t="shared" si="4"/>
        <v>BPS Kota Jakarta Timur</v>
      </c>
      <c r="R1113" s="38" t="str">
        <f t="shared" si="56"/>
        <v/>
      </c>
      <c r="S1113" s="38" t="str">
        <f t="shared" ref="S1113:T1113" si="1121">S1112</f>
        <v>15 Juni sampai dengan 31 Agustus 2026</v>
      </c>
      <c r="T1113" s="38" t="str">
        <f t="shared" si="1121"/>
        <v>31 Agustus 2026</v>
      </c>
      <c r="U1113" s="46"/>
      <c r="V1113" s="42"/>
      <c r="W1113" s="42"/>
      <c r="X1113" s="42"/>
    </row>
    <row r="1114" ht="15.0" customHeight="1">
      <c r="A1114" s="36" t="s">
        <v>6176</v>
      </c>
      <c r="B1114" s="43"/>
      <c r="C1114" s="44"/>
      <c r="D1114" s="47"/>
      <c r="E1114" s="47"/>
      <c r="F1114" s="39" t="str">
        <f t="shared" si="2"/>
        <v>PETUGAS.1113/SPK/SE/PML/3172/2026</v>
      </c>
      <c r="G1114" s="45"/>
      <c r="H1114" s="39" t="str">
        <f>VLOOKUP(G1114,'MITRA (REFERENSI)'!$A:$Z,16,FALSE)</f>
        <v>#N/A</v>
      </c>
      <c r="I1114" s="39" t="str">
        <f>VLOOKUP(G1114,'MITRA (REFERENSI)'!$A:$Z,25,FALSE)</f>
        <v>#N/A</v>
      </c>
      <c r="J1114" s="38" t="str">
        <f>VLOOKUP(G1114,'MITRA (REFERENSI)'!$A:$Z,26,FALSE)</f>
        <v>#N/A</v>
      </c>
      <c r="K1114" s="38" t="str">
        <f>VLOOKUP(G1114,'MITRA (REFERENSI)'!$A:$Z,15,FALSE)</f>
        <v>#N/A</v>
      </c>
      <c r="L1114" s="38" t="str">
        <f>VLOOKUP(G1114,'MITRA (REFERENSI)'!$A:$Z,15,FALSE)</f>
        <v>#N/A</v>
      </c>
      <c r="M1114" s="38" t="str">
        <f>IF(B1114=1,'KELAS (REFERENSI)'!M1114,IF(B1114=2,'KELAS (REFERENSI)'!M1129,IF(B1114=3,'KELAS (REFERENSI)'!M1144,IF(B1114=4,'KELAS (REFERENSI)'!M1159,""))))</f>
        <v/>
      </c>
      <c r="N1114" s="38" t="str">
        <f>IF(B1114=1,'KELAS (REFERENSI)'!N1114,IF(B1114=2,'KELAS (REFERENSI)'!N1129,IF(B1114=3,'KELAS (REFERENSI)'!N1144,IF(B1114=4,'KELAS (REFERENSI)'!N1159,""))))</f>
        <v/>
      </c>
      <c r="O1114" s="38" t="str">
        <f>IF(B1114=1,'KELAS (REFERENSI)'!O1114,IF(B1114=2,'KELAS (REFERENSI)'!O1129,IF(B1114=3,'KELAS (REFERENSI)'!O1144,IF(B1114=4,'KELAS (REFERENSI)'!O1159,""))))</f>
        <v/>
      </c>
      <c r="P1114" s="38" t="str">
        <f>IF(B1114=1,'KELAS (REFERENSI)'!P1114,IF(B1114=2,'KELAS (REFERENSI)'!P1129,IF(B1114=3,'KELAS (REFERENSI)'!P1144,IF(B1114=4,'KELAS (REFERENSI)'!P1159,""))))</f>
        <v/>
      </c>
      <c r="Q1114" s="38" t="str">
        <f t="shared" si="4"/>
        <v>BPS Kota Jakarta Timur</v>
      </c>
      <c r="R1114" s="38" t="str">
        <f t="shared" si="56"/>
        <v/>
      </c>
      <c r="S1114" s="38" t="str">
        <f t="shared" ref="S1114:T1114" si="1122">S1113</f>
        <v>15 Juni sampai dengan 31 Agustus 2026</v>
      </c>
      <c r="T1114" s="38" t="str">
        <f t="shared" si="1122"/>
        <v>31 Agustus 2026</v>
      </c>
      <c r="U1114" s="46"/>
      <c r="V1114" s="42"/>
      <c r="W1114" s="42"/>
      <c r="X1114" s="42"/>
    </row>
    <row r="1115" ht="15.0" customHeight="1">
      <c r="A1115" s="36" t="s">
        <v>6177</v>
      </c>
      <c r="B1115" s="43"/>
      <c r="C1115" s="44"/>
      <c r="D1115" s="47"/>
      <c r="E1115" s="47"/>
      <c r="F1115" s="39" t="str">
        <f t="shared" si="2"/>
        <v>PETUGAS.1114/SPK/SE/PML/3172/2026</v>
      </c>
      <c r="G1115" s="45"/>
      <c r="H1115" s="39" t="str">
        <f>VLOOKUP(G1115,'MITRA (REFERENSI)'!$A:$Z,16,FALSE)</f>
        <v>#N/A</v>
      </c>
      <c r="I1115" s="39" t="str">
        <f>VLOOKUP(G1115,'MITRA (REFERENSI)'!$A:$Z,25,FALSE)</f>
        <v>#N/A</v>
      </c>
      <c r="J1115" s="38" t="str">
        <f>VLOOKUP(G1115,'MITRA (REFERENSI)'!$A:$Z,26,FALSE)</f>
        <v>#N/A</v>
      </c>
      <c r="K1115" s="38" t="str">
        <f>VLOOKUP(G1115,'MITRA (REFERENSI)'!$A:$Z,15,FALSE)</f>
        <v>#N/A</v>
      </c>
      <c r="L1115" s="38" t="str">
        <f>VLOOKUP(G1115,'MITRA (REFERENSI)'!$A:$Z,15,FALSE)</f>
        <v>#N/A</v>
      </c>
      <c r="M1115" s="38" t="str">
        <f>IF(B1115=1,'KELAS (REFERENSI)'!M1115,IF(B1115=2,'KELAS (REFERENSI)'!M1130,IF(B1115=3,'KELAS (REFERENSI)'!M1145,IF(B1115=4,'KELAS (REFERENSI)'!M1160,""))))</f>
        <v/>
      </c>
      <c r="N1115" s="38" t="str">
        <f>IF(B1115=1,'KELAS (REFERENSI)'!N1115,IF(B1115=2,'KELAS (REFERENSI)'!N1130,IF(B1115=3,'KELAS (REFERENSI)'!N1145,IF(B1115=4,'KELAS (REFERENSI)'!N1160,""))))</f>
        <v/>
      </c>
      <c r="O1115" s="38" t="str">
        <f>IF(B1115=1,'KELAS (REFERENSI)'!O1115,IF(B1115=2,'KELAS (REFERENSI)'!O1130,IF(B1115=3,'KELAS (REFERENSI)'!O1145,IF(B1115=4,'KELAS (REFERENSI)'!O1160,""))))</f>
        <v/>
      </c>
      <c r="P1115" s="38" t="str">
        <f>IF(B1115=1,'KELAS (REFERENSI)'!P1115,IF(B1115=2,'KELAS (REFERENSI)'!P1130,IF(B1115=3,'KELAS (REFERENSI)'!P1145,IF(B1115=4,'KELAS (REFERENSI)'!P1160,""))))</f>
        <v/>
      </c>
      <c r="Q1115" s="38" t="str">
        <f t="shared" si="4"/>
        <v>BPS Kota Jakarta Timur</v>
      </c>
      <c r="R1115" s="38" t="str">
        <f t="shared" si="56"/>
        <v/>
      </c>
      <c r="S1115" s="38" t="str">
        <f t="shared" ref="S1115:T1115" si="1123">S1114</f>
        <v>15 Juni sampai dengan 31 Agustus 2026</v>
      </c>
      <c r="T1115" s="38" t="str">
        <f t="shared" si="1123"/>
        <v>31 Agustus 2026</v>
      </c>
      <c r="U1115" s="46"/>
      <c r="V1115" s="42"/>
      <c r="W1115" s="42"/>
      <c r="X1115" s="42"/>
    </row>
    <row r="1116" ht="15.0" customHeight="1">
      <c r="A1116" s="36" t="s">
        <v>6178</v>
      </c>
      <c r="B1116" s="43"/>
      <c r="C1116" s="44"/>
      <c r="D1116" s="47"/>
      <c r="E1116" s="47"/>
      <c r="F1116" s="39" t="str">
        <f t="shared" si="2"/>
        <v>PETUGAS.1115/SPK/SE/PML/3172/2026</v>
      </c>
      <c r="G1116" s="45"/>
      <c r="H1116" s="39" t="str">
        <f>VLOOKUP(G1116,'MITRA (REFERENSI)'!$A:$Z,16,FALSE)</f>
        <v>#N/A</v>
      </c>
      <c r="I1116" s="39" t="str">
        <f>VLOOKUP(G1116,'MITRA (REFERENSI)'!$A:$Z,25,FALSE)</f>
        <v>#N/A</v>
      </c>
      <c r="J1116" s="38" t="str">
        <f>VLOOKUP(G1116,'MITRA (REFERENSI)'!$A:$Z,26,FALSE)</f>
        <v>#N/A</v>
      </c>
      <c r="K1116" s="38" t="str">
        <f>VLOOKUP(G1116,'MITRA (REFERENSI)'!$A:$Z,15,FALSE)</f>
        <v>#N/A</v>
      </c>
      <c r="L1116" s="38" t="str">
        <f>VLOOKUP(G1116,'MITRA (REFERENSI)'!$A:$Z,15,FALSE)</f>
        <v>#N/A</v>
      </c>
      <c r="M1116" s="38" t="str">
        <f>IF(B1116=1,'KELAS (REFERENSI)'!M1116,IF(B1116=2,'KELAS (REFERENSI)'!M1131,IF(B1116=3,'KELAS (REFERENSI)'!M1146,IF(B1116=4,'KELAS (REFERENSI)'!M1161,""))))</f>
        <v/>
      </c>
      <c r="N1116" s="38" t="str">
        <f>IF(B1116=1,'KELAS (REFERENSI)'!N1116,IF(B1116=2,'KELAS (REFERENSI)'!N1131,IF(B1116=3,'KELAS (REFERENSI)'!N1146,IF(B1116=4,'KELAS (REFERENSI)'!N1161,""))))</f>
        <v/>
      </c>
      <c r="O1116" s="38" t="str">
        <f>IF(B1116=1,'KELAS (REFERENSI)'!O1116,IF(B1116=2,'KELAS (REFERENSI)'!O1131,IF(B1116=3,'KELAS (REFERENSI)'!O1146,IF(B1116=4,'KELAS (REFERENSI)'!O1161,""))))</f>
        <v/>
      </c>
      <c r="P1116" s="38" t="str">
        <f>IF(B1116=1,'KELAS (REFERENSI)'!P1116,IF(B1116=2,'KELAS (REFERENSI)'!P1131,IF(B1116=3,'KELAS (REFERENSI)'!P1146,IF(B1116=4,'KELAS (REFERENSI)'!P1161,""))))</f>
        <v/>
      </c>
      <c r="Q1116" s="38" t="str">
        <f t="shared" si="4"/>
        <v>BPS Kota Jakarta Timur</v>
      </c>
      <c r="R1116" s="38" t="str">
        <f t="shared" si="56"/>
        <v/>
      </c>
      <c r="S1116" s="38" t="str">
        <f t="shared" ref="S1116:T1116" si="1124">S1115</f>
        <v>15 Juni sampai dengan 31 Agustus 2026</v>
      </c>
      <c r="T1116" s="38" t="str">
        <f t="shared" si="1124"/>
        <v>31 Agustus 2026</v>
      </c>
      <c r="U1116" s="46"/>
      <c r="V1116" s="42"/>
      <c r="W1116" s="42"/>
      <c r="X1116" s="42"/>
    </row>
    <row r="1117" ht="15.0" customHeight="1">
      <c r="A1117" s="36" t="s">
        <v>6179</v>
      </c>
      <c r="B1117" s="43"/>
      <c r="C1117" s="44"/>
      <c r="D1117" s="47"/>
      <c r="E1117" s="47"/>
      <c r="F1117" s="39" t="str">
        <f t="shared" si="2"/>
        <v>PETUGAS.1116/SPK/SE/PML/3172/2026</v>
      </c>
      <c r="G1117" s="45"/>
      <c r="H1117" s="39" t="str">
        <f>VLOOKUP(G1117,'MITRA (REFERENSI)'!$A:$Z,16,FALSE)</f>
        <v>#N/A</v>
      </c>
      <c r="I1117" s="39" t="str">
        <f>VLOOKUP(G1117,'MITRA (REFERENSI)'!$A:$Z,25,FALSE)</f>
        <v>#N/A</v>
      </c>
      <c r="J1117" s="38" t="str">
        <f>VLOOKUP(G1117,'MITRA (REFERENSI)'!$A:$Z,26,FALSE)</f>
        <v>#N/A</v>
      </c>
      <c r="K1117" s="38" t="str">
        <f>VLOOKUP(G1117,'MITRA (REFERENSI)'!$A:$Z,15,FALSE)</f>
        <v>#N/A</v>
      </c>
      <c r="L1117" s="38" t="str">
        <f>VLOOKUP(G1117,'MITRA (REFERENSI)'!$A:$Z,15,FALSE)</f>
        <v>#N/A</v>
      </c>
      <c r="M1117" s="38" t="str">
        <f>IF(B1117=1,'KELAS (REFERENSI)'!M1117,IF(B1117=2,'KELAS (REFERENSI)'!M1132,IF(B1117=3,'KELAS (REFERENSI)'!M1147,IF(B1117=4,'KELAS (REFERENSI)'!M1162,""))))</f>
        <v/>
      </c>
      <c r="N1117" s="38" t="str">
        <f>IF(B1117=1,'KELAS (REFERENSI)'!N1117,IF(B1117=2,'KELAS (REFERENSI)'!N1132,IF(B1117=3,'KELAS (REFERENSI)'!N1147,IF(B1117=4,'KELAS (REFERENSI)'!N1162,""))))</f>
        <v/>
      </c>
      <c r="O1117" s="38" t="str">
        <f>IF(B1117=1,'KELAS (REFERENSI)'!O1117,IF(B1117=2,'KELAS (REFERENSI)'!O1132,IF(B1117=3,'KELAS (REFERENSI)'!O1147,IF(B1117=4,'KELAS (REFERENSI)'!O1162,""))))</f>
        <v/>
      </c>
      <c r="P1117" s="38" t="str">
        <f>IF(B1117=1,'KELAS (REFERENSI)'!P1117,IF(B1117=2,'KELAS (REFERENSI)'!P1132,IF(B1117=3,'KELAS (REFERENSI)'!P1147,IF(B1117=4,'KELAS (REFERENSI)'!P1162,""))))</f>
        <v/>
      </c>
      <c r="Q1117" s="38" t="str">
        <f t="shared" si="4"/>
        <v>BPS Kota Jakarta Timur</v>
      </c>
      <c r="R1117" s="38" t="str">
        <f t="shared" si="56"/>
        <v/>
      </c>
      <c r="S1117" s="38" t="str">
        <f t="shared" ref="S1117:T1117" si="1125">S1116</f>
        <v>15 Juni sampai dengan 31 Agustus 2026</v>
      </c>
      <c r="T1117" s="38" t="str">
        <f t="shared" si="1125"/>
        <v>31 Agustus 2026</v>
      </c>
      <c r="U1117" s="46"/>
      <c r="V1117" s="42"/>
      <c r="W1117" s="42"/>
      <c r="X1117" s="42"/>
    </row>
    <row r="1118" ht="15.0" customHeight="1">
      <c r="A1118" s="36" t="s">
        <v>6180</v>
      </c>
      <c r="B1118" s="43"/>
      <c r="C1118" s="44"/>
      <c r="D1118" s="47"/>
      <c r="E1118" s="47"/>
      <c r="F1118" s="39" t="str">
        <f t="shared" si="2"/>
        <v>PETUGAS.1117/SPK/SE/PML/3172/2026</v>
      </c>
      <c r="G1118" s="45"/>
      <c r="H1118" s="39" t="str">
        <f>VLOOKUP(G1118,'MITRA (REFERENSI)'!$A:$Z,16,FALSE)</f>
        <v>#N/A</v>
      </c>
      <c r="I1118" s="39" t="str">
        <f>VLOOKUP(G1118,'MITRA (REFERENSI)'!$A:$Z,25,FALSE)</f>
        <v>#N/A</v>
      </c>
      <c r="J1118" s="38" t="str">
        <f>VLOOKUP(G1118,'MITRA (REFERENSI)'!$A:$Z,26,FALSE)</f>
        <v>#N/A</v>
      </c>
      <c r="K1118" s="38" t="str">
        <f>VLOOKUP(G1118,'MITRA (REFERENSI)'!$A:$Z,15,FALSE)</f>
        <v>#N/A</v>
      </c>
      <c r="L1118" s="38" t="str">
        <f>VLOOKUP(G1118,'MITRA (REFERENSI)'!$A:$Z,15,FALSE)</f>
        <v>#N/A</v>
      </c>
      <c r="M1118" s="38" t="str">
        <f>IF(B1118=1,'KELAS (REFERENSI)'!M1118,IF(B1118=2,'KELAS (REFERENSI)'!M1133,IF(B1118=3,'KELAS (REFERENSI)'!M1148,IF(B1118=4,'KELAS (REFERENSI)'!M1163,""))))</f>
        <v/>
      </c>
      <c r="N1118" s="38" t="str">
        <f>IF(B1118=1,'KELAS (REFERENSI)'!N1118,IF(B1118=2,'KELAS (REFERENSI)'!N1133,IF(B1118=3,'KELAS (REFERENSI)'!N1148,IF(B1118=4,'KELAS (REFERENSI)'!N1163,""))))</f>
        <v/>
      </c>
      <c r="O1118" s="38" t="str">
        <f>IF(B1118=1,'KELAS (REFERENSI)'!O1118,IF(B1118=2,'KELAS (REFERENSI)'!O1133,IF(B1118=3,'KELAS (REFERENSI)'!O1148,IF(B1118=4,'KELAS (REFERENSI)'!O1163,""))))</f>
        <v/>
      </c>
      <c r="P1118" s="38" t="str">
        <f>IF(B1118=1,'KELAS (REFERENSI)'!P1118,IF(B1118=2,'KELAS (REFERENSI)'!P1133,IF(B1118=3,'KELAS (REFERENSI)'!P1148,IF(B1118=4,'KELAS (REFERENSI)'!P1163,""))))</f>
        <v/>
      </c>
      <c r="Q1118" s="38" t="str">
        <f t="shared" si="4"/>
        <v>BPS Kota Jakarta Timur</v>
      </c>
      <c r="R1118" s="38" t="str">
        <f t="shared" si="56"/>
        <v/>
      </c>
      <c r="S1118" s="38" t="str">
        <f t="shared" ref="S1118:T1118" si="1126">S1117</f>
        <v>15 Juni sampai dengan 31 Agustus 2026</v>
      </c>
      <c r="T1118" s="38" t="str">
        <f t="shared" si="1126"/>
        <v>31 Agustus 2026</v>
      </c>
      <c r="U1118" s="46"/>
      <c r="V1118" s="42"/>
      <c r="W1118" s="42"/>
      <c r="X1118" s="42"/>
    </row>
    <row r="1119" ht="15.0" customHeight="1">
      <c r="A1119" s="36" t="s">
        <v>6181</v>
      </c>
      <c r="B1119" s="43"/>
      <c r="C1119" s="44"/>
      <c r="D1119" s="47"/>
      <c r="E1119" s="47"/>
      <c r="F1119" s="39" t="str">
        <f t="shared" si="2"/>
        <v>PETUGAS.1118/SPK/SE/PML/3172/2026</v>
      </c>
      <c r="G1119" s="45"/>
      <c r="H1119" s="39" t="str">
        <f>VLOOKUP(G1119,'MITRA (REFERENSI)'!$A:$Z,16,FALSE)</f>
        <v>#N/A</v>
      </c>
      <c r="I1119" s="39" t="str">
        <f>VLOOKUP(G1119,'MITRA (REFERENSI)'!$A:$Z,25,FALSE)</f>
        <v>#N/A</v>
      </c>
      <c r="J1119" s="38" t="str">
        <f>VLOOKUP(G1119,'MITRA (REFERENSI)'!$A:$Z,26,FALSE)</f>
        <v>#N/A</v>
      </c>
      <c r="K1119" s="38" t="str">
        <f>VLOOKUP(G1119,'MITRA (REFERENSI)'!$A:$Z,15,FALSE)</f>
        <v>#N/A</v>
      </c>
      <c r="L1119" s="38" t="str">
        <f>VLOOKUP(G1119,'MITRA (REFERENSI)'!$A:$Z,15,FALSE)</f>
        <v>#N/A</v>
      </c>
      <c r="M1119" s="38" t="str">
        <f>IF(B1119=1,'KELAS (REFERENSI)'!M1119,IF(B1119=2,'KELAS (REFERENSI)'!M1134,IF(B1119=3,'KELAS (REFERENSI)'!M1149,IF(B1119=4,'KELAS (REFERENSI)'!M1164,""))))</f>
        <v/>
      </c>
      <c r="N1119" s="38" t="str">
        <f>IF(B1119=1,'KELAS (REFERENSI)'!N1119,IF(B1119=2,'KELAS (REFERENSI)'!N1134,IF(B1119=3,'KELAS (REFERENSI)'!N1149,IF(B1119=4,'KELAS (REFERENSI)'!N1164,""))))</f>
        <v/>
      </c>
      <c r="O1119" s="38" t="str">
        <f>IF(B1119=1,'KELAS (REFERENSI)'!O1119,IF(B1119=2,'KELAS (REFERENSI)'!O1134,IF(B1119=3,'KELAS (REFERENSI)'!O1149,IF(B1119=4,'KELAS (REFERENSI)'!O1164,""))))</f>
        <v/>
      </c>
      <c r="P1119" s="38" t="str">
        <f>IF(B1119=1,'KELAS (REFERENSI)'!P1119,IF(B1119=2,'KELAS (REFERENSI)'!P1134,IF(B1119=3,'KELAS (REFERENSI)'!P1149,IF(B1119=4,'KELAS (REFERENSI)'!P1164,""))))</f>
        <v/>
      </c>
      <c r="Q1119" s="38" t="str">
        <f t="shared" si="4"/>
        <v>BPS Kota Jakarta Timur</v>
      </c>
      <c r="R1119" s="38" t="str">
        <f t="shared" si="56"/>
        <v/>
      </c>
      <c r="S1119" s="38" t="str">
        <f t="shared" ref="S1119:T1119" si="1127">S1118</f>
        <v>15 Juni sampai dengan 31 Agustus 2026</v>
      </c>
      <c r="T1119" s="38" t="str">
        <f t="shared" si="1127"/>
        <v>31 Agustus 2026</v>
      </c>
      <c r="U1119" s="46"/>
      <c r="V1119" s="42"/>
      <c r="W1119" s="42"/>
      <c r="X1119" s="42"/>
    </row>
    <row r="1120" ht="15.0" customHeight="1">
      <c r="A1120" s="36" t="s">
        <v>6182</v>
      </c>
      <c r="B1120" s="43"/>
      <c r="C1120" s="44"/>
      <c r="D1120" s="47"/>
      <c r="E1120" s="47"/>
      <c r="F1120" s="39" t="str">
        <f t="shared" si="2"/>
        <v>PETUGAS.1119/SPK/SE/PML/3172/2026</v>
      </c>
      <c r="G1120" s="45"/>
      <c r="H1120" s="39" t="str">
        <f>VLOOKUP(G1120,'MITRA (REFERENSI)'!$A:$Z,16,FALSE)</f>
        <v>#N/A</v>
      </c>
      <c r="I1120" s="39" t="str">
        <f>VLOOKUP(G1120,'MITRA (REFERENSI)'!$A:$Z,25,FALSE)</f>
        <v>#N/A</v>
      </c>
      <c r="J1120" s="38" t="str">
        <f>VLOOKUP(G1120,'MITRA (REFERENSI)'!$A:$Z,26,FALSE)</f>
        <v>#N/A</v>
      </c>
      <c r="K1120" s="38" t="str">
        <f>VLOOKUP(G1120,'MITRA (REFERENSI)'!$A:$Z,15,FALSE)</f>
        <v>#N/A</v>
      </c>
      <c r="L1120" s="38" t="str">
        <f>VLOOKUP(G1120,'MITRA (REFERENSI)'!$A:$Z,15,FALSE)</f>
        <v>#N/A</v>
      </c>
      <c r="M1120" s="38" t="str">
        <f>IF(B1120=1,'KELAS (REFERENSI)'!M1120,IF(B1120=2,'KELAS (REFERENSI)'!M1135,IF(B1120=3,'KELAS (REFERENSI)'!M1150,IF(B1120=4,'KELAS (REFERENSI)'!M1165,""))))</f>
        <v/>
      </c>
      <c r="N1120" s="38" t="str">
        <f>IF(B1120=1,'KELAS (REFERENSI)'!N1120,IF(B1120=2,'KELAS (REFERENSI)'!N1135,IF(B1120=3,'KELAS (REFERENSI)'!N1150,IF(B1120=4,'KELAS (REFERENSI)'!N1165,""))))</f>
        <v/>
      </c>
      <c r="O1120" s="38" t="str">
        <f>IF(B1120=1,'KELAS (REFERENSI)'!O1120,IF(B1120=2,'KELAS (REFERENSI)'!O1135,IF(B1120=3,'KELAS (REFERENSI)'!O1150,IF(B1120=4,'KELAS (REFERENSI)'!O1165,""))))</f>
        <v/>
      </c>
      <c r="P1120" s="38" t="str">
        <f>IF(B1120=1,'KELAS (REFERENSI)'!P1120,IF(B1120=2,'KELAS (REFERENSI)'!P1135,IF(B1120=3,'KELAS (REFERENSI)'!P1150,IF(B1120=4,'KELAS (REFERENSI)'!P1165,""))))</f>
        <v/>
      </c>
      <c r="Q1120" s="38" t="str">
        <f t="shared" si="4"/>
        <v>BPS Kota Jakarta Timur</v>
      </c>
      <c r="R1120" s="38" t="str">
        <f t="shared" si="56"/>
        <v/>
      </c>
      <c r="S1120" s="38" t="str">
        <f t="shared" ref="S1120:T1120" si="1128">S1119</f>
        <v>15 Juni sampai dengan 31 Agustus 2026</v>
      </c>
      <c r="T1120" s="38" t="str">
        <f t="shared" si="1128"/>
        <v>31 Agustus 2026</v>
      </c>
      <c r="U1120" s="46"/>
      <c r="V1120" s="42"/>
      <c r="W1120" s="42"/>
      <c r="X1120" s="42"/>
    </row>
    <row r="1121" ht="15.0" customHeight="1">
      <c r="A1121" s="36" t="s">
        <v>6183</v>
      </c>
      <c r="B1121" s="43"/>
      <c r="C1121" s="44"/>
      <c r="D1121" s="47"/>
      <c r="E1121" s="47"/>
      <c r="F1121" s="39" t="str">
        <f t="shared" si="2"/>
        <v>PETUGAS.1120/SPK/SE/PML/3172/2026</v>
      </c>
      <c r="G1121" s="45"/>
      <c r="H1121" s="39" t="str">
        <f>VLOOKUP(G1121,'MITRA (REFERENSI)'!$A:$Z,16,FALSE)</f>
        <v>#N/A</v>
      </c>
      <c r="I1121" s="39" t="str">
        <f>VLOOKUP(G1121,'MITRA (REFERENSI)'!$A:$Z,25,FALSE)</f>
        <v>#N/A</v>
      </c>
      <c r="J1121" s="38" t="str">
        <f>VLOOKUP(G1121,'MITRA (REFERENSI)'!$A:$Z,26,FALSE)</f>
        <v>#N/A</v>
      </c>
      <c r="K1121" s="38" t="str">
        <f>VLOOKUP(G1121,'MITRA (REFERENSI)'!$A:$Z,15,FALSE)</f>
        <v>#N/A</v>
      </c>
      <c r="L1121" s="38" t="str">
        <f>VLOOKUP(G1121,'MITRA (REFERENSI)'!$A:$Z,15,FALSE)</f>
        <v>#N/A</v>
      </c>
      <c r="M1121" s="38" t="str">
        <f>IF(B1121=1,'KELAS (REFERENSI)'!M1121,IF(B1121=2,'KELAS (REFERENSI)'!M1136,IF(B1121=3,'KELAS (REFERENSI)'!M1151,IF(B1121=4,'KELAS (REFERENSI)'!M1166,""))))</f>
        <v/>
      </c>
      <c r="N1121" s="38" t="str">
        <f>IF(B1121=1,'KELAS (REFERENSI)'!N1121,IF(B1121=2,'KELAS (REFERENSI)'!N1136,IF(B1121=3,'KELAS (REFERENSI)'!N1151,IF(B1121=4,'KELAS (REFERENSI)'!N1166,""))))</f>
        <v/>
      </c>
      <c r="O1121" s="38" t="str">
        <f>IF(B1121=1,'KELAS (REFERENSI)'!O1121,IF(B1121=2,'KELAS (REFERENSI)'!O1136,IF(B1121=3,'KELAS (REFERENSI)'!O1151,IF(B1121=4,'KELAS (REFERENSI)'!O1166,""))))</f>
        <v/>
      </c>
      <c r="P1121" s="38" t="str">
        <f>IF(B1121=1,'KELAS (REFERENSI)'!P1121,IF(B1121=2,'KELAS (REFERENSI)'!P1136,IF(B1121=3,'KELAS (REFERENSI)'!P1151,IF(B1121=4,'KELAS (REFERENSI)'!P1166,""))))</f>
        <v/>
      </c>
      <c r="Q1121" s="38" t="str">
        <f t="shared" si="4"/>
        <v>BPS Kota Jakarta Timur</v>
      </c>
      <c r="R1121" s="38" t="str">
        <f t="shared" si="56"/>
        <v/>
      </c>
      <c r="S1121" s="38" t="str">
        <f t="shared" ref="S1121:T1121" si="1129">S1120</f>
        <v>15 Juni sampai dengan 31 Agustus 2026</v>
      </c>
      <c r="T1121" s="38" t="str">
        <f t="shared" si="1129"/>
        <v>31 Agustus 2026</v>
      </c>
      <c r="U1121" s="46"/>
      <c r="V1121" s="42"/>
      <c r="W1121" s="42"/>
      <c r="X1121" s="42"/>
    </row>
    <row r="1122" ht="15.0" customHeight="1">
      <c r="A1122" s="36" t="s">
        <v>6184</v>
      </c>
      <c r="B1122" s="43"/>
      <c r="C1122" s="44"/>
      <c r="D1122" s="47"/>
      <c r="E1122" s="47"/>
      <c r="F1122" s="39" t="str">
        <f t="shared" si="2"/>
        <v>PETUGAS.1121/SPK/SE/PML/3172/2026</v>
      </c>
      <c r="G1122" s="45"/>
      <c r="H1122" s="39" t="str">
        <f>VLOOKUP(G1122,'MITRA (REFERENSI)'!$A:$Z,16,FALSE)</f>
        <v>#N/A</v>
      </c>
      <c r="I1122" s="39" t="str">
        <f>VLOOKUP(G1122,'MITRA (REFERENSI)'!$A:$Z,25,FALSE)</f>
        <v>#N/A</v>
      </c>
      <c r="J1122" s="38" t="str">
        <f>VLOOKUP(G1122,'MITRA (REFERENSI)'!$A:$Z,26,FALSE)</f>
        <v>#N/A</v>
      </c>
      <c r="K1122" s="38" t="str">
        <f>VLOOKUP(G1122,'MITRA (REFERENSI)'!$A:$Z,15,FALSE)</f>
        <v>#N/A</v>
      </c>
      <c r="L1122" s="38" t="str">
        <f>VLOOKUP(G1122,'MITRA (REFERENSI)'!$A:$Z,15,FALSE)</f>
        <v>#N/A</v>
      </c>
      <c r="M1122" s="38" t="str">
        <f>IF(B1122=1,'KELAS (REFERENSI)'!M1122,IF(B1122=2,'KELAS (REFERENSI)'!M1137,IF(B1122=3,'KELAS (REFERENSI)'!M1152,IF(B1122=4,'KELAS (REFERENSI)'!M1167,""))))</f>
        <v/>
      </c>
      <c r="N1122" s="38" t="str">
        <f>IF(B1122=1,'KELAS (REFERENSI)'!N1122,IF(B1122=2,'KELAS (REFERENSI)'!N1137,IF(B1122=3,'KELAS (REFERENSI)'!N1152,IF(B1122=4,'KELAS (REFERENSI)'!N1167,""))))</f>
        <v/>
      </c>
      <c r="O1122" s="38" t="str">
        <f>IF(B1122=1,'KELAS (REFERENSI)'!O1122,IF(B1122=2,'KELAS (REFERENSI)'!O1137,IF(B1122=3,'KELAS (REFERENSI)'!O1152,IF(B1122=4,'KELAS (REFERENSI)'!O1167,""))))</f>
        <v/>
      </c>
      <c r="P1122" s="38" t="str">
        <f>IF(B1122=1,'KELAS (REFERENSI)'!P1122,IF(B1122=2,'KELAS (REFERENSI)'!P1137,IF(B1122=3,'KELAS (REFERENSI)'!P1152,IF(B1122=4,'KELAS (REFERENSI)'!P1167,""))))</f>
        <v/>
      </c>
      <c r="Q1122" s="38" t="str">
        <f t="shared" si="4"/>
        <v>BPS Kota Jakarta Timur</v>
      </c>
      <c r="R1122" s="38" t="str">
        <f t="shared" si="56"/>
        <v/>
      </c>
      <c r="S1122" s="38" t="str">
        <f t="shared" ref="S1122:T1122" si="1130">S1121</f>
        <v>15 Juni sampai dengan 31 Agustus 2026</v>
      </c>
      <c r="T1122" s="38" t="str">
        <f t="shared" si="1130"/>
        <v>31 Agustus 2026</v>
      </c>
      <c r="U1122" s="46"/>
      <c r="V1122" s="42"/>
      <c r="W1122" s="42"/>
      <c r="X1122" s="42"/>
    </row>
    <row r="1123" ht="15.0" customHeight="1">
      <c r="A1123" s="36" t="s">
        <v>6185</v>
      </c>
      <c r="B1123" s="43"/>
      <c r="C1123" s="44"/>
      <c r="D1123" s="47"/>
      <c r="E1123" s="47"/>
      <c r="F1123" s="39" t="str">
        <f t="shared" si="2"/>
        <v>PETUGAS.1122/SPK/SE/PML/3172/2026</v>
      </c>
      <c r="G1123" s="45"/>
      <c r="H1123" s="39" t="str">
        <f>VLOOKUP(G1123,'MITRA (REFERENSI)'!$A:$Z,16,FALSE)</f>
        <v>#N/A</v>
      </c>
      <c r="I1123" s="39" t="str">
        <f>VLOOKUP(G1123,'MITRA (REFERENSI)'!$A:$Z,25,FALSE)</f>
        <v>#N/A</v>
      </c>
      <c r="J1123" s="38" t="str">
        <f>VLOOKUP(G1123,'MITRA (REFERENSI)'!$A:$Z,26,FALSE)</f>
        <v>#N/A</v>
      </c>
      <c r="K1123" s="38" t="str">
        <f>VLOOKUP(G1123,'MITRA (REFERENSI)'!$A:$Z,15,FALSE)</f>
        <v>#N/A</v>
      </c>
      <c r="L1123" s="38" t="str">
        <f>VLOOKUP(G1123,'MITRA (REFERENSI)'!$A:$Z,15,FALSE)</f>
        <v>#N/A</v>
      </c>
      <c r="M1123" s="38" t="str">
        <f>IF(B1123=1,'KELAS (REFERENSI)'!M1123,IF(B1123=2,'KELAS (REFERENSI)'!M1138,IF(B1123=3,'KELAS (REFERENSI)'!M1153,IF(B1123=4,'KELAS (REFERENSI)'!M1168,""))))</f>
        <v/>
      </c>
      <c r="N1123" s="38" t="str">
        <f>IF(B1123=1,'KELAS (REFERENSI)'!N1123,IF(B1123=2,'KELAS (REFERENSI)'!N1138,IF(B1123=3,'KELAS (REFERENSI)'!N1153,IF(B1123=4,'KELAS (REFERENSI)'!N1168,""))))</f>
        <v/>
      </c>
      <c r="O1123" s="38" t="str">
        <f>IF(B1123=1,'KELAS (REFERENSI)'!O1123,IF(B1123=2,'KELAS (REFERENSI)'!O1138,IF(B1123=3,'KELAS (REFERENSI)'!O1153,IF(B1123=4,'KELAS (REFERENSI)'!O1168,""))))</f>
        <v/>
      </c>
      <c r="P1123" s="38" t="str">
        <f>IF(B1123=1,'KELAS (REFERENSI)'!P1123,IF(B1123=2,'KELAS (REFERENSI)'!P1138,IF(B1123=3,'KELAS (REFERENSI)'!P1153,IF(B1123=4,'KELAS (REFERENSI)'!P1168,""))))</f>
        <v/>
      </c>
      <c r="Q1123" s="38" t="str">
        <f t="shared" si="4"/>
        <v>BPS Kota Jakarta Timur</v>
      </c>
      <c r="R1123" s="38" t="str">
        <f t="shared" si="56"/>
        <v/>
      </c>
      <c r="S1123" s="38" t="str">
        <f t="shared" ref="S1123:T1123" si="1131">S1122</f>
        <v>15 Juni sampai dengan 31 Agustus 2026</v>
      </c>
      <c r="T1123" s="38" t="str">
        <f t="shared" si="1131"/>
        <v>31 Agustus 2026</v>
      </c>
      <c r="U1123" s="46"/>
      <c r="V1123" s="42"/>
      <c r="W1123" s="42"/>
      <c r="X1123" s="42"/>
    </row>
    <row r="1124" ht="15.0" customHeight="1">
      <c r="A1124" s="36" t="s">
        <v>6186</v>
      </c>
      <c r="B1124" s="43"/>
      <c r="C1124" s="44"/>
      <c r="D1124" s="47"/>
      <c r="E1124" s="47"/>
      <c r="F1124" s="39" t="str">
        <f t="shared" si="2"/>
        <v>PETUGAS.1123/SPK/SE/PML/3172/2026</v>
      </c>
      <c r="G1124" s="45"/>
      <c r="H1124" s="39" t="str">
        <f>VLOOKUP(G1124,'MITRA (REFERENSI)'!$A:$Z,16,FALSE)</f>
        <v>#N/A</v>
      </c>
      <c r="I1124" s="39" t="str">
        <f>VLOOKUP(G1124,'MITRA (REFERENSI)'!$A:$Z,25,FALSE)</f>
        <v>#N/A</v>
      </c>
      <c r="J1124" s="38" t="str">
        <f>VLOOKUP(G1124,'MITRA (REFERENSI)'!$A:$Z,26,FALSE)</f>
        <v>#N/A</v>
      </c>
      <c r="K1124" s="38" t="str">
        <f>VLOOKUP(G1124,'MITRA (REFERENSI)'!$A:$Z,15,FALSE)</f>
        <v>#N/A</v>
      </c>
      <c r="L1124" s="38" t="str">
        <f>VLOOKUP(G1124,'MITRA (REFERENSI)'!$A:$Z,15,FALSE)</f>
        <v>#N/A</v>
      </c>
      <c r="M1124" s="38" t="str">
        <f>IF(B1124=1,'KELAS (REFERENSI)'!M1124,IF(B1124=2,'KELAS (REFERENSI)'!M1139,IF(B1124=3,'KELAS (REFERENSI)'!M1154,IF(B1124=4,'KELAS (REFERENSI)'!M1169,""))))</f>
        <v/>
      </c>
      <c r="N1124" s="38" t="str">
        <f>IF(B1124=1,'KELAS (REFERENSI)'!N1124,IF(B1124=2,'KELAS (REFERENSI)'!N1139,IF(B1124=3,'KELAS (REFERENSI)'!N1154,IF(B1124=4,'KELAS (REFERENSI)'!N1169,""))))</f>
        <v/>
      </c>
      <c r="O1124" s="38" t="str">
        <f>IF(B1124=1,'KELAS (REFERENSI)'!O1124,IF(B1124=2,'KELAS (REFERENSI)'!O1139,IF(B1124=3,'KELAS (REFERENSI)'!O1154,IF(B1124=4,'KELAS (REFERENSI)'!O1169,""))))</f>
        <v/>
      </c>
      <c r="P1124" s="38" t="str">
        <f>IF(B1124=1,'KELAS (REFERENSI)'!P1124,IF(B1124=2,'KELAS (REFERENSI)'!P1139,IF(B1124=3,'KELAS (REFERENSI)'!P1154,IF(B1124=4,'KELAS (REFERENSI)'!P1169,""))))</f>
        <v/>
      </c>
      <c r="Q1124" s="38" t="str">
        <f t="shared" si="4"/>
        <v>BPS Kota Jakarta Timur</v>
      </c>
      <c r="R1124" s="38" t="str">
        <f t="shared" si="56"/>
        <v/>
      </c>
      <c r="S1124" s="38" t="str">
        <f t="shared" ref="S1124:T1124" si="1132">S1123</f>
        <v>15 Juni sampai dengan 31 Agustus 2026</v>
      </c>
      <c r="T1124" s="38" t="str">
        <f t="shared" si="1132"/>
        <v>31 Agustus 2026</v>
      </c>
      <c r="U1124" s="46"/>
      <c r="V1124" s="42"/>
      <c r="W1124" s="42"/>
      <c r="X1124" s="42"/>
    </row>
    <row r="1125" ht="15.0" customHeight="1">
      <c r="A1125" s="36" t="s">
        <v>6187</v>
      </c>
      <c r="B1125" s="43"/>
      <c r="C1125" s="44"/>
      <c r="D1125" s="47"/>
      <c r="E1125" s="47"/>
      <c r="F1125" s="39" t="str">
        <f t="shared" si="2"/>
        <v>PETUGAS.1124/SPK/SE/PML/3172/2026</v>
      </c>
      <c r="G1125" s="45"/>
      <c r="H1125" s="39" t="str">
        <f>VLOOKUP(G1125,'MITRA (REFERENSI)'!$A:$Z,16,FALSE)</f>
        <v>#N/A</v>
      </c>
      <c r="I1125" s="39" t="str">
        <f>VLOOKUP(G1125,'MITRA (REFERENSI)'!$A:$Z,25,FALSE)</f>
        <v>#N/A</v>
      </c>
      <c r="J1125" s="38" t="str">
        <f>VLOOKUP(G1125,'MITRA (REFERENSI)'!$A:$Z,26,FALSE)</f>
        <v>#N/A</v>
      </c>
      <c r="K1125" s="38" t="str">
        <f>VLOOKUP(G1125,'MITRA (REFERENSI)'!$A:$Z,15,FALSE)</f>
        <v>#N/A</v>
      </c>
      <c r="L1125" s="38" t="str">
        <f>VLOOKUP(G1125,'MITRA (REFERENSI)'!$A:$Z,15,FALSE)</f>
        <v>#N/A</v>
      </c>
      <c r="M1125" s="38" t="str">
        <f>IF(B1125=1,'KELAS (REFERENSI)'!M1125,IF(B1125=2,'KELAS (REFERENSI)'!M1140,IF(B1125=3,'KELAS (REFERENSI)'!M1155,IF(B1125=4,'KELAS (REFERENSI)'!M1170,""))))</f>
        <v/>
      </c>
      <c r="N1125" s="38" t="str">
        <f>IF(B1125=1,'KELAS (REFERENSI)'!N1125,IF(B1125=2,'KELAS (REFERENSI)'!N1140,IF(B1125=3,'KELAS (REFERENSI)'!N1155,IF(B1125=4,'KELAS (REFERENSI)'!N1170,""))))</f>
        <v/>
      </c>
      <c r="O1125" s="38" t="str">
        <f>IF(B1125=1,'KELAS (REFERENSI)'!O1125,IF(B1125=2,'KELAS (REFERENSI)'!O1140,IF(B1125=3,'KELAS (REFERENSI)'!O1155,IF(B1125=4,'KELAS (REFERENSI)'!O1170,""))))</f>
        <v/>
      </c>
      <c r="P1125" s="38" t="str">
        <f>IF(B1125=1,'KELAS (REFERENSI)'!P1125,IF(B1125=2,'KELAS (REFERENSI)'!P1140,IF(B1125=3,'KELAS (REFERENSI)'!P1155,IF(B1125=4,'KELAS (REFERENSI)'!P1170,""))))</f>
        <v/>
      </c>
      <c r="Q1125" s="38" t="str">
        <f t="shared" si="4"/>
        <v>BPS Kota Jakarta Timur</v>
      </c>
      <c r="R1125" s="38" t="str">
        <f t="shared" si="56"/>
        <v/>
      </c>
      <c r="S1125" s="38" t="str">
        <f t="shared" ref="S1125:T1125" si="1133">S1124</f>
        <v>15 Juni sampai dengan 31 Agustus 2026</v>
      </c>
      <c r="T1125" s="38" t="str">
        <f t="shared" si="1133"/>
        <v>31 Agustus 2026</v>
      </c>
      <c r="U1125" s="46"/>
      <c r="V1125" s="42"/>
      <c r="W1125" s="42"/>
      <c r="X1125" s="42"/>
    </row>
    <row r="1126" ht="15.0" customHeight="1">
      <c r="A1126" s="36" t="s">
        <v>6188</v>
      </c>
      <c r="B1126" s="43"/>
      <c r="C1126" s="44"/>
      <c r="D1126" s="47"/>
      <c r="E1126" s="47"/>
      <c r="F1126" s="39" t="str">
        <f t="shared" si="2"/>
        <v>PETUGAS.1125/SPK/SE/PML/3172/2026</v>
      </c>
      <c r="G1126" s="45"/>
      <c r="H1126" s="39" t="str">
        <f>VLOOKUP(G1126,'MITRA (REFERENSI)'!$A:$Z,16,FALSE)</f>
        <v>#N/A</v>
      </c>
      <c r="I1126" s="39" t="str">
        <f>VLOOKUP(G1126,'MITRA (REFERENSI)'!$A:$Z,25,FALSE)</f>
        <v>#N/A</v>
      </c>
      <c r="J1126" s="38" t="str">
        <f>VLOOKUP(G1126,'MITRA (REFERENSI)'!$A:$Z,26,FALSE)</f>
        <v>#N/A</v>
      </c>
      <c r="K1126" s="38" t="str">
        <f>VLOOKUP(G1126,'MITRA (REFERENSI)'!$A:$Z,15,FALSE)</f>
        <v>#N/A</v>
      </c>
      <c r="L1126" s="38" t="str">
        <f>VLOOKUP(G1126,'MITRA (REFERENSI)'!$A:$Z,15,FALSE)</f>
        <v>#N/A</v>
      </c>
      <c r="M1126" s="38" t="str">
        <f>IF(B1126=1,'KELAS (REFERENSI)'!M1126,IF(B1126=2,'KELAS (REFERENSI)'!M1141,IF(B1126=3,'KELAS (REFERENSI)'!M1156,IF(B1126=4,'KELAS (REFERENSI)'!M1171,""))))</f>
        <v/>
      </c>
      <c r="N1126" s="38" t="str">
        <f>IF(B1126=1,'KELAS (REFERENSI)'!N1126,IF(B1126=2,'KELAS (REFERENSI)'!N1141,IF(B1126=3,'KELAS (REFERENSI)'!N1156,IF(B1126=4,'KELAS (REFERENSI)'!N1171,""))))</f>
        <v/>
      </c>
      <c r="O1126" s="38" t="str">
        <f>IF(B1126=1,'KELAS (REFERENSI)'!O1126,IF(B1126=2,'KELAS (REFERENSI)'!O1141,IF(B1126=3,'KELAS (REFERENSI)'!O1156,IF(B1126=4,'KELAS (REFERENSI)'!O1171,""))))</f>
        <v/>
      </c>
      <c r="P1126" s="38" t="str">
        <f>IF(B1126=1,'KELAS (REFERENSI)'!P1126,IF(B1126=2,'KELAS (REFERENSI)'!P1141,IF(B1126=3,'KELAS (REFERENSI)'!P1156,IF(B1126=4,'KELAS (REFERENSI)'!P1171,""))))</f>
        <v/>
      </c>
      <c r="Q1126" s="38" t="str">
        <f t="shared" si="4"/>
        <v>BPS Kota Jakarta Timur</v>
      </c>
      <c r="R1126" s="38" t="str">
        <f t="shared" si="56"/>
        <v/>
      </c>
      <c r="S1126" s="38" t="str">
        <f t="shared" ref="S1126:T1126" si="1134">S1125</f>
        <v>15 Juni sampai dengan 31 Agustus 2026</v>
      </c>
      <c r="T1126" s="38" t="str">
        <f t="shared" si="1134"/>
        <v>31 Agustus 2026</v>
      </c>
      <c r="U1126" s="46"/>
      <c r="V1126" s="42"/>
      <c r="W1126" s="42"/>
      <c r="X1126" s="42"/>
    </row>
    <row r="1127" ht="15.0" customHeight="1">
      <c r="A1127" s="36" t="s">
        <v>6189</v>
      </c>
      <c r="B1127" s="43"/>
      <c r="C1127" s="44"/>
      <c r="D1127" s="47"/>
      <c r="E1127" s="47"/>
      <c r="F1127" s="39" t="str">
        <f t="shared" si="2"/>
        <v>PETUGAS.1126/SPK/SE/PML/3172/2026</v>
      </c>
      <c r="G1127" s="45"/>
      <c r="H1127" s="39" t="str">
        <f>VLOOKUP(G1127,'MITRA (REFERENSI)'!$A:$Z,16,FALSE)</f>
        <v>#N/A</v>
      </c>
      <c r="I1127" s="39" t="str">
        <f>VLOOKUP(G1127,'MITRA (REFERENSI)'!$A:$Z,25,FALSE)</f>
        <v>#N/A</v>
      </c>
      <c r="J1127" s="38" t="str">
        <f>VLOOKUP(G1127,'MITRA (REFERENSI)'!$A:$Z,26,FALSE)</f>
        <v>#N/A</v>
      </c>
      <c r="K1127" s="38" t="str">
        <f>VLOOKUP(G1127,'MITRA (REFERENSI)'!$A:$Z,15,FALSE)</f>
        <v>#N/A</v>
      </c>
      <c r="L1127" s="38" t="str">
        <f>VLOOKUP(G1127,'MITRA (REFERENSI)'!$A:$Z,15,FALSE)</f>
        <v>#N/A</v>
      </c>
      <c r="M1127" s="38" t="str">
        <f>IF(B1127=1,'KELAS (REFERENSI)'!M1127,IF(B1127=2,'KELAS (REFERENSI)'!M1142,IF(B1127=3,'KELAS (REFERENSI)'!M1157,IF(B1127=4,'KELAS (REFERENSI)'!M1172,""))))</f>
        <v/>
      </c>
      <c r="N1127" s="38" t="str">
        <f>IF(B1127=1,'KELAS (REFERENSI)'!N1127,IF(B1127=2,'KELAS (REFERENSI)'!N1142,IF(B1127=3,'KELAS (REFERENSI)'!N1157,IF(B1127=4,'KELAS (REFERENSI)'!N1172,""))))</f>
        <v/>
      </c>
      <c r="O1127" s="38" t="str">
        <f>IF(B1127=1,'KELAS (REFERENSI)'!O1127,IF(B1127=2,'KELAS (REFERENSI)'!O1142,IF(B1127=3,'KELAS (REFERENSI)'!O1157,IF(B1127=4,'KELAS (REFERENSI)'!O1172,""))))</f>
        <v/>
      </c>
      <c r="P1127" s="38" t="str">
        <f>IF(B1127=1,'KELAS (REFERENSI)'!P1127,IF(B1127=2,'KELAS (REFERENSI)'!P1142,IF(B1127=3,'KELAS (REFERENSI)'!P1157,IF(B1127=4,'KELAS (REFERENSI)'!P1172,""))))</f>
        <v/>
      </c>
      <c r="Q1127" s="38" t="str">
        <f t="shared" si="4"/>
        <v>BPS Kota Jakarta Timur</v>
      </c>
      <c r="R1127" s="38" t="str">
        <f t="shared" si="56"/>
        <v/>
      </c>
      <c r="S1127" s="38" t="str">
        <f t="shared" ref="S1127:T1127" si="1135">S1126</f>
        <v>15 Juni sampai dengan 31 Agustus 2026</v>
      </c>
      <c r="T1127" s="38" t="str">
        <f t="shared" si="1135"/>
        <v>31 Agustus 2026</v>
      </c>
      <c r="U1127" s="46"/>
      <c r="V1127" s="42"/>
      <c r="W1127" s="42"/>
      <c r="X1127" s="42"/>
    </row>
    <row r="1128" ht="15.0" customHeight="1">
      <c r="A1128" s="36" t="s">
        <v>6190</v>
      </c>
      <c r="B1128" s="43"/>
      <c r="C1128" s="44"/>
      <c r="D1128" s="47"/>
      <c r="E1128" s="47"/>
      <c r="F1128" s="39" t="str">
        <f t="shared" si="2"/>
        <v>PETUGAS.1127/SPK/SE/PML/3172/2026</v>
      </c>
      <c r="G1128" s="45"/>
      <c r="H1128" s="39" t="str">
        <f>VLOOKUP(G1128,'MITRA (REFERENSI)'!$A:$Z,16,FALSE)</f>
        <v>#N/A</v>
      </c>
      <c r="I1128" s="39" t="str">
        <f>VLOOKUP(G1128,'MITRA (REFERENSI)'!$A:$Z,25,FALSE)</f>
        <v>#N/A</v>
      </c>
      <c r="J1128" s="38" t="str">
        <f>VLOOKUP(G1128,'MITRA (REFERENSI)'!$A:$Z,26,FALSE)</f>
        <v>#N/A</v>
      </c>
      <c r="K1128" s="38" t="str">
        <f>VLOOKUP(G1128,'MITRA (REFERENSI)'!$A:$Z,15,FALSE)</f>
        <v>#N/A</v>
      </c>
      <c r="L1128" s="38" t="str">
        <f>VLOOKUP(G1128,'MITRA (REFERENSI)'!$A:$Z,15,FALSE)</f>
        <v>#N/A</v>
      </c>
      <c r="M1128" s="38" t="str">
        <f>IF(B1128=1,'KELAS (REFERENSI)'!M1128,IF(B1128=2,'KELAS (REFERENSI)'!M1143,IF(B1128=3,'KELAS (REFERENSI)'!M1158,IF(B1128=4,'KELAS (REFERENSI)'!M1173,""))))</f>
        <v/>
      </c>
      <c r="N1128" s="38" t="str">
        <f>IF(B1128=1,'KELAS (REFERENSI)'!N1128,IF(B1128=2,'KELAS (REFERENSI)'!N1143,IF(B1128=3,'KELAS (REFERENSI)'!N1158,IF(B1128=4,'KELAS (REFERENSI)'!N1173,""))))</f>
        <v/>
      </c>
      <c r="O1128" s="38" t="str">
        <f>IF(B1128=1,'KELAS (REFERENSI)'!O1128,IF(B1128=2,'KELAS (REFERENSI)'!O1143,IF(B1128=3,'KELAS (REFERENSI)'!O1158,IF(B1128=4,'KELAS (REFERENSI)'!O1173,""))))</f>
        <v/>
      </c>
      <c r="P1128" s="38" t="str">
        <f>IF(B1128=1,'KELAS (REFERENSI)'!P1128,IF(B1128=2,'KELAS (REFERENSI)'!P1143,IF(B1128=3,'KELAS (REFERENSI)'!P1158,IF(B1128=4,'KELAS (REFERENSI)'!P1173,""))))</f>
        <v/>
      </c>
      <c r="Q1128" s="38" t="str">
        <f t="shared" si="4"/>
        <v>BPS Kota Jakarta Timur</v>
      </c>
      <c r="R1128" s="38" t="str">
        <f t="shared" si="56"/>
        <v/>
      </c>
      <c r="S1128" s="38" t="str">
        <f t="shared" ref="S1128:T1128" si="1136">S1127</f>
        <v>15 Juni sampai dengan 31 Agustus 2026</v>
      </c>
      <c r="T1128" s="38" t="str">
        <f t="shared" si="1136"/>
        <v>31 Agustus 2026</v>
      </c>
      <c r="U1128" s="46"/>
      <c r="V1128" s="42"/>
      <c r="W1128" s="42"/>
      <c r="X1128" s="42"/>
    </row>
    <row r="1129" ht="15.0" customHeight="1">
      <c r="A1129" s="36" t="s">
        <v>6191</v>
      </c>
      <c r="B1129" s="43"/>
      <c r="C1129" s="44"/>
      <c r="D1129" s="47"/>
      <c r="E1129" s="47"/>
      <c r="F1129" s="39" t="str">
        <f t="shared" si="2"/>
        <v>PETUGAS.1128/SPK/SE/PML/3172/2026</v>
      </c>
      <c r="G1129" s="45"/>
      <c r="H1129" s="39" t="str">
        <f>VLOOKUP(G1129,'MITRA (REFERENSI)'!$A:$Z,16,FALSE)</f>
        <v>#N/A</v>
      </c>
      <c r="I1129" s="39" t="str">
        <f>VLOOKUP(G1129,'MITRA (REFERENSI)'!$A:$Z,25,FALSE)</f>
        <v>#N/A</v>
      </c>
      <c r="J1129" s="38" t="str">
        <f>VLOOKUP(G1129,'MITRA (REFERENSI)'!$A:$Z,26,FALSE)</f>
        <v>#N/A</v>
      </c>
      <c r="K1129" s="38" t="str">
        <f>VLOOKUP(G1129,'MITRA (REFERENSI)'!$A:$Z,15,FALSE)</f>
        <v>#N/A</v>
      </c>
      <c r="L1129" s="38" t="str">
        <f>VLOOKUP(G1129,'MITRA (REFERENSI)'!$A:$Z,15,FALSE)</f>
        <v>#N/A</v>
      </c>
      <c r="M1129" s="38" t="str">
        <f>IF(B1129=1,'KELAS (REFERENSI)'!M1129,IF(B1129=2,'KELAS (REFERENSI)'!M1144,IF(B1129=3,'KELAS (REFERENSI)'!M1159,IF(B1129=4,'KELAS (REFERENSI)'!M1174,""))))</f>
        <v/>
      </c>
      <c r="N1129" s="38" t="str">
        <f>IF(B1129=1,'KELAS (REFERENSI)'!N1129,IF(B1129=2,'KELAS (REFERENSI)'!N1144,IF(B1129=3,'KELAS (REFERENSI)'!N1159,IF(B1129=4,'KELAS (REFERENSI)'!N1174,""))))</f>
        <v/>
      </c>
      <c r="O1129" s="38" t="str">
        <f>IF(B1129=1,'KELAS (REFERENSI)'!O1129,IF(B1129=2,'KELAS (REFERENSI)'!O1144,IF(B1129=3,'KELAS (REFERENSI)'!O1159,IF(B1129=4,'KELAS (REFERENSI)'!O1174,""))))</f>
        <v/>
      </c>
      <c r="P1129" s="38" t="str">
        <f>IF(B1129=1,'KELAS (REFERENSI)'!P1129,IF(B1129=2,'KELAS (REFERENSI)'!P1144,IF(B1129=3,'KELAS (REFERENSI)'!P1159,IF(B1129=4,'KELAS (REFERENSI)'!P1174,""))))</f>
        <v/>
      </c>
      <c r="Q1129" s="38" t="str">
        <f t="shared" si="4"/>
        <v>BPS Kota Jakarta Timur</v>
      </c>
      <c r="R1129" s="38" t="str">
        <f t="shared" si="56"/>
        <v/>
      </c>
      <c r="S1129" s="38" t="str">
        <f t="shared" ref="S1129:T1129" si="1137">S1128</f>
        <v>15 Juni sampai dengan 31 Agustus 2026</v>
      </c>
      <c r="T1129" s="38" t="str">
        <f t="shared" si="1137"/>
        <v>31 Agustus 2026</v>
      </c>
      <c r="U1129" s="46"/>
      <c r="V1129" s="42"/>
      <c r="W1129" s="42"/>
      <c r="X1129" s="42"/>
    </row>
    <row r="1130" ht="15.0" customHeight="1">
      <c r="A1130" s="36" t="s">
        <v>6192</v>
      </c>
      <c r="B1130" s="43"/>
      <c r="C1130" s="44"/>
      <c r="D1130" s="47"/>
      <c r="E1130" s="47"/>
      <c r="F1130" s="39" t="str">
        <f t="shared" si="2"/>
        <v>PETUGAS.1129/SPK/SE/PML/3172/2026</v>
      </c>
      <c r="G1130" s="45"/>
      <c r="H1130" s="39" t="str">
        <f>VLOOKUP(G1130,'MITRA (REFERENSI)'!$A:$Z,16,FALSE)</f>
        <v>#N/A</v>
      </c>
      <c r="I1130" s="39" t="str">
        <f>VLOOKUP(G1130,'MITRA (REFERENSI)'!$A:$Z,25,FALSE)</f>
        <v>#N/A</v>
      </c>
      <c r="J1130" s="38" t="str">
        <f>VLOOKUP(G1130,'MITRA (REFERENSI)'!$A:$Z,26,FALSE)</f>
        <v>#N/A</v>
      </c>
      <c r="K1130" s="38" t="str">
        <f>VLOOKUP(G1130,'MITRA (REFERENSI)'!$A:$Z,15,FALSE)</f>
        <v>#N/A</v>
      </c>
      <c r="L1130" s="38" t="str">
        <f>VLOOKUP(G1130,'MITRA (REFERENSI)'!$A:$Z,15,FALSE)</f>
        <v>#N/A</v>
      </c>
      <c r="M1130" s="38" t="str">
        <f>IF(B1130=1,'KELAS (REFERENSI)'!M1130,IF(B1130=2,'KELAS (REFERENSI)'!M1145,IF(B1130=3,'KELAS (REFERENSI)'!M1160,IF(B1130=4,'KELAS (REFERENSI)'!M1175,""))))</f>
        <v/>
      </c>
      <c r="N1130" s="38" t="str">
        <f>IF(B1130=1,'KELAS (REFERENSI)'!N1130,IF(B1130=2,'KELAS (REFERENSI)'!N1145,IF(B1130=3,'KELAS (REFERENSI)'!N1160,IF(B1130=4,'KELAS (REFERENSI)'!N1175,""))))</f>
        <v/>
      </c>
      <c r="O1130" s="38" t="str">
        <f>IF(B1130=1,'KELAS (REFERENSI)'!O1130,IF(B1130=2,'KELAS (REFERENSI)'!O1145,IF(B1130=3,'KELAS (REFERENSI)'!O1160,IF(B1130=4,'KELAS (REFERENSI)'!O1175,""))))</f>
        <v/>
      </c>
      <c r="P1130" s="38" t="str">
        <f>IF(B1130=1,'KELAS (REFERENSI)'!P1130,IF(B1130=2,'KELAS (REFERENSI)'!P1145,IF(B1130=3,'KELAS (REFERENSI)'!P1160,IF(B1130=4,'KELAS (REFERENSI)'!P1175,""))))</f>
        <v/>
      </c>
      <c r="Q1130" s="38" t="str">
        <f t="shared" si="4"/>
        <v>BPS Kota Jakarta Timur</v>
      </c>
      <c r="R1130" s="38" t="str">
        <f t="shared" si="56"/>
        <v/>
      </c>
      <c r="S1130" s="38" t="str">
        <f t="shared" ref="S1130:T1130" si="1138">S1129</f>
        <v>15 Juni sampai dengan 31 Agustus 2026</v>
      </c>
      <c r="T1130" s="38" t="str">
        <f t="shared" si="1138"/>
        <v>31 Agustus 2026</v>
      </c>
      <c r="U1130" s="46"/>
      <c r="V1130" s="42"/>
      <c r="W1130" s="42"/>
      <c r="X1130" s="42"/>
    </row>
    <row r="1131" ht="15.0" customHeight="1">
      <c r="A1131" s="36" t="s">
        <v>6193</v>
      </c>
      <c r="B1131" s="43"/>
      <c r="C1131" s="44"/>
      <c r="D1131" s="47"/>
      <c r="E1131" s="47"/>
      <c r="F1131" s="39" t="str">
        <f t="shared" si="2"/>
        <v>PETUGAS.1130/SPK/SE/PML/3172/2026</v>
      </c>
      <c r="G1131" s="45"/>
      <c r="H1131" s="39" t="str">
        <f>VLOOKUP(G1131,'MITRA (REFERENSI)'!$A:$Z,16,FALSE)</f>
        <v>#N/A</v>
      </c>
      <c r="I1131" s="39" t="str">
        <f>VLOOKUP(G1131,'MITRA (REFERENSI)'!$A:$Z,25,FALSE)</f>
        <v>#N/A</v>
      </c>
      <c r="J1131" s="38" t="str">
        <f>VLOOKUP(G1131,'MITRA (REFERENSI)'!$A:$Z,26,FALSE)</f>
        <v>#N/A</v>
      </c>
      <c r="K1131" s="38" t="str">
        <f>VLOOKUP(G1131,'MITRA (REFERENSI)'!$A:$Z,15,FALSE)</f>
        <v>#N/A</v>
      </c>
      <c r="L1131" s="38" t="str">
        <f>VLOOKUP(G1131,'MITRA (REFERENSI)'!$A:$Z,15,FALSE)</f>
        <v>#N/A</v>
      </c>
      <c r="M1131" s="38" t="str">
        <f>IF(B1131=1,'KELAS (REFERENSI)'!M1131,IF(B1131=2,'KELAS (REFERENSI)'!M1146,IF(B1131=3,'KELAS (REFERENSI)'!M1161,IF(B1131=4,'KELAS (REFERENSI)'!M1176,""))))</f>
        <v/>
      </c>
      <c r="N1131" s="38" t="str">
        <f>IF(B1131=1,'KELAS (REFERENSI)'!N1131,IF(B1131=2,'KELAS (REFERENSI)'!N1146,IF(B1131=3,'KELAS (REFERENSI)'!N1161,IF(B1131=4,'KELAS (REFERENSI)'!N1176,""))))</f>
        <v/>
      </c>
      <c r="O1131" s="38" t="str">
        <f>IF(B1131=1,'KELAS (REFERENSI)'!O1131,IF(B1131=2,'KELAS (REFERENSI)'!O1146,IF(B1131=3,'KELAS (REFERENSI)'!O1161,IF(B1131=4,'KELAS (REFERENSI)'!O1176,""))))</f>
        <v/>
      </c>
      <c r="P1131" s="38" t="str">
        <f>IF(B1131=1,'KELAS (REFERENSI)'!P1131,IF(B1131=2,'KELAS (REFERENSI)'!P1146,IF(B1131=3,'KELAS (REFERENSI)'!P1161,IF(B1131=4,'KELAS (REFERENSI)'!P1176,""))))</f>
        <v/>
      </c>
      <c r="Q1131" s="38" t="str">
        <f t="shared" si="4"/>
        <v>BPS Kota Jakarta Timur</v>
      </c>
      <c r="R1131" s="38" t="str">
        <f t="shared" si="56"/>
        <v/>
      </c>
      <c r="S1131" s="38" t="str">
        <f t="shared" ref="S1131:T1131" si="1139">S1130</f>
        <v>15 Juni sampai dengan 31 Agustus 2026</v>
      </c>
      <c r="T1131" s="38" t="str">
        <f t="shared" si="1139"/>
        <v>31 Agustus 2026</v>
      </c>
      <c r="U1131" s="46"/>
      <c r="V1131" s="42"/>
      <c r="W1131" s="42"/>
      <c r="X1131" s="42"/>
    </row>
    <row r="1132" ht="15.0" customHeight="1">
      <c r="A1132" s="36" t="s">
        <v>6194</v>
      </c>
      <c r="B1132" s="43"/>
      <c r="C1132" s="44"/>
      <c r="D1132" s="47"/>
      <c r="E1132" s="47"/>
      <c r="F1132" s="39" t="str">
        <f t="shared" si="2"/>
        <v>PETUGAS.1131/SPK/SE/PML/3172/2026</v>
      </c>
      <c r="G1132" s="45"/>
      <c r="H1132" s="39" t="str">
        <f>VLOOKUP(G1132,'MITRA (REFERENSI)'!$A:$Z,16,FALSE)</f>
        <v>#N/A</v>
      </c>
      <c r="I1132" s="39" t="str">
        <f>VLOOKUP(G1132,'MITRA (REFERENSI)'!$A:$Z,25,FALSE)</f>
        <v>#N/A</v>
      </c>
      <c r="J1132" s="38" t="str">
        <f>VLOOKUP(G1132,'MITRA (REFERENSI)'!$A:$Z,26,FALSE)</f>
        <v>#N/A</v>
      </c>
      <c r="K1132" s="38" t="str">
        <f>VLOOKUP(G1132,'MITRA (REFERENSI)'!$A:$Z,15,FALSE)</f>
        <v>#N/A</v>
      </c>
      <c r="L1132" s="38" t="str">
        <f>VLOOKUP(G1132,'MITRA (REFERENSI)'!$A:$Z,15,FALSE)</f>
        <v>#N/A</v>
      </c>
      <c r="M1132" s="38" t="str">
        <f>IF(B1132=1,'KELAS (REFERENSI)'!M1132,IF(B1132=2,'KELAS (REFERENSI)'!M1147,IF(B1132=3,'KELAS (REFERENSI)'!M1162,IF(B1132=4,'KELAS (REFERENSI)'!M1177,""))))</f>
        <v/>
      </c>
      <c r="N1132" s="38" t="str">
        <f>IF(B1132=1,'KELAS (REFERENSI)'!N1132,IF(B1132=2,'KELAS (REFERENSI)'!N1147,IF(B1132=3,'KELAS (REFERENSI)'!N1162,IF(B1132=4,'KELAS (REFERENSI)'!N1177,""))))</f>
        <v/>
      </c>
      <c r="O1132" s="38" t="str">
        <f>IF(B1132=1,'KELAS (REFERENSI)'!O1132,IF(B1132=2,'KELAS (REFERENSI)'!O1147,IF(B1132=3,'KELAS (REFERENSI)'!O1162,IF(B1132=4,'KELAS (REFERENSI)'!O1177,""))))</f>
        <v/>
      </c>
      <c r="P1132" s="38" t="str">
        <f>IF(B1132=1,'KELAS (REFERENSI)'!P1132,IF(B1132=2,'KELAS (REFERENSI)'!P1147,IF(B1132=3,'KELAS (REFERENSI)'!P1162,IF(B1132=4,'KELAS (REFERENSI)'!P1177,""))))</f>
        <v/>
      </c>
      <c r="Q1132" s="38" t="str">
        <f t="shared" si="4"/>
        <v>BPS Kota Jakarta Timur</v>
      </c>
      <c r="R1132" s="38" t="str">
        <f t="shared" si="56"/>
        <v/>
      </c>
      <c r="S1132" s="38" t="str">
        <f t="shared" ref="S1132:T1132" si="1140">S1131</f>
        <v>15 Juni sampai dengan 31 Agustus 2026</v>
      </c>
      <c r="T1132" s="38" t="str">
        <f t="shared" si="1140"/>
        <v>31 Agustus 2026</v>
      </c>
      <c r="U1132" s="46"/>
      <c r="V1132" s="42"/>
      <c r="W1132" s="42"/>
      <c r="X1132" s="42"/>
    </row>
    <row r="1133" ht="15.0" customHeight="1">
      <c r="A1133" s="36" t="s">
        <v>6195</v>
      </c>
      <c r="B1133" s="43"/>
      <c r="C1133" s="44"/>
      <c r="D1133" s="47"/>
      <c r="E1133" s="47"/>
      <c r="F1133" s="39" t="str">
        <f t="shared" si="2"/>
        <v>PETUGAS.1132/SPK/SE/PML/3172/2026</v>
      </c>
      <c r="G1133" s="45"/>
      <c r="H1133" s="39" t="str">
        <f>VLOOKUP(G1133,'MITRA (REFERENSI)'!$A:$Z,16,FALSE)</f>
        <v>#N/A</v>
      </c>
      <c r="I1133" s="39" t="str">
        <f>VLOOKUP(G1133,'MITRA (REFERENSI)'!$A:$Z,25,FALSE)</f>
        <v>#N/A</v>
      </c>
      <c r="J1133" s="38" t="str">
        <f>VLOOKUP(G1133,'MITRA (REFERENSI)'!$A:$Z,26,FALSE)</f>
        <v>#N/A</v>
      </c>
      <c r="K1133" s="38" t="str">
        <f>VLOOKUP(G1133,'MITRA (REFERENSI)'!$A:$Z,15,FALSE)</f>
        <v>#N/A</v>
      </c>
      <c r="L1133" s="38" t="str">
        <f>VLOOKUP(G1133,'MITRA (REFERENSI)'!$A:$Z,15,FALSE)</f>
        <v>#N/A</v>
      </c>
      <c r="M1133" s="38" t="str">
        <f>IF(B1133=1,'KELAS (REFERENSI)'!M1133,IF(B1133=2,'KELAS (REFERENSI)'!M1148,IF(B1133=3,'KELAS (REFERENSI)'!M1163,IF(B1133=4,'KELAS (REFERENSI)'!M1178,""))))</f>
        <v/>
      </c>
      <c r="N1133" s="38" t="str">
        <f>IF(B1133=1,'KELAS (REFERENSI)'!N1133,IF(B1133=2,'KELAS (REFERENSI)'!N1148,IF(B1133=3,'KELAS (REFERENSI)'!N1163,IF(B1133=4,'KELAS (REFERENSI)'!N1178,""))))</f>
        <v/>
      </c>
      <c r="O1133" s="38" t="str">
        <f>IF(B1133=1,'KELAS (REFERENSI)'!O1133,IF(B1133=2,'KELAS (REFERENSI)'!O1148,IF(B1133=3,'KELAS (REFERENSI)'!O1163,IF(B1133=4,'KELAS (REFERENSI)'!O1178,""))))</f>
        <v/>
      </c>
      <c r="P1133" s="38" t="str">
        <f>IF(B1133=1,'KELAS (REFERENSI)'!P1133,IF(B1133=2,'KELAS (REFERENSI)'!P1148,IF(B1133=3,'KELAS (REFERENSI)'!P1163,IF(B1133=4,'KELAS (REFERENSI)'!P1178,""))))</f>
        <v/>
      </c>
      <c r="Q1133" s="38" t="str">
        <f t="shared" si="4"/>
        <v>BPS Kota Jakarta Timur</v>
      </c>
      <c r="R1133" s="38" t="str">
        <f t="shared" si="56"/>
        <v/>
      </c>
      <c r="S1133" s="38" t="str">
        <f t="shared" ref="S1133:T1133" si="1141">S1132</f>
        <v>15 Juni sampai dengan 31 Agustus 2026</v>
      </c>
      <c r="T1133" s="38" t="str">
        <f t="shared" si="1141"/>
        <v>31 Agustus 2026</v>
      </c>
      <c r="U1133" s="46"/>
      <c r="V1133" s="42"/>
      <c r="W1133" s="42"/>
      <c r="X1133" s="42"/>
    </row>
    <row r="1134" ht="15.0" customHeight="1">
      <c r="A1134" s="36" t="s">
        <v>6196</v>
      </c>
      <c r="B1134" s="43"/>
      <c r="C1134" s="44"/>
      <c r="D1134" s="47"/>
      <c r="E1134" s="47"/>
      <c r="F1134" s="39" t="str">
        <f t="shared" si="2"/>
        <v>PETUGAS.1133/SPK/SE/PML/3172/2026</v>
      </c>
      <c r="G1134" s="45"/>
      <c r="H1134" s="39" t="str">
        <f>VLOOKUP(G1134,'MITRA (REFERENSI)'!$A:$Z,16,FALSE)</f>
        <v>#N/A</v>
      </c>
      <c r="I1134" s="39" t="str">
        <f>VLOOKUP(G1134,'MITRA (REFERENSI)'!$A:$Z,25,FALSE)</f>
        <v>#N/A</v>
      </c>
      <c r="J1134" s="38" t="str">
        <f>VLOOKUP(G1134,'MITRA (REFERENSI)'!$A:$Z,26,FALSE)</f>
        <v>#N/A</v>
      </c>
      <c r="K1134" s="38" t="str">
        <f>VLOOKUP(G1134,'MITRA (REFERENSI)'!$A:$Z,15,FALSE)</f>
        <v>#N/A</v>
      </c>
      <c r="L1134" s="38" t="str">
        <f>VLOOKUP(G1134,'MITRA (REFERENSI)'!$A:$Z,15,FALSE)</f>
        <v>#N/A</v>
      </c>
      <c r="M1134" s="38" t="str">
        <f>IF(B1134=1,'KELAS (REFERENSI)'!M1134,IF(B1134=2,'KELAS (REFERENSI)'!M1149,IF(B1134=3,'KELAS (REFERENSI)'!M1164,IF(B1134=4,'KELAS (REFERENSI)'!M1179,""))))</f>
        <v/>
      </c>
      <c r="N1134" s="38" t="str">
        <f>IF(B1134=1,'KELAS (REFERENSI)'!N1134,IF(B1134=2,'KELAS (REFERENSI)'!N1149,IF(B1134=3,'KELAS (REFERENSI)'!N1164,IF(B1134=4,'KELAS (REFERENSI)'!N1179,""))))</f>
        <v/>
      </c>
      <c r="O1134" s="38" t="str">
        <f>IF(B1134=1,'KELAS (REFERENSI)'!O1134,IF(B1134=2,'KELAS (REFERENSI)'!O1149,IF(B1134=3,'KELAS (REFERENSI)'!O1164,IF(B1134=4,'KELAS (REFERENSI)'!O1179,""))))</f>
        <v/>
      </c>
      <c r="P1134" s="38" t="str">
        <f>IF(B1134=1,'KELAS (REFERENSI)'!P1134,IF(B1134=2,'KELAS (REFERENSI)'!P1149,IF(B1134=3,'KELAS (REFERENSI)'!P1164,IF(B1134=4,'KELAS (REFERENSI)'!P1179,""))))</f>
        <v/>
      </c>
      <c r="Q1134" s="38" t="str">
        <f t="shared" si="4"/>
        <v>BPS Kota Jakarta Timur</v>
      </c>
      <c r="R1134" s="38" t="str">
        <f t="shared" si="56"/>
        <v/>
      </c>
      <c r="S1134" s="38" t="str">
        <f t="shared" ref="S1134:T1134" si="1142">S1133</f>
        <v>15 Juni sampai dengan 31 Agustus 2026</v>
      </c>
      <c r="T1134" s="38" t="str">
        <f t="shared" si="1142"/>
        <v>31 Agustus 2026</v>
      </c>
      <c r="U1134" s="46"/>
      <c r="V1134" s="42"/>
      <c r="W1134" s="42"/>
      <c r="X1134" s="42"/>
    </row>
    <row r="1135" ht="15.0" customHeight="1">
      <c r="A1135" s="36" t="s">
        <v>6197</v>
      </c>
      <c r="B1135" s="43"/>
      <c r="C1135" s="44"/>
      <c r="D1135" s="47"/>
      <c r="E1135" s="47"/>
      <c r="F1135" s="39" t="str">
        <f t="shared" si="2"/>
        <v>PETUGAS.1134/SPK/SE/PML/3172/2026</v>
      </c>
      <c r="G1135" s="45"/>
      <c r="H1135" s="39" t="str">
        <f>VLOOKUP(G1135,'MITRA (REFERENSI)'!$A:$Z,16,FALSE)</f>
        <v>#N/A</v>
      </c>
      <c r="I1135" s="39" t="str">
        <f>VLOOKUP(G1135,'MITRA (REFERENSI)'!$A:$Z,25,FALSE)</f>
        <v>#N/A</v>
      </c>
      <c r="J1135" s="38" t="str">
        <f>VLOOKUP(G1135,'MITRA (REFERENSI)'!$A:$Z,26,FALSE)</f>
        <v>#N/A</v>
      </c>
      <c r="K1135" s="38" t="str">
        <f>VLOOKUP(G1135,'MITRA (REFERENSI)'!$A:$Z,15,FALSE)</f>
        <v>#N/A</v>
      </c>
      <c r="L1135" s="38" t="str">
        <f>VLOOKUP(G1135,'MITRA (REFERENSI)'!$A:$Z,15,FALSE)</f>
        <v>#N/A</v>
      </c>
      <c r="M1135" s="38" t="str">
        <f>IF(B1135=1,'KELAS (REFERENSI)'!M1135,IF(B1135=2,'KELAS (REFERENSI)'!M1150,IF(B1135=3,'KELAS (REFERENSI)'!M1165,IF(B1135=4,'KELAS (REFERENSI)'!M1180,""))))</f>
        <v/>
      </c>
      <c r="N1135" s="38" t="str">
        <f>IF(B1135=1,'KELAS (REFERENSI)'!N1135,IF(B1135=2,'KELAS (REFERENSI)'!N1150,IF(B1135=3,'KELAS (REFERENSI)'!N1165,IF(B1135=4,'KELAS (REFERENSI)'!N1180,""))))</f>
        <v/>
      </c>
      <c r="O1135" s="38" t="str">
        <f>IF(B1135=1,'KELAS (REFERENSI)'!O1135,IF(B1135=2,'KELAS (REFERENSI)'!O1150,IF(B1135=3,'KELAS (REFERENSI)'!O1165,IF(B1135=4,'KELAS (REFERENSI)'!O1180,""))))</f>
        <v/>
      </c>
      <c r="P1135" s="38" t="str">
        <f>IF(B1135=1,'KELAS (REFERENSI)'!P1135,IF(B1135=2,'KELAS (REFERENSI)'!P1150,IF(B1135=3,'KELAS (REFERENSI)'!P1165,IF(B1135=4,'KELAS (REFERENSI)'!P1180,""))))</f>
        <v/>
      </c>
      <c r="Q1135" s="38" t="str">
        <f t="shared" si="4"/>
        <v>BPS Kota Jakarta Timur</v>
      </c>
      <c r="R1135" s="38" t="str">
        <f t="shared" si="56"/>
        <v/>
      </c>
      <c r="S1135" s="38" t="str">
        <f t="shared" ref="S1135:T1135" si="1143">S1134</f>
        <v>15 Juni sampai dengan 31 Agustus 2026</v>
      </c>
      <c r="T1135" s="38" t="str">
        <f t="shared" si="1143"/>
        <v>31 Agustus 2026</v>
      </c>
      <c r="U1135" s="46"/>
      <c r="V1135" s="42"/>
      <c r="W1135" s="42"/>
      <c r="X1135" s="42"/>
    </row>
    <row r="1136" ht="15.0" customHeight="1">
      <c r="A1136" s="36" t="s">
        <v>6198</v>
      </c>
      <c r="B1136" s="43"/>
      <c r="C1136" s="44"/>
      <c r="D1136" s="47"/>
      <c r="E1136" s="47"/>
      <c r="F1136" s="39" t="str">
        <f t="shared" si="2"/>
        <v>PETUGAS.1135/SPK/SE/PML/3172/2026</v>
      </c>
      <c r="G1136" s="45"/>
      <c r="H1136" s="39" t="str">
        <f>VLOOKUP(G1136,'MITRA (REFERENSI)'!$A:$Z,16,FALSE)</f>
        <v>#N/A</v>
      </c>
      <c r="I1136" s="39" t="str">
        <f>VLOOKUP(G1136,'MITRA (REFERENSI)'!$A:$Z,25,FALSE)</f>
        <v>#N/A</v>
      </c>
      <c r="J1136" s="38" t="str">
        <f>VLOOKUP(G1136,'MITRA (REFERENSI)'!$A:$Z,26,FALSE)</f>
        <v>#N/A</v>
      </c>
      <c r="K1136" s="38" t="str">
        <f>VLOOKUP(G1136,'MITRA (REFERENSI)'!$A:$Z,15,FALSE)</f>
        <v>#N/A</v>
      </c>
      <c r="L1136" s="38" t="str">
        <f>VLOOKUP(G1136,'MITRA (REFERENSI)'!$A:$Z,15,FALSE)</f>
        <v>#N/A</v>
      </c>
      <c r="M1136" s="38" t="str">
        <f>IF(B1136=1,'KELAS (REFERENSI)'!M1136,IF(B1136=2,'KELAS (REFERENSI)'!M1151,IF(B1136=3,'KELAS (REFERENSI)'!M1166,IF(B1136=4,'KELAS (REFERENSI)'!M1181,""))))</f>
        <v/>
      </c>
      <c r="N1136" s="38" t="str">
        <f>IF(B1136=1,'KELAS (REFERENSI)'!N1136,IF(B1136=2,'KELAS (REFERENSI)'!N1151,IF(B1136=3,'KELAS (REFERENSI)'!N1166,IF(B1136=4,'KELAS (REFERENSI)'!N1181,""))))</f>
        <v/>
      </c>
      <c r="O1136" s="38" t="str">
        <f>IF(B1136=1,'KELAS (REFERENSI)'!O1136,IF(B1136=2,'KELAS (REFERENSI)'!O1151,IF(B1136=3,'KELAS (REFERENSI)'!O1166,IF(B1136=4,'KELAS (REFERENSI)'!O1181,""))))</f>
        <v/>
      </c>
      <c r="P1136" s="38" t="str">
        <f>IF(B1136=1,'KELAS (REFERENSI)'!P1136,IF(B1136=2,'KELAS (REFERENSI)'!P1151,IF(B1136=3,'KELAS (REFERENSI)'!P1166,IF(B1136=4,'KELAS (REFERENSI)'!P1181,""))))</f>
        <v/>
      </c>
      <c r="Q1136" s="38" t="str">
        <f t="shared" si="4"/>
        <v>BPS Kota Jakarta Timur</v>
      </c>
      <c r="R1136" s="38" t="str">
        <f t="shared" si="56"/>
        <v/>
      </c>
      <c r="S1136" s="38" t="str">
        <f t="shared" ref="S1136:T1136" si="1144">S1135</f>
        <v>15 Juni sampai dengan 31 Agustus 2026</v>
      </c>
      <c r="T1136" s="38" t="str">
        <f t="shared" si="1144"/>
        <v>31 Agustus 2026</v>
      </c>
      <c r="U1136" s="46"/>
      <c r="V1136" s="42"/>
      <c r="W1136" s="42"/>
      <c r="X1136" s="42"/>
    </row>
    <row r="1137" ht="15.0" customHeight="1">
      <c r="A1137" s="36" t="s">
        <v>6199</v>
      </c>
      <c r="B1137" s="43"/>
      <c r="C1137" s="44"/>
      <c r="D1137" s="47"/>
      <c r="E1137" s="47"/>
      <c r="F1137" s="39" t="str">
        <f t="shared" si="2"/>
        <v>PETUGAS.1136/SPK/SE/PML/3172/2026</v>
      </c>
      <c r="G1137" s="45"/>
      <c r="H1137" s="39" t="str">
        <f>VLOOKUP(G1137,'MITRA (REFERENSI)'!$A:$Z,16,FALSE)</f>
        <v>#N/A</v>
      </c>
      <c r="I1137" s="39" t="str">
        <f>VLOOKUP(G1137,'MITRA (REFERENSI)'!$A:$Z,25,FALSE)</f>
        <v>#N/A</v>
      </c>
      <c r="J1137" s="38" t="str">
        <f>VLOOKUP(G1137,'MITRA (REFERENSI)'!$A:$Z,26,FALSE)</f>
        <v>#N/A</v>
      </c>
      <c r="K1137" s="38" t="str">
        <f>VLOOKUP(G1137,'MITRA (REFERENSI)'!$A:$Z,15,FALSE)</f>
        <v>#N/A</v>
      </c>
      <c r="L1137" s="38" t="str">
        <f>VLOOKUP(G1137,'MITRA (REFERENSI)'!$A:$Z,15,FALSE)</f>
        <v>#N/A</v>
      </c>
      <c r="M1137" s="38" t="str">
        <f>IF(B1137=1,'KELAS (REFERENSI)'!M1137,IF(B1137=2,'KELAS (REFERENSI)'!M1152,IF(B1137=3,'KELAS (REFERENSI)'!M1167,IF(B1137=4,'KELAS (REFERENSI)'!M1182,""))))</f>
        <v/>
      </c>
      <c r="N1137" s="38" t="str">
        <f>IF(B1137=1,'KELAS (REFERENSI)'!N1137,IF(B1137=2,'KELAS (REFERENSI)'!N1152,IF(B1137=3,'KELAS (REFERENSI)'!N1167,IF(B1137=4,'KELAS (REFERENSI)'!N1182,""))))</f>
        <v/>
      </c>
      <c r="O1137" s="38" t="str">
        <f>IF(B1137=1,'KELAS (REFERENSI)'!O1137,IF(B1137=2,'KELAS (REFERENSI)'!O1152,IF(B1137=3,'KELAS (REFERENSI)'!O1167,IF(B1137=4,'KELAS (REFERENSI)'!O1182,""))))</f>
        <v/>
      </c>
      <c r="P1137" s="38" t="str">
        <f>IF(B1137=1,'KELAS (REFERENSI)'!P1137,IF(B1137=2,'KELAS (REFERENSI)'!P1152,IF(B1137=3,'KELAS (REFERENSI)'!P1167,IF(B1137=4,'KELAS (REFERENSI)'!P1182,""))))</f>
        <v/>
      </c>
      <c r="Q1137" s="38" t="str">
        <f t="shared" si="4"/>
        <v>BPS Kota Jakarta Timur</v>
      </c>
      <c r="R1137" s="38" t="str">
        <f t="shared" si="56"/>
        <v/>
      </c>
      <c r="S1137" s="38" t="str">
        <f t="shared" ref="S1137:T1137" si="1145">S1136</f>
        <v>15 Juni sampai dengan 31 Agustus 2026</v>
      </c>
      <c r="T1137" s="38" t="str">
        <f t="shared" si="1145"/>
        <v>31 Agustus 2026</v>
      </c>
      <c r="U1137" s="46"/>
      <c r="V1137" s="42"/>
      <c r="W1137" s="42"/>
      <c r="X1137" s="42"/>
    </row>
    <row r="1138" ht="15.0" customHeight="1">
      <c r="A1138" s="36" t="s">
        <v>6200</v>
      </c>
      <c r="B1138" s="43"/>
      <c r="C1138" s="44"/>
      <c r="D1138" s="47"/>
      <c r="E1138" s="47"/>
      <c r="F1138" s="39" t="str">
        <f t="shared" si="2"/>
        <v>PETUGAS.1137/SPK/SE/PML/3172/2026</v>
      </c>
      <c r="G1138" s="45"/>
      <c r="H1138" s="39" t="str">
        <f>VLOOKUP(G1138,'MITRA (REFERENSI)'!$A:$Z,16,FALSE)</f>
        <v>#N/A</v>
      </c>
      <c r="I1138" s="39" t="str">
        <f>VLOOKUP(G1138,'MITRA (REFERENSI)'!$A:$Z,25,FALSE)</f>
        <v>#N/A</v>
      </c>
      <c r="J1138" s="38" t="str">
        <f>VLOOKUP(G1138,'MITRA (REFERENSI)'!$A:$Z,26,FALSE)</f>
        <v>#N/A</v>
      </c>
      <c r="K1138" s="38" t="str">
        <f>VLOOKUP(G1138,'MITRA (REFERENSI)'!$A:$Z,15,FALSE)</f>
        <v>#N/A</v>
      </c>
      <c r="L1138" s="38" t="str">
        <f>VLOOKUP(G1138,'MITRA (REFERENSI)'!$A:$Z,15,FALSE)</f>
        <v>#N/A</v>
      </c>
      <c r="M1138" s="38" t="str">
        <f>IF(B1138=1,'KELAS (REFERENSI)'!M1138,IF(B1138=2,'KELAS (REFERENSI)'!M1153,IF(B1138=3,'KELAS (REFERENSI)'!M1168,IF(B1138=4,'KELAS (REFERENSI)'!M1183,""))))</f>
        <v/>
      </c>
      <c r="N1138" s="38" t="str">
        <f>IF(B1138=1,'KELAS (REFERENSI)'!N1138,IF(B1138=2,'KELAS (REFERENSI)'!N1153,IF(B1138=3,'KELAS (REFERENSI)'!N1168,IF(B1138=4,'KELAS (REFERENSI)'!N1183,""))))</f>
        <v/>
      </c>
      <c r="O1138" s="38" t="str">
        <f>IF(B1138=1,'KELAS (REFERENSI)'!O1138,IF(B1138=2,'KELAS (REFERENSI)'!O1153,IF(B1138=3,'KELAS (REFERENSI)'!O1168,IF(B1138=4,'KELAS (REFERENSI)'!O1183,""))))</f>
        <v/>
      </c>
      <c r="P1138" s="38" t="str">
        <f>IF(B1138=1,'KELAS (REFERENSI)'!P1138,IF(B1138=2,'KELAS (REFERENSI)'!P1153,IF(B1138=3,'KELAS (REFERENSI)'!P1168,IF(B1138=4,'KELAS (REFERENSI)'!P1183,""))))</f>
        <v/>
      </c>
      <c r="Q1138" s="38" t="str">
        <f t="shared" si="4"/>
        <v>BPS Kota Jakarta Timur</v>
      </c>
      <c r="R1138" s="38" t="str">
        <f t="shared" si="56"/>
        <v/>
      </c>
      <c r="S1138" s="38" t="str">
        <f t="shared" ref="S1138:T1138" si="1146">S1137</f>
        <v>15 Juni sampai dengan 31 Agustus 2026</v>
      </c>
      <c r="T1138" s="38" t="str">
        <f t="shared" si="1146"/>
        <v>31 Agustus 2026</v>
      </c>
      <c r="U1138" s="46"/>
      <c r="V1138" s="42"/>
      <c r="W1138" s="42"/>
      <c r="X1138" s="42"/>
    </row>
    <row r="1139" ht="15.0" customHeight="1">
      <c r="A1139" s="36" t="s">
        <v>6201</v>
      </c>
      <c r="B1139" s="43"/>
      <c r="C1139" s="44"/>
      <c r="D1139" s="47"/>
      <c r="E1139" s="47"/>
      <c r="F1139" s="39" t="str">
        <f t="shared" si="2"/>
        <v>PETUGAS.1138/SPK/SE/PML/3172/2026</v>
      </c>
      <c r="G1139" s="45"/>
      <c r="H1139" s="39" t="str">
        <f>VLOOKUP(G1139,'MITRA (REFERENSI)'!$A:$Z,16,FALSE)</f>
        <v>#N/A</v>
      </c>
      <c r="I1139" s="39" t="str">
        <f>VLOOKUP(G1139,'MITRA (REFERENSI)'!$A:$Z,25,FALSE)</f>
        <v>#N/A</v>
      </c>
      <c r="J1139" s="38" t="str">
        <f>VLOOKUP(G1139,'MITRA (REFERENSI)'!$A:$Z,26,FALSE)</f>
        <v>#N/A</v>
      </c>
      <c r="K1139" s="38" t="str">
        <f>VLOOKUP(G1139,'MITRA (REFERENSI)'!$A:$Z,15,FALSE)</f>
        <v>#N/A</v>
      </c>
      <c r="L1139" s="38" t="str">
        <f>VLOOKUP(G1139,'MITRA (REFERENSI)'!$A:$Z,15,FALSE)</f>
        <v>#N/A</v>
      </c>
      <c r="M1139" s="38" t="str">
        <f>IF(B1139=1,'KELAS (REFERENSI)'!M1139,IF(B1139=2,'KELAS (REFERENSI)'!M1154,IF(B1139=3,'KELAS (REFERENSI)'!M1169,IF(B1139=4,'KELAS (REFERENSI)'!M1184,""))))</f>
        <v/>
      </c>
      <c r="N1139" s="38" t="str">
        <f>IF(B1139=1,'KELAS (REFERENSI)'!N1139,IF(B1139=2,'KELAS (REFERENSI)'!N1154,IF(B1139=3,'KELAS (REFERENSI)'!N1169,IF(B1139=4,'KELAS (REFERENSI)'!N1184,""))))</f>
        <v/>
      </c>
      <c r="O1139" s="38" t="str">
        <f>IF(B1139=1,'KELAS (REFERENSI)'!O1139,IF(B1139=2,'KELAS (REFERENSI)'!O1154,IF(B1139=3,'KELAS (REFERENSI)'!O1169,IF(B1139=4,'KELAS (REFERENSI)'!O1184,""))))</f>
        <v/>
      </c>
      <c r="P1139" s="38" t="str">
        <f>IF(B1139=1,'KELAS (REFERENSI)'!P1139,IF(B1139=2,'KELAS (REFERENSI)'!P1154,IF(B1139=3,'KELAS (REFERENSI)'!P1169,IF(B1139=4,'KELAS (REFERENSI)'!P1184,""))))</f>
        <v/>
      </c>
      <c r="Q1139" s="38" t="str">
        <f t="shared" si="4"/>
        <v>BPS Kota Jakarta Timur</v>
      </c>
      <c r="R1139" s="38" t="str">
        <f t="shared" si="56"/>
        <v/>
      </c>
      <c r="S1139" s="38" t="str">
        <f t="shared" ref="S1139:T1139" si="1147">S1138</f>
        <v>15 Juni sampai dengan 31 Agustus 2026</v>
      </c>
      <c r="T1139" s="38" t="str">
        <f t="shared" si="1147"/>
        <v>31 Agustus 2026</v>
      </c>
      <c r="U1139" s="46"/>
      <c r="V1139" s="42"/>
      <c r="W1139" s="42"/>
      <c r="X1139" s="42"/>
    </row>
    <row r="1140" ht="15.0" customHeight="1">
      <c r="A1140" s="36" t="s">
        <v>6202</v>
      </c>
      <c r="B1140" s="43"/>
      <c r="C1140" s="44"/>
      <c r="D1140" s="47"/>
      <c r="E1140" s="47"/>
      <c r="F1140" s="39" t="str">
        <f t="shared" si="2"/>
        <v>PETUGAS.1139/SPK/SE/PML/3172/2026</v>
      </c>
      <c r="G1140" s="45"/>
      <c r="H1140" s="39" t="str">
        <f>VLOOKUP(G1140,'MITRA (REFERENSI)'!$A:$Z,16,FALSE)</f>
        <v>#N/A</v>
      </c>
      <c r="I1140" s="39" t="str">
        <f>VLOOKUP(G1140,'MITRA (REFERENSI)'!$A:$Z,25,FALSE)</f>
        <v>#N/A</v>
      </c>
      <c r="J1140" s="38" t="str">
        <f>VLOOKUP(G1140,'MITRA (REFERENSI)'!$A:$Z,26,FALSE)</f>
        <v>#N/A</v>
      </c>
      <c r="K1140" s="38" t="str">
        <f>VLOOKUP(G1140,'MITRA (REFERENSI)'!$A:$Z,15,FALSE)</f>
        <v>#N/A</v>
      </c>
      <c r="L1140" s="38" t="str">
        <f>VLOOKUP(G1140,'MITRA (REFERENSI)'!$A:$Z,15,FALSE)</f>
        <v>#N/A</v>
      </c>
      <c r="M1140" s="38" t="str">
        <f>IF(B1140=1,'KELAS (REFERENSI)'!M1140,IF(B1140=2,'KELAS (REFERENSI)'!M1155,IF(B1140=3,'KELAS (REFERENSI)'!M1170,IF(B1140=4,'KELAS (REFERENSI)'!M1185,""))))</f>
        <v/>
      </c>
      <c r="N1140" s="38" t="str">
        <f>IF(B1140=1,'KELAS (REFERENSI)'!N1140,IF(B1140=2,'KELAS (REFERENSI)'!N1155,IF(B1140=3,'KELAS (REFERENSI)'!N1170,IF(B1140=4,'KELAS (REFERENSI)'!N1185,""))))</f>
        <v/>
      </c>
      <c r="O1140" s="38" t="str">
        <f>IF(B1140=1,'KELAS (REFERENSI)'!O1140,IF(B1140=2,'KELAS (REFERENSI)'!O1155,IF(B1140=3,'KELAS (REFERENSI)'!O1170,IF(B1140=4,'KELAS (REFERENSI)'!O1185,""))))</f>
        <v/>
      </c>
      <c r="P1140" s="38" t="str">
        <f>IF(B1140=1,'KELAS (REFERENSI)'!P1140,IF(B1140=2,'KELAS (REFERENSI)'!P1155,IF(B1140=3,'KELAS (REFERENSI)'!P1170,IF(B1140=4,'KELAS (REFERENSI)'!P1185,""))))</f>
        <v/>
      </c>
      <c r="Q1140" s="38" t="str">
        <f t="shared" si="4"/>
        <v>BPS Kota Jakarta Timur</v>
      </c>
      <c r="R1140" s="38" t="str">
        <f t="shared" si="56"/>
        <v/>
      </c>
      <c r="S1140" s="38" t="str">
        <f t="shared" ref="S1140:T1140" si="1148">S1139</f>
        <v>15 Juni sampai dengan 31 Agustus 2026</v>
      </c>
      <c r="T1140" s="38" t="str">
        <f t="shared" si="1148"/>
        <v>31 Agustus 2026</v>
      </c>
      <c r="U1140" s="46"/>
      <c r="V1140" s="42"/>
      <c r="W1140" s="42"/>
      <c r="X1140" s="42"/>
    </row>
    <row r="1141" ht="15.0" customHeight="1">
      <c r="A1141" s="36" t="s">
        <v>6203</v>
      </c>
      <c r="B1141" s="43"/>
      <c r="C1141" s="44"/>
      <c r="D1141" s="47"/>
      <c r="E1141" s="47"/>
      <c r="F1141" s="39" t="str">
        <f t="shared" si="2"/>
        <v>PETUGAS.1140/SPK/SE/PML/3172/2026</v>
      </c>
      <c r="G1141" s="45"/>
      <c r="H1141" s="39" t="str">
        <f>VLOOKUP(G1141,'MITRA (REFERENSI)'!$A:$Z,16,FALSE)</f>
        <v>#N/A</v>
      </c>
      <c r="I1141" s="39" t="str">
        <f>VLOOKUP(G1141,'MITRA (REFERENSI)'!$A:$Z,25,FALSE)</f>
        <v>#N/A</v>
      </c>
      <c r="J1141" s="38" t="str">
        <f>VLOOKUP(G1141,'MITRA (REFERENSI)'!$A:$Z,26,FALSE)</f>
        <v>#N/A</v>
      </c>
      <c r="K1141" s="38" t="str">
        <f>VLOOKUP(G1141,'MITRA (REFERENSI)'!$A:$Z,15,FALSE)</f>
        <v>#N/A</v>
      </c>
      <c r="L1141" s="38" t="str">
        <f>VLOOKUP(G1141,'MITRA (REFERENSI)'!$A:$Z,15,FALSE)</f>
        <v>#N/A</v>
      </c>
      <c r="M1141" s="38" t="str">
        <f>IF(B1141=1,'KELAS (REFERENSI)'!M1141,IF(B1141=2,'KELAS (REFERENSI)'!M1156,IF(B1141=3,'KELAS (REFERENSI)'!M1171,IF(B1141=4,'KELAS (REFERENSI)'!M1186,""))))</f>
        <v/>
      </c>
      <c r="N1141" s="38" t="str">
        <f>IF(B1141=1,'KELAS (REFERENSI)'!N1141,IF(B1141=2,'KELAS (REFERENSI)'!N1156,IF(B1141=3,'KELAS (REFERENSI)'!N1171,IF(B1141=4,'KELAS (REFERENSI)'!N1186,""))))</f>
        <v/>
      </c>
      <c r="O1141" s="38" t="str">
        <f>IF(B1141=1,'KELAS (REFERENSI)'!O1141,IF(B1141=2,'KELAS (REFERENSI)'!O1156,IF(B1141=3,'KELAS (REFERENSI)'!O1171,IF(B1141=4,'KELAS (REFERENSI)'!O1186,""))))</f>
        <v/>
      </c>
      <c r="P1141" s="38" t="str">
        <f>IF(B1141=1,'KELAS (REFERENSI)'!P1141,IF(B1141=2,'KELAS (REFERENSI)'!P1156,IF(B1141=3,'KELAS (REFERENSI)'!P1171,IF(B1141=4,'KELAS (REFERENSI)'!P1186,""))))</f>
        <v/>
      </c>
      <c r="Q1141" s="38" t="str">
        <f t="shared" si="4"/>
        <v>BPS Kota Jakarta Timur</v>
      </c>
      <c r="R1141" s="38" t="str">
        <f t="shared" si="56"/>
        <v/>
      </c>
      <c r="S1141" s="38" t="str">
        <f t="shared" ref="S1141:T1141" si="1149">S1140</f>
        <v>15 Juni sampai dengan 31 Agustus 2026</v>
      </c>
      <c r="T1141" s="38" t="str">
        <f t="shared" si="1149"/>
        <v>31 Agustus 2026</v>
      </c>
      <c r="U1141" s="46"/>
      <c r="V1141" s="42"/>
      <c r="W1141" s="42"/>
      <c r="X1141" s="42"/>
    </row>
    <row r="1142" ht="15.0" customHeight="1">
      <c r="A1142" s="36" t="s">
        <v>6204</v>
      </c>
      <c r="B1142" s="43"/>
      <c r="C1142" s="44"/>
      <c r="D1142" s="47"/>
      <c r="E1142" s="47"/>
      <c r="F1142" s="39" t="str">
        <f t="shared" si="2"/>
        <v>PETUGAS.1141/SPK/SE/PML/3172/2026</v>
      </c>
      <c r="G1142" s="45"/>
      <c r="H1142" s="39" t="str">
        <f>VLOOKUP(G1142,'MITRA (REFERENSI)'!$A:$Z,16,FALSE)</f>
        <v>#N/A</v>
      </c>
      <c r="I1142" s="39" t="str">
        <f>VLOOKUP(G1142,'MITRA (REFERENSI)'!$A:$Z,25,FALSE)</f>
        <v>#N/A</v>
      </c>
      <c r="J1142" s="38" t="str">
        <f>VLOOKUP(G1142,'MITRA (REFERENSI)'!$A:$Z,26,FALSE)</f>
        <v>#N/A</v>
      </c>
      <c r="K1142" s="38" t="str">
        <f>VLOOKUP(G1142,'MITRA (REFERENSI)'!$A:$Z,15,FALSE)</f>
        <v>#N/A</v>
      </c>
      <c r="L1142" s="38" t="str">
        <f>VLOOKUP(G1142,'MITRA (REFERENSI)'!$A:$Z,15,FALSE)</f>
        <v>#N/A</v>
      </c>
      <c r="M1142" s="38" t="str">
        <f>IF(B1142=1,'KELAS (REFERENSI)'!M1142,IF(B1142=2,'KELAS (REFERENSI)'!M1157,IF(B1142=3,'KELAS (REFERENSI)'!M1172,IF(B1142=4,'KELAS (REFERENSI)'!M1187,""))))</f>
        <v/>
      </c>
      <c r="N1142" s="38" t="str">
        <f>IF(B1142=1,'KELAS (REFERENSI)'!N1142,IF(B1142=2,'KELAS (REFERENSI)'!N1157,IF(B1142=3,'KELAS (REFERENSI)'!N1172,IF(B1142=4,'KELAS (REFERENSI)'!N1187,""))))</f>
        <v/>
      </c>
      <c r="O1142" s="38" t="str">
        <f>IF(B1142=1,'KELAS (REFERENSI)'!O1142,IF(B1142=2,'KELAS (REFERENSI)'!O1157,IF(B1142=3,'KELAS (REFERENSI)'!O1172,IF(B1142=4,'KELAS (REFERENSI)'!O1187,""))))</f>
        <v/>
      </c>
      <c r="P1142" s="38" t="str">
        <f>IF(B1142=1,'KELAS (REFERENSI)'!P1142,IF(B1142=2,'KELAS (REFERENSI)'!P1157,IF(B1142=3,'KELAS (REFERENSI)'!P1172,IF(B1142=4,'KELAS (REFERENSI)'!P1187,""))))</f>
        <v/>
      </c>
      <c r="Q1142" s="38" t="str">
        <f t="shared" si="4"/>
        <v>BPS Kota Jakarta Timur</v>
      </c>
      <c r="R1142" s="38" t="str">
        <f t="shared" si="56"/>
        <v/>
      </c>
      <c r="S1142" s="38" t="str">
        <f t="shared" ref="S1142:T1142" si="1150">S1141</f>
        <v>15 Juni sampai dengan 31 Agustus 2026</v>
      </c>
      <c r="T1142" s="38" t="str">
        <f t="shared" si="1150"/>
        <v>31 Agustus 2026</v>
      </c>
      <c r="U1142" s="46"/>
      <c r="V1142" s="42"/>
      <c r="W1142" s="42"/>
      <c r="X1142" s="42"/>
    </row>
    <row r="1143" ht="15.0" customHeight="1">
      <c r="A1143" s="36" t="s">
        <v>6205</v>
      </c>
      <c r="B1143" s="43"/>
      <c r="C1143" s="44"/>
      <c r="D1143" s="47"/>
      <c r="E1143" s="47"/>
      <c r="F1143" s="39" t="str">
        <f t="shared" si="2"/>
        <v>PETUGAS.1142/SPK/SE/PML/3172/2026</v>
      </c>
      <c r="G1143" s="45"/>
      <c r="H1143" s="39" t="str">
        <f>VLOOKUP(G1143,'MITRA (REFERENSI)'!$A:$Z,16,FALSE)</f>
        <v>#N/A</v>
      </c>
      <c r="I1143" s="39" t="str">
        <f>VLOOKUP(G1143,'MITRA (REFERENSI)'!$A:$Z,25,FALSE)</f>
        <v>#N/A</v>
      </c>
      <c r="J1143" s="38" t="str">
        <f>VLOOKUP(G1143,'MITRA (REFERENSI)'!$A:$Z,26,FALSE)</f>
        <v>#N/A</v>
      </c>
      <c r="K1143" s="38" t="str">
        <f>VLOOKUP(G1143,'MITRA (REFERENSI)'!$A:$Z,15,FALSE)</f>
        <v>#N/A</v>
      </c>
      <c r="L1143" s="38" t="str">
        <f>VLOOKUP(G1143,'MITRA (REFERENSI)'!$A:$Z,15,FALSE)</f>
        <v>#N/A</v>
      </c>
      <c r="M1143" s="38" t="str">
        <f>IF(B1143=1,'KELAS (REFERENSI)'!M1143,IF(B1143=2,'KELAS (REFERENSI)'!M1158,IF(B1143=3,'KELAS (REFERENSI)'!M1173,IF(B1143=4,'KELAS (REFERENSI)'!M1188,""))))</f>
        <v/>
      </c>
      <c r="N1143" s="38" t="str">
        <f>IF(B1143=1,'KELAS (REFERENSI)'!N1143,IF(B1143=2,'KELAS (REFERENSI)'!N1158,IF(B1143=3,'KELAS (REFERENSI)'!N1173,IF(B1143=4,'KELAS (REFERENSI)'!N1188,""))))</f>
        <v/>
      </c>
      <c r="O1143" s="38" t="str">
        <f>IF(B1143=1,'KELAS (REFERENSI)'!O1143,IF(B1143=2,'KELAS (REFERENSI)'!O1158,IF(B1143=3,'KELAS (REFERENSI)'!O1173,IF(B1143=4,'KELAS (REFERENSI)'!O1188,""))))</f>
        <v/>
      </c>
      <c r="P1143" s="38" t="str">
        <f>IF(B1143=1,'KELAS (REFERENSI)'!P1143,IF(B1143=2,'KELAS (REFERENSI)'!P1158,IF(B1143=3,'KELAS (REFERENSI)'!P1173,IF(B1143=4,'KELAS (REFERENSI)'!P1188,""))))</f>
        <v/>
      </c>
      <c r="Q1143" s="38" t="str">
        <f t="shared" si="4"/>
        <v>BPS Kota Jakarta Timur</v>
      </c>
      <c r="R1143" s="38" t="str">
        <f t="shared" si="56"/>
        <v/>
      </c>
      <c r="S1143" s="38" t="str">
        <f t="shared" ref="S1143:T1143" si="1151">S1142</f>
        <v>15 Juni sampai dengan 31 Agustus 2026</v>
      </c>
      <c r="T1143" s="38" t="str">
        <f t="shared" si="1151"/>
        <v>31 Agustus 2026</v>
      </c>
      <c r="U1143" s="46"/>
      <c r="V1143" s="42"/>
      <c r="W1143" s="42"/>
      <c r="X1143" s="42"/>
    </row>
    <row r="1144" ht="15.0" customHeight="1">
      <c r="A1144" s="36" t="s">
        <v>6206</v>
      </c>
      <c r="B1144" s="43"/>
      <c r="C1144" s="44"/>
      <c r="D1144" s="47"/>
      <c r="E1144" s="47"/>
      <c r="F1144" s="39" t="str">
        <f t="shared" si="2"/>
        <v>PETUGAS.1143/SPK/SE/PML/3172/2026</v>
      </c>
      <c r="G1144" s="45"/>
      <c r="H1144" s="39" t="str">
        <f>VLOOKUP(G1144,'MITRA (REFERENSI)'!$A:$Z,16,FALSE)</f>
        <v>#N/A</v>
      </c>
      <c r="I1144" s="39" t="str">
        <f>VLOOKUP(G1144,'MITRA (REFERENSI)'!$A:$Z,25,FALSE)</f>
        <v>#N/A</v>
      </c>
      <c r="J1144" s="38" t="str">
        <f>VLOOKUP(G1144,'MITRA (REFERENSI)'!$A:$Z,26,FALSE)</f>
        <v>#N/A</v>
      </c>
      <c r="K1144" s="38" t="str">
        <f>VLOOKUP(G1144,'MITRA (REFERENSI)'!$A:$Z,15,FALSE)</f>
        <v>#N/A</v>
      </c>
      <c r="L1144" s="38" t="str">
        <f>VLOOKUP(G1144,'MITRA (REFERENSI)'!$A:$Z,15,FALSE)</f>
        <v>#N/A</v>
      </c>
      <c r="M1144" s="38" t="str">
        <f>IF(B1144=1,'KELAS (REFERENSI)'!M1144,IF(B1144=2,'KELAS (REFERENSI)'!M1159,IF(B1144=3,'KELAS (REFERENSI)'!M1174,IF(B1144=4,'KELAS (REFERENSI)'!M1189,""))))</f>
        <v/>
      </c>
      <c r="N1144" s="38" t="str">
        <f>IF(B1144=1,'KELAS (REFERENSI)'!N1144,IF(B1144=2,'KELAS (REFERENSI)'!N1159,IF(B1144=3,'KELAS (REFERENSI)'!N1174,IF(B1144=4,'KELAS (REFERENSI)'!N1189,""))))</f>
        <v/>
      </c>
      <c r="O1144" s="38" t="str">
        <f>IF(B1144=1,'KELAS (REFERENSI)'!O1144,IF(B1144=2,'KELAS (REFERENSI)'!O1159,IF(B1144=3,'KELAS (REFERENSI)'!O1174,IF(B1144=4,'KELAS (REFERENSI)'!O1189,""))))</f>
        <v/>
      </c>
      <c r="P1144" s="38" t="str">
        <f>IF(B1144=1,'KELAS (REFERENSI)'!P1144,IF(B1144=2,'KELAS (REFERENSI)'!P1159,IF(B1144=3,'KELAS (REFERENSI)'!P1174,IF(B1144=4,'KELAS (REFERENSI)'!P1189,""))))</f>
        <v/>
      </c>
      <c r="Q1144" s="38" t="str">
        <f t="shared" si="4"/>
        <v>BPS Kota Jakarta Timur</v>
      </c>
      <c r="R1144" s="38" t="str">
        <f t="shared" si="56"/>
        <v/>
      </c>
      <c r="S1144" s="38" t="str">
        <f t="shared" ref="S1144:T1144" si="1152">S1143</f>
        <v>15 Juni sampai dengan 31 Agustus 2026</v>
      </c>
      <c r="T1144" s="38" t="str">
        <f t="shared" si="1152"/>
        <v>31 Agustus 2026</v>
      </c>
      <c r="U1144" s="46"/>
      <c r="V1144" s="42"/>
      <c r="W1144" s="42"/>
      <c r="X1144" s="42"/>
    </row>
    <row r="1145" ht="15.0" customHeight="1">
      <c r="A1145" s="36" t="s">
        <v>6207</v>
      </c>
      <c r="B1145" s="43"/>
      <c r="C1145" s="44"/>
      <c r="D1145" s="47"/>
      <c r="E1145" s="47"/>
      <c r="F1145" s="39" t="str">
        <f t="shared" si="2"/>
        <v>PETUGAS.1144/SPK/SE/PML/3172/2026</v>
      </c>
      <c r="G1145" s="45"/>
      <c r="H1145" s="39" t="str">
        <f>VLOOKUP(G1145,'MITRA (REFERENSI)'!$A:$Z,16,FALSE)</f>
        <v>#N/A</v>
      </c>
      <c r="I1145" s="39" t="str">
        <f>VLOOKUP(G1145,'MITRA (REFERENSI)'!$A:$Z,25,FALSE)</f>
        <v>#N/A</v>
      </c>
      <c r="J1145" s="38" t="str">
        <f>VLOOKUP(G1145,'MITRA (REFERENSI)'!$A:$Z,26,FALSE)</f>
        <v>#N/A</v>
      </c>
      <c r="K1145" s="38" t="str">
        <f>VLOOKUP(G1145,'MITRA (REFERENSI)'!$A:$Z,15,FALSE)</f>
        <v>#N/A</v>
      </c>
      <c r="L1145" s="38" t="str">
        <f>VLOOKUP(G1145,'MITRA (REFERENSI)'!$A:$Z,15,FALSE)</f>
        <v>#N/A</v>
      </c>
      <c r="M1145" s="38" t="str">
        <f>IF(B1145=1,'KELAS (REFERENSI)'!M1145,IF(B1145=2,'KELAS (REFERENSI)'!M1160,IF(B1145=3,'KELAS (REFERENSI)'!M1175,IF(B1145=4,'KELAS (REFERENSI)'!M1190,""))))</f>
        <v/>
      </c>
      <c r="N1145" s="38" t="str">
        <f>IF(B1145=1,'KELAS (REFERENSI)'!N1145,IF(B1145=2,'KELAS (REFERENSI)'!N1160,IF(B1145=3,'KELAS (REFERENSI)'!N1175,IF(B1145=4,'KELAS (REFERENSI)'!N1190,""))))</f>
        <v/>
      </c>
      <c r="O1145" s="38" t="str">
        <f>IF(B1145=1,'KELAS (REFERENSI)'!O1145,IF(B1145=2,'KELAS (REFERENSI)'!O1160,IF(B1145=3,'KELAS (REFERENSI)'!O1175,IF(B1145=4,'KELAS (REFERENSI)'!O1190,""))))</f>
        <v/>
      </c>
      <c r="P1145" s="38" t="str">
        <f>IF(B1145=1,'KELAS (REFERENSI)'!P1145,IF(B1145=2,'KELAS (REFERENSI)'!P1160,IF(B1145=3,'KELAS (REFERENSI)'!P1175,IF(B1145=4,'KELAS (REFERENSI)'!P1190,""))))</f>
        <v/>
      </c>
      <c r="Q1145" s="38" t="str">
        <f t="shared" si="4"/>
        <v>BPS Kota Jakarta Timur</v>
      </c>
      <c r="R1145" s="38" t="str">
        <f t="shared" si="56"/>
        <v/>
      </c>
      <c r="S1145" s="38" t="str">
        <f t="shared" ref="S1145:T1145" si="1153">S1144</f>
        <v>15 Juni sampai dengan 31 Agustus 2026</v>
      </c>
      <c r="T1145" s="38" t="str">
        <f t="shared" si="1153"/>
        <v>31 Agustus 2026</v>
      </c>
      <c r="U1145" s="46"/>
      <c r="V1145" s="42"/>
      <c r="W1145" s="42"/>
      <c r="X1145" s="42"/>
    </row>
    <row r="1146" ht="15.0" customHeight="1">
      <c r="A1146" s="36" t="s">
        <v>6208</v>
      </c>
      <c r="B1146" s="43"/>
      <c r="C1146" s="44"/>
      <c r="D1146" s="47"/>
      <c r="E1146" s="47"/>
      <c r="F1146" s="39" t="str">
        <f t="shared" si="2"/>
        <v>PETUGAS.1145/SPK/SE/PML/3172/2026</v>
      </c>
      <c r="G1146" s="45"/>
      <c r="H1146" s="39" t="str">
        <f>VLOOKUP(G1146,'MITRA (REFERENSI)'!$A:$Z,16,FALSE)</f>
        <v>#N/A</v>
      </c>
      <c r="I1146" s="39" t="str">
        <f>VLOOKUP(G1146,'MITRA (REFERENSI)'!$A:$Z,25,FALSE)</f>
        <v>#N/A</v>
      </c>
      <c r="J1146" s="38" t="str">
        <f>VLOOKUP(G1146,'MITRA (REFERENSI)'!$A:$Z,26,FALSE)</f>
        <v>#N/A</v>
      </c>
      <c r="K1146" s="38" t="str">
        <f>VLOOKUP(G1146,'MITRA (REFERENSI)'!$A:$Z,15,FALSE)</f>
        <v>#N/A</v>
      </c>
      <c r="L1146" s="38" t="str">
        <f>VLOOKUP(G1146,'MITRA (REFERENSI)'!$A:$Z,15,FALSE)</f>
        <v>#N/A</v>
      </c>
      <c r="M1146" s="38" t="str">
        <f>IF(B1146=1,'KELAS (REFERENSI)'!M1146,IF(B1146=2,'KELAS (REFERENSI)'!M1161,IF(B1146=3,'KELAS (REFERENSI)'!M1176,IF(B1146=4,'KELAS (REFERENSI)'!M1191,""))))</f>
        <v/>
      </c>
      <c r="N1146" s="38" t="str">
        <f>IF(B1146=1,'KELAS (REFERENSI)'!N1146,IF(B1146=2,'KELAS (REFERENSI)'!N1161,IF(B1146=3,'KELAS (REFERENSI)'!N1176,IF(B1146=4,'KELAS (REFERENSI)'!N1191,""))))</f>
        <v/>
      </c>
      <c r="O1146" s="38" t="str">
        <f>IF(B1146=1,'KELAS (REFERENSI)'!O1146,IF(B1146=2,'KELAS (REFERENSI)'!O1161,IF(B1146=3,'KELAS (REFERENSI)'!O1176,IF(B1146=4,'KELAS (REFERENSI)'!O1191,""))))</f>
        <v/>
      </c>
      <c r="P1146" s="38" t="str">
        <f>IF(B1146=1,'KELAS (REFERENSI)'!P1146,IF(B1146=2,'KELAS (REFERENSI)'!P1161,IF(B1146=3,'KELAS (REFERENSI)'!P1176,IF(B1146=4,'KELAS (REFERENSI)'!P1191,""))))</f>
        <v/>
      </c>
      <c r="Q1146" s="38" t="str">
        <f t="shared" si="4"/>
        <v>BPS Kota Jakarta Timur</v>
      </c>
      <c r="R1146" s="38" t="str">
        <f t="shared" si="56"/>
        <v/>
      </c>
      <c r="S1146" s="38" t="str">
        <f t="shared" ref="S1146:T1146" si="1154">S1145</f>
        <v>15 Juni sampai dengan 31 Agustus 2026</v>
      </c>
      <c r="T1146" s="38" t="str">
        <f t="shared" si="1154"/>
        <v>31 Agustus 2026</v>
      </c>
      <c r="U1146" s="46"/>
      <c r="V1146" s="42"/>
      <c r="W1146" s="42"/>
      <c r="X1146" s="42"/>
    </row>
    <row r="1147" ht="15.0" customHeight="1">
      <c r="A1147" s="36" t="s">
        <v>6209</v>
      </c>
      <c r="B1147" s="43"/>
      <c r="C1147" s="44"/>
      <c r="D1147" s="47"/>
      <c r="E1147" s="47"/>
      <c r="F1147" s="39" t="str">
        <f t="shared" si="2"/>
        <v>PETUGAS.1146/SPK/SE/PML/3172/2026</v>
      </c>
      <c r="G1147" s="45"/>
      <c r="H1147" s="39" t="str">
        <f>VLOOKUP(G1147,'MITRA (REFERENSI)'!$A:$Z,16,FALSE)</f>
        <v>#N/A</v>
      </c>
      <c r="I1147" s="39" t="str">
        <f>VLOOKUP(G1147,'MITRA (REFERENSI)'!$A:$Z,25,FALSE)</f>
        <v>#N/A</v>
      </c>
      <c r="J1147" s="38" t="str">
        <f>VLOOKUP(G1147,'MITRA (REFERENSI)'!$A:$Z,26,FALSE)</f>
        <v>#N/A</v>
      </c>
      <c r="K1147" s="38" t="str">
        <f>VLOOKUP(G1147,'MITRA (REFERENSI)'!$A:$Z,15,FALSE)</f>
        <v>#N/A</v>
      </c>
      <c r="L1147" s="38" t="str">
        <f>VLOOKUP(G1147,'MITRA (REFERENSI)'!$A:$Z,15,FALSE)</f>
        <v>#N/A</v>
      </c>
      <c r="M1147" s="38" t="str">
        <f>IF(B1147=1,'KELAS (REFERENSI)'!M1147,IF(B1147=2,'KELAS (REFERENSI)'!M1162,IF(B1147=3,'KELAS (REFERENSI)'!M1177,IF(B1147=4,'KELAS (REFERENSI)'!M1192,""))))</f>
        <v/>
      </c>
      <c r="N1147" s="38" t="str">
        <f>IF(B1147=1,'KELAS (REFERENSI)'!N1147,IF(B1147=2,'KELAS (REFERENSI)'!N1162,IF(B1147=3,'KELAS (REFERENSI)'!N1177,IF(B1147=4,'KELAS (REFERENSI)'!N1192,""))))</f>
        <v/>
      </c>
      <c r="O1147" s="38" t="str">
        <f>IF(B1147=1,'KELAS (REFERENSI)'!O1147,IF(B1147=2,'KELAS (REFERENSI)'!O1162,IF(B1147=3,'KELAS (REFERENSI)'!O1177,IF(B1147=4,'KELAS (REFERENSI)'!O1192,""))))</f>
        <v/>
      </c>
      <c r="P1147" s="38" t="str">
        <f>IF(B1147=1,'KELAS (REFERENSI)'!P1147,IF(B1147=2,'KELAS (REFERENSI)'!P1162,IF(B1147=3,'KELAS (REFERENSI)'!P1177,IF(B1147=4,'KELAS (REFERENSI)'!P1192,""))))</f>
        <v/>
      </c>
      <c r="Q1147" s="38" t="str">
        <f t="shared" si="4"/>
        <v>BPS Kota Jakarta Timur</v>
      </c>
      <c r="R1147" s="38" t="str">
        <f t="shared" si="56"/>
        <v/>
      </c>
      <c r="S1147" s="38" t="str">
        <f t="shared" ref="S1147:T1147" si="1155">S1146</f>
        <v>15 Juni sampai dengan 31 Agustus 2026</v>
      </c>
      <c r="T1147" s="38" t="str">
        <f t="shared" si="1155"/>
        <v>31 Agustus 2026</v>
      </c>
      <c r="U1147" s="46"/>
      <c r="V1147" s="42"/>
      <c r="W1147" s="42"/>
      <c r="X1147" s="42"/>
    </row>
    <row r="1148" ht="15.0" customHeight="1">
      <c r="A1148" s="36" t="s">
        <v>6210</v>
      </c>
      <c r="B1148" s="43"/>
      <c r="C1148" s="44"/>
      <c r="D1148" s="47"/>
      <c r="E1148" s="47"/>
      <c r="F1148" s="39" t="str">
        <f t="shared" si="2"/>
        <v>PETUGAS.1147/SPK/SE/PML/3172/2026</v>
      </c>
      <c r="G1148" s="45"/>
      <c r="H1148" s="39" t="str">
        <f>VLOOKUP(G1148,'MITRA (REFERENSI)'!$A:$Z,16,FALSE)</f>
        <v>#N/A</v>
      </c>
      <c r="I1148" s="39" t="str">
        <f>VLOOKUP(G1148,'MITRA (REFERENSI)'!$A:$Z,25,FALSE)</f>
        <v>#N/A</v>
      </c>
      <c r="J1148" s="38" t="str">
        <f>VLOOKUP(G1148,'MITRA (REFERENSI)'!$A:$Z,26,FALSE)</f>
        <v>#N/A</v>
      </c>
      <c r="K1148" s="38" t="str">
        <f>VLOOKUP(G1148,'MITRA (REFERENSI)'!$A:$Z,15,FALSE)</f>
        <v>#N/A</v>
      </c>
      <c r="L1148" s="38" t="str">
        <f>VLOOKUP(G1148,'MITRA (REFERENSI)'!$A:$Z,15,FALSE)</f>
        <v>#N/A</v>
      </c>
      <c r="M1148" s="38" t="str">
        <f>IF(B1148=1,'KELAS (REFERENSI)'!M1148,IF(B1148=2,'KELAS (REFERENSI)'!M1163,IF(B1148=3,'KELAS (REFERENSI)'!M1178,IF(B1148=4,'KELAS (REFERENSI)'!M1193,""))))</f>
        <v/>
      </c>
      <c r="N1148" s="38" t="str">
        <f>IF(B1148=1,'KELAS (REFERENSI)'!N1148,IF(B1148=2,'KELAS (REFERENSI)'!N1163,IF(B1148=3,'KELAS (REFERENSI)'!N1178,IF(B1148=4,'KELAS (REFERENSI)'!N1193,""))))</f>
        <v/>
      </c>
      <c r="O1148" s="38" t="str">
        <f>IF(B1148=1,'KELAS (REFERENSI)'!O1148,IF(B1148=2,'KELAS (REFERENSI)'!O1163,IF(B1148=3,'KELAS (REFERENSI)'!O1178,IF(B1148=4,'KELAS (REFERENSI)'!O1193,""))))</f>
        <v/>
      </c>
      <c r="P1148" s="38" t="str">
        <f>IF(B1148=1,'KELAS (REFERENSI)'!P1148,IF(B1148=2,'KELAS (REFERENSI)'!P1163,IF(B1148=3,'KELAS (REFERENSI)'!P1178,IF(B1148=4,'KELAS (REFERENSI)'!P1193,""))))</f>
        <v/>
      </c>
      <c r="Q1148" s="38" t="str">
        <f t="shared" si="4"/>
        <v>BPS Kota Jakarta Timur</v>
      </c>
      <c r="R1148" s="38" t="str">
        <f t="shared" si="56"/>
        <v/>
      </c>
      <c r="S1148" s="38" t="str">
        <f t="shared" ref="S1148:T1148" si="1156">S1147</f>
        <v>15 Juni sampai dengan 31 Agustus 2026</v>
      </c>
      <c r="T1148" s="38" t="str">
        <f t="shared" si="1156"/>
        <v>31 Agustus 2026</v>
      </c>
      <c r="U1148" s="46"/>
      <c r="V1148" s="42"/>
      <c r="W1148" s="42"/>
      <c r="X1148" s="42"/>
    </row>
    <row r="1149" ht="15.0" customHeight="1">
      <c r="A1149" s="36" t="s">
        <v>6211</v>
      </c>
      <c r="B1149" s="43"/>
      <c r="C1149" s="44"/>
      <c r="D1149" s="47"/>
      <c r="E1149" s="47"/>
      <c r="F1149" s="39" t="str">
        <f t="shared" si="2"/>
        <v>PETUGAS.1148/SPK/SE/PML/3172/2026</v>
      </c>
      <c r="G1149" s="45"/>
      <c r="H1149" s="39" t="str">
        <f>VLOOKUP(G1149,'MITRA (REFERENSI)'!$A:$Z,16,FALSE)</f>
        <v>#N/A</v>
      </c>
      <c r="I1149" s="39" t="str">
        <f>VLOOKUP(G1149,'MITRA (REFERENSI)'!$A:$Z,25,FALSE)</f>
        <v>#N/A</v>
      </c>
      <c r="J1149" s="38" t="str">
        <f>VLOOKUP(G1149,'MITRA (REFERENSI)'!$A:$Z,26,FALSE)</f>
        <v>#N/A</v>
      </c>
      <c r="K1149" s="38" t="str">
        <f>VLOOKUP(G1149,'MITRA (REFERENSI)'!$A:$Z,15,FALSE)</f>
        <v>#N/A</v>
      </c>
      <c r="L1149" s="38" t="str">
        <f>VLOOKUP(G1149,'MITRA (REFERENSI)'!$A:$Z,15,FALSE)</f>
        <v>#N/A</v>
      </c>
      <c r="M1149" s="38" t="str">
        <f>IF(B1149=1,'KELAS (REFERENSI)'!M1149,IF(B1149=2,'KELAS (REFERENSI)'!M1164,IF(B1149=3,'KELAS (REFERENSI)'!M1179,IF(B1149=4,'KELAS (REFERENSI)'!M1194,""))))</f>
        <v/>
      </c>
      <c r="N1149" s="38" t="str">
        <f>IF(B1149=1,'KELAS (REFERENSI)'!N1149,IF(B1149=2,'KELAS (REFERENSI)'!N1164,IF(B1149=3,'KELAS (REFERENSI)'!N1179,IF(B1149=4,'KELAS (REFERENSI)'!N1194,""))))</f>
        <v/>
      </c>
      <c r="O1149" s="38" t="str">
        <f>IF(B1149=1,'KELAS (REFERENSI)'!O1149,IF(B1149=2,'KELAS (REFERENSI)'!O1164,IF(B1149=3,'KELAS (REFERENSI)'!O1179,IF(B1149=4,'KELAS (REFERENSI)'!O1194,""))))</f>
        <v/>
      </c>
      <c r="P1149" s="38" t="str">
        <f>IF(B1149=1,'KELAS (REFERENSI)'!P1149,IF(B1149=2,'KELAS (REFERENSI)'!P1164,IF(B1149=3,'KELAS (REFERENSI)'!P1179,IF(B1149=4,'KELAS (REFERENSI)'!P1194,""))))</f>
        <v/>
      </c>
      <c r="Q1149" s="38" t="str">
        <f t="shared" si="4"/>
        <v>BPS Kota Jakarta Timur</v>
      </c>
      <c r="R1149" s="38" t="str">
        <f t="shared" si="56"/>
        <v/>
      </c>
      <c r="S1149" s="38" t="str">
        <f t="shared" ref="S1149:T1149" si="1157">S1148</f>
        <v>15 Juni sampai dengan 31 Agustus 2026</v>
      </c>
      <c r="T1149" s="38" t="str">
        <f t="shared" si="1157"/>
        <v>31 Agustus 2026</v>
      </c>
      <c r="U1149" s="46"/>
      <c r="V1149" s="42"/>
      <c r="W1149" s="42"/>
      <c r="X1149" s="42"/>
    </row>
    <row r="1150" ht="15.0" customHeight="1">
      <c r="A1150" s="36" t="s">
        <v>6212</v>
      </c>
      <c r="B1150" s="43"/>
      <c r="C1150" s="44"/>
      <c r="D1150" s="47"/>
      <c r="E1150" s="47"/>
      <c r="F1150" s="39" t="str">
        <f t="shared" si="2"/>
        <v>PETUGAS.1149/SPK/SE/PML/3172/2026</v>
      </c>
      <c r="G1150" s="45"/>
      <c r="H1150" s="39" t="str">
        <f>VLOOKUP(G1150,'MITRA (REFERENSI)'!$A:$Z,16,FALSE)</f>
        <v>#N/A</v>
      </c>
      <c r="I1150" s="39" t="str">
        <f>VLOOKUP(G1150,'MITRA (REFERENSI)'!$A:$Z,25,FALSE)</f>
        <v>#N/A</v>
      </c>
      <c r="J1150" s="38" t="str">
        <f>VLOOKUP(G1150,'MITRA (REFERENSI)'!$A:$Z,26,FALSE)</f>
        <v>#N/A</v>
      </c>
      <c r="K1150" s="38" t="str">
        <f>VLOOKUP(G1150,'MITRA (REFERENSI)'!$A:$Z,15,FALSE)</f>
        <v>#N/A</v>
      </c>
      <c r="L1150" s="38" t="str">
        <f>VLOOKUP(G1150,'MITRA (REFERENSI)'!$A:$Z,15,FALSE)</f>
        <v>#N/A</v>
      </c>
      <c r="M1150" s="38" t="str">
        <f>IF(B1150=1,'KELAS (REFERENSI)'!M1150,IF(B1150=2,'KELAS (REFERENSI)'!M1165,IF(B1150=3,'KELAS (REFERENSI)'!M1180,IF(B1150=4,'KELAS (REFERENSI)'!M1195,""))))</f>
        <v/>
      </c>
      <c r="N1150" s="38" t="str">
        <f>IF(B1150=1,'KELAS (REFERENSI)'!N1150,IF(B1150=2,'KELAS (REFERENSI)'!N1165,IF(B1150=3,'KELAS (REFERENSI)'!N1180,IF(B1150=4,'KELAS (REFERENSI)'!N1195,""))))</f>
        <v/>
      </c>
      <c r="O1150" s="38" t="str">
        <f>IF(B1150=1,'KELAS (REFERENSI)'!O1150,IF(B1150=2,'KELAS (REFERENSI)'!O1165,IF(B1150=3,'KELAS (REFERENSI)'!O1180,IF(B1150=4,'KELAS (REFERENSI)'!O1195,""))))</f>
        <v/>
      </c>
      <c r="P1150" s="38" t="str">
        <f>IF(B1150=1,'KELAS (REFERENSI)'!P1150,IF(B1150=2,'KELAS (REFERENSI)'!P1165,IF(B1150=3,'KELAS (REFERENSI)'!P1180,IF(B1150=4,'KELAS (REFERENSI)'!P1195,""))))</f>
        <v/>
      </c>
      <c r="Q1150" s="38" t="str">
        <f t="shared" si="4"/>
        <v>BPS Kota Jakarta Timur</v>
      </c>
      <c r="R1150" s="38" t="str">
        <f t="shared" si="56"/>
        <v/>
      </c>
      <c r="S1150" s="38" t="str">
        <f t="shared" ref="S1150:T1150" si="1158">S1149</f>
        <v>15 Juni sampai dengan 31 Agustus 2026</v>
      </c>
      <c r="T1150" s="38" t="str">
        <f t="shared" si="1158"/>
        <v>31 Agustus 2026</v>
      </c>
      <c r="U1150" s="46"/>
      <c r="V1150" s="42"/>
      <c r="W1150" s="42"/>
      <c r="X1150" s="42"/>
    </row>
    <row r="1151" ht="15.0" customHeight="1">
      <c r="A1151" s="36" t="s">
        <v>6213</v>
      </c>
      <c r="B1151" s="43"/>
      <c r="C1151" s="44"/>
      <c r="D1151" s="47"/>
      <c r="E1151" s="47"/>
      <c r="F1151" s="39" t="str">
        <f t="shared" si="2"/>
        <v>PETUGAS.1150/SPK/SE/PML/3172/2026</v>
      </c>
      <c r="G1151" s="45"/>
      <c r="H1151" s="39" t="str">
        <f>VLOOKUP(G1151,'MITRA (REFERENSI)'!$A:$Z,16,FALSE)</f>
        <v>#N/A</v>
      </c>
      <c r="I1151" s="39" t="str">
        <f>VLOOKUP(G1151,'MITRA (REFERENSI)'!$A:$Z,25,FALSE)</f>
        <v>#N/A</v>
      </c>
      <c r="J1151" s="38" t="str">
        <f>VLOOKUP(G1151,'MITRA (REFERENSI)'!$A:$Z,26,FALSE)</f>
        <v>#N/A</v>
      </c>
      <c r="K1151" s="38" t="str">
        <f>VLOOKUP(G1151,'MITRA (REFERENSI)'!$A:$Z,15,FALSE)</f>
        <v>#N/A</v>
      </c>
      <c r="L1151" s="38" t="str">
        <f>VLOOKUP(G1151,'MITRA (REFERENSI)'!$A:$Z,15,FALSE)</f>
        <v>#N/A</v>
      </c>
      <c r="M1151" s="38" t="str">
        <f>IF(B1151=1,'KELAS (REFERENSI)'!M1151,IF(B1151=2,'KELAS (REFERENSI)'!M1166,IF(B1151=3,'KELAS (REFERENSI)'!M1181,IF(B1151=4,'KELAS (REFERENSI)'!M1196,""))))</f>
        <v/>
      </c>
      <c r="N1151" s="38" t="str">
        <f>IF(B1151=1,'KELAS (REFERENSI)'!N1151,IF(B1151=2,'KELAS (REFERENSI)'!N1166,IF(B1151=3,'KELAS (REFERENSI)'!N1181,IF(B1151=4,'KELAS (REFERENSI)'!N1196,""))))</f>
        <v/>
      </c>
      <c r="O1151" s="38" t="str">
        <f>IF(B1151=1,'KELAS (REFERENSI)'!O1151,IF(B1151=2,'KELAS (REFERENSI)'!O1166,IF(B1151=3,'KELAS (REFERENSI)'!O1181,IF(B1151=4,'KELAS (REFERENSI)'!O1196,""))))</f>
        <v/>
      </c>
      <c r="P1151" s="38" t="str">
        <f>IF(B1151=1,'KELAS (REFERENSI)'!P1151,IF(B1151=2,'KELAS (REFERENSI)'!P1166,IF(B1151=3,'KELAS (REFERENSI)'!P1181,IF(B1151=4,'KELAS (REFERENSI)'!P1196,""))))</f>
        <v/>
      </c>
      <c r="Q1151" s="38" t="str">
        <f t="shared" si="4"/>
        <v>BPS Kota Jakarta Timur</v>
      </c>
      <c r="R1151" s="38" t="str">
        <f t="shared" si="56"/>
        <v/>
      </c>
      <c r="S1151" s="38" t="str">
        <f t="shared" ref="S1151:T1151" si="1159">S1150</f>
        <v>15 Juni sampai dengan 31 Agustus 2026</v>
      </c>
      <c r="T1151" s="38" t="str">
        <f t="shared" si="1159"/>
        <v>31 Agustus 2026</v>
      </c>
      <c r="U1151" s="46"/>
      <c r="V1151" s="42"/>
      <c r="W1151" s="42"/>
      <c r="X1151" s="42"/>
    </row>
    <row r="1152" ht="15.0" customHeight="1">
      <c r="A1152" s="36" t="s">
        <v>6214</v>
      </c>
      <c r="B1152" s="43"/>
      <c r="C1152" s="44"/>
      <c r="D1152" s="47"/>
      <c r="E1152" s="47"/>
      <c r="F1152" s="39" t="str">
        <f t="shared" si="2"/>
        <v>PETUGAS.1151/SPK/SE/PML/3172/2026</v>
      </c>
      <c r="G1152" s="45"/>
      <c r="H1152" s="39" t="str">
        <f>VLOOKUP(G1152,'MITRA (REFERENSI)'!$A:$Z,16,FALSE)</f>
        <v>#N/A</v>
      </c>
      <c r="I1152" s="39" t="str">
        <f>VLOOKUP(G1152,'MITRA (REFERENSI)'!$A:$Z,25,FALSE)</f>
        <v>#N/A</v>
      </c>
      <c r="J1152" s="38" t="str">
        <f>VLOOKUP(G1152,'MITRA (REFERENSI)'!$A:$Z,26,FALSE)</f>
        <v>#N/A</v>
      </c>
      <c r="K1152" s="38" t="str">
        <f>VLOOKUP(G1152,'MITRA (REFERENSI)'!$A:$Z,15,FALSE)</f>
        <v>#N/A</v>
      </c>
      <c r="L1152" s="38" t="str">
        <f>VLOOKUP(G1152,'MITRA (REFERENSI)'!$A:$Z,15,FALSE)</f>
        <v>#N/A</v>
      </c>
      <c r="M1152" s="38" t="str">
        <f>IF(B1152=1,'KELAS (REFERENSI)'!M1152,IF(B1152=2,'KELAS (REFERENSI)'!M1167,IF(B1152=3,'KELAS (REFERENSI)'!M1182,IF(B1152=4,'KELAS (REFERENSI)'!M1197,""))))</f>
        <v/>
      </c>
      <c r="N1152" s="38" t="str">
        <f>IF(B1152=1,'KELAS (REFERENSI)'!N1152,IF(B1152=2,'KELAS (REFERENSI)'!N1167,IF(B1152=3,'KELAS (REFERENSI)'!N1182,IF(B1152=4,'KELAS (REFERENSI)'!N1197,""))))</f>
        <v/>
      </c>
      <c r="O1152" s="38" t="str">
        <f>IF(B1152=1,'KELAS (REFERENSI)'!O1152,IF(B1152=2,'KELAS (REFERENSI)'!O1167,IF(B1152=3,'KELAS (REFERENSI)'!O1182,IF(B1152=4,'KELAS (REFERENSI)'!O1197,""))))</f>
        <v/>
      </c>
      <c r="P1152" s="38" t="str">
        <f>IF(B1152=1,'KELAS (REFERENSI)'!P1152,IF(B1152=2,'KELAS (REFERENSI)'!P1167,IF(B1152=3,'KELAS (REFERENSI)'!P1182,IF(B1152=4,'KELAS (REFERENSI)'!P1197,""))))</f>
        <v/>
      </c>
      <c r="Q1152" s="38" t="str">
        <f t="shared" si="4"/>
        <v>BPS Kota Jakarta Timur</v>
      </c>
      <c r="R1152" s="38" t="str">
        <f t="shared" si="56"/>
        <v/>
      </c>
      <c r="S1152" s="38" t="str">
        <f t="shared" ref="S1152:T1152" si="1160">S1151</f>
        <v>15 Juni sampai dengan 31 Agustus 2026</v>
      </c>
      <c r="T1152" s="38" t="str">
        <f t="shared" si="1160"/>
        <v>31 Agustus 2026</v>
      </c>
      <c r="U1152" s="46"/>
      <c r="V1152" s="42"/>
      <c r="W1152" s="42"/>
      <c r="X1152" s="42"/>
    </row>
    <row r="1153" ht="15.0" customHeight="1">
      <c r="A1153" s="36" t="s">
        <v>6215</v>
      </c>
      <c r="B1153" s="43"/>
      <c r="C1153" s="44"/>
      <c r="D1153" s="47"/>
      <c r="E1153" s="47"/>
      <c r="F1153" s="39" t="str">
        <f t="shared" si="2"/>
        <v>PETUGAS.1152/SPK/SE/PML/3172/2026</v>
      </c>
      <c r="G1153" s="45"/>
      <c r="H1153" s="39" t="str">
        <f>VLOOKUP(G1153,'MITRA (REFERENSI)'!$A:$Z,16,FALSE)</f>
        <v>#N/A</v>
      </c>
      <c r="I1153" s="39" t="str">
        <f>VLOOKUP(G1153,'MITRA (REFERENSI)'!$A:$Z,25,FALSE)</f>
        <v>#N/A</v>
      </c>
      <c r="J1153" s="38" t="str">
        <f>VLOOKUP(G1153,'MITRA (REFERENSI)'!$A:$Z,26,FALSE)</f>
        <v>#N/A</v>
      </c>
      <c r="K1153" s="38" t="str">
        <f>VLOOKUP(G1153,'MITRA (REFERENSI)'!$A:$Z,15,FALSE)</f>
        <v>#N/A</v>
      </c>
      <c r="L1153" s="38" t="str">
        <f>VLOOKUP(G1153,'MITRA (REFERENSI)'!$A:$Z,15,FALSE)</f>
        <v>#N/A</v>
      </c>
      <c r="M1153" s="38" t="str">
        <f>IF(B1153=1,'KELAS (REFERENSI)'!M1153,IF(B1153=2,'KELAS (REFERENSI)'!M1168,IF(B1153=3,'KELAS (REFERENSI)'!M1183,IF(B1153=4,'KELAS (REFERENSI)'!M1198,""))))</f>
        <v/>
      </c>
      <c r="N1153" s="38" t="str">
        <f>IF(B1153=1,'KELAS (REFERENSI)'!N1153,IF(B1153=2,'KELAS (REFERENSI)'!N1168,IF(B1153=3,'KELAS (REFERENSI)'!N1183,IF(B1153=4,'KELAS (REFERENSI)'!N1198,""))))</f>
        <v/>
      </c>
      <c r="O1153" s="38" t="str">
        <f>IF(B1153=1,'KELAS (REFERENSI)'!O1153,IF(B1153=2,'KELAS (REFERENSI)'!O1168,IF(B1153=3,'KELAS (REFERENSI)'!O1183,IF(B1153=4,'KELAS (REFERENSI)'!O1198,""))))</f>
        <v/>
      </c>
      <c r="P1153" s="38" t="str">
        <f>IF(B1153=1,'KELAS (REFERENSI)'!P1153,IF(B1153=2,'KELAS (REFERENSI)'!P1168,IF(B1153=3,'KELAS (REFERENSI)'!P1183,IF(B1153=4,'KELAS (REFERENSI)'!P1198,""))))</f>
        <v/>
      </c>
      <c r="Q1153" s="38" t="str">
        <f t="shared" si="4"/>
        <v>BPS Kota Jakarta Timur</v>
      </c>
      <c r="R1153" s="38" t="str">
        <f t="shared" si="56"/>
        <v/>
      </c>
      <c r="S1153" s="38" t="str">
        <f t="shared" ref="S1153:T1153" si="1161">S1152</f>
        <v>15 Juni sampai dengan 31 Agustus 2026</v>
      </c>
      <c r="T1153" s="38" t="str">
        <f t="shared" si="1161"/>
        <v>31 Agustus 2026</v>
      </c>
      <c r="U1153" s="46"/>
      <c r="V1153" s="42"/>
      <c r="W1153" s="42"/>
      <c r="X1153" s="42"/>
    </row>
    <row r="1154" ht="15.0" customHeight="1">
      <c r="A1154" s="36" t="s">
        <v>6216</v>
      </c>
      <c r="B1154" s="43"/>
      <c r="C1154" s="44"/>
      <c r="D1154" s="47"/>
      <c r="E1154" s="47"/>
      <c r="F1154" s="39" t="str">
        <f t="shared" si="2"/>
        <v>PETUGAS.1153/SPK/SE/PML/3172/2026</v>
      </c>
      <c r="G1154" s="45"/>
      <c r="H1154" s="39" t="str">
        <f>VLOOKUP(G1154,'MITRA (REFERENSI)'!$A:$Z,16,FALSE)</f>
        <v>#N/A</v>
      </c>
      <c r="I1154" s="39" t="str">
        <f>VLOOKUP(G1154,'MITRA (REFERENSI)'!$A:$Z,25,FALSE)</f>
        <v>#N/A</v>
      </c>
      <c r="J1154" s="38" t="str">
        <f>VLOOKUP(G1154,'MITRA (REFERENSI)'!$A:$Z,26,FALSE)</f>
        <v>#N/A</v>
      </c>
      <c r="K1154" s="38" t="str">
        <f>VLOOKUP(G1154,'MITRA (REFERENSI)'!$A:$Z,15,FALSE)</f>
        <v>#N/A</v>
      </c>
      <c r="L1154" s="38" t="str">
        <f>VLOOKUP(G1154,'MITRA (REFERENSI)'!$A:$Z,15,FALSE)</f>
        <v>#N/A</v>
      </c>
      <c r="M1154" s="38" t="str">
        <f>IF(B1154=1,'KELAS (REFERENSI)'!M1154,IF(B1154=2,'KELAS (REFERENSI)'!M1169,IF(B1154=3,'KELAS (REFERENSI)'!M1184,IF(B1154=4,'KELAS (REFERENSI)'!M1199,""))))</f>
        <v/>
      </c>
      <c r="N1154" s="38" t="str">
        <f>IF(B1154=1,'KELAS (REFERENSI)'!N1154,IF(B1154=2,'KELAS (REFERENSI)'!N1169,IF(B1154=3,'KELAS (REFERENSI)'!N1184,IF(B1154=4,'KELAS (REFERENSI)'!N1199,""))))</f>
        <v/>
      </c>
      <c r="O1154" s="38" t="str">
        <f>IF(B1154=1,'KELAS (REFERENSI)'!O1154,IF(B1154=2,'KELAS (REFERENSI)'!O1169,IF(B1154=3,'KELAS (REFERENSI)'!O1184,IF(B1154=4,'KELAS (REFERENSI)'!O1199,""))))</f>
        <v/>
      </c>
      <c r="P1154" s="38" t="str">
        <f>IF(B1154=1,'KELAS (REFERENSI)'!P1154,IF(B1154=2,'KELAS (REFERENSI)'!P1169,IF(B1154=3,'KELAS (REFERENSI)'!P1184,IF(B1154=4,'KELAS (REFERENSI)'!P1199,""))))</f>
        <v/>
      </c>
      <c r="Q1154" s="38" t="str">
        <f t="shared" si="4"/>
        <v>BPS Kota Jakarta Timur</v>
      </c>
      <c r="R1154" s="38" t="str">
        <f t="shared" si="56"/>
        <v/>
      </c>
      <c r="S1154" s="38" t="str">
        <f t="shared" ref="S1154:T1154" si="1162">S1153</f>
        <v>15 Juni sampai dengan 31 Agustus 2026</v>
      </c>
      <c r="T1154" s="38" t="str">
        <f t="shared" si="1162"/>
        <v>31 Agustus 2026</v>
      </c>
      <c r="U1154" s="46"/>
      <c r="V1154" s="42"/>
      <c r="W1154" s="42"/>
      <c r="X1154" s="42"/>
    </row>
    <row r="1155" ht="15.0" customHeight="1">
      <c r="A1155" s="36" t="s">
        <v>6217</v>
      </c>
      <c r="B1155" s="43"/>
      <c r="C1155" s="44"/>
      <c r="D1155" s="47"/>
      <c r="E1155" s="47"/>
      <c r="F1155" s="39" t="str">
        <f t="shared" si="2"/>
        <v>PETUGAS.1154/SPK/SE/PML/3172/2026</v>
      </c>
      <c r="G1155" s="45"/>
      <c r="H1155" s="39" t="str">
        <f>VLOOKUP(G1155,'MITRA (REFERENSI)'!$A:$Z,16,FALSE)</f>
        <v>#N/A</v>
      </c>
      <c r="I1155" s="39" t="str">
        <f>VLOOKUP(G1155,'MITRA (REFERENSI)'!$A:$Z,25,FALSE)</f>
        <v>#N/A</v>
      </c>
      <c r="J1155" s="38" t="str">
        <f>VLOOKUP(G1155,'MITRA (REFERENSI)'!$A:$Z,26,FALSE)</f>
        <v>#N/A</v>
      </c>
      <c r="K1155" s="38" t="str">
        <f>VLOOKUP(G1155,'MITRA (REFERENSI)'!$A:$Z,15,FALSE)</f>
        <v>#N/A</v>
      </c>
      <c r="L1155" s="38" t="str">
        <f>VLOOKUP(G1155,'MITRA (REFERENSI)'!$A:$Z,15,FALSE)</f>
        <v>#N/A</v>
      </c>
      <c r="M1155" s="38" t="str">
        <f>IF(B1155=1,'KELAS (REFERENSI)'!M1155,IF(B1155=2,'KELAS (REFERENSI)'!M1170,IF(B1155=3,'KELAS (REFERENSI)'!M1185,IF(B1155=4,'KELAS (REFERENSI)'!M1200,""))))</f>
        <v/>
      </c>
      <c r="N1155" s="38" t="str">
        <f>IF(B1155=1,'KELAS (REFERENSI)'!N1155,IF(B1155=2,'KELAS (REFERENSI)'!N1170,IF(B1155=3,'KELAS (REFERENSI)'!N1185,IF(B1155=4,'KELAS (REFERENSI)'!N1200,""))))</f>
        <v/>
      </c>
      <c r="O1155" s="38" t="str">
        <f>IF(B1155=1,'KELAS (REFERENSI)'!O1155,IF(B1155=2,'KELAS (REFERENSI)'!O1170,IF(B1155=3,'KELAS (REFERENSI)'!O1185,IF(B1155=4,'KELAS (REFERENSI)'!O1200,""))))</f>
        <v/>
      </c>
      <c r="P1155" s="38" t="str">
        <f>IF(B1155=1,'KELAS (REFERENSI)'!P1155,IF(B1155=2,'KELAS (REFERENSI)'!P1170,IF(B1155=3,'KELAS (REFERENSI)'!P1185,IF(B1155=4,'KELAS (REFERENSI)'!P1200,""))))</f>
        <v/>
      </c>
      <c r="Q1155" s="38" t="str">
        <f t="shared" si="4"/>
        <v>BPS Kota Jakarta Timur</v>
      </c>
      <c r="R1155" s="38" t="str">
        <f t="shared" si="56"/>
        <v/>
      </c>
      <c r="S1155" s="38" t="str">
        <f t="shared" ref="S1155:T1155" si="1163">S1154</f>
        <v>15 Juni sampai dengan 31 Agustus 2026</v>
      </c>
      <c r="T1155" s="38" t="str">
        <f t="shared" si="1163"/>
        <v>31 Agustus 2026</v>
      </c>
      <c r="U1155" s="46"/>
      <c r="V1155" s="42"/>
      <c r="W1155" s="42"/>
      <c r="X1155" s="42"/>
    </row>
    <row r="1156" ht="15.0" customHeight="1">
      <c r="A1156" s="36" t="s">
        <v>6218</v>
      </c>
      <c r="B1156" s="43"/>
      <c r="C1156" s="44"/>
      <c r="D1156" s="47"/>
      <c r="E1156" s="47"/>
      <c r="F1156" s="39" t="str">
        <f t="shared" si="2"/>
        <v>PETUGAS.1155/SPK/SE/PML/3172/2026</v>
      </c>
      <c r="G1156" s="45"/>
      <c r="H1156" s="39" t="str">
        <f>VLOOKUP(G1156,'MITRA (REFERENSI)'!$A:$Z,16,FALSE)</f>
        <v>#N/A</v>
      </c>
      <c r="I1156" s="39" t="str">
        <f>VLOOKUP(G1156,'MITRA (REFERENSI)'!$A:$Z,25,FALSE)</f>
        <v>#N/A</v>
      </c>
      <c r="J1156" s="38" t="str">
        <f>VLOOKUP(G1156,'MITRA (REFERENSI)'!$A:$Z,26,FALSE)</f>
        <v>#N/A</v>
      </c>
      <c r="K1156" s="38" t="str">
        <f>VLOOKUP(G1156,'MITRA (REFERENSI)'!$A:$Z,15,FALSE)</f>
        <v>#N/A</v>
      </c>
      <c r="L1156" s="38" t="str">
        <f>VLOOKUP(G1156,'MITRA (REFERENSI)'!$A:$Z,15,FALSE)</f>
        <v>#N/A</v>
      </c>
      <c r="M1156" s="38" t="str">
        <f>IF(B1156=1,'KELAS (REFERENSI)'!M1156,IF(B1156=2,'KELAS (REFERENSI)'!M1171,IF(B1156=3,'KELAS (REFERENSI)'!M1186,IF(B1156=4,'KELAS (REFERENSI)'!M1201,""))))</f>
        <v/>
      </c>
      <c r="N1156" s="38" t="str">
        <f>IF(B1156=1,'KELAS (REFERENSI)'!N1156,IF(B1156=2,'KELAS (REFERENSI)'!N1171,IF(B1156=3,'KELAS (REFERENSI)'!N1186,IF(B1156=4,'KELAS (REFERENSI)'!N1201,""))))</f>
        <v/>
      </c>
      <c r="O1156" s="38" t="str">
        <f>IF(B1156=1,'KELAS (REFERENSI)'!O1156,IF(B1156=2,'KELAS (REFERENSI)'!O1171,IF(B1156=3,'KELAS (REFERENSI)'!O1186,IF(B1156=4,'KELAS (REFERENSI)'!O1201,""))))</f>
        <v/>
      </c>
      <c r="P1156" s="38" t="str">
        <f>IF(B1156=1,'KELAS (REFERENSI)'!P1156,IF(B1156=2,'KELAS (REFERENSI)'!P1171,IF(B1156=3,'KELAS (REFERENSI)'!P1186,IF(B1156=4,'KELAS (REFERENSI)'!P1201,""))))</f>
        <v/>
      </c>
      <c r="Q1156" s="38" t="str">
        <f t="shared" si="4"/>
        <v>BPS Kota Jakarta Timur</v>
      </c>
      <c r="R1156" s="38" t="str">
        <f t="shared" si="56"/>
        <v/>
      </c>
      <c r="S1156" s="38" t="str">
        <f t="shared" ref="S1156:T1156" si="1164">S1155</f>
        <v>15 Juni sampai dengan 31 Agustus 2026</v>
      </c>
      <c r="T1156" s="38" t="str">
        <f t="shared" si="1164"/>
        <v>31 Agustus 2026</v>
      </c>
      <c r="U1156" s="46"/>
      <c r="V1156" s="42"/>
      <c r="W1156" s="42"/>
      <c r="X1156" s="42"/>
    </row>
    <row r="1157" ht="15.0" customHeight="1">
      <c r="A1157" s="36" t="s">
        <v>6219</v>
      </c>
      <c r="B1157" s="43"/>
      <c r="C1157" s="44"/>
      <c r="D1157" s="47"/>
      <c r="E1157" s="47"/>
      <c r="F1157" s="39" t="str">
        <f t="shared" si="2"/>
        <v>PETUGAS.1156/SPK/SE/PML/3172/2026</v>
      </c>
      <c r="G1157" s="45"/>
      <c r="H1157" s="39" t="str">
        <f>VLOOKUP(G1157,'MITRA (REFERENSI)'!$A:$Z,16,FALSE)</f>
        <v>#N/A</v>
      </c>
      <c r="I1157" s="39" t="str">
        <f>VLOOKUP(G1157,'MITRA (REFERENSI)'!$A:$Z,25,FALSE)</f>
        <v>#N/A</v>
      </c>
      <c r="J1157" s="38" t="str">
        <f>VLOOKUP(G1157,'MITRA (REFERENSI)'!$A:$Z,26,FALSE)</f>
        <v>#N/A</v>
      </c>
      <c r="K1157" s="38" t="str">
        <f>VLOOKUP(G1157,'MITRA (REFERENSI)'!$A:$Z,15,FALSE)</f>
        <v>#N/A</v>
      </c>
      <c r="L1157" s="38" t="str">
        <f>VLOOKUP(G1157,'MITRA (REFERENSI)'!$A:$Z,15,FALSE)</f>
        <v>#N/A</v>
      </c>
      <c r="M1157" s="38" t="str">
        <f>IF(B1157=1,'KELAS (REFERENSI)'!M1157,IF(B1157=2,'KELAS (REFERENSI)'!M1172,IF(B1157=3,'KELAS (REFERENSI)'!M1187,IF(B1157=4,'KELAS (REFERENSI)'!M1202,""))))</f>
        <v/>
      </c>
      <c r="N1157" s="38" t="str">
        <f>IF(B1157=1,'KELAS (REFERENSI)'!N1157,IF(B1157=2,'KELAS (REFERENSI)'!N1172,IF(B1157=3,'KELAS (REFERENSI)'!N1187,IF(B1157=4,'KELAS (REFERENSI)'!N1202,""))))</f>
        <v/>
      </c>
      <c r="O1157" s="38" t="str">
        <f>IF(B1157=1,'KELAS (REFERENSI)'!O1157,IF(B1157=2,'KELAS (REFERENSI)'!O1172,IF(B1157=3,'KELAS (REFERENSI)'!O1187,IF(B1157=4,'KELAS (REFERENSI)'!O1202,""))))</f>
        <v/>
      </c>
      <c r="P1157" s="38" t="str">
        <f>IF(B1157=1,'KELAS (REFERENSI)'!P1157,IF(B1157=2,'KELAS (REFERENSI)'!P1172,IF(B1157=3,'KELAS (REFERENSI)'!P1187,IF(B1157=4,'KELAS (REFERENSI)'!P1202,""))))</f>
        <v/>
      </c>
      <c r="Q1157" s="38" t="str">
        <f t="shared" si="4"/>
        <v>BPS Kota Jakarta Timur</v>
      </c>
      <c r="R1157" s="38" t="str">
        <f t="shared" si="56"/>
        <v/>
      </c>
      <c r="S1157" s="38" t="str">
        <f t="shared" ref="S1157:T1157" si="1165">S1156</f>
        <v>15 Juni sampai dengan 31 Agustus 2026</v>
      </c>
      <c r="T1157" s="38" t="str">
        <f t="shared" si="1165"/>
        <v>31 Agustus 2026</v>
      </c>
      <c r="U1157" s="46"/>
      <c r="V1157" s="42"/>
      <c r="W1157" s="42"/>
      <c r="X1157" s="42"/>
    </row>
    <row r="1158" ht="15.0" customHeight="1">
      <c r="A1158" s="36" t="s">
        <v>6220</v>
      </c>
      <c r="B1158" s="43"/>
      <c r="C1158" s="44"/>
      <c r="D1158" s="47"/>
      <c r="E1158" s="47"/>
      <c r="F1158" s="39" t="str">
        <f t="shared" si="2"/>
        <v>PETUGAS.1157/SPK/SE/PML/3172/2026</v>
      </c>
      <c r="G1158" s="45"/>
      <c r="H1158" s="39" t="str">
        <f>VLOOKUP(G1158,'MITRA (REFERENSI)'!$A:$Z,16,FALSE)</f>
        <v>#N/A</v>
      </c>
      <c r="I1158" s="39" t="str">
        <f>VLOOKUP(G1158,'MITRA (REFERENSI)'!$A:$Z,25,FALSE)</f>
        <v>#N/A</v>
      </c>
      <c r="J1158" s="38" t="str">
        <f>VLOOKUP(G1158,'MITRA (REFERENSI)'!$A:$Z,26,FALSE)</f>
        <v>#N/A</v>
      </c>
      <c r="K1158" s="38" t="str">
        <f>VLOOKUP(G1158,'MITRA (REFERENSI)'!$A:$Z,15,FALSE)</f>
        <v>#N/A</v>
      </c>
      <c r="L1158" s="38" t="str">
        <f>VLOOKUP(G1158,'MITRA (REFERENSI)'!$A:$Z,15,FALSE)</f>
        <v>#N/A</v>
      </c>
      <c r="M1158" s="38" t="str">
        <f>IF(B1158=1,'KELAS (REFERENSI)'!M1158,IF(B1158=2,'KELAS (REFERENSI)'!M1173,IF(B1158=3,'KELAS (REFERENSI)'!M1188,IF(B1158=4,'KELAS (REFERENSI)'!M1203,""))))</f>
        <v/>
      </c>
      <c r="N1158" s="38" t="str">
        <f>IF(B1158=1,'KELAS (REFERENSI)'!N1158,IF(B1158=2,'KELAS (REFERENSI)'!N1173,IF(B1158=3,'KELAS (REFERENSI)'!N1188,IF(B1158=4,'KELAS (REFERENSI)'!N1203,""))))</f>
        <v/>
      </c>
      <c r="O1158" s="38" t="str">
        <f>IF(B1158=1,'KELAS (REFERENSI)'!O1158,IF(B1158=2,'KELAS (REFERENSI)'!O1173,IF(B1158=3,'KELAS (REFERENSI)'!O1188,IF(B1158=4,'KELAS (REFERENSI)'!O1203,""))))</f>
        <v/>
      </c>
      <c r="P1158" s="38" t="str">
        <f>IF(B1158=1,'KELAS (REFERENSI)'!P1158,IF(B1158=2,'KELAS (REFERENSI)'!P1173,IF(B1158=3,'KELAS (REFERENSI)'!P1188,IF(B1158=4,'KELAS (REFERENSI)'!P1203,""))))</f>
        <v/>
      </c>
      <c r="Q1158" s="38" t="str">
        <f t="shared" si="4"/>
        <v>BPS Kota Jakarta Timur</v>
      </c>
      <c r="R1158" s="38" t="str">
        <f t="shared" si="56"/>
        <v/>
      </c>
      <c r="S1158" s="38" t="str">
        <f t="shared" ref="S1158:T1158" si="1166">S1157</f>
        <v>15 Juni sampai dengan 31 Agustus 2026</v>
      </c>
      <c r="T1158" s="38" t="str">
        <f t="shared" si="1166"/>
        <v>31 Agustus 2026</v>
      </c>
      <c r="U1158" s="46"/>
      <c r="V1158" s="42"/>
      <c r="W1158" s="42"/>
      <c r="X1158" s="42"/>
    </row>
    <row r="1159" ht="15.0" customHeight="1">
      <c r="A1159" s="36" t="s">
        <v>6221</v>
      </c>
      <c r="B1159" s="43"/>
      <c r="C1159" s="44"/>
      <c r="D1159" s="47"/>
      <c r="E1159" s="47"/>
      <c r="F1159" s="39" t="str">
        <f t="shared" si="2"/>
        <v>PETUGAS.1158/SPK/SE/PML/3172/2026</v>
      </c>
      <c r="G1159" s="45"/>
      <c r="H1159" s="39" t="str">
        <f>VLOOKUP(G1159,'MITRA (REFERENSI)'!$A:$Z,16,FALSE)</f>
        <v>#N/A</v>
      </c>
      <c r="I1159" s="39" t="str">
        <f>VLOOKUP(G1159,'MITRA (REFERENSI)'!$A:$Z,25,FALSE)</f>
        <v>#N/A</v>
      </c>
      <c r="J1159" s="38" t="str">
        <f>VLOOKUP(G1159,'MITRA (REFERENSI)'!$A:$Z,26,FALSE)</f>
        <v>#N/A</v>
      </c>
      <c r="K1159" s="38" t="str">
        <f>VLOOKUP(G1159,'MITRA (REFERENSI)'!$A:$Z,15,FALSE)</f>
        <v>#N/A</v>
      </c>
      <c r="L1159" s="38" t="str">
        <f>VLOOKUP(G1159,'MITRA (REFERENSI)'!$A:$Z,15,FALSE)</f>
        <v>#N/A</v>
      </c>
      <c r="M1159" s="38" t="str">
        <f>IF(B1159=1,'KELAS (REFERENSI)'!M1159,IF(B1159=2,'KELAS (REFERENSI)'!M1174,IF(B1159=3,'KELAS (REFERENSI)'!M1189,IF(B1159=4,'KELAS (REFERENSI)'!M1204,""))))</f>
        <v/>
      </c>
      <c r="N1159" s="38" t="str">
        <f>IF(B1159=1,'KELAS (REFERENSI)'!N1159,IF(B1159=2,'KELAS (REFERENSI)'!N1174,IF(B1159=3,'KELAS (REFERENSI)'!N1189,IF(B1159=4,'KELAS (REFERENSI)'!N1204,""))))</f>
        <v/>
      </c>
      <c r="O1159" s="38" t="str">
        <f>IF(B1159=1,'KELAS (REFERENSI)'!O1159,IF(B1159=2,'KELAS (REFERENSI)'!O1174,IF(B1159=3,'KELAS (REFERENSI)'!O1189,IF(B1159=4,'KELAS (REFERENSI)'!O1204,""))))</f>
        <v/>
      </c>
      <c r="P1159" s="38" t="str">
        <f>IF(B1159=1,'KELAS (REFERENSI)'!P1159,IF(B1159=2,'KELAS (REFERENSI)'!P1174,IF(B1159=3,'KELAS (REFERENSI)'!P1189,IF(B1159=4,'KELAS (REFERENSI)'!P1204,""))))</f>
        <v/>
      </c>
      <c r="Q1159" s="38" t="str">
        <f t="shared" si="4"/>
        <v>BPS Kota Jakarta Timur</v>
      </c>
      <c r="R1159" s="38" t="str">
        <f t="shared" si="56"/>
        <v/>
      </c>
      <c r="S1159" s="38" t="str">
        <f t="shared" ref="S1159:T1159" si="1167">S1158</f>
        <v>15 Juni sampai dengan 31 Agustus 2026</v>
      </c>
      <c r="T1159" s="38" t="str">
        <f t="shared" si="1167"/>
        <v>31 Agustus 2026</v>
      </c>
      <c r="U1159" s="46"/>
      <c r="V1159" s="42"/>
      <c r="W1159" s="42"/>
      <c r="X1159" s="42"/>
    </row>
    <row r="1160" ht="15.0" customHeight="1">
      <c r="A1160" s="36" t="s">
        <v>6222</v>
      </c>
      <c r="B1160" s="43"/>
      <c r="C1160" s="44"/>
      <c r="D1160" s="47"/>
      <c r="E1160" s="47"/>
      <c r="F1160" s="39" t="str">
        <f t="shared" si="2"/>
        <v>PETUGAS.1159/SPK/SE/PML/3172/2026</v>
      </c>
      <c r="G1160" s="45"/>
      <c r="H1160" s="39" t="str">
        <f>VLOOKUP(G1160,'MITRA (REFERENSI)'!$A:$Z,16,FALSE)</f>
        <v>#N/A</v>
      </c>
      <c r="I1160" s="39" t="str">
        <f>VLOOKUP(G1160,'MITRA (REFERENSI)'!$A:$Z,25,FALSE)</f>
        <v>#N/A</v>
      </c>
      <c r="J1160" s="38" t="str">
        <f>VLOOKUP(G1160,'MITRA (REFERENSI)'!$A:$Z,26,FALSE)</f>
        <v>#N/A</v>
      </c>
      <c r="K1160" s="38" t="str">
        <f>VLOOKUP(G1160,'MITRA (REFERENSI)'!$A:$Z,15,FALSE)</f>
        <v>#N/A</v>
      </c>
      <c r="L1160" s="38" t="str">
        <f>VLOOKUP(G1160,'MITRA (REFERENSI)'!$A:$Z,15,FALSE)</f>
        <v>#N/A</v>
      </c>
      <c r="M1160" s="38" t="str">
        <f>IF(B1160=1,'KELAS (REFERENSI)'!M1160,IF(B1160=2,'KELAS (REFERENSI)'!M1175,IF(B1160=3,'KELAS (REFERENSI)'!M1190,IF(B1160=4,'KELAS (REFERENSI)'!M1205,""))))</f>
        <v/>
      </c>
      <c r="N1160" s="38" t="str">
        <f>IF(B1160=1,'KELAS (REFERENSI)'!N1160,IF(B1160=2,'KELAS (REFERENSI)'!N1175,IF(B1160=3,'KELAS (REFERENSI)'!N1190,IF(B1160=4,'KELAS (REFERENSI)'!N1205,""))))</f>
        <v/>
      </c>
      <c r="O1160" s="38" t="str">
        <f>IF(B1160=1,'KELAS (REFERENSI)'!O1160,IF(B1160=2,'KELAS (REFERENSI)'!O1175,IF(B1160=3,'KELAS (REFERENSI)'!O1190,IF(B1160=4,'KELAS (REFERENSI)'!O1205,""))))</f>
        <v/>
      </c>
      <c r="P1160" s="38" t="str">
        <f>IF(B1160=1,'KELAS (REFERENSI)'!P1160,IF(B1160=2,'KELAS (REFERENSI)'!P1175,IF(B1160=3,'KELAS (REFERENSI)'!P1190,IF(B1160=4,'KELAS (REFERENSI)'!P1205,""))))</f>
        <v/>
      </c>
      <c r="Q1160" s="38" t="str">
        <f t="shared" si="4"/>
        <v>BPS Kota Jakarta Timur</v>
      </c>
      <c r="R1160" s="38" t="str">
        <f t="shared" si="56"/>
        <v/>
      </c>
      <c r="S1160" s="38" t="str">
        <f t="shared" ref="S1160:T1160" si="1168">S1159</f>
        <v>15 Juni sampai dengan 31 Agustus 2026</v>
      </c>
      <c r="T1160" s="38" t="str">
        <f t="shared" si="1168"/>
        <v>31 Agustus 2026</v>
      </c>
      <c r="U1160" s="46"/>
      <c r="V1160" s="42"/>
      <c r="W1160" s="42"/>
      <c r="X1160" s="42"/>
    </row>
    <row r="1161" ht="15.0" customHeight="1">
      <c r="A1161" s="36" t="s">
        <v>6223</v>
      </c>
      <c r="B1161" s="43"/>
      <c r="C1161" s="44"/>
      <c r="D1161" s="47"/>
      <c r="E1161" s="47"/>
      <c r="F1161" s="39" t="str">
        <f t="shared" si="2"/>
        <v>PETUGAS.1160/SPK/SE/PML/3172/2026</v>
      </c>
      <c r="G1161" s="45"/>
      <c r="H1161" s="39" t="str">
        <f>VLOOKUP(G1161,'MITRA (REFERENSI)'!$A:$Z,16,FALSE)</f>
        <v>#N/A</v>
      </c>
      <c r="I1161" s="39" t="str">
        <f>VLOOKUP(G1161,'MITRA (REFERENSI)'!$A:$Z,25,FALSE)</f>
        <v>#N/A</v>
      </c>
      <c r="J1161" s="38" t="str">
        <f>VLOOKUP(G1161,'MITRA (REFERENSI)'!$A:$Z,26,FALSE)</f>
        <v>#N/A</v>
      </c>
      <c r="K1161" s="38" t="str">
        <f>VLOOKUP(G1161,'MITRA (REFERENSI)'!$A:$Z,15,FALSE)</f>
        <v>#N/A</v>
      </c>
      <c r="L1161" s="38" t="str">
        <f>VLOOKUP(G1161,'MITRA (REFERENSI)'!$A:$Z,15,FALSE)</f>
        <v>#N/A</v>
      </c>
      <c r="M1161" s="38" t="str">
        <f>IF(B1161=1,'KELAS (REFERENSI)'!M1161,IF(B1161=2,'KELAS (REFERENSI)'!M1176,IF(B1161=3,'KELAS (REFERENSI)'!M1191,IF(B1161=4,'KELAS (REFERENSI)'!M1206,""))))</f>
        <v/>
      </c>
      <c r="N1161" s="38" t="str">
        <f>IF(B1161=1,'KELAS (REFERENSI)'!N1161,IF(B1161=2,'KELAS (REFERENSI)'!N1176,IF(B1161=3,'KELAS (REFERENSI)'!N1191,IF(B1161=4,'KELAS (REFERENSI)'!N1206,""))))</f>
        <v/>
      </c>
      <c r="O1161" s="38" t="str">
        <f>IF(B1161=1,'KELAS (REFERENSI)'!O1161,IF(B1161=2,'KELAS (REFERENSI)'!O1176,IF(B1161=3,'KELAS (REFERENSI)'!O1191,IF(B1161=4,'KELAS (REFERENSI)'!O1206,""))))</f>
        <v/>
      </c>
      <c r="P1161" s="38" t="str">
        <f>IF(B1161=1,'KELAS (REFERENSI)'!P1161,IF(B1161=2,'KELAS (REFERENSI)'!P1176,IF(B1161=3,'KELAS (REFERENSI)'!P1191,IF(B1161=4,'KELAS (REFERENSI)'!P1206,""))))</f>
        <v/>
      </c>
      <c r="Q1161" s="38" t="str">
        <f t="shared" si="4"/>
        <v>BPS Kota Jakarta Timur</v>
      </c>
      <c r="R1161" s="38" t="str">
        <f t="shared" si="56"/>
        <v/>
      </c>
      <c r="S1161" s="38" t="str">
        <f t="shared" ref="S1161:T1161" si="1169">S1160</f>
        <v>15 Juni sampai dengan 31 Agustus 2026</v>
      </c>
      <c r="T1161" s="38" t="str">
        <f t="shared" si="1169"/>
        <v>31 Agustus 2026</v>
      </c>
      <c r="U1161" s="46"/>
      <c r="V1161" s="42"/>
      <c r="W1161" s="42"/>
      <c r="X1161" s="42"/>
    </row>
    <row r="1162" ht="15.0" customHeight="1">
      <c r="A1162" s="36" t="s">
        <v>6224</v>
      </c>
      <c r="B1162" s="43"/>
      <c r="C1162" s="44"/>
      <c r="D1162" s="47"/>
      <c r="E1162" s="47"/>
      <c r="F1162" s="39" t="str">
        <f t="shared" si="2"/>
        <v>PETUGAS.1161/SPK/SE/PML/3172/2026</v>
      </c>
      <c r="G1162" s="45"/>
      <c r="H1162" s="39" t="str">
        <f>VLOOKUP(G1162,'MITRA (REFERENSI)'!$A:$Z,16,FALSE)</f>
        <v>#N/A</v>
      </c>
      <c r="I1162" s="39" t="str">
        <f>VLOOKUP(G1162,'MITRA (REFERENSI)'!$A:$Z,25,FALSE)</f>
        <v>#N/A</v>
      </c>
      <c r="J1162" s="38" t="str">
        <f>VLOOKUP(G1162,'MITRA (REFERENSI)'!$A:$Z,26,FALSE)</f>
        <v>#N/A</v>
      </c>
      <c r="K1162" s="38" t="str">
        <f>VLOOKUP(G1162,'MITRA (REFERENSI)'!$A:$Z,15,FALSE)</f>
        <v>#N/A</v>
      </c>
      <c r="L1162" s="38" t="str">
        <f>VLOOKUP(G1162,'MITRA (REFERENSI)'!$A:$Z,15,FALSE)</f>
        <v>#N/A</v>
      </c>
      <c r="M1162" s="38" t="str">
        <f>IF(B1162=1,'KELAS (REFERENSI)'!M1162,IF(B1162=2,'KELAS (REFERENSI)'!M1177,IF(B1162=3,'KELAS (REFERENSI)'!M1192,IF(B1162=4,'KELAS (REFERENSI)'!M1207,""))))</f>
        <v/>
      </c>
      <c r="N1162" s="38" t="str">
        <f>IF(B1162=1,'KELAS (REFERENSI)'!N1162,IF(B1162=2,'KELAS (REFERENSI)'!N1177,IF(B1162=3,'KELAS (REFERENSI)'!N1192,IF(B1162=4,'KELAS (REFERENSI)'!N1207,""))))</f>
        <v/>
      </c>
      <c r="O1162" s="38" t="str">
        <f>IF(B1162=1,'KELAS (REFERENSI)'!O1162,IF(B1162=2,'KELAS (REFERENSI)'!O1177,IF(B1162=3,'KELAS (REFERENSI)'!O1192,IF(B1162=4,'KELAS (REFERENSI)'!O1207,""))))</f>
        <v/>
      </c>
      <c r="P1162" s="38" t="str">
        <f>IF(B1162=1,'KELAS (REFERENSI)'!P1162,IF(B1162=2,'KELAS (REFERENSI)'!P1177,IF(B1162=3,'KELAS (REFERENSI)'!P1192,IF(B1162=4,'KELAS (REFERENSI)'!P1207,""))))</f>
        <v/>
      </c>
      <c r="Q1162" s="38" t="str">
        <f t="shared" si="4"/>
        <v>BPS Kota Jakarta Timur</v>
      </c>
      <c r="R1162" s="38" t="str">
        <f t="shared" si="56"/>
        <v/>
      </c>
      <c r="S1162" s="38" t="str">
        <f t="shared" ref="S1162:T1162" si="1170">S1161</f>
        <v>15 Juni sampai dengan 31 Agustus 2026</v>
      </c>
      <c r="T1162" s="38" t="str">
        <f t="shared" si="1170"/>
        <v>31 Agustus 2026</v>
      </c>
      <c r="U1162" s="46"/>
      <c r="V1162" s="42"/>
      <c r="W1162" s="42"/>
      <c r="X1162" s="42"/>
    </row>
    <row r="1163" ht="15.0" customHeight="1">
      <c r="A1163" s="36" t="s">
        <v>6225</v>
      </c>
      <c r="B1163" s="43"/>
      <c r="C1163" s="44"/>
      <c r="D1163" s="47"/>
      <c r="E1163" s="47"/>
      <c r="F1163" s="39" t="str">
        <f t="shared" si="2"/>
        <v>PETUGAS.1162/SPK/SE/PML/3172/2026</v>
      </c>
      <c r="G1163" s="45"/>
      <c r="H1163" s="39" t="str">
        <f>VLOOKUP(G1163,'MITRA (REFERENSI)'!$A:$Z,16,FALSE)</f>
        <v>#N/A</v>
      </c>
      <c r="I1163" s="39" t="str">
        <f>VLOOKUP(G1163,'MITRA (REFERENSI)'!$A:$Z,25,FALSE)</f>
        <v>#N/A</v>
      </c>
      <c r="J1163" s="38" t="str">
        <f>VLOOKUP(G1163,'MITRA (REFERENSI)'!$A:$Z,26,FALSE)</f>
        <v>#N/A</v>
      </c>
      <c r="K1163" s="38" t="str">
        <f>VLOOKUP(G1163,'MITRA (REFERENSI)'!$A:$Z,15,FALSE)</f>
        <v>#N/A</v>
      </c>
      <c r="L1163" s="38" t="str">
        <f>VLOOKUP(G1163,'MITRA (REFERENSI)'!$A:$Z,15,FALSE)</f>
        <v>#N/A</v>
      </c>
      <c r="M1163" s="38" t="str">
        <f>IF(B1163=1,'KELAS (REFERENSI)'!M1163,IF(B1163=2,'KELAS (REFERENSI)'!M1178,IF(B1163=3,'KELAS (REFERENSI)'!M1193,IF(B1163=4,'KELAS (REFERENSI)'!M1208,""))))</f>
        <v/>
      </c>
      <c r="N1163" s="38" t="str">
        <f>IF(B1163=1,'KELAS (REFERENSI)'!N1163,IF(B1163=2,'KELAS (REFERENSI)'!N1178,IF(B1163=3,'KELAS (REFERENSI)'!N1193,IF(B1163=4,'KELAS (REFERENSI)'!N1208,""))))</f>
        <v/>
      </c>
      <c r="O1163" s="38" t="str">
        <f>IF(B1163=1,'KELAS (REFERENSI)'!O1163,IF(B1163=2,'KELAS (REFERENSI)'!O1178,IF(B1163=3,'KELAS (REFERENSI)'!O1193,IF(B1163=4,'KELAS (REFERENSI)'!O1208,""))))</f>
        <v/>
      </c>
      <c r="P1163" s="38" t="str">
        <f>IF(B1163=1,'KELAS (REFERENSI)'!P1163,IF(B1163=2,'KELAS (REFERENSI)'!P1178,IF(B1163=3,'KELAS (REFERENSI)'!P1193,IF(B1163=4,'KELAS (REFERENSI)'!P1208,""))))</f>
        <v/>
      </c>
      <c r="Q1163" s="38" t="str">
        <f t="shared" si="4"/>
        <v>BPS Kota Jakarta Timur</v>
      </c>
      <c r="R1163" s="38" t="str">
        <f t="shared" si="56"/>
        <v/>
      </c>
      <c r="S1163" s="38" t="str">
        <f t="shared" ref="S1163:T1163" si="1171">S1162</f>
        <v>15 Juni sampai dengan 31 Agustus 2026</v>
      </c>
      <c r="T1163" s="38" t="str">
        <f t="shared" si="1171"/>
        <v>31 Agustus 2026</v>
      </c>
      <c r="U1163" s="46"/>
      <c r="V1163" s="42"/>
      <c r="W1163" s="42"/>
      <c r="X1163" s="42"/>
    </row>
    <row r="1164" ht="15.0" customHeight="1">
      <c r="A1164" s="36" t="s">
        <v>6226</v>
      </c>
      <c r="B1164" s="43"/>
      <c r="C1164" s="44"/>
      <c r="D1164" s="47"/>
      <c r="E1164" s="47"/>
      <c r="F1164" s="39" t="str">
        <f t="shared" si="2"/>
        <v>PETUGAS.1163/SPK/SE/PML/3172/2026</v>
      </c>
      <c r="G1164" s="45"/>
      <c r="H1164" s="39" t="str">
        <f>VLOOKUP(G1164,'MITRA (REFERENSI)'!$A:$Z,16,FALSE)</f>
        <v>#N/A</v>
      </c>
      <c r="I1164" s="39" t="str">
        <f>VLOOKUP(G1164,'MITRA (REFERENSI)'!$A:$Z,25,FALSE)</f>
        <v>#N/A</v>
      </c>
      <c r="J1164" s="38" t="str">
        <f>VLOOKUP(G1164,'MITRA (REFERENSI)'!$A:$Z,26,FALSE)</f>
        <v>#N/A</v>
      </c>
      <c r="K1164" s="38" t="str">
        <f>VLOOKUP(G1164,'MITRA (REFERENSI)'!$A:$Z,15,FALSE)</f>
        <v>#N/A</v>
      </c>
      <c r="L1164" s="38" t="str">
        <f>VLOOKUP(G1164,'MITRA (REFERENSI)'!$A:$Z,15,FALSE)</f>
        <v>#N/A</v>
      </c>
      <c r="M1164" s="38" t="str">
        <f>IF(B1164=1,'KELAS (REFERENSI)'!M1164,IF(B1164=2,'KELAS (REFERENSI)'!M1179,IF(B1164=3,'KELAS (REFERENSI)'!M1194,IF(B1164=4,'KELAS (REFERENSI)'!M1209,""))))</f>
        <v/>
      </c>
      <c r="N1164" s="38" t="str">
        <f>IF(B1164=1,'KELAS (REFERENSI)'!N1164,IF(B1164=2,'KELAS (REFERENSI)'!N1179,IF(B1164=3,'KELAS (REFERENSI)'!N1194,IF(B1164=4,'KELAS (REFERENSI)'!N1209,""))))</f>
        <v/>
      </c>
      <c r="O1164" s="38" t="str">
        <f>IF(B1164=1,'KELAS (REFERENSI)'!O1164,IF(B1164=2,'KELAS (REFERENSI)'!O1179,IF(B1164=3,'KELAS (REFERENSI)'!O1194,IF(B1164=4,'KELAS (REFERENSI)'!O1209,""))))</f>
        <v/>
      </c>
      <c r="P1164" s="38" t="str">
        <f>IF(B1164=1,'KELAS (REFERENSI)'!P1164,IF(B1164=2,'KELAS (REFERENSI)'!P1179,IF(B1164=3,'KELAS (REFERENSI)'!P1194,IF(B1164=4,'KELAS (REFERENSI)'!P1209,""))))</f>
        <v/>
      </c>
      <c r="Q1164" s="38" t="str">
        <f t="shared" si="4"/>
        <v>BPS Kota Jakarta Timur</v>
      </c>
      <c r="R1164" s="38" t="str">
        <f t="shared" si="56"/>
        <v/>
      </c>
      <c r="S1164" s="38" t="str">
        <f t="shared" ref="S1164:T1164" si="1172">S1163</f>
        <v>15 Juni sampai dengan 31 Agustus 2026</v>
      </c>
      <c r="T1164" s="38" t="str">
        <f t="shared" si="1172"/>
        <v>31 Agustus 2026</v>
      </c>
      <c r="U1164" s="46"/>
      <c r="V1164" s="42"/>
      <c r="W1164" s="42"/>
      <c r="X1164" s="42"/>
    </row>
    <row r="1165" ht="15.0" customHeight="1">
      <c r="A1165" s="36" t="s">
        <v>6227</v>
      </c>
      <c r="B1165" s="43"/>
      <c r="C1165" s="44"/>
      <c r="D1165" s="47"/>
      <c r="E1165" s="47"/>
      <c r="F1165" s="39" t="str">
        <f t="shared" si="2"/>
        <v>PETUGAS.1164/SPK/SE/PML/3172/2026</v>
      </c>
      <c r="G1165" s="45"/>
      <c r="H1165" s="39" t="str">
        <f>VLOOKUP(G1165,'MITRA (REFERENSI)'!$A:$Z,16,FALSE)</f>
        <v>#N/A</v>
      </c>
      <c r="I1165" s="39" t="str">
        <f>VLOOKUP(G1165,'MITRA (REFERENSI)'!$A:$Z,25,FALSE)</f>
        <v>#N/A</v>
      </c>
      <c r="J1165" s="38" t="str">
        <f>VLOOKUP(G1165,'MITRA (REFERENSI)'!$A:$Z,26,FALSE)</f>
        <v>#N/A</v>
      </c>
      <c r="K1165" s="38" t="str">
        <f>VLOOKUP(G1165,'MITRA (REFERENSI)'!$A:$Z,15,FALSE)</f>
        <v>#N/A</v>
      </c>
      <c r="L1165" s="38" t="str">
        <f>VLOOKUP(G1165,'MITRA (REFERENSI)'!$A:$Z,15,FALSE)</f>
        <v>#N/A</v>
      </c>
      <c r="M1165" s="38" t="str">
        <f>IF(B1165=1,'KELAS (REFERENSI)'!M1165,IF(B1165=2,'KELAS (REFERENSI)'!M1180,IF(B1165=3,'KELAS (REFERENSI)'!M1195,IF(B1165=4,'KELAS (REFERENSI)'!M1210,""))))</f>
        <v/>
      </c>
      <c r="N1165" s="38" t="str">
        <f>IF(B1165=1,'KELAS (REFERENSI)'!N1165,IF(B1165=2,'KELAS (REFERENSI)'!N1180,IF(B1165=3,'KELAS (REFERENSI)'!N1195,IF(B1165=4,'KELAS (REFERENSI)'!N1210,""))))</f>
        <v/>
      </c>
      <c r="O1165" s="38" t="str">
        <f>IF(B1165=1,'KELAS (REFERENSI)'!O1165,IF(B1165=2,'KELAS (REFERENSI)'!O1180,IF(B1165=3,'KELAS (REFERENSI)'!O1195,IF(B1165=4,'KELAS (REFERENSI)'!O1210,""))))</f>
        <v/>
      </c>
      <c r="P1165" s="38" t="str">
        <f>IF(B1165=1,'KELAS (REFERENSI)'!P1165,IF(B1165=2,'KELAS (REFERENSI)'!P1180,IF(B1165=3,'KELAS (REFERENSI)'!P1195,IF(B1165=4,'KELAS (REFERENSI)'!P1210,""))))</f>
        <v/>
      </c>
      <c r="Q1165" s="38" t="str">
        <f t="shared" si="4"/>
        <v>BPS Kota Jakarta Timur</v>
      </c>
      <c r="R1165" s="38" t="str">
        <f t="shared" si="56"/>
        <v/>
      </c>
      <c r="S1165" s="38" t="str">
        <f t="shared" ref="S1165:T1165" si="1173">S1164</f>
        <v>15 Juni sampai dengan 31 Agustus 2026</v>
      </c>
      <c r="T1165" s="38" t="str">
        <f t="shared" si="1173"/>
        <v>31 Agustus 2026</v>
      </c>
      <c r="U1165" s="46"/>
      <c r="V1165" s="42"/>
      <c r="W1165" s="42"/>
      <c r="X1165" s="42"/>
    </row>
    <row r="1166" ht="15.0" customHeight="1">
      <c r="A1166" s="36" t="s">
        <v>6228</v>
      </c>
      <c r="B1166" s="43"/>
      <c r="C1166" s="44"/>
      <c r="D1166" s="47"/>
      <c r="E1166" s="47"/>
      <c r="F1166" s="39" t="str">
        <f t="shared" si="2"/>
        <v>PETUGAS.1165/SPK/SE/PML/3172/2026</v>
      </c>
      <c r="G1166" s="45"/>
      <c r="H1166" s="39" t="str">
        <f>VLOOKUP(G1166,'MITRA (REFERENSI)'!$A:$Z,16,FALSE)</f>
        <v>#N/A</v>
      </c>
      <c r="I1166" s="39" t="str">
        <f>VLOOKUP(G1166,'MITRA (REFERENSI)'!$A:$Z,25,FALSE)</f>
        <v>#N/A</v>
      </c>
      <c r="J1166" s="38" t="str">
        <f>VLOOKUP(G1166,'MITRA (REFERENSI)'!$A:$Z,26,FALSE)</f>
        <v>#N/A</v>
      </c>
      <c r="K1166" s="38" t="str">
        <f>VLOOKUP(G1166,'MITRA (REFERENSI)'!$A:$Z,15,FALSE)</f>
        <v>#N/A</v>
      </c>
      <c r="L1166" s="38" t="str">
        <f>VLOOKUP(G1166,'MITRA (REFERENSI)'!$A:$Z,15,FALSE)</f>
        <v>#N/A</v>
      </c>
      <c r="M1166" s="38" t="str">
        <f>IF(B1166=1,'KELAS (REFERENSI)'!M1166,IF(B1166=2,'KELAS (REFERENSI)'!M1181,IF(B1166=3,'KELAS (REFERENSI)'!M1196,IF(B1166=4,'KELAS (REFERENSI)'!M1211,""))))</f>
        <v/>
      </c>
      <c r="N1166" s="38" t="str">
        <f>IF(B1166=1,'KELAS (REFERENSI)'!N1166,IF(B1166=2,'KELAS (REFERENSI)'!N1181,IF(B1166=3,'KELAS (REFERENSI)'!N1196,IF(B1166=4,'KELAS (REFERENSI)'!N1211,""))))</f>
        <v/>
      </c>
      <c r="O1166" s="38" t="str">
        <f>IF(B1166=1,'KELAS (REFERENSI)'!O1166,IF(B1166=2,'KELAS (REFERENSI)'!O1181,IF(B1166=3,'KELAS (REFERENSI)'!O1196,IF(B1166=4,'KELAS (REFERENSI)'!O1211,""))))</f>
        <v/>
      </c>
      <c r="P1166" s="38" t="str">
        <f>IF(B1166=1,'KELAS (REFERENSI)'!P1166,IF(B1166=2,'KELAS (REFERENSI)'!P1181,IF(B1166=3,'KELAS (REFERENSI)'!P1196,IF(B1166=4,'KELAS (REFERENSI)'!P1211,""))))</f>
        <v/>
      </c>
      <c r="Q1166" s="38" t="str">
        <f t="shared" si="4"/>
        <v>BPS Kota Jakarta Timur</v>
      </c>
      <c r="R1166" s="38" t="str">
        <f t="shared" si="56"/>
        <v/>
      </c>
      <c r="S1166" s="38" t="str">
        <f t="shared" ref="S1166:T1166" si="1174">S1165</f>
        <v>15 Juni sampai dengan 31 Agustus 2026</v>
      </c>
      <c r="T1166" s="38" t="str">
        <f t="shared" si="1174"/>
        <v>31 Agustus 2026</v>
      </c>
      <c r="U1166" s="46"/>
      <c r="V1166" s="42"/>
      <c r="W1166" s="42"/>
      <c r="X1166" s="42"/>
    </row>
    <row r="1167" ht="15.0" customHeight="1">
      <c r="A1167" s="36" t="s">
        <v>6229</v>
      </c>
      <c r="B1167" s="43"/>
      <c r="C1167" s="44"/>
      <c r="D1167" s="47"/>
      <c r="E1167" s="47"/>
      <c r="F1167" s="39" t="str">
        <f t="shared" si="2"/>
        <v>PETUGAS.1166/SPK/SE/PML/3172/2026</v>
      </c>
      <c r="G1167" s="45"/>
      <c r="H1167" s="39" t="str">
        <f>VLOOKUP(G1167,'MITRA (REFERENSI)'!$A:$Z,16,FALSE)</f>
        <v>#N/A</v>
      </c>
      <c r="I1167" s="39" t="str">
        <f>VLOOKUP(G1167,'MITRA (REFERENSI)'!$A:$Z,25,FALSE)</f>
        <v>#N/A</v>
      </c>
      <c r="J1167" s="38" t="str">
        <f>VLOOKUP(G1167,'MITRA (REFERENSI)'!$A:$Z,26,FALSE)</f>
        <v>#N/A</v>
      </c>
      <c r="K1167" s="38" t="str">
        <f>VLOOKUP(G1167,'MITRA (REFERENSI)'!$A:$Z,15,FALSE)</f>
        <v>#N/A</v>
      </c>
      <c r="L1167" s="38" t="str">
        <f>VLOOKUP(G1167,'MITRA (REFERENSI)'!$A:$Z,15,FALSE)</f>
        <v>#N/A</v>
      </c>
      <c r="M1167" s="38" t="str">
        <f>IF(B1167=1,'KELAS (REFERENSI)'!M1167,IF(B1167=2,'KELAS (REFERENSI)'!M1182,IF(B1167=3,'KELAS (REFERENSI)'!M1197,IF(B1167=4,'KELAS (REFERENSI)'!M1212,""))))</f>
        <v/>
      </c>
      <c r="N1167" s="38" t="str">
        <f>IF(B1167=1,'KELAS (REFERENSI)'!N1167,IF(B1167=2,'KELAS (REFERENSI)'!N1182,IF(B1167=3,'KELAS (REFERENSI)'!N1197,IF(B1167=4,'KELAS (REFERENSI)'!N1212,""))))</f>
        <v/>
      </c>
      <c r="O1167" s="38" t="str">
        <f>IF(B1167=1,'KELAS (REFERENSI)'!O1167,IF(B1167=2,'KELAS (REFERENSI)'!O1182,IF(B1167=3,'KELAS (REFERENSI)'!O1197,IF(B1167=4,'KELAS (REFERENSI)'!O1212,""))))</f>
        <v/>
      </c>
      <c r="P1167" s="38" t="str">
        <f>IF(B1167=1,'KELAS (REFERENSI)'!P1167,IF(B1167=2,'KELAS (REFERENSI)'!P1182,IF(B1167=3,'KELAS (REFERENSI)'!P1197,IF(B1167=4,'KELAS (REFERENSI)'!P1212,""))))</f>
        <v/>
      </c>
      <c r="Q1167" s="38" t="str">
        <f t="shared" si="4"/>
        <v>BPS Kota Jakarta Timur</v>
      </c>
      <c r="R1167" s="38" t="str">
        <f t="shared" si="56"/>
        <v/>
      </c>
      <c r="S1167" s="38" t="str">
        <f t="shared" ref="S1167:T1167" si="1175">S1166</f>
        <v>15 Juni sampai dengan 31 Agustus 2026</v>
      </c>
      <c r="T1167" s="38" t="str">
        <f t="shared" si="1175"/>
        <v>31 Agustus 2026</v>
      </c>
      <c r="U1167" s="46"/>
      <c r="V1167" s="42"/>
      <c r="W1167" s="42"/>
      <c r="X1167" s="42"/>
    </row>
    <row r="1168" ht="15.0" customHeight="1">
      <c r="A1168" s="36" t="s">
        <v>6230</v>
      </c>
      <c r="B1168" s="43"/>
      <c r="C1168" s="44"/>
      <c r="D1168" s="47"/>
      <c r="E1168" s="47"/>
      <c r="F1168" s="39" t="str">
        <f t="shared" si="2"/>
        <v>PETUGAS.1167/SPK/SE/PML/3172/2026</v>
      </c>
      <c r="G1168" s="45"/>
      <c r="H1168" s="39" t="str">
        <f>VLOOKUP(G1168,'MITRA (REFERENSI)'!$A:$Z,16,FALSE)</f>
        <v>#N/A</v>
      </c>
      <c r="I1168" s="39" t="str">
        <f>VLOOKUP(G1168,'MITRA (REFERENSI)'!$A:$Z,25,FALSE)</f>
        <v>#N/A</v>
      </c>
      <c r="J1168" s="38" t="str">
        <f>VLOOKUP(G1168,'MITRA (REFERENSI)'!$A:$Z,26,FALSE)</f>
        <v>#N/A</v>
      </c>
      <c r="K1168" s="38" t="str">
        <f>VLOOKUP(G1168,'MITRA (REFERENSI)'!$A:$Z,15,FALSE)</f>
        <v>#N/A</v>
      </c>
      <c r="L1168" s="38" t="str">
        <f>VLOOKUP(G1168,'MITRA (REFERENSI)'!$A:$Z,15,FALSE)</f>
        <v>#N/A</v>
      </c>
      <c r="M1168" s="38" t="str">
        <f>IF(B1168=1,'KELAS (REFERENSI)'!M1168,IF(B1168=2,'KELAS (REFERENSI)'!M1183,IF(B1168=3,'KELAS (REFERENSI)'!M1198,IF(B1168=4,'KELAS (REFERENSI)'!M1213,""))))</f>
        <v/>
      </c>
      <c r="N1168" s="38" t="str">
        <f>IF(B1168=1,'KELAS (REFERENSI)'!N1168,IF(B1168=2,'KELAS (REFERENSI)'!N1183,IF(B1168=3,'KELAS (REFERENSI)'!N1198,IF(B1168=4,'KELAS (REFERENSI)'!N1213,""))))</f>
        <v/>
      </c>
      <c r="O1168" s="38" t="str">
        <f>IF(B1168=1,'KELAS (REFERENSI)'!O1168,IF(B1168=2,'KELAS (REFERENSI)'!O1183,IF(B1168=3,'KELAS (REFERENSI)'!O1198,IF(B1168=4,'KELAS (REFERENSI)'!O1213,""))))</f>
        <v/>
      </c>
      <c r="P1168" s="38" t="str">
        <f>IF(B1168=1,'KELAS (REFERENSI)'!P1168,IF(B1168=2,'KELAS (REFERENSI)'!P1183,IF(B1168=3,'KELAS (REFERENSI)'!P1198,IF(B1168=4,'KELAS (REFERENSI)'!P1213,""))))</f>
        <v/>
      </c>
      <c r="Q1168" s="38" t="str">
        <f t="shared" si="4"/>
        <v>BPS Kota Jakarta Timur</v>
      </c>
      <c r="R1168" s="38" t="str">
        <f t="shared" si="56"/>
        <v/>
      </c>
      <c r="S1168" s="38" t="str">
        <f t="shared" ref="S1168:T1168" si="1176">S1167</f>
        <v>15 Juni sampai dengan 31 Agustus 2026</v>
      </c>
      <c r="T1168" s="38" t="str">
        <f t="shared" si="1176"/>
        <v>31 Agustus 2026</v>
      </c>
      <c r="U1168" s="46"/>
      <c r="V1168" s="42"/>
      <c r="W1168" s="42"/>
      <c r="X1168" s="42"/>
    </row>
    <row r="1169" ht="15.0" customHeight="1">
      <c r="A1169" s="36" t="s">
        <v>6231</v>
      </c>
      <c r="B1169" s="43"/>
      <c r="C1169" s="44"/>
      <c r="D1169" s="47"/>
      <c r="E1169" s="47"/>
      <c r="F1169" s="39" t="str">
        <f t="shared" si="2"/>
        <v>PETUGAS.1168/SPK/SE/PML/3172/2026</v>
      </c>
      <c r="G1169" s="45"/>
      <c r="H1169" s="39" t="str">
        <f>VLOOKUP(G1169,'MITRA (REFERENSI)'!$A:$Z,16,FALSE)</f>
        <v>#N/A</v>
      </c>
      <c r="I1169" s="39" t="str">
        <f>VLOOKUP(G1169,'MITRA (REFERENSI)'!$A:$Z,25,FALSE)</f>
        <v>#N/A</v>
      </c>
      <c r="J1169" s="38" t="str">
        <f>VLOOKUP(G1169,'MITRA (REFERENSI)'!$A:$Z,26,FALSE)</f>
        <v>#N/A</v>
      </c>
      <c r="K1169" s="38" t="str">
        <f>VLOOKUP(G1169,'MITRA (REFERENSI)'!$A:$Z,15,FALSE)</f>
        <v>#N/A</v>
      </c>
      <c r="L1169" s="38" t="str">
        <f>VLOOKUP(G1169,'MITRA (REFERENSI)'!$A:$Z,15,FALSE)</f>
        <v>#N/A</v>
      </c>
      <c r="M1169" s="38" t="str">
        <f>IF(B1169=1,'KELAS (REFERENSI)'!M1169,IF(B1169=2,'KELAS (REFERENSI)'!M1184,IF(B1169=3,'KELAS (REFERENSI)'!M1199,IF(B1169=4,'KELAS (REFERENSI)'!M1214,""))))</f>
        <v/>
      </c>
      <c r="N1169" s="38" t="str">
        <f>IF(B1169=1,'KELAS (REFERENSI)'!N1169,IF(B1169=2,'KELAS (REFERENSI)'!N1184,IF(B1169=3,'KELAS (REFERENSI)'!N1199,IF(B1169=4,'KELAS (REFERENSI)'!N1214,""))))</f>
        <v/>
      </c>
      <c r="O1169" s="38" t="str">
        <f>IF(B1169=1,'KELAS (REFERENSI)'!O1169,IF(B1169=2,'KELAS (REFERENSI)'!O1184,IF(B1169=3,'KELAS (REFERENSI)'!O1199,IF(B1169=4,'KELAS (REFERENSI)'!O1214,""))))</f>
        <v/>
      </c>
      <c r="P1169" s="38" t="str">
        <f>IF(B1169=1,'KELAS (REFERENSI)'!P1169,IF(B1169=2,'KELAS (REFERENSI)'!P1184,IF(B1169=3,'KELAS (REFERENSI)'!P1199,IF(B1169=4,'KELAS (REFERENSI)'!P1214,""))))</f>
        <v/>
      </c>
      <c r="Q1169" s="38" t="str">
        <f t="shared" si="4"/>
        <v>BPS Kota Jakarta Timur</v>
      </c>
      <c r="R1169" s="38" t="str">
        <f t="shared" si="56"/>
        <v/>
      </c>
      <c r="S1169" s="38" t="str">
        <f t="shared" ref="S1169:T1169" si="1177">S1168</f>
        <v>15 Juni sampai dengan 31 Agustus 2026</v>
      </c>
      <c r="T1169" s="38" t="str">
        <f t="shared" si="1177"/>
        <v>31 Agustus 2026</v>
      </c>
      <c r="U1169" s="46"/>
      <c r="V1169" s="42"/>
      <c r="W1169" s="42"/>
      <c r="X1169" s="42"/>
    </row>
    <row r="1170" ht="15.0" customHeight="1">
      <c r="A1170" s="36" t="s">
        <v>6232</v>
      </c>
      <c r="B1170" s="43"/>
      <c r="C1170" s="44"/>
      <c r="D1170" s="47"/>
      <c r="E1170" s="47"/>
      <c r="F1170" s="39" t="str">
        <f t="shared" si="2"/>
        <v>PETUGAS.1169/SPK/SE/PML/3172/2026</v>
      </c>
      <c r="G1170" s="45"/>
      <c r="H1170" s="39" t="str">
        <f>VLOOKUP(G1170,'MITRA (REFERENSI)'!$A:$Z,16,FALSE)</f>
        <v>#N/A</v>
      </c>
      <c r="I1170" s="39" t="str">
        <f>VLOOKUP(G1170,'MITRA (REFERENSI)'!$A:$Z,25,FALSE)</f>
        <v>#N/A</v>
      </c>
      <c r="J1170" s="38" t="str">
        <f>VLOOKUP(G1170,'MITRA (REFERENSI)'!$A:$Z,26,FALSE)</f>
        <v>#N/A</v>
      </c>
      <c r="K1170" s="38" t="str">
        <f>VLOOKUP(G1170,'MITRA (REFERENSI)'!$A:$Z,15,FALSE)</f>
        <v>#N/A</v>
      </c>
      <c r="L1170" s="38" t="str">
        <f>VLOOKUP(G1170,'MITRA (REFERENSI)'!$A:$Z,15,FALSE)</f>
        <v>#N/A</v>
      </c>
      <c r="M1170" s="38" t="str">
        <f>IF(B1170=1,'KELAS (REFERENSI)'!M1170,IF(B1170=2,'KELAS (REFERENSI)'!M1185,IF(B1170=3,'KELAS (REFERENSI)'!M1200,IF(B1170=4,'KELAS (REFERENSI)'!M1215,""))))</f>
        <v/>
      </c>
      <c r="N1170" s="38" t="str">
        <f>IF(B1170=1,'KELAS (REFERENSI)'!N1170,IF(B1170=2,'KELAS (REFERENSI)'!N1185,IF(B1170=3,'KELAS (REFERENSI)'!N1200,IF(B1170=4,'KELAS (REFERENSI)'!N1215,""))))</f>
        <v/>
      </c>
      <c r="O1170" s="38" t="str">
        <f>IF(B1170=1,'KELAS (REFERENSI)'!O1170,IF(B1170=2,'KELAS (REFERENSI)'!O1185,IF(B1170=3,'KELAS (REFERENSI)'!O1200,IF(B1170=4,'KELAS (REFERENSI)'!O1215,""))))</f>
        <v/>
      </c>
      <c r="P1170" s="38" t="str">
        <f>IF(B1170=1,'KELAS (REFERENSI)'!P1170,IF(B1170=2,'KELAS (REFERENSI)'!P1185,IF(B1170=3,'KELAS (REFERENSI)'!P1200,IF(B1170=4,'KELAS (REFERENSI)'!P1215,""))))</f>
        <v/>
      </c>
      <c r="Q1170" s="38" t="str">
        <f t="shared" si="4"/>
        <v>BPS Kota Jakarta Timur</v>
      </c>
      <c r="R1170" s="38" t="str">
        <f t="shared" si="56"/>
        <v/>
      </c>
      <c r="S1170" s="38" t="str">
        <f t="shared" ref="S1170:T1170" si="1178">S1169</f>
        <v>15 Juni sampai dengan 31 Agustus 2026</v>
      </c>
      <c r="T1170" s="38" t="str">
        <f t="shared" si="1178"/>
        <v>31 Agustus 2026</v>
      </c>
      <c r="U1170" s="46"/>
      <c r="V1170" s="42"/>
      <c r="W1170" s="42"/>
      <c r="X1170" s="42"/>
    </row>
    <row r="1171" ht="15.0" customHeight="1">
      <c r="A1171" s="36" t="s">
        <v>6233</v>
      </c>
      <c r="B1171" s="43"/>
      <c r="C1171" s="44"/>
      <c r="D1171" s="47"/>
      <c r="E1171" s="47"/>
      <c r="F1171" s="39" t="str">
        <f t="shared" si="2"/>
        <v>PETUGAS.1170/SPK/SE/PML/3172/2026</v>
      </c>
      <c r="G1171" s="45"/>
      <c r="H1171" s="39" t="str">
        <f>VLOOKUP(G1171,'MITRA (REFERENSI)'!$A:$Z,16,FALSE)</f>
        <v>#N/A</v>
      </c>
      <c r="I1171" s="39" t="str">
        <f>VLOOKUP(G1171,'MITRA (REFERENSI)'!$A:$Z,25,FALSE)</f>
        <v>#N/A</v>
      </c>
      <c r="J1171" s="38" t="str">
        <f>VLOOKUP(G1171,'MITRA (REFERENSI)'!$A:$Z,26,FALSE)</f>
        <v>#N/A</v>
      </c>
      <c r="K1171" s="38" t="str">
        <f>VLOOKUP(G1171,'MITRA (REFERENSI)'!$A:$Z,15,FALSE)</f>
        <v>#N/A</v>
      </c>
      <c r="L1171" s="38" t="str">
        <f>VLOOKUP(G1171,'MITRA (REFERENSI)'!$A:$Z,15,FALSE)</f>
        <v>#N/A</v>
      </c>
      <c r="M1171" s="38" t="str">
        <f>IF(B1171=1,'KELAS (REFERENSI)'!M1171,IF(B1171=2,'KELAS (REFERENSI)'!M1186,IF(B1171=3,'KELAS (REFERENSI)'!M1201,IF(B1171=4,'KELAS (REFERENSI)'!M1216,""))))</f>
        <v/>
      </c>
      <c r="N1171" s="38" t="str">
        <f>IF(B1171=1,'KELAS (REFERENSI)'!N1171,IF(B1171=2,'KELAS (REFERENSI)'!N1186,IF(B1171=3,'KELAS (REFERENSI)'!N1201,IF(B1171=4,'KELAS (REFERENSI)'!N1216,""))))</f>
        <v/>
      </c>
      <c r="O1171" s="38" t="str">
        <f>IF(B1171=1,'KELAS (REFERENSI)'!O1171,IF(B1171=2,'KELAS (REFERENSI)'!O1186,IF(B1171=3,'KELAS (REFERENSI)'!O1201,IF(B1171=4,'KELAS (REFERENSI)'!O1216,""))))</f>
        <v/>
      </c>
      <c r="P1171" s="38" t="str">
        <f>IF(B1171=1,'KELAS (REFERENSI)'!P1171,IF(B1171=2,'KELAS (REFERENSI)'!P1186,IF(B1171=3,'KELAS (REFERENSI)'!P1201,IF(B1171=4,'KELAS (REFERENSI)'!P1216,""))))</f>
        <v/>
      </c>
      <c r="Q1171" s="38" t="str">
        <f t="shared" si="4"/>
        <v>BPS Kota Jakarta Timur</v>
      </c>
      <c r="R1171" s="38" t="str">
        <f t="shared" si="56"/>
        <v/>
      </c>
      <c r="S1171" s="38" t="str">
        <f t="shared" ref="S1171:T1171" si="1179">S1170</f>
        <v>15 Juni sampai dengan 31 Agustus 2026</v>
      </c>
      <c r="T1171" s="38" t="str">
        <f t="shared" si="1179"/>
        <v>31 Agustus 2026</v>
      </c>
      <c r="U1171" s="46"/>
      <c r="V1171" s="42"/>
      <c r="W1171" s="42"/>
      <c r="X1171" s="42"/>
    </row>
    <row r="1172" ht="15.0" customHeight="1">
      <c r="A1172" s="36" t="s">
        <v>6234</v>
      </c>
      <c r="B1172" s="43"/>
      <c r="C1172" s="44"/>
      <c r="D1172" s="47"/>
      <c r="E1172" s="47"/>
      <c r="F1172" s="39" t="str">
        <f t="shared" si="2"/>
        <v>PETUGAS.1171/SPK/SE/PML/3172/2026</v>
      </c>
      <c r="G1172" s="45"/>
      <c r="H1172" s="39" t="str">
        <f>VLOOKUP(G1172,'MITRA (REFERENSI)'!$A:$Z,16,FALSE)</f>
        <v>#N/A</v>
      </c>
      <c r="I1172" s="39" t="str">
        <f>VLOOKUP(G1172,'MITRA (REFERENSI)'!$A:$Z,25,FALSE)</f>
        <v>#N/A</v>
      </c>
      <c r="J1172" s="38" t="str">
        <f>VLOOKUP(G1172,'MITRA (REFERENSI)'!$A:$Z,26,FALSE)</f>
        <v>#N/A</v>
      </c>
      <c r="K1172" s="38" t="str">
        <f>VLOOKUP(G1172,'MITRA (REFERENSI)'!$A:$Z,15,FALSE)</f>
        <v>#N/A</v>
      </c>
      <c r="L1172" s="38" t="str">
        <f>VLOOKUP(G1172,'MITRA (REFERENSI)'!$A:$Z,15,FALSE)</f>
        <v>#N/A</v>
      </c>
      <c r="M1172" s="38" t="str">
        <f>IF(B1172=1,'KELAS (REFERENSI)'!M1172,IF(B1172=2,'KELAS (REFERENSI)'!M1187,IF(B1172=3,'KELAS (REFERENSI)'!M1202,IF(B1172=4,'KELAS (REFERENSI)'!M1217,""))))</f>
        <v/>
      </c>
      <c r="N1172" s="38" t="str">
        <f>IF(B1172=1,'KELAS (REFERENSI)'!N1172,IF(B1172=2,'KELAS (REFERENSI)'!N1187,IF(B1172=3,'KELAS (REFERENSI)'!N1202,IF(B1172=4,'KELAS (REFERENSI)'!N1217,""))))</f>
        <v/>
      </c>
      <c r="O1172" s="38" t="str">
        <f>IF(B1172=1,'KELAS (REFERENSI)'!O1172,IF(B1172=2,'KELAS (REFERENSI)'!O1187,IF(B1172=3,'KELAS (REFERENSI)'!O1202,IF(B1172=4,'KELAS (REFERENSI)'!O1217,""))))</f>
        <v/>
      </c>
      <c r="P1172" s="38" t="str">
        <f>IF(B1172=1,'KELAS (REFERENSI)'!P1172,IF(B1172=2,'KELAS (REFERENSI)'!P1187,IF(B1172=3,'KELAS (REFERENSI)'!P1202,IF(B1172=4,'KELAS (REFERENSI)'!P1217,""))))</f>
        <v/>
      </c>
      <c r="Q1172" s="38" t="str">
        <f t="shared" si="4"/>
        <v>BPS Kota Jakarta Timur</v>
      </c>
      <c r="R1172" s="38" t="str">
        <f t="shared" si="56"/>
        <v/>
      </c>
      <c r="S1172" s="38" t="str">
        <f t="shared" ref="S1172:T1172" si="1180">S1171</f>
        <v>15 Juni sampai dengan 31 Agustus 2026</v>
      </c>
      <c r="T1172" s="38" t="str">
        <f t="shared" si="1180"/>
        <v>31 Agustus 2026</v>
      </c>
      <c r="U1172" s="46"/>
      <c r="V1172" s="42"/>
      <c r="W1172" s="42"/>
      <c r="X1172" s="42"/>
    </row>
    <row r="1173" ht="15.0" customHeight="1">
      <c r="A1173" s="36" t="s">
        <v>6235</v>
      </c>
      <c r="B1173" s="43"/>
      <c r="C1173" s="44"/>
      <c r="D1173" s="47"/>
      <c r="E1173" s="47"/>
      <c r="F1173" s="39" t="str">
        <f t="shared" si="2"/>
        <v>PETUGAS.1172/SPK/SE/PML/3172/2026</v>
      </c>
      <c r="G1173" s="45"/>
      <c r="H1173" s="39" t="str">
        <f>VLOOKUP(G1173,'MITRA (REFERENSI)'!$A:$Z,16,FALSE)</f>
        <v>#N/A</v>
      </c>
      <c r="I1173" s="39" t="str">
        <f>VLOOKUP(G1173,'MITRA (REFERENSI)'!$A:$Z,25,FALSE)</f>
        <v>#N/A</v>
      </c>
      <c r="J1173" s="38" t="str">
        <f>VLOOKUP(G1173,'MITRA (REFERENSI)'!$A:$Z,26,FALSE)</f>
        <v>#N/A</v>
      </c>
      <c r="K1173" s="38" t="str">
        <f>VLOOKUP(G1173,'MITRA (REFERENSI)'!$A:$Z,15,FALSE)</f>
        <v>#N/A</v>
      </c>
      <c r="L1173" s="38" t="str">
        <f>VLOOKUP(G1173,'MITRA (REFERENSI)'!$A:$Z,15,FALSE)</f>
        <v>#N/A</v>
      </c>
      <c r="M1173" s="38" t="str">
        <f>IF(B1173=1,'KELAS (REFERENSI)'!M1173,IF(B1173=2,'KELAS (REFERENSI)'!M1188,IF(B1173=3,'KELAS (REFERENSI)'!M1203,IF(B1173=4,'KELAS (REFERENSI)'!M1218,""))))</f>
        <v/>
      </c>
      <c r="N1173" s="38" t="str">
        <f>IF(B1173=1,'KELAS (REFERENSI)'!N1173,IF(B1173=2,'KELAS (REFERENSI)'!N1188,IF(B1173=3,'KELAS (REFERENSI)'!N1203,IF(B1173=4,'KELAS (REFERENSI)'!N1218,""))))</f>
        <v/>
      </c>
      <c r="O1173" s="38" t="str">
        <f>IF(B1173=1,'KELAS (REFERENSI)'!O1173,IF(B1173=2,'KELAS (REFERENSI)'!O1188,IF(B1173=3,'KELAS (REFERENSI)'!O1203,IF(B1173=4,'KELAS (REFERENSI)'!O1218,""))))</f>
        <v/>
      </c>
      <c r="P1173" s="38" t="str">
        <f>IF(B1173=1,'KELAS (REFERENSI)'!P1173,IF(B1173=2,'KELAS (REFERENSI)'!P1188,IF(B1173=3,'KELAS (REFERENSI)'!P1203,IF(B1173=4,'KELAS (REFERENSI)'!P1218,""))))</f>
        <v/>
      </c>
      <c r="Q1173" s="38" t="str">
        <f t="shared" si="4"/>
        <v>BPS Kota Jakarta Timur</v>
      </c>
      <c r="R1173" s="38" t="str">
        <f t="shared" si="56"/>
        <v/>
      </c>
      <c r="S1173" s="38" t="str">
        <f t="shared" ref="S1173:T1173" si="1181">S1172</f>
        <v>15 Juni sampai dengan 31 Agustus 2026</v>
      </c>
      <c r="T1173" s="38" t="str">
        <f t="shared" si="1181"/>
        <v>31 Agustus 2026</v>
      </c>
      <c r="U1173" s="46"/>
      <c r="V1173" s="42"/>
      <c r="W1173" s="42"/>
      <c r="X1173" s="42"/>
    </row>
    <row r="1174" ht="15.0" customHeight="1">
      <c r="A1174" s="36" t="s">
        <v>6236</v>
      </c>
      <c r="B1174" s="43"/>
      <c r="C1174" s="44"/>
      <c r="D1174" s="47"/>
      <c r="E1174" s="47"/>
      <c r="F1174" s="39" t="str">
        <f t="shared" si="2"/>
        <v>PETUGAS.1173/SPK/SE/PML/3172/2026</v>
      </c>
      <c r="G1174" s="45"/>
      <c r="H1174" s="39" t="str">
        <f>VLOOKUP(G1174,'MITRA (REFERENSI)'!$A:$Z,16,FALSE)</f>
        <v>#N/A</v>
      </c>
      <c r="I1174" s="39" t="str">
        <f>VLOOKUP(G1174,'MITRA (REFERENSI)'!$A:$Z,25,FALSE)</f>
        <v>#N/A</v>
      </c>
      <c r="J1174" s="38" t="str">
        <f>VLOOKUP(G1174,'MITRA (REFERENSI)'!$A:$Z,26,FALSE)</f>
        <v>#N/A</v>
      </c>
      <c r="K1174" s="38" t="str">
        <f>VLOOKUP(G1174,'MITRA (REFERENSI)'!$A:$Z,15,FALSE)</f>
        <v>#N/A</v>
      </c>
      <c r="L1174" s="38" t="str">
        <f>VLOOKUP(G1174,'MITRA (REFERENSI)'!$A:$Z,15,FALSE)</f>
        <v>#N/A</v>
      </c>
      <c r="M1174" s="38" t="str">
        <f>IF(B1174=1,'KELAS (REFERENSI)'!M1174,IF(B1174=2,'KELAS (REFERENSI)'!M1189,IF(B1174=3,'KELAS (REFERENSI)'!M1204,IF(B1174=4,'KELAS (REFERENSI)'!M1219,""))))</f>
        <v/>
      </c>
      <c r="N1174" s="38" t="str">
        <f>IF(B1174=1,'KELAS (REFERENSI)'!N1174,IF(B1174=2,'KELAS (REFERENSI)'!N1189,IF(B1174=3,'KELAS (REFERENSI)'!N1204,IF(B1174=4,'KELAS (REFERENSI)'!N1219,""))))</f>
        <v/>
      </c>
      <c r="O1174" s="38" t="str">
        <f>IF(B1174=1,'KELAS (REFERENSI)'!O1174,IF(B1174=2,'KELAS (REFERENSI)'!O1189,IF(B1174=3,'KELAS (REFERENSI)'!O1204,IF(B1174=4,'KELAS (REFERENSI)'!O1219,""))))</f>
        <v/>
      </c>
      <c r="P1174" s="38" t="str">
        <f>IF(B1174=1,'KELAS (REFERENSI)'!P1174,IF(B1174=2,'KELAS (REFERENSI)'!P1189,IF(B1174=3,'KELAS (REFERENSI)'!P1204,IF(B1174=4,'KELAS (REFERENSI)'!P1219,""))))</f>
        <v/>
      </c>
      <c r="Q1174" s="38" t="str">
        <f t="shared" si="4"/>
        <v>BPS Kota Jakarta Timur</v>
      </c>
      <c r="R1174" s="38" t="str">
        <f t="shared" si="56"/>
        <v/>
      </c>
      <c r="S1174" s="38" t="str">
        <f t="shared" ref="S1174:T1174" si="1182">S1173</f>
        <v>15 Juni sampai dengan 31 Agustus 2026</v>
      </c>
      <c r="T1174" s="38" t="str">
        <f t="shared" si="1182"/>
        <v>31 Agustus 2026</v>
      </c>
      <c r="U1174" s="46"/>
      <c r="V1174" s="42"/>
      <c r="W1174" s="42"/>
      <c r="X1174" s="42"/>
    </row>
    <row r="1175" ht="15.0" customHeight="1">
      <c r="A1175" s="36" t="s">
        <v>6237</v>
      </c>
      <c r="B1175" s="43"/>
      <c r="C1175" s="44"/>
      <c r="D1175" s="47"/>
      <c r="E1175" s="47"/>
      <c r="F1175" s="39" t="str">
        <f t="shared" si="2"/>
        <v>PETUGAS.1174/SPK/SE/PML/3172/2026</v>
      </c>
      <c r="G1175" s="45"/>
      <c r="H1175" s="39" t="str">
        <f>VLOOKUP(G1175,'MITRA (REFERENSI)'!$A:$Z,16,FALSE)</f>
        <v>#N/A</v>
      </c>
      <c r="I1175" s="39" t="str">
        <f>VLOOKUP(G1175,'MITRA (REFERENSI)'!$A:$Z,25,FALSE)</f>
        <v>#N/A</v>
      </c>
      <c r="J1175" s="38" t="str">
        <f>VLOOKUP(G1175,'MITRA (REFERENSI)'!$A:$Z,26,FALSE)</f>
        <v>#N/A</v>
      </c>
      <c r="K1175" s="38" t="str">
        <f>VLOOKUP(G1175,'MITRA (REFERENSI)'!$A:$Z,15,FALSE)</f>
        <v>#N/A</v>
      </c>
      <c r="L1175" s="38" t="str">
        <f>VLOOKUP(G1175,'MITRA (REFERENSI)'!$A:$Z,15,FALSE)</f>
        <v>#N/A</v>
      </c>
      <c r="M1175" s="38" t="str">
        <f>IF(B1175=1,'KELAS (REFERENSI)'!M1175,IF(B1175=2,'KELAS (REFERENSI)'!M1190,IF(B1175=3,'KELAS (REFERENSI)'!M1205,IF(B1175=4,'KELAS (REFERENSI)'!M1220,""))))</f>
        <v/>
      </c>
      <c r="N1175" s="38" t="str">
        <f>IF(B1175=1,'KELAS (REFERENSI)'!N1175,IF(B1175=2,'KELAS (REFERENSI)'!N1190,IF(B1175=3,'KELAS (REFERENSI)'!N1205,IF(B1175=4,'KELAS (REFERENSI)'!N1220,""))))</f>
        <v/>
      </c>
      <c r="O1175" s="38" t="str">
        <f>IF(B1175=1,'KELAS (REFERENSI)'!O1175,IF(B1175=2,'KELAS (REFERENSI)'!O1190,IF(B1175=3,'KELAS (REFERENSI)'!O1205,IF(B1175=4,'KELAS (REFERENSI)'!O1220,""))))</f>
        <v/>
      </c>
      <c r="P1175" s="38" t="str">
        <f>IF(B1175=1,'KELAS (REFERENSI)'!P1175,IF(B1175=2,'KELAS (REFERENSI)'!P1190,IF(B1175=3,'KELAS (REFERENSI)'!P1205,IF(B1175=4,'KELAS (REFERENSI)'!P1220,""))))</f>
        <v/>
      </c>
      <c r="Q1175" s="38" t="str">
        <f t="shared" si="4"/>
        <v>BPS Kota Jakarta Timur</v>
      </c>
      <c r="R1175" s="38" t="str">
        <f t="shared" si="56"/>
        <v/>
      </c>
      <c r="S1175" s="38" t="str">
        <f t="shared" ref="S1175:T1175" si="1183">S1174</f>
        <v>15 Juni sampai dengan 31 Agustus 2026</v>
      </c>
      <c r="T1175" s="38" t="str">
        <f t="shared" si="1183"/>
        <v>31 Agustus 2026</v>
      </c>
      <c r="U1175" s="46"/>
      <c r="V1175" s="42"/>
      <c r="W1175" s="42"/>
      <c r="X1175" s="42"/>
    </row>
    <row r="1176" ht="15.0" customHeight="1">
      <c r="A1176" s="36" t="s">
        <v>6238</v>
      </c>
      <c r="B1176" s="43"/>
      <c r="C1176" s="44"/>
      <c r="D1176" s="47"/>
      <c r="E1176" s="47"/>
      <c r="F1176" s="39" t="str">
        <f t="shared" si="2"/>
        <v>PETUGAS.1175/SPK/SE/PML/3172/2026</v>
      </c>
      <c r="G1176" s="45"/>
      <c r="H1176" s="39" t="str">
        <f>VLOOKUP(G1176,'MITRA (REFERENSI)'!$A:$Z,16,FALSE)</f>
        <v>#N/A</v>
      </c>
      <c r="I1176" s="39" t="str">
        <f>VLOOKUP(G1176,'MITRA (REFERENSI)'!$A:$Z,25,FALSE)</f>
        <v>#N/A</v>
      </c>
      <c r="J1176" s="38" t="str">
        <f>VLOOKUP(G1176,'MITRA (REFERENSI)'!$A:$Z,26,FALSE)</f>
        <v>#N/A</v>
      </c>
      <c r="K1176" s="38" t="str">
        <f>VLOOKUP(G1176,'MITRA (REFERENSI)'!$A:$Z,15,FALSE)</f>
        <v>#N/A</v>
      </c>
      <c r="L1176" s="38" t="str">
        <f>VLOOKUP(G1176,'MITRA (REFERENSI)'!$A:$Z,15,FALSE)</f>
        <v>#N/A</v>
      </c>
      <c r="M1176" s="38" t="str">
        <f>IF(B1176=1,'KELAS (REFERENSI)'!M1176,IF(B1176=2,'KELAS (REFERENSI)'!M1191,IF(B1176=3,'KELAS (REFERENSI)'!M1206,IF(B1176=4,'KELAS (REFERENSI)'!M1221,""))))</f>
        <v/>
      </c>
      <c r="N1176" s="38" t="str">
        <f>IF(B1176=1,'KELAS (REFERENSI)'!N1176,IF(B1176=2,'KELAS (REFERENSI)'!N1191,IF(B1176=3,'KELAS (REFERENSI)'!N1206,IF(B1176=4,'KELAS (REFERENSI)'!N1221,""))))</f>
        <v/>
      </c>
      <c r="O1176" s="38" t="str">
        <f>IF(B1176=1,'KELAS (REFERENSI)'!O1176,IF(B1176=2,'KELAS (REFERENSI)'!O1191,IF(B1176=3,'KELAS (REFERENSI)'!O1206,IF(B1176=4,'KELAS (REFERENSI)'!O1221,""))))</f>
        <v/>
      </c>
      <c r="P1176" s="38" t="str">
        <f>IF(B1176=1,'KELAS (REFERENSI)'!P1176,IF(B1176=2,'KELAS (REFERENSI)'!P1191,IF(B1176=3,'KELAS (REFERENSI)'!P1206,IF(B1176=4,'KELAS (REFERENSI)'!P1221,""))))</f>
        <v/>
      </c>
      <c r="Q1176" s="38" t="str">
        <f t="shared" si="4"/>
        <v>BPS Kota Jakarta Timur</v>
      </c>
      <c r="R1176" s="38" t="str">
        <f t="shared" si="56"/>
        <v/>
      </c>
      <c r="S1176" s="38" t="str">
        <f t="shared" ref="S1176:T1176" si="1184">S1175</f>
        <v>15 Juni sampai dengan 31 Agustus 2026</v>
      </c>
      <c r="T1176" s="38" t="str">
        <f t="shared" si="1184"/>
        <v>31 Agustus 2026</v>
      </c>
      <c r="U1176" s="46"/>
      <c r="V1176" s="42"/>
      <c r="W1176" s="42"/>
      <c r="X1176" s="42"/>
    </row>
    <row r="1177" ht="15.0" customHeight="1">
      <c r="A1177" s="36" t="s">
        <v>6239</v>
      </c>
      <c r="B1177" s="43"/>
      <c r="C1177" s="44"/>
      <c r="D1177" s="47"/>
      <c r="E1177" s="47"/>
      <c r="F1177" s="39" t="str">
        <f t="shared" si="2"/>
        <v>PETUGAS.1176/SPK/SE/PML/3172/2026</v>
      </c>
      <c r="G1177" s="45"/>
      <c r="H1177" s="39" t="str">
        <f>VLOOKUP(G1177,'MITRA (REFERENSI)'!$A:$Z,16,FALSE)</f>
        <v>#N/A</v>
      </c>
      <c r="I1177" s="39" t="str">
        <f>VLOOKUP(G1177,'MITRA (REFERENSI)'!$A:$Z,25,FALSE)</f>
        <v>#N/A</v>
      </c>
      <c r="J1177" s="38" t="str">
        <f>VLOOKUP(G1177,'MITRA (REFERENSI)'!$A:$Z,26,FALSE)</f>
        <v>#N/A</v>
      </c>
      <c r="K1177" s="38" t="str">
        <f>VLOOKUP(G1177,'MITRA (REFERENSI)'!$A:$Z,15,FALSE)</f>
        <v>#N/A</v>
      </c>
      <c r="L1177" s="38" t="str">
        <f>VLOOKUP(G1177,'MITRA (REFERENSI)'!$A:$Z,15,FALSE)</f>
        <v>#N/A</v>
      </c>
      <c r="M1177" s="38" t="str">
        <f>IF(B1177=1,'KELAS (REFERENSI)'!M1177,IF(B1177=2,'KELAS (REFERENSI)'!M1192,IF(B1177=3,'KELAS (REFERENSI)'!M1207,IF(B1177=4,'KELAS (REFERENSI)'!M1222,""))))</f>
        <v/>
      </c>
      <c r="N1177" s="38" t="str">
        <f>IF(B1177=1,'KELAS (REFERENSI)'!N1177,IF(B1177=2,'KELAS (REFERENSI)'!N1192,IF(B1177=3,'KELAS (REFERENSI)'!N1207,IF(B1177=4,'KELAS (REFERENSI)'!N1222,""))))</f>
        <v/>
      </c>
      <c r="O1177" s="38" t="str">
        <f>IF(B1177=1,'KELAS (REFERENSI)'!O1177,IF(B1177=2,'KELAS (REFERENSI)'!O1192,IF(B1177=3,'KELAS (REFERENSI)'!O1207,IF(B1177=4,'KELAS (REFERENSI)'!O1222,""))))</f>
        <v/>
      </c>
      <c r="P1177" s="38" t="str">
        <f>IF(B1177=1,'KELAS (REFERENSI)'!P1177,IF(B1177=2,'KELAS (REFERENSI)'!P1192,IF(B1177=3,'KELAS (REFERENSI)'!P1207,IF(B1177=4,'KELAS (REFERENSI)'!P1222,""))))</f>
        <v/>
      </c>
      <c r="Q1177" s="38" t="str">
        <f t="shared" si="4"/>
        <v>BPS Kota Jakarta Timur</v>
      </c>
      <c r="R1177" s="38" t="str">
        <f t="shared" si="56"/>
        <v/>
      </c>
      <c r="S1177" s="38" t="str">
        <f t="shared" ref="S1177:T1177" si="1185">S1176</f>
        <v>15 Juni sampai dengan 31 Agustus 2026</v>
      </c>
      <c r="T1177" s="38" t="str">
        <f t="shared" si="1185"/>
        <v>31 Agustus 2026</v>
      </c>
      <c r="U1177" s="46"/>
      <c r="V1177" s="42"/>
      <c r="W1177" s="42"/>
      <c r="X1177" s="42"/>
    </row>
    <row r="1178" ht="15.0" customHeight="1">
      <c r="A1178" s="36" t="s">
        <v>6240</v>
      </c>
      <c r="B1178" s="43"/>
      <c r="C1178" s="44"/>
      <c r="D1178" s="47"/>
      <c r="E1178" s="47"/>
      <c r="F1178" s="39" t="str">
        <f t="shared" si="2"/>
        <v>PETUGAS.1177/SPK/SE/PML/3172/2026</v>
      </c>
      <c r="G1178" s="45"/>
      <c r="H1178" s="39" t="str">
        <f>VLOOKUP(G1178,'MITRA (REFERENSI)'!$A:$Z,16,FALSE)</f>
        <v>#N/A</v>
      </c>
      <c r="I1178" s="39" t="str">
        <f>VLOOKUP(G1178,'MITRA (REFERENSI)'!$A:$Z,25,FALSE)</f>
        <v>#N/A</v>
      </c>
      <c r="J1178" s="38" t="str">
        <f>VLOOKUP(G1178,'MITRA (REFERENSI)'!$A:$Z,26,FALSE)</f>
        <v>#N/A</v>
      </c>
      <c r="K1178" s="38" t="str">
        <f>VLOOKUP(G1178,'MITRA (REFERENSI)'!$A:$Z,15,FALSE)</f>
        <v>#N/A</v>
      </c>
      <c r="L1178" s="38" t="str">
        <f>VLOOKUP(G1178,'MITRA (REFERENSI)'!$A:$Z,15,FALSE)</f>
        <v>#N/A</v>
      </c>
      <c r="M1178" s="38" t="str">
        <f>IF(B1178=1,'KELAS (REFERENSI)'!M1178,IF(B1178=2,'KELAS (REFERENSI)'!M1193,IF(B1178=3,'KELAS (REFERENSI)'!M1208,IF(B1178=4,'KELAS (REFERENSI)'!M1223,""))))</f>
        <v/>
      </c>
      <c r="N1178" s="38" t="str">
        <f>IF(B1178=1,'KELAS (REFERENSI)'!N1178,IF(B1178=2,'KELAS (REFERENSI)'!N1193,IF(B1178=3,'KELAS (REFERENSI)'!N1208,IF(B1178=4,'KELAS (REFERENSI)'!N1223,""))))</f>
        <v/>
      </c>
      <c r="O1178" s="38" t="str">
        <f>IF(B1178=1,'KELAS (REFERENSI)'!O1178,IF(B1178=2,'KELAS (REFERENSI)'!O1193,IF(B1178=3,'KELAS (REFERENSI)'!O1208,IF(B1178=4,'KELAS (REFERENSI)'!O1223,""))))</f>
        <v/>
      </c>
      <c r="P1178" s="38" t="str">
        <f>IF(B1178=1,'KELAS (REFERENSI)'!P1178,IF(B1178=2,'KELAS (REFERENSI)'!P1193,IF(B1178=3,'KELAS (REFERENSI)'!P1208,IF(B1178=4,'KELAS (REFERENSI)'!P1223,""))))</f>
        <v/>
      </c>
      <c r="Q1178" s="38" t="str">
        <f t="shared" si="4"/>
        <v>BPS Kota Jakarta Timur</v>
      </c>
      <c r="R1178" s="38" t="str">
        <f t="shared" si="56"/>
        <v/>
      </c>
      <c r="S1178" s="38" t="str">
        <f t="shared" ref="S1178:T1178" si="1186">S1177</f>
        <v>15 Juni sampai dengan 31 Agustus 2026</v>
      </c>
      <c r="T1178" s="38" t="str">
        <f t="shared" si="1186"/>
        <v>31 Agustus 2026</v>
      </c>
      <c r="U1178" s="46"/>
      <c r="V1178" s="42"/>
      <c r="W1178" s="42"/>
      <c r="X1178" s="42"/>
    </row>
    <row r="1179" ht="15.0" customHeight="1">
      <c r="A1179" s="36" t="s">
        <v>6241</v>
      </c>
      <c r="B1179" s="43"/>
      <c r="C1179" s="44"/>
      <c r="D1179" s="47"/>
      <c r="E1179" s="47"/>
      <c r="F1179" s="39" t="str">
        <f t="shared" si="2"/>
        <v>PETUGAS.1178/SPK/SE/PML/3172/2026</v>
      </c>
      <c r="G1179" s="45"/>
      <c r="H1179" s="39" t="str">
        <f>VLOOKUP(G1179,'MITRA (REFERENSI)'!$A:$Z,16,FALSE)</f>
        <v>#N/A</v>
      </c>
      <c r="I1179" s="39" t="str">
        <f>VLOOKUP(G1179,'MITRA (REFERENSI)'!$A:$Z,25,FALSE)</f>
        <v>#N/A</v>
      </c>
      <c r="J1179" s="38" t="str">
        <f>VLOOKUP(G1179,'MITRA (REFERENSI)'!$A:$Z,26,FALSE)</f>
        <v>#N/A</v>
      </c>
      <c r="K1179" s="38" t="str">
        <f>VLOOKUP(G1179,'MITRA (REFERENSI)'!$A:$Z,15,FALSE)</f>
        <v>#N/A</v>
      </c>
      <c r="L1179" s="38" t="str">
        <f>VLOOKUP(G1179,'MITRA (REFERENSI)'!$A:$Z,15,FALSE)</f>
        <v>#N/A</v>
      </c>
      <c r="M1179" s="38" t="str">
        <f>IF(B1179=1,'KELAS (REFERENSI)'!M1179,IF(B1179=2,'KELAS (REFERENSI)'!M1194,IF(B1179=3,'KELAS (REFERENSI)'!M1209,IF(B1179=4,'KELAS (REFERENSI)'!M1224,""))))</f>
        <v/>
      </c>
      <c r="N1179" s="38" t="str">
        <f>IF(B1179=1,'KELAS (REFERENSI)'!N1179,IF(B1179=2,'KELAS (REFERENSI)'!N1194,IF(B1179=3,'KELAS (REFERENSI)'!N1209,IF(B1179=4,'KELAS (REFERENSI)'!N1224,""))))</f>
        <v/>
      </c>
      <c r="O1179" s="38" t="str">
        <f>IF(B1179=1,'KELAS (REFERENSI)'!O1179,IF(B1179=2,'KELAS (REFERENSI)'!O1194,IF(B1179=3,'KELAS (REFERENSI)'!O1209,IF(B1179=4,'KELAS (REFERENSI)'!O1224,""))))</f>
        <v/>
      </c>
      <c r="P1179" s="38" t="str">
        <f>IF(B1179=1,'KELAS (REFERENSI)'!P1179,IF(B1179=2,'KELAS (REFERENSI)'!P1194,IF(B1179=3,'KELAS (REFERENSI)'!P1209,IF(B1179=4,'KELAS (REFERENSI)'!P1224,""))))</f>
        <v/>
      </c>
      <c r="Q1179" s="38" t="str">
        <f t="shared" si="4"/>
        <v>BPS Kota Jakarta Timur</v>
      </c>
      <c r="R1179" s="38" t="str">
        <f t="shared" si="56"/>
        <v/>
      </c>
      <c r="S1179" s="38" t="str">
        <f t="shared" ref="S1179:T1179" si="1187">S1178</f>
        <v>15 Juni sampai dengan 31 Agustus 2026</v>
      </c>
      <c r="T1179" s="38" t="str">
        <f t="shared" si="1187"/>
        <v>31 Agustus 2026</v>
      </c>
      <c r="U1179" s="46"/>
      <c r="V1179" s="42"/>
      <c r="W1179" s="42"/>
      <c r="X1179" s="42"/>
    </row>
    <row r="1180" ht="15.0" customHeight="1">
      <c r="A1180" s="36" t="s">
        <v>6242</v>
      </c>
      <c r="B1180" s="43"/>
      <c r="C1180" s="44"/>
      <c r="D1180" s="47"/>
      <c r="E1180" s="47"/>
      <c r="F1180" s="39" t="str">
        <f t="shared" si="2"/>
        <v>PETUGAS.1179/SPK/SE/PML/3172/2026</v>
      </c>
      <c r="G1180" s="45"/>
      <c r="H1180" s="39" t="str">
        <f>VLOOKUP(G1180,'MITRA (REFERENSI)'!$A:$Z,16,FALSE)</f>
        <v>#N/A</v>
      </c>
      <c r="I1180" s="39" t="str">
        <f>VLOOKUP(G1180,'MITRA (REFERENSI)'!$A:$Z,25,FALSE)</f>
        <v>#N/A</v>
      </c>
      <c r="J1180" s="38" t="str">
        <f>VLOOKUP(G1180,'MITRA (REFERENSI)'!$A:$Z,26,FALSE)</f>
        <v>#N/A</v>
      </c>
      <c r="K1180" s="38" t="str">
        <f>VLOOKUP(G1180,'MITRA (REFERENSI)'!$A:$Z,15,FALSE)</f>
        <v>#N/A</v>
      </c>
      <c r="L1180" s="38" t="str">
        <f>VLOOKUP(G1180,'MITRA (REFERENSI)'!$A:$Z,15,FALSE)</f>
        <v>#N/A</v>
      </c>
      <c r="M1180" s="38" t="str">
        <f>IF(B1180=1,'KELAS (REFERENSI)'!M1180,IF(B1180=2,'KELAS (REFERENSI)'!M1195,IF(B1180=3,'KELAS (REFERENSI)'!M1210,IF(B1180=4,'KELAS (REFERENSI)'!M1225,""))))</f>
        <v/>
      </c>
      <c r="N1180" s="38" t="str">
        <f>IF(B1180=1,'KELAS (REFERENSI)'!N1180,IF(B1180=2,'KELAS (REFERENSI)'!N1195,IF(B1180=3,'KELAS (REFERENSI)'!N1210,IF(B1180=4,'KELAS (REFERENSI)'!N1225,""))))</f>
        <v/>
      </c>
      <c r="O1180" s="38" t="str">
        <f>IF(B1180=1,'KELAS (REFERENSI)'!O1180,IF(B1180=2,'KELAS (REFERENSI)'!O1195,IF(B1180=3,'KELAS (REFERENSI)'!O1210,IF(B1180=4,'KELAS (REFERENSI)'!O1225,""))))</f>
        <v/>
      </c>
      <c r="P1180" s="38" t="str">
        <f>IF(B1180=1,'KELAS (REFERENSI)'!P1180,IF(B1180=2,'KELAS (REFERENSI)'!P1195,IF(B1180=3,'KELAS (REFERENSI)'!P1210,IF(B1180=4,'KELAS (REFERENSI)'!P1225,""))))</f>
        <v/>
      </c>
      <c r="Q1180" s="38" t="str">
        <f t="shared" si="4"/>
        <v>BPS Kota Jakarta Timur</v>
      </c>
      <c r="R1180" s="38" t="str">
        <f t="shared" si="56"/>
        <v/>
      </c>
      <c r="S1180" s="38" t="str">
        <f t="shared" ref="S1180:T1180" si="1188">S1179</f>
        <v>15 Juni sampai dengan 31 Agustus 2026</v>
      </c>
      <c r="T1180" s="38" t="str">
        <f t="shared" si="1188"/>
        <v>31 Agustus 2026</v>
      </c>
      <c r="U1180" s="46"/>
      <c r="V1180" s="42"/>
      <c r="W1180" s="42"/>
      <c r="X1180" s="42"/>
    </row>
    <row r="1181" ht="15.0" customHeight="1">
      <c r="A1181" s="36" t="s">
        <v>6243</v>
      </c>
      <c r="B1181" s="43"/>
      <c r="C1181" s="44"/>
      <c r="D1181" s="47"/>
      <c r="E1181" s="47"/>
      <c r="F1181" s="39" t="str">
        <f t="shared" si="2"/>
        <v>PETUGAS.1180/SPK/SE/PML/3172/2026</v>
      </c>
      <c r="G1181" s="45"/>
      <c r="H1181" s="39" t="str">
        <f>VLOOKUP(G1181,'MITRA (REFERENSI)'!$A:$Z,16,FALSE)</f>
        <v>#N/A</v>
      </c>
      <c r="I1181" s="39" t="str">
        <f>VLOOKUP(G1181,'MITRA (REFERENSI)'!$A:$Z,25,FALSE)</f>
        <v>#N/A</v>
      </c>
      <c r="J1181" s="38" t="str">
        <f>VLOOKUP(G1181,'MITRA (REFERENSI)'!$A:$Z,26,FALSE)</f>
        <v>#N/A</v>
      </c>
      <c r="K1181" s="38" t="str">
        <f>VLOOKUP(G1181,'MITRA (REFERENSI)'!$A:$Z,15,FALSE)</f>
        <v>#N/A</v>
      </c>
      <c r="L1181" s="38" t="str">
        <f>VLOOKUP(G1181,'MITRA (REFERENSI)'!$A:$Z,15,FALSE)</f>
        <v>#N/A</v>
      </c>
      <c r="M1181" s="38" t="str">
        <f>IF(B1181=1,'KELAS (REFERENSI)'!M1181,IF(B1181=2,'KELAS (REFERENSI)'!M1196,IF(B1181=3,'KELAS (REFERENSI)'!M1211,IF(B1181=4,'KELAS (REFERENSI)'!M1226,""))))</f>
        <v/>
      </c>
      <c r="N1181" s="38" t="str">
        <f>IF(B1181=1,'KELAS (REFERENSI)'!N1181,IF(B1181=2,'KELAS (REFERENSI)'!N1196,IF(B1181=3,'KELAS (REFERENSI)'!N1211,IF(B1181=4,'KELAS (REFERENSI)'!N1226,""))))</f>
        <v/>
      </c>
      <c r="O1181" s="38" t="str">
        <f>IF(B1181=1,'KELAS (REFERENSI)'!O1181,IF(B1181=2,'KELAS (REFERENSI)'!O1196,IF(B1181=3,'KELAS (REFERENSI)'!O1211,IF(B1181=4,'KELAS (REFERENSI)'!O1226,""))))</f>
        <v/>
      </c>
      <c r="P1181" s="38" t="str">
        <f>IF(B1181=1,'KELAS (REFERENSI)'!P1181,IF(B1181=2,'KELAS (REFERENSI)'!P1196,IF(B1181=3,'KELAS (REFERENSI)'!P1211,IF(B1181=4,'KELAS (REFERENSI)'!P1226,""))))</f>
        <v/>
      </c>
      <c r="Q1181" s="38" t="str">
        <f t="shared" si="4"/>
        <v>BPS Kota Jakarta Timur</v>
      </c>
      <c r="R1181" s="38" t="str">
        <f t="shared" si="56"/>
        <v/>
      </c>
      <c r="S1181" s="38" t="str">
        <f t="shared" ref="S1181:T1181" si="1189">S1180</f>
        <v>15 Juni sampai dengan 31 Agustus 2026</v>
      </c>
      <c r="T1181" s="38" t="str">
        <f t="shared" si="1189"/>
        <v>31 Agustus 2026</v>
      </c>
      <c r="U1181" s="46"/>
      <c r="V1181" s="42"/>
      <c r="W1181" s="42"/>
      <c r="X1181" s="42"/>
    </row>
    <row r="1182" ht="15.0" customHeight="1">
      <c r="A1182" s="36" t="s">
        <v>6244</v>
      </c>
      <c r="B1182" s="43"/>
      <c r="C1182" s="44"/>
      <c r="D1182" s="47"/>
      <c r="E1182" s="47"/>
      <c r="F1182" s="39" t="str">
        <f t="shared" si="2"/>
        <v>PETUGAS.1181/SPK/SE/PML/3172/2026</v>
      </c>
      <c r="G1182" s="45"/>
      <c r="H1182" s="39" t="str">
        <f>VLOOKUP(G1182,'MITRA (REFERENSI)'!$A:$Z,16,FALSE)</f>
        <v>#N/A</v>
      </c>
      <c r="I1182" s="39" t="str">
        <f>VLOOKUP(G1182,'MITRA (REFERENSI)'!$A:$Z,25,FALSE)</f>
        <v>#N/A</v>
      </c>
      <c r="J1182" s="38" t="str">
        <f>VLOOKUP(G1182,'MITRA (REFERENSI)'!$A:$Z,26,FALSE)</f>
        <v>#N/A</v>
      </c>
      <c r="K1182" s="38" t="str">
        <f>VLOOKUP(G1182,'MITRA (REFERENSI)'!$A:$Z,15,FALSE)</f>
        <v>#N/A</v>
      </c>
      <c r="L1182" s="38" t="str">
        <f>VLOOKUP(G1182,'MITRA (REFERENSI)'!$A:$Z,15,FALSE)</f>
        <v>#N/A</v>
      </c>
      <c r="M1182" s="38" t="str">
        <f>IF(B1182=1,'KELAS (REFERENSI)'!M1182,IF(B1182=2,'KELAS (REFERENSI)'!M1197,IF(B1182=3,'KELAS (REFERENSI)'!M1212,IF(B1182=4,'KELAS (REFERENSI)'!M1227,""))))</f>
        <v/>
      </c>
      <c r="N1182" s="38" t="str">
        <f>IF(B1182=1,'KELAS (REFERENSI)'!N1182,IF(B1182=2,'KELAS (REFERENSI)'!N1197,IF(B1182=3,'KELAS (REFERENSI)'!N1212,IF(B1182=4,'KELAS (REFERENSI)'!N1227,""))))</f>
        <v/>
      </c>
      <c r="O1182" s="38" t="str">
        <f>IF(B1182=1,'KELAS (REFERENSI)'!O1182,IF(B1182=2,'KELAS (REFERENSI)'!O1197,IF(B1182=3,'KELAS (REFERENSI)'!O1212,IF(B1182=4,'KELAS (REFERENSI)'!O1227,""))))</f>
        <v/>
      </c>
      <c r="P1182" s="38" t="str">
        <f>IF(B1182=1,'KELAS (REFERENSI)'!P1182,IF(B1182=2,'KELAS (REFERENSI)'!P1197,IF(B1182=3,'KELAS (REFERENSI)'!P1212,IF(B1182=4,'KELAS (REFERENSI)'!P1227,""))))</f>
        <v/>
      </c>
      <c r="Q1182" s="38" t="str">
        <f t="shared" si="4"/>
        <v>BPS Kota Jakarta Timur</v>
      </c>
      <c r="R1182" s="38" t="str">
        <f t="shared" si="56"/>
        <v/>
      </c>
      <c r="S1182" s="38" t="str">
        <f t="shared" ref="S1182:T1182" si="1190">S1181</f>
        <v>15 Juni sampai dengan 31 Agustus 2026</v>
      </c>
      <c r="T1182" s="38" t="str">
        <f t="shared" si="1190"/>
        <v>31 Agustus 2026</v>
      </c>
      <c r="U1182" s="46"/>
      <c r="V1182" s="42"/>
      <c r="W1182" s="42"/>
      <c r="X1182" s="42"/>
    </row>
    <row r="1183" ht="15.0" customHeight="1">
      <c r="A1183" s="36" t="s">
        <v>6245</v>
      </c>
      <c r="B1183" s="43"/>
      <c r="C1183" s="44"/>
      <c r="D1183" s="47"/>
      <c r="E1183" s="47"/>
      <c r="F1183" s="39" t="str">
        <f t="shared" si="2"/>
        <v>PETUGAS.1182/SPK/SE/PML/3172/2026</v>
      </c>
      <c r="G1183" s="45"/>
      <c r="H1183" s="39" t="str">
        <f>VLOOKUP(G1183,'MITRA (REFERENSI)'!$A:$Z,16,FALSE)</f>
        <v>#N/A</v>
      </c>
      <c r="I1183" s="39" t="str">
        <f>VLOOKUP(G1183,'MITRA (REFERENSI)'!$A:$Z,25,FALSE)</f>
        <v>#N/A</v>
      </c>
      <c r="J1183" s="38" t="str">
        <f>VLOOKUP(G1183,'MITRA (REFERENSI)'!$A:$Z,26,FALSE)</f>
        <v>#N/A</v>
      </c>
      <c r="K1183" s="38" t="str">
        <f>VLOOKUP(G1183,'MITRA (REFERENSI)'!$A:$Z,15,FALSE)</f>
        <v>#N/A</v>
      </c>
      <c r="L1183" s="38" t="str">
        <f>VLOOKUP(G1183,'MITRA (REFERENSI)'!$A:$Z,15,FALSE)</f>
        <v>#N/A</v>
      </c>
      <c r="M1183" s="38" t="str">
        <f>IF(B1183=1,'KELAS (REFERENSI)'!M1183,IF(B1183=2,'KELAS (REFERENSI)'!M1198,IF(B1183=3,'KELAS (REFERENSI)'!M1213,IF(B1183=4,'KELAS (REFERENSI)'!M1228,""))))</f>
        <v/>
      </c>
      <c r="N1183" s="38" t="str">
        <f>IF(B1183=1,'KELAS (REFERENSI)'!N1183,IF(B1183=2,'KELAS (REFERENSI)'!N1198,IF(B1183=3,'KELAS (REFERENSI)'!N1213,IF(B1183=4,'KELAS (REFERENSI)'!N1228,""))))</f>
        <v/>
      </c>
      <c r="O1183" s="38" t="str">
        <f>IF(B1183=1,'KELAS (REFERENSI)'!O1183,IF(B1183=2,'KELAS (REFERENSI)'!O1198,IF(B1183=3,'KELAS (REFERENSI)'!O1213,IF(B1183=4,'KELAS (REFERENSI)'!O1228,""))))</f>
        <v/>
      </c>
      <c r="P1183" s="38" t="str">
        <f>IF(B1183=1,'KELAS (REFERENSI)'!P1183,IF(B1183=2,'KELAS (REFERENSI)'!P1198,IF(B1183=3,'KELAS (REFERENSI)'!P1213,IF(B1183=4,'KELAS (REFERENSI)'!P1228,""))))</f>
        <v/>
      </c>
      <c r="Q1183" s="38" t="str">
        <f t="shared" si="4"/>
        <v>BPS Kota Jakarta Timur</v>
      </c>
      <c r="R1183" s="38" t="str">
        <f t="shared" si="56"/>
        <v/>
      </c>
      <c r="S1183" s="38" t="str">
        <f t="shared" ref="S1183:T1183" si="1191">S1182</f>
        <v>15 Juni sampai dengan 31 Agustus 2026</v>
      </c>
      <c r="T1183" s="38" t="str">
        <f t="shared" si="1191"/>
        <v>31 Agustus 2026</v>
      </c>
      <c r="U1183" s="46"/>
      <c r="V1183" s="42"/>
      <c r="W1183" s="42"/>
      <c r="X1183" s="42"/>
    </row>
    <row r="1184" ht="15.0" customHeight="1">
      <c r="A1184" s="36" t="s">
        <v>6246</v>
      </c>
      <c r="B1184" s="43"/>
      <c r="C1184" s="44"/>
      <c r="D1184" s="47"/>
      <c r="E1184" s="47"/>
      <c r="F1184" s="39" t="str">
        <f t="shared" si="2"/>
        <v>PETUGAS.1183/SPK/SE/PML/3172/2026</v>
      </c>
      <c r="G1184" s="45"/>
      <c r="H1184" s="39" t="str">
        <f>VLOOKUP(G1184,'MITRA (REFERENSI)'!$A:$Z,16,FALSE)</f>
        <v>#N/A</v>
      </c>
      <c r="I1184" s="39" t="str">
        <f>VLOOKUP(G1184,'MITRA (REFERENSI)'!$A:$Z,25,FALSE)</f>
        <v>#N/A</v>
      </c>
      <c r="J1184" s="38" t="str">
        <f>VLOOKUP(G1184,'MITRA (REFERENSI)'!$A:$Z,26,FALSE)</f>
        <v>#N/A</v>
      </c>
      <c r="K1184" s="38" t="str">
        <f>VLOOKUP(G1184,'MITRA (REFERENSI)'!$A:$Z,15,FALSE)</f>
        <v>#N/A</v>
      </c>
      <c r="L1184" s="38" t="str">
        <f>VLOOKUP(G1184,'MITRA (REFERENSI)'!$A:$Z,15,FALSE)</f>
        <v>#N/A</v>
      </c>
      <c r="M1184" s="38" t="str">
        <f>IF(B1184=1,'KELAS (REFERENSI)'!M1184,IF(B1184=2,'KELAS (REFERENSI)'!M1199,IF(B1184=3,'KELAS (REFERENSI)'!M1214,IF(B1184=4,'KELAS (REFERENSI)'!M1229,""))))</f>
        <v/>
      </c>
      <c r="N1184" s="38" t="str">
        <f>IF(B1184=1,'KELAS (REFERENSI)'!N1184,IF(B1184=2,'KELAS (REFERENSI)'!N1199,IF(B1184=3,'KELAS (REFERENSI)'!N1214,IF(B1184=4,'KELAS (REFERENSI)'!N1229,""))))</f>
        <v/>
      </c>
      <c r="O1184" s="38" t="str">
        <f>IF(B1184=1,'KELAS (REFERENSI)'!O1184,IF(B1184=2,'KELAS (REFERENSI)'!O1199,IF(B1184=3,'KELAS (REFERENSI)'!O1214,IF(B1184=4,'KELAS (REFERENSI)'!O1229,""))))</f>
        <v/>
      </c>
      <c r="P1184" s="38" t="str">
        <f>IF(B1184=1,'KELAS (REFERENSI)'!P1184,IF(B1184=2,'KELAS (REFERENSI)'!P1199,IF(B1184=3,'KELAS (REFERENSI)'!P1214,IF(B1184=4,'KELAS (REFERENSI)'!P1229,""))))</f>
        <v/>
      </c>
      <c r="Q1184" s="38" t="str">
        <f t="shared" si="4"/>
        <v>BPS Kota Jakarta Timur</v>
      </c>
      <c r="R1184" s="38" t="str">
        <f t="shared" si="56"/>
        <v/>
      </c>
      <c r="S1184" s="38" t="str">
        <f t="shared" ref="S1184:T1184" si="1192">S1183</f>
        <v>15 Juni sampai dengan 31 Agustus 2026</v>
      </c>
      <c r="T1184" s="38" t="str">
        <f t="shared" si="1192"/>
        <v>31 Agustus 2026</v>
      </c>
      <c r="U1184" s="46"/>
      <c r="V1184" s="42"/>
      <c r="W1184" s="42"/>
      <c r="X1184" s="42"/>
    </row>
    <row r="1185" ht="15.0" customHeight="1">
      <c r="A1185" s="36" t="s">
        <v>6247</v>
      </c>
      <c r="B1185" s="43"/>
      <c r="C1185" s="44"/>
      <c r="D1185" s="47"/>
      <c r="E1185" s="47"/>
      <c r="F1185" s="39" t="str">
        <f t="shared" si="2"/>
        <v>PETUGAS.1184/SPK/SE/PML/3172/2026</v>
      </c>
      <c r="G1185" s="45"/>
      <c r="H1185" s="39" t="str">
        <f>VLOOKUP(G1185,'MITRA (REFERENSI)'!$A:$Z,16,FALSE)</f>
        <v>#N/A</v>
      </c>
      <c r="I1185" s="39" t="str">
        <f>VLOOKUP(G1185,'MITRA (REFERENSI)'!$A:$Z,25,FALSE)</f>
        <v>#N/A</v>
      </c>
      <c r="J1185" s="38" t="str">
        <f>VLOOKUP(G1185,'MITRA (REFERENSI)'!$A:$Z,26,FALSE)</f>
        <v>#N/A</v>
      </c>
      <c r="K1185" s="38" t="str">
        <f>VLOOKUP(G1185,'MITRA (REFERENSI)'!$A:$Z,15,FALSE)</f>
        <v>#N/A</v>
      </c>
      <c r="L1185" s="38" t="str">
        <f>VLOOKUP(G1185,'MITRA (REFERENSI)'!$A:$Z,15,FALSE)</f>
        <v>#N/A</v>
      </c>
      <c r="M1185" s="38" t="str">
        <f>IF(B1185=1,'KELAS (REFERENSI)'!M1185,IF(B1185=2,'KELAS (REFERENSI)'!M1200,IF(B1185=3,'KELAS (REFERENSI)'!M1215,IF(B1185=4,'KELAS (REFERENSI)'!M1230,""))))</f>
        <v/>
      </c>
      <c r="N1185" s="38" t="str">
        <f>IF(B1185=1,'KELAS (REFERENSI)'!N1185,IF(B1185=2,'KELAS (REFERENSI)'!N1200,IF(B1185=3,'KELAS (REFERENSI)'!N1215,IF(B1185=4,'KELAS (REFERENSI)'!N1230,""))))</f>
        <v/>
      </c>
      <c r="O1185" s="38" t="str">
        <f>IF(B1185=1,'KELAS (REFERENSI)'!O1185,IF(B1185=2,'KELAS (REFERENSI)'!O1200,IF(B1185=3,'KELAS (REFERENSI)'!O1215,IF(B1185=4,'KELAS (REFERENSI)'!O1230,""))))</f>
        <v/>
      </c>
      <c r="P1185" s="38" t="str">
        <f>IF(B1185=1,'KELAS (REFERENSI)'!P1185,IF(B1185=2,'KELAS (REFERENSI)'!P1200,IF(B1185=3,'KELAS (REFERENSI)'!P1215,IF(B1185=4,'KELAS (REFERENSI)'!P1230,""))))</f>
        <v/>
      </c>
      <c r="Q1185" s="38" t="str">
        <f t="shared" si="4"/>
        <v>BPS Kota Jakarta Timur</v>
      </c>
      <c r="R1185" s="38" t="str">
        <f t="shared" si="56"/>
        <v/>
      </c>
      <c r="S1185" s="38" t="str">
        <f t="shared" ref="S1185:T1185" si="1193">S1184</f>
        <v>15 Juni sampai dengan 31 Agustus 2026</v>
      </c>
      <c r="T1185" s="38" t="str">
        <f t="shared" si="1193"/>
        <v>31 Agustus 2026</v>
      </c>
      <c r="U1185" s="46"/>
      <c r="V1185" s="42"/>
      <c r="W1185" s="42"/>
      <c r="X1185" s="42"/>
    </row>
    <row r="1186" ht="15.0" customHeight="1">
      <c r="A1186" s="36" t="s">
        <v>6248</v>
      </c>
      <c r="B1186" s="43"/>
      <c r="C1186" s="44"/>
      <c r="D1186" s="47"/>
      <c r="E1186" s="47"/>
      <c r="F1186" s="39" t="str">
        <f t="shared" si="2"/>
        <v>PETUGAS.1185/SPK/SE/PML/3172/2026</v>
      </c>
      <c r="G1186" s="45"/>
      <c r="H1186" s="39" t="str">
        <f>VLOOKUP(G1186,'MITRA (REFERENSI)'!$A:$Z,16,FALSE)</f>
        <v>#N/A</v>
      </c>
      <c r="I1186" s="39" t="str">
        <f>VLOOKUP(G1186,'MITRA (REFERENSI)'!$A:$Z,25,FALSE)</f>
        <v>#N/A</v>
      </c>
      <c r="J1186" s="38" t="str">
        <f>VLOOKUP(G1186,'MITRA (REFERENSI)'!$A:$Z,26,FALSE)</f>
        <v>#N/A</v>
      </c>
      <c r="K1186" s="38" t="str">
        <f>VLOOKUP(G1186,'MITRA (REFERENSI)'!$A:$Z,15,FALSE)</f>
        <v>#N/A</v>
      </c>
      <c r="L1186" s="38" t="str">
        <f>VLOOKUP(G1186,'MITRA (REFERENSI)'!$A:$Z,15,FALSE)</f>
        <v>#N/A</v>
      </c>
      <c r="M1186" s="38" t="str">
        <f>IF(B1186=1,'KELAS (REFERENSI)'!M1186,IF(B1186=2,'KELAS (REFERENSI)'!M1201,IF(B1186=3,'KELAS (REFERENSI)'!M1216,IF(B1186=4,'KELAS (REFERENSI)'!M1231,""))))</f>
        <v/>
      </c>
      <c r="N1186" s="38" t="str">
        <f>IF(B1186=1,'KELAS (REFERENSI)'!N1186,IF(B1186=2,'KELAS (REFERENSI)'!N1201,IF(B1186=3,'KELAS (REFERENSI)'!N1216,IF(B1186=4,'KELAS (REFERENSI)'!N1231,""))))</f>
        <v/>
      </c>
      <c r="O1186" s="38" t="str">
        <f>IF(B1186=1,'KELAS (REFERENSI)'!O1186,IF(B1186=2,'KELAS (REFERENSI)'!O1201,IF(B1186=3,'KELAS (REFERENSI)'!O1216,IF(B1186=4,'KELAS (REFERENSI)'!O1231,""))))</f>
        <v/>
      </c>
      <c r="P1186" s="38" t="str">
        <f>IF(B1186=1,'KELAS (REFERENSI)'!P1186,IF(B1186=2,'KELAS (REFERENSI)'!P1201,IF(B1186=3,'KELAS (REFERENSI)'!P1216,IF(B1186=4,'KELAS (REFERENSI)'!P1231,""))))</f>
        <v/>
      </c>
      <c r="Q1186" s="38" t="str">
        <f t="shared" si="4"/>
        <v>BPS Kota Jakarta Timur</v>
      </c>
      <c r="R1186" s="38" t="str">
        <f t="shared" si="56"/>
        <v/>
      </c>
      <c r="S1186" s="38" t="str">
        <f t="shared" ref="S1186:T1186" si="1194">S1185</f>
        <v>15 Juni sampai dengan 31 Agustus 2026</v>
      </c>
      <c r="T1186" s="38" t="str">
        <f t="shared" si="1194"/>
        <v>31 Agustus 2026</v>
      </c>
      <c r="U1186" s="46"/>
      <c r="V1186" s="42"/>
      <c r="W1186" s="42"/>
      <c r="X1186" s="42"/>
    </row>
    <row r="1187" ht="15.0" customHeight="1">
      <c r="A1187" s="36" t="s">
        <v>6249</v>
      </c>
      <c r="B1187" s="43"/>
      <c r="C1187" s="44"/>
      <c r="D1187" s="47"/>
      <c r="E1187" s="47"/>
      <c r="F1187" s="39" t="str">
        <f t="shared" si="2"/>
        <v>PETUGAS.1186/SPK/SE/PML/3172/2026</v>
      </c>
      <c r="G1187" s="45"/>
      <c r="H1187" s="39" t="str">
        <f>VLOOKUP(G1187,'MITRA (REFERENSI)'!$A:$Z,16,FALSE)</f>
        <v>#N/A</v>
      </c>
      <c r="I1187" s="39" t="str">
        <f>VLOOKUP(G1187,'MITRA (REFERENSI)'!$A:$Z,25,FALSE)</f>
        <v>#N/A</v>
      </c>
      <c r="J1187" s="38" t="str">
        <f>VLOOKUP(G1187,'MITRA (REFERENSI)'!$A:$Z,26,FALSE)</f>
        <v>#N/A</v>
      </c>
      <c r="K1187" s="38" t="str">
        <f>VLOOKUP(G1187,'MITRA (REFERENSI)'!$A:$Z,15,FALSE)</f>
        <v>#N/A</v>
      </c>
      <c r="L1187" s="38" t="str">
        <f>VLOOKUP(G1187,'MITRA (REFERENSI)'!$A:$Z,15,FALSE)</f>
        <v>#N/A</v>
      </c>
      <c r="M1187" s="38" t="str">
        <f>IF(B1187=1,'KELAS (REFERENSI)'!M1187,IF(B1187=2,'KELAS (REFERENSI)'!M1202,IF(B1187=3,'KELAS (REFERENSI)'!M1217,IF(B1187=4,'KELAS (REFERENSI)'!M1232,""))))</f>
        <v/>
      </c>
      <c r="N1187" s="38" t="str">
        <f>IF(B1187=1,'KELAS (REFERENSI)'!N1187,IF(B1187=2,'KELAS (REFERENSI)'!N1202,IF(B1187=3,'KELAS (REFERENSI)'!N1217,IF(B1187=4,'KELAS (REFERENSI)'!N1232,""))))</f>
        <v/>
      </c>
      <c r="O1187" s="38" t="str">
        <f>IF(B1187=1,'KELAS (REFERENSI)'!O1187,IF(B1187=2,'KELAS (REFERENSI)'!O1202,IF(B1187=3,'KELAS (REFERENSI)'!O1217,IF(B1187=4,'KELAS (REFERENSI)'!O1232,""))))</f>
        <v/>
      </c>
      <c r="P1187" s="38" t="str">
        <f>IF(B1187=1,'KELAS (REFERENSI)'!P1187,IF(B1187=2,'KELAS (REFERENSI)'!P1202,IF(B1187=3,'KELAS (REFERENSI)'!P1217,IF(B1187=4,'KELAS (REFERENSI)'!P1232,""))))</f>
        <v/>
      </c>
      <c r="Q1187" s="38" t="str">
        <f t="shared" si="4"/>
        <v>BPS Kota Jakarta Timur</v>
      </c>
      <c r="R1187" s="38" t="str">
        <f t="shared" si="56"/>
        <v/>
      </c>
      <c r="S1187" s="38" t="str">
        <f t="shared" ref="S1187:T1187" si="1195">S1186</f>
        <v>15 Juni sampai dengan 31 Agustus 2026</v>
      </c>
      <c r="T1187" s="38" t="str">
        <f t="shared" si="1195"/>
        <v>31 Agustus 2026</v>
      </c>
      <c r="U1187" s="46"/>
      <c r="V1187" s="42"/>
      <c r="W1187" s="42"/>
      <c r="X1187" s="42"/>
    </row>
    <row r="1188" ht="15.0" customHeight="1">
      <c r="A1188" s="36" t="s">
        <v>6250</v>
      </c>
      <c r="B1188" s="43"/>
      <c r="C1188" s="44"/>
      <c r="D1188" s="47"/>
      <c r="E1188" s="47"/>
      <c r="F1188" s="39" t="str">
        <f t="shared" si="2"/>
        <v>PETUGAS.1187/SPK/SE/PML/3172/2026</v>
      </c>
      <c r="G1188" s="45"/>
      <c r="H1188" s="39" t="str">
        <f>VLOOKUP(G1188,'MITRA (REFERENSI)'!$A:$Z,16,FALSE)</f>
        <v>#N/A</v>
      </c>
      <c r="I1188" s="39" t="str">
        <f>VLOOKUP(G1188,'MITRA (REFERENSI)'!$A:$Z,25,FALSE)</f>
        <v>#N/A</v>
      </c>
      <c r="J1188" s="38" t="str">
        <f>VLOOKUP(G1188,'MITRA (REFERENSI)'!$A:$Z,26,FALSE)</f>
        <v>#N/A</v>
      </c>
      <c r="K1188" s="38" t="str">
        <f>VLOOKUP(G1188,'MITRA (REFERENSI)'!$A:$Z,15,FALSE)</f>
        <v>#N/A</v>
      </c>
      <c r="L1188" s="38" t="str">
        <f>VLOOKUP(G1188,'MITRA (REFERENSI)'!$A:$Z,15,FALSE)</f>
        <v>#N/A</v>
      </c>
      <c r="M1188" s="38" t="str">
        <f>IF(B1188=1,'KELAS (REFERENSI)'!M1188,IF(B1188=2,'KELAS (REFERENSI)'!M1203,IF(B1188=3,'KELAS (REFERENSI)'!M1218,IF(B1188=4,'KELAS (REFERENSI)'!M1233,""))))</f>
        <v/>
      </c>
      <c r="N1188" s="38" t="str">
        <f>IF(B1188=1,'KELAS (REFERENSI)'!N1188,IF(B1188=2,'KELAS (REFERENSI)'!N1203,IF(B1188=3,'KELAS (REFERENSI)'!N1218,IF(B1188=4,'KELAS (REFERENSI)'!N1233,""))))</f>
        <v/>
      </c>
      <c r="O1188" s="38" t="str">
        <f>IF(B1188=1,'KELAS (REFERENSI)'!O1188,IF(B1188=2,'KELAS (REFERENSI)'!O1203,IF(B1188=3,'KELAS (REFERENSI)'!O1218,IF(B1188=4,'KELAS (REFERENSI)'!O1233,""))))</f>
        <v/>
      </c>
      <c r="P1188" s="38" t="str">
        <f>IF(B1188=1,'KELAS (REFERENSI)'!P1188,IF(B1188=2,'KELAS (REFERENSI)'!P1203,IF(B1188=3,'KELAS (REFERENSI)'!P1218,IF(B1188=4,'KELAS (REFERENSI)'!P1233,""))))</f>
        <v/>
      </c>
      <c r="Q1188" s="38" t="str">
        <f t="shared" si="4"/>
        <v>BPS Kota Jakarta Timur</v>
      </c>
      <c r="R1188" s="38" t="str">
        <f t="shared" si="56"/>
        <v/>
      </c>
      <c r="S1188" s="38" t="str">
        <f t="shared" ref="S1188:T1188" si="1196">S1187</f>
        <v>15 Juni sampai dengan 31 Agustus 2026</v>
      </c>
      <c r="T1188" s="38" t="str">
        <f t="shared" si="1196"/>
        <v>31 Agustus 2026</v>
      </c>
      <c r="U1188" s="46"/>
      <c r="V1188" s="42"/>
      <c r="W1188" s="42"/>
      <c r="X1188" s="42"/>
    </row>
    <row r="1189" ht="15.0" customHeight="1">
      <c r="A1189" s="36" t="s">
        <v>6251</v>
      </c>
      <c r="B1189" s="43"/>
      <c r="C1189" s="44"/>
      <c r="D1189" s="47"/>
      <c r="E1189" s="47"/>
      <c r="F1189" s="39" t="str">
        <f t="shared" si="2"/>
        <v>PETUGAS.1188/SPK/SE/PML/3172/2026</v>
      </c>
      <c r="G1189" s="45"/>
      <c r="H1189" s="39" t="str">
        <f>VLOOKUP(G1189,'MITRA (REFERENSI)'!$A:$Z,16,FALSE)</f>
        <v>#N/A</v>
      </c>
      <c r="I1189" s="39" t="str">
        <f>VLOOKUP(G1189,'MITRA (REFERENSI)'!$A:$Z,25,FALSE)</f>
        <v>#N/A</v>
      </c>
      <c r="J1189" s="38" t="str">
        <f>VLOOKUP(G1189,'MITRA (REFERENSI)'!$A:$Z,26,FALSE)</f>
        <v>#N/A</v>
      </c>
      <c r="K1189" s="38" t="str">
        <f>VLOOKUP(G1189,'MITRA (REFERENSI)'!$A:$Z,15,FALSE)</f>
        <v>#N/A</v>
      </c>
      <c r="L1189" s="38" t="str">
        <f>VLOOKUP(G1189,'MITRA (REFERENSI)'!$A:$Z,15,FALSE)</f>
        <v>#N/A</v>
      </c>
      <c r="M1189" s="38" t="str">
        <f>IF(B1189=1,'KELAS (REFERENSI)'!M1189,IF(B1189=2,'KELAS (REFERENSI)'!M1204,IF(B1189=3,'KELAS (REFERENSI)'!M1219,IF(B1189=4,'KELAS (REFERENSI)'!M1234,""))))</f>
        <v/>
      </c>
      <c r="N1189" s="38" t="str">
        <f>IF(B1189=1,'KELAS (REFERENSI)'!N1189,IF(B1189=2,'KELAS (REFERENSI)'!N1204,IF(B1189=3,'KELAS (REFERENSI)'!N1219,IF(B1189=4,'KELAS (REFERENSI)'!N1234,""))))</f>
        <v/>
      </c>
      <c r="O1189" s="38" t="str">
        <f>IF(B1189=1,'KELAS (REFERENSI)'!O1189,IF(B1189=2,'KELAS (REFERENSI)'!O1204,IF(B1189=3,'KELAS (REFERENSI)'!O1219,IF(B1189=4,'KELAS (REFERENSI)'!O1234,""))))</f>
        <v/>
      </c>
      <c r="P1189" s="38" t="str">
        <f>IF(B1189=1,'KELAS (REFERENSI)'!P1189,IF(B1189=2,'KELAS (REFERENSI)'!P1204,IF(B1189=3,'KELAS (REFERENSI)'!P1219,IF(B1189=4,'KELAS (REFERENSI)'!P1234,""))))</f>
        <v/>
      </c>
      <c r="Q1189" s="38" t="str">
        <f t="shared" si="4"/>
        <v>BPS Kota Jakarta Timur</v>
      </c>
      <c r="R1189" s="38" t="str">
        <f t="shared" si="56"/>
        <v/>
      </c>
      <c r="S1189" s="38" t="str">
        <f t="shared" ref="S1189:T1189" si="1197">S1188</f>
        <v>15 Juni sampai dengan 31 Agustus 2026</v>
      </c>
      <c r="T1189" s="38" t="str">
        <f t="shared" si="1197"/>
        <v>31 Agustus 2026</v>
      </c>
      <c r="U1189" s="46"/>
      <c r="V1189" s="42"/>
      <c r="W1189" s="42"/>
      <c r="X1189" s="42"/>
    </row>
    <row r="1190" ht="15.0" customHeight="1">
      <c r="A1190" s="36" t="s">
        <v>6252</v>
      </c>
      <c r="B1190" s="43"/>
      <c r="C1190" s="44"/>
      <c r="D1190" s="47"/>
      <c r="E1190" s="47"/>
      <c r="F1190" s="39" t="str">
        <f t="shared" si="2"/>
        <v>PETUGAS.1189/SPK/SE/PML/3172/2026</v>
      </c>
      <c r="G1190" s="45"/>
      <c r="H1190" s="39" t="str">
        <f>VLOOKUP(G1190,'MITRA (REFERENSI)'!$A:$Z,16,FALSE)</f>
        <v>#N/A</v>
      </c>
      <c r="I1190" s="39" t="str">
        <f>VLOOKUP(G1190,'MITRA (REFERENSI)'!$A:$Z,25,FALSE)</f>
        <v>#N/A</v>
      </c>
      <c r="J1190" s="38" t="str">
        <f>VLOOKUP(G1190,'MITRA (REFERENSI)'!$A:$Z,26,FALSE)</f>
        <v>#N/A</v>
      </c>
      <c r="K1190" s="38" t="str">
        <f>VLOOKUP(G1190,'MITRA (REFERENSI)'!$A:$Z,15,FALSE)</f>
        <v>#N/A</v>
      </c>
      <c r="L1190" s="38" t="str">
        <f>VLOOKUP(G1190,'MITRA (REFERENSI)'!$A:$Z,15,FALSE)</f>
        <v>#N/A</v>
      </c>
      <c r="M1190" s="38" t="str">
        <f>IF(B1190=1,'KELAS (REFERENSI)'!M1190,IF(B1190=2,'KELAS (REFERENSI)'!M1205,IF(B1190=3,'KELAS (REFERENSI)'!M1220,IF(B1190=4,'KELAS (REFERENSI)'!M1235,""))))</f>
        <v/>
      </c>
      <c r="N1190" s="38" t="str">
        <f>IF(B1190=1,'KELAS (REFERENSI)'!N1190,IF(B1190=2,'KELAS (REFERENSI)'!N1205,IF(B1190=3,'KELAS (REFERENSI)'!N1220,IF(B1190=4,'KELAS (REFERENSI)'!N1235,""))))</f>
        <v/>
      </c>
      <c r="O1190" s="38" t="str">
        <f>IF(B1190=1,'KELAS (REFERENSI)'!O1190,IF(B1190=2,'KELAS (REFERENSI)'!O1205,IF(B1190=3,'KELAS (REFERENSI)'!O1220,IF(B1190=4,'KELAS (REFERENSI)'!O1235,""))))</f>
        <v/>
      </c>
      <c r="P1190" s="38" t="str">
        <f>IF(B1190=1,'KELAS (REFERENSI)'!P1190,IF(B1190=2,'KELAS (REFERENSI)'!P1205,IF(B1190=3,'KELAS (REFERENSI)'!P1220,IF(B1190=4,'KELAS (REFERENSI)'!P1235,""))))</f>
        <v/>
      </c>
      <c r="Q1190" s="38" t="str">
        <f t="shared" si="4"/>
        <v>BPS Kota Jakarta Timur</v>
      </c>
      <c r="R1190" s="38" t="str">
        <f t="shared" si="56"/>
        <v/>
      </c>
      <c r="S1190" s="38" t="str">
        <f t="shared" ref="S1190:T1190" si="1198">S1189</f>
        <v>15 Juni sampai dengan 31 Agustus 2026</v>
      </c>
      <c r="T1190" s="38" t="str">
        <f t="shared" si="1198"/>
        <v>31 Agustus 2026</v>
      </c>
      <c r="U1190" s="46"/>
      <c r="V1190" s="42"/>
      <c r="W1190" s="42"/>
      <c r="X1190" s="42"/>
    </row>
    <row r="1191" ht="15.0" customHeight="1">
      <c r="A1191" s="36" t="s">
        <v>6253</v>
      </c>
      <c r="B1191" s="43"/>
      <c r="C1191" s="44"/>
      <c r="D1191" s="47"/>
      <c r="E1191" s="47"/>
      <c r="F1191" s="39" t="str">
        <f t="shared" si="2"/>
        <v>PETUGAS.1190/SPK/SE/PML/3172/2026</v>
      </c>
      <c r="G1191" s="45"/>
      <c r="H1191" s="39" t="str">
        <f>VLOOKUP(G1191,'MITRA (REFERENSI)'!$A:$Z,16,FALSE)</f>
        <v>#N/A</v>
      </c>
      <c r="I1191" s="39" t="str">
        <f>VLOOKUP(G1191,'MITRA (REFERENSI)'!$A:$Z,25,FALSE)</f>
        <v>#N/A</v>
      </c>
      <c r="J1191" s="38" t="str">
        <f>VLOOKUP(G1191,'MITRA (REFERENSI)'!$A:$Z,26,FALSE)</f>
        <v>#N/A</v>
      </c>
      <c r="K1191" s="38" t="str">
        <f>VLOOKUP(G1191,'MITRA (REFERENSI)'!$A:$Z,15,FALSE)</f>
        <v>#N/A</v>
      </c>
      <c r="L1191" s="38" t="str">
        <f>VLOOKUP(G1191,'MITRA (REFERENSI)'!$A:$Z,15,FALSE)</f>
        <v>#N/A</v>
      </c>
      <c r="M1191" s="38" t="str">
        <f>IF(B1191=1,'KELAS (REFERENSI)'!M1191,IF(B1191=2,'KELAS (REFERENSI)'!M1206,IF(B1191=3,'KELAS (REFERENSI)'!M1221,IF(B1191=4,'KELAS (REFERENSI)'!M1236,""))))</f>
        <v/>
      </c>
      <c r="N1191" s="38" t="str">
        <f>IF(B1191=1,'KELAS (REFERENSI)'!N1191,IF(B1191=2,'KELAS (REFERENSI)'!N1206,IF(B1191=3,'KELAS (REFERENSI)'!N1221,IF(B1191=4,'KELAS (REFERENSI)'!N1236,""))))</f>
        <v/>
      </c>
      <c r="O1191" s="38" t="str">
        <f>IF(B1191=1,'KELAS (REFERENSI)'!O1191,IF(B1191=2,'KELAS (REFERENSI)'!O1206,IF(B1191=3,'KELAS (REFERENSI)'!O1221,IF(B1191=4,'KELAS (REFERENSI)'!O1236,""))))</f>
        <v/>
      </c>
      <c r="P1191" s="38" t="str">
        <f>IF(B1191=1,'KELAS (REFERENSI)'!P1191,IF(B1191=2,'KELAS (REFERENSI)'!P1206,IF(B1191=3,'KELAS (REFERENSI)'!P1221,IF(B1191=4,'KELAS (REFERENSI)'!P1236,""))))</f>
        <v/>
      </c>
      <c r="Q1191" s="38" t="str">
        <f t="shared" si="4"/>
        <v>BPS Kota Jakarta Timur</v>
      </c>
      <c r="R1191" s="38" t="str">
        <f t="shared" si="56"/>
        <v/>
      </c>
      <c r="S1191" s="38" t="str">
        <f t="shared" ref="S1191:T1191" si="1199">S1190</f>
        <v>15 Juni sampai dengan 31 Agustus 2026</v>
      </c>
      <c r="T1191" s="38" t="str">
        <f t="shared" si="1199"/>
        <v>31 Agustus 2026</v>
      </c>
      <c r="U1191" s="46"/>
      <c r="V1191" s="42"/>
      <c r="W1191" s="42"/>
      <c r="X1191" s="42"/>
    </row>
    <row r="1192" ht="15.0" customHeight="1">
      <c r="A1192" s="36" t="s">
        <v>6254</v>
      </c>
      <c r="B1192" s="43"/>
      <c r="C1192" s="44"/>
      <c r="D1192" s="47"/>
      <c r="E1192" s="47"/>
      <c r="F1192" s="39" t="str">
        <f t="shared" si="2"/>
        <v>PETUGAS.1191/SPK/SE/PML/3172/2026</v>
      </c>
      <c r="G1192" s="45"/>
      <c r="H1192" s="39" t="str">
        <f>VLOOKUP(G1192,'MITRA (REFERENSI)'!$A:$Z,16,FALSE)</f>
        <v>#N/A</v>
      </c>
      <c r="I1192" s="39" t="str">
        <f>VLOOKUP(G1192,'MITRA (REFERENSI)'!$A:$Z,25,FALSE)</f>
        <v>#N/A</v>
      </c>
      <c r="J1192" s="38" t="str">
        <f>VLOOKUP(G1192,'MITRA (REFERENSI)'!$A:$Z,26,FALSE)</f>
        <v>#N/A</v>
      </c>
      <c r="K1192" s="38" t="str">
        <f>VLOOKUP(G1192,'MITRA (REFERENSI)'!$A:$Z,15,FALSE)</f>
        <v>#N/A</v>
      </c>
      <c r="L1192" s="38" t="str">
        <f>VLOOKUP(G1192,'MITRA (REFERENSI)'!$A:$Z,15,FALSE)</f>
        <v>#N/A</v>
      </c>
      <c r="M1192" s="38" t="str">
        <f>IF(B1192=1,'KELAS (REFERENSI)'!M1192,IF(B1192=2,'KELAS (REFERENSI)'!M1207,IF(B1192=3,'KELAS (REFERENSI)'!M1222,IF(B1192=4,'KELAS (REFERENSI)'!M1237,""))))</f>
        <v/>
      </c>
      <c r="N1192" s="38" t="str">
        <f>IF(B1192=1,'KELAS (REFERENSI)'!N1192,IF(B1192=2,'KELAS (REFERENSI)'!N1207,IF(B1192=3,'KELAS (REFERENSI)'!N1222,IF(B1192=4,'KELAS (REFERENSI)'!N1237,""))))</f>
        <v/>
      </c>
      <c r="O1192" s="38" t="str">
        <f>IF(B1192=1,'KELAS (REFERENSI)'!O1192,IF(B1192=2,'KELAS (REFERENSI)'!O1207,IF(B1192=3,'KELAS (REFERENSI)'!O1222,IF(B1192=4,'KELAS (REFERENSI)'!O1237,""))))</f>
        <v/>
      </c>
      <c r="P1192" s="38" t="str">
        <f>IF(B1192=1,'KELAS (REFERENSI)'!P1192,IF(B1192=2,'KELAS (REFERENSI)'!P1207,IF(B1192=3,'KELAS (REFERENSI)'!P1222,IF(B1192=4,'KELAS (REFERENSI)'!P1237,""))))</f>
        <v/>
      </c>
      <c r="Q1192" s="38" t="str">
        <f t="shared" si="4"/>
        <v>BPS Kota Jakarta Timur</v>
      </c>
      <c r="R1192" s="38" t="str">
        <f t="shared" si="56"/>
        <v/>
      </c>
      <c r="S1192" s="38" t="str">
        <f t="shared" ref="S1192:T1192" si="1200">S1191</f>
        <v>15 Juni sampai dengan 31 Agustus 2026</v>
      </c>
      <c r="T1192" s="38" t="str">
        <f t="shared" si="1200"/>
        <v>31 Agustus 2026</v>
      </c>
      <c r="U1192" s="46"/>
      <c r="V1192" s="42"/>
      <c r="W1192" s="42"/>
      <c r="X1192" s="42"/>
    </row>
    <row r="1193" ht="15.0" customHeight="1">
      <c r="A1193" s="36" t="s">
        <v>6255</v>
      </c>
      <c r="B1193" s="43"/>
      <c r="C1193" s="44"/>
      <c r="D1193" s="47"/>
      <c r="E1193" s="47"/>
      <c r="F1193" s="39" t="str">
        <f t="shared" si="2"/>
        <v>PETUGAS.1192/SPK/SE/PML/3172/2026</v>
      </c>
      <c r="G1193" s="45"/>
      <c r="H1193" s="39" t="str">
        <f>VLOOKUP(G1193,'MITRA (REFERENSI)'!$A:$Z,16,FALSE)</f>
        <v>#N/A</v>
      </c>
      <c r="I1193" s="39" t="str">
        <f>VLOOKUP(G1193,'MITRA (REFERENSI)'!$A:$Z,25,FALSE)</f>
        <v>#N/A</v>
      </c>
      <c r="J1193" s="38" t="str">
        <f>VLOOKUP(G1193,'MITRA (REFERENSI)'!$A:$Z,26,FALSE)</f>
        <v>#N/A</v>
      </c>
      <c r="K1193" s="38" t="str">
        <f>VLOOKUP(G1193,'MITRA (REFERENSI)'!$A:$Z,15,FALSE)</f>
        <v>#N/A</v>
      </c>
      <c r="L1193" s="38" t="str">
        <f>VLOOKUP(G1193,'MITRA (REFERENSI)'!$A:$Z,15,FALSE)</f>
        <v>#N/A</v>
      </c>
      <c r="M1193" s="38" t="str">
        <f>IF(B1193=1,'KELAS (REFERENSI)'!M1193,IF(B1193=2,'KELAS (REFERENSI)'!M1208,IF(B1193=3,'KELAS (REFERENSI)'!M1223,IF(B1193=4,'KELAS (REFERENSI)'!M1238,""))))</f>
        <v/>
      </c>
      <c r="N1193" s="38" t="str">
        <f>IF(B1193=1,'KELAS (REFERENSI)'!N1193,IF(B1193=2,'KELAS (REFERENSI)'!N1208,IF(B1193=3,'KELAS (REFERENSI)'!N1223,IF(B1193=4,'KELAS (REFERENSI)'!N1238,""))))</f>
        <v/>
      </c>
      <c r="O1193" s="38" t="str">
        <f>IF(B1193=1,'KELAS (REFERENSI)'!O1193,IF(B1193=2,'KELAS (REFERENSI)'!O1208,IF(B1193=3,'KELAS (REFERENSI)'!O1223,IF(B1193=4,'KELAS (REFERENSI)'!O1238,""))))</f>
        <v/>
      </c>
      <c r="P1193" s="38" t="str">
        <f>IF(B1193=1,'KELAS (REFERENSI)'!P1193,IF(B1193=2,'KELAS (REFERENSI)'!P1208,IF(B1193=3,'KELAS (REFERENSI)'!P1223,IF(B1193=4,'KELAS (REFERENSI)'!P1238,""))))</f>
        <v/>
      </c>
      <c r="Q1193" s="38" t="str">
        <f t="shared" si="4"/>
        <v>BPS Kota Jakarta Timur</v>
      </c>
      <c r="R1193" s="38" t="str">
        <f t="shared" si="56"/>
        <v/>
      </c>
      <c r="S1193" s="38" t="str">
        <f t="shared" ref="S1193:T1193" si="1201">S1192</f>
        <v>15 Juni sampai dengan 31 Agustus 2026</v>
      </c>
      <c r="T1193" s="38" t="str">
        <f t="shared" si="1201"/>
        <v>31 Agustus 2026</v>
      </c>
      <c r="U1193" s="46"/>
      <c r="V1193" s="42"/>
      <c r="W1193" s="42"/>
      <c r="X1193" s="42"/>
    </row>
    <row r="1194" ht="15.0" customHeight="1">
      <c r="A1194" s="36" t="s">
        <v>6256</v>
      </c>
      <c r="B1194" s="43"/>
      <c r="C1194" s="44"/>
      <c r="D1194" s="47"/>
      <c r="E1194" s="47"/>
      <c r="F1194" s="39" t="str">
        <f t="shared" si="2"/>
        <v>PETUGAS.1193/SPK/SE/PML/3172/2026</v>
      </c>
      <c r="G1194" s="45"/>
      <c r="H1194" s="39" t="str">
        <f>VLOOKUP(G1194,'MITRA (REFERENSI)'!$A:$Z,16,FALSE)</f>
        <v>#N/A</v>
      </c>
      <c r="I1194" s="39" t="str">
        <f>VLOOKUP(G1194,'MITRA (REFERENSI)'!$A:$Z,25,FALSE)</f>
        <v>#N/A</v>
      </c>
      <c r="J1194" s="38" t="str">
        <f>VLOOKUP(G1194,'MITRA (REFERENSI)'!$A:$Z,26,FALSE)</f>
        <v>#N/A</v>
      </c>
      <c r="K1194" s="38" t="str">
        <f>VLOOKUP(G1194,'MITRA (REFERENSI)'!$A:$Z,15,FALSE)</f>
        <v>#N/A</v>
      </c>
      <c r="L1194" s="38" t="str">
        <f>VLOOKUP(G1194,'MITRA (REFERENSI)'!$A:$Z,15,FALSE)</f>
        <v>#N/A</v>
      </c>
      <c r="M1194" s="38" t="str">
        <f>IF(B1194=1,'KELAS (REFERENSI)'!M1194,IF(B1194=2,'KELAS (REFERENSI)'!M1209,IF(B1194=3,'KELAS (REFERENSI)'!M1224,IF(B1194=4,'KELAS (REFERENSI)'!M1239,""))))</f>
        <v/>
      </c>
      <c r="N1194" s="38" t="str">
        <f>IF(B1194=1,'KELAS (REFERENSI)'!N1194,IF(B1194=2,'KELAS (REFERENSI)'!N1209,IF(B1194=3,'KELAS (REFERENSI)'!N1224,IF(B1194=4,'KELAS (REFERENSI)'!N1239,""))))</f>
        <v/>
      </c>
      <c r="O1194" s="38" t="str">
        <f>IF(B1194=1,'KELAS (REFERENSI)'!O1194,IF(B1194=2,'KELAS (REFERENSI)'!O1209,IF(B1194=3,'KELAS (REFERENSI)'!O1224,IF(B1194=4,'KELAS (REFERENSI)'!O1239,""))))</f>
        <v/>
      </c>
      <c r="P1194" s="38" t="str">
        <f>IF(B1194=1,'KELAS (REFERENSI)'!P1194,IF(B1194=2,'KELAS (REFERENSI)'!P1209,IF(B1194=3,'KELAS (REFERENSI)'!P1224,IF(B1194=4,'KELAS (REFERENSI)'!P1239,""))))</f>
        <v/>
      </c>
      <c r="Q1194" s="38" t="str">
        <f t="shared" si="4"/>
        <v>BPS Kota Jakarta Timur</v>
      </c>
      <c r="R1194" s="38" t="str">
        <f t="shared" si="56"/>
        <v/>
      </c>
      <c r="S1194" s="38" t="str">
        <f t="shared" ref="S1194:T1194" si="1202">S1193</f>
        <v>15 Juni sampai dengan 31 Agustus 2026</v>
      </c>
      <c r="T1194" s="38" t="str">
        <f t="shared" si="1202"/>
        <v>31 Agustus 2026</v>
      </c>
      <c r="U1194" s="46"/>
      <c r="V1194" s="42"/>
      <c r="W1194" s="42"/>
      <c r="X1194" s="42"/>
    </row>
    <row r="1195" ht="15.0" customHeight="1">
      <c r="A1195" s="36" t="s">
        <v>6257</v>
      </c>
      <c r="B1195" s="43"/>
      <c r="C1195" s="44"/>
      <c r="D1195" s="47"/>
      <c r="E1195" s="47"/>
      <c r="F1195" s="39" t="str">
        <f t="shared" si="2"/>
        <v>PETUGAS.1194/SPK/SE/PML/3172/2026</v>
      </c>
      <c r="G1195" s="45"/>
      <c r="H1195" s="39" t="str">
        <f>VLOOKUP(G1195,'MITRA (REFERENSI)'!$A:$Z,16,FALSE)</f>
        <v>#N/A</v>
      </c>
      <c r="I1195" s="39" t="str">
        <f>VLOOKUP(G1195,'MITRA (REFERENSI)'!$A:$Z,25,FALSE)</f>
        <v>#N/A</v>
      </c>
      <c r="J1195" s="38" t="str">
        <f>VLOOKUP(G1195,'MITRA (REFERENSI)'!$A:$Z,26,FALSE)</f>
        <v>#N/A</v>
      </c>
      <c r="K1195" s="38" t="str">
        <f>VLOOKUP(G1195,'MITRA (REFERENSI)'!$A:$Z,15,FALSE)</f>
        <v>#N/A</v>
      </c>
      <c r="L1195" s="38" t="str">
        <f>VLOOKUP(G1195,'MITRA (REFERENSI)'!$A:$Z,15,FALSE)</f>
        <v>#N/A</v>
      </c>
      <c r="M1195" s="38" t="str">
        <f>IF(B1195=1,'KELAS (REFERENSI)'!M1195,IF(B1195=2,'KELAS (REFERENSI)'!M1210,IF(B1195=3,'KELAS (REFERENSI)'!M1225,IF(B1195=4,'KELAS (REFERENSI)'!M1240,""))))</f>
        <v/>
      </c>
      <c r="N1195" s="38" t="str">
        <f>IF(B1195=1,'KELAS (REFERENSI)'!N1195,IF(B1195=2,'KELAS (REFERENSI)'!N1210,IF(B1195=3,'KELAS (REFERENSI)'!N1225,IF(B1195=4,'KELAS (REFERENSI)'!N1240,""))))</f>
        <v/>
      </c>
      <c r="O1195" s="38" t="str">
        <f>IF(B1195=1,'KELAS (REFERENSI)'!O1195,IF(B1195=2,'KELAS (REFERENSI)'!O1210,IF(B1195=3,'KELAS (REFERENSI)'!O1225,IF(B1195=4,'KELAS (REFERENSI)'!O1240,""))))</f>
        <v/>
      </c>
      <c r="P1195" s="38" t="str">
        <f>IF(B1195=1,'KELAS (REFERENSI)'!P1195,IF(B1195=2,'KELAS (REFERENSI)'!P1210,IF(B1195=3,'KELAS (REFERENSI)'!P1225,IF(B1195=4,'KELAS (REFERENSI)'!P1240,""))))</f>
        <v/>
      </c>
      <c r="Q1195" s="38" t="str">
        <f t="shared" si="4"/>
        <v>BPS Kota Jakarta Timur</v>
      </c>
      <c r="R1195" s="38" t="str">
        <f t="shared" si="56"/>
        <v/>
      </c>
      <c r="S1195" s="38" t="str">
        <f t="shared" ref="S1195:T1195" si="1203">S1194</f>
        <v>15 Juni sampai dengan 31 Agustus 2026</v>
      </c>
      <c r="T1195" s="38" t="str">
        <f t="shared" si="1203"/>
        <v>31 Agustus 2026</v>
      </c>
      <c r="U1195" s="46"/>
      <c r="V1195" s="42"/>
      <c r="W1195" s="42"/>
      <c r="X1195" s="42"/>
    </row>
    <row r="1196" ht="15.0" customHeight="1">
      <c r="A1196" s="36" t="s">
        <v>6258</v>
      </c>
      <c r="B1196" s="43"/>
      <c r="C1196" s="44"/>
      <c r="D1196" s="47"/>
      <c r="E1196" s="47"/>
      <c r="F1196" s="39" t="str">
        <f t="shared" si="2"/>
        <v>PETUGAS.1195/SPK/SE/PML/3172/2026</v>
      </c>
      <c r="G1196" s="45"/>
      <c r="H1196" s="39" t="str">
        <f>VLOOKUP(G1196,'MITRA (REFERENSI)'!$A:$Z,16,FALSE)</f>
        <v>#N/A</v>
      </c>
      <c r="I1196" s="39" t="str">
        <f>VLOOKUP(G1196,'MITRA (REFERENSI)'!$A:$Z,25,FALSE)</f>
        <v>#N/A</v>
      </c>
      <c r="J1196" s="38" t="str">
        <f>VLOOKUP(G1196,'MITRA (REFERENSI)'!$A:$Z,26,FALSE)</f>
        <v>#N/A</v>
      </c>
      <c r="K1196" s="38" t="str">
        <f>VLOOKUP(G1196,'MITRA (REFERENSI)'!$A:$Z,15,FALSE)</f>
        <v>#N/A</v>
      </c>
      <c r="L1196" s="38" t="str">
        <f>VLOOKUP(G1196,'MITRA (REFERENSI)'!$A:$Z,15,FALSE)</f>
        <v>#N/A</v>
      </c>
      <c r="M1196" s="38" t="str">
        <f>IF(B1196=1,'KELAS (REFERENSI)'!M1196,IF(B1196=2,'KELAS (REFERENSI)'!M1211,IF(B1196=3,'KELAS (REFERENSI)'!M1226,IF(B1196=4,'KELAS (REFERENSI)'!M1241,""))))</f>
        <v/>
      </c>
      <c r="N1196" s="38" t="str">
        <f>IF(B1196=1,'KELAS (REFERENSI)'!N1196,IF(B1196=2,'KELAS (REFERENSI)'!N1211,IF(B1196=3,'KELAS (REFERENSI)'!N1226,IF(B1196=4,'KELAS (REFERENSI)'!N1241,""))))</f>
        <v/>
      </c>
      <c r="O1196" s="38" t="str">
        <f>IF(B1196=1,'KELAS (REFERENSI)'!O1196,IF(B1196=2,'KELAS (REFERENSI)'!O1211,IF(B1196=3,'KELAS (REFERENSI)'!O1226,IF(B1196=4,'KELAS (REFERENSI)'!O1241,""))))</f>
        <v/>
      </c>
      <c r="P1196" s="38" t="str">
        <f>IF(B1196=1,'KELAS (REFERENSI)'!P1196,IF(B1196=2,'KELAS (REFERENSI)'!P1211,IF(B1196=3,'KELAS (REFERENSI)'!P1226,IF(B1196=4,'KELAS (REFERENSI)'!P1241,""))))</f>
        <v/>
      </c>
      <c r="Q1196" s="38" t="str">
        <f t="shared" si="4"/>
        <v>BPS Kota Jakarta Timur</v>
      </c>
      <c r="R1196" s="38" t="str">
        <f t="shared" si="56"/>
        <v/>
      </c>
      <c r="S1196" s="38" t="str">
        <f t="shared" ref="S1196:T1196" si="1204">S1195</f>
        <v>15 Juni sampai dengan 31 Agustus 2026</v>
      </c>
      <c r="T1196" s="38" t="str">
        <f t="shared" si="1204"/>
        <v>31 Agustus 2026</v>
      </c>
      <c r="U1196" s="46"/>
      <c r="V1196" s="42"/>
      <c r="W1196" s="42"/>
      <c r="X1196" s="42"/>
    </row>
    <row r="1197" ht="15.0" customHeight="1">
      <c r="A1197" s="36" t="s">
        <v>6259</v>
      </c>
      <c r="B1197" s="43"/>
      <c r="C1197" s="44"/>
      <c r="D1197" s="47"/>
      <c r="E1197" s="47"/>
      <c r="F1197" s="39" t="str">
        <f t="shared" si="2"/>
        <v>PETUGAS.1196/SPK/SE/PML/3172/2026</v>
      </c>
      <c r="G1197" s="45"/>
      <c r="H1197" s="39" t="str">
        <f>VLOOKUP(G1197,'MITRA (REFERENSI)'!$A:$Z,16,FALSE)</f>
        <v>#N/A</v>
      </c>
      <c r="I1197" s="39" t="str">
        <f>VLOOKUP(G1197,'MITRA (REFERENSI)'!$A:$Z,25,FALSE)</f>
        <v>#N/A</v>
      </c>
      <c r="J1197" s="38" t="str">
        <f>VLOOKUP(G1197,'MITRA (REFERENSI)'!$A:$Z,26,FALSE)</f>
        <v>#N/A</v>
      </c>
      <c r="K1197" s="38" t="str">
        <f>VLOOKUP(G1197,'MITRA (REFERENSI)'!$A:$Z,15,FALSE)</f>
        <v>#N/A</v>
      </c>
      <c r="L1197" s="38" t="str">
        <f>VLOOKUP(G1197,'MITRA (REFERENSI)'!$A:$Z,15,FALSE)</f>
        <v>#N/A</v>
      </c>
      <c r="M1197" s="38" t="str">
        <f>IF(B1197=1,'KELAS (REFERENSI)'!M1197,IF(B1197=2,'KELAS (REFERENSI)'!M1212,IF(B1197=3,'KELAS (REFERENSI)'!M1227,IF(B1197=4,'KELAS (REFERENSI)'!M1242,""))))</f>
        <v/>
      </c>
      <c r="N1197" s="38" t="str">
        <f>IF(B1197=1,'KELAS (REFERENSI)'!N1197,IF(B1197=2,'KELAS (REFERENSI)'!N1212,IF(B1197=3,'KELAS (REFERENSI)'!N1227,IF(B1197=4,'KELAS (REFERENSI)'!N1242,""))))</f>
        <v/>
      </c>
      <c r="O1197" s="38" t="str">
        <f>IF(B1197=1,'KELAS (REFERENSI)'!O1197,IF(B1197=2,'KELAS (REFERENSI)'!O1212,IF(B1197=3,'KELAS (REFERENSI)'!O1227,IF(B1197=4,'KELAS (REFERENSI)'!O1242,""))))</f>
        <v/>
      </c>
      <c r="P1197" s="38" t="str">
        <f>IF(B1197=1,'KELAS (REFERENSI)'!P1197,IF(B1197=2,'KELAS (REFERENSI)'!P1212,IF(B1197=3,'KELAS (REFERENSI)'!P1227,IF(B1197=4,'KELAS (REFERENSI)'!P1242,""))))</f>
        <v/>
      </c>
      <c r="Q1197" s="38" t="str">
        <f t="shared" si="4"/>
        <v>BPS Kota Jakarta Timur</v>
      </c>
      <c r="R1197" s="38" t="str">
        <f t="shared" si="56"/>
        <v/>
      </c>
      <c r="S1197" s="38" t="str">
        <f t="shared" ref="S1197:T1197" si="1205">S1196</f>
        <v>15 Juni sampai dengan 31 Agustus 2026</v>
      </c>
      <c r="T1197" s="38" t="str">
        <f t="shared" si="1205"/>
        <v>31 Agustus 2026</v>
      </c>
      <c r="U1197" s="46"/>
      <c r="V1197" s="42"/>
      <c r="W1197" s="42"/>
      <c r="X1197" s="42"/>
    </row>
    <row r="1198" ht="15.0" customHeight="1">
      <c r="A1198" s="36" t="s">
        <v>6260</v>
      </c>
      <c r="B1198" s="43"/>
      <c r="C1198" s="44"/>
      <c r="D1198" s="47"/>
      <c r="E1198" s="47"/>
      <c r="F1198" s="39" t="str">
        <f t="shared" si="2"/>
        <v>PETUGAS.1197/SPK/SE/PML/3172/2026</v>
      </c>
      <c r="G1198" s="45"/>
      <c r="H1198" s="39" t="str">
        <f>VLOOKUP(G1198,'MITRA (REFERENSI)'!$A:$Z,16,FALSE)</f>
        <v>#N/A</v>
      </c>
      <c r="I1198" s="39" t="str">
        <f>VLOOKUP(G1198,'MITRA (REFERENSI)'!$A:$Z,25,FALSE)</f>
        <v>#N/A</v>
      </c>
      <c r="J1198" s="38" t="str">
        <f>VLOOKUP(G1198,'MITRA (REFERENSI)'!$A:$Z,26,FALSE)</f>
        <v>#N/A</v>
      </c>
      <c r="K1198" s="38" t="str">
        <f>VLOOKUP(G1198,'MITRA (REFERENSI)'!$A:$Z,15,FALSE)</f>
        <v>#N/A</v>
      </c>
      <c r="L1198" s="38" t="str">
        <f>VLOOKUP(G1198,'MITRA (REFERENSI)'!$A:$Z,15,FALSE)</f>
        <v>#N/A</v>
      </c>
      <c r="M1198" s="38" t="str">
        <f>IF(B1198=1,'KELAS (REFERENSI)'!M1198,IF(B1198=2,'KELAS (REFERENSI)'!M1213,IF(B1198=3,'KELAS (REFERENSI)'!M1228,IF(B1198=4,'KELAS (REFERENSI)'!M1243,""))))</f>
        <v/>
      </c>
      <c r="N1198" s="38" t="str">
        <f>IF(B1198=1,'KELAS (REFERENSI)'!N1198,IF(B1198=2,'KELAS (REFERENSI)'!N1213,IF(B1198=3,'KELAS (REFERENSI)'!N1228,IF(B1198=4,'KELAS (REFERENSI)'!N1243,""))))</f>
        <v/>
      </c>
      <c r="O1198" s="38" t="str">
        <f>IF(B1198=1,'KELAS (REFERENSI)'!O1198,IF(B1198=2,'KELAS (REFERENSI)'!O1213,IF(B1198=3,'KELAS (REFERENSI)'!O1228,IF(B1198=4,'KELAS (REFERENSI)'!O1243,""))))</f>
        <v/>
      </c>
      <c r="P1198" s="38" t="str">
        <f>IF(B1198=1,'KELAS (REFERENSI)'!P1198,IF(B1198=2,'KELAS (REFERENSI)'!P1213,IF(B1198=3,'KELAS (REFERENSI)'!P1228,IF(B1198=4,'KELAS (REFERENSI)'!P1243,""))))</f>
        <v/>
      </c>
      <c r="Q1198" s="38" t="str">
        <f t="shared" si="4"/>
        <v>BPS Kota Jakarta Timur</v>
      </c>
      <c r="R1198" s="38" t="str">
        <f t="shared" si="56"/>
        <v/>
      </c>
      <c r="S1198" s="38" t="str">
        <f t="shared" ref="S1198:T1198" si="1206">S1197</f>
        <v>15 Juni sampai dengan 31 Agustus 2026</v>
      </c>
      <c r="T1198" s="38" t="str">
        <f t="shared" si="1206"/>
        <v>31 Agustus 2026</v>
      </c>
      <c r="U1198" s="46"/>
      <c r="V1198" s="42"/>
      <c r="W1198" s="42"/>
      <c r="X1198" s="42"/>
    </row>
    <row r="1199" ht="15.0" customHeight="1">
      <c r="A1199" s="36" t="s">
        <v>6261</v>
      </c>
      <c r="B1199" s="43"/>
      <c r="C1199" s="44"/>
      <c r="D1199" s="47"/>
      <c r="E1199" s="47"/>
      <c r="F1199" s="39" t="str">
        <f t="shared" si="2"/>
        <v>PETUGAS.1198/SPK/SE/PML/3172/2026</v>
      </c>
      <c r="G1199" s="45"/>
      <c r="H1199" s="39" t="str">
        <f>VLOOKUP(G1199,'MITRA (REFERENSI)'!$A:$Z,16,FALSE)</f>
        <v>#N/A</v>
      </c>
      <c r="I1199" s="39" t="str">
        <f>VLOOKUP(G1199,'MITRA (REFERENSI)'!$A:$Z,25,FALSE)</f>
        <v>#N/A</v>
      </c>
      <c r="J1199" s="38" t="str">
        <f>VLOOKUP(G1199,'MITRA (REFERENSI)'!$A:$Z,26,FALSE)</f>
        <v>#N/A</v>
      </c>
      <c r="K1199" s="38" t="str">
        <f>VLOOKUP(G1199,'MITRA (REFERENSI)'!$A:$Z,15,FALSE)</f>
        <v>#N/A</v>
      </c>
      <c r="L1199" s="38" t="str">
        <f>VLOOKUP(G1199,'MITRA (REFERENSI)'!$A:$Z,15,FALSE)</f>
        <v>#N/A</v>
      </c>
      <c r="M1199" s="38" t="str">
        <f>IF(B1199=1,'KELAS (REFERENSI)'!M1199,IF(B1199=2,'KELAS (REFERENSI)'!M1214,IF(B1199=3,'KELAS (REFERENSI)'!M1229,IF(B1199=4,'KELAS (REFERENSI)'!M1244,""))))</f>
        <v/>
      </c>
      <c r="N1199" s="38" t="str">
        <f>IF(B1199=1,'KELAS (REFERENSI)'!N1199,IF(B1199=2,'KELAS (REFERENSI)'!N1214,IF(B1199=3,'KELAS (REFERENSI)'!N1229,IF(B1199=4,'KELAS (REFERENSI)'!N1244,""))))</f>
        <v/>
      </c>
      <c r="O1199" s="38" t="str">
        <f>IF(B1199=1,'KELAS (REFERENSI)'!O1199,IF(B1199=2,'KELAS (REFERENSI)'!O1214,IF(B1199=3,'KELAS (REFERENSI)'!O1229,IF(B1199=4,'KELAS (REFERENSI)'!O1244,""))))</f>
        <v/>
      </c>
      <c r="P1199" s="38" t="str">
        <f>IF(B1199=1,'KELAS (REFERENSI)'!P1199,IF(B1199=2,'KELAS (REFERENSI)'!P1214,IF(B1199=3,'KELAS (REFERENSI)'!P1229,IF(B1199=4,'KELAS (REFERENSI)'!P1244,""))))</f>
        <v/>
      </c>
      <c r="Q1199" s="38" t="str">
        <f t="shared" si="4"/>
        <v>BPS Kota Jakarta Timur</v>
      </c>
      <c r="R1199" s="38" t="str">
        <f t="shared" si="56"/>
        <v/>
      </c>
      <c r="S1199" s="38" t="str">
        <f t="shared" ref="S1199:T1199" si="1207">S1198</f>
        <v>15 Juni sampai dengan 31 Agustus 2026</v>
      </c>
      <c r="T1199" s="38" t="str">
        <f t="shared" si="1207"/>
        <v>31 Agustus 2026</v>
      </c>
      <c r="U1199" s="46"/>
      <c r="V1199" s="42"/>
      <c r="W1199" s="42"/>
      <c r="X1199" s="42"/>
    </row>
    <row r="1200" ht="15.0" customHeight="1">
      <c r="A1200" s="36" t="s">
        <v>6262</v>
      </c>
      <c r="B1200" s="43"/>
      <c r="C1200" s="44"/>
      <c r="D1200" s="47"/>
      <c r="E1200" s="47"/>
      <c r="F1200" s="39" t="str">
        <f t="shared" si="2"/>
        <v>PETUGAS.1199/SPK/SE/PML/3172/2026</v>
      </c>
      <c r="G1200" s="45"/>
      <c r="H1200" s="39" t="str">
        <f>VLOOKUP(G1200,'MITRA (REFERENSI)'!$A:$Z,16,FALSE)</f>
        <v>#N/A</v>
      </c>
      <c r="I1200" s="39" t="str">
        <f>VLOOKUP(G1200,'MITRA (REFERENSI)'!$A:$Z,25,FALSE)</f>
        <v>#N/A</v>
      </c>
      <c r="J1200" s="38" t="str">
        <f>VLOOKUP(G1200,'MITRA (REFERENSI)'!$A:$Z,26,FALSE)</f>
        <v>#N/A</v>
      </c>
      <c r="K1200" s="38" t="str">
        <f>VLOOKUP(G1200,'MITRA (REFERENSI)'!$A:$Z,15,FALSE)</f>
        <v>#N/A</v>
      </c>
      <c r="L1200" s="38" t="str">
        <f>VLOOKUP(G1200,'MITRA (REFERENSI)'!$A:$Z,15,FALSE)</f>
        <v>#N/A</v>
      </c>
      <c r="M1200" s="38" t="str">
        <f>IF(B1200=1,'KELAS (REFERENSI)'!M1200,IF(B1200=2,'KELAS (REFERENSI)'!M1215,IF(B1200=3,'KELAS (REFERENSI)'!M1230,IF(B1200=4,'KELAS (REFERENSI)'!M1245,""))))</f>
        <v/>
      </c>
      <c r="N1200" s="38" t="str">
        <f>IF(B1200=1,'KELAS (REFERENSI)'!N1200,IF(B1200=2,'KELAS (REFERENSI)'!N1215,IF(B1200=3,'KELAS (REFERENSI)'!N1230,IF(B1200=4,'KELAS (REFERENSI)'!N1245,""))))</f>
        <v/>
      </c>
      <c r="O1200" s="38" t="str">
        <f>IF(B1200=1,'KELAS (REFERENSI)'!O1200,IF(B1200=2,'KELAS (REFERENSI)'!O1215,IF(B1200=3,'KELAS (REFERENSI)'!O1230,IF(B1200=4,'KELAS (REFERENSI)'!O1245,""))))</f>
        <v/>
      </c>
      <c r="P1200" s="38" t="str">
        <f>IF(B1200=1,'KELAS (REFERENSI)'!P1200,IF(B1200=2,'KELAS (REFERENSI)'!P1215,IF(B1200=3,'KELAS (REFERENSI)'!P1230,IF(B1200=4,'KELAS (REFERENSI)'!P1245,""))))</f>
        <v/>
      </c>
      <c r="Q1200" s="38" t="str">
        <f t="shared" si="4"/>
        <v>BPS Kota Jakarta Timur</v>
      </c>
      <c r="R1200" s="38" t="str">
        <f t="shared" si="56"/>
        <v/>
      </c>
      <c r="S1200" s="38" t="str">
        <f t="shared" ref="S1200:T1200" si="1208">S1199</f>
        <v>15 Juni sampai dengan 31 Agustus 2026</v>
      </c>
      <c r="T1200" s="38" t="str">
        <f t="shared" si="1208"/>
        <v>31 Agustus 2026</v>
      </c>
      <c r="U1200" s="46"/>
      <c r="V1200" s="42"/>
      <c r="W1200" s="42"/>
      <c r="X1200" s="42"/>
    </row>
    <row r="1201" ht="15.0" customHeight="1">
      <c r="A1201" s="36" t="s">
        <v>6263</v>
      </c>
      <c r="B1201" s="43"/>
      <c r="C1201" s="44"/>
      <c r="D1201" s="47"/>
      <c r="E1201" s="47"/>
      <c r="F1201" s="39" t="str">
        <f t="shared" si="2"/>
        <v>PETUGAS.1200/SPK/SE/PML/3172/2026</v>
      </c>
      <c r="G1201" s="45"/>
      <c r="H1201" s="39" t="str">
        <f>VLOOKUP(G1201,'MITRA (REFERENSI)'!$A:$Z,16,FALSE)</f>
        <v>#N/A</v>
      </c>
      <c r="I1201" s="39" t="str">
        <f>VLOOKUP(G1201,'MITRA (REFERENSI)'!$A:$Z,25,FALSE)</f>
        <v>#N/A</v>
      </c>
      <c r="J1201" s="38" t="str">
        <f>VLOOKUP(G1201,'MITRA (REFERENSI)'!$A:$Z,26,FALSE)</f>
        <v>#N/A</v>
      </c>
      <c r="K1201" s="38" t="str">
        <f>VLOOKUP(G1201,'MITRA (REFERENSI)'!$A:$Z,15,FALSE)</f>
        <v>#N/A</v>
      </c>
      <c r="L1201" s="38" t="str">
        <f>VLOOKUP(G1201,'MITRA (REFERENSI)'!$A:$Z,15,FALSE)</f>
        <v>#N/A</v>
      </c>
      <c r="M1201" s="38" t="str">
        <f>IF(B1201=1,'KELAS (REFERENSI)'!M1201,IF(B1201=2,'KELAS (REFERENSI)'!M1216,IF(B1201=3,'KELAS (REFERENSI)'!M1231,IF(B1201=4,'KELAS (REFERENSI)'!M1246,""))))</f>
        <v/>
      </c>
      <c r="N1201" s="38" t="str">
        <f>IF(B1201=1,'KELAS (REFERENSI)'!N1201,IF(B1201=2,'KELAS (REFERENSI)'!N1216,IF(B1201=3,'KELAS (REFERENSI)'!N1231,IF(B1201=4,'KELAS (REFERENSI)'!N1246,""))))</f>
        <v/>
      </c>
      <c r="O1201" s="38" t="str">
        <f>IF(B1201=1,'KELAS (REFERENSI)'!O1201,IF(B1201=2,'KELAS (REFERENSI)'!O1216,IF(B1201=3,'KELAS (REFERENSI)'!O1231,IF(B1201=4,'KELAS (REFERENSI)'!O1246,""))))</f>
        <v/>
      </c>
      <c r="P1201" s="38" t="str">
        <f>IF(B1201=1,'KELAS (REFERENSI)'!P1201,IF(B1201=2,'KELAS (REFERENSI)'!P1216,IF(B1201=3,'KELAS (REFERENSI)'!P1231,IF(B1201=4,'KELAS (REFERENSI)'!P1246,""))))</f>
        <v/>
      </c>
      <c r="Q1201" s="38" t="str">
        <f t="shared" si="4"/>
        <v>BPS Kota Jakarta Timur</v>
      </c>
      <c r="R1201" s="38" t="str">
        <f t="shared" si="56"/>
        <v/>
      </c>
      <c r="S1201" s="38" t="str">
        <f t="shared" ref="S1201:T1201" si="1209">S1200</f>
        <v>15 Juni sampai dengan 31 Agustus 2026</v>
      </c>
      <c r="T1201" s="38" t="str">
        <f t="shared" si="1209"/>
        <v>31 Agustus 2026</v>
      </c>
      <c r="U1201" s="46"/>
      <c r="V1201" s="42"/>
      <c r="W1201" s="42"/>
      <c r="X1201" s="42"/>
    </row>
    <row r="1202" ht="15.0" customHeight="1">
      <c r="A1202" s="36" t="s">
        <v>6264</v>
      </c>
      <c r="B1202" s="43"/>
      <c r="C1202" s="44"/>
      <c r="D1202" s="47"/>
      <c r="E1202" s="47"/>
      <c r="F1202" s="39" t="str">
        <f t="shared" si="2"/>
        <v>PETUGAS.1201/SPK/SE/PML/3172/2026</v>
      </c>
      <c r="G1202" s="45"/>
      <c r="H1202" s="39" t="str">
        <f>VLOOKUP(G1202,'MITRA (REFERENSI)'!$A:$Z,16,FALSE)</f>
        <v>#N/A</v>
      </c>
      <c r="I1202" s="39" t="str">
        <f>VLOOKUP(G1202,'MITRA (REFERENSI)'!$A:$Z,25,FALSE)</f>
        <v>#N/A</v>
      </c>
      <c r="J1202" s="38" t="str">
        <f>VLOOKUP(G1202,'MITRA (REFERENSI)'!$A:$Z,26,FALSE)</f>
        <v>#N/A</v>
      </c>
      <c r="K1202" s="38" t="str">
        <f>VLOOKUP(G1202,'MITRA (REFERENSI)'!$A:$Z,15,FALSE)</f>
        <v>#N/A</v>
      </c>
      <c r="L1202" s="38" t="str">
        <f>VLOOKUP(G1202,'MITRA (REFERENSI)'!$A:$Z,15,FALSE)</f>
        <v>#N/A</v>
      </c>
      <c r="M1202" s="38" t="str">
        <f>IF(B1202=1,'KELAS (REFERENSI)'!M1202,IF(B1202=2,'KELAS (REFERENSI)'!M1217,IF(B1202=3,'KELAS (REFERENSI)'!M1232,IF(B1202=4,'KELAS (REFERENSI)'!M1247,""))))</f>
        <v/>
      </c>
      <c r="N1202" s="38" t="str">
        <f>IF(B1202=1,'KELAS (REFERENSI)'!N1202,IF(B1202=2,'KELAS (REFERENSI)'!N1217,IF(B1202=3,'KELAS (REFERENSI)'!N1232,IF(B1202=4,'KELAS (REFERENSI)'!N1247,""))))</f>
        <v/>
      </c>
      <c r="O1202" s="38" t="str">
        <f>IF(B1202=1,'KELAS (REFERENSI)'!O1202,IF(B1202=2,'KELAS (REFERENSI)'!O1217,IF(B1202=3,'KELAS (REFERENSI)'!O1232,IF(B1202=4,'KELAS (REFERENSI)'!O1247,""))))</f>
        <v/>
      </c>
      <c r="P1202" s="38" t="str">
        <f>IF(B1202=1,'KELAS (REFERENSI)'!P1202,IF(B1202=2,'KELAS (REFERENSI)'!P1217,IF(B1202=3,'KELAS (REFERENSI)'!P1232,IF(B1202=4,'KELAS (REFERENSI)'!P1247,""))))</f>
        <v/>
      </c>
      <c r="Q1202" s="38" t="str">
        <f t="shared" si="4"/>
        <v>BPS Kota Jakarta Timur</v>
      </c>
      <c r="R1202" s="38" t="str">
        <f t="shared" si="56"/>
        <v/>
      </c>
      <c r="S1202" s="38" t="str">
        <f t="shared" ref="S1202:T1202" si="1210">S1201</f>
        <v>15 Juni sampai dengan 31 Agustus 2026</v>
      </c>
      <c r="T1202" s="38" t="str">
        <f t="shared" si="1210"/>
        <v>31 Agustus 2026</v>
      </c>
      <c r="U1202" s="46"/>
      <c r="V1202" s="42"/>
      <c r="W1202" s="42"/>
      <c r="X1202" s="42"/>
    </row>
    <row r="1203" ht="15.0" customHeight="1">
      <c r="A1203" s="36" t="s">
        <v>6265</v>
      </c>
      <c r="B1203" s="43"/>
      <c r="C1203" s="44"/>
      <c r="D1203" s="47"/>
      <c r="E1203" s="47"/>
      <c r="F1203" s="39" t="str">
        <f t="shared" si="2"/>
        <v>PETUGAS.1202/SPK/SE/PML/3172/2026</v>
      </c>
      <c r="G1203" s="45"/>
      <c r="H1203" s="39" t="str">
        <f>VLOOKUP(G1203,'MITRA (REFERENSI)'!$A:$Z,16,FALSE)</f>
        <v>#N/A</v>
      </c>
      <c r="I1203" s="39" t="str">
        <f>VLOOKUP(G1203,'MITRA (REFERENSI)'!$A:$Z,25,FALSE)</f>
        <v>#N/A</v>
      </c>
      <c r="J1203" s="38" t="str">
        <f>VLOOKUP(G1203,'MITRA (REFERENSI)'!$A:$Z,26,FALSE)</f>
        <v>#N/A</v>
      </c>
      <c r="K1203" s="38" t="str">
        <f>VLOOKUP(G1203,'MITRA (REFERENSI)'!$A:$Z,15,FALSE)</f>
        <v>#N/A</v>
      </c>
      <c r="L1203" s="38" t="str">
        <f>VLOOKUP(G1203,'MITRA (REFERENSI)'!$A:$Z,15,FALSE)</f>
        <v>#N/A</v>
      </c>
      <c r="M1203" s="38" t="str">
        <f>IF(B1203=1,'KELAS (REFERENSI)'!M1203,IF(B1203=2,'KELAS (REFERENSI)'!M1218,IF(B1203=3,'KELAS (REFERENSI)'!M1233,IF(B1203=4,'KELAS (REFERENSI)'!M1248,""))))</f>
        <v/>
      </c>
      <c r="N1203" s="38" t="str">
        <f>IF(B1203=1,'KELAS (REFERENSI)'!N1203,IF(B1203=2,'KELAS (REFERENSI)'!N1218,IF(B1203=3,'KELAS (REFERENSI)'!N1233,IF(B1203=4,'KELAS (REFERENSI)'!N1248,""))))</f>
        <v/>
      </c>
      <c r="O1203" s="38" t="str">
        <f>IF(B1203=1,'KELAS (REFERENSI)'!O1203,IF(B1203=2,'KELAS (REFERENSI)'!O1218,IF(B1203=3,'KELAS (REFERENSI)'!O1233,IF(B1203=4,'KELAS (REFERENSI)'!O1248,""))))</f>
        <v/>
      </c>
      <c r="P1203" s="38" t="str">
        <f>IF(B1203=1,'KELAS (REFERENSI)'!P1203,IF(B1203=2,'KELAS (REFERENSI)'!P1218,IF(B1203=3,'KELAS (REFERENSI)'!P1233,IF(B1203=4,'KELAS (REFERENSI)'!P1248,""))))</f>
        <v/>
      </c>
      <c r="Q1203" s="38" t="str">
        <f t="shared" si="4"/>
        <v>BPS Kota Jakarta Timur</v>
      </c>
      <c r="R1203" s="38" t="str">
        <f t="shared" si="56"/>
        <v/>
      </c>
      <c r="S1203" s="38" t="str">
        <f t="shared" ref="S1203:T1203" si="1211">S1202</f>
        <v>15 Juni sampai dengan 31 Agustus 2026</v>
      </c>
      <c r="T1203" s="38" t="str">
        <f t="shared" si="1211"/>
        <v>31 Agustus 2026</v>
      </c>
      <c r="U1203" s="46"/>
      <c r="V1203" s="42"/>
      <c r="W1203" s="42"/>
      <c r="X1203" s="42"/>
    </row>
    <row r="1204" ht="15.0" customHeight="1">
      <c r="A1204" s="36" t="s">
        <v>6266</v>
      </c>
      <c r="B1204" s="43"/>
      <c r="C1204" s="44"/>
      <c r="D1204" s="47"/>
      <c r="E1204" s="47"/>
      <c r="F1204" s="39" t="str">
        <f t="shared" si="2"/>
        <v>PETUGAS.1203/SPK/SE/PML/3172/2026</v>
      </c>
      <c r="G1204" s="45"/>
      <c r="H1204" s="39" t="str">
        <f>VLOOKUP(G1204,'MITRA (REFERENSI)'!$A:$Z,16,FALSE)</f>
        <v>#N/A</v>
      </c>
      <c r="I1204" s="39" t="str">
        <f>VLOOKUP(G1204,'MITRA (REFERENSI)'!$A:$Z,25,FALSE)</f>
        <v>#N/A</v>
      </c>
      <c r="J1204" s="38" t="str">
        <f>VLOOKUP(G1204,'MITRA (REFERENSI)'!$A:$Z,26,FALSE)</f>
        <v>#N/A</v>
      </c>
      <c r="K1204" s="38" t="str">
        <f>VLOOKUP(G1204,'MITRA (REFERENSI)'!$A:$Z,15,FALSE)</f>
        <v>#N/A</v>
      </c>
      <c r="L1204" s="38" t="str">
        <f>VLOOKUP(G1204,'MITRA (REFERENSI)'!$A:$Z,15,FALSE)</f>
        <v>#N/A</v>
      </c>
      <c r="M1204" s="38" t="str">
        <f>IF(B1204=1,'KELAS (REFERENSI)'!M1204,IF(B1204=2,'KELAS (REFERENSI)'!M1219,IF(B1204=3,'KELAS (REFERENSI)'!M1234,IF(B1204=4,'KELAS (REFERENSI)'!M1249,""))))</f>
        <v/>
      </c>
      <c r="N1204" s="38" t="str">
        <f>IF(B1204=1,'KELAS (REFERENSI)'!N1204,IF(B1204=2,'KELAS (REFERENSI)'!N1219,IF(B1204=3,'KELAS (REFERENSI)'!N1234,IF(B1204=4,'KELAS (REFERENSI)'!N1249,""))))</f>
        <v/>
      </c>
      <c r="O1204" s="38" t="str">
        <f>IF(B1204=1,'KELAS (REFERENSI)'!O1204,IF(B1204=2,'KELAS (REFERENSI)'!O1219,IF(B1204=3,'KELAS (REFERENSI)'!O1234,IF(B1204=4,'KELAS (REFERENSI)'!O1249,""))))</f>
        <v/>
      </c>
      <c r="P1204" s="38" t="str">
        <f>IF(B1204=1,'KELAS (REFERENSI)'!P1204,IF(B1204=2,'KELAS (REFERENSI)'!P1219,IF(B1204=3,'KELAS (REFERENSI)'!P1234,IF(B1204=4,'KELAS (REFERENSI)'!P1249,""))))</f>
        <v/>
      </c>
      <c r="Q1204" s="38" t="str">
        <f t="shared" si="4"/>
        <v>BPS Kota Jakarta Timur</v>
      </c>
      <c r="R1204" s="38" t="str">
        <f t="shared" si="56"/>
        <v/>
      </c>
      <c r="S1204" s="38" t="str">
        <f t="shared" ref="S1204:T1204" si="1212">S1203</f>
        <v>15 Juni sampai dengan 31 Agustus 2026</v>
      </c>
      <c r="T1204" s="38" t="str">
        <f t="shared" si="1212"/>
        <v>31 Agustus 2026</v>
      </c>
      <c r="U1204" s="46"/>
      <c r="V1204" s="42"/>
      <c r="W1204" s="42"/>
      <c r="X1204" s="42"/>
    </row>
    <row r="1205" ht="15.0" customHeight="1">
      <c r="A1205" s="36" t="s">
        <v>6267</v>
      </c>
      <c r="B1205" s="43"/>
      <c r="C1205" s="44"/>
      <c r="D1205" s="47"/>
      <c r="E1205" s="47"/>
      <c r="F1205" s="39" t="str">
        <f t="shared" si="2"/>
        <v>PETUGAS.1204/SPK/SE/PML/3172/2026</v>
      </c>
      <c r="G1205" s="45"/>
      <c r="H1205" s="39" t="str">
        <f>VLOOKUP(G1205,'MITRA (REFERENSI)'!$A:$Z,16,FALSE)</f>
        <v>#N/A</v>
      </c>
      <c r="I1205" s="39" t="str">
        <f>VLOOKUP(G1205,'MITRA (REFERENSI)'!$A:$Z,25,FALSE)</f>
        <v>#N/A</v>
      </c>
      <c r="J1205" s="38" t="str">
        <f>VLOOKUP(G1205,'MITRA (REFERENSI)'!$A:$Z,26,FALSE)</f>
        <v>#N/A</v>
      </c>
      <c r="K1205" s="38" t="str">
        <f>VLOOKUP(G1205,'MITRA (REFERENSI)'!$A:$Z,15,FALSE)</f>
        <v>#N/A</v>
      </c>
      <c r="L1205" s="38" t="str">
        <f>VLOOKUP(G1205,'MITRA (REFERENSI)'!$A:$Z,15,FALSE)</f>
        <v>#N/A</v>
      </c>
      <c r="M1205" s="38" t="str">
        <f>IF(B1205=1,'KELAS (REFERENSI)'!M1205,IF(B1205=2,'KELAS (REFERENSI)'!M1220,IF(B1205=3,'KELAS (REFERENSI)'!M1235,IF(B1205=4,'KELAS (REFERENSI)'!M1250,""))))</f>
        <v/>
      </c>
      <c r="N1205" s="38" t="str">
        <f>IF(B1205=1,'KELAS (REFERENSI)'!N1205,IF(B1205=2,'KELAS (REFERENSI)'!N1220,IF(B1205=3,'KELAS (REFERENSI)'!N1235,IF(B1205=4,'KELAS (REFERENSI)'!N1250,""))))</f>
        <v/>
      </c>
      <c r="O1205" s="38" t="str">
        <f>IF(B1205=1,'KELAS (REFERENSI)'!O1205,IF(B1205=2,'KELAS (REFERENSI)'!O1220,IF(B1205=3,'KELAS (REFERENSI)'!O1235,IF(B1205=4,'KELAS (REFERENSI)'!O1250,""))))</f>
        <v/>
      </c>
      <c r="P1205" s="38" t="str">
        <f>IF(B1205=1,'KELAS (REFERENSI)'!P1205,IF(B1205=2,'KELAS (REFERENSI)'!P1220,IF(B1205=3,'KELAS (REFERENSI)'!P1235,IF(B1205=4,'KELAS (REFERENSI)'!P1250,""))))</f>
        <v/>
      </c>
      <c r="Q1205" s="38" t="str">
        <f t="shared" si="4"/>
        <v>BPS Kota Jakarta Timur</v>
      </c>
      <c r="R1205" s="38" t="str">
        <f t="shared" si="56"/>
        <v/>
      </c>
      <c r="S1205" s="38" t="str">
        <f t="shared" ref="S1205:T1205" si="1213">S1204</f>
        <v>15 Juni sampai dengan 31 Agustus 2026</v>
      </c>
      <c r="T1205" s="38" t="str">
        <f t="shared" si="1213"/>
        <v>31 Agustus 2026</v>
      </c>
      <c r="U1205" s="46"/>
      <c r="V1205" s="42"/>
      <c r="W1205" s="42"/>
      <c r="X1205" s="42"/>
    </row>
    <row r="1206" ht="15.0" customHeight="1">
      <c r="A1206" s="36" t="s">
        <v>6268</v>
      </c>
      <c r="B1206" s="43"/>
      <c r="C1206" s="44"/>
      <c r="D1206" s="47"/>
      <c r="E1206" s="47"/>
      <c r="F1206" s="39" t="str">
        <f t="shared" si="2"/>
        <v>PETUGAS.1205/SPK/SE/PML/3172/2026</v>
      </c>
      <c r="G1206" s="45"/>
      <c r="H1206" s="39" t="str">
        <f>VLOOKUP(G1206,'MITRA (REFERENSI)'!$A:$Z,16,FALSE)</f>
        <v>#N/A</v>
      </c>
      <c r="I1206" s="39" t="str">
        <f>VLOOKUP(G1206,'MITRA (REFERENSI)'!$A:$Z,25,FALSE)</f>
        <v>#N/A</v>
      </c>
      <c r="J1206" s="38" t="str">
        <f>VLOOKUP(G1206,'MITRA (REFERENSI)'!$A:$Z,26,FALSE)</f>
        <v>#N/A</v>
      </c>
      <c r="K1206" s="38" t="str">
        <f>VLOOKUP(G1206,'MITRA (REFERENSI)'!$A:$Z,15,FALSE)</f>
        <v>#N/A</v>
      </c>
      <c r="L1206" s="38" t="str">
        <f>VLOOKUP(G1206,'MITRA (REFERENSI)'!$A:$Z,15,FALSE)</f>
        <v>#N/A</v>
      </c>
      <c r="M1206" s="38" t="str">
        <f>IF(B1206=1,'KELAS (REFERENSI)'!M1206,IF(B1206=2,'KELAS (REFERENSI)'!M1221,IF(B1206=3,'KELAS (REFERENSI)'!M1236,IF(B1206=4,'KELAS (REFERENSI)'!M1251,""))))</f>
        <v/>
      </c>
      <c r="N1206" s="38" t="str">
        <f>IF(B1206=1,'KELAS (REFERENSI)'!N1206,IF(B1206=2,'KELAS (REFERENSI)'!N1221,IF(B1206=3,'KELAS (REFERENSI)'!N1236,IF(B1206=4,'KELAS (REFERENSI)'!N1251,""))))</f>
        <v/>
      </c>
      <c r="O1206" s="38" t="str">
        <f>IF(B1206=1,'KELAS (REFERENSI)'!O1206,IF(B1206=2,'KELAS (REFERENSI)'!O1221,IF(B1206=3,'KELAS (REFERENSI)'!O1236,IF(B1206=4,'KELAS (REFERENSI)'!O1251,""))))</f>
        <v/>
      </c>
      <c r="P1206" s="38" t="str">
        <f>IF(B1206=1,'KELAS (REFERENSI)'!P1206,IF(B1206=2,'KELAS (REFERENSI)'!P1221,IF(B1206=3,'KELAS (REFERENSI)'!P1236,IF(B1206=4,'KELAS (REFERENSI)'!P1251,""))))</f>
        <v/>
      </c>
      <c r="Q1206" s="38" t="str">
        <f t="shared" si="4"/>
        <v>BPS Kota Jakarta Timur</v>
      </c>
      <c r="R1206" s="38" t="str">
        <f t="shared" si="56"/>
        <v/>
      </c>
      <c r="S1206" s="38" t="str">
        <f t="shared" ref="S1206:T1206" si="1214">S1205</f>
        <v>15 Juni sampai dengan 31 Agustus 2026</v>
      </c>
      <c r="T1206" s="38" t="str">
        <f t="shared" si="1214"/>
        <v>31 Agustus 2026</v>
      </c>
      <c r="U1206" s="46"/>
      <c r="V1206" s="42"/>
      <c r="W1206" s="42"/>
      <c r="X1206" s="42"/>
    </row>
    <row r="1207" ht="15.0" customHeight="1">
      <c r="A1207" s="36" t="s">
        <v>6269</v>
      </c>
      <c r="B1207" s="43"/>
      <c r="C1207" s="44"/>
      <c r="D1207" s="47"/>
      <c r="E1207" s="47"/>
      <c r="F1207" s="39" t="str">
        <f t="shared" si="2"/>
        <v>PETUGAS.1206/SPK/SE/PML/3172/2026</v>
      </c>
      <c r="G1207" s="45"/>
      <c r="H1207" s="39" t="str">
        <f>VLOOKUP(G1207,'MITRA (REFERENSI)'!$A:$Z,16,FALSE)</f>
        <v>#N/A</v>
      </c>
      <c r="I1207" s="39" t="str">
        <f>VLOOKUP(G1207,'MITRA (REFERENSI)'!$A:$Z,25,FALSE)</f>
        <v>#N/A</v>
      </c>
      <c r="J1207" s="38" t="str">
        <f>VLOOKUP(G1207,'MITRA (REFERENSI)'!$A:$Z,26,FALSE)</f>
        <v>#N/A</v>
      </c>
      <c r="K1207" s="38" t="str">
        <f>VLOOKUP(G1207,'MITRA (REFERENSI)'!$A:$Z,15,FALSE)</f>
        <v>#N/A</v>
      </c>
      <c r="L1207" s="38" t="str">
        <f>VLOOKUP(G1207,'MITRA (REFERENSI)'!$A:$Z,15,FALSE)</f>
        <v>#N/A</v>
      </c>
      <c r="M1207" s="38" t="str">
        <f>IF(B1207=1,'KELAS (REFERENSI)'!M1207,IF(B1207=2,'KELAS (REFERENSI)'!M1222,IF(B1207=3,'KELAS (REFERENSI)'!M1237,IF(B1207=4,'KELAS (REFERENSI)'!M1252,""))))</f>
        <v/>
      </c>
      <c r="N1207" s="38" t="str">
        <f>IF(B1207=1,'KELAS (REFERENSI)'!N1207,IF(B1207=2,'KELAS (REFERENSI)'!N1222,IF(B1207=3,'KELAS (REFERENSI)'!N1237,IF(B1207=4,'KELAS (REFERENSI)'!N1252,""))))</f>
        <v/>
      </c>
      <c r="O1207" s="38" t="str">
        <f>IF(B1207=1,'KELAS (REFERENSI)'!O1207,IF(B1207=2,'KELAS (REFERENSI)'!O1222,IF(B1207=3,'KELAS (REFERENSI)'!O1237,IF(B1207=4,'KELAS (REFERENSI)'!O1252,""))))</f>
        <v/>
      </c>
      <c r="P1207" s="38" t="str">
        <f>IF(B1207=1,'KELAS (REFERENSI)'!P1207,IF(B1207=2,'KELAS (REFERENSI)'!P1222,IF(B1207=3,'KELAS (REFERENSI)'!P1237,IF(B1207=4,'KELAS (REFERENSI)'!P1252,""))))</f>
        <v/>
      </c>
      <c r="Q1207" s="38" t="str">
        <f t="shared" si="4"/>
        <v>BPS Kota Jakarta Timur</v>
      </c>
      <c r="R1207" s="38" t="str">
        <f t="shared" si="56"/>
        <v/>
      </c>
      <c r="S1207" s="38" t="str">
        <f t="shared" ref="S1207:T1207" si="1215">S1206</f>
        <v>15 Juni sampai dengan 31 Agustus 2026</v>
      </c>
      <c r="T1207" s="38" t="str">
        <f t="shared" si="1215"/>
        <v>31 Agustus 2026</v>
      </c>
      <c r="U1207" s="46"/>
      <c r="V1207" s="42"/>
      <c r="W1207" s="42"/>
      <c r="X1207" s="42"/>
    </row>
    <row r="1208" ht="15.0" customHeight="1">
      <c r="A1208" s="36" t="s">
        <v>6270</v>
      </c>
      <c r="B1208" s="43"/>
      <c r="C1208" s="44"/>
      <c r="D1208" s="47"/>
      <c r="E1208" s="47"/>
      <c r="F1208" s="39" t="str">
        <f t="shared" si="2"/>
        <v>PETUGAS.1207/SPK/SE/PML/3172/2026</v>
      </c>
      <c r="G1208" s="45"/>
      <c r="H1208" s="39" t="str">
        <f>VLOOKUP(G1208,'MITRA (REFERENSI)'!$A:$Z,16,FALSE)</f>
        <v>#N/A</v>
      </c>
      <c r="I1208" s="39" t="str">
        <f>VLOOKUP(G1208,'MITRA (REFERENSI)'!$A:$Z,25,FALSE)</f>
        <v>#N/A</v>
      </c>
      <c r="J1208" s="38" t="str">
        <f>VLOOKUP(G1208,'MITRA (REFERENSI)'!$A:$Z,26,FALSE)</f>
        <v>#N/A</v>
      </c>
      <c r="K1208" s="38" t="str">
        <f>VLOOKUP(G1208,'MITRA (REFERENSI)'!$A:$Z,15,FALSE)</f>
        <v>#N/A</v>
      </c>
      <c r="L1208" s="38" t="str">
        <f>VLOOKUP(G1208,'MITRA (REFERENSI)'!$A:$Z,15,FALSE)</f>
        <v>#N/A</v>
      </c>
      <c r="M1208" s="38" t="str">
        <f>IF(B1208=1,'KELAS (REFERENSI)'!M1208,IF(B1208=2,'KELAS (REFERENSI)'!M1223,IF(B1208=3,'KELAS (REFERENSI)'!M1238,IF(B1208=4,'KELAS (REFERENSI)'!M1253,""))))</f>
        <v/>
      </c>
      <c r="N1208" s="38" t="str">
        <f>IF(B1208=1,'KELAS (REFERENSI)'!N1208,IF(B1208=2,'KELAS (REFERENSI)'!N1223,IF(B1208=3,'KELAS (REFERENSI)'!N1238,IF(B1208=4,'KELAS (REFERENSI)'!N1253,""))))</f>
        <v/>
      </c>
      <c r="O1208" s="38" t="str">
        <f>IF(B1208=1,'KELAS (REFERENSI)'!O1208,IF(B1208=2,'KELAS (REFERENSI)'!O1223,IF(B1208=3,'KELAS (REFERENSI)'!O1238,IF(B1208=4,'KELAS (REFERENSI)'!O1253,""))))</f>
        <v/>
      </c>
      <c r="P1208" s="38" t="str">
        <f>IF(B1208=1,'KELAS (REFERENSI)'!P1208,IF(B1208=2,'KELAS (REFERENSI)'!P1223,IF(B1208=3,'KELAS (REFERENSI)'!P1238,IF(B1208=4,'KELAS (REFERENSI)'!P1253,""))))</f>
        <v/>
      </c>
      <c r="Q1208" s="38" t="str">
        <f t="shared" si="4"/>
        <v>BPS Kota Jakarta Timur</v>
      </c>
      <c r="R1208" s="38" t="str">
        <f t="shared" si="56"/>
        <v/>
      </c>
      <c r="S1208" s="38" t="str">
        <f t="shared" ref="S1208:T1208" si="1216">S1207</f>
        <v>15 Juni sampai dengan 31 Agustus 2026</v>
      </c>
      <c r="T1208" s="38" t="str">
        <f t="shared" si="1216"/>
        <v>31 Agustus 2026</v>
      </c>
      <c r="U1208" s="46"/>
      <c r="V1208" s="42"/>
      <c r="W1208" s="42"/>
      <c r="X1208" s="42"/>
    </row>
    <row r="1209" ht="15.0" customHeight="1">
      <c r="A1209" s="36" t="s">
        <v>6271</v>
      </c>
      <c r="B1209" s="43"/>
      <c r="C1209" s="44"/>
      <c r="D1209" s="47"/>
      <c r="E1209" s="47"/>
      <c r="F1209" s="39" t="str">
        <f t="shared" si="2"/>
        <v>PETUGAS.1208/SPK/SE/PML/3172/2026</v>
      </c>
      <c r="G1209" s="45"/>
      <c r="H1209" s="39" t="str">
        <f>VLOOKUP(G1209,'MITRA (REFERENSI)'!$A:$Z,16,FALSE)</f>
        <v>#N/A</v>
      </c>
      <c r="I1209" s="39" t="str">
        <f>VLOOKUP(G1209,'MITRA (REFERENSI)'!$A:$Z,25,FALSE)</f>
        <v>#N/A</v>
      </c>
      <c r="J1209" s="38" t="str">
        <f>VLOOKUP(G1209,'MITRA (REFERENSI)'!$A:$Z,26,FALSE)</f>
        <v>#N/A</v>
      </c>
      <c r="K1209" s="38" t="str">
        <f>VLOOKUP(G1209,'MITRA (REFERENSI)'!$A:$Z,15,FALSE)</f>
        <v>#N/A</v>
      </c>
      <c r="L1209" s="38" t="str">
        <f>VLOOKUP(G1209,'MITRA (REFERENSI)'!$A:$Z,15,FALSE)</f>
        <v>#N/A</v>
      </c>
      <c r="M1209" s="38" t="str">
        <f>IF(B1209=1,'KELAS (REFERENSI)'!M1209,IF(B1209=2,'KELAS (REFERENSI)'!M1224,IF(B1209=3,'KELAS (REFERENSI)'!M1239,IF(B1209=4,'KELAS (REFERENSI)'!M1254,""))))</f>
        <v/>
      </c>
      <c r="N1209" s="38" t="str">
        <f>IF(B1209=1,'KELAS (REFERENSI)'!N1209,IF(B1209=2,'KELAS (REFERENSI)'!N1224,IF(B1209=3,'KELAS (REFERENSI)'!N1239,IF(B1209=4,'KELAS (REFERENSI)'!N1254,""))))</f>
        <v/>
      </c>
      <c r="O1209" s="38" t="str">
        <f>IF(B1209=1,'KELAS (REFERENSI)'!O1209,IF(B1209=2,'KELAS (REFERENSI)'!O1224,IF(B1209=3,'KELAS (REFERENSI)'!O1239,IF(B1209=4,'KELAS (REFERENSI)'!O1254,""))))</f>
        <v/>
      </c>
      <c r="P1209" s="38" t="str">
        <f>IF(B1209=1,'KELAS (REFERENSI)'!P1209,IF(B1209=2,'KELAS (REFERENSI)'!P1224,IF(B1209=3,'KELAS (REFERENSI)'!P1239,IF(B1209=4,'KELAS (REFERENSI)'!P1254,""))))</f>
        <v/>
      </c>
      <c r="Q1209" s="38" t="str">
        <f t="shared" si="4"/>
        <v>BPS Kota Jakarta Timur</v>
      </c>
      <c r="R1209" s="38" t="str">
        <f t="shared" si="56"/>
        <v/>
      </c>
      <c r="S1209" s="38" t="str">
        <f t="shared" ref="S1209:T1209" si="1217">S1208</f>
        <v>15 Juni sampai dengan 31 Agustus 2026</v>
      </c>
      <c r="T1209" s="38" t="str">
        <f t="shared" si="1217"/>
        <v>31 Agustus 2026</v>
      </c>
      <c r="U1209" s="46"/>
      <c r="V1209" s="42"/>
      <c r="W1209" s="42"/>
      <c r="X1209" s="42"/>
    </row>
    <row r="1210" ht="15.0" customHeight="1">
      <c r="A1210" s="36" t="s">
        <v>6272</v>
      </c>
      <c r="B1210" s="43"/>
      <c r="C1210" s="44"/>
      <c r="D1210" s="47"/>
      <c r="E1210" s="47"/>
      <c r="F1210" s="39" t="str">
        <f t="shared" si="2"/>
        <v>PETUGAS.1209/SPK/SE/PML/3172/2026</v>
      </c>
      <c r="G1210" s="45"/>
      <c r="H1210" s="39" t="str">
        <f>VLOOKUP(G1210,'MITRA (REFERENSI)'!$A:$Z,16,FALSE)</f>
        <v>#N/A</v>
      </c>
      <c r="I1210" s="39" t="str">
        <f>VLOOKUP(G1210,'MITRA (REFERENSI)'!$A:$Z,25,FALSE)</f>
        <v>#N/A</v>
      </c>
      <c r="J1210" s="38" t="str">
        <f>VLOOKUP(G1210,'MITRA (REFERENSI)'!$A:$Z,26,FALSE)</f>
        <v>#N/A</v>
      </c>
      <c r="K1210" s="38" t="str">
        <f>VLOOKUP(G1210,'MITRA (REFERENSI)'!$A:$Z,15,FALSE)</f>
        <v>#N/A</v>
      </c>
      <c r="L1210" s="38" t="str">
        <f>VLOOKUP(G1210,'MITRA (REFERENSI)'!$A:$Z,15,FALSE)</f>
        <v>#N/A</v>
      </c>
      <c r="M1210" s="38" t="str">
        <f>IF(B1210=1,'KELAS (REFERENSI)'!M1210,IF(B1210=2,'KELAS (REFERENSI)'!M1225,IF(B1210=3,'KELAS (REFERENSI)'!M1240,IF(B1210=4,'KELAS (REFERENSI)'!M1255,""))))</f>
        <v/>
      </c>
      <c r="N1210" s="38" t="str">
        <f>IF(B1210=1,'KELAS (REFERENSI)'!N1210,IF(B1210=2,'KELAS (REFERENSI)'!N1225,IF(B1210=3,'KELAS (REFERENSI)'!N1240,IF(B1210=4,'KELAS (REFERENSI)'!N1255,""))))</f>
        <v/>
      </c>
      <c r="O1210" s="38" t="str">
        <f>IF(B1210=1,'KELAS (REFERENSI)'!O1210,IF(B1210=2,'KELAS (REFERENSI)'!O1225,IF(B1210=3,'KELAS (REFERENSI)'!O1240,IF(B1210=4,'KELAS (REFERENSI)'!O1255,""))))</f>
        <v/>
      </c>
      <c r="P1210" s="38" t="str">
        <f>IF(B1210=1,'KELAS (REFERENSI)'!P1210,IF(B1210=2,'KELAS (REFERENSI)'!P1225,IF(B1210=3,'KELAS (REFERENSI)'!P1240,IF(B1210=4,'KELAS (REFERENSI)'!P1255,""))))</f>
        <v/>
      </c>
      <c r="Q1210" s="38" t="str">
        <f t="shared" si="4"/>
        <v>BPS Kota Jakarta Timur</v>
      </c>
      <c r="R1210" s="38" t="str">
        <f t="shared" si="56"/>
        <v/>
      </c>
      <c r="S1210" s="38" t="str">
        <f t="shared" ref="S1210:T1210" si="1218">S1209</f>
        <v>15 Juni sampai dengan 31 Agustus 2026</v>
      </c>
      <c r="T1210" s="38" t="str">
        <f t="shared" si="1218"/>
        <v>31 Agustus 2026</v>
      </c>
      <c r="U1210" s="46"/>
      <c r="V1210" s="42"/>
      <c r="W1210" s="42"/>
      <c r="X1210" s="42"/>
    </row>
    <row r="1211" ht="15.0" customHeight="1">
      <c r="A1211" s="36" t="s">
        <v>6273</v>
      </c>
      <c r="B1211" s="43"/>
      <c r="C1211" s="44"/>
      <c r="D1211" s="47"/>
      <c r="E1211" s="47"/>
      <c r="F1211" s="39" t="str">
        <f t="shared" si="2"/>
        <v>PETUGAS.1210/SPK/SE/PML/3172/2026</v>
      </c>
      <c r="G1211" s="45"/>
      <c r="H1211" s="39" t="str">
        <f>VLOOKUP(G1211,'MITRA (REFERENSI)'!$A:$Z,16,FALSE)</f>
        <v>#N/A</v>
      </c>
      <c r="I1211" s="39" t="str">
        <f>VLOOKUP(G1211,'MITRA (REFERENSI)'!$A:$Z,25,FALSE)</f>
        <v>#N/A</v>
      </c>
      <c r="J1211" s="38" t="str">
        <f>VLOOKUP(G1211,'MITRA (REFERENSI)'!$A:$Z,26,FALSE)</f>
        <v>#N/A</v>
      </c>
      <c r="K1211" s="38" t="str">
        <f>VLOOKUP(G1211,'MITRA (REFERENSI)'!$A:$Z,15,FALSE)</f>
        <v>#N/A</v>
      </c>
      <c r="L1211" s="38" t="str">
        <f>VLOOKUP(G1211,'MITRA (REFERENSI)'!$A:$Z,15,FALSE)</f>
        <v>#N/A</v>
      </c>
      <c r="M1211" s="38" t="str">
        <f>IF(B1211=1,'KELAS (REFERENSI)'!M1211,IF(B1211=2,'KELAS (REFERENSI)'!M1226,IF(B1211=3,'KELAS (REFERENSI)'!M1241,IF(B1211=4,'KELAS (REFERENSI)'!M1256,""))))</f>
        <v/>
      </c>
      <c r="N1211" s="38" t="str">
        <f>IF(B1211=1,'KELAS (REFERENSI)'!N1211,IF(B1211=2,'KELAS (REFERENSI)'!N1226,IF(B1211=3,'KELAS (REFERENSI)'!N1241,IF(B1211=4,'KELAS (REFERENSI)'!N1256,""))))</f>
        <v/>
      </c>
      <c r="O1211" s="38" t="str">
        <f>IF(B1211=1,'KELAS (REFERENSI)'!O1211,IF(B1211=2,'KELAS (REFERENSI)'!O1226,IF(B1211=3,'KELAS (REFERENSI)'!O1241,IF(B1211=4,'KELAS (REFERENSI)'!O1256,""))))</f>
        <v/>
      </c>
      <c r="P1211" s="38" t="str">
        <f>IF(B1211=1,'KELAS (REFERENSI)'!P1211,IF(B1211=2,'KELAS (REFERENSI)'!P1226,IF(B1211=3,'KELAS (REFERENSI)'!P1241,IF(B1211=4,'KELAS (REFERENSI)'!P1256,""))))</f>
        <v/>
      </c>
      <c r="Q1211" s="38" t="str">
        <f t="shared" si="4"/>
        <v>BPS Kota Jakarta Timur</v>
      </c>
      <c r="R1211" s="38" t="str">
        <f t="shared" si="56"/>
        <v/>
      </c>
      <c r="S1211" s="38" t="str">
        <f t="shared" ref="S1211:T1211" si="1219">S1210</f>
        <v>15 Juni sampai dengan 31 Agustus 2026</v>
      </c>
      <c r="T1211" s="38" t="str">
        <f t="shared" si="1219"/>
        <v>31 Agustus 2026</v>
      </c>
      <c r="U1211" s="46"/>
      <c r="V1211" s="42"/>
      <c r="W1211" s="42"/>
      <c r="X1211" s="42"/>
    </row>
    <row r="1212" ht="15.0" customHeight="1">
      <c r="A1212" s="36" t="s">
        <v>6274</v>
      </c>
      <c r="B1212" s="43"/>
      <c r="C1212" s="44"/>
      <c r="D1212" s="47"/>
      <c r="E1212" s="47"/>
      <c r="F1212" s="39" t="str">
        <f t="shared" si="2"/>
        <v>PETUGAS.1211/SPK/SE/PML/3172/2026</v>
      </c>
      <c r="G1212" s="45"/>
      <c r="H1212" s="39" t="str">
        <f>VLOOKUP(G1212,'MITRA (REFERENSI)'!$A:$Z,16,FALSE)</f>
        <v>#N/A</v>
      </c>
      <c r="I1212" s="39" t="str">
        <f>VLOOKUP(G1212,'MITRA (REFERENSI)'!$A:$Z,25,FALSE)</f>
        <v>#N/A</v>
      </c>
      <c r="J1212" s="38" t="str">
        <f>VLOOKUP(G1212,'MITRA (REFERENSI)'!$A:$Z,26,FALSE)</f>
        <v>#N/A</v>
      </c>
      <c r="K1212" s="38" t="str">
        <f>VLOOKUP(G1212,'MITRA (REFERENSI)'!$A:$Z,15,FALSE)</f>
        <v>#N/A</v>
      </c>
      <c r="L1212" s="38" t="str">
        <f>VLOOKUP(G1212,'MITRA (REFERENSI)'!$A:$Z,15,FALSE)</f>
        <v>#N/A</v>
      </c>
      <c r="M1212" s="38" t="str">
        <f>IF(B1212=1,'KELAS (REFERENSI)'!M1212,IF(B1212=2,'KELAS (REFERENSI)'!M1227,IF(B1212=3,'KELAS (REFERENSI)'!M1242,IF(B1212=4,'KELAS (REFERENSI)'!M1257,""))))</f>
        <v/>
      </c>
      <c r="N1212" s="38" t="str">
        <f>IF(B1212=1,'KELAS (REFERENSI)'!N1212,IF(B1212=2,'KELAS (REFERENSI)'!N1227,IF(B1212=3,'KELAS (REFERENSI)'!N1242,IF(B1212=4,'KELAS (REFERENSI)'!N1257,""))))</f>
        <v/>
      </c>
      <c r="O1212" s="38" t="str">
        <f>IF(B1212=1,'KELAS (REFERENSI)'!O1212,IF(B1212=2,'KELAS (REFERENSI)'!O1227,IF(B1212=3,'KELAS (REFERENSI)'!O1242,IF(B1212=4,'KELAS (REFERENSI)'!O1257,""))))</f>
        <v/>
      </c>
      <c r="P1212" s="38" t="str">
        <f>IF(B1212=1,'KELAS (REFERENSI)'!P1212,IF(B1212=2,'KELAS (REFERENSI)'!P1227,IF(B1212=3,'KELAS (REFERENSI)'!P1242,IF(B1212=4,'KELAS (REFERENSI)'!P1257,""))))</f>
        <v/>
      </c>
      <c r="Q1212" s="38" t="str">
        <f t="shared" si="4"/>
        <v>BPS Kota Jakarta Timur</v>
      </c>
      <c r="R1212" s="38" t="str">
        <f t="shared" si="56"/>
        <v/>
      </c>
      <c r="S1212" s="38" t="str">
        <f t="shared" ref="S1212:T1212" si="1220">S1211</f>
        <v>15 Juni sampai dengan 31 Agustus 2026</v>
      </c>
      <c r="T1212" s="38" t="str">
        <f t="shared" si="1220"/>
        <v>31 Agustus 2026</v>
      </c>
      <c r="U1212" s="46"/>
      <c r="V1212" s="42"/>
      <c r="W1212" s="42"/>
      <c r="X1212" s="42"/>
    </row>
    <row r="1213" ht="15.0" customHeight="1">
      <c r="A1213" s="36" t="s">
        <v>6275</v>
      </c>
      <c r="B1213" s="43"/>
      <c r="C1213" s="44"/>
      <c r="D1213" s="47"/>
      <c r="E1213" s="47"/>
      <c r="F1213" s="39" t="str">
        <f t="shared" si="2"/>
        <v>PETUGAS.1212/SPK/SE/PML/3172/2026</v>
      </c>
      <c r="G1213" s="45"/>
      <c r="H1213" s="39" t="str">
        <f>VLOOKUP(G1213,'MITRA (REFERENSI)'!$A:$Z,16,FALSE)</f>
        <v>#N/A</v>
      </c>
      <c r="I1213" s="39" t="str">
        <f>VLOOKUP(G1213,'MITRA (REFERENSI)'!$A:$Z,25,FALSE)</f>
        <v>#N/A</v>
      </c>
      <c r="J1213" s="38" t="str">
        <f>VLOOKUP(G1213,'MITRA (REFERENSI)'!$A:$Z,26,FALSE)</f>
        <v>#N/A</v>
      </c>
      <c r="K1213" s="38" t="str">
        <f>VLOOKUP(G1213,'MITRA (REFERENSI)'!$A:$Z,15,FALSE)</f>
        <v>#N/A</v>
      </c>
      <c r="L1213" s="38" t="str">
        <f>VLOOKUP(G1213,'MITRA (REFERENSI)'!$A:$Z,15,FALSE)</f>
        <v>#N/A</v>
      </c>
      <c r="M1213" s="38" t="str">
        <f>IF(B1213=1,'KELAS (REFERENSI)'!M1213,IF(B1213=2,'KELAS (REFERENSI)'!M1228,IF(B1213=3,'KELAS (REFERENSI)'!M1243,IF(B1213=4,'KELAS (REFERENSI)'!M1258,""))))</f>
        <v/>
      </c>
      <c r="N1213" s="38" t="str">
        <f>IF(B1213=1,'KELAS (REFERENSI)'!N1213,IF(B1213=2,'KELAS (REFERENSI)'!N1228,IF(B1213=3,'KELAS (REFERENSI)'!N1243,IF(B1213=4,'KELAS (REFERENSI)'!N1258,""))))</f>
        <v/>
      </c>
      <c r="O1213" s="38" t="str">
        <f>IF(B1213=1,'KELAS (REFERENSI)'!O1213,IF(B1213=2,'KELAS (REFERENSI)'!O1228,IF(B1213=3,'KELAS (REFERENSI)'!O1243,IF(B1213=4,'KELAS (REFERENSI)'!O1258,""))))</f>
        <v/>
      </c>
      <c r="P1213" s="38" t="str">
        <f>IF(B1213=1,'KELAS (REFERENSI)'!P1213,IF(B1213=2,'KELAS (REFERENSI)'!P1228,IF(B1213=3,'KELAS (REFERENSI)'!P1243,IF(B1213=4,'KELAS (REFERENSI)'!P1258,""))))</f>
        <v/>
      </c>
      <c r="Q1213" s="38" t="str">
        <f t="shared" si="4"/>
        <v>BPS Kota Jakarta Timur</v>
      </c>
      <c r="R1213" s="38" t="str">
        <f t="shared" si="56"/>
        <v/>
      </c>
      <c r="S1213" s="38" t="str">
        <f t="shared" ref="S1213:T1213" si="1221">S1212</f>
        <v>15 Juni sampai dengan 31 Agustus 2026</v>
      </c>
      <c r="T1213" s="38" t="str">
        <f t="shared" si="1221"/>
        <v>31 Agustus 2026</v>
      </c>
      <c r="U1213" s="46"/>
      <c r="V1213" s="42"/>
      <c r="W1213" s="42"/>
      <c r="X1213" s="42"/>
    </row>
    <row r="1214" ht="15.0" customHeight="1">
      <c r="A1214" s="36" t="s">
        <v>6276</v>
      </c>
      <c r="B1214" s="43"/>
      <c r="C1214" s="44"/>
      <c r="D1214" s="47"/>
      <c r="E1214" s="47"/>
      <c r="F1214" s="39" t="str">
        <f t="shared" si="2"/>
        <v>PETUGAS.1213/SPK/SE/PML/3172/2026</v>
      </c>
      <c r="G1214" s="45"/>
      <c r="H1214" s="39" t="str">
        <f>VLOOKUP(G1214,'MITRA (REFERENSI)'!$A:$Z,16,FALSE)</f>
        <v>#N/A</v>
      </c>
      <c r="I1214" s="39" t="str">
        <f>VLOOKUP(G1214,'MITRA (REFERENSI)'!$A:$Z,25,FALSE)</f>
        <v>#N/A</v>
      </c>
      <c r="J1214" s="38" t="str">
        <f>VLOOKUP(G1214,'MITRA (REFERENSI)'!$A:$Z,26,FALSE)</f>
        <v>#N/A</v>
      </c>
      <c r="K1214" s="38" t="str">
        <f>VLOOKUP(G1214,'MITRA (REFERENSI)'!$A:$Z,15,FALSE)</f>
        <v>#N/A</v>
      </c>
      <c r="L1214" s="38" t="str">
        <f>VLOOKUP(G1214,'MITRA (REFERENSI)'!$A:$Z,15,FALSE)</f>
        <v>#N/A</v>
      </c>
      <c r="M1214" s="38" t="str">
        <f>IF(B1214=1,'KELAS (REFERENSI)'!M1214,IF(B1214=2,'KELAS (REFERENSI)'!M1229,IF(B1214=3,'KELAS (REFERENSI)'!M1244,IF(B1214=4,'KELAS (REFERENSI)'!M1259,""))))</f>
        <v/>
      </c>
      <c r="N1214" s="38" t="str">
        <f>IF(B1214=1,'KELAS (REFERENSI)'!N1214,IF(B1214=2,'KELAS (REFERENSI)'!N1229,IF(B1214=3,'KELAS (REFERENSI)'!N1244,IF(B1214=4,'KELAS (REFERENSI)'!N1259,""))))</f>
        <v/>
      </c>
      <c r="O1214" s="38" t="str">
        <f>IF(B1214=1,'KELAS (REFERENSI)'!O1214,IF(B1214=2,'KELAS (REFERENSI)'!O1229,IF(B1214=3,'KELAS (REFERENSI)'!O1244,IF(B1214=4,'KELAS (REFERENSI)'!O1259,""))))</f>
        <v/>
      </c>
      <c r="P1214" s="38" t="str">
        <f>IF(B1214=1,'KELAS (REFERENSI)'!P1214,IF(B1214=2,'KELAS (REFERENSI)'!P1229,IF(B1214=3,'KELAS (REFERENSI)'!P1244,IF(B1214=4,'KELAS (REFERENSI)'!P1259,""))))</f>
        <v/>
      </c>
      <c r="Q1214" s="38" t="str">
        <f t="shared" si="4"/>
        <v>BPS Kota Jakarta Timur</v>
      </c>
      <c r="R1214" s="38" t="str">
        <f t="shared" si="56"/>
        <v/>
      </c>
      <c r="S1214" s="38" t="str">
        <f t="shared" ref="S1214:T1214" si="1222">S1213</f>
        <v>15 Juni sampai dengan 31 Agustus 2026</v>
      </c>
      <c r="T1214" s="38" t="str">
        <f t="shared" si="1222"/>
        <v>31 Agustus 2026</v>
      </c>
      <c r="U1214" s="46"/>
      <c r="V1214" s="42"/>
      <c r="W1214" s="42"/>
      <c r="X1214" s="42"/>
    </row>
    <row r="1215" ht="15.0" customHeight="1">
      <c r="A1215" s="36" t="s">
        <v>6277</v>
      </c>
      <c r="B1215" s="43"/>
      <c r="C1215" s="44"/>
      <c r="D1215" s="47"/>
      <c r="E1215" s="47"/>
      <c r="F1215" s="39" t="str">
        <f t="shared" si="2"/>
        <v>PETUGAS.1214/SPK/SE/PML/3172/2026</v>
      </c>
      <c r="G1215" s="45"/>
      <c r="H1215" s="39" t="str">
        <f>VLOOKUP(G1215,'MITRA (REFERENSI)'!$A:$Z,16,FALSE)</f>
        <v>#N/A</v>
      </c>
      <c r="I1215" s="39" t="str">
        <f>VLOOKUP(G1215,'MITRA (REFERENSI)'!$A:$Z,25,FALSE)</f>
        <v>#N/A</v>
      </c>
      <c r="J1215" s="38" t="str">
        <f>VLOOKUP(G1215,'MITRA (REFERENSI)'!$A:$Z,26,FALSE)</f>
        <v>#N/A</v>
      </c>
      <c r="K1215" s="38" t="str">
        <f>VLOOKUP(G1215,'MITRA (REFERENSI)'!$A:$Z,15,FALSE)</f>
        <v>#N/A</v>
      </c>
      <c r="L1215" s="38" t="str">
        <f>VLOOKUP(G1215,'MITRA (REFERENSI)'!$A:$Z,15,FALSE)</f>
        <v>#N/A</v>
      </c>
      <c r="M1215" s="38" t="str">
        <f>IF(B1215=1,'KELAS (REFERENSI)'!M1215,IF(B1215=2,'KELAS (REFERENSI)'!M1230,IF(B1215=3,'KELAS (REFERENSI)'!M1245,IF(B1215=4,'KELAS (REFERENSI)'!M1260,""))))</f>
        <v/>
      </c>
      <c r="N1215" s="38" t="str">
        <f>IF(B1215=1,'KELAS (REFERENSI)'!N1215,IF(B1215=2,'KELAS (REFERENSI)'!N1230,IF(B1215=3,'KELAS (REFERENSI)'!N1245,IF(B1215=4,'KELAS (REFERENSI)'!N1260,""))))</f>
        <v/>
      </c>
      <c r="O1215" s="38" t="str">
        <f>IF(B1215=1,'KELAS (REFERENSI)'!O1215,IF(B1215=2,'KELAS (REFERENSI)'!O1230,IF(B1215=3,'KELAS (REFERENSI)'!O1245,IF(B1215=4,'KELAS (REFERENSI)'!O1260,""))))</f>
        <v/>
      </c>
      <c r="P1215" s="38" t="str">
        <f>IF(B1215=1,'KELAS (REFERENSI)'!P1215,IF(B1215=2,'KELAS (REFERENSI)'!P1230,IF(B1215=3,'KELAS (REFERENSI)'!P1245,IF(B1215=4,'KELAS (REFERENSI)'!P1260,""))))</f>
        <v/>
      </c>
      <c r="Q1215" s="38" t="str">
        <f t="shared" si="4"/>
        <v>BPS Kota Jakarta Timur</v>
      </c>
      <c r="R1215" s="38" t="str">
        <f t="shared" si="56"/>
        <v/>
      </c>
      <c r="S1215" s="38" t="str">
        <f t="shared" ref="S1215:T1215" si="1223">S1214</f>
        <v>15 Juni sampai dengan 31 Agustus 2026</v>
      </c>
      <c r="T1215" s="38" t="str">
        <f t="shared" si="1223"/>
        <v>31 Agustus 2026</v>
      </c>
      <c r="U1215" s="46"/>
      <c r="V1215" s="42"/>
      <c r="W1215" s="42"/>
      <c r="X1215" s="42"/>
    </row>
    <row r="1216" ht="15.0" customHeight="1">
      <c r="A1216" s="36" t="s">
        <v>6278</v>
      </c>
      <c r="B1216" s="43"/>
      <c r="C1216" s="44"/>
      <c r="D1216" s="47"/>
      <c r="E1216" s="47"/>
      <c r="F1216" s="39" t="str">
        <f t="shared" si="2"/>
        <v>PETUGAS.1215/SPK/SE/PML/3172/2026</v>
      </c>
      <c r="G1216" s="45"/>
      <c r="H1216" s="39" t="str">
        <f>VLOOKUP(G1216,'MITRA (REFERENSI)'!$A:$Z,16,FALSE)</f>
        <v>#N/A</v>
      </c>
      <c r="I1216" s="39" t="str">
        <f>VLOOKUP(G1216,'MITRA (REFERENSI)'!$A:$Z,25,FALSE)</f>
        <v>#N/A</v>
      </c>
      <c r="J1216" s="38" t="str">
        <f>VLOOKUP(G1216,'MITRA (REFERENSI)'!$A:$Z,26,FALSE)</f>
        <v>#N/A</v>
      </c>
      <c r="K1216" s="38" t="str">
        <f>VLOOKUP(G1216,'MITRA (REFERENSI)'!$A:$Z,15,FALSE)</f>
        <v>#N/A</v>
      </c>
      <c r="L1216" s="38" t="str">
        <f>VLOOKUP(G1216,'MITRA (REFERENSI)'!$A:$Z,15,FALSE)</f>
        <v>#N/A</v>
      </c>
      <c r="M1216" s="38" t="str">
        <f>IF(B1216=1,'KELAS (REFERENSI)'!M1216,IF(B1216=2,'KELAS (REFERENSI)'!M1231,IF(B1216=3,'KELAS (REFERENSI)'!M1246,IF(B1216=4,'KELAS (REFERENSI)'!M1261,""))))</f>
        <v/>
      </c>
      <c r="N1216" s="38" t="str">
        <f>IF(B1216=1,'KELAS (REFERENSI)'!N1216,IF(B1216=2,'KELAS (REFERENSI)'!N1231,IF(B1216=3,'KELAS (REFERENSI)'!N1246,IF(B1216=4,'KELAS (REFERENSI)'!N1261,""))))</f>
        <v/>
      </c>
      <c r="O1216" s="38" t="str">
        <f>IF(B1216=1,'KELAS (REFERENSI)'!O1216,IF(B1216=2,'KELAS (REFERENSI)'!O1231,IF(B1216=3,'KELAS (REFERENSI)'!O1246,IF(B1216=4,'KELAS (REFERENSI)'!O1261,""))))</f>
        <v/>
      </c>
      <c r="P1216" s="38" t="str">
        <f>IF(B1216=1,'KELAS (REFERENSI)'!P1216,IF(B1216=2,'KELAS (REFERENSI)'!P1231,IF(B1216=3,'KELAS (REFERENSI)'!P1246,IF(B1216=4,'KELAS (REFERENSI)'!P1261,""))))</f>
        <v/>
      </c>
      <c r="Q1216" s="38" t="str">
        <f t="shared" si="4"/>
        <v>BPS Kota Jakarta Timur</v>
      </c>
      <c r="R1216" s="38" t="str">
        <f t="shared" si="56"/>
        <v/>
      </c>
      <c r="S1216" s="38" t="str">
        <f t="shared" ref="S1216:T1216" si="1224">S1215</f>
        <v>15 Juni sampai dengan 31 Agustus 2026</v>
      </c>
      <c r="T1216" s="38" t="str">
        <f t="shared" si="1224"/>
        <v>31 Agustus 2026</v>
      </c>
      <c r="U1216" s="46"/>
      <c r="V1216" s="42"/>
      <c r="W1216" s="42"/>
      <c r="X1216" s="42"/>
    </row>
    <row r="1217" ht="15.0" customHeight="1">
      <c r="A1217" s="36" t="s">
        <v>6279</v>
      </c>
      <c r="B1217" s="43"/>
      <c r="C1217" s="44"/>
      <c r="D1217" s="47"/>
      <c r="E1217" s="47"/>
      <c r="F1217" s="39" t="str">
        <f t="shared" si="2"/>
        <v>PETUGAS.1216/SPK/SE/PML/3172/2026</v>
      </c>
      <c r="G1217" s="45"/>
      <c r="H1217" s="39" t="str">
        <f>VLOOKUP(G1217,'MITRA (REFERENSI)'!$A:$Z,16,FALSE)</f>
        <v>#N/A</v>
      </c>
      <c r="I1217" s="39" t="str">
        <f>VLOOKUP(G1217,'MITRA (REFERENSI)'!$A:$Z,25,FALSE)</f>
        <v>#N/A</v>
      </c>
      <c r="J1217" s="38" t="str">
        <f>VLOOKUP(G1217,'MITRA (REFERENSI)'!$A:$Z,26,FALSE)</f>
        <v>#N/A</v>
      </c>
      <c r="K1217" s="38" t="str">
        <f>VLOOKUP(G1217,'MITRA (REFERENSI)'!$A:$Z,15,FALSE)</f>
        <v>#N/A</v>
      </c>
      <c r="L1217" s="38" t="str">
        <f>VLOOKUP(G1217,'MITRA (REFERENSI)'!$A:$Z,15,FALSE)</f>
        <v>#N/A</v>
      </c>
      <c r="M1217" s="38" t="str">
        <f>IF(B1217=1,'KELAS (REFERENSI)'!M1217,IF(B1217=2,'KELAS (REFERENSI)'!M1232,IF(B1217=3,'KELAS (REFERENSI)'!M1247,IF(B1217=4,'KELAS (REFERENSI)'!M1262,""))))</f>
        <v/>
      </c>
      <c r="N1217" s="38" t="str">
        <f>IF(B1217=1,'KELAS (REFERENSI)'!N1217,IF(B1217=2,'KELAS (REFERENSI)'!N1232,IF(B1217=3,'KELAS (REFERENSI)'!N1247,IF(B1217=4,'KELAS (REFERENSI)'!N1262,""))))</f>
        <v/>
      </c>
      <c r="O1217" s="38" t="str">
        <f>IF(B1217=1,'KELAS (REFERENSI)'!O1217,IF(B1217=2,'KELAS (REFERENSI)'!O1232,IF(B1217=3,'KELAS (REFERENSI)'!O1247,IF(B1217=4,'KELAS (REFERENSI)'!O1262,""))))</f>
        <v/>
      </c>
      <c r="P1217" s="38" t="str">
        <f>IF(B1217=1,'KELAS (REFERENSI)'!P1217,IF(B1217=2,'KELAS (REFERENSI)'!P1232,IF(B1217=3,'KELAS (REFERENSI)'!P1247,IF(B1217=4,'KELAS (REFERENSI)'!P1262,""))))</f>
        <v/>
      </c>
      <c r="Q1217" s="38" t="str">
        <f t="shared" si="4"/>
        <v>BPS Kota Jakarta Timur</v>
      </c>
      <c r="R1217" s="38" t="str">
        <f t="shared" si="56"/>
        <v/>
      </c>
      <c r="S1217" s="38" t="str">
        <f t="shared" ref="S1217:T1217" si="1225">S1216</f>
        <v>15 Juni sampai dengan 31 Agustus 2026</v>
      </c>
      <c r="T1217" s="38" t="str">
        <f t="shared" si="1225"/>
        <v>31 Agustus 2026</v>
      </c>
      <c r="U1217" s="46"/>
      <c r="V1217" s="42"/>
      <c r="W1217" s="42"/>
      <c r="X1217" s="42"/>
    </row>
    <row r="1218" ht="15.0" customHeight="1">
      <c r="A1218" s="36" t="s">
        <v>6280</v>
      </c>
      <c r="B1218" s="43"/>
      <c r="C1218" s="44"/>
      <c r="D1218" s="47"/>
      <c r="E1218" s="47"/>
      <c r="F1218" s="39" t="str">
        <f t="shared" si="2"/>
        <v>PETUGAS.1217/SPK/SE/PML/3172/2026</v>
      </c>
      <c r="G1218" s="45"/>
      <c r="H1218" s="39" t="str">
        <f>VLOOKUP(G1218,'MITRA (REFERENSI)'!$A:$Z,16,FALSE)</f>
        <v>#N/A</v>
      </c>
      <c r="I1218" s="39" t="str">
        <f>VLOOKUP(G1218,'MITRA (REFERENSI)'!$A:$Z,25,FALSE)</f>
        <v>#N/A</v>
      </c>
      <c r="J1218" s="38" t="str">
        <f>VLOOKUP(G1218,'MITRA (REFERENSI)'!$A:$Z,26,FALSE)</f>
        <v>#N/A</v>
      </c>
      <c r="K1218" s="38" t="str">
        <f>VLOOKUP(G1218,'MITRA (REFERENSI)'!$A:$Z,15,FALSE)</f>
        <v>#N/A</v>
      </c>
      <c r="L1218" s="38" t="str">
        <f>VLOOKUP(G1218,'MITRA (REFERENSI)'!$A:$Z,15,FALSE)</f>
        <v>#N/A</v>
      </c>
      <c r="M1218" s="38" t="str">
        <f>IF(B1218=1,'KELAS (REFERENSI)'!M1218,IF(B1218=2,'KELAS (REFERENSI)'!M1233,IF(B1218=3,'KELAS (REFERENSI)'!M1248,IF(B1218=4,'KELAS (REFERENSI)'!M1263,""))))</f>
        <v/>
      </c>
      <c r="N1218" s="38" t="str">
        <f>IF(B1218=1,'KELAS (REFERENSI)'!N1218,IF(B1218=2,'KELAS (REFERENSI)'!N1233,IF(B1218=3,'KELAS (REFERENSI)'!N1248,IF(B1218=4,'KELAS (REFERENSI)'!N1263,""))))</f>
        <v/>
      </c>
      <c r="O1218" s="38" t="str">
        <f>IF(B1218=1,'KELAS (REFERENSI)'!O1218,IF(B1218=2,'KELAS (REFERENSI)'!O1233,IF(B1218=3,'KELAS (REFERENSI)'!O1248,IF(B1218=4,'KELAS (REFERENSI)'!O1263,""))))</f>
        <v/>
      </c>
      <c r="P1218" s="38" t="str">
        <f>IF(B1218=1,'KELAS (REFERENSI)'!P1218,IF(B1218=2,'KELAS (REFERENSI)'!P1233,IF(B1218=3,'KELAS (REFERENSI)'!P1248,IF(B1218=4,'KELAS (REFERENSI)'!P1263,""))))</f>
        <v/>
      </c>
      <c r="Q1218" s="38" t="str">
        <f t="shared" si="4"/>
        <v>BPS Kota Jakarta Timur</v>
      </c>
      <c r="R1218" s="38" t="str">
        <f t="shared" si="56"/>
        <v/>
      </c>
      <c r="S1218" s="38" t="str">
        <f t="shared" ref="S1218:T1218" si="1226">S1217</f>
        <v>15 Juni sampai dengan 31 Agustus 2026</v>
      </c>
      <c r="T1218" s="38" t="str">
        <f t="shared" si="1226"/>
        <v>31 Agustus 2026</v>
      </c>
      <c r="U1218" s="46"/>
      <c r="V1218" s="42"/>
      <c r="W1218" s="42"/>
      <c r="X1218" s="42"/>
    </row>
    <row r="1219" ht="15.0" customHeight="1">
      <c r="A1219" s="36" t="s">
        <v>6281</v>
      </c>
      <c r="B1219" s="43"/>
      <c r="C1219" s="44"/>
      <c r="D1219" s="47"/>
      <c r="E1219" s="47"/>
      <c r="F1219" s="39" t="str">
        <f t="shared" si="2"/>
        <v>PETUGAS.1218/SPK/SE/PML/3172/2026</v>
      </c>
      <c r="G1219" s="45"/>
      <c r="H1219" s="39" t="str">
        <f>VLOOKUP(G1219,'MITRA (REFERENSI)'!$A:$Z,16,FALSE)</f>
        <v>#N/A</v>
      </c>
      <c r="I1219" s="39" t="str">
        <f>VLOOKUP(G1219,'MITRA (REFERENSI)'!$A:$Z,25,FALSE)</f>
        <v>#N/A</v>
      </c>
      <c r="J1219" s="38" t="str">
        <f>VLOOKUP(G1219,'MITRA (REFERENSI)'!$A:$Z,26,FALSE)</f>
        <v>#N/A</v>
      </c>
      <c r="K1219" s="38" t="str">
        <f>VLOOKUP(G1219,'MITRA (REFERENSI)'!$A:$Z,15,FALSE)</f>
        <v>#N/A</v>
      </c>
      <c r="L1219" s="38" t="str">
        <f>VLOOKUP(G1219,'MITRA (REFERENSI)'!$A:$Z,15,FALSE)</f>
        <v>#N/A</v>
      </c>
      <c r="M1219" s="38" t="str">
        <f>IF(B1219=1,'KELAS (REFERENSI)'!M1219,IF(B1219=2,'KELAS (REFERENSI)'!M1234,IF(B1219=3,'KELAS (REFERENSI)'!M1249,IF(B1219=4,'KELAS (REFERENSI)'!M1264,""))))</f>
        <v/>
      </c>
      <c r="N1219" s="38" t="str">
        <f>IF(B1219=1,'KELAS (REFERENSI)'!N1219,IF(B1219=2,'KELAS (REFERENSI)'!N1234,IF(B1219=3,'KELAS (REFERENSI)'!N1249,IF(B1219=4,'KELAS (REFERENSI)'!N1264,""))))</f>
        <v/>
      </c>
      <c r="O1219" s="38" t="str">
        <f>IF(B1219=1,'KELAS (REFERENSI)'!O1219,IF(B1219=2,'KELAS (REFERENSI)'!O1234,IF(B1219=3,'KELAS (REFERENSI)'!O1249,IF(B1219=4,'KELAS (REFERENSI)'!O1264,""))))</f>
        <v/>
      </c>
      <c r="P1219" s="38" t="str">
        <f>IF(B1219=1,'KELAS (REFERENSI)'!P1219,IF(B1219=2,'KELAS (REFERENSI)'!P1234,IF(B1219=3,'KELAS (REFERENSI)'!P1249,IF(B1219=4,'KELAS (REFERENSI)'!P1264,""))))</f>
        <v/>
      </c>
      <c r="Q1219" s="38" t="str">
        <f t="shared" si="4"/>
        <v>BPS Kota Jakarta Timur</v>
      </c>
      <c r="R1219" s="38" t="str">
        <f t="shared" si="56"/>
        <v/>
      </c>
      <c r="S1219" s="38" t="str">
        <f t="shared" ref="S1219:T1219" si="1227">S1218</f>
        <v>15 Juni sampai dengan 31 Agustus 2026</v>
      </c>
      <c r="T1219" s="38" t="str">
        <f t="shared" si="1227"/>
        <v>31 Agustus 2026</v>
      </c>
      <c r="U1219" s="46"/>
      <c r="V1219" s="42"/>
      <c r="W1219" s="42"/>
      <c r="X1219" s="42"/>
    </row>
    <row r="1220" ht="15.0" customHeight="1">
      <c r="A1220" s="36" t="s">
        <v>6282</v>
      </c>
      <c r="B1220" s="43"/>
      <c r="C1220" s="44"/>
      <c r="D1220" s="47"/>
      <c r="E1220" s="47"/>
      <c r="F1220" s="39" t="str">
        <f t="shared" si="2"/>
        <v>PETUGAS.1219/SPK/SE/PML/3172/2026</v>
      </c>
      <c r="G1220" s="45"/>
      <c r="H1220" s="39" t="str">
        <f>VLOOKUP(G1220,'MITRA (REFERENSI)'!$A:$Z,16,FALSE)</f>
        <v>#N/A</v>
      </c>
      <c r="I1220" s="39" t="str">
        <f>VLOOKUP(G1220,'MITRA (REFERENSI)'!$A:$Z,25,FALSE)</f>
        <v>#N/A</v>
      </c>
      <c r="J1220" s="38" t="str">
        <f>VLOOKUP(G1220,'MITRA (REFERENSI)'!$A:$Z,26,FALSE)</f>
        <v>#N/A</v>
      </c>
      <c r="K1220" s="38" t="str">
        <f>VLOOKUP(G1220,'MITRA (REFERENSI)'!$A:$Z,15,FALSE)</f>
        <v>#N/A</v>
      </c>
      <c r="L1220" s="38" t="str">
        <f>VLOOKUP(G1220,'MITRA (REFERENSI)'!$A:$Z,15,FALSE)</f>
        <v>#N/A</v>
      </c>
      <c r="M1220" s="38" t="str">
        <f>IF(B1220=1,'KELAS (REFERENSI)'!M1220,IF(B1220=2,'KELAS (REFERENSI)'!M1235,IF(B1220=3,'KELAS (REFERENSI)'!M1250,IF(B1220=4,'KELAS (REFERENSI)'!M1265,""))))</f>
        <v/>
      </c>
      <c r="N1220" s="38" t="str">
        <f>IF(B1220=1,'KELAS (REFERENSI)'!N1220,IF(B1220=2,'KELAS (REFERENSI)'!N1235,IF(B1220=3,'KELAS (REFERENSI)'!N1250,IF(B1220=4,'KELAS (REFERENSI)'!N1265,""))))</f>
        <v/>
      </c>
      <c r="O1220" s="38" t="str">
        <f>IF(B1220=1,'KELAS (REFERENSI)'!O1220,IF(B1220=2,'KELAS (REFERENSI)'!O1235,IF(B1220=3,'KELAS (REFERENSI)'!O1250,IF(B1220=4,'KELAS (REFERENSI)'!O1265,""))))</f>
        <v/>
      </c>
      <c r="P1220" s="38" t="str">
        <f>IF(B1220=1,'KELAS (REFERENSI)'!P1220,IF(B1220=2,'KELAS (REFERENSI)'!P1235,IF(B1220=3,'KELAS (REFERENSI)'!P1250,IF(B1220=4,'KELAS (REFERENSI)'!P1265,""))))</f>
        <v/>
      </c>
      <c r="Q1220" s="38" t="str">
        <f t="shared" si="4"/>
        <v>BPS Kota Jakarta Timur</v>
      </c>
      <c r="R1220" s="38" t="str">
        <f t="shared" si="56"/>
        <v/>
      </c>
      <c r="S1220" s="38" t="str">
        <f t="shared" ref="S1220:T1220" si="1228">S1219</f>
        <v>15 Juni sampai dengan 31 Agustus 2026</v>
      </c>
      <c r="T1220" s="38" t="str">
        <f t="shared" si="1228"/>
        <v>31 Agustus 2026</v>
      </c>
      <c r="U1220" s="46"/>
      <c r="V1220" s="42"/>
      <c r="W1220" s="42"/>
      <c r="X1220" s="42"/>
    </row>
    <row r="1221" ht="15.0" customHeight="1">
      <c r="A1221" s="36" t="s">
        <v>6283</v>
      </c>
      <c r="B1221" s="43"/>
      <c r="C1221" s="44"/>
      <c r="D1221" s="47"/>
      <c r="E1221" s="47"/>
      <c r="F1221" s="39" t="str">
        <f t="shared" si="2"/>
        <v>PETUGAS.1220/SPK/SE/PML/3172/2026</v>
      </c>
      <c r="G1221" s="45"/>
      <c r="H1221" s="39" t="str">
        <f>VLOOKUP(G1221,'MITRA (REFERENSI)'!$A:$Z,16,FALSE)</f>
        <v>#N/A</v>
      </c>
      <c r="I1221" s="39" t="str">
        <f>VLOOKUP(G1221,'MITRA (REFERENSI)'!$A:$Z,25,FALSE)</f>
        <v>#N/A</v>
      </c>
      <c r="J1221" s="38" t="str">
        <f>VLOOKUP(G1221,'MITRA (REFERENSI)'!$A:$Z,26,FALSE)</f>
        <v>#N/A</v>
      </c>
      <c r="K1221" s="38" t="str">
        <f>VLOOKUP(G1221,'MITRA (REFERENSI)'!$A:$Z,15,FALSE)</f>
        <v>#N/A</v>
      </c>
      <c r="L1221" s="38" t="str">
        <f>VLOOKUP(G1221,'MITRA (REFERENSI)'!$A:$Z,15,FALSE)</f>
        <v>#N/A</v>
      </c>
      <c r="M1221" s="38" t="str">
        <f>IF(B1221=1,'KELAS (REFERENSI)'!M1221,IF(B1221=2,'KELAS (REFERENSI)'!M1236,IF(B1221=3,'KELAS (REFERENSI)'!M1251,IF(B1221=4,'KELAS (REFERENSI)'!M1266,""))))</f>
        <v/>
      </c>
      <c r="N1221" s="38" t="str">
        <f>IF(B1221=1,'KELAS (REFERENSI)'!N1221,IF(B1221=2,'KELAS (REFERENSI)'!N1236,IF(B1221=3,'KELAS (REFERENSI)'!N1251,IF(B1221=4,'KELAS (REFERENSI)'!N1266,""))))</f>
        <v/>
      </c>
      <c r="O1221" s="38" t="str">
        <f>IF(B1221=1,'KELAS (REFERENSI)'!O1221,IF(B1221=2,'KELAS (REFERENSI)'!O1236,IF(B1221=3,'KELAS (REFERENSI)'!O1251,IF(B1221=4,'KELAS (REFERENSI)'!O1266,""))))</f>
        <v/>
      </c>
      <c r="P1221" s="38" t="str">
        <f>IF(B1221=1,'KELAS (REFERENSI)'!P1221,IF(B1221=2,'KELAS (REFERENSI)'!P1236,IF(B1221=3,'KELAS (REFERENSI)'!P1251,IF(B1221=4,'KELAS (REFERENSI)'!P1266,""))))</f>
        <v/>
      </c>
      <c r="Q1221" s="38" t="str">
        <f t="shared" si="4"/>
        <v>BPS Kota Jakarta Timur</v>
      </c>
      <c r="R1221" s="38" t="str">
        <f t="shared" si="56"/>
        <v/>
      </c>
      <c r="S1221" s="38" t="str">
        <f t="shared" ref="S1221:T1221" si="1229">S1220</f>
        <v>15 Juni sampai dengan 31 Agustus 2026</v>
      </c>
      <c r="T1221" s="38" t="str">
        <f t="shared" si="1229"/>
        <v>31 Agustus 2026</v>
      </c>
      <c r="U1221" s="46"/>
      <c r="V1221" s="42"/>
      <c r="W1221" s="42"/>
      <c r="X1221" s="42"/>
    </row>
    <row r="1222" ht="15.0" customHeight="1">
      <c r="A1222" s="36" t="s">
        <v>6284</v>
      </c>
      <c r="B1222" s="43"/>
      <c r="C1222" s="44"/>
      <c r="D1222" s="47"/>
      <c r="E1222" s="47"/>
      <c r="F1222" s="39" t="str">
        <f t="shared" si="2"/>
        <v>PETUGAS.1221/SPK/SE/PML/3172/2026</v>
      </c>
      <c r="G1222" s="45"/>
      <c r="H1222" s="39" t="str">
        <f>VLOOKUP(G1222,'MITRA (REFERENSI)'!$A:$Z,16,FALSE)</f>
        <v>#N/A</v>
      </c>
      <c r="I1222" s="39" t="str">
        <f>VLOOKUP(G1222,'MITRA (REFERENSI)'!$A:$Z,25,FALSE)</f>
        <v>#N/A</v>
      </c>
      <c r="J1222" s="38" t="str">
        <f>VLOOKUP(G1222,'MITRA (REFERENSI)'!$A:$Z,26,FALSE)</f>
        <v>#N/A</v>
      </c>
      <c r="K1222" s="38" t="str">
        <f>VLOOKUP(G1222,'MITRA (REFERENSI)'!$A:$Z,15,FALSE)</f>
        <v>#N/A</v>
      </c>
      <c r="L1222" s="38" t="str">
        <f>VLOOKUP(G1222,'MITRA (REFERENSI)'!$A:$Z,15,FALSE)</f>
        <v>#N/A</v>
      </c>
      <c r="M1222" s="38" t="str">
        <f>IF(B1222=1,'KELAS (REFERENSI)'!M1222,IF(B1222=2,'KELAS (REFERENSI)'!M1237,IF(B1222=3,'KELAS (REFERENSI)'!M1252,IF(B1222=4,'KELAS (REFERENSI)'!M1267,""))))</f>
        <v/>
      </c>
      <c r="N1222" s="38" t="str">
        <f>IF(B1222=1,'KELAS (REFERENSI)'!N1222,IF(B1222=2,'KELAS (REFERENSI)'!N1237,IF(B1222=3,'KELAS (REFERENSI)'!N1252,IF(B1222=4,'KELAS (REFERENSI)'!N1267,""))))</f>
        <v/>
      </c>
      <c r="O1222" s="38" t="str">
        <f>IF(B1222=1,'KELAS (REFERENSI)'!O1222,IF(B1222=2,'KELAS (REFERENSI)'!O1237,IF(B1222=3,'KELAS (REFERENSI)'!O1252,IF(B1222=4,'KELAS (REFERENSI)'!O1267,""))))</f>
        <v/>
      </c>
      <c r="P1222" s="38" t="str">
        <f>IF(B1222=1,'KELAS (REFERENSI)'!P1222,IF(B1222=2,'KELAS (REFERENSI)'!P1237,IF(B1222=3,'KELAS (REFERENSI)'!P1252,IF(B1222=4,'KELAS (REFERENSI)'!P1267,""))))</f>
        <v/>
      </c>
      <c r="Q1222" s="38" t="str">
        <f t="shared" si="4"/>
        <v>BPS Kota Jakarta Timur</v>
      </c>
      <c r="R1222" s="38" t="str">
        <f t="shared" si="56"/>
        <v/>
      </c>
      <c r="S1222" s="38" t="str">
        <f t="shared" ref="S1222:T1222" si="1230">S1221</f>
        <v>15 Juni sampai dengan 31 Agustus 2026</v>
      </c>
      <c r="T1222" s="38" t="str">
        <f t="shared" si="1230"/>
        <v>31 Agustus 2026</v>
      </c>
      <c r="U1222" s="46"/>
      <c r="V1222" s="42"/>
      <c r="W1222" s="42"/>
      <c r="X1222" s="42"/>
    </row>
    <row r="1223" ht="15.0" customHeight="1">
      <c r="A1223" s="36" t="s">
        <v>6285</v>
      </c>
      <c r="B1223" s="43"/>
      <c r="C1223" s="44"/>
      <c r="D1223" s="47"/>
      <c r="E1223" s="47"/>
      <c r="F1223" s="39" t="str">
        <f t="shared" si="2"/>
        <v>PETUGAS.1222/SPK/SE/PML/3172/2026</v>
      </c>
      <c r="G1223" s="45"/>
      <c r="H1223" s="39" t="str">
        <f>VLOOKUP(G1223,'MITRA (REFERENSI)'!$A:$Z,16,FALSE)</f>
        <v>#N/A</v>
      </c>
      <c r="I1223" s="39" t="str">
        <f>VLOOKUP(G1223,'MITRA (REFERENSI)'!$A:$Z,25,FALSE)</f>
        <v>#N/A</v>
      </c>
      <c r="J1223" s="38" t="str">
        <f>VLOOKUP(G1223,'MITRA (REFERENSI)'!$A:$Z,26,FALSE)</f>
        <v>#N/A</v>
      </c>
      <c r="K1223" s="38" t="str">
        <f>VLOOKUP(G1223,'MITRA (REFERENSI)'!$A:$Z,15,FALSE)</f>
        <v>#N/A</v>
      </c>
      <c r="L1223" s="38" t="str">
        <f>VLOOKUP(G1223,'MITRA (REFERENSI)'!$A:$Z,15,FALSE)</f>
        <v>#N/A</v>
      </c>
      <c r="M1223" s="38" t="str">
        <f>IF(B1223=1,'KELAS (REFERENSI)'!M1223,IF(B1223=2,'KELAS (REFERENSI)'!M1238,IF(B1223=3,'KELAS (REFERENSI)'!M1253,IF(B1223=4,'KELAS (REFERENSI)'!M1268,""))))</f>
        <v/>
      </c>
      <c r="N1223" s="38" t="str">
        <f>IF(B1223=1,'KELAS (REFERENSI)'!N1223,IF(B1223=2,'KELAS (REFERENSI)'!N1238,IF(B1223=3,'KELAS (REFERENSI)'!N1253,IF(B1223=4,'KELAS (REFERENSI)'!N1268,""))))</f>
        <v/>
      </c>
      <c r="O1223" s="38" t="str">
        <f>IF(B1223=1,'KELAS (REFERENSI)'!O1223,IF(B1223=2,'KELAS (REFERENSI)'!O1238,IF(B1223=3,'KELAS (REFERENSI)'!O1253,IF(B1223=4,'KELAS (REFERENSI)'!O1268,""))))</f>
        <v/>
      </c>
      <c r="P1223" s="38" t="str">
        <f>IF(B1223=1,'KELAS (REFERENSI)'!P1223,IF(B1223=2,'KELAS (REFERENSI)'!P1238,IF(B1223=3,'KELAS (REFERENSI)'!P1253,IF(B1223=4,'KELAS (REFERENSI)'!P1268,""))))</f>
        <v/>
      </c>
      <c r="Q1223" s="38" t="str">
        <f t="shared" si="4"/>
        <v>BPS Kota Jakarta Timur</v>
      </c>
      <c r="R1223" s="38" t="str">
        <f t="shared" si="56"/>
        <v/>
      </c>
      <c r="S1223" s="38" t="str">
        <f t="shared" ref="S1223:T1223" si="1231">S1222</f>
        <v>15 Juni sampai dengan 31 Agustus 2026</v>
      </c>
      <c r="T1223" s="38" t="str">
        <f t="shared" si="1231"/>
        <v>31 Agustus 2026</v>
      </c>
      <c r="U1223" s="46"/>
      <c r="V1223" s="42"/>
      <c r="W1223" s="42"/>
      <c r="X1223" s="42"/>
    </row>
    <row r="1224" ht="15.0" customHeight="1">
      <c r="A1224" s="36" t="s">
        <v>6286</v>
      </c>
      <c r="B1224" s="43"/>
      <c r="C1224" s="44"/>
      <c r="D1224" s="47"/>
      <c r="E1224" s="47"/>
      <c r="F1224" s="39" t="str">
        <f t="shared" si="2"/>
        <v>PETUGAS.1223/SPK/SE/PML/3172/2026</v>
      </c>
      <c r="G1224" s="45"/>
      <c r="H1224" s="39" t="str">
        <f>VLOOKUP(G1224,'MITRA (REFERENSI)'!$A:$Z,16,FALSE)</f>
        <v>#N/A</v>
      </c>
      <c r="I1224" s="39" t="str">
        <f>VLOOKUP(G1224,'MITRA (REFERENSI)'!$A:$Z,25,FALSE)</f>
        <v>#N/A</v>
      </c>
      <c r="J1224" s="38" t="str">
        <f>VLOOKUP(G1224,'MITRA (REFERENSI)'!$A:$Z,26,FALSE)</f>
        <v>#N/A</v>
      </c>
      <c r="K1224" s="38" t="str">
        <f>VLOOKUP(G1224,'MITRA (REFERENSI)'!$A:$Z,15,FALSE)</f>
        <v>#N/A</v>
      </c>
      <c r="L1224" s="38" t="str">
        <f>VLOOKUP(G1224,'MITRA (REFERENSI)'!$A:$Z,15,FALSE)</f>
        <v>#N/A</v>
      </c>
      <c r="M1224" s="38" t="str">
        <f>IF(B1224=1,'KELAS (REFERENSI)'!M1224,IF(B1224=2,'KELAS (REFERENSI)'!M1239,IF(B1224=3,'KELAS (REFERENSI)'!M1254,IF(B1224=4,'KELAS (REFERENSI)'!M1269,""))))</f>
        <v/>
      </c>
      <c r="N1224" s="38" t="str">
        <f>IF(B1224=1,'KELAS (REFERENSI)'!N1224,IF(B1224=2,'KELAS (REFERENSI)'!N1239,IF(B1224=3,'KELAS (REFERENSI)'!N1254,IF(B1224=4,'KELAS (REFERENSI)'!N1269,""))))</f>
        <v/>
      </c>
      <c r="O1224" s="38" t="str">
        <f>IF(B1224=1,'KELAS (REFERENSI)'!O1224,IF(B1224=2,'KELAS (REFERENSI)'!O1239,IF(B1224=3,'KELAS (REFERENSI)'!O1254,IF(B1224=4,'KELAS (REFERENSI)'!O1269,""))))</f>
        <v/>
      </c>
      <c r="P1224" s="38" t="str">
        <f>IF(B1224=1,'KELAS (REFERENSI)'!P1224,IF(B1224=2,'KELAS (REFERENSI)'!P1239,IF(B1224=3,'KELAS (REFERENSI)'!P1254,IF(B1224=4,'KELAS (REFERENSI)'!P1269,""))))</f>
        <v/>
      </c>
      <c r="Q1224" s="38" t="str">
        <f t="shared" si="4"/>
        <v>BPS Kota Jakarta Timur</v>
      </c>
      <c r="R1224" s="38" t="str">
        <f t="shared" si="56"/>
        <v/>
      </c>
      <c r="S1224" s="38" t="str">
        <f t="shared" ref="S1224:T1224" si="1232">S1223</f>
        <v>15 Juni sampai dengan 31 Agustus 2026</v>
      </c>
      <c r="T1224" s="38" t="str">
        <f t="shared" si="1232"/>
        <v>31 Agustus 2026</v>
      </c>
      <c r="U1224" s="46"/>
      <c r="V1224" s="42"/>
      <c r="W1224" s="42"/>
      <c r="X1224" s="42"/>
    </row>
    <row r="1225" ht="15.0" customHeight="1">
      <c r="A1225" s="36" t="s">
        <v>6287</v>
      </c>
      <c r="B1225" s="43"/>
      <c r="C1225" s="44"/>
      <c r="D1225" s="47"/>
      <c r="E1225" s="47"/>
      <c r="F1225" s="39" t="str">
        <f t="shared" si="2"/>
        <v>PETUGAS.1224/SPK/SE/PML/3172/2026</v>
      </c>
      <c r="G1225" s="45"/>
      <c r="H1225" s="39" t="str">
        <f>VLOOKUP(G1225,'MITRA (REFERENSI)'!$A:$Z,16,FALSE)</f>
        <v>#N/A</v>
      </c>
      <c r="I1225" s="39" t="str">
        <f>VLOOKUP(G1225,'MITRA (REFERENSI)'!$A:$Z,25,FALSE)</f>
        <v>#N/A</v>
      </c>
      <c r="J1225" s="38" t="str">
        <f>VLOOKUP(G1225,'MITRA (REFERENSI)'!$A:$Z,26,FALSE)</f>
        <v>#N/A</v>
      </c>
      <c r="K1225" s="38" t="str">
        <f>VLOOKUP(G1225,'MITRA (REFERENSI)'!$A:$Z,15,FALSE)</f>
        <v>#N/A</v>
      </c>
      <c r="L1225" s="38" t="str">
        <f>VLOOKUP(G1225,'MITRA (REFERENSI)'!$A:$Z,15,FALSE)</f>
        <v>#N/A</v>
      </c>
      <c r="M1225" s="38" t="str">
        <f>IF(B1225=1,'KELAS (REFERENSI)'!M1225,IF(B1225=2,'KELAS (REFERENSI)'!M1240,IF(B1225=3,'KELAS (REFERENSI)'!M1255,IF(B1225=4,'KELAS (REFERENSI)'!M1270,""))))</f>
        <v/>
      </c>
      <c r="N1225" s="38" t="str">
        <f>IF(B1225=1,'KELAS (REFERENSI)'!N1225,IF(B1225=2,'KELAS (REFERENSI)'!N1240,IF(B1225=3,'KELAS (REFERENSI)'!N1255,IF(B1225=4,'KELAS (REFERENSI)'!N1270,""))))</f>
        <v/>
      </c>
      <c r="O1225" s="38" t="str">
        <f>IF(B1225=1,'KELAS (REFERENSI)'!O1225,IF(B1225=2,'KELAS (REFERENSI)'!O1240,IF(B1225=3,'KELAS (REFERENSI)'!O1255,IF(B1225=4,'KELAS (REFERENSI)'!O1270,""))))</f>
        <v/>
      </c>
      <c r="P1225" s="38" t="str">
        <f>IF(B1225=1,'KELAS (REFERENSI)'!P1225,IF(B1225=2,'KELAS (REFERENSI)'!P1240,IF(B1225=3,'KELAS (REFERENSI)'!P1255,IF(B1225=4,'KELAS (REFERENSI)'!P1270,""))))</f>
        <v/>
      </c>
      <c r="Q1225" s="38" t="str">
        <f t="shared" si="4"/>
        <v>BPS Kota Jakarta Timur</v>
      </c>
      <c r="R1225" s="38" t="str">
        <f t="shared" si="56"/>
        <v/>
      </c>
      <c r="S1225" s="38" t="str">
        <f t="shared" ref="S1225:T1225" si="1233">S1224</f>
        <v>15 Juni sampai dengan 31 Agustus 2026</v>
      </c>
      <c r="T1225" s="38" t="str">
        <f t="shared" si="1233"/>
        <v>31 Agustus 2026</v>
      </c>
      <c r="U1225" s="46"/>
      <c r="V1225" s="42"/>
      <c r="W1225" s="42"/>
      <c r="X1225" s="42"/>
    </row>
    <row r="1226" ht="15.0" customHeight="1">
      <c r="A1226" s="36" t="s">
        <v>6288</v>
      </c>
      <c r="B1226" s="43"/>
      <c r="C1226" s="44"/>
      <c r="D1226" s="47"/>
      <c r="E1226" s="47"/>
      <c r="F1226" s="39" t="str">
        <f t="shared" si="2"/>
        <v>PETUGAS.1225/SPK/SE/PML/3172/2026</v>
      </c>
      <c r="G1226" s="45"/>
      <c r="H1226" s="39" t="str">
        <f>VLOOKUP(G1226,'MITRA (REFERENSI)'!$A:$Z,16,FALSE)</f>
        <v>#N/A</v>
      </c>
      <c r="I1226" s="39" t="str">
        <f>VLOOKUP(G1226,'MITRA (REFERENSI)'!$A:$Z,25,FALSE)</f>
        <v>#N/A</v>
      </c>
      <c r="J1226" s="38" t="str">
        <f>VLOOKUP(G1226,'MITRA (REFERENSI)'!$A:$Z,26,FALSE)</f>
        <v>#N/A</v>
      </c>
      <c r="K1226" s="38" t="str">
        <f>VLOOKUP(G1226,'MITRA (REFERENSI)'!$A:$Z,15,FALSE)</f>
        <v>#N/A</v>
      </c>
      <c r="L1226" s="38" t="str">
        <f>VLOOKUP(G1226,'MITRA (REFERENSI)'!$A:$Z,15,FALSE)</f>
        <v>#N/A</v>
      </c>
      <c r="M1226" s="38" t="str">
        <f>IF(B1226=1,'KELAS (REFERENSI)'!M1226,IF(B1226=2,'KELAS (REFERENSI)'!M1241,IF(B1226=3,'KELAS (REFERENSI)'!M1256,IF(B1226=4,'KELAS (REFERENSI)'!M1271,""))))</f>
        <v/>
      </c>
      <c r="N1226" s="38" t="str">
        <f>IF(B1226=1,'KELAS (REFERENSI)'!N1226,IF(B1226=2,'KELAS (REFERENSI)'!N1241,IF(B1226=3,'KELAS (REFERENSI)'!N1256,IF(B1226=4,'KELAS (REFERENSI)'!N1271,""))))</f>
        <v/>
      </c>
      <c r="O1226" s="38" t="str">
        <f>IF(B1226=1,'KELAS (REFERENSI)'!O1226,IF(B1226=2,'KELAS (REFERENSI)'!O1241,IF(B1226=3,'KELAS (REFERENSI)'!O1256,IF(B1226=4,'KELAS (REFERENSI)'!O1271,""))))</f>
        <v/>
      </c>
      <c r="P1226" s="38" t="str">
        <f>IF(B1226=1,'KELAS (REFERENSI)'!P1226,IF(B1226=2,'KELAS (REFERENSI)'!P1241,IF(B1226=3,'KELAS (REFERENSI)'!P1256,IF(B1226=4,'KELAS (REFERENSI)'!P1271,""))))</f>
        <v/>
      </c>
      <c r="Q1226" s="38" t="str">
        <f t="shared" si="4"/>
        <v>BPS Kota Jakarta Timur</v>
      </c>
      <c r="R1226" s="38" t="str">
        <f t="shared" si="56"/>
        <v/>
      </c>
      <c r="S1226" s="38" t="str">
        <f t="shared" ref="S1226:T1226" si="1234">S1225</f>
        <v>15 Juni sampai dengan 31 Agustus 2026</v>
      </c>
      <c r="T1226" s="38" t="str">
        <f t="shared" si="1234"/>
        <v>31 Agustus 2026</v>
      </c>
      <c r="U1226" s="46"/>
      <c r="V1226" s="42"/>
      <c r="W1226" s="42"/>
      <c r="X1226" s="42"/>
    </row>
    <row r="1227" ht="15.0" customHeight="1">
      <c r="A1227" s="36" t="s">
        <v>6289</v>
      </c>
      <c r="B1227" s="43"/>
      <c r="C1227" s="44"/>
      <c r="D1227" s="47"/>
      <c r="E1227" s="47"/>
      <c r="F1227" s="39" t="str">
        <f t="shared" si="2"/>
        <v>PETUGAS.1226/SPK/SE/PML/3172/2026</v>
      </c>
      <c r="G1227" s="45"/>
      <c r="H1227" s="39" t="str">
        <f>VLOOKUP(G1227,'MITRA (REFERENSI)'!$A:$Z,16,FALSE)</f>
        <v>#N/A</v>
      </c>
      <c r="I1227" s="39" t="str">
        <f>VLOOKUP(G1227,'MITRA (REFERENSI)'!$A:$Z,25,FALSE)</f>
        <v>#N/A</v>
      </c>
      <c r="J1227" s="38" t="str">
        <f>VLOOKUP(G1227,'MITRA (REFERENSI)'!$A:$Z,26,FALSE)</f>
        <v>#N/A</v>
      </c>
      <c r="K1227" s="38" t="str">
        <f>VLOOKUP(G1227,'MITRA (REFERENSI)'!$A:$Z,15,FALSE)</f>
        <v>#N/A</v>
      </c>
      <c r="L1227" s="38" t="str">
        <f>VLOOKUP(G1227,'MITRA (REFERENSI)'!$A:$Z,15,FALSE)</f>
        <v>#N/A</v>
      </c>
      <c r="M1227" s="38" t="str">
        <f>IF(B1227=1,'KELAS (REFERENSI)'!M1227,IF(B1227=2,'KELAS (REFERENSI)'!M1242,IF(B1227=3,'KELAS (REFERENSI)'!M1257,IF(B1227=4,'KELAS (REFERENSI)'!M1272,""))))</f>
        <v/>
      </c>
      <c r="N1227" s="38" t="str">
        <f>IF(B1227=1,'KELAS (REFERENSI)'!N1227,IF(B1227=2,'KELAS (REFERENSI)'!N1242,IF(B1227=3,'KELAS (REFERENSI)'!N1257,IF(B1227=4,'KELAS (REFERENSI)'!N1272,""))))</f>
        <v/>
      </c>
      <c r="O1227" s="38" t="str">
        <f>IF(B1227=1,'KELAS (REFERENSI)'!O1227,IF(B1227=2,'KELAS (REFERENSI)'!O1242,IF(B1227=3,'KELAS (REFERENSI)'!O1257,IF(B1227=4,'KELAS (REFERENSI)'!O1272,""))))</f>
        <v/>
      </c>
      <c r="P1227" s="38" t="str">
        <f>IF(B1227=1,'KELAS (REFERENSI)'!P1227,IF(B1227=2,'KELAS (REFERENSI)'!P1242,IF(B1227=3,'KELAS (REFERENSI)'!P1257,IF(B1227=4,'KELAS (REFERENSI)'!P1272,""))))</f>
        <v/>
      </c>
      <c r="Q1227" s="38" t="str">
        <f t="shared" si="4"/>
        <v>BPS Kota Jakarta Timur</v>
      </c>
      <c r="R1227" s="38" t="str">
        <f t="shared" si="56"/>
        <v/>
      </c>
      <c r="S1227" s="38" t="str">
        <f t="shared" ref="S1227:T1227" si="1235">S1226</f>
        <v>15 Juni sampai dengan 31 Agustus 2026</v>
      </c>
      <c r="T1227" s="38" t="str">
        <f t="shared" si="1235"/>
        <v>31 Agustus 2026</v>
      </c>
      <c r="U1227" s="46"/>
      <c r="V1227" s="42"/>
      <c r="W1227" s="42"/>
      <c r="X1227" s="42"/>
    </row>
    <row r="1228" ht="15.0" customHeight="1">
      <c r="A1228" s="36" t="s">
        <v>6290</v>
      </c>
      <c r="B1228" s="43"/>
      <c r="C1228" s="44"/>
      <c r="D1228" s="47"/>
      <c r="E1228" s="47"/>
      <c r="F1228" s="39" t="str">
        <f t="shared" si="2"/>
        <v>PETUGAS.1227/SPK/SE/PML/3172/2026</v>
      </c>
      <c r="G1228" s="45"/>
      <c r="H1228" s="39" t="str">
        <f>VLOOKUP(G1228,'MITRA (REFERENSI)'!$A:$Z,16,FALSE)</f>
        <v>#N/A</v>
      </c>
      <c r="I1228" s="39" t="str">
        <f>VLOOKUP(G1228,'MITRA (REFERENSI)'!$A:$Z,25,FALSE)</f>
        <v>#N/A</v>
      </c>
      <c r="J1228" s="38" t="str">
        <f>VLOOKUP(G1228,'MITRA (REFERENSI)'!$A:$Z,26,FALSE)</f>
        <v>#N/A</v>
      </c>
      <c r="K1228" s="38" t="str">
        <f>VLOOKUP(G1228,'MITRA (REFERENSI)'!$A:$Z,15,FALSE)</f>
        <v>#N/A</v>
      </c>
      <c r="L1228" s="38" t="str">
        <f>VLOOKUP(G1228,'MITRA (REFERENSI)'!$A:$Z,15,FALSE)</f>
        <v>#N/A</v>
      </c>
      <c r="M1228" s="38" t="str">
        <f>IF(B1228=1,'KELAS (REFERENSI)'!M1228,IF(B1228=2,'KELAS (REFERENSI)'!M1243,IF(B1228=3,'KELAS (REFERENSI)'!M1258,IF(B1228=4,'KELAS (REFERENSI)'!M1273,""))))</f>
        <v/>
      </c>
      <c r="N1228" s="38" t="str">
        <f>IF(B1228=1,'KELAS (REFERENSI)'!N1228,IF(B1228=2,'KELAS (REFERENSI)'!N1243,IF(B1228=3,'KELAS (REFERENSI)'!N1258,IF(B1228=4,'KELAS (REFERENSI)'!N1273,""))))</f>
        <v/>
      </c>
      <c r="O1228" s="38" t="str">
        <f>IF(B1228=1,'KELAS (REFERENSI)'!O1228,IF(B1228=2,'KELAS (REFERENSI)'!O1243,IF(B1228=3,'KELAS (REFERENSI)'!O1258,IF(B1228=4,'KELAS (REFERENSI)'!O1273,""))))</f>
        <v/>
      </c>
      <c r="P1228" s="38" t="str">
        <f>IF(B1228=1,'KELAS (REFERENSI)'!P1228,IF(B1228=2,'KELAS (REFERENSI)'!P1243,IF(B1228=3,'KELAS (REFERENSI)'!P1258,IF(B1228=4,'KELAS (REFERENSI)'!P1273,""))))</f>
        <v/>
      </c>
      <c r="Q1228" s="38" t="str">
        <f t="shared" si="4"/>
        <v>BPS Kota Jakarta Timur</v>
      </c>
      <c r="R1228" s="38" t="str">
        <f t="shared" si="56"/>
        <v/>
      </c>
      <c r="S1228" s="38" t="str">
        <f t="shared" ref="S1228:T1228" si="1236">S1227</f>
        <v>15 Juni sampai dengan 31 Agustus 2026</v>
      </c>
      <c r="T1228" s="38" t="str">
        <f t="shared" si="1236"/>
        <v>31 Agustus 2026</v>
      </c>
      <c r="U1228" s="46"/>
      <c r="V1228" s="42"/>
      <c r="W1228" s="42"/>
      <c r="X1228" s="42"/>
    </row>
    <row r="1229" ht="15.0" customHeight="1">
      <c r="A1229" s="36" t="s">
        <v>6291</v>
      </c>
      <c r="B1229" s="43"/>
      <c r="C1229" s="44"/>
      <c r="D1229" s="47"/>
      <c r="E1229" s="47"/>
      <c r="F1229" s="39" t="str">
        <f t="shared" si="2"/>
        <v>PETUGAS.1228/SPK/SE/PML/3172/2026</v>
      </c>
      <c r="G1229" s="45"/>
      <c r="H1229" s="39" t="str">
        <f>VLOOKUP(G1229,'MITRA (REFERENSI)'!$A:$Z,16,FALSE)</f>
        <v>#N/A</v>
      </c>
      <c r="I1229" s="39" t="str">
        <f>VLOOKUP(G1229,'MITRA (REFERENSI)'!$A:$Z,25,FALSE)</f>
        <v>#N/A</v>
      </c>
      <c r="J1229" s="38" t="str">
        <f>VLOOKUP(G1229,'MITRA (REFERENSI)'!$A:$Z,26,FALSE)</f>
        <v>#N/A</v>
      </c>
      <c r="K1229" s="38" t="str">
        <f>VLOOKUP(G1229,'MITRA (REFERENSI)'!$A:$Z,15,FALSE)</f>
        <v>#N/A</v>
      </c>
      <c r="L1229" s="38" t="str">
        <f>VLOOKUP(G1229,'MITRA (REFERENSI)'!$A:$Z,15,FALSE)</f>
        <v>#N/A</v>
      </c>
      <c r="M1229" s="38" t="str">
        <f>IF(B1229=1,'KELAS (REFERENSI)'!M1229,IF(B1229=2,'KELAS (REFERENSI)'!M1244,IF(B1229=3,'KELAS (REFERENSI)'!M1259,IF(B1229=4,'KELAS (REFERENSI)'!M1274,""))))</f>
        <v/>
      </c>
      <c r="N1229" s="38" t="str">
        <f>IF(B1229=1,'KELAS (REFERENSI)'!N1229,IF(B1229=2,'KELAS (REFERENSI)'!N1244,IF(B1229=3,'KELAS (REFERENSI)'!N1259,IF(B1229=4,'KELAS (REFERENSI)'!N1274,""))))</f>
        <v/>
      </c>
      <c r="O1229" s="38" t="str">
        <f>IF(B1229=1,'KELAS (REFERENSI)'!O1229,IF(B1229=2,'KELAS (REFERENSI)'!O1244,IF(B1229=3,'KELAS (REFERENSI)'!O1259,IF(B1229=4,'KELAS (REFERENSI)'!O1274,""))))</f>
        <v/>
      </c>
      <c r="P1229" s="38" t="str">
        <f>IF(B1229=1,'KELAS (REFERENSI)'!P1229,IF(B1229=2,'KELAS (REFERENSI)'!P1244,IF(B1229=3,'KELAS (REFERENSI)'!P1259,IF(B1229=4,'KELAS (REFERENSI)'!P1274,""))))</f>
        <v/>
      </c>
      <c r="Q1229" s="38" t="str">
        <f t="shared" si="4"/>
        <v>BPS Kota Jakarta Timur</v>
      </c>
      <c r="R1229" s="38" t="str">
        <f t="shared" si="56"/>
        <v/>
      </c>
      <c r="S1229" s="38" t="str">
        <f t="shared" ref="S1229:T1229" si="1237">S1228</f>
        <v>15 Juni sampai dengan 31 Agustus 2026</v>
      </c>
      <c r="T1229" s="38" t="str">
        <f t="shared" si="1237"/>
        <v>31 Agustus 2026</v>
      </c>
      <c r="U1229" s="46"/>
      <c r="V1229" s="42"/>
      <c r="W1229" s="42"/>
      <c r="X1229" s="42"/>
    </row>
    <row r="1230" ht="15.0" customHeight="1">
      <c r="A1230" s="36" t="s">
        <v>6292</v>
      </c>
      <c r="B1230" s="43"/>
      <c r="C1230" s="44"/>
      <c r="D1230" s="47"/>
      <c r="E1230" s="47"/>
      <c r="F1230" s="39" t="str">
        <f t="shared" si="2"/>
        <v>PETUGAS.1229/SPK/SE/PML/3172/2026</v>
      </c>
      <c r="G1230" s="45"/>
      <c r="H1230" s="39" t="str">
        <f>VLOOKUP(G1230,'MITRA (REFERENSI)'!$A:$Z,16,FALSE)</f>
        <v>#N/A</v>
      </c>
      <c r="I1230" s="39" t="str">
        <f>VLOOKUP(G1230,'MITRA (REFERENSI)'!$A:$Z,25,FALSE)</f>
        <v>#N/A</v>
      </c>
      <c r="J1230" s="38" t="str">
        <f>VLOOKUP(G1230,'MITRA (REFERENSI)'!$A:$Z,26,FALSE)</f>
        <v>#N/A</v>
      </c>
      <c r="K1230" s="38" t="str">
        <f>VLOOKUP(G1230,'MITRA (REFERENSI)'!$A:$Z,15,FALSE)</f>
        <v>#N/A</v>
      </c>
      <c r="L1230" s="38" t="str">
        <f>VLOOKUP(G1230,'MITRA (REFERENSI)'!$A:$Z,15,FALSE)</f>
        <v>#N/A</v>
      </c>
      <c r="M1230" s="38" t="str">
        <f>IF(B1230=1,'KELAS (REFERENSI)'!M1230,IF(B1230=2,'KELAS (REFERENSI)'!M1245,IF(B1230=3,'KELAS (REFERENSI)'!M1260,IF(B1230=4,'KELAS (REFERENSI)'!M1275,""))))</f>
        <v/>
      </c>
      <c r="N1230" s="38" t="str">
        <f>IF(B1230=1,'KELAS (REFERENSI)'!N1230,IF(B1230=2,'KELAS (REFERENSI)'!N1245,IF(B1230=3,'KELAS (REFERENSI)'!N1260,IF(B1230=4,'KELAS (REFERENSI)'!N1275,""))))</f>
        <v/>
      </c>
      <c r="O1230" s="38" t="str">
        <f>IF(B1230=1,'KELAS (REFERENSI)'!O1230,IF(B1230=2,'KELAS (REFERENSI)'!O1245,IF(B1230=3,'KELAS (REFERENSI)'!O1260,IF(B1230=4,'KELAS (REFERENSI)'!O1275,""))))</f>
        <v/>
      </c>
      <c r="P1230" s="38" t="str">
        <f>IF(B1230=1,'KELAS (REFERENSI)'!P1230,IF(B1230=2,'KELAS (REFERENSI)'!P1245,IF(B1230=3,'KELAS (REFERENSI)'!P1260,IF(B1230=4,'KELAS (REFERENSI)'!P1275,""))))</f>
        <v/>
      </c>
      <c r="Q1230" s="38" t="str">
        <f t="shared" si="4"/>
        <v>BPS Kota Jakarta Timur</v>
      </c>
      <c r="R1230" s="38" t="str">
        <f t="shared" si="56"/>
        <v/>
      </c>
      <c r="S1230" s="38" t="str">
        <f t="shared" ref="S1230:T1230" si="1238">S1229</f>
        <v>15 Juni sampai dengan 31 Agustus 2026</v>
      </c>
      <c r="T1230" s="38" t="str">
        <f t="shared" si="1238"/>
        <v>31 Agustus 2026</v>
      </c>
      <c r="U1230" s="46"/>
      <c r="V1230" s="42"/>
      <c r="W1230" s="42"/>
      <c r="X1230" s="42"/>
    </row>
    <row r="1231" ht="15.0" customHeight="1">
      <c r="A1231" s="36" t="s">
        <v>6293</v>
      </c>
      <c r="B1231" s="43"/>
      <c r="C1231" s="44"/>
      <c r="D1231" s="47"/>
      <c r="E1231" s="47"/>
      <c r="F1231" s="39" t="str">
        <f t="shared" si="2"/>
        <v>PETUGAS.1230/SPK/SE/PML/3172/2026</v>
      </c>
      <c r="G1231" s="45"/>
      <c r="H1231" s="39" t="str">
        <f>VLOOKUP(G1231,'MITRA (REFERENSI)'!$A:$Z,16,FALSE)</f>
        <v>#N/A</v>
      </c>
      <c r="I1231" s="39" t="str">
        <f>VLOOKUP(G1231,'MITRA (REFERENSI)'!$A:$Z,25,FALSE)</f>
        <v>#N/A</v>
      </c>
      <c r="J1231" s="38" t="str">
        <f>VLOOKUP(G1231,'MITRA (REFERENSI)'!$A:$Z,26,FALSE)</f>
        <v>#N/A</v>
      </c>
      <c r="K1231" s="38" t="str">
        <f>VLOOKUP(G1231,'MITRA (REFERENSI)'!$A:$Z,15,FALSE)</f>
        <v>#N/A</v>
      </c>
      <c r="L1231" s="38" t="str">
        <f>VLOOKUP(G1231,'MITRA (REFERENSI)'!$A:$Z,15,FALSE)</f>
        <v>#N/A</v>
      </c>
      <c r="M1231" s="38" t="str">
        <f>IF(B1231=1,'KELAS (REFERENSI)'!M1231,IF(B1231=2,'KELAS (REFERENSI)'!M1246,IF(B1231=3,'KELAS (REFERENSI)'!M1261,IF(B1231=4,'KELAS (REFERENSI)'!M1276,""))))</f>
        <v/>
      </c>
      <c r="N1231" s="38" t="str">
        <f>IF(B1231=1,'KELAS (REFERENSI)'!N1231,IF(B1231=2,'KELAS (REFERENSI)'!N1246,IF(B1231=3,'KELAS (REFERENSI)'!N1261,IF(B1231=4,'KELAS (REFERENSI)'!N1276,""))))</f>
        <v/>
      </c>
      <c r="O1231" s="38" t="str">
        <f>IF(B1231=1,'KELAS (REFERENSI)'!O1231,IF(B1231=2,'KELAS (REFERENSI)'!O1246,IF(B1231=3,'KELAS (REFERENSI)'!O1261,IF(B1231=4,'KELAS (REFERENSI)'!O1276,""))))</f>
        <v/>
      </c>
      <c r="P1231" s="38" t="str">
        <f>IF(B1231=1,'KELAS (REFERENSI)'!P1231,IF(B1231=2,'KELAS (REFERENSI)'!P1246,IF(B1231=3,'KELAS (REFERENSI)'!P1261,IF(B1231=4,'KELAS (REFERENSI)'!P1276,""))))</f>
        <v/>
      </c>
      <c r="Q1231" s="38" t="str">
        <f t="shared" si="4"/>
        <v>BPS Kota Jakarta Timur</v>
      </c>
      <c r="R1231" s="38" t="str">
        <f t="shared" si="56"/>
        <v/>
      </c>
      <c r="S1231" s="38" t="str">
        <f t="shared" ref="S1231:T1231" si="1239">S1230</f>
        <v>15 Juni sampai dengan 31 Agustus 2026</v>
      </c>
      <c r="T1231" s="38" t="str">
        <f t="shared" si="1239"/>
        <v>31 Agustus 2026</v>
      </c>
      <c r="U1231" s="46"/>
      <c r="V1231" s="42"/>
      <c r="W1231" s="42"/>
      <c r="X1231" s="42"/>
    </row>
    <row r="1232" ht="15.0" customHeight="1">
      <c r="A1232" s="36" t="s">
        <v>6294</v>
      </c>
      <c r="B1232" s="43"/>
      <c r="C1232" s="44"/>
      <c r="D1232" s="47"/>
      <c r="E1232" s="47"/>
      <c r="F1232" s="39" t="str">
        <f t="shared" si="2"/>
        <v>PETUGAS.1231/SPK/SE/PML/3172/2026</v>
      </c>
      <c r="G1232" s="45"/>
      <c r="H1232" s="39" t="str">
        <f>VLOOKUP(G1232,'MITRA (REFERENSI)'!$A:$Z,16,FALSE)</f>
        <v>#N/A</v>
      </c>
      <c r="I1232" s="39" t="str">
        <f>VLOOKUP(G1232,'MITRA (REFERENSI)'!$A:$Z,25,FALSE)</f>
        <v>#N/A</v>
      </c>
      <c r="J1232" s="38" t="str">
        <f>VLOOKUP(G1232,'MITRA (REFERENSI)'!$A:$Z,26,FALSE)</f>
        <v>#N/A</v>
      </c>
      <c r="K1232" s="38" t="str">
        <f>VLOOKUP(G1232,'MITRA (REFERENSI)'!$A:$Z,15,FALSE)</f>
        <v>#N/A</v>
      </c>
      <c r="L1232" s="38" t="str">
        <f>VLOOKUP(G1232,'MITRA (REFERENSI)'!$A:$Z,15,FALSE)</f>
        <v>#N/A</v>
      </c>
      <c r="M1232" s="38" t="str">
        <f>IF(B1232=1,'KELAS (REFERENSI)'!M1232,IF(B1232=2,'KELAS (REFERENSI)'!M1247,IF(B1232=3,'KELAS (REFERENSI)'!M1262,IF(B1232=4,'KELAS (REFERENSI)'!M1277,""))))</f>
        <v/>
      </c>
      <c r="N1232" s="38" t="str">
        <f>IF(B1232=1,'KELAS (REFERENSI)'!N1232,IF(B1232=2,'KELAS (REFERENSI)'!N1247,IF(B1232=3,'KELAS (REFERENSI)'!N1262,IF(B1232=4,'KELAS (REFERENSI)'!N1277,""))))</f>
        <v/>
      </c>
      <c r="O1232" s="38" t="str">
        <f>IF(B1232=1,'KELAS (REFERENSI)'!O1232,IF(B1232=2,'KELAS (REFERENSI)'!O1247,IF(B1232=3,'KELAS (REFERENSI)'!O1262,IF(B1232=4,'KELAS (REFERENSI)'!O1277,""))))</f>
        <v/>
      </c>
      <c r="P1232" s="38" t="str">
        <f>IF(B1232=1,'KELAS (REFERENSI)'!P1232,IF(B1232=2,'KELAS (REFERENSI)'!P1247,IF(B1232=3,'KELAS (REFERENSI)'!P1262,IF(B1232=4,'KELAS (REFERENSI)'!P1277,""))))</f>
        <v/>
      </c>
      <c r="Q1232" s="38" t="str">
        <f t="shared" si="4"/>
        <v>BPS Kota Jakarta Timur</v>
      </c>
      <c r="R1232" s="38" t="str">
        <f t="shared" si="56"/>
        <v/>
      </c>
      <c r="S1232" s="38" t="str">
        <f t="shared" ref="S1232:T1232" si="1240">S1231</f>
        <v>15 Juni sampai dengan 31 Agustus 2026</v>
      </c>
      <c r="T1232" s="38" t="str">
        <f t="shared" si="1240"/>
        <v>31 Agustus 2026</v>
      </c>
      <c r="U1232" s="46"/>
      <c r="V1232" s="42"/>
      <c r="W1232" s="42"/>
      <c r="X1232" s="42"/>
    </row>
    <row r="1233" ht="15.0" customHeight="1">
      <c r="A1233" s="36" t="s">
        <v>6295</v>
      </c>
      <c r="B1233" s="43"/>
      <c r="C1233" s="44"/>
      <c r="D1233" s="47"/>
      <c r="E1233" s="47"/>
      <c r="F1233" s="39" t="str">
        <f t="shared" si="2"/>
        <v>PETUGAS.1232/SPK/SE/PML/3172/2026</v>
      </c>
      <c r="G1233" s="45"/>
      <c r="H1233" s="39" t="str">
        <f>VLOOKUP(G1233,'MITRA (REFERENSI)'!$A:$Z,16,FALSE)</f>
        <v>#N/A</v>
      </c>
      <c r="I1233" s="39" t="str">
        <f>VLOOKUP(G1233,'MITRA (REFERENSI)'!$A:$Z,25,FALSE)</f>
        <v>#N/A</v>
      </c>
      <c r="J1233" s="38" t="str">
        <f>VLOOKUP(G1233,'MITRA (REFERENSI)'!$A:$Z,26,FALSE)</f>
        <v>#N/A</v>
      </c>
      <c r="K1233" s="38" t="str">
        <f>VLOOKUP(G1233,'MITRA (REFERENSI)'!$A:$Z,15,FALSE)</f>
        <v>#N/A</v>
      </c>
      <c r="L1233" s="38" t="str">
        <f>VLOOKUP(G1233,'MITRA (REFERENSI)'!$A:$Z,15,FALSE)</f>
        <v>#N/A</v>
      </c>
      <c r="M1233" s="38" t="str">
        <f>IF(B1233=1,'KELAS (REFERENSI)'!M1233,IF(B1233=2,'KELAS (REFERENSI)'!M1248,IF(B1233=3,'KELAS (REFERENSI)'!M1263,IF(B1233=4,'KELAS (REFERENSI)'!M1278,""))))</f>
        <v/>
      </c>
      <c r="N1233" s="38" t="str">
        <f>IF(B1233=1,'KELAS (REFERENSI)'!N1233,IF(B1233=2,'KELAS (REFERENSI)'!N1248,IF(B1233=3,'KELAS (REFERENSI)'!N1263,IF(B1233=4,'KELAS (REFERENSI)'!N1278,""))))</f>
        <v/>
      </c>
      <c r="O1233" s="38" t="str">
        <f>IF(B1233=1,'KELAS (REFERENSI)'!O1233,IF(B1233=2,'KELAS (REFERENSI)'!O1248,IF(B1233=3,'KELAS (REFERENSI)'!O1263,IF(B1233=4,'KELAS (REFERENSI)'!O1278,""))))</f>
        <v/>
      </c>
      <c r="P1233" s="38" t="str">
        <f>IF(B1233=1,'KELAS (REFERENSI)'!P1233,IF(B1233=2,'KELAS (REFERENSI)'!P1248,IF(B1233=3,'KELAS (REFERENSI)'!P1263,IF(B1233=4,'KELAS (REFERENSI)'!P1278,""))))</f>
        <v/>
      </c>
      <c r="Q1233" s="38" t="str">
        <f t="shared" si="4"/>
        <v>BPS Kota Jakarta Timur</v>
      </c>
      <c r="R1233" s="38" t="str">
        <f t="shared" si="56"/>
        <v/>
      </c>
      <c r="S1233" s="38" t="str">
        <f t="shared" ref="S1233:T1233" si="1241">S1232</f>
        <v>15 Juni sampai dengan 31 Agustus 2026</v>
      </c>
      <c r="T1233" s="38" t="str">
        <f t="shared" si="1241"/>
        <v>31 Agustus 2026</v>
      </c>
      <c r="U1233" s="46"/>
      <c r="V1233" s="42"/>
      <c r="W1233" s="42"/>
      <c r="X1233" s="42"/>
    </row>
    <row r="1234" ht="15.0" customHeight="1">
      <c r="A1234" s="36" t="s">
        <v>6296</v>
      </c>
      <c r="B1234" s="43"/>
      <c r="C1234" s="44"/>
      <c r="D1234" s="47"/>
      <c r="E1234" s="47"/>
      <c r="F1234" s="39" t="str">
        <f t="shared" si="2"/>
        <v>PETUGAS.1233/SPK/SE/PML/3172/2026</v>
      </c>
      <c r="G1234" s="45"/>
      <c r="H1234" s="39" t="str">
        <f>VLOOKUP(G1234,'MITRA (REFERENSI)'!$A:$Z,16,FALSE)</f>
        <v>#N/A</v>
      </c>
      <c r="I1234" s="39" t="str">
        <f>VLOOKUP(G1234,'MITRA (REFERENSI)'!$A:$Z,25,FALSE)</f>
        <v>#N/A</v>
      </c>
      <c r="J1234" s="38" t="str">
        <f>VLOOKUP(G1234,'MITRA (REFERENSI)'!$A:$Z,26,FALSE)</f>
        <v>#N/A</v>
      </c>
      <c r="K1234" s="38" t="str">
        <f>VLOOKUP(G1234,'MITRA (REFERENSI)'!$A:$Z,15,FALSE)</f>
        <v>#N/A</v>
      </c>
      <c r="L1234" s="38" t="str">
        <f>VLOOKUP(G1234,'MITRA (REFERENSI)'!$A:$Z,15,FALSE)</f>
        <v>#N/A</v>
      </c>
      <c r="M1234" s="38" t="str">
        <f>IF(B1234=1,'KELAS (REFERENSI)'!M1234,IF(B1234=2,'KELAS (REFERENSI)'!M1249,IF(B1234=3,'KELAS (REFERENSI)'!M1264,IF(B1234=4,'KELAS (REFERENSI)'!M1279,""))))</f>
        <v/>
      </c>
      <c r="N1234" s="38" t="str">
        <f>IF(B1234=1,'KELAS (REFERENSI)'!N1234,IF(B1234=2,'KELAS (REFERENSI)'!N1249,IF(B1234=3,'KELAS (REFERENSI)'!N1264,IF(B1234=4,'KELAS (REFERENSI)'!N1279,""))))</f>
        <v/>
      </c>
      <c r="O1234" s="38" t="str">
        <f>IF(B1234=1,'KELAS (REFERENSI)'!O1234,IF(B1234=2,'KELAS (REFERENSI)'!O1249,IF(B1234=3,'KELAS (REFERENSI)'!O1264,IF(B1234=4,'KELAS (REFERENSI)'!O1279,""))))</f>
        <v/>
      </c>
      <c r="P1234" s="38" t="str">
        <f>IF(B1234=1,'KELAS (REFERENSI)'!P1234,IF(B1234=2,'KELAS (REFERENSI)'!P1249,IF(B1234=3,'KELAS (REFERENSI)'!P1264,IF(B1234=4,'KELAS (REFERENSI)'!P1279,""))))</f>
        <v/>
      </c>
      <c r="Q1234" s="38" t="str">
        <f t="shared" si="4"/>
        <v>BPS Kota Jakarta Timur</v>
      </c>
      <c r="R1234" s="38" t="str">
        <f t="shared" si="56"/>
        <v/>
      </c>
      <c r="S1234" s="38" t="str">
        <f t="shared" ref="S1234:T1234" si="1242">S1233</f>
        <v>15 Juni sampai dengan 31 Agustus 2026</v>
      </c>
      <c r="T1234" s="38" t="str">
        <f t="shared" si="1242"/>
        <v>31 Agustus 2026</v>
      </c>
      <c r="U1234" s="46"/>
      <c r="V1234" s="42"/>
      <c r="W1234" s="42"/>
      <c r="X1234" s="42"/>
    </row>
    <row r="1235" ht="15.0" customHeight="1">
      <c r="A1235" s="36" t="s">
        <v>6297</v>
      </c>
      <c r="B1235" s="43"/>
      <c r="C1235" s="44"/>
      <c r="D1235" s="47"/>
      <c r="E1235" s="47"/>
      <c r="F1235" s="39" t="str">
        <f t="shared" si="2"/>
        <v>PETUGAS.1234/SPK/SE/PML/3172/2026</v>
      </c>
      <c r="G1235" s="45"/>
      <c r="H1235" s="39" t="str">
        <f>VLOOKUP(G1235,'MITRA (REFERENSI)'!$A:$Z,16,FALSE)</f>
        <v>#N/A</v>
      </c>
      <c r="I1235" s="39" t="str">
        <f>VLOOKUP(G1235,'MITRA (REFERENSI)'!$A:$Z,25,FALSE)</f>
        <v>#N/A</v>
      </c>
      <c r="J1235" s="38" t="str">
        <f>VLOOKUP(G1235,'MITRA (REFERENSI)'!$A:$Z,26,FALSE)</f>
        <v>#N/A</v>
      </c>
      <c r="K1235" s="38" t="str">
        <f>VLOOKUP(G1235,'MITRA (REFERENSI)'!$A:$Z,15,FALSE)</f>
        <v>#N/A</v>
      </c>
      <c r="L1235" s="38" t="str">
        <f>VLOOKUP(G1235,'MITRA (REFERENSI)'!$A:$Z,15,FALSE)</f>
        <v>#N/A</v>
      </c>
      <c r="M1235" s="38" t="str">
        <f>IF(B1235=1,'KELAS (REFERENSI)'!M1235,IF(B1235=2,'KELAS (REFERENSI)'!M1250,IF(B1235=3,'KELAS (REFERENSI)'!M1265,IF(B1235=4,'KELAS (REFERENSI)'!M1280,""))))</f>
        <v/>
      </c>
      <c r="N1235" s="38" t="str">
        <f>IF(B1235=1,'KELAS (REFERENSI)'!N1235,IF(B1235=2,'KELAS (REFERENSI)'!N1250,IF(B1235=3,'KELAS (REFERENSI)'!N1265,IF(B1235=4,'KELAS (REFERENSI)'!N1280,""))))</f>
        <v/>
      </c>
      <c r="O1235" s="38" t="str">
        <f>IF(B1235=1,'KELAS (REFERENSI)'!O1235,IF(B1235=2,'KELAS (REFERENSI)'!O1250,IF(B1235=3,'KELAS (REFERENSI)'!O1265,IF(B1235=4,'KELAS (REFERENSI)'!O1280,""))))</f>
        <v/>
      </c>
      <c r="P1235" s="38" t="str">
        <f>IF(B1235=1,'KELAS (REFERENSI)'!P1235,IF(B1235=2,'KELAS (REFERENSI)'!P1250,IF(B1235=3,'KELAS (REFERENSI)'!P1265,IF(B1235=4,'KELAS (REFERENSI)'!P1280,""))))</f>
        <v/>
      </c>
      <c r="Q1235" s="38" t="str">
        <f t="shared" si="4"/>
        <v>BPS Kota Jakarta Timur</v>
      </c>
      <c r="R1235" s="38" t="str">
        <f t="shared" si="56"/>
        <v/>
      </c>
      <c r="S1235" s="38" t="str">
        <f t="shared" ref="S1235:T1235" si="1243">S1234</f>
        <v>15 Juni sampai dengan 31 Agustus 2026</v>
      </c>
      <c r="T1235" s="38" t="str">
        <f t="shared" si="1243"/>
        <v>31 Agustus 2026</v>
      </c>
      <c r="U1235" s="46"/>
      <c r="V1235" s="42"/>
      <c r="W1235" s="42"/>
      <c r="X1235" s="42"/>
    </row>
    <row r="1236" ht="15.0" customHeight="1">
      <c r="A1236" s="36" t="s">
        <v>6298</v>
      </c>
      <c r="B1236" s="43"/>
      <c r="C1236" s="44"/>
      <c r="D1236" s="47"/>
      <c r="E1236" s="47"/>
      <c r="F1236" s="39" t="str">
        <f t="shared" si="2"/>
        <v>PETUGAS.1235/SPK/SE/PML/3172/2026</v>
      </c>
      <c r="G1236" s="45"/>
      <c r="H1236" s="39" t="str">
        <f>VLOOKUP(G1236,'MITRA (REFERENSI)'!$A:$Z,16,FALSE)</f>
        <v>#N/A</v>
      </c>
      <c r="I1236" s="39" t="str">
        <f>VLOOKUP(G1236,'MITRA (REFERENSI)'!$A:$Z,25,FALSE)</f>
        <v>#N/A</v>
      </c>
      <c r="J1236" s="38" t="str">
        <f>VLOOKUP(G1236,'MITRA (REFERENSI)'!$A:$Z,26,FALSE)</f>
        <v>#N/A</v>
      </c>
      <c r="K1236" s="38" t="str">
        <f>VLOOKUP(G1236,'MITRA (REFERENSI)'!$A:$Z,15,FALSE)</f>
        <v>#N/A</v>
      </c>
      <c r="L1236" s="38" t="str">
        <f>VLOOKUP(G1236,'MITRA (REFERENSI)'!$A:$Z,15,FALSE)</f>
        <v>#N/A</v>
      </c>
      <c r="M1236" s="38" t="str">
        <f>IF(B1236=1,'KELAS (REFERENSI)'!M1236,IF(B1236=2,'KELAS (REFERENSI)'!M1251,IF(B1236=3,'KELAS (REFERENSI)'!M1266,IF(B1236=4,'KELAS (REFERENSI)'!M1281,""))))</f>
        <v/>
      </c>
      <c r="N1236" s="38" t="str">
        <f>IF(B1236=1,'KELAS (REFERENSI)'!N1236,IF(B1236=2,'KELAS (REFERENSI)'!N1251,IF(B1236=3,'KELAS (REFERENSI)'!N1266,IF(B1236=4,'KELAS (REFERENSI)'!N1281,""))))</f>
        <v/>
      </c>
      <c r="O1236" s="38" t="str">
        <f>IF(B1236=1,'KELAS (REFERENSI)'!O1236,IF(B1236=2,'KELAS (REFERENSI)'!O1251,IF(B1236=3,'KELAS (REFERENSI)'!O1266,IF(B1236=4,'KELAS (REFERENSI)'!O1281,""))))</f>
        <v/>
      </c>
      <c r="P1236" s="38" t="str">
        <f>IF(B1236=1,'KELAS (REFERENSI)'!P1236,IF(B1236=2,'KELAS (REFERENSI)'!P1251,IF(B1236=3,'KELAS (REFERENSI)'!P1266,IF(B1236=4,'KELAS (REFERENSI)'!P1281,""))))</f>
        <v/>
      </c>
      <c r="Q1236" s="38" t="str">
        <f t="shared" si="4"/>
        <v>BPS Kota Jakarta Timur</v>
      </c>
      <c r="R1236" s="38" t="str">
        <f t="shared" si="56"/>
        <v/>
      </c>
      <c r="S1236" s="38" t="str">
        <f t="shared" ref="S1236:T1236" si="1244">S1235</f>
        <v>15 Juni sampai dengan 31 Agustus 2026</v>
      </c>
      <c r="T1236" s="38" t="str">
        <f t="shared" si="1244"/>
        <v>31 Agustus 2026</v>
      </c>
      <c r="U1236" s="46"/>
      <c r="V1236" s="42"/>
      <c r="W1236" s="42"/>
      <c r="X1236" s="42"/>
    </row>
    <row r="1237" ht="15.0" customHeight="1">
      <c r="A1237" s="36" t="s">
        <v>6299</v>
      </c>
      <c r="B1237" s="43"/>
      <c r="C1237" s="44"/>
      <c r="D1237" s="47"/>
      <c r="E1237" s="47"/>
      <c r="F1237" s="39" t="str">
        <f t="shared" si="2"/>
        <v>PETUGAS.1236/SPK/SE/PML/3172/2026</v>
      </c>
      <c r="G1237" s="45"/>
      <c r="H1237" s="39" t="str">
        <f>VLOOKUP(G1237,'MITRA (REFERENSI)'!$A:$Z,16,FALSE)</f>
        <v>#N/A</v>
      </c>
      <c r="I1237" s="39" t="str">
        <f>VLOOKUP(G1237,'MITRA (REFERENSI)'!$A:$Z,25,FALSE)</f>
        <v>#N/A</v>
      </c>
      <c r="J1237" s="38" t="str">
        <f>VLOOKUP(G1237,'MITRA (REFERENSI)'!$A:$Z,26,FALSE)</f>
        <v>#N/A</v>
      </c>
      <c r="K1237" s="38" t="str">
        <f>VLOOKUP(G1237,'MITRA (REFERENSI)'!$A:$Z,15,FALSE)</f>
        <v>#N/A</v>
      </c>
      <c r="L1237" s="38" t="str">
        <f>VLOOKUP(G1237,'MITRA (REFERENSI)'!$A:$Z,15,FALSE)</f>
        <v>#N/A</v>
      </c>
      <c r="M1237" s="38" t="str">
        <f>IF(B1237=1,'KELAS (REFERENSI)'!M1237,IF(B1237=2,'KELAS (REFERENSI)'!M1252,IF(B1237=3,'KELAS (REFERENSI)'!M1267,IF(B1237=4,'KELAS (REFERENSI)'!M1282,""))))</f>
        <v/>
      </c>
      <c r="N1237" s="38" t="str">
        <f>IF(B1237=1,'KELAS (REFERENSI)'!N1237,IF(B1237=2,'KELAS (REFERENSI)'!N1252,IF(B1237=3,'KELAS (REFERENSI)'!N1267,IF(B1237=4,'KELAS (REFERENSI)'!N1282,""))))</f>
        <v/>
      </c>
      <c r="O1237" s="38" t="str">
        <f>IF(B1237=1,'KELAS (REFERENSI)'!O1237,IF(B1237=2,'KELAS (REFERENSI)'!O1252,IF(B1237=3,'KELAS (REFERENSI)'!O1267,IF(B1237=4,'KELAS (REFERENSI)'!O1282,""))))</f>
        <v/>
      </c>
      <c r="P1237" s="38" t="str">
        <f>IF(B1237=1,'KELAS (REFERENSI)'!P1237,IF(B1237=2,'KELAS (REFERENSI)'!P1252,IF(B1237=3,'KELAS (REFERENSI)'!P1267,IF(B1237=4,'KELAS (REFERENSI)'!P1282,""))))</f>
        <v/>
      </c>
      <c r="Q1237" s="38" t="str">
        <f t="shared" si="4"/>
        <v>BPS Kota Jakarta Timur</v>
      </c>
      <c r="R1237" s="38" t="str">
        <f t="shared" si="56"/>
        <v/>
      </c>
      <c r="S1237" s="38" t="str">
        <f t="shared" ref="S1237:T1237" si="1245">S1236</f>
        <v>15 Juni sampai dengan 31 Agustus 2026</v>
      </c>
      <c r="T1237" s="38" t="str">
        <f t="shared" si="1245"/>
        <v>31 Agustus 2026</v>
      </c>
      <c r="U1237" s="46"/>
      <c r="V1237" s="42"/>
      <c r="W1237" s="42"/>
      <c r="X1237" s="42"/>
    </row>
    <row r="1238" ht="15.0" customHeight="1">
      <c r="A1238" s="36" t="s">
        <v>6300</v>
      </c>
      <c r="B1238" s="43"/>
      <c r="C1238" s="44"/>
      <c r="D1238" s="47"/>
      <c r="E1238" s="47"/>
      <c r="F1238" s="39" t="str">
        <f t="shared" si="2"/>
        <v>PETUGAS.1237/SPK/SE/PML/3172/2026</v>
      </c>
      <c r="G1238" s="45"/>
      <c r="H1238" s="39" t="str">
        <f>VLOOKUP(G1238,'MITRA (REFERENSI)'!$A:$Z,16,FALSE)</f>
        <v>#N/A</v>
      </c>
      <c r="I1238" s="39" t="str">
        <f>VLOOKUP(G1238,'MITRA (REFERENSI)'!$A:$Z,25,FALSE)</f>
        <v>#N/A</v>
      </c>
      <c r="J1238" s="38" t="str">
        <f>VLOOKUP(G1238,'MITRA (REFERENSI)'!$A:$Z,26,FALSE)</f>
        <v>#N/A</v>
      </c>
      <c r="K1238" s="38" t="str">
        <f>VLOOKUP(G1238,'MITRA (REFERENSI)'!$A:$Z,15,FALSE)</f>
        <v>#N/A</v>
      </c>
      <c r="L1238" s="38" t="str">
        <f>VLOOKUP(G1238,'MITRA (REFERENSI)'!$A:$Z,15,FALSE)</f>
        <v>#N/A</v>
      </c>
      <c r="M1238" s="38" t="str">
        <f>IF(B1238=1,'KELAS (REFERENSI)'!M1238,IF(B1238=2,'KELAS (REFERENSI)'!M1253,IF(B1238=3,'KELAS (REFERENSI)'!M1268,IF(B1238=4,'KELAS (REFERENSI)'!M1283,""))))</f>
        <v/>
      </c>
      <c r="N1238" s="38" t="str">
        <f>IF(B1238=1,'KELAS (REFERENSI)'!N1238,IF(B1238=2,'KELAS (REFERENSI)'!N1253,IF(B1238=3,'KELAS (REFERENSI)'!N1268,IF(B1238=4,'KELAS (REFERENSI)'!N1283,""))))</f>
        <v/>
      </c>
      <c r="O1238" s="38" t="str">
        <f>IF(B1238=1,'KELAS (REFERENSI)'!O1238,IF(B1238=2,'KELAS (REFERENSI)'!O1253,IF(B1238=3,'KELAS (REFERENSI)'!O1268,IF(B1238=4,'KELAS (REFERENSI)'!O1283,""))))</f>
        <v/>
      </c>
      <c r="P1238" s="38" t="str">
        <f>IF(B1238=1,'KELAS (REFERENSI)'!P1238,IF(B1238=2,'KELAS (REFERENSI)'!P1253,IF(B1238=3,'KELAS (REFERENSI)'!P1268,IF(B1238=4,'KELAS (REFERENSI)'!P1283,""))))</f>
        <v/>
      </c>
      <c r="Q1238" s="38" t="str">
        <f t="shared" si="4"/>
        <v>BPS Kota Jakarta Timur</v>
      </c>
      <c r="R1238" s="38" t="str">
        <f t="shared" si="56"/>
        <v/>
      </c>
      <c r="S1238" s="38" t="str">
        <f t="shared" ref="S1238:T1238" si="1246">S1237</f>
        <v>15 Juni sampai dengan 31 Agustus 2026</v>
      </c>
      <c r="T1238" s="38" t="str">
        <f t="shared" si="1246"/>
        <v>31 Agustus 2026</v>
      </c>
      <c r="U1238" s="46"/>
      <c r="V1238" s="42"/>
      <c r="W1238" s="42"/>
      <c r="X1238" s="42"/>
    </row>
    <row r="1239" ht="15.0" customHeight="1">
      <c r="A1239" s="36" t="s">
        <v>6301</v>
      </c>
      <c r="B1239" s="43"/>
      <c r="C1239" s="44"/>
      <c r="D1239" s="47"/>
      <c r="E1239" s="47"/>
      <c r="F1239" s="39" t="str">
        <f t="shared" si="2"/>
        <v>PETUGAS.1238/SPK/SE/PML/3172/2026</v>
      </c>
      <c r="G1239" s="45"/>
      <c r="H1239" s="39" t="str">
        <f>VLOOKUP(G1239,'MITRA (REFERENSI)'!$A:$Z,16,FALSE)</f>
        <v>#N/A</v>
      </c>
      <c r="I1239" s="39" t="str">
        <f>VLOOKUP(G1239,'MITRA (REFERENSI)'!$A:$Z,25,FALSE)</f>
        <v>#N/A</v>
      </c>
      <c r="J1239" s="38" t="str">
        <f>VLOOKUP(G1239,'MITRA (REFERENSI)'!$A:$Z,26,FALSE)</f>
        <v>#N/A</v>
      </c>
      <c r="K1239" s="38" t="str">
        <f>VLOOKUP(G1239,'MITRA (REFERENSI)'!$A:$Z,15,FALSE)</f>
        <v>#N/A</v>
      </c>
      <c r="L1239" s="38" t="str">
        <f>VLOOKUP(G1239,'MITRA (REFERENSI)'!$A:$Z,15,FALSE)</f>
        <v>#N/A</v>
      </c>
      <c r="M1239" s="38" t="str">
        <f>IF(B1239=1,'KELAS (REFERENSI)'!M1239,IF(B1239=2,'KELAS (REFERENSI)'!M1254,IF(B1239=3,'KELAS (REFERENSI)'!M1269,IF(B1239=4,'KELAS (REFERENSI)'!M1284,""))))</f>
        <v/>
      </c>
      <c r="N1239" s="38" t="str">
        <f>IF(B1239=1,'KELAS (REFERENSI)'!N1239,IF(B1239=2,'KELAS (REFERENSI)'!N1254,IF(B1239=3,'KELAS (REFERENSI)'!N1269,IF(B1239=4,'KELAS (REFERENSI)'!N1284,""))))</f>
        <v/>
      </c>
      <c r="O1239" s="38" t="str">
        <f>IF(B1239=1,'KELAS (REFERENSI)'!O1239,IF(B1239=2,'KELAS (REFERENSI)'!O1254,IF(B1239=3,'KELAS (REFERENSI)'!O1269,IF(B1239=4,'KELAS (REFERENSI)'!O1284,""))))</f>
        <v/>
      </c>
      <c r="P1239" s="38" t="str">
        <f>IF(B1239=1,'KELAS (REFERENSI)'!P1239,IF(B1239=2,'KELAS (REFERENSI)'!P1254,IF(B1239=3,'KELAS (REFERENSI)'!P1269,IF(B1239=4,'KELAS (REFERENSI)'!P1284,""))))</f>
        <v/>
      </c>
      <c r="Q1239" s="38" t="str">
        <f t="shared" si="4"/>
        <v>BPS Kota Jakarta Timur</v>
      </c>
      <c r="R1239" s="38" t="str">
        <f t="shared" si="56"/>
        <v/>
      </c>
      <c r="S1239" s="38" t="str">
        <f t="shared" ref="S1239:T1239" si="1247">S1238</f>
        <v>15 Juni sampai dengan 31 Agustus 2026</v>
      </c>
      <c r="T1239" s="38" t="str">
        <f t="shared" si="1247"/>
        <v>31 Agustus 2026</v>
      </c>
      <c r="U1239" s="46"/>
      <c r="V1239" s="42"/>
      <c r="W1239" s="42"/>
      <c r="X1239" s="42"/>
    </row>
    <row r="1240" ht="15.0" customHeight="1">
      <c r="A1240" s="36" t="s">
        <v>6302</v>
      </c>
      <c r="B1240" s="43"/>
      <c r="C1240" s="44"/>
      <c r="D1240" s="47"/>
      <c r="E1240" s="47"/>
      <c r="F1240" s="39" t="str">
        <f t="shared" si="2"/>
        <v>PETUGAS.1239/SPK/SE/PML/3172/2026</v>
      </c>
      <c r="G1240" s="45"/>
      <c r="H1240" s="39" t="str">
        <f>VLOOKUP(G1240,'MITRA (REFERENSI)'!$A:$Z,16,FALSE)</f>
        <v>#N/A</v>
      </c>
      <c r="I1240" s="39" t="str">
        <f>VLOOKUP(G1240,'MITRA (REFERENSI)'!$A:$Z,25,FALSE)</f>
        <v>#N/A</v>
      </c>
      <c r="J1240" s="38" t="str">
        <f>VLOOKUP(G1240,'MITRA (REFERENSI)'!$A:$Z,26,FALSE)</f>
        <v>#N/A</v>
      </c>
      <c r="K1240" s="38" t="str">
        <f>VLOOKUP(G1240,'MITRA (REFERENSI)'!$A:$Z,15,FALSE)</f>
        <v>#N/A</v>
      </c>
      <c r="L1240" s="38" t="str">
        <f>VLOOKUP(G1240,'MITRA (REFERENSI)'!$A:$Z,15,FALSE)</f>
        <v>#N/A</v>
      </c>
      <c r="M1240" s="38" t="str">
        <f>IF(B1240=1,'KELAS (REFERENSI)'!M1240,IF(B1240=2,'KELAS (REFERENSI)'!M1255,IF(B1240=3,'KELAS (REFERENSI)'!M1270,IF(B1240=4,'KELAS (REFERENSI)'!M1285,""))))</f>
        <v/>
      </c>
      <c r="N1240" s="38" t="str">
        <f>IF(B1240=1,'KELAS (REFERENSI)'!N1240,IF(B1240=2,'KELAS (REFERENSI)'!N1255,IF(B1240=3,'KELAS (REFERENSI)'!N1270,IF(B1240=4,'KELAS (REFERENSI)'!N1285,""))))</f>
        <v/>
      </c>
      <c r="O1240" s="38" t="str">
        <f>IF(B1240=1,'KELAS (REFERENSI)'!O1240,IF(B1240=2,'KELAS (REFERENSI)'!O1255,IF(B1240=3,'KELAS (REFERENSI)'!O1270,IF(B1240=4,'KELAS (REFERENSI)'!O1285,""))))</f>
        <v/>
      </c>
      <c r="P1240" s="38" t="str">
        <f>IF(B1240=1,'KELAS (REFERENSI)'!P1240,IF(B1240=2,'KELAS (REFERENSI)'!P1255,IF(B1240=3,'KELAS (REFERENSI)'!P1270,IF(B1240=4,'KELAS (REFERENSI)'!P1285,""))))</f>
        <v/>
      </c>
      <c r="Q1240" s="38" t="str">
        <f t="shared" si="4"/>
        <v>BPS Kota Jakarta Timur</v>
      </c>
      <c r="R1240" s="38" t="str">
        <f t="shared" si="56"/>
        <v/>
      </c>
      <c r="S1240" s="38" t="str">
        <f t="shared" ref="S1240:T1240" si="1248">S1239</f>
        <v>15 Juni sampai dengan 31 Agustus 2026</v>
      </c>
      <c r="T1240" s="38" t="str">
        <f t="shared" si="1248"/>
        <v>31 Agustus 2026</v>
      </c>
      <c r="U1240" s="46"/>
      <c r="V1240" s="42"/>
      <c r="W1240" s="42"/>
      <c r="X1240" s="42"/>
    </row>
    <row r="1241" ht="15.0" customHeight="1">
      <c r="A1241" s="36" t="s">
        <v>6303</v>
      </c>
      <c r="B1241" s="43"/>
      <c r="C1241" s="44"/>
      <c r="D1241" s="47"/>
      <c r="E1241" s="47"/>
      <c r="F1241" s="39" t="str">
        <f t="shared" si="2"/>
        <v>PETUGAS.1240/SPK/SE/PML/3172/2026</v>
      </c>
      <c r="G1241" s="45"/>
      <c r="H1241" s="39" t="str">
        <f>VLOOKUP(G1241,'MITRA (REFERENSI)'!$A:$Z,16,FALSE)</f>
        <v>#N/A</v>
      </c>
      <c r="I1241" s="39" t="str">
        <f>VLOOKUP(G1241,'MITRA (REFERENSI)'!$A:$Z,25,FALSE)</f>
        <v>#N/A</v>
      </c>
      <c r="J1241" s="38" t="str">
        <f>VLOOKUP(G1241,'MITRA (REFERENSI)'!$A:$Z,26,FALSE)</f>
        <v>#N/A</v>
      </c>
      <c r="K1241" s="38" t="str">
        <f>VLOOKUP(G1241,'MITRA (REFERENSI)'!$A:$Z,15,FALSE)</f>
        <v>#N/A</v>
      </c>
      <c r="L1241" s="38" t="str">
        <f>VLOOKUP(G1241,'MITRA (REFERENSI)'!$A:$Z,15,FALSE)</f>
        <v>#N/A</v>
      </c>
      <c r="M1241" s="38" t="str">
        <f>IF(B1241=1,'KELAS (REFERENSI)'!M1241,IF(B1241=2,'KELAS (REFERENSI)'!M1256,IF(B1241=3,'KELAS (REFERENSI)'!M1271,IF(B1241=4,'KELAS (REFERENSI)'!M1286,""))))</f>
        <v/>
      </c>
      <c r="N1241" s="38" t="str">
        <f>IF(B1241=1,'KELAS (REFERENSI)'!N1241,IF(B1241=2,'KELAS (REFERENSI)'!N1256,IF(B1241=3,'KELAS (REFERENSI)'!N1271,IF(B1241=4,'KELAS (REFERENSI)'!N1286,""))))</f>
        <v/>
      </c>
      <c r="O1241" s="38" t="str">
        <f>IF(B1241=1,'KELAS (REFERENSI)'!O1241,IF(B1241=2,'KELAS (REFERENSI)'!O1256,IF(B1241=3,'KELAS (REFERENSI)'!O1271,IF(B1241=4,'KELAS (REFERENSI)'!O1286,""))))</f>
        <v/>
      </c>
      <c r="P1241" s="38" t="str">
        <f>IF(B1241=1,'KELAS (REFERENSI)'!P1241,IF(B1241=2,'KELAS (REFERENSI)'!P1256,IF(B1241=3,'KELAS (REFERENSI)'!P1271,IF(B1241=4,'KELAS (REFERENSI)'!P1286,""))))</f>
        <v/>
      </c>
      <c r="Q1241" s="38" t="str">
        <f t="shared" si="4"/>
        <v>BPS Kota Jakarta Timur</v>
      </c>
      <c r="R1241" s="38" t="str">
        <f t="shared" si="56"/>
        <v/>
      </c>
      <c r="S1241" s="38" t="str">
        <f t="shared" ref="S1241:T1241" si="1249">S1240</f>
        <v>15 Juni sampai dengan 31 Agustus 2026</v>
      </c>
      <c r="T1241" s="38" t="str">
        <f t="shared" si="1249"/>
        <v>31 Agustus 2026</v>
      </c>
      <c r="U1241" s="46"/>
      <c r="V1241" s="42"/>
      <c r="W1241" s="42"/>
      <c r="X1241" s="42"/>
    </row>
    <row r="1242" ht="15.0" customHeight="1">
      <c r="A1242" s="36" t="s">
        <v>6304</v>
      </c>
      <c r="B1242" s="43"/>
      <c r="C1242" s="44"/>
      <c r="D1242" s="47"/>
      <c r="E1242" s="47"/>
      <c r="F1242" s="39" t="str">
        <f t="shared" si="2"/>
        <v>PETUGAS.1241/SPK/SE/PML/3172/2026</v>
      </c>
      <c r="G1242" s="45"/>
      <c r="H1242" s="39" t="str">
        <f>VLOOKUP(G1242,'MITRA (REFERENSI)'!$A:$Z,16,FALSE)</f>
        <v>#N/A</v>
      </c>
      <c r="I1242" s="39" t="str">
        <f>VLOOKUP(G1242,'MITRA (REFERENSI)'!$A:$Z,25,FALSE)</f>
        <v>#N/A</v>
      </c>
      <c r="J1242" s="38" t="str">
        <f>VLOOKUP(G1242,'MITRA (REFERENSI)'!$A:$Z,26,FALSE)</f>
        <v>#N/A</v>
      </c>
      <c r="K1242" s="38" t="str">
        <f>VLOOKUP(G1242,'MITRA (REFERENSI)'!$A:$Z,15,FALSE)</f>
        <v>#N/A</v>
      </c>
      <c r="L1242" s="38" t="str">
        <f>VLOOKUP(G1242,'MITRA (REFERENSI)'!$A:$Z,15,FALSE)</f>
        <v>#N/A</v>
      </c>
      <c r="M1242" s="38" t="str">
        <f>IF(B1242=1,'KELAS (REFERENSI)'!M1242,IF(B1242=2,'KELAS (REFERENSI)'!M1257,IF(B1242=3,'KELAS (REFERENSI)'!M1272,IF(B1242=4,'KELAS (REFERENSI)'!M1287,""))))</f>
        <v/>
      </c>
      <c r="N1242" s="38" t="str">
        <f>IF(B1242=1,'KELAS (REFERENSI)'!N1242,IF(B1242=2,'KELAS (REFERENSI)'!N1257,IF(B1242=3,'KELAS (REFERENSI)'!N1272,IF(B1242=4,'KELAS (REFERENSI)'!N1287,""))))</f>
        <v/>
      </c>
      <c r="O1242" s="38" t="str">
        <f>IF(B1242=1,'KELAS (REFERENSI)'!O1242,IF(B1242=2,'KELAS (REFERENSI)'!O1257,IF(B1242=3,'KELAS (REFERENSI)'!O1272,IF(B1242=4,'KELAS (REFERENSI)'!O1287,""))))</f>
        <v/>
      </c>
      <c r="P1242" s="38" t="str">
        <f>IF(B1242=1,'KELAS (REFERENSI)'!P1242,IF(B1242=2,'KELAS (REFERENSI)'!P1257,IF(B1242=3,'KELAS (REFERENSI)'!P1272,IF(B1242=4,'KELAS (REFERENSI)'!P1287,""))))</f>
        <v/>
      </c>
      <c r="Q1242" s="38" t="str">
        <f t="shared" si="4"/>
        <v>BPS Kota Jakarta Timur</v>
      </c>
      <c r="R1242" s="38" t="str">
        <f t="shared" si="56"/>
        <v/>
      </c>
      <c r="S1242" s="38" t="str">
        <f t="shared" ref="S1242:T1242" si="1250">S1241</f>
        <v>15 Juni sampai dengan 31 Agustus 2026</v>
      </c>
      <c r="T1242" s="38" t="str">
        <f t="shared" si="1250"/>
        <v>31 Agustus 2026</v>
      </c>
      <c r="U1242" s="46"/>
      <c r="V1242" s="42"/>
      <c r="W1242" s="42"/>
      <c r="X1242" s="42"/>
    </row>
    <row r="1243" ht="15.0" customHeight="1">
      <c r="A1243" s="36" t="s">
        <v>6305</v>
      </c>
      <c r="B1243" s="43"/>
      <c r="C1243" s="44"/>
      <c r="D1243" s="47"/>
      <c r="E1243" s="47"/>
      <c r="F1243" s="39" t="str">
        <f t="shared" si="2"/>
        <v>PETUGAS.1242/SPK/SE/PML/3172/2026</v>
      </c>
      <c r="G1243" s="45"/>
      <c r="H1243" s="39" t="str">
        <f>VLOOKUP(G1243,'MITRA (REFERENSI)'!$A:$Z,16,FALSE)</f>
        <v>#N/A</v>
      </c>
      <c r="I1243" s="39" t="str">
        <f>VLOOKUP(G1243,'MITRA (REFERENSI)'!$A:$Z,25,FALSE)</f>
        <v>#N/A</v>
      </c>
      <c r="J1243" s="38" t="str">
        <f>VLOOKUP(G1243,'MITRA (REFERENSI)'!$A:$Z,26,FALSE)</f>
        <v>#N/A</v>
      </c>
      <c r="K1243" s="38" t="str">
        <f>VLOOKUP(G1243,'MITRA (REFERENSI)'!$A:$Z,15,FALSE)</f>
        <v>#N/A</v>
      </c>
      <c r="L1243" s="38" t="str">
        <f>VLOOKUP(G1243,'MITRA (REFERENSI)'!$A:$Z,15,FALSE)</f>
        <v>#N/A</v>
      </c>
      <c r="M1243" s="38" t="str">
        <f>IF(B1243=1,'KELAS (REFERENSI)'!M1243,IF(B1243=2,'KELAS (REFERENSI)'!M1258,IF(B1243=3,'KELAS (REFERENSI)'!M1273,IF(B1243=4,'KELAS (REFERENSI)'!M1288,""))))</f>
        <v/>
      </c>
      <c r="N1243" s="38" t="str">
        <f>IF(B1243=1,'KELAS (REFERENSI)'!N1243,IF(B1243=2,'KELAS (REFERENSI)'!N1258,IF(B1243=3,'KELAS (REFERENSI)'!N1273,IF(B1243=4,'KELAS (REFERENSI)'!N1288,""))))</f>
        <v/>
      </c>
      <c r="O1243" s="38" t="str">
        <f>IF(B1243=1,'KELAS (REFERENSI)'!O1243,IF(B1243=2,'KELAS (REFERENSI)'!O1258,IF(B1243=3,'KELAS (REFERENSI)'!O1273,IF(B1243=4,'KELAS (REFERENSI)'!O1288,""))))</f>
        <v/>
      </c>
      <c r="P1243" s="38" t="str">
        <f>IF(B1243=1,'KELAS (REFERENSI)'!P1243,IF(B1243=2,'KELAS (REFERENSI)'!P1258,IF(B1243=3,'KELAS (REFERENSI)'!P1273,IF(B1243=4,'KELAS (REFERENSI)'!P1288,""))))</f>
        <v/>
      </c>
      <c r="Q1243" s="38" t="str">
        <f t="shared" si="4"/>
        <v>BPS Kota Jakarta Timur</v>
      </c>
      <c r="R1243" s="38" t="str">
        <f t="shared" si="56"/>
        <v/>
      </c>
      <c r="S1243" s="38" t="str">
        <f t="shared" ref="S1243:T1243" si="1251">S1242</f>
        <v>15 Juni sampai dengan 31 Agustus 2026</v>
      </c>
      <c r="T1243" s="38" t="str">
        <f t="shared" si="1251"/>
        <v>31 Agustus 2026</v>
      </c>
      <c r="U1243" s="46"/>
      <c r="V1243" s="42"/>
      <c r="W1243" s="42"/>
      <c r="X1243" s="42"/>
    </row>
    <row r="1244" ht="15.0" customHeight="1">
      <c r="A1244" s="36" t="s">
        <v>6306</v>
      </c>
      <c r="B1244" s="43"/>
      <c r="C1244" s="44"/>
      <c r="D1244" s="47"/>
      <c r="E1244" s="47"/>
      <c r="F1244" s="39" t="str">
        <f t="shared" si="2"/>
        <v>PETUGAS.1243/SPK/SE/PML/3172/2026</v>
      </c>
      <c r="G1244" s="45"/>
      <c r="H1244" s="39" t="str">
        <f>VLOOKUP(G1244,'MITRA (REFERENSI)'!$A:$Z,16,FALSE)</f>
        <v>#N/A</v>
      </c>
      <c r="I1244" s="39" t="str">
        <f>VLOOKUP(G1244,'MITRA (REFERENSI)'!$A:$Z,25,FALSE)</f>
        <v>#N/A</v>
      </c>
      <c r="J1244" s="38" t="str">
        <f>VLOOKUP(G1244,'MITRA (REFERENSI)'!$A:$Z,26,FALSE)</f>
        <v>#N/A</v>
      </c>
      <c r="K1244" s="38" t="str">
        <f>VLOOKUP(G1244,'MITRA (REFERENSI)'!$A:$Z,15,FALSE)</f>
        <v>#N/A</v>
      </c>
      <c r="L1244" s="38" t="str">
        <f>VLOOKUP(G1244,'MITRA (REFERENSI)'!$A:$Z,15,FALSE)</f>
        <v>#N/A</v>
      </c>
      <c r="M1244" s="38" t="str">
        <f>IF(B1244=1,'KELAS (REFERENSI)'!M1244,IF(B1244=2,'KELAS (REFERENSI)'!M1259,IF(B1244=3,'KELAS (REFERENSI)'!M1274,IF(B1244=4,'KELAS (REFERENSI)'!M1289,""))))</f>
        <v/>
      </c>
      <c r="N1244" s="38" t="str">
        <f>IF(B1244=1,'KELAS (REFERENSI)'!N1244,IF(B1244=2,'KELAS (REFERENSI)'!N1259,IF(B1244=3,'KELAS (REFERENSI)'!N1274,IF(B1244=4,'KELAS (REFERENSI)'!N1289,""))))</f>
        <v/>
      </c>
      <c r="O1244" s="38" t="str">
        <f>IF(B1244=1,'KELAS (REFERENSI)'!O1244,IF(B1244=2,'KELAS (REFERENSI)'!O1259,IF(B1244=3,'KELAS (REFERENSI)'!O1274,IF(B1244=4,'KELAS (REFERENSI)'!O1289,""))))</f>
        <v/>
      </c>
      <c r="P1244" s="38" t="str">
        <f>IF(B1244=1,'KELAS (REFERENSI)'!P1244,IF(B1244=2,'KELAS (REFERENSI)'!P1259,IF(B1244=3,'KELAS (REFERENSI)'!P1274,IF(B1244=4,'KELAS (REFERENSI)'!P1289,""))))</f>
        <v/>
      </c>
      <c r="Q1244" s="38" t="str">
        <f t="shared" si="4"/>
        <v>BPS Kota Jakarta Timur</v>
      </c>
      <c r="R1244" s="38" t="str">
        <f t="shared" si="56"/>
        <v/>
      </c>
      <c r="S1244" s="38" t="str">
        <f t="shared" ref="S1244:T1244" si="1252">S1243</f>
        <v>15 Juni sampai dengan 31 Agustus 2026</v>
      </c>
      <c r="T1244" s="38" t="str">
        <f t="shared" si="1252"/>
        <v>31 Agustus 2026</v>
      </c>
      <c r="U1244" s="46"/>
      <c r="V1244" s="42"/>
      <c r="W1244" s="42"/>
      <c r="X1244" s="42"/>
    </row>
    <row r="1245" ht="15.0" customHeight="1">
      <c r="A1245" s="36" t="s">
        <v>6307</v>
      </c>
      <c r="B1245" s="43"/>
      <c r="C1245" s="44"/>
      <c r="D1245" s="47"/>
      <c r="E1245" s="47"/>
      <c r="F1245" s="39" t="str">
        <f t="shared" si="2"/>
        <v>PETUGAS.1244/SPK/SE/PML/3172/2026</v>
      </c>
      <c r="G1245" s="45"/>
      <c r="H1245" s="39" t="str">
        <f>VLOOKUP(G1245,'MITRA (REFERENSI)'!$A:$Z,16,FALSE)</f>
        <v>#N/A</v>
      </c>
      <c r="I1245" s="39" t="str">
        <f>VLOOKUP(G1245,'MITRA (REFERENSI)'!$A:$Z,25,FALSE)</f>
        <v>#N/A</v>
      </c>
      <c r="J1245" s="38" t="str">
        <f>VLOOKUP(G1245,'MITRA (REFERENSI)'!$A:$Z,26,FALSE)</f>
        <v>#N/A</v>
      </c>
      <c r="K1245" s="38" t="str">
        <f>VLOOKUP(G1245,'MITRA (REFERENSI)'!$A:$Z,15,FALSE)</f>
        <v>#N/A</v>
      </c>
      <c r="L1245" s="38" t="str">
        <f>VLOOKUP(G1245,'MITRA (REFERENSI)'!$A:$Z,15,FALSE)</f>
        <v>#N/A</v>
      </c>
      <c r="M1245" s="38" t="str">
        <f>IF(B1245=1,'KELAS (REFERENSI)'!M1245,IF(B1245=2,'KELAS (REFERENSI)'!M1260,IF(B1245=3,'KELAS (REFERENSI)'!M1275,IF(B1245=4,'KELAS (REFERENSI)'!M1290,""))))</f>
        <v/>
      </c>
      <c r="N1245" s="38" t="str">
        <f>IF(B1245=1,'KELAS (REFERENSI)'!N1245,IF(B1245=2,'KELAS (REFERENSI)'!N1260,IF(B1245=3,'KELAS (REFERENSI)'!N1275,IF(B1245=4,'KELAS (REFERENSI)'!N1290,""))))</f>
        <v/>
      </c>
      <c r="O1245" s="38" t="str">
        <f>IF(B1245=1,'KELAS (REFERENSI)'!O1245,IF(B1245=2,'KELAS (REFERENSI)'!O1260,IF(B1245=3,'KELAS (REFERENSI)'!O1275,IF(B1245=4,'KELAS (REFERENSI)'!O1290,""))))</f>
        <v/>
      </c>
      <c r="P1245" s="38" t="str">
        <f>IF(B1245=1,'KELAS (REFERENSI)'!P1245,IF(B1245=2,'KELAS (REFERENSI)'!P1260,IF(B1245=3,'KELAS (REFERENSI)'!P1275,IF(B1245=4,'KELAS (REFERENSI)'!P1290,""))))</f>
        <v/>
      </c>
      <c r="Q1245" s="38" t="str">
        <f t="shared" si="4"/>
        <v>BPS Kota Jakarta Timur</v>
      </c>
      <c r="R1245" s="38" t="str">
        <f t="shared" si="56"/>
        <v/>
      </c>
      <c r="S1245" s="38" t="str">
        <f t="shared" ref="S1245:T1245" si="1253">S1244</f>
        <v>15 Juni sampai dengan 31 Agustus 2026</v>
      </c>
      <c r="T1245" s="38" t="str">
        <f t="shared" si="1253"/>
        <v>31 Agustus 2026</v>
      </c>
      <c r="U1245" s="46"/>
      <c r="V1245" s="42"/>
      <c r="W1245" s="42"/>
      <c r="X1245" s="42"/>
    </row>
    <row r="1246" ht="15.0" customHeight="1">
      <c r="A1246" s="36" t="s">
        <v>6308</v>
      </c>
      <c r="B1246" s="43"/>
      <c r="C1246" s="44"/>
      <c r="D1246" s="47"/>
      <c r="E1246" s="47"/>
      <c r="F1246" s="39" t="str">
        <f t="shared" si="2"/>
        <v>PETUGAS.1245/SPK/SE/PML/3172/2026</v>
      </c>
      <c r="G1246" s="45"/>
      <c r="H1246" s="39" t="str">
        <f>VLOOKUP(G1246,'MITRA (REFERENSI)'!$A:$Z,16,FALSE)</f>
        <v>#N/A</v>
      </c>
      <c r="I1246" s="39" t="str">
        <f>VLOOKUP(G1246,'MITRA (REFERENSI)'!$A:$Z,25,FALSE)</f>
        <v>#N/A</v>
      </c>
      <c r="J1246" s="38" t="str">
        <f>VLOOKUP(G1246,'MITRA (REFERENSI)'!$A:$Z,26,FALSE)</f>
        <v>#N/A</v>
      </c>
      <c r="K1246" s="38" t="str">
        <f>VLOOKUP(G1246,'MITRA (REFERENSI)'!$A:$Z,15,FALSE)</f>
        <v>#N/A</v>
      </c>
      <c r="L1246" s="38" t="str">
        <f>VLOOKUP(G1246,'MITRA (REFERENSI)'!$A:$Z,15,FALSE)</f>
        <v>#N/A</v>
      </c>
      <c r="M1246" s="38" t="str">
        <f>IF(B1246=1,'KELAS (REFERENSI)'!M1246,IF(B1246=2,'KELAS (REFERENSI)'!M1261,IF(B1246=3,'KELAS (REFERENSI)'!M1276,IF(B1246=4,'KELAS (REFERENSI)'!M1291,""))))</f>
        <v/>
      </c>
      <c r="N1246" s="38" t="str">
        <f>IF(B1246=1,'KELAS (REFERENSI)'!N1246,IF(B1246=2,'KELAS (REFERENSI)'!N1261,IF(B1246=3,'KELAS (REFERENSI)'!N1276,IF(B1246=4,'KELAS (REFERENSI)'!N1291,""))))</f>
        <v/>
      </c>
      <c r="O1246" s="38" t="str">
        <f>IF(B1246=1,'KELAS (REFERENSI)'!O1246,IF(B1246=2,'KELAS (REFERENSI)'!O1261,IF(B1246=3,'KELAS (REFERENSI)'!O1276,IF(B1246=4,'KELAS (REFERENSI)'!O1291,""))))</f>
        <v/>
      </c>
      <c r="P1246" s="38" t="str">
        <f>IF(B1246=1,'KELAS (REFERENSI)'!P1246,IF(B1246=2,'KELAS (REFERENSI)'!P1261,IF(B1246=3,'KELAS (REFERENSI)'!P1276,IF(B1246=4,'KELAS (REFERENSI)'!P1291,""))))</f>
        <v/>
      </c>
      <c r="Q1246" s="38" t="str">
        <f t="shared" si="4"/>
        <v>BPS Kota Jakarta Timur</v>
      </c>
      <c r="R1246" s="38" t="str">
        <f t="shared" si="56"/>
        <v/>
      </c>
      <c r="S1246" s="38" t="str">
        <f t="shared" ref="S1246:T1246" si="1254">S1245</f>
        <v>15 Juni sampai dengan 31 Agustus 2026</v>
      </c>
      <c r="T1246" s="38" t="str">
        <f t="shared" si="1254"/>
        <v>31 Agustus 2026</v>
      </c>
      <c r="U1246" s="46"/>
      <c r="V1246" s="42"/>
      <c r="W1246" s="42"/>
      <c r="X1246" s="42"/>
    </row>
    <row r="1247" ht="15.0" customHeight="1">
      <c r="A1247" s="36" t="s">
        <v>6309</v>
      </c>
      <c r="B1247" s="43"/>
      <c r="C1247" s="44"/>
      <c r="D1247" s="47"/>
      <c r="E1247" s="47"/>
      <c r="F1247" s="39" t="str">
        <f t="shared" si="2"/>
        <v>PETUGAS.1246/SPK/SE/PML/3172/2026</v>
      </c>
      <c r="G1247" s="45"/>
      <c r="H1247" s="39" t="str">
        <f>VLOOKUP(G1247,'MITRA (REFERENSI)'!$A:$Z,16,FALSE)</f>
        <v>#N/A</v>
      </c>
      <c r="I1247" s="39" t="str">
        <f>VLOOKUP(G1247,'MITRA (REFERENSI)'!$A:$Z,25,FALSE)</f>
        <v>#N/A</v>
      </c>
      <c r="J1247" s="38" t="str">
        <f>VLOOKUP(G1247,'MITRA (REFERENSI)'!$A:$Z,26,FALSE)</f>
        <v>#N/A</v>
      </c>
      <c r="K1247" s="38" t="str">
        <f>VLOOKUP(G1247,'MITRA (REFERENSI)'!$A:$Z,15,FALSE)</f>
        <v>#N/A</v>
      </c>
      <c r="L1247" s="38" t="str">
        <f>VLOOKUP(G1247,'MITRA (REFERENSI)'!$A:$Z,15,FALSE)</f>
        <v>#N/A</v>
      </c>
      <c r="M1247" s="38" t="str">
        <f>IF(B1247=1,'KELAS (REFERENSI)'!M1247,IF(B1247=2,'KELAS (REFERENSI)'!M1262,IF(B1247=3,'KELAS (REFERENSI)'!M1277,IF(B1247=4,'KELAS (REFERENSI)'!M1292,""))))</f>
        <v/>
      </c>
      <c r="N1247" s="38" t="str">
        <f>IF(B1247=1,'KELAS (REFERENSI)'!N1247,IF(B1247=2,'KELAS (REFERENSI)'!N1262,IF(B1247=3,'KELAS (REFERENSI)'!N1277,IF(B1247=4,'KELAS (REFERENSI)'!N1292,""))))</f>
        <v/>
      </c>
      <c r="O1247" s="38" t="str">
        <f>IF(B1247=1,'KELAS (REFERENSI)'!O1247,IF(B1247=2,'KELAS (REFERENSI)'!O1262,IF(B1247=3,'KELAS (REFERENSI)'!O1277,IF(B1247=4,'KELAS (REFERENSI)'!O1292,""))))</f>
        <v/>
      </c>
      <c r="P1247" s="38" t="str">
        <f>IF(B1247=1,'KELAS (REFERENSI)'!P1247,IF(B1247=2,'KELAS (REFERENSI)'!P1262,IF(B1247=3,'KELAS (REFERENSI)'!P1277,IF(B1247=4,'KELAS (REFERENSI)'!P1292,""))))</f>
        <v/>
      </c>
      <c r="Q1247" s="38" t="str">
        <f t="shared" si="4"/>
        <v>BPS Kota Jakarta Timur</v>
      </c>
      <c r="R1247" s="38" t="str">
        <f t="shared" si="56"/>
        <v/>
      </c>
      <c r="S1247" s="38" t="str">
        <f t="shared" ref="S1247:T1247" si="1255">S1246</f>
        <v>15 Juni sampai dengan 31 Agustus 2026</v>
      </c>
      <c r="T1247" s="38" t="str">
        <f t="shared" si="1255"/>
        <v>31 Agustus 2026</v>
      </c>
      <c r="U1247" s="46"/>
      <c r="V1247" s="42"/>
      <c r="W1247" s="42"/>
      <c r="X1247" s="42"/>
    </row>
    <row r="1248" ht="15.0" customHeight="1">
      <c r="A1248" s="36" t="s">
        <v>6310</v>
      </c>
      <c r="B1248" s="43"/>
      <c r="C1248" s="44"/>
      <c r="D1248" s="47"/>
      <c r="E1248" s="47"/>
      <c r="F1248" s="39" t="str">
        <f t="shared" si="2"/>
        <v>PETUGAS.1247/SPK/SE/PML/3172/2026</v>
      </c>
      <c r="G1248" s="45"/>
      <c r="H1248" s="39" t="str">
        <f>VLOOKUP(G1248,'MITRA (REFERENSI)'!$A:$Z,16,FALSE)</f>
        <v>#N/A</v>
      </c>
      <c r="I1248" s="39" t="str">
        <f>VLOOKUP(G1248,'MITRA (REFERENSI)'!$A:$Z,25,FALSE)</f>
        <v>#N/A</v>
      </c>
      <c r="J1248" s="38" t="str">
        <f>VLOOKUP(G1248,'MITRA (REFERENSI)'!$A:$Z,26,FALSE)</f>
        <v>#N/A</v>
      </c>
      <c r="K1248" s="38" t="str">
        <f>VLOOKUP(G1248,'MITRA (REFERENSI)'!$A:$Z,15,FALSE)</f>
        <v>#N/A</v>
      </c>
      <c r="L1248" s="38" t="str">
        <f>VLOOKUP(G1248,'MITRA (REFERENSI)'!$A:$Z,15,FALSE)</f>
        <v>#N/A</v>
      </c>
      <c r="M1248" s="38" t="str">
        <f>IF(B1248=1,'KELAS (REFERENSI)'!M1248,IF(B1248=2,'KELAS (REFERENSI)'!M1263,IF(B1248=3,'KELAS (REFERENSI)'!M1278,IF(B1248=4,'KELAS (REFERENSI)'!M1293,""))))</f>
        <v/>
      </c>
      <c r="N1248" s="38" t="str">
        <f>IF(B1248=1,'KELAS (REFERENSI)'!N1248,IF(B1248=2,'KELAS (REFERENSI)'!N1263,IF(B1248=3,'KELAS (REFERENSI)'!N1278,IF(B1248=4,'KELAS (REFERENSI)'!N1293,""))))</f>
        <v/>
      </c>
      <c r="O1248" s="38" t="str">
        <f>IF(B1248=1,'KELAS (REFERENSI)'!O1248,IF(B1248=2,'KELAS (REFERENSI)'!O1263,IF(B1248=3,'KELAS (REFERENSI)'!O1278,IF(B1248=4,'KELAS (REFERENSI)'!O1293,""))))</f>
        <v/>
      </c>
      <c r="P1248" s="38" t="str">
        <f>IF(B1248=1,'KELAS (REFERENSI)'!P1248,IF(B1248=2,'KELAS (REFERENSI)'!P1263,IF(B1248=3,'KELAS (REFERENSI)'!P1278,IF(B1248=4,'KELAS (REFERENSI)'!P1293,""))))</f>
        <v/>
      </c>
      <c r="Q1248" s="38" t="str">
        <f t="shared" si="4"/>
        <v>BPS Kota Jakarta Timur</v>
      </c>
      <c r="R1248" s="38" t="str">
        <f t="shared" si="56"/>
        <v/>
      </c>
      <c r="S1248" s="38" t="str">
        <f t="shared" ref="S1248:T1248" si="1256">S1247</f>
        <v>15 Juni sampai dengan 31 Agustus 2026</v>
      </c>
      <c r="T1248" s="38" t="str">
        <f t="shared" si="1256"/>
        <v>31 Agustus 2026</v>
      </c>
      <c r="U1248" s="46"/>
      <c r="V1248" s="42"/>
      <c r="W1248" s="42"/>
      <c r="X1248" s="42"/>
    </row>
    <row r="1249" ht="15.0" customHeight="1">
      <c r="A1249" s="36" t="s">
        <v>6311</v>
      </c>
      <c r="B1249" s="43"/>
      <c r="C1249" s="44"/>
      <c r="D1249" s="47"/>
      <c r="E1249" s="47"/>
      <c r="F1249" s="39" t="str">
        <f t="shared" si="2"/>
        <v>PETUGAS.1248/SPK/SE/PML/3172/2026</v>
      </c>
      <c r="G1249" s="45"/>
      <c r="H1249" s="39" t="str">
        <f>VLOOKUP(G1249,'MITRA (REFERENSI)'!$A:$Z,16,FALSE)</f>
        <v>#N/A</v>
      </c>
      <c r="I1249" s="39" t="str">
        <f>VLOOKUP(G1249,'MITRA (REFERENSI)'!$A:$Z,25,FALSE)</f>
        <v>#N/A</v>
      </c>
      <c r="J1249" s="38" t="str">
        <f>VLOOKUP(G1249,'MITRA (REFERENSI)'!$A:$Z,26,FALSE)</f>
        <v>#N/A</v>
      </c>
      <c r="K1249" s="38" t="str">
        <f>VLOOKUP(G1249,'MITRA (REFERENSI)'!$A:$Z,15,FALSE)</f>
        <v>#N/A</v>
      </c>
      <c r="L1249" s="38" t="str">
        <f>VLOOKUP(G1249,'MITRA (REFERENSI)'!$A:$Z,15,FALSE)</f>
        <v>#N/A</v>
      </c>
      <c r="M1249" s="38" t="str">
        <f>IF(B1249=1,'KELAS (REFERENSI)'!M1249,IF(B1249=2,'KELAS (REFERENSI)'!M1264,IF(B1249=3,'KELAS (REFERENSI)'!M1279,IF(B1249=4,'KELAS (REFERENSI)'!M1294,""))))</f>
        <v/>
      </c>
      <c r="N1249" s="38" t="str">
        <f>IF(B1249=1,'KELAS (REFERENSI)'!N1249,IF(B1249=2,'KELAS (REFERENSI)'!N1264,IF(B1249=3,'KELAS (REFERENSI)'!N1279,IF(B1249=4,'KELAS (REFERENSI)'!N1294,""))))</f>
        <v/>
      </c>
      <c r="O1249" s="38" t="str">
        <f>IF(B1249=1,'KELAS (REFERENSI)'!O1249,IF(B1249=2,'KELAS (REFERENSI)'!O1264,IF(B1249=3,'KELAS (REFERENSI)'!O1279,IF(B1249=4,'KELAS (REFERENSI)'!O1294,""))))</f>
        <v/>
      </c>
      <c r="P1249" s="38" t="str">
        <f>IF(B1249=1,'KELAS (REFERENSI)'!P1249,IF(B1249=2,'KELAS (REFERENSI)'!P1264,IF(B1249=3,'KELAS (REFERENSI)'!P1279,IF(B1249=4,'KELAS (REFERENSI)'!P1294,""))))</f>
        <v/>
      </c>
      <c r="Q1249" s="38" t="str">
        <f t="shared" si="4"/>
        <v>BPS Kota Jakarta Timur</v>
      </c>
      <c r="R1249" s="38" t="str">
        <f t="shared" si="56"/>
        <v/>
      </c>
      <c r="S1249" s="38" t="str">
        <f t="shared" ref="S1249:T1249" si="1257">S1248</f>
        <v>15 Juni sampai dengan 31 Agustus 2026</v>
      </c>
      <c r="T1249" s="38" t="str">
        <f t="shared" si="1257"/>
        <v>31 Agustus 2026</v>
      </c>
      <c r="U1249" s="46"/>
      <c r="V1249" s="42"/>
      <c r="W1249" s="42"/>
      <c r="X1249" s="42"/>
    </row>
    <row r="1250" ht="15.0" customHeight="1">
      <c r="A1250" s="36" t="s">
        <v>6312</v>
      </c>
      <c r="B1250" s="43"/>
      <c r="C1250" s="44"/>
      <c r="D1250" s="47"/>
      <c r="E1250" s="47"/>
      <c r="F1250" s="39" t="str">
        <f t="shared" si="2"/>
        <v>PETUGAS.1249/SPK/SE/PML/3172/2026</v>
      </c>
      <c r="G1250" s="45"/>
      <c r="H1250" s="39" t="str">
        <f>VLOOKUP(G1250,'MITRA (REFERENSI)'!$A:$Z,16,FALSE)</f>
        <v>#N/A</v>
      </c>
      <c r="I1250" s="39" t="str">
        <f>VLOOKUP(G1250,'MITRA (REFERENSI)'!$A:$Z,25,FALSE)</f>
        <v>#N/A</v>
      </c>
      <c r="J1250" s="38" t="str">
        <f>VLOOKUP(G1250,'MITRA (REFERENSI)'!$A:$Z,26,FALSE)</f>
        <v>#N/A</v>
      </c>
      <c r="K1250" s="38" t="str">
        <f>VLOOKUP(G1250,'MITRA (REFERENSI)'!$A:$Z,15,FALSE)</f>
        <v>#N/A</v>
      </c>
      <c r="L1250" s="38" t="str">
        <f>VLOOKUP(G1250,'MITRA (REFERENSI)'!$A:$Z,15,FALSE)</f>
        <v>#N/A</v>
      </c>
      <c r="M1250" s="38" t="str">
        <f>IF(B1250=1,'KELAS (REFERENSI)'!M1250,IF(B1250=2,'KELAS (REFERENSI)'!M1265,IF(B1250=3,'KELAS (REFERENSI)'!M1280,IF(B1250=4,'KELAS (REFERENSI)'!M1295,""))))</f>
        <v/>
      </c>
      <c r="N1250" s="38" t="str">
        <f>IF(B1250=1,'KELAS (REFERENSI)'!N1250,IF(B1250=2,'KELAS (REFERENSI)'!N1265,IF(B1250=3,'KELAS (REFERENSI)'!N1280,IF(B1250=4,'KELAS (REFERENSI)'!N1295,""))))</f>
        <v/>
      </c>
      <c r="O1250" s="38" t="str">
        <f>IF(B1250=1,'KELAS (REFERENSI)'!O1250,IF(B1250=2,'KELAS (REFERENSI)'!O1265,IF(B1250=3,'KELAS (REFERENSI)'!O1280,IF(B1250=4,'KELAS (REFERENSI)'!O1295,""))))</f>
        <v/>
      </c>
      <c r="P1250" s="38" t="str">
        <f>IF(B1250=1,'KELAS (REFERENSI)'!P1250,IF(B1250=2,'KELAS (REFERENSI)'!P1265,IF(B1250=3,'KELAS (REFERENSI)'!P1280,IF(B1250=4,'KELAS (REFERENSI)'!P1295,""))))</f>
        <v/>
      </c>
      <c r="Q1250" s="38" t="str">
        <f t="shared" si="4"/>
        <v>BPS Kota Jakarta Timur</v>
      </c>
      <c r="R1250" s="38" t="str">
        <f t="shared" si="56"/>
        <v/>
      </c>
      <c r="S1250" s="38" t="str">
        <f t="shared" ref="S1250:T1250" si="1258">S1249</f>
        <v>15 Juni sampai dengan 31 Agustus 2026</v>
      </c>
      <c r="T1250" s="38" t="str">
        <f t="shared" si="1258"/>
        <v>31 Agustus 2026</v>
      </c>
      <c r="U1250" s="46"/>
      <c r="V1250" s="42"/>
      <c r="W1250" s="42"/>
      <c r="X1250" s="42"/>
    </row>
    <row r="1251" ht="15.0" customHeight="1">
      <c r="A1251" s="36" t="s">
        <v>6313</v>
      </c>
      <c r="B1251" s="43"/>
      <c r="C1251" s="44"/>
      <c r="D1251" s="47"/>
      <c r="E1251" s="47"/>
      <c r="F1251" s="39" t="str">
        <f t="shared" si="2"/>
        <v>PETUGAS.1250/SPK/SE/PML/3172/2026</v>
      </c>
      <c r="G1251" s="45"/>
      <c r="H1251" s="39" t="str">
        <f>VLOOKUP(G1251,'MITRA (REFERENSI)'!$A:$Z,16,FALSE)</f>
        <v>#N/A</v>
      </c>
      <c r="I1251" s="39" t="str">
        <f>VLOOKUP(G1251,'MITRA (REFERENSI)'!$A:$Z,25,FALSE)</f>
        <v>#N/A</v>
      </c>
      <c r="J1251" s="38" t="str">
        <f>VLOOKUP(G1251,'MITRA (REFERENSI)'!$A:$Z,26,FALSE)</f>
        <v>#N/A</v>
      </c>
      <c r="K1251" s="38" t="str">
        <f>VLOOKUP(G1251,'MITRA (REFERENSI)'!$A:$Z,15,FALSE)</f>
        <v>#N/A</v>
      </c>
      <c r="L1251" s="38" t="str">
        <f>VLOOKUP(G1251,'MITRA (REFERENSI)'!$A:$Z,15,FALSE)</f>
        <v>#N/A</v>
      </c>
      <c r="M1251" s="38" t="str">
        <f>IF(B1251=1,'KELAS (REFERENSI)'!M1251,IF(B1251=2,'KELAS (REFERENSI)'!M1266,IF(B1251=3,'KELAS (REFERENSI)'!M1281,IF(B1251=4,'KELAS (REFERENSI)'!M1296,""))))</f>
        <v/>
      </c>
      <c r="N1251" s="38" t="str">
        <f>IF(B1251=1,'KELAS (REFERENSI)'!N1251,IF(B1251=2,'KELAS (REFERENSI)'!N1266,IF(B1251=3,'KELAS (REFERENSI)'!N1281,IF(B1251=4,'KELAS (REFERENSI)'!N1296,""))))</f>
        <v/>
      </c>
      <c r="O1251" s="38" t="str">
        <f>IF(B1251=1,'KELAS (REFERENSI)'!O1251,IF(B1251=2,'KELAS (REFERENSI)'!O1266,IF(B1251=3,'KELAS (REFERENSI)'!O1281,IF(B1251=4,'KELAS (REFERENSI)'!O1296,""))))</f>
        <v/>
      </c>
      <c r="P1251" s="38" t="str">
        <f>IF(B1251=1,'KELAS (REFERENSI)'!P1251,IF(B1251=2,'KELAS (REFERENSI)'!P1266,IF(B1251=3,'KELAS (REFERENSI)'!P1281,IF(B1251=4,'KELAS (REFERENSI)'!P1296,""))))</f>
        <v/>
      </c>
      <c r="Q1251" s="38" t="str">
        <f t="shared" si="4"/>
        <v>BPS Kota Jakarta Timur</v>
      </c>
      <c r="R1251" s="38" t="str">
        <f t="shared" si="56"/>
        <v/>
      </c>
      <c r="S1251" s="38" t="str">
        <f t="shared" ref="S1251:T1251" si="1259">S1250</f>
        <v>15 Juni sampai dengan 31 Agustus 2026</v>
      </c>
      <c r="T1251" s="38" t="str">
        <f t="shared" si="1259"/>
        <v>31 Agustus 2026</v>
      </c>
      <c r="U1251" s="46"/>
      <c r="V1251" s="42"/>
      <c r="W1251" s="42"/>
      <c r="X1251" s="42"/>
    </row>
    <row r="1252" ht="15.0" customHeight="1">
      <c r="A1252" s="36" t="s">
        <v>6314</v>
      </c>
      <c r="B1252" s="43"/>
      <c r="C1252" s="44"/>
      <c r="D1252" s="47"/>
      <c r="E1252" s="47"/>
      <c r="F1252" s="39" t="str">
        <f t="shared" si="2"/>
        <v>PETUGAS.1251/SPK/SE/PML/3172/2026</v>
      </c>
      <c r="G1252" s="45"/>
      <c r="H1252" s="39" t="str">
        <f>VLOOKUP(G1252,'MITRA (REFERENSI)'!$A:$Z,16,FALSE)</f>
        <v>#N/A</v>
      </c>
      <c r="I1252" s="39" t="str">
        <f>VLOOKUP(G1252,'MITRA (REFERENSI)'!$A:$Z,25,FALSE)</f>
        <v>#N/A</v>
      </c>
      <c r="J1252" s="38" t="str">
        <f>VLOOKUP(G1252,'MITRA (REFERENSI)'!$A:$Z,26,FALSE)</f>
        <v>#N/A</v>
      </c>
      <c r="K1252" s="38" t="str">
        <f>VLOOKUP(G1252,'MITRA (REFERENSI)'!$A:$Z,15,FALSE)</f>
        <v>#N/A</v>
      </c>
      <c r="L1252" s="38" t="str">
        <f>VLOOKUP(G1252,'MITRA (REFERENSI)'!$A:$Z,15,FALSE)</f>
        <v>#N/A</v>
      </c>
      <c r="M1252" s="38" t="str">
        <f>IF(B1252=1,'KELAS (REFERENSI)'!M1252,IF(B1252=2,'KELAS (REFERENSI)'!M1267,IF(B1252=3,'KELAS (REFERENSI)'!M1282,IF(B1252=4,'KELAS (REFERENSI)'!M1297,""))))</f>
        <v/>
      </c>
      <c r="N1252" s="38" t="str">
        <f>IF(B1252=1,'KELAS (REFERENSI)'!N1252,IF(B1252=2,'KELAS (REFERENSI)'!N1267,IF(B1252=3,'KELAS (REFERENSI)'!N1282,IF(B1252=4,'KELAS (REFERENSI)'!N1297,""))))</f>
        <v/>
      </c>
      <c r="O1252" s="38" t="str">
        <f>IF(B1252=1,'KELAS (REFERENSI)'!O1252,IF(B1252=2,'KELAS (REFERENSI)'!O1267,IF(B1252=3,'KELAS (REFERENSI)'!O1282,IF(B1252=4,'KELAS (REFERENSI)'!O1297,""))))</f>
        <v/>
      </c>
      <c r="P1252" s="38" t="str">
        <f>IF(B1252=1,'KELAS (REFERENSI)'!P1252,IF(B1252=2,'KELAS (REFERENSI)'!P1267,IF(B1252=3,'KELAS (REFERENSI)'!P1282,IF(B1252=4,'KELAS (REFERENSI)'!P1297,""))))</f>
        <v/>
      </c>
      <c r="Q1252" s="38" t="str">
        <f t="shared" si="4"/>
        <v>BPS Kota Jakarta Timur</v>
      </c>
      <c r="R1252" s="38" t="str">
        <f t="shared" si="56"/>
        <v/>
      </c>
      <c r="S1252" s="38" t="str">
        <f t="shared" ref="S1252:T1252" si="1260">S1251</f>
        <v>15 Juni sampai dengan 31 Agustus 2026</v>
      </c>
      <c r="T1252" s="38" t="str">
        <f t="shared" si="1260"/>
        <v>31 Agustus 2026</v>
      </c>
      <c r="U1252" s="46"/>
      <c r="V1252" s="42"/>
      <c r="W1252" s="42"/>
      <c r="X1252" s="42"/>
    </row>
    <row r="1253" ht="15.0" customHeight="1">
      <c r="A1253" s="36" t="s">
        <v>6315</v>
      </c>
      <c r="B1253" s="43"/>
      <c r="C1253" s="44"/>
      <c r="D1253" s="47"/>
      <c r="E1253" s="47"/>
      <c r="F1253" s="39" t="str">
        <f t="shared" si="2"/>
        <v>PETUGAS.1252/SPK/SE/PML/3172/2026</v>
      </c>
      <c r="G1253" s="45"/>
      <c r="H1253" s="39" t="str">
        <f>VLOOKUP(G1253,'MITRA (REFERENSI)'!$A:$Z,16,FALSE)</f>
        <v>#N/A</v>
      </c>
      <c r="I1253" s="39" t="str">
        <f>VLOOKUP(G1253,'MITRA (REFERENSI)'!$A:$Z,25,FALSE)</f>
        <v>#N/A</v>
      </c>
      <c r="J1253" s="38" t="str">
        <f>VLOOKUP(G1253,'MITRA (REFERENSI)'!$A:$Z,26,FALSE)</f>
        <v>#N/A</v>
      </c>
      <c r="K1253" s="38" t="str">
        <f>VLOOKUP(G1253,'MITRA (REFERENSI)'!$A:$Z,15,FALSE)</f>
        <v>#N/A</v>
      </c>
      <c r="L1253" s="38" t="str">
        <f>VLOOKUP(G1253,'MITRA (REFERENSI)'!$A:$Z,15,FALSE)</f>
        <v>#N/A</v>
      </c>
      <c r="M1253" s="38" t="str">
        <f>IF(B1253=1,'KELAS (REFERENSI)'!M1253,IF(B1253=2,'KELAS (REFERENSI)'!M1268,IF(B1253=3,'KELAS (REFERENSI)'!M1283,IF(B1253=4,'KELAS (REFERENSI)'!M1298,""))))</f>
        <v/>
      </c>
      <c r="N1253" s="38" t="str">
        <f>IF(B1253=1,'KELAS (REFERENSI)'!N1253,IF(B1253=2,'KELAS (REFERENSI)'!N1268,IF(B1253=3,'KELAS (REFERENSI)'!N1283,IF(B1253=4,'KELAS (REFERENSI)'!N1298,""))))</f>
        <v/>
      </c>
      <c r="O1253" s="38" t="str">
        <f>IF(B1253=1,'KELAS (REFERENSI)'!O1253,IF(B1253=2,'KELAS (REFERENSI)'!O1268,IF(B1253=3,'KELAS (REFERENSI)'!O1283,IF(B1253=4,'KELAS (REFERENSI)'!O1298,""))))</f>
        <v/>
      </c>
      <c r="P1253" s="38" t="str">
        <f>IF(B1253=1,'KELAS (REFERENSI)'!P1253,IF(B1253=2,'KELAS (REFERENSI)'!P1268,IF(B1253=3,'KELAS (REFERENSI)'!P1283,IF(B1253=4,'KELAS (REFERENSI)'!P1298,""))))</f>
        <v/>
      </c>
      <c r="Q1253" s="38" t="str">
        <f t="shared" si="4"/>
        <v>BPS Kota Jakarta Timur</v>
      </c>
      <c r="R1253" s="38" t="str">
        <f t="shared" si="56"/>
        <v/>
      </c>
      <c r="S1253" s="38" t="str">
        <f t="shared" ref="S1253:T1253" si="1261">S1252</f>
        <v>15 Juni sampai dengan 31 Agustus 2026</v>
      </c>
      <c r="T1253" s="38" t="str">
        <f t="shared" si="1261"/>
        <v>31 Agustus 2026</v>
      </c>
      <c r="U1253" s="46"/>
      <c r="V1253" s="42"/>
      <c r="W1253" s="42"/>
      <c r="X1253" s="42"/>
    </row>
    <row r="1254" ht="15.0" customHeight="1">
      <c r="A1254" s="36" t="s">
        <v>6316</v>
      </c>
      <c r="B1254" s="43"/>
      <c r="C1254" s="44"/>
      <c r="D1254" s="47"/>
      <c r="E1254" s="47"/>
      <c r="F1254" s="39" t="str">
        <f t="shared" si="2"/>
        <v>PETUGAS.1253/SPK/SE/PML/3172/2026</v>
      </c>
      <c r="G1254" s="45"/>
      <c r="H1254" s="39" t="str">
        <f>VLOOKUP(G1254,'MITRA (REFERENSI)'!$A:$Z,16,FALSE)</f>
        <v>#N/A</v>
      </c>
      <c r="I1254" s="39" t="str">
        <f>VLOOKUP(G1254,'MITRA (REFERENSI)'!$A:$Z,25,FALSE)</f>
        <v>#N/A</v>
      </c>
      <c r="J1254" s="38" t="str">
        <f>VLOOKUP(G1254,'MITRA (REFERENSI)'!$A:$Z,26,FALSE)</f>
        <v>#N/A</v>
      </c>
      <c r="K1254" s="38" t="str">
        <f>VLOOKUP(G1254,'MITRA (REFERENSI)'!$A:$Z,15,FALSE)</f>
        <v>#N/A</v>
      </c>
      <c r="L1254" s="38" t="str">
        <f>VLOOKUP(G1254,'MITRA (REFERENSI)'!$A:$Z,15,FALSE)</f>
        <v>#N/A</v>
      </c>
      <c r="M1254" s="38" t="str">
        <f>IF(B1254=1,'KELAS (REFERENSI)'!M1254,IF(B1254=2,'KELAS (REFERENSI)'!M1269,IF(B1254=3,'KELAS (REFERENSI)'!M1284,IF(B1254=4,'KELAS (REFERENSI)'!M1299,""))))</f>
        <v/>
      </c>
      <c r="N1254" s="38" t="str">
        <f>IF(B1254=1,'KELAS (REFERENSI)'!N1254,IF(B1254=2,'KELAS (REFERENSI)'!N1269,IF(B1254=3,'KELAS (REFERENSI)'!N1284,IF(B1254=4,'KELAS (REFERENSI)'!N1299,""))))</f>
        <v/>
      </c>
      <c r="O1254" s="38" t="str">
        <f>IF(B1254=1,'KELAS (REFERENSI)'!O1254,IF(B1254=2,'KELAS (REFERENSI)'!O1269,IF(B1254=3,'KELAS (REFERENSI)'!O1284,IF(B1254=4,'KELAS (REFERENSI)'!O1299,""))))</f>
        <v/>
      </c>
      <c r="P1254" s="38" t="str">
        <f>IF(B1254=1,'KELAS (REFERENSI)'!P1254,IF(B1254=2,'KELAS (REFERENSI)'!P1269,IF(B1254=3,'KELAS (REFERENSI)'!P1284,IF(B1254=4,'KELAS (REFERENSI)'!P1299,""))))</f>
        <v/>
      </c>
      <c r="Q1254" s="38" t="str">
        <f t="shared" si="4"/>
        <v>BPS Kota Jakarta Timur</v>
      </c>
      <c r="R1254" s="38" t="str">
        <f t="shared" si="56"/>
        <v/>
      </c>
      <c r="S1254" s="38" t="str">
        <f t="shared" ref="S1254:T1254" si="1262">S1253</f>
        <v>15 Juni sampai dengan 31 Agustus 2026</v>
      </c>
      <c r="T1254" s="38" t="str">
        <f t="shared" si="1262"/>
        <v>31 Agustus 2026</v>
      </c>
      <c r="U1254" s="46"/>
      <c r="V1254" s="42"/>
      <c r="W1254" s="42"/>
      <c r="X1254" s="42"/>
    </row>
    <row r="1255" ht="15.0" customHeight="1">
      <c r="A1255" s="36" t="s">
        <v>6317</v>
      </c>
      <c r="B1255" s="43"/>
      <c r="C1255" s="44"/>
      <c r="D1255" s="47"/>
      <c r="E1255" s="47"/>
      <c r="F1255" s="39" t="str">
        <f t="shared" si="2"/>
        <v>PETUGAS.1254/SPK/SE/PML/3172/2026</v>
      </c>
      <c r="G1255" s="45"/>
      <c r="H1255" s="39" t="str">
        <f>VLOOKUP(G1255,'MITRA (REFERENSI)'!$A:$Z,16,FALSE)</f>
        <v>#N/A</v>
      </c>
      <c r="I1255" s="39" t="str">
        <f>VLOOKUP(G1255,'MITRA (REFERENSI)'!$A:$Z,25,FALSE)</f>
        <v>#N/A</v>
      </c>
      <c r="J1255" s="38" t="str">
        <f>VLOOKUP(G1255,'MITRA (REFERENSI)'!$A:$Z,26,FALSE)</f>
        <v>#N/A</v>
      </c>
      <c r="K1255" s="38" t="str">
        <f>VLOOKUP(G1255,'MITRA (REFERENSI)'!$A:$Z,15,FALSE)</f>
        <v>#N/A</v>
      </c>
      <c r="L1255" s="38" t="str">
        <f>VLOOKUP(G1255,'MITRA (REFERENSI)'!$A:$Z,15,FALSE)</f>
        <v>#N/A</v>
      </c>
      <c r="M1255" s="38" t="str">
        <f>IF(B1255=1,'KELAS (REFERENSI)'!M1255,IF(B1255=2,'KELAS (REFERENSI)'!M1270,IF(B1255=3,'KELAS (REFERENSI)'!M1285,IF(B1255=4,'KELAS (REFERENSI)'!M1300,""))))</f>
        <v/>
      </c>
      <c r="N1255" s="38" t="str">
        <f>IF(B1255=1,'KELAS (REFERENSI)'!N1255,IF(B1255=2,'KELAS (REFERENSI)'!N1270,IF(B1255=3,'KELAS (REFERENSI)'!N1285,IF(B1255=4,'KELAS (REFERENSI)'!N1300,""))))</f>
        <v/>
      </c>
      <c r="O1255" s="38" t="str">
        <f>IF(B1255=1,'KELAS (REFERENSI)'!O1255,IF(B1255=2,'KELAS (REFERENSI)'!O1270,IF(B1255=3,'KELAS (REFERENSI)'!O1285,IF(B1255=4,'KELAS (REFERENSI)'!O1300,""))))</f>
        <v/>
      </c>
      <c r="P1255" s="38" t="str">
        <f>IF(B1255=1,'KELAS (REFERENSI)'!P1255,IF(B1255=2,'KELAS (REFERENSI)'!P1270,IF(B1255=3,'KELAS (REFERENSI)'!P1285,IF(B1255=4,'KELAS (REFERENSI)'!P1300,""))))</f>
        <v/>
      </c>
      <c r="Q1255" s="38" t="str">
        <f t="shared" si="4"/>
        <v>BPS Kota Jakarta Timur</v>
      </c>
      <c r="R1255" s="38" t="str">
        <f t="shared" si="56"/>
        <v/>
      </c>
      <c r="S1255" s="38" t="str">
        <f t="shared" ref="S1255:T1255" si="1263">S1254</f>
        <v>15 Juni sampai dengan 31 Agustus 2026</v>
      </c>
      <c r="T1255" s="38" t="str">
        <f t="shared" si="1263"/>
        <v>31 Agustus 2026</v>
      </c>
      <c r="U1255" s="46"/>
      <c r="V1255" s="42"/>
      <c r="W1255" s="42"/>
      <c r="X1255" s="42"/>
    </row>
    <row r="1256" ht="15.0" customHeight="1">
      <c r="A1256" s="36" t="s">
        <v>6318</v>
      </c>
      <c r="B1256" s="43"/>
      <c r="C1256" s="44"/>
      <c r="D1256" s="47"/>
      <c r="E1256" s="47"/>
      <c r="F1256" s="39" t="str">
        <f t="shared" si="2"/>
        <v>PETUGAS.1255/SPK/SE/PML/3172/2026</v>
      </c>
      <c r="G1256" s="45"/>
      <c r="H1256" s="39" t="str">
        <f>VLOOKUP(G1256,'MITRA (REFERENSI)'!$A:$Z,16,FALSE)</f>
        <v>#N/A</v>
      </c>
      <c r="I1256" s="39" t="str">
        <f>VLOOKUP(G1256,'MITRA (REFERENSI)'!$A:$Z,25,FALSE)</f>
        <v>#N/A</v>
      </c>
      <c r="J1256" s="38" t="str">
        <f>VLOOKUP(G1256,'MITRA (REFERENSI)'!$A:$Z,26,FALSE)</f>
        <v>#N/A</v>
      </c>
      <c r="K1256" s="38" t="str">
        <f>VLOOKUP(G1256,'MITRA (REFERENSI)'!$A:$Z,15,FALSE)</f>
        <v>#N/A</v>
      </c>
      <c r="L1256" s="38" t="str">
        <f>VLOOKUP(G1256,'MITRA (REFERENSI)'!$A:$Z,15,FALSE)</f>
        <v>#N/A</v>
      </c>
      <c r="M1256" s="38" t="str">
        <f>IF(B1256=1,'KELAS (REFERENSI)'!M1256,IF(B1256=2,'KELAS (REFERENSI)'!M1271,IF(B1256=3,'KELAS (REFERENSI)'!M1286,IF(B1256=4,'KELAS (REFERENSI)'!M1301,""))))</f>
        <v/>
      </c>
      <c r="N1256" s="38" t="str">
        <f>IF(B1256=1,'KELAS (REFERENSI)'!N1256,IF(B1256=2,'KELAS (REFERENSI)'!N1271,IF(B1256=3,'KELAS (REFERENSI)'!N1286,IF(B1256=4,'KELAS (REFERENSI)'!N1301,""))))</f>
        <v/>
      </c>
      <c r="O1256" s="38" t="str">
        <f>IF(B1256=1,'KELAS (REFERENSI)'!O1256,IF(B1256=2,'KELAS (REFERENSI)'!O1271,IF(B1256=3,'KELAS (REFERENSI)'!O1286,IF(B1256=4,'KELAS (REFERENSI)'!O1301,""))))</f>
        <v/>
      </c>
      <c r="P1256" s="38" t="str">
        <f>IF(B1256=1,'KELAS (REFERENSI)'!P1256,IF(B1256=2,'KELAS (REFERENSI)'!P1271,IF(B1256=3,'KELAS (REFERENSI)'!P1286,IF(B1256=4,'KELAS (REFERENSI)'!P1301,""))))</f>
        <v/>
      </c>
      <c r="Q1256" s="38" t="str">
        <f t="shared" si="4"/>
        <v>BPS Kota Jakarta Timur</v>
      </c>
      <c r="R1256" s="38" t="str">
        <f t="shared" si="56"/>
        <v/>
      </c>
      <c r="S1256" s="38" t="str">
        <f t="shared" ref="S1256:T1256" si="1264">S1255</f>
        <v>15 Juni sampai dengan 31 Agustus 2026</v>
      </c>
      <c r="T1256" s="38" t="str">
        <f t="shared" si="1264"/>
        <v>31 Agustus 2026</v>
      </c>
      <c r="U1256" s="46"/>
      <c r="V1256" s="42"/>
      <c r="W1256" s="42"/>
      <c r="X1256" s="42"/>
    </row>
    <row r="1257" ht="15.0" customHeight="1">
      <c r="A1257" s="36" t="s">
        <v>6319</v>
      </c>
      <c r="B1257" s="43"/>
      <c r="C1257" s="44"/>
      <c r="D1257" s="47"/>
      <c r="E1257" s="47"/>
      <c r="F1257" s="39" t="str">
        <f t="shared" si="2"/>
        <v>PETUGAS.1256/SPK/SE/PML/3172/2026</v>
      </c>
      <c r="G1257" s="45"/>
      <c r="H1257" s="39" t="str">
        <f>VLOOKUP(G1257,'MITRA (REFERENSI)'!$A:$Z,16,FALSE)</f>
        <v>#N/A</v>
      </c>
      <c r="I1257" s="39" t="str">
        <f>VLOOKUP(G1257,'MITRA (REFERENSI)'!$A:$Z,25,FALSE)</f>
        <v>#N/A</v>
      </c>
      <c r="J1257" s="38" t="str">
        <f>VLOOKUP(G1257,'MITRA (REFERENSI)'!$A:$Z,26,FALSE)</f>
        <v>#N/A</v>
      </c>
      <c r="K1257" s="38" t="str">
        <f>VLOOKUP(G1257,'MITRA (REFERENSI)'!$A:$Z,15,FALSE)</f>
        <v>#N/A</v>
      </c>
      <c r="L1257" s="38" t="str">
        <f>VLOOKUP(G1257,'MITRA (REFERENSI)'!$A:$Z,15,FALSE)</f>
        <v>#N/A</v>
      </c>
      <c r="M1257" s="38" t="str">
        <f>IF(B1257=1,'KELAS (REFERENSI)'!M1257,IF(B1257=2,'KELAS (REFERENSI)'!M1272,IF(B1257=3,'KELAS (REFERENSI)'!M1287,IF(B1257=4,'KELAS (REFERENSI)'!M1302,""))))</f>
        <v/>
      </c>
      <c r="N1257" s="38" t="str">
        <f>IF(B1257=1,'KELAS (REFERENSI)'!N1257,IF(B1257=2,'KELAS (REFERENSI)'!N1272,IF(B1257=3,'KELAS (REFERENSI)'!N1287,IF(B1257=4,'KELAS (REFERENSI)'!N1302,""))))</f>
        <v/>
      </c>
      <c r="O1257" s="38" t="str">
        <f>IF(B1257=1,'KELAS (REFERENSI)'!O1257,IF(B1257=2,'KELAS (REFERENSI)'!O1272,IF(B1257=3,'KELAS (REFERENSI)'!O1287,IF(B1257=4,'KELAS (REFERENSI)'!O1302,""))))</f>
        <v/>
      </c>
      <c r="P1257" s="38" t="str">
        <f>IF(B1257=1,'KELAS (REFERENSI)'!P1257,IF(B1257=2,'KELAS (REFERENSI)'!P1272,IF(B1257=3,'KELAS (REFERENSI)'!P1287,IF(B1257=4,'KELAS (REFERENSI)'!P1302,""))))</f>
        <v/>
      </c>
      <c r="Q1257" s="38" t="str">
        <f t="shared" si="4"/>
        <v>BPS Kota Jakarta Timur</v>
      </c>
      <c r="R1257" s="38" t="str">
        <f t="shared" si="56"/>
        <v/>
      </c>
      <c r="S1257" s="38" t="str">
        <f t="shared" ref="S1257:T1257" si="1265">S1256</f>
        <v>15 Juni sampai dengan 31 Agustus 2026</v>
      </c>
      <c r="T1257" s="38" t="str">
        <f t="shared" si="1265"/>
        <v>31 Agustus 2026</v>
      </c>
      <c r="U1257" s="46"/>
      <c r="V1257" s="42"/>
      <c r="W1257" s="42"/>
      <c r="X1257" s="42"/>
    </row>
    <row r="1258" ht="15.0" customHeight="1">
      <c r="A1258" s="36" t="s">
        <v>6320</v>
      </c>
      <c r="B1258" s="43"/>
      <c r="C1258" s="44"/>
      <c r="D1258" s="47"/>
      <c r="E1258" s="47"/>
      <c r="F1258" s="39" t="str">
        <f t="shared" si="2"/>
        <v>PETUGAS.1257/SPK/SE/PML/3172/2026</v>
      </c>
      <c r="G1258" s="45"/>
      <c r="H1258" s="39" t="str">
        <f>VLOOKUP(G1258,'MITRA (REFERENSI)'!$A:$Z,16,FALSE)</f>
        <v>#N/A</v>
      </c>
      <c r="I1258" s="39" t="str">
        <f>VLOOKUP(G1258,'MITRA (REFERENSI)'!$A:$Z,25,FALSE)</f>
        <v>#N/A</v>
      </c>
      <c r="J1258" s="38" t="str">
        <f>VLOOKUP(G1258,'MITRA (REFERENSI)'!$A:$Z,26,FALSE)</f>
        <v>#N/A</v>
      </c>
      <c r="K1258" s="38" t="str">
        <f>VLOOKUP(G1258,'MITRA (REFERENSI)'!$A:$Z,15,FALSE)</f>
        <v>#N/A</v>
      </c>
      <c r="L1258" s="38" t="str">
        <f>VLOOKUP(G1258,'MITRA (REFERENSI)'!$A:$Z,15,FALSE)</f>
        <v>#N/A</v>
      </c>
      <c r="M1258" s="38" t="str">
        <f>IF(B1258=1,'KELAS (REFERENSI)'!M1258,IF(B1258=2,'KELAS (REFERENSI)'!M1273,IF(B1258=3,'KELAS (REFERENSI)'!M1288,IF(B1258=4,'KELAS (REFERENSI)'!M1303,""))))</f>
        <v/>
      </c>
      <c r="N1258" s="38" t="str">
        <f>IF(B1258=1,'KELAS (REFERENSI)'!N1258,IF(B1258=2,'KELAS (REFERENSI)'!N1273,IF(B1258=3,'KELAS (REFERENSI)'!N1288,IF(B1258=4,'KELAS (REFERENSI)'!N1303,""))))</f>
        <v/>
      </c>
      <c r="O1258" s="38" t="str">
        <f>IF(B1258=1,'KELAS (REFERENSI)'!O1258,IF(B1258=2,'KELAS (REFERENSI)'!O1273,IF(B1258=3,'KELAS (REFERENSI)'!O1288,IF(B1258=4,'KELAS (REFERENSI)'!O1303,""))))</f>
        <v/>
      </c>
      <c r="P1258" s="38" t="str">
        <f>IF(B1258=1,'KELAS (REFERENSI)'!P1258,IF(B1258=2,'KELAS (REFERENSI)'!P1273,IF(B1258=3,'KELAS (REFERENSI)'!P1288,IF(B1258=4,'KELAS (REFERENSI)'!P1303,""))))</f>
        <v/>
      </c>
      <c r="Q1258" s="38" t="str">
        <f t="shared" si="4"/>
        <v>BPS Kota Jakarta Timur</v>
      </c>
      <c r="R1258" s="38" t="str">
        <f t="shared" si="56"/>
        <v/>
      </c>
      <c r="S1258" s="38" t="str">
        <f t="shared" ref="S1258:T1258" si="1266">S1257</f>
        <v>15 Juni sampai dengan 31 Agustus 2026</v>
      </c>
      <c r="T1258" s="38" t="str">
        <f t="shared" si="1266"/>
        <v>31 Agustus 2026</v>
      </c>
      <c r="U1258" s="46"/>
      <c r="V1258" s="42"/>
      <c r="W1258" s="42"/>
      <c r="X1258" s="42"/>
    </row>
    <row r="1259" ht="15.0" customHeight="1">
      <c r="A1259" s="36" t="s">
        <v>6321</v>
      </c>
      <c r="B1259" s="43"/>
      <c r="C1259" s="44"/>
      <c r="D1259" s="47"/>
      <c r="E1259" s="47"/>
      <c r="F1259" s="39" t="str">
        <f t="shared" si="2"/>
        <v>PETUGAS.1258/SPK/SE/PML/3172/2026</v>
      </c>
      <c r="G1259" s="45"/>
      <c r="H1259" s="39" t="str">
        <f>VLOOKUP(G1259,'MITRA (REFERENSI)'!$A:$Z,16,FALSE)</f>
        <v>#N/A</v>
      </c>
      <c r="I1259" s="39" t="str">
        <f>VLOOKUP(G1259,'MITRA (REFERENSI)'!$A:$Z,25,FALSE)</f>
        <v>#N/A</v>
      </c>
      <c r="J1259" s="38" t="str">
        <f>VLOOKUP(G1259,'MITRA (REFERENSI)'!$A:$Z,26,FALSE)</f>
        <v>#N/A</v>
      </c>
      <c r="K1259" s="38" t="str">
        <f>VLOOKUP(G1259,'MITRA (REFERENSI)'!$A:$Z,15,FALSE)</f>
        <v>#N/A</v>
      </c>
      <c r="L1259" s="38" t="str">
        <f>VLOOKUP(G1259,'MITRA (REFERENSI)'!$A:$Z,15,FALSE)</f>
        <v>#N/A</v>
      </c>
      <c r="M1259" s="38" t="str">
        <f>IF(B1259=1,'KELAS (REFERENSI)'!M1259,IF(B1259=2,'KELAS (REFERENSI)'!M1274,IF(B1259=3,'KELAS (REFERENSI)'!M1289,IF(B1259=4,'KELAS (REFERENSI)'!M1304,""))))</f>
        <v/>
      </c>
      <c r="N1259" s="38" t="str">
        <f>IF(B1259=1,'KELAS (REFERENSI)'!N1259,IF(B1259=2,'KELAS (REFERENSI)'!N1274,IF(B1259=3,'KELAS (REFERENSI)'!N1289,IF(B1259=4,'KELAS (REFERENSI)'!N1304,""))))</f>
        <v/>
      </c>
      <c r="O1259" s="38" t="str">
        <f>IF(B1259=1,'KELAS (REFERENSI)'!O1259,IF(B1259=2,'KELAS (REFERENSI)'!O1274,IF(B1259=3,'KELAS (REFERENSI)'!O1289,IF(B1259=4,'KELAS (REFERENSI)'!O1304,""))))</f>
        <v/>
      </c>
      <c r="P1259" s="38" t="str">
        <f>IF(B1259=1,'KELAS (REFERENSI)'!P1259,IF(B1259=2,'KELAS (REFERENSI)'!P1274,IF(B1259=3,'KELAS (REFERENSI)'!P1289,IF(B1259=4,'KELAS (REFERENSI)'!P1304,""))))</f>
        <v/>
      </c>
      <c r="Q1259" s="38" t="str">
        <f t="shared" si="4"/>
        <v>BPS Kota Jakarta Timur</v>
      </c>
      <c r="R1259" s="38" t="str">
        <f t="shared" si="56"/>
        <v/>
      </c>
      <c r="S1259" s="38" t="str">
        <f t="shared" ref="S1259:T1259" si="1267">S1258</f>
        <v>15 Juni sampai dengan 31 Agustus 2026</v>
      </c>
      <c r="T1259" s="38" t="str">
        <f t="shared" si="1267"/>
        <v>31 Agustus 2026</v>
      </c>
      <c r="U1259" s="46"/>
      <c r="V1259" s="42"/>
      <c r="W1259" s="42"/>
      <c r="X1259" s="42"/>
    </row>
    <row r="1260" ht="15.0" customHeight="1">
      <c r="A1260" s="36" t="s">
        <v>6322</v>
      </c>
      <c r="B1260" s="43"/>
      <c r="C1260" s="44"/>
      <c r="D1260" s="47"/>
      <c r="E1260" s="47"/>
      <c r="F1260" s="39" t="str">
        <f t="shared" si="2"/>
        <v>PETUGAS.1259/SPK/SE/PML/3172/2026</v>
      </c>
      <c r="G1260" s="45"/>
      <c r="H1260" s="39" t="str">
        <f>VLOOKUP(G1260,'MITRA (REFERENSI)'!$A:$Z,16,FALSE)</f>
        <v>#N/A</v>
      </c>
      <c r="I1260" s="39" t="str">
        <f>VLOOKUP(G1260,'MITRA (REFERENSI)'!$A:$Z,25,FALSE)</f>
        <v>#N/A</v>
      </c>
      <c r="J1260" s="38" t="str">
        <f>VLOOKUP(G1260,'MITRA (REFERENSI)'!$A:$Z,26,FALSE)</f>
        <v>#N/A</v>
      </c>
      <c r="K1260" s="38" t="str">
        <f>VLOOKUP(G1260,'MITRA (REFERENSI)'!$A:$Z,15,FALSE)</f>
        <v>#N/A</v>
      </c>
      <c r="L1260" s="38" t="str">
        <f>VLOOKUP(G1260,'MITRA (REFERENSI)'!$A:$Z,15,FALSE)</f>
        <v>#N/A</v>
      </c>
      <c r="M1260" s="38" t="str">
        <f>IF(B1260=1,'KELAS (REFERENSI)'!M1260,IF(B1260=2,'KELAS (REFERENSI)'!M1275,IF(B1260=3,'KELAS (REFERENSI)'!M1290,IF(B1260=4,'KELAS (REFERENSI)'!M1305,""))))</f>
        <v/>
      </c>
      <c r="N1260" s="38" t="str">
        <f>IF(B1260=1,'KELAS (REFERENSI)'!N1260,IF(B1260=2,'KELAS (REFERENSI)'!N1275,IF(B1260=3,'KELAS (REFERENSI)'!N1290,IF(B1260=4,'KELAS (REFERENSI)'!N1305,""))))</f>
        <v/>
      </c>
      <c r="O1260" s="38" t="str">
        <f>IF(B1260=1,'KELAS (REFERENSI)'!O1260,IF(B1260=2,'KELAS (REFERENSI)'!O1275,IF(B1260=3,'KELAS (REFERENSI)'!O1290,IF(B1260=4,'KELAS (REFERENSI)'!O1305,""))))</f>
        <v/>
      </c>
      <c r="P1260" s="38" t="str">
        <f>IF(B1260=1,'KELAS (REFERENSI)'!P1260,IF(B1260=2,'KELAS (REFERENSI)'!P1275,IF(B1260=3,'KELAS (REFERENSI)'!P1290,IF(B1260=4,'KELAS (REFERENSI)'!P1305,""))))</f>
        <v/>
      </c>
      <c r="Q1260" s="38" t="str">
        <f t="shared" si="4"/>
        <v>BPS Kota Jakarta Timur</v>
      </c>
      <c r="R1260" s="38" t="str">
        <f t="shared" si="56"/>
        <v/>
      </c>
      <c r="S1260" s="38" t="str">
        <f t="shared" ref="S1260:T1260" si="1268">S1259</f>
        <v>15 Juni sampai dengan 31 Agustus 2026</v>
      </c>
      <c r="T1260" s="38" t="str">
        <f t="shared" si="1268"/>
        <v>31 Agustus 2026</v>
      </c>
      <c r="U1260" s="46"/>
      <c r="V1260" s="42"/>
      <c r="W1260" s="42"/>
      <c r="X1260" s="42"/>
    </row>
    <row r="1261" ht="15.0" customHeight="1">
      <c r="A1261" s="36" t="s">
        <v>6323</v>
      </c>
      <c r="B1261" s="43"/>
      <c r="C1261" s="44"/>
      <c r="D1261" s="47"/>
      <c r="E1261" s="47"/>
      <c r="F1261" s="39" t="str">
        <f t="shared" si="2"/>
        <v>PETUGAS.1260/SPK/SE/PML/3172/2026</v>
      </c>
      <c r="G1261" s="45"/>
      <c r="H1261" s="39" t="str">
        <f>VLOOKUP(G1261,'MITRA (REFERENSI)'!$A:$Z,16,FALSE)</f>
        <v>#N/A</v>
      </c>
      <c r="I1261" s="39" t="str">
        <f>VLOOKUP(G1261,'MITRA (REFERENSI)'!$A:$Z,25,FALSE)</f>
        <v>#N/A</v>
      </c>
      <c r="J1261" s="38" t="str">
        <f>VLOOKUP(G1261,'MITRA (REFERENSI)'!$A:$Z,26,FALSE)</f>
        <v>#N/A</v>
      </c>
      <c r="K1261" s="38" t="str">
        <f>VLOOKUP(G1261,'MITRA (REFERENSI)'!$A:$Z,15,FALSE)</f>
        <v>#N/A</v>
      </c>
      <c r="L1261" s="38" t="str">
        <f>VLOOKUP(G1261,'MITRA (REFERENSI)'!$A:$Z,15,FALSE)</f>
        <v>#N/A</v>
      </c>
      <c r="M1261" s="38" t="str">
        <f>IF(B1261=1,'KELAS (REFERENSI)'!M1261,IF(B1261=2,'KELAS (REFERENSI)'!M1276,IF(B1261=3,'KELAS (REFERENSI)'!M1291,IF(B1261=4,'KELAS (REFERENSI)'!M1306,""))))</f>
        <v/>
      </c>
      <c r="N1261" s="38" t="str">
        <f>IF(B1261=1,'KELAS (REFERENSI)'!N1261,IF(B1261=2,'KELAS (REFERENSI)'!N1276,IF(B1261=3,'KELAS (REFERENSI)'!N1291,IF(B1261=4,'KELAS (REFERENSI)'!N1306,""))))</f>
        <v/>
      </c>
      <c r="O1261" s="38" t="str">
        <f>IF(B1261=1,'KELAS (REFERENSI)'!O1261,IF(B1261=2,'KELAS (REFERENSI)'!O1276,IF(B1261=3,'KELAS (REFERENSI)'!O1291,IF(B1261=4,'KELAS (REFERENSI)'!O1306,""))))</f>
        <v/>
      </c>
      <c r="P1261" s="38" t="str">
        <f>IF(B1261=1,'KELAS (REFERENSI)'!P1261,IF(B1261=2,'KELAS (REFERENSI)'!P1276,IF(B1261=3,'KELAS (REFERENSI)'!P1291,IF(B1261=4,'KELAS (REFERENSI)'!P1306,""))))</f>
        <v/>
      </c>
      <c r="Q1261" s="38" t="str">
        <f t="shared" si="4"/>
        <v>BPS Kota Jakarta Timur</v>
      </c>
      <c r="R1261" s="38" t="str">
        <f t="shared" si="56"/>
        <v/>
      </c>
      <c r="S1261" s="38" t="str">
        <f t="shared" ref="S1261:T1261" si="1269">S1260</f>
        <v>15 Juni sampai dengan 31 Agustus 2026</v>
      </c>
      <c r="T1261" s="38" t="str">
        <f t="shared" si="1269"/>
        <v>31 Agustus 2026</v>
      </c>
      <c r="U1261" s="46"/>
      <c r="V1261" s="42"/>
      <c r="W1261" s="42"/>
      <c r="X1261" s="42"/>
    </row>
    <row r="1262" ht="15.0" customHeight="1">
      <c r="A1262" s="36" t="s">
        <v>6324</v>
      </c>
      <c r="B1262" s="43"/>
      <c r="C1262" s="44"/>
      <c r="D1262" s="47"/>
      <c r="E1262" s="47"/>
      <c r="F1262" s="39" t="str">
        <f t="shared" si="2"/>
        <v>PETUGAS.1261/SPK/SE/PML/3172/2026</v>
      </c>
      <c r="G1262" s="45"/>
      <c r="H1262" s="39" t="str">
        <f>VLOOKUP(G1262,'MITRA (REFERENSI)'!$A:$Z,16,FALSE)</f>
        <v>#N/A</v>
      </c>
      <c r="I1262" s="39" t="str">
        <f>VLOOKUP(G1262,'MITRA (REFERENSI)'!$A:$Z,25,FALSE)</f>
        <v>#N/A</v>
      </c>
      <c r="J1262" s="38" t="str">
        <f>VLOOKUP(G1262,'MITRA (REFERENSI)'!$A:$Z,26,FALSE)</f>
        <v>#N/A</v>
      </c>
      <c r="K1262" s="38" t="str">
        <f>VLOOKUP(G1262,'MITRA (REFERENSI)'!$A:$Z,15,FALSE)</f>
        <v>#N/A</v>
      </c>
      <c r="L1262" s="38" t="str">
        <f>VLOOKUP(G1262,'MITRA (REFERENSI)'!$A:$Z,15,FALSE)</f>
        <v>#N/A</v>
      </c>
      <c r="M1262" s="38" t="str">
        <f>IF(B1262=1,'KELAS (REFERENSI)'!M1262,IF(B1262=2,'KELAS (REFERENSI)'!M1277,IF(B1262=3,'KELAS (REFERENSI)'!M1292,IF(B1262=4,'KELAS (REFERENSI)'!M1307,""))))</f>
        <v/>
      </c>
      <c r="N1262" s="38" t="str">
        <f>IF(B1262=1,'KELAS (REFERENSI)'!N1262,IF(B1262=2,'KELAS (REFERENSI)'!N1277,IF(B1262=3,'KELAS (REFERENSI)'!N1292,IF(B1262=4,'KELAS (REFERENSI)'!N1307,""))))</f>
        <v/>
      </c>
      <c r="O1262" s="38" t="str">
        <f>IF(B1262=1,'KELAS (REFERENSI)'!O1262,IF(B1262=2,'KELAS (REFERENSI)'!O1277,IF(B1262=3,'KELAS (REFERENSI)'!O1292,IF(B1262=4,'KELAS (REFERENSI)'!O1307,""))))</f>
        <v/>
      </c>
      <c r="P1262" s="38" t="str">
        <f>IF(B1262=1,'KELAS (REFERENSI)'!P1262,IF(B1262=2,'KELAS (REFERENSI)'!P1277,IF(B1262=3,'KELAS (REFERENSI)'!P1292,IF(B1262=4,'KELAS (REFERENSI)'!P1307,""))))</f>
        <v/>
      </c>
      <c r="Q1262" s="38" t="str">
        <f t="shared" si="4"/>
        <v>BPS Kota Jakarta Timur</v>
      </c>
      <c r="R1262" s="38" t="str">
        <f t="shared" si="56"/>
        <v/>
      </c>
      <c r="S1262" s="38" t="str">
        <f t="shared" ref="S1262:T1262" si="1270">S1261</f>
        <v>15 Juni sampai dengan 31 Agustus 2026</v>
      </c>
      <c r="T1262" s="38" t="str">
        <f t="shared" si="1270"/>
        <v>31 Agustus 2026</v>
      </c>
      <c r="U1262" s="46"/>
      <c r="V1262" s="42"/>
      <c r="W1262" s="42"/>
      <c r="X1262" s="42"/>
    </row>
    <row r="1263" ht="15.0" customHeight="1">
      <c r="A1263" s="36" t="s">
        <v>6325</v>
      </c>
      <c r="B1263" s="43"/>
      <c r="C1263" s="44"/>
      <c r="D1263" s="47"/>
      <c r="E1263" s="47"/>
      <c r="F1263" s="39" t="str">
        <f t="shared" si="2"/>
        <v>PETUGAS.1262/SPK/SE/PML/3172/2026</v>
      </c>
      <c r="G1263" s="45"/>
      <c r="H1263" s="39" t="str">
        <f>VLOOKUP(G1263,'MITRA (REFERENSI)'!$A:$Z,16,FALSE)</f>
        <v>#N/A</v>
      </c>
      <c r="I1263" s="39" t="str">
        <f>VLOOKUP(G1263,'MITRA (REFERENSI)'!$A:$Z,25,FALSE)</f>
        <v>#N/A</v>
      </c>
      <c r="J1263" s="38" t="str">
        <f>VLOOKUP(G1263,'MITRA (REFERENSI)'!$A:$Z,26,FALSE)</f>
        <v>#N/A</v>
      </c>
      <c r="K1263" s="38" t="str">
        <f>VLOOKUP(G1263,'MITRA (REFERENSI)'!$A:$Z,15,FALSE)</f>
        <v>#N/A</v>
      </c>
      <c r="L1263" s="38" t="str">
        <f>VLOOKUP(G1263,'MITRA (REFERENSI)'!$A:$Z,15,FALSE)</f>
        <v>#N/A</v>
      </c>
      <c r="M1263" s="38" t="str">
        <f>IF(B1263=1,'KELAS (REFERENSI)'!M1263,IF(B1263=2,'KELAS (REFERENSI)'!M1278,IF(B1263=3,'KELAS (REFERENSI)'!M1293,IF(B1263=4,'KELAS (REFERENSI)'!M1308,""))))</f>
        <v/>
      </c>
      <c r="N1263" s="38" t="str">
        <f>IF(B1263=1,'KELAS (REFERENSI)'!N1263,IF(B1263=2,'KELAS (REFERENSI)'!N1278,IF(B1263=3,'KELAS (REFERENSI)'!N1293,IF(B1263=4,'KELAS (REFERENSI)'!N1308,""))))</f>
        <v/>
      </c>
      <c r="O1263" s="38" t="str">
        <f>IF(B1263=1,'KELAS (REFERENSI)'!O1263,IF(B1263=2,'KELAS (REFERENSI)'!O1278,IF(B1263=3,'KELAS (REFERENSI)'!O1293,IF(B1263=4,'KELAS (REFERENSI)'!O1308,""))))</f>
        <v/>
      </c>
      <c r="P1263" s="38" t="str">
        <f>IF(B1263=1,'KELAS (REFERENSI)'!P1263,IF(B1263=2,'KELAS (REFERENSI)'!P1278,IF(B1263=3,'KELAS (REFERENSI)'!P1293,IF(B1263=4,'KELAS (REFERENSI)'!P1308,""))))</f>
        <v/>
      </c>
      <c r="Q1263" s="38" t="str">
        <f t="shared" si="4"/>
        <v>BPS Kota Jakarta Timur</v>
      </c>
      <c r="R1263" s="38" t="str">
        <f t="shared" si="56"/>
        <v/>
      </c>
      <c r="S1263" s="38" t="str">
        <f t="shared" ref="S1263:T1263" si="1271">S1262</f>
        <v>15 Juni sampai dengan 31 Agustus 2026</v>
      </c>
      <c r="T1263" s="38" t="str">
        <f t="shared" si="1271"/>
        <v>31 Agustus 2026</v>
      </c>
      <c r="U1263" s="46"/>
      <c r="V1263" s="42"/>
      <c r="W1263" s="42"/>
      <c r="X1263" s="42"/>
    </row>
    <row r="1264" ht="15.0" customHeight="1">
      <c r="A1264" s="36" t="s">
        <v>6326</v>
      </c>
      <c r="B1264" s="43"/>
      <c r="C1264" s="44"/>
      <c r="D1264" s="47"/>
      <c r="E1264" s="47"/>
      <c r="F1264" s="39" t="str">
        <f t="shared" si="2"/>
        <v>PETUGAS.1263/SPK/SE/PML/3172/2026</v>
      </c>
      <c r="G1264" s="45"/>
      <c r="H1264" s="39" t="str">
        <f>VLOOKUP(G1264,'MITRA (REFERENSI)'!$A:$Z,16,FALSE)</f>
        <v>#N/A</v>
      </c>
      <c r="I1264" s="39" t="str">
        <f>VLOOKUP(G1264,'MITRA (REFERENSI)'!$A:$Z,25,FALSE)</f>
        <v>#N/A</v>
      </c>
      <c r="J1264" s="38" t="str">
        <f>VLOOKUP(G1264,'MITRA (REFERENSI)'!$A:$Z,26,FALSE)</f>
        <v>#N/A</v>
      </c>
      <c r="K1264" s="38" t="str">
        <f>VLOOKUP(G1264,'MITRA (REFERENSI)'!$A:$Z,15,FALSE)</f>
        <v>#N/A</v>
      </c>
      <c r="L1264" s="38" t="str">
        <f>VLOOKUP(G1264,'MITRA (REFERENSI)'!$A:$Z,15,FALSE)</f>
        <v>#N/A</v>
      </c>
      <c r="M1264" s="38" t="str">
        <f>IF(B1264=1,'KELAS (REFERENSI)'!M1264,IF(B1264=2,'KELAS (REFERENSI)'!M1279,IF(B1264=3,'KELAS (REFERENSI)'!M1294,IF(B1264=4,'KELAS (REFERENSI)'!M1309,""))))</f>
        <v/>
      </c>
      <c r="N1264" s="38" t="str">
        <f>IF(B1264=1,'KELAS (REFERENSI)'!N1264,IF(B1264=2,'KELAS (REFERENSI)'!N1279,IF(B1264=3,'KELAS (REFERENSI)'!N1294,IF(B1264=4,'KELAS (REFERENSI)'!N1309,""))))</f>
        <v/>
      </c>
      <c r="O1264" s="38" t="str">
        <f>IF(B1264=1,'KELAS (REFERENSI)'!O1264,IF(B1264=2,'KELAS (REFERENSI)'!O1279,IF(B1264=3,'KELAS (REFERENSI)'!O1294,IF(B1264=4,'KELAS (REFERENSI)'!O1309,""))))</f>
        <v/>
      </c>
      <c r="P1264" s="38" t="str">
        <f>IF(B1264=1,'KELAS (REFERENSI)'!P1264,IF(B1264=2,'KELAS (REFERENSI)'!P1279,IF(B1264=3,'KELAS (REFERENSI)'!P1294,IF(B1264=4,'KELAS (REFERENSI)'!P1309,""))))</f>
        <v/>
      </c>
      <c r="Q1264" s="38" t="str">
        <f t="shared" si="4"/>
        <v>BPS Kota Jakarta Timur</v>
      </c>
      <c r="R1264" s="38" t="str">
        <f t="shared" si="56"/>
        <v/>
      </c>
      <c r="S1264" s="38" t="str">
        <f t="shared" ref="S1264:T1264" si="1272">S1263</f>
        <v>15 Juni sampai dengan 31 Agustus 2026</v>
      </c>
      <c r="T1264" s="38" t="str">
        <f t="shared" si="1272"/>
        <v>31 Agustus 2026</v>
      </c>
      <c r="U1264" s="46"/>
      <c r="V1264" s="42"/>
      <c r="W1264" s="42"/>
      <c r="X1264" s="42"/>
    </row>
    <row r="1265" ht="15.0" customHeight="1">
      <c r="A1265" s="36" t="s">
        <v>6327</v>
      </c>
      <c r="B1265" s="43"/>
      <c r="C1265" s="44"/>
      <c r="D1265" s="47"/>
      <c r="E1265" s="47"/>
      <c r="F1265" s="39" t="str">
        <f t="shared" si="2"/>
        <v>PETUGAS.1264/SPK/SE/PML/3172/2026</v>
      </c>
      <c r="G1265" s="45"/>
      <c r="H1265" s="39" t="str">
        <f>VLOOKUP(G1265,'MITRA (REFERENSI)'!$A:$Z,16,FALSE)</f>
        <v>#N/A</v>
      </c>
      <c r="I1265" s="39" t="str">
        <f>VLOOKUP(G1265,'MITRA (REFERENSI)'!$A:$Z,25,FALSE)</f>
        <v>#N/A</v>
      </c>
      <c r="J1265" s="38" t="str">
        <f>VLOOKUP(G1265,'MITRA (REFERENSI)'!$A:$Z,26,FALSE)</f>
        <v>#N/A</v>
      </c>
      <c r="K1265" s="38" t="str">
        <f>VLOOKUP(G1265,'MITRA (REFERENSI)'!$A:$Z,15,FALSE)</f>
        <v>#N/A</v>
      </c>
      <c r="L1265" s="38" t="str">
        <f>VLOOKUP(G1265,'MITRA (REFERENSI)'!$A:$Z,15,FALSE)</f>
        <v>#N/A</v>
      </c>
      <c r="M1265" s="38" t="str">
        <f>IF(B1265=1,'KELAS (REFERENSI)'!M1265,IF(B1265=2,'KELAS (REFERENSI)'!M1280,IF(B1265=3,'KELAS (REFERENSI)'!M1295,IF(B1265=4,'KELAS (REFERENSI)'!M1310,""))))</f>
        <v/>
      </c>
      <c r="N1265" s="38" t="str">
        <f>IF(B1265=1,'KELAS (REFERENSI)'!N1265,IF(B1265=2,'KELAS (REFERENSI)'!N1280,IF(B1265=3,'KELAS (REFERENSI)'!N1295,IF(B1265=4,'KELAS (REFERENSI)'!N1310,""))))</f>
        <v/>
      </c>
      <c r="O1265" s="38" t="str">
        <f>IF(B1265=1,'KELAS (REFERENSI)'!O1265,IF(B1265=2,'KELAS (REFERENSI)'!O1280,IF(B1265=3,'KELAS (REFERENSI)'!O1295,IF(B1265=4,'KELAS (REFERENSI)'!O1310,""))))</f>
        <v/>
      </c>
      <c r="P1265" s="38" t="str">
        <f>IF(B1265=1,'KELAS (REFERENSI)'!P1265,IF(B1265=2,'KELAS (REFERENSI)'!P1280,IF(B1265=3,'KELAS (REFERENSI)'!P1295,IF(B1265=4,'KELAS (REFERENSI)'!P1310,""))))</f>
        <v/>
      </c>
      <c r="Q1265" s="38" t="str">
        <f t="shared" si="4"/>
        <v>BPS Kota Jakarta Timur</v>
      </c>
      <c r="R1265" s="38" t="str">
        <f t="shared" si="56"/>
        <v/>
      </c>
      <c r="S1265" s="38" t="str">
        <f t="shared" ref="S1265:T1265" si="1273">S1264</f>
        <v>15 Juni sampai dengan 31 Agustus 2026</v>
      </c>
      <c r="T1265" s="38" t="str">
        <f t="shared" si="1273"/>
        <v>31 Agustus 2026</v>
      </c>
      <c r="U1265" s="46"/>
      <c r="V1265" s="42"/>
      <c r="W1265" s="42"/>
      <c r="X1265" s="42"/>
    </row>
    <row r="1266" ht="15.0" customHeight="1">
      <c r="A1266" s="36" t="s">
        <v>6328</v>
      </c>
      <c r="B1266" s="43"/>
      <c r="C1266" s="44"/>
      <c r="D1266" s="47"/>
      <c r="E1266" s="47"/>
      <c r="F1266" s="39" t="str">
        <f t="shared" si="2"/>
        <v>PETUGAS.1265/SPK/SE/PML/3172/2026</v>
      </c>
      <c r="G1266" s="45"/>
      <c r="H1266" s="39" t="str">
        <f>VLOOKUP(G1266,'MITRA (REFERENSI)'!$A:$Z,16,FALSE)</f>
        <v>#N/A</v>
      </c>
      <c r="I1266" s="39" t="str">
        <f>VLOOKUP(G1266,'MITRA (REFERENSI)'!$A:$Z,25,FALSE)</f>
        <v>#N/A</v>
      </c>
      <c r="J1266" s="38" t="str">
        <f>VLOOKUP(G1266,'MITRA (REFERENSI)'!$A:$Z,26,FALSE)</f>
        <v>#N/A</v>
      </c>
      <c r="K1266" s="38" t="str">
        <f>VLOOKUP(G1266,'MITRA (REFERENSI)'!$A:$Z,15,FALSE)</f>
        <v>#N/A</v>
      </c>
      <c r="L1266" s="38" t="str">
        <f>VLOOKUP(G1266,'MITRA (REFERENSI)'!$A:$Z,15,FALSE)</f>
        <v>#N/A</v>
      </c>
      <c r="M1266" s="38" t="str">
        <f>IF(B1266=1,'KELAS (REFERENSI)'!M1266,IF(B1266=2,'KELAS (REFERENSI)'!M1281,IF(B1266=3,'KELAS (REFERENSI)'!M1296,IF(B1266=4,'KELAS (REFERENSI)'!M1311,""))))</f>
        <v/>
      </c>
      <c r="N1266" s="38" t="str">
        <f>IF(B1266=1,'KELAS (REFERENSI)'!N1266,IF(B1266=2,'KELAS (REFERENSI)'!N1281,IF(B1266=3,'KELAS (REFERENSI)'!N1296,IF(B1266=4,'KELAS (REFERENSI)'!N1311,""))))</f>
        <v/>
      </c>
      <c r="O1266" s="38" t="str">
        <f>IF(B1266=1,'KELAS (REFERENSI)'!O1266,IF(B1266=2,'KELAS (REFERENSI)'!O1281,IF(B1266=3,'KELAS (REFERENSI)'!O1296,IF(B1266=4,'KELAS (REFERENSI)'!O1311,""))))</f>
        <v/>
      </c>
      <c r="P1266" s="38" t="str">
        <f>IF(B1266=1,'KELAS (REFERENSI)'!P1266,IF(B1266=2,'KELAS (REFERENSI)'!P1281,IF(B1266=3,'KELAS (REFERENSI)'!P1296,IF(B1266=4,'KELAS (REFERENSI)'!P1311,""))))</f>
        <v/>
      </c>
      <c r="Q1266" s="38" t="str">
        <f t="shared" si="4"/>
        <v>BPS Kota Jakarta Timur</v>
      </c>
      <c r="R1266" s="38" t="str">
        <f t="shared" si="56"/>
        <v/>
      </c>
      <c r="S1266" s="38" t="str">
        <f t="shared" ref="S1266:T1266" si="1274">S1265</f>
        <v>15 Juni sampai dengan 31 Agustus 2026</v>
      </c>
      <c r="T1266" s="38" t="str">
        <f t="shared" si="1274"/>
        <v>31 Agustus 2026</v>
      </c>
      <c r="U1266" s="46"/>
      <c r="V1266" s="42"/>
      <c r="W1266" s="42"/>
      <c r="X1266" s="42"/>
    </row>
    <row r="1267" ht="15.0" customHeight="1">
      <c r="A1267" s="36" t="s">
        <v>6329</v>
      </c>
      <c r="B1267" s="43"/>
      <c r="C1267" s="44"/>
      <c r="D1267" s="47"/>
      <c r="E1267" s="47"/>
      <c r="F1267" s="39" t="str">
        <f t="shared" si="2"/>
        <v>PETUGAS.1266/SPK/SE/PML/3172/2026</v>
      </c>
      <c r="G1267" s="45"/>
      <c r="H1267" s="39" t="str">
        <f>VLOOKUP(G1267,'MITRA (REFERENSI)'!$A:$Z,16,FALSE)</f>
        <v>#N/A</v>
      </c>
      <c r="I1267" s="39" t="str">
        <f>VLOOKUP(G1267,'MITRA (REFERENSI)'!$A:$Z,25,FALSE)</f>
        <v>#N/A</v>
      </c>
      <c r="J1267" s="38" t="str">
        <f>VLOOKUP(G1267,'MITRA (REFERENSI)'!$A:$Z,26,FALSE)</f>
        <v>#N/A</v>
      </c>
      <c r="K1267" s="38" t="str">
        <f>VLOOKUP(G1267,'MITRA (REFERENSI)'!$A:$Z,15,FALSE)</f>
        <v>#N/A</v>
      </c>
      <c r="L1267" s="38" t="str">
        <f>VLOOKUP(G1267,'MITRA (REFERENSI)'!$A:$Z,15,FALSE)</f>
        <v>#N/A</v>
      </c>
      <c r="M1267" s="38" t="str">
        <f>IF(B1267=1,'KELAS (REFERENSI)'!M1267,IF(B1267=2,'KELAS (REFERENSI)'!M1282,IF(B1267=3,'KELAS (REFERENSI)'!M1297,IF(B1267=4,'KELAS (REFERENSI)'!M1312,""))))</f>
        <v/>
      </c>
      <c r="N1267" s="38" t="str">
        <f>IF(B1267=1,'KELAS (REFERENSI)'!N1267,IF(B1267=2,'KELAS (REFERENSI)'!N1282,IF(B1267=3,'KELAS (REFERENSI)'!N1297,IF(B1267=4,'KELAS (REFERENSI)'!N1312,""))))</f>
        <v/>
      </c>
      <c r="O1267" s="38" t="str">
        <f>IF(B1267=1,'KELAS (REFERENSI)'!O1267,IF(B1267=2,'KELAS (REFERENSI)'!O1282,IF(B1267=3,'KELAS (REFERENSI)'!O1297,IF(B1267=4,'KELAS (REFERENSI)'!O1312,""))))</f>
        <v/>
      </c>
      <c r="P1267" s="38" t="str">
        <f>IF(B1267=1,'KELAS (REFERENSI)'!P1267,IF(B1267=2,'KELAS (REFERENSI)'!P1282,IF(B1267=3,'KELAS (REFERENSI)'!P1297,IF(B1267=4,'KELAS (REFERENSI)'!P1312,""))))</f>
        <v/>
      </c>
      <c r="Q1267" s="38" t="str">
        <f t="shared" si="4"/>
        <v>BPS Kota Jakarta Timur</v>
      </c>
      <c r="R1267" s="38" t="str">
        <f t="shared" si="56"/>
        <v/>
      </c>
      <c r="S1267" s="38" t="str">
        <f t="shared" ref="S1267:T1267" si="1275">S1266</f>
        <v>15 Juni sampai dengan 31 Agustus 2026</v>
      </c>
      <c r="T1267" s="38" t="str">
        <f t="shared" si="1275"/>
        <v>31 Agustus 2026</v>
      </c>
      <c r="U1267" s="46"/>
      <c r="V1267" s="42"/>
      <c r="W1267" s="42"/>
      <c r="X1267" s="42"/>
    </row>
    <row r="1268" ht="15.0" customHeight="1">
      <c r="A1268" s="36" t="s">
        <v>6330</v>
      </c>
      <c r="B1268" s="43"/>
      <c r="C1268" s="44"/>
      <c r="D1268" s="47"/>
      <c r="E1268" s="47"/>
      <c r="F1268" s="39" t="str">
        <f t="shared" si="2"/>
        <v>PETUGAS.1267/SPK/SE/PML/3172/2026</v>
      </c>
      <c r="G1268" s="45"/>
      <c r="H1268" s="39" t="str">
        <f>VLOOKUP(G1268,'MITRA (REFERENSI)'!$A:$Z,16,FALSE)</f>
        <v>#N/A</v>
      </c>
      <c r="I1268" s="39" t="str">
        <f>VLOOKUP(G1268,'MITRA (REFERENSI)'!$A:$Z,25,FALSE)</f>
        <v>#N/A</v>
      </c>
      <c r="J1268" s="38" t="str">
        <f>VLOOKUP(G1268,'MITRA (REFERENSI)'!$A:$Z,26,FALSE)</f>
        <v>#N/A</v>
      </c>
      <c r="K1268" s="38" t="str">
        <f>VLOOKUP(G1268,'MITRA (REFERENSI)'!$A:$Z,15,FALSE)</f>
        <v>#N/A</v>
      </c>
      <c r="L1268" s="38" t="str">
        <f>VLOOKUP(G1268,'MITRA (REFERENSI)'!$A:$Z,15,FALSE)</f>
        <v>#N/A</v>
      </c>
      <c r="M1268" s="38" t="str">
        <f>IF(B1268=1,'KELAS (REFERENSI)'!M1268,IF(B1268=2,'KELAS (REFERENSI)'!M1283,IF(B1268=3,'KELAS (REFERENSI)'!M1298,IF(B1268=4,'KELAS (REFERENSI)'!M1313,""))))</f>
        <v/>
      </c>
      <c r="N1268" s="38" t="str">
        <f>IF(B1268=1,'KELAS (REFERENSI)'!N1268,IF(B1268=2,'KELAS (REFERENSI)'!N1283,IF(B1268=3,'KELAS (REFERENSI)'!N1298,IF(B1268=4,'KELAS (REFERENSI)'!N1313,""))))</f>
        <v/>
      </c>
      <c r="O1268" s="38" t="str">
        <f>IF(B1268=1,'KELAS (REFERENSI)'!O1268,IF(B1268=2,'KELAS (REFERENSI)'!O1283,IF(B1268=3,'KELAS (REFERENSI)'!O1298,IF(B1268=4,'KELAS (REFERENSI)'!O1313,""))))</f>
        <v/>
      </c>
      <c r="P1268" s="38" t="str">
        <f>IF(B1268=1,'KELAS (REFERENSI)'!P1268,IF(B1268=2,'KELAS (REFERENSI)'!P1283,IF(B1268=3,'KELAS (REFERENSI)'!P1298,IF(B1268=4,'KELAS (REFERENSI)'!P1313,""))))</f>
        <v/>
      </c>
      <c r="Q1268" s="38" t="str">
        <f t="shared" si="4"/>
        <v>BPS Kota Jakarta Timur</v>
      </c>
      <c r="R1268" s="38" t="str">
        <f t="shared" si="56"/>
        <v/>
      </c>
      <c r="S1268" s="38" t="str">
        <f t="shared" ref="S1268:T1268" si="1276">S1267</f>
        <v>15 Juni sampai dengan 31 Agustus 2026</v>
      </c>
      <c r="T1268" s="38" t="str">
        <f t="shared" si="1276"/>
        <v>31 Agustus 2026</v>
      </c>
      <c r="U1268" s="46"/>
      <c r="V1268" s="42"/>
      <c r="W1268" s="42"/>
      <c r="X1268" s="42"/>
    </row>
    <row r="1269" ht="15.0" customHeight="1">
      <c r="A1269" s="36" t="s">
        <v>6331</v>
      </c>
      <c r="B1269" s="43"/>
      <c r="C1269" s="44"/>
      <c r="D1269" s="47"/>
      <c r="E1269" s="47"/>
      <c r="F1269" s="39" t="str">
        <f t="shared" si="2"/>
        <v>PETUGAS.1268/SPK/SE/PML/3172/2026</v>
      </c>
      <c r="G1269" s="45"/>
      <c r="H1269" s="39" t="str">
        <f>VLOOKUP(G1269,'MITRA (REFERENSI)'!$A:$Z,16,FALSE)</f>
        <v>#N/A</v>
      </c>
      <c r="I1269" s="39" t="str">
        <f>VLOOKUP(G1269,'MITRA (REFERENSI)'!$A:$Z,25,FALSE)</f>
        <v>#N/A</v>
      </c>
      <c r="J1269" s="38" t="str">
        <f>VLOOKUP(G1269,'MITRA (REFERENSI)'!$A:$Z,26,FALSE)</f>
        <v>#N/A</v>
      </c>
      <c r="K1269" s="38" t="str">
        <f>VLOOKUP(G1269,'MITRA (REFERENSI)'!$A:$Z,15,FALSE)</f>
        <v>#N/A</v>
      </c>
      <c r="L1269" s="38" t="str">
        <f>VLOOKUP(G1269,'MITRA (REFERENSI)'!$A:$Z,15,FALSE)</f>
        <v>#N/A</v>
      </c>
      <c r="M1269" s="38" t="str">
        <f>IF(B1269=1,'KELAS (REFERENSI)'!M1269,IF(B1269=2,'KELAS (REFERENSI)'!M1284,IF(B1269=3,'KELAS (REFERENSI)'!M1299,IF(B1269=4,'KELAS (REFERENSI)'!M1314,""))))</f>
        <v/>
      </c>
      <c r="N1269" s="38" t="str">
        <f>IF(B1269=1,'KELAS (REFERENSI)'!N1269,IF(B1269=2,'KELAS (REFERENSI)'!N1284,IF(B1269=3,'KELAS (REFERENSI)'!N1299,IF(B1269=4,'KELAS (REFERENSI)'!N1314,""))))</f>
        <v/>
      </c>
      <c r="O1269" s="38" t="str">
        <f>IF(B1269=1,'KELAS (REFERENSI)'!O1269,IF(B1269=2,'KELAS (REFERENSI)'!O1284,IF(B1269=3,'KELAS (REFERENSI)'!O1299,IF(B1269=4,'KELAS (REFERENSI)'!O1314,""))))</f>
        <v/>
      </c>
      <c r="P1269" s="38" t="str">
        <f>IF(B1269=1,'KELAS (REFERENSI)'!P1269,IF(B1269=2,'KELAS (REFERENSI)'!P1284,IF(B1269=3,'KELAS (REFERENSI)'!P1299,IF(B1269=4,'KELAS (REFERENSI)'!P1314,""))))</f>
        <v/>
      </c>
      <c r="Q1269" s="38" t="str">
        <f t="shared" si="4"/>
        <v>BPS Kota Jakarta Timur</v>
      </c>
      <c r="R1269" s="38" t="str">
        <f t="shared" si="56"/>
        <v/>
      </c>
      <c r="S1269" s="38" t="str">
        <f t="shared" ref="S1269:T1269" si="1277">S1268</f>
        <v>15 Juni sampai dengan 31 Agustus 2026</v>
      </c>
      <c r="T1269" s="38" t="str">
        <f t="shared" si="1277"/>
        <v>31 Agustus 2026</v>
      </c>
      <c r="U1269" s="46"/>
      <c r="V1269" s="42"/>
      <c r="W1269" s="42"/>
      <c r="X1269" s="42"/>
    </row>
    <row r="1270" ht="15.0" customHeight="1">
      <c r="A1270" s="36" t="s">
        <v>6332</v>
      </c>
      <c r="B1270" s="43"/>
      <c r="C1270" s="44"/>
      <c r="D1270" s="47"/>
      <c r="E1270" s="47"/>
      <c r="F1270" s="39" t="str">
        <f t="shared" si="2"/>
        <v>PETUGAS.1269/SPK/SE/PML/3172/2026</v>
      </c>
      <c r="G1270" s="45"/>
      <c r="H1270" s="39" t="str">
        <f>VLOOKUP(G1270,'MITRA (REFERENSI)'!$A:$Z,16,FALSE)</f>
        <v>#N/A</v>
      </c>
      <c r="I1270" s="39" t="str">
        <f>VLOOKUP(G1270,'MITRA (REFERENSI)'!$A:$Z,25,FALSE)</f>
        <v>#N/A</v>
      </c>
      <c r="J1270" s="38" t="str">
        <f>VLOOKUP(G1270,'MITRA (REFERENSI)'!$A:$Z,26,FALSE)</f>
        <v>#N/A</v>
      </c>
      <c r="K1270" s="38" t="str">
        <f>VLOOKUP(G1270,'MITRA (REFERENSI)'!$A:$Z,15,FALSE)</f>
        <v>#N/A</v>
      </c>
      <c r="L1270" s="38" t="str">
        <f>VLOOKUP(G1270,'MITRA (REFERENSI)'!$A:$Z,15,FALSE)</f>
        <v>#N/A</v>
      </c>
      <c r="M1270" s="38" t="str">
        <f>IF(B1270=1,'KELAS (REFERENSI)'!M1270,IF(B1270=2,'KELAS (REFERENSI)'!M1285,IF(B1270=3,'KELAS (REFERENSI)'!M1300,IF(B1270=4,'KELAS (REFERENSI)'!M1315,""))))</f>
        <v/>
      </c>
      <c r="N1270" s="38" t="str">
        <f>IF(B1270=1,'KELAS (REFERENSI)'!N1270,IF(B1270=2,'KELAS (REFERENSI)'!N1285,IF(B1270=3,'KELAS (REFERENSI)'!N1300,IF(B1270=4,'KELAS (REFERENSI)'!N1315,""))))</f>
        <v/>
      </c>
      <c r="O1270" s="38" t="str">
        <f>IF(B1270=1,'KELAS (REFERENSI)'!O1270,IF(B1270=2,'KELAS (REFERENSI)'!O1285,IF(B1270=3,'KELAS (REFERENSI)'!O1300,IF(B1270=4,'KELAS (REFERENSI)'!O1315,""))))</f>
        <v/>
      </c>
      <c r="P1270" s="38" t="str">
        <f>IF(B1270=1,'KELAS (REFERENSI)'!P1270,IF(B1270=2,'KELAS (REFERENSI)'!P1285,IF(B1270=3,'KELAS (REFERENSI)'!P1300,IF(B1270=4,'KELAS (REFERENSI)'!P1315,""))))</f>
        <v/>
      </c>
      <c r="Q1270" s="38" t="str">
        <f t="shared" si="4"/>
        <v>BPS Kota Jakarta Timur</v>
      </c>
      <c r="R1270" s="38" t="str">
        <f t="shared" si="56"/>
        <v/>
      </c>
      <c r="S1270" s="38" t="str">
        <f t="shared" ref="S1270:T1270" si="1278">S1269</f>
        <v>15 Juni sampai dengan 31 Agustus 2026</v>
      </c>
      <c r="T1270" s="38" t="str">
        <f t="shared" si="1278"/>
        <v>31 Agustus 2026</v>
      </c>
      <c r="U1270" s="46"/>
      <c r="V1270" s="42"/>
      <c r="W1270" s="42"/>
      <c r="X1270" s="42"/>
    </row>
    <row r="1271" ht="15.0" customHeight="1">
      <c r="A1271" s="36" t="s">
        <v>6333</v>
      </c>
      <c r="B1271" s="43"/>
      <c r="C1271" s="44"/>
      <c r="D1271" s="47"/>
      <c r="E1271" s="47"/>
      <c r="F1271" s="39" t="str">
        <f t="shared" si="2"/>
        <v>PETUGAS.1270/SPK/SE/PML/3172/2026</v>
      </c>
      <c r="G1271" s="45"/>
      <c r="H1271" s="39" t="str">
        <f>VLOOKUP(G1271,'MITRA (REFERENSI)'!$A:$Z,16,FALSE)</f>
        <v>#N/A</v>
      </c>
      <c r="I1271" s="39" t="str">
        <f>VLOOKUP(G1271,'MITRA (REFERENSI)'!$A:$Z,25,FALSE)</f>
        <v>#N/A</v>
      </c>
      <c r="J1271" s="38" t="str">
        <f>VLOOKUP(G1271,'MITRA (REFERENSI)'!$A:$Z,26,FALSE)</f>
        <v>#N/A</v>
      </c>
      <c r="K1271" s="38" t="str">
        <f>VLOOKUP(G1271,'MITRA (REFERENSI)'!$A:$Z,15,FALSE)</f>
        <v>#N/A</v>
      </c>
      <c r="L1271" s="38" t="str">
        <f>VLOOKUP(G1271,'MITRA (REFERENSI)'!$A:$Z,15,FALSE)</f>
        <v>#N/A</v>
      </c>
      <c r="M1271" s="38" t="str">
        <f>IF(B1271=1,'KELAS (REFERENSI)'!M1271,IF(B1271=2,'KELAS (REFERENSI)'!M1286,IF(B1271=3,'KELAS (REFERENSI)'!M1301,IF(B1271=4,'KELAS (REFERENSI)'!M1316,""))))</f>
        <v/>
      </c>
      <c r="N1271" s="38" t="str">
        <f>IF(B1271=1,'KELAS (REFERENSI)'!N1271,IF(B1271=2,'KELAS (REFERENSI)'!N1286,IF(B1271=3,'KELAS (REFERENSI)'!N1301,IF(B1271=4,'KELAS (REFERENSI)'!N1316,""))))</f>
        <v/>
      </c>
      <c r="O1271" s="38" t="str">
        <f>IF(B1271=1,'KELAS (REFERENSI)'!O1271,IF(B1271=2,'KELAS (REFERENSI)'!O1286,IF(B1271=3,'KELAS (REFERENSI)'!O1301,IF(B1271=4,'KELAS (REFERENSI)'!O1316,""))))</f>
        <v/>
      </c>
      <c r="P1271" s="38" t="str">
        <f>IF(B1271=1,'KELAS (REFERENSI)'!P1271,IF(B1271=2,'KELAS (REFERENSI)'!P1286,IF(B1271=3,'KELAS (REFERENSI)'!P1301,IF(B1271=4,'KELAS (REFERENSI)'!P1316,""))))</f>
        <v/>
      </c>
      <c r="Q1271" s="38" t="str">
        <f t="shared" si="4"/>
        <v>BPS Kota Jakarta Timur</v>
      </c>
      <c r="R1271" s="38" t="str">
        <f t="shared" si="56"/>
        <v/>
      </c>
      <c r="S1271" s="38" t="str">
        <f t="shared" ref="S1271:T1271" si="1279">S1270</f>
        <v>15 Juni sampai dengan 31 Agustus 2026</v>
      </c>
      <c r="T1271" s="38" t="str">
        <f t="shared" si="1279"/>
        <v>31 Agustus 2026</v>
      </c>
      <c r="U1271" s="46"/>
      <c r="V1271" s="42"/>
      <c r="W1271" s="42"/>
      <c r="X1271" s="42"/>
    </row>
    <row r="1272" ht="15.0" customHeight="1">
      <c r="A1272" s="36" t="s">
        <v>6334</v>
      </c>
      <c r="B1272" s="43"/>
      <c r="C1272" s="44"/>
      <c r="D1272" s="47"/>
      <c r="E1272" s="47"/>
      <c r="F1272" s="39" t="str">
        <f t="shared" si="2"/>
        <v>PETUGAS.1271/SPK/SE/PML/3172/2026</v>
      </c>
      <c r="G1272" s="45"/>
      <c r="H1272" s="39" t="str">
        <f>VLOOKUP(G1272,'MITRA (REFERENSI)'!$A:$Z,16,FALSE)</f>
        <v>#N/A</v>
      </c>
      <c r="I1272" s="39" t="str">
        <f>VLOOKUP(G1272,'MITRA (REFERENSI)'!$A:$Z,25,FALSE)</f>
        <v>#N/A</v>
      </c>
      <c r="J1272" s="38" t="str">
        <f>VLOOKUP(G1272,'MITRA (REFERENSI)'!$A:$Z,26,FALSE)</f>
        <v>#N/A</v>
      </c>
      <c r="K1272" s="38" t="str">
        <f>VLOOKUP(G1272,'MITRA (REFERENSI)'!$A:$Z,15,FALSE)</f>
        <v>#N/A</v>
      </c>
      <c r="L1272" s="38" t="str">
        <f>VLOOKUP(G1272,'MITRA (REFERENSI)'!$A:$Z,15,FALSE)</f>
        <v>#N/A</v>
      </c>
      <c r="M1272" s="38" t="str">
        <f>IF(B1272=1,'KELAS (REFERENSI)'!M1272,IF(B1272=2,'KELAS (REFERENSI)'!M1287,IF(B1272=3,'KELAS (REFERENSI)'!M1302,IF(B1272=4,'KELAS (REFERENSI)'!M1317,""))))</f>
        <v/>
      </c>
      <c r="N1272" s="38" t="str">
        <f>IF(B1272=1,'KELAS (REFERENSI)'!N1272,IF(B1272=2,'KELAS (REFERENSI)'!N1287,IF(B1272=3,'KELAS (REFERENSI)'!N1302,IF(B1272=4,'KELAS (REFERENSI)'!N1317,""))))</f>
        <v/>
      </c>
      <c r="O1272" s="38" t="str">
        <f>IF(B1272=1,'KELAS (REFERENSI)'!O1272,IF(B1272=2,'KELAS (REFERENSI)'!O1287,IF(B1272=3,'KELAS (REFERENSI)'!O1302,IF(B1272=4,'KELAS (REFERENSI)'!O1317,""))))</f>
        <v/>
      </c>
      <c r="P1272" s="38" t="str">
        <f>IF(B1272=1,'KELAS (REFERENSI)'!P1272,IF(B1272=2,'KELAS (REFERENSI)'!P1287,IF(B1272=3,'KELAS (REFERENSI)'!P1302,IF(B1272=4,'KELAS (REFERENSI)'!P1317,""))))</f>
        <v/>
      </c>
      <c r="Q1272" s="38" t="str">
        <f t="shared" si="4"/>
        <v>BPS Kota Jakarta Timur</v>
      </c>
      <c r="R1272" s="38" t="str">
        <f t="shared" si="56"/>
        <v/>
      </c>
      <c r="S1272" s="38" t="str">
        <f t="shared" ref="S1272:T1272" si="1280">S1271</f>
        <v>15 Juni sampai dengan 31 Agustus 2026</v>
      </c>
      <c r="T1272" s="38" t="str">
        <f t="shared" si="1280"/>
        <v>31 Agustus 2026</v>
      </c>
      <c r="U1272" s="46"/>
      <c r="V1272" s="42"/>
      <c r="W1272" s="42"/>
      <c r="X1272" s="42"/>
    </row>
    <row r="1273" ht="15.0" customHeight="1">
      <c r="A1273" s="36" t="s">
        <v>6335</v>
      </c>
      <c r="B1273" s="43"/>
      <c r="C1273" s="44"/>
      <c r="D1273" s="47"/>
      <c r="E1273" s="47"/>
      <c r="F1273" s="39" t="str">
        <f t="shared" si="2"/>
        <v>PETUGAS.1272/SPK/SE/PML/3172/2026</v>
      </c>
      <c r="G1273" s="45"/>
      <c r="H1273" s="39" t="str">
        <f>VLOOKUP(G1273,'MITRA (REFERENSI)'!$A:$Z,16,FALSE)</f>
        <v>#N/A</v>
      </c>
      <c r="I1273" s="39" t="str">
        <f>VLOOKUP(G1273,'MITRA (REFERENSI)'!$A:$Z,25,FALSE)</f>
        <v>#N/A</v>
      </c>
      <c r="J1273" s="38" t="str">
        <f>VLOOKUP(G1273,'MITRA (REFERENSI)'!$A:$Z,26,FALSE)</f>
        <v>#N/A</v>
      </c>
      <c r="K1273" s="38" t="str">
        <f>VLOOKUP(G1273,'MITRA (REFERENSI)'!$A:$Z,15,FALSE)</f>
        <v>#N/A</v>
      </c>
      <c r="L1273" s="38" t="str">
        <f>VLOOKUP(G1273,'MITRA (REFERENSI)'!$A:$Z,15,FALSE)</f>
        <v>#N/A</v>
      </c>
      <c r="M1273" s="38" t="str">
        <f>IF(B1273=1,'KELAS (REFERENSI)'!M1273,IF(B1273=2,'KELAS (REFERENSI)'!M1288,IF(B1273=3,'KELAS (REFERENSI)'!M1303,IF(B1273=4,'KELAS (REFERENSI)'!M1318,""))))</f>
        <v/>
      </c>
      <c r="N1273" s="38" t="str">
        <f>IF(B1273=1,'KELAS (REFERENSI)'!N1273,IF(B1273=2,'KELAS (REFERENSI)'!N1288,IF(B1273=3,'KELAS (REFERENSI)'!N1303,IF(B1273=4,'KELAS (REFERENSI)'!N1318,""))))</f>
        <v/>
      </c>
      <c r="O1273" s="38" t="str">
        <f>IF(B1273=1,'KELAS (REFERENSI)'!O1273,IF(B1273=2,'KELAS (REFERENSI)'!O1288,IF(B1273=3,'KELAS (REFERENSI)'!O1303,IF(B1273=4,'KELAS (REFERENSI)'!O1318,""))))</f>
        <v/>
      </c>
      <c r="P1273" s="38" t="str">
        <f>IF(B1273=1,'KELAS (REFERENSI)'!P1273,IF(B1273=2,'KELAS (REFERENSI)'!P1288,IF(B1273=3,'KELAS (REFERENSI)'!P1303,IF(B1273=4,'KELAS (REFERENSI)'!P1318,""))))</f>
        <v/>
      </c>
      <c r="Q1273" s="38" t="str">
        <f t="shared" si="4"/>
        <v>BPS Kota Jakarta Timur</v>
      </c>
      <c r="R1273" s="38" t="str">
        <f t="shared" si="56"/>
        <v/>
      </c>
      <c r="S1273" s="38" t="str">
        <f t="shared" ref="S1273:T1273" si="1281">S1272</f>
        <v>15 Juni sampai dengan 31 Agustus 2026</v>
      </c>
      <c r="T1273" s="38" t="str">
        <f t="shared" si="1281"/>
        <v>31 Agustus 2026</v>
      </c>
      <c r="U1273" s="46"/>
      <c r="V1273" s="42"/>
      <c r="W1273" s="42"/>
      <c r="X1273" s="42"/>
    </row>
    <row r="1274" ht="15.0" customHeight="1">
      <c r="A1274" s="36" t="s">
        <v>6336</v>
      </c>
      <c r="B1274" s="43"/>
      <c r="C1274" s="44"/>
      <c r="D1274" s="47"/>
      <c r="E1274" s="47"/>
      <c r="F1274" s="39" t="str">
        <f t="shared" si="2"/>
        <v>PETUGAS.1273/SPK/SE/PML/3172/2026</v>
      </c>
      <c r="G1274" s="45"/>
      <c r="H1274" s="39" t="str">
        <f>VLOOKUP(G1274,'MITRA (REFERENSI)'!$A:$Z,16,FALSE)</f>
        <v>#N/A</v>
      </c>
      <c r="I1274" s="39" t="str">
        <f>VLOOKUP(G1274,'MITRA (REFERENSI)'!$A:$Z,25,FALSE)</f>
        <v>#N/A</v>
      </c>
      <c r="J1274" s="38" t="str">
        <f>VLOOKUP(G1274,'MITRA (REFERENSI)'!$A:$Z,26,FALSE)</f>
        <v>#N/A</v>
      </c>
      <c r="K1274" s="38" t="str">
        <f>VLOOKUP(G1274,'MITRA (REFERENSI)'!$A:$Z,15,FALSE)</f>
        <v>#N/A</v>
      </c>
      <c r="L1274" s="38" t="str">
        <f>VLOOKUP(G1274,'MITRA (REFERENSI)'!$A:$Z,15,FALSE)</f>
        <v>#N/A</v>
      </c>
      <c r="M1274" s="38" t="str">
        <f>IF(B1274=1,'KELAS (REFERENSI)'!M1274,IF(B1274=2,'KELAS (REFERENSI)'!M1289,IF(B1274=3,'KELAS (REFERENSI)'!M1304,IF(B1274=4,'KELAS (REFERENSI)'!M1319,""))))</f>
        <v/>
      </c>
      <c r="N1274" s="38" t="str">
        <f>IF(B1274=1,'KELAS (REFERENSI)'!N1274,IF(B1274=2,'KELAS (REFERENSI)'!N1289,IF(B1274=3,'KELAS (REFERENSI)'!N1304,IF(B1274=4,'KELAS (REFERENSI)'!N1319,""))))</f>
        <v/>
      </c>
      <c r="O1274" s="38" t="str">
        <f>IF(B1274=1,'KELAS (REFERENSI)'!O1274,IF(B1274=2,'KELAS (REFERENSI)'!O1289,IF(B1274=3,'KELAS (REFERENSI)'!O1304,IF(B1274=4,'KELAS (REFERENSI)'!O1319,""))))</f>
        <v/>
      </c>
      <c r="P1274" s="38" t="str">
        <f>IF(B1274=1,'KELAS (REFERENSI)'!P1274,IF(B1274=2,'KELAS (REFERENSI)'!P1289,IF(B1274=3,'KELAS (REFERENSI)'!P1304,IF(B1274=4,'KELAS (REFERENSI)'!P1319,""))))</f>
        <v/>
      </c>
      <c r="Q1274" s="38" t="str">
        <f t="shared" si="4"/>
        <v>BPS Kota Jakarta Timur</v>
      </c>
      <c r="R1274" s="38" t="str">
        <f t="shared" si="56"/>
        <v/>
      </c>
      <c r="S1274" s="38" t="str">
        <f t="shared" ref="S1274:T1274" si="1282">S1273</f>
        <v>15 Juni sampai dengan 31 Agustus 2026</v>
      </c>
      <c r="T1274" s="38" t="str">
        <f t="shared" si="1282"/>
        <v>31 Agustus 2026</v>
      </c>
      <c r="U1274" s="46"/>
      <c r="V1274" s="42"/>
      <c r="W1274" s="42"/>
      <c r="X1274" s="42"/>
    </row>
    <row r="1275" ht="15.0" customHeight="1">
      <c r="A1275" s="36" t="s">
        <v>6337</v>
      </c>
      <c r="B1275" s="43"/>
      <c r="C1275" s="44"/>
      <c r="D1275" s="47"/>
      <c r="E1275" s="47"/>
      <c r="F1275" s="39" t="str">
        <f t="shared" si="2"/>
        <v>PETUGAS.1274/SPK/SE/PML/3172/2026</v>
      </c>
      <c r="G1275" s="45"/>
      <c r="H1275" s="39" t="str">
        <f>VLOOKUP(G1275,'MITRA (REFERENSI)'!$A:$Z,16,FALSE)</f>
        <v>#N/A</v>
      </c>
      <c r="I1275" s="39" t="str">
        <f>VLOOKUP(G1275,'MITRA (REFERENSI)'!$A:$Z,25,FALSE)</f>
        <v>#N/A</v>
      </c>
      <c r="J1275" s="38" t="str">
        <f>VLOOKUP(G1275,'MITRA (REFERENSI)'!$A:$Z,26,FALSE)</f>
        <v>#N/A</v>
      </c>
      <c r="K1275" s="38" t="str">
        <f>VLOOKUP(G1275,'MITRA (REFERENSI)'!$A:$Z,15,FALSE)</f>
        <v>#N/A</v>
      </c>
      <c r="L1275" s="38" t="str">
        <f>VLOOKUP(G1275,'MITRA (REFERENSI)'!$A:$Z,15,FALSE)</f>
        <v>#N/A</v>
      </c>
      <c r="M1275" s="38" t="str">
        <f>IF(B1275=1,'KELAS (REFERENSI)'!M1275,IF(B1275=2,'KELAS (REFERENSI)'!M1290,IF(B1275=3,'KELAS (REFERENSI)'!M1305,IF(B1275=4,'KELAS (REFERENSI)'!M1320,""))))</f>
        <v/>
      </c>
      <c r="N1275" s="38" t="str">
        <f>IF(B1275=1,'KELAS (REFERENSI)'!N1275,IF(B1275=2,'KELAS (REFERENSI)'!N1290,IF(B1275=3,'KELAS (REFERENSI)'!N1305,IF(B1275=4,'KELAS (REFERENSI)'!N1320,""))))</f>
        <v/>
      </c>
      <c r="O1275" s="38" t="str">
        <f>IF(B1275=1,'KELAS (REFERENSI)'!O1275,IF(B1275=2,'KELAS (REFERENSI)'!O1290,IF(B1275=3,'KELAS (REFERENSI)'!O1305,IF(B1275=4,'KELAS (REFERENSI)'!O1320,""))))</f>
        <v/>
      </c>
      <c r="P1275" s="38" t="str">
        <f>IF(B1275=1,'KELAS (REFERENSI)'!P1275,IF(B1275=2,'KELAS (REFERENSI)'!P1290,IF(B1275=3,'KELAS (REFERENSI)'!P1305,IF(B1275=4,'KELAS (REFERENSI)'!P1320,""))))</f>
        <v/>
      </c>
      <c r="Q1275" s="38" t="str">
        <f t="shared" si="4"/>
        <v>BPS Kota Jakarta Timur</v>
      </c>
      <c r="R1275" s="38" t="str">
        <f t="shared" si="56"/>
        <v/>
      </c>
      <c r="S1275" s="38" t="str">
        <f t="shared" ref="S1275:T1275" si="1283">S1274</f>
        <v>15 Juni sampai dengan 31 Agustus 2026</v>
      </c>
      <c r="T1275" s="38" t="str">
        <f t="shared" si="1283"/>
        <v>31 Agustus 2026</v>
      </c>
      <c r="U1275" s="46"/>
      <c r="V1275" s="42"/>
      <c r="W1275" s="42"/>
      <c r="X1275" s="42"/>
    </row>
    <row r="1276" ht="15.0" customHeight="1">
      <c r="A1276" s="36" t="s">
        <v>6338</v>
      </c>
      <c r="B1276" s="43"/>
      <c r="C1276" s="44"/>
      <c r="D1276" s="47"/>
      <c r="E1276" s="47"/>
      <c r="F1276" s="39" t="str">
        <f t="shared" si="2"/>
        <v>PETUGAS.1275/SPK/SE/PML/3172/2026</v>
      </c>
      <c r="G1276" s="45"/>
      <c r="H1276" s="39" t="str">
        <f>VLOOKUP(G1276,'MITRA (REFERENSI)'!$A:$Z,16,FALSE)</f>
        <v>#N/A</v>
      </c>
      <c r="I1276" s="39" t="str">
        <f>VLOOKUP(G1276,'MITRA (REFERENSI)'!$A:$Z,25,FALSE)</f>
        <v>#N/A</v>
      </c>
      <c r="J1276" s="38" t="str">
        <f>VLOOKUP(G1276,'MITRA (REFERENSI)'!$A:$Z,26,FALSE)</f>
        <v>#N/A</v>
      </c>
      <c r="K1276" s="38" t="str">
        <f>VLOOKUP(G1276,'MITRA (REFERENSI)'!$A:$Z,15,FALSE)</f>
        <v>#N/A</v>
      </c>
      <c r="L1276" s="38" t="str">
        <f>VLOOKUP(G1276,'MITRA (REFERENSI)'!$A:$Z,15,FALSE)</f>
        <v>#N/A</v>
      </c>
      <c r="M1276" s="38" t="str">
        <f>IF(B1276=1,'KELAS (REFERENSI)'!M1276,IF(B1276=2,'KELAS (REFERENSI)'!M1291,IF(B1276=3,'KELAS (REFERENSI)'!M1306,IF(B1276=4,'KELAS (REFERENSI)'!M1321,""))))</f>
        <v/>
      </c>
      <c r="N1276" s="38" t="str">
        <f>IF(B1276=1,'KELAS (REFERENSI)'!N1276,IF(B1276=2,'KELAS (REFERENSI)'!N1291,IF(B1276=3,'KELAS (REFERENSI)'!N1306,IF(B1276=4,'KELAS (REFERENSI)'!N1321,""))))</f>
        <v/>
      </c>
      <c r="O1276" s="38" t="str">
        <f>IF(B1276=1,'KELAS (REFERENSI)'!O1276,IF(B1276=2,'KELAS (REFERENSI)'!O1291,IF(B1276=3,'KELAS (REFERENSI)'!O1306,IF(B1276=4,'KELAS (REFERENSI)'!O1321,""))))</f>
        <v/>
      </c>
      <c r="P1276" s="38" t="str">
        <f>IF(B1276=1,'KELAS (REFERENSI)'!P1276,IF(B1276=2,'KELAS (REFERENSI)'!P1291,IF(B1276=3,'KELAS (REFERENSI)'!P1306,IF(B1276=4,'KELAS (REFERENSI)'!P1321,""))))</f>
        <v/>
      </c>
      <c r="Q1276" s="38" t="str">
        <f t="shared" si="4"/>
        <v>BPS Kota Jakarta Timur</v>
      </c>
      <c r="R1276" s="38" t="str">
        <f t="shared" si="56"/>
        <v/>
      </c>
      <c r="S1276" s="38" t="str">
        <f t="shared" ref="S1276:T1276" si="1284">S1275</f>
        <v>15 Juni sampai dengan 31 Agustus 2026</v>
      </c>
      <c r="T1276" s="38" t="str">
        <f t="shared" si="1284"/>
        <v>31 Agustus 2026</v>
      </c>
      <c r="U1276" s="46"/>
      <c r="V1276" s="42"/>
      <c r="W1276" s="42"/>
      <c r="X1276" s="42"/>
    </row>
    <row r="1277" ht="15.0" customHeight="1">
      <c r="A1277" s="36" t="s">
        <v>6339</v>
      </c>
      <c r="B1277" s="43"/>
      <c r="C1277" s="44"/>
      <c r="D1277" s="47"/>
      <c r="E1277" s="47"/>
      <c r="F1277" s="39" t="str">
        <f t="shared" si="2"/>
        <v>PETUGAS.1276/SPK/SE/PML/3172/2026</v>
      </c>
      <c r="G1277" s="45"/>
      <c r="H1277" s="39" t="str">
        <f>VLOOKUP(G1277,'MITRA (REFERENSI)'!$A:$Z,16,FALSE)</f>
        <v>#N/A</v>
      </c>
      <c r="I1277" s="39" t="str">
        <f>VLOOKUP(G1277,'MITRA (REFERENSI)'!$A:$Z,25,FALSE)</f>
        <v>#N/A</v>
      </c>
      <c r="J1277" s="38" t="str">
        <f>VLOOKUP(G1277,'MITRA (REFERENSI)'!$A:$Z,26,FALSE)</f>
        <v>#N/A</v>
      </c>
      <c r="K1277" s="38" t="str">
        <f>VLOOKUP(G1277,'MITRA (REFERENSI)'!$A:$Z,15,FALSE)</f>
        <v>#N/A</v>
      </c>
      <c r="L1277" s="38" t="str">
        <f>VLOOKUP(G1277,'MITRA (REFERENSI)'!$A:$Z,15,FALSE)</f>
        <v>#N/A</v>
      </c>
      <c r="M1277" s="38" t="str">
        <f>IF(B1277=1,'KELAS (REFERENSI)'!M1277,IF(B1277=2,'KELAS (REFERENSI)'!M1292,IF(B1277=3,'KELAS (REFERENSI)'!M1307,IF(B1277=4,'KELAS (REFERENSI)'!M1322,""))))</f>
        <v/>
      </c>
      <c r="N1277" s="38" t="str">
        <f>IF(B1277=1,'KELAS (REFERENSI)'!N1277,IF(B1277=2,'KELAS (REFERENSI)'!N1292,IF(B1277=3,'KELAS (REFERENSI)'!N1307,IF(B1277=4,'KELAS (REFERENSI)'!N1322,""))))</f>
        <v/>
      </c>
      <c r="O1277" s="38" t="str">
        <f>IF(B1277=1,'KELAS (REFERENSI)'!O1277,IF(B1277=2,'KELAS (REFERENSI)'!O1292,IF(B1277=3,'KELAS (REFERENSI)'!O1307,IF(B1277=4,'KELAS (REFERENSI)'!O1322,""))))</f>
        <v/>
      </c>
      <c r="P1277" s="38" t="str">
        <f>IF(B1277=1,'KELAS (REFERENSI)'!P1277,IF(B1277=2,'KELAS (REFERENSI)'!P1292,IF(B1277=3,'KELAS (REFERENSI)'!P1307,IF(B1277=4,'KELAS (REFERENSI)'!P1322,""))))</f>
        <v/>
      </c>
      <c r="Q1277" s="38" t="str">
        <f t="shared" si="4"/>
        <v>BPS Kota Jakarta Timur</v>
      </c>
      <c r="R1277" s="38" t="str">
        <f t="shared" si="56"/>
        <v/>
      </c>
      <c r="S1277" s="38" t="str">
        <f t="shared" ref="S1277:T1277" si="1285">S1276</f>
        <v>15 Juni sampai dengan 31 Agustus 2026</v>
      </c>
      <c r="T1277" s="38" t="str">
        <f t="shared" si="1285"/>
        <v>31 Agustus 2026</v>
      </c>
      <c r="U1277" s="46"/>
      <c r="V1277" s="42"/>
      <c r="W1277" s="42"/>
      <c r="X1277" s="42"/>
    </row>
    <row r="1278" ht="15.0" customHeight="1">
      <c r="A1278" s="36" t="s">
        <v>6340</v>
      </c>
      <c r="B1278" s="43"/>
      <c r="C1278" s="44"/>
      <c r="D1278" s="47"/>
      <c r="E1278" s="47"/>
      <c r="F1278" s="39" t="str">
        <f t="shared" si="2"/>
        <v>PETUGAS.1277/SPK/SE/PML/3172/2026</v>
      </c>
      <c r="G1278" s="45"/>
      <c r="H1278" s="39" t="str">
        <f>VLOOKUP(G1278,'MITRA (REFERENSI)'!$A:$Z,16,FALSE)</f>
        <v>#N/A</v>
      </c>
      <c r="I1278" s="39" t="str">
        <f>VLOOKUP(G1278,'MITRA (REFERENSI)'!$A:$Z,25,FALSE)</f>
        <v>#N/A</v>
      </c>
      <c r="J1278" s="38" t="str">
        <f>VLOOKUP(G1278,'MITRA (REFERENSI)'!$A:$Z,26,FALSE)</f>
        <v>#N/A</v>
      </c>
      <c r="K1278" s="38" t="str">
        <f>VLOOKUP(G1278,'MITRA (REFERENSI)'!$A:$Z,15,FALSE)</f>
        <v>#N/A</v>
      </c>
      <c r="L1278" s="38" t="str">
        <f>VLOOKUP(G1278,'MITRA (REFERENSI)'!$A:$Z,15,FALSE)</f>
        <v>#N/A</v>
      </c>
      <c r="M1278" s="38" t="str">
        <f>IF(B1278=1,'KELAS (REFERENSI)'!M1278,IF(B1278=2,'KELAS (REFERENSI)'!M1293,IF(B1278=3,'KELAS (REFERENSI)'!M1308,IF(B1278=4,'KELAS (REFERENSI)'!M1323,""))))</f>
        <v/>
      </c>
      <c r="N1278" s="38" t="str">
        <f>IF(B1278=1,'KELAS (REFERENSI)'!N1278,IF(B1278=2,'KELAS (REFERENSI)'!N1293,IF(B1278=3,'KELAS (REFERENSI)'!N1308,IF(B1278=4,'KELAS (REFERENSI)'!N1323,""))))</f>
        <v/>
      </c>
      <c r="O1278" s="38" t="str">
        <f>IF(B1278=1,'KELAS (REFERENSI)'!O1278,IF(B1278=2,'KELAS (REFERENSI)'!O1293,IF(B1278=3,'KELAS (REFERENSI)'!O1308,IF(B1278=4,'KELAS (REFERENSI)'!O1323,""))))</f>
        <v/>
      </c>
      <c r="P1278" s="38" t="str">
        <f>IF(B1278=1,'KELAS (REFERENSI)'!P1278,IF(B1278=2,'KELAS (REFERENSI)'!P1293,IF(B1278=3,'KELAS (REFERENSI)'!P1308,IF(B1278=4,'KELAS (REFERENSI)'!P1323,""))))</f>
        <v/>
      </c>
      <c r="Q1278" s="38" t="str">
        <f t="shared" si="4"/>
        <v>BPS Kota Jakarta Timur</v>
      </c>
      <c r="R1278" s="38" t="str">
        <f t="shared" si="56"/>
        <v/>
      </c>
      <c r="S1278" s="38" t="str">
        <f t="shared" ref="S1278:T1278" si="1286">S1277</f>
        <v>15 Juni sampai dengan 31 Agustus 2026</v>
      </c>
      <c r="T1278" s="38" t="str">
        <f t="shared" si="1286"/>
        <v>31 Agustus 2026</v>
      </c>
      <c r="U1278" s="46"/>
      <c r="V1278" s="42"/>
      <c r="W1278" s="42"/>
      <c r="X1278" s="42"/>
    </row>
    <row r="1279" ht="15.0" customHeight="1">
      <c r="A1279" s="36" t="s">
        <v>6341</v>
      </c>
      <c r="B1279" s="43"/>
      <c r="C1279" s="44"/>
      <c r="D1279" s="47"/>
      <c r="E1279" s="47"/>
      <c r="F1279" s="39" t="str">
        <f t="shared" si="2"/>
        <v>PETUGAS.1278/SPK/SE/PML/3172/2026</v>
      </c>
      <c r="G1279" s="45"/>
      <c r="H1279" s="39" t="str">
        <f>VLOOKUP(G1279,'MITRA (REFERENSI)'!$A:$Z,16,FALSE)</f>
        <v>#N/A</v>
      </c>
      <c r="I1279" s="39" t="str">
        <f>VLOOKUP(G1279,'MITRA (REFERENSI)'!$A:$Z,25,FALSE)</f>
        <v>#N/A</v>
      </c>
      <c r="J1279" s="38" t="str">
        <f>VLOOKUP(G1279,'MITRA (REFERENSI)'!$A:$Z,26,FALSE)</f>
        <v>#N/A</v>
      </c>
      <c r="K1279" s="38" t="str">
        <f>VLOOKUP(G1279,'MITRA (REFERENSI)'!$A:$Z,15,FALSE)</f>
        <v>#N/A</v>
      </c>
      <c r="L1279" s="38" t="str">
        <f>VLOOKUP(G1279,'MITRA (REFERENSI)'!$A:$Z,15,FALSE)</f>
        <v>#N/A</v>
      </c>
      <c r="M1279" s="38" t="str">
        <f>IF(B1279=1,'KELAS (REFERENSI)'!M1279,IF(B1279=2,'KELAS (REFERENSI)'!M1294,IF(B1279=3,'KELAS (REFERENSI)'!M1309,IF(B1279=4,'KELAS (REFERENSI)'!M1324,""))))</f>
        <v/>
      </c>
      <c r="N1279" s="38" t="str">
        <f>IF(B1279=1,'KELAS (REFERENSI)'!N1279,IF(B1279=2,'KELAS (REFERENSI)'!N1294,IF(B1279=3,'KELAS (REFERENSI)'!N1309,IF(B1279=4,'KELAS (REFERENSI)'!N1324,""))))</f>
        <v/>
      </c>
      <c r="O1279" s="38" t="str">
        <f>IF(B1279=1,'KELAS (REFERENSI)'!O1279,IF(B1279=2,'KELAS (REFERENSI)'!O1294,IF(B1279=3,'KELAS (REFERENSI)'!O1309,IF(B1279=4,'KELAS (REFERENSI)'!O1324,""))))</f>
        <v/>
      </c>
      <c r="P1279" s="38" t="str">
        <f>IF(B1279=1,'KELAS (REFERENSI)'!P1279,IF(B1279=2,'KELAS (REFERENSI)'!P1294,IF(B1279=3,'KELAS (REFERENSI)'!P1309,IF(B1279=4,'KELAS (REFERENSI)'!P1324,""))))</f>
        <v/>
      </c>
      <c r="Q1279" s="38" t="str">
        <f t="shared" si="4"/>
        <v>BPS Kota Jakarta Timur</v>
      </c>
      <c r="R1279" s="38" t="str">
        <f t="shared" si="56"/>
        <v/>
      </c>
      <c r="S1279" s="38" t="str">
        <f t="shared" ref="S1279:T1279" si="1287">S1278</f>
        <v>15 Juni sampai dengan 31 Agustus 2026</v>
      </c>
      <c r="T1279" s="38" t="str">
        <f t="shared" si="1287"/>
        <v>31 Agustus 2026</v>
      </c>
      <c r="U1279" s="46"/>
      <c r="V1279" s="42"/>
      <c r="W1279" s="42"/>
      <c r="X1279" s="42"/>
    </row>
    <row r="1280" ht="15.0" customHeight="1">
      <c r="A1280" s="36" t="s">
        <v>6342</v>
      </c>
      <c r="B1280" s="43"/>
      <c r="C1280" s="44"/>
      <c r="D1280" s="47"/>
      <c r="E1280" s="47"/>
      <c r="F1280" s="39" t="str">
        <f t="shared" si="2"/>
        <v>PETUGAS.1279/SPK/SE/PML/3172/2026</v>
      </c>
      <c r="G1280" s="45"/>
      <c r="H1280" s="39" t="str">
        <f>VLOOKUP(G1280,'MITRA (REFERENSI)'!$A:$Z,16,FALSE)</f>
        <v>#N/A</v>
      </c>
      <c r="I1280" s="39" t="str">
        <f>VLOOKUP(G1280,'MITRA (REFERENSI)'!$A:$Z,25,FALSE)</f>
        <v>#N/A</v>
      </c>
      <c r="J1280" s="38" t="str">
        <f>VLOOKUP(G1280,'MITRA (REFERENSI)'!$A:$Z,26,FALSE)</f>
        <v>#N/A</v>
      </c>
      <c r="K1280" s="38" t="str">
        <f>VLOOKUP(G1280,'MITRA (REFERENSI)'!$A:$Z,15,FALSE)</f>
        <v>#N/A</v>
      </c>
      <c r="L1280" s="38" t="str">
        <f>VLOOKUP(G1280,'MITRA (REFERENSI)'!$A:$Z,15,FALSE)</f>
        <v>#N/A</v>
      </c>
      <c r="M1280" s="38" t="str">
        <f>IF(B1280=1,'KELAS (REFERENSI)'!M1280,IF(B1280=2,'KELAS (REFERENSI)'!M1295,IF(B1280=3,'KELAS (REFERENSI)'!M1310,IF(B1280=4,'KELAS (REFERENSI)'!M1325,""))))</f>
        <v/>
      </c>
      <c r="N1280" s="38" t="str">
        <f>IF(B1280=1,'KELAS (REFERENSI)'!N1280,IF(B1280=2,'KELAS (REFERENSI)'!N1295,IF(B1280=3,'KELAS (REFERENSI)'!N1310,IF(B1280=4,'KELAS (REFERENSI)'!N1325,""))))</f>
        <v/>
      </c>
      <c r="O1280" s="38" t="str">
        <f>IF(B1280=1,'KELAS (REFERENSI)'!O1280,IF(B1280=2,'KELAS (REFERENSI)'!O1295,IF(B1280=3,'KELAS (REFERENSI)'!O1310,IF(B1280=4,'KELAS (REFERENSI)'!O1325,""))))</f>
        <v/>
      </c>
      <c r="P1280" s="38" t="str">
        <f>IF(B1280=1,'KELAS (REFERENSI)'!P1280,IF(B1280=2,'KELAS (REFERENSI)'!P1295,IF(B1280=3,'KELAS (REFERENSI)'!P1310,IF(B1280=4,'KELAS (REFERENSI)'!P1325,""))))</f>
        <v/>
      </c>
      <c r="Q1280" s="38" t="str">
        <f t="shared" si="4"/>
        <v>BPS Kota Jakarta Timur</v>
      </c>
      <c r="R1280" s="38" t="str">
        <f t="shared" si="56"/>
        <v/>
      </c>
      <c r="S1280" s="38" t="str">
        <f t="shared" ref="S1280:T1280" si="1288">S1279</f>
        <v>15 Juni sampai dengan 31 Agustus 2026</v>
      </c>
      <c r="T1280" s="38" t="str">
        <f t="shared" si="1288"/>
        <v>31 Agustus 2026</v>
      </c>
      <c r="U1280" s="46"/>
      <c r="V1280" s="42"/>
      <c r="W1280" s="42"/>
      <c r="X1280" s="42"/>
    </row>
    <row r="1281" ht="15.0" customHeight="1">
      <c r="A1281" s="36" t="s">
        <v>6343</v>
      </c>
      <c r="B1281" s="43"/>
      <c r="C1281" s="44"/>
      <c r="D1281" s="47"/>
      <c r="E1281" s="47"/>
      <c r="F1281" s="39" t="str">
        <f t="shared" si="2"/>
        <v>PETUGAS.1280/SPK/SE/PML/3172/2026</v>
      </c>
      <c r="G1281" s="45"/>
      <c r="H1281" s="39" t="str">
        <f>VLOOKUP(G1281,'MITRA (REFERENSI)'!$A:$Z,16,FALSE)</f>
        <v>#N/A</v>
      </c>
      <c r="I1281" s="39" t="str">
        <f>VLOOKUP(G1281,'MITRA (REFERENSI)'!$A:$Z,25,FALSE)</f>
        <v>#N/A</v>
      </c>
      <c r="J1281" s="38" t="str">
        <f>VLOOKUP(G1281,'MITRA (REFERENSI)'!$A:$Z,26,FALSE)</f>
        <v>#N/A</v>
      </c>
      <c r="K1281" s="38" t="str">
        <f>VLOOKUP(G1281,'MITRA (REFERENSI)'!$A:$Z,15,FALSE)</f>
        <v>#N/A</v>
      </c>
      <c r="L1281" s="38" t="str">
        <f>VLOOKUP(G1281,'MITRA (REFERENSI)'!$A:$Z,15,FALSE)</f>
        <v>#N/A</v>
      </c>
      <c r="M1281" s="38" t="str">
        <f>IF(B1281=1,'KELAS (REFERENSI)'!M1281,IF(B1281=2,'KELAS (REFERENSI)'!M1296,IF(B1281=3,'KELAS (REFERENSI)'!M1311,IF(B1281=4,'KELAS (REFERENSI)'!M1326,""))))</f>
        <v/>
      </c>
      <c r="N1281" s="38" t="str">
        <f>IF(B1281=1,'KELAS (REFERENSI)'!N1281,IF(B1281=2,'KELAS (REFERENSI)'!N1296,IF(B1281=3,'KELAS (REFERENSI)'!N1311,IF(B1281=4,'KELAS (REFERENSI)'!N1326,""))))</f>
        <v/>
      </c>
      <c r="O1281" s="38" t="str">
        <f>IF(B1281=1,'KELAS (REFERENSI)'!O1281,IF(B1281=2,'KELAS (REFERENSI)'!O1296,IF(B1281=3,'KELAS (REFERENSI)'!O1311,IF(B1281=4,'KELAS (REFERENSI)'!O1326,""))))</f>
        <v/>
      </c>
      <c r="P1281" s="38" t="str">
        <f>IF(B1281=1,'KELAS (REFERENSI)'!P1281,IF(B1281=2,'KELAS (REFERENSI)'!P1296,IF(B1281=3,'KELAS (REFERENSI)'!P1311,IF(B1281=4,'KELAS (REFERENSI)'!P1326,""))))</f>
        <v/>
      </c>
      <c r="Q1281" s="38" t="str">
        <f t="shared" si="4"/>
        <v>BPS Kota Jakarta Timur</v>
      </c>
      <c r="R1281" s="38" t="str">
        <f t="shared" si="56"/>
        <v/>
      </c>
      <c r="S1281" s="38" t="str">
        <f t="shared" ref="S1281:T1281" si="1289">S1280</f>
        <v>15 Juni sampai dengan 31 Agustus 2026</v>
      </c>
      <c r="T1281" s="38" t="str">
        <f t="shared" si="1289"/>
        <v>31 Agustus 2026</v>
      </c>
      <c r="U1281" s="46"/>
      <c r="V1281" s="42"/>
      <c r="W1281" s="42"/>
      <c r="X1281" s="42"/>
    </row>
    <row r="1282" ht="15.0" customHeight="1">
      <c r="A1282" s="36" t="s">
        <v>6344</v>
      </c>
      <c r="B1282" s="43"/>
      <c r="C1282" s="44"/>
      <c r="D1282" s="47"/>
      <c r="E1282" s="47"/>
      <c r="F1282" s="39" t="str">
        <f t="shared" si="2"/>
        <v>PETUGAS.1281/SPK/SE/PML/3172/2026</v>
      </c>
      <c r="G1282" s="45"/>
      <c r="H1282" s="39" t="str">
        <f>VLOOKUP(G1282,'MITRA (REFERENSI)'!$A:$Z,16,FALSE)</f>
        <v>#N/A</v>
      </c>
      <c r="I1282" s="39" t="str">
        <f>VLOOKUP(G1282,'MITRA (REFERENSI)'!$A:$Z,25,FALSE)</f>
        <v>#N/A</v>
      </c>
      <c r="J1282" s="38" t="str">
        <f>VLOOKUP(G1282,'MITRA (REFERENSI)'!$A:$Z,26,FALSE)</f>
        <v>#N/A</v>
      </c>
      <c r="K1282" s="38" t="str">
        <f>VLOOKUP(G1282,'MITRA (REFERENSI)'!$A:$Z,15,FALSE)</f>
        <v>#N/A</v>
      </c>
      <c r="L1282" s="38" t="str">
        <f>VLOOKUP(G1282,'MITRA (REFERENSI)'!$A:$Z,15,FALSE)</f>
        <v>#N/A</v>
      </c>
      <c r="M1282" s="38" t="str">
        <f>IF(B1282=1,'KELAS (REFERENSI)'!M1282,IF(B1282=2,'KELAS (REFERENSI)'!M1297,IF(B1282=3,'KELAS (REFERENSI)'!M1312,IF(B1282=4,'KELAS (REFERENSI)'!M1327,""))))</f>
        <v/>
      </c>
      <c r="N1282" s="38" t="str">
        <f>IF(B1282=1,'KELAS (REFERENSI)'!N1282,IF(B1282=2,'KELAS (REFERENSI)'!N1297,IF(B1282=3,'KELAS (REFERENSI)'!N1312,IF(B1282=4,'KELAS (REFERENSI)'!N1327,""))))</f>
        <v/>
      </c>
      <c r="O1282" s="38" t="str">
        <f>IF(B1282=1,'KELAS (REFERENSI)'!O1282,IF(B1282=2,'KELAS (REFERENSI)'!O1297,IF(B1282=3,'KELAS (REFERENSI)'!O1312,IF(B1282=4,'KELAS (REFERENSI)'!O1327,""))))</f>
        <v/>
      </c>
      <c r="P1282" s="38" t="str">
        <f>IF(B1282=1,'KELAS (REFERENSI)'!P1282,IF(B1282=2,'KELAS (REFERENSI)'!P1297,IF(B1282=3,'KELAS (REFERENSI)'!P1312,IF(B1282=4,'KELAS (REFERENSI)'!P1327,""))))</f>
        <v/>
      </c>
      <c r="Q1282" s="38" t="str">
        <f t="shared" si="4"/>
        <v>BPS Kota Jakarta Timur</v>
      </c>
      <c r="R1282" s="38" t="str">
        <f t="shared" si="56"/>
        <v/>
      </c>
      <c r="S1282" s="38" t="str">
        <f t="shared" ref="S1282:T1282" si="1290">S1281</f>
        <v>15 Juni sampai dengan 31 Agustus 2026</v>
      </c>
      <c r="T1282" s="38" t="str">
        <f t="shared" si="1290"/>
        <v>31 Agustus 2026</v>
      </c>
      <c r="U1282" s="46"/>
      <c r="V1282" s="42"/>
      <c r="W1282" s="42"/>
      <c r="X1282" s="42"/>
    </row>
    <row r="1283" ht="15.0" customHeight="1">
      <c r="A1283" s="36" t="s">
        <v>6345</v>
      </c>
      <c r="B1283" s="43"/>
      <c r="C1283" s="44"/>
      <c r="D1283" s="47"/>
      <c r="E1283" s="47"/>
      <c r="F1283" s="39" t="str">
        <f t="shared" si="2"/>
        <v>PETUGAS.1282/SPK/SE/PML/3172/2026</v>
      </c>
      <c r="G1283" s="45"/>
      <c r="H1283" s="39" t="str">
        <f>VLOOKUP(G1283,'MITRA (REFERENSI)'!$A:$Z,16,FALSE)</f>
        <v>#N/A</v>
      </c>
      <c r="I1283" s="39" t="str">
        <f>VLOOKUP(G1283,'MITRA (REFERENSI)'!$A:$Z,25,FALSE)</f>
        <v>#N/A</v>
      </c>
      <c r="J1283" s="38" t="str">
        <f>VLOOKUP(G1283,'MITRA (REFERENSI)'!$A:$Z,26,FALSE)</f>
        <v>#N/A</v>
      </c>
      <c r="K1283" s="38" t="str">
        <f>VLOOKUP(G1283,'MITRA (REFERENSI)'!$A:$Z,15,FALSE)</f>
        <v>#N/A</v>
      </c>
      <c r="L1283" s="38" t="str">
        <f>VLOOKUP(G1283,'MITRA (REFERENSI)'!$A:$Z,15,FALSE)</f>
        <v>#N/A</v>
      </c>
      <c r="M1283" s="38" t="str">
        <f>IF(B1283=1,'KELAS (REFERENSI)'!M1283,IF(B1283=2,'KELAS (REFERENSI)'!M1298,IF(B1283=3,'KELAS (REFERENSI)'!M1313,IF(B1283=4,'KELAS (REFERENSI)'!M1328,""))))</f>
        <v/>
      </c>
      <c r="N1283" s="38" t="str">
        <f>IF(B1283=1,'KELAS (REFERENSI)'!N1283,IF(B1283=2,'KELAS (REFERENSI)'!N1298,IF(B1283=3,'KELAS (REFERENSI)'!N1313,IF(B1283=4,'KELAS (REFERENSI)'!N1328,""))))</f>
        <v/>
      </c>
      <c r="O1283" s="38" t="str">
        <f>IF(B1283=1,'KELAS (REFERENSI)'!O1283,IF(B1283=2,'KELAS (REFERENSI)'!O1298,IF(B1283=3,'KELAS (REFERENSI)'!O1313,IF(B1283=4,'KELAS (REFERENSI)'!O1328,""))))</f>
        <v/>
      </c>
      <c r="P1283" s="38" t="str">
        <f>IF(B1283=1,'KELAS (REFERENSI)'!P1283,IF(B1283=2,'KELAS (REFERENSI)'!P1298,IF(B1283=3,'KELAS (REFERENSI)'!P1313,IF(B1283=4,'KELAS (REFERENSI)'!P1328,""))))</f>
        <v/>
      </c>
      <c r="Q1283" s="38" t="str">
        <f t="shared" si="4"/>
        <v>BPS Kota Jakarta Timur</v>
      </c>
      <c r="R1283" s="38" t="str">
        <f t="shared" si="56"/>
        <v/>
      </c>
      <c r="S1283" s="38" t="str">
        <f t="shared" ref="S1283:T1283" si="1291">S1282</f>
        <v>15 Juni sampai dengan 31 Agustus 2026</v>
      </c>
      <c r="T1283" s="38" t="str">
        <f t="shared" si="1291"/>
        <v>31 Agustus 2026</v>
      </c>
      <c r="U1283" s="46"/>
      <c r="V1283" s="42"/>
      <c r="W1283" s="42"/>
      <c r="X1283" s="42"/>
    </row>
    <row r="1284" ht="15.0" customHeight="1">
      <c r="A1284" s="36" t="s">
        <v>6346</v>
      </c>
      <c r="B1284" s="43"/>
      <c r="C1284" s="44"/>
      <c r="D1284" s="47"/>
      <c r="E1284" s="47"/>
      <c r="F1284" s="39" t="str">
        <f t="shared" si="2"/>
        <v>PETUGAS.1283/SPK/SE/PML/3172/2026</v>
      </c>
      <c r="G1284" s="45"/>
      <c r="H1284" s="39" t="str">
        <f>VLOOKUP(G1284,'MITRA (REFERENSI)'!$A:$Z,16,FALSE)</f>
        <v>#N/A</v>
      </c>
      <c r="I1284" s="39" t="str">
        <f>VLOOKUP(G1284,'MITRA (REFERENSI)'!$A:$Z,25,FALSE)</f>
        <v>#N/A</v>
      </c>
      <c r="J1284" s="38" t="str">
        <f>VLOOKUP(G1284,'MITRA (REFERENSI)'!$A:$Z,26,FALSE)</f>
        <v>#N/A</v>
      </c>
      <c r="K1284" s="38" t="str">
        <f>VLOOKUP(G1284,'MITRA (REFERENSI)'!$A:$Z,15,FALSE)</f>
        <v>#N/A</v>
      </c>
      <c r="L1284" s="38" t="str">
        <f>VLOOKUP(G1284,'MITRA (REFERENSI)'!$A:$Z,15,FALSE)</f>
        <v>#N/A</v>
      </c>
      <c r="M1284" s="38" t="str">
        <f>IF(B1284=1,'KELAS (REFERENSI)'!M1284,IF(B1284=2,'KELAS (REFERENSI)'!M1299,IF(B1284=3,'KELAS (REFERENSI)'!M1314,IF(B1284=4,'KELAS (REFERENSI)'!M1329,""))))</f>
        <v/>
      </c>
      <c r="N1284" s="38" t="str">
        <f>IF(B1284=1,'KELAS (REFERENSI)'!N1284,IF(B1284=2,'KELAS (REFERENSI)'!N1299,IF(B1284=3,'KELAS (REFERENSI)'!N1314,IF(B1284=4,'KELAS (REFERENSI)'!N1329,""))))</f>
        <v/>
      </c>
      <c r="O1284" s="38" t="str">
        <f>IF(B1284=1,'KELAS (REFERENSI)'!O1284,IF(B1284=2,'KELAS (REFERENSI)'!O1299,IF(B1284=3,'KELAS (REFERENSI)'!O1314,IF(B1284=4,'KELAS (REFERENSI)'!O1329,""))))</f>
        <v/>
      </c>
      <c r="P1284" s="38" t="str">
        <f>IF(B1284=1,'KELAS (REFERENSI)'!P1284,IF(B1284=2,'KELAS (REFERENSI)'!P1299,IF(B1284=3,'KELAS (REFERENSI)'!P1314,IF(B1284=4,'KELAS (REFERENSI)'!P1329,""))))</f>
        <v/>
      </c>
      <c r="Q1284" s="38" t="str">
        <f t="shared" si="4"/>
        <v>BPS Kota Jakarta Timur</v>
      </c>
      <c r="R1284" s="38" t="str">
        <f t="shared" si="56"/>
        <v/>
      </c>
      <c r="S1284" s="38" t="str">
        <f t="shared" ref="S1284:T1284" si="1292">S1283</f>
        <v>15 Juni sampai dengan 31 Agustus 2026</v>
      </c>
      <c r="T1284" s="38" t="str">
        <f t="shared" si="1292"/>
        <v>31 Agustus 2026</v>
      </c>
      <c r="U1284" s="46"/>
      <c r="V1284" s="42"/>
      <c r="W1284" s="42"/>
      <c r="X1284" s="42"/>
    </row>
    <row r="1285" ht="15.0" customHeight="1">
      <c r="A1285" s="36" t="s">
        <v>6347</v>
      </c>
      <c r="B1285" s="43"/>
      <c r="C1285" s="44"/>
      <c r="D1285" s="47"/>
      <c r="E1285" s="47"/>
      <c r="F1285" s="39" t="str">
        <f t="shared" si="2"/>
        <v>PETUGAS.1284/SPK/SE/PML/3172/2026</v>
      </c>
      <c r="G1285" s="45"/>
      <c r="H1285" s="39" t="str">
        <f>VLOOKUP(G1285,'MITRA (REFERENSI)'!$A:$Z,16,FALSE)</f>
        <v>#N/A</v>
      </c>
      <c r="I1285" s="39" t="str">
        <f>VLOOKUP(G1285,'MITRA (REFERENSI)'!$A:$Z,25,FALSE)</f>
        <v>#N/A</v>
      </c>
      <c r="J1285" s="38" t="str">
        <f>VLOOKUP(G1285,'MITRA (REFERENSI)'!$A:$Z,26,FALSE)</f>
        <v>#N/A</v>
      </c>
      <c r="K1285" s="38" t="str">
        <f>VLOOKUP(G1285,'MITRA (REFERENSI)'!$A:$Z,15,FALSE)</f>
        <v>#N/A</v>
      </c>
      <c r="L1285" s="38" t="str">
        <f>VLOOKUP(G1285,'MITRA (REFERENSI)'!$A:$Z,15,FALSE)</f>
        <v>#N/A</v>
      </c>
      <c r="M1285" s="38" t="str">
        <f>IF(B1285=1,'KELAS (REFERENSI)'!M1285,IF(B1285=2,'KELAS (REFERENSI)'!M1300,IF(B1285=3,'KELAS (REFERENSI)'!M1315,IF(B1285=4,'KELAS (REFERENSI)'!M1330,""))))</f>
        <v/>
      </c>
      <c r="N1285" s="38" t="str">
        <f>IF(B1285=1,'KELAS (REFERENSI)'!N1285,IF(B1285=2,'KELAS (REFERENSI)'!N1300,IF(B1285=3,'KELAS (REFERENSI)'!N1315,IF(B1285=4,'KELAS (REFERENSI)'!N1330,""))))</f>
        <v/>
      </c>
      <c r="O1285" s="38" t="str">
        <f>IF(B1285=1,'KELAS (REFERENSI)'!O1285,IF(B1285=2,'KELAS (REFERENSI)'!O1300,IF(B1285=3,'KELAS (REFERENSI)'!O1315,IF(B1285=4,'KELAS (REFERENSI)'!O1330,""))))</f>
        <v/>
      </c>
      <c r="P1285" s="38" t="str">
        <f>IF(B1285=1,'KELAS (REFERENSI)'!P1285,IF(B1285=2,'KELAS (REFERENSI)'!P1300,IF(B1285=3,'KELAS (REFERENSI)'!P1315,IF(B1285=4,'KELAS (REFERENSI)'!P1330,""))))</f>
        <v/>
      </c>
      <c r="Q1285" s="38" t="str">
        <f t="shared" si="4"/>
        <v>BPS Kota Jakarta Timur</v>
      </c>
      <c r="R1285" s="38" t="str">
        <f t="shared" si="56"/>
        <v/>
      </c>
      <c r="S1285" s="38" t="str">
        <f t="shared" ref="S1285:T1285" si="1293">S1284</f>
        <v>15 Juni sampai dengan 31 Agustus 2026</v>
      </c>
      <c r="T1285" s="38" t="str">
        <f t="shared" si="1293"/>
        <v>31 Agustus 2026</v>
      </c>
      <c r="U1285" s="46"/>
      <c r="V1285" s="42"/>
      <c r="W1285" s="42"/>
      <c r="X1285" s="42"/>
    </row>
    <row r="1286" ht="15.0" customHeight="1">
      <c r="A1286" s="36" t="s">
        <v>6348</v>
      </c>
      <c r="B1286" s="43"/>
      <c r="C1286" s="44"/>
      <c r="D1286" s="47"/>
      <c r="E1286" s="47"/>
      <c r="F1286" s="39" t="str">
        <f t="shared" si="2"/>
        <v>PETUGAS.1285/SPK/SE/PML/3172/2026</v>
      </c>
      <c r="G1286" s="45"/>
      <c r="H1286" s="39" t="str">
        <f>VLOOKUP(G1286,'MITRA (REFERENSI)'!$A:$Z,16,FALSE)</f>
        <v>#N/A</v>
      </c>
      <c r="I1286" s="39" t="str">
        <f>VLOOKUP(G1286,'MITRA (REFERENSI)'!$A:$Z,25,FALSE)</f>
        <v>#N/A</v>
      </c>
      <c r="J1286" s="38" t="str">
        <f>VLOOKUP(G1286,'MITRA (REFERENSI)'!$A:$Z,26,FALSE)</f>
        <v>#N/A</v>
      </c>
      <c r="K1286" s="38" t="str">
        <f>VLOOKUP(G1286,'MITRA (REFERENSI)'!$A:$Z,15,FALSE)</f>
        <v>#N/A</v>
      </c>
      <c r="L1286" s="38" t="str">
        <f>VLOOKUP(G1286,'MITRA (REFERENSI)'!$A:$Z,15,FALSE)</f>
        <v>#N/A</v>
      </c>
      <c r="M1286" s="38" t="str">
        <f>IF(B1286=1,'KELAS (REFERENSI)'!M1286,IF(B1286=2,'KELAS (REFERENSI)'!M1301,IF(B1286=3,'KELAS (REFERENSI)'!M1316,IF(B1286=4,'KELAS (REFERENSI)'!M1331,""))))</f>
        <v/>
      </c>
      <c r="N1286" s="38" t="str">
        <f>IF(B1286=1,'KELAS (REFERENSI)'!N1286,IF(B1286=2,'KELAS (REFERENSI)'!N1301,IF(B1286=3,'KELAS (REFERENSI)'!N1316,IF(B1286=4,'KELAS (REFERENSI)'!N1331,""))))</f>
        <v/>
      </c>
      <c r="O1286" s="38" t="str">
        <f>IF(B1286=1,'KELAS (REFERENSI)'!O1286,IF(B1286=2,'KELAS (REFERENSI)'!O1301,IF(B1286=3,'KELAS (REFERENSI)'!O1316,IF(B1286=4,'KELAS (REFERENSI)'!O1331,""))))</f>
        <v/>
      </c>
      <c r="P1286" s="38" t="str">
        <f>IF(B1286=1,'KELAS (REFERENSI)'!P1286,IF(B1286=2,'KELAS (REFERENSI)'!P1301,IF(B1286=3,'KELAS (REFERENSI)'!P1316,IF(B1286=4,'KELAS (REFERENSI)'!P1331,""))))</f>
        <v/>
      </c>
      <c r="Q1286" s="38" t="str">
        <f t="shared" si="4"/>
        <v>BPS Kota Jakarta Timur</v>
      </c>
      <c r="R1286" s="38" t="str">
        <f t="shared" si="56"/>
        <v/>
      </c>
      <c r="S1286" s="38" t="str">
        <f t="shared" ref="S1286:T1286" si="1294">S1285</f>
        <v>15 Juni sampai dengan 31 Agustus 2026</v>
      </c>
      <c r="T1286" s="38" t="str">
        <f t="shared" si="1294"/>
        <v>31 Agustus 2026</v>
      </c>
      <c r="U1286" s="46"/>
      <c r="V1286" s="42"/>
      <c r="W1286" s="42"/>
      <c r="X1286" s="42"/>
    </row>
    <row r="1287" ht="15.0" customHeight="1">
      <c r="A1287" s="36" t="s">
        <v>6349</v>
      </c>
      <c r="B1287" s="43"/>
      <c r="C1287" s="44"/>
      <c r="D1287" s="47"/>
      <c r="E1287" s="47"/>
      <c r="F1287" s="39" t="str">
        <f t="shared" si="2"/>
        <v>PETUGAS.1286/SPK/SE/PML/3172/2026</v>
      </c>
      <c r="G1287" s="45"/>
      <c r="H1287" s="39" t="str">
        <f>VLOOKUP(G1287,'MITRA (REFERENSI)'!$A:$Z,16,FALSE)</f>
        <v>#N/A</v>
      </c>
      <c r="I1287" s="39" t="str">
        <f>VLOOKUP(G1287,'MITRA (REFERENSI)'!$A:$Z,25,FALSE)</f>
        <v>#N/A</v>
      </c>
      <c r="J1287" s="38" t="str">
        <f>VLOOKUP(G1287,'MITRA (REFERENSI)'!$A:$Z,26,FALSE)</f>
        <v>#N/A</v>
      </c>
      <c r="K1287" s="38" t="str">
        <f>VLOOKUP(G1287,'MITRA (REFERENSI)'!$A:$Z,15,FALSE)</f>
        <v>#N/A</v>
      </c>
      <c r="L1287" s="38" t="str">
        <f>VLOOKUP(G1287,'MITRA (REFERENSI)'!$A:$Z,15,FALSE)</f>
        <v>#N/A</v>
      </c>
      <c r="M1287" s="38" t="str">
        <f>IF(B1287=1,'KELAS (REFERENSI)'!M1287,IF(B1287=2,'KELAS (REFERENSI)'!M1302,IF(B1287=3,'KELAS (REFERENSI)'!M1317,IF(B1287=4,'KELAS (REFERENSI)'!M1332,""))))</f>
        <v/>
      </c>
      <c r="N1287" s="38" t="str">
        <f>IF(B1287=1,'KELAS (REFERENSI)'!N1287,IF(B1287=2,'KELAS (REFERENSI)'!N1302,IF(B1287=3,'KELAS (REFERENSI)'!N1317,IF(B1287=4,'KELAS (REFERENSI)'!N1332,""))))</f>
        <v/>
      </c>
      <c r="O1287" s="38" t="str">
        <f>IF(B1287=1,'KELAS (REFERENSI)'!O1287,IF(B1287=2,'KELAS (REFERENSI)'!O1302,IF(B1287=3,'KELAS (REFERENSI)'!O1317,IF(B1287=4,'KELAS (REFERENSI)'!O1332,""))))</f>
        <v/>
      </c>
      <c r="P1287" s="38" t="str">
        <f>IF(B1287=1,'KELAS (REFERENSI)'!P1287,IF(B1287=2,'KELAS (REFERENSI)'!P1302,IF(B1287=3,'KELAS (REFERENSI)'!P1317,IF(B1287=4,'KELAS (REFERENSI)'!P1332,""))))</f>
        <v/>
      </c>
      <c r="Q1287" s="38" t="str">
        <f t="shared" si="4"/>
        <v>BPS Kota Jakarta Timur</v>
      </c>
      <c r="R1287" s="38" t="str">
        <f t="shared" si="56"/>
        <v/>
      </c>
      <c r="S1287" s="38" t="str">
        <f t="shared" ref="S1287:T1287" si="1295">S1286</f>
        <v>15 Juni sampai dengan 31 Agustus 2026</v>
      </c>
      <c r="T1287" s="38" t="str">
        <f t="shared" si="1295"/>
        <v>31 Agustus 2026</v>
      </c>
      <c r="U1287" s="46"/>
      <c r="V1287" s="42"/>
      <c r="W1287" s="42"/>
      <c r="X1287" s="42"/>
    </row>
    <row r="1288" ht="15.0" customHeight="1">
      <c r="A1288" s="36" t="s">
        <v>6350</v>
      </c>
      <c r="B1288" s="43"/>
      <c r="C1288" s="44"/>
      <c r="D1288" s="47"/>
      <c r="E1288" s="47"/>
      <c r="F1288" s="39" t="str">
        <f t="shared" si="2"/>
        <v>PETUGAS.1287/SPK/SE/PML/3172/2026</v>
      </c>
      <c r="G1288" s="45"/>
      <c r="H1288" s="39" t="str">
        <f>VLOOKUP(G1288,'MITRA (REFERENSI)'!$A:$Z,16,FALSE)</f>
        <v>#N/A</v>
      </c>
      <c r="I1288" s="39" t="str">
        <f>VLOOKUP(G1288,'MITRA (REFERENSI)'!$A:$Z,25,FALSE)</f>
        <v>#N/A</v>
      </c>
      <c r="J1288" s="38" t="str">
        <f>VLOOKUP(G1288,'MITRA (REFERENSI)'!$A:$Z,26,FALSE)</f>
        <v>#N/A</v>
      </c>
      <c r="K1288" s="38" t="str">
        <f>VLOOKUP(G1288,'MITRA (REFERENSI)'!$A:$Z,15,FALSE)</f>
        <v>#N/A</v>
      </c>
      <c r="L1288" s="38" t="str">
        <f>VLOOKUP(G1288,'MITRA (REFERENSI)'!$A:$Z,15,FALSE)</f>
        <v>#N/A</v>
      </c>
      <c r="M1288" s="38" t="str">
        <f>IF(B1288=1,'KELAS (REFERENSI)'!M1288,IF(B1288=2,'KELAS (REFERENSI)'!M1303,IF(B1288=3,'KELAS (REFERENSI)'!M1318,IF(B1288=4,'KELAS (REFERENSI)'!M1333,""))))</f>
        <v/>
      </c>
      <c r="N1288" s="38" t="str">
        <f>IF(B1288=1,'KELAS (REFERENSI)'!N1288,IF(B1288=2,'KELAS (REFERENSI)'!N1303,IF(B1288=3,'KELAS (REFERENSI)'!N1318,IF(B1288=4,'KELAS (REFERENSI)'!N1333,""))))</f>
        <v/>
      </c>
      <c r="O1288" s="38" t="str">
        <f>IF(B1288=1,'KELAS (REFERENSI)'!O1288,IF(B1288=2,'KELAS (REFERENSI)'!O1303,IF(B1288=3,'KELAS (REFERENSI)'!O1318,IF(B1288=4,'KELAS (REFERENSI)'!O1333,""))))</f>
        <v/>
      </c>
      <c r="P1288" s="38" t="str">
        <f>IF(B1288=1,'KELAS (REFERENSI)'!P1288,IF(B1288=2,'KELAS (REFERENSI)'!P1303,IF(B1288=3,'KELAS (REFERENSI)'!P1318,IF(B1288=4,'KELAS (REFERENSI)'!P1333,""))))</f>
        <v/>
      </c>
      <c r="Q1288" s="38" t="str">
        <f t="shared" si="4"/>
        <v>BPS Kota Jakarta Timur</v>
      </c>
      <c r="R1288" s="38" t="str">
        <f t="shared" si="56"/>
        <v/>
      </c>
      <c r="S1288" s="38" t="str">
        <f t="shared" ref="S1288:T1288" si="1296">S1287</f>
        <v>15 Juni sampai dengan 31 Agustus 2026</v>
      </c>
      <c r="T1288" s="38" t="str">
        <f t="shared" si="1296"/>
        <v>31 Agustus 2026</v>
      </c>
      <c r="U1288" s="46"/>
      <c r="V1288" s="42"/>
      <c r="W1288" s="42"/>
      <c r="X1288" s="42"/>
    </row>
    <row r="1289" ht="15.0" customHeight="1">
      <c r="A1289" s="36" t="s">
        <v>6351</v>
      </c>
      <c r="B1289" s="43"/>
      <c r="C1289" s="44"/>
      <c r="D1289" s="47"/>
      <c r="E1289" s="47"/>
      <c r="F1289" s="39" t="str">
        <f t="shared" si="2"/>
        <v>PETUGAS.1288/SPK/SE/PML/3172/2026</v>
      </c>
      <c r="G1289" s="45"/>
      <c r="H1289" s="39" t="str">
        <f>VLOOKUP(G1289,'MITRA (REFERENSI)'!$A:$Z,16,FALSE)</f>
        <v>#N/A</v>
      </c>
      <c r="I1289" s="39" t="str">
        <f>VLOOKUP(G1289,'MITRA (REFERENSI)'!$A:$Z,25,FALSE)</f>
        <v>#N/A</v>
      </c>
      <c r="J1289" s="38" t="str">
        <f>VLOOKUP(G1289,'MITRA (REFERENSI)'!$A:$Z,26,FALSE)</f>
        <v>#N/A</v>
      </c>
      <c r="K1289" s="38" t="str">
        <f>VLOOKUP(G1289,'MITRA (REFERENSI)'!$A:$Z,15,FALSE)</f>
        <v>#N/A</v>
      </c>
      <c r="L1289" s="38" t="str">
        <f>VLOOKUP(G1289,'MITRA (REFERENSI)'!$A:$Z,15,FALSE)</f>
        <v>#N/A</v>
      </c>
      <c r="M1289" s="38" t="str">
        <f>IF(B1289=1,'KELAS (REFERENSI)'!M1289,IF(B1289=2,'KELAS (REFERENSI)'!M1304,IF(B1289=3,'KELAS (REFERENSI)'!M1319,IF(B1289=4,'KELAS (REFERENSI)'!M1334,""))))</f>
        <v/>
      </c>
      <c r="N1289" s="38" t="str">
        <f>IF(B1289=1,'KELAS (REFERENSI)'!N1289,IF(B1289=2,'KELAS (REFERENSI)'!N1304,IF(B1289=3,'KELAS (REFERENSI)'!N1319,IF(B1289=4,'KELAS (REFERENSI)'!N1334,""))))</f>
        <v/>
      </c>
      <c r="O1289" s="38" t="str">
        <f>IF(B1289=1,'KELAS (REFERENSI)'!O1289,IF(B1289=2,'KELAS (REFERENSI)'!O1304,IF(B1289=3,'KELAS (REFERENSI)'!O1319,IF(B1289=4,'KELAS (REFERENSI)'!O1334,""))))</f>
        <v/>
      </c>
      <c r="P1289" s="38" t="str">
        <f>IF(B1289=1,'KELAS (REFERENSI)'!P1289,IF(B1289=2,'KELAS (REFERENSI)'!P1304,IF(B1289=3,'KELAS (REFERENSI)'!P1319,IF(B1289=4,'KELAS (REFERENSI)'!P1334,""))))</f>
        <v/>
      </c>
      <c r="Q1289" s="38" t="str">
        <f t="shared" si="4"/>
        <v>BPS Kota Jakarta Timur</v>
      </c>
      <c r="R1289" s="38" t="str">
        <f t="shared" si="56"/>
        <v/>
      </c>
      <c r="S1289" s="38" t="str">
        <f t="shared" ref="S1289:T1289" si="1297">S1288</f>
        <v>15 Juni sampai dengan 31 Agustus 2026</v>
      </c>
      <c r="T1289" s="38" t="str">
        <f t="shared" si="1297"/>
        <v>31 Agustus 2026</v>
      </c>
      <c r="U1289" s="46"/>
      <c r="V1289" s="42"/>
      <c r="W1289" s="42"/>
      <c r="X1289" s="42"/>
    </row>
    <row r="1290" ht="15.0" customHeight="1">
      <c r="A1290" s="36" t="s">
        <v>6352</v>
      </c>
      <c r="B1290" s="43"/>
      <c r="C1290" s="44"/>
      <c r="D1290" s="47"/>
      <c r="E1290" s="47"/>
      <c r="F1290" s="39" t="str">
        <f t="shared" si="2"/>
        <v>PETUGAS.1289/SPK/SE/PML/3172/2026</v>
      </c>
      <c r="G1290" s="45"/>
      <c r="H1290" s="39" t="str">
        <f>VLOOKUP(G1290,'MITRA (REFERENSI)'!$A:$Z,16,FALSE)</f>
        <v>#N/A</v>
      </c>
      <c r="I1290" s="39" t="str">
        <f>VLOOKUP(G1290,'MITRA (REFERENSI)'!$A:$Z,25,FALSE)</f>
        <v>#N/A</v>
      </c>
      <c r="J1290" s="38" t="str">
        <f>VLOOKUP(G1290,'MITRA (REFERENSI)'!$A:$Z,26,FALSE)</f>
        <v>#N/A</v>
      </c>
      <c r="K1290" s="38" t="str">
        <f>VLOOKUP(G1290,'MITRA (REFERENSI)'!$A:$Z,15,FALSE)</f>
        <v>#N/A</v>
      </c>
      <c r="L1290" s="38" t="str">
        <f>VLOOKUP(G1290,'MITRA (REFERENSI)'!$A:$Z,15,FALSE)</f>
        <v>#N/A</v>
      </c>
      <c r="M1290" s="38" t="str">
        <f>IF(B1290=1,'KELAS (REFERENSI)'!M1290,IF(B1290=2,'KELAS (REFERENSI)'!M1305,IF(B1290=3,'KELAS (REFERENSI)'!M1320,IF(B1290=4,'KELAS (REFERENSI)'!M1335,""))))</f>
        <v/>
      </c>
      <c r="N1290" s="38" t="str">
        <f>IF(B1290=1,'KELAS (REFERENSI)'!N1290,IF(B1290=2,'KELAS (REFERENSI)'!N1305,IF(B1290=3,'KELAS (REFERENSI)'!N1320,IF(B1290=4,'KELAS (REFERENSI)'!N1335,""))))</f>
        <v/>
      </c>
      <c r="O1290" s="38" t="str">
        <f>IF(B1290=1,'KELAS (REFERENSI)'!O1290,IF(B1290=2,'KELAS (REFERENSI)'!O1305,IF(B1290=3,'KELAS (REFERENSI)'!O1320,IF(B1290=4,'KELAS (REFERENSI)'!O1335,""))))</f>
        <v/>
      </c>
      <c r="P1290" s="38" t="str">
        <f>IF(B1290=1,'KELAS (REFERENSI)'!P1290,IF(B1290=2,'KELAS (REFERENSI)'!P1305,IF(B1290=3,'KELAS (REFERENSI)'!P1320,IF(B1290=4,'KELAS (REFERENSI)'!P1335,""))))</f>
        <v/>
      </c>
      <c r="Q1290" s="38" t="str">
        <f t="shared" si="4"/>
        <v>BPS Kota Jakarta Timur</v>
      </c>
      <c r="R1290" s="38" t="str">
        <f t="shared" si="56"/>
        <v/>
      </c>
      <c r="S1290" s="38" t="str">
        <f t="shared" ref="S1290:T1290" si="1298">S1289</f>
        <v>15 Juni sampai dengan 31 Agustus 2026</v>
      </c>
      <c r="T1290" s="38" t="str">
        <f t="shared" si="1298"/>
        <v>31 Agustus 2026</v>
      </c>
      <c r="U1290" s="46"/>
      <c r="V1290" s="42"/>
      <c r="W1290" s="42"/>
      <c r="X1290" s="42"/>
    </row>
    <row r="1291" ht="15.0" customHeight="1">
      <c r="A1291" s="36" t="s">
        <v>6353</v>
      </c>
      <c r="B1291" s="43"/>
      <c r="C1291" s="44"/>
      <c r="D1291" s="47"/>
      <c r="E1291" s="47"/>
      <c r="F1291" s="39" t="str">
        <f t="shared" si="2"/>
        <v>PETUGAS.1290/SPK/SE/PML/3172/2026</v>
      </c>
      <c r="G1291" s="45"/>
      <c r="H1291" s="39" t="str">
        <f>VLOOKUP(G1291,'MITRA (REFERENSI)'!$A:$Z,16,FALSE)</f>
        <v>#N/A</v>
      </c>
      <c r="I1291" s="39" t="str">
        <f>VLOOKUP(G1291,'MITRA (REFERENSI)'!$A:$Z,25,FALSE)</f>
        <v>#N/A</v>
      </c>
      <c r="J1291" s="38" t="str">
        <f>VLOOKUP(G1291,'MITRA (REFERENSI)'!$A:$Z,26,FALSE)</f>
        <v>#N/A</v>
      </c>
      <c r="K1291" s="38" t="str">
        <f>VLOOKUP(G1291,'MITRA (REFERENSI)'!$A:$Z,15,FALSE)</f>
        <v>#N/A</v>
      </c>
      <c r="L1291" s="38" t="str">
        <f>VLOOKUP(G1291,'MITRA (REFERENSI)'!$A:$Z,15,FALSE)</f>
        <v>#N/A</v>
      </c>
      <c r="M1291" s="38" t="str">
        <f>IF(B1291=1,'KELAS (REFERENSI)'!M1291,IF(B1291=2,'KELAS (REFERENSI)'!M1306,IF(B1291=3,'KELAS (REFERENSI)'!M1321,IF(B1291=4,'KELAS (REFERENSI)'!M1336,""))))</f>
        <v/>
      </c>
      <c r="N1291" s="38" t="str">
        <f>IF(B1291=1,'KELAS (REFERENSI)'!N1291,IF(B1291=2,'KELAS (REFERENSI)'!N1306,IF(B1291=3,'KELAS (REFERENSI)'!N1321,IF(B1291=4,'KELAS (REFERENSI)'!N1336,""))))</f>
        <v/>
      </c>
      <c r="O1291" s="38" t="str">
        <f>IF(B1291=1,'KELAS (REFERENSI)'!O1291,IF(B1291=2,'KELAS (REFERENSI)'!O1306,IF(B1291=3,'KELAS (REFERENSI)'!O1321,IF(B1291=4,'KELAS (REFERENSI)'!O1336,""))))</f>
        <v/>
      </c>
      <c r="P1291" s="38" t="str">
        <f>IF(B1291=1,'KELAS (REFERENSI)'!P1291,IF(B1291=2,'KELAS (REFERENSI)'!P1306,IF(B1291=3,'KELAS (REFERENSI)'!P1321,IF(B1291=4,'KELAS (REFERENSI)'!P1336,""))))</f>
        <v/>
      </c>
      <c r="Q1291" s="38" t="str">
        <f t="shared" si="4"/>
        <v>BPS Kota Jakarta Timur</v>
      </c>
      <c r="R1291" s="38" t="str">
        <f t="shared" si="56"/>
        <v/>
      </c>
      <c r="S1291" s="38" t="str">
        <f t="shared" ref="S1291:T1291" si="1299">S1290</f>
        <v>15 Juni sampai dengan 31 Agustus 2026</v>
      </c>
      <c r="T1291" s="38" t="str">
        <f t="shared" si="1299"/>
        <v>31 Agustus 2026</v>
      </c>
      <c r="U1291" s="46"/>
      <c r="V1291" s="42"/>
      <c r="W1291" s="42"/>
      <c r="X1291" s="42"/>
    </row>
    <row r="1292" ht="15.0" customHeight="1">
      <c r="A1292" s="36" t="s">
        <v>6354</v>
      </c>
      <c r="B1292" s="43"/>
      <c r="C1292" s="44"/>
      <c r="D1292" s="47"/>
      <c r="E1292" s="47"/>
      <c r="F1292" s="39" t="str">
        <f t="shared" si="2"/>
        <v>PETUGAS.1291/SPK/SE/PML/3172/2026</v>
      </c>
      <c r="G1292" s="45"/>
      <c r="H1292" s="39" t="str">
        <f>VLOOKUP(G1292,'MITRA (REFERENSI)'!$A:$Z,16,FALSE)</f>
        <v>#N/A</v>
      </c>
      <c r="I1292" s="39" t="str">
        <f>VLOOKUP(G1292,'MITRA (REFERENSI)'!$A:$Z,25,FALSE)</f>
        <v>#N/A</v>
      </c>
      <c r="J1292" s="38" t="str">
        <f>VLOOKUP(G1292,'MITRA (REFERENSI)'!$A:$Z,26,FALSE)</f>
        <v>#N/A</v>
      </c>
      <c r="K1292" s="38" t="str">
        <f>VLOOKUP(G1292,'MITRA (REFERENSI)'!$A:$Z,15,FALSE)</f>
        <v>#N/A</v>
      </c>
      <c r="L1292" s="38" t="str">
        <f>VLOOKUP(G1292,'MITRA (REFERENSI)'!$A:$Z,15,FALSE)</f>
        <v>#N/A</v>
      </c>
      <c r="M1292" s="38" t="str">
        <f>IF(B1292=1,'KELAS (REFERENSI)'!M1292,IF(B1292=2,'KELAS (REFERENSI)'!M1307,IF(B1292=3,'KELAS (REFERENSI)'!M1322,IF(B1292=4,'KELAS (REFERENSI)'!M1337,""))))</f>
        <v/>
      </c>
      <c r="N1292" s="38" t="str">
        <f>IF(B1292=1,'KELAS (REFERENSI)'!N1292,IF(B1292=2,'KELAS (REFERENSI)'!N1307,IF(B1292=3,'KELAS (REFERENSI)'!N1322,IF(B1292=4,'KELAS (REFERENSI)'!N1337,""))))</f>
        <v/>
      </c>
      <c r="O1292" s="38" t="str">
        <f>IF(B1292=1,'KELAS (REFERENSI)'!O1292,IF(B1292=2,'KELAS (REFERENSI)'!O1307,IF(B1292=3,'KELAS (REFERENSI)'!O1322,IF(B1292=4,'KELAS (REFERENSI)'!O1337,""))))</f>
        <v/>
      </c>
      <c r="P1292" s="38" t="str">
        <f>IF(B1292=1,'KELAS (REFERENSI)'!P1292,IF(B1292=2,'KELAS (REFERENSI)'!P1307,IF(B1292=3,'KELAS (REFERENSI)'!P1322,IF(B1292=4,'KELAS (REFERENSI)'!P1337,""))))</f>
        <v/>
      </c>
      <c r="Q1292" s="38" t="str">
        <f t="shared" si="4"/>
        <v>BPS Kota Jakarta Timur</v>
      </c>
      <c r="R1292" s="38" t="str">
        <f t="shared" si="56"/>
        <v/>
      </c>
      <c r="S1292" s="38" t="str">
        <f t="shared" ref="S1292:T1292" si="1300">S1291</f>
        <v>15 Juni sampai dengan 31 Agustus 2026</v>
      </c>
      <c r="T1292" s="38" t="str">
        <f t="shared" si="1300"/>
        <v>31 Agustus 2026</v>
      </c>
      <c r="U1292" s="46"/>
      <c r="V1292" s="42"/>
      <c r="W1292" s="42"/>
      <c r="X1292" s="42"/>
    </row>
    <row r="1293" ht="15.0" customHeight="1">
      <c r="A1293" s="36" t="s">
        <v>6355</v>
      </c>
      <c r="B1293" s="43"/>
      <c r="C1293" s="44"/>
      <c r="D1293" s="47"/>
      <c r="E1293" s="47"/>
      <c r="F1293" s="39" t="str">
        <f t="shared" si="2"/>
        <v>PETUGAS.1292/SPK/SE/PML/3172/2026</v>
      </c>
      <c r="G1293" s="45"/>
      <c r="H1293" s="39" t="str">
        <f>VLOOKUP(G1293,'MITRA (REFERENSI)'!$A:$Z,16,FALSE)</f>
        <v>#N/A</v>
      </c>
      <c r="I1293" s="39" t="str">
        <f>VLOOKUP(G1293,'MITRA (REFERENSI)'!$A:$Z,25,FALSE)</f>
        <v>#N/A</v>
      </c>
      <c r="J1293" s="38" t="str">
        <f>VLOOKUP(G1293,'MITRA (REFERENSI)'!$A:$Z,26,FALSE)</f>
        <v>#N/A</v>
      </c>
      <c r="K1293" s="38" t="str">
        <f>VLOOKUP(G1293,'MITRA (REFERENSI)'!$A:$Z,15,FALSE)</f>
        <v>#N/A</v>
      </c>
      <c r="L1293" s="38" t="str">
        <f>VLOOKUP(G1293,'MITRA (REFERENSI)'!$A:$Z,15,FALSE)</f>
        <v>#N/A</v>
      </c>
      <c r="M1293" s="38" t="str">
        <f>IF(B1293=1,'KELAS (REFERENSI)'!M1293,IF(B1293=2,'KELAS (REFERENSI)'!M1308,IF(B1293=3,'KELAS (REFERENSI)'!M1323,IF(B1293=4,'KELAS (REFERENSI)'!M1338,""))))</f>
        <v/>
      </c>
      <c r="N1293" s="38" t="str">
        <f>IF(B1293=1,'KELAS (REFERENSI)'!N1293,IF(B1293=2,'KELAS (REFERENSI)'!N1308,IF(B1293=3,'KELAS (REFERENSI)'!N1323,IF(B1293=4,'KELAS (REFERENSI)'!N1338,""))))</f>
        <v/>
      </c>
      <c r="O1293" s="38" t="str">
        <f>IF(B1293=1,'KELAS (REFERENSI)'!O1293,IF(B1293=2,'KELAS (REFERENSI)'!O1308,IF(B1293=3,'KELAS (REFERENSI)'!O1323,IF(B1293=4,'KELAS (REFERENSI)'!O1338,""))))</f>
        <v/>
      </c>
      <c r="P1293" s="38" t="str">
        <f>IF(B1293=1,'KELAS (REFERENSI)'!P1293,IF(B1293=2,'KELAS (REFERENSI)'!P1308,IF(B1293=3,'KELAS (REFERENSI)'!P1323,IF(B1293=4,'KELAS (REFERENSI)'!P1338,""))))</f>
        <v/>
      </c>
      <c r="Q1293" s="38" t="str">
        <f t="shared" si="4"/>
        <v>BPS Kota Jakarta Timur</v>
      </c>
      <c r="R1293" s="38" t="str">
        <f t="shared" si="56"/>
        <v/>
      </c>
      <c r="S1293" s="38" t="str">
        <f t="shared" ref="S1293:T1293" si="1301">S1292</f>
        <v>15 Juni sampai dengan 31 Agustus 2026</v>
      </c>
      <c r="T1293" s="38" t="str">
        <f t="shared" si="1301"/>
        <v>31 Agustus 2026</v>
      </c>
      <c r="U1293" s="46"/>
      <c r="V1293" s="42"/>
      <c r="W1293" s="42"/>
      <c r="X1293" s="42"/>
    </row>
    <row r="1294" ht="15.0" customHeight="1">
      <c r="A1294" s="36" t="s">
        <v>6356</v>
      </c>
      <c r="B1294" s="43"/>
      <c r="C1294" s="44"/>
      <c r="D1294" s="47"/>
      <c r="E1294" s="47"/>
      <c r="F1294" s="39" t="str">
        <f t="shared" si="2"/>
        <v>PETUGAS.1293/SPK/SE/PML/3172/2026</v>
      </c>
      <c r="G1294" s="45"/>
      <c r="H1294" s="39" t="str">
        <f>VLOOKUP(G1294,'MITRA (REFERENSI)'!$A:$Z,16,FALSE)</f>
        <v>#N/A</v>
      </c>
      <c r="I1294" s="39" t="str">
        <f>VLOOKUP(G1294,'MITRA (REFERENSI)'!$A:$Z,25,FALSE)</f>
        <v>#N/A</v>
      </c>
      <c r="J1294" s="38" t="str">
        <f>VLOOKUP(G1294,'MITRA (REFERENSI)'!$A:$Z,26,FALSE)</f>
        <v>#N/A</v>
      </c>
      <c r="K1294" s="38" t="str">
        <f>VLOOKUP(G1294,'MITRA (REFERENSI)'!$A:$Z,15,FALSE)</f>
        <v>#N/A</v>
      </c>
      <c r="L1294" s="38" t="str">
        <f>VLOOKUP(G1294,'MITRA (REFERENSI)'!$A:$Z,15,FALSE)</f>
        <v>#N/A</v>
      </c>
      <c r="M1294" s="38" t="str">
        <f>IF(B1294=1,'KELAS (REFERENSI)'!M1294,IF(B1294=2,'KELAS (REFERENSI)'!M1309,IF(B1294=3,'KELAS (REFERENSI)'!M1324,IF(B1294=4,'KELAS (REFERENSI)'!M1339,""))))</f>
        <v/>
      </c>
      <c r="N1294" s="38" t="str">
        <f>IF(B1294=1,'KELAS (REFERENSI)'!N1294,IF(B1294=2,'KELAS (REFERENSI)'!N1309,IF(B1294=3,'KELAS (REFERENSI)'!N1324,IF(B1294=4,'KELAS (REFERENSI)'!N1339,""))))</f>
        <v/>
      </c>
      <c r="O1294" s="38" t="str">
        <f>IF(B1294=1,'KELAS (REFERENSI)'!O1294,IF(B1294=2,'KELAS (REFERENSI)'!O1309,IF(B1294=3,'KELAS (REFERENSI)'!O1324,IF(B1294=4,'KELAS (REFERENSI)'!O1339,""))))</f>
        <v/>
      </c>
      <c r="P1294" s="38" t="str">
        <f>IF(B1294=1,'KELAS (REFERENSI)'!P1294,IF(B1294=2,'KELAS (REFERENSI)'!P1309,IF(B1294=3,'KELAS (REFERENSI)'!P1324,IF(B1294=4,'KELAS (REFERENSI)'!P1339,""))))</f>
        <v/>
      </c>
      <c r="Q1294" s="38" t="str">
        <f t="shared" si="4"/>
        <v>BPS Kota Jakarta Timur</v>
      </c>
      <c r="R1294" s="38" t="str">
        <f t="shared" si="56"/>
        <v/>
      </c>
      <c r="S1294" s="38" t="str">
        <f t="shared" ref="S1294:T1294" si="1302">S1293</f>
        <v>15 Juni sampai dengan 31 Agustus 2026</v>
      </c>
      <c r="T1294" s="38" t="str">
        <f t="shared" si="1302"/>
        <v>31 Agustus 2026</v>
      </c>
      <c r="U1294" s="46"/>
      <c r="V1294" s="42"/>
      <c r="W1294" s="42"/>
      <c r="X1294" s="42"/>
    </row>
    <row r="1295" ht="15.0" customHeight="1">
      <c r="A1295" s="36" t="s">
        <v>6357</v>
      </c>
      <c r="B1295" s="43"/>
      <c r="C1295" s="44"/>
      <c r="D1295" s="47"/>
      <c r="E1295" s="47"/>
      <c r="F1295" s="39" t="str">
        <f t="shared" si="2"/>
        <v>PETUGAS.1294/SPK/SE/PML/3172/2026</v>
      </c>
      <c r="G1295" s="45"/>
      <c r="H1295" s="39" t="str">
        <f>VLOOKUP(G1295,'MITRA (REFERENSI)'!$A:$Z,16,FALSE)</f>
        <v>#N/A</v>
      </c>
      <c r="I1295" s="39" t="str">
        <f>VLOOKUP(G1295,'MITRA (REFERENSI)'!$A:$Z,25,FALSE)</f>
        <v>#N/A</v>
      </c>
      <c r="J1295" s="38" t="str">
        <f>VLOOKUP(G1295,'MITRA (REFERENSI)'!$A:$Z,26,FALSE)</f>
        <v>#N/A</v>
      </c>
      <c r="K1295" s="38" t="str">
        <f>VLOOKUP(G1295,'MITRA (REFERENSI)'!$A:$Z,15,FALSE)</f>
        <v>#N/A</v>
      </c>
      <c r="L1295" s="38" t="str">
        <f>VLOOKUP(G1295,'MITRA (REFERENSI)'!$A:$Z,15,FALSE)</f>
        <v>#N/A</v>
      </c>
      <c r="M1295" s="38" t="str">
        <f>IF(B1295=1,'KELAS (REFERENSI)'!M1295,IF(B1295=2,'KELAS (REFERENSI)'!M1310,IF(B1295=3,'KELAS (REFERENSI)'!M1325,IF(B1295=4,'KELAS (REFERENSI)'!M1340,""))))</f>
        <v/>
      </c>
      <c r="N1295" s="38" t="str">
        <f>IF(B1295=1,'KELAS (REFERENSI)'!N1295,IF(B1295=2,'KELAS (REFERENSI)'!N1310,IF(B1295=3,'KELAS (REFERENSI)'!N1325,IF(B1295=4,'KELAS (REFERENSI)'!N1340,""))))</f>
        <v/>
      </c>
      <c r="O1295" s="38" t="str">
        <f>IF(B1295=1,'KELAS (REFERENSI)'!O1295,IF(B1295=2,'KELAS (REFERENSI)'!O1310,IF(B1295=3,'KELAS (REFERENSI)'!O1325,IF(B1295=4,'KELAS (REFERENSI)'!O1340,""))))</f>
        <v/>
      </c>
      <c r="P1295" s="38" t="str">
        <f>IF(B1295=1,'KELAS (REFERENSI)'!P1295,IF(B1295=2,'KELAS (REFERENSI)'!P1310,IF(B1295=3,'KELAS (REFERENSI)'!P1325,IF(B1295=4,'KELAS (REFERENSI)'!P1340,""))))</f>
        <v/>
      </c>
      <c r="Q1295" s="38" t="str">
        <f t="shared" si="4"/>
        <v>BPS Kota Jakarta Timur</v>
      </c>
      <c r="R1295" s="38" t="str">
        <f t="shared" si="56"/>
        <v/>
      </c>
      <c r="S1295" s="38" t="str">
        <f t="shared" ref="S1295:T1295" si="1303">S1294</f>
        <v>15 Juni sampai dengan 31 Agustus 2026</v>
      </c>
      <c r="T1295" s="38" t="str">
        <f t="shared" si="1303"/>
        <v>31 Agustus 2026</v>
      </c>
      <c r="U1295" s="46"/>
      <c r="V1295" s="42"/>
      <c r="W1295" s="42"/>
      <c r="X1295" s="42"/>
    </row>
    <row r="1296" ht="15.0" customHeight="1">
      <c r="A1296" s="36" t="s">
        <v>6358</v>
      </c>
      <c r="B1296" s="43"/>
      <c r="C1296" s="44"/>
      <c r="D1296" s="47"/>
      <c r="E1296" s="47"/>
      <c r="F1296" s="39" t="str">
        <f t="shared" si="2"/>
        <v>PETUGAS.1295/SPK/SE/PML/3172/2026</v>
      </c>
      <c r="G1296" s="45"/>
      <c r="H1296" s="39" t="str">
        <f>VLOOKUP(G1296,'MITRA (REFERENSI)'!$A:$Z,16,FALSE)</f>
        <v>#N/A</v>
      </c>
      <c r="I1296" s="39" t="str">
        <f>VLOOKUP(G1296,'MITRA (REFERENSI)'!$A:$Z,25,FALSE)</f>
        <v>#N/A</v>
      </c>
      <c r="J1296" s="38" t="str">
        <f>VLOOKUP(G1296,'MITRA (REFERENSI)'!$A:$Z,26,FALSE)</f>
        <v>#N/A</v>
      </c>
      <c r="K1296" s="38" t="str">
        <f>VLOOKUP(G1296,'MITRA (REFERENSI)'!$A:$Z,15,FALSE)</f>
        <v>#N/A</v>
      </c>
      <c r="L1296" s="38" t="str">
        <f>VLOOKUP(G1296,'MITRA (REFERENSI)'!$A:$Z,15,FALSE)</f>
        <v>#N/A</v>
      </c>
      <c r="M1296" s="38" t="str">
        <f>IF(B1296=1,'KELAS (REFERENSI)'!M1296,IF(B1296=2,'KELAS (REFERENSI)'!M1311,IF(B1296=3,'KELAS (REFERENSI)'!M1326,IF(B1296=4,'KELAS (REFERENSI)'!M1341,""))))</f>
        <v/>
      </c>
      <c r="N1296" s="38" t="str">
        <f>IF(B1296=1,'KELAS (REFERENSI)'!N1296,IF(B1296=2,'KELAS (REFERENSI)'!N1311,IF(B1296=3,'KELAS (REFERENSI)'!N1326,IF(B1296=4,'KELAS (REFERENSI)'!N1341,""))))</f>
        <v/>
      </c>
      <c r="O1296" s="38" t="str">
        <f>IF(B1296=1,'KELAS (REFERENSI)'!O1296,IF(B1296=2,'KELAS (REFERENSI)'!O1311,IF(B1296=3,'KELAS (REFERENSI)'!O1326,IF(B1296=4,'KELAS (REFERENSI)'!O1341,""))))</f>
        <v/>
      </c>
      <c r="P1296" s="38" t="str">
        <f>IF(B1296=1,'KELAS (REFERENSI)'!P1296,IF(B1296=2,'KELAS (REFERENSI)'!P1311,IF(B1296=3,'KELAS (REFERENSI)'!P1326,IF(B1296=4,'KELAS (REFERENSI)'!P1341,""))))</f>
        <v/>
      </c>
      <c r="Q1296" s="38" t="str">
        <f t="shared" si="4"/>
        <v>BPS Kota Jakarta Timur</v>
      </c>
      <c r="R1296" s="38" t="str">
        <f t="shared" si="56"/>
        <v/>
      </c>
      <c r="S1296" s="38" t="str">
        <f t="shared" ref="S1296:T1296" si="1304">S1295</f>
        <v>15 Juni sampai dengan 31 Agustus 2026</v>
      </c>
      <c r="T1296" s="38" t="str">
        <f t="shared" si="1304"/>
        <v>31 Agustus 2026</v>
      </c>
      <c r="U1296" s="46"/>
      <c r="V1296" s="42"/>
      <c r="W1296" s="42"/>
      <c r="X1296" s="42"/>
    </row>
    <row r="1297" ht="15.0" customHeight="1">
      <c r="A1297" s="36" t="s">
        <v>6359</v>
      </c>
      <c r="B1297" s="43"/>
      <c r="C1297" s="44"/>
      <c r="D1297" s="47"/>
      <c r="E1297" s="47"/>
      <c r="F1297" s="39" t="str">
        <f t="shared" si="2"/>
        <v>PETUGAS.1296/SPK/SE/PML/3172/2026</v>
      </c>
      <c r="G1297" s="45"/>
      <c r="H1297" s="39" t="str">
        <f>VLOOKUP(G1297,'MITRA (REFERENSI)'!$A:$Z,16,FALSE)</f>
        <v>#N/A</v>
      </c>
      <c r="I1297" s="39" t="str">
        <f>VLOOKUP(G1297,'MITRA (REFERENSI)'!$A:$Z,25,FALSE)</f>
        <v>#N/A</v>
      </c>
      <c r="J1297" s="38" t="str">
        <f>VLOOKUP(G1297,'MITRA (REFERENSI)'!$A:$Z,26,FALSE)</f>
        <v>#N/A</v>
      </c>
      <c r="K1297" s="38" t="str">
        <f>VLOOKUP(G1297,'MITRA (REFERENSI)'!$A:$Z,15,FALSE)</f>
        <v>#N/A</v>
      </c>
      <c r="L1297" s="38" t="str">
        <f>VLOOKUP(G1297,'MITRA (REFERENSI)'!$A:$Z,15,FALSE)</f>
        <v>#N/A</v>
      </c>
      <c r="M1297" s="38" t="str">
        <f>IF(B1297=1,'KELAS (REFERENSI)'!M1297,IF(B1297=2,'KELAS (REFERENSI)'!M1312,IF(B1297=3,'KELAS (REFERENSI)'!M1327,IF(B1297=4,'KELAS (REFERENSI)'!M1342,""))))</f>
        <v/>
      </c>
      <c r="N1297" s="38" t="str">
        <f>IF(B1297=1,'KELAS (REFERENSI)'!N1297,IF(B1297=2,'KELAS (REFERENSI)'!N1312,IF(B1297=3,'KELAS (REFERENSI)'!N1327,IF(B1297=4,'KELAS (REFERENSI)'!N1342,""))))</f>
        <v/>
      </c>
      <c r="O1297" s="38" t="str">
        <f>IF(B1297=1,'KELAS (REFERENSI)'!O1297,IF(B1297=2,'KELAS (REFERENSI)'!O1312,IF(B1297=3,'KELAS (REFERENSI)'!O1327,IF(B1297=4,'KELAS (REFERENSI)'!O1342,""))))</f>
        <v/>
      </c>
      <c r="P1297" s="38" t="str">
        <f>IF(B1297=1,'KELAS (REFERENSI)'!P1297,IF(B1297=2,'KELAS (REFERENSI)'!P1312,IF(B1297=3,'KELAS (REFERENSI)'!P1327,IF(B1297=4,'KELAS (REFERENSI)'!P1342,""))))</f>
        <v/>
      </c>
      <c r="Q1297" s="38" t="str">
        <f t="shared" si="4"/>
        <v>BPS Kota Jakarta Timur</v>
      </c>
      <c r="R1297" s="38" t="str">
        <f t="shared" si="56"/>
        <v/>
      </c>
      <c r="S1297" s="38" t="str">
        <f t="shared" ref="S1297:T1297" si="1305">S1296</f>
        <v>15 Juni sampai dengan 31 Agustus 2026</v>
      </c>
      <c r="T1297" s="38" t="str">
        <f t="shared" si="1305"/>
        <v>31 Agustus 2026</v>
      </c>
      <c r="U1297" s="46"/>
      <c r="V1297" s="42"/>
      <c r="W1297" s="42"/>
      <c r="X1297" s="42"/>
    </row>
    <row r="1298" ht="15.0" customHeight="1">
      <c r="A1298" s="36" t="s">
        <v>6360</v>
      </c>
      <c r="B1298" s="43"/>
      <c r="C1298" s="44"/>
      <c r="D1298" s="47"/>
      <c r="E1298" s="47"/>
      <c r="F1298" s="39" t="str">
        <f t="shared" si="2"/>
        <v>PETUGAS.1297/SPK/SE/PML/3172/2026</v>
      </c>
      <c r="G1298" s="45"/>
      <c r="H1298" s="39" t="str">
        <f>VLOOKUP(G1298,'MITRA (REFERENSI)'!$A:$Z,16,FALSE)</f>
        <v>#N/A</v>
      </c>
      <c r="I1298" s="39" t="str">
        <f>VLOOKUP(G1298,'MITRA (REFERENSI)'!$A:$Z,25,FALSE)</f>
        <v>#N/A</v>
      </c>
      <c r="J1298" s="38" t="str">
        <f>VLOOKUP(G1298,'MITRA (REFERENSI)'!$A:$Z,26,FALSE)</f>
        <v>#N/A</v>
      </c>
      <c r="K1298" s="38" t="str">
        <f>VLOOKUP(G1298,'MITRA (REFERENSI)'!$A:$Z,15,FALSE)</f>
        <v>#N/A</v>
      </c>
      <c r="L1298" s="38" t="str">
        <f>VLOOKUP(G1298,'MITRA (REFERENSI)'!$A:$Z,15,FALSE)</f>
        <v>#N/A</v>
      </c>
      <c r="M1298" s="38" t="str">
        <f>IF(B1298=1,'KELAS (REFERENSI)'!M1298,IF(B1298=2,'KELAS (REFERENSI)'!M1313,IF(B1298=3,'KELAS (REFERENSI)'!M1328,IF(B1298=4,'KELAS (REFERENSI)'!M1343,""))))</f>
        <v/>
      </c>
      <c r="N1298" s="38" t="str">
        <f>IF(B1298=1,'KELAS (REFERENSI)'!N1298,IF(B1298=2,'KELAS (REFERENSI)'!N1313,IF(B1298=3,'KELAS (REFERENSI)'!N1328,IF(B1298=4,'KELAS (REFERENSI)'!N1343,""))))</f>
        <v/>
      </c>
      <c r="O1298" s="38" t="str">
        <f>IF(B1298=1,'KELAS (REFERENSI)'!O1298,IF(B1298=2,'KELAS (REFERENSI)'!O1313,IF(B1298=3,'KELAS (REFERENSI)'!O1328,IF(B1298=4,'KELAS (REFERENSI)'!O1343,""))))</f>
        <v/>
      </c>
      <c r="P1298" s="38" t="str">
        <f>IF(B1298=1,'KELAS (REFERENSI)'!P1298,IF(B1298=2,'KELAS (REFERENSI)'!P1313,IF(B1298=3,'KELAS (REFERENSI)'!P1328,IF(B1298=4,'KELAS (REFERENSI)'!P1343,""))))</f>
        <v/>
      </c>
      <c r="Q1298" s="38" t="str">
        <f t="shared" si="4"/>
        <v>BPS Kota Jakarta Timur</v>
      </c>
      <c r="R1298" s="38" t="str">
        <f t="shared" si="56"/>
        <v/>
      </c>
      <c r="S1298" s="38" t="str">
        <f t="shared" ref="S1298:T1298" si="1306">S1297</f>
        <v>15 Juni sampai dengan 31 Agustus 2026</v>
      </c>
      <c r="T1298" s="38" t="str">
        <f t="shared" si="1306"/>
        <v>31 Agustus 2026</v>
      </c>
      <c r="U1298" s="46"/>
      <c r="V1298" s="42"/>
      <c r="W1298" s="42"/>
      <c r="X1298" s="42"/>
    </row>
    <row r="1299" ht="15.0" customHeight="1">
      <c r="A1299" s="36" t="s">
        <v>6361</v>
      </c>
      <c r="B1299" s="43"/>
      <c r="C1299" s="44"/>
      <c r="D1299" s="47"/>
      <c r="E1299" s="47"/>
      <c r="F1299" s="39" t="str">
        <f t="shared" si="2"/>
        <v>PETUGAS.1298/SPK/SE/PML/3172/2026</v>
      </c>
      <c r="G1299" s="45"/>
      <c r="H1299" s="39" t="str">
        <f>VLOOKUP(G1299,'MITRA (REFERENSI)'!$A:$Z,16,FALSE)</f>
        <v>#N/A</v>
      </c>
      <c r="I1299" s="39" t="str">
        <f>VLOOKUP(G1299,'MITRA (REFERENSI)'!$A:$Z,25,FALSE)</f>
        <v>#N/A</v>
      </c>
      <c r="J1299" s="38" t="str">
        <f>VLOOKUP(G1299,'MITRA (REFERENSI)'!$A:$Z,26,FALSE)</f>
        <v>#N/A</v>
      </c>
      <c r="K1299" s="38" t="str">
        <f>VLOOKUP(G1299,'MITRA (REFERENSI)'!$A:$Z,15,FALSE)</f>
        <v>#N/A</v>
      </c>
      <c r="L1299" s="38" t="str">
        <f>VLOOKUP(G1299,'MITRA (REFERENSI)'!$A:$Z,15,FALSE)</f>
        <v>#N/A</v>
      </c>
      <c r="M1299" s="38" t="str">
        <f>IF(B1299=1,'KELAS (REFERENSI)'!M1299,IF(B1299=2,'KELAS (REFERENSI)'!M1314,IF(B1299=3,'KELAS (REFERENSI)'!M1329,IF(B1299=4,'KELAS (REFERENSI)'!M1344,""))))</f>
        <v/>
      </c>
      <c r="N1299" s="38" t="str">
        <f>IF(B1299=1,'KELAS (REFERENSI)'!N1299,IF(B1299=2,'KELAS (REFERENSI)'!N1314,IF(B1299=3,'KELAS (REFERENSI)'!N1329,IF(B1299=4,'KELAS (REFERENSI)'!N1344,""))))</f>
        <v/>
      </c>
      <c r="O1299" s="38" t="str">
        <f>IF(B1299=1,'KELAS (REFERENSI)'!O1299,IF(B1299=2,'KELAS (REFERENSI)'!O1314,IF(B1299=3,'KELAS (REFERENSI)'!O1329,IF(B1299=4,'KELAS (REFERENSI)'!O1344,""))))</f>
        <v/>
      </c>
      <c r="P1299" s="38" t="str">
        <f>IF(B1299=1,'KELAS (REFERENSI)'!P1299,IF(B1299=2,'KELAS (REFERENSI)'!P1314,IF(B1299=3,'KELAS (REFERENSI)'!P1329,IF(B1299=4,'KELAS (REFERENSI)'!P1344,""))))</f>
        <v/>
      </c>
      <c r="Q1299" s="38" t="str">
        <f t="shared" si="4"/>
        <v>BPS Kota Jakarta Timur</v>
      </c>
      <c r="R1299" s="38" t="str">
        <f t="shared" si="56"/>
        <v/>
      </c>
      <c r="S1299" s="38" t="str">
        <f t="shared" ref="S1299:T1299" si="1307">S1298</f>
        <v>15 Juni sampai dengan 31 Agustus 2026</v>
      </c>
      <c r="T1299" s="38" t="str">
        <f t="shared" si="1307"/>
        <v>31 Agustus 2026</v>
      </c>
      <c r="U1299" s="46"/>
      <c r="V1299" s="42"/>
      <c r="W1299" s="42"/>
      <c r="X1299" s="42"/>
    </row>
    <row r="1300" ht="15.0" customHeight="1">
      <c r="A1300" s="36" t="s">
        <v>6362</v>
      </c>
      <c r="B1300" s="43"/>
      <c r="C1300" s="44"/>
      <c r="D1300" s="47"/>
      <c r="E1300" s="47"/>
      <c r="F1300" s="39" t="str">
        <f t="shared" si="2"/>
        <v>PETUGAS.1299/SPK/SE/PML/3172/2026</v>
      </c>
      <c r="G1300" s="45"/>
      <c r="H1300" s="39" t="str">
        <f>VLOOKUP(G1300,'MITRA (REFERENSI)'!$A:$Z,16,FALSE)</f>
        <v>#N/A</v>
      </c>
      <c r="I1300" s="39" t="str">
        <f>VLOOKUP(G1300,'MITRA (REFERENSI)'!$A:$Z,25,FALSE)</f>
        <v>#N/A</v>
      </c>
      <c r="J1300" s="38" t="str">
        <f>VLOOKUP(G1300,'MITRA (REFERENSI)'!$A:$Z,26,FALSE)</f>
        <v>#N/A</v>
      </c>
      <c r="K1300" s="38" t="str">
        <f>VLOOKUP(G1300,'MITRA (REFERENSI)'!$A:$Z,15,FALSE)</f>
        <v>#N/A</v>
      </c>
      <c r="L1300" s="38" t="str">
        <f>VLOOKUP(G1300,'MITRA (REFERENSI)'!$A:$Z,15,FALSE)</f>
        <v>#N/A</v>
      </c>
      <c r="M1300" s="38" t="str">
        <f>IF(B1300=1,'KELAS (REFERENSI)'!M1300,IF(B1300=2,'KELAS (REFERENSI)'!M1315,IF(B1300=3,'KELAS (REFERENSI)'!M1330,IF(B1300=4,'KELAS (REFERENSI)'!M1345,""))))</f>
        <v/>
      </c>
      <c r="N1300" s="38" t="str">
        <f>IF(B1300=1,'KELAS (REFERENSI)'!N1300,IF(B1300=2,'KELAS (REFERENSI)'!N1315,IF(B1300=3,'KELAS (REFERENSI)'!N1330,IF(B1300=4,'KELAS (REFERENSI)'!N1345,""))))</f>
        <v/>
      </c>
      <c r="O1300" s="38" t="str">
        <f>IF(B1300=1,'KELAS (REFERENSI)'!O1300,IF(B1300=2,'KELAS (REFERENSI)'!O1315,IF(B1300=3,'KELAS (REFERENSI)'!O1330,IF(B1300=4,'KELAS (REFERENSI)'!O1345,""))))</f>
        <v/>
      </c>
      <c r="P1300" s="38" t="str">
        <f>IF(B1300=1,'KELAS (REFERENSI)'!P1300,IF(B1300=2,'KELAS (REFERENSI)'!P1315,IF(B1300=3,'KELAS (REFERENSI)'!P1330,IF(B1300=4,'KELAS (REFERENSI)'!P1345,""))))</f>
        <v/>
      </c>
      <c r="Q1300" s="38" t="str">
        <f t="shared" si="4"/>
        <v>BPS Kota Jakarta Timur</v>
      </c>
      <c r="R1300" s="38" t="str">
        <f t="shared" si="56"/>
        <v/>
      </c>
      <c r="S1300" s="38" t="str">
        <f t="shared" ref="S1300:T1300" si="1308">S1299</f>
        <v>15 Juni sampai dengan 31 Agustus 2026</v>
      </c>
      <c r="T1300" s="38" t="str">
        <f t="shared" si="1308"/>
        <v>31 Agustus 2026</v>
      </c>
      <c r="U1300" s="46"/>
      <c r="V1300" s="42"/>
      <c r="W1300" s="42"/>
      <c r="X1300" s="42"/>
    </row>
    <row r="1301" ht="15.0" customHeight="1">
      <c r="A1301" s="36" t="s">
        <v>6363</v>
      </c>
      <c r="B1301" s="43"/>
      <c r="C1301" s="44"/>
      <c r="D1301" s="47"/>
      <c r="E1301" s="47"/>
      <c r="F1301" s="39" t="str">
        <f t="shared" si="2"/>
        <v>PETUGAS.1300/SPK/SE/PML/3172/2026</v>
      </c>
      <c r="G1301" s="45"/>
      <c r="H1301" s="39" t="str">
        <f>VLOOKUP(G1301,'MITRA (REFERENSI)'!$A:$Z,16,FALSE)</f>
        <v>#N/A</v>
      </c>
      <c r="I1301" s="39" t="str">
        <f>VLOOKUP(G1301,'MITRA (REFERENSI)'!$A:$Z,25,FALSE)</f>
        <v>#N/A</v>
      </c>
      <c r="J1301" s="38" t="str">
        <f>VLOOKUP(G1301,'MITRA (REFERENSI)'!$A:$Z,26,FALSE)</f>
        <v>#N/A</v>
      </c>
      <c r="K1301" s="38" t="str">
        <f>VLOOKUP(G1301,'MITRA (REFERENSI)'!$A:$Z,15,FALSE)</f>
        <v>#N/A</v>
      </c>
      <c r="L1301" s="38" t="str">
        <f>VLOOKUP(G1301,'MITRA (REFERENSI)'!$A:$Z,15,FALSE)</f>
        <v>#N/A</v>
      </c>
      <c r="M1301" s="38" t="str">
        <f>IF(B1301=1,'KELAS (REFERENSI)'!M1301,IF(B1301=2,'KELAS (REFERENSI)'!M1316,IF(B1301=3,'KELAS (REFERENSI)'!M1331,IF(B1301=4,'KELAS (REFERENSI)'!M1346,""))))</f>
        <v/>
      </c>
      <c r="N1301" s="38" t="str">
        <f>IF(B1301=1,'KELAS (REFERENSI)'!N1301,IF(B1301=2,'KELAS (REFERENSI)'!N1316,IF(B1301=3,'KELAS (REFERENSI)'!N1331,IF(B1301=4,'KELAS (REFERENSI)'!N1346,""))))</f>
        <v/>
      </c>
      <c r="O1301" s="38" t="str">
        <f>IF(B1301=1,'KELAS (REFERENSI)'!O1301,IF(B1301=2,'KELAS (REFERENSI)'!O1316,IF(B1301=3,'KELAS (REFERENSI)'!O1331,IF(B1301=4,'KELAS (REFERENSI)'!O1346,""))))</f>
        <v/>
      </c>
      <c r="P1301" s="38" t="str">
        <f>IF(B1301=1,'KELAS (REFERENSI)'!P1301,IF(B1301=2,'KELAS (REFERENSI)'!P1316,IF(B1301=3,'KELAS (REFERENSI)'!P1331,IF(B1301=4,'KELAS (REFERENSI)'!P1346,""))))</f>
        <v/>
      </c>
      <c r="Q1301" s="38" t="str">
        <f t="shared" si="4"/>
        <v>BPS Kota Jakarta Timur</v>
      </c>
      <c r="R1301" s="38" t="str">
        <f t="shared" si="56"/>
        <v/>
      </c>
      <c r="S1301" s="38" t="str">
        <f t="shared" ref="S1301:T1301" si="1309">S1300</f>
        <v>15 Juni sampai dengan 31 Agustus 2026</v>
      </c>
      <c r="T1301" s="38" t="str">
        <f t="shared" si="1309"/>
        <v>31 Agustus 2026</v>
      </c>
      <c r="U1301" s="46"/>
      <c r="V1301" s="42"/>
      <c r="W1301" s="42"/>
      <c r="X1301" s="42"/>
    </row>
    <row r="1302" ht="15.0" customHeight="1">
      <c r="A1302" s="36" t="s">
        <v>6364</v>
      </c>
      <c r="B1302" s="43"/>
      <c r="C1302" s="44"/>
      <c r="D1302" s="47"/>
      <c r="E1302" s="47"/>
      <c r="F1302" s="39" t="str">
        <f t="shared" si="2"/>
        <v>PETUGAS.1301/SPK/SE/PML/3172/2026</v>
      </c>
      <c r="G1302" s="45"/>
      <c r="H1302" s="39" t="str">
        <f>VLOOKUP(G1302,'MITRA (REFERENSI)'!$A:$Z,16,FALSE)</f>
        <v>#N/A</v>
      </c>
      <c r="I1302" s="39" t="str">
        <f>VLOOKUP(G1302,'MITRA (REFERENSI)'!$A:$Z,25,FALSE)</f>
        <v>#N/A</v>
      </c>
      <c r="J1302" s="38" t="str">
        <f>VLOOKUP(G1302,'MITRA (REFERENSI)'!$A:$Z,26,FALSE)</f>
        <v>#N/A</v>
      </c>
      <c r="K1302" s="38" t="str">
        <f>VLOOKUP(G1302,'MITRA (REFERENSI)'!$A:$Z,15,FALSE)</f>
        <v>#N/A</v>
      </c>
      <c r="L1302" s="38" t="str">
        <f>VLOOKUP(G1302,'MITRA (REFERENSI)'!$A:$Z,15,FALSE)</f>
        <v>#N/A</v>
      </c>
      <c r="M1302" s="38" t="str">
        <f>IF(B1302=1,'KELAS (REFERENSI)'!M1302,IF(B1302=2,'KELAS (REFERENSI)'!M1317,IF(B1302=3,'KELAS (REFERENSI)'!M1332,IF(B1302=4,'KELAS (REFERENSI)'!M1347,""))))</f>
        <v/>
      </c>
      <c r="N1302" s="38" t="str">
        <f>IF(B1302=1,'KELAS (REFERENSI)'!N1302,IF(B1302=2,'KELAS (REFERENSI)'!N1317,IF(B1302=3,'KELAS (REFERENSI)'!N1332,IF(B1302=4,'KELAS (REFERENSI)'!N1347,""))))</f>
        <v/>
      </c>
      <c r="O1302" s="38" t="str">
        <f>IF(B1302=1,'KELAS (REFERENSI)'!O1302,IF(B1302=2,'KELAS (REFERENSI)'!O1317,IF(B1302=3,'KELAS (REFERENSI)'!O1332,IF(B1302=4,'KELAS (REFERENSI)'!O1347,""))))</f>
        <v/>
      </c>
      <c r="P1302" s="38" t="str">
        <f>IF(B1302=1,'KELAS (REFERENSI)'!P1302,IF(B1302=2,'KELAS (REFERENSI)'!P1317,IF(B1302=3,'KELAS (REFERENSI)'!P1332,IF(B1302=4,'KELAS (REFERENSI)'!P1347,""))))</f>
        <v/>
      </c>
      <c r="Q1302" s="38" t="str">
        <f t="shared" si="4"/>
        <v>BPS Kota Jakarta Timur</v>
      </c>
      <c r="R1302" s="38" t="str">
        <f t="shared" si="56"/>
        <v/>
      </c>
      <c r="S1302" s="38" t="str">
        <f t="shared" ref="S1302:T1302" si="1310">S1301</f>
        <v>15 Juni sampai dengan 31 Agustus 2026</v>
      </c>
      <c r="T1302" s="38" t="str">
        <f t="shared" si="1310"/>
        <v>31 Agustus 2026</v>
      </c>
      <c r="U1302" s="46"/>
      <c r="V1302" s="42"/>
      <c r="W1302" s="42"/>
      <c r="X1302" s="42"/>
    </row>
    <row r="1303" ht="15.0" customHeight="1">
      <c r="A1303" s="36" t="s">
        <v>6365</v>
      </c>
      <c r="B1303" s="43"/>
      <c r="C1303" s="44"/>
      <c r="D1303" s="47"/>
      <c r="E1303" s="47"/>
      <c r="F1303" s="39" t="str">
        <f t="shared" si="2"/>
        <v>PETUGAS.1302/SPK/SE/PML/3172/2026</v>
      </c>
      <c r="G1303" s="45"/>
      <c r="H1303" s="39" t="str">
        <f>VLOOKUP(G1303,'MITRA (REFERENSI)'!$A:$Z,16,FALSE)</f>
        <v>#N/A</v>
      </c>
      <c r="I1303" s="39" t="str">
        <f>VLOOKUP(G1303,'MITRA (REFERENSI)'!$A:$Z,25,FALSE)</f>
        <v>#N/A</v>
      </c>
      <c r="J1303" s="38" t="str">
        <f>VLOOKUP(G1303,'MITRA (REFERENSI)'!$A:$Z,26,FALSE)</f>
        <v>#N/A</v>
      </c>
      <c r="K1303" s="38" t="str">
        <f>VLOOKUP(G1303,'MITRA (REFERENSI)'!$A:$Z,15,FALSE)</f>
        <v>#N/A</v>
      </c>
      <c r="L1303" s="38" t="str">
        <f>VLOOKUP(G1303,'MITRA (REFERENSI)'!$A:$Z,15,FALSE)</f>
        <v>#N/A</v>
      </c>
      <c r="M1303" s="38" t="str">
        <f>IF(B1303=1,'KELAS (REFERENSI)'!M1303,IF(B1303=2,'KELAS (REFERENSI)'!M1318,IF(B1303=3,'KELAS (REFERENSI)'!M1333,IF(B1303=4,'KELAS (REFERENSI)'!M1348,""))))</f>
        <v/>
      </c>
      <c r="N1303" s="38" t="str">
        <f>IF(B1303=1,'KELAS (REFERENSI)'!N1303,IF(B1303=2,'KELAS (REFERENSI)'!N1318,IF(B1303=3,'KELAS (REFERENSI)'!N1333,IF(B1303=4,'KELAS (REFERENSI)'!N1348,""))))</f>
        <v/>
      </c>
      <c r="O1303" s="38" t="str">
        <f>IF(B1303=1,'KELAS (REFERENSI)'!O1303,IF(B1303=2,'KELAS (REFERENSI)'!O1318,IF(B1303=3,'KELAS (REFERENSI)'!O1333,IF(B1303=4,'KELAS (REFERENSI)'!O1348,""))))</f>
        <v/>
      </c>
      <c r="P1303" s="38" t="str">
        <f>IF(B1303=1,'KELAS (REFERENSI)'!P1303,IF(B1303=2,'KELAS (REFERENSI)'!P1318,IF(B1303=3,'KELAS (REFERENSI)'!P1333,IF(B1303=4,'KELAS (REFERENSI)'!P1348,""))))</f>
        <v/>
      </c>
      <c r="Q1303" s="38" t="str">
        <f t="shared" si="4"/>
        <v>BPS Kota Jakarta Timur</v>
      </c>
      <c r="R1303" s="38" t="str">
        <f t="shared" si="56"/>
        <v/>
      </c>
      <c r="S1303" s="38" t="str">
        <f t="shared" ref="S1303:T1303" si="1311">S1302</f>
        <v>15 Juni sampai dengan 31 Agustus 2026</v>
      </c>
      <c r="T1303" s="38" t="str">
        <f t="shared" si="1311"/>
        <v>31 Agustus 2026</v>
      </c>
      <c r="U1303" s="46"/>
      <c r="V1303" s="42"/>
      <c r="W1303" s="42"/>
      <c r="X1303" s="42"/>
    </row>
    <row r="1304" ht="15.0" customHeight="1">
      <c r="A1304" s="36" t="s">
        <v>6366</v>
      </c>
      <c r="B1304" s="43"/>
      <c r="C1304" s="44"/>
      <c r="D1304" s="47"/>
      <c r="E1304" s="47"/>
      <c r="F1304" s="39" t="str">
        <f t="shared" si="2"/>
        <v>PETUGAS.1303/SPK/SE/PML/3172/2026</v>
      </c>
      <c r="G1304" s="45"/>
      <c r="H1304" s="39" t="str">
        <f>VLOOKUP(G1304,'MITRA (REFERENSI)'!$A:$Z,16,FALSE)</f>
        <v>#N/A</v>
      </c>
      <c r="I1304" s="39" t="str">
        <f>VLOOKUP(G1304,'MITRA (REFERENSI)'!$A:$Z,25,FALSE)</f>
        <v>#N/A</v>
      </c>
      <c r="J1304" s="38" t="str">
        <f>VLOOKUP(G1304,'MITRA (REFERENSI)'!$A:$Z,26,FALSE)</f>
        <v>#N/A</v>
      </c>
      <c r="K1304" s="38" t="str">
        <f>VLOOKUP(G1304,'MITRA (REFERENSI)'!$A:$Z,15,FALSE)</f>
        <v>#N/A</v>
      </c>
      <c r="L1304" s="38" t="str">
        <f>VLOOKUP(G1304,'MITRA (REFERENSI)'!$A:$Z,15,FALSE)</f>
        <v>#N/A</v>
      </c>
      <c r="M1304" s="38" t="str">
        <f>IF(B1304=1,'KELAS (REFERENSI)'!M1304,IF(B1304=2,'KELAS (REFERENSI)'!M1319,IF(B1304=3,'KELAS (REFERENSI)'!M1334,IF(B1304=4,'KELAS (REFERENSI)'!M1349,""))))</f>
        <v/>
      </c>
      <c r="N1304" s="38" t="str">
        <f>IF(B1304=1,'KELAS (REFERENSI)'!N1304,IF(B1304=2,'KELAS (REFERENSI)'!N1319,IF(B1304=3,'KELAS (REFERENSI)'!N1334,IF(B1304=4,'KELAS (REFERENSI)'!N1349,""))))</f>
        <v/>
      </c>
      <c r="O1304" s="38" t="str">
        <f>IF(B1304=1,'KELAS (REFERENSI)'!O1304,IF(B1304=2,'KELAS (REFERENSI)'!O1319,IF(B1304=3,'KELAS (REFERENSI)'!O1334,IF(B1304=4,'KELAS (REFERENSI)'!O1349,""))))</f>
        <v/>
      </c>
      <c r="P1304" s="38" t="str">
        <f>IF(B1304=1,'KELAS (REFERENSI)'!P1304,IF(B1304=2,'KELAS (REFERENSI)'!P1319,IF(B1304=3,'KELAS (REFERENSI)'!P1334,IF(B1304=4,'KELAS (REFERENSI)'!P1349,""))))</f>
        <v/>
      </c>
      <c r="Q1304" s="38" t="str">
        <f t="shared" si="4"/>
        <v>BPS Kota Jakarta Timur</v>
      </c>
      <c r="R1304" s="38" t="str">
        <f t="shared" si="56"/>
        <v/>
      </c>
      <c r="S1304" s="38" t="str">
        <f t="shared" ref="S1304:T1304" si="1312">S1303</f>
        <v>15 Juni sampai dengan 31 Agustus 2026</v>
      </c>
      <c r="T1304" s="38" t="str">
        <f t="shared" si="1312"/>
        <v>31 Agustus 2026</v>
      </c>
      <c r="U1304" s="46"/>
      <c r="V1304" s="42"/>
      <c r="W1304" s="42"/>
      <c r="X1304" s="42"/>
    </row>
    <row r="1305" ht="15.0" customHeight="1">
      <c r="A1305" s="36" t="s">
        <v>6367</v>
      </c>
      <c r="B1305" s="43"/>
      <c r="C1305" s="44"/>
      <c r="D1305" s="47"/>
      <c r="E1305" s="47"/>
      <c r="F1305" s="39" t="str">
        <f t="shared" si="2"/>
        <v>PETUGAS.1304/SPK/SE/PML/3172/2026</v>
      </c>
      <c r="G1305" s="45"/>
      <c r="H1305" s="39" t="str">
        <f>VLOOKUP(G1305,'MITRA (REFERENSI)'!$A:$Z,16,FALSE)</f>
        <v>#N/A</v>
      </c>
      <c r="I1305" s="39" t="str">
        <f>VLOOKUP(G1305,'MITRA (REFERENSI)'!$A:$Z,25,FALSE)</f>
        <v>#N/A</v>
      </c>
      <c r="J1305" s="38" t="str">
        <f>VLOOKUP(G1305,'MITRA (REFERENSI)'!$A:$Z,26,FALSE)</f>
        <v>#N/A</v>
      </c>
      <c r="K1305" s="38" t="str">
        <f>VLOOKUP(G1305,'MITRA (REFERENSI)'!$A:$Z,15,FALSE)</f>
        <v>#N/A</v>
      </c>
      <c r="L1305" s="38" t="str">
        <f>VLOOKUP(G1305,'MITRA (REFERENSI)'!$A:$Z,15,FALSE)</f>
        <v>#N/A</v>
      </c>
      <c r="M1305" s="38" t="str">
        <f>IF(B1305=1,'KELAS (REFERENSI)'!M1305,IF(B1305=2,'KELAS (REFERENSI)'!M1320,IF(B1305=3,'KELAS (REFERENSI)'!M1335,IF(B1305=4,'KELAS (REFERENSI)'!M1350,""))))</f>
        <v/>
      </c>
      <c r="N1305" s="38" t="str">
        <f>IF(B1305=1,'KELAS (REFERENSI)'!N1305,IF(B1305=2,'KELAS (REFERENSI)'!N1320,IF(B1305=3,'KELAS (REFERENSI)'!N1335,IF(B1305=4,'KELAS (REFERENSI)'!N1350,""))))</f>
        <v/>
      </c>
      <c r="O1305" s="38" t="str">
        <f>IF(B1305=1,'KELAS (REFERENSI)'!O1305,IF(B1305=2,'KELAS (REFERENSI)'!O1320,IF(B1305=3,'KELAS (REFERENSI)'!O1335,IF(B1305=4,'KELAS (REFERENSI)'!O1350,""))))</f>
        <v/>
      </c>
      <c r="P1305" s="38" t="str">
        <f>IF(B1305=1,'KELAS (REFERENSI)'!P1305,IF(B1305=2,'KELAS (REFERENSI)'!P1320,IF(B1305=3,'KELAS (REFERENSI)'!P1335,IF(B1305=4,'KELAS (REFERENSI)'!P1350,""))))</f>
        <v/>
      </c>
      <c r="Q1305" s="38" t="str">
        <f t="shared" si="4"/>
        <v>BPS Kota Jakarta Timur</v>
      </c>
      <c r="R1305" s="38" t="str">
        <f t="shared" si="56"/>
        <v/>
      </c>
      <c r="S1305" s="38" t="str">
        <f t="shared" ref="S1305:T1305" si="1313">S1304</f>
        <v>15 Juni sampai dengan 31 Agustus 2026</v>
      </c>
      <c r="T1305" s="38" t="str">
        <f t="shared" si="1313"/>
        <v>31 Agustus 2026</v>
      </c>
      <c r="U1305" s="46"/>
      <c r="V1305" s="42"/>
      <c r="W1305" s="42"/>
      <c r="X1305" s="42"/>
    </row>
    <row r="1306" ht="15.0" customHeight="1">
      <c r="A1306" s="36" t="s">
        <v>6368</v>
      </c>
      <c r="B1306" s="43"/>
      <c r="C1306" s="44"/>
      <c r="D1306" s="47"/>
      <c r="E1306" s="47"/>
      <c r="F1306" s="39" t="str">
        <f t="shared" si="2"/>
        <v>PETUGAS.1305/SPK/SE/PML/3172/2026</v>
      </c>
      <c r="G1306" s="45"/>
      <c r="H1306" s="39" t="str">
        <f>VLOOKUP(G1306,'MITRA (REFERENSI)'!$A:$Z,16,FALSE)</f>
        <v>#N/A</v>
      </c>
      <c r="I1306" s="39" t="str">
        <f>VLOOKUP(G1306,'MITRA (REFERENSI)'!$A:$Z,25,FALSE)</f>
        <v>#N/A</v>
      </c>
      <c r="J1306" s="38" t="str">
        <f>VLOOKUP(G1306,'MITRA (REFERENSI)'!$A:$Z,26,FALSE)</f>
        <v>#N/A</v>
      </c>
      <c r="K1306" s="38" t="str">
        <f>VLOOKUP(G1306,'MITRA (REFERENSI)'!$A:$Z,15,FALSE)</f>
        <v>#N/A</v>
      </c>
      <c r="L1306" s="38" t="str">
        <f>VLOOKUP(G1306,'MITRA (REFERENSI)'!$A:$Z,15,FALSE)</f>
        <v>#N/A</v>
      </c>
      <c r="M1306" s="38" t="str">
        <f>IF(B1306=1,'KELAS (REFERENSI)'!M1306,IF(B1306=2,'KELAS (REFERENSI)'!M1321,IF(B1306=3,'KELAS (REFERENSI)'!M1336,IF(B1306=4,'KELAS (REFERENSI)'!M1351,""))))</f>
        <v/>
      </c>
      <c r="N1306" s="38" t="str">
        <f>IF(B1306=1,'KELAS (REFERENSI)'!N1306,IF(B1306=2,'KELAS (REFERENSI)'!N1321,IF(B1306=3,'KELAS (REFERENSI)'!N1336,IF(B1306=4,'KELAS (REFERENSI)'!N1351,""))))</f>
        <v/>
      </c>
      <c r="O1306" s="38" t="str">
        <f>IF(B1306=1,'KELAS (REFERENSI)'!O1306,IF(B1306=2,'KELAS (REFERENSI)'!O1321,IF(B1306=3,'KELAS (REFERENSI)'!O1336,IF(B1306=4,'KELAS (REFERENSI)'!O1351,""))))</f>
        <v/>
      </c>
      <c r="P1306" s="38" t="str">
        <f>IF(B1306=1,'KELAS (REFERENSI)'!P1306,IF(B1306=2,'KELAS (REFERENSI)'!P1321,IF(B1306=3,'KELAS (REFERENSI)'!P1336,IF(B1306=4,'KELAS (REFERENSI)'!P1351,""))))</f>
        <v/>
      </c>
      <c r="Q1306" s="38" t="str">
        <f t="shared" si="4"/>
        <v>BPS Kota Jakarta Timur</v>
      </c>
      <c r="R1306" s="38" t="str">
        <f t="shared" si="56"/>
        <v/>
      </c>
      <c r="S1306" s="38" t="str">
        <f t="shared" ref="S1306:T1306" si="1314">S1305</f>
        <v>15 Juni sampai dengan 31 Agustus 2026</v>
      </c>
      <c r="T1306" s="38" t="str">
        <f t="shared" si="1314"/>
        <v>31 Agustus 2026</v>
      </c>
      <c r="U1306" s="46"/>
      <c r="V1306" s="42"/>
      <c r="W1306" s="42"/>
      <c r="X1306" s="42"/>
    </row>
    <row r="1307" ht="15.0" customHeight="1">
      <c r="A1307" s="36" t="s">
        <v>6369</v>
      </c>
      <c r="B1307" s="43"/>
      <c r="C1307" s="44"/>
      <c r="D1307" s="47"/>
      <c r="E1307" s="47"/>
      <c r="F1307" s="39" t="str">
        <f t="shared" si="2"/>
        <v>PETUGAS.1306/SPK/SE/PML/3172/2026</v>
      </c>
      <c r="G1307" s="45"/>
      <c r="H1307" s="39" t="str">
        <f>VLOOKUP(G1307,'MITRA (REFERENSI)'!$A:$Z,16,FALSE)</f>
        <v>#N/A</v>
      </c>
      <c r="I1307" s="39" t="str">
        <f>VLOOKUP(G1307,'MITRA (REFERENSI)'!$A:$Z,25,FALSE)</f>
        <v>#N/A</v>
      </c>
      <c r="J1307" s="38" t="str">
        <f>VLOOKUP(G1307,'MITRA (REFERENSI)'!$A:$Z,26,FALSE)</f>
        <v>#N/A</v>
      </c>
      <c r="K1307" s="38" t="str">
        <f>VLOOKUP(G1307,'MITRA (REFERENSI)'!$A:$Z,15,FALSE)</f>
        <v>#N/A</v>
      </c>
      <c r="L1307" s="38" t="str">
        <f>VLOOKUP(G1307,'MITRA (REFERENSI)'!$A:$Z,15,FALSE)</f>
        <v>#N/A</v>
      </c>
      <c r="M1307" s="38" t="str">
        <f>IF(B1307=1,'KELAS (REFERENSI)'!M1307,IF(B1307=2,'KELAS (REFERENSI)'!M1322,IF(B1307=3,'KELAS (REFERENSI)'!M1337,IF(B1307=4,'KELAS (REFERENSI)'!M1352,""))))</f>
        <v/>
      </c>
      <c r="N1307" s="38" t="str">
        <f>IF(B1307=1,'KELAS (REFERENSI)'!N1307,IF(B1307=2,'KELAS (REFERENSI)'!N1322,IF(B1307=3,'KELAS (REFERENSI)'!N1337,IF(B1307=4,'KELAS (REFERENSI)'!N1352,""))))</f>
        <v/>
      </c>
      <c r="O1307" s="38" t="str">
        <f>IF(B1307=1,'KELAS (REFERENSI)'!O1307,IF(B1307=2,'KELAS (REFERENSI)'!O1322,IF(B1307=3,'KELAS (REFERENSI)'!O1337,IF(B1307=4,'KELAS (REFERENSI)'!O1352,""))))</f>
        <v/>
      </c>
      <c r="P1307" s="38" t="str">
        <f>IF(B1307=1,'KELAS (REFERENSI)'!P1307,IF(B1307=2,'KELAS (REFERENSI)'!P1322,IF(B1307=3,'KELAS (REFERENSI)'!P1337,IF(B1307=4,'KELAS (REFERENSI)'!P1352,""))))</f>
        <v/>
      </c>
      <c r="Q1307" s="38" t="str">
        <f t="shared" si="4"/>
        <v>BPS Kota Jakarta Timur</v>
      </c>
      <c r="R1307" s="38" t="str">
        <f t="shared" si="56"/>
        <v/>
      </c>
      <c r="S1307" s="38" t="str">
        <f t="shared" ref="S1307:T1307" si="1315">S1306</f>
        <v>15 Juni sampai dengan 31 Agustus 2026</v>
      </c>
      <c r="T1307" s="38" t="str">
        <f t="shared" si="1315"/>
        <v>31 Agustus 2026</v>
      </c>
      <c r="U1307" s="46"/>
      <c r="V1307" s="42"/>
      <c r="W1307" s="42"/>
      <c r="X1307" s="42"/>
    </row>
    <row r="1308" ht="15.0" customHeight="1">
      <c r="A1308" s="36" t="s">
        <v>6370</v>
      </c>
      <c r="B1308" s="43"/>
      <c r="C1308" s="44"/>
      <c r="D1308" s="47"/>
      <c r="E1308" s="47"/>
      <c r="F1308" s="39" t="str">
        <f t="shared" si="2"/>
        <v>PETUGAS.1307/SPK/SE/PML/3172/2026</v>
      </c>
      <c r="G1308" s="45"/>
      <c r="H1308" s="39" t="str">
        <f>VLOOKUP(G1308,'MITRA (REFERENSI)'!$A:$Z,16,FALSE)</f>
        <v>#N/A</v>
      </c>
      <c r="I1308" s="39" t="str">
        <f>VLOOKUP(G1308,'MITRA (REFERENSI)'!$A:$Z,25,FALSE)</f>
        <v>#N/A</v>
      </c>
      <c r="J1308" s="38" t="str">
        <f>VLOOKUP(G1308,'MITRA (REFERENSI)'!$A:$Z,26,FALSE)</f>
        <v>#N/A</v>
      </c>
      <c r="K1308" s="38" t="str">
        <f>VLOOKUP(G1308,'MITRA (REFERENSI)'!$A:$Z,15,FALSE)</f>
        <v>#N/A</v>
      </c>
      <c r="L1308" s="38" t="str">
        <f>VLOOKUP(G1308,'MITRA (REFERENSI)'!$A:$Z,15,FALSE)</f>
        <v>#N/A</v>
      </c>
      <c r="M1308" s="38" t="str">
        <f>IF(B1308=1,'KELAS (REFERENSI)'!M1308,IF(B1308=2,'KELAS (REFERENSI)'!M1323,IF(B1308=3,'KELAS (REFERENSI)'!M1338,IF(B1308=4,'KELAS (REFERENSI)'!M1353,""))))</f>
        <v/>
      </c>
      <c r="N1308" s="38" t="str">
        <f>IF(B1308=1,'KELAS (REFERENSI)'!N1308,IF(B1308=2,'KELAS (REFERENSI)'!N1323,IF(B1308=3,'KELAS (REFERENSI)'!N1338,IF(B1308=4,'KELAS (REFERENSI)'!N1353,""))))</f>
        <v/>
      </c>
      <c r="O1308" s="38" t="str">
        <f>IF(B1308=1,'KELAS (REFERENSI)'!O1308,IF(B1308=2,'KELAS (REFERENSI)'!O1323,IF(B1308=3,'KELAS (REFERENSI)'!O1338,IF(B1308=4,'KELAS (REFERENSI)'!O1353,""))))</f>
        <v/>
      </c>
      <c r="P1308" s="38" t="str">
        <f>IF(B1308=1,'KELAS (REFERENSI)'!P1308,IF(B1308=2,'KELAS (REFERENSI)'!P1323,IF(B1308=3,'KELAS (REFERENSI)'!P1338,IF(B1308=4,'KELAS (REFERENSI)'!P1353,""))))</f>
        <v/>
      </c>
      <c r="Q1308" s="38" t="str">
        <f t="shared" si="4"/>
        <v>BPS Kota Jakarta Timur</v>
      </c>
      <c r="R1308" s="38" t="str">
        <f t="shared" si="56"/>
        <v/>
      </c>
      <c r="S1308" s="38" t="str">
        <f t="shared" ref="S1308:T1308" si="1316">S1307</f>
        <v>15 Juni sampai dengan 31 Agustus 2026</v>
      </c>
      <c r="T1308" s="38" t="str">
        <f t="shared" si="1316"/>
        <v>31 Agustus 2026</v>
      </c>
      <c r="U1308" s="46"/>
      <c r="V1308" s="42"/>
      <c r="W1308" s="42"/>
      <c r="X1308" s="42"/>
    </row>
    <row r="1309" ht="15.0" customHeight="1">
      <c r="A1309" s="36" t="s">
        <v>6371</v>
      </c>
      <c r="B1309" s="43"/>
      <c r="C1309" s="44"/>
      <c r="D1309" s="47"/>
      <c r="E1309" s="47"/>
      <c r="F1309" s="39" t="str">
        <f t="shared" si="2"/>
        <v>PETUGAS.1308/SPK/SE/PML/3172/2026</v>
      </c>
      <c r="G1309" s="45"/>
      <c r="H1309" s="39" t="str">
        <f>VLOOKUP(G1309,'MITRA (REFERENSI)'!$A:$Z,16,FALSE)</f>
        <v>#N/A</v>
      </c>
      <c r="I1309" s="39" t="str">
        <f>VLOOKUP(G1309,'MITRA (REFERENSI)'!$A:$Z,25,FALSE)</f>
        <v>#N/A</v>
      </c>
      <c r="J1309" s="38" t="str">
        <f>VLOOKUP(G1309,'MITRA (REFERENSI)'!$A:$Z,26,FALSE)</f>
        <v>#N/A</v>
      </c>
      <c r="K1309" s="38" t="str">
        <f>VLOOKUP(G1309,'MITRA (REFERENSI)'!$A:$Z,15,FALSE)</f>
        <v>#N/A</v>
      </c>
      <c r="L1309" s="38" t="str">
        <f>VLOOKUP(G1309,'MITRA (REFERENSI)'!$A:$Z,15,FALSE)</f>
        <v>#N/A</v>
      </c>
      <c r="M1309" s="38" t="str">
        <f>IF(B1309=1,'KELAS (REFERENSI)'!M1309,IF(B1309=2,'KELAS (REFERENSI)'!M1324,IF(B1309=3,'KELAS (REFERENSI)'!M1339,IF(B1309=4,'KELAS (REFERENSI)'!M1354,""))))</f>
        <v/>
      </c>
      <c r="N1309" s="38" t="str">
        <f>IF(B1309=1,'KELAS (REFERENSI)'!N1309,IF(B1309=2,'KELAS (REFERENSI)'!N1324,IF(B1309=3,'KELAS (REFERENSI)'!N1339,IF(B1309=4,'KELAS (REFERENSI)'!N1354,""))))</f>
        <v/>
      </c>
      <c r="O1309" s="38" t="str">
        <f>IF(B1309=1,'KELAS (REFERENSI)'!O1309,IF(B1309=2,'KELAS (REFERENSI)'!O1324,IF(B1309=3,'KELAS (REFERENSI)'!O1339,IF(B1309=4,'KELAS (REFERENSI)'!O1354,""))))</f>
        <v/>
      </c>
      <c r="P1309" s="38" t="str">
        <f>IF(B1309=1,'KELAS (REFERENSI)'!P1309,IF(B1309=2,'KELAS (REFERENSI)'!P1324,IF(B1309=3,'KELAS (REFERENSI)'!P1339,IF(B1309=4,'KELAS (REFERENSI)'!P1354,""))))</f>
        <v/>
      </c>
      <c r="Q1309" s="38" t="str">
        <f t="shared" si="4"/>
        <v>BPS Kota Jakarta Timur</v>
      </c>
      <c r="R1309" s="38" t="str">
        <f t="shared" si="56"/>
        <v/>
      </c>
      <c r="S1309" s="38" t="str">
        <f t="shared" ref="S1309:T1309" si="1317">S1308</f>
        <v>15 Juni sampai dengan 31 Agustus 2026</v>
      </c>
      <c r="T1309" s="38" t="str">
        <f t="shared" si="1317"/>
        <v>31 Agustus 2026</v>
      </c>
      <c r="U1309" s="46"/>
      <c r="V1309" s="42"/>
      <c r="W1309" s="42"/>
      <c r="X1309" s="42"/>
    </row>
    <row r="1310" ht="15.0" customHeight="1">
      <c r="A1310" s="36" t="s">
        <v>6372</v>
      </c>
      <c r="B1310" s="43"/>
      <c r="C1310" s="44"/>
      <c r="D1310" s="47"/>
      <c r="E1310" s="47"/>
      <c r="F1310" s="39" t="str">
        <f t="shared" si="2"/>
        <v>PETUGAS.1309/SPK/SE/PML/3172/2026</v>
      </c>
      <c r="G1310" s="45"/>
      <c r="H1310" s="39" t="str">
        <f>VLOOKUP(G1310,'MITRA (REFERENSI)'!$A:$Z,16,FALSE)</f>
        <v>#N/A</v>
      </c>
      <c r="I1310" s="39" t="str">
        <f>VLOOKUP(G1310,'MITRA (REFERENSI)'!$A:$Z,25,FALSE)</f>
        <v>#N/A</v>
      </c>
      <c r="J1310" s="38" t="str">
        <f>VLOOKUP(G1310,'MITRA (REFERENSI)'!$A:$Z,26,FALSE)</f>
        <v>#N/A</v>
      </c>
      <c r="K1310" s="38" t="str">
        <f>VLOOKUP(G1310,'MITRA (REFERENSI)'!$A:$Z,15,FALSE)</f>
        <v>#N/A</v>
      </c>
      <c r="L1310" s="38" t="str">
        <f>VLOOKUP(G1310,'MITRA (REFERENSI)'!$A:$Z,15,FALSE)</f>
        <v>#N/A</v>
      </c>
      <c r="M1310" s="38" t="str">
        <f>IF(B1310=1,'KELAS (REFERENSI)'!M1310,IF(B1310=2,'KELAS (REFERENSI)'!M1325,IF(B1310=3,'KELAS (REFERENSI)'!M1340,IF(B1310=4,'KELAS (REFERENSI)'!M1355,""))))</f>
        <v/>
      </c>
      <c r="N1310" s="38" t="str">
        <f>IF(B1310=1,'KELAS (REFERENSI)'!N1310,IF(B1310=2,'KELAS (REFERENSI)'!N1325,IF(B1310=3,'KELAS (REFERENSI)'!N1340,IF(B1310=4,'KELAS (REFERENSI)'!N1355,""))))</f>
        <v/>
      </c>
      <c r="O1310" s="38" t="str">
        <f>IF(B1310=1,'KELAS (REFERENSI)'!O1310,IF(B1310=2,'KELAS (REFERENSI)'!O1325,IF(B1310=3,'KELAS (REFERENSI)'!O1340,IF(B1310=4,'KELAS (REFERENSI)'!O1355,""))))</f>
        <v/>
      </c>
      <c r="P1310" s="38" t="str">
        <f>IF(B1310=1,'KELAS (REFERENSI)'!P1310,IF(B1310=2,'KELAS (REFERENSI)'!P1325,IF(B1310=3,'KELAS (REFERENSI)'!P1340,IF(B1310=4,'KELAS (REFERENSI)'!P1355,""))))</f>
        <v/>
      </c>
      <c r="Q1310" s="38" t="str">
        <f t="shared" si="4"/>
        <v>BPS Kota Jakarta Timur</v>
      </c>
      <c r="R1310" s="38" t="str">
        <f t="shared" si="56"/>
        <v/>
      </c>
      <c r="S1310" s="38" t="str">
        <f t="shared" ref="S1310:T1310" si="1318">S1309</f>
        <v>15 Juni sampai dengan 31 Agustus 2026</v>
      </c>
      <c r="T1310" s="38" t="str">
        <f t="shared" si="1318"/>
        <v>31 Agustus 2026</v>
      </c>
      <c r="U1310" s="46"/>
      <c r="V1310" s="42"/>
      <c r="W1310" s="42"/>
      <c r="X1310" s="42"/>
    </row>
    <row r="1311" ht="15.0" customHeight="1">
      <c r="A1311" s="36" t="s">
        <v>6373</v>
      </c>
      <c r="B1311" s="43"/>
      <c r="C1311" s="44"/>
      <c r="D1311" s="47"/>
      <c r="E1311" s="47"/>
      <c r="F1311" s="39" t="str">
        <f t="shared" si="2"/>
        <v>PETUGAS.1310/SPK/SE/PML/3172/2026</v>
      </c>
      <c r="G1311" s="45"/>
      <c r="H1311" s="39" t="str">
        <f>VLOOKUP(G1311,'MITRA (REFERENSI)'!$A:$Z,16,FALSE)</f>
        <v>#N/A</v>
      </c>
      <c r="I1311" s="39" t="str">
        <f>VLOOKUP(G1311,'MITRA (REFERENSI)'!$A:$Z,25,FALSE)</f>
        <v>#N/A</v>
      </c>
      <c r="J1311" s="38" t="str">
        <f>VLOOKUP(G1311,'MITRA (REFERENSI)'!$A:$Z,26,FALSE)</f>
        <v>#N/A</v>
      </c>
      <c r="K1311" s="38" t="str">
        <f>VLOOKUP(G1311,'MITRA (REFERENSI)'!$A:$Z,15,FALSE)</f>
        <v>#N/A</v>
      </c>
      <c r="L1311" s="38" t="str">
        <f>VLOOKUP(G1311,'MITRA (REFERENSI)'!$A:$Z,15,FALSE)</f>
        <v>#N/A</v>
      </c>
      <c r="M1311" s="38" t="str">
        <f>IF(B1311=1,'KELAS (REFERENSI)'!M1311,IF(B1311=2,'KELAS (REFERENSI)'!M1326,IF(B1311=3,'KELAS (REFERENSI)'!M1341,IF(B1311=4,'KELAS (REFERENSI)'!M1356,""))))</f>
        <v/>
      </c>
      <c r="N1311" s="38" t="str">
        <f>IF(B1311=1,'KELAS (REFERENSI)'!N1311,IF(B1311=2,'KELAS (REFERENSI)'!N1326,IF(B1311=3,'KELAS (REFERENSI)'!N1341,IF(B1311=4,'KELAS (REFERENSI)'!N1356,""))))</f>
        <v/>
      </c>
      <c r="O1311" s="38" t="str">
        <f>IF(B1311=1,'KELAS (REFERENSI)'!O1311,IF(B1311=2,'KELAS (REFERENSI)'!O1326,IF(B1311=3,'KELAS (REFERENSI)'!O1341,IF(B1311=4,'KELAS (REFERENSI)'!O1356,""))))</f>
        <v/>
      </c>
      <c r="P1311" s="38" t="str">
        <f>IF(B1311=1,'KELAS (REFERENSI)'!P1311,IF(B1311=2,'KELAS (REFERENSI)'!P1326,IF(B1311=3,'KELAS (REFERENSI)'!P1341,IF(B1311=4,'KELAS (REFERENSI)'!P1356,""))))</f>
        <v/>
      </c>
      <c r="Q1311" s="38" t="str">
        <f t="shared" si="4"/>
        <v>BPS Kota Jakarta Timur</v>
      </c>
      <c r="R1311" s="38" t="str">
        <f t="shared" si="56"/>
        <v/>
      </c>
      <c r="S1311" s="38" t="str">
        <f t="shared" ref="S1311:T1311" si="1319">S1310</f>
        <v>15 Juni sampai dengan 31 Agustus 2026</v>
      </c>
      <c r="T1311" s="38" t="str">
        <f t="shared" si="1319"/>
        <v>31 Agustus 2026</v>
      </c>
      <c r="U1311" s="46"/>
      <c r="V1311" s="42"/>
      <c r="W1311" s="42"/>
      <c r="X1311" s="42"/>
    </row>
    <row r="1312" ht="15.0" customHeight="1">
      <c r="A1312" s="36" t="s">
        <v>6374</v>
      </c>
      <c r="B1312" s="43"/>
      <c r="C1312" s="44"/>
      <c r="D1312" s="47"/>
      <c r="E1312" s="47"/>
      <c r="F1312" s="39" t="str">
        <f t="shared" si="2"/>
        <v>PETUGAS.1311/SPK/SE/PML/3172/2026</v>
      </c>
      <c r="G1312" s="45"/>
      <c r="H1312" s="39" t="str">
        <f>VLOOKUP(G1312,'MITRA (REFERENSI)'!$A:$Z,16,FALSE)</f>
        <v>#N/A</v>
      </c>
      <c r="I1312" s="39" t="str">
        <f>VLOOKUP(G1312,'MITRA (REFERENSI)'!$A:$Z,25,FALSE)</f>
        <v>#N/A</v>
      </c>
      <c r="J1312" s="38" t="str">
        <f>VLOOKUP(G1312,'MITRA (REFERENSI)'!$A:$Z,26,FALSE)</f>
        <v>#N/A</v>
      </c>
      <c r="K1312" s="38" t="str">
        <f>VLOOKUP(G1312,'MITRA (REFERENSI)'!$A:$Z,15,FALSE)</f>
        <v>#N/A</v>
      </c>
      <c r="L1312" s="38" t="str">
        <f>VLOOKUP(G1312,'MITRA (REFERENSI)'!$A:$Z,15,FALSE)</f>
        <v>#N/A</v>
      </c>
      <c r="M1312" s="38" t="str">
        <f>IF(B1312=1,'KELAS (REFERENSI)'!M1312,IF(B1312=2,'KELAS (REFERENSI)'!M1327,IF(B1312=3,'KELAS (REFERENSI)'!M1342,IF(B1312=4,'KELAS (REFERENSI)'!M1357,""))))</f>
        <v/>
      </c>
      <c r="N1312" s="38" t="str">
        <f>IF(B1312=1,'KELAS (REFERENSI)'!N1312,IF(B1312=2,'KELAS (REFERENSI)'!N1327,IF(B1312=3,'KELAS (REFERENSI)'!N1342,IF(B1312=4,'KELAS (REFERENSI)'!N1357,""))))</f>
        <v/>
      </c>
      <c r="O1312" s="38" t="str">
        <f>IF(B1312=1,'KELAS (REFERENSI)'!O1312,IF(B1312=2,'KELAS (REFERENSI)'!O1327,IF(B1312=3,'KELAS (REFERENSI)'!O1342,IF(B1312=4,'KELAS (REFERENSI)'!O1357,""))))</f>
        <v/>
      </c>
      <c r="P1312" s="38" t="str">
        <f>IF(B1312=1,'KELAS (REFERENSI)'!P1312,IF(B1312=2,'KELAS (REFERENSI)'!P1327,IF(B1312=3,'KELAS (REFERENSI)'!P1342,IF(B1312=4,'KELAS (REFERENSI)'!P1357,""))))</f>
        <v/>
      </c>
      <c r="Q1312" s="38" t="str">
        <f t="shared" si="4"/>
        <v>BPS Kota Jakarta Timur</v>
      </c>
      <c r="R1312" s="38" t="str">
        <f t="shared" si="56"/>
        <v/>
      </c>
      <c r="S1312" s="38" t="str">
        <f t="shared" ref="S1312:T1312" si="1320">S1311</f>
        <v>15 Juni sampai dengan 31 Agustus 2026</v>
      </c>
      <c r="T1312" s="38" t="str">
        <f t="shared" si="1320"/>
        <v>31 Agustus 2026</v>
      </c>
      <c r="U1312" s="46"/>
      <c r="V1312" s="42"/>
      <c r="W1312" s="42"/>
      <c r="X1312" s="42"/>
    </row>
    <row r="1313" ht="15.0" customHeight="1">
      <c r="A1313" s="36" t="s">
        <v>6375</v>
      </c>
      <c r="B1313" s="43"/>
      <c r="C1313" s="44"/>
      <c r="D1313" s="47"/>
      <c r="E1313" s="47"/>
      <c r="F1313" s="39" t="str">
        <f t="shared" si="2"/>
        <v>PETUGAS.1312/SPK/SE/PML/3172/2026</v>
      </c>
      <c r="G1313" s="45"/>
      <c r="H1313" s="39" t="str">
        <f>VLOOKUP(G1313,'MITRA (REFERENSI)'!$A:$Z,16,FALSE)</f>
        <v>#N/A</v>
      </c>
      <c r="I1313" s="39" t="str">
        <f>VLOOKUP(G1313,'MITRA (REFERENSI)'!$A:$Z,25,FALSE)</f>
        <v>#N/A</v>
      </c>
      <c r="J1313" s="38" t="str">
        <f>VLOOKUP(G1313,'MITRA (REFERENSI)'!$A:$Z,26,FALSE)</f>
        <v>#N/A</v>
      </c>
      <c r="K1313" s="38" t="str">
        <f>VLOOKUP(G1313,'MITRA (REFERENSI)'!$A:$Z,15,FALSE)</f>
        <v>#N/A</v>
      </c>
      <c r="L1313" s="38" t="str">
        <f>VLOOKUP(G1313,'MITRA (REFERENSI)'!$A:$Z,15,FALSE)</f>
        <v>#N/A</v>
      </c>
      <c r="M1313" s="38" t="str">
        <f>IF(B1313=1,'KELAS (REFERENSI)'!M1313,IF(B1313=2,'KELAS (REFERENSI)'!M1328,IF(B1313=3,'KELAS (REFERENSI)'!M1343,IF(B1313=4,'KELAS (REFERENSI)'!M1358,""))))</f>
        <v/>
      </c>
      <c r="N1313" s="38" t="str">
        <f>IF(B1313=1,'KELAS (REFERENSI)'!N1313,IF(B1313=2,'KELAS (REFERENSI)'!N1328,IF(B1313=3,'KELAS (REFERENSI)'!N1343,IF(B1313=4,'KELAS (REFERENSI)'!N1358,""))))</f>
        <v/>
      </c>
      <c r="O1313" s="38" t="str">
        <f>IF(B1313=1,'KELAS (REFERENSI)'!O1313,IF(B1313=2,'KELAS (REFERENSI)'!O1328,IF(B1313=3,'KELAS (REFERENSI)'!O1343,IF(B1313=4,'KELAS (REFERENSI)'!O1358,""))))</f>
        <v/>
      </c>
      <c r="P1313" s="38" t="str">
        <f>IF(B1313=1,'KELAS (REFERENSI)'!P1313,IF(B1313=2,'KELAS (REFERENSI)'!P1328,IF(B1313=3,'KELAS (REFERENSI)'!P1343,IF(B1313=4,'KELAS (REFERENSI)'!P1358,""))))</f>
        <v/>
      </c>
      <c r="Q1313" s="38" t="str">
        <f t="shared" si="4"/>
        <v>BPS Kota Jakarta Timur</v>
      </c>
      <c r="R1313" s="38" t="str">
        <f t="shared" si="56"/>
        <v/>
      </c>
      <c r="S1313" s="38" t="str">
        <f t="shared" ref="S1313:T1313" si="1321">S1312</f>
        <v>15 Juni sampai dengan 31 Agustus 2026</v>
      </c>
      <c r="T1313" s="38" t="str">
        <f t="shared" si="1321"/>
        <v>31 Agustus 2026</v>
      </c>
      <c r="U1313" s="46"/>
      <c r="V1313" s="42"/>
      <c r="W1313" s="42"/>
      <c r="X1313" s="42"/>
    </row>
    <row r="1314" ht="15.0" customHeight="1">
      <c r="A1314" s="36" t="s">
        <v>6376</v>
      </c>
      <c r="B1314" s="43"/>
      <c r="C1314" s="44"/>
      <c r="D1314" s="47"/>
      <c r="E1314" s="47"/>
      <c r="F1314" s="39" t="str">
        <f t="shared" si="2"/>
        <v>PETUGAS.1313/SPK/SE/PML/3172/2026</v>
      </c>
      <c r="G1314" s="45"/>
      <c r="H1314" s="39" t="str">
        <f>VLOOKUP(G1314,'MITRA (REFERENSI)'!$A:$Z,16,FALSE)</f>
        <v>#N/A</v>
      </c>
      <c r="I1314" s="39" t="str">
        <f>VLOOKUP(G1314,'MITRA (REFERENSI)'!$A:$Z,25,FALSE)</f>
        <v>#N/A</v>
      </c>
      <c r="J1314" s="38" t="str">
        <f>VLOOKUP(G1314,'MITRA (REFERENSI)'!$A:$Z,26,FALSE)</f>
        <v>#N/A</v>
      </c>
      <c r="K1314" s="38" t="str">
        <f>VLOOKUP(G1314,'MITRA (REFERENSI)'!$A:$Z,15,FALSE)</f>
        <v>#N/A</v>
      </c>
      <c r="L1314" s="38" t="str">
        <f>VLOOKUP(G1314,'MITRA (REFERENSI)'!$A:$Z,15,FALSE)</f>
        <v>#N/A</v>
      </c>
      <c r="M1314" s="38" t="str">
        <f>IF(B1314=1,'KELAS (REFERENSI)'!M1314,IF(B1314=2,'KELAS (REFERENSI)'!M1329,IF(B1314=3,'KELAS (REFERENSI)'!M1344,IF(B1314=4,'KELAS (REFERENSI)'!M1359,""))))</f>
        <v/>
      </c>
      <c r="N1314" s="38" t="str">
        <f>IF(B1314=1,'KELAS (REFERENSI)'!N1314,IF(B1314=2,'KELAS (REFERENSI)'!N1329,IF(B1314=3,'KELAS (REFERENSI)'!N1344,IF(B1314=4,'KELAS (REFERENSI)'!N1359,""))))</f>
        <v/>
      </c>
      <c r="O1314" s="38" t="str">
        <f>IF(B1314=1,'KELAS (REFERENSI)'!O1314,IF(B1314=2,'KELAS (REFERENSI)'!O1329,IF(B1314=3,'KELAS (REFERENSI)'!O1344,IF(B1314=4,'KELAS (REFERENSI)'!O1359,""))))</f>
        <v/>
      </c>
      <c r="P1314" s="38" t="str">
        <f>IF(B1314=1,'KELAS (REFERENSI)'!P1314,IF(B1314=2,'KELAS (REFERENSI)'!P1329,IF(B1314=3,'KELAS (REFERENSI)'!P1344,IF(B1314=4,'KELAS (REFERENSI)'!P1359,""))))</f>
        <v/>
      </c>
      <c r="Q1314" s="38" t="str">
        <f t="shared" si="4"/>
        <v>BPS Kota Jakarta Timur</v>
      </c>
      <c r="R1314" s="38" t="str">
        <f t="shared" si="56"/>
        <v/>
      </c>
      <c r="S1314" s="38" t="str">
        <f t="shared" ref="S1314:T1314" si="1322">S1313</f>
        <v>15 Juni sampai dengan 31 Agustus 2026</v>
      </c>
      <c r="T1314" s="38" t="str">
        <f t="shared" si="1322"/>
        <v>31 Agustus 2026</v>
      </c>
      <c r="U1314" s="46"/>
      <c r="V1314" s="42"/>
      <c r="W1314" s="42"/>
      <c r="X1314" s="42"/>
    </row>
    <row r="1315" ht="15.0" customHeight="1">
      <c r="A1315" s="36" t="s">
        <v>6377</v>
      </c>
      <c r="B1315" s="43"/>
      <c r="C1315" s="44"/>
      <c r="D1315" s="47"/>
      <c r="E1315" s="47"/>
      <c r="F1315" s="39" t="str">
        <f t="shared" si="2"/>
        <v>PETUGAS.1314/SPK/SE/PML/3172/2026</v>
      </c>
      <c r="G1315" s="45"/>
      <c r="H1315" s="39" t="str">
        <f>VLOOKUP(G1315,'MITRA (REFERENSI)'!$A:$Z,16,FALSE)</f>
        <v>#N/A</v>
      </c>
      <c r="I1315" s="39" t="str">
        <f>VLOOKUP(G1315,'MITRA (REFERENSI)'!$A:$Z,25,FALSE)</f>
        <v>#N/A</v>
      </c>
      <c r="J1315" s="38" t="str">
        <f>VLOOKUP(G1315,'MITRA (REFERENSI)'!$A:$Z,26,FALSE)</f>
        <v>#N/A</v>
      </c>
      <c r="K1315" s="38" t="str">
        <f>VLOOKUP(G1315,'MITRA (REFERENSI)'!$A:$Z,15,FALSE)</f>
        <v>#N/A</v>
      </c>
      <c r="L1315" s="38" t="str">
        <f>VLOOKUP(G1315,'MITRA (REFERENSI)'!$A:$Z,15,FALSE)</f>
        <v>#N/A</v>
      </c>
      <c r="M1315" s="38" t="str">
        <f>IF(B1315=1,'KELAS (REFERENSI)'!M1315,IF(B1315=2,'KELAS (REFERENSI)'!M1330,IF(B1315=3,'KELAS (REFERENSI)'!M1345,IF(B1315=4,'KELAS (REFERENSI)'!M1360,""))))</f>
        <v/>
      </c>
      <c r="N1315" s="38" t="str">
        <f>IF(B1315=1,'KELAS (REFERENSI)'!N1315,IF(B1315=2,'KELAS (REFERENSI)'!N1330,IF(B1315=3,'KELAS (REFERENSI)'!N1345,IF(B1315=4,'KELAS (REFERENSI)'!N1360,""))))</f>
        <v/>
      </c>
      <c r="O1315" s="38" t="str">
        <f>IF(B1315=1,'KELAS (REFERENSI)'!O1315,IF(B1315=2,'KELAS (REFERENSI)'!O1330,IF(B1315=3,'KELAS (REFERENSI)'!O1345,IF(B1315=4,'KELAS (REFERENSI)'!O1360,""))))</f>
        <v/>
      </c>
      <c r="P1315" s="38" t="str">
        <f>IF(B1315=1,'KELAS (REFERENSI)'!P1315,IF(B1315=2,'KELAS (REFERENSI)'!P1330,IF(B1315=3,'KELAS (REFERENSI)'!P1345,IF(B1315=4,'KELAS (REFERENSI)'!P1360,""))))</f>
        <v/>
      </c>
      <c r="Q1315" s="38" t="str">
        <f t="shared" si="4"/>
        <v>BPS Kota Jakarta Timur</v>
      </c>
      <c r="R1315" s="38" t="str">
        <f t="shared" si="56"/>
        <v/>
      </c>
      <c r="S1315" s="38" t="str">
        <f t="shared" ref="S1315:T1315" si="1323">S1314</f>
        <v>15 Juni sampai dengan 31 Agustus 2026</v>
      </c>
      <c r="T1315" s="38" t="str">
        <f t="shared" si="1323"/>
        <v>31 Agustus 2026</v>
      </c>
      <c r="U1315" s="46"/>
      <c r="V1315" s="42"/>
      <c r="W1315" s="42"/>
      <c r="X1315" s="42"/>
    </row>
    <row r="1316" ht="15.0" customHeight="1">
      <c r="A1316" s="36" t="s">
        <v>6378</v>
      </c>
      <c r="B1316" s="43"/>
      <c r="C1316" s="44"/>
      <c r="D1316" s="47"/>
      <c r="E1316" s="47"/>
      <c r="F1316" s="39" t="str">
        <f t="shared" si="2"/>
        <v>PETUGAS.1315/SPK/SE/PML/3172/2026</v>
      </c>
      <c r="G1316" s="45"/>
      <c r="H1316" s="39" t="str">
        <f>VLOOKUP(G1316,'MITRA (REFERENSI)'!$A:$Z,16,FALSE)</f>
        <v>#N/A</v>
      </c>
      <c r="I1316" s="39" t="str">
        <f>VLOOKUP(G1316,'MITRA (REFERENSI)'!$A:$Z,25,FALSE)</f>
        <v>#N/A</v>
      </c>
      <c r="J1316" s="38" t="str">
        <f>VLOOKUP(G1316,'MITRA (REFERENSI)'!$A:$Z,26,FALSE)</f>
        <v>#N/A</v>
      </c>
      <c r="K1316" s="38" t="str">
        <f>VLOOKUP(G1316,'MITRA (REFERENSI)'!$A:$Z,15,FALSE)</f>
        <v>#N/A</v>
      </c>
      <c r="L1316" s="38" t="str">
        <f>VLOOKUP(G1316,'MITRA (REFERENSI)'!$A:$Z,15,FALSE)</f>
        <v>#N/A</v>
      </c>
      <c r="M1316" s="38" t="str">
        <f>IF(B1316=1,'KELAS (REFERENSI)'!M1316,IF(B1316=2,'KELAS (REFERENSI)'!M1331,IF(B1316=3,'KELAS (REFERENSI)'!M1346,IF(B1316=4,'KELAS (REFERENSI)'!M1361,""))))</f>
        <v/>
      </c>
      <c r="N1316" s="38" t="str">
        <f>IF(B1316=1,'KELAS (REFERENSI)'!N1316,IF(B1316=2,'KELAS (REFERENSI)'!N1331,IF(B1316=3,'KELAS (REFERENSI)'!N1346,IF(B1316=4,'KELAS (REFERENSI)'!N1361,""))))</f>
        <v/>
      </c>
      <c r="O1316" s="38" t="str">
        <f>IF(B1316=1,'KELAS (REFERENSI)'!O1316,IF(B1316=2,'KELAS (REFERENSI)'!O1331,IF(B1316=3,'KELAS (REFERENSI)'!O1346,IF(B1316=4,'KELAS (REFERENSI)'!O1361,""))))</f>
        <v/>
      </c>
      <c r="P1316" s="38" t="str">
        <f>IF(B1316=1,'KELAS (REFERENSI)'!P1316,IF(B1316=2,'KELAS (REFERENSI)'!P1331,IF(B1316=3,'KELAS (REFERENSI)'!P1346,IF(B1316=4,'KELAS (REFERENSI)'!P1361,""))))</f>
        <v/>
      </c>
      <c r="Q1316" s="38" t="str">
        <f t="shared" si="4"/>
        <v>BPS Kota Jakarta Timur</v>
      </c>
      <c r="R1316" s="38" t="str">
        <f t="shared" si="56"/>
        <v/>
      </c>
      <c r="S1316" s="38" t="str">
        <f t="shared" ref="S1316:T1316" si="1324">S1315</f>
        <v>15 Juni sampai dengan 31 Agustus 2026</v>
      </c>
      <c r="T1316" s="38" t="str">
        <f t="shared" si="1324"/>
        <v>31 Agustus 2026</v>
      </c>
      <c r="U1316" s="46"/>
      <c r="V1316" s="42"/>
      <c r="W1316" s="42"/>
      <c r="X1316" s="42"/>
    </row>
    <row r="1317" ht="15.0" customHeight="1">
      <c r="A1317" s="36" t="s">
        <v>6379</v>
      </c>
      <c r="B1317" s="43"/>
      <c r="C1317" s="44"/>
      <c r="D1317" s="47"/>
      <c r="E1317" s="47"/>
      <c r="F1317" s="39" t="str">
        <f t="shared" si="2"/>
        <v>PETUGAS.1316/SPK/SE/PML/3172/2026</v>
      </c>
      <c r="G1317" s="45"/>
      <c r="H1317" s="39" t="str">
        <f>VLOOKUP(G1317,'MITRA (REFERENSI)'!$A:$Z,16,FALSE)</f>
        <v>#N/A</v>
      </c>
      <c r="I1317" s="39" t="str">
        <f>VLOOKUP(G1317,'MITRA (REFERENSI)'!$A:$Z,25,FALSE)</f>
        <v>#N/A</v>
      </c>
      <c r="J1317" s="38" t="str">
        <f>VLOOKUP(G1317,'MITRA (REFERENSI)'!$A:$Z,26,FALSE)</f>
        <v>#N/A</v>
      </c>
      <c r="K1317" s="38" t="str">
        <f>VLOOKUP(G1317,'MITRA (REFERENSI)'!$A:$Z,15,FALSE)</f>
        <v>#N/A</v>
      </c>
      <c r="L1317" s="38" t="str">
        <f>VLOOKUP(G1317,'MITRA (REFERENSI)'!$A:$Z,15,FALSE)</f>
        <v>#N/A</v>
      </c>
      <c r="M1317" s="38" t="str">
        <f>IF(B1317=1,'KELAS (REFERENSI)'!M1317,IF(B1317=2,'KELAS (REFERENSI)'!M1332,IF(B1317=3,'KELAS (REFERENSI)'!M1347,IF(B1317=4,'KELAS (REFERENSI)'!M1362,""))))</f>
        <v/>
      </c>
      <c r="N1317" s="38" t="str">
        <f>IF(B1317=1,'KELAS (REFERENSI)'!N1317,IF(B1317=2,'KELAS (REFERENSI)'!N1332,IF(B1317=3,'KELAS (REFERENSI)'!N1347,IF(B1317=4,'KELAS (REFERENSI)'!N1362,""))))</f>
        <v/>
      </c>
      <c r="O1317" s="38" t="str">
        <f>IF(B1317=1,'KELAS (REFERENSI)'!O1317,IF(B1317=2,'KELAS (REFERENSI)'!O1332,IF(B1317=3,'KELAS (REFERENSI)'!O1347,IF(B1317=4,'KELAS (REFERENSI)'!O1362,""))))</f>
        <v/>
      </c>
      <c r="P1317" s="38" t="str">
        <f>IF(B1317=1,'KELAS (REFERENSI)'!P1317,IF(B1317=2,'KELAS (REFERENSI)'!P1332,IF(B1317=3,'KELAS (REFERENSI)'!P1347,IF(B1317=4,'KELAS (REFERENSI)'!P1362,""))))</f>
        <v/>
      </c>
      <c r="Q1317" s="38" t="str">
        <f t="shared" si="4"/>
        <v>BPS Kota Jakarta Timur</v>
      </c>
      <c r="R1317" s="38" t="str">
        <f t="shared" si="56"/>
        <v/>
      </c>
      <c r="S1317" s="38" t="str">
        <f t="shared" ref="S1317:T1317" si="1325">S1316</f>
        <v>15 Juni sampai dengan 31 Agustus 2026</v>
      </c>
      <c r="T1317" s="38" t="str">
        <f t="shared" si="1325"/>
        <v>31 Agustus 2026</v>
      </c>
      <c r="U1317" s="46"/>
      <c r="V1317" s="42"/>
      <c r="W1317" s="42"/>
      <c r="X1317" s="42"/>
    </row>
    <row r="1318" ht="15.0" customHeight="1">
      <c r="A1318" s="36" t="s">
        <v>6380</v>
      </c>
      <c r="B1318" s="43"/>
      <c r="C1318" s="44"/>
      <c r="D1318" s="47"/>
      <c r="E1318" s="47"/>
      <c r="F1318" s="39" t="str">
        <f t="shared" si="2"/>
        <v>PETUGAS.1317/SPK/SE/PML/3172/2026</v>
      </c>
      <c r="G1318" s="45"/>
      <c r="H1318" s="39" t="str">
        <f>VLOOKUP(G1318,'MITRA (REFERENSI)'!$A:$Z,16,FALSE)</f>
        <v>#N/A</v>
      </c>
      <c r="I1318" s="39" t="str">
        <f>VLOOKUP(G1318,'MITRA (REFERENSI)'!$A:$Z,25,FALSE)</f>
        <v>#N/A</v>
      </c>
      <c r="J1318" s="38" t="str">
        <f>VLOOKUP(G1318,'MITRA (REFERENSI)'!$A:$Z,26,FALSE)</f>
        <v>#N/A</v>
      </c>
      <c r="K1318" s="38" t="str">
        <f>VLOOKUP(G1318,'MITRA (REFERENSI)'!$A:$Z,15,FALSE)</f>
        <v>#N/A</v>
      </c>
      <c r="L1318" s="38" t="str">
        <f>VLOOKUP(G1318,'MITRA (REFERENSI)'!$A:$Z,15,FALSE)</f>
        <v>#N/A</v>
      </c>
      <c r="M1318" s="38" t="str">
        <f>IF(B1318=1,'KELAS (REFERENSI)'!M1318,IF(B1318=2,'KELAS (REFERENSI)'!M1333,IF(B1318=3,'KELAS (REFERENSI)'!M1348,IF(B1318=4,'KELAS (REFERENSI)'!M1363,""))))</f>
        <v/>
      </c>
      <c r="N1318" s="38" t="str">
        <f>IF(B1318=1,'KELAS (REFERENSI)'!N1318,IF(B1318=2,'KELAS (REFERENSI)'!N1333,IF(B1318=3,'KELAS (REFERENSI)'!N1348,IF(B1318=4,'KELAS (REFERENSI)'!N1363,""))))</f>
        <v/>
      </c>
      <c r="O1318" s="38" t="str">
        <f>IF(B1318=1,'KELAS (REFERENSI)'!O1318,IF(B1318=2,'KELAS (REFERENSI)'!O1333,IF(B1318=3,'KELAS (REFERENSI)'!O1348,IF(B1318=4,'KELAS (REFERENSI)'!O1363,""))))</f>
        <v/>
      </c>
      <c r="P1318" s="38" t="str">
        <f>IF(B1318=1,'KELAS (REFERENSI)'!P1318,IF(B1318=2,'KELAS (REFERENSI)'!P1333,IF(B1318=3,'KELAS (REFERENSI)'!P1348,IF(B1318=4,'KELAS (REFERENSI)'!P1363,""))))</f>
        <v/>
      </c>
      <c r="Q1318" s="38" t="str">
        <f t="shared" si="4"/>
        <v>BPS Kota Jakarta Timur</v>
      </c>
      <c r="R1318" s="38" t="str">
        <f t="shared" si="56"/>
        <v/>
      </c>
      <c r="S1318" s="38" t="str">
        <f t="shared" ref="S1318:T1318" si="1326">S1317</f>
        <v>15 Juni sampai dengan 31 Agustus 2026</v>
      </c>
      <c r="T1318" s="38" t="str">
        <f t="shared" si="1326"/>
        <v>31 Agustus 2026</v>
      </c>
      <c r="U1318" s="46"/>
      <c r="V1318" s="42"/>
      <c r="W1318" s="42"/>
      <c r="X1318" s="42"/>
    </row>
    <row r="1319" ht="15.0" customHeight="1">
      <c r="A1319" s="36" t="s">
        <v>6381</v>
      </c>
      <c r="B1319" s="43"/>
      <c r="C1319" s="44"/>
      <c r="D1319" s="47"/>
      <c r="E1319" s="47"/>
      <c r="F1319" s="39" t="str">
        <f t="shared" si="2"/>
        <v>PETUGAS.1318/SPK/SE/PML/3172/2026</v>
      </c>
      <c r="G1319" s="45"/>
      <c r="H1319" s="39" t="str">
        <f>VLOOKUP(G1319,'MITRA (REFERENSI)'!$A:$Z,16,FALSE)</f>
        <v>#N/A</v>
      </c>
      <c r="I1319" s="39" t="str">
        <f>VLOOKUP(G1319,'MITRA (REFERENSI)'!$A:$Z,25,FALSE)</f>
        <v>#N/A</v>
      </c>
      <c r="J1319" s="38" t="str">
        <f>VLOOKUP(G1319,'MITRA (REFERENSI)'!$A:$Z,26,FALSE)</f>
        <v>#N/A</v>
      </c>
      <c r="K1319" s="38" t="str">
        <f>VLOOKUP(G1319,'MITRA (REFERENSI)'!$A:$Z,15,FALSE)</f>
        <v>#N/A</v>
      </c>
      <c r="L1319" s="38" t="str">
        <f>VLOOKUP(G1319,'MITRA (REFERENSI)'!$A:$Z,15,FALSE)</f>
        <v>#N/A</v>
      </c>
      <c r="M1319" s="38" t="str">
        <f>IF(B1319=1,'KELAS (REFERENSI)'!M1319,IF(B1319=2,'KELAS (REFERENSI)'!M1334,IF(B1319=3,'KELAS (REFERENSI)'!M1349,IF(B1319=4,'KELAS (REFERENSI)'!M1364,""))))</f>
        <v/>
      </c>
      <c r="N1319" s="38" t="str">
        <f>IF(B1319=1,'KELAS (REFERENSI)'!N1319,IF(B1319=2,'KELAS (REFERENSI)'!N1334,IF(B1319=3,'KELAS (REFERENSI)'!N1349,IF(B1319=4,'KELAS (REFERENSI)'!N1364,""))))</f>
        <v/>
      </c>
      <c r="O1319" s="38" t="str">
        <f>IF(B1319=1,'KELAS (REFERENSI)'!O1319,IF(B1319=2,'KELAS (REFERENSI)'!O1334,IF(B1319=3,'KELAS (REFERENSI)'!O1349,IF(B1319=4,'KELAS (REFERENSI)'!O1364,""))))</f>
        <v/>
      </c>
      <c r="P1319" s="38" t="str">
        <f>IF(B1319=1,'KELAS (REFERENSI)'!P1319,IF(B1319=2,'KELAS (REFERENSI)'!P1334,IF(B1319=3,'KELAS (REFERENSI)'!P1349,IF(B1319=4,'KELAS (REFERENSI)'!P1364,""))))</f>
        <v/>
      </c>
      <c r="Q1319" s="38" t="str">
        <f t="shared" si="4"/>
        <v>BPS Kota Jakarta Timur</v>
      </c>
      <c r="R1319" s="38" t="str">
        <f t="shared" si="56"/>
        <v/>
      </c>
      <c r="S1319" s="38" t="str">
        <f t="shared" ref="S1319:T1319" si="1327">S1318</f>
        <v>15 Juni sampai dengan 31 Agustus 2026</v>
      </c>
      <c r="T1319" s="38" t="str">
        <f t="shared" si="1327"/>
        <v>31 Agustus 2026</v>
      </c>
      <c r="U1319" s="46"/>
      <c r="V1319" s="42"/>
      <c r="W1319" s="42"/>
      <c r="X1319" s="42"/>
    </row>
    <row r="1320" ht="15.0" customHeight="1">
      <c r="A1320" s="36" t="s">
        <v>6382</v>
      </c>
      <c r="B1320" s="43"/>
      <c r="C1320" s="44"/>
      <c r="D1320" s="47"/>
      <c r="E1320" s="47"/>
      <c r="F1320" s="39" t="str">
        <f t="shared" si="2"/>
        <v>PETUGAS.1319/SPK/SE/PML/3172/2026</v>
      </c>
      <c r="G1320" s="45"/>
      <c r="H1320" s="39" t="str">
        <f>VLOOKUP(G1320,'MITRA (REFERENSI)'!$A:$Z,16,FALSE)</f>
        <v>#N/A</v>
      </c>
      <c r="I1320" s="39" t="str">
        <f>VLOOKUP(G1320,'MITRA (REFERENSI)'!$A:$Z,25,FALSE)</f>
        <v>#N/A</v>
      </c>
      <c r="J1320" s="38" t="str">
        <f>VLOOKUP(G1320,'MITRA (REFERENSI)'!$A:$Z,26,FALSE)</f>
        <v>#N/A</v>
      </c>
      <c r="K1320" s="38" t="str">
        <f>VLOOKUP(G1320,'MITRA (REFERENSI)'!$A:$Z,15,FALSE)</f>
        <v>#N/A</v>
      </c>
      <c r="L1320" s="38" t="str">
        <f>VLOOKUP(G1320,'MITRA (REFERENSI)'!$A:$Z,15,FALSE)</f>
        <v>#N/A</v>
      </c>
      <c r="M1320" s="38" t="str">
        <f>IF(B1320=1,'KELAS (REFERENSI)'!M1320,IF(B1320=2,'KELAS (REFERENSI)'!M1335,IF(B1320=3,'KELAS (REFERENSI)'!M1350,IF(B1320=4,'KELAS (REFERENSI)'!M1365,""))))</f>
        <v/>
      </c>
      <c r="N1320" s="38" t="str">
        <f>IF(B1320=1,'KELAS (REFERENSI)'!N1320,IF(B1320=2,'KELAS (REFERENSI)'!N1335,IF(B1320=3,'KELAS (REFERENSI)'!N1350,IF(B1320=4,'KELAS (REFERENSI)'!N1365,""))))</f>
        <v/>
      </c>
      <c r="O1320" s="38" t="str">
        <f>IF(B1320=1,'KELAS (REFERENSI)'!O1320,IF(B1320=2,'KELAS (REFERENSI)'!O1335,IF(B1320=3,'KELAS (REFERENSI)'!O1350,IF(B1320=4,'KELAS (REFERENSI)'!O1365,""))))</f>
        <v/>
      </c>
      <c r="P1320" s="38" t="str">
        <f>IF(B1320=1,'KELAS (REFERENSI)'!P1320,IF(B1320=2,'KELAS (REFERENSI)'!P1335,IF(B1320=3,'KELAS (REFERENSI)'!P1350,IF(B1320=4,'KELAS (REFERENSI)'!P1365,""))))</f>
        <v/>
      </c>
      <c r="Q1320" s="38" t="str">
        <f t="shared" si="4"/>
        <v>BPS Kota Jakarta Timur</v>
      </c>
      <c r="R1320" s="38" t="str">
        <f t="shared" si="56"/>
        <v/>
      </c>
      <c r="S1320" s="38" t="str">
        <f t="shared" ref="S1320:T1320" si="1328">S1319</f>
        <v>15 Juni sampai dengan 31 Agustus 2026</v>
      </c>
      <c r="T1320" s="38" t="str">
        <f t="shared" si="1328"/>
        <v>31 Agustus 2026</v>
      </c>
      <c r="U1320" s="46"/>
      <c r="V1320" s="42"/>
      <c r="W1320" s="42"/>
      <c r="X1320" s="42"/>
    </row>
    <row r="1321" ht="15.0" customHeight="1">
      <c r="A1321" s="36" t="s">
        <v>6383</v>
      </c>
      <c r="B1321" s="43"/>
      <c r="C1321" s="44"/>
      <c r="D1321" s="47"/>
      <c r="E1321" s="47"/>
      <c r="F1321" s="39" t="str">
        <f t="shared" si="2"/>
        <v>PETUGAS.1320/SPK/SE/PML/3172/2026</v>
      </c>
      <c r="G1321" s="45"/>
      <c r="H1321" s="39" t="str">
        <f>VLOOKUP(G1321,'MITRA (REFERENSI)'!$A:$Z,16,FALSE)</f>
        <v>#N/A</v>
      </c>
      <c r="I1321" s="39" t="str">
        <f>VLOOKUP(G1321,'MITRA (REFERENSI)'!$A:$Z,25,FALSE)</f>
        <v>#N/A</v>
      </c>
      <c r="J1321" s="38" t="str">
        <f>VLOOKUP(G1321,'MITRA (REFERENSI)'!$A:$Z,26,FALSE)</f>
        <v>#N/A</v>
      </c>
      <c r="K1321" s="38" t="str">
        <f>VLOOKUP(G1321,'MITRA (REFERENSI)'!$A:$Z,15,FALSE)</f>
        <v>#N/A</v>
      </c>
      <c r="L1321" s="38" t="str">
        <f>VLOOKUP(G1321,'MITRA (REFERENSI)'!$A:$Z,15,FALSE)</f>
        <v>#N/A</v>
      </c>
      <c r="M1321" s="38" t="str">
        <f>IF(B1321=1,'KELAS (REFERENSI)'!M1321,IF(B1321=2,'KELAS (REFERENSI)'!M1336,IF(B1321=3,'KELAS (REFERENSI)'!M1351,IF(B1321=4,'KELAS (REFERENSI)'!M1366,""))))</f>
        <v/>
      </c>
      <c r="N1321" s="38" t="str">
        <f>IF(B1321=1,'KELAS (REFERENSI)'!N1321,IF(B1321=2,'KELAS (REFERENSI)'!N1336,IF(B1321=3,'KELAS (REFERENSI)'!N1351,IF(B1321=4,'KELAS (REFERENSI)'!N1366,""))))</f>
        <v/>
      </c>
      <c r="O1321" s="38" t="str">
        <f>IF(B1321=1,'KELAS (REFERENSI)'!O1321,IF(B1321=2,'KELAS (REFERENSI)'!O1336,IF(B1321=3,'KELAS (REFERENSI)'!O1351,IF(B1321=4,'KELAS (REFERENSI)'!O1366,""))))</f>
        <v/>
      </c>
      <c r="P1321" s="38" t="str">
        <f>IF(B1321=1,'KELAS (REFERENSI)'!P1321,IF(B1321=2,'KELAS (REFERENSI)'!P1336,IF(B1321=3,'KELAS (REFERENSI)'!P1351,IF(B1321=4,'KELAS (REFERENSI)'!P1366,""))))</f>
        <v/>
      </c>
      <c r="Q1321" s="38" t="str">
        <f t="shared" si="4"/>
        <v>BPS Kota Jakarta Timur</v>
      </c>
      <c r="R1321" s="38" t="str">
        <f t="shared" si="56"/>
        <v/>
      </c>
      <c r="S1321" s="38" t="str">
        <f t="shared" ref="S1321:T1321" si="1329">S1320</f>
        <v>15 Juni sampai dengan 31 Agustus 2026</v>
      </c>
      <c r="T1321" s="38" t="str">
        <f t="shared" si="1329"/>
        <v>31 Agustus 2026</v>
      </c>
      <c r="U1321" s="46"/>
      <c r="V1321" s="42"/>
      <c r="W1321" s="42"/>
      <c r="X1321" s="42"/>
    </row>
    <row r="1322" ht="15.0" customHeight="1">
      <c r="A1322" s="36" t="s">
        <v>6384</v>
      </c>
      <c r="B1322" s="43"/>
      <c r="C1322" s="44"/>
      <c r="D1322" s="47"/>
      <c r="E1322" s="47"/>
      <c r="F1322" s="39" t="str">
        <f t="shared" si="2"/>
        <v>PETUGAS.1321/SPK/SE/PML/3172/2026</v>
      </c>
      <c r="G1322" s="45"/>
      <c r="H1322" s="39" t="str">
        <f>VLOOKUP(G1322,'MITRA (REFERENSI)'!$A:$Z,16,FALSE)</f>
        <v>#N/A</v>
      </c>
      <c r="I1322" s="39" t="str">
        <f>VLOOKUP(G1322,'MITRA (REFERENSI)'!$A:$Z,25,FALSE)</f>
        <v>#N/A</v>
      </c>
      <c r="J1322" s="38" t="str">
        <f>VLOOKUP(G1322,'MITRA (REFERENSI)'!$A:$Z,26,FALSE)</f>
        <v>#N/A</v>
      </c>
      <c r="K1322" s="38" t="str">
        <f>VLOOKUP(G1322,'MITRA (REFERENSI)'!$A:$Z,15,FALSE)</f>
        <v>#N/A</v>
      </c>
      <c r="L1322" s="38" t="str">
        <f>VLOOKUP(G1322,'MITRA (REFERENSI)'!$A:$Z,15,FALSE)</f>
        <v>#N/A</v>
      </c>
      <c r="M1322" s="38" t="str">
        <f>IF(B1322=1,'KELAS (REFERENSI)'!M1322,IF(B1322=2,'KELAS (REFERENSI)'!M1337,IF(B1322=3,'KELAS (REFERENSI)'!M1352,IF(B1322=4,'KELAS (REFERENSI)'!M1367,""))))</f>
        <v/>
      </c>
      <c r="N1322" s="38" t="str">
        <f>IF(B1322=1,'KELAS (REFERENSI)'!N1322,IF(B1322=2,'KELAS (REFERENSI)'!N1337,IF(B1322=3,'KELAS (REFERENSI)'!N1352,IF(B1322=4,'KELAS (REFERENSI)'!N1367,""))))</f>
        <v/>
      </c>
      <c r="O1322" s="38" t="str">
        <f>IF(B1322=1,'KELAS (REFERENSI)'!O1322,IF(B1322=2,'KELAS (REFERENSI)'!O1337,IF(B1322=3,'KELAS (REFERENSI)'!O1352,IF(B1322=4,'KELAS (REFERENSI)'!O1367,""))))</f>
        <v/>
      </c>
      <c r="P1322" s="38" t="str">
        <f>IF(B1322=1,'KELAS (REFERENSI)'!P1322,IF(B1322=2,'KELAS (REFERENSI)'!P1337,IF(B1322=3,'KELAS (REFERENSI)'!P1352,IF(B1322=4,'KELAS (REFERENSI)'!P1367,""))))</f>
        <v/>
      </c>
      <c r="Q1322" s="38" t="str">
        <f t="shared" si="4"/>
        <v>BPS Kota Jakarta Timur</v>
      </c>
      <c r="R1322" s="38" t="str">
        <f t="shared" si="56"/>
        <v/>
      </c>
      <c r="S1322" s="38" t="str">
        <f t="shared" ref="S1322:T1322" si="1330">S1321</f>
        <v>15 Juni sampai dengan 31 Agustus 2026</v>
      </c>
      <c r="T1322" s="38" t="str">
        <f t="shared" si="1330"/>
        <v>31 Agustus 2026</v>
      </c>
      <c r="U1322" s="46"/>
      <c r="V1322" s="42"/>
      <c r="W1322" s="42"/>
      <c r="X1322" s="42"/>
    </row>
    <row r="1323" ht="15.0" customHeight="1">
      <c r="A1323" s="36" t="s">
        <v>6385</v>
      </c>
      <c r="B1323" s="43"/>
      <c r="C1323" s="44"/>
      <c r="D1323" s="47"/>
      <c r="E1323" s="47"/>
      <c r="F1323" s="39" t="str">
        <f t="shared" si="2"/>
        <v>PETUGAS.1322/SPK/SE/PML/3172/2026</v>
      </c>
      <c r="G1323" s="45"/>
      <c r="H1323" s="39" t="str">
        <f>VLOOKUP(G1323,'MITRA (REFERENSI)'!$A:$Z,16,FALSE)</f>
        <v>#N/A</v>
      </c>
      <c r="I1323" s="39" t="str">
        <f>VLOOKUP(G1323,'MITRA (REFERENSI)'!$A:$Z,25,FALSE)</f>
        <v>#N/A</v>
      </c>
      <c r="J1323" s="38" t="str">
        <f>VLOOKUP(G1323,'MITRA (REFERENSI)'!$A:$Z,26,FALSE)</f>
        <v>#N/A</v>
      </c>
      <c r="K1323" s="38" t="str">
        <f>VLOOKUP(G1323,'MITRA (REFERENSI)'!$A:$Z,15,FALSE)</f>
        <v>#N/A</v>
      </c>
      <c r="L1323" s="38" t="str">
        <f>VLOOKUP(G1323,'MITRA (REFERENSI)'!$A:$Z,15,FALSE)</f>
        <v>#N/A</v>
      </c>
      <c r="M1323" s="38" t="str">
        <f>IF(B1323=1,'KELAS (REFERENSI)'!M1323,IF(B1323=2,'KELAS (REFERENSI)'!M1338,IF(B1323=3,'KELAS (REFERENSI)'!M1353,IF(B1323=4,'KELAS (REFERENSI)'!M1368,""))))</f>
        <v/>
      </c>
      <c r="N1323" s="38" t="str">
        <f>IF(B1323=1,'KELAS (REFERENSI)'!N1323,IF(B1323=2,'KELAS (REFERENSI)'!N1338,IF(B1323=3,'KELAS (REFERENSI)'!N1353,IF(B1323=4,'KELAS (REFERENSI)'!N1368,""))))</f>
        <v/>
      </c>
      <c r="O1323" s="38" t="str">
        <f>IF(B1323=1,'KELAS (REFERENSI)'!O1323,IF(B1323=2,'KELAS (REFERENSI)'!O1338,IF(B1323=3,'KELAS (REFERENSI)'!O1353,IF(B1323=4,'KELAS (REFERENSI)'!O1368,""))))</f>
        <v/>
      </c>
      <c r="P1323" s="38" t="str">
        <f>IF(B1323=1,'KELAS (REFERENSI)'!P1323,IF(B1323=2,'KELAS (REFERENSI)'!P1338,IF(B1323=3,'KELAS (REFERENSI)'!P1353,IF(B1323=4,'KELAS (REFERENSI)'!P1368,""))))</f>
        <v/>
      </c>
      <c r="Q1323" s="38" t="str">
        <f t="shared" si="4"/>
        <v>BPS Kota Jakarta Timur</v>
      </c>
      <c r="R1323" s="38" t="str">
        <f t="shared" si="56"/>
        <v/>
      </c>
      <c r="S1323" s="38" t="str">
        <f t="shared" ref="S1323:T1323" si="1331">S1322</f>
        <v>15 Juni sampai dengan 31 Agustus 2026</v>
      </c>
      <c r="T1323" s="38" t="str">
        <f t="shared" si="1331"/>
        <v>31 Agustus 2026</v>
      </c>
      <c r="U1323" s="46"/>
      <c r="V1323" s="42"/>
      <c r="W1323" s="42"/>
      <c r="X1323" s="42"/>
    </row>
    <row r="1324" ht="15.0" customHeight="1">
      <c r="A1324" s="36" t="s">
        <v>6386</v>
      </c>
      <c r="B1324" s="43"/>
      <c r="C1324" s="44"/>
      <c r="D1324" s="47"/>
      <c r="E1324" s="47"/>
      <c r="F1324" s="39" t="str">
        <f t="shared" si="2"/>
        <v>PETUGAS.1323/SPK/SE/PML/3172/2026</v>
      </c>
      <c r="G1324" s="45"/>
      <c r="H1324" s="39" t="str">
        <f>VLOOKUP(G1324,'MITRA (REFERENSI)'!$A:$Z,16,FALSE)</f>
        <v>#N/A</v>
      </c>
      <c r="I1324" s="39" t="str">
        <f>VLOOKUP(G1324,'MITRA (REFERENSI)'!$A:$Z,25,FALSE)</f>
        <v>#N/A</v>
      </c>
      <c r="J1324" s="38" t="str">
        <f>VLOOKUP(G1324,'MITRA (REFERENSI)'!$A:$Z,26,FALSE)</f>
        <v>#N/A</v>
      </c>
      <c r="K1324" s="38" t="str">
        <f>VLOOKUP(G1324,'MITRA (REFERENSI)'!$A:$Z,15,FALSE)</f>
        <v>#N/A</v>
      </c>
      <c r="L1324" s="38" t="str">
        <f>VLOOKUP(G1324,'MITRA (REFERENSI)'!$A:$Z,15,FALSE)</f>
        <v>#N/A</v>
      </c>
      <c r="M1324" s="38" t="str">
        <f>IF(B1324=1,'KELAS (REFERENSI)'!M1324,IF(B1324=2,'KELAS (REFERENSI)'!M1339,IF(B1324=3,'KELAS (REFERENSI)'!M1354,IF(B1324=4,'KELAS (REFERENSI)'!M1369,""))))</f>
        <v/>
      </c>
      <c r="N1324" s="38" t="str">
        <f>IF(B1324=1,'KELAS (REFERENSI)'!N1324,IF(B1324=2,'KELAS (REFERENSI)'!N1339,IF(B1324=3,'KELAS (REFERENSI)'!N1354,IF(B1324=4,'KELAS (REFERENSI)'!N1369,""))))</f>
        <v/>
      </c>
      <c r="O1324" s="38" t="str">
        <f>IF(B1324=1,'KELAS (REFERENSI)'!O1324,IF(B1324=2,'KELAS (REFERENSI)'!O1339,IF(B1324=3,'KELAS (REFERENSI)'!O1354,IF(B1324=4,'KELAS (REFERENSI)'!O1369,""))))</f>
        <v/>
      </c>
      <c r="P1324" s="38" t="str">
        <f>IF(B1324=1,'KELAS (REFERENSI)'!P1324,IF(B1324=2,'KELAS (REFERENSI)'!P1339,IF(B1324=3,'KELAS (REFERENSI)'!P1354,IF(B1324=4,'KELAS (REFERENSI)'!P1369,""))))</f>
        <v/>
      </c>
      <c r="Q1324" s="38" t="str">
        <f t="shared" si="4"/>
        <v>BPS Kota Jakarta Timur</v>
      </c>
      <c r="R1324" s="38" t="str">
        <f t="shared" si="56"/>
        <v/>
      </c>
      <c r="S1324" s="38" t="str">
        <f t="shared" ref="S1324:T1324" si="1332">S1323</f>
        <v>15 Juni sampai dengan 31 Agustus 2026</v>
      </c>
      <c r="T1324" s="38" t="str">
        <f t="shared" si="1332"/>
        <v>31 Agustus 2026</v>
      </c>
      <c r="U1324" s="46"/>
      <c r="V1324" s="42"/>
      <c r="W1324" s="42"/>
      <c r="X1324" s="42"/>
    </row>
    <row r="1325" ht="15.0" customHeight="1">
      <c r="A1325" s="36" t="s">
        <v>6387</v>
      </c>
      <c r="B1325" s="43"/>
      <c r="C1325" s="44"/>
      <c r="D1325" s="47"/>
      <c r="E1325" s="47"/>
      <c r="F1325" s="39" t="str">
        <f t="shared" si="2"/>
        <v>PETUGAS.1324/SPK/SE/PML/3172/2026</v>
      </c>
      <c r="G1325" s="45"/>
      <c r="H1325" s="39" t="str">
        <f>VLOOKUP(G1325,'MITRA (REFERENSI)'!$A:$Z,16,FALSE)</f>
        <v>#N/A</v>
      </c>
      <c r="I1325" s="39" t="str">
        <f>VLOOKUP(G1325,'MITRA (REFERENSI)'!$A:$Z,25,FALSE)</f>
        <v>#N/A</v>
      </c>
      <c r="J1325" s="38" t="str">
        <f>VLOOKUP(G1325,'MITRA (REFERENSI)'!$A:$Z,26,FALSE)</f>
        <v>#N/A</v>
      </c>
      <c r="K1325" s="38" t="str">
        <f>VLOOKUP(G1325,'MITRA (REFERENSI)'!$A:$Z,15,FALSE)</f>
        <v>#N/A</v>
      </c>
      <c r="L1325" s="38" t="str">
        <f>VLOOKUP(G1325,'MITRA (REFERENSI)'!$A:$Z,15,FALSE)</f>
        <v>#N/A</v>
      </c>
      <c r="M1325" s="38" t="str">
        <f>IF(B1325=1,'KELAS (REFERENSI)'!M1325,IF(B1325=2,'KELAS (REFERENSI)'!M1340,IF(B1325=3,'KELAS (REFERENSI)'!M1355,IF(B1325=4,'KELAS (REFERENSI)'!M1370,""))))</f>
        <v/>
      </c>
      <c r="N1325" s="38" t="str">
        <f>IF(B1325=1,'KELAS (REFERENSI)'!N1325,IF(B1325=2,'KELAS (REFERENSI)'!N1340,IF(B1325=3,'KELAS (REFERENSI)'!N1355,IF(B1325=4,'KELAS (REFERENSI)'!N1370,""))))</f>
        <v/>
      </c>
      <c r="O1325" s="38" t="str">
        <f>IF(B1325=1,'KELAS (REFERENSI)'!O1325,IF(B1325=2,'KELAS (REFERENSI)'!O1340,IF(B1325=3,'KELAS (REFERENSI)'!O1355,IF(B1325=4,'KELAS (REFERENSI)'!O1370,""))))</f>
        <v/>
      </c>
      <c r="P1325" s="38" t="str">
        <f>IF(B1325=1,'KELAS (REFERENSI)'!P1325,IF(B1325=2,'KELAS (REFERENSI)'!P1340,IF(B1325=3,'KELAS (REFERENSI)'!P1355,IF(B1325=4,'KELAS (REFERENSI)'!P1370,""))))</f>
        <v/>
      </c>
      <c r="Q1325" s="38" t="str">
        <f t="shared" si="4"/>
        <v>BPS Kota Jakarta Timur</v>
      </c>
      <c r="R1325" s="38" t="str">
        <f t="shared" si="56"/>
        <v/>
      </c>
      <c r="S1325" s="38" t="str">
        <f t="shared" ref="S1325:T1325" si="1333">S1324</f>
        <v>15 Juni sampai dengan 31 Agustus 2026</v>
      </c>
      <c r="T1325" s="38" t="str">
        <f t="shared" si="1333"/>
        <v>31 Agustus 2026</v>
      </c>
      <c r="U1325" s="46"/>
      <c r="V1325" s="42"/>
      <c r="W1325" s="42"/>
      <c r="X1325" s="42"/>
    </row>
    <row r="1326" ht="15.0" customHeight="1">
      <c r="A1326" s="36" t="s">
        <v>6388</v>
      </c>
      <c r="B1326" s="43"/>
      <c r="C1326" s="44"/>
      <c r="D1326" s="47"/>
      <c r="E1326" s="47"/>
      <c r="F1326" s="39" t="str">
        <f t="shared" si="2"/>
        <v>PETUGAS.1325/SPK/SE/PML/3172/2026</v>
      </c>
      <c r="G1326" s="45"/>
      <c r="H1326" s="39" t="str">
        <f>VLOOKUP(G1326,'MITRA (REFERENSI)'!$A:$Z,16,FALSE)</f>
        <v>#N/A</v>
      </c>
      <c r="I1326" s="39" t="str">
        <f>VLOOKUP(G1326,'MITRA (REFERENSI)'!$A:$Z,25,FALSE)</f>
        <v>#N/A</v>
      </c>
      <c r="J1326" s="38" t="str">
        <f>VLOOKUP(G1326,'MITRA (REFERENSI)'!$A:$Z,26,FALSE)</f>
        <v>#N/A</v>
      </c>
      <c r="K1326" s="38" t="str">
        <f>VLOOKUP(G1326,'MITRA (REFERENSI)'!$A:$Z,15,FALSE)</f>
        <v>#N/A</v>
      </c>
      <c r="L1326" s="38" t="str">
        <f>VLOOKUP(G1326,'MITRA (REFERENSI)'!$A:$Z,15,FALSE)</f>
        <v>#N/A</v>
      </c>
      <c r="M1326" s="38" t="str">
        <f>IF(B1326=1,'KELAS (REFERENSI)'!M1326,IF(B1326=2,'KELAS (REFERENSI)'!M1341,IF(B1326=3,'KELAS (REFERENSI)'!M1356,IF(B1326=4,'KELAS (REFERENSI)'!M1371,""))))</f>
        <v/>
      </c>
      <c r="N1326" s="38" t="str">
        <f>IF(B1326=1,'KELAS (REFERENSI)'!N1326,IF(B1326=2,'KELAS (REFERENSI)'!N1341,IF(B1326=3,'KELAS (REFERENSI)'!N1356,IF(B1326=4,'KELAS (REFERENSI)'!N1371,""))))</f>
        <v/>
      </c>
      <c r="O1326" s="38" t="str">
        <f>IF(B1326=1,'KELAS (REFERENSI)'!O1326,IF(B1326=2,'KELAS (REFERENSI)'!O1341,IF(B1326=3,'KELAS (REFERENSI)'!O1356,IF(B1326=4,'KELAS (REFERENSI)'!O1371,""))))</f>
        <v/>
      </c>
      <c r="P1326" s="38" t="str">
        <f>IF(B1326=1,'KELAS (REFERENSI)'!P1326,IF(B1326=2,'KELAS (REFERENSI)'!P1341,IF(B1326=3,'KELAS (REFERENSI)'!P1356,IF(B1326=4,'KELAS (REFERENSI)'!P1371,""))))</f>
        <v/>
      </c>
      <c r="Q1326" s="38" t="str">
        <f t="shared" si="4"/>
        <v>BPS Kota Jakarta Timur</v>
      </c>
      <c r="R1326" s="38" t="str">
        <f t="shared" si="56"/>
        <v/>
      </c>
      <c r="S1326" s="38" t="str">
        <f t="shared" ref="S1326:T1326" si="1334">S1325</f>
        <v>15 Juni sampai dengan 31 Agustus 2026</v>
      </c>
      <c r="T1326" s="38" t="str">
        <f t="shared" si="1334"/>
        <v>31 Agustus 2026</v>
      </c>
      <c r="U1326" s="46"/>
      <c r="V1326" s="42"/>
      <c r="W1326" s="42"/>
      <c r="X1326" s="42"/>
    </row>
    <row r="1327" ht="15.0" customHeight="1">
      <c r="A1327" s="36" t="s">
        <v>6389</v>
      </c>
      <c r="B1327" s="43"/>
      <c r="C1327" s="44"/>
      <c r="D1327" s="47"/>
      <c r="E1327" s="47"/>
      <c r="F1327" s="39" t="str">
        <f t="shared" si="2"/>
        <v>PETUGAS.1326/SPK/SE/PML/3172/2026</v>
      </c>
      <c r="G1327" s="45"/>
      <c r="H1327" s="39" t="str">
        <f>VLOOKUP(G1327,'MITRA (REFERENSI)'!$A:$Z,16,FALSE)</f>
        <v>#N/A</v>
      </c>
      <c r="I1327" s="39" t="str">
        <f>VLOOKUP(G1327,'MITRA (REFERENSI)'!$A:$Z,25,FALSE)</f>
        <v>#N/A</v>
      </c>
      <c r="J1327" s="38" t="str">
        <f>VLOOKUP(G1327,'MITRA (REFERENSI)'!$A:$Z,26,FALSE)</f>
        <v>#N/A</v>
      </c>
      <c r="K1327" s="38" t="str">
        <f>VLOOKUP(G1327,'MITRA (REFERENSI)'!$A:$Z,15,FALSE)</f>
        <v>#N/A</v>
      </c>
      <c r="L1327" s="38" t="str">
        <f>VLOOKUP(G1327,'MITRA (REFERENSI)'!$A:$Z,15,FALSE)</f>
        <v>#N/A</v>
      </c>
      <c r="M1327" s="38" t="str">
        <f>IF(B1327=1,'KELAS (REFERENSI)'!M1327,IF(B1327=2,'KELAS (REFERENSI)'!M1342,IF(B1327=3,'KELAS (REFERENSI)'!M1357,IF(B1327=4,'KELAS (REFERENSI)'!M1372,""))))</f>
        <v/>
      </c>
      <c r="N1327" s="38" t="str">
        <f>IF(B1327=1,'KELAS (REFERENSI)'!N1327,IF(B1327=2,'KELAS (REFERENSI)'!N1342,IF(B1327=3,'KELAS (REFERENSI)'!N1357,IF(B1327=4,'KELAS (REFERENSI)'!N1372,""))))</f>
        <v/>
      </c>
      <c r="O1327" s="38" t="str">
        <f>IF(B1327=1,'KELAS (REFERENSI)'!O1327,IF(B1327=2,'KELAS (REFERENSI)'!O1342,IF(B1327=3,'KELAS (REFERENSI)'!O1357,IF(B1327=4,'KELAS (REFERENSI)'!O1372,""))))</f>
        <v/>
      </c>
      <c r="P1327" s="38" t="str">
        <f>IF(B1327=1,'KELAS (REFERENSI)'!P1327,IF(B1327=2,'KELAS (REFERENSI)'!P1342,IF(B1327=3,'KELAS (REFERENSI)'!P1357,IF(B1327=4,'KELAS (REFERENSI)'!P1372,""))))</f>
        <v/>
      </c>
      <c r="Q1327" s="38" t="str">
        <f t="shared" si="4"/>
        <v>BPS Kota Jakarta Timur</v>
      </c>
      <c r="R1327" s="38" t="str">
        <f t="shared" si="56"/>
        <v/>
      </c>
      <c r="S1327" s="38" t="str">
        <f t="shared" ref="S1327:T1327" si="1335">S1326</f>
        <v>15 Juni sampai dengan 31 Agustus 2026</v>
      </c>
      <c r="T1327" s="38" t="str">
        <f t="shared" si="1335"/>
        <v>31 Agustus 2026</v>
      </c>
      <c r="U1327" s="46"/>
      <c r="V1327" s="42"/>
      <c r="W1327" s="42"/>
      <c r="X1327" s="42"/>
    </row>
    <row r="1328" ht="15.0" customHeight="1">
      <c r="A1328" s="36" t="s">
        <v>6390</v>
      </c>
      <c r="B1328" s="43"/>
      <c r="C1328" s="44"/>
      <c r="D1328" s="47"/>
      <c r="E1328" s="47"/>
      <c r="F1328" s="39" t="str">
        <f t="shared" si="2"/>
        <v>PETUGAS.1327/SPK/SE/PML/3172/2026</v>
      </c>
      <c r="G1328" s="45"/>
      <c r="H1328" s="39" t="str">
        <f>VLOOKUP(G1328,'MITRA (REFERENSI)'!$A:$Z,16,FALSE)</f>
        <v>#N/A</v>
      </c>
      <c r="I1328" s="39" t="str">
        <f>VLOOKUP(G1328,'MITRA (REFERENSI)'!$A:$Z,25,FALSE)</f>
        <v>#N/A</v>
      </c>
      <c r="J1328" s="38" t="str">
        <f>VLOOKUP(G1328,'MITRA (REFERENSI)'!$A:$Z,26,FALSE)</f>
        <v>#N/A</v>
      </c>
      <c r="K1328" s="38" t="str">
        <f>VLOOKUP(G1328,'MITRA (REFERENSI)'!$A:$Z,15,FALSE)</f>
        <v>#N/A</v>
      </c>
      <c r="L1328" s="38" t="str">
        <f>VLOOKUP(G1328,'MITRA (REFERENSI)'!$A:$Z,15,FALSE)</f>
        <v>#N/A</v>
      </c>
      <c r="M1328" s="38" t="str">
        <f>IF(B1328=1,'KELAS (REFERENSI)'!M1328,IF(B1328=2,'KELAS (REFERENSI)'!M1343,IF(B1328=3,'KELAS (REFERENSI)'!M1358,IF(B1328=4,'KELAS (REFERENSI)'!M1373,""))))</f>
        <v/>
      </c>
      <c r="N1328" s="38" t="str">
        <f>IF(B1328=1,'KELAS (REFERENSI)'!N1328,IF(B1328=2,'KELAS (REFERENSI)'!N1343,IF(B1328=3,'KELAS (REFERENSI)'!N1358,IF(B1328=4,'KELAS (REFERENSI)'!N1373,""))))</f>
        <v/>
      </c>
      <c r="O1328" s="38" t="str">
        <f>IF(B1328=1,'KELAS (REFERENSI)'!O1328,IF(B1328=2,'KELAS (REFERENSI)'!O1343,IF(B1328=3,'KELAS (REFERENSI)'!O1358,IF(B1328=4,'KELAS (REFERENSI)'!O1373,""))))</f>
        <v/>
      </c>
      <c r="P1328" s="38" t="str">
        <f>IF(B1328=1,'KELAS (REFERENSI)'!P1328,IF(B1328=2,'KELAS (REFERENSI)'!P1343,IF(B1328=3,'KELAS (REFERENSI)'!P1358,IF(B1328=4,'KELAS (REFERENSI)'!P1373,""))))</f>
        <v/>
      </c>
      <c r="Q1328" s="38" t="str">
        <f t="shared" si="4"/>
        <v>BPS Kota Jakarta Timur</v>
      </c>
      <c r="R1328" s="38" t="str">
        <f t="shared" si="56"/>
        <v/>
      </c>
      <c r="S1328" s="38" t="str">
        <f t="shared" ref="S1328:T1328" si="1336">S1327</f>
        <v>15 Juni sampai dengan 31 Agustus 2026</v>
      </c>
      <c r="T1328" s="38" t="str">
        <f t="shared" si="1336"/>
        <v>31 Agustus 2026</v>
      </c>
      <c r="U1328" s="46"/>
      <c r="V1328" s="42"/>
      <c r="W1328" s="42"/>
      <c r="X1328" s="42"/>
    </row>
    <row r="1329" ht="15.0" customHeight="1">
      <c r="A1329" s="36" t="s">
        <v>6391</v>
      </c>
      <c r="B1329" s="43"/>
      <c r="C1329" s="44"/>
      <c r="D1329" s="47"/>
      <c r="E1329" s="47"/>
      <c r="F1329" s="39" t="str">
        <f t="shared" si="2"/>
        <v>PETUGAS.1328/SPK/SE/PML/3172/2026</v>
      </c>
      <c r="G1329" s="45"/>
      <c r="H1329" s="39" t="str">
        <f>VLOOKUP(G1329,'MITRA (REFERENSI)'!$A:$Z,16,FALSE)</f>
        <v>#N/A</v>
      </c>
      <c r="I1329" s="39" t="str">
        <f>VLOOKUP(G1329,'MITRA (REFERENSI)'!$A:$Z,25,FALSE)</f>
        <v>#N/A</v>
      </c>
      <c r="J1329" s="38" t="str">
        <f>VLOOKUP(G1329,'MITRA (REFERENSI)'!$A:$Z,26,FALSE)</f>
        <v>#N/A</v>
      </c>
      <c r="K1329" s="38" t="str">
        <f>VLOOKUP(G1329,'MITRA (REFERENSI)'!$A:$Z,15,FALSE)</f>
        <v>#N/A</v>
      </c>
      <c r="L1329" s="38" t="str">
        <f>VLOOKUP(G1329,'MITRA (REFERENSI)'!$A:$Z,15,FALSE)</f>
        <v>#N/A</v>
      </c>
      <c r="M1329" s="38" t="str">
        <f>IF(B1329=1,'KELAS (REFERENSI)'!M1329,IF(B1329=2,'KELAS (REFERENSI)'!M1344,IF(B1329=3,'KELAS (REFERENSI)'!M1359,IF(B1329=4,'KELAS (REFERENSI)'!M1374,""))))</f>
        <v/>
      </c>
      <c r="N1329" s="38" t="str">
        <f>IF(B1329=1,'KELAS (REFERENSI)'!N1329,IF(B1329=2,'KELAS (REFERENSI)'!N1344,IF(B1329=3,'KELAS (REFERENSI)'!N1359,IF(B1329=4,'KELAS (REFERENSI)'!N1374,""))))</f>
        <v/>
      </c>
      <c r="O1329" s="38" t="str">
        <f>IF(B1329=1,'KELAS (REFERENSI)'!O1329,IF(B1329=2,'KELAS (REFERENSI)'!O1344,IF(B1329=3,'KELAS (REFERENSI)'!O1359,IF(B1329=4,'KELAS (REFERENSI)'!O1374,""))))</f>
        <v/>
      </c>
      <c r="P1329" s="38" t="str">
        <f>IF(B1329=1,'KELAS (REFERENSI)'!P1329,IF(B1329=2,'KELAS (REFERENSI)'!P1344,IF(B1329=3,'KELAS (REFERENSI)'!P1359,IF(B1329=4,'KELAS (REFERENSI)'!P1374,""))))</f>
        <v/>
      </c>
      <c r="Q1329" s="38" t="str">
        <f t="shared" si="4"/>
        <v>BPS Kota Jakarta Timur</v>
      </c>
      <c r="R1329" s="38" t="str">
        <f t="shared" si="56"/>
        <v/>
      </c>
      <c r="S1329" s="38" t="str">
        <f t="shared" ref="S1329:T1329" si="1337">S1328</f>
        <v>15 Juni sampai dengan 31 Agustus 2026</v>
      </c>
      <c r="T1329" s="38" t="str">
        <f t="shared" si="1337"/>
        <v>31 Agustus 2026</v>
      </c>
      <c r="U1329" s="46"/>
      <c r="V1329" s="42"/>
      <c r="W1329" s="42"/>
      <c r="X1329" s="42"/>
    </row>
    <row r="1330" ht="15.0" customHeight="1">
      <c r="A1330" s="36" t="s">
        <v>6392</v>
      </c>
      <c r="B1330" s="43"/>
      <c r="C1330" s="44"/>
      <c r="D1330" s="47"/>
      <c r="E1330" s="47"/>
      <c r="F1330" s="39" t="str">
        <f t="shared" si="2"/>
        <v>PETUGAS.1329/SPK/SE/PML/3172/2026</v>
      </c>
      <c r="G1330" s="45"/>
      <c r="H1330" s="39" t="str">
        <f>VLOOKUP(G1330,'MITRA (REFERENSI)'!$A:$Z,16,FALSE)</f>
        <v>#N/A</v>
      </c>
      <c r="I1330" s="39" t="str">
        <f>VLOOKUP(G1330,'MITRA (REFERENSI)'!$A:$Z,25,FALSE)</f>
        <v>#N/A</v>
      </c>
      <c r="J1330" s="38" t="str">
        <f>VLOOKUP(G1330,'MITRA (REFERENSI)'!$A:$Z,26,FALSE)</f>
        <v>#N/A</v>
      </c>
      <c r="K1330" s="38" t="str">
        <f>VLOOKUP(G1330,'MITRA (REFERENSI)'!$A:$Z,15,FALSE)</f>
        <v>#N/A</v>
      </c>
      <c r="L1330" s="38" t="str">
        <f>VLOOKUP(G1330,'MITRA (REFERENSI)'!$A:$Z,15,FALSE)</f>
        <v>#N/A</v>
      </c>
      <c r="M1330" s="38" t="str">
        <f>IF(B1330=1,'KELAS (REFERENSI)'!M1330,IF(B1330=2,'KELAS (REFERENSI)'!M1345,IF(B1330=3,'KELAS (REFERENSI)'!M1360,IF(B1330=4,'KELAS (REFERENSI)'!M1375,""))))</f>
        <v/>
      </c>
      <c r="N1330" s="38" t="str">
        <f>IF(B1330=1,'KELAS (REFERENSI)'!N1330,IF(B1330=2,'KELAS (REFERENSI)'!N1345,IF(B1330=3,'KELAS (REFERENSI)'!N1360,IF(B1330=4,'KELAS (REFERENSI)'!N1375,""))))</f>
        <v/>
      </c>
      <c r="O1330" s="38" t="str">
        <f>IF(B1330=1,'KELAS (REFERENSI)'!O1330,IF(B1330=2,'KELAS (REFERENSI)'!O1345,IF(B1330=3,'KELAS (REFERENSI)'!O1360,IF(B1330=4,'KELAS (REFERENSI)'!O1375,""))))</f>
        <v/>
      </c>
      <c r="P1330" s="38" t="str">
        <f>IF(B1330=1,'KELAS (REFERENSI)'!P1330,IF(B1330=2,'KELAS (REFERENSI)'!P1345,IF(B1330=3,'KELAS (REFERENSI)'!P1360,IF(B1330=4,'KELAS (REFERENSI)'!P1375,""))))</f>
        <v/>
      </c>
      <c r="Q1330" s="38" t="str">
        <f t="shared" si="4"/>
        <v>BPS Kota Jakarta Timur</v>
      </c>
      <c r="R1330" s="38" t="str">
        <f t="shared" si="56"/>
        <v/>
      </c>
      <c r="S1330" s="38" t="str">
        <f t="shared" ref="S1330:T1330" si="1338">S1329</f>
        <v>15 Juni sampai dengan 31 Agustus 2026</v>
      </c>
      <c r="T1330" s="38" t="str">
        <f t="shared" si="1338"/>
        <v>31 Agustus 2026</v>
      </c>
      <c r="U1330" s="46"/>
      <c r="V1330" s="42"/>
      <c r="W1330" s="42"/>
      <c r="X1330" s="42"/>
    </row>
    <row r="1331" ht="15.0" customHeight="1">
      <c r="A1331" s="36" t="s">
        <v>6393</v>
      </c>
      <c r="B1331" s="43"/>
      <c r="C1331" s="44"/>
      <c r="D1331" s="47"/>
      <c r="E1331" s="47"/>
      <c r="F1331" s="39" t="str">
        <f t="shared" si="2"/>
        <v>PETUGAS.1330/SPK/SE/PML/3172/2026</v>
      </c>
      <c r="G1331" s="45"/>
      <c r="H1331" s="39" t="str">
        <f>VLOOKUP(G1331,'MITRA (REFERENSI)'!$A:$Z,16,FALSE)</f>
        <v>#N/A</v>
      </c>
      <c r="I1331" s="39" t="str">
        <f>VLOOKUP(G1331,'MITRA (REFERENSI)'!$A:$Z,25,FALSE)</f>
        <v>#N/A</v>
      </c>
      <c r="J1331" s="38" t="str">
        <f>VLOOKUP(G1331,'MITRA (REFERENSI)'!$A:$Z,26,FALSE)</f>
        <v>#N/A</v>
      </c>
      <c r="K1331" s="38" t="str">
        <f>VLOOKUP(G1331,'MITRA (REFERENSI)'!$A:$Z,15,FALSE)</f>
        <v>#N/A</v>
      </c>
      <c r="L1331" s="38" t="str">
        <f>VLOOKUP(G1331,'MITRA (REFERENSI)'!$A:$Z,15,FALSE)</f>
        <v>#N/A</v>
      </c>
      <c r="M1331" s="38" t="str">
        <f>IF(B1331=1,'KELAS (REFERENSI)'!M1331,IF(B1331=2,'KELAS (REFERENSI)'!M1346,IF(B1331=3,'KELAS (REFERENSI)'!M1361,IF(B1331=4,'KELAS (REFERENSI)'!M1376,""))))</f>
        <v/>
      </c>
      <c r="N1331" s="38" t="str">
        <f>IF(B1331=1,'KELAS (REFERENSI)'!N1331,IF(B1331=2,'KELAS (REFERENSI)'!N1346,IF(B1331=3,'KELAS (REFERENSI)'!N1361,IF(B1331=4,'KELAS (REFERENSI)'!N1376,""))))</f>
        <v/>
      </c>
      <c r="O1331" s="38" t="str">
        <f>IF(B1331=1,'KELAS (REFERENSI)'!O1331,IF(B1331=2,'KELAS (REFERENSI)'!O1346,IF(B1331=3,'KELAS (REFERENSI)'!O1361,IF(B1331=4,'KELAS (REFERENSI)'!O1376,""))))</f>
        <v/>
      </c>
      <c r="P1331" s="38" t="str">
        <f>IF(B1331=1,'KELAS (REFERENSI)'!P1331,IF(B1331=2,'KELAS (REFERENSI)'!P1346,IF(B1331=3,'KELAS (REFERENSI)'!P1361,IF(B1331=4,'KELAS (REFERENSI)'!P1376,""))))</f>
        <v/>
      </c>
      <c r="Q1331" s="38" t="str">
        <f t="shared" si="4"/>
        <v>BPS Kota Jakarta Timur</v>
      </c>
      <c r="R1331" s="38" t="str">
        <f t="shared" si="56"/>
        <v/>
      </c>
      <c r="S1331" s="38" t="str">
        <f t="shared" ref="S1331:T1331" si="1339">S1330</f>
        <v>15 Juni sampai dengan 31 Agustus 2026</v>
      </c>
      <c r="T1331" s="38" t="str">
        <f t="shared" si="1339"/>
        <v>31 Agustus 2026</v>
      </c>
      <c r="U1331" s="46"/>
      <c r="V1331" s="42"/>
      <c r="W1331" s="42"/>
      <c r="X1331" s="42"/>
    </row>
    <row r="1332" ht="15.0" customHeight="1">
      <c r="A1332" s="36" t="s">
        <v>6394</v>
      </c>
      <c r="B1332" s="43"/>
      <c r="C1332" s="44"/>
      <c r="D1332" s="47"/>
      <c r="E1332" s="47"/>
      <c r="F1332" s="39" t="str">
        <f t="shared" si="2"/>
        <v>PETUGAS.1331/SPK/SE/PML/3172/2026</v>
      </c>
      <c r="G1332" s="45"/>
      <c r="H1332" s="39" t="str">
        <f>VLOOKUP(G1332,'MITRA (REFERENSI)'!$A:$Z,16,FALSE)</f>
        <v>#N/A</v>
      </c>
      <c r="I1332" s="39" t="str">
        <f>VLOOKUP(G1332,'MITRA (REFERENSI)'!$A:$Z,25,FALSE)</f>
        <v>#N/A</v>
      </c>
      <c r="J1332" s="38" t="str">
        <f>VLOOKUP(G1332,'MITRA (REFERENSI)'!$A:$Z,26,FALSE)</f>
        <v>#N/A</v>
      </c>
      <c r="K1332" s="38" t="str">
        <f>VLOOKUP(G1332,'MITRA (REFERENSI)'!$A:$Z,15,FALSE)</f>
        <v>#N/A</v>
      </c>
      <c r="L1332" s="38" t="str">
        <f>VLOOKUP(G1332,'MITRA (REFERENSI)'!$A:$Z,15,FALSE)</f>
        <v>#N/A</v>
      </c>
      <c r="M1332" s="38" t="str">
        <f>IF(B1332=1,'KELAS (REFERENSI)'!M1332,IF(B1332=2,'KELAS (REFERENSI)'!M1347,IF(B1332=3,'KELAS (REFERENSI)'!M1362,IF(B1332=4,'KELAS (REFERENSI)'!M1377,""))))</f>
        <v/>
      </c>
      <c r="N1332" s="38" t="str">
        <f>IF(B1332=1,'KELAS (REFERENSI)'!N1332,IF(B1332=2,'KELAS (REFERENSI)'!N1347,IF(B1332=3,'KELAS (REFERENSI)'!N1362,IF(B1332=4,'KELAS (REFERENSI)'!N1377,""))))</f>
        <v/>
      </c>
      <c r="O1332" s="38" t="str">
        <f>IF(B1332=1,'KELAS (REFERENSI)'!O1332,IF(B1332=2,'KELAS (REFERENSI)'!O1347,IF(B1332=3,'KELAS (REFERENSI)'!O1362,IF(B1332=4,'KELAS (REFERENSI)'!O1377,""))))</f>
        <v/>
      </c>
      <c r="P1332" s="38" t="str">
        <f>IF(B1332=1,'KELAS (REFERENSI)'!P1332,IF(B1332=2,'KELAS (REFERENSI)'!P1347,IF(B1332=3,'KELAS (REFERENSI)'!P1362,IF(B1332=4,'KELAS (REFERENSI)'!P1377,""))))</f>
        <v/>
      </c>
      <c r="Q1332" s="38" t="str">
        <f t="shared" si="4"/>
        <v>BPS Kota Jakarta Timur</v>
      </c>
      <c r="R1332" s="38" t="str">
        <f t="shared" si="56"/>
        <v/>
      </c>
      <c r="S1332" s="38" t="str">
        <f t="shared" ref="S1332:T1332" si="1340">S1331</f>
        <v>15 Juni sampai dengan 31 Agustus 2026</v>
      </c>
      <c r="T1332" s="38" t="str">
        <f t="shared" si="1340"/>
        <v>31 Agustus 2026</v>
      </c>
      <c r="U1332" s="46"/>
      <c r="V1332" s="42"/>
      <c r="W1332" s="42"/>
      <c r="X1332" s="42"/>
    </row>
    <row r="1333" ht="15.0" customHeight="1">
      <c r="A1333" s="36" t="s">
        <v>6395</v>
      </c>
      <c r="B1333" s="43"/>
      <c r="C1333" s="44"/>
      <c r="D1333" s="47"/>
      <c r="E1333" s="47"/>
      <c r="F1333" s="39" t="str">
        <f t="shared" si="2"/>
        <v>PETUGAS.1332/SPK/SE/PML/3172/2026</v>
      </c>
      <c r="G1333" s="45"/>
      <c r="H1333" s="39" t="str">
        <f>VLOOKUP(G1333,'MITRA (REFERENSI)'!$A:$Z,16,FALSE)</f>
        <v>#N/A</v>
      </c>
      <c r="I1333" s="39" t="str">
        <f>VLOOKUP(G1333,'MITRA (REFERENSI)'!$A:$Z,25,FALSE)</f>
        <v>#N/A</v>
      </c>
      <c r="J1333" s="38" t="str">
        <f>VLOOKUP(G1333,'MITRA (REFERENSI)'!$A:$Z,26,FALSE)</f>
        <v>#N/A</v>
      </c>
      <c r="K1333" s="38" t="str">
        <f>VLOOKUP(G1333,'MITRA (REFERENSI)'!$A:$Z,15,FALSE)</f>
        <v>#N/A</v>
      </c>
      <c r="L1333" s="38" t="str">
        <f>VLOOKUP(G1333,'MITRA (REFERENSI)'!$A:$Z,15,FALSE)</f>
        <v>#N/A</v>
      </c>
      <c r="M1333" s="38" t="str">
        <f>IF(B1333=1,'KELAS (REFERENSI)'!M1333,IF(B1333=2,'KELAS (REFERENSI)'!M1348,IF(B1333=3,'KELAS (REFERENSI)'!M1363,IF(B1333=4,'KELAS (REFERENSI)'!M1378,""))))</f>
        <v/>
      </c>
      <c r="N1333" s="38" t="str">
        <f>IF(B1333=1,'KELAS (REFERENSI)'!N1333,IF(B1333=2,'KELAS (REFERENSI)'!N1348,IF(B1333=3,'KELAS (REFERENSI)'!N1363,IF(B1333=4,'KELAS (REFERENSI)'!N1378,""))))</f>
        <v/>
      </c>
      <c r="O1333" s="38" t="str">
        <f>IF(B1333=1,'KELAS (REFERENSI)'!O1333,IF(B1333=2,'KELAS (REFERENSI)'!O1348,IF(B1333=3,'KELAS (REFERENSI)'!O1363,IF(B1333=4,'KELAS (REFERENSI)'!O1378,""))))</f>
        <v/>
      </c>
      <c r="P1333" s="38" t="str">
        <f>IF(B1333=1,'KELAS (REFERENSI)'!P1333,IF(B1333=2,'KELAS (REFERENSI)'!P1348,IF(B1333=3,'KELAS (REFERENSI)'!P1363,IF(B1333=4,'KELAS (REFERENSI)'!P1378,""))))</f>
        <v/>
      </c>
      <c r="Q1333" s="38" t="str">
        <f t="shared" si="4"/>
        <v>BPS Kota Jakarta Timur</v>
      </c>
      <c r="R1333" s="38" t="str">
        <f t="shared" si="56"/>
        <v/>
      </c>
      <c r="S1333" s="38" t="str">
        <f t="shared" ref="S1333:T1333" si="1341">S1332</f>
        <v>15 Juni sampai dengan 31 Agustus 2026</v>
      </c>
      <c r="T1333" s="38" t="str">
        <f t="shared" si="1341"/>
        <v>31 Agustus 2026</v>
      </c>
      <c r="U1333" s="46"/>
      <c r="V1333" s="42"/>
      <c r="W1333" s="42"/>
      <c r="X1333" s="42"/>
    </row>
    <row r="1334" ht="15.0" customHeight="1">
      <c r="A1334" s="36" t="s">
        <v>6396</v>
      </c>
      <c r="B1334" s="43"/>
      <c r="C1334" s="44"/>
      <c r="D1334" s="47"/>
      <c r="E1334" s="47"/>
      <c r="F1334" s="39" t="str">
        <f t="shared" si="2"/>
        <v>PETUGAS.1333/SPK/SE/PML/3172/2026</v>
      </c>
      <c r="G1334" s="45"/>
      <c r="H1334" s="39" t="str">
        <f>VLOOKUP(G1334,'MITRA (REFERENSI)'!$A:$Z,16,FALSE)</f>
        <v>#N/A</v>
      </c>
      <c r="I1334" s="39" t="str">
        <f>VLOOKUP(G1334,'MITRA (REFERENSI)'!$A:$Z,25,FALSE)</f>
        <v>#N/A</v>
      </c>
      <c r="J1334" s="38" t="str">
        <f>VLOOKUP(G1334,'MITRA (REFERENSI)'!$A:$Z,26,FALSE)</f>
        <v>#N/A</v>
      </c>
      <c r="K1334" s="38" t="str">
        <f>VLOOKUP(G1334,'MITRA (REFERENSI)'!$A:$Z,15,FALSE)</f>
        <v>#N/A</v>
      </c>
      <c r="L1334" s="38" t="str">
        <f>VLOOKUP(G1334,'MITRA (REFERENSI)'!$A:$Z,15,FALSE)</f>
        <v>#N/A</v>
      </c>
      <c r="M1334" s="38" t="str">
        <f>IF(B1334=1,'KELAS (REFERENSI)'!M1334,IF(B1334=2,'KELAS (REFERENSI)'!M1349,IF(B1334=3,'KELAS (REFERENSI)'!M1364,IF(B1334=4,'KELAS (REFERENSI)'!M1379,""))))</f>
        <v/>
      </c>
      <c r="N1334" s="38" t="str">
        <f>IF(B1334=1,'KELAS (REFERENSI)'!N1334,IF(B1334=2,'KELAS (REFERENSI)'!N1349,IF(B1334=3,'KELAS (REFERENSI)'!N1364,IF(B1334=4,'KELAS (REFERENSI)'!N1379,""))))</f>
        <v/>
      </c>
      <c r="O1334" s="38" t="str">
        <f>IF(B1334=1,'KELAS (REFERENSI)'!O1334,IF(B1334=2,'KELAS (REFERENSI)'!O1349,IF(B1334=3,'KELAS (REFERENSI)'!O1364,IF(B1334=4,'KELAS (REFERENSI)'!O1379,""))))</f>
        <v/>
      </c>
      <c r="P1334" s="38" t="str">
        <f>IF(B1334=1,'KELAS (REFERENSI)'!P1334,IF(B1334=2,'KELAS (REFERENSI)'!P1349,IF(B1334=3,'KELAS (REFERENSI)'!P1364,IF(B1334=4,'KELAS (REFERENSI)'!P1379,""))))</f>
        <v/>
      </c>
      <c r="Q1334" s="38" t="str">
        <f t="shared" si="4"/>
        <v>BPS Kota Jakarta Timur</v>
      </c>
      <c r="R1334" s="38" t="str">
        <f t="shared" si="56"/>
        <v/>
      </c>
      <c r="S1334" s="38" t="str">
        <f t="shared" ref="S1334:T1334" si="1342">S1333</f>
        <v>15 Juni sampai dengan 31 Agustus 2026</v>
      </c>
      <c r="T1334" s="38" t="str">
        <f t="shared" si="1342"/>
        <v>31 Agustus 2026</v>
      </c>
      <c r="U1334" s="46"/>
      <c r="V1334" s="42"/>
      <c r="W1334" s="42"/>
      <c r="X1334" s="42"/>
    </row>
    <row r="1335" ht="15.0" customHeight="1">
      <c r="A1335" s="36" t="s">
        <v>6397</v>
      </c>
      <c r="B1335" s="43"/>
      <c r="C1335" s="44"/>
      <c r="D1335" s="47"/>
      <c r="E1335" s="47"/>
      <c r="F1335" s="39" t="str">
        <f t="shared" si="2"/>
        <v>PETUGAS.1334/SPK/SE/PML/3172/2026</v>
      </c>
      <c r="G1335" s="45"/>
      <c r="H1335" s="39" t="str">
        <f>VLOOKUP(G1335,'MITRA (REFERENSI)'!$A:$Z,16,FALSE)</f>
        <v>#N/A</v>
      </c>
      <c r="I1335" s="39" t="str">
        <f>VLOOKUP(G1335,'MITRA (REFERENSI)'!$A:$Z,25,FALSE)</f>
        <v>#N/A</v>
      </c>
      <c r="J1335" s="38" t="str">
        <f>VLOOKUP(G1335,'MITRA (REFERENSI)'!$A:$Z,26,FALSE)</f>
        <v>#N/A</v>
      </c>
      <c r="K1335" s="38" t="str">
        <f>VLOOKUP(G1335,'MITRA (REFERENSI)'!$A:$Z,15,FALSE)</f>
        <v>#N/A</v>
      </c>
      <c r="L1335" s="38" t="str">
        <f>VLOOKUP(G1335,'MITRA (REFERENSI)'!$A:$Z,15,FALSE)</f>
        <v>#N/A</v>
      </c>
      <c r="M1335" s="38" t="str">
        <f>IF(B1335=1,'KELAS (REFERENSI)'!M1335,IF(B1335=2,'KELAS (REFERENSI)'!M1350,IF(B1335=3,'KELAS (REFERENSI)'!M1365,IF(B1335=4,'KELAS (REFERENSI)'!M1380,""))))</f>
        <v/>
      </c>
      <c r="N1335" s="38" t="str">
        <f>IF(B1335=1,'KELAS (REFERENSI)'!N1335,IF(B1335=2,'KELAS (REFERENSI)'!N1350,IF(B1335=3,'KELAS (REFERENSI)'!N1365,IF(B1335=4,'KELAS (REFERENSI)'!N1380,""))))</f>
        <v/>
      </c>
      <c r="O1335" s="38" t="str">
        <f>IF(B1335=1,'KELAS (REFERENSI)'!O1335,IF(B1335=2,'KELAS (REFERENSI)'!O1350,IF(B1335=3,'KELAS (REFERENSI)'!O1365,IF(B1335=4,'KELAS (REFERENSI)'!O1380,""))))</f>
        <v/>
      </c>
      <c r="P1335" s="38" t="str">
        <f>IF(B1335=1,'KELAS (REFERENSI)'!P1335,IF(B1335=2,'KELAS (REFERENSI)'!P1350,IF(B1335=3,'KELAS (REFERENSI)'!P1365,IF(B1335=4,'KELAS (REFERENSI)'!P1380,""))))</f>
        <v/>
      </c>
      <c r="Q1335" s="38" t="str">
        <f t="shared" si="4"/>
        <v>BPS Kota Jakarta Timur</v>
      </c>
      <c r="R1335" s="38" t="str">
        <f t="shared" si="56"/>
        <v/>
      </c>
      <c r="S1335" s="38" t="str">
        <f t="shared" ref="S1335:T1335" si="1343">S1334</f>
        <v>15 Juni sampai dengan 31 Agustus 2026</v>
      </c>
      <c r="T1335" s="38" t="str">
        <f t="shared" si="1343"/>
        <v>31 Agustus 2026</v>
      </c>
      <c r="U1335" s="46"/>
      <c r="V1335" s="42"/>
      <c r="W1335" s="42"/>
      <c r="X1335" s="42"/>
    </row>
    <row r="1336" ht="15.0" customHeight="1">
      <c r="A1336" s="36" t="s">
        <v>6398</v>
      </c>
      <c r="B1336" s="43"/>
      <c r="C1336" s="44"/>
      <c r="D1336" s="47"/>
      <c r="E1336" s="47"/>
      <c r="F1336" s="39" t="str">
        <f t="shared" si="2"/>
        <v>PETUGAS.1335/SPK/SE/PML/3172/2026</v>
      </c>
      <c r="G1336" s="45"/>
      <c r="H1336" s="39" t="str">
        <f>VLOOKUP(G1336,'MITRA (REFERENSI)'!$A:$Z,16,FALSE)</f>
        <v>#N/A</v>
      </c>
      <c r="I1336" s="39" t="str">
        <f>VLOOKUP(G1336,'MITRA (REFERENSI)'!$A:$Z,25,FALSE)</f>
        <v>#N/A</v>
      </c>
      <c r="J1336" s="38" t="str">
        <f>VLOOKUP(G1336,'MITRA (REFERENSI)'!$A:$Z,26,FALSE)</f>
        <v>#N/A</v>
      </c>
      <c r="K1336" s="38" t="str">
        <f>VLOOKUP(G1336,'MITRA (REFERENSI)'!$A:$Z,15,FALSE)</f>
        <v>#N/A</v>
      </c>
      <c r="L1336" s="38" t="str">
        <f>VLOOKUP(G1336,'MITRA (REFERENSI)'!$A:$Z,15,FALSE)</f>
        <v>#N/A</v>
      </c>
      <c r="M1336" s="38" t="str">
        <f>IF(B1336=1,'KELAS (REFERENSI)'!M1336,IF(B1336=2,'KELAS (REFERENSI)'!M1351,IF(B1336=3,'KELAS (REFERENSI)'!M1366,IF(B1336=4,'KELAS (REFERENSI)'!M1381,""))))</f>
        <v/>
      </c>
      <c r="N1336" s="38" t="str">
        <f>IF(B1336=1,'KELAS (REFERENSI)'!N1336,IF(B1336=2,'KELAS (REFERENSI)'!N1351,IF(B1336=3,'KELAS (REFERENSI)'!N1366,IF(B1336=4,'KELAS (REFERENSI)'!N1381,""))))</f>
        <v/>
      </c>
      <c r="O1336" s="38" t="str">
        <f>IF(B1336=1,'KELAS (REFERENSI)'!O1336,IF(B1336=2,'KELAS (REFERENSI)'!O1351,IF(B1336=3,'KELAS (REFERENSI)'!O1366,IF(B1336=4,'KELAS (REFERENSI)'!O1381,""))))</f>
        <v/>
      </c>
      <c r="P1336" s="38" t="str">
        <f>IF(B1336=1,'KELAS (REFERENSI)'!P1336,IF(B1336=2,'KELAS (REFERENSI)'!P1351,IF(B1336=3,'KELAS (REFERENSI)'!P1366,IF(B1336=4,'KELAS (REFERENSI)'!P1381,""))))</f>
        <v/>
      </c>
      <c r="Q1336" s="38" t="str">
        <f t="shared" si="4"/>
        <v>BPS Kota Jakarta Timur</v>
      </c>
      <c r="R1336" s="38" t="str">
        <f t="shared" si="56"/>
        <v/>
      </c>
      <c r="S1336" s="38" t="str">
        <f t="shared" ref="S1336:T1336" si="1344">S1335</f>
        <v>15 Juni sampai dengan 31 Agustus 2026</v>
      </c>
      <c r="T1336" s="38" t="str">
        <f t="shared" si="1344"/>
        <v>31 Agustus 2026</v>
      </c>
      <c r="U1336" s="46"/>
      <c r="V1336" s="42"/>
      <c r="W1336" s="42"/>
      <c r="X1336" s="42"/>
    </row>
    <row r="1337" ht="15.0" customHeight="1">
      <c r="A1337" s="36" t="s">
        <v>6399</v>
      </c>
      <c r="B1337" s="43"/>
      <c r="C1337" s="44"/>
      <c r="D1337" s="47"/>
      <c r="E1337" s="47"/>
      <c r="F1337" s="39" t="str">
        <f t="shared" si="2"/>
        <v>PETUGAS.1336/SPK/SE/PML/3172/2026</v>
      </c>
      <c r="G1337" s="45"/>
      <c r="H1337" s="39" t="str">
        <f>VLOOKUP(G1337,'MITRA (REFERENSI)'!$A:$Z,16,FALSE)</f>
        <v>#N/A</v>
      </c>
      <c r="I1337" s="39" t="str">
        <f>VLOOKUP(G1337,'MITRA (REFERENSI)'!$A:$Z,25,FALSE)</f>
        <v>#N/A</v>
      </c>
      <c r="J1337" s="38" t="str">
        <f>VLOOKUP(G1337,'MITRA (REFERENSI)'!$A:$Z,26,FALSE)</f>
        <v>#N/A</v>
      </c>
      <c r="K1337" s="38" t="str">
        <f>VLOOKUP(G1337,'MITRA (REFERENSI)'!$A:$Z,15,FALSE)</f>
        <v>#N/A</v>
      </c>
      <c r="L1337" s="38" t="str">
        <f>VLOOKUP(G1337,'MITRA (REFERENSI)'!$A:$Z,15,FALSE)</f>
        <v>#N/A</v>
      </c>
      <c r="M1337" s="38" t="str">
        <f>IF(B1337=1,'KELAS (REFERENSI)'!M1337,IF(B1337=2,'KELAS (REFERENSI)'!M1352,IF(B1337=3,'KELAS (REFERENSI)'!M1367,IF(B1337=4,'KELAS (REFERENSI)'!M1382,""))))</f>
        <v/>
      </c>
      <c r="N1337" s="38" t="str">
        <f>IF(B1337=1,'KELAS (REFERENSI)'!N1337,IF(B1337=2,'KELAS (REFERENSI)'!N1352,IF(B1337=3,'KELAS (REFERENSI)'!N1367,IF(B1337=4,'KELAS (REFERENSI)'!N1382,""))))</f>
        <v/>
      </c>
      <c r="O1337" s="38" t="str">
        <f>IF(B1337=1,'KELAS (REFERENSI)'!O1337,IF(B1337=2,'KELAS (REFERENSI)'!O1352,IF(B1337=3,'KELAS (REFERENSI)'!O1367,IF(B1337=4,'KELAS (REFERENSI)'!O1382,""))))</f>
        <v/>
      </c>
      <c r="P1337" s="38" t="str">
        <f>IF(B1337=1,'KELAS (REFERENSI)'!P1337,IF(B1337=2,'KELAS (REFERENSI)'!P1352,IF(B1337=3,'KELAS (REFERENSI)'!P1367,IF(B1337=4,'KELAS (REFERENSI)'!P1382,""))))</f>
        <v/>
      </c>
      <c r="Q1337" s="38" t="str">
        <f t="shared" si="4"/>
        <v>BPS Kota Jakarta Timur</v>
      </c>
      <c r="R1337" s="38" t="str">
        <f t="shared" si="56"/>
        <v/>
      </c>
      <c r="S1337" s="38" t="str">
        <f t="shared" ref="S1337:T1337" si="1345">S1336</f>
        <v>15 Juni sampai dengan 31 Agustus 2026</v>
      </c>
      <c r="T1337" s="38" t="str">
        <f t="shared" si="1345"/>
        <v>31 Agustus 2026</v>
      </c>
      <c r="U1337" s="46"/>
      <c r="V1337" s="42"/>
      <c r="W1337" s="42"/>
      <c r="X1337" s="42"/>
    </row>
    <row r="1338" ht="15.0" customHeight="1">
      <c r="A1338" s="36" t="s">
        <v>6400</v>
      </c>
      <c r="B1338" s="43"/>
      <c r="C1338" s="44"/>
      <c r="D1338" s="47"/>
      <c r="E1338" s="47"/>
      <c r="F1338" s="39" t="str">
        <f t="shared" si="2"/>
        <v>PETUGAS.1337/SPK/SE/PML/3172/2026</v>
      </c>
      <c r="G1338" s="45"/>
      <c r="H1338" s="39" t="str">
        <f>VLOOKUP(G1338,'MITRA (REFERENSI)'!$A:$Z,16,FALSE)</f>
        <v>#N/A</v>
      </c>
      <c r="I1338" s="39" t="str">
        <f>VLOOKUP(G1338,'MITRA (REFERENSI)'!$A:$Z,25,FALSE)</f>
        <v>#N/A</v>
      </c>
      <c r="J1338" s="38" t="str">
        <f>VLOOKUP(G1338,'MITRA (REFERENSI)'!$A:$Z,26,FALSE)</f>
        <v>#N/A</v>
      </c>
      <c r="K1338" s="38" t="str">
        <f>VLOOKUP(G1338,'MITRA (REFERENSI)'!$A:$Z,15,FALSE)</f>
        <v>#N/A</v>
      </c>
      <c r="L1338" s="38" t="str">
        <f>VLOOKUP(G1338,'MITRA (REFERENSI)'!$A:$Z,15,FALSE)</f>
        <v>#N/A</v>
      </c>
      <c r="M1338" s="38" t="str">
        <f>IF(B1338=1,'KELAS (REFERENSI)'!M1338,IF(B1338=2,'KELAS (REFERENSI)'!M1353,IF(B1338=3,'KELAS (REFERENSI)'!M1368,IF(B1338=4,'KELAS (REFERENSI)'!M1383,""))))</f>
        <v/>
      </c>
      <c r="N1338" s="38" t="str">
        <f>IF(B1338=1,'KELAS (REFERENSI)'!N1338,IF(B1338=2,'KELAS (REFERENSI)'!N1353,IF(B1338=3,'KELAS (REFERENSI)'!N1368,IF(B1338=4,'KELAS (REFERENSI)'!N1383,""))))</f>
        <v/>
      </c>
      <c r="O1338" s="38" t="str">
        <f>IF(B1338=1,'KELAS (REFERENSI)'!O1338,IF(B1338=2,'KELAS (REFERENSI)'!O1353,IF(B1338=3,'KELAS (REFERENSI)'!O1368,IF(B1338=4,'KELAS (REFERENSI)'!O1383,""))))</f>
        <v/>
      </c>
      <c r="P1338" s="38" t="str">
        <f>IF(B1338=1,'KELAS (REFERENSI)'!P1338,IF(B1338=2,'KELAS (REFERENSI)'!P1353,IF(B1338=3,'KELAS (REFERENSI)'!P1368,IF(B1338=4,'KELAS (REFERENSI)'!P1383,""))))</f>
        <v/>
      </c>
      <c r="Q1338" s="38" t="str">
        <f t="shared" si="4"/>
        <v>BPS Kota Jakarta Timur</v>
      </c>
      <c r="R1338" s="38" t="str">
        <f t="shared" si="56"/>
        <v/>
      </c>
      <c r="S1338" s="38" t="str">
        <f t="shared" ref="S1338:T1338" si="1346">S1337</f>
        <v>15 Juni sampai dengan 31 Agustus 2026</v>
      </c>
      <c r="T1338" s="38" t="str">
        <f t="shared" si="1346"/>
        <v>31 Agustus 2026</v>
      </c>
      <c r="U1338" s="46"/>
      <c r="V1338" s="42"/>
      <c r="W1338" s="42"/>
      <c r="X1338" s="42"/>
    </row>
    <row r="1339" ht="15.0" customHeight="1">
      <c r="A1339" s="36" t="s">
        <v>6401</v>
      </c>
      <c r="B1339" s="43"/>
      <c r="C1339" s="44"/>
      <c r="D1339" s="47"/>
      <c r="E1339" s="47"/>
      <c r="F1339" s="39" t="str">
        <f t="shared" si="2"/>
        <v>PETUGAS.1338/SPK/SE/PML/3172/2026</v>
      </c>
      <c r="G1339" s="45"/>
      <c r="H1339" s="39" t="str">
        <f>VLOOKUP(G1339,'MITRA (REFERENSI)'!$A:$Z,16,FALSE)</f>
        <v>#N/A</v>
      </c>
      <c r="I1339" s="39" t="str">
        <f>VLOOKUP(G1339,'MITRA (REFERENSI)'!$A:$Z,25,FALSE)</f>
        <v>#N/A</v>
      </c>
      <c r="J1339" s="38" t="str">
        <f>VLOOKUP(G1339,'MITRA (REFERENSI)'!$A:$Z,26,FALSE)</f>
        <v>#N/A</v>
      </c>
      <c r="K1339" s="38" t="str">
        <f>VLOOKUP(G1339,'MITRA (REFERENSI)'!$A:$Z,15,FALSE)</f>
        <v>#N/A</v>
      </c>
      <c r="L1339" s="38" t="str">
        <f>VLOOKUP(G1339,'MITRA (REFERENSI)'!$A:$Z,15,FALSE)</f>
        <v>#N/A</v>
      </c>
      <c r="M1339" s="38" t="str">
        <f>IF(B1339=1,'KELAS (REFERENSI)'!M1339,IF(B1339=2,'KELAS (REFERENSI)'!M1354,IF(B1339=3,'KELAS (REFERENSI)'!M1369,IF(B1339=4,'KELAS (REFERENSI)'!M1384,""))))</f>
        <v/>
      </c>
      <c r="N1339" s="38" t="str">
        <f>IF(B1339=1,'KELAS (REFERENSI)'!N1339,IF(B1339=2,'KELAS (REFERENSI)'!N1354,IF(B1339=3,'KELAS (REFERENSI)'!N1369,IF(B1339=4,'KELAS (REFERENSI)'!N1384,""))))</f>
        <v/>
      </c>
      <c r="O1339" s="38" t="str">
        <f>IF(B1339=1,'KELAS (REFERENSI)'!O1339,IF(B1339=2,'KELAS (REFERENSI)'!O1354,IF(B1339=3,'KELAS (REFERENSI)'!O1369,IF(B1339=4,'KELAS (REFERENSI)'!O1384,""))))</f>
        <v/>
      </c>
      <c r="P1339" s="38" t="str">
        <f>IF(B1339=1,'KELAS (REFERENSI)'!P1339,IF(B1339=2,'KELAS (REFERENSI)'!P1354,IF(B1339=3,'KELAS (REFERENSI)'!P1369,IF(B1339=4,'KELAS (REFERENSI)'!P1384,""))))</f>
        <v/>
      </c>
      <c r="Q1339" s="38" t="str">
        <f t="shared" si="4"/>
        <v>BPS Kota Jakarta Timur</v>
      </c>
      <c r="R1339" s="38" t="str">
        <f t="shared" si="56"/>
        <v/>
      </c>
      <c r="S1339" s="38" t="str">
        <f t="shared" ref="S1339:T1339" si="1347">S1338</f>
        <v>15 Juni sampai dengan 31 Agustus 2026</v>
      </c>
      <c r="T1339" s="38" t="str">
        <f t="shared" si="1347"/>
        <v>31 Agustus 2026</v>
      </c>
      <c r="U1339" s="46"/>
      <c r="V1339" s="42"/>
      <c r="W1339" s="42"/>
      <c r="X1339" s="42"/>
    </row>
    <row r="1340" ht="15.0" customHeight="1">
      <c r="A1340" s="36" t="s">
        <v>6402</v>
      </c>
      <c r="B1340" s="43"/>
      <c r="C1340" s="44"/>
      <c r="D1340" s="47"/>
      <c r="E1340" s="47"/>
      <c r="F1340" s="39" t="str">
        <f t="shared" si="2"/>
        <v>PETUGAS.1339/SPK/SE/PML/3172/2026</v>
      </c>
      <c r="G1340" s="45"/>
      <c r="H1340" s="39" t="str">
        <f>VLOOKUP(G1340,'MITRA (REFERENSI)'!$A:$Z,16,FALSE)</f>
        <v>#N/A</v>
      </c>
      <c r="I1340" s="39" t="str">
        <f>VLOOKUP(G1340,'MITRA (REFERENSI)'!$A:$Z,25,FALSE)</f>
        <v>#N/A</v>
      </c>
      <c r="J1340" s="38" t="str">
        <f>VLOOKUP(G1340,'MITRA (REFERENSI)'!$A:$Z,26,FALSE)</f>
        <v>#N/A</v>
      </c>
      <c r="K1340" s="38" t="str">
        <f>VLOOKUP(G1340,'MITRA (REFERENSI)'!$A:$Z,15,FALSE)</f>
        <v>#N/A</v>
      </c>
      <c r="L1340" s="38" t="str">
        <f>VLOOKUP(G1340,'MITRA (REFERENSI)'!$A:$Z,15,FALSE)</f>
        <v>#N/A</v>
      </c>
      <c r="M1340" s="38" t="str">
        <f>IF(B1340=1,'KELAS (REFERENSI)'!M1340,IF(B1340=2,'KELAS (REFERENSI)'!M1355,IF(B1340=3,'KELAS (REFERENSI)'!M1370,IF(B1340=4,'KELAS (REFERENSI)'!M1385,""))))</f>
        <v/>
      </c>
      <c r="N1340" s="38" t="str">
        <f>IF(B1340=1,'KELAS (REFERENSI)'!N1340,IF(B1340=2,'KELAS (REFERENSI)'!N1355,IF(B1340=3,'KELAS (REFERENSI)'!N1370,IF(B1340=4,'KELAS (REFERENSI)'!N1385,""))))</f>
        <v/>
      </c>
      <c r="O1340" s="38" t="str">
        <f>IF(B1340=1,'KELAS (REFERENSI)'!O1340,IF(B1340=2,'KELAS (REFERENSI)'!O1355,IF(B1340=3,'KELAS (REFERENSI)'!O1370,IF(B1340=4,'KELAS (REFERENSI)'!O1385,""))))</f>
        <v/>
      </c>
      <c r="P1340" s="38" t="str">
        <f>IF(B1340=1,'KELAS (REFERENSI)'!P1340,IF(B1340=2,'KELAS (REFERENSI)'!P1355,IF(B1340=3,'KELAS (REFERENSI)'!P1370,IF(B1340=4,'KELAS (REFERENSI)'!P1385,""))))</f>
        <v/>
      </c>
      <c r="Q1340" s="38" t="str">
        <f t="shared" si="4"/>
        <v>BPS Kota Jakarta Timur</v>
      </c>
      <c r="R1340" s="38" t="str">
        <f t="shared" si="56"/>
        <v/>
      </c>
      <c r="S1340" s="38" t="str">
        <f t="shared" ref="S1340:T1340" si="1348">S1339</f>
        <v>15 Juni sampai dengan 31 Agustus 2026</v>
      </c>
      <c r="T1340" s="38" t="str">
        <f t="shared" si="1348"/>
        <v>31 Agustus 2026</v>
      </c>
      <c r="U1340" s="46"/>
      <c r="V1340" s="42"/>
      <c r="W1340" s="42"/>
      <c r="X1340" s="42"/>
    </row>
    <row r="1341" ht="15.0" customHeight="1">
      <c r="A1341" s="36" t="s">
        <v>6403</v>
      </c>
      <c r="B1341" s="43"/>
      <c r="C1341" s="44"/>
      <c r="D1341" s="47"/>
      <c r="E1341" s="47"/>
      <c r="F1341" s="39" t="str">
        <f t="shared" si="2"/>
        <v>PETUGAS.1340/SPK/SE/PML/3172/2026</v>
      </c>
      <c r="G1341" s="45"/>
      <c r="H1341" s="39" t="str">
        <f>VLOOKUP(G1341,'MITRA (REFERENSI)'!$A:$Z,16,FALSE)</f>
        <v>#N/A</v>
      </c>
      <c r="I1341" s="39" t="str">
        <f>VLOOKUP(G1341,'MITRA (REFERENSI)'!$A:$Z,25,FALSE)</f>
        <v>#N/A</v>
      </c>
      <c r="J1341" s="38" t="str">
        <f>VLOOKUP(G1341,'MITRA (REFERENSI)'!$A:$Z,26,FALSE)</f>
        <v>#N/A</v>
      </c>
      <c r="K1341" s="38" t="str">
        <f>VLOOKUP(G1341,'MITRA (REFERENSI)'!$A:$Z,15,FALSE)</f>
        <v>#N/A</v>
      </c>
      <c r="L1341" s="38" t="str">
        <f>VLOOKUP(G1341,'MITRA (REFERENSI)'!$A:$Z,15,FALSE)</f>
        <v>#N/A</v>
      </c>
      <c r="M1341" s="38" t="str">
        <f>IF(B1341=1,'KELAS (REFERENSI)'!M1341,IF(B1341=2,'KELAS (REFERENSI)'!M1356,IF(B1341=3,'KELAS (REFERENSI)'!M1371,IF(B1341=4,'KELAS (REFERENSI)'!M1386,""))))</f>
        <v/>
      </c>
      <c r="N1341" s="38" t="str">
        <f>IF(B1341=1,'KELAS (REFERENSI)'!N1341,IF(B1341=2,'KELAS (REFERENSI)'!N1356,IF(B1341=3,'KELAS (REFERENSI)'!N1371,IF(B1341=4,'KELAS (REFERENSI)'!N1386,""))))</f>
        <v/>
      </c>
      <c r="O1341" s="38" t="str">
        <f>IF(B1341=1,'KELAS (REFERENSI)'!O1341,IF(B1341=2,'KELAS (REFERENSI)'!O1356,IF(B1341=3,'KELAS (REFERENSI)'!O1371,IF(B1341=4,'KELAS (REFERENSI)'!O1386,""))))</f>
        <v/>
      </c>
      <c r="P1341" s="38" t="str">
        <f>IF(B1341=1,'KELAS (REFERENSI)'!P1341,IF(B1341=2,'KELAS (REFERENSI)'!P1356,IF(B1341=3,'KELAS (REFERENSI)'!P1371,IF(B1341=4,'KELAS (REFERENSI)'!P1386,""))))</f>
        <v/>
      </c>
      <c r="Q1341" s="38" t="str">
        <f t="shared" si="4"/>
        <v>BPS Kota Jakarta Timur</v>
      </c>
      <c r="R1341" s="38" t="str">
        <f t="shared" si="56"/>
        <v/>
      </c>
      <c r="S1341" s="38" t="str">
        <f t="shared" ref="S1341:T1341" si="1349">S1340</f>
        <v>15 Juni sampai dengan 31 Agustus 2026</v>
      </c>
      <c r="T1341" s="38" t="str">
        <f t="shared" si="1349"/>
        <v>31 Agustus 2026</v>
      </c>
      <c r="U1341" s="46"/>
      <c r="V1341" s="42"/>
      <c r="W1341" s="42"/>
      <c r="X1341" s="42"/>
    </row>
    <row r="1342" ht="15.0" customHeight="1">
      <c r="A1342" s="36" t="s">
        <v>6404</v>
      </c>
      <c r="B1342" s="43"/>
      <c r="C1342" s="44"/>
      <c r="D1342" s="47"/>
      <c r="E1342" s="47"/>
      <c r="F1342" s="39" t="str">
        <f t="shared" si="2"/>
        <v>PETUGAS.1341/SPK/SE/PML/3172/2026</v>
      </c>
      <c r="G1342" s="45"/>
      <c r="H1342" s="39" t="str">
        <f>VLOOKUP(G1342,'MITRA (REFERENSI)'!$A:$Z,16,FALSE)</f>
        <v>#N/A</v>
      </c>
      <c r="I1342" s="39" t="str">
        <f>VLOOKUP(G1342,'MITRA (REFERENSI)'!$A:$Z,25,FALSE)</f>
        <v>#N/A</v>
      </c>
      <c r="J1342" s="38" t="str">
        <f>VLOOKUP(G1342,'MITRA (REFERENSI)'!$A:$Z,26,FALSE)</f>
        <v>#N/A</v>
      </c>
      <c r="K1342" s="38" t="str">
        <f>VLOOKUP(G1342,'MITRA (REFERENSI)'!$A:$Z,15,FALSE)</f>
        <v>#N/A</v>
      </c>
      <c r="L1342" s="38" t="str">
        <f>VLOOKUP(G1342,'MITRA (REFERENSI)'!$A:$Z,15,FALSE)</f>
        <v>#N/A</v>
      </c>
      <c r="M1342" s="38" t="str">
        <f>IF(B1342=1,'KELAS (REFERENSI)'!M1342,IF(B1342=2,'KELAS (REFERENSI)'!M1357,IF(B1342=3,'KELAS (REFERENSI)'!M1372,IF(B1342=4,'KELAS (REFERENSI)'!M1387,""))))</f>
        <v/>
      </c>
      <c r="N1342" s="38" t="str">
        <f>IF(B1342=1,'KELAS (REFERENSI)'!N1342,IF(B1342=2,'KELAS (REFERENSI)'!N1357,IF(B1342=3,'KELAS (REFERENSI)'!N1372,IF(B1342=4,'KELAS (REFERENSI)'!N1387,""))))</f>
        <v/>
      </c>
      <c r="O1342" s="38" t="str">
        <f>IF(B1342=1,'KELAS (REFERENSI)'!O1342,IF(B1342=2,'KELAS (REFERENSI)'!O1357,IF(B1342=3,'KELAS (REFERENSI)'!O1372,IF(B1342=4,'KELAS (REFERENSI)'!O1387,""))))</f>
        <v/>
      </c>
      <c r="P1342" s="38" t="str">
        <f>IF(B1342=1,'KELAS (REFERENSI)'!P1342,IF(B1342=2,'KELAS (REFERENSI)'!P1357,IF(B1342=3,'KELAS (REFERENSI)'!P1372,IF(B1342=4,'KELAS (REFERENSI)'!P1387,""))))</f>
        <v/>
      </c>
      <c r="Q1342" s="38" t="str">
        <f t="shared" si="4"/>
        <v>BPS Kota Jakarta Timur</v>
      </c>
      <c r="R1342" s="38" t="str">
        <f t="shared" si="56"/>
        <v/>
      </c>
      <c r="S1342" s="38" t="str">
        <f t="shared" ref="S1342:T1342" si="1350">S1341</f>
        <v>15 Juni sampai dengan 31 Agustus 2026</v>
      </c>
      <c r="T1342" s="38" t="str">
        <f t="shared" si="1350"/>
        <v>31 Agustus 2026</v>
      </c>
      <c r="U1342" s="46"/>
      <c r="V1342" s="42"/>
      <c r="W1342" s="42"/>
      <c r="X1342" s="42"/>
    </row>
    <row r="1343" ht="15.0" customHeight="1">
      <c r="A1343" s="36" t="s">
        <v>6405</v>
      </c>
      <c r="B1343" s="43"/>
      <c r="C1343" s="44"/>
      <c r="D1343" s="47"/>
      <c r="E1343" s="47"/>
      <c r="F1343" s="39" t="str">
        <f t="shared" si="2"/>
        <v>PETUGAS.1342/SPK/SE/PML/3172/2026</v>
      </c>
      <c r="G1343" s="45"/>
      <c r="H1343" s="39" t="str">
        <f>VLOOKUP(G1343,'MITRA (REFERENSI)'!$A:$Z,16,FALSE)</f>
        <v>#N/A</v>
      </c>
      <c r="I1343" s="39" t="str">
        <f>VLOOKUP(G1343,'MITRA (REFERENSI)'!$A:$Z,25,FALSE)</f>
        <v>#N/A</v>
      </c>
      <c r="J1343" s="38" t="str">
        <f>VLOOKUP(G1343,'MITRA (REFERENSI)'!$A:$Z,26,FALSE)</f>
        <v>#N/A</v>
      </c>
      <c r="K1343" s="38" t="str">
        <f>VLOOKUP(G1343,'MITRA (REFERENSI)'!$A:$Z,15,FALSE)</f>
        <v>#N/A</v>
      </c>
      <c r="L1343" s="38" t="str">
        <f>VLOOKUP(G1343,'MITRA (REFERENSI)'!$A:$Z,15,FALSE)</f>
        <v>#N/A</v>
      </c>
      <c r="M1343" s="38" t="str">
        <f>IF(B1343=1,'KELAS (REFERENSI)'!M1343,IF(B1343=2,'KELAS (REFERENSI)'!M1358,IF(B1343=3,'KELAS (REFERENSI)'!M1373,IF(B1343=4,'KELAS (REFERENSI)'!M1388,""))))</f>
        <v/>
      </c>
      <c r="N1343" s="38" t="str">
        <f>IF(B1343=1,'KELAS (REFERENSI)'!N1343,IF(B1343=2,'KELAS (REFERENSI)'!N1358,IF(B1343=3,'KELAS (REFERENSI)'!N1373,IF(B1343=4,'KELAS (REFERENSI)'!N1388,""))))</f>
        <v/>
      </c>
      <c r="O1343" s="38" t="str">
        <f>IF(B1343=1,'KELAS (REFERENSI)'!O1343,IF(B1343=2,'KELAS (REFERENSI)'!O1358,IF(B1343=3,'KELAS (REFERENSI)'!O1373,IF(B1343=4,'KELAS (REFERENSI)'!O1388,""))))</f>
        <v/>
      </c>
      <c r="P1343" s="38" t="str">
        <f>IF(B1343=1,'KELAS (REFERENSI)'!P1343,IF(B1343=2,'KELAS (REFERENSI)'!P1358,IF(B1343=3,'KELAS (REFERENSI)'!P1373,IF(B1343=4,'KELAS (REFERENSI)'!P1388,""))))</f>
        <v/>
      </c>
      <c r="Q1343" s="38" t="str">
        <f t="shared" si="4"/>
        <v>BPS Kota Jakarta Timur</v>
      </c>
      <c r="R1343" s="38" t="str">
        <f t="shared" si="56"/>
        <v/>
      </c>
      <c r="S1343" s="38" t="str">
        <f t="shared" ref="S1343:T1343" si="1351">S1342</f>
        <v>15 Juni sampai dengan 31 Agustus 2026</v>
      </c>
      <c r="T1343" s="38" t="str">
        <f t="shared" si="1351"/>
        <v>31 Agustus 2026</v>
      </c>
      <c r="U1343" s="46"/>
      <c r="V1343" s="42"/>
      <c r="W1343" s="42"/>
      <c r="X1343" s="42"/>
    </row>
    <row r="1344" ht="15.0" customHeight="1">
      <c r="A1344" s="36" t="s">
        <v>6406</v>
      </c>
      <c r="B1344" s="43"/>
      <c r="C1344" s="44"/>
      <c r="D1344" s="47"/>
      <c r="E1344" s="47"/>
      <c r="F1344" s="39" t="str">
        <f t="shared" si="2"/>
        <v>PETUGAS.1343/SPK/SE/PML/3172/2026</v>
      </c>
      <c r="G1344" s="45"/>
      <c r="H1344" s="39" t="str">
        <f>VLOOKUP(G1344,'MITRA (REFERENSI)'!$A:$Z,16,FALSE)</f>
        <v>#N/A</v>
      </c>
      <c r="I1344" s="39" t="str">
        <f>VLOOKUP(G1344,'MITRA (REFERENSI)'!$A:$Z,25,FALSE)</f>
        <v>#N/A</v>
      </c>
      <c r="J1344" s="38" t="str">
        <f>VLOOKUP(G1344,'MITRA (REFERENSI)'!$A:$Z,26,FALSE)</f>
        <v>#N/A</v>
      </c>
      <c r="K1344" s="38" t="str">
        <f>VLOOKUP(G1344,'MITRA (REFERENSI)'!$A:$Z,15,FALSE)</f>
        <v>#N/A</v>
      </c>
      <c r="L1344" s="38" t="str">
        <f>VLOOKUP(G1344,'MITRA (REFERENSI)'!$A:$Z,15,FALSE)</f>
        <v>#N/A</v>
      </c>
      <c r="M1344" s="38" t="str">
        <f>IF(B1344=1,'KELAS (REFERENSI)'!M1344,IF(B1344=2,'KELAS (REFERENSI)'!M1359,IF(B1344=3,'KELAS (REFERENSI)'!M1374,IF(B1344=4,'KELAS (REFERENSI)'!M1389,""))))</f>
        <v/>
      </c>
      <c r="N1344" s="38" t="str">
        <f>IF(B1344=1,'KELAS (REFERENSI)'!N1344,IF(B1344=2,'KELAS (REFERENSI)'!N1359,IF(B1344=3,'KELAS (REFERENSI)'!N1374,IF(B1344=4,'KELAS (REFERENSI)'!N1389,""))))</f>
        <v/>
      </c>
      <c r="O1344" s="38" t="str">
        <f>IF(B1344=1,'KELAS (REFERENSI)'!O1344,IF(B1344=2,'KELAS (REFERENSI)'!O1359,IF(B1344=3,'KELAS (REFERENSI)'!O1374,IF(B1344=4,'KELAS (REFERENSI)'!O1389,""))))</f>
        <v/>
      </c>
      <c r="P1344" s="38" t="str">
        <f>IF(B1344=1,'KELAS (REFERENSI)'!P1344,IF(B1344=2,'KELAS (REFERENSI)'!P1359,IF(B1344=3,'KELAS (REFERENSI)'!P1374,IF(B1344=4,'KELAS (REFERENSI)'!P1389,""))))</f>
        <v/>
      </c>
      <c r="Q1344" s="38" t="str">
        <f t="shared" si="4"/>
        <v>BPS Kota Jakarta Timur</v>
      </c>
      <c r="R1344" s="38" t="str">
        <f t="shared" si="56"/>
        <v/>
      </c>
      <c r="S1344" s="38" t="str">
        <f t="shared" ref="S1344:T1344" si="1352">S1343</f>
        <v>15 Juni sampai dengan 31 Agustus 2026</v>
      </c>
      <c r="T1344" s="38" t="str">
        <f t="shared" si="1352"/>
        <v>31 Agustus 2026</v>
      </c>
      <c r="U1344" s="46"/>
      <c r="V1344" s="42"/>
      <c r="W1344" s="42"/>
      <c r="X1344" s="42"/>
    </row>
    <row r="1345" ht="15.0" customHeight="1">
      <c r="A1345" s="36" t="s">
        <v>6407</v>
      </c>
      <c r="B1345" s="43"/>
      <c r="C1345" s="44"/>
      <c r="D1345" s="47"/>
      <c r="E1345" s="47"/>
      <c r="F1345" s="39" t="str">
        <f t="shared" si="2"/>
        <v>PETUGAS.1344/SPK/SE/PML/3172/2026</v>
      </c>
      <c r="G1345" s="45"/>
      <c r="H1345" s="39" t="str">
        <f>VLOOKUP(G1345,'MITRA (REFERENSI)'!$A:$Z,16,FALSE)</f>
        <v>#N/A</v>
      </c>
      <c r="I1345" s="39" t="str">
        <f>VLOOKUP(G1345,'MITRA (REFERENSI)'!$A:$Z,25,FALSE)</f>
        <v>#N/A</v>
      </c>
      <c r="J1345" s="38" t="str">
        <f>VLOOKUP(G1345,'MITRA (REFERENSI)'!$A:$Z,26,FALSE)</f>
        <v>#N/A</v>
      </c>
      <c r="K1345" s="38" t="str">
        <f>VLOOKUP(G1345,'MITRA (REFERENSI)'!$A:$Z,15,FALSE)</f>
        <v>#N/A</v>
      </c>
      <c r="L1345" s="38" t="str">
        <f>VLOOKUP(G1345,'MITRA (REFERENSI)'!$A:$Z,15,FALSE)</f>
        <v>#N/A</v>
      </c>
      <c r="M1345" s="38" t="str">
        <f>IF(B1345=1,'KELAS (REFERENSI)'!M1345,IF(B1345=2,'KELAS (REFERENSI)'!M1360,IF(B1345=3,'KELAS (REFERENSI)'!M1375,IF(B1345=4,'KELAS (REFERENSI)'!M1390,""))))</f>
        <v/>
      </c>
      <c r="N1345" s="38" t="str">
        <f>IF(B1345=1,'KELAS (REFERENSI)'!N1345,IF(B1345=2,'KELAS (REFERENSI)'!N1360,IF(B1345=3,'KELAS (REFERENSI)'!N1375,IF(B1345=4,'KELAS (REFERENSI)'!N1390,""))))</f>
        <v/>
      </c>
      <c r="O1345" s="38" t="str">
        <f>IF(B1345=1,'KELAS (REFERENSI)'!O1345,IF(B1345=2,'KELAS (REFERENSI)'!O1360,IF(B1345=3,'KELAS (REFERENSI)'!O1375,IF(B1345=4,'KELAS (REFERENSI)'!O1390,""))))</f>
        <v/>
      </c>
      <c r="P1345" s="38" t="str">
        <f>IF(B1345=1,'KELAS (REFERENSI)'!P1345,IF(B1345=2,'KELAS (REFERENSI)'!P1360,IF(B1345=3,'KELAS (REFERENSI)'!P1375,IF(B1345=4,'KELAS (REFERENSI)'!P1390,""))))</f>
        <v/>
      </c>
      <c r="Q1345" s="38" t="str">
        <f t="shared" si="4"/>
        <v>BPS Kota Jakarta Timur</v>
      </c>
      <c r="R1345" s="38" t="str">
        <f t="shared" si="56"/>
        <v/>
      </c>
      <c r="S1345" s="38" t="str">
        <f t="shared" ref="S1345:T1345" si="1353">S1344</f>
        <v>15 Juni sampai dengan 31 Agustus 2026</v>
      </c>
      <c r="T1345" s="38" t="str">
        <f t="shared" si="1353"/>
        <v>31 Agustus 2026</v>
      </c>
      <c r="U1345" s="46"/>
      <c r="V1345" s="42"/>
      <c r="W1345" s="42"/>
      <c r="X1345" s="42"/>
    </row>
    <row r="1346" ht="15.0" customHeight="1">
      <c r="A1346" s="36" t="s">
        <v>6408</v>
      </c>
      <c r="B1346" s="43"/>
      <c r="C1346" s="44"/>
      <c r="D1346" s="47"/>
      <c r="E1346" s="47"/>
      <c r="F1346" s="39" t="str">
        <f t="shared" si="2"/>
        <v>PETUGAS.1345/SPK/SE/PML/3172/2026</v>
      </c>
      <c r="G1346" s="45"/>
      <c r="H1346" s="39" t="str">
        <f>VLOOKUP(G1346,'MITRA (REFERENSI)'!$A:$Z,16,FALSE)</f>
        <v>#N/A</v>
      </c>
      <c r="I1346" s="39" t="str">
        <f>VLOOKUP(G1346,'MITRA (REFERENSI)'!$A:$Z,25,FALSE)</f>
        <v>#N/A</v>
      </c>
      <c r="J1346" s="38" t="str">
        <f>VLOOKUP(G1346,'MITRA (REFERENSI)'!$A:$Z,26,FALSE)</f>
        <v>#N/A</v>
      </c>
      <c r="K1346" s="38" t="str">
        <f>VLOOKUP(G1346,'MITRA (REFERENSI)'!$A:$Z,15,FALSE)</f>
        <v>#N/A</v>
      </c>
      <c r="L1346" s="38" t="str">
        <f>VLOOKUP(G1346,'MITRA (REFERENSI)'!$A:$Z,15,FALSE)</f>
        <v>#N/A</v>
      </c>
      <c r="M1346" s="38" t="str">
        <f>IF(B1346=1,'KELAS (REFERENSI)'!M1346,IF(B1346=2,'KELAS (REFERENSI)'!M1361,IF(B1346=3,'KELAS (REFERENSI)'!M1376,IF(B1346=4,'KELAS (REFERENSI)'!M1391,""))))</f>
        <v/>
      </c>
      <c r="N1346" s="38" t="str">
        <f>IF(B1346=1,'KELAS (REFERENSI)'!N1346,IF(B1346=2,'KELAS (REFERENSI)'!N1361,IF(B1346=3,'KELAS (REFERENSI)'!N1376,IF(B1346=4,'KELAS (REFERENSI)'!N1391,""))))</f>
        <v/>
      </c>
      <c r="O1346" s="38" t="str">
        <f>IF(B1346=1,'KELAS (REFERENSI)'!O1346,IF(B1346=2,'KELAS (REFERENSI)'!O1361,IF(B1346=3,'KELAS (REFERENSI)'!O1376,IF(B1346=4,'KELAS (REFERENSI)'!O1391,""))))</f>
        <v/>
      </c>
      <c r="P1346" s="38" t="str">
        <f>IF(B1346=1,'KELAS (REFERENSI)'!P1346,IF(B1346=2,'KELAS (REFERENSI)'!P1361,IF(B1346=3,'KELAS (REFERENSI)'!P1376,IF(B1346=4,'KELAS (REFERENSI)'!P1391,""))))</f>
        <v/>
      </c>
      <c r="Q1346" s="38" t="str">
        <f t="shared" si="4"/>
        <v>BPS Kota Jakarta Timur</v>
      </c>
      <c r="R1346" s="38" t="str">
        <f t="shared" si="56"/>
        <v/>
      </c>
      <c r="S1346" s="38" t="str">
        <f t="shared" ref="S1346:T1346" si="1354">S1345</f>
        <v>15 Juni sampai dengan 31 Agustus 2026</v>
      </c>
      <c r="T1346" s="38" t="str">
        <f t="shared" si="1354"/>
        <v>31 Agustus 2026</v>
      </c>
      <c r="U1346" s="46"/>
      <c r="V1346" s="42"/>
      <c r="W1346" s="42"/>
      <c r="X1346" s="42"/>
    </row>
    <row r="1347" ht="15.0" customHeight="1">
      <c r="A1347" s="36" t="s">
        <v>6409</v>
      </c>
      <c r="B1347" s="43"/>
      <c r="C1347" s="44"/>
      <c r="D1347" s="47"/>
      <c r="E1347" s="47"/>
      <c r="F1347" s="39" t="str">
        <f t="shared" si="2"/>
        <v>PETUGAS.1346/SPK/SE/PML/3172/2026</v>
      </c>
      <c r="G1347" s="45"/>
      <c r="H1347" s="39" t="str">
        <f>VLOOKUP(G1347,'MITRA (REFERENSI)'!$A:$Z,16,FALSE)</f>
        <v>#N/A</v>
      </c>
      <c r="I1347" s="39" t="str">
        <f>VLOOKUP(G1347,'MITRA (REFERENSI)'!$A:$Z,25,FALSE)</f>
        <v>#N/A</v>
      </c>
      <c r="J1347" s="38" t="str">
        <f>VLOOKUP(G1347,'MITRA (REFERENSI)'!$A:$Z,26,FALSE)</f>
        <v>#N/A</v>
      </c>
      <c r="K1347" s="38" t="str">
        <f>VLOOKUP(G1347,'MITRA (REFERENSI)'!$A:$Z,15,FALSE)</f>
        <v>#N/A</v>
      </c>
      <c r="L1347" s="38" t="str">
        <f>VLOOKUP(G1347,'MITRA (REFERENSI)'!$A:$Z,15,FALSE)</f>
        <v>#N/A</v>
      </c>
      <c r="M1347" s="38" t="str">
        <f>IF(B1347=1,'KELAS (REFERENSI)'!M1347,IF(B1347=2,'KELAS (REFERENSI)'!M1362,IF(B1347=3,'KELAS (REFERENSI)'!M1377,IF(B1347=4,'KELAS (REFERENSI)'!M1392,""))))</f>
        <v/>
      </c>
      <c r="N1347" s="38" t="str">
        <f>IF(B1347=1,'KELAS (REFERENSI)'!N1347,IF(B1347=2,'KELAS (REFERENSI)'!N1362,IF(B1347=3,'KELAS (REFERENSI)'!N1377,IF(B1347=4,'KELAS (REFERENSI)'!N1392,""))))</f>
        <v/>
      </c>
      <c r="O1347" s="38" t="str">
        <f>IF(B1347=1,'KELAS (REFERENSI)'!O1347,IF(B1347=2,'KELAS (REFERENSI)'!O1362,IF(B1347=3,'KELAS (REFERENSI)'!O1377,IF(B1347=4,'KELAS (REFERENSI)'!O1392,""))))</f>
        <v/>
      </c>
      <c r="P1347" s="38" t="str">
        <f>IF(B1347=1,'KELAS (REFERENSI)'!P1347,IF(B1347=2,'KELAS (REFERENSI)'!P1362,IF(B1347=3,'KELAS (REFERENSI)'!P1377,IF(B1347=4,'KELAS (REFERENSI)'!P1392,""))))</f>
        <v/>
      </c>
      <c r="Q1347" s="38" t="str">
        <f t="shared" si="4"/>
        <v>BPS Kota Jakarta Timur</v>
      </c>
      <c r="R1347" s="38" t="str">
        <f t="shared" si="56"/>
        <v/>
      </c>
      <c r="S1347" s="38" t="str">
        <f t="shared" ref="S1347:T1347" si="1355">S1346</f>
        <v>15 Juni sampai dengan 31 Agustus 2026</v>
      </c>
      <c r="T1347" s="38" t="str">
        <f t="shared" si="1355"/>
        <v>31 Agustus 2026</v>
      </c>
      <c r="U1347" s="46"/>
      <c r="V1347" s="42"/>
      <c r="W1347" s="42"/>
      <c r="X1347" s="42"/>
    </row>
    <row r="1348" ht="15.0" customHeight="1">
      <c r="A1348" s="36" t="s">
        <v>6410</v>
      </c>
      <c r="B1348" s="43"/>
      <c r="C1348" s="44"/>
      <c r="D1348" s="47"/>
      <c r="E1348" s="47"/>
      <c r="F1348" s="39" t="str">
        <f t="shared" si="2"/>
        <v>PETUGAS.1347/SPK/SE/PML/3172/2026</v>
      </c>
      <c r="G1348" s="45"/>
      <c r="H1348" s="39" t="str">
        <f>VLOOKUP(G1348,'MITRA (REFERENSI)'!$A:$Z,16,FALSE)</f>
        <v>#N/A</v>
      </c>
      <c r="I1348" s="39" t="str">
        <f>VLOOKUP(G1348,'MITRA (REFERENSI)'!$A:$Z,25,FALSE)</f>
        <v>#N/A</v>
      </c>
      <c r="J1348" s="38" t="str">
        <f>VLOOKUP(G1348,'MITRA (REFERENSI)'!$A:$Z,26,FALSE)</f>
        <v>#N/A</v>
      </c>
      <c r="K1348" s="38" t="str">
        <f>VLOOKUP(G1348,'MITRA (REFERENSI)'!$A:$Z,15,FALSE)</f>
        <v>#N/A</v>
      </c>
      <c r="L1348" s="38" t="str">
        <f>VLOOKUP(G1348,'MITRA (REFERENSI)'!$A:$Z,15,FALSE)</f>
        <v>#N/A</v>
      </c>
      <c r="M1348" s="38" t="str">
        <f>IF(B1348=1,'KELAS (REFERENSI)'!M1348,IF(B1348=2,'KELAS (REFERENSI)'!M1363,IF(B1348=3,'KELAS (REFERENSI)'!M1378,IF(B1348=4,'KELAS (REFERENSI)'!M1393,""))))</f>
        <v/>
      </c>
      <c r="N1348" s="38" t="str">
        <f>IF(B1348=1,'KELAS (REFERENSI)'!N1348,IF(B1348=2,'KELAS (REFERENSI)'!N1363,IF(B1348=3,'KELAS (REFERENSI)'!N1378,IF(B1348=4,'KELAS (REFERENSI)'!N1393,""))))</f>
        <v/>
      </c>
      <c r="O1348" s="38" t="str">
        <f>IF(B1348=1,'KELAS (REFERENSI)'!O1348,IF(B1348=2,'KELAS (REFERENSI)'!O1363,IF(B1348=3,'KELAS (REFERENSI)'!O1378,IF(B1348=4,'KELAS (REFERENSI)'!O1393,""))))</f>
        <v/>
      </c>
      <c r="P1348" s="38" t="str">
        <f>IF(B1348=1,'KELAS (REFERENSI)'!P1348,IF(B1348=2,'KELAS (REFERENSI)'!P1363,IF(B1348=3,'KELAS (REFERENSI)'!P1378,IF(B1348=4,'KELAS (REFERENSI)'!P1393,""))))</f>
        <v/>
      </c>
      <c r="Q1348" s="38" t="str">
        <f t="shared" si="4"/>
        <v>BPS Kota Jakarta Timur</v>
      </c>
      <c r="R1348" s="38" t="str">
        <f t="shared" si="56"/>
        <v/>
      </c>
      <c r="S1348" s="38" t="str">
        <f t="shared" ref="S1348:T1348" si="1356">S1347</f>
        <v>15 Juni sampai dengan 31 Agustus 2026</v>
      </c>
      <c r="T1348" s="38" t="str">
        <f t="shared" si="1356"/>
        <v>31 Agustus 2026</v>
      </c>
      <c r="U1348" s="46"/>
      <c r="V1348" s="42"/>
      <c r="W1348" s="42"/>
      <c r="X1348" s="42"/>
    </row>
    <row r="1349" ht="15.0" customHeight="1">
      <c r="A1349" s="36" t="s">
        <v>6411</v>
      </c>
      <c r="B1349" s="43"/>
      <c r="C1349" s="44"/>
      <c r="D1349" s="47"/>
      <c r="E1349" s="47"/>
      <c r="F1349" s="39" t="str">
        <f t="shared" si="2"/>
        <v>PETUGAS.1348/SPK/SE/PML/3172/2026</v>
      </c>
      <c r="G1349" s="45"/>
      <c r="H1349" s="39" t="str">
        <f>VLOOKUP(G1349,'MITRA (REFERENSI)'!$A:$Z,16,FALSE)</f>
        <v>#N/A</v>
      </c>
      <c r="I1349" s="39" t="str">
        <f>VLOOKUP(G1349,'MITRA (REFERENSI)'!$A:$Z,25,FALSE)</f>
        <v>#N/A</v>
      </c>
      <c r="J1349" s="38" t="str">
        <f>VLOOKUP(G1349,'MITRA (REFERENSI)'!$A:$Z,26,FALSE)</f>
        <v>#N/A</v>
      </c>
      <c r="K1349" s="38" t="str">
        <f>VLOOKUP(G1349,'MITRA (REFERENSI)'!$A:$Z,15,FALSE)</f>
        <v>#N/A</v>
      </c>
      <c r="L1349" s="38" t="str">
        <f>VLOOKUP(G1349,'MITRA (REFERENSI)'!$A:$Z,15,FALSE)</f>
        <v>#N/A</v>
      </c>
      <c r="M1349" s="38" t="str">
        <f>IF(B1349=1,'KELAS (REFERENSI)'!M1349,IF(B1349=2,'KELAS (REFERENSI)'!M1364,IF(B1349=3,'KELAS (REFERENSI)'!M1379,IF(B1349=4,'KELAS (REFERENSI)'!M1394,""))))</f>
        <v/>
      </c>
      <c r="N1349" s="38" t="str">
        <f>IF(B1349=1,'KELAS (REFERENSI)'!N1349,IF(B1349=2,'KELAS (REFERENSI)'!N1364,IF(B1349=3,'KELAS (REFERENSI)'!N1379,IF(B1349=4,'KELAS (REFERENSI)'!N1394,""))))</f>
        <v/>
      </c>
      <c r="O1349" s="38" t="str">
        <f>IF(B1349=1,'KELAS (REFERENSI)'!O1349,IF(B1349=2,'KELAS (REFERENSI)'!O1364,IF(B1349=3,'KELAS (REFERENSI)'!O1379,IF(B1349=4,'KELAS (REFERENSI)'!O1394,""))))</f>
        <v/>
      </c>
      <c r="P1349" s="38" t="str">
        <f>IF(B1349=1,'KELAS (REFERENSI)'!P1349,IF(B1349=2,'KELAS (REFERENSI)'!P1364,IF(B1349=3,'KELAS (REFERENSI)'!P1379,IF(B1349=4,'KELAS (REFERENSI)'!P1394,""))))</f>
        <v/>
      </c>
      <c r="Q1349" s="38" t="str">
        <f t="shared" si="4"/>
        <v>BPS Kota Jakarta Timur</v>
      </c>
      <c r="R1349" s="38" t="str">
        <f t="shared" si="56"/>
        <v/>
      </c>
      <c r="S1349" s="38" t="str">
        <f t="shared" ref="S1349:T1349" si="1357">S1348</f>
        <v>15 Juni sampai dengan 31 Agustus 2026</v>
      </c>
      <c r="T1349" s="38" t="str">
        <f t="shared" si="1357"/>
        <v>31 Agustus 2026</v>
      </c>
      <c r="U1349" s="46"/>
      <c r="V1349" s="42"/>
      <c r="W1349" s="42"/>
      <c r="X1349" s="42"/>
    </row>
    <row r="1350" ht="15.0" customHeight="1">
      <c r="A1350" s="36" t="s">
        <v>6412</v>
      </c>
      <c r="B1350" s="43"/>
      <c r="C1350" s="44"/>
      <c r="D1350" s="47"/>
      <c r="E1350" s="47"/>
      <c r="F1350" s="39" t="str">
        <f t="shared" si="2"/>
        <v>PETUGAS.1349/SPK/SE/PML/3172/2026</v>
      </c>
      <c r="G1350" s="45"/>
      <c r="H1350" s="39" t="str">
        <f>VLOOKUP(G1350,'MITRA (REFERENSI)'!$A:$Z,16,FALSE)</f>
        <v>#N/A</v>
      </c>
      <c r="I1350" s="39" t="str">
        <f>VLOOKUP(G1350,'MITRA (REFERENSI)'!$A:$Z,25,FALSE)</f>
        <v>#N/A</v>
      </c>
      <c r="J1350" s="38" t="str">
        <f>VLOOKUP(G1350,'MITRA (REFERENSI)'!$A:$Z,26,FALSE)</f>
        <v>#N/A</v>
      </c>
      <c r="K1350" s="38" t="str">
        <f>VLOOKUP(G1350,'MITRA (REFERENSI)'!$A:$Z,15,FALSE)</f>
        <v>#N/A</v>
      </c>
      <c r="L1350" s="38" t="str">
        <f>VLOOKUP(G1350,'MITRA (REFERENSI)'!$A:$Z,15,FALSE)</f>
        <v>#N/A</v>
      </c>
      <c r="M1350" s="38" t="str">
        <f>IF(B1350=1,'KELAS (REFERENSI)'!M1350,IF(B1350=2,'KELAS (REFERENSI)'!M1365,IF(B1350=3,'KELAS (REFERENSI)'!M1380,IF(B1350=4,'KELAS (REFERENSI)'!M1395,""))))</f>
        <v/>
      </c>
      <c r="N1350" s="38" t="str">
        <f>IF(B1350=1,'KELAS (REFERENSI)'!N1350,IF(B1350=2,'KELAS (REFERENSI)'!N1365,IF(B1350=3,'KELAS (REFERENSI)'!N1380,IF(B1350=4,'KELAS (REFERENSI)'!N1395,""))))</f>
        <v/>
      </c>
      <c r="O1350" s="38" t="str">
        <f>IF(B1350=1,'KELAS (REFERENSI)'!O1350,IF(B1350=2,'KELAS (REFERENSI)'!O1365,IF(B1350=3,'KELAS (REFERENSI)'!O1380,IF(B1350=4,'KELAS (REFERENSI)'!O1395,""))))</f>
        <v/>
      </c>
      <c r="P1350" s="38" t="str">
        <f>IF(B1350=1,'KELAS (REFERENSI)'!P1350,IF(B1350=2,'KELAS (REFERENSI)'!P1365,IF(B1350=3,'KELAS (REFERENSI)'!P1380,IF(B1350=4,'KELAS (REFERENSI)'!P1395,""))))</f>
        <v/>
      </c>
      <c r="Q1350" s="38" t="str">
        <f t="shared" si="4"/>
        <v>BPS Kota Jakarta Timur</v>
      </c>
      <c r="R1350" s="38" t="str">
        <f t="shared" si="56"/>
        <v/>
      </c>
      <c r="S1350" s="38" t="str">
        <f t="shared" ref="S1350:T1350" si="1358">S1349</f>
        <v>15 Juni sampai dengan 31 Agustus 2026</v>
      </c>
      <c r="T1350" s="38" t="str">
        <f t="shared" si="1358"/>
        <v>31 Agustus 2026</v>
      </c>
      <c r="U1350" s="46"/>
      <c r="V1350" s="42"/>
      <c r="W1350" s="42"/>
      <c r="X1350" s="42"/>
    </row>
    <row r="1351" ht="15.0" customHeight="1">
      <c r="A1351" s="36" t="s">
        <v>6413</v>
      </c>
      <c r="B1351" s="43"/>
      <c r="C1351" s="44"/>
      <c r="D1351" s="47"/>
      <c r="E1351" s="47"/>
      <c r="F1351" s="39" t="str">
        <f t="shared" si="2"/>
        <v>PETUGAS.1350/SPK/SE/PML/3172/2026</v>
      </c>
      <c r="G1351" s="45"/>
      <c r="H1351" s="39" t="str">
        <f>VLOOKUP(G1351,'MITRA (REFERENSI)'!$A:$Z,16,FALSE)</f>
        <v>#N/A</v>
      </c>
      <c r="I1351" s="39" t="str">
        <f>VLOOKUP(G1351,'MITRA (REFERENSI)'!$A:$Z,25,FALSE)</f>
        <v>#N/A</v>
      </c>
      <c r="J1351" s="38" t="str">
        <f>VLOOKUP(G1351,'MITRA (REFERENSI)'!$A:$Z,26,FALSE)</f>
        <v>#N/A</v>
      </c>
      <c r="K1351" s="38" t="str">
        <f>VLOOKUP(G1351,'MITRA (REFERENSI)'!$A:$Z,15,FALSE)</f>
        <v>#N/A</v>
      </c>
      <c r="L1351" s="38" t="str">
        <f>VLOOKUP(G1351,'MITRA (REFERENSI)'!$A:$Z,15,FALSE)</f>
        <v>#N/A</v>
      </c>
      <c r="M1351" s="38" t="str">
        <f>IF(B1351=1,'KELAS (REFERENSI)'!M1351,IF(B1351=2,'KELAS (REFERENSI)'!M1366,IF(B1351=3,'KELAS (REFERENSI)'!M1381,IF(B1351=4,'KELAS (REFERENSI)'!M1396,""))))</f>
        <v/>
      </c>
      <c r="N1351" s="38" t="str">
        <f>IF(B1351=1,'KELAS (REFERENSI)'!N1351,IF(B1351=2,'KELAS (REFERENSI)'!N1366,IF(B1351=3,'KELAS (REFERENSI)'!N1381,IF(B1351=4,'KELAS (REFERENSI)'!N1396,""))))</f>
        <v/>
      </c>
      <c r="O1351" s="38" t="str">
        <f>IF(B1351=1,'KELAS (REFERENSI)'!O1351,IF(B1351=2,'KELAS (REFERENSI)'!O1366,IF(B1351=3,'KELAS (REFERENSI)'!O1381,IF(B1351=4,'KELAS (REFERENSI)'!O1396,""))))</f>
        <v/>
      </c>
      <c r="P1351" s="38" t="str">
        <f>IF(B1351=1,'KELAS (REFERENSI)'!P1351,IF(B1351=2,'KELAS (REFERENSI)'!P1366,IF(B1351=3,'KELAS (REFERENSI)'!P1381,IF(B1351=4,'KELAS (REFERENSI)'!P1396,""))))</f>
        <v/>
      </c>
      <c r="Q1351" s="38" t="str">
        <f t="shared" si="4"/>
        <v>BPS Kota Jakarta Timur</v>
      </c>
      <c r="R1351" s="38" t="str">
        <f t="shared" si="56"/>
        <v/>
      </c>
      <c r="S1351" s="38" t="str">
        <f t="shared" ref="S1351:T1351" si="1359">S1350</f>
        <v>15 Juni sampai dengan 31 Agustus 2026</v>
      </c>
      <c r="T1351" s="38" t="str">
        <f t="shared" si="1359"/>
        <v>31 Agustus 2026</v>
      </c>
      <c r="U1351" s="46"/>
      <c r="V1351" s="42"/>
      <c r="W1351" s="42"/>
      <c r="X1351" s="42"/>
    </row>
    <row r="1352" ht="15.0" customHeight="1">
      <c r="A1352" s="36" t="s">
        <v>6414</v>
      </c>
      <c r="B1352" s="43"/>
      <c r="C1352" s="44"/>
      <c r="D1352" s="47"/>
      <c r="E1352" s="47"/>
      <c r="F1352" s="39" t="str">
        <f t="shared" si="2"/>
        <v>PETUGAS.1351/SPK/SE/PML/3172/2026</v>
      </c>
      <c r="G1352" s="45"/>
      <c r="H1352" s="39" t="str">
        <f>VLOOKUP(G1352,'MITRA (REFERENSI)'!$A:$Z,16,FALSE)</f>
        <v>#N/A</v>
      </c>
      <c r="I1352" s="39" t="str">
        <f>VLOOKUP(G1352,'MITRA (REFERENSI)'!$A:$Z,25,FALSE)</f>
        <v>#N/A</v>
      </c>
      <c r="J1352" s="38" t="str">
        <f>VLOOKUP(G1352,'MITRA (REFERENSI)'!$A:$Z,26,FALSE)</f>
        <v>#N/A</v>
      </c>
      <c r="K1352" s="38" t="str">
        <f>VLOOKUP(G1352,'MITRA (REFERENSI)'!$A:$Z,15,FALSE)</f>
        <v>#N/A</v>
      </c>
      <c r="L1352" s="38" t="str">
        <f>VLOOKUP(G1352,'MITRA (REFERENSI)'!$A:$Z,15,FALSE)</f>
        <v>#N/A</v>
      </c>
      <c r="M1352" s="38" t="str">
        <f>IF(B1352=1,'KELAS (REFERENSI)'!M1352,IF(B1352=2,'KELAS (REFERENSI)'!M1367,IF(B1352=3,'KELAS (REFERENSI)'!M1382,IF(B1352=4,'KELAS (REFERENSI)'!M1397,""))))</f>
        <v/>
      </c>
      <c r="N1352" s="38" t="str">
        <f>IF(B1352=1,'KELAS (REFERENSI)'!N1352,IF(B1352=2,'KELAS (REFERENSI)'!N1367,IF(B1352=3,'KELAS (REFERENSI)'!N1382,IF(B1352=4,'KELAS (REFERENSI)'!N1397,""))))</f>
        <v/>
      </c>
      <c r="O1352" s="38" t="str">
        <f>IF(B1352=1,'KELAS (REFERENSI)'!O1352,IF(B1352=2,'KELAS (REFERENSI)'!O1367,IF(B1352=3,'KELAS (REFERENSI)'!O1382,IF(B1352=4,'KELAS (REFERENSI)'!O1397,""))))</f>
        <v/>
      </c>
      <c r="P1352" s="38" t="str">
        <f>IF(B1352=1,'KELAS (REFERENSI)'!P1352,IF(B1352=2,'KELAS (REFERENSI)'!P1367,IF(B1352=3,'KELAS (REFERENSI)'!P1382,IF(B1352=4,'KELAS (REFERENSI)'!P1397,""))))</f>
        <v/>
      </c>
      <c r="Q1352" s="38" t="str">
        <f t="shared" si="4"/>
        <v>BPS Kota Jakarta Timur</v>
      </c>
      <c r="R1352" s="38" t="str">
        <f t="shared" si="56"/>
        <v/>
      </c>
      <c r="S1352" s="38" t="str">
        <f t="shared" ref="S1352:T1352" si="1360">S1351</f>
        <v>15 Juni sampai dengan 31 Agustus 2026</v>
      </c>
      <c r="T1352" s="38" t="str">
        <f t="shared" si="1360"/>
        <v>31 Agustus 2026</v>
      </c>
      <c r="U1352" s="46"/>
      <c r="V1352" s="42"/>
      <c r="W1352" s="42"/>
      <c r="X1352" s="42"/>
    </row>
    <row r="1353" ht="15.0" customHeight="1">
      <c r="A1353" s="36" t="s">
        <v>6415</v>
      </c>
      <c r="B1353" s="43"/>
      <c r="C1353" s="44"/>
      <c r="D1353" s="47"/>
      <c r="E1353" s="47"/>
      <c r="F1353" s="39" t="str">
        <f t="shared" si="2"/>
        <v>PETUGAS.1352/SPK/SE/PML/3172/2026</v>
      </c>
      <c r="G1353" s="45"/>
      <c r="H1353" s="39" t="str">
        <f>VLOOKUP(G1353,'MITRA (REFERENSI)'!$A:$Z,16,FALSE)</f>
        <v>#N/A</v>
      </c>
      <c r="I1353" s="39" t="str">
        <f>VLOOKUP(G1353,'MITRA (REFERENSI)'!$A:$Z,25,FALSE)</f>
        <v>#N/A</v>
      </c>
      <c r="J1353" s="38" t="str">
        <f>VLOOKUP(G1353,'MITRA (REFERENSI)'!$A:$Z,26,FALSE)</f>
        <v>#N/A</v>
      </c>
      <c r="K1353" s="38" t="str">
        <f>VLOOKUP(G1353,'MITRA (REFERENSI)'!$A:$Z,15,FALSE)</f>
        <v>#N/A</v>
      </c>
      <c r="L1353" s="38" t="str">
        <f>VLOOKUP(G1353,'MITRA (REFERENSI)'!$A:$Z,15,FALSE)</f>
        <v>#N/A</v>
      </c>
      <c r="M1353" s="38" t="str">
        <f>IF(B1353=1,'KELAS (REFERENSI)'!M1353,IF(B1353=2,'KELAS (REFERENSI)'!M1368,IF(B1353=3,'KELAS (REFERENSI)'!M1383,IF(B1353=4,'KELAS (REFERENSI)'!M1398,""))))</f>
        <v/>
      </c>
      <c r="N1353" s="38" t="str">
        <f>IF(B1353=1,'KELAS (REFERENSI)'!N1353,IF(B1353=2,'KELAS (REFERENSI)'!N1368,IF(B1353=3,'KELAS (REFERENSI)'!N1383,IF(B1353=4,'KELAS (REFERENSI)'!N1398,""))))</f>
        <v/>
      </c>
      <c r="O1353" s="38" t="str">
        <f>IF(B1353=1,'KELAS (REFERENSI)'!O1353,IF(B1353=2,'KELAS (REFERENSI)'!O1368,IF(B1353=3,'KELAS (REFERENSI)'!O1383,IF(B1353=4,'KELAS (REFERENSI)'!O1398,""))))</f>
        <v/>
      </c>
      <c r="P1353" s="38" t="str">
        <f>IF(B1353=1,'KELAS (REFERENSI)'!P1353,IF(B1353=2,'KELAS (REFERENSI)'!P1368,IF(B1353=3,'KELAS (REFERENSI)'!P1383,IF(B1353=4,'KELAS (REFERENSI)'!P1398,""))))</f>
        <v/>
      </c>
      <c r="Q1353" s="38" t="str">
        <f t="shared" si="4"/>
        <v>BPS Kota Jakarta Timur</v>
      </c>
      <c r="R1353" s="38" t="str">
        <f t="shared" si="56"/>
        <v/>
      </c>
      <c r="S1353" s="38" t="str">
        <f t="shared" ref="S1353:T1353" si="1361">S1352</f>
        <v>15 Juni sampai dengan 31 Agustus 2026</v>
      </c>
      <c r="T1353" s="38" t="str">
        <f t="shared" si="1361"/>
        <v>31 Agustus 2026</v>
      </c>
      <c r="U1353" s="46"/>
      <c r="V1353" s="42"/>
      <c r="W1353" s="42"/>
      <c r="X1353" s="42"/>
    </row>
    <row r="1354" ht="15.0" customHeight="1">
      <c r="A1354" s="36" t="s">
        <v>6416</v>
      </c>
      <c r="B1354" s="43"/>
      <c r="C1354" s="44"/>
      <c r="D1354" s="47"/>
      <c r="E1354" s="47"/>
      <c r="F1354" s="39" t="str">
        <f t="shared" si="2"/>
        <v>PETUGAS.1353/SPK/SE/PML/3172/2026</v>
      </c>
      <c r="G1354" s="45"/>
      <c r="H1354" s="39" t="str">
        <f>VLOOKUP(G1354,'MITRA (REFERENSI)'!$A:$Z,16,FALSE)</f>
        <v>#N/A</v>
      </c>
      <c r="I1354" s="39" t="str">
        <f>VLOOKUP(G1354,'MITRA (REFERENSI)'!$A:$Z,25,FALSE)</f>
        <v>#N/A</v>
      </c>
      <c r="J1354" s="38" t="str">
        <f>VLOOKUP(G1354,'MITRA (REFERENSI)'!$A:$Z,26,FALSE)</f>
        <v>#N/A</v>
      </c>
      <c r="K1354" s="38" t="str">
        <f>VLOOKUP(G1354,'MITRA (REFERENSI)'!$A:$Z,15,FALSE)</f>
        <v>#N/A</v>
      </c>
      <c r="L1354" s="38" t="str">
        <f>VLOOKUP(G1354,'MITRA (REFERENSI)'!$A:$Z,15,FALSE)</f>
        <v>#N/A</v>
      </c>
      <c r="M1354" s="38" t="str">
        <f>IF(B1354=1,'KELAS (REFERENSI)'!M1354,IF(B1354=2,'KELAS (REFERENSI)'!M1369,IF(B1354=3,'KELAS (REFERENSI)'!M1384,IF(B1354=4,'KELAS (REFERENSI)'!M1399,""))))</f>
        <v/>
      </c>
      <c r="N1354" s="38" t="str">
        <f>IF(B1354=1,'KELAS (REFERENSI)'!N1354,IF(B1354=2,'KELAS (REFERENSI)'!N1369,IF(B1354=3,'KELAS (REFERENSI)'!N1384,IF(B1354=4,'KELAS (REFERENSI)'!N1399,""))))</f>
        <v/>
      </c>
      <c r="O1354" s="38" t="str">
        <f>IF(B1354=1,'KELAS (REFERENSI)'!O1354,IF(B1354=2,'KELAS (REFERENSI)'!O1369,IF(B1354=3,'KELAS (REFERENSI)'!O1384,IF(B1354=4,'KELAS (REFERENSI)'!O1399,""))))</f>
        <v/>
      </c>
      <c r="P1354" s="38" t="str">
        <f>IF(B1354=1,'KELAS (REFERENSI)'!P1354,IF(B1354=2,'KELAS (REFERENSI)'!P1369,IF(B1354=3,'KELAS (REFERENSI)'!P1384,IF(B1354=4,'KELAS (REFERENSI)'!P1399,""))))</f>
        <v/>
      </c>
      <c r="Q1354" s="38" t="str">
        <f t="shared" si="4"/>
        <v>BPS Kota Jakarta Timur</v>
      </c>
      <c r="R1354" s="38" t="str">
        <f t="shared" si="56"/>
        <v/>
      </c>
      <c r="S1354" s="38" t="str">
        <f t="shared" ref="S1354:T1354" si="1362">S1353</f>
        <v>15 Juni sampai dengan 31 Agustus 2026</v>
      </c>
      <c r="T1354" s="38" t="str">
        <f t="shared" si="1362"/>
        <v>31 Agustus 2026</v>
      </c>
      <c r="U1354" s="46"/>
      <c r="V1354" s="42"/>
      <c r="W1354" s="42"/>
      <c r="X1354" s="42"/>
    </row>
    <row r="1355" ht="15.0" customHeight="1">
      <c r="A1355" s="36" t="s">
        <v>6417</v>
      </c>
      <c r="B1355" s="43"/>
      <c r="C1355" s="44"/>
      <c r="D1355" s="47"/>
      <c r="E1355" s="47"/>
      <c r="F1355" s="39" t="str">
        <f t="shared" si="2"/>
        <v>PETUGAS.1354/SPK/SE/PML/3172/2026</v>
      </c>
      <c r="G1355" s="45"/>
      <c r="H1355" s="39" t="str">
        <f>VLOOKUP(G1355,'MITRA (REFERENSI)'!$A:$Z,16,FALSE)</f>
        <v>#N/A</v>
      </c>
      <c r="I1355" s="39" t="str">
        <f>VLOOKUP(G1355,'MITRA (REFERENSI)'!$A:$Z,25,FALSE)</f>
        <v>#N/A</v>
      </c>
      <c r="J1355" s="38" t="str">
        <f>VLOOKUP(G1355,'MITRA (REFERENSI)'!$A:$Z,26,FALSE)</f>
        <v>#N/A</v>
      </c>
      <c r="K1355" s="38" t="str">
        <f>VLOOKUP(G1355,'MITRA (REFERENSI)'!$A:$Z,15,FALSE)</f>
        <v>#N/A</v>
      </c>
      <c r="L1355" s="38" t="str">
        <f>VLOOKUP(G1355,'MITRA (REFERENSI)'!$A:$Z,15,FALSE)</f>
        <v>#N/A</v>
      </c>
      <c r="M1355" s="38" t="str">
        <f>IF(B1355=1,'KELAS (REFERENSI)'!M1355,IF(B1355=2,'KELAS (REFERENSI)'!M1370,IF(B1355=3,'KELAS (REFERENSI)'!M1385,IF(B1355=4,'KELAS (REFERENSI)'!M1400,""))))</f>
        <v/>
      </c>
      <c r="N1355" s="38" t="str">
        <f>IF(B1355=1,'KELAS (REFERENSI)'!N1355,IF(B1355=2,'KELAS (REFERENSI)'!N1370,IF(B1355=3,'KELAS (REFERENSI)'!N1385,IF(B1355=4,'KELAS (REFERENSI)'!N1400,""))))</f>
        <v/>
      </c>
      <c r="O1355" s="38" t="str">
        <f>IF(B1355=1,'KELAS (REFERENSI)'!O1355,IF(B1355=2,'KELAS (REFERENSI)'!O1370,IF(B1355=3,'KELAS (REFERENSI)'!O1385,IF(B1355=4,'KELAS (REFERENSI)'!O1400,""))))</f>
        <v/>
      </c>
      <c r="P1355" s="38" t="str">
        <f>IF(B1355=1,'KELAS (REFERENSI)'!P1355,IF(B1355=2,'KELAS (REFERENSI)'!P1370,IF(B1355=3,'KELAS (REFERENSI)'!P1385,IF(B1355=4,'KELAS (REFERENSI)'!P1400,""))))</f>
        <v/>
      </c>
      <c r="Q1355" s="38" t="str">
        <f t="shared" si="4"/>
        <v>BPS Kota Jakarta Timur</v>
      </c>
      <c r="R1355" s="38" t="str">
        <f t="shared" si="56"/>
        <v/>
      </c>
      <c r="S1355" s="38" t="str">
        <f t="shared" ref="S1355:T1355" si="1363">S1354</f>
        <v>15 Juni sampai dengan 31 Agustus 2026</v>
      </c>
      <c r="T1355" s="38" t="str">
        <f t="shared" si="1363"/>
        <v>31 Agustus 2026</v>
      </c>
      <c r="U1355" s="46"/>
      <c r="V1355" s="42"/>
      <c r="W1355" s="42"/>
      <c r="X1355" s="42"/>
    </row>
    <row r="1356" ht="15.0" customHeight="1">
      <c r="A1356" s="36" t="s">
        <v>6418</v>
      </c>
      <c r="B1356" s="43"/>
      <c r="C1356" s="44"/>
      <c r="D1356" s="47"/>
      <c r="E1356" s="47"/>
      <c r="F1356" s="39" t="str">
        <f t="shared" si="2"/>
        <v>PETUGAS.1355/SPK/SE/PML/3172/2026</v>
      </c>
      <c r="G1356" s="45"/>
      <c r="H1356" s="39" t="str">
        <f>VLOOKUP(G1356,'MITRA (REFERENSI)'!$A:$Z,16,FALSE)</f>
        <v>#N/A</v>
      </c>
      <c r="I1356" s="39" t="str">
        <f>VLOOKUP(G1356,'MITRA (REFERENSI)'!$A:$Z,25,FALSE)</f>
        <v>#N/A</v>
      </c>
      <c r="J1356" s="38" t="str">
        <f>VLOOKUP(G1356,'MITRA (REFERENSI)'!$A:$Z,26,FALSE)</f>
        <v>#N/A</v>
      </c>
      <c r="K1356" s="38" t="str">
        <f>VLOOKUP(G1356,'MITRA (REFERENSI)'!$A:$Z,15,FALSE)</f>
        <v>#N/A</v>
      </c>
      <c r="L1356" s="38" t="str">
        <f>VLOOKUP(G1356,'MITRA (REFERENSI)'!$A:$Z,15,FALSE)</f>
        <v>#N/A</v>
      </c>
      <c r="M1356" s="38" t="str">
        <f>IF(B1356=1,'KELAS (REFERENSI)'!M1356,IF(B1356=2,'KELAS (REFERENSI)'!M1371,IF(B1356=3,'KELAS (REFERENSI)'!M1386,IF(B1356=4,'KELAS (REFERENSI)'!M1401,""))))</f>
        <v/>
      </c>
      <c r="N1356" s="38" t="str">
        <f>IF(B1356=1,'KELAS (REFERENSI)'!N1356,IF(B1356=2,'KELAS (REFERENSI)'!N1371,IF(B1356=3,'KELAS (REFERENSI)'!N1386,IF(B1356=4,'KELAS (REFERENSI)'!N1401,""))))</f>
        <v/>
      </c>
      <c r="O1356" s="38" t="str">
        <f>IF(B1356=1,'KELAS (REFERENSI)'!O1356,IF(B1356=2,'KELAS (REFERENSI)'!O1371,IF(B1356=3,'KELAS (REFERENSI)'!O1386,IF(B1356=4,'KELAS (REFERENSI)'!O1401,""))))</f>
        <v/>
      </c>
      <c r="P1356" s="38" t="str">
        <f>IF(B1356=1,'KELAS (REFERENSI)'!P1356,IF(B1356=2,'KELAS (REFERENSI)'!P1371,IF(B1356=3,'KELAS (REFERENSI)'!P1386,IF(B1356=4,'KELAS (REFERENSI)'!P1401,""))))</f>
        <v/>
      </c>
      <c r="Q1356" s="38" t="str">
        <f t="shared" si="4"/>
        <v>BPS Kota Jakarta Timur</v>
      </c>
      <c r="R1356" s="38" t="str">
        <f t="shared" si="56"/>
        <v/>
      </c>
      <c r="S1356" s="38" t="str">
        <f t="shared" ref="S1356:T1356" si="1364">S1355</f>
        <v>15 Juni sampai dengan 31 Agustus 2026</v>
      </c>
      <c r="T1356" s="38" t="str">
        <f t="shared" si="1364"/>
        <v>31 Agustus 2026</v>
      </c>
      <c r="U1356" s="46"/>
      <c r="V1356" s="42"/>
      <c r="W1356" s="42"/>
      <c r="X1356" s="42"/>
    </row>
    <row r="1357" ht="15.0" customHeight="1">
      <c r="A1357" s="36" t="s">
        <v>6419</v>
      </c>
      <c r="B1357" s="43"/>
      <c r="C1357" s="44"/>
      <c r="D1357" s="47"/>
      <c r="E1357" s="47"/>
      <c r="F1357" s="39" t="str">
        <f t="shared" si="2"/>
        <v>PETUGAS.1356/SPK/SE/PML/3172/2026</v>
      </c>
      <c r="G1357" s="45"/>
      <c r="H1357" s="39" t="str">
        <f>VLOOKUP(G1357,'MITRA (REFERENSI)'!$A:$Z,16,FALSE)</f>
        <v>#N/A</v>
      </c>
      <c r="I1357" s="39" t="str">
        <f>VLOOKUP(G1357,'MITRA (REFERENSI)'!$A:$Z,25,FALSE)</f>
        <v>#N/A</v>
      </c>
      <c r="J1357" s="38" t="str">
        <f>VLOOKUP(G1357,'MITRA (REFERENSI)'!$A:$Z,26,FALSE)</f>
        <v>#N/A</v>
      </c>
      <c r="K1357" s="38" t="str">
        <f>VLOOKUP(G1357,'MITRA (REFERENSI)'!$A:$Z,15,FALSE)</f>
        <v>#N/A</v>
      </c>
      <c r="L1357" s="38" t="str">
        <f>VLOOKUP(G1357,'MITRA (REFERENSI)'!$A:$Z,15,FALSE)</f>
        <v>#N/A</v>
      </c>
      <c r="M1357" s="38" t="str">
        <f>IF(B1357=1,'KELAS (REFERENSI)'!M1357,IF(B1357=2,'KELAS (REFERENSI)'!M1372,IF(B1357=3,'KELAS (REFERENSI)'!M1387,IF(B1357=4,'KELAS (REFERENSI)'!M1402,""))))</f>
        <v/>
      </c>
      <c r="N1357" s="38" t="str">
        <f>IF(B1357=1,'KELAS (REFERENSI)'!N1357,IF(B1357=2,'KELAS (REFERENSI)'!N1372,IF(B1357=3,'KELAS (REFERENSI)'!N1387,IF(B1357=4,'KELAS (REFERENSI)'!N1402,""))))</f>
        <v/>
      </c>
      <c r="O1357" s="38" t="str">
        <f>IF(B1357=1,'KELAS (REFERENSI)'!O1357,IF(B1357=2,'KELAS (REFERENSI)'!O1372,IF(B1357=3,'KELAS (REFERENSI)'!O1387,IF(B1357=4,'KELAS (REFERENSI)'!O1402,""))))</f>
        <v/>
      </c>
      <c r="P1357" s="38" t="str">
        <f>IF(B1357=1,'KELAS (REFERENSI)'!P1357,IF(B1357=2,'KELAS (REFERENSI)'!P1372,IF(B1357=3,'KELAS (REFERENSI)'!P1387,IF(B1357=4,'KELAS (REFERENSI)'!P1402,""))))</f>
        <v/>
      </c>
      <c r="Q1357" s="38" t="str">
        <f t="shared" si="4"/>
        <v>BPS Kota Jakarta Timur</v>
      </c>
      <c r="R1357" s="38" t="str">
        <f t="shared" si="56"/>
        <v/>
      </c>
      <c r="S1357" s="38" t="str">
        <f t="shared" ref="S1357:T1357" si="1365">S1356</f>
        <v>15 Juni sampai dengan 31 Agustus 2026</v>
      </c>
      <c r="T1357" s="38" t="str">
        <f t="shared" si="1365"/>
        <v>31 Agustus 2026</v>
      </c>
      <c r="U1357" s="46"/>
      <c r="V1357" s="42"/>
      <c r="W1357" s="42"/>
      <c r="X1357" s="42"/>
    </row>
    <row r="1358" ht="15.0" customHeight="1">
      <c r="A1358" s="36" t="s">
        <v>6420</v>
      </c>
      <c r="B1358" s="43"/>
      <c r="C1358" s="44"/>
      <c r="D1358" s="47"/>
      <c r="E1358" s="47"/>
      <c r="F1358" s="39" t="str">
        <f t="shared" si="2"/>
        <v>PETUGAS.1357/SPK/SE/PML/3172/2026</v>
      </c>
      <c r="G1358" s="45"/>
      <c r="H1358" s="39" t="str">
        <f>VLOOKUP(G1358,'MITRA (REFERENSI)'!$A:$Z,16,FALSE)</f>
        <v>#N/A</v>
      </c>
      <c r="I1358" s="39" t="str">
        <f>VLOOKUP(G1358,'MITRA (REFERENSI)'!$A:$Z,25,FALSE)</f>
        <v>#N/A</v>
      </c>
      <c r="J1358" s="38" t="str">
        <f>VLOOKUP(G1358,'MITRA (REFERENSI)'!$A:$Z,26,FALSE)</f>
        <v>#N/A</v>
      </c>
      <c r="K1358" s="38" t="str">
        <f>VLOOKUP(G1358,'MITRA (REFERENSI)'!$A:$Z,15,FALSE)</f>
        <v>#N/A</v>
      </c>
      <c r="L1358" s="38" t="str">
        <f>VLOOKUP(G1358,'MITRA (REFERENSI)'!$A:$Z,15,FALSE)</f>
        <v>#N/A</v>
      </c>
      <c r="M1358" s="38" t="str">
        <f>IF(B1358=1,'KELAS (REFERENSI)'!M1358,IF(B1358=2,'KELAS (REFERENSI)'!M1373,IF(B1358=3,'KELAS (REFERENSI)'!M1388,IF(B1358=4,'KELAS (REFERENSI)'!M1403,""))))</f>
        <v/>
      </c>
      <c r="N1358" s="38" t="str">
        <f>IF(B1358=1,'KELAS (REFERENSI)'!N1358,IF(B1358=2,'KELAS (REFERENSI)'!N1373,IF(B1358=3,'KELAS (REFERENSI)'!N1388,IF(B1358=4,'KELAS (REFERENSI)'!N1403,""))))</f>
        <v/>
      </c>
      <c r="O1358" s="38" t="str">
        <f>IF(B1358=1,'KELAS (REFERENSI)'!O1358,IF(B1358=2,'KELAS (REFERENSI)'!O1373,IF(B1358=3,'KELAS (REFERENSI)'!O1388,IF(B1358=4,'KELAS (REFERENSI)'!O1403,""))))</f>
        <v/>
      </c>
      <c r="P1358" s="38" t="str">
        <f>IF(B1358=1,'KELAS (REFERENSI)'!P1358,IF(B1358=2,'KELAS (REFERENSI)'!P1373,IF(B1358=3,'KELAS (REFERENSI)'!P1388,IF(B1358=4,'KELAS (REFERENSI)'!P1403,""))))</f>
        <v/>
      </c>
      <c r="Q1358" s="38" t="str">
        <f t="shared" si="4"/>
        <v>BPS Kota Jakarta Timur</v>
      </c>
      <c r="R1358" s="38" t="str">
        <f t="shared" si="56"/>
        <v/>
      </c>
      <c r="S1358" s="38" t="str">
        <f t="shared" ref="S1358:T1358" si="1366">S1357</f>
        <v>15 Juni sampai dengan 31 Agustus 2026</v>
      </c>
      <c r="T1358" s="38" t="str">
        <f t="shared" si="1366"/>
        <v>31 Agustus 2026</v>
      </c>
      <c r="U1358" s="46"/>
      <c r="V1358" s="42"/>
      <c r="W1358" s="42"/>
      <c r="X1358" s="42"/>
    </row>
    <row r="1359" ht="15.0" customHeight="1">
      <c r="A1359" s="36" t="s">
        <v>6421</v>
      </c>
      <c r="B1359" s="43"/>
      <c r="C1359" s="44"/>
      <c r="D1359" s="47"/>
      <c r="E1359" s="47"/>
      <c r="F1359" s="39" t="str">
        <f t="shared" si="2"/>
        <v>PETUGAS.1358/SPK/SE/PML/3172/2026</v>
      </c>
      <c r="G1359" s="45"/>
      <c r="H1359" s="39" t="str">
        <f>VLOOKUP(G1359,'MITRA (REFERENSI)'!$A:$Z,16,FALSE)</f>
        <v>#N/A</v>
      </c>
      <c r="I1359" s="39" t="str">
        <f>VLOOKUP(G1359,'MITRA (REFERENSI)'!$A:$Z,25,FALSE)</f>
        <v>#N/A</v>
      </c>
      <c r="J1359" s="38" t="str">
        <f>VLOOKUP(G1359,'MITRA (REFERENSI)'!$A:$Z,26,FALSE)</f>
        <v>#N/A</v>
      </c>
      <c r="K1359" s="38" t="str">
        <f>VLOOKUP(G1359,'MITRA (REFERENSI)'!$A:$Z,15,FALSE)</f>
        <v>#N/A</v>
      </c>
      <c r="L1359" s="38" t="str">
        <f>VLOOKUP(G1359,'MITRA (REFERENSI)'!$A:$Z,15,FALSE)</f>
        <v>#N/A</v>
      </c>
      <c r="M1359" s="38" t="str">
        <f>IF(B1359=1,'KELAS (REFERENSI)'!M1359,IF(B1359=2,'KELAS (REFERENSI)'!M1374,IF(B1359=3,'KELAS (REFERENSI)'!M1389,IF(B1359=4,'KELAS (REFERENSI)'!M1404,""))))</f>
        <v/>
      </c>
      <c r="N1359" s="38" t="str">
        <f>IF(B1359=1,'KELAS (REFERENSI)'!N1359,IF(B1359=2,'KELAS (REFERENSI)'!N1374,IF(B1359=3,'KELAS (REFERENSI)'!N1389,IF(B1359=4,'KELAS (REFERENSI)'!N1404,""))))</f>
        <v/>
      </c>
      <c r="O1359" s="38" t="str">
        <f>IF(B1359=1,'KELAS (REFERENSI)'!O1359,IF(B1359=2,'KELAS (REFERENSI)'!O1374,IF(B1359=3,'KELAS (REFERENSI)'!O1389,IF(B1359=4,'KELAS (REFERENSI)'!O1404,""))))</f>
        <v/>
      </c>
      <c r="P1359" s="38" t="str">
        <f>IF(B1359=1,'KELAS (REFERENSI)'!P1359,IF(B1359=2,'KELAS (REFERENSI)'!P1374,IF(B1359=3,'KELAS (REFERENSI)'!P1389,IF(B1359=4,'KELAS (REFERENSI)'!P1404,""))))</f>
        <v/>
      </c>
      <c r="Q1359" s="38" t="str">
        <f t="shared" si="4"/>
        <v>BPS Kota Jakarta Timur</v>
      </c>
      <c r="R1359" s="38" t="str">
        <f t="shared" si="56"/>
        <v/>
      </c>
      <c r="S1359" s="38" t="str">
        <f t="shared" ref="S1359:T1359" si="1367">S1358</f>
        <v>15 Juni sampai dengan 31 Agustus 2026</v>
      </c>
      <c r="T1359" s="38" t="str">
        <f t="shared" si="1367"/>
        <v>31 Agustus 2026</v>
      </c>
      <c r="U1359" s="46"/>
      <c r="V1359" s="42"/>
      <c r="W1359" s="42"/>
      <c r="X1359" s="42"/>
    </row>
    <row r="1360" ht="15.0" customHeight="1">
      <c r="A1360" s="36" t="s">
        <v>6422</v>
      </c>
      <c r="B1360" s="43"/>
      <c r="C1360" s="44"/>
      <c r="D1360" s="47"/>
      <c r="E1360" s="47"/>
      <c r="F1360" s="39" t="str">
        <f t="shared" si="2"/>
        <v>PETUGAS.1359/SPK/SE/PML/3172/2026</v>
      </c>
      <c r="G1360" s="45"/>
      <c r="H1360" s="39" t="str">
        <f>VLOOKUP(G1360,'MITRA (REFERENSI)'!$A:$Z,16,FALSE)</f>
        <v>#N/A</v>
      </c>
      <c r="I1360" s="39" t="str">
        <f>VLOOKUP(G1360,'MITRA (REFERENSI)'!$A:$Z,25,FALSE)</f>
        <v>#N/A</v>
      </c>
      <c r="J1360" s="38" t="str">
        <f>VLOOKUP(G1360,'MITRA (REFERENSI)'!$A:$Z,26,FALSE)</f>
        <v>#N/A</v>
      </c>
      <c r="K1360" s="38" t="str">
        <f>VLOOKUP(G1360,'MITRA (REFERENSI)'!$A:$Z,15,FALSE)</f>
        <v>#N/A</v>
      </c>
      <c r="L1360" s="38" t="str">
        <f>VLOOKUP(G1360,'MITRA (REFERENSI)'!$A:$Z,15,FALSE)</f>
        <v>#N/A</v>
      </c>
      <c r="M1360" s="38" t="str">
        <f>IF(B1360=1,'KELAS (REFERENSI)'!M1360,IF(B1360=2,'KELAS (REFERENSI)'!M1375,IF(B1360=3,'KELAS (REFERENSI)'!M1390,IF(B1360=4,'KELAS (REFERENSI)'!M1405,""))))</f>
        <v/>
      </c>
      <c r="N1360" s="38" t="str">
        <f>IF(B1360=1,'KELAS (REFERENSI)'!N1360,IF(B1360=2,'KELAS (REFERENSI)'!N1375,IF(B1360=3,'KELAS (REFERENSI)'!N1390,IF(B1360=4,'KELAS (REFERENSI)'!N1405,""))))</f>
        <v/>
      </c>
      <c r="O1360" s="38" t="str">
        <f>IF(B1360=1,'KELAS (REFERENSI)'!O1360,IF(B1360=2,'KELAS (REFERENSI)'!O1375,IF(B1360=3,'KELAS (REFERENSI)'!O1390,IF(B1360=4,'KELAS (REFERENSI)'!O1405,""))))</f>
        <v/>
      </c>
      <c r="P1360" s="38" t="str">
        <f>IF(B1360=1,'KELAS (REFERENSI)'!P1360,IF(B1360=2,'KELAS (REFERENSI)'!P1375,IF(B1360=3,'KELAS (REFERENSI)'!P1390,IF(B1360=4,'KELAS (REFERENSI)'!P1405,""))))</f>
        <v/>
      </c>
      <c r="Q1360" s="38" t="str">
        <f t="shared" si="4"/>
        <v>BPS Kota Jakarta Timur</v>
      </c>
      <c r="R1360" s="38" t="str">
        <f t="shared" si="56"/>
        <v/>
      </c>
      <c r="S1360" s="38" t="str">
        <f t="shared" ref="S1360:T1360" si="1368">S1359</f>
        <v>15 Juni sampai dengan 31 Agustus 2026</v>
      </c>
      <c r="T1360" s="38" t="str">
        <f t="shared" si="1368"/>
        <v>31 Agustus 2026</v>
      </c>
      <c r="U1360" s="46"/>
      <c r="V1360" s="42"/>
      <c r="W1360" s="42"/>
      <c r="X1360" s="42"/>
    </row>
    <row r="1361" ht="15.0" customHeight="1">
      <c r="A1361" s="36" t="s">
        <v>6423</v>
      </c>
      <c r="B1361" s="43"/>
      <c r="C1361" s="44"/>
      <c r="D1361" s="47"/>
      <c r="E1361" s="47"/>
      <c r="F1361" s="39" t="str">
        <f t="shared" si="2"/>
        <v>PETUGAS.1360/SPK/SE/PML/3172/2026</v>
      </c>
      <c r="G1361" s="45"/>
      <c r="H1361" s="39" t="str">
        <f>VLOOKUP(G1361,'MITRA (REFERENSI)'!$A:$Z,16,FALSE)</f>
        <v>#N/A</v>
      </c>
      <c r="I1361" s="39" t="str">
        <f>VLOOKUP(G1361,'MITRA (REFERENSI)'!$A:$Z,25,FALSE)</f>
        <v>#N/A</v>
      </c>
      <c r="J1361" s="38" t="str">
        <f>VLOOKUP(G1361,'MITRA (REFERENSI)'!$A:$Z,26,FALSE)</f>
        <v>#N/A</v>
      </c>
      <c r="K1361" s="38" t="str">
        <f>VLOOKUP(G1361,'MITRA (REFERENSI)'!$A:$Z,15,FALSE)</f>
        <v>#N/A</v>
      </c>
      <c r="L1361" s="38" t="str">
        <f>VLOOKUP(G1361,'MITRA (REFERENSI)'!$A:$Z,15,FALSE)</f>
        <v>#N/A</v>
      </c>
      <c r="M1361" s="38" t="str">
        <f>IF(B1361=1,'KELAS (REFERENSI)'!M1361,IF(B1361=2,'KELAS (REFERENSI)'!M1376,IF(B1361=3,'KELAS (REFERENSI)'!M1391,IF(B1361=4,'KELAS (REFERENSI)'!M1406,""))))</f>
        <v/>
      </c>
      <c r="N1361" s="38" t="str">
        <f>IF(B1361=1,'KELAS (REFERENSI)'!N1361,IF(B1361=2,'KELAS (REFERENSI)'!N1376,IF(B1361=3,'KELAS (REFERENSI)'!N1391,IF(B1361=4,'KELAS (REFERENSI)'!N1406,""))))</f>
        <v/>
      </c>
      <c r="O1361" s="38" t="str">
        <f>IF(B1361=1,'KELAS (REFERENSI)'!O1361,IF(B1361=2,'KELAS (REFERENSI)'!O1376,IF(B1361=3,'KELAS (REFERENSI)'!O1391,IF(B1361=4,'KELAS (REFERENSI)'!O1406,""))))</f>
        <v/>
      </c>
      <c r="P1361" s="38" t="str">
        <f>IF(B1361=1,'KELAS (REFERENSI)'!P1361,IF(B1361=2,'KELAS (REFERENSI)'!P1376,IF(B1361=3,'KELAS (REFERENSI)'!P1391,IF(B1361=4,'KELAS (REFERENSI)'!P1406,""))))</f>
        <v/>
      </c>
      <c r="Q1361" s="38" t="str">
        <f t="shared" si="4"/>
        <v>BPS Kota Jakarta Timur</v>
      </c>
      <c r="R1361" s="38" t="str">
        <f t="shared" si="56"/>
        <v/>
      </c>
      <c r="S1361" s="38" t="str">
        <f t="shared" ref="S1361:T1361" si="1369">S1360</f>
        <v>15 Juni sampai dengan 31 Agustus 2026</v>
      </c>
      <c r="T1361" s="38" t="str">
        <f t="shared" si="1369"/>
        <v>31 Agustus 2026</v>
      </c>
      <c r="U1361" s="46"/>
      <c r="V1361" s="42"/>
      <c r="W1361" s="42"/>
      <c r="X1361" s="42"/>
    </row>
    <row r="1362" ht="15.0" customHeight="1">
      <c r="A1362" s="36" t="s">
        <v>6424</v>
      </c>
      <c r="B1362" s="43"/>
      <c r="C1362" s="44"/>
      <c r="D1362" s="47"/>
      <c r="E1362" s="47"/>
      <c r="F1362" s="39" t="str">
        <f t="shared" si="2"/>
        <v>PETUGAS.1361/SPK/SE/PML/3172/2026</v>
      </c>
      <c r="G1362" s="45"/>
      <c r="H1362" s="39" t="str">
        <f>VLOOKUP(G1362,'MITRA (REFERENSI)'!$A:$Z,16,FALSE)</f>
        <v>#N/A</v>
      </c>
      <c r="I1362" s="39" t="str">
        <f>VLOOKUP(G1362,'MITRA (REFERENSI)'!$A:$Z,25,FALSE)</f>
        <v>#N/A</v>
      </c>
      <c r="J1362" s="38" t="str">
        <f>VLOOKUP(G1362,'MITRA (REFERENSI)'!$A:$Z,26,FALSE)</f>
        <v>#N/A</v>
      </c>
      <c r="K1362" s="38" t="str">
        <f>VLOOKUP(G1362,'MITRA (REFERENSI)'!$A:$Z,15,FALSE)</f>
        <v>#N/A</v>
      </c>
      <c r="L1362" s="38" t="str">
        <f>VLOOKUP(G1362,'MITRA (REFERENSI)'!$A:$Z,15,FALSE)</f>
        <v>#N/A</v>
      </c>
      <c r="M1362" s="38" t="str">
        <f>IF(B1362=1,'KELAS (REFERENSI)'!M1362,IF(B1362=2,'KELAS (REFERENSI)'!M1377,IF(B1362=3,'KELAS (REFERENSI)'!M1392,IF(B1362=4,'KELAS (REFERENSI)'!M1407,""))))</f>
        <v/>
      </c>
      <c r="N1362" s="38" t="str">
        <f>IF(B1362=1,'KELAS (REFERENSI)'!N1362,IF(B1362=2,'KELAS (REFERENSI)'!N1377,IF(B1362=3,'KELAS (REFERENSI)'!N1392,IF(B1362=4,'KELAS (REFERENSI)'!N1407,""))))</f>
        <v/>
      </c>
      <c r="O1362" s="38" t="str">
        <f>IF(B1362=1,'KELAS (REFERENSI)'!O1362,IF(B1362=2,'KELAS (REFERENSI)'!O1377,IF(B1362=3,'KELAS (REFERENSI)'!O1392,IF(B1362=4,'KELAS (REFERENSI)'!O1407,""))))</f>
        <v/>
      </c>
      <c r="P1362" s="38" t="str">
        <f>IF(B1362=1,'KELAS (REFERENSI)'!P1362,IF(B1362=2,'KELAS (REFERENSI)'!P1377,IF(B1362=3,'KELAS (REFERENSI)'!P1392,IF(B1362=4,'KELAS (REFERENSI)'!P1407,""))))</f>
        <v/>
      </c>
      <c r="Q1362" s="38" t="str">
        <f t="shared" si="4"/>
        <v>BPS Kota Jakarta Timur</v>
      </c>
      <c r="R1362" s="38" t="str">
        <f t="shared" si="56"/>
        <v/>
      </c>
      <c r="S1362" s="38" t="str">
        <f t="shared" ref="S1362:T1362" si="1370">S1361</f>
        <v>15 Juni sampai dengan 31 Agustus 2026</v>
      </c>
      <c r="T1362" s="38" t="str">
        <f t="shared" si="1370"/>
        <v>31 Agustus 2026</v>
      </c>
      <c r="U1362" s="46"/>
      <c r="V1362" s="42"/>
      <c r="W1362" s="42"/>
      <c r="X1362" s="42"/>
    </row>
    <row r="1363" ht="15.0" customHeight="1">
      <c r="A1363" s="36" t="s">
        <v>6425</v>
      </c>
      <c r="B1363" s="43"/>
      <c r="C1363" s="44"/>
      <c r="D1363" s="47"/>
      <c r="E1363" s="47"/>
      <c r="F1363" s="39" t="str">
        <f t="shared" si="2"/>
        <v>PETUGAS.1362/SPK/SE/PML/3172/2026</v>
      </c>
      <c r="G1363" s="45"/>
      <c r="H1363" s="39" t="str">
        <f>VLOOKUP(G1363,'MITRA (REFERENSI)'!$A:$Z,16,FALSE)</f>
        <v>#N/A</v>
      </c>
      <c r="I1363" s="39" t="str">
        <f>VLOOKUP(G1363,'MITRA (REFERENSI)'!$A:$Z,25,FALSE)</f>
        <v>#N/A</v>
      </c>
      <c r="J1363" s="38" t="str">
        <f>VLOOKUP(G1363,'MITRA (REFERENSI)'!$A:$Z,26,FALSE)</f>
        <v>#N/A</v>
      </c>
      <c r="K1363" s="38" t="str">
        <f>VLOOKUP(G1363,'MITRA (REFERENSI)'!$A:$Z,15,FALSE)</f>
        <v>#N/A</v>
      </c>
      <c r="L1363" s="38" t="str">
        <f>VLOOKUP(G1363,'MITRA (REFERENSI)'!$A:$Z,15,FALSE)</f>
        <v>#N/A</v>
      </c>
      <c r="M1363" s="38" t="str">
        <f>IF(B1363=1,'KELAS (REFERENSI)'!M1363,IF(B1363=2,'KELAS (REFERENSI)'!M1378,IF(B1363=3,'KELAS (REFERENSI)'!M1393,IF(B1363=4,'KELAS (REFERENSI)'!M1408,""))))</f>
        <v/>
      </c>
      <c r="N1363" s="38" t="str">
        <f>IF(B1363=1,'KELAS (REFERENSI)'!N1363,IF(B1363=2,'KELAS (REFERENSI)'!N1378,IF(B1363=3,'KELAS (REFERENSI)'!N1393,IF(B1363=4,'KELAS (REFERENSI)'!N1408,""))))</f>
        <v/>
      </c>
      <c r="O1363" s="38" t="str">
        <f>IF(B1363=1,'KELAS (REFERENSI)'!O1363,IF(B1363=2,'KELAS (REFERENSI)'!O1378,IF(B1363=3,'KELAS (REFERENSI)'!O1393,IF(B1363=4,'KELAS (REFERENSI)'!O1408,""))))</f>
        <v/>
      </c>
      <c r="P1363" s="38" t="str">
        <f>IF(B1363=1,'KELAS (REFERENSI)'!P1363,IF(B1363=2,'KELAS (REFERENSI)'!P1378,IF(B1363=3,'KELAS (REFERENSI)'!P1393,IF(B1363=4,'KELAS (REFERENSI)'!P1408,""))))</f>
        <v/>
      </c>
      <c r="Q1363" s="38" t="str">
        <f t="shared" si="4"/>
        <v>BPS Kota Jakarta Timur</v>
      </c>
      <c r="R1363" s="38" t="str">
        <f t="shared" si="56"/>
        <v/>
      </c>
      <c r="S1363" s="38" t="str">
        <f t="shared" ref="S1363:T1363" si="1371">S1362</f>
        <v>15 Juni sampai dengan 31 Agustus 2026</v>
      </c>
      <c r="T1363" s="38" t="str">
        <f t="shared" si="1371"/>
        <v>31 Agustus 2026</v>
      </c>
      <c r="U1363" s="46"/>
      <c r="V1363" s="42"/>
      <c r="W1363" s="42"/>
      <c r="X1363" s="42"/>
    </row>
    <row r="1364" ht="15.0" customHeight="1">
      <c r="A1364" s="36" t="s">
        <v>6426</v>
      </c>
      <c r="B1364" s="43"/>
      <c r="C1364" s="44"/>
      <c r="D1364" s="47"/>
      <c r="E1364" s="47"/>
      <c r="F1364" s="39" t="str">
        <f t="shared" si="2"/>
        <v>PETUGAS.1363/SPK/SE/PML/3172/2026</v>
      </c>
      <c r="G1364" s="45"/>
      <c r="H1364" s="39" t="str">
        <f>VLOOKUP(G1364,'MITRA (REFERENSI)'!$A:$Z,16,FALSE)</f>
        <v>#N/A</v>
      </c>
      <c r="I1364" s="39" t="str">
        <f>VLOOKUP(G1364,'MITRA (REFERENSI)'!$A:$Z,25,FALSE)</f>
        <v>#N/A</v>
      </c>
      <c r="J1364" s="38" t="str">
        <f>VLOOKUP(G1364,'MITRA (REFERENSI)'!$A:$Z,26,FALSE)</f>
        <v>#N/A</v>
      </c>
      <c r="K1364" s="38" t="str">
        <f>VLOOKUP(G1364,'MITRA (REFERENSI)'!$A:$Z,15,FALSE)</f>
        <v>#N/A</v>
      </c>
      <c r="L1364" s="38" t="str">
        <f>VLOOKUP(G1364,'MITRA (REFERENSI)'!$A:$Z,15,FALSE)</f>
        <v>#N/A</v>
      </c>
      <c r="M1364" s="38" t="str">
        <f>IF(B1364=1,'KELAS (REFERENSI)'!M1364,IF(B1364=2,'KELAS (REFERENSI)'!M1379,IF(B1364=3,'KELAS (REFERENSI)'!M1394,IF(B1364=4,'KELAS (REFERENSI)'!M1409,""))))</f>
        <v/>
      </c>
      <c r="N1364" s="38" t="str">
        <f>IF(B1364=1,'KELAS (REFERENSI)'!N1364,IF(B1364=2,'KELAS (REFERENSI)'!N1379,IF(B1364=3,'KELAS (REFERENSI)'!N1394,IF(B1364=4,'KELAS (REFERENSI)'!N1409,""))))</f>
        <v/>
      </c>
      <c r="O1364" s="38" t="str">
        <f>IF(B1364=1,'KELAS (REFERENSI)'!O1364,IF(B1364=2,'KELAS (REFERENSI)'!O1379,IF(B1364=3,'KELAS (REFERENSI)'!O1394,IF(B1364=4,'KELAS (REFERENSI)'!O1409,""))))</f>
        <v/>
      </c>
      <c r="P1364" s="38" t="str">
        <f>IF(B1364=1,'KELAS (REFERENSI)'!P1364,IF(B1364=2,'KELAS (REFERENSI)'!P1379,IF(B1364=3,'KELAS (REFERENSI)'!P1394,IF(B1364=4,'KELAS (REFERENSI)'!P1409,""))))</f>
        <v/>
      </c>
      <c r="Q1364" s="38" t="str">
        <f t="shared" si="4"/>
        <v>BPS Kota Jakarta Timur</v>
      </c>
      <c r="R1364" s="38" t="str">
        <f t="shared" si="56"/>
        <v/>
      </c>
      <c r="S1364" s="38" t="str">
        <f t="shared" ref="S1364:T1364" si="1372">S1363</f>
        <v>15 Juni sampai dengan 31 Agustus 2026</v>
      </c>
      <c r="T1364" s="38" t="str">
        <f t="shared" si="1372"/>
        <v>31 Agustus 2026</v>
      </c>
      <c r="U1364" s="46"/>
      <c r="V1364" s="42"/>
      <c r="W1364" s="42"/>
      <c r="X1364" s="42"/>
    </row>
    <row r="1365" ht="15.0" customHeight="1">
      <c r="A1365" s="36" t="s">
        <v>6427</v>
      </c>
      <c r="B1365" s="43"/>
      <c r="C1365" s="44"/>
      <c r="D1365" s="47"/>
      <c r="E1365" s="47"/>
      <c r="F1365" s="39" t="str">
        <f t="shared" si="2"/>
        <v>PETUGAS.1364/SPK/SE/PML/3172/2026</v>
      </c>
      <c r="G1365" s="45"/>
      <c r="H1365" s="39" t="str">
        <f>VLOOKUP(G1365,'MITRA (REFERENSI)'!$A:$Z,16,FALSE)</f>
        <v>#N/A</v>
      </c>
      <c r="I1365" s="39" t="str">
        <f>VLOOKUP(G1365,'MITRA (REFERENSI)'!$A:$Z,25,FALSE)</f>
        <v>#N/A</v>
      </c>
      <c r="J1365" s="38" t="str">
        <f>VLOOKUP(G1365,'MITRA (REFERENSI)'!$A:$Z,26,FALSE)</f>
        <v>#N/A</v>
      </c>
      <c r="K1365" s="38" t="str">
        <f>VLOOKUP(G1365,'MITRA (REFERENSI)'!$A:$Z,15,FALSE)</f>
        <v>#N/A</v>
      </c>
      <c r="L1365" s="38" t="str">
        <f>VLOOKUP(G1365,'MITRA (REFERENSI)'!$A:$Z,15,FALSE)</f>
        <v>#N/A</v>
      </c>
      <c r="M1365" s="38" t="str">
        <f>IF(B1365=1,'KELAS (REFERENSI)'!M1365,IF(B1365=2,'KELAS (REFERENSI)'!M1380,IF(B1365=3,'KELAS (REFERENSI)'!M1395,IF(B1365=4,'KELAS (REFERENSI)'!M1410,""))))</f>
        <v/>
      </c>
      <c r="N1365" s="38" t="str">
        <f>IF(B1365=1,'KELAS (REFERENSI)'!N1365,IF(B1365=2,'KELAS (REFERENSI)'!N1380,IF(B1365=3,'KELAS (REFERENSI)'!N1395,IF(B1365=4,'KELAS (REFERENSI)'!N1410,""))))</f>
        <v/>
      </c>
      <c r="O1365" s="38" t="str">
        <f>IF(B1365=1,'KELAS (REFERENSI)'!O1365,IF(B1365=2,'KELAS (REFERENSI)'!O1380,IF(B1365=3,'KELAS (REFERENSI)'!O1395,IF(B1365=4,'KELAS (REFERENSI)'!O1410,""))))</f>
        <v/>
      </c>
      <c r="P1365" s="38" t="str">
        <f>IF(B1365=1,'KELAS (REFERENSI)'!P1365,IF(B1365=2,'KELAS (REFERENSI)'!P1380,IF(B1365=3,'KELAS (REFERENSI)'!P1395,IF(B1365=4,'KELAS (REFERENSI)'!P1410,""))))</f>
        <v/>
      </c>
      <c r="Q1365" s="38" t="str">
        <f t="shared" si="4"/>
        <v>BPS Kota Jakarta Timur</v>
      </c>
      <c r="R1365" s="38" t="str">
        <f t="shared" si="56"/>
        <v/>
      </c>
      <c r="S1365" s="38" t="str">
        <f t="shared" ref="S1365:T1365" si="1373">S1364</f>
        <v>15 Juni sampai dengan 31 Agustus 2026</v>
      </c>
      <c r="T1365" s="38" t="str">
        <f t="shared" si="1373"/>
        <v>31 Agustus 2026</v>
      </c>
      <c r="U1365" s="46"/>
      <c r="V1365" s="42"/>
      <c r="W1365" s="42"/>
      <c r="X1365" s="42"/>
    </row>
    <row r="1366" ht="15.0" customHeight="1">
      <c r="A1366" s="36" t="s">
        <v>6428</v>
      </c>
      <c r="B1366" s="43"/>
      <c r="C1366" s="44"/>
      <c r="D1366" s="47"/>
      <c r="E1366" s="47"/>
      <c r="F1366" s="39" t="str">
        <f t="shared" si="2"/>
        <v>PETUGAS.1365/SPK/SE/PML/3172/2026</v>
      </c>
      <c r="G1366" s="45"/>
      <c r="H1366" s="39" t="str">
        <f>VLOOKUP(G1366,'MITRA (REFERENSI)'!$A:$Z,16,FALSE)</f>
        <v>#N/A</v>
      </c>
      <c r="I1366" s="39" t="str">
        <f>VLOOKUP(G1366,'MITRA (REFERENSI)'!$A:$Z,25,FALSE)</f>
        <v>#N/A</v>
      </c>
      <c r="J1366" s="38" t="str">
        <f>VLOOKUP(G1366,'MITRA (REFERENSI)'!$A:$Z,26,FALSE)</f>
        <v>#N/A</v>
      </c>
      <c r="K1366" s="38" t="str">
        <f>VLOOKUP(G1366,'MITRA (REFERENSI)'!$A:$Z,15,FALSE)</f>
        <v>#N/A</v>
      </c>
      <c r="L1366" s="38" t="str">
        <f>VLOOKUP(G1366,'MITRA (REFERENSI)'!$A:$Z,15,FALSE)</f>
        <v>#N/A</v>
      </c>
      <c r="M1366" s="38" t="str">
        <f>IF(B1366=1,'KELAS (REFERENSI)'!M1366,IF(B1366=2,'KELAS (REFERENSI)'!M1381,IF(B1366=3,'KELAS (REFERENSI)'!M1396,IF(B1366=4,'KELAS (REFERENSI)'!M1411,""))))</f>
        <v/>
      </c>
      <c r="N1366" s="38" t="str">
        <f>IF(B1366=1,'KELAS (REFERENSI)'!N1366,IF(B1366=2,'KELAS (REFERENSI)'!N1381,IF(B1366=3,'KELAS (REFERENSI)'!N1396,IF(B1366=4,'KELAS (REFERENSI)'!N1411,""))))</f>
        <v/>
      </c>
      <c r="O1366" s="38" t="str">
        <f>IF(B1366=1,'KELAS (REFERENSI)'!O1366,IF(B1366=2,'KELAS (REFERENSI)'!O1381,IF(B1366=3,'KELAS (REFERENSI)'!O1396,IF(B1366=4,'KELAS (REFERENSI)'!O1411,""))))</f>
        <v/>
      </c>
      <c r="P1366" s="38" t="str">
        <f>IF(B1366=1,'KELAS (REFERENSI)'!P1366,IF(B1366=2,'KELAS (REFERENSI)'!P1381,IF(B1366=3,'KELAS (REFERENSI)'!P1396,IF(B1366=4,'KELAS (REFERENSI)'!P1411,""))))</f>
        <v/>
      </c>
      <c r="Q1366" s="38" t="str">
        <f t="shared" si="4"/>
        <v>BPS Kota Jakarta Timur</v>
      </c>
      <c r="R1366" s="38" t="str">
        <f t="shared" si="56"/>
        <v/>
      </c>
      <c r="S1366" s="38" t="str">
        <f t="shared" ref="S1366:T1366" si="1374">S1365</f>
        <v>15 Juni sampai dengan 31 Agustus 2026</v>
      </c>
      <c r="T1366" s="38" t="str">
        <f t="shared" si="1374"/>
        <v>31 Agustus 2026</v>
      </c>
      <c r="U1366" s="46"/>
      <c r="V1366" s="42"/>
      <c r="W1366" s="42"/>
      <c r="X1366" s="42"/>
    </row>
    <row r="1367" ht="15.0" customHeight="1">
      <c r="A1367" s="36" t="s">
        <v>6429</v>
      </c>
      <c r="B1367" s="43"/>
      <c r="C1367" s="44"/>
      <c r="D1367" s="47"/>
      <c r="E1367" s="47"/>
      <c r="F1367" s="39" t="str">
        <f t="shared" si="2"/>
        <v>PETUGAS.1366/SPK/SE/PML/3172/2026</v>
      </c>
      <c r="G1367" s="45"/>
      <c r="H1367" s="39" t="str">
        <f>VLOOKUP(G1367,'MITRA (REFERENSI)'!$A:$Z,16,FALSE)</f>
        <v>#N/A</v>
      </c>
      <c r="I1367" s="39" t="str">
        <f>VLOOKUP(G1367,'MITRA (REFERENSI)'!$A:$Z,25,FALSE)</f>
        <v>#N/A</v>
      </c>
      <c r="J1367" s="38" t="str">
        <f>VLOOKUP(G1367,'MITRA (REFERENSI)'!$A:$Z,26,FALSE)</f>
        <v>#N/A</v>
      </c>
      <c r="K1367" s="38" t="str">
        <f>VLOOKUP(G1367,'MITRA (REFERENSI)'!$A:$Z,15,FALSE)</f>
        <v>#N/A</v>
      </c>
      <c r="L1367" s="38" t="str">
        <f>VLOOKUP(G1367,'MITRA (REFERENSI)'!$A:$Z,15,FALSE)</f>
        <v>#N/A</v>
      </c>
      <c r="M1367" s="38" t="str">
        <f>IF(B1367=1,'KELAS (REFERENSI)'!M1367,IF(B1367=2,'KELAS (REFERENSI)'!M1382,IF(B1367=3,'KELAS (REFERENSI)'!M1397,IF(B1367=4,'KELAS (REFERENSI)'!M1412,""))))</f>
        <v/>
      </c>
      <c r="N1367" s="38" t="str">
        <f>IF(B1367=1,'KELAS (REFERENSI)'!N1367,IF(B1367=2,'KELAS (REFERENSI)'!N1382,IF(B1367=3,'KELAS (REFERENSI)'!N1397,IF(B1367=4,'KELAS (REFERENSI)'!N1412,""))))</f>
        <v/>
      </c>
      <c r="O1367" s="38" t="str">
        <f>IF(B1367=1,'KELAS (REFERENSI)'!O1367,IF(B1367=2,'KELAS (REFERENSI)'!O1382,IF(B1367=3,'KELAS (REFERENSI)'!O1397,IF(B1367=4,'KELAS (REFERENSI)'!O1412,""))))</f>
        <v/>
      </c>
      <c r="P1367" s="38" t="str">
        <f>IF(B1367=1,'KELAS (REFERENSI)'!P1367,IF(B1367=2,'KELAS (REFERENSI)'!P1382,IF(B1367=3,'KELAS (REFERENSI)'!P1397,IF(B1367=4,'KELAS (REFERENSI)'!P1412,""))))</f>
        <v/>
      </c>
      <c r="Q1367" s="38" t="str">
        <f t="shared" si="4"/>
        <v>BPS Kota Jakarta Timur</v>
      </c>
      <c r="R1367" s="38" t="str">
        <f t="shared" si="56"/>
        <v/>
      </c>
      <c r="S1367" s="38" t="str">
        <f t="shared" ref="S1367:T1367" si="1375">S1366</f>
        <v>15 Juni sampai dengan 31 Agustus 2026</v>
      </c>
      <c r="T1367" s="38" t="str">
        <f t="shared" si="1375"/>
        <v>31 Agustus 2026</v>
      </c>
      <c r="U1367" s="46"/>
      <c r="V1367" s="42"/>
      <c r="W1367" s="42"/>
      <c r="X1367" s="42"/>
    </row>
    <row r="1368" ht="15.0" customHeight="1">
      <c r="A1368" s="36" t="s">
        <v>6430</v>
      </c>
      <c r="B1368" s="43"/>
      <c r="C1368" s="44"/>
      <c r="D1368" s="47"/>
      <c r="E1368" s="47"/>
      <c r="F1368" s="39" t="str">
        <f t="shared" si="2"/>
        <v>PETUGAS.1367/SPK/SE/PML/3172/2026</v>
      </c>
      <c r="G1368" s="45"/>
      <c r="H1368" s="39" t="str">
        <f>VLOOKUP(G1368,'MITRA (REFERENSI)'!$A:$Z,16,FALSE)</f>
        <v>#N/A</v>
      </c>
      <c r="I1368" s="39" t="str">
        <f>VLOOKUP(G1368,'MITRA (REFERENSI)'!$A:$Z,25,FALSE)</f>
        <v>#N/A</v>
      </c>
      <c r="J1368" s="38" t="str">
        <f>VLOOKUP(G1368,'MITRA (REFERENSI)'!$A:$Z,26,FALSE)</f>
        <v>#N/A</v>
      </c>
      <c r="K1368" s="38" t="str">
        <f>VLOOKUP(G1368,'MITRA (REFERENSI)'!$A:$Z,15,FALSE)</f>
        <v>#N/A</v>
      </c>
      <c r="L1368" s="38" t="str">
        <f>VLOOKUP(G1368,'MITRA (REFERENSI)'!$A:$Z,15,FALSE)</f>
        <v>#N/A</v>
      </c>
      <c r="M1368" s="38" t="str">
        <f>IF(B1368=1,'KELAS (REFERENSI)'!M1368,IF(B1368=2,'KELAS (REFERENSI)'!M1383,IF(B1368=3,'KELAS (REFERENSI)'!M1398,IF(B1368=4,'KELAS (REFERENSI)'!M1413,""))))</f>
        <v/>
      </c>
      <c r="N1368" s="38" t="str">
        <f>IF(B1368=1,'KELAS (REFERENSI)'!N1368,IF(B1368=2,'KELAS (REFERENSI)'!N1383,IF(B1368=3,'KELAS (REFERENSI)'!N1398,IF(B1368=4,'KELAS (REFERENSI)'!N1413,""))))</f>
        <v/>
      </c>
      <c r="O1368" s="38" t="str">
        <f>IF(B1368=1,'KELAS (REFERENSI)'!O1368,IF(B1368=2,'KELAS (REFERENSI)'!O1383,IF(B1368=3,'KELAS (REFERENSI)'!O1398,IF(B1368=4,'KELAS (REFERENSI)'!O1413,""))))</f>
        <v/>
      </c>
      <c r="P1368" s="38" t="str">
        <f>IF(B1368=1,'KELAS (REFERENSI)'!P1368,IF(B1368=2,'KELAS (REFERENSI)'!P1383,IF(B1368=3,'KELAS (REFERENSI)'!P1398,IF(B1368=4,'KELAS (REFERENSI)'!P1413,""))))</f>
        <v/>
      </c>
      <c r="Q1368" s="38" t="str">
        <f t="shared" si="4"/>
        <v>BPS Kota Jakarta Timur</v>
      </c>
      <c r="R1368" s="38" t="str">
        <f t="shared" si="56"/>
        <v/>
      </c>
      <c r="S1368" s="38" t="str">
        <f t="shared" ref="S1368:T1368" si="1376">S1367</f>
        <v>15 Juni sampai dengan 31 Agustus 2026</v>
      </c>
      <c r="T1368" s="38" t="str">
        <f t="shared" si="1376"/>
        <v>31 Agustus 2026</v>
      </c>
      <c r="U1368" s="46"/>
      <c r="V1368" s="42"/>
      <c r="W1368" s="42"/>
      <c r="X1368" s="42"/>
    </row>
    <row r="1369" ht="15.0" customHeight="1">
      <c r="A1369" s="36" t="s">
        <v>6431</v>
      </c>
      <c r="B1369" s="43"/>
      <c r="C1369" s="44"/>
      <c r="D1369" s="47"/>
      <c r="E1369" s="47"/>
      <c r="F1369" s="39" t="str">
        <f t="shared" si="2"/>
        <v>PETUGAS.1368/SPK/SE/PML/3172/2026</v>
      </c>
      <c r="G1369" s="45"/>
      <c r="H1369" s="39" t="str">
        <f>VLOOKUP(G1369,'MITRA (REFERENSI)'!$A:$Z,16,FALSE)</f>
        <v>#N/A</v>
      </c>
      <c r="I1369" s="39" t="str">
        <f>VLOOKUP(G1369,'MITRA (REFERENSI)'!$A:$Z,25,FALSE)</f>
        <v>#N/A</v>
      </c>
      <c r="J1369" s="38" t="str">
        <f>VLOOKUP(G1369,'MITRA (REFERENSI)'!$A:$Z,26,FALSE)</f>
        <v>#N/A</v>
      </c>
      <c r="K1369" s="38" t="str">
        <f>VLOOKUP(G1369,'MITRA (REFERENSI)'!$A:$Z,15,FALSE)</f>
        <v>#N/A</v>
      </c>
      <c r="L1369" s="38" t="str">
        <f>VLOOKUP(G1369,'MITRA (REFERENSI)'!$A:$Z,15,FALSE)</f>
        <v>#N/A</v>
      </c>
      <c r="M1369" s="38" t="str">
        <f>IF(B1369=1,'KELAS (REFERENSI)'!M1369,IF(B1369=2,'KELAS (REFERENSI)'!M1384,IF(B1369=3,'KELAS (REFERENSI)'!M1399,IF(B1369=4,'KELAS (REFERENSI)'!M1414,""))))</f>
        <v/>
      </c>
      <c r="N1369" s="38" t="str">
        <f>IF(B1369=1,'KELAS (REFERENSI)'!N1369,IF(B1369=2,'KELAS (REFERENSI)'!N1384,IF(B1369=3,'KELAS (REFERENSI)'!N1399,IF(B1369=4,'KELAS (REFERENSI)'!N1414,""))))</f>
        <v/>
      </c>
      <c r="O1369" s="38" t="str">
        <f>IF(B1369=1,'KELAS (REFERENSI)'!O1369,IF(B1369=2,'KELAS (REFERENSI)'!O1384,IF(B1369=3,'KELAS (REFERENSI)'!O1399,IF(B1369=4,'KELAS (REFERENSI)'!O1414,""))))</f>
        <v/>
      </c>
      <c r="P1369" s="38" t="str">
        <f>IF(B1369=1,'KELAS (REFERENSI)'!P1369,IF(B1369=2,'KELAS (REFERENSI)'!P1384,IF(B1369=3,'KELAS (REFERENSI)'!P1399,IF(B1369=4,'KELAS (REFERENSI)'!P1414,""))))</f>
        <v/>
      </c>
      <c r="Q1369" s="38" t="str">
        <f t="shared" si="4"/>
        <v>BPS Kota Jakarta Timur</v>
      </c>
      <c r="R1369" s="38" t="str">
        <f t="shared" si="56"/>
        <v/>
      </c>
      <c r="S1369" s="38" t="str">
        <f t="shared" ref="S1369:T1369" si="1377">S1368</f>
        <v>15 Juni sampai dengan 31 Agustus 2026</v>
      </c>
      <c r="T1369" s="38" t="str">
        <f t="shared" si="1377"/>
        <v>31 Agustus 2026</v>
      </c>
      <c r="U1369" s="46"/>
      <c r="V1369" s="42"/>
      <c r="W1369" s="42"/>
      <c r="X1369" s="42"/>
    </row>
    <row r="1370" ht="15.0" customHeight="1">
      <c r="A1370" s="36" t="s">
        <v>6432</v>
      </c>
      <c r="B1370" s="43"/>
      <c r="C1370" s="44"/>
      <c r="D1370" s="47"/>
      <c r="E1370" s="47"/>
      <c r="F1370" s="39" t="str">
        <f t="shared" si="2"/>
        <v>PETUGAS.1369/SPK/SE/PML/3172/2026</v>
      </c>
      <c r="G1370" s="45"/>
      <c r="H1370" s="39" t="str">
        <f>VLOOKUP(G1370,'MITRA (REFERENSI)'!$A:$Z,16,FALSE)</f>
        <v>#N/A</v>
      </c>
      <c r="I1370" s="39" t="str">
        <f>VLOOKUP(G1370,'MITRA (REFERENSI)'!$A:$Z,25,FALSE)</f>
        <v>#N/A</v>
      </c>
      <c r="J1370" s="38" t="str">
        <f>VLOOKUP(G1370,'MITRA (REFERENSI)'!$A:$Z,26,FALSE)</f>
        <v>#N/A</v>
      </c>
      <c r="K1370" s="38" t="str">
        <f>VLOOKUP(G1370,'MITRA (REFERENSI)'!$A:$Z,15,FALSE)</f>
        <v>#N/A</v>
      </c>
      <c r="L1370" s="38" t="str">
        <f>VLOOKUP(G1370,'MITRA (REFERENSI)'!$A:$Z,15,FALSE)</f>
        <v>#N/A</v>
      </c>
      <c r="M1370" s="38" t="str">
        <f>IF(B1370=1,'KELAS (REFERENSI)'!M1370,IF(B1370=2,'KELAS (REFERENSI)'!M1385,IF(B1370=3,'KELAS (REFERENSI)'!M1400,IF(B1370=4,'KELAS (REFERENSI)'!M1415,""))))</f>
        <v/>
      </c>
      <c r="N1370" s="38" t="str">
        <f>IF(B1370=1,'KELAS (REFERENSI)'!N1370,IF(B1370=2,'KELAS (REFERENSI)'!N1385,IF(B1370=3,'KELAS (REFERENSI)'!N1400,IF(B1370=4,'KELAS (REFERENSI)'!N1415,""))))</f>
        <v/>
      </c>
      <c r="O1370" s="38" t="str">
        <f>IF(B1370=1,'KELAS (REFERENSI)'!O1370,IF(B1370=2,'KELAS (REFERENSI)'!O1385,IF(B1370=3,'KELAS (REFERENSI)'!O1400,IF(B1370=4,'KELAS (REFERENSI)'!O1415,""))))</f>
        <v/>
      </c>
      <c r="P1370" s="38" t="str">
        <f>IF(B1370=1,'KELAS (REFERENSI)'!P1370,IF(B1370=2,'KELAS (REFERENSI)'!P1385,IF(B1370=3,'KELAS (REFERENSI)'!P1400,IF(B1370=4,'KELAS (REFERENSI)'!P1415,""))))</f>
        <v/>
      </c>
      <c r="Q1370" s="38" t="str">
        <f t="shared" si="4"/>
        <v>BPS Kota Jakarta Timur</v>
      </c>
      <c r="R1370" s="38" t="str">
        <f t="shared" si="56"/>
        <v/>
      </c>
      <c r="S1370" s="38" t="str">
        <f t="shared" ref="S1370:T1370" si="1378">S1369</f>
        <v>15 Juni sampai dengan 31 Agustus 2026</v>
      </c>
      <c r="T1370" s="38" t="str">
        <f t="shared" si="1378"/>
        <v>31 Agustus 2026</v>
      </c>
      <c r="U1370" s="46"/>
      <c r="V1370" s="42"/>
      <c r="W1370" s="42"/>
      <c r="X1370" s="42"/>
    </row>
    <row r="1371" ht="15.0" customHeight="1">
      <c r="A1371" s="36" t="s">
        <v>6433</v>
      </c>
      <c r="B1371" s="43"/>
      <c r="C1371" s="44"/>
      <c r="D1371" s="47"/>
      <c r="E1371" s="47"/>
      <c r="F1371" s="39" t="str">
        <f t="shared" si="2"/>
        <v>PETUGAS.1370/SPK/SE/PML/3172/2026</v>
      </c>
      <c r="G1371" s="45"/>
      <c r="H1371" s="39" t="str">
        <f>VLOOKUP(G1371,'MITRA (REFERENSI)'!$A:$Z,16,FALSE)</f>
        <v>#N/A</v>
      </c>
      <c r="I1371" s="39" t="str">
        <f>VLOOKUP(G1371,'MITRA (REFERENSI)'!$A:$Z,25,FALSE)</f>
        <v>#N/A</v>
      </c>
      <c r="J1371" s="38" t="str">
        <f>VLOOKUP(G1371,'MITRA (REFERENSI)'!$A:$Z,26,FALSE)</f>
        <v>#N/A</v>
      </c>
      <c r="K1371" s="38" t="str">
        <f>VLOOKUP(G1371,'MITRA (REFERENSI)'!$A:$Z,15,FALSE)</f>
        <v>#N/A</v>
      </c>
      <c r="L1371" s="38" t="str">
        <f>VLOOKUP(G1371,'MITRA (REFERENSI)'!$A:$Z,15,FALSE)</f>
        <v>#N/A</v>
      </c>
      <c r="M1371" s="38" t="str">
        <f>IF(B1371=1,'KELAS (REFERENSI)'!M1371,IF(B1371=2,'KELAS (REFERENSI)'!M1386,IF(B1371=3,'KELAS (REFERENSI)'!M1401,IF(B1371=4,'KELAS (REFERENSI)'!M1416,""))))</f>
        <v/>
      </c>
      <c r="N1371" s="38" t="str">
        <f>IF(B1371=1,'KELAS (REFERENSI)'!N1371,IF(B1371=2,'KELAS (REFERENSI)'!N1386,IF(B1371=3,'KELAS (REFERENSI)'!N1401,IF(B1371=4,'KELAS (REFERENSI)'!N1416,""))))</f>
        <v/>
      </c>
      <c r="O1371" s="38" t="str">
        <f>IF(B1371=1,'KELAS (REFERENSI)'!O1371,IF(B1371=2,'KELAS (REFERENSI)'!O1386,IF(B1371=3,'KELAS (REFERENSI)'!O1401,IF(B1371=4,'KELAS (REFERENSI)'!O1416,""))))</f>
        <v/>
      </c>
      <c r="P1371" s="38" t="str">
        <f>IF(B1371=1,'KELAS (REFERENSI)'!P1371,IF(B1371=2,'KELAS (REFERENSI)'!P1386,IF(B1371=3,'KELAS (REFERENSI)'!P1401,IF(B1371=4,'KELAS (REFERENSI)'!P1416,""))))</f>
        <v/>
      </c>
      <c r="Q1371" s="38" t="str">
        <f t="shared" si="4"/>
        <v>BPS Kota Jakarta Timur</v>
      </c>
      <c r="R1371" s="38" t="str">
        <f t="shared" si="56"/>
        <v/>
      </c>
      <c r="S1371" s="38" t="str">
        <f t="shared" ref="S1371:T1371" si="1379">S1370</f>
        <v>15 Juni sampai dengan 31 Agustus 2026</v>
      </c>
      <c r="T1371" s="38" t="str">
        <f t="shared" si="1379"/>
        <v>31 Agustus 2026</v>
      </c>
      <c r="U1371" s="46"/>
      <c r="V1371" s="42"/>
      <c r="W1371" s="42"/>
      <c r="X1371" s="42"/>
    </row>
    <row r="1372" ht="15.0" customHeight="1">
      <c r="A1372" s="36" t="s">
        <v>6434</v>
      </c>
      <c r="B1372" s="43"/>
      <c r="C1372" s="44"/>
      <c r="D1372" s="47"/>
      <c r="E1372" s="47"/>
      <c r="F1372" s="39" t="str">
        <f t="shared" si="2"/>
        <v>PETUGAS.1371/SPK/SE/PML/3172/2026</v>
      </c>
      <c r="G1372" s="45"/>
      <c r="H1372" s="39" t="str">
        <f>VLOOKUP(G1372,'MITRA (REFERENSI)'!$A:$Z,16,FALSE)</f>
        <v>#N/A</v>
      </c>
      <c r="I1372" s="39" t="str">
        <f>VLOOKUP(G1372,'MITRA (REFERENSI)'!$A:$Z,25,FALSE)</f>
        <v>#N/A</v>
      </c>
      <c r="J1372" s="38" t="str">
        <f>VLOOKUP(G1372,'MITRA (REFERENSI)'!$A:$Z,26,FALSE)</f>
        <v>#N/A</v>
      </c>
      <c r="K1372" s="38" t="str">
        <f>VLOOKUP(G1372,'MITRA (REFERENSI)'!$A:$Z,15,FALSE)</f>
        <v>#N/A</v>
      </c>
      <c r="L1372" s="38" t="str">
        <f>VLOOKUP(G1372,'MITRA (REFERENSI)'!$A:$Z,15,FALSE)</f>
        <v>#N/A</v>
      </c>
      <c r="M1372" s="38" t="str">
        <f>IF(B1372=1,'KELAS (REFERENSI)'!M1372,IF(B1372=2,'KELAS (REFERENSI)'!M1387,IF(B1372=3,'KELAS (REFERENSI)'!M1402,IF(B1372=4,'KELAS (REFERENSI)'!M1417,""))))</f>
        <v/>
      </c>
      <c r="N1372" s="38" t="str">
        <f>IF(B1372=1,'KELAS (REFERENSI)'!N1372,IF(B1372=2,'KELAS (REFERENSI)'!N1387,IF(B1372=3,'KELAS (REFERENSI)'!N1402,IF(B1372=4,'KELAS (REFERENSI)'!N1417,""))))</f>
        <v/>
      </c>
      <c r="O1372" s="38" t="str">
        <f>IF(B1372=1,'KELAS (REFERENSI)'!O1372,IF(B1372=2,'KELAS (REFERENSI)'!O1387,IF(B1372=3,'KELAS (REFERENSI)'!O1402,IF(B1372=4,'KELAS (REFERENSI)'!O1417,""))))</f>
        <v/>
      </c>
      <c r="P1372" s="38" t="str">
        <f>IF(B1372=1,'KELAS (REFERENSI)'!P1372,IF(B1372=2,'KELAS (REFERENSI)'!P1387,IF(B1372=3,'KELAS (REFERENSI)'!P1402,IF(B1372=4,'KELAS (REFERENSI)'!P1417,""))))</f>
        <v/>
      </c>
      <c r="Q1372" s="38" t="str">
        <f t="shared" si="4"/>
        <v>BPS Kota Jakarta Timur</v>
      </c>
      <c r="R1372" s="38" t="str">
        <f t="shared" si="56"/>
        <v/>
      </c>
      <c r="S1372" s="38" t="str">
        <f t="shared" ref="S1372:T1372" si="1380">S1371</f>
        <v>15 Juni sampai dengan 31 Agustus 2026</v>
      </c>
      <c r="T1372" s="38" t="str">
        <f t="shared" si="1380"/>
        <v>31 Agustus 2026</v>
      </c>
      <c r="U1372" s="46"/>
      <c r="V1372" s="42"/>
      <c r="W1372" s="42"/>
      <c r="X1372" s="42"/>
    </row>
    <row r="1373" ht="15.0" customHeight="1">
      <c r="A1373" s="36" t="s">
        <v>6435</v>
      </c>
      <c r="B1373" s="43"/>
      <c r="C1373" s="44"/>
      <c r="D1373" s="47"/>
      <c r="E1373" s="47"/>
      <c r="F1373" s="39" t="str">
        <f t="shared" si="2"/>
        <v>PETUGAS.1372/SPK/SE/PML/3172/2026</v>
      </c>
      <c r="G1373" s="45"/>
      <c r="H1373" s="39" t="str">
        <f>VLOOKUP(G1373,'MITRA (REFERENSI)'!$A:$Z,16,FALSE)</f>
        <v>#N/A</v>
      </c>
      <c r="I1373" s="39" t="str">
        <f>VLOOKUP(G1373,'MITRA (REFERENSI)'!$A:$Z,25,FALSE)</f>
        <v>#N/A</v>
      </c>
      <c r="J1373" s="38" t="str">
        <f>VLOOKUP(G1373,'MITRA (REFERENSI)'!$A:$Z,26,FALSE)</f>
        <v>#N/A</v>
      </c>
      <c r="K1373" s="38" t="str">
        <f>VLOOKUP(G1373,'MITRA (REFERENSI)'!$A:$Z,15,FALSE)</f>
        <v>#N/A</v>
      </c>
      <c r="L1373" s="38" t="str">
        <f>VLOOKUP(G1373,'MITRA (REFERENSI)'!$A:$Z,15,FALSE)</f>
        <v>#N/A</v>
      </c>
      <c r="M1373" s="38" t="str">
        <f>IF(B1373=1,'KELAS (REFERENSI)'!M1373,IF(B1373=2,'KELAS (REFERENSI)'!M1388,IF(B1373=3,'KELAS (REFERENSI)'!M1403,IF(B1373=4,'KELAS (REFERENSI)'!M1418,""))))</f>
        <v/>
      </c>
      <c r="N1373" s="38" t="str">
        <f>IF(B1373=1,'KELAS (REFERENSI)'!N1373,IF(B1373=2,'KELAS (REFERENSI)'!N1388,IF(B1373=3,'KELAS (REFERENSI)'!N1403,IF(B1373=4,'KELAS (REFERENSI)'!N1418,""))))</f>
        <v/>
      </c>
      <c r="O1373" s="38" t="str">
        <f>IF(B1373=1,'KELAS (REFERENSI)'!O1373,IF(B1373=2,'KELAS (REFERENSI)'!O1388,IF(B1373=3,'KELAS (REFERENSI)'!O1403,IF(B1373=4,'KELAS (REFERENSI)'!O1418,""))))</f>
        <v/>
      </c>
      <c r="P1373" s="38" t="str">
        <f>IF(B1373=1,'KELAS (REFERENSI)'!P1373,IF(B1373=2,'KELAS (REFERENSI)'!P1388,IF(B1373=3,'KELAS (REFERENSI)'!P1403,IF(B1373=4,'KELAS (REFERENSI)'!P1418,""))))</f>
        <v/>
      </c>
      <c r="Q1373" s="38" t="str">
        <f t="shared" si="4"/>
        <v>BPS Kota Jakarta Timur</v>
      </c>
      <c r="R1373" s="38" t="str">
        <f t="shared" si="56"/>
        <v/>
      </c>
      <c r="S1373" s="38" t="str">
        <f t="shared" ref="S1373:T1373" si="1381">S1372</f>
        <v>15 Juni sampai dengan 31 Agustus 2026</v>
      </c>
      <c r="T1373" s="38" t="str">
        <f t="shared" si="1381"/>
        <v>31 Agustus 2026</v>
      </c>
      <c r="U1373" s="46"/>
      <c r="V1373" s="42"/>
      <c r="W1373" s="42"/>
      <c r="X1373" s="42"/>
    </row>
    <row r="1374" ht="15.0" customHeight="1">
      <c r="A1374" s="36" t="s">
        <v>6436</v>
      </c>
      <c r="B1374" s="43"/>
      <c r="C1374" s="44"/>
      <c r="D1374" s="47"/>
      <c r="E1374" s="47"/>
      <c r="F1374" s="39" t="str">
        <f t="shared" si="2"/>
        <v>PETUGAS.1373/SPK/SE/PML/3172/2026</v>
      </c>
      <c r="G1374" s="45"/>
      <c r="H1374" s="39" t="str">
        <f>VLOOKUP(G1374,'MITRA (REFERENSI)'!$A:$Z,16,FALSE)</f>
        <v>#N/A</v>
      </c>
      <c r="I1374" s="39" t="str">
        <f>VLOOKUP(G1374,'MITRA (REFERENSI)'!$A:$Z,25,FALSE)</f>
        <v>#N/A</v>
      </c>
      <c r="J1374" s="38" t="str">
        <f>VLOOKUP(G1374,'MITRA (REFERENSI)'!$A:$Z,26,FALSE)</f>
        <v>#N/A</v>
      </c>
      <c r="K1374" s="38" t="str">
        <f>VLOOKUP(G1374,'MITRA (REFERENSI)'!$A:$Z,15,FALSE)</f>
        <v>#N/A</v>
      </c>
      <c r="L1374" s="38" t="str">
        <f>VLOOKUP(G1374,'MITRA (REFERENSI)'!$A:$Z,15,FALSE)</f>
        <v>#N/A</v>
      </c>
      <c r="M1374" s="38" t="str">
        <f>IF(B1374=1,'KELAS (REFERENSI)'!M1374,IF(B1374=2,'KELAS (REFERENSI)'!M1389,IF(B1374=3,'KELAS (REFERENSI)'!M1404,IF(B1374=4,'KELAS (REFERENSI)'!M1419,""))))</f>
        <v/>
      </c>
      <c r="N1374" s="38" t="str">
        <f>IF(B1374=1,'KELAS (REFERENSI)'!N1374,IF(B1374=2,'KELAS (REFERENSI)'!N1389,IF(B1374=3,'KELAS (REFERENSI)'!N1404,IF(B1374=4,'KELAS (REFERENSI)'!N1419,""))))</f>
        <v/>
      </c>
      <c r="O1374" s="38" t="str">
        <f>IF(B1374=1,'KELAS (REFERENSI)'!O1374,IF(B1374=2,'KELAS (REFERENSI)'!O1389,IF(B1374=3,'KELAS (REFERENSI)'!O1404,IF(B1374=4,'KELAS (REFERENSI)'!O1419,""))))</f>
        <v/>
      </c>
      <c r="P1374" s="38" t="str">
        <f>IF(B1374=1,'KELAS (REFERENSI)'!P1374,IF(B1374=2,'KELAS (REFERENSI)'!P1389,IF(B1374=3,'KELAS (REFERENSI)'!P1404,IF(B1374=4,'KELAS (REFERENSI)'!P1419,""))))</f>
        <v/>
      </c>
      <c r="Q1374" s="38" t="str">
        <f t="shared" si="4"/>
        <v>BPS Kota Jakarta Timur</v>
      </c>
      <c r="R1374" s="38" t="str">
        <f t="shared" si="56"/>
        <v/>
      </c>
      <c r="S1374" s="38" t="str">
        <f t="shared" ref="S1374:T1374" si="1382">S1373</f>
        <v>15 Juni sampai dengan 31 Agustus 2026</v>
      </c>
      <c r="T1374" s="38" t="str">
        <f t="shared" si="1382"/>
        <v>31 Agustus 2026</v>
      </c>
      <c r="U1374" s="46"/>
      <c r="V1374" s="42"/>
      <c r="W1374" s="42"/>
      <c r="X1374" s="42"/>
    </row>
    <row r="1375" ht="15.0" customHeight="1">
      <c r="A1375" s="36" t="s">
        <v>6437</v>
      </c>
      <c r="B1375" s="43"/>
      <c r="C1375" s="44"/>
      <c r="D1375" s="47"/>
      <c r="E1375" s="47"/>
      <c r="F1375" s="39" t="str">
        <f t="shared" si="2"/>
        <v>PETUGAS.1374/SPK/SE/PML/3172/2026</v>
      </c>
      <c r="G1375" s="45"/>
      <c r="H1375" s="39" t="str">
        <f>VLOOKUP(G1375,'MITRA (REFERENSI)'!$A:$Z,16,FALSE)</f>
        <v>#N/A</v>
      </c>
      <c r="I1375" s="39" t="str">
        <f>VLOOKUP(G1375,'MITRA (REFERENSI)'!$A:$Z,25,FALSE)</f>
        <v>#N/A</v>
      </c>
      <c r="J1375" s="38" t="str">
        <f>VLOOKUP(G1375,'MITRA (REFERENSI)'!$A:$Z,26,FALSE)</f>
        <v>#N/A</v>
      </c>
      <c r="K1375" s="38" t="str">
        <f>VLOOKUP(G1375,'MITRA (REFERENSI)'!$A:$Z,15,FALSE)</f>
        <v>#N/A</v>
      </c>
      <c r="L1375" s="38" t="str">
        <f>VLOOKUP(G1375,'MITRA (REFERENSI)'!$A:$Z,15,FALSE)</f>
        <v>#N/A</v>
      </c>
      <c r="M1375" s="38" t="str">
        <f>IF(B1375=1,'KELAS (REFERENSI)'!M1375,IF(B1375=2,'KELAS (REFERENSI)'!M1390,IF(B1375=3,'KELAS (REFERENSI)'!M1405,IF(B1375=4,'KELAS (REFERENSI)'!M1420,""))))</f>
        <v/>
      </c>
      <c r="N1375" s="38" t="str">
        <f>IF(B1375=1,'KELAS (REFERENSI)'!N1375,IF(B1375=2,'KELAS (REFERENSI)'!N1390,IF(B1375=3,'KELAS (REFERENSI)'!N1405,IF(B1375=4,'KELAS (REFERENSI)'!N1420,""))))</f>
        <v/>
      </c>
      <c r="O1375" s="38" t="str">
        <f>IF(B1375=1,'KELAS (REFERENSI)'!O1375,IF(B1375=2,'KELAS (REFERENSI)'!O1390,IF(B1375=3,'KELAS (REFERENSI)'!O1405,IF(B1375=4,'KELAS (REFERENSI)'!O1420,""))))</f>
        <v/>
      </c>
      <c r="P1375" s="38" t="str">
        <f>IF(B1375=1,'KELAS (REFERENSI)'!P1375,IF(B1375=2,'KELAS (REFERENSI)'!P1390,IF(B1375=3,'KELAS (REFERENSI)'!P1405,IF(B1375=4,'KELAS (REFERENSI)'!P1420,""))))</f>
        <v/>
      </c>
      <c r="Q1375" s="38" t="str">
        <f t="shared" si="4"/>
        <v>BPS Kota Jakarta Timur</v>
      </c>
      <c r="R1375" s="38" t="str">
        <f t="shared" si="56"/>
        <v/>
      </c>
      <c r="S1375" s="38" t="str">
        <f t="shared" ref="S1375:T1375" si="1383">S1374</f>
        <v>15 Juni sampai dengan 31 Agustus 2026</v>
      </c>
      <c r="T1375" s="38" t="str">
        <f t="shared" si="1383"/>
        <v>31 Agustus 2026</v>
      </c>
      <c r="U1375" s="46"/>
      <c r="V1375" s="42"/>
      <c r="W1375" s="42"/>
      <c r="X1375" s="42"/>
    </row>
    <row r="1376" ht="15.0" customHeight="1">
      <c r="A1376" s="36" t="s">
        <v>6438</v>
      </c>
      <c r="B1376" s="43"/>
      <c r="C1376" s="44"/>
      <c r="D1376" s="47"/>
      <c r="E1376" s="47"/>
      <c r="F1376" s="39" t="str">
        <f t="shared" si="2"/>
        <v>PETUGAS.1375/SPK/SE/PML/3172/2026</v>
      </c>
      <c r="G1376" s="45"/>
      <c r="H1376" s="39" t="str">
        <f>VLOOKUP(G1376,'MITRA (REFERENSI)'!$A:$Z,16,FALSE)</f>
        <v>#N/A</v>
      </c>
      <c r="I1376" s="39" t="str">
        <f>VLOOKUP(G1376,'MITRA (REFERENSI)'!$A:$Z,25,FALSE)</f>
        <v>#N/A</v>
      </c>
      <c r="J1376" s="38" t="str">
        <f>VLOOKUP(G1376,'MITRA (REFERENSI)'!$A:$Z,26,FALSE)</f>
        <v>#N/A</v>
      </c>
      <c r="K1376" s="38" t="str">
        <f>VLOOKUP(G1376,'MITRA (REFERENSI)'!$A:$Z,15,FALSE)</f>
        <v>#N/A</v>
      </c>
      <c r="L1376" s="38" t="str">
        <f>VLOOKUP(G1376,'MITRA (REFERENSI)'!$A:$Z,15,FALSE)</f>
        <v>#N/A</v>
      </c>
      <c r="M1376" s="38" t="str">
        <f>IF(B1376=1,'KELAS (REFERENSI)'!M1376,IF(B1376=2,'KELAS (REFERENSI)'!M1391,IF(B1376=3,'KELAS (REFERENSI)'!M1406,IF(B1376=4,'KELAS (REFERENSI)'!M1421,""))))</f>
        <v/>
      </c>
      <c r="N1376" s="38" t="str">
        <f>IF(B1376=1,'KELAS (REFERENSI)'!N1376,IF(B1376=2,'KELAS (REFERENSI)'!N1391,IF(B1376=3,'KELAS (REFERENSI)'!N1406,IF(B1376=4,'KELAS (REFERENSI)'!N1421,""))))</f>
        <v/>
      </c>
      <c r="O1376" s="38" t="str">
        <f>IF(B1376=1,'KELAS (REFERENSI)'!O1376,IF(B1376=2,'KELAS (REFERENSI)'!O1391,IF(B1376=3,'KELAS (REFERENSI)'!O1406,IF(B1376=4,'KELAS (REFERENSI)'!O1421,""))))</f>
        <v/>
      </c>
      <c r="P1376" s="38" t="str">
        <f>IF(B1376=1,'KELAS (REFERENSI)'!P1376,IF(B1376=2,'KELAS (REFERENSI)'!P1391,IF(B1376=3,'KELAS (REFERENSI)'!P1406,IF(B1376=4,'KELAS (REFERENSI)'!P1421,""))))</f>
        <v/>
      </c>
      <c r="Q1376" s="38" t="str">
        <f t="shared" si="4"/>
        <v>BPS Kota Jakarta Timur</v>
      </c>
      <c r="R1376" s="38" t="str">
        <f t="shared" si="56"/>
        <v/>
      </c>
      <c r="S1376" s="38" t="str">
        <f t="shared" ref="S1376:T1376" si="1384">S1375</f>
        <v>15 Juni sampai dengan 31 Agustus 2026</v>
      </c>
      <c r="T1376" s="38" t="str">
        <f t="shared" si="1384"/>
        <v>31 Agustus 2026</v>
      </c>
      <c r="U1376" s="46"/>
      <c r="V1376" s="42"/>
      <c r="W1376" s="42"/>
      <c r="X1376" s="42"/>
    </row>
    <row r="1377" ht="15.0" customHeight="1">
      <c r="A1377" s="36" t="s">
        <v>6439</v>
      </c>
      <c r="B1377" s="43"/>
      <c r="C1377" s="44"/>
      <c r="D1377" s="47"/>
      <c r="E1377" s="47"/>
      <c r="F1377" s="39" t="str">
        <f t="shared" si="2"/>
        <v>PETUGAS.1376/SPK/SE/PML/3172/2026</v>
      </c>
      <c r="G1377" s="45"/>
      <c r="H1377" s="39" t="str">
        <f>VLOOKUP(G1377,'MITRA (REFERENSI)'!$A:$Z,16,FALSE)</f>
        <v>#N/A</v>
      </c>
      <c r="I1377" s="39" t="str">
        <f>VLOOKUP(G1377,'MITRA (REFERENSI)'!$A:$Z,25,FALSE)</f>
        <v>#N/A</v>
      </c>
      <c r="J1377" s="38" t="str">
        <f>VLOOKUP(G1377,'MITRA (REFERENSI)'!$A:$Z,26,FALSE)</f>
        <v>#N/A</v>
      </c>
      <c r="K1377" s="38" t="str">
        <f>VLOOKUP(G1377,'MITRA (REFERENSI)'!$A:$Z,15,FALSE)</f>
        <v>#N/A</v>
      </c>
      <c r="L1377" s="38" t="str">
        <f>VLOOKUP(G1377,'MITRA (REFERENSI)'!$A:$Z,15,FALSE)</f>
        <v>#N/A</v>
      </c>
      <c r="M1377" s="38" t="str">
        <f>IF(B1377=1,'KELAS (REFERENSI)'!M1377,IF(B1377=2,'KELAS (REFERENSI)'!M1392,IF(B1377=3,'KELAS (REFERENSI)'!M1407,IF(B1377=4,'KELAS (REFERENSI)'!M1422,""))))</f>
        <v/>
      </c>
      <c r="N1377" s="38" t="str">
        <f>IF(B1377=1,'KELAS (REFERENSI)'!N1377,IF(B1377=2,'KELAS (REFERENSI)'!N1392,IF(B1377=3,'KELAS (REFERENSI)'!N1407,IF(B1377=4,'KELAS (REFERENSI)'!N1422,""))))</f>
        <v/>
      </c>
      <c r="O1377" s="38" t="str">
        <f>IF(B1377=1,'KELAS (REFERENSI)'!O1377,IF(B1377=2,'KELAS (REFERENSI)'!O1392,IF(B1377=3,'KELAS (REFERENSI)'!O1407,IF(B1377=4,'KELAS (REFERENSI)'!O1422,""))))</f>
        <v/>
      </c>
      <c r="P1377" s="38" t="str">
        <f>IF(B1377=1,'KELAS (REFERENSI)'!P1377,IF(B1377=2,'KELAS (REFERENSI)'!P1392,IF(B1377=3,'KELAS (REFERENSI)'!P1407,IF(B1377=4,'KELAS (REFERENSI)'!P1422,""))))</f>
        <v/>
      </c>
      <c r="Q1377" s="38" t="str">
        <f t="shared" si="4"/>
        <v>BPS Kota Jakarta Timur</v>
      </c>
      <c r="R1377" s="38" t="str">
        <f t="shared" si="56"/>
        <v/>
      </c>
      <c r="S1377" s="38" t="str">
        <f t="shared" ref="S1377:T1377" si="1385">S1376</f>
        <v>15 Juni sampai dengan 31 Agustus 2026</v>
      </c>
      <c r="T1377" s="38" t="str">
        <f t="shared" si="1385"/>
        <v>31 Agustus 2026</v>
      </c>
      <c r="U1377" s="46"/>
      <c r="V1377" s="42"/>
      <c r="W1377" s="42"/>
      <c r="X1377" s="42"/>
    </row>
    <row r="1378" ht="15.0" customHeight="1">
      <c r="A1378" s="36" t="s">
        <v>6440</v>
      </c>
      <c r="B1378" s="43"/>
      <c r="C1378" s="44"/>
      <c r="D1378" s="47"/>
      <c r="E1378" s="47"/>
      <c r="F1378" s="39" t="str">
        <f t="shared" si="2"/>
        <v>PETUGAS.1377/SPK/SE/PML/3172/2026</v>
      </c>
      <c r="G1378" s="45"/>
      <c r="H1378" s="39" t="str">
        <f>VLOOKUP(G1378,'MITRA (REFERENSI)'!$A:$Z,16,FALSE)</f>
        <v>#N/A</v>
      </c>
      <c r="I1378" s="39" t="str">
        <f>VLOOKUP(G1378,'MITRA (REFERENSI)'!$A:$Z,25,FALSE)</f>
        <v>#N/A</v>
      </c>
      <c r="J1378" s="38" t="str">
        <f>VLOOKUP(G1378,'MITRA (REFERENSI)'!$A:$Z,26,FALSE)</f>
        <v>#N/A</v>
      </c>
      <c r="K1378" s="38" t="str">
        <f>VLOOKUP(G1378,'MITRA (REFERENSI)'!$A:$Z,15,FALSE)</f>
        <v>#N/A</v>
      </c>
      <c r="L1378" s="38" t="str">
        <f>VLOOKUP(G1378,'MITRA (REFERENSI)'!$A:$Z,15,FALSE)</f>
        <v>#N/A</v>
      </c>
      <c r="M1378" s="38" t="str">
        <f>IF(B1378=1,'KELAS (REFERENSI)'!M1378,IF(B1378=2,'KELAS (REFERENSI)'!M1393,IF(B1378=3,'KELAS (REFERENSI)'!M1408,IF(B1378=4,'KELAS (REFERENSI)'!M1423,""))))</f>
        <v/>
      </c>
      <c r="N1378" s="38" t="str">
        <f>IF(B1378=1,'KELAS (REFERENSI)'!N1378,IF(B1378=2,'KELAS (REFERENSI)'!N1393,IF(B1378=3,'KELAS (REFERENSI)'!N1408,IF(B1378=4,'KELAS (REFERENSI)'!N1423,""))))</f>
        <v/>
      </c>
      <c r="O1378" s="38" t="str">
        <f>IF(B1378=1,'KELAS (REFERENSI)'!O1378,IF(B1378=2,'KELAS (REFERENSI)'!O1393,IF(B1378=3,'KELAS (REFERENSI)'!O1408,IF(B1378=4,'KELAS (REFERENSI)'!O1423,""))))</f>
        <v/>
      </c>
      <c r="P1378" s="38" t="str">
        <f>IF(B1378=1,'KELAS (REFERENSI)'!P1378,IF(B1378=2,'KELAS (REFERENSI)'!P1393,IF(B1378=3,'KELAS (REFERENSI)'!P1408,IF(B1378=4,'KELAS (REFERENSI)'!P1423,""))))</f>
        <v/>
      </c>
      <c r="Q1378" s="38" t="str">
        <f t="shared" si="4"/>
        <v>BPS Kota Jakarta Timur</v>
      </c>
      <c r="R1378" s="38" t="str">
        <f t="shared" si="56"/>
        <v/>
      </c>
      <c r="S1378" s="38" t="str">
        <f t="shared" ref="S1378:T1378" si="1386">S1377</f>
        <v>15 Juni sampai dengan 31 Agustus 2026</v>
      </c>
      <c r="T1378" s="38" t="str">
        <f t="shared" si="1386"/>
        <v>31 Agustus 2026</v>
      </c>
      <c r="U1378" s="46"/>
      <c r="V1378" s="42"/>
      <c r="W1378" s="42"/>
      <c r="X1378" s="42"/>
    </row>
    <row r="1379" ht="15.0" customHeight="1">
      <c r="A1379" s="36" t="s">
        <v>6441</v>
      </c>
      <c r="B1379" s="43"/>
      <c r="C1379" s="44"/>
      <c r="D1379" s="47"/>
      <c r="E1379" s="47"/>
      <c r="F1379" s="39" t="str">
        <f t="shared" si="2"/>
        <v>PETUGAS.1378/SPK/SE/PML/3172/2026</v>
      </c>
      <c r="G1379" s="45"/>
      <c r="H1379" s="39" t="str">
        <f>VLOOKUP(G1379,'MITRA (REFERENSI)'!$A:$Z,16,FALSE)</f>
        <v>#N/A</v>
      </c>
      <c r="I1379" s="39" t="str">
        <f>VLOOKUP(G1379,'MITRA (REFERENSI)'!$A:$Z,25,FALSE)</f>
        <v>#N/A</v>
      </c>
      <c r="J1379" s="38" t="str">
        <f>VLOOKUP(G1379,'MITRA (REFERENSI)'!$A:$Z,26,FALSE)</f>
        <v>#N/A</v>
      </c>
      <c r="K1379" s="38" t="str">
        <f>VLOOKUP(G1379,'MITRA (REFERENSI)'!$A:$Z,15,FALSE)</f>
        <v>#N/A</v>
      </c>
      <c r="L1379" s="38" t="str">
        <f>VLOOKUP(G1379,'MITRA (REFERENSI)'!$A:$Z,15,FALSE)</f>
        <v>#N/A</v>
      </c>
      <c r="M1379" s="38" t="str">
        <f>IF(B1379=1,'KELAS (REFERENSI)'!M1379,IF(B1379=2,'KELAS (REFERENSI)'!M1394,IF(B1379=3,'KELAS (REFERENSI)'!M1409,IF(B1379=4,'KELAS (REFERENSI)'!M1424,""))))</f>
        <v/>
      </c>
      <c r="N1379" s="38" t="str">
        <f>IF(B1379=1,'KELAS (REFERENSI)'!N1379,IF(B1379=2,'KELAS (REFERENSI)'!N1394,IF(B1379=3,'KELAS (REFERENSI)'!N1409,IF(B1379=4,'KELAS (REFERENSI)'!N1424,""))))</f>
        <v/>
      </c>
      <c r="O1379" s="38" t="str">
        <f>IF(B1379=1,'KELAS (REFERENSI)'!O1379,IF(B1379=2,'KELAS (REFERENSI)'!O1394,IF(B1379=3,'KELAS (REFERENSI)'!O1409,IF(B1379=4,'KELAS (REFERENSI)'!O1424,""))))</f>
        <v/>
      </c>
      <c r="P1379" s="38" t="str">
        <f>IF(B1379=1,'KELAS (REFERENSI)'!P1379,IF(B1379=2,'KELAS (REFERENSI)'!P1394,IF(B1379=3,'KELAS (REFERENSI)'!P1409,IF(B1379=4,'KELAS (REFERENSI)'!P1424,""))))</f>
        <v/>
      </c>
      <c r="Q1379" s="38" t="str">
        <f t="shared" si="4"/>
        <v>BPS Kota Jakarta Timur</v>
      </c>
      <c r="R1379" s="38" t="str">
        <f t="shared" si="56"/>
        <v/>
      </c>
      <c r="S1379" s="38" t="str">
        <f t="shared" ref="S1379:T1379" si="1387">S1378</f>
        <v>15 Juni sampai dengan 31 Agustus 2026</v>
      </c>
      <c r="T1379" s="38" t="str">
        <f t="shared" si="1387"/>
        <v>31 Agustus 2026</v>
      </c>
      <c r="U1379" s="46"/>
      <c r="V1379" s="42"/>
      <c r="W1379" s="42"/>
      <c r="X1379" s="42"/>
    </row>
    <row r="1380" ht="15.0" customHeight="1">
      <c r="A1380" s="36" t="s">
        <v>6442</v>
      </c>
      <c r="B1380" s="43"/>
      <c r="C1380" s="44"/>
      <c r="D1380" s="47"/>
      <c r="E1380" s="47"/>
      <c r="F1380" s="39" t="str">
        <f t="shared" si="2"/>
        <v>PETUGAS.1379/SPK/SE/PML/3172/2026</v>
      </c>
      <c r="G1380" s="45"/>
      <c r="H1380" s="39" t="str">
        <f>VLOOKUP(G1380,'MITRA (REFERENSI)'!$A:$Z,16,FALSE)</f>
        <v>#N/A</v>
      </c>
      <c r="I1380" s="39" t="str">
        <f>VLOOKUP(G1380,'MITRA (REFERENSI)'!$A:$Z,25,FALSE)</f>
        <v>#N/A</v>
      </c>
      <c r="J1380" s="38" t="str">
        <f>VLOOKUP(G1380,'MITRA (REFERENSI)'!$A:$Z,26,FALSE)</f>
        <v>#N/A</v>
      </c>
      <c r="K1380" s="38" t="str">
        <f>VLOOKUP(G1380,'MITRA (REFERENSI)'!$A:$Z,15,FALSE)</f>
        <v>#N/A</v>
      </c>
      <c r="L1380" s="38" t="str">
        <f>VLOOKUP(G1380,'MITRA (REFERENSI)'!$A:$Z,15,FALSE)</f>
        <v>#N/A</v>
      </c>
      <c r="M1380" s="38" t="str">
        <f>IF(B1380=1,'KELAS (REFERENSI)'!M1380,IF(B1380=2,'KELAS (REFERENSI)'!M1395,IF(B1380=3,'KELAS (REFERENSI)'!M1410,IF(B1380=4,'KELAS (REFERENSI)'!M1425,""))))</f>
        <v/>
      </c>
      <c r="N1380" s="38" t="str">
        <f>IF(B1380=1,'KELAS (REFERENSI)'!N1380,IF(B1380=2,'KELAS (REFERENSI)'!N1395,IF(B1380=3,'KELAS (REFERENSI)'!N1410,IF(B1380=4,'KELAS (REFERENSI)'!N1425,""))))</f>
        <v/>
      </c>
      <c r="O1380" s="38" t="str">
        <f>IF(B1380=1,'KELAS (REFERENSI)'!O1380,IF(B1380=2,'KELAS (REFERENSI)'!O1395,IF(B1380=3,'KELAS (REFERENSI)'!O1410,IF(B1380=4,'KELAS (REFERENSI)'!O1425,""))))</f>
        <v/>
      </c>
      <c r="P1380" s="38" t="str">
        <f>IF(B1380=1,'KELAS (REFERENSI)'!P1380,IF(B1380=2,'KELAS (REFERENSI)'!P1395,IF(B1380=3,'KELAS (REFERENSI)'!P1410,IF(B1380=4,'KELAS (REFERENSI)'!P1425,""))))</f>
        <v/>
      </c>
      <c r="Q1380" s="38" t="str">
        <f t="shared" si="4"/>
        <v>BPS Kota Jakarta Timur</v>
      </c>
      <c r="R1380" s="38" t="str">
        <f t="shared" si="56"/>
        <v/>
      </c>
      <c r="S1380" s="38" t="str">
        <f t="shared" ref="S1380:T1380" si="1388">S1379</f>
        <v>15 Juni sampai dengan 31 Agustus 2026</v>
      </c>
      <c r="T1380" s="38" t="str">
        <f t="shared" si="1388"/>
        <v>31 Agustus 2026</v>
      </c>
      <c r="U1380" s="46"/>
      <c r="V1380" s="42"/>
      <c r="W1380" s="42"/>
      <c r="X1380" s="42"/>
    </row>
    <row r="1381" ht="15.0" customHeight="1">
      <c r="A1381" s="36" t="s">
        <v>6443</v>
      </c>
      <c r="B1381" s="43"/>
      <c r="C1381" s="44"/>
      <c r="D1381" s="47"/>
      <c r="E1381" s="47"/>
      <c r="F1381" s="39" t="str">
        <f t="shared" si="2"/>
        <v>PETUGAS.1380/SPK/SE/PML/3172/2026</v>
      </c>
      <c r="G1381" s="45"/>
      <c r="H1381" s="39" t="str">
        <f>VLOOKUP(G1381,'MITRA (REFERENSI)'!$A:$Z,16,FALSE)</f>
        <v>#N/A</v>
      </c>
      <c r="I1381" s="39" t="str">
        <f>VLOOKUP(G1381,'MITRA (REFERENSI)'!$A:$Z,25,FALSE)</f>
        <v>#N/A</v>
      </c>
      <c r="J1381" s="38" t="str">
        <f>VLOOKUP(G1381,'MITRA (REFERENSI)'!$A:$Z,26,FALSE)</f>
        <v>#N/A</v>
      </c>
      <c r="K1381" s="38" t="str">
        <f>VLOOKUP(G1381,'MITRA (REFERENSI)'!$A:$Z,15,FALSE)</f>
        <v>#N/A</v>
      </c>
      <c r="L1381" s="38" t="str">
        <f>VLOOKUP(G1381,'MITRA (REFERENSI)'!$A:$Z,15,FALSE)</f>
        <v>#N/A</v>
      </c>
      <c r="M1381" s="38" t="str">
        <f>IF(B1381=1,'KELAS (REFERENSI)'!M1381,IF(B1381=2,'KELAS (REFERENSI)'!M1396,IF(B1381=3,'KELAS (REFERENSI)'!M1411,IF(B1381=4,'KELAS (REFERENSI)'!M1426,""))))</f>
        <v/>
      </c>
      <c r="N1381" s="38" t="str">
        <f>IF(B1381=1,'KELAS (REFERENSI)'!N1381,IF(B1381=2,'KELAS (REFERENSI)'!N1396,IF(B1381=3,'KELAS (REFERENSI)'!N1411,IF(B1381=4,'KELAS (REFERENSI)'!N1426,""))))</f>
        <v/>
      </c>
      <c r="O1381" s="38" t="str">
        <f>IF(B1381=1,'KELAS (REFERENSI)'!O1381,IF(B1381=2,'KELAS (REFERENSI)'!O1396,IF(B1381=3,'KELAS (REFERENSI)'!O1411,IF(B1381=4,'KELAS (REFERENSI)'!O1426,""))))</f>
        <v/>
      </c>
      <c r="P1381" s="38" t="str">
        <f>IF(B1381=1,'KELAS (REFERENSI)'!P1381,IF(B1381=2,'KELAS (REFERENSI)'!P1396,IF(B1381=3,'KELAS (REFERENSI)'!P1411,IF(B1381=4,'KELAS (REFERENSI)'!P1426,""))))</f>
        <v/>
      </c>
      <c r="Q1381" s="38" t="str">
        <f t="shared" si="4"/>
        <v>BPS Kota Jakarta Timur</v>
      </c>
      <c r="R1381" s="38" t="str">
        <f t="shared" si="56"/>
        <v/>
      </c>
      <c r="S1381" s="38" t="str">
        <f t="shared" ref="S1381:T1381" si="1389">S1380</f>
        <v>15 Juni sampai dengan 31 Agustus 2026</v>
      </c>
      <c r="T1381" s="38" t="str">
        <f t="shared" si="1389"/>
        <v>31 Agustus 2026</v>
      </c>
      <c r="U1381" s="46"/>
      <c r="V1381" s="42"/>
      <c r="W1381" s="42"/>
      <c r="X1381" s="42"/>
    </row>
    <row r="1382" ht="15.0" customHeight="1">
      <c r="A1382" s="36" t="s">
        <v>6444</v>
      </c>
      <c r="B1382" s="43"/>
      <c r="C1382" s="44"/>
      <c r="D1382" s="47"/>
      <c r="E1382" s="47"/>
      <c r="F1382" s="39" t="str">
        <f t="shared" si="2"/>
        <v>PETUGAS.1381/SPK/SE/PML/3172/2026</v>
      </c>
      <c r="G1382" s="45"/>
      <c r="H1382" s="39" t="str">
        <f>VLOOKUP(G1382,'MITRA (REFERENSI)'!$A:$Z,16,FALSE)</f>
        <v>#N/A</v>
      </c>
      <c r="I1382" s="39" t="str">
        <f>VLOOKUP(G1382,'MITRA (REFERENSI)'!$A:$Z,25,FALSE)</f>
        <v>#N/A</v>
      </c>
      <c r="J1382" s="38" t="str">
        <f>VLOOKUP(G1382,'MITRA (REFERENSI)'!$A:$Z,26,FALSE)</f>
        <v>#N/A</v>
      </c>
      <c r="K1382" s="38" t="str">
        <f>VLOOKUP(G1382,'MITRA (REFERENSI)'!$A:$Z,15,FALSE)</f>
        <v>#N/A</v>
      </c>
      <c r="L1382" s="38" t="str">
        <f>VLOOKUP(G1382,'MITRA (REFERENSI)'!$A:$Z,15,FALSE)</f>
        <v>#N/A</v>
      </c>
      <c r="M1382" s="38" t="str">
        <f>IF(B1382=1,'KELAS (REFERENSI)'!M1382,IF(B1382=2,'KELAS (REFERENSI)'!M1397,IF(B1382=3,'KELAS (REFERENSI)'!M1412,IF(B1382=4,'KELAS (REFERENSI)'!M1427,""))))</f>
        <v/>
      </c>
      <c r="N1382" s="38" t="str">
        <f>IF(B1382=1,'KELAS (REFERENSI)'!N1382,IF(B1382=2,'KELAS (REFERENSI)'!N1397,IF(B1382=3,'KELAS (REFERENSI)'!N1412,IF(B1382=4,'KELAS (REFERENSI)'!N1427,""))))</f>
        <v/>
      </c>
      <c r="O1382" s="38" t="str">
        <f>IF(B1382=1,'KELAS (REFERENSI)'!O1382,IF(B1382=2,'KELAS (REFERENSI)'!O1397,IF(B1382=3,'KELAS (REFERENSI)'!O1412,IF(B1382=4,'KELAS (REFERENSI)'!O1427,""))))</f>
        <v/>
      </c>
      <c r="P1382" s="38" t="str">
        <f>IF(B1382=1,'KELAS (REFERENSI)'!P1382,IF(B1382=2,'KELAS (REFERENSI)'!P1397,IF(B1382=3,'KELAS (REFERENSI)'!P1412,IF(B1382=4,'KELAS (REFERENSI)'!P1427,""))))</f>
        <v/>
      </c>
      <c r="Q1382" s="38" t="str">
        <f t="shared" si="4"/>
        <v>BPS Kota Jakarta Timur</v>
      </c>
      <c r="R1382" s="38" t="str">
        <f t="shared" si="56"/>
        <v/>
      </c>
      <c r="S1382" s="38" t="str">
        <f t="shared" ref="S1382:T1382" si="1390">S1381</f>
        <v>15 Juni sampai dengan 31 Agustus 2026</v>
      </c>
      <c r="T1382" s="38" t="str">
        <f t="shared" si="1390"/>
        <v>31 Agustus 2026</v>
      </c>
      <c r="U1382" s="46"/>
      <c r="V1382" s="42"/>
      <c r="W1382" s="42"/>
      <c r="X1382" s="42"/>
    </row>
    <row r="1383" ht="15.0" customHeight="1">
      <c r="A1383" s="36" t="s">
        <v>6445</v>
      </c>
      <c r="B1383" s="43"/>
      <c r="C1383" s="44"/>
      <c r="D1383" s="47"/>
      <c r="E1383" s="47"/>
      <c r="F1383" s="39" t="str">
        <f t="shared" si="2"/>
        <v>PETUGAS.1382/SPK/SE/PML/3172/2026</v>
      </c>
      <c r="G1383" s="45"/>
      <c r="H1383" s="39" t="str">
        <f>VLOOKUP(G1383,'MITRA (REFERENSI)'!$A:$Z,16,FALSE)</f>
        <v>#N/A</v>
      </c>
      <c r="I1383" s="39" t="str">
        <f>VLOOKUP(G1383,'MITRA (REFERENSI)'!$A:$Z,25,FALSE)</f>
        <v>#N/A</v>
      </c>
      <c r="J1383" s="38" t="str">
        <f>VLOOKUP(G1383,'MITRA (REFERENSI)'!$A:$Z,26,FALSE)</f>
        <v>#N/A</v>
      </c>
      <c r="K1383" s="38" t="str">
        <f>VLOOKUP(G1383,'MITRA (REFERENSI)'!$A:$Z,15,FALSE)</f>
        <v>#N/A</v>
      </c>
      <c r="L1383" s="38" t="str">
        <f>VLOOKUP(G1383,'MITRA (REFERENSI)'!$A:$Z,15,FALSE)</f>
        <v>#N/A</v>
      </c>
      <c r="M1383" s="38" t="str">
        <f>IF(B1383=1,'KELAS (REFERENSI)'!M1383,IF(B1383=2,'KELAS (REFERENSI)'!M1398,IF(B1383=3,'KELAS (REFERENSI)'!M1413,IF(B1383=4,'KELAS (REFERENSI)'!M1428,""))))</f>
        <v/>
      </c>
      <c r="N1383" s="38" t="str">
        <f>IF(B1383=1,'KELAS (REFERENSI)'!N1383,IF(B1383=2,'KELAS (REFERENSI)'!N1398,IF(B1383=3,'KELAS (REFERENSI)'!N1413,IF(B1383=4,'KELAS (REFERENSI)'!N1428,""))))</f>
        <v/>
      </c>
      <c r="O1383" s="38" t="str">
        <f>IF(B1383=1,'KELAS (REFERENSI)'!O1383,IF(B1383=2,'KELAS (REFERENSI)'!O1398,IF(B1383=3,'KELAS (REFERENSI)'!O1413,IF(B1383=4,'KELAS (REFERENSI)'!O1428,""))))</f>
        <v/>
      </c>
      <c r="P1383" s="38" t="str">
        <f>IF(B1383=1,'KELAS (REFERENSI)'!P1383,IF(B1383=2,'KELAS (REFERENSI)'!P1398,IF(B1383=3,'KELAS (REFERENSI)'!P1413,IF(B1383=4,'KELAS (REFERENSI)'!P1428,""))))</f>
        <v/>
      </c>
      <c r="Q1383" s="38" t="str">
        <f t="shared" si="4"/>
        <v>BPS Kota Jakarta Timur</v>
      </c>
      <c r="R1383" s="38" t="str">
        <f t="shared" si="56"/>
        <v/>
      </c>
      <c r="S1383" s="38" t="str">
        <f t="shared" ref="S1383:T1383" si="1391">S1382</f>
        <v>15 Juni sampai dengan 31 Agustus 2026</v>
      </c>
      <c r="T1383" s="38" t="str">
        <f t="shared" si="1391"/>
        <v>31 Agustus 2026</v>
      </c>
      <c r="U1383" s="46"/>
      <c r="V1383" s="42"/>
      <c r="W1383" s="42"/>
      <c r="X1383" s="42"/>
    </row>
    <row r="1384" ht="15.0" customHeight="1">
      <c r="A1384" s="36" t="s">
        <v>6446</v>
      </c>
      <c r="B1384" s="43"/>
      <c r="C1384" s="44"/>
      <c r="D1384" s="47"/>
      <c r="E1384" s="47"/>
      <c r="F1384" s="39" t="str">
        <f t="shared" si="2"/>
        <v>PETUGAS.1383/SPK/SE/PML/3172/2026</v>
      </c>
      <c r="G1384" s="45"/>
      <c r="H1384" s="39" t="str">
        <f>VLOOKUP(G1384,'MITRA (REFERENSI)'!$A:$Z,16,FALSE)</f>
        <v>#N/A</v>
      </c>
      <c r="I1384" s="39" t="str">
        <f>VLOOKUP(G1384,'MITRA (REFERENSI)'!$A:$Z,25,FALSE)</f>
        <v>#N/A</v>
      </c>
      <c r="J1384" s="38" t="str">
        <f>VLOOKUP(G1384,'MITRA (REFERENSI)'!$A:$Z,26,FALSE)</f>
        <v>#N/A</v>
      </c>
      <c r="K1384" s="38" t="str">
        <f>VLOOKUP(G1384,'MITRA (REFERENSI)'!$A:$Z,15,FALSE)</f>
        <v>#N/A</v>
      </c>
      <c r="L1384" s="38" t="str">
        <f>VLOOKUP(G1384,'MITRA (REFERENSI)'!$A:$Z,15,FALSE)</f>
        <v>#N/A</v>
      </c>
      <c r="M1384" s="38" t="str">
        <f>IF(B1384=1,'KELAS (REFERENSI)'!M1384,IF(B1384=2,'KELAS (REFERENSI)'!M1399,IF(B1384=3,'KELAS (REFERENSI)'!M1414,IF(B1384=4,'KELAS (REFERENSI)'!M1429,""))))</f>
        <v/>
      </c>
      <c r="N1384" s="38" t="str">
        <f>IF(B1384=1,'KELAS (REFERENSI)'!N1384,IF(B1384=2,'KELAS (REFERENSI)'!N1399,IF(B1384=3,'KELAS (REFERENSI)'!N1414,IF(B1384=4,'KELAS (REFERENSI)'!N1429,""))))</f>
        <v/>
      </c>
      <c r="O1384" s="38" t="str">
        <f>IF(B1384=1,'KELAS (REFERENSI)'!O1384,IF(B1384=2,'KELAS (REFERENSI)'!O1399,IF(B1384=3,'KELAS (REFERENSI)'!O1414,IF(B1384=4,'KELAS (REFERENSI)'!O1429,""))))</f>
        <v/>
      </c>
      <c r="P1384" s="38" t="str">
        <f>IF(B1384=1,'KELAS (REFERENSI)'!P1384,IF(B1384=2,'KELAS (REFERENSI)'!P1399,IF(B1384=3,'KELAS (REFERENSI)'!P1414,IF(B1384=4,'KELAS (REFERENSI)'!P1429,""))))</f>
        <v/>
      </c>
      <c r="Q1384" s="38" t="str">
        <f t="shared" si="4"/>
        <v>BPS Kota Jakarta Timur</v>
      </c>
      <c r="R1384" s="38" t="str">
        <f t="shared" si="56"/>
        <v/>
      </c>
      <c r="S1384" s="38" t="str">
        <f t="shared" ref="S1384:T1384" si="1392">S1383</f>
        <v>15 Juni sampai dengan 31 Agustus 2026</v>
      </c>
      <c r="T1384" s="38" t="str">
        <f t="shared" si="1392"/>
        <v>31 Agustus 2026</v>
      </c>
      <c r="U1384" s="46"/>
      <c r="V1384" s="42"/>
      <c r="W1384" s="42"/>
      <c r="X1384" s="42"/>
    </row>
    <row r="1385" ht="15.0" customHeight="1">
      <c r="A1385" s="36" t="s">
        <v>6447</v>
      </c>
      <c r="B1385" s="43"/>
      <c r="C1385" s="44"/>
      <c r="D1385" s="47"/>
      <c r="E1385" s="47"/>
      <c r="F1385" s="39" t="str">
        <f t="shared" si="2"/>
        <v>PETUGAS.1384/SPK/SE/PML/3172/2026</v>
      </c>
      <c r="G1385" s="45"/>
      <c r="H1385" s="39" t="str">
        <f>VLOOKUP(G1385,'MITRA (REFERENSI)'!$A:$Z,16,FALSE)</f>
        <v>#N/A</v>
      </c>
      <c r="I1385" s="39" t="str">
        <f>VLOOKUP(G1385,'MITRA (REFERENSI)'!$A:$Z,25,FALSE)</f>
        <v>#N/A</v>
      </c>
      <c r="J1385" s="38" t="str">
        <f>VLOOKUP(G1385,'MITRA (REFERENSI)'!$A:$Z,26,FALSE)</f>
        <v>#N/A</v>
      </c>
      <c r="K1385" s="38" t="str">
        <f>VLOOKUP(G1385,'MITRA (REFERENSI)'!$A:$Z,15,FALSE)</f>
        <v>#N/A</v>
      </c>
      <c r="L1385" s="38" t="str">
        <f>VLOOKUP(G1385,'MITRA (REFERENSI)'!$A:$Z,15,FALSE)</f>
        <v>#N/A</v>
      </c>
      <c r="M1385" s="38" t="str">
        <f>IF(B1385=1,'KELAS (REFERENSI)'!M1385,IF(B1385=2,'KELAS (REFERENSI)'!M1400,IF(B1385=3,'KELAS (REFERENSI)'!M1415,IF(B1385=4,'KELAS (REFERENSI)'!M1430,""))))</f>
        <v/>
      </c>
      <c r="N1385" s="38" t="str">
        <f>IF(B1385=1,'KELAS (REFERENSI)'!N1385,IF(B1385=2,'KELAS (REFERENSI)'!N1400,IF(B1385=3,'KELAS (REFERENSI)'!N1415,IF(B1385=4,'KELAS (REFERENSI)'!N1430,""))))</f>
        <v/>
      </c>
      <c r="O1385" s="38" t="str">
        <f>IF(B1385=1,'KELAS (REFERENSI)'!O1385,IF(B1385=2,'KELAS (REFERENSI)'!O1400,IF(B1385=3,'KELAS (REFERENSI)'!O1415,IF(B1385=4,'KELAS (REFERENSI)'!O1430,""))))</f>
        <v/>
      </c>
      <c r="P1385" s="38" t="str">
        <f>IF(B1385=1,'KELAS (REFERENSI)'!P1385,IF(B1385=2,'KELAS (REFERENSI)'!P1400,IF(B1385=3,'KELAS (REFERENSI)'!P1415,IF(B1385=4,'KELAS (REFERENSI)'!P1430,""))))</f>
        <v/>
      </c>
      <c r="Q1385" s="38" t="str">
        <f t="shared" si="4"/>
        <v>BPS Kota Jakarta Timur</v>
      </c>
      <c r="R1385" s="38" t="str">
        <f t="shared" si="56"/>
        <v/>
      </c>
      <c r="S1385" s="38" t="str">
        <f t="shared" ref="S1385:T1385" si="1393">S1384</f>
        <v>15 Juni sampai dengan 31 Agustus 2026</v>
      </c>
      <c r="T1385" s="38" t="str">
        <f t="shared" si="1393"/>
        <v>31 Agustus 2026</v>
      </c>
      <c r="U1385" s="46"/>
      <c r="V1385" s="42"/>
      <c r="W1385" s="42"/>
      <c r="X1385" s="42"/>
    </row>
    <row r="1386" ht="15.0" customHeight="1">
      <c r="A1386" s="36" t="s">
        <v>6448</v>
      </c>
      <c r="B1386" s="43"/>
      <c r="C1386" s="44"/>
      <c r="D1386" s="47"/>
      <c r="E1386" s="47"/>
      <c r="F1386" s="39" t="str">
        <f t="shared" si="2"/>
        <v>PETUGAS.1385/SPK/SE/PML/3172/2026</v>
      </c>
      <c r="G1386" s="45"/>
      <c r="H1386" s="39" t="str">
        <f>VLOOKUP(G1386,'MITRA (REFERENSI)'!$A:$Z,16,FALSE)</f>
        <v>#N/A</v>
      </c>
      <c r="I1386" s="39" t="str">
        <f>VLOOKUP(G1386,'MITRA (REFERENSI)'!$A:$Z,25,FALSE)</f>
        <v>#N/A</v>
      </c>
      <c r="J1386" s="38" t="str">
        <f>VLOOKUP(G1386,'MITRA (REFERENSI)'!$A:$Z,26,FALSE)</f>
        <v>#N/A</v>
      </c>
      <c r="K1386" s="38" t="str">
        <f>VLOOKUP(G1386,'MITRA (REFERENSI)'!$A:$Z,15,FALSE)</f>
        <v>#N/A</v>
      </c>
      <c r="L1386" s="38" t="str">
        <f>VLOOKUP(G1386,'MITRA (REFERENSI)'!$A:$Z,15,FALSE)</f>
        <v>#N/A</v>
      </c>
      <c r="M1386" s="38" t="str">
        <f>IF(B1386=1,'KELAS (REFERENSI)'!M1386,IF(B1386=2,'KELAS (REFERENSI)'!M1401,IF(B1386=3,'KELAS (REFERENSI)'!M1416,IF(B1386=4,'KELAS (REFERENSI)'!M1431,""))))</f>
        <v/>
      </c>
      <c r="N1386" s="38" t="str">
        <f>IF(B1386=1,'KELAS (REFERENSI)'!N1386,IF(B1386=2,'KELAS (REFERENSI)'!N1401,IF(B1386=3,'KELAS (REFERENSI)'!N1416,IF(B1386=4,'KELAS (REFERENSI)'!N1431,""))))</f>
        <v/>
      </c>
      <c r="O1386" s="38" t="str">
        <f>IF(B1386=1,'KELAS (REFERENSI)'!O1386,IF(B1386=2,'KELAS (REFERENSI)'!O1401,IF(B1386=3,'KELAS (REFERENSI)'!O1416,IF(B1386=4,'KELAS (REFERENSI)'!O1431,""))))</f>
        <v/>
      </c>
      <c r="P1386" s="38" t="str">
        <f>IF(B1386=1,'KELAS (REFERENSI)'!P1386,IF(B1386=2,'KELAS (REFERENSI)'!P1401,IF(B1386=3,'KELAS (REFERENSI)'!P1416,IF(B1386=4,'KELAS (REFERENSI)'!P1431,""))))</f>
        <v/>
      </c>
      <c r="Q1386" s="38" t="str">
        <f t="shared" si="4"/>
        <v>BPS Kota Jakarta Timur</v>
      </c>
      <c r="R1386" s="38" t="str">
        <f t="shared" si="56"/>
        <v/>
      </c>
      <c r="S1386" s="38" t="str">
        <f t="shared" ref="S1386:T1386" si="1394">S1385</f>
        <v>15 Juni sampai dengan 31 Agustus 2026</v>
      </c>
      <c r="T1386" s="38" t="str">
        <f t="shared" si="1394"/>
        <v>31 Agustus 2026</v>
      </c>
      <c r="U1386" s="46"/>
      <c r="V1386" s="42"/>
      <c r="W1386" s="42"/>
      <c r="X1386" s="42"/>
    </row>
    <row r="1387" ht="15.0" customHeight="1">
      <c r="A1387" s="36" t="s">
        <v>6449</v>
      </c>
      <c r="B1387" s="43"/>
      <c r="C1387" s="44"/>
      <c r="D1387" s="47"/>
      <c r="E1387" s="47"/>
      <c r="F1387" s="39" t="str">
        <f t="shared" si="2"/>
        <v>PETUGAS.1386/SPK/SE/PML/3172/2026</v>
      </c>
      <c r="G1387" s="45"/>
      <c r="H1387" s="39" t="str">
        <f>VLOOKUP(G1387,'MITRA (REFERENSI)'!$A:$Z,16,FALSE)</f>
        <v>#N/A</v>
      </c>
      <c r="I1387" s="39" t="str">
        <f>VLOOKUP(G1387,'MITRA (REFERENSI)'!$A:$Z,25,FALSE)</f>
        <v>#N/A</v>
      </c>
      <c r="J1387" s="38" t="str">
        <f>VLOOKUP(G1387,'MITRA (REFERENSI)'!$A:$Z,26,FALSE)</f>
        <v>#N/A</v>
      </c>
      <c r="K1387" s="38" t="str">
        <f>VLOOKUP(G1387,'MITRA (REFERENSI)'!$A:$Z,15,FALSE)</f>
        <v>#N/A</v>
      </c>
      <c r="L1387" s="38" t="str">
        <f>VLOOKUP(G1387,'MITRA (REFERENSI)'!$A:$Z,15,FALSE)</f>
        <v>#N/A</v>
      </c>
      <c r="M1387" s="38" t="str">
        <f>IF(B1387=1,'KELAS (REFERENSI)'!M1387,IF(B1387=2,'KELAS (REFERENSI)'!M1402,IF(B1387=3,'KELAS (REFERENSI)'!M1417,IF(B1387=4,'KELAS (REFERENSI)'!M1432,""))))</f>
        <v/>
      </c>
      <c r="N1387" s="38" t="str">
        <f>IF(B1387=1,'KELAS (REFERENSI)'!N1387,IF(B1387=2,'KELAS (REFERENSI)'!N1402,IF(B1387=3,'KELAS (REFERENSI)'!N1417,IF(B1387=4,'KELAS (REFERENSI)'!N1432,""))))</f>
        <v/>
      </c>
      <c r="O1387" s="38" t="str">
        <f>IF(B1387=1,'KELAS (REFERENSI)'!O1387,IF(B1387=2,'KELAS (REFERENSI)'!O1402,IF(B1387=3,'KELAS (REFERENSI)'!O1417,IF(B1387=4,'KELAS (REFERENSI)'!O1432,""))))</f>
        <v/>
      </c>
      <c r="P1387" s="38" t="str">
        <f>IF(B1387=1,'KELAS (REFERENSI)'!P1387,IF(B1387=2,'KELAS (REFERENSI)'!P1402,IF(B1387=3,'KELAS (REFERENSI)'!P1417,IF(B1387=4,'KELAS (REFERENSI)'!P1432,""))))</f>
        <v/>
      </c>
      <c r="Q1387" s="38" t="str">
        <f t="shared" si="4"/>
        <v>BPS Kota Jakarta Timur</v>
      </c>
      <c r="R1387" s="38" t="str">
        <f t="shared" si="56"/>
        <v/>
      </c>
      <c r="S1387" s="38" t="str">
        <f t="shared" ref="S1387:T1387" si="1395">S1386</f>
        <v>15 Juni sampai dengan 31 Agustus 2026</v>
      </c>
      <c r="T1387" s="38" t="str">
        <f t="shared" si="1395"/>
        <v>31 Agustus 2026</v>
      </c>
      <c r="U1387" s="46"/>
      <c r="V1387" s="42"/>
      <c r="W1387" s="42"/>
      <c r="X1387" s="42"/>
    </row>
    <row r="1388" ht="15.0" customHeight="1">
      <c r="A1388" s="36" t="s">
        <v>6450</v>
      </c>
      <c r="B1388" s="43"/>
      <c r="C1388" s="44"/>
      <c r="D1388" s="47"/>
      <c r="E1388" s="47"/>
      <c r="F1388" s="39" t="str">
        <f t="shared" si="2"/>
        <v>PETUGAS.1387/SPK/SE/PML/3172/2026</v>
      </c>
      <c r="G1388" s="45"/>
      <c r="H1388" s="39" t="str">
        <f>VLOOKUP(G1388,'MITRA (REFERENSI)'!$A:$Z,16,FALSE)</f>
        <v>#N/A</v>
      </c>
      <c r="I1388" s="39" t="str">
        <f>VLOOKUP(G1388,'MITRA (REFERENSI)'!$A:$Z,25,FALSE)</f>
        <v>#N/A</v>
      </c>
      <c r="J1388" s="38" t="str">
        <f>VLOOKUP(G1388,'MITRA (REFERENSI)'!$A:$Z,26,FALSE)</f>
        <v>#N/A</v>
      </c>
      <c r="K1388" s="38" t="str">
        <f>VLOOKUP(G1388,'MITRA (REFERENSI)'!$A:$Z,15,FALSE)</f>
        <v>#N/A</v>
      </c>
      <c r="L1388" s="38" t="str">
        <f>VLOOKUP(G1388,'MITRA (REFERENSI)'!$A:$Z,15,FALSE)</f>
        <v>#N/A</v>
      </c>
      <c r="M1388" s="38" t="str">
        <f>IF(B1388=1,'KELAS (REFERENSI)'!M1388,IF(B1388=2,'KELAS (REFERENSI)'!M1403,IF(B1388=3,'KELAS (REFERENSI)'!M1418,IF(B1388=4,'KELAS (REFERENSI)'!M1433,""))))</f>
        <v/>
      </c>
      <c r="N1388" s="38" t="str">
        <f>IF(B1388=1,'KELAS (REFERENSI)'!N1388,IF(B1388=2,'KELAS (REFERENSI)'!N1403,IF(B1388=3,'KELAS (REFERENSI)'!N1418,IF(B1388=4,'KELAS (REFERENSI)'!N1433,""))))</f>
        <v/>
      </c>
      <c r="O1388" s="38" t="str">
        <f>IF(B1388=1,'KELAS (REFERENSI)'!O1388,IF(B1388=2,'KELAS (REFERENSI)'!O1403,IF(B1388=3,'KELAS (REFERENSI)'!O1418,IF(B1388=4,'KELAS (REFERENSI)'!O1433,""))))</f>
        <v/>
      </c>
      <c r="P1388" s="38" t="str">
        <f>IF(B1388=1,'KELAS (REFERENSI)'!P1388,IF(B1388=2,'KELAS (REFERENSI)'!P1403,IF(B1388=3,'KELAS (REFERENSI)'!P1418,IF(B1388=4,'KELAS (REFERENSI)'!P1433,""))))</f>
        <v/>
      </c>
      <c r="Q1388" s="38" t="str">
        <f t="shared" si="4"/>
        <v>BPS Kota Jakarta Timur</v>
      </c>
      <c r="R1388" s="38" t="str">
        <f t="shared" si="56"/>
        <v/>
      </c>
      <c r="S1388" s="38" t="str">
        <f t="shared" ref="S1388:T1388" si="1396">S1387</f>
        <v>15 Juni sampai dengan 31 Agustus 2026</v>
      </c>
      <c r="T1388" s="38" t="str">
        <f t="shared" si="1396"/>
        <v>31 Agustus 2026</v>
      </c>
      <c r="U1388" s="46"/>
      <c r="V1388" s="42"/>
      <c r="W1388" s="42"/>
      <c r="X1388" s="42"/>
    </row>
    <row r="1389" ht="15.0" customHeight="1">
      <c r="A1389" s="36" t="s">
        <v>6451</v>
      </c>
      <c r="B1389" s="43"/>
      <c r="C1389" s="44"/>
      <c r="D1389" s="47"/>
      <c r="E1389" s="47"/>
      <c r="F1389" s="39" t="str">
        <f t="shared" si="2"/>
        <v>PETUGAS.1388/SPK/SE/PML/3172/2026</v>
      </c>
      <c r="G1389" s="45"/>
      <c r="H1389" s="39" t="str">
        <f>VLOOKUP(G1389,'MITRA (REFERENSI)'!$A:$Z,16,FALSE)</f>
        <v>#N/A</v>
      </c>
      <c r="I1389" s="39" t="str">
        <f>VLOOKUP(G1389,'MITRA (REFERENSI)'!$A:$Z,25,FALSE)</f>
        <v>#N/A</v>
      </c>
      <c r="J1389" s="38" t="str">
        <f>VLOOKUP(G1389,'MITRA (REFERENSI)'!$A:$Z,26,FALSE)</f>
        <v>#N/A</v>
      </c>
      <c r="K1389" s="38" t="str">
        <f>VLOOKUP(G1389,'MITRA (REFERENSI)'!$A:$Z,15,FALSE)</f>
        <v>#N/A</v>
      </c>
      <c r="L1389" s="38" t="str">
        <f>VLOOKUP(G1389,'MITRA (REFERENSI)'!$A:$Z,15,FALSE)</f>
        <v>#N/A</v>
      </c>
      <c r="M1389" s="38" t="str">
        <f>IF(B1389=1,'KELAS (REFERENSI)'!M1389,IF(B1389=2,'KELAS (REFERENSI)'!M1404,IF(B1389=3,'KELAS (REFERENSI)'!M1419,IF(B1389=4,'KELAS (REFERENSI)'!M1434,""))))</f>
        <v/>
      </c>
      <c r="N1389" s="38" t="str">
        <f>IF(B1389=1,'KELAS (REFERENSI)'!N1389,IF(B1389=2,'KELAS (REFERENSI)'!N1404,IF(B1389=3,'KELAS (REFERENSI)'!N1419,IF(B1389=4,'KELAS (REFERENSI)'!N1434,""))))</f>
        <v/>
      </c>
      <c r="O1389" s="38" t="str">
        <f>IF(B1389=1,'KELAS (REFERENSI)'!O1389,IF(B1389=2,'KELAS (REFERENSI)'!O1404,IF(B1389=3,'KELAS (REFERENSI)'!O1419,IF(B1389=4,'KELAS (REFERENSI)'!O1434,""))))</f>
        <v/>
      </c>
      <c r="P1389" s="38" t="str">
        <f>IF(B1389=1,'KELAS (REFERENSI)'!P1389,IF(B1389=2,'KELAS (REFERENSI)'!P1404,IF(B1389=3,'KELAS (REFERENSI)'!P1419,IF(B1389=4,'KELAS (REFERENSI)'!P1434,""))))</f>
        <v/>
      </c>
      <c r="Q1389" s="38" t="str">
        <f t="shared" si="4"/>
        <v>BPS Kota Jakarta Timur</v>
      </c>
      <c r="R1389" s="38" t="str">
        <f t="shared" si="56"/>
        <v/>
      </c>
      <c r="S1389" s="38" t="str">
        <f t="shared" ref="S1389:T1389" si="1397">S1388</f>
        <v>15 Juni sampai dengan 31 Agustus 2026</v>
      </c>
      <c r="T1389" s="38" t="str">
        <f t="shared" si="1397"/>
        <v>31 Agustus 2026</v>
      </c>
      <c r="U1389" s="46"/>
      <c r="V1389" s="42"/>
      <c r="W1389" s="42"/>
      <c r="X1389" s="42"/>
    </row>
    <row r="1390" ht="15.0" customHeight="1">
      <c r="A1390" s="36" t="s">
        <v>6452</v>
      </c>
      <c r="B1390" s="43"/>
      <c r="C1390" s="44"/>
      <c r="D1390" s="47"/>
      <c r="E1390" s="47"/>
      <c r="F1390" s="39" t="str">
        <f t="shared" si="2"/>
        <v>PETUGAS.1389/SPK/SE/PML/3172/2026</v>
      </c>
      <c r="G1390" s="45"/>
      <c r="H1390" s="39" t="str">
        <f>VLOOKUP(G1390,'MITRA (REFERENSI)'!$A:$Z,16,FALSE)</f>
        <v>#N/A</v>
      </c>
      <c r="I1390" s="39" t="str">
        <f>VLOOKUP(G1390,'MITRA (REFERENSI)'!$A:$Z,25,FALSE)</f>
        <v>#N/A</v>
      </c>
      <c r="J1390" s="38" t="str">
        <f>VLOOKUP(G1390,'MITRA (REFERENSI)'!$A:$Z,26,FALSE)</f>
        <v>#N/A</v>
      </c>
      <c r="K1390" s="38" t="str">
        <f>VLOOKUP(G1390,'MITRA (REFERENSI)'!$A:$Z,15,FALSE)</f>
        <v>#N/A</v>
      </c>
      <c r="L1390" s="38" t="str">
        <f>VLOOKUP(G1390,'MITRA (REFERENSI)'!$A:$Z,15,FALSE)</f>
        <v>#N/A</v>
      </c>
      <c r="M1390" s="38" t="str">
        <f>IF(B1390=1,'KELAS (REFERENSI)'!M1390,IF(B1390=2,'KELAS (REFERENSI)'!M1405,IF(B1390=3,'KELAS (REFERENSI)'!M1420,IF(B1390=4,'KELAS (REFERENSI)'!M1435,""))))</f>
        <v/>
      </c>
      <c r="N1390" s="38" t="str">
        <f>IF(B1390=1,'KELAS (REFERENSI)'!N1390,IF(B1390=2,'KELAS (REFERENSI)'!N1405,IF(B1390=3,'KELAS (REFERENSI)'!N1420,IF(B1390=4,'KELAS (REFERENSI)'!N1435,""))))</f>
        <v/>
      </c>
      <c r="O1390" s="38" t="str">
        <f>IF(B1390=1,'KELAS (REFERENSI)'!O1390,IF(B1390=2,'KELAS (REFERENSI)'!O1405,IF(B1390=3,'KELAS (REFERENSI)'!O1420,IF(B1390=4,'KELAS (REFERENSI)'!O1435,""))))</f>
        <v/>
      </c>
      <c r="P1390" s="38" t="str">
        <f>IF(B1390=1,'KELAS (REFERENSI)'!P1390,IF(B1390=2,'KELAS (REFERENSI)'!P1405,IF(B1390=3,'KELAS (REFERENSI)'!P1420,IF(B1390=4,'KELAS (REFERENSI)'!P1435,""))))</f>
        <v/>
      </c>
      <c r="Q1390" s="38" t="str">
        <f t="shared" si="4"/>
        <v>BPS Kota Jakarta Timur</v>
      </c>
      <c r="R1390" s="38" t="str">
        <f t="shared" si="56"/>
        <v/>
      </c>
      <c r="S1390" s="38" t="str">
        <f t="shared" ref="S1390:T1390" si="1398">S1389</f>
        <v>15 Juni sampai dengan 31 Agustus 2026</v>
      </c>
      <c r="T1390" s="38" t="str">
        <f t="shared" si="1398"/>
        <v>31 Agustus 2026</v>
      </c>
      <c r="U1390" s="46"/>
      <c r="V1390" s="42"/>
      <c r="W1390" s="42"/>
      <c r="X1390" s="42"/>
    </row>
    <row r="1391" ht="15.0" customHeight="1">
      <c r="A1391" s="36" t="s">
        <v>6453</v>
      </c>
      <c r="B1391" s="43"/>
      <c r="C1391" s="44"/>
      <c r="D1391" s="47"/>
      <c r="E1391" s="47"/>
      <c r="F1391" s="39" t="str">
        <f t="shared" si="2"/>
        <v>PETUGAS.1390/SPK/SE/PML/3172/2026</v>
      </c>
      <c r="G1391" s="45"/>
      <c r="H1391" s="39" t="str">
        <f>VLOOKUP(G1391,'MITRA (REFERENSI)'!$A:$Z,16,FALSE)</f>
        <v>#N/A</v>
      </c>
      <c r="I1391" s="39" t="str">
        <f>VLOOKUP(G1391,'MITRA (REFERENSI)'!$A:$Z,25,FALSE)</f>
        <v>#N/A</v>
      </c>
      <c r="J1391" s="38" t="str">
        <f>VLOOKUP(G1391,'MITRA (REFERENSI)'!$A:$Z,26,FALSE)</f>
        <v>#N/A</v>
      </c>
      <c r="K1391" s="38" t="str">
        <f>VLOOKUP(G1391,'MITRA (REFERENSI)'!$A:$Z,15,FALSE)</f>
        <v>#N/A</v>
      </c>
      <c r="L1391" s="38" t="str">
        <f>VLOOKUP(G1391,'MITRA (REFERENSI)'!$A:$Z,15,FALSE)</f>
        <v>#N/A</v>
      </c>
      <c r="M1391" s="38" t="str">
        <f>IF(B1391=1,'KELAS (REFERENSI)'!M1391,IF(B1391=2,'KELAS (REFERENSI)'!M1406,IF(B1391=3,'KELAS (REFERENSI)'!M1421,IF(B1391=4,'KELAS (REFERENSI)'!M1436,""))))</f>
        <v/>
      </c>
      <c r="N1391" s="38" t="str">
        <f>IF(B1391=1,'KELAS (REFERENSI)'!N1391,IF(B1391=2,'KELAS (REFERENSI)'!N1406,IF(B1391=3,'KELAS (REFERENSI)'!N1421,IF(B1391=4,'KELAS (REFERENSI)'!N1436,""))))</f>
        <v/>
      </c>
      <c r="O1391" s="38" t="str">
        <f>IF(B1391=1,'KELAS (REFERENSI)'!O1391,IF(B1391=2,'KELAS (REFERENSI)'!O1406,IF(B1391=3,'KELAS (REFERENSI)'!O1421,IF(B1391=4,'KELAS (REFERENSI)'!O1436,""))))</f>
        <v/>
      </c>
      <c r="P1391" s="38" t="str">
        <f>IF(B1391=1,'KELAS (REFERENSI)'!P1391,IF(B1391=2,'KELAS (REFERENSI)'!P1406,IF(B1391=3,'KELAS (REFERENSI)'!P1421,IF(B1391=4,'KELAS (REFERENSI)'!P1436,""))))</f>
        <v/>
      </c>
      <c r="Q1391" s="38" t="str">
        <f t="shared" si="4"/>
        <v>BPS Kota Jakarta Timur</v>
      </c>
      <c r="R1391" s="38" t="str">
        <f t="shared" si="56"/>
        <v/>
      </c>
      <c r="S1391" s="38" t="str">
        <f t="shared" ref="S1391:T1391" si="1399">S1390</f>
        <v>15 Juni sampai dengan 31 Agustus 2026</v>
      </c>
      <c r="T1391" s="38" t="str">
        <f t="shared" si="1399"/>
        <v>31 Agustus 2026</v>
      </c>
      <c r="U1391" s="46"/>
      <c r="V1391" s="42"/>
      <c r="W1391" s="42"/>
      <c r="X1391" s="42"/>
    </row>
    <row r="1392" ht="15.0" customHeight="1">
      <c r="A1392" s="36" t="s">
        <v>6454</v>
      </c>
      <c r="B1392" s="43"/>
      <c r="C1392" s="44"/>
      <c r="D1392" s="47"/>
      <c r="E1392" s="47"/>
      <c r="F1392" s="39" t="str">
        <f t="shared" si="2"/>
        <v>PETUGAS.1391/SPK/SE/PML/3172/2026</v>
      </c>
      <c r="G1392" s="45"/>
      <c r="H1392" s="39" t="str">
        <f>VLOOKUP(G1392,'MITRA (REFERENSI)'!$A:$Z,16,FALSE)</f>
        <v>#N/A</v>
      </c>
      <c r="I1392" s="39" t="str">
        <f>VLOOKUP(G1392,'MITRA (REFERENSI)'!$A:$Z,25,FALSE)</f>
        <v>#N/A</v>
      </c>
      <c r="J1392" s="38" t="str">
        <f>VLOOKUP(G1392,'MITRA (REFERENSI)'!$A:$Z,26,FALSE)</f>
        <v>#N/A</v>
      </c>
      <c r="K1392" s="38" t="str">
        <f>VLOOKUP(G1392,'MITRA (REFERENSI)'!$A:$Z,15,FALSE)</f>
        <v>#N/A</v>
      </c>
      <c r="L1392" s="38" t="str">
        <f>VLOOKUP(G1392,'MITRA (REFERENSI)'!$A:$Z,15,FALSE)</f>
        <v>#N/A</v>
      </c>
      <c r="M1392" s="38" t="str">
        <f>IF(B1392=1,'KELAS (REFERENSI)'!M1392,IF(B1392=2,'KELAS (REFERENSI)'!M1407,IF(B1392=3,'KELAS (REFERENSI)'!M1422,IF(B1392=4,'KELAS (REFERENSI)'!M1437,""))))</f>
        <v/>
      </c>
      <c r="N1392" s="38" t="str">
        <f>IF(B1392=1,'KELAS (REFERENSI)'!N1392,IF(B1392=2,'KELAS (REFERENSI)'!N1407,IF(B1392=3,'KELAS (REFERENSI)'!N1422,IF(B1392=4,'KELAS (REFERENSI)'!N1437,""))))</f>
        <v/>
      </c>
      <c r="O1392" s="38" t="str">
        <f>IF(B1392=1,'KELAS (REFERENSI)'!O1392,IF(B1392=2,'KELAS (REFERENSI)'!O1407,IF(B1392=3,'KELAS (REFERENSI)'!O1422,IF(B1392=4,'KELAS (REFERENSI)'!O1437,""))))</f>
        <v/>
      </c>
      <c r="P1392" s="38" t="str">
        <f>IF(B1392=1,'KELAS (REFERENSI)'!P1392,IF(B1392=2,'KELAS (REFERENSI)'!P1407,IF(B1392=3,'KELAS (REFERENSI)'!P1422,IF(B1392=4,'KELAS (REFERENSI)'!P1437,""))))</f>
        <v/>
      </c>
      <c r="Q1392" s="38" t="str">
        <f t="shared" si="4"/>
        <v>BPS Kota Jakarta Timur</v>
      </c>
      <c r="R1392" s="38" t="str">
        <f t="shared" si="56"/>
        <v/>
      </c>
      <c r="S1392" s="38" t="str">
        <f t="shared" ref="S1392:T1392" si="1400">S1391</f>
        <v>15 Juni sampai dengan 31 Agustus 2026</v>
      </c>
      <c r="T1392" s="38" t="str">
        <f t="shared" si="1400"/>
        <v>31 Agustus 2026</v>
      </c>
      <c r="U1392" s="46"/>
      <c r="V1392" s="42"/>
      <c r="W1392" s="42"/>
      <c r="X1392" s="42"/>
    </row>
    <row r="1393" ht="15.0" customHeight="1">
      <c r="A1393" s="36" t="s">
        <v>6455</v>
      </c>
      <c r="B1393" s="43"/>
      <c r="C1393" s="44"/>
      <c r="D1393" s="47"/>
      <c r="E1393" s="47"/>
      <c r="F1393" s="39" t="str">
        <f t="shared" si="2"/>
        <v>PETUGAS.1392/SPK/SE/PML/3172/2026</v>
      </c>
      <c r="G1393" s="45"/>
      <c r="H1393" s="39" t="str">
        <f>VLOOKUP(G1393,'MITRA (REFERENSI)'!$A:$Z,16,FALSE)</f>
        <v>#N/A</v>
      </c>
      <c r="I1393" s="39" t="str">
        <f>VLOOKUP(G1393,'MITRA (REFERENSI)'!$A:$Z,25,FALSE)</f>
        <v>#N/A</v>
      </c>
      <c r="J1393" s="38" t="str">
        <f>VLOOKUP(G1393,'MITRA (REFERENSI)'!$A:$Z,26,FALSE)</f>
        <v>#N/A</v>
      </c>
      <c r="K1393" s="38" t="str">
        <f>VLOOKUP(G1393,'MITRA (REFERENSI)'!$A:$Z,15,FALSE)</f>
        <v>#N/A</v>
      </c>
      <c r="L1393" s="38" t="str">
        <f>VLOOKUP(G1393,'MITRA (REFERENSI)'!$A:$Z,15,FALSE)</f>
        <v>#N/A</v>
      </c>
      <c r="M1393" s="38" t="str">
        <f>IF(B1393=1,'KELAS (REFERENSI)'!M1393,IF(B1393=2,'KELAS (REFERENSI)'!M1408,IF(B1393=3,'KELAS (REFERENSI)'!M1423,IF(B1393=4,'KELAS (REFERENSI)'!M1438,""))))</f>
        <v/>
      </c>
      <c r="N1393" s="38" t="str">
        <f>IF(B1393=1,'KELAS (REFERENSI)'!N1393,IF(B1393=2,'KELAS (REFERENSI)'!N1408,IF(B1393=3,'KELAS (REFERENSI)'!N1423,IF(B1393=4,'KELAS (REFERENSI)'!N1438,""))))</f>
        <v/>
      </c>
      <c r="O1393" s="38" t="str">
        <f>IF(B1393=1,'KELAS (REFERENSI)'!O1393,IF(B1393=2,'KELAS (REFERENSI)'!O1408,IF(B1393=3,'KELAS (REFERENSI)'!O1423,IF(B1393=4,'KELAS (REFERENSI)'!O1438,""))))</f>
        <v/>
      </c>
      <c r="P1393" s="38" t="str">
        <f>IF(B1393=1,'KELAS (REFERENSI)'!P1393,IF(B1393=2,'KELAS (REFERENSI)'!P1408,IF(B1393=3,'KELAS (REFERENSI)'!P1423,IF(B1393=4,'KELAS (REFERENSI)'!P1438,""))))</f>
        <v/>
      </c>
      <c r="Q1393" s="38" t="str">
        <f t="shared" si="4"/>
        <v>BPS Kota Jakarta Timur</v>
      </c>
      <c r="R1393" s="38" t="str">
        <f t="shared" si="56"/>
        <v/>
      </c>
      <c r="S1393" s="38" t="str">
        <f t="shared" ref="S1393:T1393" si="1401">S1392</f>
        <v>15 Juni sampai dengan 31 Agustus 2026</v>
      </c>
      <c r="T1393" s="38" t="str">
        <f t="shared" si="1401"/>
        <v>31 Agustus 2026</v>
      </c>
      <c r="U1393" s="46"/>
      <c r="V1393" s="42"/>
      <c r="W1393" s="42"/>
      <c r="X1393" s="42"/>
    </row>
    <row r="1394" ht="15.0" customHeight="1">
      <c r="A1394" s="36" t="s">
        <v>6456</v>
      </c>
      <c r="B1394" s="43"/>
      <c r="C1394" s="44"/>
      <c r="D1394" s="47"/>
      <c r="E1394" s="47"/>
      <c r="F1394" s="39" t="str">
        <f t="shared" si="2"/>
        <v>PETUGAS.1393/SPK/SE/PML/3172/2026</v>
      </c>
      <c r="G1394" s="45"/>
      <c r="H1394" s="39" t="str">
        <f>VLOOKUP(G1394,'MITRA (REFERENSI)'!$A:$Z,16,FALSE)</f>
        <v>#N/A</v>
      </c>
      <c r="I1394" s="39" t="str">
        <f>VLOOKUP(G1394,'MITRA (REFERENSI)'!$A:$Z,25,FALSE)</f>
        <v>#N/A</v>
      </c>
      <c r="J1394" s="38" t="str">
        <f>VLOOKUP(G1394,'MITRA (REFERENSI)'!$A:$Z,26,FALSE)</f>
        <v>#N/A</v>
      </c>
      <c r="K1394" s="38" t="str">
        <f>VLOOKUP(G1394,'MITRA (REFERENSI)'!$A:$Z,15,FALSE)</f>
        <v>#N/A</v>
      </c>
      <c r="L1394" s="38" t="str">
        <f>VLOOKUP(G1394,'MITRA (REFERENSI)'!$A:$Z,15,FALSE)</f>
        <v>#N/A</v>
      </c>
      <c r="M1394" s="38" t="str">
        <f>IF(B1394=1,'KELAS (REFERENSI)'!M1394,IF(B1394=2,'KELAS (REFERENSI)'!M1409,IF(B1394=3,'KELAS (REFERENSI)'!M1424,IF(B1394=4,'KELAS (REFERENSI)'!M1439,""))))</f>
        <v/>
      </c>
      <c r="N1394" s="38" t="str">
        <f>IF(B1394=1,'KELAS (REFERENSI)'!N1394,IF(B1394=2,'KELAS (REFERENSI)'!N1409,IF(B1394=3,'KELAS (REFERENSI)'!N1424,IF(B1394=4,'KELAS (REFERENSI)'!N1439,""))))</f>
        <v/>
      </c>
      <c r="O1394" s="38" t="str">
        <f>IF(B1394=1,'KELAS (REFERENSI)'!O1394,IF(B1394=2,'KELAS (REFERENSI)'!O1409,IF(B1394=3,'KELAS (REFERENSI)'!O1424,IF(B1394=4,'KELAS (REFERENSI)'!O1439,""))))</f>
        <v/>
      </c>
      <c r="P1394" s="38" t="str">
        <f>IF(B1394=1,'KELAS (REFERENSI)'!P1394,IF(B1394=2,'KELAS (REFERENSI)'!P1409,IF(B1394=3,'KELAS (REFERENSI)'!P1424,IF(B1394=4,'KELAS (REFERENSI)'!P1439,""))))</f>
        <v/>
      </c>
      <c r="Q1394" s="38" t="str">
        <f t="shared" si="4"/>
        <v>BPS Kota Jakarta Timur</v>
      </c>
      <c r="R1394" s="38" t="str">
        <f t="shared" si="56"/>
        <v/>
      </c>
      <c r="S1394" s="38" t="str">
        <f t="shared" ref="S1394:T1394" si="1402">S1393</f>
        <v>15 Juni sampai dengan 31 Agustus 2026</v>
      </c>
      <c r="T1394" s="38" t="str">
        <f t="shared" si="1402"/>
        <v>31 Agustus 2026</v>
      </c>
      <c r="U1394" s="46"/>
      <c r="V1394" s="42"/>
      <c r="W1394" s="42"/>
      <c r="X1394" s="42"/>
    </row>
    <row r="1395" ht="15.0" customHeight="1">
      <c r="A1395" s="36" t="s">
        <v>6457</v>
      </c>
      <c r="B1395" s="43"/>
      <c r="C1395" s="44"/>
      <c r="D1395" s="47"/>
      <c r="E1395" s="47"/>
      <c r="F1395" s="39" t="str">
        <f t="shared" si="2"/>
        <v>PETUGAS.1394/SPK/SE/PML/3172/2026</v>
      </c>
      <c r="G1395" s="45"/>
      <c r="H1395" s="39" t="str">
        <f>VLOOKUP(G1395,'MITRA (REFERENSI)'!$A:$Z,16,FALSE)</f>
        <v>#N/A</v>
      </c>
      <c r="I1395" s="39" t="str">
        <f>VLOOKUP(G1395,'MITRA (REFERENSI)'!$A:$Z,25,FALSE)</f>
        <v>#N/A</v>
      </c>
      <c r="J1395" s="38" t="str">
        <f>VLOOKUP(G1395,'MITRA (REFERENSI)'!$A:$Z,26,FALSE)</f>
        <v>#N/A</v>
      </c>
      <c r="K1395" s="38" t="str">
        <f>VLOOKUP(G1395,'MITRA (REFERENSI)'!$A:$Z,15,FALSE)</f>
        <v>#N/A</v>
      </c>
      <c r="L1395" s="38" t="str">
        <f>VLOOKUP(G1395,'MITRA (REFERENSI)'!$A:$Z,15,FALSE)</f>
        <v>#N/A</v>
      </c>
      <c r="M1395" s="38" t="str">
        <f>IF(B1395=1,'KELAS (REFERENSI)'!M1395,IF(B1395=2,'KELAS (REFERENSI)'!M1410,IF(B1395=3,'KELAS (REFERENSI)'!M1425,IF(B1395=4,'KELAS (REFERENSI)'!M1440,""))))</f>
        <v/>
      </c>
      <c r="N1395" s="38" t="str">
        <f>IF(B1395=1,'KELAS (REFERENSI)'!N1395,IF(B1395=2,'KELAS (REFERENSI)'!N1410,IF(B1395=3,'KELAS (REFERENSI)'!N1425,IF(B1395=4,'KELAS (REFERENSI)'!N1440,""))))</f>
        <v/>
      </c>
      <c r="O1395" s="38" t="str">
        <f>IF(B1395=1,'KELAS (REFERENSI)'!O1395,IF(B1395=2,'KELAS (REFERENSI)'!O1410,IF(B1395=3,'KELAS (REFERENSI)'!O1425,IF(B1395=4,'KELAS (REFERENSI)'!O1440,""))))</f>
        <v/>
      </c>
      <c r="P1395" s="38" t="str">
        <f>IF(B1395=1,'KELAS (REFERENSI)'!P1395,IF(B1395=2,'KELAS (REFERENSI)'!P1410,IF(B1395=3,'KELAS (REFERENSI)'!P1425,IF(B1395=4,'KELAS (REFERENSI)'!P1440,""))))</f>
        <v/>
      </c>
      <c r="Q1395" s="38" t="str">
        <f t="shared" si="4"/>
        <v>BPS Kota Jakarta Timur</v>
      </c>
      <c r="R1395" s="38" t="str">
        <f t="shared" si="56"/>
        <v/>
      </c>
      <c r="S1395" s="38" t="str">
        <f t="shared" ref="S1395:T1395" si="1403">S1394</f>
        <v>15 Juni sampai dengan 31 Agustus 2026</v>
      </c>
      <c r="T1395" s="38" t="str">
        <f t="shared" si="1403"/>
        <v>31 Agustus 2026</v>
      </c>
      <c r="U1395" s="46"/>
      <c r="V1395" s="42"/>
      <c r="W1395" s="42"/>
      <c r="X1395" s="42"/>
    </row>
    <row r="1396" ht="15.0" customHeight="1">
      <c r="A1396" s="36" t="s">
        <v>6458</v>
      </c>
      <c r="B1396" s="43"/>
      <c r="C1396" s="44"/>
      <c r="D1396" s="47"/>
      <c r="E1396" s="47"/>
      <c r="F1396" s="39" t="str">
        <f t="shared" si="2"/>
        <v>PETUGAS.1395/SPK/SE/PML/3172/2026</v>
      </c>
      <c r="G1396" s="45"/>
      <c r="H1396" s="39" t="str">
        <f>VLOOKUP(G1396,'MITRA (REFERENSI)'!$A:$Z,16,FALSE)</f>
        <v>#N/A</v>
      </c>
      <c r="I1396" s="39" t="str">
        <f>VLOOKUP(G1396,'MITRA (REFERENSI)'!$A:$Z,25,FALSE)</f>
        <v>#N/A</v>
      </c>
      <c r="J1396" s="38" t="str">
        <f>VLOOKUP(G1396,'MITRA (REFERENSI)'!$A:$Z,26,FALSE)</f>
        <v>#N/A</v>
      </c>
      <c r="K1396" s="38" t="str">
        <f>VLOOKUP(G1396,'MITRA (REFERENSI)'!$A:$Z,15,FALSE)</f>
        <v>#N/A</v>
      </c>
      <c r="L1396" s="38" t="str">
        <f>VLOOKUP(G1396,'MITRA (REFERENSI)'!$A:$Z,15,FALSE)</f>
        <v>#N/A</v>
      </c>
      <c r="M1396" s="38" t="str">
        <f>IF(B1396=1,'KELAS (REFERENSI)'!M1396,IF(B1396=2,'KELAS (REFERENSI)'!M1411,IF(B1396=3,'KELAS (REFERENSI)'!M1426,IF(B1396=4,'KELAS (REFERENSI)'!M1441,""))))</f>
        <v/>
      </c>
      <c r="N1396" s="38" t="str">
        <f>IF(B1396=1,'KELAS (REFERENSI)'!N1396,IF(B1396=2,'KELAS (REFERENSI)'!N1411,IF(B1396=3,'KELAS (REFERENSI)'!N1426,IF(B1396=4,'KELAS (REFERENSI)'!N1441,""))))</f>
        <v/>
      </c>
      <c r="O1396" s="38" t="str">
        <f>IF(B1396=1,'KELAS (REFERENSI)'!O1396,IF(B1396=2,'KELAS (REFERENSI)'!O1411,IF(B1396=3,'KELAS (REFERENSI)'!O1426,IF(B1396=4,'KELAS (REFERENSI)'!O1441,""))))</f>
        <v/>
      </c>
      <c r="P1396" s="38" t="str">
        <f>IF(B1396=1,'KELAS (REFERENSI)'!P1396,IF(B1396=2,'KELAS (REFERENSI)'!P1411,IF(B1396=3,'KELAS (REFERENSI)'!P1426,IF(B1396=4,'KELAS (REFERENSI)'!P1441,""))))</f>
        <v/>
      </c>
      <c r="Q1396" s="38" t="str">
        <f t="shared" si="4"/>
        <v>BPS Kota Jakarta Timur</v>
      </c>
      <c r="R1396" s="38" t="str">
        <f t="shared" si="56"/>
        <v/>
      </c>
      <c r="S1396" s="38" t="str">
        <f t="shared" ref="S1396:T1396" si="1404">S1395</f>
        <v>15 Juni sampai dengan 31 Agustus 2026</v>
      </c>
      <c r="T1396" s="38" t="str">
        <f t="shared" si="1404"/>
        <v>31 Agustus 2026</v>
      </c>
      <c r="U1396" s="46"/>
      <c r="V1396" s="42"/>
      <c r="W1396" s="42"/>
      <c r="X1396" s="42"/>
    </row>
    <row r="1397" ht="15.0" customHeight="1">
      <c r="A1397" s="36" t="s">
        <v>6459</v>
      </c>
      <c r="B1397" s="43"/>
      <c r="C1397" s="44"/>
      <c r="D1397" s="47"/>
      <c r="E1397" s="47"/>
      <c r="F1397" s="39" t="str">
        <f t="shared" si="2"/>
        <v>PETUGAS.1396/SPK/SE/PML/3172/2026</v>
      </c>
      <c r="G1397" s="45"/>
      <c r="H1397" s="39" t="str">
        <f>VLOOKUP(G1397,'MITRA (REFERENSI)'!$A:$Z,16,FALSE)</f>
        <v>#N/A</v>
      </c>
      <c r="I1397" s="39" t="str">
        <f>VLOOKUP(G1397,'MITRA (REFERENSI)'!$A:$Z,25,FALSE)</f>
        <v>#N/A</v>
      </c>
      <c r="J1397" s="38" t="str">
        <f>VLOOKUP(G1397,'MITRA (REFERENSI)'!$A:$Z,26,FALSE)</f>
        <v>#N/A</v>
      </c>
      <c r="K1397" s="38" t="str">
        <f>VLOOKUP(G1397,'MITRA (REFERENSI)'!$A:$Z,15,FALSE)</f>
        <v>#N/A</v>
      </c>
      <c r="L1397" s="38" t="str">
        <f>VLOOKUP(G1397,'MITRA (REFERENSI)'!$A:$Z,15,FALSE)</f>
        <v>#N/A</v>
      </c>
      <c r="M1397" s="38" t="str">
        <f>IF(B1397=1,'KELAS (REFERENSI)'!M1397,IF(B1397=2,'KELAS (REFERENSI)'!M1412,IF(B1397=3,'KELAS (REFERENSI)'!M1427,IF(B1397=4,'KELAS (REFERENSI)'!M1442,""))))</f>
        <v/>
      </c>
      <c r="N1397" s="38" t="str">
        <f>IF(B1397=1,'KELAS (REFERENSI)'!N1397,IF(B1397=2,'KELAS (REFERENSI)'!N1412,IF(B1397=3,'KELAS (REFERENSI)'!N1427,IF(B1397=4,'KELAS (REFERENSI)'!N1442,""))))</f>
        <v/>
      </c>
      <c r="O1397" s="38" t="str">
        <f>IF(B1397=1,'KELAS (REFERENSI)'!O1397,IF(B1397=2,'KELAS (REFERENSI)'!O1412,IF(B1397=3,'KELAS (REFERENSI)'!O1427,IF(B1397=4,'KELAS (REFERENSI)'!O1442,""))))</f>
        <v/>
      </c>
      <c r="P1397" s="38" t="str">
        <f>IF(B1397=1,'KELAS (REFERENSI)'!P1397,IF(B1397=2,'KELAS (REFERENSI)'!P1412,IF(B1397=3,'KELAS (REFERENSI)'!P1427,IF(B1397=4,'KELAS (REFERENSI)'!P1442,""))))</f>
        <v/>
      </c>
      <c r="Q1397" s="38" t="str">
        <f t="shared" si="4"/>
        <v>BPS Kota Jakarta Timur</v>
      </c>
      <c r="R1397" s="38" t="str">
        <f t="shared" si="56"/>
        <v/>
      </c>
      <c r="S1397" s="38" t="str">
        <f t="shared" ref="S1397:T1397" si="1405">S1396</f>
        <v>15 Juni sampai dengan 31 Agustus 2026</v>
      </c>
      <c r="T1397" s="38" t="str">
        <f t="shared" si="1405"/>
        <v>31 Agustus 2026</v>
      </c>
      <c r="U1397" s="46"/>
      <c r="V1397" s="42"/>
      <c r="W1397" s="42"/>
      <c r="X1397" s="42"/>
    </row>
    <row r="1398" ht="15.0" customHeight="1">
      <c r="A1398" s="36" t="s">
        <v>6460</v>
      </c>
      <c r="B1398" s="43"/>
      <c r="C1398" s="44"/>
      <c r="D1398" s="47"/>
      <c r="E1398" s="47"/>
      <c r="F1398" s="39" t="str">
        <f t="shared" si="2"/>
        <v>PETUGAS.1397/SPK/SE/PML/3172/2026</v>
      </c>
      <c r="G1398" s="45"/>
      <c r="H1398" s="39" t="str">
        <f>VLOOKUP(G1398,'MITRA (REFERENSI)'!$A:$Z,16,FALSE)</f>
        <v>#N/A</v>
      </c>
      <c r="I1398" s="39" t="str">
        <f>VLOOKUP(G1398,'MITRA (REFERENSI)'!$A:$Z,25,FALSE)</f>
        <v>#N/A</v>
      </c>
      <c r="J1398" s="38" t="str">
        <f>VLOOKUP(G1398,'MITRA (REFERENSI)'!$A:$Z,26,FALSE)</f>
        <v>#N/A</v>
      </c>
      <c r="K1398" s="38" t="str">
        <f>VLOOKUP(G1398,'MITRA (REFERENSI)'!$A:$Z,15,FALSE)</f>
        <v>#N/A</v>
      </c>
      <c r="L1398" s="38" t="str">
        <f>VLOOKUP(G1398,'MITRA (REFERENSI)'!$A:$Z,15,FALSE)</f>
        <v>#N/A</v>
      </c>
      <c r="M1398" s="38" t="str">
        <f>IF(B1398=1,'KELAS (REFERENSI)'!M1398,IF(B1398=2,'KELAS (REFERENSI)'!M1413,IF(B1398=3,'KELAS (REFERENSI)'!M1428,IF(B1398=4,'KELAS (REFERENSI)'!M1443,""))))</f>
        <v/>
      </c>
      <c r="N1398" s="38" t="str">
        <f>IF(B1398=1,'KELAS (REFERENSI)'!N1398,IF(B1398=2,'KELAS (REFERENSI)'!N1413,IF(B1398=3,'KELAS (REFERENSI)'!N1428,IF(B1398=4,'KELAS (REFERENSI)'!N1443,""))))</f>
        <v/>
      </c>
      <c r="O1398" s="38" t="str">
        <f>IF(B1398=1,'KELAS (REFERENSI)'!O1398,IF(B1398=2,'KELAS (REFERENSI)'!O1413,IF(B1398=3,'KELAS (REFERENSI)'!O1428,IF(B1398=4,'KELAS (REFERENSI)'!O1443,""))))</f>
        <v/>
      </c>
      <c r="P1398" s="38" t="str">
        <f>IF(B1398=1,'KELAS (REFERENSI)'!P1398,IF(B1398=2,'KELAS (REFERENSI)'!P1413,IF(B1398=3,'KELAS (REFERENSI)'!P1428,IF(B1398=4,'KELAS (REFERENSI)'!P1443,""))))</f>
        <v/>
      </c>
      <c r="Q1398" s="38" t="str">
        <f t="shared" si="4"/>
        <v>BPS Kota Jakarta Timur</v>
      </c>
      <c r="R1398" s="38" t="str">
        <f t="shared" si="56"/>
        <v/>
      </c>
      <c r="S1398" s="38" t="str">
        <f t="shared" ref="S1398:T1398" si="1406">S1397</f>
        <v>15 Juni sampai dengan 31 Agustus 2026</v>
      </c>
      <c r="T1398" s="38" t="str">
        <f t="shared" si="1406"/>
        <v>31 Agustus 2026</v>
      </c>
      <c r="U1398" s="46"/>
      <c r="V1398" s="42"/>
      <c r="W1398" s="42"/>
      <c r="X1398" s="42"/>
    </row>
    <row r="1399" ht="15.0" customHeight="1">
      <c r="A1399" s="36" t="s">
        <v>6461</v>
      </c>
      <c r="B1399" s="43"/>
      <c r="C1399" s="44"/>
      <c r="D1399" s="47"/>
      <c r="E1399" s="47"/>
      <c r="F1399" s="39" t="str">
        <f t="shared" si="2"/>
        <v>PETUGAS.1398/SPK/SE/PML/3172/2026</v>
      </c>
      <c r="G1399" s="45"/>
      <c r="H1399" s="39" t="str">
        <f>VLOOKUP(G1399,'MITRA (REFERENSI)'!$A:$Z,16,FALSE)</f>
        <v>#N/A</v>
      </c>
      <c r="I1399" s="39" t="str">
        <f>VLOOKUP(G1399,'MITRA (REFERENSI)'!$A:$Z,25,FALSE)</f>
        <v>#N/A</v>
      </c>
      <c r="J1399" s="38" t="str">
        <f>VLOOKUP(G1399,'MITRA (REFERENSI)'!$A:$Z,26,FALSE)</f>
        <v>#N/A</v>
      </c>
      <c r="K1399" s="38" t="str">
        <f>VLOOKUP(G1399,'MITRA (REFERENSI)'!$A:$Z,15,FALSE)</f>
        <v>#N/A</v>
      </c>
      <c r="L1399" s="38" t="str">
        <f>VLOOKUP(G1399,'MITRA (REFERENSI)'!$A:$Z,15,FALSE)</f>
        <v>#N/A</v>
      </c>
      <c r="M1399" s="38" t="str">
        <f>IF(B1399=1,'KELAS (REFERENSI)'!M1399,IF(B1399=2,'KELAS (REFERENSI)'!M1414,IF(B1399=3,'KELAS (REFERENSI)'!M1429,IF(B1399=4,'KELAS (REFERENSI)'!M1444,""))))</f>
        <v/>
      </c>
      <c r="N1399" s="38" t="str">
        <f>IF(B1399=1,'KELAS (REFERENSI)'!N1399,IF(B1399=2,'KELAS (REFERENSI)'!N1414,IF(B1399=3,'KELAS (REFERENSI)'!N1429,IF(B1399=4,'KELAS (REFERENSI)'!N1444,""))))</f>
        <v/>
      </c>
      <c r="O1399" s="38" t="str">
        <f>IF(B1399=1,'KELAS (REFERENSI)'!O1399,IF(B1399=2,'KELAS (REFERENSI)'!O1414,IF(B1399=3,'KELAS (REFERENSI)'!O1429,IF(B1399=4,'KELAS (REFERENSI)'!O1444,""))))</f>
        <v/>
      </c>
      <c r="P1399" s="38" t="str">
        <f>IF(B1399=1,'KELAS (REFERENSI)'!P1399,IF(B1399=2,'KELAS (REFERENSI)'!P1414,IF(B1399=3,'KELAS (REFERENSI)'!P1429,IF(B1399=4,'KELAS (REFERENSI)'!P1444,""))))</f>
        <v/>
      </c>
      <c r="Q1399" s="38" t="str">
        <f t="shared" si="4"/>
        <v>BPS Kota Jakarta Timur</v>
      </c>
      <c r="R1399" s="38" t="str">
        <f t="shared" si="56"/>
        <v/>
      </c>
      <c r="S1399" s="38" t="str">
        <f t="shared" ref="S1399:T1399" si="1407">S1398</f>
        <v>15 Juni sampai dengan 31 Agustus 2026</v>
      </c>
      <c r="T1399" s="38" t="str">
        <f t="shared" si="1407"/>
        <v>31 Agustus 2026</v>
      </c>
      <c r="U1399" s="46"/>
      <c r="V1399" s="42"/>
      <c r="W1399" s="42"/>
      <c r="X1399" s="42"/>
    </row>
    <row r="1400" ht="15.0" customHeight="1">
      <c r="A1400" s="36" t="s">
        <v>6462</v>
      </c>
      <c r="B1400" s="43"/>
      <c r="C1400" s="44"/>
      <c r="D1400" s="47"/>
      <c r="E1400" s="47"/>
      <c r="F1400" s="39" t="str">
        <f t="shared" si="2"/>
        <v>PETUGAS.1399/SPK/SE/PML/3172/2026</v>
      </c>
      <c r="G1400" s="45"/>
      <c r="H1400" s="39" t="str">
        <f>VLOOKUP(G1400,'MITRA (REFERENSI)'!$A:$Z,16,FALSE)</f>
        <v>#N/A</v>
      </c>
      <c r="I1400" s="39" t="str">
        <f>VLOOKUP(G1400,'MITRA (REFERENSI)'!$A:$Z,25,FALSE)</f>
        <v>#N/A</v>
      </c>
      <c r="J1400" s="38" t="str">
        <f>VLOOKUP(G1400,'MITRA (REFERENSI)'!$A:$Z,26,FALSE)</f>
        <v>#N/A</v>
      </c>
      <c r="K1400" s="38" t="str">
        <f>VLOOKUP(G1400,'MITRA (REFERENSI)'!$A:$Z,15,FALSE)</f>
        <v>#N/A</v>
      </c>
      <c r="L1400" s="38" t="str">
        <f>VLOOKUP(G1400,'MITRA (REFERENSI)'!$A:$Z,15,FALSE)</f>
        <v>#N/A</v>
      </c>
      <c r="M1400" s="38" t="str">
        <f>IF(B1400=1,'KELAS (REFERENSI)'!M1400,IF(B1400=2,'KELAS (REFERENSI)'!M1415,IF(B1400=3,'KELAS (REFERENSI)'!M1430,IF(B1400=4,'KELAS (REFERENSI)'!M1445,""))))</f>
        <v/>
      </c>
      <c r="N1400" s="38" t="str">
        <f>IF(B1400=1,'KELAS (REFERENSI)'!N1400,IF(B1400=2,'KELAS (REFERENSI)'!N1415,IF(B1400=3,'KELAS (REFERENSI)'!N1430,IF(B1400=4,'KELAS (REFERENSI)'!N1445,""))))</f>
        <v/>
      </c>
      <c r="O1400" s="38" t="str">
        <f>IF(B1400=1,'KELAS (REFERENSI)'!O1400,IF(B1400=2,'KELAS (REFERENSI)'!O1415,IF(B1400=3,'KELAS (REFERENSI)'!O1430,IF(B1400=4,'KELAS (REFERENSI)'!O1445,""))))</f>
        <v/>
      </c>
      <c r="P1400" s="38" t="str">
        <f>IF(B1400=1,'KELAS (REFERENSI)'!P1400,IF(B1400=2,'KELAS (REFERENSI)'!P1415,IF(B1400=3,'KELAS (REFERENSI)'!P1430,IF(B1400=4,'KELAS (REFERENSI)'!P1445,""))))</f>
        <v/>
      </c>
      <c r="Q1400" s="38" t="str">
        <f t="shared" si="4"/>
        <v>BPS Kota Jakarta Timur</v>
      </c>
      <c r="R1400" s="38" t="str">
        <f t="shared" si="56"/>
        <v/>
      </c>
      <c r="S1400" s="38" t="str">
        <f t="shared" ref="S1400:T1400" si="1408">S1399</f>
        <v>15 Juni sampai dengan 31 Agustus 2026</v>
      </c>
      <c r="T1400" s="38" t="str">
        <f t="shared" si="1408"/>
        <v>31 Agustus 2026</v>
      </c>
      <c r="U1400" s="46"/>
      <c r="V1400" s="42"/>
      <c r="W1400" s="42"/>
      <c r="X1400" s="42"/>
    </row>
    <row r="1401" ht="15.0" customHeight="1">
      <c r="A1401" s="36" t="s">
        <v>6463</v>
      </c>
      <c r="B1401" s="43"/>
      <c r="C1401" s="44"/>
      <c r="D1401" s="47"/>
      <c r="E1401" s="47"/>
      <c r="F1401" s="39" t="str">
        <f t="shared" si="2"/>
        <v>PETUGAS.1400/SPK/SE/PML/3172/2026</v>
      </c>
      <c r="G1401" s="45"/>
      <c r="H1401" s="39" t="str">
        <f>VLOOKUP(G1401,'MITRA (REFERENSI)'!$A:$Z,16,FALSE)</f>
        <v>#N/A</v>
      </c>
      <c r="I1401" s="39" t="str">
        <f>VLOOKUP(G1401,'MITRA (REFERENSI)'!$A:$Z,25,FALSE)</f>
        <v>#N/A</v>
      </c>
      <c r="J1401" s="38" t="str">
        <f>VLOOKUP(G1401,'MITRA (REFERENSI)'!$A:$Z,26,FALSE)</f>
        <v>#N/A</v>
      </c>
      <c r="K1401" s="38" t="str">
        <f>VLOOKUP(G1401,'MITRA (REFERENSI)'!$A:$Z,15,FALSE)</f>
        <v>#N/A</v>
      </c>
      <c r="L1401" s="38" t="str">
        <f>VLOOKUP(G1401,'MITRA (REFERENSI)'!$A:$Z,15,FALSE)</f>
        <v>#N/A</v>
      </c>
      <c r="M1401" s="38" t="str">
        <f>IF(B1401=1,'KELAS (REFERENSI)'!M1401,IF(B1401=2,'KELAS (REFERENSI)'!M1416,IF(B1401=3,'KELAS (REFERENSI)'!M1431,IF(B1401=4,'KELAS (REFERENSI)'!M1446,""))))</f>
        <v/>
      </c>
      <c r="N1401" s="38" t="str">
        <f>IF(B1401=1,'KELAS (REFERENSI)'!N1401,IF(B1401=2,'KELAS (REFERENSI)'!N1416,IF(B1401=3,'KELAS (REFERENSI)'!N1431,IF(B1401=4,'KELAS (REFERENSI)'!N1446,""))))</f>
        <v/>
      </c>
      <c r="O1401" s="38" t="str">
        <f>IF(B1401=1,'KELAS (REFERENSI)'!O1401,IF(B1401=2,'KELAS (REFERENSI)'!O1416,IF(B1401=3,'KELAS (REFERENSI)'!O1431,IF(B1401=4,'KELAS (REFERENSI)'!O1446,""))))</f>
        <v/>
      </c>
      <c r="P1401" s="38" t="str">
        <f>IF(B1401=1,'KELAS (REFERENSI)'!P1401,IF(B1401=2,'KELAS (REFERENSI)'!P1416,IF(B1401=3,'KELAS (REFERENSI)'!P1431,IF(B1401=4,'KELAS (REFERENSI)'!P1446,""))))</f>
        <v/>
      </c>
      <c r="Q1401" s="38" t="str">
        <f t="shared" si="4"/>
        <v>BPS Kota Jakarta Timur</v>
      </c>
      <c r="R1401" s="38" t="str">
        <f t="shared" si="56"/>
        <v/>
      </c>
      <c r="S1401" s="38" t="str">
        <f t="shared" ref="S1401:T1401" si="1409">S1400</f>
        <v>15 Juni sampai dengan 31 Agustus 2026</v>
      </c>
      <c r="T1401" s="38" t="str">
        <f t="shared" si="1409"/>
        <v>31 Agustus 2026</v>
      </c>
      <c r="U1401" s="46"/>
      <c r="V1401" s="42"/>
      <c r="W1401" s="42"/>
      <c r="X1401" s="42"/>
    </row>
    <row r="1402" ht="15.0" customHeight="1">
      <c r="A1402" s="36" t="s">
        <v>6464</v>
      </c>
      <c r="B1402" s="43"/>
      <c r="C1402" s="44"/>
      <c r="D1402" s="47"/>
      <c r="E1402" s="47"/>
      <c r="F1402" s="39" t="str">
        <f t="shared" si="2"/>
        <v>PETUGAS.1401/SPK/SE/PML/3172/2026</v>
      </c>
      <c r="G1402" s="45"/>
      <c r="H1402" s="39" t="str">
        <f>VLOOKUP(G1402,'MITRA (REFERENSI)'!$A:$Z,16,FALSE)</f>
        <v>#N/A</v>
      </c>
      <c r="I1402" s="39" t="str">
        <f>VLOOKUP(G1402,'MITRA (REFERENSI)'!$A:$Z,25,FALSE)</f>
        <v>#N/A</v>
      </c>
      <c r="J1402" s="38" t="str">
        <f>VLOOKUP(G1402,'MITRA (REFERENSI)'!$A:$Z,26,FALSE)</f>
        <v>#N/A</v>
      </c>
      <c r="K1402" s="38" t="str">
        <f>VLOOKUP(G1402,'MITRA (REFERENSI)'!$A:$Z,15,FALSE)</f>
        <v>#N/A</v>
      </c>
      <c r="L1402" s="38" t="str">
        <f>VLOOKUP(G1402,'MITRA (REFERENSI)'!$A:$Z,15,FALSE)</f>
        <v>#N/A</v>
      </c>
      <c r="M1402" s="38" t="str">
        <f>IF(B1402=1,'KELAS (REFERENSI)'!M1402,IF(B1402=2,'KELAS (REFERENSI)'!M1417,IF(B1402=3,'KELAS (REFERENSI)'!M1432,IF(B1402=4,'KELAS (REFERENSI)'!M1447,""))))</f>
        <v/>
      </c>
      <c r="N1402" s="38" t="str">
        <f>IF(B1402=1,'KELAS (REFERENSI)'!N1402,IF(B1402=2,'KELAS (REFERENSI)'!N1417,IF(B1402=3,'KELAS (REFERENSI)'!N1432,IF(B1402=4,'KELAS (REFERENSI)'!N1447,""))))</f>
        <v/>
      </c>
      <c r="O1402" s="38" t="str">
        <f>IF(B1402=1,'KELAS (REFERENSI)'!O1402,IF(B1402=2,'KELAS (REFERENSI)'!O1417,IF(B1402=3,'KELAS (REFERENSI)'!O1432,IF(B1402=4,'KELAS (REFERENSI)'!O1447,""))))</f>
        <v/>
      </c>
      <c r="P1402" s="38" t="str">
        <f>IF(B1402=1,'KELAS (REFERENSI)'!P1402,IF(B1402=2,'KELAS (REFERENSI)'!P1417,IF(B1402=3,'KELAS (REFERENSI)'!P1432,IF(B1402=4,'KELAS (REFERENSI)'!P1447,""))))</f>
        <v/>
      </c>
      <c r="Q1402" s="38" t="str">
        <f t="shared" si="4"/>
        <v>BPS Kota Jakarta Timur</v>
      </c>
      <c r="R1402" s="38" t="str">
        <f t="shared" si="56"/>
        <v/>
      </c>
      <c r="S1402" s="38" t="str">
        <f t="shared" ref="S1402:T1402" si="1410">S1401</f>
        <v>15 Juni sampai dengan 31 Agustus 2026</v>
      </c>
      <c r="T1402" s="38" t="str">
        <f t="shared" si="1410"/>
        <v>31 Agustus 2026</v>
      </c>
      <c r="U1402" s="46"/>
      <c r="V1402" s="42"/>
      <c r="W1402" s="42"/>
      <c r="X1402" s="42"/>
    </row>
    <row r="1403" ht="15.0" customHeight="1">
      <c r="A1403" s="36" t="s">
        <v>6465</v>
      </c>
      <c r="B1403" s="43"/>
      <c r="C1403" s="44"/>
      <c r="D1403" s="47"/>
      <c r="E1403" s="47"/>
      <c r="F1403" s="39" t="str">
        <f t="shared" si="2"/>
        <v>PETUGAS.1402/SPK/SE/PML/3172/2026</v>
      </c>
      <c r="G1403" s="45"/>
      <c r="H1403" s="39" t="str">
        <f>VLOOKUP(G1403,'MITRA (REFERENSI)'!$A:$Z,16,FALSE)</f>
        <v>#N/A</v>
      </c>
      <c r="I1403" s="39" t="str">
        <f>VLOOKUP(G1403,'MITRA (REFERENSI)'!$A:$Z,25,FALSE)</f>
        <v>#N/A</v>
      </c>
      <c r="J1403" s="38" t="str">
        <f>VLOOKUP(G1403,'MITRA (REFERENSI)'!$A:$Z,26,FALSE)</f>
        <v>#N/A</v>
      </c>
      <c r="K1403" s="38" t="str">
        <f>VLOOKUP(G1403,'MITRA (REFERENSI)'!$A:$Z,15,FALSE)</f>
        <v>#N/A</v>
      </c>
      <c r="L1403" s="38" t="str">
        <f>VLOOKUP(G1403,'MITRA (REFERENSI)'!$A:$Z,15,FALSE)</f>
        <v>#N/A</v>
      </c>
      <c r="M1403" s="38" t="str">
        <f>IF(B1403=1,'KELAS (REFERENSI)'!M1403,IF(B1403=2,'KELAS (REFERENSI)'!M1418,IF(B1403=3,'KELAS (REFERENSI)'!M1433,IF(B1403=4,'KELAS (REFERENSI)'!M1448,""))))</f>
        <v/>
      </c>
      <c r="N1403" s="38" t="str">
        <f>IF(B1403=1,'KELAS (REFERENSI)'!N1403,IF(B1403=2,'KELAS (REFERENSI)'!N1418,IF(B1403=3,'KELAS (REFERENSI)'!N1433,IF(B1403=4,'KELAS (REFERENSI)'!N1448,""))))</f>
        <v/>
      </c>
      <c r="O1403" s="38" t="str">
        <f>IF(B1403=1,'KELAS (REFERENSI)'!O1403,IF(B1403=2,'KELAS (REFERENSI)'!O1418,IF(B1403=3,'KELAS (REFERENSI)'!O1433,IF(B1403=4,'KELAS (REFERENSI)'!O1448,""))))</f>
        <v/>
      </c>
      <c r="P1403" s="38" t="str">
        <f>IF(B1403=1,'KELAS (REFERENSI)'!P1403,IF(B1403=2,'KELAS (REFERENSI)'!P1418,IF(B1403=3,'KELAS (REFERENSI)'!P1433,IF(B1403=4,'KELAS (REFERENSI)'!P1448,""))))</f>
        <v/>
      </c>
      <c r="Q1403" s="38" t="str">
        <f t="shared" si="4"/>
        <v>BPS Kota Jakarta Timur</v>
      </c>
      <c r="R1403" s="38" t="str">
        <f t="shared" si="56"/>
        <v/>
      </c>
      <c r="S1403" s="38" t="str">
        <f t="shared" ref="S1403:T1403" si="1411">S1402</f>
        <v>15 Juni sampai dengan 31 Agustus 2026</v>
      </c>
      <c r="T1403" s="38" t="str">
        <f t="shared" si="1411"/>
        <v>31 Agustus 2026</v>
      </c>
      <c r="U1403" s="46"/>
      <c r="V1403" s="42"/>
      <c r="W1403" s="42"/>
      <c r="X1403" s="42"/>
    </row>
    <row r="1404" ht="15.0" customHeight="1">
      <c r="A1404" s="36" t="s">
        <v>6466</v>
      </c>
      <c r="B1404" s="43"/>
      <c r="C1404" s="44"/>
      <c r="D1404" s="47"/>
      <c r="E1404" s="47"/>
      <c r="F1404" s="39" t="str">
        <f t="shared" si="2"/>
        <v>PETUGAS.1403/SPK/SE/PML/3172/2026</v>
      </c>
      <c r="G1404" s="45"/>
      <c r="H1404" s="39" t="str">
        <f>VLOOKUP(G1404,'MITRA (REFERENSI)'!$A:$Z,16,FALSE)</f>
        <v>#N/A</v>
      </c>
      <c r="I1404" s="39" t="str">
        <f>VLOOKUP(G1404,'MITRA (REFERENSI)'!$A:$Z,25,FALSE)</f>
        <v>#N/A</v>
      </c>
      <c r="J1404" s="38" t="str">
        <f>VLOOKUP(G1404,'MITRA (REFERENSI)'!$A:$Z,26,FALSE)</f>
        <v>#N/A</v>
      </c>
      <c r="K1404" s="38" t="str">
        <f>VLOOKUP(G1404,'MITRA (REFERENSI)'!$A:$Z,15,FALSE)</f>
        <v>#N/A</v>
      </c>
      <c r="L1404" s="38" t="str">
        <f>VLOOKUP(G1404,'MITRA (REFERENSI)'!$A:$Z,15,FALSE)</f>
        <v>#N/A</v>
      </c>
      <c r="M1404" s="38" t="str">
        <f>IF(B1404=1,'KELAS (REFERENSI)'!M1404,IF(B1404=2,'KELAS (REFERENSI)'!M1419,IF(B1404=3,'KELAS (REFERENSI)'!M1434,IF(B1404=4,'KELAS (REFERENSI)'!M1449,""))))</f>
        <v/>
      </c>
      <c r="N1404" s="38" t="str">
        <f>IF(B1404=1,'KELAS (REFERENSI)'!N1404,IF(B1404=2,'KELAS (REFERENSI)'!N1419,IF(B1404=3,'KELAS (REFERENSI)'!N1434,IF(B1404=4,'KELAS (REFERENSI)'!N1449,""))))</f>
        <v/>
      </c>
      <c r="O1404" s="38" t="str">
        <f>IF(B1404=1,'KELAS (REFERENSI)'!O1404,IF(B1404=2,'KELAS (REFERENSI)'!O1419,IF(B1404=3,'KELAS (REFERENSI)'!O1434,IF(B1404=4,'KELAS (REFERENSI)'!O1449,""))))</f>
        <v/>
      </c>
      <c r="P1404" s="38" t="str">
        <f>IF(B1404=1,'KELAS (REFERENSI)'!P1404,IF(B1404=2,'KELAS (REFERENSI)'!P1419,IF(B1404=3,'KELAS (REFERENSI)'!P1434,IF(B1404=4,'KELAS (REFERENSI)'!P1449,""))))</f>
        <v/>
      </c>
      <c r="Q1404" s="38" t="str">
        <f t="shared" si="4"/>
        <v>BPS Kota Jakarta Timur</v>
      </c>
      <c r="R1404" s="38" t="str">
        <f t="shared" si="56"/>
        <v/>
      </c>
      <c r="S1404" s="38" t="str">
        <f t="shared" ref="S1404:T1404" si="1412">S1403</f>
        <v>15 Juni sampai dengan 31 Agustus 2026</v>
      </c>
      <c r="T1404" s="38" t="str">
        <f t="shared" si="1412"/>
        <v>31 Agustus 2026</v>
      </c>
      <c r="U1404" s="46"/>
      <c r="V1404" s="42"/>
      <c r="W1404" s="42"/>
      <c r="X1404" s="42"/>
    </row>
    <row r="1405" ht="15.0" customHeight="1">
      <c r="A1405" s="36" t="s">
        <v>6467</v>
      </c>
      <c r="B1405" s="43"/>
      <c r="C1405" s="44"/>
      <c r="D1405" s="47"/>
      <c r="E1405" s="47"/>
      <c r="F1405" s="39" t="str">
        <f t="shared" si="2"/>
        <v>PETUGAS.1404/SPK/SE/PML/3172/2026</v>
      </c>
      <c r="G1405" s="45"/>
      <c r="H1405" s="39" t="str">
        <f>VLOOKUP(G1405,'MITRA (REFERENSI)'!$A:$Z,16,FALSE)</f>
        <v>#N/A</v>
      </c>
      <c r="I1405" s="39" t="str">
        <f>VLOOKUP(G1405,'MITRA (REFERENSI)'!$A:$Z,25,FALSE)</f>
        <v>#N/A</v>
      </c>
      <c r="J1405" s="38" t="str">
        <f>VLOOKUP(G1405,'MITRA (REFERENSI)'!$A:$Z,26,FALSE)</f>
        <v>#N/A</v>
      </c>
      <c r="K1405" s="38" t="str">
        <f>VLOOKUP(G1405,'MITRA (REFERENSI)'!$A:$Z,15,FALSE)</f>
        <v>#N/A</v>
      </c>
      <c r="L1405" s="38" t="str">
        <f>VLOOKUP(G1405,'MITRA (REFERENSI)'!$A:$Z,15,FALSE)</f>
        <v>#N/A</v>
      </c>
      <c r="M1405" s="38" t="str">
        <f>IF(B1405=1,'KELAS (REFERENSI)'!M1405,IF(B1405=2,'KELAS (REFERENSI)'!M1420,IF(B1405=3,'KELAS (REFERENSI)'!M1435,IF(B1405=4,'KELAS (REFERENSI)'!M1450,""))))</f>
        <v/>
      </c>
      <c r="N1405" s="38" t="str">
        <f>IF(B1405=1,'KELAS (REFERENSI)'!N1405,IF(B1405=2,'KELAS (REFERENSI)'!N1420,IF(B1405=3,'KELAS (REFERENSI)'!N1435,IF(B1405=4,'KELAS (REFERENSI)'!N1450,""))))</f>
        <v/>
      </c>
      <c r="O1405" s="38" t="str">
        <f>IF(B1405=1,'KELAS (REFERENSI)'!O1405,IF(B1405=2,'KELAS (REFERENSI)'!O1420,IF(B1405=3,'KELAS (REFERENSI)'!O1435,IF(B1405=4,'KELAS (REFERENSI)'!O1450,""))))</f>
        <v/>
      </c>
      <c r="P1405" s="38" t="str">
        <f>IF(B1405=1,'KELAS (REFERENSI)'!P1405,IF(B1405=2,'KELAS (REFERENSI)'!P1420,IF(B1405=3,'KELAS (REFERENSI)'!P1435,IF(B1405=4,'KELAS (REFERENSI)'!P1450,""))))</f>
        <v/>
      </c>
      <c r="Q1405" s="38" t="str">
        <f t="shared" si="4"/>
        <v>BPS Kota Jakarta Timur</v>
      </c>
      <c r="R1405" s="38" t="str">
        <f t="shared" si="56"/>
        <v/>
      </c>
      <c r="S1405" s="38" t="str">
        <f t="shared" ref="S1405:T1405" si="1413">S1404</f>
        <v>15 Juni sampai dengan 31 Agustus 2026</v>
      </c>
      <c r="T1405" s="38" t="str">
        <f t="shared" si="1413"/>
        <v>31 Agustus 2026</v>
      </c>
      <c r="U1405" s="46"/>
      <c r="V1405" s="42"/>
      <c r="W1405" s="42"/>
      <c r="X1405" s="42"/>
    </row>
    <row r="1406" ht="15.0" customHeight="1">
      <c r="A1406" s="36" t="s">
        <v>6468</v>
      </c>
      <c r="B1406" s="43"/>
      <c r="C1406" s="44"/>
      <c r="D1406" s="47"/>
      <c r="E1406" s="47"/>
      <c r="F1406" s="39" t="str">
        <f t="shared" si="2"/>
        <v>PETUGAS.1405/SPK/SE/PML/3172/2026</v>
      </c>
      <c r="G1406" s="45"/>
      <c r="H1406" s="39" t="str">
        <f>VLOOKUP(G1406,'MITRA (REFERENSI)'!$A:$Z,16,FALSE)</f>
        <v>#N/A</v>
      </c>
      <c r="I1406" s="39" t="str">
        <f>VLOOKUP(G1406,'MITRA (REFERENSI)'!$A:$Z,25,FALSE)</f>
        <v>#N/A</v>
      </c>
      <c r="J1406" s="38" t="str">
        <f>VLOOKUP(G1406,'MITRA (REFERENSI)'!$A:$Z,26,FALSE)</f>
        <v>#N/A</v>
      </c>
      <c r="K1406" s="38" t="str">
        <f>VLOOKUP(G1406,'MITRA (REFERENSI)'!$A:$Z,15,FALSE)</f>
        <v>#N/A</v>
      </c>
      <c r="L1406" s="38" t="str">
        <f>VLOOKUP(G1406,'MITRA (REFERENSI)'!$A:$Z,15,FALSE)</f>
        <v>#N/A</v>
      </c>
      <c r="M1406" s="38" t="str">
        <f>IF(B1406=1,'KELAS (REFERENSI)'!M1406,IF(B1406=2,'KELAS (REFERENSI)'!M1421,IF(B1406=3,'KELAS (REFERENSI)'!M1436,IF(B1406=4,'KELAS (REFERENSI)'!M1451,""))))</f>
        <v/>
      </c>
      <c r="N1406" s="38" t="str">
        <f>IF(B1406=1,'KELAS (REFERENSI)'!N1406,IF(B1406=2,'KELAS (REFERENSI)'!N1421,IF(B1406=3,'KELAS (REFERENSI)'!N1436,IF(B1406=4,'KELAS (REFERENSI)'!N1451,""))))</f>
        <v/>
      </c>
      <c r="O1406" s="38" t="str">
        <f>IF(B1406=1,'KELAS (REFERENSI)'!O1406,IF(B1406=2,'KELAS (REFERENSI)'!O1421,IF(B1406=3,'KELAS (REFERENSI)'!O1436,IF(B1406=4,'KELAS (REFERENSI)'!O1451,""))))</f>
        <v/>
      </c>
      <c r="P1406" s="38" t="str">
        <f>IF(B1406=1,'KELAS (REFERENSI)'!P1406,IF(B1406=2,'KELAS (REFERENSI)'!P1421,IF(B1406=3,'KELAS (REFERENSI)'!P1436,IF(B1406=4,'KELAS (REFERENSI)'!P1451,""))))</f>
        <v/>
      </c>
      <c r="Q1406" s="38" t="str">
        <f t="shared" si="4"/>
        <v>BPS Kota Jakarta Timur</v>
      </c>
      <c r="R1406" s="38" t="str">
        <f t="shared" si="56"/>
        <v/>
      </c>
      <c r="S1406" s="38" t="str">
        <f t="shared" ref="S1406:T1406" si="1414">S1405</f>
        <v>15 Juni sampai dengan 31 Agustus 2026</v>
      </c>
      <c r="T1406" s="38" t="str">
        <f t="shared" si="1414"/>
        <v>31 Agustus 2026</v>
      </c>
      <c r="U1406" s="46"/>
      <c r="V1406" s="42"/>
      <c r="W1406" s="42"/>
      <c r="X1406" s="42"/>
    </row>
    <row r="1407" ht="15.0" customHeight="1">
      <c r="A1407" s="36" t="s">
        <v>6469</v>
      </c>
      <c r="B1407" s="43"/>
      <c r="C1407" s="44"/>
      <c r="D1407" s="47"/>
      <c r="E1407" s="47"/>
      <c r="F1407" s="39" t="str">
        <f t="shared" si="2"/>
        <v>PETUGAS.1406/SPK/SE/PML/3172/2026</v>
      </c>
      <c r="G1407" s="45"/>
      <c r="H1407" s="39" t="str">
        <f>VLOOKUP(G1407,'MITRA (REFERENSI)'!$A:$Z,16,FALSE)</f>
        <v>#N/A</v>
      </c>
      <c r="I1407" s="39" t="str">
        <f>VLOOKUP(G1407,'MITRA (REFERENSI)'!$A:$Z,25,FALSE)</f>
        <v>#N/A</v>
      </c>
      <c r="J1407" s="38" t="str">
        <f>VLOOKUP(G1407,'MITRA (REFERENSI)'!$A:$Z,26,FALSE)</f>
        <v>#N/A</v>
      </c>
      <c r="K1407" s="38" t="str">
        <f>VLOOKUP(G1407,'MITRA (REFERENSI)'!$A:$Z,15,FALSE)</f>
        <v>#N/A</v>
      </c>
      <c r="L1407" s="38" t="str">
        <f>VLOOKUP(G1407,'MITRA (REFERENSI)'!$A:$Z,15,FALSE)</f>
        <v>#N/A</v>
      </c>
      <c r="M1407" s="38" t="str">
        <f>IF(B1407=1,'KELAS (REFERENSI)'!M1407,IF(B1407=2,'KELAS (REFERENSI)'!M1422,IF(B1407=3,'KELAS (REFERENSI)'!M1437,IF(B1407=4,'KELAS (REFERENSI)'!M1452,""))))</f>
        <v/>
      </c>
      <c r="N1407" s="38" t="str">
        <f>IF(B1407=1,'KELAS (REFERENSI)'!N1407,IF(B1407=2,'KELAS (REFERENSI)'!N1422,IF(B1407=3,'KELAS (REFERENSI)'!N1437,IF(B1407=4,'KELAS (REFERENSI)'!N1452,""))))</f>
        <v/>
      </c>
      <c r="O1407" s="38" t="str">
        <f>IF(B1407=1,'KELAS (REFERENSI)'!O1407,IF(B1407=2,'KELAS (REFERENSI)'!O1422,IF(B1407=3,'KELAS (REFERENSI)'!O1437,IF(B1407=4,'KELAS (REFERENSI)'!O1452,""))))</f>
        <v/>
      </c>
      <c r="P1407" s="38" t="str">
        <f>IF(B1407=1,'KELAS (REFERENSI)'!P1407,IF(B1407=2,'KELAS (REFERENSI)'!P1422,IF(B1407=3,'KELAS (REFERENSI)'!P1437,IF(B1407=4,'KELAS (REFERENSI)'!P1452,""))))</f>
        <v/>
      </c>
      <c r="Q1407" s="38" t="str">
        <f t="shared" si="4"/>
        <v>BPS Kota Jakarta Timur</v>
      </c>
      <c r="R1407" s="38" t="str">
        <f t="shared" si="56"/>
        <v/>
      </c>
      <c r="S1407" s="38" t="str">
        <f t="shared" ref="S1407:T1407" si="1415">S1406</f>
        <v>15 Juni sampai dengan 31 Agustus 2026</v>
      </c>
      <c r="T1407" s="38" t="str">
        <f t="shared" si="1415"/>
        <v>31 Agustus 2026</v>
      </c>
      <c r="U1407" s="46"/>
      <c r="V1407" s="42"/>
      <c r="W1407" s="42"/>
      <c r="X1407" s="42"/>
    </row>
    <row r="1408" ht="15.0" customHeight="1">
      <c r="A1408" s="36" t="s">
        <v>6470</v>
      </c>
      <c r="B1408" s="43"/>
      <c r="C1408" s="44"/>
      <c r="D1408" s="47"/>
      <c r="E1408" s="47"/>
      <c r="F1408" s="39" t="str">
        <f t="shared" si="2"/>
        <v>PETUGAS.1407/SPK/SE/PML/3172/2026</v>
      </c>
      <c r="G1408" s="45"/>
      <c r="H1408" s="39" t="str">
        <f>VLOOKUP(G1408,'MITRA (REFERENSI)'!$A:$Z,16,FALSE)</f>
        <v>#N/A</v>
      </c>
      <c r="I1408" s="39" t="str">
        <f>VLOOKUP(G1408,'MITRA (REFERENSI)'!$A:$Z,25,FALSE)</f>
        <v>#N/A</v>
      </c>
      <c r="J1408" s="38" t="str">
        <f>VLOOKUP(G1408,'MITRA (REFERENSI)'!$A:$Z,26,FALSE)</f>
        <v>#N/A</v>
      </c>
      <c r="K1408" s="38" t="str">
        <f>VLOOKUP(G1408,'MITRA (REFERENSI)'!$A:$Z,15,FALSE)</f>
        <v>#N/A</v>
      </c>
      <c r="L1408" s="38" t="str">
        <f>VLOOKUP(G1408,'MITRA (REFERENSI)'!$A:$Z,15,FALSE)</f>
        <v>#N/A</v>
      </c>
      <c r="M1408" s="38" t="str">
        <f>IF(B1408=1,'KELAS (REFERENSI)'!M1408,IF(B1408=2,'KELAS (REFERENSI)'!M1423,IF(B1408=3,'KELAS (REFERENSI)'!M1438,IF(B1408=4,'KELAS (REFERENSI)'!M1453,""))))</f>
        <v/>
      </c>
      <c r="N1408" s="38" t="str">
        <f>IF(B1408=1,'KELAS (REFERENSI)'!N1408,IF(B1408=2,'KELAS (REFERENSI)'!N1423,IF(B1408=3,'KELAS (REFERENSI)'!N1438,IF(B1408=4,'KELAS (REFERENSI)'!N1453,""))))</f>
        <v/>
      </c>
      <c r="O1408" s="38" t="str">
        <f>IF(B1408=1,'KELAS (REFERENSI)'!O1408,IF(B1408=2,'KELAS (REFERENSI)'!O1423,IF(B1408=3,'KELAS (REFERENSI)'!O1438,IF(B1408=4,'KELAS (REFERENSI)'!O1453,""))))</f>
        <v/>
      </c>
      <c r="P1408" s="38" t="str">
        <f>IF(B1408=1,'KELAS (REFERENSI)'!P1408,IF(B1408=2,'KELAS (REFERENSI)'!P1423,IF(B1408=3,'KELAS (REFERENSI)'!P1438,IF(B1408=4,'KELAS (REFERENSI)'!P1453,""))))</f>
        <v/>
      </c>
      <c r="Q1408" s="38" t="str">
        <f t="shared" si="4"/>
        <v>BPS Kota Jakarta Timur</v>
      </c>
      <c r="R1408" s="38" t="str">
        <f t="shared" si="56"/>
        <v/>
      </c>
      <c r="S1408" s="38" t="str">
        <f t="shared" ref="S1408:T1408" si="1416">S1407</f>
        <v>15 Juni sampai dengan 31 Agustus 2026</v>
      </c>
      <c r="T1408" s="38" t="str">
        <f t="shared" si="1416"/>
        <v>31 Agustus 2026</v>
      </c>
      <c r="U1408" s="46"/>
      <c r="V1408" s="42"/>
      <c r="W1408" s="42"/>
      <c r="X1408" s="42"/>
    </row>
    <row r="1409" ht="15.0" customHeight="1">
      <c r="A1409" s="36" t="s">
        <v>6471</v>
      </c>
      <c r="B1409" s="43"/>
      <c r="C1409" s="44"/>
      <c r="D1409" s="47"/>
      <c r="E1409" s="47"/>
      <c r="F1409" s="39" t="str">
        <f t="shared" si="2"/>
        <v>PETUGAS.1408/SPK/SE/PML/3172/2026</v>
      </c>
      <c r="G1409" s="45"/>
      <c r="H1409" s="39" t="str">
        <f>VLOOKUP(G1409,'MITRA (REFERENSI)'!$A:$Z,16,FALSE)</f>
        <v>#N/A</v>
      </c>
      <c r="I1409" s="39" t="str">
        <f>VLOOKUP(G1409,'MITRA (REFERENSI)'!$A:$Z,25,FALSE)</f>
        <v>#N/A</v>
      </c>
      <c r="J1409" s="38" t="str">
        <f>VLOOKUP(G1409,'MITRA (REFERENSI)'!$A:$Z,26,FALSE)</f>
        <v>#N/A</v>
      </c>
      <c r="K1409" s="38" t="str">
        <f>VLOOKUP(G1409,'MITRA (REFERENSI)'!$A:$Z,15,FALSE)</f>
        <v>#N/A</v>
      </c>
      <c r="L1409" s="38" t="str">
        <f>VLOOKUP(G1409,'MITRA (REFERENSI)'!$A:$Z,15,FALSE)</f>
        <v>#N/A</v>
      </c>
      <c r="M1409" s="38" t="str">
        <f>IF(B1409=1,'KELAS (REFERENSI)'!M1409,IF(B1409=2,'KELAS (REFERENSI)'!M1424,IF(B1409=3,'KELAS (REFERENSI)'!M1439,IF(B1409=4,'KELAS (REFERENSI)'!M1454,""))))</f>
        <v/>
      </c>
      <c r="N1409" s="38" t="str">
        <f>IF(B1409=1,'KELAS (REFERENSI)'!N1409,IF(B1409=2,'KELAS (REFERENSI)'!N1424,IF(B1409=3,'KELAS (REFERENSI)'!N1439,IF(B1409=4,'KELAS (REFERENSI)'!N1454,""))))</f>
        <v/>
      </c>
      <c r="O1409" s="38" t="str">
        <f>IF(B1409=1,'KELAS (REFERENSI)'!O1409,IF(B1409=2,'KELAS (REFERENSI)'!O1424,IF(B1409=3,'KELAS (REFERENSI)'!O1439,IF(B1409=4,'KELAS (REFERENSI)'!O1454,""))))</f>
        <v/>
      </c>
      <c r="P1409" s="38" t="str">
        <f>IF(B1409=1,'KELAS (REFERENSI)'!P1409,IF(B1409=2,'KELAS (REFERENSI)'!P1424,IF(B1409=3,'KELAS (REFERENSI)'!P1439,IF(B1409=4,'KELAS (REFERENSI)'!P1454,""))))</f>
        <v/>
      </c>
      <c r="Q1409" s="38" t="str">
        <f t="shared" si="4"/>
        <v>BPS Kota Jakarta Timur</v>
      </c>
      <c r="R1409" s="38" t="str">
        <f t="shared" si="56"/>
        <v/>
      </c>
      <c r="S1409" s="38" t="str">
        <f t="shared" ref="S1409:T1409" si="1417">S1408</f>
        <v>15 Juni sampai dengan 31 Agustus 2026</v>
      </c>
      <c r="T1409" s="38" t="str">
        <f t="shared" si="1417"/>
        <v>31 Agustus 2026</v>
      </c>
      <c r="U1409" s="46"/>
      <c r="V1409" s="42"/>
      <c r="W1409" s="42"/>
      <c r="X1409" s="42"/>
    </row>
    <row r="1410" ht="15.0" customHeight="1">
      <c r="A1410" s="36" t="s">
        <v>6472</v>
      </c>
      <c r="B1410" s="43"/>
      <c r="C1410" s="44"/>
      <c r="D1410" s="47"/>
      <c r="E1410" s="47"/>
      <c r="F1410" s="39" t="str">
        <f t="shared" si="2"/>
        <v>PETUGAS.1409/SPK/SE/PML/3172/2026</v>
      </c>
      <c r="G1410" s="45"/>
      <c r="H1410" s="39" t="str">
        <f>VLOOKUP(G1410,'MITRA (REFERENSI)'!$A:$Z,16,FALSE)</f>
        <v>#N/A</v>
      </c>
      <c r="I1410" s="39" t="str">
        <f>VLOOKUP(G1410,'MITRA (REFERENSI)'!$A:$Z,25,FALSE)</f>
        <v>#N/A</v>
      </c>
      <c r="J1410" s="38" t="str">
        <f>VLOOKUP(G1410,'MITRA (REFERENSI)'!$A:$Z,26,FALSE)</f>
        <v>#N/A</v>
      </c>
      <c r="K1410" s="38" t="str">
        <f>VLOOKUP(G1410,'MITRA (REFERENSI)'!$A:$Z,15,FALSE)</f>
        <v>#N/A</v>
      </c>
      <c r="L1410" s="38" t="str">
        <f>VLOOKUP(G1410,'MITRA (REFERENSI)'!$A:$Z,15,FALSE)</f>
        <v>#N/A</v>
      </c>
      <c r="M1410" s="38" t="str">
        <f>IF(B1410=1,'KELAS (REFERENSI)'!M1410,IF(B1410=2,'KELAS (REFERENSI)'!M1425,IF(B1410=3,'KELAS (REFERENSI)'!M1440,IF(B1410=4,'KELAS (REFERENSI)'!M1455,""))))</f>
        <v/>
      </c>
      <c r="N1410" s="38" t="str">
        <f>IF(B1410=1,'KELAS (REFERENSI)'!N1410,IF(B1410=2,'KELAS (REFERENSI)'!N1425,IF(B1410=3,'KELAS (REFERENSI)'!N1440,IF(B1410=4,'KELAS (REFERENSI)'!N1455,""))))</f>
        <v/>
      </c>
      <c r="O1410" s="38" t="str">
        <f>IF(B1410=1,'KELAS (REFERENSI)'!O1410,IF(B1410=2,'KELAS (REFERENSI)'!O1425,IF(B1410=3,'KELAS (REFERENSI)'!O1440,IF(B1410=4,'KELAS (REFERENSI)'!O1455,""))))</f>
        <v/>
      </c>
      <c r="P1410" s="38" t="str">
        <f>IF(B1410=1,'KELAS (REFERENSI)'!P1410,IF(B1410=2,'KELAS (REFERENSI)'!P1425,IF(B1410=3,'KELAS (REFERENSI)'!P1440,IF(B1410=4,'KELAS (REFERENSI)'!P1455,""))))</f>
        <v/>
      </c>
      <c r="Q1410" s="38" t="str">
        <f t="shared" si="4"/>
        <v>BPS Kota Jakarta Timur</v>
      </c>
      <c r="R1410" s="38" t="str">
        <f t="shared" si="56"/>
        <v/>
      </c>
      <c r="S1410" s="38" t="str">
        <f t="shared" ref="S1410:T1410" si="1418">S1409</f>
        <v>15 Juni sampai dengan 31 Agustus 2026</v>
      </c>
      <c r="T1410" s="38" t="str">
        <f t="shared" si="1418"/>
        <v>31 Agustus 2026</v>
      </c>
      <c r="U1410" s="46"/>
      <c r="V1410" s="42"/>
      <c r="W1410" s="42"/>
      <c r="X1410" s="42"/>
    </row>
    <row r="1411" ht="15.0" customHeight="1">
      <c r="A1411" s="36" t="s">
        <v>6473</v>
      </c>
      <c r="B1411" s="43"/>
      <c r="C1411" s="44"/>
      <c r="D1411" s="47"/>
      <c r="E1411" s="47"/>
      <c r="F1411" s="39" t="str">
        <f t="shared" si="2"/>
        <v>PETUGAS.1410/SPK/SE/PML/3172/2026</v>
      </c>
      <c r="G1411" s="45"/>
      <c r="H1411" s="39" t="str">
        <f>VLOOKUP(G1411,'MITRA (REFERENSI)'!$A:$Z,16,FALSE)</f>
        <v>#N/A</v>
      </c>
      <c r="I1411" s="39" t="str">
        <f>VLOOKUP(G1411,'MITRA (REFERENSI)'!$A:$Z,25,FALSE)</f>
        <v>#N/A</v>
      </c>
      <c r="J1411" s="38" t="str">
        <f>VLOOKUP(G1411,'MITRA (REFERENSI)'!$A:$Z,26,FALSE)</f>
        <v>#N/A</v>
      </c>
      <c r="K1411" s="38" t="str">
        <f>VLOOKUP(G1411,'MITRA (REFERENSI)'!$A:$Z,15,FALSE)</f>
        <v>#N/A</v>
      </c>
      <c r="L1411" s="38" t="str">
        <f>VLOOKUP(G1411,'MITRA (REFERENSI)'!$A:$Z,15,FALSE)</f>
        <v>#N/A</v>
      </c>
      <c r="M1411" s="38" t="str">
        <f>IF(B1411=1,'KELAS (REFERENSI)'!M1411,IF(B1411=2,'KELAS (REFERENSI)'!M1426,IF(B1411=3,'KELAS (REFERENSI)'!M1441,IF(B1411=4,'KELAS (REFERENSI)'!M1456,""))))</f>
        <v/>
      </c>
      <c r="N1411" s="38" t="str">
        <f>IF(B1411=1,'KELAS (REFERENSI)'!N1411,IF(B1411=2,'KELAS (REFERENSI)'!N1426,IF(B1411=3,'KELAS (REFERENSI)'!N1441,IF(B1411=4,'KELAS (REFERENSI)'!N1456,""))))</f>
        <v/>
      </c>
      <c r="O1411" s="38" t="str">
        <f>IF(B1411=1,'KELAS (REFERENSI)'!O1411,IF(B1411=2,'KELAS (REFERENSI)'!O1426,IF(B1411=3,'KELAS (REFERENSI)'!O1441,IF(B1411=4,'KELAS (REFERENSI)'!O1456,""))))</f>
        <v/>
      </c>
      <c r="P1411" s="38" t="str">
        <f>IF(B1411=1,'KELAS (REFERENSI)'!P1411,IF(B1411=2,'KELAS (REFERENSI)'!P1426,IF(B1411=3,'KELAS (REFERENSI)'!P1441,IF(B1411=4,'KELAS (REFERENSI)'!P1456,""))))</f>
        <v/>
      </c>
      <c r="Q1411" s="38" t="str">
        <f t="shared" si="4"/>
        <v>BPS Kota Jakarta Timur</v>
      </c>
      <c r="R1411" s="38" t="str">
        <f t="shared" si="56"/>
        <v/>
      </c>
      <c r="S1411" s="38" t="str">
        <f t="shared" ref="S1411:T1411" si="1419">S1410</f>
        <v>15 Juni sampai dengan 31 Agustus 2026</v>
      </c>
      <c r="T1411" s="38" t="str">
        <f t="shared" si="1419"/>
        <v>31 Agustus 2026</v>
      </c>
      <c r="U1411" s="46"/>
      <c r="V1411" s="42"/>
      <c r="W1411" s="42"/>
      <c r="X1411" s="42"/>
    </row>
    <row r="1412" ht="15.0" customHeight="1">
      <c r="A1412" s="36" t="s">
        <v>6474</v>
      </c>
      <c r="B1412" s="43"/>
      <c r="C1412" s="44"/>
      <c r="D1412" s="47"/>
      <c r="E1412" s="47"/>
      <c r="F1412" s="39" t="str">
        <f t="shared" si="2"/>
        <v>PETUGAS.1411/SPK/SE/PML/3172/2026</v>
      </c>
      <c r="G1412" s="45"/>
      <c r="H1412" s="39" t="str">
        <f>VLOOKUP(G1412,'MITRA (REFERENSI)'!$A:$Z,16,FALSE)</f>
        <v>#N/A</v>
      </c>
      <c r="I1412" s="39" t="str">
        <f>VLOOKUP(G1412,'MITRA (REFERENSI)'!$A:$Z,25,FALSE)</f>
        <v>#N/A</v>
      </c>
      <c r="J1412" s="38" t="str">
        <f>VLOOKUP(G1412,'MITRA (REFERENSI)'!$A:$Z,26,FALSE)</f>
        <v>#N/A</v>
      </c>
      <c r="K1412" s="38" t="str">
        <f>VLOOKUP(G1412,'MITRA (REFERENSI)'!$A:$Z,15,FALSE)</f>
        <v>#N/A</v>
      </c>
      <c r="L1412" s="38" t="str">
        <f>VLOOKUP(G1412,'MITRA (REFERENSI)'!$A:$Z,15,FALSE)</f>
        <v>#N/A</v>
      </c>
      <c r="M1412" s="38" t="str">
        <f>IF(B1412=1,'KELAS (REFERENSI)'!M1412,IF(B1412=2,'KELAS (REFERENSI)'!M1427,IF(B1412=3,'KELAS (REFERENSI)'!M1442,IF(B1412=4,'KELAS (REFERENSI)'!M1457,""))))</f>
        <v/>
      </c>
      <c r="N1412" s="38" t="str">
        <f>IF(B1412=1,'KELAS (REFERENSI)'!N1412,IF(B1412=2,'KELAS (REFERENSI)'!N1427,IF(B1412=3,'KELAS (REFERENSI)'!N1442,IF(B1412=4,'KELAS (REFERENSI)'!N1457,""))))</f>
        <v/>
      </c>
      <c r="O1412" s="38" t="str">
        <f>IF(B1412=1,'KELAS (REFERENSI)'!O1412,IF(B1412=2,'KELAS (REFERENSI)'!O1427,IF(B1412=3,'KELAS (REFERENSI)'!O1442,IF(B1412=4,'KELAS (REFERENSI)'!O1457,""))))</f>
        <v/>
      </c>
      <c r="P1412" s="38" t="str">
        <f>IF(B1412=1,'KELAS (REFERENSI)'!P1412,IF(B1412=2,'KELAS (REFERENSI)'!P1427,IF(B1412=3,'KELAS (REFERENSI)'!P1442,IF(B1412=4,'KELAS (REFERENSI)'!P1457,""))))</f>
        <v/>
      </c>
      <c r="Q1412" s="38" t="str">
        <f t="shared" si="4"/>
        <v>BPS Kota Jakarta Timur</v>
      </c>
      <c r="R1412" s="38" t="str">
        <f t="shared" si="56"/>
        <v/>
      </c>
      <c r="S1412" s="38" t="str">
        <f t="shared" ref="S1412:T1412" si="1420">S1411</f>
        <v>15 Juni sampai dengan 31 Agustus 2026</v>
      </c>
      <c r="T1412" s="38" t="str">
        <f t="shared" si="1420"/>
        <v>31 Agustus 2026</v>
      </c>
      <c r="U1412" s="46"/>
      <c r="V1412" s="42"/>
      <c r="W1412" s="42"/>
      <c r="X1412" s="42"/>
    </row>
    <row r="1413" ht="15.0" customHeight="1">
      <c r="A1413" s="36" t="s">
        <v>6475</v>
      </c>
      <c r="B1413" s="43"/>
      <c r="C1413" s="44"/>
      <c r="D1413" s="47"/>
      <c r="E1413" s="47"/>
      <c r="F1413" s="39" t="str">
        <f t="shared" si="2"/>
        <v>PETUGAS.1412/SPK/SE/PML/3172/2026</v>
      </c>
      <c r="G1413" s="45"/>
      <c r="H1413" s="39" t="str">
        <f>VLOOKUP(G1413,'MITRA (REFERENSI)'!$A:$Z,16,FALSE)</f>
        <v>#N/A</v>
      </c>
      <c r="I1413" s="39" t="str">
        <f>VLOOKUP(G1413,'MITRA (REFERENSI)'!$A:$Z,25,FALSE)</f>
        <v>#N/A</v>
      </c>
      <c r="J1413" s="38" t="str">
        <f>VLOOKUP(G1413,'MITRA (REFERENSI)'!$A:$Z,26,FALSE)</f>
        <v>#N/A</v>
      </c>
      <c r="K1413" s="38" t="str">
        <f>VLOOKUP(G1413,'MITRA (REFERENSI)'!$A:$Z,15,FALSE)</f>
        <v>#N/A</v>
      </c>
      <c r="L1413" s="38" t="str">
        <f>VLOOKUP(G1413,'MITRA (REFERENSI)'!$A:$Z,15,FALSE)</f>
        <v>#N/A</v>
      </c>
      <c r="M1413" s="38" t="str">
        <f>IF(B1413=1,'KELAS (REFERENSI)'!M1413,IF(B1413=2,'KELAS (REFERENSI)'!M1428,IF(B1413=3,'KELAS (REFERENSI)'!M1443,IF(B1413=4,'KELAS (REFERENSI)'!M1458,""))))</f>
        <v/>
      </c>
      <c r="N1413" s="38" t="str">
        <f>IF(B1413=1,'KELAS (REFERENSI)'!N1413,IF(B1413=2,'KELAS (REFERENSI)'!N1428,IF(B1413=3,'KELAS (REFERENSI)'!N1443,IF(B1413=4,'KELAS (REFERENSI)'!N1458,""))))</f>
        <v/>
      </c>
      <c r="O1413" s="38" t="str">
        <f>IF(B1413=1,'KELAS (REFERENSI)'!O1413,IF(B1413=2,'KELAS (REFERENSI)'!O1428,IF(B1413=3,'KELAS (REFERENSI)'!O1443,IF(B1413=4,'KELAS (REFERENSI)'!O1458,""))))</f>
        <v/>
      </c>
      <c r="P1413" s="38" t="str">
        <f>IF(B1413=1,'KELAS (REFERENSI)'!P1413,IF(B1413=2,'KELAS (REFERENSI)'!P1428,IF(B1413=3,'KELAS (REFERENSI)'!P1443,IF(B1413=4,'KELAS (REFERENSI)'!P1458,""))))</f>
        <v/>
      </c>
      <c r="Q1413" s="38" t="str">
        <f t="shared" si="4"/>
        <v>BPS Kota Jakarta Timur</v>
      </c>
      <c r="R1413" s="38" t="str">
        <f t="shared" si="56"/>
        <v/>
      </c>
      <c r="S1413" s="38" t="str">
        <f t="shared" ref="S1413:T1413" si="1421">S1412</f>
        <v>15 Juni sampai dengan 31 Agustus 2026</v>
      </c>
      <c r="T1413" s="38" t="str">
        <f t="shared" si="1421"/>
        <v>31 Agustus 2026</v>
      </c>
      <c r="U1413" s="46"/>
      <c r="V1413" s="42"/>
      <c r="W1413" s="42"/>
      <c r="X1413" s="42"/>
    </row>
    <row r="1414" ht="15.0" customHeight="1">
      <c r="A1414" s="36" t="s">
        <v>6476</v>
      </c>
      <c r="B1414" s="43"/>
      <c r="C1414" s="44"/>
      <c r="D1414" s="47"/>
      <c r="E1414" s="47"/>
      <c r="F1414" s="39" t="str">
        <f t="shared" si="2"/>
        <v>PETUGAS.1413/SPK/SE/PML/3172/2026</v>
      </c>
      <c r="G1414" s="45"/>
      <c r="H1414" s="39" t="str">
        <f>VLOOKUP(G1414,'MITRA (REFERENSI)'!$A:$Z,16,FALSE)</f>
        <v>#N/A</v>
      </c>
      <c r="I1414" s="39" t="str">
        <f>VLOOKUP(G1414,'MITRA (REFERENSI)'!$A:$Z,25,FALSE)</f>
        <v>#N/A</v>
      </c>
      <c r="J1414" s="38" t="str">
        <f>VLOOKUP(G1414,'MITRA (REFERENSI)'!$A:$Z,26,FALSE)</f>
        <v>#N/A</v>
      </c>
      <c r="K1414" s="38" t="str">
        <f>VLOOKUP(G1414,'MITRA (REFERENSI)'!$A:$Z,15,FALSE)</f>
        <v>#N/A</v>
      </c>
      <c r="L1414" s="38" t="str">
        <f>VLOOKUP(G1414,'MITRA (REFERENSI)'!$A:$Z,15,FALSE)</f>
        <v>#N/A</v>
      </c>
      <c r="M1414" s="38" t="str">
        <f>IF(B1414=1,'KELAS (REFERENSI)'!M1414,IF(B1414=2,'KELAS (REFERENSI)'!M1429,IF(B1414=3,'KELAS (REFERENSI)'!M1444,IF(B1414=4,'KELAS (REFERENSI)'!M1459,""))))</f>
        <v/>
      </c>
      <c r="N1414" s="38" t="str">
        <f>IF(B1414=1,'KELAS (REFERENSI)'!N1414,IF(B1414=2,'KELAS (REFERENSI)'!N1429,IF(B1414=3,'KELAS (REFERENSI)'!N1444,IF(B1414=4,'KELAS (REFERENSI)'!N1459,""))))</f>
        <v/>
      </c>
      <c r="O1414" s="38" t="str">
        <f>IF(B1414=1,'KELAS (REFERENSI)'!O1414,IF(B1414=2,'KELAS (REFERENSI)'!O1429,IF(B1414=3,'KELAS (REFERENSI)'!O1444,IF(B1414=4,'KELAS (REFERENSI)'!O1459,""))))</f>
        <v/>
      </c>
      <c r="P1414" s="38" t="str">
        <f>IF(B1414=1,'KELAS (REFERENSI)'!P1414,IF(B1414=2,'KELAS (REFERENSI)'!P1429,IF(B1414=3,'KELAS (REFERENSI)'!P1444,IF(B1414=4,'KELAS (REFERENSI)'!P1459,""))))</f>
        <v/>
      </c>
      <c r="Q1414" s="38" t="str">
        <f t="shared" si="4"/>
        <v>BPS Kota Jakarta Timur</v>
      </c>
      <c r="R1414" s="38" t="str">
        <f t="shared" si="56"/>
        <v/>
      </c>
      <c r="S1414" s="38" t="str">
        <f t="shared" ref="S1414:T1414" si="1422">S1413</f>
        <v>15 Juni sampai dengan 31 Agustus 2026</v>
      </c>
      <c r="T1414" s="38" t="str">
        <f t="shared" si="1422"/>
        <v>31 Agustus 2026</v>
      </c>
      <c r="U1414" s="46"/>
      <c r="V1414" s="42"/>
      <c r="W1414" s="42"/>
      <c r="X1414" s="42"/>
    </row>
    <row r="1415" ht="15.0" customHeight="1">
      <c r="A1415" s="36" t="s">
        <v>6477</v>
      </c>
      <c r="B1415" s="43"/>
      <c r="C1415" s="44"/>
      <c r="D1415" s="47"/>
      <c r="E1415" s="47"/>
      <c r="F1415" s="39" t="str">
        <f t="shared" si="2"/>
        <v>PETUGAS.1414/SPK/SE/PML/3172/2026</v>
      </c>
      <c r="G1415" s="45"/>
      <c r="H1415" s="39" t="str">
        <f>VLOOKUP(G1415,'MITRA (REFERENSI)'!$A:$Z,16,FALSE)</f>
        <v>#N/A</v>
      </c>
      <c r="I1415" s="39" t="str">
        <f>VLOOKUP(G1415,'MITRA (REFERENSI)'!$A:$Z,25,FALSE)</f>
        <v>#N/A</v>
      </c>
      <c r="J1415" s="38" t="str">
        <f>VLOOKUP(G1415,'MITRA (REFERENSI)'!$A:$Z,26,FALSE)</f>
        <v>#N/A</v>
      </c>
      <c r="K1415" s="38" t="str">
        <f>VLOOKUP(G1415,'MITRA (REFERENSI)'!$A:$Z,15,FALSE)</f>
        <v>#N/A</v>
      </c>
      <c r="L1415" s="38" t="str">
        <f>VLOOKUP(G1415,'MITRA (REFERENSI)'!$A:$Z,15,FALSE)</f>
        <v>#N/A</v>
      </c>
      <c r="M1415" s="38" t="str">
        <f>IF(B1415=1,'KELAS (REFERENSI)'!M1415,IF(B1415=2,'KELAS (REFERENSI)'!M1430,IF(B1415=3,'KELAS (REFERENSI)'!M1445,IF(B1415=4,'KELAS (REFERENSI)'!M1460,""))))</f>
        <v/>
      </c>
      <c r="N1415" s="38" t="str">
        <f>IF(B1415=1,'KELAS (REFERENSI)'!N1415,IF(B1415=2,'KELAS (REFERENSI)'!N1430,IF(B1415=3,'KELAS (REFERENSI)'!N1445,IF(B1415=4,'KELAS (REFERENSI)'!N1460,""))))</f>
        <v/>
      </c>
      <c r="O1415" s="38" t="str">
        <f>IF(B1415=1,'KELAS (REFERENSI)'!O1415,IF(B1415=2,'KELAS (REFERENSI)'!O1430,IF(B1415=3,'KELAS (REFERENSI)'!O1445,IF(B1415=4,'KELAS (REFERENSI)'!O1460,""))))</f>
        <v/>
      </c>
      <c r="P1415" s="38" t="str">
        <f>IF(B1415=1,'KELAS (REFERENSI)'!P1415,IF(B1415=2,'KELAS (REFERENSI)'!P1430,IF(B1415=3,'KELAS (REFERENSI)'!P1445,IF(B1415=4,'KELAS (REFERENSI)'!P1460,""))))</f>
        <v/>
      </c>
      <c r="Q1415" s="38" t="str">
        <f t="shared" si="4"/>
        <v>BPS Kota Jakarta Timur</v>
      </c>
      <c r="R1415" s="38" t="str">
        <f t="shared" si="56"/>
        <v/>
      </c>
      <c r="S1415" s="38" t="str">
        <f t="shared" ref="S1415:T1415" si="1423">S1414</f>
        <v>15 Juni sampai dengan 31 Agustus 2026</v>
      </c>
      <c r="T1415" s="38" t="str">
        <f t="shared" si="1423"/>
        <v>31 Agustus 2026</v>
      </c>
      <c r="U1415" s="46"/>
      <c r="V1415" s="42"/>
      <c r="W1415" s="42"/>
      <c r="X1415" s="42"/>
    </row>
    <row r="1416" ht="15.0" customHeight="1">
      <c r="A1416" s="36" t="s">
        <v>6478</v>
      </c>
      <c r="B1416" s="43"/>
      <c r="C1416" s="44"/>
      <c r="D1416" s="47"/>
      <c r="E1416" s="47"/>
      <c r="F1416" s="39" t="str">
        <f t="shared" si="2"/>
        <v>PETUGAS.1415/SPK/SE/PML/3172/2026</v>
      </c>
      <c r="G1416" s="45"/>
      <c r="H1416" s="39" t="str">
        <f>VLOOKUP(G1416,'MITRA (REFERENSI)'!$A:$Z,16,FALSE)</f>
        <v>#N/A</v>
      </c>
      <c r="I1416" s="39" t="str">
        <f>VLOOKUP(G1416,'MITRA (REFERENSI)'!$A:$Z,25,FALSE)</f>
        <v>#N/A</v>
      </c>
      <c r="J1416" s="38" t="str">
        <f>VLOOKUP(G1416,'MITRA (REFERENSI)'!$A:$Z,26,FALSE)</f>
        <v>#N/A</v>
      </c>
      <c r="K1416" s="38" t="str">
        <f>VLOOKUP(G1416,'MITRA (REFERENSI)'!$A:$Z,15,FALSE)</f>
        <v>#N/A</v>
      </c>
      <c r="L1416" s="38" t="str">
        <f>VLOOKUP(G1416,'MITRA (REFERENSI)'!$A:$Z,15,FALSE)</f>
        <v>#N/A</v>
      </c>
      <c r="M1416" s="38" t="str">
        <f>IF(B1416=1,'KELAS (REFERENSI)'!M1416,IF(B1416=2,'KELAS (REFERENSI)'!M1431,IF(B1416=3,'KELAS (REFERENSI)'!M1446,IF(B1416=4,'KELAS (REFERENSI)'!M1461,""))))</f>
        <v/>
      </c>
      <c r="N1416" s="38" t="str">
        <f>IF(B1416=1,'KELAS (REFERENSI)'!N1416,IF(B1416=2,'KELAS (REFERENSI)'!N1431,IF(B1416=3,'KELAS (REFERENSI)'!N1446,IF(B1416=4,'KELAS (REFERENSI)'!N1461,""))))</f>
        <v/>
      </c>
      <c r="O1416" s="38" t="str">
        <f>IF(B1416=1,'KELAS (REFERENSI)'!O1416,IF(B1416=2,'KELAS (REFERENSI)'!O1431,IF(B1416=3,'KELAS (REFERENSI)'!O1446,IF(B1416=4,'KELAS (REFERENSI)'!O1461,""))))</f>
        <v/>
      </c>
      <c r="P1416" s="38" t="str">
        <f>IF(B1416=1,'KELAS (REFERENSI)'!P1416,IF(B1416=2,'KELAS (REFERENSI)'!P1431,IF(B1416=3,'KELAS (REFERENSI)'!P1446,IF(B1416=4,'KELAS (REFERENSI)'!P1461,""))))</f>
        <v/>
      </c>
      <c r="Q1416" s="38" t="str">
        <f t="shared" si="4"/>
        <v>BPS Kota Jakarta Timur</v>
      </c>
      <c r="R1416" s="38" t="str">
        <f t="shared" si="56"/>
        <v/>
      </c>
      <c r="S1416" s="38" t="str">
        <f t="shared" ref="S1416:T1416" si="1424">S1415</f>
        <v>15 Juni sampai dengan 31 Agustus 2026</v>
      </c>
      <c r="T1416" s="38" t="str">
        <f t="shared" si="1424"/>
        <v>31 Agustus 2026</v>
      </c>
      <c r="U1416" s="46"/>
      <c r="V1416" s="42"/>
      <c r="W1416" s="42"/>
      <c r="X1416" s="42"/>
    </row>
    <row r="1417" ht="15.0" customHeight="1">
      <c r="A1417" s="36" t="s">
        <v>6479</v>
      </c>
      <c r="B1417" s="43"/>
      <c r="C1417" s="44"/>
      <c r="D1417" s="47"/>
      <c r="E1417" s="47"/>
      <c r="F1417" s="39" t="str">
        <f t="shared" si="2"/>
        <v>PETUGAS.1416/SPK/SE/PML/3172/2026</v>
      </c>
      <c r="G1417" s="45"/>
      <c r="H1417" s="39" t="str">
        <f>VLOOKUP(G1417,'MITRA (REFERENSI)'!$A:$Z,16,FALSE)</f>
        <v>#N/A</v>
      </c>
      <c r="I1417" s="39" t="str">
        <f>VLOOKUP(G1417,'MITRA (REFERENSI)'!$A:$Z,25,FALSE)</f>
        <v>#N/A</v>
      </c>
      <c r="J1417" s="38" t="str">
        <f>VLOOKUP(G1417,'MITRA (REFERENSI)'!$A:$Z,26,FALSE)</f>
        <v>#N/A</v>
      </c>
      <c r="K1417" s="38" t="str">
        <f>VLOOKUP(G1417,'MITRA (REFERENSI)'!$A:$Z,15,FALSE)</f>
        <v>#N/A</v>
      </c>
      <c r="L1417" s="38" t="str">
        <f>VLOOKUP(G1417,'MITRA (REFERENSI)'!$A:$Z,15,FALSE)</f>
        <v>#N/A</v>
      </c>
      <c r="M1417" s="38" t="str">
        <f>IF(B1417=1,'KELAS (REFERENSI)'!M1417,IF(B1417=2,'KELAS (REFERENSI)'!M1432,IF(B1417=3,'KELAS (REFERENSI)'!M1447,IF(B1417=4,'KELAS (REFERENSI)'!M1462,""))))</f>
        <v/>
      </c>
      <c r="N1417" s="38" t="str">
        <f>IF(B1417=1,'KELAS (REFERENSI)'!N1417,IF(B1417=2,'KELAS (REFERENSI)'!N1432,IF(B1417=3,'KELAS (REFERENSI)'!N1447,IF(B1417=4,'KELAS (REFERENSI)'!N1462,""))))</f>
        <v/>
      </c>
      <c r="O1417" s="38" t="str">
        <f>IF(B1417=1,'KELAS (REFERENSI)'!O1417,IF(B1417=2,'KELAS (REFERENSI)'!O1432,IF(B1417=3,'KELAS (REFERENSI)'!O1447,IF(B1417=4,'KELAS (REFERENSI)'!O1462,""))))</f>
        <v/>
      </c>
      <c r="P1417" s="38" t="str">
        <f>IF(B1417=1,'KELAS (REFERENSI)'!P1417,IF(B1417=2,'KELAS (REFERENSI)'!P1432,IF(B1417=3,'KELAS (REFERENSI)'!P1447,IF(B1417=4,'KELAS (REFERENSI)'!P1462,""))))</f>
        <v/>
      </c>
      <c r="Q1417" s="38" t="str">
        <f t="shared" si="4"/>
        <v>BPS Kota Jakarta Timur</v>
      </c>
      <c r="R1417" s="38" t="str">
        <f t="shared" si="56"/>
        <v/>
      </c>
      <c r="S1417" s="38" t="str">
        <f t="shared" ref="S1417:T1417" si="1425">S1416</f>
        <v>15 Juni sampai dengan 31 Agustus 2026</v>
      </c>
      <c r="T1417" s="38" t="str">
        <f t="shared" si="1425"/>
        <v>31 Agustus 2026</v>
      </c>
      <c r="U1417" s="46"/>
      <c r="V1417" s="42"/>
      <c r="W1417" s="42"/>
      <c r="X1417" s="42"/>
    </row>
    <row r="1418" ht="15.0" customHeight="1">
      <c r="A1418" s="36" t="s">
        <v>6480</v>
      </c>
      <c r="B1418" s="43"/>
      <c r="C1418" s="44"/>
      <c r="D1418" s="47"/>
      <c r="E1418" s="47"/>
      <c r="F1418" s="39" t="str">
        <f t="shared" si="2"/>
        <v>PETUGAS.1417/SPK/SE/PML/3172/2026</v>
      </c>
      <c r="G1418" s="45"/>
      <c r="H1418" s="39" t="str">
        <f>VLOOKUP(G1418,'MITRA (REFERENSI)'!$A:$Z,16,FALSE)</f>
        <v>#N/A</v>
      </c>
      <c r="I1418" s="39" t="str">
        <f>VLOOKUP(G1418,'MITRA (REFERENSI)'!$A:$Z,25,FALSE)</f>
        <v>#N/A</v>
      </c>
      <c r="J1418" s="38" t="str">
        <f>VLOOKUP(G1418,'MITRA (REFERENSI)'!$A:$Z,26,FALSE)</f>
        <v>#N/A</v>
      </c>
      <c r="K1418" s="38" t="str">
        <f>VLOOKUP(G1418,'MITRA (REFERENSI)'!$A:$Z,15,FALSE)</f>
        <v>#N/A</v>
      </c>
      <c r="L1418" s="38" t="str">
        <f>VLOOKUP(G1418,'MITRA (REFERENSI)'!$A:$Z,15,FALSE)</f>
        <v>#N/A</v>
      </c>
      <c r="M1418" s="38" t="str">
        <f>IF(B1418=1,'KELAS (REFERENSI)'!M1418,IF(B1418=2,'KELAS (REFERENSI)'!M1433,IF(B1418=3,'KELAS (REFERENSI)'!M1448,IF(B1418=4,'KELAS (REFERENSI)'!M1463,""))))</f>
        <v/>
      </c>
      <c r="N1418" s="38" t="str">
        <f>IF(B1418=1,'KELAS (REFERENSI)'!N1418,IF(B1418=2,'KELAS (REFERENSI)'!N1433,IF(B1418=3,'KELAS (REFERENSI)'!N1448,IF(B1418=4,'KELAS (REFERENSI)'!N1463,""))))</f>
        <v/>
      </c>
      <c r="O1418" s="38" t="str">
        <f>IF(B1418=1,'KELAS (REFERENSI)'!O1418,IF(B1418=2,'KELAS (REFERENSI)'!O1433,IF(B1418=3,'KELAS (REFERENSI)'!O1448,IF(B1418=4,'KELAS (REFERENSI)'!O1463,""))))</f>
        <v/>
      </c>
      <c r="P1418" s="38" t="str">
        <f>IF(B1418=1,'KELAS (REFERENSI)'!P1418,IF(B1418=2,'KELAS (REFERENSI)'!P1433,IF(B1418=3,'KELAS (REFERENSI)'!P1448,IF(B1418=4,'KELAS (REFERENSI)'!P1463,""))))</f>
        <v/>
      </c>
      <c r="Q1418" s="38" t="str">
        <f t="shared" si="4"/>
        <v>BPS Kota Jakarta Timur</v>
      </c>
      <c r="R1418" s="38" t="str">
        <f t="shared" si="56"/>
        <v/>
      </c>
      <c r="S1418" s="38" t="str">
        <f t="shared" ref="S1418:T1418" si="1426">S1417</f>
        <v>15 Juni sampai dengan 31 Agustus 2026</v>
      </c>
      <c r="T1418" s="38" t="str">
        <f t="shared" si="1426"/>
        <v>31 Agustus 2026</v>
      </c>
      <c r="U1418" s="46"/>
      <c r="V1418" s="42"/>
      <c r="W1418" s="42"/>
      <c r="X1418" s="42"/>
    </row>
    <row r="1419" ht="15.0" customHeight="1">
      <c r="A1419" s="36" t="s">
        <v>6481</v>
      </c>
      <c r="B1419" s="43"/>
      <c r="C1419" s="44"/>
      <c r="D1419" s="47"/>
      <c r="E1419" s="47"/>
      <c r="F1419" s="39" t="str">
        <f t="shared" si="2"/>
        <v>PETUGAS.1418/SPK/SE/PML/3172/2026</v>
      </c>
      <c r="G1419" s="45"/>
      <c r="H1419" s="39" t="str">
        <f>VLOOKUP(G1419,'MITRA (REFERENSI)'!$A:$Z,16,FALSE)</f>
        <v>#N/A</v>
      </c>
      <c r="I1419" s="39" t="str">
        <f>VLOOKUP(G1419,'MITRA (REFERENSI)'!$A:$Z,25,FALSE)</f>
        <v>#N/A</v>
      </c>
      <c r="J1419" s="38" t="str">
        <f>VLOOKUP(G1419,'MITRA (REFERENSI)'!$A:$Z,26,FALSE)</f>
        <v>#N/A</v>
      </c>
      <c r="K1419" s="38" t="str">
        <f>VLOOKUP(G1419,'MITRA (REFERENSI)'!$A:$Z,15,FALSE)</f>
        <v>#N/A</v>
      </c>
      <c r="L1419" s="38" t="str">
        <f>VLOOKUP(G1419,'MITRA (REFERENSI)'!$A:$Z,15,FALSE)</f>
        <v>#N/A</v>
      </c>
      <c r="M1419" s="38" t="str">
        <f>IF(B1419=1,'KELAS (REFERENSI)'!M1419,IF(B1419=2,'KELAS (REFERENSI)'!M1434,IF(B1419=3,'KELAS (REFERENSI)'!M1449,IF(B1419=4,'KELAS (REFERENSI)'!M1464,""))))</f>
        <v/>
      </c>
      <c r="N1419" s="38" t="str">
        <f>IF(B1419=1,'KELAS (REFERENSI)'!N1419,IF(B1419=2,'KELAS (REFERENSI)'!N1434,IF(B1419=3,'KELAS (REFERENSI)'!N1449,IF(B1419=4,'KELAS (REFERENSI)'!N1464,""))))</f>
        <v/>
      </c>
      <c r="O1419" s="38" t="str">
        <f>IF(B1419=1,'KELAS (REFERENSI)'!O1419,IF(B1419=2,'KELAS (REFERENSI)'!O1434,IF(B1419=3,'KELAS (REFERENSI)'!O1449,IF(B1419=4,'KELAS (REFERENSI)'!O1464,""))))</f>
        <v/>
      </c>
      <c r="P1419" s="38" t="str">
        <f>IF(B1419=1,'KELAS (REFERENSI)'!P1419,IF(B1419=2,'KELAS (REFERENSI)'!P1434,IF(B1419=3,'KELAS (REFERENSI)'!P1449,IF(B1419=4,'KELAS (REFERENSI)'!P1464,""))))</f>
        <v/>
      </c>
      <c r="Q1419" s="38" t="str">
        <f t="shared" si="4"/>
        <v>BPS Kota Jakarta Timur</v>
      </c>
      <c r="R1419" s="38" t="str">
        <f t="shared" si="56"/>
        <v/>
      </c>
      <c r="S1419" s="38" t="str">
        <f t="shared" ref="S1419:T1419" si="1427">S1418</f>
        <v>15 Juni sampai dengan 31 Agustus 2026</v>
      </c>
      <c r="T1419" s="38" t="str">
        <f t="shared" si="1427"/>
        <v>31 Agustus 2026</v>
      </c>
      <c r="U1419" s="46"/>
      <c r="V1419" s="42"/>
      <c r="W1419" s="42"/>
      <c r="X1419" s="42"/>
    </row>
    <row r="1420" ht="15.0" customHeight="1">
      <c r="A1420" s="36" t="s">
        <v>6482</v>
      </c>
      <c r="B1420" s="43"/>
      <c r="C1420" s="44"/>
      <c r="D1420" s="47"/>
      <c r="E1420" s="47"/>
      <c r="F1420" s="39" t="str">
        <f t="shared" si="2"/>
        <v>PETUGAS.1419/SPK/SE/PML/3172/2026</v>
      </c>
      <c r="G1420" s="45"/>
      <c r="H1420" s="39" t="str">
        <f>VLOOKUP(G1420,'MITRA (REFERENSI)'!$A:$Z,16,FALSE)</f>
        <v>#N/A</v>
      </c>
      <c r="I1420" s="39" t="str">
        <f>VLOOKUP(G1420,'MITRA (REFERENSI)'!$A:$Z,25,FALSE)</f>
        <v>#N/A</v>
      </c>
      <c r="J1420" s="38" t="str">
        <f>VLOOKUP(G1420,'MITRA (REFERENSI)'!$A:$Z,26,FALSE)</f>
        <v>#N/A</v>
      </c>
      <c r="K1420" s="38" t="str">
        <f>VLOOKUP(G1420,'MITRA (REFERENSI)'!$A:$Z,15,FALSE)</f>
        <v>#N/A</v>
      </c>
      <c r="L1420" s="38" t="str">
        <f>VLOOKUP(G1420,'MITRA (REFERENSI)'!$A:$Z,15,FALSE)</f>
        <v>#N/A</v>
      </c>
      <c r="M1420" s="38" t="str">
        <f>IF(B1420=1,'KELAS (REFERENSI)'!M1420,IF(B1420=2,'KELAS (REFERENSI)'!M1435,IF(B1420=3,'KELAS (REFERENSI)'!M1450,IF(B1420=4,'KELAS (REFERENSI)'!M1465,""))))</f>
        <v/>
      </c>
      <c r="N1420" s="38" t="str">
        <f>IF(B1420=1,'KELAS (REFERENSI)'!N1420,IF(B1420=2,'KELAS (REFERENSI)'!N1435,IF(B1420=3,'KELAS (REFERENSI)'!N1450,IF(B1420=4,'KELAS (REFERENSI)'!N1465,""))))</f>
        <v/>
      </c>
      <c r="O1420" s="38" t="str">
        <f>IF(B1420=1,'KELAS (REFERENSI)'!O1420,IF(B1420=2,'KELAS (REFERENSI)'!O1435,IF(B1420=3,'KELAS (REFERENSI)'!O1450,IF(B1420=4,'KELAS (REFERENSI)'!O1465,""))))</f>
        <v/>
      </c>
      <c r="P1420" s="38" t="str">
        <f>IF(B1420=1,'KELAS (REFERENSI)'!P1420,IF(B1420=2,'KELAS (REFERENSI)'!P1435,IF(B1420=3,'KELAS (REFERENSI)'!P1450,IF(B1420=4,'KELAS (REFERENSI)'!P1465,""))))</f>
        <v/>
      </c>
      <c r="Q1420" s="38" t="str">
        <f t="shared" si="4"/>
        <v>BPS Kota Jakarta Timur</v>
      </c>
      <c r="R1420" s="38" t="str">
        <f t="shared" si="56"/>
        <v/>
      </c>
      <c r="S1420" s="38" t="str">
        <f t="shared" ref="S1420:T1420" si="1428">S1419</f>
        <v>15 Juni sampai dengan 31 Agustus 2026</v>
      </c>
      <c r="T1420" s="38" t="str">
        <f t="shared" si="1428"/>
        <v>31 Agustus 2026</v>
      </c>
      <c r="U1420" s="46"/>
      <c r="V1420" s="42"/>
      <c r="W1420" s="42"/>
      <c r="X1420" s="42"/>
    </row>
    <row r="1421" ht="15.0" customHeight="1">
      <c r="A1421" s="36" t="s">
        <v>6483</v>
      </c>
      <c r="B1421" s="43"/>
      <c r="C1421" s="44"/>
      <c r="D1421" s="47"/>
      <c r="E1421" s="47"/>
      <c r="F1421" s="39" t="str">
        <f t="shared" si="2"/>
        <v>PETUGAS.1420/SPK/SE/PML/3172/2026</v>
      </c>
      <c r="G1421" s="45"/>
      <c r="H1421" s="39" t="str">
        <f>VLOOKUP(G1421,'MITRA (REFERENSI)'!$A:$Z,16,FALSE)</f>
        <v>#N/A</v>
      </c>
      <c r="I1421" s="39" t="str">
        <f>VLOOKUP(G1421,'MITRA (REFERENSI)'!$A:$Z,25,FALSE)</f>
        <v>#N/A</v>
      </c>
      <c r="J1421" s="38" t="str">
        <f>VLOOKUP(G1421,'MITRA (REFERENSI)'!$A:$Z,26,FALSE)</f>
        <v>#N/A</v>
      </c>
      <c r="K1421" s="38" t="str">
        <f>VLOOKUP(G1421,'MITRA (REFERENSI)'!$A:$Z,15,FALSE)</f>
        <v>#N/A</v>
      </c>
      <c r="L1421" s="38" t="str">
        <f>VLOOKUP(G1421,'MITRA (REFERENSI)'!$A:$Z,15,FALSE)</f>
        <v>#N/A</v>
      </c>
      <c r="M1421" s="38" t="str">
        <f>IF(B1421=1,'KELAS (REFERENSI)'!M1421,IF(B1421=2,'KELAS (REFERENSI)'!M1436,IF(B1421=3,'KELAS (REFERENSI)'!M1451,IF(B1421=4,'KELAS (REFERENSI)'!M1466,""))))</f>
        <v/>
      </c>
      <c r="N1421" s="38" t="str">
        <f>IF(B1421=1,'KELAS (REFERENSI)'!N1421,IF(B1421=2,'KELAS (REFERENSI)'!N1436,IF(B1421=3,'KELAS (REFERENSI)'!N1451,IF(B1421=4,'KELAS (REFERENSI)'!N1466,""))))</f>
        <v/>
      </c>
      <c r="O1421" s="38" t="str">
        <f>IF(B1421=1,'KELAS (REFERENSI)'!O1421,IF(B1421=2,'KELAS (REFERENSI)'!O1436,IF(B1421=3,'KELAS (REFERENSI)'!O1451,IF(B1421=4,'KELAS (REFERENSI)'!O1466,""))))</f>
        <v/>
      </c>
      <c r="P1421" s="38" t="str">
        <f>IF(B1421=1,'KELAS (REFERENSI)'!P1421,IF(B1421=2,'KELAS (REFERENSI)'!P1436,IF(B1421=3,'KELAS (REFERENSI)'!P1451,IF(B1421=4,'KELAS (REFERENSI)'!P1466,""))))</f>
        <v/>
      </c>
      <c r="Q1421" s="38" t="str">
        <f t="shared" si="4"/>
        <v>BPS Kota Jakarta Timur</v>
      </c>
      <c r="R1421" s="38" t="str">
        <f t="shared" si="56"/>
        <v/>
      </c>
      <c r="S1421" s="38" t="str">
        <f t="shared" ref="S1421:T1421" si="1429">S1420</f>
        <v>15 Juni sampai dengan 31 Agustus 2026</v>
      </c>
      <c r="T1421" s="38" t="str">
        <f t="shared" si="1429"/>
        <v>31 Agustus 2026</v>
      </c>
      <c r="U1421" s="46"/>
      <c r="V1421" s="42"/>
      <c r="W1421" s="42"/>
      <c r="X1421" s="42"/>
    </row>
    <row r="1422" ht="15.0" customHeight="1">
      <c r="A1422" s="36" t="s">
        <v>6484</v>
      </c>
      <c r="B1422" s="43"/>
      <c r="C1422" s="44"/>
      <c r="D1422" s="47"/>
      <c r="E1422" s="47"/>
      <c r="F1422" s="39" t="str">
        <f t="shared" si="2"/>
        <v>PETUGAS.1421/SPK/SE/PML/3172/2026</v>
      </c>
      <c r="G1422" s="45"/>
      <c r="H1422" s="39" t="str">
        <f>VLOOKUP(G1422,'MITRA (REFERENSI)'!$A:$Z,16,FALSE)</f>
        <v>#N/A</v>
      </c>
      <c r="I1422" s="39" t="str">
        <f>VLOOKUP(G1422,'MITRA (REFERENSI)'!$A:$Z,25,FALSE)</f>
        <v>#N/A</v>
      </c>
      <c r="J1422" s="38" t="str">
        <f>VLOOKUP(G1422,'MITRA (REFERENSI)'!$A:$Z,26,FALSE)</f>
        <v>#N/A</v>
      </c>
      <c r="K1422" s="38" t="str">
        <f>VLOOKUP(G1422,'MITRA (REFERENSI)'!$A:$Z,15,FALSE)</f>
        <v>#N/A</v>
      </c>
      <c r="L1422" s="38" t="str">
        <f>VLOOKUP(G1422,'MITRA (REFERENSI)'!$A:$Z,15,FALSE)</f>
        <v>#N/A</v>
      </c>
      <c r="M1422" s="38" t="str">
        <f>IF(B1422=1,'KELAS (REFERENSI)'!M1422,IF(B1422=2,'KELAS (REFERENSI)'!M1437,IF(B1422=3,'KELAS (REFERENSI)'!M1452,IF(B1422=4,'KELAS (REFERENSI)'!M1467,""))))</f>
        <v/>
      </c>
      <c r="N1422" s="38" t="str">
        <f>IF(B1422=1,'KELAS (REFERENSI)'!N1422,IF(B1422=2,'KELAS (REFERENSI)'!N1437,IF(B1422=3,'KELAS (REFERENSI)'!N1452,IF(B1422=4,'KELAS (REFERENSI)'!N1467,""))))</f>
        <v/>
      </c>
      <c r="O1422" s="38" t="str">
        <f>IF(B1422=1,'KELAS (REFERENSI)'!O1422,IF(B1422=2,'KELAS (REFERENSI)'!O1437,IF(B1422=3,'KELAS (REFERENSI)'!O1452,IF(B1422=4,'KELAS (REFERENSI)'!O1467,""))))</f>
        <v/>
      </c>
      <c r="P1422" s="38" t="str">
        <f>IF(B1422=1,'KELAS (REFERENSI)'!P1422,IF(B1422=2,'KELAS (REFERENSI)'!P1437,IF(B1422=3,'KELAS (REFERENSI)'!P1452,IF(B1422=4,'KELAS (REFERENSI)'!P1467,""))))</f>
        <v/>
      </c>
      <c r="Q1422" s="38" t="str">
        <f t="shared" si="4"/>
        <v>BPS Kota Jakarta Timur</v>
      </c>
      <c r="R1422" s="38" t="str">
        <f t="shared" si="56"/>
        <v/>
      </c>
      <c r="S1422" s="38" t="str">
        <f t="shared" ref="S1422:T1422" si="1430">S1421</f>
        <v>15 Juni sampai dengan 31 Agustus 2026</v>
      </c>
      <c r="T1422" s="38" t="str">
        <f t="shared" si="1430"/>
        <v>31 Agustus 2026</v>
      </c>
      <c r="U1422" s="46"/>
      <c r="V1422" s="42"/>
      <c r="W1422" s="42"/>
      <c r="X1422" s="42"/>
    </row>
    <row r="1423" ht="15.0" customHeight="1">
      <c r="A1423" s="36" t="s">
        <v>6485</v>
      </c>
      <c r="B1423" s="43"/>
      <c r="C1423" s="44"/>
      <c r="D1423" s="47"/>
      <c r="E1423" s="47"/>
      <c r="F1423" s="39" t="str">
        <f t="shared" si="2"/>
        <v>PETUGAS.1422/SPK/SE/PML/3172/2026</v>
      </c>
      <c r="G1423" s="45"/>
      <c r="H1423" s="39" t="str">
        <f>VLOOKUP(G1423,'MITRA (REFERENSI)'!$A:$Z,16,FALSE)</f>
        <v>#N/A</v>
      </c>
      <c r="I1423" s="39" t="str">
        <f>VLOOKUP(G1423,'MITRA (REFERENSI)'!$A:$Z,25,FALSE)</f>
        <v>#N/A</v>
      </c>
      <c r="J1423" s="38" t="str">
        <f>VLOOKUP(G1423,'MITRA (REFERENSI)'!$A:$Z,26,FALSE)</f>
        <v>#N/A</v>
      </c>
      <c r="K1423" s="38" t="str">
        <f>VLOOKUP(G1423,'MITRA (REFERENSI)'!$A:$Z,15,FALSE)</f>
        <v>#N/A</v>
      </c>
      <c r="L1423" s="38" t="str">
        <f>VLOOKUP(G1423,'MITRA (REFERENSI)'!$A:$Z,15,FALSE)</f>
        <v>#N/A</v>
      </c>
      <c r="M1423" s="38" t="str">
        <f>IF(B1423=1,'KELAS (REFERENSI)'!M1423,IF(B1423=2,'KELAS (REFERENSI)'!M1438,IF(B1423=3,'KELAS (REFERENSI)'!M1453,IF(B1423=4,'KELAS (REFERENSI)'!M1468,""))))</f>
        <v/>
      </c>
      <c r="N1423" s="38" t="str">
        <f>IF(B1423=1,'KELAS (REFERENSI)'!N1423,IF(B1423=2,'KELAS (REFERENSI)'!N1438,IF(B1423=3,'KELAS (REFERENSI)'!N1453,IF(B1423=4,'KELAS (REFERENSI)'!N1468,""))))</f>
        <v/>
      </c>
      <c r="O1423" s="38" t="str">
        <f>IF(B1423=1,'KELAS (REFERENSI)'!O1423,IF(B1423=2,'KELAS (REFERENSI)'!O1438,IF(B1423=3,'KELAS (REFERENSI)'!O1453,IF(B1423=4,'KELAS (REFERENSI)'!O1468,""))))</f>
        <v/>
      </c>
      <c r="P1423" s="38" t="str">
        <f>IF(B1423=1,'KELAS (REFERENSI)'!P1423,IF(B1423=2,'KELAS (REFERENSI)'!P1438,IF(B1423=3,'KELAS (REFERENSI)'!P1453,IF(B1423=4,'KELAS (REFERENSI)'!P1468,""))))</f>
        <v/>
      </c>
      <c r="Q1423" s="38" t="str">
        <f t="shared" si="4"/>
        <v>BPS Kota Jakarta Timur</v>
      </c>
      <c r="R1423" s="38" t="str">
        <f t="shared" si="56"/>
        <v/>
      </c>
      <c r="S1423" s="38" t="str">
        <f t="shared" ref="S1423:T1423" si="1431">S1422</f>
        <v>15 Juni sampai dengan 31 Agustus 2026</v>
      </c>
      <c r="T1423" s="38" t="str">
        <f t="shared" si="1431"/>
        <v>31 Agustus 2026</v>
      </c>
      <c r="U1423" s="46"/>
      <c r="V1423" s="42"/>
      <c r="W1423" s="42"/>
      <c r="X1423" s="42"/>
    </row>
    <row r="1424" ht="15.0" customHeight="1">
      <c r="A1424" s="36" t="s">
        <v>6486</v>
      </c>
      <c r="B1424" s="43"/>
      <c r="C1424" s="44"/>
      <c r="D1424" s="47"/>
      <c r="E1424" s="47"/>
      <c r="F1424" s="39" t="str">
        <f t="shared" si="2"/>
        <v>PETUGAS.1423/SPK/SE/PML/3172/2026</v>
      </c>
      <c r="G1424" s="45"/>
      <c r="H1424" s="39" t="str">
        <f>VLOOKUP(G1424,'MITRA (REFERENSI)'!$A:$Z,16,FALSE)</f>
        <v>#N/A</v>
      </c>
      <c r="I1424" s="39" t="str">
        <f>VLOOKUP(G1424,'MITRA (REFERENSI)'!$A:$Z,25,FALSE)</f>
        <v>#N/A</v>
      </c>
      <c r="J1424" s="38" t="str">
        <f>VLOOKUP(G1424,'MITRA (REFERENSI)'!$A:$Z,26,FALSE)</f>
        <v>#N/A</v>
      </c>
      <c r="K1424" s="38" t="str">
        <f>VLOOKUP(G1424,'MITRA (REFERENSI)'!$A:$Z,15,FALSE)</f>
        <v>#N/A</v>
      </c>
      <c r="L1424" s="38" t="str">
        <f>VLOOKUP(G1424,'MITRA (REFERENSI)'!$A:$Z,15,FALSE)</f>
        <v>#N/A</v>
      </c>
      <c r="M1424" s="38" t="str">
        <f>IF(B1424=1,'KELAS (REFERENSI)'!M1424,IF(B1424=2,'KELAS (REFERENSI)'!M1439,IF(B1424=3,'KELAS (REFERENSI)'!M1454,IF(B1424=4,'KELAS (REFERENSI)'!M1469,""))))</f>
        <v/>
      </c>
      <c r="N1424" s="38" t="str">
        <f>IF(B1424=1,'KELAS (REFERENSI)'!N1424,IF(B1424=2,'KELAS (REFERENSI)'!N1439,IF(B1424=3,'KELAS (REFERENSI)'!N1454,IF(B1424=4,'KELAS (REFERENSI)'!N1469,""))))</f>
        <v/>
      </c>
      <c r="O1424" s="38" t="str">
        <f>IF(B1424=1,'KELAS (REFERENSI)'!O1424,IF(B1424=2,'KELAS (REFERENSI)'!O1439,IF(B1424=3,'KELAS (REFERENSI)'!O1454,IF(B1424=4,'KELAS (REFERENSI)'!O1469,""))))</f>
        <v/>
      </c>
      <c r="P1424" s="38" t="str">
        <f>IF(B1424=1,'KELAS (REFERENSI)'!P1424,IF(B1424=2,'KELAS (REFERENSI)'!P1439,IF(B1424=3,'KELAS (REFERENSI)'!P1454,IF(B1424=4,'KELAS (REFERENSI)'!P1469,""))))</f>
        <v/>
      </c>
      <c r="Q1424" s="38" t="str">
        <f t="shared" si="4"/>
        <v>BPS Kota Jakarta Timur</v>
      </c>
      <c r="R1424" s="38" t="str">
        <f t="shared" si="56"/>
        <v/>
      </c>
      <c r="S1424" s="38" t="str">
        <f t="shared" ref="S1424:T1424" si="1432">S1423</f>
        <v>15 Juni sampai dengan 31 Agustus 2026</v>
      </c>
      <c r="T1424" s="38" t="str">
        <f t="shared" si="1432"/>
        <v>31 Agustus 2026</v>
      </c>
      <c r="U1424" s="46"/>
      <c r="V1424" s="42"/>
      <c r="W1424" s="42"/>
      <c r="X1424" s="42"/>
    </row>
    <row r="1425" ht="15.0" customHeight="1">
      <c r="A1425" s="36" t="s">
        <v>6487</v>
      </c>
      <c r="B1425" s="43"/>
      <c r="C1425" s="44"/>
      <c r="D1425" s="47"/>
      <c r="E1425" s="47"/>
      <c r="F1425" s="39" t="str">
        <f t="shared" si="2"/>
        <v>PETUGAS.1424/SPK/SE/PML/3172/2026</v>
      </c>
      <c r="G1425" s="45"/>
      <c r="H1425" s="39" t="str">
        <f>VLOOKUP(G1425,'MITRA (REFERENSI)'!$A:$Z,16,FALSE)</f>
        <v>#N/A</v>
      </c>
      <c r="I1425" s="39" t="str">
        <f>VLOOKUP(G1425,'MITRA (REFERENSI)'!$A:$Z,25,FALSE)</f>
        <v>#N/A</v>
      </c>
      <c r="J1425" s="38" t="str">
        <f>VLOOKUP(G1425,'MITRA (REFERENSI)'!$A:$Z,26,FALSE)</f>
        <v>#N/A</v>
      </c>
      <c r="K1425" s="38" t="str">
        <f>VLOOKUP(G1425,'MITRA (REFERENSI)'!$A:$Z,15,FALSE)</f>
        <v>#N/A</v>
      </c>
      <c r="L1425" s="38" t="str">
        <f>VLOOKUP(G1425,'MITRA (REFERENSI)'!$A:$Z,15,FALSE)</f>
        <v>#N/A</v>
      </c>
      <c r="M1425" s="38" t="str">
        <f>IF(B1425=1,'KELAS (REFERENSI)'!M1425,IF(B1425=2,'KELAS (REFERENSI)'!M1440,IF(B1425=3,'KELAS (REFERENSI)'!M1455,IF(B1425=4,'KELAS (REFERENSI)'!M1470,""))))</f>
        <v/>
      </c>
      <c r="N1425" s="38" t="str">
        <f>IF(B1425=1,'KELAS (REFERENSI)'!N1425,IF(B1425=2,'KELAS (REFERENSI)'!N1440,IF(B1425=3,'KELAS (REFERENSI)'!N1455,IF(B1425=4,'KELAS (REFERENSI)'!N1470,""))))</f>
        <v/>
      </c>
      <c r="O1425" s="38" t="str">
        <f>IF(B1425=1,'KELAS (REFERENSI)'!O1425,IF(B1425=2,'KELAS (REFERENSI)'!O1440,IF(B1425=3,'KELAS (REFERENSI)'!O1455,IF(B1425=4,'KELAS (REFERENSI)'!O1470,""))))</f>
        <v/>
      </c>
      <c r="P1425" s="38" t="str">
        <f>IF(B1425=1,'KELAS (REFERENSI)'!P1425,IF(B1425=2,'KELAS (REFERENSI)'!P1440,IF(B1425=3,'KELAS (REFERENSI)'!P1455,IF(B1425=4,'KELAS (REFERENSI)'!P1470,""))))</f>
        <v/>
      </c>
      <c r="Q1425" s="38" t="str">
        <f t="shared" si="4"/>
        <v>BPS Kota Jakarta Timur</v>
      </c>
      <c r="R1425" s="38" t="str">
        <f t="shared" si="56"/>
        <v/>
      </c>
      <c r="S1425" s="38" t="str">
        <f t="shared" ref="S1425:T1425" si="1433">S1424</f>
        <v>15 Juni sampai dengan 31 Agustus 2026</v>
      </c>
      <c r="T1425" s="38" t="str">
        <f t="shared" si="1433"/>
        <v>31 Agustus 2026</v>
      </c>
      <c r="U1425" s="46"/>
      <c r="V1425" s="42"/>
      <c r="W1425" s="42"/>
      <c r="X1425" s="42"/>
    </row>
    <row r="1426" ht="15.0" customHeight="1">
      <c r="A1426" s="36" t="s">
        <v>6488</v>
      </c>
      <c r="B1426" s="43"/>
      <c r="C1426" s="44"/>
      <c r="D1426" s="47"/>
      <c r="E1426" s="47"/>
      <c r="F1426" s="39" t="str">
        <f t="shared" si="2"/>
        <v>PETUGAS.1425/SPK/SE/PML/3172/2026</v>
      </c>
      <c r="G1426" s="45"/>
      <c r="H1426" s="39" t="str">
        <f>VLOOKUP(G1426,'MITRA (REFERENSI)'!$A:$Z,16,FALSE)</f>
        <v>#N/A</v>
      </c>
      <c r="I1426" s="39" t="str">
        <f>VLOOKUP(G1426,'MITRA (REFERENSI)'!$A:$Z,25,FALSE)</f>
        <v>#N/A</v>
      </c>
      <c r="J1426" s="38" t="str">
        <f>VLOOKUP(G1426,'MITRA (REFERENSI)'!$A:$Z,26,FALSE)</f>
        <v>#N/A</v>
      </c>
      <c r="K1426" s="38" t="str">
        <f>VLOOKUP(G1426,'MITRA (REFERENSI)'!$A:$Z,15,FALSE)</f>
        <v>#N/A</v>
      </c>
      <c r="L1426" s="38" t="str">
        <f>VLOOKUP(G1426,'MITRA (REFERENSI)'!$A:$Z,15,FALSE)</f>
        <v>#N/A</v>
      </c>
      <c r="M1426" s="38" t="str">
        <f>IF(B1426=1,'KELAS (REFERENSI)'!M1426,IF(B1426=2,'KELAS (REFERENSI)'!M1441,IF(B1426=3,'KELAS (REFERENSI)'!M1456,IF(B1426=4,'KELAS (REFERENSI)'!M1471,""))))</f>
        <v/>
      </c>
      <c r="N1426" s="38" t="str">
        <f>IF(B1426=1,'KELAS (REFERENSI)'!N1426,IF(B1426=2,'KELAS (REFERENSI)'!N1441,IF(B1426=3,'KELAS (REFERENSI)'!N1456,IF(B1426=4,'KELAS (REFERENSI)'!N1471,""))))</f>
        <v/>
      </c>
      <c r="O1426" s="38" t="str">
        <f>IF(B1426=1,'KELAS (REFERENSI)'!O1426,IF(B1426=2,'KELAS (REFERENSI)'!O1441,IF(B1426=3,'KELAS (REFERENSI)'!O1456,IF(B1426=4,'KELAS (REFERENSI)'!O1471,""))))</f>
        <v/>
      </c>
      <c r="P1426" s="38" t="str">
        <f>IF(B1426=1,'KELAS (REFERENSI)'!P1426,IF(B1426=2,'KELAS (REFERENSI)'!P1441,IF(B1426=3,'KELAS (REFERENSI)'!P1456,IF(B1426=4,'KELAS (REFERENSI)'!P1471,""))))</f>
        <v/>
      </c>
      <c r="Q1426" s="38" t="str">
        <f t="shared" si="4"/>
        <v>BPS Kota Jakarta Timur</v>
      </c>
      <c r="R1426" s="38" t="str">
        <f t="shared" si="56"/>
        <v/>
      </c>
      <c r="S1426" s="38" t="str">
        <f t="shared" ref="S1426:T1426" si="1434">S1425</f>
        <v>15 Juni sampai dengan 31 Agustus 2026</v>
      </c>
      <c r="T1426" s="38" t="str">
        <f t="shared" si="1434"/>
        <v>31 Agustus 2026</v>
      </c>
      <c r="U1426" s="46"/>
      <c r="V1426" s="42"/>
      <c r="W1426" s="42"/>
      <c r="X1426" s="42"/>
    </row>
    <row r="1427" ht="15.0" customHeight="1">
      <c r="A1427" s="36" t="s">
        <v>6489</v>
      </c>
      <c r="B1427" s="43"/>
      <c r="C1427" s="44"/>
      <c r="D1427" s="47"/>
      <c r="E1427" s="47"/>
      <c r="F1427" s="39" t="str">
        <f t="shared" si="2"/>
        <v>PETUGAS.1426/SPK/SE/PML/3172/2026</v>
      </c>
      <c r="G1427" s="45"/>
      <c r="H1427" s="39" t="str">
        <f>VLOOKUP(G1427,'MITRA (REFERENSI)'!$A:$Z,16,FALSE)</f>
        <v>#N/A</v>
      </c>
      <c r="I1427" s="39" t="str">
        <f>VLOOKUP(G1427,'MITRA (REFERENSI)'!$A:$Z,25,FALSE)</f>
        <v>#N/A</v>
      </c>
      <c r="J1427" s="38" t="str">
        <f>VLOOKUP(G1427,'MITRA (REFERENSI)'!$A:$Z,26,FALSE)</f>
        <v>#N/A</v>
      </c>
      <c r="K1427" s="38" t="str">
        <f>VLOOKUP(G1427,'MITRA (REFERENSI)'!$A:$Z,15,FALSE)</f>
        <v>#N/A</v>
      </c>
      <c r="L1427" s="38" t="str">
        <f>VLOOKUP(G1427,'MITRA (REFERENSI)'!$A:$Z,15,FALSE)</f>
        <v>#N/A</v>
      </c>
      <c r="M1427" s="38" t="str">
        <f>IF(B1427=1,'KELAS (REFERENSI)'!M1427,IF(B1427=2,'KELAS (REFERENSI)'!M1442,IF(B1427=3,'KELAS (REFERENSI)'!M1457,IF(B1427=4,'KELAS (REFERENSI)'!M1472,""))))</f>
        <v/>
      </c>
      <c r="N1427" s="38" t="str">
        <f>IF(B1427=1,'KELAS (REFERENSI)'!N1427,IF(B1427=2,'KELAS (REFERENSI)'!N1442,IF(B1427=3,'KELAS (REFERENSI)'!N1457,IF(B1427=4,'KELAS (REFERENSI)'!N1472,""))))</f>
        <v/>
      </c>
      <c r="O1427" s="38" t="str">
        <f>IF(B1427=1,'KELAS (REFERENSI)'!O1427,IF(B1427=2,'KELAS (REFERENSI)'!O1442,IF(B1427=3,'KELAS (REFERENSI)'!O1457,IF(B1427=4,'KELAS (REFERENSI)'!O1472,""))))</f>
        <v/>
      </c>
      <c r="P1427" s="38" t="str">
        <f>IF(B1427=1,'KELAS (REFERENSI)'!P1427,IF(B1427=2,'KELAS (REFERENSI)'!P1442,IF(B1427=3,'KELAS (REFERENSI)'!P1457,IF(B1427=4,'KELAS (REFERENSI)'!P1472,""))))</f>
        <v/>
      </c>
      <c r="Q1427" s="38" t="str">
        <f t="shared" si="4"/>
        <v>BPS Kota Jakarta Timur</v>
      </c>
      <c r="R1427" s="38" t="str">
        <f t="shared" si="56"/>
        <v/>
      </c>
      <c r="S1427" s="38" t="str">
        <f t="shared" ref="S1427:T1427" si="1435">S1426</f>
        <v>15 Juni sampai dengan 31 Agustus 2026</v>
      </c>
      <c r="T1427" s="38" t="str">
        <f t="shared" si="1435"/>
        <v>31 Agustus 2026</v>
      </c>
      <c r="U1427" s="46"/>
      <c r="V1427" s="42"/>
      <c r="W1427" s="42"/>
      <c r="X1427" s="42"/>
    </row>
    <row r="1428" ht="15.0" customHeight="1">
      <c r="A1428" s="36" t="s">
        <v>6490</v>
      </c>
      <c r="B1428" s="43"/>
      <c r="C1428" s="44"/>
      <c r="D1428" s="47"/>
      <c r="E1428" s="47"/>
      <c r="F1428" s="39" t="str">
        <f t="shared" si="2"/>
        <v>PETUGAS.1427/SPK/SE/PML/3172/2026</v>
      </c>
      <c r="G1428" s="45"/>
      <c r="H1428" s="39" t="str">
        <f>VLOOKUP(G1428,'MITRA (REFERENSI)'!$A:$Z,16,FALSE)</f>
        <v>#N/A</v>
      </c>
      <c r="I1428" s="39" t="str">
        <f>VLOOKUP(G1428,'MITRA (REFERENSI)'!$A:$Z,25,FALSE)</f>
        <v>#N/A</v>
      </c>
      <c r="J1428" s="38" t="str">
        <f>VLOOKUP(G1428,'MITRA (REFERENSI)'!$A:$Z,26,FALSE)</f>
        <v>#N/A</v>
      </c>
      <c r="K1428" s="38" t="str">
        <f>VLOOKUP(G1428,'MITRA (REFERENSI)'!$A:$Z,15,FALSE)</f>
        <v>#N/A</v>
      </c>
      <c r="L1428" s="38" t="str">
        <f>VLOOKUP(G1428,'MITRA (REFERENSI)'!$A:$Z,15,FALSE)</f>
        <v>#N/A</v>
      </c>
      <c r="M1428" s="38" t="str">
        <f>IF(B1428=1,'KELAS (REFERENSI)'!M1428,IF(B1428=2,'KELAS (REFERENSI)'!M1443,IF(B1428=3,'KELAS (REFERENSI)'!M1458,IF(B1428=4,'KELAS (REFERENSI)'!M1473,""))))</f>
        <v/>
      </c>
      <c r="N1428" s="38" t="str">
        <f>IF(B1428=1,'KELAS (REFERENSI)'!N1428,IF(B1428=2,'KELAS (REFERENSI)'!N1443,IF(B1428=3,'KELAS (REFERENSI)'!N1458,IF(B1428=4,'KELAS (REFERENSI)'!N1473,""))))</f>
        <v/>
      </c>
      <c r="O1428" s="38" t="str">
        <f>IF(B1428=1,'KELAS (REFERENSI)'!O1428,IF(B1428=2,'KELAS (REFERENSI)'!O1443,IF(B1428=3,'KELAS (REFERENSI)'!O1458,IF(B1428=4,'KELAS (REFERENSI)'!O1473,""))))</f>
        <v/>
      </c>
      <c r="P1428" s="38" t="str">
        <f>IF(B1428=1,'KELAS (REFERENSI)'!P1428,IF(B1428=2,'KELAS (REFERENSI)'!P1443,IF(B1428=3,'KELAS (REFERENSI)'!P1458,IF(B1428=4,'KELAS (REFERENSI)'!P1473,""))))</f>
        <v/>
      </c>
      <c r="Q1428" s="38" t="str">
        <f t="shared" si="4"/>
        <v>BPS Kota Jakarta Timur</v>
      </c>
      <c r="R1428" s="38" t="str">
        <f t="shared" si="56"/>
        <v/>
      </c>
      <c r="S1428" s="38" t="str">
        <f t="shared" ref="S1428:T1428" si="1436">S1427</f>
        <v>15 Juni sampai dengan 31 Agustus 2026</v>
      </c>
      <c r="T1428" s="38" t="str">
        <f t="shared" si="1436"/>
        <v>31 Agustus 2026</v>
      </c>
      <c r="U1428" s="46"/>
      <c r="V1428" s="42"/>
      <c r="W1428" s="42"/>
      <c r="X1428" s="42"/>
    </row>
    <row r="1429" ht="15.0" customHeight="1">
      <c r="A1429" s="36" t="s">
        <v>6491</v>
      </c>
      <c r="B1429" s="43"/>
      <c r="C1429" s="44"/>
      <c r="D1429" s="47"/>
      <c r="E1429" s="47"/>
      <c r="F1429" s="39" t="str">
        <f t="shared" si="2"/>
        <v>PETUGAS.1428/SPK/SE/PML/3172/2026</v>
      </c>
      <c r="G1429" s="45"/>
      <c r="H1429" s="39" t="str">
        <f>VLOOKUP(G1429,'MITRA (REFERENSI)'!$A:$Z,16,FALSE)</f>
        <v>#N/A</v>
      </c>
      <c r="I1429" s="39" t="str">
        <f>VLOOKUP(G1429,'MITRA (REFERENSI)'!$A:$Z,25,FALSE)</f>
        <v>#N/A</v>
      </c>
      <c r="J1429" s="38" t="str">
        <f>VLOOKUP(G1429,'MITRA (REFERENSI)'!$A:$Z,26,FALSE)</f>
        <v>#N/A</v>
      </c>
      <c r="K1429" s="38" t="str">
        <f>VLOOKUP(G1429,'MITRA (REFERENSI)'!$A:$Z,15,FALSE)</f>
        <v>#N/A</v>
      </c>
      <c r="L1429" s="38" t="str">
        <f>VLOOKUP(G1429,'MITRA (REFERENSI)'!$A:$Z,15,FALSE)</f>
        <v>#N/A</v>
      </c>
      <c r="M1429" s="38" t="str">
        <f>IF(B1429=1,'KELAS (REFERENSI)'!M1429,IF(B1429=2,'KELAS (REFERENSI)'!M1444,IF(B1429=3,'KELAS (REFERENSI)'!M1459,IF(B1429=4,'KELAS (REFERENSI)'!M1474,""))))</f>
        <v/>
      </c>
      <c r="N1429" s="38" t="str">
        <f>IF(B1429=1,'KELAS (REFERENSI)'!N1429,IF(B1429=2,'KELAS (REFERENSI)'!N1444,IF(B1429=3,'KELAS (REFERENSI)'!N1459,IF(B1429=4,'KELAS (REFERENSI)'!N1474,""))))</f>
        <v/>
      </c>
      <c r="O1429" s="38" t="str">
        <f>IF(B1429=1,'KELAS (REFERENSI)'!O1429,IF(B1429=2,'KELAS (REFERENSI)'!O1444,IF(B1429=3,'KELAS (REFERENSI)'!O1459,IF(B1429=4,'KELAS (REFERENSI)'!O1474,""))))</f>
        <v/>
      </c>
      <c r="P1429" s="38" t="str">
        <f>IF(B1429=1,'KELAS (REFERENSI)'!P1429,IF(B1429=2,'KELAS (REFERENSI)'!P1444,IF(B1429=3,'KELAS (REFERENSI)'!P1459,IF(B1429=4,'KELAS (REFERENSI)'!P1474,""))))</f>
        <v/>
      </c>
      <c r="Q1429" s="38" t="str">
        <f t="shared" si="4"/>
        <v>BPS Kota Jakarta Timur</v>
      </c>
      <c r="R1429" s="38" t="str">
        <f t="shared" si="56"/>
        <v/>
      </c>
      <c r="S1429" s="38" t="str">
        <f t="shared" ref="S1429:T1429" si="1437">S1428</f>
        <v>15 Juni sampai dengan 31 Agustus 2026</v>
      </c>
      <c r="T1429" s="38" t="str">
        <f t="shared" si="1437"/>
        <v>31 Agustus 2026</v>
      </c>
      <c r="U1429" s="46"/>
      <c r="V1429" s="42"/>
      <c r="W1429" s="42"/>
      <c r="X1429" s="42"/>
    </row>
    <row r="1430" ht="15.0" customHeight="1">
      <c r="A1430" s="36" t="s">
        <v>6492</v>
      </c>
      <c r="B1430" s="43"/>
      <c r="C1430" s="44"/>
      <c r="D1430" s="47"/>
      <c r="E1430" s="47"/>
      <c r="F1430" s="39" t="str">
        <f t="shared" si="2"/>
        <v>PETUGAS.1429/SPK/SE/PML/3172/2026</v>
      </c>
      <c r="G1430" s="45"/>
      <c r="H1430" s="39" t="str">
        <f>VLOOKUP(G1430,'MITRA (REFERENSI)'!$A:$Z,16,FALSE)</f>
        <v>#N/A</v>
      </c>
      <c r="I1430" s="39" t="str">
        <f>VLOOKUP(G1430,'MITRA (REFERENSI)'!$A:$Z,25,FALSE)</f>
        <v>#N/A</v>
      </c>
      <c r="J1430" s="38" t="str">
        <f>VLOOKUP(G1430,'MITRA (REFERENSI)'!$A:$Z,26,FALSE)</f>
        <v>#N/A</v>
      </c>
      <c r="K1430" s="38" t="str">
        <f>VLOOKUP(G1430,'MITRA (REFERENSI)'!$A:$Z,15,FALSE)</f>
        <v>#N/A</v>
      </c>
      <c r="L1430" s="38" t="str">
        <f>VLOOKUP(G1430,'MITRA (REFERENSI)'!$A:$Z,15,FALSE)</f>
        <v>#N/A</v>
      </c>
      <c r="M1430" s="38" t="str">
        <f>IF(B1430=1,'KELAS (REFERENSI)'!M1430,IF(B1430=2,'KELAS (REFERENSI)'!M1445,IF(B1430=3,'KELAS (REFERENSI)'!M1460,IF(B1430=4,'KELAS (REFERENSI)'!M1475,""))))</f>
        <v/>
      </c>
      <c r="N1430" s="38" t="str">
        <f>IF(B1430=1,'KELAS (REFERENSI)'!N1430,IF(B1430=2,'KELAS (REFERENSI)'!N1445,IF(B1430=3,'KELAS (REFERENSI)'!N1460,IF(B1430=4,'KELAS (REFERENSI)'!N1475,""))))</f>
        <v/>
      </c>
      <c r="O1430" s="38" t="str">
        <f>IF(B1430=1,'KELAS (REFERENSI)'!O1430,IF(B1430=2,'KELAS (REFERENSI)'!O1445,IF(B1430=3,'KELAS (REFERENSI)'!O1460,IF(B1430=4,'KELAS (REFERENSI)'!O1475,""))))</f>
        <v/>
      </c>
      <c r="P1430" s="38" t="str">
        <f>IF(B1430=1,'KELAS (REFERENSI)'!P1430,IF(B1430=2,'KELAS (REFERENSI)'!P1445,IF(B1430=3,'KELAS (REFERENSI)'!P1460,IF(B1430=4,'KELAS (REFERENSI)'!P1475,""))))</f>
        <v/>
      </c>
      <c r="Q1430" s="38" t="str">
        <f t="shared" si="4"/>
        <v>BPS Kota Jakarta Timur</v>
      </c>
      <c r="R1430" s="38" t="str">
        <f t="shared" si="56"/>
        <v/>
      </c>
      <c r="S1430" s="38" t="str">
        <f t="shared" ref="S1430:T1430" si="1438">S1429</f>
        <v>15 Juni sampai dengan 31 Agustus 2026</v>
      </c>
      <c r="T1430" s="38" t="str">
        <f t="shared" si="1438"/>
        <v>31 Agustus 2026</v>
      </c>
      <c r="U1430" s="46"/>
      <c r="V1430" s="42"/>
      <c r="W1430" s="42"/>
      <c r="X1430" s="42"/>
    </row>
    <row r="1431" ht="15.0" customHeight="1">
      <c r="A1431" s="36" t="s">
        <v>6493</v>
      </c>
      <c r="B1431" s="43"/>
      <c r="C1431" s="44"/>
      <c r="D1431" s="47"/>
      <c r="E1431" s="47"/>
      <c r="F1431" s="39" t="str">
        <f t="shared" si="2"/>
        <v>PETUGAS.1430/SPK/SE/PML/3172/2026</v>
      </c>
      <c r="G1431" s="45"/>
      <c r="H1431" s="39" t="str">
        <f>VLOOKUP(G1431,'MITRA (REFERENSI)'!$A:$Z,16,FALSE)</f>
        <v>#N/A</v>
      </c>
      <c r="I1431" s="39" t="str">
        <f>VLOOKUP(G1431,'MITRA (REFERENSI)'!$A:$Z,25,FALSE)</f>
        <v>#N/A</v>
      </c>
      <c r="J1431" s="38" t="str">
        <f>VLOOKUP(G1431,'MITRA (REFERENSI)'!$A:$Z,26,FALSE)</f>
        <v>#N/A</v>
      </c>
      <c r="K1431" s="38" t="str">
        <f>VLOOKUP(G1431,'MITRA (REFERENSI)'!$A:$Z,15,FALSE)</f>
        <v>#N/A</v>
      </c>
      <c r="L1431" s="38" t="str">
        <f>VLOOKUP(G1431,'MITRA (REFERENSI)'!$A:$Z,15,FALSE)</f>
        <v>#N/A</v>
      </c>
      <c r="M1431" s="38" t="str">
        <f>IF(B1431=1,'KELAS (REFERENSI)'!M1431,IF(B1431=2,'KELAS (REFERENSI)'!M1446,IF(B1431=3,'KELAS (REFERENSI)'!M1461,IF(B1431=4,'KELAS (REFERENSI)'!M1476,""))))</f>
        <v/>
      </c>
      <c r="N1431" s="38" t="str">
        <f>IF(B1431=1,'KELAS (REFERENSI)'!N1431,IF(B1431=2,'KELAS (REFERENSI)'!N1446,IF(B1431=3,'KELAS (REFERENSI)'!N1461,IF(B1431=4,'KELAS (REFERENSI)'!N1476,""))))</f>
        <v/>
      </c>
      <c r="O1431" s="38" t="str">
        <f>IF(B1431=1,'KELAS (REFERENSI)'!O1431,IF(B1431=2,'KELAS (REFERENSI)'!O1446,IF(B1431=3,'KELAS (REFERENSI)'!O1461,IF(B1431=4,'KELAS (REFERENSI)'!O1476,""))))</f>
        <v/>
      </c>
      <c r="P1431" s="38" t="str">
        <f>IF(B1431=1,'KELAS (REFERENSI)'!P1431,IF(B1431=2,'KELAS (REFERENSI)'!P1446,IF(B1431=3,'KELAS (REFERENSI)'!P1461,IF(B1431=4,'KELAS (REFERENSI)'!P1476,""))))</f>
        <v/>
      </c>
      <c r="Q1431" s="38" t="str">
        <f t="shared" si="4"/>
        <v>BPS Kota Jakarta Timur</v>
      </c>
      <c r="R1431" s="38" t="str">
        <f t="shared" si="56"/>
        <v/>
      </c>
      <c r="S1431" s="38" t="str">
        <f t="shared" ref="S1431:T1431" si="1439">S1430</f>
        <v>15 Juni sampai dengan 31 Agustus 2026</v>
      </c>
      <c r="T1431" s="38" t="str">
        <f t="shared" si="1439"/>
        <v>31 Agustus 2026</v>
      </c>
      <c r="U1431" s="46"/>
      <c r="V1431" s="42"/>
      <c r="W1431" s="42"/>
      <c r="X1431" s="42"/>
    </row>
    <row r="1432" ht="15.0" customHeight="1">
      <c r="A1432" s="36" t="s">
        <v>6494</v>
      </c>
      <c r="B1432" s="43"/>
      <c r="C1432" s="44"/>
      <c r="D1432" s="47"/>
      <c r="E1432" s="47"/>
      <c r="F1432" s="39" t="str">
        <f t="shared" si="2"/>
        <v>PETUGAS.1431/SPK/SE/PML/3172/2026</v>
      </c>
      <c r="G1432" s="45"/>
      <c r="H1432" s="39" t="str">
        <f>VLOOKUP(G1432,'MITRA (REFERENSI)'!$A:$Z,16,FALSE)</f>
        <v>#N/A</v>
      </c>
      <c r="I1432" s="39" t="str">
        <f>VLOOKUP(G1432,'MITRA (REFERENSI)'!$A:$Z,25,FALSE)</f>
        <v>#N/A</v>
      </c>
      <c r="J1432" s="38" t="str">
        <f>VLOOKUP(G1432,'MITRA (REFERENSI)'!$A:$Z,26,FALSE)</f>
        <v>#N/A</v>
      </c>
      <c r="K1432" s="38" t="str">
        <f>VLOOKUP(G1432,'MITRA (REFERENSI)'!$A:$Z,15,FALSE)</f>
        <v>#N/A</v>
      </c>
      <c r="L1432" s="38" t="str">
        <f>VLOOKUP(G1432,'MITRA (REFERENSI)'!$A:$Z,15,FALSE)</f>
        <v>#N/A</v>
      </c>
      <c r="M1432" s="38" t="str">
        <f>IF(B1432=1,'KELAS (REFERENSI)'!M1432,IF(B1432=2,'KELAS (REFERENSI)'!M1447,IF(B1432=3,'KELAS (REFERENSI)'!M1462,IF(B1432=4,'KELAS (REFERENSI)'!M1477,""))))</f>
        <v/>
      </c>
      <c r="N1432" s="38" t="str">
        <f>IF(B1432=1,'KELAS (REFERENSI)'!N1432,IF(B1432=2,'KELAS (REFERENSI)'!N1447,IF(B1432=3,'KELAS (REFERENSI)'!N1462,IF(B1432=4,'KELAS (REFERENSI)'!N1477,""))))</f>
        <v/>
      </c>
      <c r="O1432" s="38" t="str">
        <f>IF(B1432=1,'KELAS (REFERENSI)'!O1432,IF(B1432=2,'KELAS (REFERENSI)'!O1447,IF(B1432=3,'KELAS (REFERENSI)'!O1462,IF(B1432=4,'KELAS (REFERENSI)'!O1477,""))))</f>
        <v/>
      </c>
      <c r="P1432" s="38" t="str">
        <f>IF(B1432=1,'KELAS (REFERENSI)'!P1432,IF(B1432=2,'KELAS (REFERENSI)'!P1447,IF(B1432=3,'KELAS (REFERENSI)'!P1462,IF(B1432=4,'KELAS (REFERENSI)'!P1477,""))))</f>
        <v/>
      </c>
      <c r="Q1432" s="38" t="str">
        <f t="shared" si="4"/>
        <v>BPS Kota Jakarta Timur</v>
      </c>
      <c r="R1432" s="38" t="str">
        <f t="shared" si="56"/>
        <v/>
      </c>
      <c r="S1432" s="38" t="str">
        <f t="shared" ref="S1432:T1432" si="1440">S1431</f>
        <v>15 Juni sampai dengan 31 Agustus 2026</v>
      </c>
      <c r="T1432" s="38" t="str">
        <f t="shared" si="1440"/>
        <v>31 Agustus 2026</v>
      </c>
      <c r="U1432" s="46"/>
      <c r="V1432" s="42"/>
      <c r="W1432" s="42"/>
      <c r="X1432" s="42"/>
    </row>
    <row r="1433" ht="15.0" customHeight="1">
      <c r="A1433" s="36" t="s">
        <v>6495</v>
      </c>
      <c r="B1433" s="43"/>
      <c r="C1433" s="44"/>
      <c r="D1433" s="47"/>
      <c r="E1433" s="47"/>
      <c r="F1433" s="39" t="str">
        <f t="shared" si="2"/>
        <v>PETUGAS.1432/SPK/SE/PML/3172/2026</v>
      </c>
      <c r="G1433" s="45"/>
      <c r="H1433" s="39" t="str">
        <f>VLOOKUP(G1433,'MITRA (REFERENSI)'!$A:$Z,16,FALSE)</f>
        <v>#N/A</v>
      </c>
      <c r="I1433" s="39" t="str">
        <f>VLOOKUP(G1433,'MITRA (REFERENSI)'!$A:$Z,25,FALSE)</f>
        <v>#N/A</v>
      </c>
      <c r="J1433" s="38" t="str">
        <f>VLOOKUP(G1433,'MITRA (REFERENSI)'!$A:$Z,26,FALSE)</f>
        <v>#N/A</v>
      </c>
      <c r="K1433" s="38" t="str">
        <f>VLOOKUP(G1433,'MITRA (REFERENSI)'!$A:$Z,15,FALSE)</f>
        <v>#N/A</v>
      </c>
      <c r="L1433" s="38" t="str">
        <f>VLOOKUP(G1433,'MITRA (REFERENSI)'!$A:$Z,15,FALSE)</f>
        <v>#N/A</v>
      </c>
      <c r="M1433" s="38" t="str">
        <f>IF(B1433=1,'KELAS (REFERENSI)'!M1433,IF(B1433=2,'KELAS (REFERENSI)'!M1448,IF(B1433=3,'KELAS (REFERENSI)'!M1463,IF(B1433=4,'KELAS (REFERENSI)'!M1478,""))))</f>
        <v/>
      </c>
      <c r="N1433" s="38" t="str">
        <f>IF(B1433=1,'KELAS (REFERENSI)'!N1433,IF(B1433=2,'KELAS (REFERENSI)'!N1448,IF(B1433=3,'KELAS (REFERENSI)'!N1463,IF(B1433=4,'KELAS (REFERENSI)'!N1478,""))))</f>
        <v/>
      </c>
      <c r="O1433" s="38" t="str">
        <f>IF(B1433=1,'KELAS (REFERENSI)'!O1433,IF(B1433=2,'KELAS (REFERENSI)'!O1448,IF(B1433=3,'KELAS (REFERENSI)'!O1463,IF(B1433=4,'KELAS (REFERENSI)'!O1478,""))))</f>
        <v/>
      </c>
      <c r="P1433" s="38" t="str">
        <f>IF(B1433=1,'KELAS (REFERENSI)'!P1433,IF(B1433=2,'KELAS (REFERENSI)'!P1448,IF(B1433=3,'KELAS (REFERENSI)'!P1463,IF(B1433=4,'KELAS (REFERENSI)'!P1478,""))))</f>
        <v/>
      </c>
      <c r="Q1433" s="38" t="str">
        <f t="shared" si="4"/>
        <v>BPS Kota Jakarta Timur</v>
      </c>
      <c r="R1433" s="38" t="str">
        <f t="shared" si="56"/>
        <v/>
      </c>
      <c r="S1433" s="38" t="str">
        <f t="shared" ref="S1433:T1433" si="1441">S1432</f>
        <v>15 Juni sampai dengan 31 Agustus 2026</v>
      </c>
      <c r="T1433" s="38" t="str">
        <f t="shared" si="1441"/>
        <v>31 Agustus 2026</v>
      </c>
      <c r="U1433" s="46"/>
      <c r="V1433" s="42"/>
      <c r="W1433" s="42"/>
      <c r="X1433" s="42"/>
    </row>
    <row r="1434" ht="15.0" customHeight="1">
      <c r="A1434" s="36" t="s">
        <v>6496</v>
      </c>
      <c r="B1434" s="43"/>
      <c r="C1434" s="44"/>
      <c r="D1434" s="47"/>
      <c r="E1434" s="47"/>
      <c r="F1434" s="39" t="str">
        <f t="shared" si="2"/>
        <v>PETUGAS.1433/SPK/SE/PML/3172/2026</v>
      </c>
      <c r="G1434" s="45"/>
      <c r="H1434" s="39" t="str">
        <f>VLOOKUP(G1434,'MITRA (REFERENSI)'!$A:$Z,16,FALSE)</f>
        <v>#N/A</v>
      </c>
      <c r="I1434" s="39" t="str">
        <f>VLOOKUP(G1434,'MITRA (REFERENSI)'!$A:$Z,25,FALSE)</f>
        <v>#N/A</v>
      </c>
      <c r="J1434" s="38" t="str">
        <f>VLOOKUP(G1434,'MITRA (REFERENSI)'!$A:$Z,26,FALSE)</f>
        <v>#N/A</v>
      </c>
      <c r="K1434" s="38" t="str">
        <f>VLOOKUP(G1434,'MITRA (REFERENSI)'!$A:$Z,15,FALSE)</f>
        <v>#N/A</v>
      </c>
      <c r="L1434" s="38" t="str">
        <f>VLOOKUP(G1434,'MITRA (REFERENSI)'!$A:$Z,15,FALSE)</f>
        <v>#N/A</v>
      </c>
      <c r="M1434" s="38" t="str">
        <f>IF(B1434=1,'KELAS (REFERENSI)'!M1434,IF(B1434=2,'KELAS (REFERENSI)'!M1449,IF(B1434=3,'KELAS (REFERENSI)'!M1464,IF(B1434=4,'KELAS (REFERENSI)'!M1479,""))))</f>
        <v/>
      </c>
      <c r="N1434" s="38" t="str">
        <f>IF(B1434=1,'KELAS (REFERENSI)'!N1434,IF(B1434=2,'KELAS (REFERENSI)'!N1449,IF(B1434=3,'KELAS (REFERENSI)'!N1464,IF(B1434=4,'KELAS (REFERENSI)'!N1479,""))))</f>
        <v/>
      </c>
      <c r="O1434" s="38" t="str">
        <f>IF(B1434=1,'KELAS (REFERENSI)'!O1434,IF(B1434=2,'KELAS (REFERENSI)'!O1449,IF(B1434=3,'KELAS (REFERENSI)'!O1464,IF(B1434=4,'KELAS (REFERENSI)'!O1479,""))))</f>
        <v/>
      </c>
      <c r="P1434" s="38" t="str">
        <f>IF(B1434=1,'KELAS (REFERENSI)'!P1434,IF(B1434=2,'KELAS (REFERENSI)'!P1449,IF(B1434=3,'KELAS (REFERENSI)'!P1464,IF(B1434=4,'KELAS (REFERENSI)'!P1479,""))))</f>
        <v/>
      </c>
      <c r="Q1434" s="38" t="str">
        <f t="shared" si="4"/>
        <v>BPS Kota Jakarta Timur</v>
      </c>
      <c r="R1434" s="38" t="str">
        <f t="shared" si="56"/>
        <v/>
      </c>
      <c r="S1434" s="38" t="str">
        <f t="shared" ref="S1434:T1434" si="1442">S1433</f>
        <v>15 Juni sampai dengan 31 Agustus 2026</v>
      </c>
      <c r="T1434" s="38" t="str">
        <f t="shared" si="1442"/>
        <v>31 Agustus 2026</v>
      </c>
      <c r="U1434" s="46"/>
      <c r="V1434" s="42"/>
      <c r="W1434" s="42"/>
      <c r="X1434" s="42"/>
    </row>
    <row r="1435" ht="15.0" customHeight="1">
      <c r="A1435" s="36" t="s">
        <v>6497</v>
      </c>
      <c r="B1435" s="43"/>
      <c r="C1435" s="44"/>
      <c r="D1435" s="47"/>
      <c r="E1435" s="47"/>
      <c r="F1435" s="39" t="str">
        <f t="shared" si="2"/>
        <v>PETUGAS.1434/SPK/SE/PML/3172/2026</v>
      </c>
      <c r="G1435" s="45"/>
      <c r="H1435" s="39" t="str">
        <f>VLOOKUP(G1435,'MITRA (REFERENSI)'!$A:$Z,16,FALSE)</f>
        <v>#N/A</v>
      </c>
      <c r="I1435" s="39" t="str">
        <f>VLOOKUP(G1435,'MITRA (REFERENSI)'!$A:$Z,25,FALSE)</f>
        <v>#N/A</v>
      </c>
      <c r="J1435" s="38" t="str">
        <f>VLOOKUP(G1435,'MITRA (REFERENSI)'!$A:$Z,26,FALSE)</f>
        <v>#N/A</v>
      </c>
      <c r="K1435" s="38" t="str">
        <f>VLOOKUP(G1435,'MITRA (REFERENSI)'!$A:$Z,15,FALSE)</f>
        <v>#N/A</v>
      </c>
      <c r="L1435" s="38" t="str">
        <f>VLOOKUP(G1435,'MITRA (REFERENSI)'!$A:$Z,15,FALSE)</f>
        <v>#N/A</v>
      </c>
      <c r="M1435" s="38" t="str">
        <f>IF(B1435=1,'KELAS (REFERENSI)'!M1435,IF(B1435=2,'KELAS (REFERENSI)'!M1450,IF(B1435=3,'KELAS (REFERENSI)'!M1465,IF(B1435=4,'KELAS (REFERENSI)'!M1480,""))))</f>
        <v/>
      </c>
      <c r="N1435" s="38" t="str">
        <f>IF(B1435=1,'KELAS (REFERENSI)'!N1435,IF(B1435=2,'KELAS (REFERENSI)'!N1450,IF(B1435=3,'KELAS (REFERENSI)'!N1465,IF(B1435=4,'KELAS (REFERENSI)'!N1480,""))))</f>
        <v/>
      </c>
      <c r="O1435" s="38" t="str">
        <f>IF(B1435=1,'KELAS (REFERENSI)'!O1435,IF(B1435=2,'KELAS (REFERENSI)'!O1450,IF(B1435=3,'KELAS (REFERENSI)'!O1465,IF(B1435=4,'KELAS (REFERENSI)'!O1480,""))))</f>
        <v/>
      </c>
      <c r="P1435" s="38" t="str">
        <f>IF(B1435=1,'KELAS (REFERENSI)'!P1435,IF(B1435=2,'KELAS (REFERENSI)'!P1450,IF(B1435=3,'KELAS (REFERENSI)'!P1465,IF(B1435=4,'KELAS (REFERENSI)'!P1480,""))))</f>
        <v/>
      </c>
      <c r="Q1435" s="38" t="str">
        <f t="shared" si="4"/>
        <v>BPS Kota Jakarta Timur</v>
      </c>
      <c r="R1435" s="38" t="str">
        <f t="shared" si="56"/>
        <v/>
      </c>
      <c r="S1435" s="38" t="str">
        <f t="shared" ref="S1435:T1435" si="1443">S1434</f>
        <v>15 Juni sampai dengan 31 Agustus 2026</v>
      </c>
      <c r="T1435" s="38" t="str">
        <f t="shared" si="1443"/>
        <v>31 Agustus 2026</v>
      </c>
      <c r="U1435" s="46"/>
      <c r="V1435" s="42"/>
      <c r="W1435" s="42"/>
      <c r="X1435" s="42"/>
    </row>
    <row r="1436" ht="15.0" customHeight="1">
      <c r="A1436" s="36" t="s">
        <v>6498</v>
      </c>
      <c r="B1436" s="43"/>
      <c r="C1436" s="44"/>
      <c r="D1436" s="47"/>
      <c r="E1436" s="47"/>
      <c r="F1436" s="39" t="str">
        <f t="shared" si="2"/>
        <v>PETUGAS.1435/SPK/SE/PML/3172/2026</v>
      </c>
      <c r="G1436" s="45"/>
      <c r="H1436" s="39" t="str">
        <f>VLOOKUP(G1436,'MITRA (REFERENSI)'!$A:$Z,16,FALSE)</f>
        <v>#N/A</v>
      </c>
      <c r="I1436" s="39" t="str">
        <f>VLOOKUP(G1436,'MITRA (REFERENSI)'!$A:$Z,25,FALSE)</f>
        <v>#N/A</v>
      </c>
      <c r="J1436" s="38" t="str">
        <f>VLOOKUP(G1436,'MITRA (REFERENSI)'!$A:$Z,26,FALSE)</f>
        <v>#N/A</v>
      </c>
      <c r="K1436" s="38" t="str">
        <f>VLOOKUP(G1436,'MITRA (REFERENSI)'!$A:$Z,15,FALSE)</f>
        <v>#N/A</v>
      </c>
      <c r="L1436" s="38" t="str">
        <f>VLOOKUP(G1436,'MITRA (REFERENSI)'!$A:$Z,15,FALSE)</f>
        <v>#N/A</v>
      </c>
      <c r="M1436" s="38" t="str">
        <f>IF(B1436=1,'KELAS (REFERENSI)'!M1436,IF(B1436=2,'KELAS (REFERENSI)'!M1451,IF(B1436=3,'KELAS (REFERENSI)'!M1466,IF(B1436=4,'KELAS (REFERENSI)'!M1481,""))))</f>
        <v/>
      </c>
      <c r="N1436" s="38" t="str">
        <f>IF(B1436=1,'KELAS (REFERENSI)'!N1436,IF(B1436=2,'KELAS (REFERENSI)'!N1451,IF(B1436=3,'KELAS (REFERENSI)'!N1466,IF(B1436=4,'KELAS (REFERENSI)'!N1481,""))))</f>
        <v/>
      </c>
      <c r="O1436" s="38" t="str">
        <f>IF(B1436=1,'KELAS (REFERENSI)'!O1436,IF(B1436=2,'KELAS (REFERENSI)'!O1451,IF(B1436=3,'KELAS (REFERENSI)'!O1466,IF(B1436=4,'KELAS (REFERENSI)'!O1481,""))))</f>
        <v/>
      </c>
      <c r="P1436" s="38" t="str">
        <f>IF(B1436=1,'KELAS (REFERENSI)'!P1436,IF(B1436=2,'KELAS (REFERENSI)'!P1451,IF(B1436=3,'KELAS (REFERENSI)'!P1466,IF(B1436=4,'KELAS (REFERENSI)'!P1481,""))))</f>
        <v/>
      </c>
      <c r="Q1436" s="38" t="str">
        <f t="shared" si="4"/>
        <v>BPS Kota Jakarta Timur</v>
      </c>
      <c r="R1436" s="38" t="str">
        <f t="shared" si="56"/>
        <v/>
      </c>
      <c r="S1436" s="38" t="str">
        <f t="shared" ref="S1436:T1436" si="1444">S1435</f>
        <v>15 Juni sampai dengan 31 Agustus 2026</v>
      </c>
      <c r="T1436" s="38" t="str">
        <f t="shared" si="1444"/>
        <v>31 Agustus 2026</v>
      </c>
      <c r="U1436" s="46"/>
      <c r="V1436" s="42"/>
      <c r="W1436" s="42"/>
      <c r="X1436" s="42"/>
    </row>
    <row r="1437" ht="15.0" customHeight="1">
      <c r="A1437" s="36" t="s">
        <v>6499</v>
      </c>
      <c r="B1437" s="43"/>
      <c r="C1437" s="44"/>
      <c r="D1437" s="47"/>
      <c r="E1437" s="47"/>
      <c r="F1437" s="39" t="str">
        <f t="shared" si="2"/>
        <v>PETUGAS.1436/SPK/SE/PML/3172/2026</v>
      </c>
      <c r="G1437" s="45"/>
      <c r="H1437" s="39" t="str">
        <f>VLOOKUP(G1437,'MITRA (REFERENSI)'!$A:$Z,16,FALSE)</f>
        <v>#N/A</v>
      </c>
      <c r="I1437" s="39" t="str">
        <f>VLOOKUP(G1437,'MITRA (REFERENSI)'!$A:$Z,25,FALSE)</f>
        <v>#N/A</v>
      </c>
      <c r="J1437" s="38" t="str">
        <f>VLOOKUP(G1437,'MITRA (REFERENSI)'!$A:$Z,26,FALSE)</f>
        <v>#N/A</v>
      </c>
      <c r="K1437" s="38" t="str">
        <f>VLOOKUP(G1437,'MITRA (REFERENSI)'!$A:$Z,15,FALSE)</f>
        <v>#N/A</v>
      </c>
      <c r="L1437" s="38" t="str">
        <f>VLOOKUP(G1437,'MITRA (REFERENSI)'!$A:$Z,15,FALSE)</f>
        <v>#N/A</v>
      </c>
      <c r="M1437" s="38" t="str">
        <f>IF(B1437=1,'KELAS (REFERENSI)'!M1437,IF(B1437=2,'KELAS (REFERENSI)'!M1452,IF(B1437=3,'KELAS (REFERENSI)'!M1467,IF(B1437=4,'KELAS (REFERENSI)'!M1482,""))))</f>
        <v/>
      </c>
      <c r="N1437" s="38" t="str">
        <f>IF(B1437=1,'KELAS (REFERENSI)'!N1437,IF(B1437=2,'KELAS (REFERENSI)'!N1452,IF(B1437=3,'KELAS (REFERENSI)'!N1467,IF(B1437=4,'KELAS (REFERENSI)'!N1482,""))))</f>
        <v/>
      </c>
      <c r="O1437" s="38" t="str">
        <f>IF(B1437=1,'KELAS (REFERENSI)'!O1437,IF(B1437=2,'KELAS (REFERENSI)'!O1452,IF(B1437=3,'KELAS (REFERENSI)'!O1467,IF(B1437=4,'KELAS (REFERENSI)'!O1482,""))))</f>
        <v/>
      </c>
      <c r="P1437" s="38" t="str">
        <f>IF(B1437=1,'KELAS (REFERENSI)'!P1437,IF(B1437=2,'KELAS (REFERENSI)'!P1452,IF(B1437=3,'KELAS (REFERENSI)'!P1467,IF(B1437=4,'KELAS (REFERENSI)'!P1482,""))))</f>
        <v/>
      </c>
      <c r="Q1437" s="38" t="str">
        <f t="shared" si="4"/>
        <v>BPS Kota Jakarta Timur</v>
      </c>
      <c r="R1437" s="38" t="str">
        <f t="shared" si="56"/>
        <v/>
      </c>
      <c r="S1437" s="38" t="str">
        <f t="shared" ref="S1437:T1437" si="1445">S1436</f>
        <v>15 Juni sampai dengan 31 Agustus 2026</v>
      </c>
      <c r="T1437" s="38" t="str">
        <f t="shared" si="1445"/>
        <v>31 Agustus 2026</v>
      </c>
      <c r="U1437" s="46"/>
      <c r="V1437" s="42"/>
      <c r="W1437" s="42"/>
      <c r="X1437" s="42"/>
    </row>
    <row r="1438" ht="15.0" customHeight="1">
      <c r="A1438" s="36" t="s">
        <v>6500</v>
      </c>
      <c r="B1438" s="43"/>
      <c r="C1438" s="44"/>
      <c r="D1438" s="47"/>
      <c r="E1438" s="47"/>
      <c r="F1438" s="39" t="str">
        <f t="shared" si="2"/>
        <v>PETUGAS.1437/SPK/SE/PML/3172/2026</v>
      </c>
      <c r="G1438" s="45"/>
      <c r="H1438" s="39" t="str">
        <f>VLOOKUP(G1438,'MITRA (REFERENSI)'!$A:$Z,16,FALSE)</f>
        <v>#N/A</v>
      </c>
      <c r="I1438" s="39" t="str">
        <f>VLOOKUP(G1438,'MITRA (REFERENSI)'!$A:$Z,25,FALSE)</f>
        <v>#N/A</v>
      </c>
      <c r="J1438" s="38" t="str">
        <f>VLOOKUP(G1438,'MITRA (REFERENSI)'!$A:$Z,26,FALSE)</f>
        <v>#N/A</v>
      </c>
      <c r="K1438" s="38" t="str">
        <f>VLOOKUP(G1438,'MITRA (REFERENSI)'!$A:$Z,15,FALSE)</f>
        <v>#N/A</v>
      </c>
      <c r="L1438" s="38" t="str">
        <f>VLOOKUP(G1438,'MITRA (REFERENSI)'!$A:$Z,15,FALSE)</f>
        <v>#N/A</v>
      </c>
      <c r="M1438" s="38" t="str">
        <f>IF(B1438=1,'KELAS (REFERENSI)'!M1438,IF(B1438=2,'KELAS (REFERENSI)'!M1453,IF(B1438=3,'KELAS (REFERENSI)'!M1468,IF(B1438=4,'KELAS (REFERENSI)'!M1483,""))))</f>
        <v/>
      </c>
      <c r="N1438" s="38" t="str">
        <f>IF(B1438=1,'KELAS (REFERENSI)'!N1438,IF(B1438=2,'KELAS (REFERENSI)'!N1453,IF(B1438=3,'KELAS (REFERENSI)'!N1468,IF(B1438=4,'KELAS (REFERENSI)'!N1483,""))))</f>
        <v/>
      </c>
      <c r="O1438" s="38" t="str">
        <f>IF(B1438=1,'KELAS (REFERENSI)'!O1438,IF(B1438=2,'KELAS (REFERENSI)'!O1453,IF(B1438=3,'KELAS (REFERENSI)'!O1468,IF(B1438=4,'KELAS (REFERENSI)'!O1483,""))))</f>
        <v/>
      </c>
      <c r="P1438" s="38" t="str">
        <f>IF(B1438=1,'KELAS (REFERENSI)'!P1438,IF(B1438=2,'KELAS (REFERENSI)'!P1453,IF(B1438=3,'KELAS (REFERENSI)'!P1468,IF(B1438=4,'KELAS (REFERENSI)'!P1483,""))))</f>
        <v/>
      </c>
      <c r="Q1438" s="38" t="str">
        <f t="shared" si="4"/>
        <v>BPS Kota Jakarta Timur</v>
      </c>
      <c r="R1438" s="38" t="str">
        <f t="shared" si="56"/>
        <v/>
      </c>
      <c r="S1438" s="38" t="str">
        <f t="shared" ref="S1438:T1438" si="1446">S1437</f>
        <v>15 Juni sampai dengan 31 Agustus 2026</v>
      </c>
      <c r="T1438" s="38" t="str">
        <f t="shared" si="1446"/>
        <v>31 Agustus 2026</v>
      </c>
      <c r="U1438" s="46"/>
      <c r="V1438" s="42"/>
      <c r="W1438" s="42"/>
      <c r="X1438" s="42"/>
    </row>
    <row r="1439" ht="15.0" customHeight="1">
      <c r="A1439" s="36" t="s">
        <v>6501</v>
      </c>
      <c r="B1439" s="43"/>
      <c r="C1439" s="44"/>
      <c r="D1439" s="47"/>
      <c r="E1439" s="47"/>
      <c r="F1439" s="39" t="str">
        <f t="shared" si="2"/>
        <v>PETUGAS.1438/SPK/SE/PML/3172/2026</v>
      </c>
      <c r="G1439" s="45"/>
      <c r="H1439" s="39" t="str">
        <f>VLOOKUP(G1439,'MITRA (REFERENSI)'!$A:$Z,16,FALSE)</f>
        <v>#N/A</v>
      </c>
      <c r="I1439" s="39" t="str">
        <f>VLOOKUP(G1439,'MITRA (REFERENSI)'!$A:$Z,25,FALSE)</f>
        <v>#N/A</v>
      </c>
      <c r="J1439" s="38" t="str">
        <f>VLOOKUP(G1439,'MITRA (REFERENSI)'!$A:$Z,26,FALSE)</f>
        <v>#N/A</v>
      </c>
      <c r="K1439" s="38" t="str">
        <f>VLOOKUP(G1439,'MITRA (REFERENSI)'!$A:$Z,15,FALSE)</f>
        <v>#N/A</v>
      </c>
      <c r="L1439" s="38" t="str">
        <f>VLOOKUP(G1439,'MITRA (REFERENSI)'!$A:$Z,15,FALSE)</f>
        <v>#N/A</v>
      </c>
      <c r="M1439" s="38" t="str">
        <f>IF(B1439=1,'KELAS (REFERENSI)'!M1439,IF(B1439=2,'KELAS (REFERENSI)'!M1454,IF(B1439=3,'KELAS (REFERENSI)'!M1469,IF(B1439=4,'KELAS (REFERENSI)'!M1484,""))))</f>
        <v/>
      </c>
      <c r="N1439" s="38" t="str">
        <f>IF(B1439=1,'KELAS (REFERENSI)'!N1439,IF(B1439=2,'KELAS (REFERENSI)'!N1454,IF(B1439=3,'KELAS (REFERENSI)'!N1469,IF(B1439=4,'KELAS (REFERENSI)'!N1484,""))))</f>
        <v/>
      </c>
      <c r="O1439" s="38" t="str">
        <f>IF(B1439=1,'KELAS (REFERENSI)'!O1439,IF(B1439=2,'KELAS (REFERENSI)'!O1454,IF(B1439=3,'KELAS (REFERENSI)'!O1469,IF(B1439=4,'KELAS (REFERENSI)'!O1484,""))))</f>
        <v/>
      </c>
      <c r="P1439" s="38" t="str">
        <f>IF(B1439=1,'KELAS (REFERENSI)'!P1439,IF(B1439=2,'KELAS (REFERENSI)'!P1454,IF(B1439=3,'KELAS (REFERENSI)'!P1469,IF(B1439=4,'KELAS (REFERENSI)'!P1484,""))))</f>
        <v/>
      </c>
      <c r="Q1439" s="38" t="str">
        <f t="shared" si="4"/>
        <v>BPS Kota Jakarta Timur</v>
      </c>
      <c r="R1439" s="38" t="str">
        <f t="shared" si="56"/>
        <v/>
      </c>
      <c r="S1439" s="38" t="str">
        <f t="shared" ref="S1439:T1439" si="1447">S1438</f>
        <v>15 Juni sampai dengan 31 Agustus 2026</v>
      </c>
      <c r="T1439" s="38" t="str">
        <f t="shared" si="1447"/>
        <v>31 Agustus 2026</v>
      </c>
      <c r="U1439" s="46"/>
      <c r="V1439" s="42"/>
      <c r="W1439" s="42"/>
      <c r="X1439" s="42"/>
    </row>
    <row r="1440" ht="15.0" customHeight="1">
      <c r="A1440" s="36" t="s">
        <v>6502</v>
      </c>
      <c r="B1440" s="43"/>
      <c r="C1440" s="44"/>
      <c r="D1440" s="47"/>
      <c r="E1440" s="47"/>
      <c r="F1440" s="39" t="str">
        <f t="shared" si="2"/>
        <v>PETUGAS.1439/SPK/SE/PML/3172/2026</v>
      </c>
      <c r="G1440" s="45"/>
      <c r="H1440" s="39" t="str">
        <f>VLOOKUP(G1440,'MITRA (REFERENSI)'!$A:$Z,16,FALSE)</f>
        <v>#N/A</v>
      </c>
      <c r="I1440" s="39" t="str">
        <f>VLOOKUP(G1440,'MITRA (REFERENSI)'!$A:$Z,25,FALSE)</f>
        <v>#N/A</v>
      </c>
      <c r="J1440" s="38" t="str">
        <f>VLOOKUP(G1440,'MITRA (REFERENSI)'!$A:$Z,26,FALSE)</f>
        <v>#N/A</v>
      </c>
      <c r="K1440" s="38" t="str">
        <f>VLOOKUP(G1440,'MITRA (REFERENSI)'!$A:$Z,15,FALSE)</f>
        <v>#N/A</v>
      </c>
      <c r="L1440" s="38" t="str">
        <f>VLOOKUP(G1440,'MITRA (REFERENSI)'!$A:$Z,15,FALSE)</f>
        <v>#N/A</v>
      </c>
      <c r="M1440" s="38" t="str">
        <f>IF(B1440=1,'KELAS (REFERENSI)'!M1440,IF(B1440=2,'KELAS (REFERENSI)'!M1455,IF(B1440=3,'KELAS (REFERENSI)'!M1470,IF(B1440=4,'KELAS (REFERENSI)'!M1485,""))))</f>
        <v/>
      </c>
      <c r="N1440" s="38" t="str">
        <f>IF(B1440=1,'KELAS (REFERENSI)'!N1440,IF(B1440=2,'KELAS (REFERENSI)'!N1455,IF(B1440=3,'KELAS (REFERENSI)'!N1470,IF(B1440=4,'KELAS (REFERENSI)'!N1485,""))))</f>
        <v/>
      </c>
      <c r="O1440" s="38" t="str">
        <f>IF(B1440=1,'KELAS (REFERENSI)'!O1440,IF(B1440=2,'KELAS (REFERENSI)'!O1455,IF(B1440=3,'KELAS (REFERENSI)'!O1470,IF(B1440=4,'KELAS (REFERENSI)'!O1485,""))))</f>
        <v/>
      </c>
      <c r="P1440" s="38" t="str">
        <f>IF(B1440=1,'KELAS (REFERENSI)'!P1440,IF(B1440=2,'KELAS (REFERENSI)'!P1455,IF(B1440=3,'KELAS (REFERENSI)'!P1470,IF(B1440=4,'KELAS (REFERENSI)'!P1485,""))))</f>
        <v/>
      </c>
      <c r="Q1440" s="38" t="str">
        <f t="shared" si="4"/>
        <v>BPS Kota Jakarta Timur</v>
      </c>
      <c r="R1440" s="38" t="str">
        <f t="shared" si="56"/>
        <v/>
      </c>
      <c r="S1440" s="38" t="str">
        <f t="shared" ref="S1440:T1440" si="1448">S1439</f>
        <v>15 Juni sampai dengan 31 Agustus 2026</v>
      </c>
      <c r="T1440" s="38" t="str">
        <f t="shared" si="1448"/>
        <v>31 Agustus 2026</v>
      </c>
      <c r="U1440" s="46"/>
      <c r="V1440" s="42"/>
      <c r="W1440" s="42"/>
      <c r="X1440" s="42"/>
    </row>
    <row r="1441" ht="15.0" customHeight="1">
      <c r="A1441" s="36" t="s">
        <v>6503</v>
      </c>
      <c r="B1441" s="43"/>
      <c r="C1441" s="44"/>
      <c r="D1441" s="47"/>
      <c r="E1441" s="47"/>
      <c r="F1441" s="39" t="str">
        <f t="shared" si="2"/>
        <v>PETUGAS.1440/SPK/SE/PML/3172/2026</v>
      </c>
      <c r="G1441" s="45"/>
      <c r="H1441" s="39" t="str">
        <f>VLOOKUP(G1441,'MITRA (REFERENSI)'!$A:$Z,16,FALSE)</f>
        <v>#N/A</v>
      </c>
      <c r="I1441" s="39" t="str">
        <f>VLOOKUP(G1441,'MITRA (REFERENSI)'!$A:$Z,25,FALSE)</f>
        <v>#N/A</v>
      </c>
      <c r="J1441" s="38" t="str">
        <f>VLOOKUP(G1441,'MITRA (REFERENSI)'!$A:$Z,26,FALSE)</f>
        <v>#N/A</v>
      </c>
      <c r="K1441" s="38" t="str">
        <f>VLOOKUP(G1441,'MITRA (REFERENSI)'!$A:$Z,15,FALSE)</f>
        <v>#N/A</v>
      </c>
      <c r="L1441" s="38" t="str">
        <f>VLOOKUP(G1441,'MITRA (REFERENSI)'!$A:$Z,15,FALSE)</f>
        <v>#N/A</v>
      </c>
      <c r="M1441" s="38" t="str">
        <f>IF(B1441=1,'KELAS (REFERENSI)'!M1441,IF(B1441=2,'KELAS (REFERENSI)'!M1456,IF(B1441=3,'KELAS (REFERENSI)'!M1471,IF(B1441=4,'KELAS (REFERENSI)'!M1486,""))))</f>
        <v/>
      </c>
      <c r="N1441" s="38" t="str">
        <f>IF(B1441=1,'KELAS (REFERENSI)'!N1441,IF(B1441=2,'KELAS (REFERENSI)'!N1456,IF(B1441=3,'KELAS (REFERENSI)'!N1471,IF(B1441=4,'KELAS (REFERENSI)'!N1486,""))))</f>
        <v/>
      </c>
      <c r="O1441" s="38" t="str">
        <f>IF(B1441=1,'KELAS (REFERENSI)'!O1441,IF(B1441=2,'KELAS (REFERENSI)'!O1456,IF(B1441=3,'KELAS (REFERENSI)'!O1471,IF(B1441=4,'KELAS (REFERENSI)'!O1486,""))))</f>
        <v/>
      </c>
      <c r="P1441" s="38" t="str">
        <f>IF(B1441=1,'KELAS (REFERENSI)'!P1441,IF(B1441=2,'KELAS (REFERENSI)'!P1456,IF(B1441=3,'KELAS (REFERENSI)'!P1471,IF(B1441=4,'KELAS (REFERENSI)'!P1486,""))))</f>
        <v/>
      </c>
      <c r="Q1441" s="38" t="str">
        <f t="shared" si="4"/>
        <v>BPS Kota Jakarta Timur</v>
      </c>
      <c r="R1441" s="38" t="str">
        <f t="shared" si="56"/>
        <v/>
      </c>
      <c r="S1441" s="38" t="str">
        <f t="shared" ref="S1441:T1441" si="1449">S1440</f>
        <v>15 Juni sampai dengan 31 Agustus 2026</v>
      </c>
      <c r="T1441" s="38" t="str">
        <f t="shared" si="1449"/>
        <v>31 Agustus 2026</v>
      </c>
      <c r="U1441" s="46"/>
      <c r="V1441" s="42"/>
      <c r="W1441" s="42"/>
      <c r="X1441" s="42"/>
    </row>
    <row r="1442" ht="15.0" customHeight="1">
      <c r="A1442" s="36" t="s">
        <v>6504</v>
      </c>
      <c r="B1442" s="43"/>
      <c r="C1442" s="44"/>
      <c r="D1442" s="47"/>
      <c r="E1442" s="47"/>
      <c r="F1442" s="39" t="str">
        <f t="shared" si="2"/>
        <v>PETUGAS.1441/SPK/SE/PML/3172/2026</v>
      </c>
      <c r="G1442" s="45"/>
      <c r="H1442" s="39" t="str">
        <f>VLOOKUP(G1442,'MITRA (REFERENSI)'!$A:$Z,16,FALSE)</f>
        <v>#N/A</v>
      </c>
      <c r="I1442" s="39" t="str">
        <f>VLOOKUP(G1442,'MITRA (REFERENSI)'!$A:$Z,25,FALSE)</f>
        <v>#N/A</v>
      </c>
      <c r="J1442" s="38" t="str">
        <f>VLOOKUP(G1442,'MITRA (REFERENSI)'!$A:$Z,26,FALSE)</f>
        <v>#N/A</v>
      </c>
      <c r="K1442" s="38" t="str">
        <f>VLOOKUP(G1442,'MITRA (REFERENSI)'!$A:$Z,15,FALSE)</f>
        <v>#N/A</v>
      </c>
      <c r="L1442" s="38" t="str">
        <f>VLOOKUP(G1442,'MITRA (REFERENSI)'!$A:$Z,15,FALSE)</f>
        <v>#N/A</v>
      </c>
      <c r="M1442" s="38" t="str">
        <f>IF(B1442=1,'KELAS (REFERENSI)'!M1442,IF(B1442=2,'KELAS (REFERENSI)'!M1457,IF(B1442=3,'KELAS (REFERENSI)'!M1472,IF(B1442=4,'KELAS (REFERENSI)'!M1487,""))))</f>
        <v/>
      </c>
      <c r="N1442" s="38" t="str">
        <f>IF(B1442=1,'KELAS (REFERENSI)'!N1442,IF(B1442=2,'KELAS (REFERENSI)'!N1457,IF(B1442=3,'KELAS (REFERENSI)'!N1472,IF(B1442=4,'KELAS (REFERENSI)'!N1487,""))))</f>
        <v/>
      </c>
      <c r="O1442" s="38" t="str">
        <f>IF(B1442=1,'KELAS (REFERENSI)'!O1442,IF(B1442=2,'KELAS (REFERENSI)'!O1457,IF(B1442=3,'KELAS (REFERENSI)'!O1472,IF(B1442=4,'KELAS (REFERENSI)'!O1487,""))))</f>
        <v/>
      </c>
      <c r="P1442" s="38" t="str">
        <f>IF(B1442=1,'KELAS (REFERENSI)'!P1442,IF(B1442=2,'KELAS (REFERENSI)'!P1457,IF(B1442=3,'KELAS (REFERENSI)'!P1472,IF(B1442=4,'KELAS (REFERENSI)'!P1487,""))))</f>
        <v/>
      </c>
      <c r="Q1442" s="38" t="str">
        <f t="shared" si="4"/>
        <v>BPS Kota Jakarta Timur</v>
      </c>
      <c r="R1442" s="38" t="str">
        <f t="shared" si="56"/>
        <v/>
      </c>
      <c r="S1442" s="38" t="str">
        <f t="shared" ref="S1442:T1442" si="1450">S1441</f>
        <v>15 Juni sampai dengan 31 Agustus 2026</v>
      </c>
      <c r="T1442" s="38" t="str">
        <f t="shared" si="1450"/>
        <v>31 Agustus 2026</v>
      </c>
      <c r="U1442" s="46"/>
      <c r="V1442" s="42"/>
      <c r="W1442" s="42"/>
      <c r="X1442" s="42"/>
    </row>
    <row r="1443" ht="15.0" customHeight="1">
      <c r="A1443" s="36" t="s">
        <v>6505</v>
      </c>
      <c r="B1443" s="43"/>
      <c r="C1443" s="44"/>
      <c r="D1443" s="47"/>
      <c r="E1443" s="47"/>
      <c r="F1443" s="39" t="str">
        <f t="shared" si="2"/>
        <v>PETUGAS.1442/SPK/SE/PML/3172/2026</v>
      </c>
      <c r="G1443" s="45"/>
      <c r="H1443" s="39" t="str">
        <f>VLOOKUP(G1443,'MITRA (REFERENSI)'!$A:$Z,16,FALSE)</f>
        <v>#N/A</v>
      </c>
      <c r="I1443" s="39" t="str">
        <f>VLOOKUP(G1443,'MITRA (REFERENSI)'!$A:$Z,25,FALSE)</f>
        <v>#N/A</v>
      </c>
      <c r="J1443" s="38" t="str">
        <f>VLOOKUP(G1443,'MITRA (REFERENSI)'!$A:$Z,26,FALSE)</f>
        <v>#N/A</v>
      </c>
      <c r="K1443" s="38" t="str">
        <f>VLOOKUP(G1443,'MITRA (REFERENSI)'!$A:$Z,15,FALSE)</f>
        <v>#N/A</v>
      </c>
      <c r="L1443" s="38" t="str">
        <f>VLOOKUP(G1443,'MITRA (REFERENSI)'!$A:$Z,15,FALSE)</f>
        <v>#N/A</v>
      </c>
      <c r="M1443" s="38" t="str">
        <f>IF(B1443=1,'KELAS (REFERENSI)'!M1443,IF(B1443=2,'KELAS (REFERENSI)'!M1458,IF(B1443=3,'KELAS (REFERENSI)'!M1473,IF(B1443=4,'KELAS (REFERENSI)'!M1488,""))))</f>
        <v/>
      </c>
      <c r="N1443" s="38" t="str">
        <f>IF(B1443=1,'KELAS (REFERENSI)'!N1443,IF(B1443=2,'KELAS (REFERENSI)'!N1458,IF(B1443=3,'KELAS (REFERENSI)'!N1473,IF(B1443=4,'KELAS (REFERENSI)'!N1488,""))))</f>
        <v/>
      </c>
      <c r="O1443" s="38" t="str">
        <f>IF(B1443=1,'KELAS (REFERENSI)'!O1443,IF(B1443=2,'KELAS (REFERENSI)'!O1458,IF(B1443=3,'KELAS (REFERENSI)'!O1473,IF(B1443=4,'KELAS (REFERENSI)'!O1488,""))))</f>
        <v/>
      </c>
      <c r="P1443" s="38" t="str">
        <f>IF(B1443=1,'KELAS (REFERENSI)'!P1443,IF(B1443=2,'KELAS (REFERENSI)'!P1458,IF(B1443=3,'KELAS (REFERENSI)'!P1473,IF(B1443=4,'KELAS (REFERENSI)'!P1488,""))))</f>
        <v/>
      </c>
      <c r="Q1443" s="38" t="str">
        <f t="shared" si="4"/>
        <v>BPS Kota Jakarta Timur</v>
      </c>
      <c r="R1443" s="38" t="str">
        <f t="shared" si="56"/>
        <v/>
      </c>
      <c r="S1443" s="38" t="str">
        <f t="shared" ref="S1443:T1443" si="1451">S1442</f>
        <v>15 Juni sampai dengan 31 Agustus 2026</v>
      </c>
      <c r="T1443" s="38" t="str">
        <f t="shared" si="1451"/>
        <v>31 Agustus 2026</v>
      </c>
      <c r="U1443" s="46"/>
      <c r="V1443" s="42"/>
      <c r="W1443" s="42"/>
      <c r="X1443" s="42"/>
    </row>
    <row r="1444" ht="15.0" customHeight="1">
      <c r="A1444" s="36" t="s">
        <v>6506</v>
      </c>
      <c r="B1444" s="43"/>
      <c r="C1444" s="44"/>
      <c r="D1444" s="47"/>
      <c r="E1444" s="47"/>
      <c r="F1444" s="39" t="str">
        <f t="shared" si="2"/>
        <v>PETUGAS.1443/SPK/SE/PML/3172/2026</v>
      </c>
      <c r="G1444" s="45"/>
      <c r="H1444" s="39" t="str">
        <f>VLOOKUP(G1444,'MITRA (REFERENSI)'!$A:$Z,16,FALSE)</f>
        <v>#N/A</v>
      </c>
      <c r="I1444" s="39" t="str">
        <f>VLOOKUP(G1444,'MITRA (REFERENSI)'!$A:$Z,25,FALSE)</f>
        <v>#N/A</v>
      </c>
      <c r="J1444" s="38" t="str">
        <f>VLOOKUP(G1444,'MITRA (REFERENSI)'!$A:$Z,26,FALSE)</f>
        <v>#N/A</v>
      </c>
      <c r="K1444" s="38" t="str">
        <f>VLOOKUP(G1444,'MITRA (REFERENSI)'!$A:$Z,15,FALSE)</f>
        <v>#N/A</v>
      </c>
      <c r="L1444" s="38" t="str">
        <f>VLOOKUP(G1444,'MITRA (REFERENSI)'!$A:$Z,15,FALSE)</f>
        <v>#N/A</v>
      </c>
      <c r="M1444" s="38" t="str">
        <f>IF(B1444=1,'KELAS (REFERENSI)'!M1444,IF(B1444=2,'KELAS (REFERENSI)'!M1459,IF(B1444=3,'KELAS (REFERENSI)'!M1474,IF(B1444=4,'KELAS (REFERENSI)'!M1489,""))))</f>
        <v/>
      </c>
      <c r="N1444" s="38" t="str">
        <f>IF(B1444=1,'KELAS (REFERENSI)'!N1444,IF(B1444=2,'KELAS (REFERENSI)'!N1459,IF(B1444=3,'KELAS (REFERENSI)'!N1474,IF(B1444=4,'KELAS (REFERENSI)'!N1489,""))))</f>
        <v/>
      </c>
      <c r="O1444" s="38" t="str">
        <f>IF(B1444=1,'KELAS (REFERENSI)'!O1444,IF(B1444=2,'KELAS (REFERENSI)'!O1459,IF(B1444=3,'KELAS (REFERENSI)'!O1474,IF(B1444=4,'KELAS (REFERENSI)'!O1489,""))))</f>
        <v/>
      </c>
      <c r="P1444" s="38" t="str">
        <f>IF(B1444=1,'KELAS (REFERENSI)'!P1444,IF(B1444=2,'KELAS (REFERENSI)'!P1459,IF(B1444=3,'KELAS (REFERENSI)'!P1474,IF(B1444=4,'KELAS (REFERENSI)'!P1489,""))))</f>
        <v/>
      </c>
      <c r="Q1444" s="38" t="str">
        <f t="shared" si="4"/>
        <v>BPS Kota Jakarta Timur</v>
      </c>
      <c r="R1444" s="38" t="str">
        <f t="shared" si="56"/>
        <v/>
      </c>
      <c r="S1444" s="38" t="str">
        <f t="shared" ref="S1444:T1444" si="1452">S1443</f>
        <v>15 Juni sampai dengan 31 Agustus 2026</v>
      </c>
      <c r="T1444" s="38" t="str">
        <f t="shared" si="1452"/>
        <v>31 Agustus 2026</v>
      </c>
      <c r="U1444" s="46"/>
      <c r="V1444" s="42"/>
      <c r="W1444" s="42"/>
      <c r="X1444" s="42"/>
    </row>
    <row r="1445" ht="15.0" customHeight="1">
      <c r="A1445" s="36" t="s">
        <v>6507</v>
      </c>
      <c r="B1445" s="43"/>
      <c r="C1445" s="44"/>
      <c r="D1445" s="47"/>
      <c r="E1445" s="47"/>
      <c r="F1445" s="39" t="str">
        <f t="shared" si="2"/>
        <v>PETUGAS.1444/SPK/SE/PML/3172/2026</v>
      </c>
      <c r="G1445" s="45"/>
      <c r="H1445" s="39" t="str">
        <f>VLOOKUP(G1445,'MITRA (REFERENSI)'!$A:$Z,16,FALSE)</f>
        <v>#N/A</v>
      </c>
      <c r="I1445" s="39" t="str">
        <f>VLOOKUP(G1445,'MITRA (REFERENSI)'!$A:$Z,25,FALSE)</f>
        <v>#N/A</v>
      </c>
      <c r="J1445" s="38" t="str">
        <f>VLOOKUP(G1445,'MITRA (REFERENSI)'!$A:$Z,26,FALSE)</f>
        <v>#N/A</v>
      </c>
      <c r="K1445" s="38" t="str">
        <f>VLOOKUP(G1445,'MITRA (REFERENSI)'!$A:$Z,15,FALSE)</f>
        <v>#N/A</v>
      </c>
      <c r="L1445" s="38" t="str">
        <f>VLOOKUP(G1445,'MITRA (REFERENSI)'!$A:$Z,15,FALSE)</f>
        <v>#N/A</v>
      </c>
      <c r="M1445" s="38" t="str">
        <f>IF(B1445=1,'KELAS (REFERENSI)'!M1445,IF(B1445=2,'KELAS (REFERENSI)'!M1460,IF(B1445=3,'KELAS (REFERENSI)'!M1475,IF(B1445=4,'KELAS (REFERENSI)'!M1490,""))))</f>
        <v/>
      </c>
      <c r="N1445" s="38" t="str">
        <f>IF(B1445=1,'KELAS (REFERENSI)'!N1445,IF(B1445=2,'KELAS (REFERENSI)'!N1460,IF(B1445=3,'KELAS (REFERENSI)'!N1475,IF(B1445=4,'KELAS (REFERENSI)'!N1490,""))))</f>
        <v/>
      </c>
      <c r="O1445" s="38" t="str">
        <f>IF(B1445=1,'KELAS (REFERENSI)'!O1445,IF(B1445=2,'KELAS (REFERENSI)'!O1460,IF(B1445=3,'KELAS (REFERENSI)'!O1475,IF(B1445=4,'KELAS (REFERENSI)'!O1490,""))))</f>
        <v/>
      </c>
      <c r="P1445" s="38" t="str">
        <f>IF(B1445=1,'KELAS (REFERENSI)'!P1445,IF(B1445=2,'KELAS (REFERENSI)'!P1460,IF(B1445=3,'KELAS (REFERENSI)'!P1475,IF(B1445=4,'KELAS (REFERENSI)'!P1490,""))))</f>
        <v/>
      </c>
      <c r="Q1445" s="38" t="str">
        <f t="shared" si="4"/>
        <v>BPS Kota Jakarta Timur</v>
      </c>
      <c r="R1445" s="38" t="str">
        <f t="shared" si="56"/>
        <v/>
      </c>
      <c r="S1445" s="38" t="str">
        <f t="shared" ref="S1445:T1445" si="1453">S1444</f>
        <v>15 Juni sampai dengan 31 Agustus 2026</v>
      </c>
      <c r="T1445" s="38" t="str">
        <f t="shared" si="1453"/>
        <v>31 Agustus 2026</v>
      </c>
      <c r="U1445" s="46"/>
      <c r="V1445" s="42"/>
      <c r="W1445" s="42"/>
      <c r="X1445" s="42"/>
    </row>
    <row r="1446" ht="15.0" customHeight="1">
      <c r="A1446" s="36" t="s">
        <v>6508</v>
      </c>
      <c r="B1446" s="43"/>
      <c r="C1446" s="44"/>
      <c r="D1446" s="47"/>
      <c r="E1446" s="47"/>
      <c r="F1446" s="39" t="str">
        <f t="shared" si="2"/>
        <v>PETUGAS.1445/SPK/SE/PML/3172/2026</v>
      </c>
      <c r="G1446" s="45"/>
      <c r="H1446" s="39" t="str">
        <f>VLOOKUP(G1446,'MITRA (REFERENSI)'!$A:$Z,16,FALSE)</f>
        <v>#N/A</v>
      </c>
      <c r="I1446" s="39" t="str">
        <f>VLOOKUP(G1446,'MITRA (REFERENSI)'!$A:$Z,25,FALSE)</f>
        <v>#N/A</v>
      </c>
      <c r="J1446" s="38" t="str">
        <f>VLOOKUP(G1446,'MITRA (REFERENSI)'!$A:$Z,26,FALSE)</f>
        <v>#N/A</v>
      </c>
      <c r="K1446" s="38" t="str">
        <f>VLOOKUP(G1446,'MITRA (REFERENSI)'!$A:$Z,15,FALSE)</f>
        <v>#N/A</v>
      </c>
      <c r="L1446" s="38" t="str">
        <f>VLOOKUP(G1446,'MITRA (REFERENSI)'!$A:$Z,15,FALSE)</f>
        <v>#N/A</v>
      </c>
      <c r="M1446" s="38" t="str">
        <f>IF(B1446=1,'KELAS (REFERENSI)'!M1446,IF(B1446=2,'KELAS (REFERENSI)'!M1461,IF(B1446=3,'KELAS (REFERENSI)'!M1476,IF(B1446=4,'KELAS (REFERENSI)'!M1491,""))))</f>
        <v/>
      </c>
      <c r="N1446" s="38" t="str">
        <f>IF(B1446=1,'KELAS (REFERENSI)'!N1446,IF(B1446=2,'KELAS (REFERENSI)'!N1461,IF(B1446=3,'KELAS (REFERENSI)'!N1476,IF(B1446=4,'KELAS (REFERENSI)'!N1491,""))))</f>
        <v/>
      </c>
      <c r="O1446" s="38" t="str">
        <f>IF(B1446=1,'KELAS (REFERENSI)'!O1446,IF(B1446=2,'KELAS (REFERENSI)'!O1461,IF(B1446=3,'KELAS (REFERENSI)'!O1476,IF(B1446=4,'KELAS (REFERENSI)'!O1491,""))))</f>
        <v/>
      </c>
      <c r="P1446" s="38" t="str">
        <f>IF(B1446=1,'KELAS (REFERENSI)'!P1446,IF(B1446=2,'KELAS (REFERENSI)'!P1461,IF(B1446=3,'KELAS (REFERENSI)'!P1476,IF(B1446=4,'KELAS (REFERENSI)'!P1491,""))))</f>
        <v/>
      </c>
      <c r="Q1446" s="38" t="str">
        <f t="shared" si="4"/>
        <v>BPS Kota Jakarta Timur</v>
      </c>
      <c r="R1446" s="38" t="str">
        <f t="shared" si="56"/>
        <v/>
      </c>
      <c r="S1446" s="38" t="str">
        <f t="shared" ref="S1446:T1446" si="1454">S1445</f>
        <v>15 Juni sampai dengan 31 Agustus 2026</v>
      </c>
      <c r="T1446" s="38" t="str">
        <f t="shared" si="1454"/>
        <v>31 Agustus 2026</v>
      </c>
      <c r="U1446" s="46"/>
      <c r="V1446" s="42"/>
      <c r="W1446" s="42"/>
      <c r="X1446" s="42"/>
    </row>
    <row r="1447" ht="15.0" customHeight="1">
      <c r="A1447" s="36" t="s">
        <v>6509</v>
      </c>
      <c r="B1447" s="43"/>
      <c r="C1447" s="44"/>
      <c r="D1447" s="47"/>
      <c r="E1447" s="47"/>
      <c r="F1447" s="39" t="str">
        <f t="shared" si="2"/>
        <v>PETUGAS.1446/SPK/SE/PML/3172/2026</v>
      </c>
      <c r="G1447" s="45"/>
      <c r="H1447" s="39" t="str">
        <f>VLOOKUP(G1447,'MITRA (REFERENSI)'!$A:$Z,16,FALSE)</f>
        <v>#N/A</v>
      </c>
      <c r="I1447" s="39" t="str">
        <f>VLOOKUP(G1447,'MITRA (REFERENSI)'!$A:$Z,25,FALSE)</f>
        <v>#N/A</v>
      </c>
      <c r="J1447" s="38" t="str">
        <f>VLOOKUP(G1447,'MITRA (REFERENSI)'!$A:$Z,26,FALSE)</f>
        <v>#N/A</v>
      </c>
      <c r="K1447" s="38" t="str">
        <f>VLOOKUP(G1447,'MITRA (REFERENSI)'!$A:$Z,15,FALSE)</f>
        <v>#N/A</v>
      </c>
      <c r="L1447" s="38" t="str">
        <f>VLOOKUP(G1447,'MITRA (REFERENSI)'!$A:$Z,15,FALSE)</f>
        <v>#N/A</v>
      </c>
      <c r="M1447" s="38" t="str">
        <f>IF(B1447=1,'KELAS (REFERENSI)'!M1447,IF(B1447=2,'KELAS (REFERENSI)'!M1462,IF(B1447=3,'KELAS (REFERENSI)'!M1477,IF(B1447=4,'KELAS (REFERENSI)'!M1492,""))))</f>
        <v/>
      </c>
      <c r="N1447" s="38" t="str">
        <f>IF(B1447=1,'KELAS (REFERENSI)'!N1447,IF(B1447=2,'KELAS (REFERENSI)'!N1462,IF(B1447=3,'KELAS (REFERENSI)'!N1477,IF(B1447=4,'KELAS (REFERENSI)'!N1492,""))))</f>
        <v/>
      </c>
      <c r="O1447" s="38" t="str">
        <f>IF(B1447=1,'KELAS (REFERENSI)'!O1447,IF(B1447=2,'KELAS (REFERENSI)'!O1462,IF(B1447=3,'KELAS (REFERENSI)'!O1477,IF(B1447=4,'KELAS (REFERENSI)'!O1492,""))))</f>
        <v/>
      </c>
      <c r="P1447" s="38" t="str">
        <f>IF(B1447=1,'KELAS (REFERENSI)'!P1447,IF(B1447=2,'KELAS (REFERENSI)'!P1462,IF(B1447=3,'KELAS (REFERENSI)'!P1477,IF(B1447=4,'KELAS (REFERENSI)'!P1492,""))))</f>
        <v/>
      </c>
      <c r="Q1447" s="38" t="str">
        <f t="shared" si="4"/>
        <v>BPS Kota Jakarta Timur</v>
      </c>
      <c r="R1447" s="38" t="str">
        <f t="shared" si="56"/>
        <v/>
      </c>
      <c r="S1447" s="38" t="str">
        <f t="shared" ref="S1447:T1447" si="1455">S1446</f>
        <v>15 Juni sampai dengan 31 Agustus 2026</v>
      </c>
      <c r="T1447" s="38" t="str">
        <f t="shared" si="1455"/>
        <v>31 Agustus 2026</v>
      </c>
      <c r="U1447" s="46"/>
      <c r="V1447" s="42"/>
      <c r="W1447" s="42"/>
      <c r="X1447" s="42"/>
    </row>
    <row r="1448" ht="15.0" customHeight="1">
      <c r="A1448" s="36" t="s">
        <v>6510</v>
      </c>
      <c r="B1448" s="43"/>
      <c r="C1448" s="44"/>
      <c r="D1448" s="47"/>
      <c r="E1448" s="47"/>
      <c r="F1448" s="39" t="str">
        <f t="shared" si="2"/>
        <v>PETUGAS.1447/SPK/SE/PML/3172/2026</v>
      </c>
      <c r="G1448" s="45"/>
      <c r="H1448" s="39" t="str">
        <f>VLOOKUP(G1448,'MITRA (REFERENSI)'!$A:$Z,16,FALSE)</f>
        <v>#N/A</v>
      </c>
      <c r="I1448" s="39" t="str">
        <f>VLOOKUP(G1448,'MITRA (REFERENSI)'!$A:$Z,25,FALSE)</f>
        <v>#N/A</v>
      </c>
      <c r="J1448" s="38" t="str">
        <f>VLOOKUP(G1448,'MITRA (REFERENSI)'!$A:$Z,26,FALSE)</f>
        <v>#N/A</v>
      </c>
      <c r="K1448" s="38" t="str">
        <f>VLOOKUP(G1448,'MITRA (REFERENSI)'!$A:$Z,15,FALSE)</f>
        <v>#N/A</v>
      </c>
      <c r="L1448" s="38" t="str">
        <f>VLOOKUP(G1448,'MITRA (REFERENSI)'!$A:$Z,15,FALSE)</f>
        <v>#N/A</v>
      </c>
      <c r="M1448" s="38" t="str">
        <f>IF(B1448=1,'KELAS (REFERENSI)'!M1448,IF(B1448=2,'KELAS (REFERENSI)'!M1463,IF(B1448=3,'KELAS (REFERENSI)'!M1478,IF(B1448=4,'KELAS (REFERENSI)'!M1493,""))))</f>
        <v/>
      </c>
      <c r="N1448" s="38" t="str">
        <f>IF(B1448=1,'KELAS (REFERENSI)'!N1448,IF(B1448=2,'KELAS (REFERENSI)'!N1463,IF(B1448=3,'KELAS (REFERENSI)'!N1478,IF(B1448=4,'KELAS (REFERENSI)'!N1493,""))))</f>
        <v/>
      </c>
      <c r="O1448" s="38" t="str">
        <f>IF(B1448=1,'KELAS (REFERENSI)'!O1448,IF(B1448=2,'KELAS (REFERENSI)'!O1463,IF(B1448=3,'KELAS (REFERENSI)'!O1478,IF(B1448=4,'KELAS (REFERENSI)'!O1493,""))))</f>
        <v/>
      </c>
      <c r="P1448" s="38" t="str">
        <f>IF(B1448=1,'KELAS (REFERENSI)'!P1448,IF(B1448=2,'KELAS (REFERENSI)'!P1463,IF(B1448=3,'KELAS (REFERENSI)'!P1478,IF(B1448=4,'KELAS (REFERENSI)'!P1493,""))))</f>
        <v/>
      </c>
      <c r="Q1448" s="38" t="str">
        <f t="shared" si="4"/>
        <v>BPS Kota Jakarta Timur</v>
      </c>
      <c r="R1448" s="38" t="str">
        <f t="shared" si="56"/>
        <v/>
      </c>
      <c r="S1448" s="38" t="str">
        <f t="shared" ref="S1448:T1448" si="1456">S1447</f>
        <v>15 Juni sampai dengan 31 Agustus 2026</v>
      </c>
      <c r="T1448" s="38" t="str">
        <f t="shared" si="1456"/>
        <v>31 Agustus 2026</v>
      </c>
      <c r="U1448" s="46"/>
      <c r="V1448" s="42"/>
      <c r="W1448" s="42"/>
      <c r="X1448" s="42"/>
    </row>
    <row r="1449" ht="15.0" customHeight="1">
      <c r="A1449" s="36" t="s">
        <v>6511</v>
      </c>
      <c r="B1449" s="43"/>
      <c r="C1449" s="44"/>
      <c r="D1449" s="47"/>
      <c r="E1449" s="47"/>
      <c r="F1449" s="39" t="str">
        <f t="shared" si="2"/>
        <v>PETUGAS.1448/SPK/SE/PML/3172/2026</v>
      </c>
      <c r="G1449" s="45"/>
      <c r="H1449" s="39" t="str">
        <f>VLOOKUP(G1449,'MITRA (REFERENSI)'!$A:$Z,16,FALSE)</f>
        <v>#N/A</v>
      </c>
      <c r="I1449" s="39" t="str">
        <f>VLOOKUP(G1449,'MITRA (REFERENSI)'!$A:$Z,25,FALSE)</f>
        <v>#N/A</v>
      </c>
      <c r="J1449" s="38" t="str">
        <f>VLOOKUP(G1449,'MITRA (REFERENSI)'!$A:$Z,26,FALSE)</f>
        <v>#N/A</v>
      </c>
      <c r="K1449" s="38" t="str">
        <f>VLOOKUP(G1449,'MITRA (REFERENSI)'!$A:$Z,15,FALSE)</f>
        <v>#N/A</v>
      </c>
      <c r="L1449" s="38" t="str">
        <f>VLOOKUP(G1449,'MITRA (REFERENSI)'!$A:$Z,15,FALSE)</f>
        <v>#N/A</v>
      </c>
      <c r="M1449" s="38" t="str">
        <f>IF(B1449=1,'KELAS (REFERENSI)'!M1449,IF(B1449=2,'KELAS (REFERENSI)'!M1464,IF(B1449=3,'KELAS (REFERENSI)'!M1479,IF(B1449=4,'KELAS (REFERENSI)'!M1494,""))))</f>
        <v/>
      </c>
      <c r="N1449" s="38" t="str">
        <f>IF(B1449=1,'KELAS (REFERENSI)'!N1449,IF(B1449=2,'KELAS (REFERENSI)'!N1464,IF(B1449=3,'KELAS (REFERENSI)'!N1479,IF(B1449=4,'KELAS (REFERENSI)'!N1494,""))))</f>
        <v/>
      </c>
      <c r="O1449" s="38" t="str">
        <f>IF(B1449=1,'KELAS (REFERENSI)'!O1449,IF(B1449=2,'KELAS (REFERENSI)'!O1464,IF(B1449=3,'KELAS (REFERENSI)'!O1479,IF(B1449=4,'KELAS (REFERENSI)'!O1494,""))))</f>
        <v/>
      </c>
      <c r="P1449" s="38" t="str">
        <f>IF(B1449=1,'KELAS (REFERENSI)'!P1449,IF(B1449=2,'KELAS (REFERENSI)'!P1464,IF(B1449=3,'KELAS (REFERENSI)'!P1479,IF(B1449=4,'KELAS (REFERENSI)'!P1494,""))))</f>
        <v/>
      </c>
      <c r="Q1449" s="38" t="str">
        <f t="shared" si="4"/>
        <v>BPS Kota Jakarta Timur</v>
      </c>
      <c r="R1449" s="38" t="str">
        <f t="shared" si="56"/>
        <v/>
      </c>
      <c r="S1449" s="38" t="str">
        <f t="shared" ref="S1449:T1449" si="1457">S1448</f>
        <v>15 Juni sampai dengan 31 Agustus 2026</v>
      </c>
      <c r="T1449" s="38" t="str">
        <f t="shared" si="1457"/>
        <v>31 Agustus 2026</v>
      </c>
      <c r="U1449" s="46"/>
      <c r="V1449" s="42"/>
      <c r="W1449" s="42"/>
      <c r="X1449" s="42"/>
    </row>
    <row r="1450" ht="15.0" customHeight="1">
      <c r="A1450" s="36" t="s">
        <v>6512</v>
      </c>
      <c r="B1450" s="43"/>
      <c r="C1450" s="44"/>
      <c r="D1450" s="47"/>
      <c r="E1450" s="47"/>
      <c r="F1450" s="39" t="str">
        <f t="shared" si="2"/>
        <v>PETUGAS.1449/SPK/SE/PML/3172/2026</v>
      </c>
      <c r="G1450" s="45"/>
      <c r="H1450" s="39" t="str">
        <f>VLOOKUP(G1450,'MITRA (REFERENSI)'!$A:$Z,16,FALSE)</f>
        <v>#N/A</v>
      </c>
      <c r="I1450" s="39" t="str">
        <f>VLOOKUP(G1450,'MITRA (REFERENSI)'!$A:$Z,25,FALSE)</f>
        <v>#N/A</v>
      </c>
      <c r="J1450" s="38" t="str">
        <f>VLOOKUP(G1450,'MITRA (REFERENSI)'!$A:$Z,26,FALSE)</f>
        <v>#N/A</v>
      </c>
      <c r="K1450" s="38" t="str">
        <f>VLOOKUP(G1450,'MITRA (REFERENSI)'!$A:$Z,15,FALSE)</f>
        <v>#N/A</v>
      </c>
      <c r="L1450" s="38" t="str">
        <f>VLOOKUP(G1450,'MITRA (REFERENSI)'!$A:$Z,15,FALSE)</f>
        <v>#N/A</v>
      </c>
      <c r="M1450" s="38" t="str">
        <f>IF(B1450=1,'KELAS (REFERENSI)'!M1450,IF(B1450=2,'KELAS (REFERENSI)'!M1465,IF(B1450=3,'KELAS (REFERENSI)'!M1480,IF(B1450=4,'KELAS (REFERENSI)'!M1495,""))))</f>
        <v/>
      </c>
      <c r="N1450" s="38" t="str">
        <f>IF(B1450=1,'KELAS (REFERENSI)'!N1450,IF(B1450=2,'KELAS (REFERENSI)'!N1465,IF(B1450=3,'KELAS (REFERENSI)'!N1480,IF(B1450=4,'KELAS (REFERENSI)'!N1495,""))))</f>
        <v/>
      </c>
      <c r="O1450" s="38" t="str">
        <f>IF(B1450=1,'KELAS (REFERENSI)'!O1450,IF(B1450=2,'KELAS (REFERENSI)'!O1465,IF(B1450=3,'KELAS (REFERENSI)'!O1480,IF(B1450=4,'KELAS (REFERENSI)'!O1495,""))))</f>
        <v/>
      </c>
      <c r="P1450" s="38" t="str">
        <f>IF(B1450=1,'KELAS (REFERENSI)'!P1450,IF(B1450=2,'KELAS (REFERENSI)'!P1465,IF(B1450=3,'KELAS (REFERENSI)'!P1480,IF(B1450=4,'KELAS (REFERENSI)'!P1495,""))))</f>
        <v/>
      </c>
      <c r="Q1450" s="38" t="str">
        <f t="shared" si="4"/>
        <v>BPS Kota Jakarta Timur</v>
      </c>
      <c r="R1450" s="38" t="str">
        <f t="shared" si="56"/>
        <v/>
      </c>
      <c r="S1450" s="38" t="str">
        <f t="shared" ref="S1450:T1450" si="1458">S1449</f>
        <v>15 Juni sampai dengan 31 Agustus 2026</v>
      </c>
      <c r="T1450" s="38" t="str">
        <f t="shared" si="1458"/>
        <v>31 Agustus 2026</v>
      </c>
      <c r="U1450" s="46"/>
      <c r="V1450" s="42"/>
      <c r="W1450" s="42"/>
      <c r="X1450" s="42"/>
    </row>
    <row r="1451" ht="15.0" customHeight="1">
      <c r="A1451" s="36" t="s">
        <v>6513</v>
      </c>
      <c r="B1451" s="43"/>
      <c r="C1451" s="44"/>
      <c r="D1451" s="47"/>
      <c r="E1451" s="47"/>
      <c r="F1451" s="39" t="str">
        <f t="shared" si="2"/>
        <v>PETUGAS.1450/SPK/SE/PML/3172/2026</v>
      </c>
      <c r="G1451" s="45"/>
      <c r="H1451" s="39" t="str">
        <f>VLOOKUP(G1451,'MITRA (REFERENSI)'!$A:$Z,16,FALSE)</f>
        <v>#N/A</v>
      </c>
      <c r="I1451" s="39" t="str">
        <f>VLOOKUP(G1451,'MITRA (REFERENSI)'!$A:$Z,25,FALSE)</f>
        <v>#N/A</v>
      </c>
      <c r="J1451" s="38" t="str">
        <f>VLOOKUP(G1451,'MITRA (REFERENSI)'!$A:$Z,26,FALSE)</f>
        <v>#N/A</v>
      </c>
      <c r="K1451" s="38" t="str">
        <f>VLOOKUP(G1451,'MITRA (REFERENSI)'!$A:$Z,15,FALSE)</f>
        <v>#N/A</v>
      </c>
      <c r="L1451" s="38" t="str">
        <f>VLOOKUP(G1451,'MITRA (REFERENSI)'!$A:$Z,15,FALSE)</f>
        <v>#N/A</v>
      </c>
      <c r="M1451" s="38" t="str">
        <f>IF(B1451=1,'KELAS (REFERENSI)'!M1451,IF(B1451=2,'KELAS (REFERENSI)'!M1466,IF(B1451=3,'KELAS (REFERENSI)'!M1481,IF(B1451=4,'KELAS (REFERENSI)'!M1496,""))))</f>
        <v/>
      </c>
      <c r="N1451" s="38" t="str">
        <f>IF(B1451=1,'KELAS (REFERENSI)'!N1451,IF(B1451=2,'KELAS (REFERENSI)'!N1466,IF(B1451=3,'KELAS (REFERENSI)'!N1481,IF(B1451=4,'KELAS (REFERENSI)'!N1496,""))))</f>
        <v/>
      </c>
      <c r="O1451" s="38" t="str">
        <f>IF(B1451=1,'KELAS (REFERENSI)'!O1451,IF(B1451=2,'KELAS (REFERENSI)'!O1466,IF(B1451=3,'KELAS (REFERENSI)'!O1481,IF(B1451=4,'KELAS (REFERENSI)'!O1496,""))))</f>
        <v/>
      </c>
      <c r="P1451" s="38" t="str">
        <f>IF(B1451=1,'KELAS (REFERENSI)'!P1451,IF(B1451=2,'KELAS (REFERENSI)'!P1466,IF(B1451=3,'KELAS (REFERENSI)'!P1481,IF(B1451=4,'KELAS (REFERENSI)'!P1496,""))))</f>
        <v/>
      </c>
      <c r="Q1451" s="38" t="str">
        <f t="shared" si="4"/>
        <v>BPS Kota Jakarta Timur</v>
      </c>
      <c r="R1451" s="38" t="str">
        <f t="shared" si="56"/>
        <v/>
      </c>
      <c r="S1451" s="38" t="str">
        <f t="shared" ref="S1451:T1451" si="1459">S1450</f>
        <v>15 Juni sampai dengan 31 Agustus 2026</v>
      </c>
      <c r="T1451" s="38" t="str">
        <f t="shared" si="1459"/>
        <v>31 Agustus 2026</v>
      </c>
      <c r="U1451" s="46"/>
      <c r="V1451" s="42"/>
      <c r="W1451" s="42"/>
      <c r="X1451" s="42"/>
    </row>
    <row r="1452" ht="15.0" customHeight="1">
      <c r="A1452" s="36" t="s">
        <v>6514</v>
      </c>
      <c r="B1452" s="43"/>
      <c r="C1452" s="44"/>
      <c r="D1452" s="47"/>
      <c r="E1452" s="47"/>
      <c r="F1452" s="39" t="str">
        <f t="shared" si="2"/>
        <v>PETUGAS.1451/SPK/SE/PML/3172/2026</v>
      </c>
      <c r="G1452" s="45"/>
      <c r="H1452" s="39" t="str">
        <f>VLOOKUP(G1452,'MITRA (REFERENSI)'!$A:$Z,16,FALSE)</f>
        <v>#N/A</v>
      </c>
      <c r="I1452" s="39" t="str">
        <f>VLOOKUP(G1452,'MITRA (REFERENSI)'!$A:$Z,25,FALSE)</f>
        <v>#N/A</v>
      </c>
      <c r="J1452" s="38" t="str">
        <f>VLOOKUP(G1452,'MITRA (REFERENSI)'!$A:$Z,26,FALSE)</f>
        <v>#N/A</v>
      </c>
      <c r="K1452" s="38" t="str">
        <f>VLOOKUP(G1452,'MITRA (REFERENSI)'!$A:$Z,15,FALSE)</f>
        <v>#N/A</v>
      </c>
      <c r="L1452" s="38" t="str">
        <f>VLOOKUP(G1452,'MITRA (REFERENSI)'!$A:$Z,15,FALSE)</f>
        <v>#N/A</v>
      </c>
      <c r="M1452" s="38" t="str">
        <f>IF(B1452=1,'KELAS (REFERENSI)'!M1452,IF(B1452=2,'KELAS (REFERENSI)'!M1467,IF(B1452=3,'KELAS (REFERENSI)'!M1482,IF(B1452=4,'KELAS (REFERENSI)'!M1497,""))))</f>
        <v/>
      </c>
      <c r="N1452" s="38" t="str">
        <f>IF(B1452=1,'KELAS (REFERENSI)'!N1452,IF(B1452=2,'KELAS (REFERENSI)'!N1467,IF(B1452=3,'KELAS (REFERENSI)'!N1482,IF(B1452=4,'KELAS (REFERENSI)'!N1497,""))))</f>
        <v/>
      </c>
      <c r="O1452" s="38" t="str">
        <f>IF(B1452=1,'KELAS (REFERENSI)'!O1452,IF(B1452=2,'KELAS (REFERENSI)'!O1467,IF(B1452=3,'KELAS (REFERENSI)'!O1482,IF(B1452=4,'KELAS (REFERENSI)'!O1497,""))))</f>
        <v/>
      </c>
      <c r="P1452" s="38" t="str">
        <f>IF(B1452=1,'KELAS (REFERENSI)'!P1452,IF(B1452=2,'KELAS (REFERENSI)'!P1467,IF(B1452=3,'KELAS (REFERENSI)'!P1482,IF(B1452=4,'KELAS (REFERENSI)'!P1497,""))))</f>
        <v/>
      </c>
      <c r="Q1452" s="38" t="str">
        <f t="shared" si="4"/>
        <v>BPS Kota Jakarta Timur</v>
      </c>
      <c r="R1452" s="38" t="str">
        <f t="shared" si="56"/>
        <v/>
      </c>
      <c r="S1452" s="38" t="str">
        <f t="shared" ref="S1452:T1452" si="1460">S1451</f>
        <v>15 Juni sampai dengan 31 Agustus 2026</v>
      </c>
      <c r="T1452" s="38" t="str">
        <f t="shared" si="1460"/>
        <v>31 Agustus 2026</v>
      </c>
      <c r="U1452" s="46"/>
      <c r="V1452" s="42"/>
      <c r="W1452" s="42"/>
      <c r="X1452" s="42"/>
    </row>
    <row r="1453" ht="15.0" customHeight="1">
      <c r="A1453" s="36" t="s">
        <v>6515</v>
      </c>
      <c r="B1453" s="43"/>
      <c r="C1453" s="44"/>
      <c r="D1453" s="47"/>
      <c r="E1453" s="47"/>
      <c r="F1453" s="39" t="str">
        <f t="shared" si="2"/>
        <v>PETUGAS.1452/SPK/SE/PML/3172/2026</v>
      </c>
      <c r="G1453" s="45"/>
      <c r="H1453" s="39" t="str">
        <f>VLOOKUP(G1453,'MITRA (REFERENSI)'!$A:$Z,16,FALSE)</f>
        <v>#N/A</v>
      </c>
      <c r="I1453" s="39" t="str">
        <f>VLOOKUP(G1453,'MITRA (REFERENSI)'!$A:$Z,25,FALSE)</f>
        <v>#N/A</v>
      </c>
      <c r="J1453" s="38" t="str">
        <f>VLOOKUP(G1453,'MITRA (REFERENSI)'!$A:$Z,26,FALSE)</f>
        <v>#N/A</v>
      </c>
      <c r="K1453" s="38" t="str">
        <f>VLOOKUP(G1453,'MITRA (REFERENSI)'!$A:$Z,15,FALSE)</f>
        <v>#N/A</v>
      </c>
      <c r="L1453" s="38" t="str">
        <f>VLOOKUP(G1453,'MITRA (REFERENSI)'!$A:$Z,15,FALSE)</f>
        <v>#N/A</v>
      </c>
      <c r="M1453" s="38" t="str">
        <f>IF(B1453=1,'KELAS (REFERENSI)'!M1453,IF(B1453=2,'KELAS (REFERENSI)'!M1468,IF(B1453=3,'KELAS (REFERENSI)'!M1483,IF(B1453=4,'KELAS (REFERENSI)'!M1498,""))))</f>
        <v/>
      </c>
      <c r="N1453" s="38" t="str">
        <f>IF(B1453=1,'KELAS (REFERENSI)'!N1453,IF(B1453=2,'KELAS (REFERENSI)'!N1468,IF(B1453=3,'KELAS (REFERENSI)'!N1483,IF(B1453=4,'KELAS (REFERENSI)'!N1498,""))))</f>
        <v/>
      </c>
      <c r="O1453" s="38" t="str">
        <f>IF(B1453=1,'KELAS (REFERENSI)'!O1453,IF(B1453=2,'KELAS (REFERENSI)'!O1468,IF(B1453=3,'KELAS (REFERENSI)'!O1483,IF(B1453=4,'KELAS (REFERENSI)'!O1498,""))))</f>
        <v/>
      </c>
      <c r="P1453" s="38" t="str">
        <f>IF(B1453=1,'KELAS (REFERENSI)'!P1453,IF(B1453=2,'KELAS (REFERENSI)'!P1468,IF(B1453=3,'KELAS (REFERENSI)'!P1483,IF(B1453=4,'KELAS (REFERENSI)'!P1498,""))))</f>
        <v/>
      </c>
      <c r="Q1453" s="38" t="str">
        <f t="shared" si="4"/>
        <v>BPS Kota Jakarta Timur</v>
      </c>
      <c r="R1453" s="38" t="str">
        <f t="shared" si="56"/>
        <v/>
      </c>
      <c r="S1453" s="38" t="str">
        <f t="shared" ref="S1453:T1453" si="1461">S1452</f>
        <v>15 Juni sampai dengan 31 Agustus 2026</v>
      </c>
      <c r="T1453" s="38" t="str">
        <f t="shared" si="1461"/>
        <v>31 Agustus 2026</v>
      </c>
      <c r="U1453" s="46"/>
      <c r="V1453" s="42"/>
      <c r="W1453" s="42"/>
      <c r="X1453" s="42"/>
    </row>
    <row r="1454" ht="15.0" customHeight="1">
      <c r="A1454" s="36" t="s">
        <v>6516</v>
      </c>
      <c r="B1454" s="43"/>
      <c r="C1454" s="44"/>
      <c r="D1454" s="47"/>
      <c r="E1454" s="47"/>
      <c r="F1454" s="39" t="str">
        <f t="shared" si="2"/>
        <v>PETUGAS.1453/SPK/SE/PML/3172/2026</v>
      </c>
      <c r="G1454" s="45"/>
      <c r="H1454" s="39" t="str">
        <f>VLOOKUP(G1454,'MITRA (REFERENSI)'!$A:$Z,16,FALSE)</f>
        <v>#N/A</v>
      </c>
      <c r="I1454" s="39" t="str">
        <f>VLOOKUP(G1454,'MITRA (REFERENSI)'!$A:$Z,25,FALSE)</f>
        <v>#N/A</v>
      </c>
      <c r="J1454" s="38" t="str">
        <f>VLOOKUP(G1454,'MITRA (REFERENSI)'!$A:$Z,26,FALSE)</f>
        <v>#N/A</v>
      </c>
      <c r="K1454" s="38" t="str">
        <f>VLOOKUP(G1454,'MITRA (REFERENSI)'!$A:$Z,15,FALSE)</f>
        <v>#N/A</v>
      </c>
      <c r="L1454" s="38" t="str">
        <f>VLOOKUP(G1454,'MITRA (REFERENSI)'!$A:$Z,15,FALSE)</f>
        <v>#N/A</v>
      </c>
      <c r="M1454" s="38" t="str">
        <f>IF(B1454=1,'KELAS (REFERENSI)'!M1454,IF(B1454=2,'KELAS (REFERENSI)'!M1469,IF(B1454=3,'KELAS (REFERENSI)'!M1484,IF(B1454=4,'KELAS (REFERENSI)'!M1499,""))))</f>
        <v/>
      </c>
      <c r="N1454" s="38" t="str">
        <f>IF(B1454=1,'KELAS (REFERENSI)'!N1454,IF(B1454=2,'KELAS (REFERENSI)'!N1469,IF(B1454=3,'KELAS (REFERENSI)'!N1484,IF(B1454=4,'KELAS (REFERENSI)'!N1499,""))))</f>
        <v/>
      </c>
      <c r="O1454" s="38" t="str">
        <f>IF(B1454=1,'KELAS (REFERENSI)'!O1454,IF(B1454=2,'KELAS (REFERENSI)'!O1469,IF(B1454=3,'KELAS (REFERENSI)'!O1484,IF(B1454=4,'KELAS (REFERENSI)'!O1499,""))))</f>
        <v/>
      </c>
      <c r="P1454" s="38" t="str">
        <f>IF(B1454=1,'KELAS (REFERENSI)'!P1454,IF(B1454=2,'KELAS (REFERENSI)'!P1469,IF(B1454=3,'KELAS (REFERENSI)'!P1484,IF(B1454=4,'KELAS (REFERENSI)'!P1499,""))))</f>
        <v/>
      </c>
      <c r="Q1454" s="38" t="str">
        <f t="shared" si="4"/>
        <v>BPS Kota Jakarta Timur</v>
      </c>
      <c r="R1454" s="38" t="str">
        <f t="shared" si="56"/>
        <v/>
      </c>
      <c r="S1454" s="38" t="str">
        <f t="shared" ref="S1454:T1454" si="1462">S1453</f>
        <v>15 Juni sampai dengan 31 Agustus 2026</v>
      </c>
      <c r="T1454" s="38" t="str">
        <f t="shared" si="1462"/>
        <v>31 Agustus 2026</v>
      </c>
      <c r="U1454" s="46"/>
      <c r="V1454" s="42"/>
      <c r="W1454" s="42"/>
      <c r="X1454" s="42"/>
    </row>
    <row r="1455" ht="15.0" customHeight="1">
      <c r="A1455" s="36" t="s">
        <v>6517</v>
      </c>
      <c r="B1455" s="43"/>
      <c r="C1455" s="44"/>
      <c r="D1455" s="47"/>
      <c r="E1455" s="47"/>
      <c r="F1455" s="39" t="str">
        <f t="shared" si="2"/>
        <v>PETUGAS.1454/SPK/SE/PML/3172/2026</v>
      </c>
      <c r="G1455" s="45"/>
      <c r="H1455" s="39" t="str">
        <f>VLOOKUP(G1455,'MITRA (REFERENSI)'!$A:$Z,16,FALSE)</f>
        <v>#N/A</v>
      </c>
      <c r="I1455" s="39" t="str">
        <f>VLOOKUP(G1455,'MITRA (REFERENSI)'!$A:$Z,25,FALSE)</f>
        <v>#N/A</v>
      </c>
      <c r="J1455" s="38" t="str">
        <f>VLOOKUP(G1455,'MITRA (REFERENSI)'!$A:$Z,26,FALSE)</f>
        <v>#N/A</v>
      </c>
      <c r="K1455" s="38" t="str">
        <f>VLOOKUP(G1455,'MITRA (REFERENSI)'!$A:$Z,15,FALSE)</f>
        <v>#N/A</v>
      </c>
      <c r="L1455" s="38" t="str">
        <f>VLOOKUP(G1455,'MITRA (REFERENSI)'!$A:$Z,15,FALSE)</f>
        <v>#N/A</v>
      </c>
      <c r="M1455" s="38" t="str">
        <f>IF(B1455=1,'KELAS (REFERENSI)'!M1455,IF(B1455=2,'KELAS (REFERENSI)'!M1470,IF(B1455=3,'KELAS (REFERENSI)'!M1485,IF(B1455=4,'KELAS (REFERENSI)'!M1500,""))))</f>
        <v/>
      </c>
      <c r="N1455" s="38" t="str">
        <f>IF(B1455=1,'KELAS (REFERENSI)'!N1455,IF(B1455=2,'KELAS (REFERENSI)'!N1470,IF(B1455=3,'KELAS (REFERENSI)'!N1485,IF(B1455=4,'KELAS (REFERENSI)'!N1500,""))))</f>
        <v/>
      </c>
      <c r="O1455" s="38" t="str">
        <f>IF(B1455=1,'KELAS (REFERENSI)'!O1455,IF(B1455=2,'KELAS (REFERENSI)'!O1470,IF(B1455=3,'KELAS (REFERENSI)'!O1485,IF(B1455=4,'KELAS (REFERENSI)'!O1500,""))))</f>
        <v/>
      </c>
      <c r="P1455" s="38" t="str">
        <f>IF(B1455=1,'KELAS (REFERENSI)'!P1455,IF(B1455=2,'KELAS (REFERENSI)'!P1470,IF(B1455=3,'KELAS (REFERENSI)'!P1485,IF(B1455=4,'KELAS (REFERENSI)'!P1500,""))))</f>
        <v/>
      </c>
      <c r="Q1455" s="38" t="str">
        <f t="shared" si="4"/>
        <v>BPS Kota Jakarta Timur</v>
      </c>
      <c r="R1455" s="38" t="str">
        <f t="shared" si="56"/>
        <v/>
      </c>
      <c r="S1455" s="38" t="str">
        <f t="shared" ref="S1455:T1455" si="1463">S1454</f>
        <v>15 Juni sampai dengan 31 Agustus 2026</v>
      </c>
      <c r="T1455" s="38" t="str">
        <f t="shared" si="1463"/>
        <v>31 Agustus 2026</v>
      </c>
      <c r="U1455" s="46"/>
      <c r="V1455" s="42"/>
      <c r="W1455" s="42"/>
      <c r="X1455" s="42"/>
    </row>
    <row r="1456" ht="15.0" customHeight="1">
      <c r="A1456" s="36" t="s">
        <v>6518</v>
      </c>
      <c r="B1456" s="43"/>
      <c r="C1456" s="44"/>
      <c r="D1456" s="47"/>
      <c r="E1456" s="47"/>
      <c r="F1456" s="39" t="str">
        <f t="shared" si="2"/>
        <v>PETUGAS.1455/SPK/SE/PML/3172/2026</v>
      </c>
      <c r="G1456" s="45"/>
      <c r="H1456" s="39" t="str">
        <f>VLOOKUP(G1456,'MITRA (REFERENSI)'!$A:$Z,16,FALSE)</f>
        <v>#N/A</v>
      </c>
      <c r="I1456" s="39" t="str">
        <f>VLOOKUP(G1456,'MITRA (REFERENSI)'!$A:$Z,25,FALSE)</f>
        <v>#N/A</v>
      </c>
      <c r="J1456" s="38" t="str">
        <f>VLOOKUP(G1456,'MITRA (REFERENSI)'!$A:$Z,26,FALSE)</f>
        <v>#N/A</v>
      </c>
      <c r="K1456" s="38" t="str">
        <f>VLOOKUP(G1456,'MITRA (REFERENSI)'!$A:$Z,15,FALSE)</f>
        <v>#N/A</v>
      </c>
      <c r="L1456" s="38" t="str">
        <f>VLOOKUP(G1456,'MITRA (REFERENSI)'!$A:$Z,15,FALSE)</f>
        <v>#N/A</v>
      </c>
      <c r="M1456" s="38" t="str">
        <f>IF(B1456=1,'KELAS (REFERENSI)'!M1456,IF(B1456=2,'KELAS (REFERENSI)'!M1471,IF(B1456=3,'KELAS (REFERENSI)'!M1486,IF(B1456=4,'KELAS (REFERENSI)'!M1501,""))))</f>
        <v/>
      </c>
      <c r="N1456" s="38" t="str">
        <f>IF(B1456=1,'KELAS (REFERENSI)'!N1456,IF(B1456=2,'KELAS (REFERENSI)'!N1471,IF(B1456=3,'KELAS (REFERENSI)'!N1486,IF(B1456=4,'KELAS (REFERENSI)'!N1501,""))))</f>
        <v/>
      </c>
      <c r="O1456" s="38" t="str">
        <f>IF(B1456=1,'KELAS (REFERENSI)'!O1456,IF(B1456=2,'KELAS (REFERENSI)'!O1471,IF(B1456=3,'KELAS (REFERENSI)'!O1486,IF(B1456=4,'KELAS (REFERENSI)'!O1501,""))))</f>
        <v/>
      </c>
      <c r="P1456" s="38" t="str">
        <f>IF(B1456=1,'KELAS (REFERENSI)'!P1456,IF(B1456=2,'KELAS (REFERENSI)'!P1471,IF(B1456=3,'KELAS (REFERENSI)'!P1486,IF(B1456=4,'KELAS (REFERENSI)'!P1501,""))))</f>
        <v/>
      </c>
      <c r="Q1456" s="38" t="str">
        <f t="shared" si="4"/>
        <v>BPS Kota Jakarta Timur</v>
      </c>
      <c r="R1456" s="38" t="str">
        <f t="shared" si="56"/>
        <v/>
      </c>
      <c r="S1456" s="38" t="str">
        <f t="shared" ref="S1456:T1456" si="1464">S1455</f>
        <v>15 Juni sampai dengan 31 Agustus 2026</v>
      </c>
      <c r="T1456" s="38" t="str">
        <f t="shared" si="1464"/>
        <v>31 Agustus 2026</v>
      </c>
      <c r="U1456" s="46"/>
      <c r="V1456" s="42"/>
      <c r="W1456" s="42"/>
      <c r="X1456" s="42"/>
    </row>
    <row r="1457" ht="15.0" customHeight="1">
      <c r="A1457" s="36" t="s">
        <v>6519</v>
      </c>
      <c r="B1457" s="43"/>
      <c r="C1457" s="44"/>
      <c r="D1457" s="47"/>
      <c r="E1457" s="47"/>
      <c r="F1457" s="39" t="str">
        <f t="shared" si="2"/>
        <v>PETUGAS.1456/SPK/SE/PML/3172/2026</v>
      </c>
      <c r="G1457" s="45"/>
      <c r="H1457" s="39" t="str">
        <f>VLOOKUP(G1457,'MITRA (REFERENSI)'!$A:$Z,16,FALSE)</f>
        <v>#N/A</v>
      </c>
      <c r="I1457" s="39" t="str">
        <f>VLOOKUP(G1457,'MITRA (REFERENSI)'!$A:$Z,25,FALSE)</f>
        <v>#N/A</v>
      </c>
      <c r="J1457" s="38" t="str">
        <f>VLOOKUP(G1457,'MITRA (REFERENSI)'!$A:$Z,26,FALSE)</f>
        <v>#N/A</v>
      </c>
      <c r="K1457" s="38" t="str">
        <f>VLOOKUP(G1457,'MITRA (REFERENSI)'!$A:$Z,15,FALSE)</f>
        <v>#N/A</v>
      </c>
      <c r="L1457" s="38" t="str">
        <f>VLOOKUP(G1457,'MITRA (REFERENSI)'!$A:$Z,15,FALSE)</f>
        <v>#N/A</v>
      </c>
      <c r="M1457" s="38" t="str">
        <f>IF(B1457=1,'KELAS (REFERENSI)'!M1457,IF(B1457=2,'KELAS (REFERENSI)'!M1472,IF(B1457=3,'KELAS (REFERENSI)'!M1487,IF(B1457=4,'KELAS (REFERENSI)'!M1502,""))))</f>
        <v/>
      </c>
      <c r="N1457" s="38" t="str">
        <f>IF(B1457=1,'KELAS (REFERENSI)'!N1457,IF(B1457=2,'KELAS (REFERENSI)'!N1472,IF(B1457=3,'KELAS (REFERENSI)'!N1487,IF(B1457=4,'KELAS (REFERENSI)'!N1502,""))))</f>
        <v/>
      </c>
      <c r="O1457" s="38" t="str">
        <f>IF(B1457=1,'KELAS (REFERENSI)'!O1457,IF(B1457=2,'KELAS (REFERENSI)'!O1472,IF(B1457=3,'KELAS (REFERENSI)'!O1487,IF(B1457=4,'KELAS (REFERENSI)'!O1502,""))))</f>
        <v/>
      </c>
      <c r="P1457" s="38" t="str">
        <f>IF(B1457=1,'KELAS (REFERENSI)'!P1457,IF(B1457=2,'KELAS (REFERENSI)'!P1472,IF(B1457=3,'KELAS (REFERENSI)'!P1487,IF(B1457=4,'KELAS (REFERENSI)'!P1502,""))))</f>
        <v/>
      </c>
      <c r="Q1457" s="38" t="str">
        <f t="shared" si="4"/>
        <v>BPS Kota Jakarta Timur</v>
      </c>
      <c r="R1457" s="38" t="str">
        <f t="shared" si="56"/>
        <v/>
      </c>
      <c r="S1457" s="38" t="str">
        <f t="shared" ref="S1457:T1457" si="1465">S1456</f>
        <v>15 Juni sampai dengan 31 Agustus 2026</v>
      </c>
      <c r="T1457" s="38" t="str">
        <f t="shared" si="1465"/>
        <v>31 Agustus 2026</v>
      </c>
      <c r="U1457" s="46"/>
      <c r="V1457" s="42"/>
      <c r="W1457" s="42"/>
      <c r="X1457" s="42"/>
    </row>
    <row r="1458" ht="15.0" customHeight="1">
      <c r="A1458" s="36" t="s">
        <v>6520</v>
      </c>
      <c r="B1458" s="43"/>
      <c r="C1458" s="44"/>
      <c r="D1458" s="47"/>
      <c r="E1458" s="47"/>
      <c r="F1458" s="39" t="str">
        <f t="shared" si="2"/>
        <v>PETUGAS.1457/SPK/SE/PML/3172/2026</v>
      </c>
      <c r="G1458" s="45"/>
      <c r="H1458" s="39" t="str">
        <f>VLOOKUP(G1458,'MITRA (REFERENSI)'!$A:$Z,16,FALSE)</f>
        <v>#N/A</v>
      </c>
      <c r="I1458" s="39" t="str">
        <f>VLOOKUP(G1458,'MITRA (REFERENSI)'!$A:$Z,25,FALSE)</f>
        <v>#N/A</v>
      </c>
      <c r="J1458" s="38" t="str">
        <f>VLOOKUP(G1458,'MITRA (REFERENSI)'!$A:$Z,26,FALSE)</f>
        <v>#N/A</v>
      </c>
      <c r="K1458" s="38" t="str">
        <f>VLOOKUP(G1458,'MITRA (REFERENSI)'!$A:$Z,15,FALSE)</f>
        <v>#N/A</v>
      </c>
      <c r="L1458" s="38" t="str">
        <f>VLOOKUP(G1458,'MITRA (REFERENSI)'!$A:$Z,15,FALSE)</f>
        <v>#N/A</v>
      </c>
      <c r="M1458" s="38" t="str">
        <f>IF(B1458=1,'KELAS (REFERENSI)'!M1458,IF(B1458=2,'KELAS (REFERENSI)'!M1473,IF(B1458=3,'KELAS (REFERENSI)'!M1488,IF(B1458=4,'KELAS (REFERENSI)'!M1503,""))))</f>
        <v/>
      </c>
      <c r="N1458" s="38" t="str">
        <f>IF(B1458=1,'KELAS (REFERENSI)'!N1458,IF(B1458=2,'KELAS (REFERENSI)'!N1473,IF(B1458=3,'KELAS (REFERENSI)'!N1488,IF(B1458=4,'KELAS (REFERENSI)'!N1503,""))))</f>
        <v/>
      </c>
      <c r="O1458" s="38" t="str">
        <f>IF(B1458=1,'KELAS (REFERENSI)'!O1458,IF(B1458=2,'KELAS (REFERENSI)'!O1473,IF(B1458=3,'KELAS (REFERENSI)'!O1488,IF(B1458=4,'KELAS (REFERENSI)'!O1503,""))))</f>
        <v/>
      </c>
      <c r="P1458" s="38" t="str">
        <f>IF(B1458=1,'KELAS (REFERENSI)'!P1458,IF(B1458=2,'KELAS (REFERENSI)'!P1473,IF(B1458=3,'KELAS (REFERENSI)'!P1488,IF(B1458=4,'KELAS (REFERENSI)'!P1503,""))))</f>
        <v/>
      </c>
      <c r="Q1458" s="38" t="str">
        <f t="shared" si="4"/>
        <v>BPS Kota Jakarta Timur</v>
      </c>
      <c r="R1458" s="38" t="str">
        <f t="shared" si="56"/>
        <v/>
      </c>
      <c r="S1458" s="38" t="str">
        <f t="shared" ref="S1458:T1458" si="1466">S1457</f>
        <v>15 Juni sampai dengan 31 Agustus 2026</v>
      </c>
      <c r="T1458" s="38" t="str">
        <f t="shared" si="1466"/>
        <v>31 Agustus 2026</v>
      </c>
      <c r="U1458" s="46"/>
      <c r="V1458" s="42"/>
      <c r="W1458" s="42"/>
      <c r="X1458" s="42"/>
    </row>
    <row r="1459" ht="15.0" customHeight="1">
      <c r="A1459" s="36" t="s">
        <v>6521</v>
      </c>
      <c r="B1459" s="43"/>
      <c r="C1459" s="44"/>
      <c r="D1459" s="47"/>
      <c r="E1459" s="47"/>
      <c r="F1459" s="39" t="str">
        <f t="shared" si="2"/>
        <v>PETUGAS.1458/SPK/SE/PML/3172/2026</v>
      </c>
      <c r="G1459" s="45"/>
      <c r="H1459" s="39" t="str">
        <f>VLOOKUP(G1459,'MITRA (REFERENSI)'!$A:$Z,16,FALSE)</f>
        <v>#N/A</v>
      </c>
      <c r="I1459" s="39" t="str">
        <f>VLOOKUP(G1459,'MITRA (REFERENSI)'!$A:$Z,25,FALSE)</f>
        <v>#N/A</v>
      </c>
      <c r="J1459" s="38" t="str">
        <f>VLOOKUP(G1459,'MITRA (REFERENSI)'!$A:$Z,26,FALSE)</f>
        <v>#N/A</v>
      </c>
      <c r="K1459" s="38" t="str">
        <f>VLOOKUP(G1459,'MITRA (REFERENSI)'!$A:$Z,15,FALSE)</f>
        <v>#N/A</v>
      </c>
      <c r="L1459" s="38" t="str">
        <f>VLOOKUP(G1459,'MITRA (REFERENSI)'!$A:$Z,15,FALSE)</f>
        <v>#N/A</v>
      </c>
      <c r="M1459" s="38" t="str">
        <f>IF(B1459=1,'KELAS (REFERENSI)'!M1459,IF(B1459=2,'KELAS (REFERENSI)'!M1474,IF(B1459=3,'KELAS (REFERENSI)'!M1489,IF(B1459=4,'KELAS (REFERENSI)'!M1504,""))))</f>
        <v/>
      </c>
      <c r="N1459" s="38" t="str">
        <f>IF(B1459=1,'KELAS (REFERENSI)'!N1459,IF(B1459=2,'KELAS (REFERENSI)'!N1474,IF(B1459=3,'KELAS (REFERENSI)'!N1489,IF(B1459=4,'KELAS (REFERENSI)'!N1504,""))))</f>
        <v/>
      </c>
      <c r="O1459" s="38" t="str">
        <f>IF(B1459=1,'KELAS (REFERENSI)'!O1459,IF(B1459=2,'KELAS (REFERENSI)'!O1474,IF(B1459=3,'KELAS (REFERENSI)'!O1489,IF(B1459=4,'KELAS (REFERENSI)'!O1504,""))))</f>
        <v/>
      </c>
      <c r="P1459" s="38" t="str">
        <f>IF(B1459=1,'KELAS (REFERENSI)'!P1459,IF(B1459=2,'KELAS (REFERENSI)'!P1474,IF(B1459=3,'KELAS (REFERENSI)'!P1489,IF(B1459=4,'KELAS (REFERENSI)'!P1504,""))))</f>
        <v/>
      </c>
      <c r="Q1459" s="38" t="str">
        <f t="shared" si="4"/>
        <v>BPS Kota Jakarta Timur</v>
      </c>
      <c r="R1459" s="38" t="str">
        <f t="shared" si="56"/>
        <v/>
      </c>
      <c r="S1459" s="38" t="str">
        <f t="shared" ref="S1459:T1459" si="1467">S1458</f>
        <v>15 Juni sampai dengan 31 Agustus 2026</v>
      </c>
      <c r="T1459" s="38" t="str">
        <f t="shared" si="1467"/>
        <v>31 Agustus 2026</v>
      </c>
      <c r="U1459" s="46"/>
      <c r="V1459" s="42"/>
      <c r="W1459" s="42"/>
      <c r="X1459" s="42"/>
    </row>
    <row r="1460" ht="15.0" customHeight="1">
      <c r="A1460" s="36" t="s">
        <v>6522</v>
      </c>
      <c r="B1460" s="43"/>
      <c r="C1460" s="44"/>
      <c r="D1460" s="47"/>
      <c r="E1460" s="47"/>
      <c r="F1460" s="39" t="str">
        <f t="shared" si="2"/>
        <v>PETUGAS.1459/SPK/SE/PML/3172/2026</v>
      </c>
      <c r="G1460" s="45"/>
      <c r="H1460" s="39" t="str">
        <f>VLOOKUP(G1460,'MITRA (REFERENSI)'!$A:$Z,16,FALSE)</f>
        <v>#N/A</v>
      </c>
      <c r="I1460" s="39" t="str">
        <f>VLOOKUP(G1460,'MITRA (REFERENSI)'!$A:$Z,25,FALSE)</f>
        <v>#N/A</v>
      </c>
      <c r="J1460" s="38" t="str">
        <f>VLOOKUP(G1460,'MITRA (REFERENSI)'!$A:$Z,26,FALSE)</f>
        <v>#N/A</v>
      </c>
      <c r="K1460" s="38" t="str">
        <f>VLOOKUP(G1460,'MITRA (REFERENSI)'!$A:$Z,15,FALSE)</f>
        <v>#N/A</v>
      </c>
      <c r="L1460" s="38" t="str">
        <f>VLOOKUP(G1460,'MITRA (REFERENSI)'!$A:$Z,15,FALSE)</f>
        <v>#N/A</v>
      </c>
      <c r="M1460" s="38" t="str">
        <f>IF(B1460=1,'KELAS (REFERENSI)'!M1460,IF(B1460=2,'KELAS (REFERENSI)'!M1475,IF(B1460=3,'KELAS (REFERENSI)'!M1490,IF(B1460=4,'KELAS (REFERENSI)'!M1505,""))))</f>
        <v/>
      </c>
      <c r="N1460" s="38" t="str">
        <f>IF(B1460=1,'KELAS (REFERENSI)'!N1460,IF(B1460=2,'KELAS (REFERENSI)'!N1475,IF(B1460=3,'KELAS (REFERENSI)'!N1490,IF(B1460=4,'KELAS (REFERENSI)'!N1505,""))))</f>
        <v/>
      </c>
      <c r="O1460" s="38" t="str">
        <f>IF(B1460=1,'KELAS (REFERENSI)'!O1460,IF(B1460=2,'KELAS (REFERENSI)'!O1475,IF(B1460=3,'KELAS (REFERENSI)'!O1490,IF(B1460=4,'KELAS (REFERENSI)'!O1505,""))))</f>
        <v/>
      </c>
      <c r="P1460" s="38" t="str">
        <f>IF(B1460=1,'KELAS (REFERENSI)'!P1460,IF(B1460=2,'KELAS (REFERENSI)'!P1475,IF(B1460=3,'KELAS (REFERENSI)'!P1490,IF(B1460=4,'KELAS (REFERENSI)'!P1505,""))))</f>
        <v/>
      </c>
      <c r="Q1460" s="38" t="str">
        <f t="shared" si="4"/>
        <v>BPS Kota Jakarta Timur</v>
      </c>
      <c r="R1460" s="38" t="str">
        <f t="shared" si="56"/>
        <v/>
      </c>
      <c r="S1460" s="38" t="str">
        <f t="shared" ref="S1460:T1460" si="1468">S1459</f>
        <v>15 Juni sampai dengan 31 Agustus 2026</v>
      </c>
      <c r="T1460" s="38" t="str">
        <f t="shared" si="1468"/>
        <v>31 Agustus 2026</v>
      </c>
      <c r="U1460" s="46"/>
      <c r="V1460" s="42"/>
      <c r="W1460" s="42"/>
      <c r="X1460" s="42"/>
    </row>
    <row r="1461" ht="15.0" customHeight="1">
      <c r="A1461" s="36" t="s">
        <v>6523</v>
      </c>
      <c r="B1461" s="43"/>
      <c r="C1461" s="44"/>
      <c r="D1461" s="47"/>
      <c r="E1461" s="47"/>
      <c r="F1461" s="39" t="str">
        <f t="shared" si="2"/>
        <v>PETUGAS.1460/SPK/SE/PML/3172/2026</v>
      </c>
      <c r="G1461" s="45"/>
      <c r="H1461" s="39" t="str">
        <f>VLOOKUP(G1461,'MITRA (REFERENSI)'!$A:$Z,16,FALSE)</f>
        <v>#N/A</v>
      </c>
      <c r="I1461" s="39" t="str">
        <f>VLOOKUP(G1461,'MITRA (REFERENSI)'!$A:$Z,25,FALSE)</f>
        <v>#N/A</v>
      </c>
      <c r="J1461" s="38" t="str">
        <f>VLOOKUP(G1461,'MITRA (REFERENSI)'!$A:$Z,26,FALSE)</f>
        <v>#N/A</v>
      </c>
      <c r="K1461" s="38" t="str">
        <f>VLOOKUP(G1461,'MITRA (REFERENSI)'!$A:$Z,15,FALSE)</f>
        <v>#N/A</v>
      </c>
      <c r="L1461" s="38" t="str">
        <f>VLOOKUP(G1461,'MITRA (REFERENSI)'!$A:$Z,15,FALSE)</f>
        <v>#N/A</v>
      </c>
      <c r="M1461" s="38" t="str">
        <f>IF(B1461=1,'KELAS (REFERENSI)'!M1461,IF(B1461=2,'KELAS (REFERENSI)'!M1476,IF(B1461=3,'KELAS (REFERENSI)'!M1491,IF(B1461=4,'KELAS (REFERENSI)'!M1506,""))))</f>
        <v/>
      </c>
      <c r="N1461" s="38" t="str">
        <f>IF(B1461=1,'KELAS (REFERENSI)'!N1461,IF(B1461=2,'KELAS (REFERENSI)'!N1476,IF(B1461=3,'KELAS (REFERENSI)'!N1491,IF(B1461=4,'KELAS (REFERENSI)'!N1506,""))))</f>
        <v/>
      </c>
      <c r="O1461" s="38" t="str">
        <f>IF(B1461=1,'KELAS (REFERENSI)'!O1461,IF(B1461=2,'KELAS (REFERENSI)'!O1476,IF(B1461=3,'KELAS (REFERENSI)'!O1491,IF(B1461=4,'KELAS (REFERENSI)'!O1506,""))))</f>
        <v/>
      </c>
      <c r="P1461" s="38" t="str">
        <f>IF(B1461=1,'KELAS (REFERENSI)'!P1461,IF(B1461=2,'KELAS (REFERENSI)'!P1476,IF(B1461=3,'KELAS (REFERENSI)'!P1491,IF(B1461=4,'KELAS (REFERENSI)'!P1506,""))))</f>
        <v/>
      </c>
      <c r="Q1461" s="38" t="str">
        <f t="shared" si="4"/>
        <v>BPS Kota Jakarta Timur</v>
      </c>
      <c r="R1461" s="38" t="str">
        <f t="shared" si="56"/>
        <v/>
      </c>
      <c r="S1461" s="38" t="str">
        <f t="shared" ref="S1461:T1461" si="1469">S1460</f>
        <v>15 Juni sampai dengan 31 Agustus 2026</v>
      </c>
      <c r="T1461" s="38" t="str">
        <f t="shared" si="1469"/>
        <v>31 Agustus 2026</v>
      </c>
      <c r="U1461" s="46"/>
      <c r="V1461" s="42"/>
      <c r="W1461" s="42"/>
      <c r="X1461" s="42"/>
    </row>
    <row r="1462" ht="15.0" customHeight="1">
      <c r="A1462" s="36" t="s">
        <v>6524</v>
      </c>
      <c r="B1462" s="43"/>
      <c r="C1462" s="44"/>
      <c r="D1462" s="47"/>
      <c r="E1462" s="47"/>
      <c r="F1462" s="39" t="str">
        <f t="shared" si="2"/>
        <v>PETUGAS.1461/SPK/SE/PML/3172/2026</v>
      </c>
      <c r="G1462" s="45"/>
      <c r="H1462" s="39" t="str">
        <f>VLOOKUP(G1462,'MITRA (REFERENSI)'!$A:$Z,16,FALSE)</f>
        <v>#N/A</v>
      </c>
      <c r="I1462" s="39" t="str">
        <f>VLOOKUP(G1462,'MITRA (REFERENSI)'!$A:$Z,25,FALSE)</f>
        <v>#N/A</v>
      </c>
      <c r="J1462" s="38" t="str">
        <f>VLOOKUP(G1462,'MITRA (REFERENSI)'!$A:$Z,26,FALSE)</f>
        <v>#N/A</v>
      </c>
      <c r="K1462" s="38" t="str">
        <f>VLOOKUP(G1462,'MITRA (REFERENSI)'!$A:$Z,15,FALSE)</f>
        <v>#N/A</v>
      </c>
      <c r="L1462" s="38" t="str">
        <f>VLOOKUP(G1462,'MITRA (REFERENSI)'!$A:$Z,15,FALSE)</f>
        <v>#N/A</v>
      </c>
      <c r="M1462" s="38" t="str">
        <f>IF(B1462=1,'KELAS (REFERENSI)'!M1462,IF(B1462=2,'KELAS (REFERENSI)'!M1477,IF(B1462=3,'KELAS (REFERENSI)'!M1492,IF(B1462=4,'KELAS (REFERENSI)'!M1507,""))))</f>
        <v/>
      </c>
      <c r="N1462" s="38" t="str">
        <f>IF(B1462=1,'KELAS (REFERENSI)'!N1462,IF(B1462=2,'KELAS (REFERENSI)'!N1477,IF(B1462=3,'KELAS (REFERENSI)'!N1492,IF(B1462=4,'KELAS (REFERENSI)'!N1507,""))))</f>
        <v/>
      </c>
      <c r="O1462" s="38" t="str">
        <f>IF(B1462=1,'KELAS (REFERENSI)'!O1462,IF(B1462=2,'KELAS (REFERENSI)'!O1477,IF(B1462=3,'KELAS (REFERENSI)'!O1492,IF(B1462=4,'KELAS (REFERENSI)'!O1507,""))))</f>
        <v/>
      </c>
      <c r="P1462" s="38" t="str">
        <f>IF(B1462=1,'KELAS (REFERENSI)'!P1462,IF(B1462=2,'KELAS (REFERENSI)'!P1477,IF(B1462=3,'KELAS (REFERENSI)'!P1492,IF(B1462=4,'KELAS (REFERENSI)'!P1507,""))))</f>
        <v/>
      </c>
      <c r="Q1462" s="38" t="str">
        <f t="shared" si="4"/>
        <v>BPS Kota Jakarta Timur</v>
      </c>
      <c r="R1462" s="38" t="str">
        <f t="shared" si="56"/>
        <v/>
      </c>
      <c r="S1462" s="38" t="str">
        <f t="shared" ref="S1462:T1462" si="1470">S1461</f>
        <v>15 Juni sampai dengan 31 Agustus 2026</v>
      </c>
      <c r="T1462" s="38" t="str">
        <f t="shared" si="1470"/>
        <v>31 Agustus 2026</v>
      </c>
      <c r="U1462" s="46"/>
      <c r="V1462" s="42"/>
      <c r="W1462" s="42"/>
      <c r="X1462" s="42"/>
    </row>
    <row r="1463" ht="15.0" customHeight="1">
      <c r="A1463" s="36" t="s">
        <v>6525</v>
      </c>
      <c r="B1463" s="43"/>
      <c r="C1463" s="44"/>
      <c r="D1463" s="47"/>
      <c r="E1463" s="47"/>
      <c r="F1463" s="39" t="str">
        <f t="shared" si="2"/>
        <v>PETUGAS.1462/SPK/SE/PML/3172/2026</v>
      </c>
      <c r="G1463" s="45"/>
      <c r="H1463" s="39" t="str">
        <f>VLOOKUP(G1463,'MITRA (REFERENSI)'!$A:$Z,16,FALSE)</f>
        <v>#N/A</v>
      </c>
      <c r="I1463" s="39" t="str">
        <f>VLOOKUP(G1463,'MITRA (REFERENSI)'!$A:$Z,25,FALSE)</f>
        <v>#N/A</v>
      </c>
      <c r="J1463" s="38" t="str">
        <f>VLOOKUP(G1463,'MITRA (REFERENSI)'!$A:$Z,26,FALSE)</f>
        <v>#N/A</v>
      </c>
      <c r="K1463" s="38" t="str">
        <f>VLOOKUP(G1463,'MITRA (REFERENSI)'!$A:$Z,15,FALSE)</f>
        <v>#N/A</v>
      </c>
      <c r="L1463" s="38" t="str">
        <f>VLOOKUP(G1463,'MITRA (REFERENSI)'!$A:$Z,15,FALSE)</f>
        <v>#N/A</v>
      </c>
      <c r="M1463" s="38" t="str">
        <f>IF(B1463=1,'KELAS (REFERENSI)'!M1463,IF(B1463=2,'KELAS (REFERENSI)'!M1478,IF(B1463=3,'KELAS (REFERENSI)'!M1493,IF(B1463=4,'KELAS (REFERENSI)'!M1508,""))))</f>
        <v/>
      </c>
      <c r="N1463" s="38" t="str">
        <f>IF(B1463=1,'KELAS (REFERENSI)'!N1463,IF(B1463=2,'KELAS (REFERENSI)'!N1478,IF(B1463=3,'KELAS (REFERENSI)'!N1493,IF(B1463=4,'KELAS (REFERENSI)'!N1508,""))))</f>
        <v/>
      </c>
      <c r="O1463" s="38" t="str">
        <f>IF(B1463=1,'KELAS (REFERENSI)'!O1463,IF(B1463=2,'KELAS (REFERENSI)'!O1478,IF(B1463=3,'KELAS (REFERENSI)'!O1493,IF(B1463=4,'KELAS (REFERENSI)'!O1508,""))))</f>
        <v/>
      </c>
      <c r="P1463" s="38" t="str">
        <f>IF(B1463=1,'KELAS (REFERENSI)'!P1463,IF(B1463=2,'KELAS (REFERENSI)'!P1478,IF(B1463=3,'KELAS (REFERENSI)'!P1493,IF(B1463=4,'KELAS (REFERENSI)'!P1508,""))))</f>
        <v/>
      </c>
      <c r="Q1463" s="38" t="str">
        <f t="shared" si="4"/>
        <v>BPS Kota Jakarta Timur</v>
      </c>
      <c r="R1463" s="38" t="str">
        <f t="shared" si="56"/>
        <v/>
      </c>
      <c r="S1463" s="38" t="str">
        <f t="shared" ref="S1463:T1463" si="1471">S1462</f>
        <v>15 Juni sampai dengan 31 Agustus 2026</v>
      </c>
      <c r="T1463" s="38" t="str">
        <f t="shared" si="1471"/>
        <v>31 Agustus 2026</v>
      </c>
      <c r="U1463" s="46"/>
      <c r="V1463" s="42"/>
      <c r="W1463" s="42"/>
      <c r="X1463" s="42"/>
    </row>
    <row r="1464" ht="15.0" customHeight="1">
      <c r="A1464" s="36" t="s">
        <v>6526</v>
      </c>
      <c r="B1464" s="43"/>
      <c r="C1464" s="44"/>
      <c r="D1464" s="47"/>
      <c r="E1464" s="47"/>
      <c r="F1464" s="39" t="str">
        <f t="shared" si="2"/>
        <v>PETUGAS.1463/SPK/SE/PML/3172/2026</v>
      </c>
      <c r="G1464" s="45"/>
      <c r="H1464" s="39" t="str">
        <f>VLOOKUP(G1464,'MITRA (REFERENSI)'!$A:$Z,16,FALSE)</f>
        <v>#N/A</v>
      </c>
      <c r="I1464" s="39" t="str">
        <f>VLOOKUP(G1464,'MITRA (REFERENSI)'!$A:$Z,25,FALSE)</f>
        <v>#N/A</v>
      </c>
      <c r="J1464" s="38" t="str">
        <f>VLOOKUP(G1464,'MITRA (REFERENSI)'!$A:$Z,26,FALSE)</f>
        <v>#N/A</v>
      </c>
      <c r="K1464" s="38" t="str">
        <f>VLOOKUP(G1464,'MITRA (REFERENSI)'!$A:$Z,15,FALSE)</f>
        <v>#N/A</v>
      </c>
      <c r="L1464" s="38" t="str">
        <f>VLOOKUP(G1464,'MITRA (REFERENSI)'!$A:$Z,15,FALSE)</f>
        <v>#N/A</v>
      </c>
      <c r="M1464" s="38" t="str">
        <f>IF(B1464=1,'KELAS (REFERENSI)'!M1464,IF(B1464=2,'KELAS (REFERENSI)'!M1479,IF(B1464=3,'KELAS (REFERENSI)'!M1494,IF(B1464=4,'KELAS (REFERENSI)'!M1509,""))))</f>
        <v/>
      </c>
      <c r="N1464" s="38" t="str">
        <f>IF(B1464=1,'KELAS (REFERENSI)'!N1464,IF(B1464=2,'KELAS (REFERENSI)'!N1479,IF(B1464=3,'KELAS (REFERENSI)'!N1494,IF(B1464=4,'KELAS (REFERENSI)'!N1509,""))))</f>
        <v/>
      </c>
      <c r="O1464" s="38" t="str">
        <f>IF(B1464=1,'KELAS (REFERENSI)'!O1464,IF(B1464=2,'KELAS (REFERENSI)'!O1479,IF(B1464=3,'KELAS (REFERENSI)'!O1494,IF(B1464=4,'KELAS (REFERENSI)'!O1509,""))))</f>
        <v/>
      </c>
      <c r="P1464" s="38" t="str">
        <f>IF(B1464=1,'KELAS (REFERENSI)'!P1464,IF(B1464=2,'KELAS (REFERENSI)'!P1479,IF(B1464=3,'KELAS (REFERENSI)'!P1494,IF(B1464=4,'KELAS (REFERENSI)'!P1509,""))))</f>
        <v/>
      </c>
      <c r="Q1464" s="38" t="str">
        <f t="shared" si="4"/>
        <v>BPS Kota Jakarta Timur</v>
      </c>
      <c r="R1464" s="38" t="str">
        <f t="shared" si="56"/>
        <v/>
      </c>
      <c r="S1464" s="38" t="str">
        <f t="shared" ref="S1464:T1464" si="1472">S1463</f>
        <v>15 Juni sampai dengan 31 Agustus 2026</v>
      </c>
      <c r="T1464" s="38" t="str">
        <f t="shared" si="1472"/>
        <v>31 Agustus 2026</v>
      </c>
      <c r="U1464" s="46"/>
      <c r="V1464" s="42"/>
      <c r="W1464" s="42"/>
      <c r="X1464" s="42"/>
    </row>
    <row r="1465" ht="15.0" customHeight="1">
      <c r="A1465" s="36" t="s">
        <v>6527</v>
      </c>
      <c r="B1465" s="43"/>
      <c r="C1465" s="44"/>
      <c r="D1465" s="47"/>
      <c r="E1465" s="47"/>
      <c r="F1465" s="39" t="str">
        <f t="shared" si="2"/>
        <v>PETUGAS.1464/SPK/SE/PML/3172/2026</v>
      </c>
      <c r="G1465" s="45"/>
      <c r="H1465" s="39" t="str">
        <f>VLOOKUP(G1465,'MITRA (REFERENSI)'!$A:$Z,16,FALSE)</f>
        <v>#N/A</v>
      </c>
      <c r="I1465" s="39" t="str">
        <f>VLOOKUP(G1465,'MITRA (REFERENSI)'!$A:$Z,25,FALSE)</f>
        <v>#N/A</v>
      </c>
      <c r="J1465" s="38" t="str">
        <f>VLOOKUP(G1465,'MITRA (REFERENSI)'!$A:$Z,26,FALSE)</f>
        <v>#N/A</v>
      </c>
      <c r="K1465" s="38" t="str">
        <f>VLOOKUP(G1465,'MITRA (REFERENSI)'!$A:$Z,15,FALSE)</f>
        <v>#N/A</v>
      </c>
      <c r="L1465" s="38" t="str">
        <f>VLOOKUP(G1465,'MITRA (REFERENSI)'!$A:$Z,15,FALSE)</f>
        <v>#N/A</v>
      </c>
      <c r="M1465" s="38" t="str">
        <f>IF(B1465=1,'KELAS (REFERENSI)'!M1465,IF(B1465=2,'KELAS (REFERENSI)'!M1480,IF(B1465=3,'KELAS (REFERENSI)'!M1495,IF(B1465=4,'KELAS (REFERENSI)'!M1510,""))))</f>
        <v/>
      </c>
      <c r="N1465" s="38" t="str">
        <f>IF(B1465=1,'KELAS (REFERENSI)'!N1465,IF(B1465=2,'KELAS (REFERENSI)'!N1480,IF(B1465=3,'KELAS (REFERENSI)'!N1495,IF(B1465=4,'KELAS (REFERENSI)'!N1510,""))))</f>
        <v/>
      </c>
      <c r="O1465" s="38" t="str">
        <f>IF(B1465=1,'KELAS (REFERENSI)'!O1465,IF(B1465=2,'KELAS (REFERENSI)'!O1480,IF(B1465=3,'KELAS (REFERENSI)'!O1495,IF(B1465=4,'KELAS (REFERENSI)'!O1510,""))))</f>
        <v/>
      </c>
      <c r="P1465" s="38" t="str">
        <f>IF(B1465=1,'KELAS (REFERENSI)'!P1465,IF(B1465=2,'KELAS (REFERENSI)'!P1480,IF(B1465=3,'KELAS (REFERENSI)'!P1495,IF(B1465=4,'KELAS (REFERENSI)'!P1510,""))))</f>
        <v/>
      </c>
      <c r="Q1465" s="38" t="str">
        <f t="shared" si="4"/>
        <v>BPS Kota Jakarta Timur</v>
      </c>
      <c r="R1465" s="38" t="str">
        <f t="shared" si="56"/>
        <v/>
      </c>
      <c r="S1465" s="38" t="str">
        <f t="shared" ref="S1465:T1465" si="1473">S1464</f>
        <v>15 Juni sampai dengan 31 Agustus 2026</v>
      </c>
      <c r="T1465" s="38" t="str">
        <f t="shared" si="1473"/>
        <v>31 Agustus 2026</v>
      </c>
      <c r="U1465" s="46"/>
      <c r="V1465" s="42"/>
      <c r="W1465" s="42"/>
      <c r="X1465" s="42"/>
    </row>
    <row r="1466" ht="15.0" customHeight="1">
      <c r="A1466" s="36" t="s">
        <v>6528</v>
      </c>
      <c r="B1466" s="43"/>
      <c r="C1466" s="44"/>
      <c r="D1466" s="47"/>
      <c r="E1466" s="47"/>
      <c r="F1466" s="39" t="str">
        <f t="shared" si="2"/>
        <v>PETUGAS.1465/SPK/SE/PML/3172/2026</v>
      </c>
      <c r="G1466" s="45"/>
      <c r="H1466" s="39" t="str">
        <f>VLOOKUP(G1466,'MITRA (REFERENSI)'!$A:$Z,16,FALSE)</f>
        <v>#N/A</v>
      </c>
      <c r="I1466" s="39" t="str">
        <f>VLOOKUP(G1466,'MITRA (REFERENSI)'!$A:$Z,25,FALSE)</f>
        <v>#N/A</v>
      </c>
      <c r="J1466" s="38" t="str">
        <f>VLOOKUP(G1466,'MITRA (REFERENSI)'!$A:$Z,26,FALSE)</f>
        <v>#N/A</v>
      </c>
      <c r="K1466" s="38" t="str">
        <f>VLOOKUP(G1466,'MITRA (REFERENSI)'!$A:$Z,15,FALSE)</f>
        <v>#N/A</v>
      </c>
      <c r="L1466" s="38" t="str">
        <f>VLOOKUP(G1466,'MITRA (REFERENSI)'!$A:$Z,15,FALSE)</f>
        <v>#N/A</v>
      </c>
      <c r="M1466" s="38" t="str">
        <f>IF(B1466=1,'KELAS (REFERENSI)'!M1466,IF(B1466=2,'KELAS (REFERENSI)'!M1481,IF(B1466=3,'KELAS (REFERENSI)'!M1496,IF(B1466=4,'KELAS (REFERENSI)'!M1511,""))))</f>
        <v/>
      </c>
      <c r="N1466" s="38" t="str">
        <f>IF(B1466=1,'KELAS (REFERENSI)'!N1466,IF(B1466=2,'KELAS (REFERENSI)'!N1481,IF(B1466=3,'KELAS (REFERENSI)'!N1496,IF(B1466=4,'KELAS (REFERENSI)'!N1511,""))))</f>
        <v/>
      </c>
      <c r="O1466" s="38" t="str">
        <f>IF(B1466=1,'KELAS (REFERENSI)'!O1466,IF(B1466=2,'KELAS (REFERENSI)'!O1481,IF(B1466=3,'KELAS (REFERENSI)'!O1496,IF(B1466=4,'KELAS (REFERENSI)'!O1511,""))))</f>
        <v/>
      </c>
      <c r="P1466" s="38" t="str">
        <f>IF(B1466=1,'KELAS (REFERENSI)'!P1466,IF(B1466=2,'KELAS (REFERENSI)'!P1481,IF(B1466=3,'KELAS (REFERENSI)'!P1496,IF(B1466=4,'KELAS (REFERENSI)'!P1511,""))))</f>
        <v/>
      </c>
      <c r="Q1466" s="38" t="str">
        <f t="shared" si="4"/>
        <v>BPS Kota Jakarta Timur</v>
      </c>
      <c r="R1466" s="38" t="str">
        <f t="shared" si="56"/>
        <v/>
      </c>
      <c r="S1466" s="38" t="str">
        <f t="shared" ref="S1466:T1466" si="1474">S1465</f>
        <v>15 Juni sampai dengan 31 Agustus 2026</v>
      </c>
      <c r="T1466" s="38" t="str">
        <f t="shared" si="1474"/>
        <v>31 Agustus 2026</v>
      </c>
      <c r="U1466" s="46"/>
      <c r="V1466" s="42"/>
      <c r="W1466" s="42"/>
      <c r="X1466" s="42"/>
    </row>
    <row r="1467" ht="15.0" customHeight="1">
      <c r="A1467" s="36" t="s">
        <v>6529</v>
      </c>
      <c r="B1467" s="43"/>
      <c r="C1467" s="44"/>
      <c r="D1467" s="47"/>
      <c r="E1467" s="47"/>
      <c r="F1467" s="39" t="str">
        <f t="shared" si="2"/>
        <v>PETUGAS.1466/SPK/SE/PML/3172/2026</v>
      </c>
      <c r="G1467" s="45"/>
      <c r="H1467" s="39" t="str">
        <f>VLOOKUP(G1467,'MITRA (REFERENSI)'!$A:$Z,16,FALSE)</f>
        <v>#N/A</v>
      </c>
      <c r="I1467" s="39" t="str">
        <f>VLOOKUP(G1467,'MITRA (REFERENSI)'!$A:$Z,25,FALSE)</f>
        <v>#N/A</v>
      </c>
      <c r="J1467" s="38" t="str">
        <f>VLOOKUP(G1467,'MITRA (REFERENSI)'!$A:$Z,26,FALSE)</f>
        <v>#N/A</v>
      </c>
      <c r="K1467" s="38" t="str">
        <f>VLOOKUP(G1467,'MITRA (REFERENSI)'!$A:$Z,15,FALSE)</f>
        <v>#N/A</v>
      </c>
      <c r="L1467" s="38" t="str">
        <f>VLOOKUP(G1467,'MITRA (REFERENSI)'!$A:$Z,15,FALSE)</f>
        <v>#N/A</v>
      </c>
      <c r="M1467" s="38" t="str">
        <f>IF(B1467=1,'KELAS (REFERENSI)'!M1467,IF(B1467=2,'KELAS (REFERENSI)'!M1482,IF(B1467=3,'KELAS (REFERENSI)'!M1497,IF(B1467=4,'KELAS (REFERENSI)'!M1512,""))))</f>
        <v/>
      </c>
      <c r="N1467" s="38" t="str">
        <f>IF(B1467=1,'KELAS (REFERENSI)'!N1467,IF(B1467=2,'KELAS (REFERENSI)'!N1482,IF(B1467=3,'KELAS (REFERENSI)'!N1497,IF(B1467=4,'KELAS (REFERENSI)'!N1512,""))))</f>
        <v/>
      </c>
      <c r="O1467" s="38" t="str">
        <f>IF(B1467=1,'KELAS (REFERENSI)'!O1467,IF(B1467=2,'KELAS (REFERENSI)'!O1482,IF(B1467=3,'KELAS (REFERENSI)'!O1497,IF(B1467=4,'KELAS (REFERENSI)'!O1512,""))))</f>
        <v/>
      </c>
      <c r="P1467" s="38" t="str">
        <f>IF(B1467=1,'KELAS (REFERENSI)'!P1467,IF(B1467=2,'KELAS (REFERENSI)'!P1482,IF(B1467=3,'KELAS (REFERENSI)'!P1497,IF(B1467=4,'KELAS (REFERENSI)'!P1512,""))))</f>
        <v/>
      </c>
      <c r="Q1467" s="38" t="str">
        <f t="shared" si="4"/>
        <v>BPS Kota Jakarta Timur</v>
      </c>
      <c r="R1467" s="38" t="str">
        <f t="shared" si="56"/>
        <v/>
      </c>
      <c r="S1467" s="38" t="str">
        <f t="shared" ref="S1467:T1467" si="1475">S1466</f>
        <v>15 Juni sampai dengan 31 Agustus 2026</v>
      </c>
      <c r="T1467" s="38" t="str">
        <f t="shared" si="1475"/>
        <v>31 Agustus 2026</v>
      </c>
      <c r="U1467" s="46"/>
      <c r="V1467" s="42"/>
      <c r="W1467" s="42"/>
      <c r="X1467" s="42"/>
    </row>
    <row r="1468" ht="15.0" customHeight="1">
      <c r="A1468" s="36" t="s">
        <v>6530</v>
      </c>
      <c r="B1468" s="43"/>
      <c r="C1468" s="44"/>
      <c r="D1468" s="47"/>
      <c r="E1468" s="47"/>
      <c r="F1468" s="39" t="str">
        <f t="shared" si="2"/>
        <v>PETUGAS.1467/SPK/SE/PML/3172/2026</v>
      </c>
      <c r="G1468" s="45"/>
      <c r="H1468" s="39" t="str">
        <f>VLOOKUP(G1468,'MITRA (REFERENSI)'!$A:$Z,16,FALSE)</f>
        <v>#N/A</v>
      </c>
      <c r="I1468" s="39" t="str">
        <f>VLOOKUP(G1468,'MITRA (REFERENSI)'!$A:$Z,25,FALSE)</f>
        <v>#N/A</v>
      </c>
      <c r="J1468" s="38" t="str">
        <f>VLOOKUP(G1468,'MITRA (REFERENSI)'!$A:$Z,26,FALSE)</f>
        <v>#N/A</v>
      </c>
      <c r="K1468" s="38" t="str">
        <f>VLOOKUP(G1468,'MITRA (REFERENSI)'!$A:$Z,15,FALSE)</f>
        <v>#N/A</v>
      </c>
      <c r="L1468" s="38" t="str">
        <f>VLOOKUP(G1468,'MITRA (REFERENSI)'!$A:$Z,15,FALSE)</f>
        <v>#N/A</v>
      </c>
      <c r="M1468" s="38" t="str">
        <f>IF(B1468=1,'KELAS (REFERENSI)'!M1468,IF(B1468=2,'KELAS (REFERENSI)'!M1483,IF(B1468=3,'KELAS (REFERENSI)'!M1498,IF(B1468=4,'KELAS (REFERENSI)'!M1513,""))))</f>
        <v/>
      </c>
      <c r="N1468" s="38" t="str">
        <f>IF(B1468=1,'KELAS (REFERENSI)'!N1468,IF(B1468=2,'KELAS (REFERENSI)'!N1483,IF(B1468=3,'KELAS (REFERENSI)'!N1498,IF(B1468=4,'KELAS (REFERENSI)'!N1513,""))))</f>
        <v/>
      </c>
      <c r="O1468" s="38" t="str">
        <f>IF(B1468=1,'KELAS (REFERENSI)'!O1468,IF(B1468=2,'KELAS (REFERENSI)'!O1483,IF(B1468=3,'KELAS (REFERENSI)'!O1498,IF(B1468=4,'KELAS (REFERENSI)'!O1513,""))))</f>
        <v/>
      </c>
      <c r="P1468" s="38" t="str">
        <f>IF(B1468=1,'KELAS (REFERENSI)'!P1468,IF(B1468=2,'KELAS (REFERENSI)'!P1483,IF(B1468=3,'KELAS (REFERENSI)'!P1498,IF(B1468=4,'KELAS (REFERENSI)'!P1513,""))))</f>
        <v/>
      </c>
      <c r="Q1468" s="38" t="str">
        <f t="shared" si="4"/>
        <v>BPS Kota Jakarta Timur</v>
      </c>
      <c r="R1468" s="38" t="str">
        <f t="shared" si="56"/>
        <v/>
      </c>
      <c r="S1468" s="38" t="str">
        <f t="shared" ref="S1468:T1468" si="1476">S1467</f>
        <v>15 Juni sampai dengan 31 Agustus 2026</v>
      </c>
      <c r="T1468" s="38" t="str">
        <f t="shared" si="1476"/>
        <v>31 Agustus 2026</v>
      </c>
      <c r="U1468" s="46"/>
      <c r="V1468" s="42"/>
      <c r="W1468" s="42"/>
      <c r="X1468" s="42"/>
    </row>
    <row r="1469" ht="15.0" customHeight="1">
      <c r="A1469" s="36" t="s">
        <v>6531</v>
      </c>
      <c r="B1469" s="43"/>
      <c r="C1469" s="44"/>
      <c r="D1469" s="47"/>
      <c r="E1469" s="47"/>
      <c r="F1469" s="39" t="str">
        <f t="shared" si="2"/>
        <v>PETUGAS.1468/SPK/SE/PML/3172/2026</v>
      </c>
      <c r="G1469" s="45"/>
      <c r="H1469" s="39" t="str">
        <f>VLOOKUP(G1469,'MITRA (REFERENSI)'!$A:$Z,16,FALSE)</f>
        <v>#N/A</v>
      </c>
      <c r="I1469" s="39" t="str">
        <f>VLOOKUP(G1469,'MITRA (REFERENSI)'!$A:$Z,25,FALSE)</f>
        <v>#N/A</v>
      </c>
      <c r="J1469" s="38" t="str">
        <f>VLOOKUP(G1469,'MITRA (REFERENSI)'!$A:$Z,26,FALSE)</f>
        <v>#N/A</v>
      </c>
      <c r="K1469" s="38" t="str">
        <f>VLOOKUP(G1469,'MITRA (REFERENSI)'!$A:$Z,15,FALSE)</f>
        <v>#N/A</v>
      </c>
      <c r="L1469" s="38" t="str">
        <f>VLOOKUP(G1469,'MITRA (REFERENSI)'!$A:$Z,15,FALSE)</f>
        <v>#N/A</v>
      </c>
      <c r="M1469" s="38" t="str">
        <f>IF(B1469=1,'KELAS (REFERENSI)'!M1469,IF(B1469=2,'KELAS (REFERENSI)'!M1484,IF(B1469=3,'KELAS (REFERENSI)'!M1499,IF(B1469=4,'KELAS (REFERENSI)'!M1514,""))))</f>
        <v/>
      </c>
      <c r="N1469" s="38" t="str">
        <f>IF(B1469=1,'KELAS (REFERENSI)'!N1469,IF(B1469=2,'KELAS (REFERENSI)'!N1484,IF(B1469=3,'KELAS (REFERENSI)'!N1499,IF(B1469=4,'KELAS (REFERENSI)'!N1514,""))))</f>
        <v/>
      </c>
      <c r="O1469" s="38" t="str">
        <f>IF(B1469=1,'KELAS (REFERENSI)'!O1469,IF(B1469=2,'KELAS (REFERENSI)'!O1484,IF(B1469=3,'KELAS (REFERENSI)'!O1499,IF(B1469=4,'KELAS (REFERENSI)'!O1514,""))))</f>
        <v/>
      </c>
      <c r="P1469" s="38" t="str">
        <f>IF(B1469=1,'KELAS (REFERENSI)'!P1469,IF(B1469=2,'KELAS (REFERENSI)'!P1484,IF(B1469=3,'KELAS (REFERENSI)'!P1499,IF(B1469=4,'KELAS (REFERENSI)'!P1514,""))))</f>
        <v/>
      </c>
      <c r="Q1469" s="38" t="str">
        <f t="shared" si="4"/>
        <v>BPS Kota Jakarta Timur</v>
      </c>
      <c r="R1469" s="38" t="str">
        <f t="shared" si="56"/>
        <v/>
      </c>
      <c r="S1469" s="38" t="str">
        <f t="shared" ref="S1469:T1469" si="1477">S1468</f>
        <v>15 Juni sampai dengan 31 Agustus 2026</v>
      </c>
      <c r="T1469" s="38" t="str">
        <f t="shared" si="1477"/>
        <v>31 Agustus 2026</v>
      </c>
      <c r="U1469" s="46"/>
      <c r="V1469" s="42"/>
      <c r="W1469" s="42"/>
      <c r="X1469" s="42"/>
    </row>
    <row r="1470" ht="15.0" customHeight="1">
      <c r="A1470" s="36" t="s">
        <v>6532</v>
      </c>
      <c r="B1470" s="43"/>
      <c r="C1470" s="44"/>
      <c r="D1470" s="47"/>
      <c r="E1470" s="47"/>
      <c r="F1470" s="39" t="str">
        <f t="shared" si="2"/>
        <v>PETUGAS.1469/SPK/SE/PML/3172/2026</v>
      </c>
      <c r="G1470" s="45"/>
      <c r="H1470" s="39" t="str">
        <f>VLOOKUP(G1470,'MITRA (REFERENSI)'!$A:$Z,16,FALSE)</f>
        <v>#N/A</v>
      </c>
      <c r="I1470" s="39" t="str">
        <f>VLOOKUP(G1470,'MITRA (REFERENSI)'!$A:$Z,25,FALSE)</f>
        <v>#N/A</v>
      </c>
      <c r="J1470" s="38" t="str">
        <f>VLOOKUP(G1470,'MITRA (REFERENSI)'!$A:$Z,26,FALSE)</f>
        <v>#N/A</v>
      </c>
      <c r="K1470" s="38" t="str">
        <f>VLOOKUP(G1470,'MITRA (REFERENSI)'!$A:$Z,15,FALSE)</f>
        <v>#N/A</v>
      </c>
      <c r="L1470" s="38" t="str">
        <f>VLOOKUP(G1470,'MITRA (REFERENSI)'!$A:$Z,15,FALSE)</f>
        <v>#N/A</v>
      </c>
      <c r="M1470" s="38" t="str">
        <f>IF(B1470=1,'KELAS (REFERENSI)'!M1470,IF(B1470=2,'KELAS (REFERENSI)'!M1485,IF(B1470=3,'KELAS (REFERENSI)'!M1500,IF(B1470=4,'KELAS (REFERENSI)'!M1515,""))))</f>
        <v/>
      </c>
      <c r="N1470" s="38" t="str">
        <f>IF(B1470=1,'KELAS (REFERENSI)'!N1470,IF(B1470=2,'KELAS (REFERENSI)'!N1485,IF(B1470=3,'KELAS (REFERENSI)'!N1500,IF(B1470=4,'KELAS (REFERENSI)'!N1515,""))))</f>
        <v/>
      </c>
      <c r="O1470" s="38" t="str">
        <f>IF(B1470=1,'KELAS (REFERENSI)'!O1470,IF(B1470=2,'KELAS (REFERENSI)'!O1485,IF(B1470=3,'KELAS (REFERENSI)'!O1500,IF(B1470=4,'KELAS (REFERENSI)'!O1515,""))))</f>
        <v/>
      </c>
      <c r="P1470" s="38" t="str">
        <f>IF(B1470=1,'KELAS (REFERENSI)'!P1470,IF(B1470=2,'KELAS (REFERENSI)'!P1485,IF(B1470=3,'KELAS (REFERENSI)'!P1500,IF(B1470=4,'KELAS (REFERENSI)'!P1515,""))))</f>
        <v/>
      </c>
      <c r="Q1470" s="38" t="str">
        <f t="shared" si="4"/>
        <v>BPS Kota Jakarta Timur</v>
      </c>
      <c r="R1470" s="38" t="str">
        <f t="shared" si="56"/>
        <v/>
      </c>
      <c r="S1470" s="38" t="str">
        <f t="shared" ref="S1470:T1470" si="1478">S1469</f>
        <v>15 Juni sampai dengan 31 Agustus 2026</v>
      </c>
      <c r="T1470" s="38" t="str">
        <f t="shared" si="1478"/>
        <v>31 Agustus 2026</v>
      </c>
      <c r="U1470" s="46"/>
      <c r="V1470" s="42"/>
      <c r="W1470" s="42"/>
      <c r="X1470" s="42"/>
    </row>
    <row r="1471" ht="15.0" customHeight="1">
      <c r="A1471" s="36" t="s">
        <v>6533</v>
      </c>
      <c r="B1471" s="43"/>
      <c r="C1471" s="44"/>
      <c r="D1471" s="47"/>
      <c r="E1471" s="47"/>
      <c r="F1471" s="39" t="str">
        <f t="shared" si="2"/>
        <v>PETUGAS.1470/SPK/SE/PML/3172/2026</v>
      </c>
      <c r="G1471" s="45"/>
      <c r="H1471" s="39" t="str">
        <f>VLOOKUP(G1471,'MITRA (REFERENSI)'!$A:$Z,16,FALSE)</f>
        <v>#N/A</v>
      </c>
      <c r="I1471" s="39" t="str">
        <f>VLOOKUP(G1471,'MITRA (REFERENSI)'!$A:$Z,25,FALSE)</f>
        <v>#N/A</v>
      </c>
      <c r="J1471" s="38" t="str">
        <f>VLOOKUP(G1471,'MITRA (REFERENSI)'!$A:$Z,26,FALSE)</f>
        <v>#N/A</v>
      </c>
      <c r="K1471" s="38" t="str">
        <f>VLOOKUP(G1471,'MITRA (REFERENSI)'!$A:$Z,15,FALSE)</f>
        <v>#N/A</v>
      </c>
      <c r="L1471" s="38" t="str">
        <f>VLOOKUP(G1471,'MITRA (REFERENSI)'!$A:$Z,15,FALSE)</f>
        <v>#N/A</v>
      </c>
      <c r="M1471" s="38" t="str">
        <f>IF(B1471=1,'KELAS (REFERENSI)'!M1471,IF(B1471=2,'KELAS (REFERENSI)'!M1486,IF(B1471=3,'KELAS (REFERENSI)'!M1501,IF(B1471=4,'KELAS (REFERENSI)'!M1516,""))))</f>
        <v/>
      </c>
      <c r="N1471" s="38" t="str">
        <f>IF(B1471=1,'KELAS (REFERENSI)'!N1471,IF(B1471=2,'KELAS (REFERENSI)'!N1486,IF(B1471=3,'KELAS (REFERENSI)'!N1501,IF(B1471=4,'KELAS (REFERENSI)'!N1516,""))))</f>
        <v/>
      </c>
      <c r="O1471" s="38" t="str">
        <f>IF(B1471=1,'KELAS (REFERENSI)'!O1471,IF(B1471=2,'KELAS (REFERENSI)'!O1486,IF(B1471=3,'KELAS (REFERENSI)'!O1501,IF(B1471=4,'KELAS (REFERENSI)'!O1516,""))))</f>
        <v/>
      </c>
      <c r="P1471" s="38" t="str">
        <f>IF(B1471=1,'KELAS (REFERENSI)'!P1471,IF(B1471=2,'KELAS (REFERENSI)'!P1486,IF(B1471=3,'KELAS (REFERENSI)'!P1501,IF(B1471=4,'KELAS (REFERENSI)'!P1516,""))))</f>
        <v/>
      </c>
      <c r="Q1471" s="38" t="str">
        <f t="shared" si="4"/>
        <v>BPS Kota Jakarta Timur</v>
      </c>
      <c r="R1471" s="38" t="str">
        <f t="shared" si="56"/>
        <v/>
      </c>
      <c r="S1471" s="38" t="str">
        <f t="shared" ref="S1471:T1471" si="1479">S1470</f>
        <v>15 Juni sampai dengan 31 Agustus 2026</v>
      </c>
      <c r="T1471" s="38" t="str">
        <f t="shared" si="1479"/>
        <v>31 Agustus 2026</v>
      </c>
      <c r="U1471" s="46"/>
      <c r="V1471" s="42"/>
      <c r="W1471" s="42"/>
      <c r="X1471" s="42"/>
    </row>
    <row r="1472" ht="15.0" customHeight="1">
      <c r="A1472" s="36" t="s">
        <v>6534</v>
      </c>
      <c r="B1472" s="43"/>
      <c r="C1472" s="44"/>
      <c r="D1472" s="47"/>
      <c r="E1472" s="47"/>
      <c r="F1472" s="39" t="str">
        <f t="shared" si="2"/>
        <v>PETUGAS.1471/SPK/SE/PML/3172/2026</v>
      </c>
      <c r="G1472" s="45"/>
      <c r="H1472" s="39" t="str">
        <f>VLOOKUP(G1472,'MITRA (REFERENSI)'!$A:$Z,16,FALSE)</f>
        <v>#N/A</v>
      </c>
      <c r="I1472" s="39" t="str">
        <f>VLOOKUP(G1472,'MITRA (REFERENSI)'!$A:$Z,25,FALSE)</f>
        <v>#N/A</v>
      </c>
      <c r="J1472" s="38" t="str">
        <f>VLOOKUP(G1472,'MITRA (REFERENSI)'!$A:$Z,26,FALSE)</f>
        <v>#N/A</v>
      </c>
      <c r="K1472" s="38" t="str">
        <f>VLOOKUP(G1472,'MITRA (REFERENSI)'!$A:$Z,15,FALSE)</f>
        <v>#N/A</v>
      </c>
      <c r="L1472" s="38" t="str">
        <f>VLOOKUP(G1472,'MITRA (REFERENSI)'!$A:$Z,15,FALSE)</f>
        <v>#N/A</v>
      </c>
      <c r="M1472" s="38" t="str">
        <f>IF(B1472=1,'KELAS (REFERENSI)'!M1472,IF(B1472=2,'KELAS (REFERENSI)'!M1487,IF(B1472=3,'KELAS (REFERENSI)'!M1502,IF(B1472=4,'KELAS (REFERENSI)'!M1517,""))))</f>
        <v/>
      </c>
      <c r="N1472" s="38" t="str">
        <f>IF(B1472=1,'KELAS (REFERENSI)'!N1472,IF(B1472=2,'KELAS (REFERENSI)'!N1487,IF(B1472=3,'KELAS (REFERENSI)'!N1502,IF(B1472=4,'KELAS (REFERENSI)'!N1517,""))))</f>
        <v/>
      </c>
      <c r="O1472" s="38" t="str">
        <f>IF(B1472=1,'KELAS (REFERENSI)'!O1472,IF(B1472=2,'KELAS (REFERENSI)'!O1487,IF(B1472=3,'KELAS (REFERENSI)'!O1502,IF(B1472=4,'KELAS (REFERENSI)'!O1517,""))))</f>
        <v/>
      </c>
      <c r="P1472" s="38" t="str">
        <f>IF(B1472=1,'KELAS (REFERENSI)'!P1472,IF(B1472=2,'KELAS (REFERENSI)'!P1487,IF(B1472=3,'KELAS (REFERENSI)'!P1502,IF(B1472=4,'KELAS (REFERENSI)'!P1517,""))))</f>
        <v/>
      </c>
      <c r="Q1472" s="38" t="str">
        <f t="shared" si="4"/>
        <v>BPS Kota Jakarta Timur</v>
      </c>
      <c r="R1472" s="38" t="str">
        <f t="shared" si="56"/>
        <v/>
      </c>
      <c r="S1472" s="38" t="str">
        <f t="shared" ref="S1472:T1472" si="1480">S1471</f>
        <v>15 Juni sampai dengan 31 Agustus 2026</v>
      </c>
      <c r="T1472" s="38" t="str">
        <f t="shared" si="1480"/>
        <v>31 Agustus 2026</v>
      </c>
      <c r="U1472" s="46"/>
      <c r="V1472" s="42"/>
      <c r="W1472" s="42"/>
      <c r="X1472" s="42"/>
    </row>
    <row r="1473" ht="15.0" customHeight="1">
      <c r="A1473" s="36" t="s">
        <v>6535</v>
      </c>
      <c r="B1473" s="43"/>
      <c r="C1473" s="44"/>
      <c r="D1473" s="47"/>
      <c r="E1473" s="47"/>
      <c r="F1473" s="39" t="str">
        <f t="shared" si="2"/>
        <v>PETUGAS.1472/SPK/SE/PML/3172/2026</v>
      </c>
      <c r="G1473" s="45"/>
      <c r="H1473" s="39" t="str">
        <f>VLOOKUP(G1473,'MITRA (REFERENSI)'!$A:$Z,16,FALSE)</f>
        <v>#N/A</v>
      </c>
      <c r="I1473" s="39" t="str">
        <f>VLOOKUP(G1473,'MITRA (REFERENSI)'!$A:$Z,25,FALSE)</f>
        <v>#N/A</v>
      </c>
      <c r="J1473" s="38" t="str">
        <f>VLOOKUP(G1473,'MITRA (REFERENSI)'!$A:$Z,26,FALSE)</f>
        <v>#N/A</v>
      </c>
      <c r="K1473" s="38" t="str">
        <f>VLOOKUP(G1473,'MITRA (REFERENSI)'!$A:$Z,15,FALSE)</f>
        <v>#N/A</v>
      </c>
      <c r="L1473" s="38" t="str">
        <f>VLOOKUP(G1473,'MITRA (REFERENSI)'!$A:$Z,15,FALSE)</f>
        <v>#N/A</v>
      </c>
      <c r="M1473" s="38" t="str">
        <f>IF(B1473=1,'KELAS (REFERENSI)'!M1473,IF(B1473=2,'KELAS (REFERENSI)'!M1488,IF(B1473=3,'KELAS (REFERENSI)'!M1503,IF(B1473=4,'KELAS (REFERENSI)'!M1518,""))))</f>
        <v/>
      </c>
      <c r="N1473" s="38" t="str">
        <f>IF(B1473=1,'KELAS (REFERENSI)'!N1473,IF(B1473=2,'KELAS (REFERENSI)'!N1488,IF(B1473=3,'KELAS (REFERENSI)'!N1503,IF(B1473=4,'KELAS (REFERENSI)'!N1518,""))))</f>
        <v/>
      </c>
      <c r="O1473" s="38" t="str">
        <f>IF(B1473=1,'KELAS (REFERENSI)'!O1473,IF(B1473=2,'KELAS (REFERENSI)'!O1488,IF(B1473=3,'KELAS (REFERENSI)'!O1503,IF(B1473=4,'KELAS (REFERENSI)'!O1518,""))))</f>
        <v/>
      </c>
      <c r="P1473" s="38" t="str">
        <f>IF(B1473=1,'KELAS (REFERENSI)'!P1473,IF(B1473=2,'KELAS (REFERENSI)'!P1488,IF(B1473=3,'KELAS (REFERENSI)'!P1503,IF(B1473=4,'KELAS (REFERENSI)'!P1518,""))))</f>
        <v/>
      </c>
      <c r="Q1473" s="38" t="str">
        <f t="shared" si="4"/>
        <v>BPS Kota Jakarta Timur</v>
      </c>
      <c r="R1473" s="38" t="str">
        <f t="shared" si="56"/>
        <v/>
      </c>
      <c r="S1473" s="38" t="str">
        <f t="shared" ref="S1473:T1473" si="1481">S1472</f>
        <v>15 Juni sampai dengan 31 Agustus 2026</v>
      </c>
      <c r="T1473" s="38" t="str">
        <f t="shared" si="1481"/>
        <v>31 Agustus 2026</v>
      </c>
      <c r="U1473" s="46"/>
      <c r="V1473" s="42"/>
      <c r="W1473" s="42"/>
      <c r="X1473" s="42"/>
    </row>
    <row r="1474" ht="15.0" customHeight="1">
      <c r="A1474" s="36" t="s">
        <v>6536</v>
      </c>
      <c r="B1474" s="43"/>
      <c r="C1474" s="44"/>
      <c r="D1474" s="47"/>
      <c r="E1474" s="47"/>
      <c r="F1474" s="39" t="str">
        <f t="shared" si="2"/>
        <v>PETUGAS.1473/SPK/SE/PML/3172/2026</v>
      </c>
      <c r="G1474" s="45"/>
      <c r="H1474" s="39" t="str">
        <f>VLOOKUP(G1474,'MITRA (REFERENSI)'!$A:$Z,16,FALSE)</f>
        <v>#N/A</v>
      </c>
      <c r="I1474" s="39" t="str">
        <f>VLOOKUP(G1474,'MITRA (REFERENSI)'!$A:$Z,25,FALSE)</f>
        <v>#N/A</v>
      </c>
      <c r="J1474" s="38" t="str">
        <f>VLOOKUP(G1474,'MITRA (REFERENSI)'!$A:$Z,26,FALSE)</f>
        <v>#N/A</v>
      </c>
      <c r="K1474" s="38" t="str">
        <f>VLOOKUP(G1474,'MITRA (REFERENSI)'!$A:$Z,15,FALSE)</f>
        <v>#N/A</v>
      </c>
      <c r="L1474" s="38" t="str">
        <f>VLOOKUP(G1474,'MITRA (REFERENSI)'!$A:$Z,15,FALSE)</f>
        <v>#N/A</v>
      </c>
      <c r="M1474" s="38" t="str">
        <f>IF(B1474=1,'KELAS (REFERENSI)'!M1474,IF(B1474=2,'KELAS (REFERENSI)'!M1489,IF(B1474=3,'KELAS (REFERENSI)'!M1504,IF(B1474=4,'KELAS (REFERENSI)'!M1519,""))))</f>
        <v/>
      </c>
      <c r="N1474" s="38" t="str">
        <f>IF(B1474=1,'KELAS (REFERENSI)'!N1474,IF(B1474=2,'KELAS (REFERENSI)'!N1489,IF(B1474=3,'KELAS (REFERENSI)'!N1504,IF(B1474=4,'KELAS (REFERENSI)'!N1519,""))))</f>
        <v/>
      </c>
      <c r="O1474" s="38" t="str">
        <f>IF(B1474=1,'KELAS (REFERENSI)'!O1474,IF(B1474=2,'KELAS (REFERENSI)'!O1489,IF(B1474=3,'KELAS (REFERENSI)'!O1504,IF(B1474=4,'KELAS (REFERENSI)'!O1519,""))))</f>
        <v/>
      </c>
      <c r="P1474" s="38" t="str">
        <f>IF(B1474=1,'KELAS (REFERENSI)'!P1474,IF(B1474=2,'KELAS (REFERENSI)'!P1489,IF(B1474=3,'KELAS (REFERENSI)'!P1504,IF(B1474=4,'KELAS (REFERENSI)'!P1519,""))))</f>
        <v/>
      </c>
      <c r="Q1474" s="38" t="str">
        <f t="shared" si="4"/>
        <v>BPS Kota Jakarta Timur</v>
      </c>
      <c r="R1474" s="38" t="str">
        <f t="shared" si="56"/>
        <v/>
      </c>
      <c r="S1474" s="38" t="str">
        <f t="shared" ref="S1474:T1474" si="1482">S1473</f>
        <v>15 Juni sampai dengan 31 Agustus 2026</v>
      </c>
      <c r="T1474" s="38" t="str">
        <f t="shared" si="1482"/>
        <v>31 Agustus 2026</v>
      </c>
      <c r="U1474" s="46"/>
      <c r="V1474" s="42"/>
      <c r="W1474" s="42"/>
      <c r="X1474" s="42"/>
    </row>
    <row r="1475" ht="15.0" customHeight="1">
      <c r="A1475" s="36" t="s">
        <v>6537</v>
      </c>
      <c r="B1475" s="43"/>
      <c r="C1475" s="44"/>
      <c r="D1475" s="47"/>
      <c r="E1475" s="47"/>
      <c r="F1475" s="39" t="str">
        <f t="shared" si="2"/>
        <v>PETUGAS.1474/SPK/SE/PML/3172/2026</v>
      </c>
      <c r="G1475" s="45"/>
      <c r="H1475" s="39" t="str">
        <f>VLOOKUP(G1475,'MITRA (REFERENSI)'!$A:$Z,16,FALSE)</f>
        <v>#N/A</v>
      </c>
      <c r="I1475" s="39" t="str">
        <f>VLOOKUP(G1475,'MITRA (REFERENSI)'!$A:$Z,25,FALSE)</f>
        <v>#N/A</v>
      </c>
      <c r="J1475" s="38" t="str">
        <f>VLOOKUP(G1475,'MITRA (REFERENSI)'!$A:$Z,26,FALSE)</f>
        <v>#N/A</v>
      </c>
      <c r="K1475" s="38" t="str">
        <f>VLOOKUP(G1475,'MITRA (REFERENSI)'!$A:$Z,15,FALSE)</f>
        <v>#N/A</v>
      </c>
      <c r="L1475" s="38" t="str">
        <f>VLOOKUP(G1475,'MITRA (REFERENSI)'!$A:$Z,15,FALSE)</f>
        <v>#N/A</v>
      </c>
      <c r="M1475" s="38" t="str">
        <f>IF(B1475=1,'KELAS (REFERENSI)'!M1475,IF(B1475=2,'KELAS (REFERENSI)'!M1490,IF(B1475=3,'KELAS (REFERENSI)'!M1505,IF(B1475=4,'KELAS (REFERENSI)'!M1520,""))))</f>
        <v/>
      </c>
      <c r="N1475" s="38" t="str">
        <f>IF(B1475=1,'KELAS (REFERENSI)'!N1475,IF(B1475=2,'KELAS (REFERENSI)'!N1490,IF(B1475=3,'KELAS (REFERENSI)'!N1505,IF(B1475=4,'KELAS (REFERENSI)'!N1520,""))))</f>
        <v/>
      </c>
      <c r="O1475" s="38" t="str">
        <f>IF(B1475=1,'KELAS (REFERENSI)'!O1475,IF(B1475=2,'KELAS (REFERENSI)'!O1490,IF(B1475=3,'KELAS (REFERENSI)'!O1505,IF(B1475=4,'KELAS (REFERENSI)'!O1520,""))))</f>
        <v/>
      </c>
      <c r="P1475" s="38" t="str">
        <f>IF(B1475=1,'KELAS (REFERENSI)'!P1475,IF(B1475=2,'KELAS (REFERENSI)'!P1490,IF(B1475=3,'KELAS (REFERENSI)'!P1505,IF(B1475=4,'KELAS (REFERENSI)'!P1520,""))))</f>
        <v/>
      </c>
      <c r="Q1475" s="38" t="str">
        <f t="shared" si="4"/>
        <v>BPS Kota Jakarta Timur</v>
      </c>
      <c r="R1475" s="38" t="str">
        <f t="shared" si="56"/>
        <v/>
      </c>
      <c r="S1475" s="38" t="str">
        <f t="shared" ref="S1475:T1475" si="1483">S1474</f>
        <v>15 Juni sampai dengan 31 Agustus 2026</v>
      </c>
      <c r="T1475" s="38" t="str">
        <f t="shared" si="1483"/>
        <v>31 Agustus 2026</v>
      </c>
      <c r="U1475" s="46"/>
      <c r="V1475" s="42"/>
      <c r="W1475" s="42"/>
      <c r="X1475" s="42"/>
    </row>
    <row r="1476" ht="15.0" customHeight="1">
      <c r="A1476" s="36" t="s">
        <v>6538</v>
      </c>
      <c r="B1476" s="43"/>
      <c r="C1476" s="44"/>
      <c r="D1476" s="47"/>
      <c r="E1476" s="47"/>
      <c r="F1476" s="39" t="str">
        <f t="shared" si="2"/>
        <v>PETUGAS.1475/SPK/SE/PML/3172/2026</v>
      </c>
      <c r="G1476" s="45"/>
      <c r="H1476" s="39" t="str">
        <f>VLOOKUP(G1476,'MITRA (REFERENSI)'!$A:$Z,16,FALSE)</f>
        <v>#N/A</v>
      </c>
      <c r="I1476" s="39" t="str">
        <f>VLOOKUP(G1476,'MITRA (REFERENSI)'!$A:$Z,25,FALSE)</f>
        <v>#N/A</v>
      </c>
      <c r="J1476" s="38" t="str">
        <f>VLOOKUP(G1476,'MITRA (REFERENSI)'!$A:$Z,26,FALSE)</f>
        <v>#N/A</v>
      </c>
      <c r="K1476" s="38" t="str">
        <f>VLOOKUP(G1476,'MITRA (REFERENSI)'!$A:$Z,15,FALSE)</f>
        <v>#N/A</v>
      </c>
      <c r="L1476" s="38" t="str">
        <f>VLOOKUP(G1476,'MITRA (REFERENSI)'!$A:$Z,15,FALSE)</f>
        <v>#N/A</v>
      </c>
      <c r="M1476" s="38" t="str">
        <f>IF(B1476=1,'KELAS (REFERENSI)'!M1476,IF(B1476=2,'KELAS (REFERENSI)'!M1491,IF(B1476=3,'KELAS (REFERENSI)'!M1506,IF(B1476=4,'KELAS (REFERENSI)'!M1521,""))))</f>
        <v/>
      </c>
      <c r="N1476" s="38" t="str">
        <f>IF(B1476=1,'KELAS (REFERENSI)'!N1476,IF(B1476=2,'KELAS (REFERENSI)'!N1491,IF(B1476=3,'KELAS (REFERENSI)'!N1506,IF(B1476=4,'KELAS (REFERENSI)'!N1521,""))))</f>
        <v/>
      </c>
      <c r="O1476" s="38" t="str">
        <f>IF(B1476=1,'KELAS (REFERENSI)'!O1476,IF(B1476=2,'KELAS (REFERENSI)'!O1491,IF(B1476=3,'KELAS (REFERENSI)'!O1506,IF(B1476=4,'KELAS (REFERENSI)'!O1521,""))))</f>
        <v/>
      </c>
      <c r="P1476" s="38" t="str">
        <f>IF(B1476=1,'KELAS (REFERENSI)'!P1476,IF(B1476=2,'KELAS (REFERENSI)'!P1491,IF(B1476=3,'KELAS (REFERENSI)'!P1506,IF(B1476=4,'KELAS (REFERENSI)'!P1521,""))))</f>
        <v/>
      </c>
      <c r="Q1476" s="38" t="str">
        <f t="shared" si="4"/>
        <v>BPS Kota Jakarta Timur</v>
      </c>
      <c r="R1476" s="38" t="str">
        <f t="shared" si="56"/>
        <v/>
      </c>
      <c r="S1476" s="38" t="str">
        <f t="shared" ref="S1476:T1476" si="1484">S1475</f>
        <v>15 Juni sampai dengan 31 Agustus 2026</v>
      </c>
      <c r="T1476" s="38" t="str">
        <f t="shared" si="1484"/>
        <v>31 Agustus 2026</v>
      </c>
      <c r="U1476" s="46"/>
      <c r="V1476" s="42"/>
      <c r="W1476" s="42"/>
      <c r="X1476" s="42"/>
    </row>
    <row r="1477" ht="15.0" customHeight="1">
      <c r="A1477" s="36" t="s">
        <v>6539</v>
      </c>
      <c r="B1477" s="43"/>
      <c r="C1477" s="44"/>
      <c r="D1477" s="47"/>
      <c r="E1477" s="47"/>
      <c r="F1477" s="39" t="str">
        <f t="shared" si="2"/>
        <v>PETUGAS.1476/SPK/SE/PML/3172/2026</v>
      </c>
      <c r="G1477" s="45"/>
      <c r="H1477" s="39" t="str">
        <f>VLOOKUP(G1477,'MITRA (REFERENSI)'!$A:$Z,16,FALSE)</f>
        <v>#N/A</v>
      </c>
      <c r="I1477" s="39" t="str">
        <f>VLOOKUP(G1477,'MITRA (REFERENSI)'!$A:$Z,25,FALSE)</f>
        <v>#N/A</v>
      </c>
      <c r="J1477" s="38" t="str">
        <f>VLOOKUP(G1477,'MITRA (REFERENSI)'!$A:$Z,26,FALSE)</f>
        <v>#N/A</v>
      </c>
      <c r="K1477" s="38" t="str">
        <f>VLOOKUP(G1477,'MITRA (REFERENSI)'!$A:$Z,15,FALSE)</f>
        <v>#N/A</v>
      </c>
      <c r="L1477" s="38" t="str">
        <f>VLOOKUP(G1477,'MITRA (REFERENSI)'!$A:$Z,15,FALSE)</f>
        <v>#N/A</v>
      </c>
      <c r="M1477" s="38" t="str">
        <f>IF(B1477=1,'KELAS (REFERENSI)'!M1477,IF(B1477=2,'KELAS (REFERENSI)'!M1492,IF(B1477=3,'KELAS (REFERENSI)'!M1507,IF(B1477=4,'KELAS (REFERENSI)'!M1522,""))))</f>
        <v/>
      </c>
      <c r="N1477" s="38" t="str">
        <f>IF(B1477=1,'KELAS (REFERENSI)'!N1477,IF(B1477=2,'KELAS (REFERENSI)'!N1492,IF(B1477=3,'KELAS (REFERENSI)'!N1507,IF(B1477=4,'KELAS (REFERENSI)'!N1522,""))))</f>
        <v/>
      </c>
      <c r="O1477" s="38" t="str">
        <f>IF(B1477=1,'KELAS (REFERENSI)'!O1477,IF(B1477=2,'KELAS (REFERENSI)'!O1492,IF(B1477=3,'KELAS (REFERENSI)'!O1507,IF(B1477=4,'KELAS (REFERENSI)'!O1522,""))))</f>
        <v/>
      </c>
      <c r="P1477" s="38" t="str">
        <f>IF(B1477=1,'KELAS (REFERENSI)'!P1477,IF(B1477=2,'KELAS (REFERENSI)'!P1492,IF(B1477=3,'KELAS (REFERENSI)'!P1507,IF(B1477=4,'KELAS (REFERENSI)'!P1522,""))))</f>
        <v/>
      </c>
      <c r="Q1477" s="38" t="str">
        <f t="shared" si="4"/>
        <v>BPS Kota Jakarta Timur</v>
      </c>
      <c r="R1477" s="38" t="str">
        <f t="shared" si="56"/>
        <v/>
      </c>
      <c r="S1477" s="38" t="str">
        <f t="shared" ref="S1477:T1477" si="1485">S1476</f>
        <v>15 Juni sampai dengan 31 Agustus 2026</v>
      </c>
      <c r="T1477" s="38" t="str">
        <f t="shared" si="1485"/>
        <v>31 Agustus 2026</v>
      </c>
      <c r="U1477" s="46"/>
      <c r="V1477" s="42"/>
      <c r="W1477" s="42"/>
      <c r="X1477" s="42"/>
    </row>
    <row r="1478" ht="15.0" customHeight="1">
      <c r="A1478" s="36" t="s">
        <v>6540</v>
      </c>
      <c r="B1478" s="43"/>
      <c r="C1478" s="44"/>
      <c r="D1478" s="47"/>
      <c r="E1478" s="47"/>
      <c r="F1478" s="39" t="str">
        <f t="shared" si="2"/>
        <v>PETUGAS.1477/SPK/SE/PML/3172/2026</v>
      </c>
      <c r="G1478" s="45"/>
      <c r="H1478" s="39" t="str">
        <f>VLOOKUP(G1478,'MITRA (REFERENSI)'!$A:$Z,16,FALSE)</f>
        <v>#N/A</v>
      </c>
      <c r="I1478" s="39" t="str">
        <f>VLOOKUP(G1478,'MITRA (REFERENSI)'!$A:$Z,25,FALSE)</f>
        <v>#N/A</v>
      </c>
      <c r="J1478" s="38" t="str">
        <f>VLOOKUP(G1478,'MITRA (REFERENSI)'!$A:$Z,26,FALSE)</f>
        <v>#N/A</v>
      </c>
      <c r="K1478" s="38" t="str">
        <f>VLOOKUP(G1478,'MITRA (REFERENSI)'!$A:$Z,15,FALSE)</f>
        <v>#N/A</v>
      </c>
      <c r="L1478" s="38" t="str">
        <f>VLOOKUP(G1478,'MITRA (REFERENSI)'!$A:$Z,15,FALSE)</f>
        <v>#N/A</v>
      </c>
      <c r="M1478" s="38" t="str">
        <f>IF(B1478=1,'KELAS (REFERENSI)'!M1478,IF(B1478=2,'KELAS (REFERENSI)'!M1493,IF(B1478=3,'KELAS (REFERENSI)'!M1508,IF(B1478=4,'KELAS (REFERENSI)'!M1523,""))))</f>
        <v/>
      </c>
      <c r="N1478" s="38" t="str">
        <f>IF(B1478=1,'KELAS (REFERENSI)'!N1478,IF(B1478=2,'KELAS (REFERENSI)'!N1493,IF(B1478=3,'KELAS (REFERENSI)'!N1508,IF(B1478=4,'KELAS (REFERENSI)'!N1523,""))))</f>
        <v/>
      </c>
      <c r="O1478" s="38" t="str">
        <f>IF(B1478=1,'KELAS (REFERENSI)'!O1478,IF(B1478=2,'KELAS (REFERENSI)'!O1493,IF(B1478=3,'KELAS (REFERENSI)'!O1508,IF(B1478=4,'KELAS (REFERENSI)'!O1523,""))))</f>
        <v/>
      </c>
      <c r="P1478" s="38" t="str">
        <f>IF(B1478=1,'KELAS (REFERENSI)'!P1478,IF(B1478=2,'KELAS (REFERENSI)'!P1493,IF(B1478=3,'KELAS (REFERENSI)'!P1508,IF(B1478=4,'KELAS (REFERENSI)'!P1523,""))))</f>
        <v/>
      </c>
      <c r="Q1478" s="38" t="str">
        <f t="shared" si="4"/>
        <v>BPS Kota Jakarta Timur</v>
      </c>
      <c r="R1478" s="38" t="str">
        <f t="shared" si="56"/>
        <v/>
      </c>
      <c r="S1478" s="38" t="str">
        <f t="shared" ref="S1478:T1478" si="1486">S1477</f>
        <v>15 Juni sampai dengan 31 Agustus 2026</v>
      </c>
      <c r="T1478" s="38" t="str">
        <f t="shared" si="1486"/>
        <v>31 Agustus 2026</v>
      </c>
      <c r="U1478" s="46"/>
      <c r="V1478" s="42"/>
      <c r="W1478" s="42"/>
      <c r="X1478" s="42"/>
    </row>
    <row r="1479" ht="15.0" customHeight="1">
      <c r="A1479" s="36" t="s">
        <v>6541</v>
      </c>
      <c r="B1479" s="43"/>
      <c r="C1479" s="44"/>
      <c r="D1479" s="47"/>
      <c r="E1479" s="47"/>
      <c r="F1479" s="39" t="str">
        <f t="shared" si="2"/>
        <v>PETUGAS.1478/SPK/SE/PML/3172/2026</v>
      </c>
      <c r="G1479" s="45"/>
      <c r="H1479" s="39" t="str">
        <f>VLOOKUP(G1479,'MITRA (REFERENSI)'!$A:$Z,16,FALSE)</f>
        <v>#N/A</v>
      </c>
      <c r="I1479" s="39" t="str">
        <f>VLOOKUP(G1479,'MITRA (REFERENSI)'!$A:$Z,25,FALSE)</f>
        <v>#N/A</v>
      </c>
      <c r="J1479" s="38" t="str">
        <f>VLOOKUP(G1479,'MITRA (REFERENSI)'!$A:$Z,26,FALSE)</f>
        <v>#N/A</v>
      </c>
      <c r="K1479" s="38" t="str">
        <f>VLOOKUP(G1479,'MITRA (REFERENSI)'!$A:$Z,15,FALSE)</f>
        <v>#N/A</v>
      </c>
      <c r="L1479" s="38" t="str">
        <f>VLOOKUP(G1479,'MITRA (REFERENSI)'!$A:$Z,15,FALSE)</f>
        <v>#N/A</v>
      </c>
      <c r="M1479" s="38" t="str">
        <f>IF(B1479=1,'KELAS (REFERENSI)'!M1479,IF(B1479=2,'KELAS (REFERENSI)'!M1494,IF(B1479=3,'KELAS (REFERENSI)'!M1509,IF(B1479=4,'KELAS (REFERENSI)'!M1524,""))))</f>
        <v/>
      </c>
      <c r="N1479" s="38" t="str">
        <f>IF(B1479=1,'KELAS (REFERENSI)'!N1479,IF(B1479=2,'KELAS (REFERENSI)'!N1494,IF(B1479=3,'KELAS (REFERENSI)'!N1509,IF(B1479=4,'KELAS (REFERENSI)'!N1524,""))))</f>
        <v/>
      </c>
      <c r="O1479" s="38" t="str">
        <f>IF(B1479=1,'KELAS (REFERENSI)'!O1479,IF(B1479=2,'KELAS (REFERENSI)'!O1494,IF(B1479=3,'KELAS (REFERENSI)'!O1509,IF(B1479=4,'KELAS (REFERENSI)'!O1524,""))))</f>
        <v/>
      </c>
      <c r="P1479" s="38" t="str">
        <f>IF(B1479=1,'KELAS (REFERENSI)'!P1479,IF(B1479=2,'KELAS (REFERENSI)'!P1494,IF(B1479=3,'KELAS (REFERENSI)'!P1509,IF(B1479=4,'KELAS (REFERENSI)'!P1524,""))))</f>
        <v/>
      </c>
      <c r="Q1479" s="38" t="str">
        <f t="shared" si="4"/>
        <v>BPS Kota Jakarta Timur</v>
      </c>
      <c r="R1479" s="38" t="str">
        <f t="shared" si="56"/>
        <v/>
      </c>
      <c r="S1479" s="38" t="str">
        <f t="shared" ref="S1479:T1479" si="1487">S1478</f>
        <v>15 Juni sampai dengan 31 Agustus 2026</v>
      </c>
      <c r="T1479" s="38" t="str">
        <f t="shared" si="1487"/>
        <v>31 Agustus 2026</v>
      </c>
      <c r="U1479" s="46"/>
      <c r="V1479" s="42"/>
      <c r="W1479" s="42"/>
      <c r="X1479" s="42"/>
    </row>
    <row r="1480" ht="15.0" customHeight="1">
      <c r="A1480" s="36" t="s">
        <v>6542</v>
      </c>
      <c r="B1480" s="43"/>
      <c r="C1480" s="44"/>
      <c r="D1480" s="47"/>
      <c r="E1480" s="47"/>
      <c r="F1480" s="39" t="str">
        <f t="shared" si="2"/>
        <v>PETUGAS.1479/SPK/SE/PML/3172/2026</v>
      </c>
      <c r="G1480" s="45"/>
      <c r="H1480" s="39" t="str">
        <f>VLOOKUP(G1480,'MITRA (REFERENSI)'!$A:$Z,16,FALSE)</f>
        <v>#N/A</v>
      </c>
      <c r="I1480" s="39" t="str">
        <f>VLOOKUP(G1480,'MITRA (REFERENSI)'!$A:$Z,25,FALSE)</f>
        <v>#N/A</v>
      </c>
      <c r="J1480" s="38" t="str">
        <f>VLOOKUP(G1480,'MITRA (REFERENSI)'!$A:$Z,26,FALSE)</f>
        <v>#N/A</v>
      </c>
      <c r="K1480" s="38" t="str">
        <f>VLOOKUP(G1480,'MITRA (REFERENSI)'!$A:$Z,15,FALSE)</f>
        <v>#N/A</v>
      </c>
      <c r="L1480" s="38" t="str">
        <f>VLOOKUP(G1480,'MITRA (REFERENSI)'!$A:$Z,15,FALSE)</f>
        <v>#N/A</v>
      </c>
      <c r="M1480" s="38" t="str">
        <f>IF(B1480=1,'KELAS (REFERENSI)'!M1480,IF(B1480=2,'KELAS (REFERENSI)'!M1495,IF(B1480=3,'KELAS (REFERENSI)'!M1510,IF(B1480=4,'KELAS (REFERENSI)'!M1525,""))))</f>
        <v/>
      </c>
      <c r="N1480" s="38" t="str">
        <f>IF(B1480=1,'KELAS (REFERENSI)'!N1480,IF(B1480=2,'KELAS (REFERENSI)'!N1495,IF(B1480=3,'KELAS (REFERENSI)'!N1510,IF(B1480=4,'KELAS (REFERENSI)'!N1525,""))))</f>
        <v/>
      </c>
      <c r="O1480" s="38" t="str">
        <f>IF(B1480=1,'KELAS (REFERENSI)'!O1480,IF(B1480=2,'KELAS (REFERENSI)'!O1495,IF(B1480=3,'KELAS (REFERENSI)'!O1510,IF(B1480=4,'KELAS (REFERENSI)'!O1525,""))))</f>
        <v/>
      </c>
      <c r="P1480" s="38" t="str">
        <f>IF(B1480=1,'KELAS (REFERENSI)'!P1480,IF(B1480=2,'KELAS (REFERENSI)'!P1495,IF(B1480=3,'KELAS (REFERENSI)'!P1510,IF(B1480=4,'KELAS (REFERENSI)'!P1525,""))))</f>
        <v/>
      </c>
      <c r="Q1480" s="38" t="str">
        <f t="shared" si="4"/>
        <v>BPS Kota Jakarta Timur</v>
      </c>
      <c r="R1480" s="38" t="str">
        <f t="shared" si="56"/>
        <v/>
      </c>
      <c r="S1480" s="38" t="str">
        <f t="shared" ref="S1480:T1480" si="1488">S1479</f>
        <v>15 Juni sampai dengan 31 Agustus 2026</v>
      </c>
      <c r="T1480" s="38" t="str">
        <f t="shared" si="1488"/>
        <v>31 Agustus 2026</v>
      </c>
      <c r="U1480" s="46"/>
      <c r="V1480" s="42"/>
      <c r="W1480" s="42"/>
      <c r="X1480" s="42"/>
    </row>
    <row r="1481" ht="15.0" customHeight="1">
      <c r="A1481" s="36" t="s">
        <v>6543</v>
      </c>
      <c r="B1481" s="43"/>
      <c r="C1481" s="44"/>
      <c r="D1481" s="47"/>
      <c r="E1481" s="47"/>
      <c r="F1481" s="39" t="str">
        <f t="shared" si="2"/>
        <v>PETUGAS.1480/SPK/SE/PML/3172/2026</v>
      </c>
      <c r="G1481" s="45"/>
      <c r="H1481" s="39" t="str">
        <f>VLOOKUP(G1481,'MITRA (REFERENSI)'!$A:$Z,16,FALSE)</f>
        <v>#N/A</v>
      </c>
      <c r="I1481" s="39" t="str">
        <f>VLOOKUP(G1481,'MITRA (REFERENSI)'!$A:$Z,25,FALSE)</f>
        <v>#N/A</v>
      </c>
      <c r="J1481" s="38" t="str">
        <f>VLOOKUP(G1481,'MITRA (REFERENSI)'!$A:$Z,26,FALSE)</f>
        <v>#N/A</v>
      </c>
      <c r="K1481" s="38" t="str">
        <f>VLOOKUP(G1481,'MITRA (REFERENSI)'!$A:$Z,15,FALSE)</f>
        <v>#N/A</v>
      </c>
      <c r="L1481" s="38" t="str">
        <f>VLOOKUP(G1481,'MITRA (REFERENSI)'!$A:$Z,15,FALSE)</f>
        <v>#N/A</v>
      </c>
      <c r="M1481" s="38" t="str">
        <f>IF(B1481=1,'KELAS (REFERENSI)'!M1481,IF(B1481=2,'KELAS (REFERENSI)'!M1496,IF(B1481=3,'KELAS (REFERENSI)'!M1511,IF(B1481=4,'KELAS (REFERENSI)'!M1526,""))))</f>
        <v/>
      </c>
      <c r="N1481" s="38" t="str">
        <f>IF(B1481=1,'KELAS (REFERENSI)'!N1481,IF(B1481=2,'KELAS (REFERENSI)'!N1496,IF(B1481=3,'KELAS (REFERENSI)'!N1511,IF(B1481=4,'KELAS (REFERENSI)'!N1526,""))))</f>
        <v/>
      </c>
      <c r="O1481" s="38" t="str">
        <f>IF(B1481=1,'KELAS (REFERENSI)'!O1481,IF(B1481=2,'KELAS (REFERENSI)'!O1496,IF(B1481=3,'KELAS (REFERENSI)'!O1511,IF(B1481=4,'KELAS (REFERENSI)'!O1526,""))))</f>
        <v/>
      </c>
      <c r="P1481" s="38" t="str">
        <f>IF(B1481=1,'KELAS (REFERENSI)'!P1481,IF(B1481=2,'KELAS (REFERENSI)'!P1496,IF(B1481=3,'KELAS (REFERENSI)'!P1511,IF(B1481=4,'KELAS (REFERENSI)'!P1526,""))))</f>
        <v/>
      </c>
      <c r="Q1481" s="38" t="str">
        <f t="shared" si="4"/>
        <v>BPS Kota Jakarta Timur</v>
      </c>
      <c r="R1481" s="38" t="str">
        <f t="shared" si="56"/>
        <v/>
      </c>
      <c r="S1481" s="38" t="str">
        <f t="shared" ref="S1481:T1481" si="1489">S1480</f>
        <v>15 Juni sampai dengan 31 Agustus 2026</v>
      </c>
      <c r="T1481" s="38" t="str">
        <f t="shared" si="1489"/>
        <v>31 Agustus 2026</v>
      </c>
      <c r="U1481" s="46"/>
      <c r="V1481" s="42"/>
      <c r="W1481" s="42"/>
      <c r="X1481" s="42"/>
    </row>
    <row r="1482" ht="15.0" customHeight="1">
      <c r="A1482" s="36" t="s">
        <v>6544</v>
      </c>
      <c r="B1482" s="43"/>
      <c r="C1482" s="44"/>
      <c r="D1482" s="47"/>
      <c r="E1482" s="47"/>
      <c r="F1482" s="39" t="str">
        <f t="shared" si="2"/>
        <v>PETUGAS.1481/SPK/SE/PML/3172/2026</v>
      </c>
      <c r="G1482" s="45"/>
      <c r="H1482" s="39" t="str">
        <f>VLOOKUP(G1482,'MITRA (REFERENSI)'!$A:$Z,16,FALSE)</f>
        <v>#N/A</v>
      </c>
      <c r="I1482" s="39" t="str">
        <f>VLOOKUP(G1482,'MITRA (REFERENSI)'!$A:$Z,25,FALSE)</f>
        <v>#N/A</v>
      </c>
      <c r="J1482" s="38" t="str">
        <f>VLOOKUP(G1482,'MITRA (REFERENSI)'!$A:$Z,26,FALSE)</f>
        <v>#N/A</v>
      </c>
      <c r="K1482" s="38" t="str">
        <f>VLOOKUP(G1482,'MITRA (REFERENSI)'!$A:$Z,15,FALSE)</f>
        <v>#N/A</v>
      </c>
      <c r="L1482" s="38" t="str">
        <f>VLOOKUP(G1482,'MITRA (REFERENSI)'!$A:$Z,15,FALSE)</f>
        <v>#N/A</v>
      </c>
      <c r="M1482" s="38" t="str">
        <f>IF(B1482=1,'KELAS (REFERENSI)'!M1482,IF(B1482=2,'KELAS (REFERENSI)'!M1497,IF(B1482=3,'KELAS (REFERENSI)'!M1512,IF(B1482=4,'KELAS (REFERENSI)'!M1527,""))))</f>
        <v/>
      </c>
      <c r="N1482" s="38" t="str">
        <f>IF(B1482=1,'KELAS (REFERENSI)'!N1482,IF(B1482=2,'KELAS (REFERENSI)'!N1497,IF(B1482=3,'KELAS (REFERENSI)'!N1512,IF(B1482=4,'KELAS (REFERENSI)'!N1527,""))))</f>
        <v/>
      </c>
      <c r="O1482" s="38" t="str">
        <f>IF(B1482=1,'KELAS (REFERENSI)'!O1482,IF(B1482=2,'KELAS (REFERENSI)'!O1497,IF(B1482=3,'KELAS (REFERENSI)'!O1512,IF(B1482=4,'KELAS (REFERENSI)'!O1527,""))))</f>
        <v/>
      </c>
      <c r="P1482" s="38" t="str">
        <f>IF(B1482=1,'KELAS (REFERENSI)'!P1482,IF(B1482=2,'KELAS (REFERENSI)'!P1497,IF(B1482=3,'KELAS (REFERENSI)'!P1512,IF(B1482=4,'KELAS (REFERENSI)'!P1527,""))))</f>
        <v/>
      </c>
      <c r="Q1482" s="38" t="str">
        <f t="shared" si="4"/>
        <v>BPS Kota Jakarta Timur</v>
      </c>
      <c r="R1482" s="38" t="str">
        <f t="shared" si="56"/>
        <v/>
      </c>
      <c r="S1482" s="38" t="str">
        <f t="shared" ref="S1482:T1482" si="1490">S1481</f>
        <v>15 Juni sampai dengan 31 Agustus 2026</v>
      </c>
      <c r="T1482" s="38" t="str">
        <f t="shared" si="1490"/>
        <v>31 Agustus 2026</v>
      </c>
      <c r="U1482" s="46"/>
      <c r="V1482" s="42"/>
      <c r="W1482" s="42"/>
      <c r="X1482" s="42"/>
    </row>
    <row r="1483" ht="15.0" customHeight="1">
      <c r="A1483" s="36" t="s">
        <v>6545</v>
      </c>
      <c r="B1483" s="43"/>
      <c r="C1483" s="44"/>
      <c r="D1483" s="47"/>
      <c r="E1483" s="47"/>
      <c r="F1483" s="39" t="str">
        <f t="shared" si="2"/>
        <v>PETUGAS.1482/SPK/SE/PML/3172/2026</v>
      </c>
      <c r="G1483" s="45"/>
      <c r="H1483" s="39" t="str">
        <f>VLOOKUP(G1483,'MITRA (REFERENSI)'!$A:$Z,16,FALSE)</f>
        <v>#N/A</v>
      </c>
      <c r="I1483" s="39" t="str">
        <f>VLOOKUP(G1483,'MITRA (REFERENSI)'!$A:$Z,25,FALSE)</f>
        <v>#N/A</v>
      </c>
      <c r="J1483" s="38" t="str">
        <f>VLOOKUP(G1483,'MITRA (REFERENSI)'!$A:$Z,26,FALSE)</f>
        <v>#N/A</v>
      </c>
      <c r="K1483" s="38" t="str">
        <f>VLOOKUP(G1483,'MITRA (REFERENSI)'!$A:$Z,15,FALSE)</f>
        <v>#N/A</v>
      </c>
      <c r="L1483" s="38" t="str">
        <f>VLOOKUP(G1483,'MITRA (REFERENSI)'!$A:$Z,15,FALSE)</f>
        <v>#N/A</v>
      </c>
      <c r="M1483" s="38" t="str">
        <f>IF(B1483=1,'KELAS (REFERENSI)'!M1483,IF(B1483=2,'KELAS (REFERENSI)'!M1498,IF(B1483=3,'KELAS (REFERENSI)'!M1513,IF(B1483=4,'KELAS (REFERENSI)'!M1528,""))))</f>
        <v/>
      </c>
      <c r="N1483" s="38" t="str">
        <f>IF(B1483=1,'KELAS (REFERENSI)'!N1483,IF(B1483=2,'KELAS (REFERENSI)'!N1498,IF(B1483=3,'KELAS (REFERENSI)'!N1513,IF(B1483=4,'KELAS (REFERENSI)'!N1528,""))))</f>
        <v/>
      </c>
      <c r="O1483" s="38" t="str">
        <f>IF(B1483=1,'KELAS (REFERENSI)'!O1483,IF(B1483=2,'KELAS (REFERENSI)'!O1498,IF(B1483=3,'KELAS (REFERENSI)'!O1513,IF(B1483=4,'KELAS (REFERENSI)'!O1528,""))))</f>
        <v/>
      </c>
      <c r="P1483" s="38" t="str">
        <f>IF(B1483=1,'KELAS (REFERENSI)'!P1483,IF(B1483=2,'KELAS (REFERENSI)'!P1498,IF(B1483=3,'KELAS (REFERENSI)'!P1513,IF(B1483=4,'KELAS (REFERENSI)'!P1528,""))))</f>
        <v/>
      </c>
      <c r="Q1483" s="38" t="str">
        <f t="shared" si="4"/>
        <v>BPS Kota Jakarta Timur</v>
      </c>
      <c r="R1483" s="38" t="str">
        <f t="shared" si="56"/>
        <v/>
      </c>
      <c r="S1483" s="38" t="str">
        <f t="shared" ref="S1483:T1483" si="1491">S1482</f>
        <v>15 Juni sampai dengan 31 Agustus 2026</v>
      </c>
      <c r="T1483" s="38" t="str">
        <f t="shared" si="1491"/>
        <v>31 Agustus 2026</v>
      </c>
      <c r="U1483" s="46"/>
      <c r="V1483" s="42"/>
      <c r="W1483" s="42"/>
      <c r="X1483" s="42"/>
    </row>
    <row r="1484" ht="15.0" customHeight="1">
      <c r="A1484" s="36" t="s">
        <v>6546</v>
      </c>
      <c r="B1484" s="43"/>
      <c r="C1484" s="44"/>
      <c r="D1484" s="47"/>
      <c r="E1484" s="47"/>
      <c r="F1484" s="39" t="str">
        <f t="shared" si="2"/>
        <v>PETUGAS.1483/SPK/SE/PML/3172/2026</v>
      </c>
      <c r="G1484" s="45"/>
      <c r="H1484" s="39" t="str">
        <f>VLOOKUP(G1484,'MITRA (REFERENSI)'!$A:$Z,16,FALSE)</f>
        <v>#N/A</v>
      </c>
      <c r="I1484" s="39" t="str">
        <f>VLOOKUP(G1484,'MITRA (REFERENSI)'!$A:$Z,25,FALSE)</f>
        <v>#N/A</v>
      </c>
      <c r="J1484" s="38" t="str">
        <f>VLOOKUP(G1484,'MITRA (REFERENSI)'!$A:$Z,26,FALSE)</f>
        <v>#N/A</v>
      </c>
      <c r="K1484" s="38" t="str">
        <f>VLOOKUP(G1484,'MITRA (REFERENSI)'!$A:$Z,15,FALSE)</f>
        <v>#N/A</v>
      </c>
      <c r="L1484" s="38" t="str">
        <f>VLOOKUP(G1484,'MITRA (REFERENSI)'!$A:$Z,15,FALSE)</f>
        <v>#N/A</v>
      </c>
      <c r="M1484" s="38" t="str">
        <f>IF(B1484=1,'KELAS (REFERENSI)'!M1484,IF(B1484=2,'KELAS (REFERENSI)'!M1499,IF(B1484=3,'KELAS (REFERENSI)'!M1514,IF(B1484=4,'KELAS (REFERENSI)'!M1529,""))))</f>
        <v/>
      </c>
      <c r="N1484" s="38" t="str">
        <f>IF(B1484=1,'KELAS (REFERENSI)'!N1484,IF(B1484=2,'KELAS (REFERENSI)'!N1499,IF(B1484=3,'KELAS (REFERENSI)'!N1514,IF(B1484=4,'KELAS (REFERENSI)'!N1529,""))))</f>
        <v/>
      </c>
      <c r="O1484" s="38" t="str">
        <f>IF(B1484=1,'KELAS (REFERENSI)'!O1484,IF(B1484=2,'KELAS (REFERENSI)'!O1499,IF(B1484=3,'KELAS (REFERENSI)'!O1514,IF(B1484=4,'KELAS (REFERENSI)'!O1529,""))))</f>
        <v/>
      </c>
      <c r="P1484" s="38" t="str">
        <f>IF(B1484=1,'KELAS (REFERENSI)'!P1484,IF(B1484=2,'KELAS (REFERENSI)'!P1499,IF(B1484=3,'KELAS (REFERENSI)'!P1514,IF(B1484=4,'KELAS (REFERENSI)'!P1529,""))))</f>
        <v/>
      </c>
      <c r="Q1484" s="38" t="str">
        <f t="shared" si="4"/>
        <v>BPS Kota Jakarta Timur</v>
      </c>
      <c r="R1484" s="38" t="str">
        <f t="shared" si="56"/>
        <v/>
      </c>
      <c r="S1484" s="38" t="str">
        <f t="shared" ref="S1484:T1484" si="1492">S1483</f>
        <v>15 Juni sampai dengan 31 Agustus 2026</v>
      </c>
      <c r="T1484" s="38" t="str">
        <f t="shared" si="1492"/>
        <v>31 Agustus 2026</v>
      </c>
      <c r="U1484" s="46"/>
      <c r="V1484" s="42"/>
      <c r="W1484" s="42"/>
      <c r="X1484" s="42"/>
    </row>
    <row r="1485" ht="15.0" customHeight="1">
      <c r="A1485" s="36" t="s">
        <v>6547</v>
      </c>
      <c r="B1485" s="43"/>
      <c r="C1485" s="44"/>
      <c r="D1485" s="47"/>
      <c r="E1485" s="47"/>
      <c r="F1485" s="39" t="str">
        <f t="shared" si="2"/>
        <v>PETUGAS.1484/SPK/SE/PML/3172/2026</v>
      </c>
      <c r="G1485" s="45"/>
      <c r="H1485" s="39" t="str">
        <f>VLOOKUP(G1485,'MITRA (REFERENSI)'!$A:$Z,16,FALSE)</f>
        <v>#N/A</v>
      </c>
      <c r="I1485" s="39" t="str">
        <f>VLOOKUP(G1485,'MITRA (REFERENSI)'!$A:$Z,25,FALSE)</f>
        <v>#N/A</v>
      </c>
      <c r="J1485" s="38" t="str">
        <f>VLOOKUP(G1485,'MITRA (REFERENSI)'!$A:$Z,26,FALSE)</f>
        <v>#N/A</v>
      </c>
      <c r="K1485" s="38" t="str">
        <f>VLOOKUP(G1485,'MITRA (REFERENSI)'!$A:$Z,15,FALSE)</f>
        <v>#N/A</v>
      </c>
      <c r="L1485" s="38" t="str">
        <f>VLOOKUP(G1485,'MITRA (REFERENSI)'!$A:$Z,15,FALSE)</f>
        <v>#N/A</v>
      </c>
      <c r="M1485" s="38" t="str">
        <f>IF(B1485=1,'KELAS (REFERENSI)'!M1485,IF(B1485=2,'KELAS (REFERENSI)'!M1500,IF(B1485=3,'KELAS (REFERENSI)'!M1515,IF(B1485=4,'KELAS (REFERENSI)'!M1530,""))))</f>
        <v/>
      </c>
      <c r="N1485" s="38" t="str">
        <f>IF(B1485=1,'KELAS (REFERENSI)'!N1485,IF(B1485=2,'KELAS (REFERENSI)'!N1500,IF(B1485=3,'KELAS (REFERENSI)'!N1515,IF(B1485=4,'KELAS (REFERENSI)'!N1530,""))))</f>
        <v/>
      </c>
      <c r="O1485" s="38" t="str">
        <f>IF(B1485=1,'KELAS (REFERENSI)'!O1485,IF(B1485=2,'KELAS (REFERENSI)'!O1500,IF(B1485=3,'KELAS (REFERENSI)'!O1515,IF(B1485=4,'KELAS (REFERENSI)'!O1530,""))))</f>
        <v/>
      </c>
      <c r="P1485" s="38" t="str">
        <f>IF(B1485=1,'KELAS (REFERENSI)'!P1485,IF(B1485=2,'KELAS (REFERENSI)'!P1500,IF(B1485=3,'KELAS (REFERENSI)'!P1515,IF(B1485=4,'KELAS (REFERENSI)'!P1530,""))))</f>
        <v/>
      </c>
      <c r="Q1485" s="38" t="str">
        <f t="shared" si="4"/>
        <v>BPS Kota Jakarta Timur</v>
      </c>
      <c r="R1485" s="38" t="str">
        <f t="shared" si="56"/>
        <v/>
      </c>
      <c r="S1485" s="38" t="str">
        <f t="shared" ref="S1485:T1485" si="1493">S1484</f>
        <v>15 Juni sampai dengan 31 Agustus 2026</v>
      </c>
      <c r="T1485" s="38" t="str">
        <f t="shared" si="1493"/>
        <v>31 Agustus 2026</v>
      </c>
      <c r="U1485" s="46"/>
      <c r="V1485" s="42"/>
      <c r="W1485" s="42"/>
      <c r="X1485" s="42"/>
    </row>
    <row r="1486" ht="15.0" customHeight="1">
      <c r="A1486" s="36" t="s">
        <v>6548</v>
      </c>
      <c r="B1486" s="43"/>
      <c r="C1486" s="44"/>
      <c r="D1486" s="47"/>
      <c r="E1486" s="47"/>
      <c r="F1486" s="39" t="str">
        <f t="shared" si="2"/>
        <v>PETUGAS.1485/SPK/SE/PML/3172/2026</v>
      </c>
      <c r="G1486" s="45"/>
      <c r="H1486" s="39" t="str">
        <f>VLOOKUP(G1486,'MITRA (REFERENSI)'!$A:$Z,16,FALSE)</f>
        <v>#N/A</v>
      </c>
      <c r="I1486" s="39" t="str">
        <f>VLOOKUP(G1486,'MITRA (REFERENSI)'!$A:$Z,25,FALSE)</f>
        <v>#N/A</v>
      </c>
      <c r="J1486" s="38" t="str">
        <f>VLOOKUP(G1486,'MITRA (REFERENSI)'!$A:$Z,26,FALSE)</f>
        <v>#N/A</v>
      </c>
      <c r="K1486" s="38" t="str">
        <f>VLOOKUP(G1486,'MITRA (REFERENSI)'!$A:$Z,15,FALSE)</f>
        <v>#N/A</v>
      </c>
      <c r="L1486" s="38" t="str">
        <f>VLOOKUP(G1486,'MITRA (REFERENSI)'!$A:$Z,15,FALSE)</f>
        <v>#N/A</v>
      </c>
      <c r="M1486" s="38" t="str">
        <f>IF(B1486=1,'KELAS (REFERENSI)'!M1486,IF(B1486=2,'KELAS (REFERENSI)'!M1501,IF(B1486=3,'KELAS (REFERENSI)'!M1516,IF(B1486=4,'KELAS (REFERENSI)'!M1531,""))))</f>
        <v/>
      </c>
      <c r="N1486" s="38" t="str">
        <f>IF(B1486=1,'KELAS (REFERENSI)'!N1486,IF(B1486=2,'KELAS (REFERENSI)'!N1501,IF(B1486=3,'KELAS (REFERENSI)'!N1516,IF(B1486=4,'KELAS (REFERENSI)'!N1531,""))))</f>
        <v/>
      </c>
      <c r="O1486" s="38" t="str">
        <f>IF(B1486=1,'KELAS (REFERENSI)'!O1486,IF(B1486=2,'KELAS (REFERENSI)'!O1501,IF(B1486=3,'KELAS (REFERENSI)'!O1516,IF(B1486=4,'KELAS (REFERENSI)'!O1531,""))))</f>
        <v/>
      </c>
      <c r="P1486" s="38" t="str">
        <f>IF(B1486=1,'KELAS (REFERENSI)'!P1486,IF(B1486=2,'KELAS (REFERENSI)'!P1501,IF(B1486=3,'KELAS (REFERENSI)'!P1516,IF(B1486=4,'KELAS (REFERENSI)'!P1531,""))))</f>
        <v/>
      </c>
      <c r="Q1486" s="38" t="str">
        <f t="shared" si="4"/>
        <v>BPS Kota Jakarta Timur</v>
      </c>
      <c r="R1486" s="38" t="str">
        <f t="shared" si="56"/>
        <v/>
      </c>
      <c r="S1486" s="38" t="str">
        <f t="shared" ref="S1486:T1486" si="1494">S1485</f>
        <v>15 Juni sampai dengan 31 Agustus 2026</v>
      </c>
      <c r="T1486" s="38" t="str">
        <f t="shared" si="1494"/>
        <v>31 Agustus 2026</v>
      </c>
      <c r="U1486" s="46"/>
      <c r="V1486" s="42"/>
      <c r="W1486" s="42"/>
      <c r="X1486" s="42"/>
    </row>
    <row r="1487" ht="15.0" customHeight="1">
      <c r="A1487" s="36" t="s">
        <v>6549</v>
      </c>
      <c r="B1487" s="43"/>
      <c r="C1487" s="44"/>
      <c r="D1487" s="47"/>
      <c r="E1487" s="47"/>
      <c r="F1487" s="39" t="str">
        <f t="shared" si="2"/>
        <v>PETUGAS.1486/SPK/SE/PML/3172/2026</v>
      </c>
      <c r="G1487" s="45"/>
      <c r="H1487" s="39" t="str">
        <f>VLOOKUP(G1487,'MITRA (REFERENSI)'!$A:$Z,16,FALSE)</f>
        <v>#N/A</v>
      </c>
      <c r="I1487" s="39" t="str">
        <f>VLOOKUP(G1487,'MITRA (REFERENSI)'!$A:$Z,25,FALSE)</f>
        <v>#N/A</v>
      </c>
      <c r="J1487" s="38" t="str">
        <f>VLOOKUP(G1487,'MITRA (REFERENSI)'!$A:$Z,26,FALSE)</f>
        <v>#N/A</v>
      </c>
      <c r="K1487" s="38" t="str">
        <f>VLOOKUP(G1487,'MITRA (REFERENSI)'!$A:$Z,15,FALSE)</f>
        <v>#N/A</v>
      </c>
      <c r="L1487" s="38" t="str">
        <f>VLOOKUP(G1487,'MITRA (REFERENSI)'!$A:$Z,15,FALSE)</f>
        <v>#N/A</v>
      </c>
      <c r="M1487" s="38" t="str">
        <f>IF(B1487=1,'KELAS (REFERENSI)'!M1487,IF(B1487=2,'KELAS (REFERENSI)'!M1502,IF(B1487=3,'KELAS (REFERENSI)'!M1517,IF(B1487=4,'KELAS (REFERENSI)'!M1532,""))))</f>
        <v/>
      </c>
      <c r="N1487" s="38" t="str">
        <f>IF(B1487=1,'KELAS (REFERENSI)'!N1487,IF(B1487=2,'KELAS (REFERENSI)'!N1502,IF(B1487=3,'KELAS (REFERENSI)'!N1517,IF(B1487=4,'KELAS (REFERENSI)'!N1532,""))))</f>
        <v/>
      </c>
      <c r="O1487" s="38" t="str">
        <f>IF(B1487=1,'KELAS (REFERENSI)'!O1487,IF(B1487=2,'KELAS (REFERENSI)'!O1502,IF(B1487=3,'KELAS (REFERENSI)'!O1517,IF(B1487=4,'KELAS (REFERENSI)'!O1532,""))))</f>
        <v/>
      </c>
      <c r="P1487" s="38" t="str">
        <f>IF(B1487=1,'KELAS (REFERENSI)'!P1487,IF(B1487=2,'KELAS (REFERENSI)'!P1502,IF(B1487=3,'KELAS (REFERENSI)'!P1517,IF(B1487=4,'KELAS (REFERENSI)'!P1532,""))))</f>
        <v/>
      </c>
      <c r="Q1487" s="38" t="str">
        <f t="shared" si="4"/>
        <v>BPS Kota Jakarta Timur</v>
      </c>
      <c r="R1487" s="38" t="str">
        <f t="shared" si="56"/>
        <v/>
      </c>
      <c r="S1487" s="38" t="str">
        <f t="shared" ref="S1487:T1487" si="1495">S1486</f>
        <v>15 Juni sampai dengan 31 Agustus 2026</v>
      </c>
      <c r="T1487" s="38" t="str">
        <f t="shared" si="1495"/>
        <v>31 Agustus 2026</v>
      </c>
      <c r="U1487" s="46"/>
      <c r="V1487" s="42"/>
      <c r="W1487" s="42"/>
      <c r="X1487" s="42"/>
    </row>
    <row r="1488" ht="15.0" customHeight="1">
      <c r="A1488" s="36" t="s">
        <v>6550</v>
      </c>
      <c r="B1488" s="43"/>
      <c r="C1488" s="44"/>
      <c r="D1488" s="47"/>
      <c r="E1488" s="47"/>
      <c r="F1488" s="39" t="str">
        <f t="shared" si="2"/>
        <v>PETUGAS.1487/SPK/SE/PML/3172/2026</v>
      </c>
      <c r="G1488" s="45"/>
      <c r="H1488" s="39" t="str">
        <f>VLOOKUP(G1488,'MITRA (REFERENSI)'!$A:$Z,16,FALSE)</f>
        <v>#N/A</v>
      </c>
      <c r="I1488" s="39" t="str">
        <f>VLOOKUP(G1488,'MITRA (REFERENSI)'!$A:$Z,25,FALSE)</f>
        <v>#N/A</v>
      </c>
      <c r="J1488" s="38" t="str">
        <f>VLOOKUP(G1488,'MITRA (REFERENSI)'!$A:$Z,26,FALSE)</f>
        <v>#N/A</v>
      </c>
      <c r="K1488" s="38" t="str">
        <f>VLOOKUP(G1488,'MITRA (REFERENSI)'!$A:$Z,15,FALSE)</f>
        <v>#N/A</v>
      </c>
      <c r="L1488" s="38" t="str">
        <f>VLOOKUP(G1488,'MITRA (REFERENSI)'!$A:$Z,15,FALSE)</f>
        <v>#N/A</v>
      </c>
      <c r="M1488" s="38" t="str">
        <f>IF(B1488=1,'KELAS (REFERENSI)'!M1488,IF(B1488=2,'KELAS (REFERENSI)'!M1503,IF(B1488=3,'KELAS (REFERENSI)'!M1518,IF(B1488=4,'KELAS (REFERENSI)'!M1533,""))))</f>
        <v/>
      </c>
      <c r="N1488" s="38" t="str">
        <f>IF(B1488=1,'KELAS (REFERENSI)'!N1488,IF(B1488=2,'KELAS (REFERENSI)'!N1503,IF(B1488=3,'KELAS (REFERENSI)'!N1518,IF(B1488=4,'KELAS (REFERENSI)'!N1533,""))))</f>
        <v/>
      </c>
      <c r="O1488" s="38" t="str">
        <f>IF(B1488=1,'KELAS (REFERENSI)'!O1488,IF(B1488=2,'KELAS (REFERENSI)'!O1503,IF(B1488=3,'KELAS (REFERENSI)'!O1518,IF(B1488=4,'KELAS (REFERENSI)'!O1533,""))))</f>
        <v/>
      </c>
      <c r="P1488" s="38" t="str">
        <f>IF(B1488=1,'KELAS (REFERENSI)'!P1488,IF(B1488=2,'KELAS (REFERENSI)'!P1503,IF(B1488=3,'KELAS (REFERENSI)'!P1518,IF(B1488=4,'KELAS (REFERENSI)'!P1533,""))))</f>
        <v/>
      </c>
      <c r="Q1488" s="38" t="str">
        <f t="shared" si="4"/>
        <v>BPS Kota Jakarta Timur</v>
      </c>
      <c r="R1488" s="38" t="str">
        <f t="shared" si="56"/>
        <v/>
      </c>
      <c r="S1488" s="38" t="str">
        <f t="shared" ref="S1488:T1488" si="1496">S1487</f>
        <v>15 Juni sampai dengan 31 Agustus 2026</v>
      </c>
      <c r="T1488" s="38" t="str">
        <f t="shared" si="1496"/>
        <v>31 Agustus 2026</v>
      </c>
      <c r="U1488" s="46"/>
      <c r="V1488" s="42"/>
      <c r="W1488" s="42"/>
      <c r="X1488" s="42"/>
    </row>
    <row r="1489" ht="15.0" customHeight="1">
      <c r="A1489" s="36" t="s">
        <v>6551</v>
      </c>
      <c r="B1489" s="43"/>
      <c r="C1489" s="44"/>
      <c r="D1489" s="47"/>
      <c r="E1489" s="47"/>
      <c r="F1489" s="39" t="str">
        <f t="shared" si="2"/>
        <v>PETUGAS.1488/SPK/SE/PML/3172/2026</v>
      </c>
      <c r="G1489" s="45"/>
      <c r="H1489" s="39" t="str">
        <f>VLOOKUP(G1489,'MITRA (REFERENSI)'!$A:$Z,16,FALSE)</f>
        <v>#N/A</v>
      </c>
      <c r="I1489" s="39" t="str">
        <f>VLOOKUP(G1489,'MITRA (REFERENSI)'!$A:$Z,25,FALSE)</f>
        <v>#N/A</v>
      </c>
      <c r="J1489" s="38" t="str">
        <f>VLOOKUP(G1489,'MITRA (REFERENSI)'!$A:$Z,26,FALSE)</f>
        <v>#N/A</v>
      </c>
      <c r="K1489" s="38" t="str">
        <f>VLOOKUP(G1489,'MITRA (REFERENSI)'!$A:$Z,15,FALSE)</f>
        <v>#N/A</v>
      </c>
      <c r="L1489" s="38" t="str">
        <f>VLOOKUP(G1489,'MITRA (REFERENSI)'!$A:$Z,15,FALSE)</f>
        <v>#N/A</v>
      </c>
      <c r="M1489" s="38" t="str">
        <f>IF(B1489=1,'KELAS (REFERENSI)'!M1489,IF(B1489=2,'KELAS (REFERENSI)'!M1504,IF(B1489=3,'KELAS (REFERENSI)'!M1519,IF(B1489=4,'KELAS (REFERENSI)'!M1534,""))))</f>
        <v/>
      </c>
      <c r="N1489" s="38" t="str">
        <f>IF(B1489=1,'KELAS (REFERENSI)'!N1489,IF(B1489=2,'KELAS (REFERENSI)'!N1504,IF(B1489=3,'KELAS (REFERENSI)'!N1519,IF(B1489=4,'KELAS (REFERENSI)'!N1534,""))))</f>
        <v/>
      </c>
      <c r="O1489" s="38" t="str">
        <f>IF(B1489=1,'KELAS (REFERENSI)'!O1489,IF(B1489=2,'KELAS (REFERENSI)'!O1504,IF(B1489=3,'KELAS (REFERENSI)'!O1519,IF(B1489=4,'KELAS (REFERENSI)'!O1534,""))))</f>
        <v/>
      </c>
      <c r="P1489" s="38" t="str">
        <f>IF(B1489=1,'KELAS (REFERENSI)'!P1489,IF(B1489=2,'KELAS (REFERENSI)'!P1504,IF(B1489=3,'KELAS (REFERENSI)'!P1519,IF(B1489=4,'KELAS (REFERENSI)'!P1534,""))))</f>
        <v/>
      </c>
      <c r="Q1489" s="38" t="str">
        <f t="shared" si="4"/>
        <v>BPS Kota Jakarta Timur</v>
      </c>
      <c r="R1489" s="38" t="str">
        <f t="shared" si="56"/>
        <v/>
      </c>
      <c r="S1489" s="38" t="str">
        <f t="shared" ref="S1489:T1489" si="1497">S1488</f>
        <v>15 Juni sampai dengan 31 Agustus 2026</v>
      </c>
      <c r="T1489" s="38" t="str">
        <f t="shared" si="1497"/>
        <v>31 Agustus 2026</v>
      </c>
      <c r="U1489" s="46"/>
      <c r="V1489" s="42"/>
      <c r="W1489" s="42"/>
      <c r="X1489" s="42"/>
    </row>
    <row r="1490" ht="15.0" customHeight="1">
      <c r="A1490" s="36" t="s">
        <v>6552</v>
      </c>
      <c r="B1490" s="43"/>
      <c r="C1490" s="44"/>
      <c r="D1490" s="47"/>
      <c r="E1490" s="47"/>
      <c r="F1490" s="39" t="str">
        <f t="shared" si="2"/>
        <v>PETUGAS.1489/SPK/SE/PML/3172/2026</v>
      </c>
      <c r="G1490" s="45"/>
      <c r="H1490" s="39" t="str">
        <f>VLOOKUP(G1490,'MITRA (REFERENSI)'!$A:$Z,16,FALSE)</f>
        <v>#N/A</v>
      </c>
      <c r="I1490" s="39" t="str">
        <f>VLOOKUP(G1490,'MITRA (REFERENSI)'!$A:$Z,25,FALSE)</f>
        <v>#N/A</v>
      </c>
      <c r="J1490" s="38" t="str">
        <f>VLOOKUP(G1490,'MITRA (REFERENSI)'!$A:$Z,26,FALSE)</f>
        <v>#N/A</v>
      </c>
      <c r="K1490" s="38" t="str">
        <f>VLOOKUP(G1490,'MITRA (REFERENSI)'!$A:$Z,15,FALSE)</f>
        <v>#N/A</v>
      </c>
      <c r="L1490" s="38" t="str">
        <f>VLOOKUP(G1490,'MITRA (REFERENSI)'!$A:$Z,15,FALSE)</f>
        <v>#N/A</v>
      </c>
      <c r="M1490" s="38" t="str">
        <f>IF(B1490=1,'KELAS (REFERENSI)'!M1490,IF(B1490=2,'KELAS (REFERENSI)'!M1505,IF(B1490=3,'KELAS (REFERENSI)'!M1520,IF(B1490=4,'KELAS (REFERENSI)'!M1535,""))))</f>
        <v/>
      </c>
      <c r="N1490" s="38" t="str">
        <f>IF(B1490=1,'KELAS (REFERENSI)'!N1490,IF(B1490=2,'KELAS (REFERENSI)'!N1505,IF(B1490=3,'KELAS (REFERENSI)'!N1520,IF(B1490=4,'KELAS (REFERENSI)'!N1535,""))))</f>
        <v/>
      </c>
      <c r="O1490" s="38" t="str">
        <f>IF(B1490=1,'KELAS (REFERENSI)'!O1490,IF(B1490=2,'KELAS (REFERENSI)'!O1505,IF(B1490=3,'KELAS (REFERENSI)'!O1520,IF(B1490=4,'KELAS (REFERENSI)'!O1535,""))))</f>
        <v/>
      </c>
      <c r="P1490" s="38" t="str">
        <f>IF(B1490=1,'KELAS (REFERENSI)'!P1490,IF(B1490=2,'KELAS (REFERENSI)'!P1505,IF(B1490=3,'KELAS (REFERENSI)'!P1520,IF(B1490=4,'KELAS (REFERENSI)'!P1535,""))))</f>
        <v/>
      </c>
      <c r="Q1490" s="38" t="str">
        <f t="shared" si="4"/>
        <v>BPS Kota Jakarta Timur</v>
      </c>
      <c r="R1490" s="38" t="str">
        <f t="shared" si="56"/>
        <v/>
      </c>
      <c r="S1490" s="38" t="str">
        <f t="shared" ref="S1490:T1490" si="1498">S1489</f>
        <v>15 Juni sampai dengan 31 Agustus 2026</v>
      </c>
      <c r="T1490" s="38" t="str">
        <f t="shared" si="1498"/>
        <v>31 Agustus 2026</v>
      </c>
      <c r="U1490" s="46"/>
      <c r="V1490" s="42"/>
      <c r="W1490" s="42"/>
      <c r="X1490" s="42"/>
    </row>
    <row r="1491" ht="15.0" customHeight="1">
      <c r="A1491" s="36" t="s">
        <v>6553</v>
      </c>
      <c r="B1491" s="43"/>
      <c r="C1491" s="44"/>
      <c r="D1491" s="47"/>
      <c r="E1491" s="47"/>
      <c r="F1491" s="39" t="str">
        <f t="shared" si="2"/>
        <v>PETUGAS.1490/SPK/SE/PML/3172/2026</v>
      </c>
      <c r="G1491" s="45"/>
      <c r="H1491" s="39" t="str">
        <f>VLOOKUP(G1491,'MITRA (REFERENSI)'!$A:$Z,16,FALSE)</f>
        <v>#N/A</v>
      </c>
      <c r="I1491" s="39" t="str">
        <f>VLOOKUP(G1491,'MITRA (REFERENSI)'!$A:$Z,25,FALSE)</f>
        <v>#N/A</v>
      </c>
      <c r="J1491" s="38" t="str">
        <f>VLOOKUP(G1491,'MITRA (REFERENSI)'!$A:$Z,26,FALSE)</f>
        <v>#N/A</v>
      </c>
      <c r="K1491" s="38" t="str">
        <f>VLOOKUP(G1491,'MITRA (REFERENSI)'!$A:$Z,15,FALSE)</f>
        <v>#N/A</v>
      </c>
      <c r="L1491" s="38" t="str">
        <f>VLOOKUP(G1491,'MITRA (REFERENSI)'!$A:$Z,15,FALSE)</f>
        <v>#N/A</v>
      </c>
      <c r="M1491" s="38" t="str">
        <f>IF(B1491=1,'KELAS (REFERENSI)'!M1491,IF(B1491=2,'KELAS (REFERENSI)'!M1506,IF(B1491=3,'KELAS (REFERENSI)'!M1521,IF(B1491=4,'KELAS (REFERENSI)'!M1536,""))))</f>
        <v/>
      </c>
      <c r="N1491" s="38" t="str">
        <f>IF(B1491=1,'KELAS (REFERENSI)'!N1491,IF(B1491=2,'KELAS (REFERENSI)'!N1506,IF(B1491=3,'KELAS (REFERENSI)'!N1521,IF(B1491=4,'KELAS (REFERENSI)'!N1536,""))))</f>
        <v/>
      </c>
      <c r="O1491" s="38" t="str">
        <f>IF(B1491=1,'KELAS (REFERENSI)'!O1491,IF(B1491=2,'KELAS (REFERENSI)'!O1506,IF(B1491=3,'KELAS (REFERENSI)'!O1521,IF(B1491=4,'KELAS (REFERENSI)'!O1536,""))))</f>
        <v/>
      </c>
      <c r="P1491" s="38" t="str">
        <f>IF(B1491=1,'KELAS (REFERENSI)'!P1491,IF(B1491=2,'KELAS (REFERENSI)'!P1506,IF(B1491=3,'KELAS (REFERENSI)'!P1521,IF(B1491=4,'KELAS (REFERENSI)'!P1536,""))))</f>
        <v/>
      </c>
      <c r="Q1491" s="38" t="str">
        <f t="shared" si="4"/>
        <v>BPS Kota Jakarta Timur</v>
      </c>
      <c r="R1491" s="38" t="str">
        <f t="shared" si="56"/>
        <v/>
      </c>
      <c r="S1491" s="38" t="str">
        <f t="shared" ref="S1491:T1491" si="1499">S1490</f>
        <v>15 Juni sampai dengan 31 Agustus 2026</v>
      </c>
      <c r="T1491" s="38" t="str">
        <f t="shared" si="1499"/>
        <v>31 Agustus 2026</v>
      </c>
      <c r="U1491" s="46"/>
      <c r="V1491" s="42"/>
      <c r="W1491" s="42"/>
      <c r="X1491" s="42"/>
    </row>
    <row r="1492" ht="15.0" customHeight="1">
      <c r="A1492" s="36" t="s">
        <v>6554</v>
      </c>
      <c r="B1492" s="43"/>
      <c r="C1492" s="44"/>
      <c r="D1492" s="47"/>
      <c r="E1492" s="47"/>
      <c r="F1492" s="39" t="str">
        <f t="shared" si="2"/>
        <v>PETUGAS.1491/SPK/SE/PML/3172/2026</v>
      </c>
      <c r="G1492" s="45"/>
      <c r="H1492" s="39" t="str">
        <f>VLOOKUP(G1492,'MITRA (REFERENSI)'!$A:$Z,16,FALSE)</f>
        <v>#N/A</v>
      </c>
      <c r="I1492" s="39" t="str">
        <f>VLOOKUP(G1492,'MITRA (REFERENSI)'!$A:$Z,25,FALSE)</f>
        <v>#N/A</v>
      </c>
      <c r="J1492" s="38" t="str">
        <f>VLOOKUP(G1492,'MITRA (REFERENSI)'!$A:$Z,26,FALSE)</f>
        <v>#N/A</v>
      </c>
      <c r="K1492" s="38" t="str">
        <f>VLOOKUP(G1492,'MITRA (REFERENSI)'!$A:$Z,15,FALSE)</f>
        <v>#N/A</v>
      </c>
      <c r="L1492" s="38" t="str">
        <f>VLOOKUP(G1492,'MITRA (REFERENSI)'!$A:$Z,15,FALSE)</f>
        <v>#N/A</v>
      </c>
      <c r="M1492" s="38" t="str">
        <f>IF(B1492=1,'KELAS (REFERENSI)'!M1492,IF(B1492=2,'KELAS (REFERENSI)'!M1507,IF(B1492=3,'KELAS (REFERENSI)'!M1522,IF(B1492=4,'KELAS (REFERENSI)'!M1537,""))))</f>
        <v/>
      </c>
      <c r="N1492" s="38" t="str">
        <f>IF(B1492=1,'KELAS (REFERENSI)'!N1492,IF(B1492=2,'KELAS (REFERENSI)'!N1507,IF(B1492=3,'KELAS (REFERENSI)'!N1522,IF(B1492=4,'KELAS (REFERENSI)'!N1537,""))))</f>
        <v/>
      </c>
      <c r="O1492" s="38" t="str">
        <f>IF(B1492=1,'KELAS (REFERENSI)'!O1492,IF(B1492=2,'KELAS (REFERENSI)'!O1507,IF(B1492=3,'KELAS (REFERENSI)'!O1522,IF(B1492=4,'KELAS (REFERENSI)'!O1537,""))))</f>
        <v/>
      </c>
      <c r="P1492" s="38" t="str">
        <f>IF(B1492=1,'KELAS (REFERENSI)'!P1492,IF(B1492=2,'KELAS (REFERENSI)'!P1507,IF(B1492=3,'KELAS (REFERENSI)'!P1522,IF(B1492=4,'KELAS (REFERENSI)'!P1537,""))))</f>
        <v/>
      </c>
      <c r="Q1492" s="38" t="str">
        <f t="shared" si="4"/>
        <v>BPS Kota Jakarta Timur</v>
      </c>
      <c r="R1492" s="38" t="str">
        <f t="shared" si="56"/>
        <v/>
      </c>
      <c r="S1492" s="38" t="str">
        <f t="shared" ref="S1492:T1492" si="1500">S1491</f>
        <v>15 Juni sampai dengan 31 Agustus 2026</v>
      </c>
      <c r="T1492" s="38" t="str">
        <f t="shared" si="1500"/>
        <v>31 Agustus 2026</v>
      </c>
      <c r="U1492" s="46"/>
      <c r="V1492" s="42"/>
      <c r="W1492" s="42"/>
      <c r="X1492" s="42"/>
    </row>
    <row r="1493" ht="15.0" customHeight="1">
      <c r="A1493" s="36" t="s">
        <v>6555</v>
      </c>
      <c r="B1493" s="43"/>
      <c r="C1493" s="44"/>
      <c r="D1493" s="47"/>
      <c r="E1493" s="47"/>
      <c r="F1493" s="39" t="str">
        <f t="shared" si="2"/>
        <v>PETUGAS.1492/SPK/SE/PML/3172/2026</v>
      </c>
      <c r="G1493" s="45"/>
      <c r="H1493" s="39" t="str">
        <f>VLOOKUP(G1493,'MITRA (REFERENSI)'!$A:$Z,16,FALSE)</f>
        <v>#N/A</v>
      </c>
      <c r="I1493" s="39" t="str">
        <f>VLOOKUP(G1493,'MITRA (REFERENSI)'!$A:$Z,25,FALSE)</f>
        <v>#N/A</v>
      </c>
      <c r="J1493" s="38" t="str">
        <f>VLOOKUP(G1493,'MITRA (REFERENSI)'!$A:$Z,26,FALSE)</f>
        <v>#N/A</v>
      </c>
      <c r="K1493" s="38" t="str">
        <f>VLOOKUP(G1493,'MITRA (REFERENSI)'!$A:$Z,15,FALSE)</f>
        <v>#N/A</v>
      </c>
      <c r="L1493" s="38" t="str">
        <f>VLOOKUP(G1493,'MITRA (REFERENSI)'!$A:$Z,15,FALSE)</f>
        <v>#N/A</v>
      </c>
      <c r="M1493" s="38" t="str">
        <f>IF(B1493=1,'KELAS (REFERENSI)'!M1493,IF(B1493=2,'KELAS (REFERENSI)'!M1508,IF(B1493=3,'KELAS (REFERENSI)'!M1523,IF(B1493=4,'KELAS (REFERENSI)'!M1538,""))))</f>
        <v/>
      </c>
      <c r="N1493" s="38" t="str">
        <f>IF(B1493=1,'KELAS (REFERENSI)'!N1493,IF(B1493=2,'KELAS (REFERENSI)'!N1508,IF(B1493=3,'KELAS (REFERENSI)'!N1523,IF(B1493=4,'KELAS (REFERENSI)'!N1538,""))))</f>
        <v/>
      </c>
      <c r="O1493" s="38" t="str">
        <f>IF(B1493=1,'KELAS (REFERENSI)'!O1493,IF(B1493=2,'KELAS (REFERENSI)'!O1508,IF(B1493=3,'KELAS (REFERENSI)'!O1523,IF(B1493=4,'KELAS (REFERENSI)'!O1538,""))))</f>
        <v/>
      </c>
      <c r="P1493" s="38" t="str">
        <f>IF(B1493=1,'KELAS (REFERENSI)'!P1493,IF(B1493=2,'KELAS (REFERENSI)'!P1508,IF(B1493=3,'KELAS (REFERENSI)'!P1523,IF(B1493=4,'KELAS (REFERENSI)'!P1538,""))))</f>
        <v/>
      </c>
      <c r="Q1493" s="38" t="str">
        <f t="shared" si="4"/>
        <v>BPS Kota Jakarta Timur</v>
      </c>
      <c r="R1493" s="38" t="str">
        <f t="shared" si="56"/>
        <v/>
      </c>
      <c r="S1493" s="38" t="str">
        <f t="shared" ref="S1493:T1493" si="1501">S1492</f>
        <v>15 Juni sampai dengan 31 Agustus 2026</v>
      </c>
      <c r="T1493" s="38" t="str">
        <f t="shared" si="1501"/>
        <v>31 Agustus 2026</v>
      </c>
      <c r="U1493" s="46"/>
      <c r="V1493" s="42"/>
      <c r="W1493" s="42"/>
      <c r="X1493" s="42"/>
    </row>
    <row r="1494" ht="15.0" customHeight="1">
      <c r="A1494" s="36" t="s">
        <v>6556</v>
      </c>
      <c r="B1494" s="43"/>
      <c r="C1494" s="44"/>
      <c r="D1494" s="47"/>
      <c r="E1494" s="47"/>
      <c r="F1494" s="39" t="str">
        <f t="shared" si="2"/>
        <v>PETUGAS.1493/SPK/SE/PML/3172/2026</v>
      </c>
      <c r="G1494" s="45"/>
      <c r="H1494" s="39" t="str">
        <f>VLOOKUP(G1494,'MITRA (REFERENSI)'!$A:$Z,16,FALSE)</f>
        <v>#N/A</v>
      </c>
      <c r="I1494" s="39" t="str">
        <f>VLOOKUP(G1494,'MITRA (REFERENSI)'!$A:$Z,25,FALSE)</f>
        <v>#N/A</v>
      </c>
      <c r="J1494" s="38" t="str">
        <f>VLOOKUP(G1494,'MITRA (REFERENSI)'!$A:$Z,26,FALSE)</f>
        <v>#N/A</v>
      </c>
      <c r="K1494" s="38" t="str">
        <f>VLOOKUP(G1494,'MITRA (REFERENSI)'!$A:$Z,15,FALSE)</f>
        <v>#N/A</v>
      </c>
      <c r="L1494" s="38" t="str">
        <f>VLOOKUP(G1494,'MITRA (REFERENSI)'!$A:$Z,15,FALSE)</f>
        <v>#N/A</v>
      </c>
      <c r="M1494" s="38" t="str">
        <f>IF(B1494=1,'KELAS (REFERENSI)'!M1494,IF(B1494=2,'KELAS (REFERENSI)'!M1509,IF(B1494=3,'KELAS (REFERENSI)'!M1524,IF(B1494=4,'KELAS (REFERENSI)'!M1539,""))))</f>
        <v/>
      </c>
      <c r="N1494" s="38" t="str">
        <f>IF(B1494=1,'KELAS (REFERENSI)'!N1494,IF(B1494=2,'KELAS (REFERENSI)'!N1509,IF(B1494=3,'KELAS (REFERENSI)'!N1524,IF(B1494=4,'KELAS (REFERENSI)'!N1539,""))))</f>
        <v/>
      </c>
      <c r="O1494" s="38" t="str">
        <f>IF(B1494=1,'KELAS (REFERENSI)'!O1494,IF(B1494=2,'KELAS (REFERENSI)'!O1509,IF(B1494=3,'KELAS (REFERENSI)'!O1524,IF(B1494=4,'KELAS (REFERENSI)'!O1539,""))))</f>
        <v/>
      </c>
      <c r="P1494" s="38" t="str">
        <f>IF(B1494=1,'KELAS (REFERENSI)'!P1494,IF(B1494=2,'KELAS (REFERENSI)'!P1509,IF(B1494=3,'KELAS (REFERENSI)'!P1524,IF(B1494=4,'KELAS (REFERENSI)'!P1539,""))))</f>
        <v/>
      </c>
      <c r="Q1494" s="38" t="str">
        <f t="shared" si="4"/>
        <v>BPS Kota Jakarta Timur</v>
      </c>
      <c r="R1494" s="38" t="str">
        <f t="shared" si="56"/>
        <v/>
      </c>
      <c r="S1494" s="38" t="str">
        <f t="shared" ref="S1494:T1494" si="1502">S1493</f>
        <v>15 Juni sampai dengan 31 Agustus 2026</v>
      </c>
      <c r="T1494" s="38" t="str">
        <f t="shared" si="1502"/>
        <v>31 Agustus 2026</v>
      </c>
      <c r="U1494" s="46"/>
      <c r="V1494" s="42"/>
      <c r="W1494" s="42"/>
      <c r="X1494" s="42"/>
    </row>
    <row r="1495" ht="15.0" customHeight="1">
      <c r="A1495" s="36" t="s">
        <v>6557</v>
      </c>
      <c r="B1495" s="43"/>
      <c r="C1495" s="44"/>
      <c r="D1495" s="47"/>
      <c r="E1495" s="47"/>
      <c r="F1495" s="39" t="str">
        <f t="shared" si="2"/>
        <v>PETUGAS.1494/SPK/SE/PML/3172/2026</v>
      </c>
      <c r="G1495" s="45"/>
      <c r="H1495" s="39" t="str">
        <f>VLOOKUP(G1495,'MITRA (REFERENSI)'!$A:$Z,16,FALSE)</f>
        <v>#N/A</v>
      </c>
      <c r="I1495" s="39" t="str">
        <f>VLOOKUP(G1495,'MITRA (REFERENSI)'!$A:$Z,25,FALSE)</f>
        <v>#N/A</v>
      </c>
      <c r="J1495" s="38" t="str">
        <f>VLOOKUP(G1495,'MITRA (REFERENSI)'!$A:$Z,26,FALSE)</f>
        <v>#N/A</v>
      </c>
      <c r="K1495" s="38" t="str">
        <f>VLOOKUP(G1495,'MITRA (REFERENSI)'!$A:$Z,15,FALSE)</f>
        <v>#N/A</v>
      </c>
      <c r="L1495" s="38" t="str">
        <f>VLOOKUP(G1495,'MITRA (REFERENSI)'!$A:$Z,15,FALSE)</f>
        <v>#N/A</v>
      </c>
      <c r="M1495" s="38" t="str">
        <f>IF(B1495=1,'KELAS (REFERENSI)'!M1495,IF(B1495=2,'KELAS (REFERENSI)'!M1510,IF(B1495=3,'KELAS (REFERENSI)'!M1525,IF(B1495=4,'KELAS (REFERENSI)'!M1540,""))))</f>
        <v/>
      </c>
      <c r="N1495" s="38" t="str">
        <f>IF(B1495=1,'KELAS (REFERENSI)'!N1495,IF(B1495=2,'KELAS (REFERENSI)'!N1510,IF(B1495=3,'KELAS (REFERENSI)'!N1525,IF(B1495=4,'KELAS (REFERENSI)'!N1540,""))))</f>
        <v/>
      </c>
      <c r="O1495" s="38" t="str">
        <f>IF(B1495=1,'KELAS (REFERENSI)'!O1495,IF(B1495=2,'KELAS (REFERENSI)'!O1510,IF(B1495=3,'KELAS (REFERENSI)'!O1525,IF(B1495=4,'KELAS (REFERENSI)'!O1540,""))))</f>
        <v/>
      </c>
      <c r="P1495" s="38" t="str">
        <f>IF(B1495=1,'KELAS (REFERENSI)'!P1495,IF(B1495=2,'KELAS (REFERENSI)'!P1510,IF(B1495=3,'KELAS (REFERENSI)'!P1525,IF(B1495=4,'KELAS (REFERENSI)'!P1540,""))))</f>
        <v/>
      </c>
      <c r="Q1495" s="38" t="str">
        <f t="shared" si="4"/>
        <v>BPS Kota Jakarta Timur</v>
      </c>
      <c r="R1495" s="38" t="str">
        <f t="shared" si="56"/>
        <v/>
      </c>
      <c r="S1495" s="38" t="str">
        <f t="shared" ref="S1495:T1495" si="1503">S1494</f>
        <v>15 Juni sampai dengan 31 Agustus 2026</v>
      </c>
      <c r="T1495" s="38" t="str">
        <f t="shared" si="1503"/>
        <v>31 Agustus 2026</v>
      </c>
      <c r="U1495" s="46"/>
      <c r="V1495" s="42"/>
      <c r="W1495" s="42"/>
      <c r="X1495" s="42"/>
    </row>
    <row r="1496" ht="15.0" customHeight="1">
      <c r="A1496" s="36" t="s">
        <v>6558</v>
      </c>
      <c r="B1496" s="43"/>
      <c r="C1496" s="44"/>
      <c r="D1496" s="47"/>
      <c r="E1496" s="47"/>
      <c r="F1496" s="39" t="str">
        <f t="shared" si="2"/>
        <v>PETUGAS.1495/SPK/SE/PML/3172/2026</v>
      </c>
      <c r="G1496" s="45"/>
      <c r="H1496" s="39" t="str">
        <f>VLOOKUP(G1496,'MITRA (REFERENSI)'!$A:$Z,16,FALSE)</f>
        <v>#N/A</v>
      </c>
      <c r="I1496" s="39" t="str">
        <f>VLOOKUP(G1496,'MITRA (REFERENSI)'!$A:$Z,25,FALSE)</f>
        <v>#N/A</v>
      </c>
      <c r="J1496" s="38" t="str">
        <f>VLOOKUP(G1496,'MITRA (REFERENSI)'!$A:$Z,26,FALSE)</f>
        <v>#N/A</v>
      </c>
      <c r="K1496" s="38" t="str">
        <f>VLOOKUP(G1496,'MITRA (REFERENSI)'!$A:$Z,15,FALSE)</f>
        <v>#N/A</v>
      </c>
      <c r="L1496" s="38" t="str">
        <f>VLOOKUP(G1496,'MITRA (REFERENSI)'!$A:$Z,15,FALSE)</f>
        <v>#N/A</v>
      </c>
      <c r="M1496" s="38" t="str">
        <f>IF(B1496=1,'KELAS (REFERENSI)'!M1496,IF(B1496=2,'KELAS (REFERENSI)'!M1511,IF(B1496=3,'KELAS (REFERENSI)'!M1526,IF(B1496=4,'KELAS (REFERENSI)'!M1541,""))))</f>
        <v/>
      </c>
      <c r="N1496" s="38" t="str">
        <f>IF(B1496=1,'KELAS (REFERENSI)'!N1496,IF(B1496=2,'KELAS (REFERENSI)'!N1511,IF(B1496=3,'KELAS (REFERENSI)'!N1526,IF(B1496=4,'KELAS (REFERENSI)'!N1541,""))))</f>
        <v/>
      </c>
      <c r="O1496" s="38" t="str">
        <f>IF(B1496=1,'KELAS (REFERENSI)'!O1496,IF(B1496=2,'KELAS (REFERENSI)'!O1511,IF(B1496=3,'KELAS (REFERENSI)'!O1526,IF(B1496=4,'KELAS (REFERENSI)'!O1541,""))))</f>
        <v/>
      </c>
      <c r="P1496" s="38" t="str">
        <f>IF(B1496=1,'KELAS (REFERENSI)'!P1496,IF(B1496=2,'KELAS (REFERENSI)'!P1511,IF(B1496=3,'KELAS (REFERENSI)'!P1526,IF(B1496=4,'KELAS (REFERENSI)'!P1541,""))))</f>
        <v/>
      </c>
      <c r="Q1496" s="38" t="str">
        <f t="shared" si="4"/>
        <v>BPS Kota Jakarta Timur</v>
      </c>
      <c r="R1496" s="38" t="str">
        <f t="shared" si="56"/>
        <v/>
      </c>
      <c r="S1496" s="38" t="str">
        <f t="shared" ref="S1496:T1496" si="1504">S1495</f>
        <v>15 Juni sampai dengan 31 Agustus 2026</v>
      </c>
      <c r="T1496" s="38" t="str">
        <f t="shared" si="1504"/>
        <v>31 Agustus 2026</v>
      </c>
      <c r="U1496" s="46"/>
      <c r="V1496" s="42"/>
      <c r="W1496" s="42"/>
      <c r="X1496" s="42"/>
    </row>
    <row r="1497" ht="15.0" customHeight="1">
      <c r="A1497" s="36" t="s">
        <v>6559</v>
      </c>
      <c r="B1497" s="43"/>
      <c r="C1497" s="44"/>
      <c r="D1497" s="47"/>
      <c r="E1497" s="47"/>
      <c r="F1497" s="39" t="str">
        <f t="shared" si="2"/>
        <v>PETUGAS.1496/SPK/SE/PML/3172/2026</v>
      </c>
      <c r="G1497" s="45"/>
      <c r="H1497" s="39" t="str">
        <f>VLOOKUP(G1497,'MITRA (REFERENSI)'!$A:$Z,16,FALSE)</f>
        <v>#N/A</v>
      </c>
      <c r="I1497" s="39" t="str">
        <f>VLOOKUP(G1497,'MITRA (REFERENSI)'!$A:$Z,25,FALSE)</f>
        <v>#N/A</v>
      </c>
      <c r="J1497" s="38" t="str">
        <f>VLOOKUP(G1497,'MITRA (REFERENSI)'!$A:$Z,26,FALSE)</f>
        <v>#N/A</v>
      </c>
      <c r="K1497" s="38" t="str">
        <f>VLOOKUP(G1497,'MITRA (REFERENSI)'!$A:$Z,15,FALSE)</f>
        <v>#N/A</v>
      </c>
      <c r="L1497" s="38" t="str">
        <f>VLOOKUP(G1497,'MITRA (REFERENSI)'!$A:$Z,15,FALSE)</f>
        <v>#N/A</v>
      </c>
      <c r="M1497" s="38" t="str">
        <f>IF(B1497=1,'KELAS (REFERENSI)'!M1497,IF(B1497=2,'KELAS (REFERENSI)'!M1512,IF(B1497=3,'KELAS (REFERENSI)'!M1527,IF(B1497=4,'KELAS (REFERENSI)'!M1542,""))))</f>
        <v/>
      </c>
      <c r="N1497" s="38" t="str">
        <f>IF(B1497=1,'KELAS (REFERENSI)'!N1497,IF(B1497=2,'KELAS (REFERENSI)'!N1512,IF(B1497=3,'KELAS (REFERENSI)'!N1527,IF(B1497=4,'KELAS (REFERENSI)'!N1542,""))))</f>
        <v/>
      </c>
      <c r="O1497" s="38" t="str">
        <f>IF(B1497=1,'KELAS (REFERENSI)'!O1497,IF(B1497=2,'KELAS (REFERENSI)'!O1512,IF(B1497=3,'KELAS (REFERENSI)'!O1527,IF(B1497=4,'KELAS (REFERENSI)'!O1542,""))))</f>
        <v/>
      </c>
      <c r="P1497" s="38" t="str">
        <f>IF(B1497=1,'KELAS (REFERENSI)'!P1497,IF(B1497=2,'KELAS (REFERENSI)'!P1512,IF(B1497=3,'KELAS (REFERENSI)'!P1527,IF(B1497=4,'KELAS (REFERENSI)'!P1542,""))))</f>
        <v/>
      </c>
      <c r="Q1497" s="38" t="str">
        <f t="shared" si="4"/>
        <v>BPS Kota Jakarta Timur</v>
      </c>
      <c r="R1497" s="38" t="str">
        <f t="shared" si="56"/>
        <v/>
      </c>
      <c r="S1497" s="38" t="str">
        <f t="shared" ref="S1497:T1497" si="1505">S1496</f>
        <v>15 Juni sampai dengan 31 Agustus 2026</v>
      </c>
      <c r="T1497" s="38" t="str">
        <f t="shared" si="1505"/>
        <v>31 Agustus 2026</v>
      </c>
      <c r="U1497" s="46"/>
      <c r="V1497" s="42"/>
      <c r="W1497" s="42"/>
      <c r="X1497" s="42"/>
    </row>
    <row r="1498" ht="15.0" customHeight="1">
      <c r="A1498" s="36" t="s">
        <v>6560</v>
      </c>
      <c r="B1498" s="43"/>
      <c r="C1498" s="44"/>
      <c r="D1498" s="47"/>
      <c r="E1498" s="47"/>
      <c r="F1498" s="39" t="str">
        <f t="shared" si="2"/>
        <v>PETUGAS.1497/SPK/SE/PML/3172/2026</v>
      </c>
      <c r="G1498" s="45"/>
      <c r="H1498" s="39" t="str">
        <f>VLOOKUP(G1498,'MITRA (REFERENSI)'!$A:$Z,16,FALSE)</f>
        <v>#N/A</v>
      </c>
      <c r="I1498" s="39" t="str">
        <f>VLOOKUP(G1498,'MITRA (REFERENSI)'!$A:$Z,25,FALSE)</f>
        <v>#N/A</v>
      </c>
      <c r="J1498" s="38" t="str">
        <f>VLOOKUP(G1498,'MITRA (REFERENSI)'!$A:$Z,26,FALSE)</f>
        <v>#N/A</v>
      </c>
      <c r="K1498" s="38" t="str">
        <f>VLOOKUP(G1498,'MITRA (REFERENSI)'!$A:$Z,15,FALSE)</f>
        <v>#N/A</v>
      </c>
      <c r="L1498" s="38" t="str">
        <f>VLOOKUP(G1498,'MITRA (REFERENSI)'!$A:$Z,15,FALSE)</f>
        <v>#N/A</v>
      </c>
      <c r="M1498" s="38" t="str">
        <f>IF(B1498=1,'KELAS (REFERENSI)'!M1498,IF(B1498=2,'KELAS (REFERENSI)'!M1513,IF(B1498=3,'KELAS (REFERENSI)'!M1528,IF(B1498=4,'KELAS (REFERENSI)'!M1543,""))))</f>
        <v/>
      </c>
      <c r="N1498" s="38" t="str">
        <f>IF(B1498=1,'KELAS (REFERENSI)'!N1498,IF(B1498=2,'KELAS (REFERENSI)'!N1513,IF(B1498=3,'KELAS (REFERENSI)'!N1528,IF(B1498=4,'KELAS (REFERENSI)'!N1543,""))))</f>
        <v/>
      </c>
      <c r="O1498" s="38" t="str">
        <f>IF(B1498=1,'KELAS (REFERENSI)'!O1498,IF(B1498=2,'KELAS (REFERENSI)'!O1513,IF(B1498=3,'KELAS (REFERENSI)'!O1528,IF(B1498=4,'KELAS (REFERENSI)'!O1543,""))))</f>
        <v/>
      </c>
      <c r="P1498" s="38" t="str">
        <f>IF(B1498=1,'KELAS (REFERENSI)'!P1498,IF(B1498=2,'KELAS (REFERENSI)'!P1513,IF(B1498=3,'KELAS (REFERENSI)'!P1528,IF(B1498=4,'KELAS (REFERENSI)'!P1543,""))))</f>
        <v/>
      </c>
      <c r="Q1498" s="38" t="str">
        <f t="shared" si="4"/>
        <v>BPS Kota Jakarta Timur</v>
      </c>
      <c r="R1498" s="38" t="str">
        <f t="shared" si="56"/>
        <v/>
      </c>
      <c r="S1498" s="38" t="str">
        <f t="shared" ref="S1498:T1498" si="1506">S1497</f>
        <v>15 Juni sampai dengan 31 Agustus 2026</v>
      </c>
      <c r="T1498" s="38" t="str">
        <f t="shared" si="1506"/>
        <v>31 Agustus 2026</v>
      </c>
      <c r="U1498" s="46"/>
      <c r="V1498" s="42"/>
      <c r="W1498" s="42"/>
      <c r="X1498" s="42"/>
    </row>
    <row r="1499" ht="15.0" customHeight="1">
      <c r="A1499" s="36" t="s">
        <v>6561</v>
      </c>
      <c r="B1499" s="43"/>
      <c r="C1499" s="44"/>
      <c r="D1499" s="47"/>
      <c r="E1499" s="47"/>
      <c r="F1499" s="39" t="str">
        <f t="shared" si="2"/>
        <v>PETUGAS.1498/SPK/SE/PML/3172/2026</v>
      </c>
      <c r="G1499" s="45"/>
      <c r="H1499" s="39" t="str">
        <f>VLOOKUP(G1499,'MITRA (REFERENSI)'!$A:$Z,16,FALSE)</f>
        <v>#N/A</v>
      </c>
      <c r="I1499" s="39" t="str">
        <f>VLOOKUP(G1499,'MITRA (REFERENSI)'!$A:$Z,25,FALSE)</f>
        <v>#N/A</v>
      </c>
      <c r="J1499" s="38" t="str">
        <f>VLOOKUP(G1499,'MITRA (REFERENSI)'!$A:$Z,26,FALSE)</f>
        <v>#N/A</v>
      </c>
      <c r="K1499" s="38" t="str">
        <f>VLOOKUP(G1499,'MITRA (REFERENSI)'!$A:$Z,15,FALSE)</f>
        <v>#N/A</v>
      </c>
      <c r="L1499" s="38" t="str">
        <f>VLOOKUP(G1499,'MITRA (REFERENSI)'!$A:$Z,15,FALSE)</f>
        <v>#N/A</v>
      </c>
      <c r="M1499" s="38" t="str">
        <f>IF(B1499=1,'KELAS (REFERENSI)'!M1499,IF(B1499=2,'KELAS (REFERENSI)'!M1514,IF(B1499=3,'KELAS (REFERENSI)'!M1529,IF(B1499=4,'KELAS (REFERENSI)'!M1544,""))))</f>
        <v/>
      </c>
      <c r="N1499" s="38" t="str">
        <f>IF(B1499=1,'KELAS (REFERENSI)'!N1499,IF(B1499=2,'KELAS (REFERENSI)'!N1514,IF(B1499=3,'KELAS (REFERENSI)'!N1529,IF(B1499=4,'KELAS (REFERENSI)'!N1544,""))))</f>
        <v/>
      </c>
      <c r="O1499" s="38" t="str">
        <f>IF(B1499=1,'KELAS (REFERENSI)'!O1499,IF(B1499=2,'KELAS (REFERENSI)'!O1514,IF(B1499=3,'KELAS (REFERENSI)'!O1529,IF(B1499=4,'KELAS (REFERENSI)'!O1544,""))))</f>
        <v/>
      </c>
      <c r="P1499" s="38" t="str">
        <f>IF(B1499=1,'KELAS (REFERENSI)'!P1499,IF(B1499=2,'KELAS (REFERENSI)'!P1514,IF(B1499=3,'KELAS (REFERENSI)'!P1529,IF(B1499=4,'KELAS (REFERENSI)'!P1544,""))))</f>
        <v/>
      </c>
      <c r="Q1499" s="38" t="str">
        <f t="shared" si="4"/>
        <v>BPS Kota Jakarta Timur</v>
      </c>
      <c r="R1499" s="38" t="str">
        <f t="shared" si="56"/>
        <v/>
      </c>
      <c r="S1499" s="38" t="str">
        <f t="shared" ref="S1499:T1499" si="1507">S1498</f>
        <v>15 Juni sampai dengan 31 Agustus 2026</v>
      </c>
      <c r="T1499" s="38" t="str">
        <f t="shared" si="1507"/>
        <v>31 Agustus 2026</v>
      </c>
      <c r="U1499" s="46"/>
      <c r="V1499" s="42"/>
      <c r="W1499" s="42"/>
      <c r="X1499" s="42"/>
    </row>
    <row r="1500" ht="15.0" customHeight="1">
      <c r="A1500" s="36" t="s">
        <v>6562</v>
      </c>
      <c r="B1500" s="43"/>
      <c r="C1500" s="44"/>
      <c r="D1500" s="47"/>
      <c r="E1500" s="47"/>
      <c r="F1500" s="39" t="str">
        <f t="shared" si="2"/>
        <v>PETUGAS.1499/SPK/SE/PML/3172/2026</v>
      </c>
      <c r="G1500" s="45"/>
      <c r="H1500" s="39" t="str">
        <f>VLOOKUP(G1500,'MITRA (REFERENSI)'!$A:$Z,16,FALSE)</f>
        <v>#N/A</v>
      </c>
      <c r="I1500" s="39" t="str">
        <f>VLOOKUP(G1500,'MITRA (REFERENSI)'!$A:$Z,25,FALSE)</f>
        <v>#N/A</v>
      </c>
      <c r="J1500" s="38" t="str">
        <f>VLOOKUP(G1500,'MITRA (REFERENSI)'!$A:$Z,26,FALSE)</f>
        <v>#N/A</v>
      </c>
      <c r="K1500" s="38" t="str">
        <f>VLOOKUP(G1500,'MITRA (REFERENSI)'!$A:$Z,15,FALSE)</f>
        <v>#N/A</v>
      </c>
      <c r="L1500" s="38" t="str">
        <f>VLOOKUP(G1500,'MITRA (REFERENSI)'!$A:$Z,15,FALSE)</f>
        <v>#N/A</v>
      </c>
      <c r="M1500" s="38" t="str">
        <f>IF(B1500=1,'KELAS (REFERENSI)'!M1500,IF(B1500=2,'KELAS (REFERENSI)'!M1515,IF(B1500=3,'KELAS (REFERENSI)'!M1530,IF(B1500=4,'KELAS (REFERENSI)'!M1545,""))))</f>
        <v/>
      </c>
      <c r="N1500" s="38" t="str">
        <f>IF(B1500=1,'KELAS (REFERENSI)'!N1500,IF(B1500=2,'KELAS (REFERENSI)'!N1515,IF(B1500=3,'KELAS (REFERENSI)'!N1530,IF(B1500=4,'KELAS (REFERENSI)'!N1545,""))))</f>
        <v/>
      </c>
      <c r="O1500" s="38" t="str">
        <f>IF(B1500=1,'KELAS (REFERENSI)'!O1500,IF(B1500=2,'KELAS (REFERENSI)'!O1515,IF(B1500=3,'KELAS (REFERENSI)'!O1530,IF(B1500=4,'KELAS (REFERENSI)'!O1545,""))))</f>
        <v/>
      </c>
      <c r="P1500" s="38" t="str">
        <f>IF(B1500=1,'KELAS (REFERENSI)'!P1500,IF(B1500=2,'KELAS (REFERENSI)'!P1515,IF(B1500=3,'KELAS (REFERENSI)'!P1530,IF(B1500=4,'KELAS (REFERENSI)'!P1545,""))))</f>
        <v/>
      </c>
      <c r="Q1500" s="38" t="str">
        <f t="shared" si="4"/>
        <v>BPS Kota Jakarta Timur</v>
      </c>
      <c r="R1500" s="38" t="str">
        <f t="shared" si="56"/>
        <v/>
      </c>
      <c r="S1500" s="38" t="str">
        <f t="shared" ref="S1500:T1500" si="1508">S1499</f>
        <v>15 Juni sampai dengan 31 Agustus 2026</v>
      </c>
      <c r="T1500" s="38" t="str">
        <f t="shared" si="1508"/>
        <v>31 Agustus 2026</v>
      </c>
      <c r="U1500" s="46"/>
      <c r="V1500" s="42"/>
      <c r="W1500" s="42"/>
      <c r="X1500" s="42"/>
    </row>
    <row r="1501" ht="15.0" customHeight="1">
      <c r="A1501" s="36" t="s">
        <v>6563</v>
      </c>
      <c r="B1501" s="43"/>
      <c r="C1501" s="44"/>
      <c r="D1501" s="47"/>
      <c r="E1501" s="47"/>
      <c r="F1501" s="39" t="str">
        <f t="shared" si="2"/>
        <v>PETUGAS.1500/SPK/SE/PML/3172/2026</v>
      </c>
      <c r="G1501" s="45"/>
      <c r="H1501" s="39" t="str">
        <f>VLOOKUP(G1501,'MITRA (REFERENSI)'!$A:$Z,16,FALSE)</f>
        <v>#N/A</v>
      </c>
      <c r="I1501" s="39" t="str">
        <f>VLOOKUP(G1501,'MITRA (REFERENSI)'!$A:$Z,25,FALSE)</f>
        <v>#N/A</v>
      </c>
      <c r="J1501" s="38" t="str">
        <f>VLOOKUP(G1501,'MITRA (REFERENSI)'!$A:$Z,26,FALSE)</f>
        <v>#N/A</v>
      </c>
      <c r="K1501" s="38" t="str">
        <f>VLOOKUP(G1501,'MITRA (REFERENSI)'!$A:$Z,15,FALSE)</f>
        <v>#N/A</v>
      </c>
      <c r="L1501" s="38" t="str">
        <f>VLOOKUP(G1501,'MITRA (REFERENSI)'!$A:$Z,15,FALSE)</f>
        <v>#N/A</v>
      </c>
      <c r="M1501" s="38" t="str">
        <f>IF(B1501=1,'KELAS (REFERENSI)'!M1501,IF(B1501=2,'KELAS (REFERENSI)'!M1516,IF(B1501=3,'KELAS (REFERENSI)'!M1531,IF(B1501=4,'KELAS (REFERENSI)'!M1546,""))))</f>
        <v/>
      </c>
      <c r="N1501" s="38" t="str">
        <f>IF(B1501=1,'KELAS (REFERENSI)'!N1501,IF(B1501=2,'KELAS (REFERENSI)'!N1516,IF(B1501=3,'KELAS (REFERENSI)'!N1531,IF(B1501=4,'KELAS (REFERENSI)'!N1546,""))))</f>
        <v/>
      </c>
      <c r="O1501" s="38" t="str">
        <f>IF(B1501=1,'KELAS (REFERENSI)'!O1501,IF(B1501=2,'KELAS (REFERENSI)'!O1516,IF(B1501=3,'KELAS (REFERENSI)'!O1531,IF(B1501=4,'KELAS (REFERENSI)'!O1546,""))))</f>
        <v/>
      </c>
      <c r="P1501" s="38" t="str">
        <f>IF(B1501=1,'KELAS (REFERENSI)'!P1501,IF(B1501=2,'KELAS (REFERENSI)'!P1516,IF(B1501=3,'KELAS (REFERENSI)'!P1531,IF(B1501=4,'KELAS (REFERENSI)'!P1546,""))))</f>
        <v/>
      </c>
      <c r="Q1501" s="38" t="str">
        <f t="shared" si="4"/>
        <v>BPS Kota Jakarta Timur</v>
      </c>
      <c r="R1501" s="38" t="str">
        <f t="shared" si="56"/>
        <v/>
      </c>
      <c r="S1501" s="38" t="str">
        <f t="shared" ref="S1501:T1501" si="1509">S1500</f>
        <v>15 Juni sampai dengan 31 Agustus 2026</v>
      </c>
      <c r="T1501" s="38" t="str">
        <f t="shared" si="1509"/>
        <v>31 Agustus 2026</v>
      </c>
      <c r="U1501" s="46"/>
      <c r="V1501" s="42"/>
      <c r="W1501" s="42"/>
      <c r="X1501" s="42"/>
    </row>
    <row r="1502" ht="15.0" customHeight="1">
      <c r="A1502" s="36" t="s">
        <v>6564</v>
      </c>
      <c r="B1502" s="43"/>
      <c r="C1502" s="44"/>
      <c r="D1502" s="47"/>
      <c r="E1502" s="47"/>
      <c r="F1502" s="39" t="str">
        <f t="shared" si="2"/>
        <v>PETUGAS.1501/SPK/SE/PML/3172/2026</v>
      </c>
      <c r="G1502" s="45"/>
      <c r="H1502" s="39" t="str">
        <f>VLOOKUP(G1502,'MITRA (REFERENSI)'!$A:$Z,16,FALSE)</f>
        <v>#N/A</v>
      </c>
      <c r="I1502" s="39" t="str">
        <f>VLOOKUP(G1502,'MITRA (REFERENSI)'!$A:$Z,25,FALSE)</f>
        <v>#N/A</v>
      </c>
      <c r="J1502" s="38" t="str">
        <f>VLOOKUP(G1502,'MITRA (REFERENSI)'!$A:$Z,26,FALSE)</f>
        <v>#N/A</v>
      </c>
      <c r="K1502" s="38" t="str">
        <f>VLOOKUP(G1502,'MITRA (REFERENSI)'!$A:$Z,15,FALSE)</f>
        <v>#N/A</v>
      </c>
      <c r="L1502" s="38" t="str">
        <f>VLOOKUP(G1502,'MITRA (REFERENSI)'!$A:$Z,15,FALSE)</f>
        <v>#N/A</v>
      </c>
      <c r="M1502" s="38" t="str">
        <f>IF(B1502=1,'KELAS (REFERENSI)'!M1502,IF(B1502=2,'KELAS (REFERENSI)'!M1517,IF(B1502=3,'KELAS (REFERENSI)'!M1532,IF(B1502=4,'KELAS (REFERENSI)'!M1547,""))))</f>
        <v/>
      </c>
      <c r="N1502" s="38" t="str">
        <f>IF(B1502=1,'KELAS (REFERENSI)'!N1502,IF(B1502=2,'KELAS (REFERENSI)'!N1517,IF(B1502=3,'KELAS (REFERENSI)'!N1532,IF(B1502=4,'KELAS (REFERENSI)'!N1547,""))))</f>
        <v/>
      </c>
      <c r="O1502" s="38" t="str">
        <f>IF(B1502=1,'KELAS (REFERENSI)'!O1502,IF(B1502=2,'KELAS (REFERENSI)'!O1517,IF(B1502=3,'KELAS (REFERENSI)'!O1532,IF(B1502=4,'KELAS (REFERENSI)'!O1547,""))))</f>
        <v/>
      </c>
      <c r="P1502" s="38" t="str">
        <f>IF(B1502=1,'KELAS (REFERENSI)'!P1502,IF(B1502=2,'KELAS (REFERENSI)'!P1517,IF(B1502=3,'KELAS (REFERENSI)'!P1532,IF(B1502=4,'KELAS (REFERENSI)'!P1547,""))))</f>
        <v/>
      </c>
      <c r="Q1502" s="38" t="str">
        <f t="shared" si="4"/>
        <v>BPS Kota Jakarta Timur</v>
      </c>
      <c r="R1502" s="38" t="str">
        <f t="shared" si="56"/>
        <v/>
      </c>
      <c r="S1502" s="38" t="str">
        <f t="shared" ref="S1502:T1502" si="1510">S1501</f>
        <v>15 Juni sampai dengan 31 Agustus 2026</v>
      </c>
      <c r="T1502" s="38" t="str">
        <f t="shared" si="1510"/>
        <v>31 Agustus 2026</v>
      </c>
      <c r="U1502" s="46"/>
      <c r="V1502" s="42"/>
      <c r="W1502" s="42"/>
      <c r="X1502" s="42"/>
    </row>
    <row r="1503" ht="15.0" customHeight="1">
      <c r="A1503" s="36" t="s">
        <v>6565</v>
      </c>
      <c r="B1503" s="43"/>
      <c r="C1503" s="44"/>
      <c r="D1503" s="47"/>
      <c r="E1503" s="47"/>
      <c r="F1503" s="39" t="str">
        <f t="shared" si="2"/>
        <v>PETUGAS.1502/SPK/SE/PML/3172/2026</v>
      </c>
      <c r="G1503" s="45"/>
      <c r="H1503" s="39" t="str">
        <f>VLOOKUP(G1503,'MITRA (REFERENSI)'!$A:$Z,16,FALSE)</f>
        <v>#N/A</v>
      </c>
      <c r="I1503" s="39" t="str">
        <f>VLOOKUP(G1503,'MITRA (REFERENSI)'!$A:$Z,25,FALSE)</f>
        <v>#N/A</v>
      </c>
      <c r="J1503" s="38" t="str">
        <f>VLOOKUP(G1503,'MITRA (REFERENSI)'!$A:$Z,26,FALSE)</f>
        <v>#N/A</v>
      </c>
      <c r="K1503" s="38" t="str">
        <f>VLOOKUP(G1503,'MITRA (REFERENSI)'!$A:$Z,15,FALSE)</f>
        <v>#N/A</v>
      </c>
      <c r="L1503" s="38" t="str">
        <f>VLOOKUP(G1503,'MITRA (REFERENSI)'!$A:$Z,15,FALSE)</f>
        <v>#N/A</v>
      </c>
      <c r="M1503" s="38" t="str">
        <f>IF(B1503=1,'KELAS (REFERENSI)'!M1503,IF(B1503=2,'KELAS (REFERENSI)'!M1518,IF(B1503=3,'KELAS (REFERENSI)'!M1533,IF(B1503=4,'KELAS (REFERENSI)'!M1548,""))))</f>
        <v/>
      </c>
      <c r="N1503" s="38" t="str">
        <f>IF(B1503=1,'KELAS (REFERENSI)'!N1503,IF(B1503=2,'KELAS (REFERENSI)'!N1518,IF(B1503=3,'KELAS (REFERENSI)'!N1533,IF(B1503=4,'KELAS (REFERENSI)'!N1548,""))))</f>
        <v/>
      </c>
      <c r="O1503" s="38" t="str">
        <f>IF(B1503=1,'KELAS (REFERENSI)'!O1503,IF(B1503=2,'KELAS (REFERENSI)'!O1518,IF(B1503=3,'KELAS (REFERENSI)'!O1533,IF(B1503=4,'KELAS (REFERENSI)'!O1548,""))))</f>
        <v/>
      </c>
      <c r="P1503" s="38" t="str">
        <f>IF(B1503=1,'KELAS (REFERENSI)'!P1503,IF(B1503=2,'KELAS (REFERENSI)'!P1518,IF(B1503=3,'KELAS (REFERENSI)'!P1533,IF(B1503=4,'KELAS (REFERENSI)'!P1548,""))))</f>
        <v/>
      </c>
      <c r="Q1503" s="38" t="str">
        <f t="shared" si="4"/>
        <v>BPS Kota Jakarta Timur</v>
      </c>
      <c r="R1503" s="38" t="str">
        <f t="shared" si="56"/>
        <v/>
      </c>
      <c r="S1503" s="38" t="str">
        <f t="shared" ref="S1503:T1503" si="1511">S1502</f>
        <v>15 Juni sampai dengan 31 Agustus 2026</v>
      </c>
      <c r="T1503" s="38" t="str">
        <f t="shared" si="1511"/>
        <v>31 Agustus 2026</v>
      </c>
      <c r="U1503" s="46"/>
      <c r="V1503" s="42"/>
      <c r="W1503" s="42"/>
      <c r="X1503" s="42"/>
    </row>
    <row r="1504" ht="15.0" customHeight="1">
      <c r="A1504" s="36" t="s">
        <v>6566</v>
      </c>
      <c r="B1504" s="43"/>
      <c r="C1504" s="44"/>
      <c r="D1504" s="47"/>
      <c r="E1504" s="47"/>
      <c r="F1504" s="39" t="str">
        <f t="shared" si="2"/>
        <v>PETUGAS.1503/SPK/SE/PML/3172/2026</v>
      </c>
      <c r="G1504" s="45"/>
      <c r="H1504" s="39" t="str">
        <f>VLOOKUP(G1504,'MITRA (REFERENSI)'!$A:$Z,16,FALSE)</f>
        <v>#N/A</v>
      </c>
      <c r="I1504" s="39" t="str">
        <f>VLOOKUP(G1504,'MITRA (REFERENSI)'!$A:$Z,25,FALSE)</f>
        <v>#N/A</v>
      </c>
      <c r="J1504" s="38" t="str">
        <f>VLOOKUP(G1504,'MITRA (REFERENSI)'!$A:$Z,26,FALSE)</f>
        <v>#N/A</v>
      </c>
      <c r="K1504" s="38" t="str">
        <f>VLOOKUP(G1504,'MITRA (REFERENSI)'!$A:$Z,15,FALSE)</f>
        <v>#N/A</v>
      </c>
      <c r="L1504" s="38" t="str">
        <f>VLOOKUP(G1504,'MITRA (REFERENSI)'!$A:$Z,15,FALSE)</f>
        <v>#N/A</v>
      </c>
      <c r="M1504" s="38" t="str">
        <f>IF(B1504=1,'KELAS (REFERENSI)'!M1504,IF(B1504=2,'KELAS (REFERENSI)'!M1519,IF(B1504=3,'KELAS (REFERENSI)'!M1534,IF(B1504=4,'KELAS (REFERENSI)'!M1549,""))))</f>
        <v/>
      </c>
      <c r="N1504" s="38" t="str">
        <f>IF(B1504=1,'KELAS (REFERENSI)'!N1504,IF(B1504=2,'KELAS (REFERENSI)'!N1519,IF(B1504=3,'KELAS (REFERENSI)'!N1534,IF(B1504=4,'KELAS (REFERENSI)'!N1549,""))))</f>
        <v/>
      </c>
      <c r="O1504" s="38" t="str">
        <f>IF(B1504=1,'KELAS (REFERENSI)'!O1504,IF(B1504=2,'KELAS (REFERENSI)'!O1519,IF(B1504=3,'KELAS (REFERENSI)'!O1534,IF(B1504=4,'KELAS (REFERENSI)'!O1549,""))))</f>
        <v/>
      </c>
      <c r="P1504" s="38" t="str">
        <f>IF(B1504=1,'KELAS (REFERENSI)'!P1504,IF(B1504=2,'KELAS (REFERENSI)'!P1519,IF(B1504=3,'KELAS (REFERENSI)'!P1534,IF(B1504=4,'KELAS (REFERENSI)'!P1549,""))))</f>
        <v/>
      </c>
      <c r="Q1504" s="38" t="str">
        <f t="shared" si="4"/>
        <v>BPS Kota Jakarta Timur</v>
      </c>
      <c r="R1504" s="38" t="str">
        <f t="shared" si="56"/>
        <v/>
      </c>
      <c r="S1504" s="38" t="str">
        <f t="shared" ref="S1504:T1504" si="1512">S1503</f>
        <v>15 Juni sampai dengan 31 Agustus 2026</v>
      </c>
      <c r="T1504" s="38" t="str">
        <f t="shared" si="1512"/>
        <v>31 Agustus 2026</v>
      </c>
      <c r="U1504" s="46"/>
      <c r="V1504" s="42"/>
      <c r="W1504" s="42"/>
      <c r="X1504" s="42"/>
    </row>
    <row r="1505" ht="15.0" customHeight="1">
      <c r="A1505" s="36" t="s">
        <v>6567</v>
      </c>
      <c r="B1505" s="43"/>
      <c r="C1505" s="44"/>
      <c r="D1505" s="47"/>
      <c r="E1505" s="47"/>
      <c r="F1505" s="39" t="str">
        <f t="shared" si="2"/>
        <v>PETUGAS.1504/SPK/SE/PML/3172/2026</v>
      </c>
      <c r="G1505" s="45"/>
      <c r="H1505" s="39" t="str">
        <f>VLOOKUP(G1505,'MITRA (REFERENSI)'!$A:$Z,16,FALSE)</f>
        <v>#N/A</v>
      </c>
      <c r="I1505" s="39" t="str">
        <f>VLOOKUP(G1505,'MITRA (REFERENSI)'!$A:$Z,25,FALSE)</f>
        <v>#N/A</v>
      </c>
      <c r="J1505" s="38" t="str">
        <f>VLOOKUP(G1505,'MITRA (REFERENSI)'!$A:$Z,26,FALSE)</f>
        <v>#N/A</v>
      </c>
      <c r="K1505" s="38" t="str">
        <f>VLOOKUP(G1505,'MITRA (REFERENSI)'!$A:$Z,15,FALSE)</f>
        <v>#N/A</v>
      </c>
      <c r="L1505" s="38" t="str">
        <f>VLOOKUP(G1505,'MITRA (REFERENSI)'!$A:$Z,15,FALSE)</f>
        <v>#N/A</v>
      </c>
      <c r="M1505" s="38" t="str">
        <f>IF(B1505=1,'KELAS (REFERENSI)'!M1505,IF(B1505=2,'KELAS (REFERENSI)'!M1520,IF(B1505=3,'KELAS (REFERENSI)'!M1535,IF(B1505=4,'KELAS (REFERENSI)'!M1550,""))))</f>
        <v/>
      </c>
      <c r="N1505" s="38" t="str">
        <f>IF(B1505=1,'KELAS (REFERENSI)'!N1505,IF(B1505=2,'KELAS (REFERENSI)'!N1520,IF(B1505=3,'KELAS (REFERENSI)'!N1535,IF(B1505=4,'KELAS (REFERENSI)'!N1550,""))))</f>
        <v/>
      </c>
      <c r="O1505" s="38" t="str">
        <f>IF(B1505=1,'KELAS (REFERENSI)'!O1505,IF(B1505=2,'KELAS (REFERENSI)'!O1520,IF(B1505=3,'KELAS (REFERENSI)'!O1535,IF(B1505=4,'KELAS (REFERENSI)'!O1550,""))))</f>
        <v/>
      </c>
      <c r="P1505" s="38" t="str">
        <f>IF(B1505=1,'KELAS (REFERENSI)'!P1505,IF(B1505=2,'KELAS (REFERENSI)'!P1520,IF(B1505=3,'KELAS (REFERENSI)'!P1535,IF(B1505=4,'KELAS (REFERENSI)'!P1550,""))))</f>
        <v/>
      </c>
      <c r="Q1505" s="38" t="str">
        <f t="shared" si="4"/>
        <v>BPS Kota Jakarta Timur</v>
      </c>
      <c r="R1505" s="38" t="str">
        <f t="shared" si="56"/>
        <v/>
      </c>
      <c r="S1505" s="38" t="str">
        <f t="shared" ref="S1505:T1505" si="1513">S1504</f>
        <v>15 Juni sampai dengan 31 Agustus 2026</v>
      </c>
      <c r="T1505" s="38" t="str">
        <f t="shared" si="1513"/>
        <v>31 Agustus 2026</v>
      </c>
      <c r="U1505" s="46"/>
      <c r="V1505" s="42"/>
      <c r="W1505" s="42"/>
      <c r="X1505" s="42"/>
    </row>
    <row r="1506" ht="15.0" customHeight="1">
      <c r="A1506" s="36" t="s">
        <v>6568</v>
      </c>
      <c r="B1506" s="43"/>
      <c r="C1506" s="44"/>
      <c r="D1506" s="47"/>
      <c r="E1506" s="47"/>
      <c r="F1506" s="39" t="str">
        <f t="shared" si="2"/>
        <v>PETUGAS.1505/SPK/SE/PML/3172/2026</v>
      </c>
      <c r="G1506" s="45"/>
      <c r="H1506" s="39" t="str">
        <f>VLOOKUP(G1506,'MITRA (REFERENSI)'!$A:$Z,16,FALSE)</f>
        <v>#N/A</v>
      </c>
      <c r="I1506" s="39" t="str">
        <f>VLOOKUP(G1506,'MITRA (REFERENSI)'!$A:$Z,25,FALSE)</f>
        <v>#N/A</v>
      </c>
      <c r="J1506" s="38" t="str">
        <f>VLOOKUP(G1506,'MITRA (REFERENSI)'!$A:$Z,26,FALSE)</f>
        <v>#N/A</v>
      </c>
      <c r="K1506" s="38" t="str">
        <f>VLOOKUP(G1506,'MITRA (REFERENSI)'!$A:$Z,15,FALSE)</f>
        <v>#N/A</v>
      </c>
      <c r="L1506" s="38" t="str">
        <f>VLOOKUP(G1506,'MITRA (REFERENSI)'!$A:$Z,15,FALSE)</f>
        <v>#N/A</v>
      </c>
      <c r="M1506" s="38" t="str">
        <f>IF(B1506=1,'KELAS (REFERENSI)'!M1506,IF(B1506=2,'KELAS (REFERENSI)'!M1521,IF(B1506=3,'KELAS (REFERENSI)'!M1536,IF(B1506=4,'KELAS (REFERENSI)'!M1551,""))))</f>
        <v/>
      </c>
      <c r="N1506" s="38" t="str">
        <f>IF(B1506=1,'KELAS (REFERENSI)'!N1506,IF(B1506=2,'KELAS (REFERENSI)'!N1521,IF(B1506=3,'KELAS (REFERENSI)'!N1536,IF(B1506=4,'KELAS (REFERENSI)'!N1551,""))))</f>
        <v/>
      </c>
      <c r="O1506" s="38" t="str">
        <f>IF(B1506=1,'KELAS (REFERENSI)'!O1506,IF(B1506=2,'KELAS (REFERENSI)'!O1521,IF(B1506=3,'KELAS (REFERENSI)'!O1536,IF(B1506=4,'KELAS (REFERENSI)'!O1551,""))))</f>
        <v/>
      </c>
      <c r="P1506" s="38" t="str">
        <f>IF(B1506=1,'KELAS (REFERENSI)'!P1506,IF(B1506=2,'KELAS (REFERENSI)'!P1521,IF(B1506=3,'KELAS (REFERENSI)'!P1536,IF(B1506=4,'KELAS (REFERENSI)'!P1551,""))))</f>
        <v/>
      </c>
      <c r="Q1506" s="38" t="str">
        <f t="shared" si="4"/>
        <v>BPS Kota Jakarta Timur</v>
      </c>
      <c r="R1506" s="38" t="str">
        <f t="shared" si="56"/>
        <v/>
      </c>
      <c r="S1506" s="38" t="str">
        <f t="shared" ref="S1506:T1506" si="1514">S1505</f>
        <v>15 Juni sampai dengan 31 Agustus 2026</v>
      </c>
      <c r="T1506" s="38" t="str">
        <f t="shared" si="1514"/>
        <v>31 Agustus 2026</v>
      </c>
      <c r="U1506" s="46"/>
      <c r="V1506" s="42"/>
      <c r="W1506" s="42"/>
      <c r="X1506" s="42"/>
    </row>
    <row r="1507" ht="15.0" customHeight="1">
      <c r="A1507" s="36" t="s">
        <v>6569</v>
      </c>
      <c r="B1507" s="43"/>
      <c r="C1507" s="44"/>
      <c r="D1507" s="47"/>
      <c r="E1507" s="47"/>
      <c r="F1507" s="39" t="str">
        <f t="shared" si="2"/>
        <v>PETUGAS.1506/SPK/SE/PML/3172/2026</v>
      </c>
      <c r="G1507" s="45"/>
      <c r="H1507" s="39" t="str">
        <f>VLOOKUP(G1507,'MITRA (REFERENSI)'!$A:$Z,16,FALSE)</f>
        <v>#N/A</v>
      </c>
      <c r="I1507" s="39" t="str">
        <f>VLOOKUP(G1507,'MITRA (REFERENSI)'!$A:$Z,25,FALSE)</f>
        <v>#N/A</v>
      </c>
      <c r="J1507" s="38" t="str">
        <f>VLOOKUP(G1507,'MITRA (REFERENSI)'!$A:$Z,26,FALSE)</f>
        <v>#N/A</v>
      </c>
      <c r="K1507" s="38" t="str">
        <f>VLOOKUP(G1507,'MITRA (REFERENSI)'!$A:$Z,15,FALSE)</f>
        <v>#N/A</v>
      </c>
      <c r="L1507" s="38" t="str">
        <f>VLOOKUP(G1507,'MITRA (REFERENSI)'!$A:$Z,15,FALSE)</f>
        <v>#N/A</v>
      </c>
      <c r="M1507" s="38" t="str">
        <f>IF(B1507=1,'KELAS (REFERENSI)'!M1507,IF(B1507=2,'KELAS (REFERENSI)'!M1522,IF(B1507=3,'KELAS (REFERENSI)'!M1537,IF(B1507=4,'KELAS (REFERENSI)'!M1552,""))))</f>
        <v/>
      </c>
      <c r="N1507" s="38" t="str">
        <f>IF(B1507=1,'KELAS (REFERENSI)'!N1507,IF(B1507=2,'KELAS (REFERENSI)'!N1522,IF(B1507=3,'KELAS (REFERENSI)'!N1537,IF(B1507=4,'KELAS (REFERENSI)'!N1552,""))))</f>
        <v/>
      </c>
      <c r="O1507" s="38" t="str">
        <f>IF(B1507=1,'KELAS (REFERENSI)'!O1507,IF(B1507=2,'KELAS (REFERENSI)'!O1522,IF(B1507=3,'KELAS (REFERENSI)'!O1537,IF(B1507=4,'KELAS (REFERENSI)'!O1552,""))))</f>
        <v/>
      </c>
      <c r="P1507" s="38" t="str">
        <f>IF(B1507=1,'KELAS (REFERENSI)'!P1507,IF(B1507=2,'KELAS (REFERENSI)'!P1522,IF(B1507=3,'KELAS (REFERENSI)'!P1537,IF(B1507=4,'KELAS (REFERENSI)'!P1552,""))))</f>
        <v/>
      </c>
      <c r="Q1507" s="38" t="str">
        <f t="shared" si="4"/>
        <v>BPS Kota Jakarta Timur</v>
      </c>
      <c r="R1507" s="38" t="str">
        <f t="shared" si="56"/>
        <v/>
      </c>
      <c r="S1507" s="38" t="str">
        <f t="shared" ref="S1507:T1507" si="1515">S1506</f>
        <v>15 Juni sampai dengan 31 Agustus 2026</v>
      </c>
      <c r="T1507" s="38" t="str">
        <f t="shared" si="1515"/>
        <v>31 Agustus 2026</v>
      </c>
      <c r="U1507" s="46"/>
      <c r="V1507" s="42"/>
      <c r="W1507" s="42"/>
      <c r="X1507" s="42"/>
    </row>
    <row r="1508" ht="15.0" customHeight="1">
      <c r="A1508" s="36" t="s">
        <v>6570</v>
      </c>
      <c r="B1508" s="43"/>
      <c r="C1508" s="44"/>
      <c r="D1508" s="47"/>
      <c r="E1508" s="47"/>
      <c r="F1508" s="39" t="str">
        <f t="shared" si="2"/>
        <v>PETUGAS.1507/SPK/SE/PML/3172/2026</v>
      </c>
      <c r="G1508" s="45"/>
      <c r="H1508" s="39" t="str">
        <f>VLOOKUP(G1508,'MITRA (REFERENSI)'!$A:$Z,16,FALSE)</f>
        <v>#N/A</v>
      </c>
      <c r="I1508" s="39" t="str">
        <f>VLOOKUP(G1508,'MITRA (REFERENSI)'!$A:$Z,25,FALSE)</f>
        <v>#N/A</v>
      </c>
      <c r="J1508" s="38" t="str">
        <f>VLOOKUP(G1508,'MITRA (REFERENSI)'!$A:$Z,26,FALSE)</f>
        <v>#N/A</v>
      </c>
      <c r="K1508" s="38" t="str">
        <f>VLOOKUP(G1508,'MITRA (REFERENSI)'!$A:$Z,15,FALSE)</f>
        <v>#N/A</v>
      </c>
      <c r="L1508" s="38" t="str">
        <f>VLOOKUP(G1508,'MITRA (REFERENSI)'!$A:$Z,15,FALSE)</f>
        <v>#N/A</v>
      </c>
      <c r="M1508" s="38" t="str">
        <f>IF(B1508=1,'KELAS (REFERENSI)'!M1508,IF(B1508=2,'KELAS (REFERENSI)'!M1523,IF(B1508=3,'KELAS (REFERENSI)'!M1538,IF(B1508=4,'KELAS (REFERENSI)'!M1553,""))))</f>
        <v/>
      </c>
      <c r="N1508" s="38" t="str">
        <f>IF(B1508=1,'KELAS (REFERENSI)'!N1508,IF(B1508=2,'KELAS (REFERENSI)'!N1523,IF(B1508=3,'KELAS (REFERENSI)'!N1538,IF(B1508=4,'KELAS (REFERENSI)'!N1553,""))))</f>
        <v/>
      </c>
      <c r="O1508" s="38" t="str">
        <f>IF(B1508=1,'KELAS (REFERENSI)'!O1508,IF(B1508=2,'KELAS (REFERENSI)'!O1523,IF(B1508=3,'KELAS (REFERENSI)'!O1538,IF(B1508=4,'KELAS (REFERENSI)'!O1553,""))))</f>
        <v/>
      </c>
      <c r="P1508" s="38" t="str">
        <f>IF(B1508=1,'KELAS (REFERENSI)'!P1508,IF(B1508=2,'KELAS (REFERENSI)'!P1523,IF(B1508=3,'KELAS (REFERENSI)'!P1538,IF(B1508=4,'KELAS (REFERENSI)'!P1553,""))))</f>
        <v/>
      </c>
      <c r="Q1508" s="38" t="str">
        <f t="shared" si="4"/>
        <v>BPS Kota Jakarta Timur</v>
      </c>
      <c r="R1508" s="38" t="str">
        <f t="shared" si="56"/>
        <v/>
      </c>
      <c r="S1508" s="38" t="str">
        <f t="shared" ref="S1508:T1508" si="1516">S1507</f>
        <v>15 Juni sampai dengan 31 Agustus 2026</v>
      </c>
      <c r="T1508" s="38" t="str">
        <f t="shared" si="1516"/>
        <v>31 Agustus 2026</v>
      </c>
      <c r="U1508" s="46"/>
      <c r="V1508" s="42"/>
      <c r="W1508" s="42"/>
      <c r="X1508" s="42"/>
    </row>
    <row r="1509" ht="15.0" customHeight="1">
      <c r="A1509" s="36" t="s">
        <v>6571</v>
      </c>
      <c r="B1509" s="43"/>
      <c r="C1509" s="44"/>
      <c r="D1509" s="47"/>
      <c r="E1509" s="47"/>
      <c r="F1509" s="39" t="str">
        <f t="shared" si="2"/>
        <v>PETUGAS.1508/SPK/SE/PML/3172/2026</v>
      </c>
      <c r="G1509" s="45"/>
      <c r="H1509" s="39" t="str">
        <f>VLOOKUP(G1509,'MITRA (REFERENSI)'!$A:$Z,16,FALSE)</f>
        <v>#N/A</v>
      </c>
      <c r="I1509" s="39" t="str">
        <f>VLOOKUP(G1509,'MITRA (REFERENSI)'!$A:$Z,25,FALSE)</f>
        <v>#N/A</v>
      </c>
      <c r="J1509" s="38" t="str">
        <f>VLOOKUP(G1509,'MITRA (REFERENSI)'!$A:$Z,26,FALSE)</f>
        <v>#N/A</v>
      </c>
      <c r="K1509" s="38" t="str">
        <f>VLOOKUP(G1509,'MITRA (REFERENSI)'!$A:$Z,15,FALSE)</f>
        <v>#N/A</v>
      </c>
      <c r="L1509" s="38" t="str">
        <f>VLOOKUP(G1509,'MITRA (REFERENSI)'!$A:$Z,15,FALSE)</f>
        <v>#N/A</v>
      </c>
      <c r="M1509" s="38" t="str">
        <f>IF(B1509=1,'KELAS (REFERENSI)'!M1509,IF(B1509=2,'KELAS (REFERENSI)'!M1524,IF(B1509=3,'KELAS (REFERENSI)'!M1539,IF(B1509=4,'KELAS (REFERENSI)'!M1554,""))))</f>
        <v/>
      </c>
      <c r="N1509" s="38" t="str">
        <f>IF(B1509=1,'KELAS (REFERENSI)'!N1509,IF(B1509=2,'KELAS (REFERENSI)'!N1524,IF(B1509=3,'KELAS (REFERENSI)'!N1539,IF(B1509=4,'KELAS (REFERENSI)'!N1554,""))))</f>
        <v/>
      </c>
      <c r="O1509" s="38" t="str">
        <f>IF(B1509=1,'KELAS (REFERENSI)'!O1509,IF(B1509=2,'KELAS (REFERENSI)'!O1524,IF(B1509=3,'KELAS (REFERENSI)'!O1539,IF(B1509=4,'KELAS (REFERENSI)'!O1554,""))))</f>
        <v/>
      </c>
      <c r="P1509" s="38" t="str">
        <f>IF(B1509=1,'KELAS (REFERENSI)'!P1509,IF(B1509=2,'KELAS (REFERENSI)'!P1524,IF(B1509=3,'KELAS (REFERENSI)'!P1539,IF(B1509=4,'KELAS (REFERENSI)'!P1554,""))))</f>
        <v/>
      </c>
      <c r="Q1509" s="38" t="str">
        <f t="shared" si="4"/>
        <v>BPS Kota Jakarta Timur</v>
      </c>
      <c r="R1509" s="38" t="str">
        <f t="shared" si="56"/>
        <v/>
      </c>
      <c r="S1509" s="38" t="str">
        <f t="shared" ref="S1509:T1509" si="1517">S1508</f>
        <v>15 Juni sampai dengan 31 Agustus 2026</v>
      </c>
      <c r="T1509" s="38" t="str">
        <f t="shared" si="1517"/>
        <v>31 Agustus 2026</v>
      </c>
      <c r="U1509" s="46"/>
      <c r="V1509" s="42"/>
      <c r="W1509" s="42"/>
      <c r="X1509" s="42"/>
    </row>
    <row r="1510" ht="15.0" customHeight="1">
      <c r="A1510" s="36" t="s">
        <v>6572</v>
      </c>
      <c r="B1510" s="43"/>
      <c r="C1510" s="44"/>
      <c r="D1510" s="47"/>
      <c r="E1510" s="47"/>
      <c r="F1510" s="39" t="str">
        <f t="shared" si="2"/>
        <v>PETUGAS.1509/SPK/SE/PML/3172/2026</v>
      </c>
      <c r="G1510" s="45"/>
      <c r="H1510" s="39" t="str">
        <f>VLOOKUP(G1510,'MITRA (REFERENSI)'!$A:$Z,16,FALSE)</f>
        <v>#N/A</v>
      </c>
      <c r="I1510" s="39" t="str">
        <f>VLOOKUP(G1510,'MITRA (REFERENSI)'!$A:$Z,25,FALSE)</f>
        <v>#N/A</v>
      </c>
      <c r="J1510" s="38" t="str">
        <f>VLOOKUP(G1510,'MITRA (REFERENSI)'!$A:$Z,26,FALSE)</f>
        <v>#N/A</v>
      </c>
      <c r="K1510" s="38" t="str">
        <f>VLOOKUP(G1510,'MITRA (REFERENSI)'!$A:$Z,15,FALSE)</f>
        <v>#N/A</v>
      </c>
      <c r="L1510" s="38" t="str">
        <f>VLOOKUP(G1510,'MITRA (REFERENSI)'!$A:$Z,15,FALSE)</f>
        <v>#N/A</v>
      </c>
      <c r="M1510" s="38" t="str">
        <f>IF(B1510=1,'KELAS (REFERENSI)'!M1510,IF(B1510=2,'KELAS (REFERENSI)'!M1525,IF(B1510=3,'KELAS (REFERENSI)'!M1540,IF(B1510=4,'KELAS (REFERENSI)'!M1555,""))))</f>
        <v/>
      </c>
      <c r="N1510" s="38" t="str">
        <f>IF(B1510=1,'KELAS (REFERENSI)'!N1510,IF(B1510=2,'KELAS (REFERENSI)'!N1525,IF(B1510=3,'KELAS (REFERENSI)'!N1540,IF(B1510=4,'KELAS (REFERENSI)'!N1555,""))))</f>
        <v/>
      </c>
      <c r="O1510" s="38" t="str">
        <f>IF(B1510=1,'KELAS (REFERENSI)'!O1510,IF(B1510=2,'KELAS (REFERENSI)'!O1525,IF(B1510=3,'KELAS (REFERENSI)'!O1540,IF(B1510=4,'KELAS (REFERENSI)'!O1555,""))))</f>
        <v/>
      </c>
      <c r="P1510" s="38" t="str">
        <f>IF(B1510=1,'KELAS (REFERENSI)'!P1510,IF(B1510=2,'KELAS (REFERENSI)'!P1525,IF(B1510=3,'KELAS (REFERENSI)'!P1540,IF(B1510=4,'KELAS (REFERENSI)'!P1555,""))))</f>
        <v/>
      </c>
      <c r="Q1510" s="38" t="str">
        <f t="shared" si="4"/>
        <v>BPS Kota Jakarta Timur</v>
      </c>
      <c r="R1510" s="38" t="str">
        <f t="shared" si="56"/>
        <v/>
      </c>
      <c r="S1510" s="38" t="str">
        <f t="shared" ref="S1510:T1510" si="1518">S1509</f>
        <v>15 Juni sampai dengan 31 Agustus 2026</v>
      </c>
      <c r="T1510" s="38" t="str">
        <f t="shared" si="1518"/>
        <v>31 Agustus 2026</v>
      </c>
      <c r="U1510" s="46"/>
      <c r="V1510" s="42"/>
      <c r="W1510" s="42"/>
      <c r="X1510" s="42"/>
    </row>
    <row r="1511" ht="15.0" customHeight="1">
      <c r="A1511" s="36" t="s">
        <v>6573</v>
      </c>
      <c r="B1511" s="43"/>
      <c r="C1511" s="44"/>
      <c r="D1511" s="47"/>
      <c r="E1511" s="47"/>
      <c r="F1511" s="39" t="str">
        <f t="shared" si="2"/>
        <v>PETUGAS.1510/SPK/SE/PML/3172/2026</v>
      </c>
      <c r="G1511" s="45"/>
      <c r="H1511" s="39" t="str">
        <f>VLOOKUP(G1511,'MITRA (REFERENSI)'!$A:$Z,16,FALSE)</f>
        <v>#N/A</v>
      </c>
      <c r="I1511" s="39" t="str">
        <f>VLOOKUP(G1511,'MITRA (REFERENSI)'!$A:$Z,25,FALSE)</f>
        <v>#N/A</v>
      </c>
      <c r="J1511" s="38" t="str">
        <f>VLOOKUP(G1511,'MITRA (REFERENSI)'!$A:$Z,26,FALSE)</f>
        <v>#N/A</v>
      </c>
      <c r="K1511" s="38" t="str">
        <f>VLOOKUP(G1511,'MITRA (REFERENSI)'!$A:$Z,15,FALSE)</f>
        <v>#N/A</v>
      </c>
      <c r="L1511" s="38" t="str">
        <f>VLOOKUP(G1511,'MITRA (REFERENSI)'!$A:$Z,15,FALSE)</f>
        <v>#N/A</v>
      </c>
      <c r="M1511" s="38" t="str">
        <f>IF(B1511=1,'KELAS (REFERENSI)'!M1511,IF(B1511=2,'KELAS (REFERENSI)'!M1526,IF(B1511=3,'KELAS (REFERENSI)'!M1541,IF(B1511=4,'KELAS (REFERENSI)'!M1556,""))))</f>
        <v/>
      </c>
      <c r="N1511" s="38" t="str">
        <f>IF(B1511=1,'KELAS (REFERENSI)'!N1511,IF(B1511=2,'KELAS (REFERENSI)'!N1526,IF(B1511=3,'KELAS (REFERENSI)'!N1541,IF(B1511=4,'KELAS (REFERENSI)'!N1556,""))))</f>
        <v/>
      </c>
      <c r="O1511" s="38" t="str">
        <f>IF(B1511=1,'KELAS (REFERENSI)'!O1511,IF(B1511=2,'KELAS (REFERENSI)'!O1526,IF(B1511=3,'KELAS (REFERENSI)'!O1541,IF(B1511=4,'KELAS (REFERENSI)'!O1556,""))))</f>
        <v/>
      </c>
      <c r="P1511" s="38" t="str">
        <f>IF(B1511=1,'KELAS (REFERENSI)'!P1511,IF(B1511=2,'KELAS (REFERENSI)'!P1526,IF(B1511=3,'KELAS (REFERENSI)'!P1541,IF(B1511=4,'KELAS (REFERENSI)'!P1556,""))))</f>
        <v/>
      </c>
      <c r="Q1511" s="38" t="str">
        <f t="shared" si="4"/>
        <v>BPS Kota Jakarta Timur</v>
      </c>
      <c r="R1511" s="38" t="str">
        <f t="shared" si="56"/>
        <v/>
      </c>
      <c r="S1511" s="38" t="str">
        <f t="shared" ref="S1511:T1511" si="1519">S1510</f>
        <v>15 Juni sampai dengan 31 Agustus 2026</v>
      </c>
      <c r="T1511" s="38" t="str">
        <f t="shared" si="1519"/>
        <v>31 Agustus 2026</v>
      </c>
      <c r="U1511" s="46"/>
      <c r="V1511" s="42"/>
      <c r="W1511" s="42"/>
      <c r="X1511" s="42"/>
    </row>
    <row r="1512" ht="15.0" customHeight="1">
      <c r="A1512" s="36" t="s">
        <v>6574</v>
      </c>
      <c r="B1512" s="43"/>
      <c r="C1512" s="44"/>
      <c r="D1512" s="47"/>
      <c r="E1512" s="47"/>
      <c r="F1512" s="39" t="str">
        <f t="shared" si="2"/>
        <v>PETUGAS.1511/SPK/SE/PML/3172/2026</v>
      </c>
      <c r="G1512" s="45"/>
      <c r="H1512" s="39" t="str">
        <f>VLOOKUP(G1512,'MITRA (REFERENSI)'!$A:$Z,16,FALSE)</f>
        <v>#N/A</v>
      </c>
      <c r="I1512" s="39" t="str">
        <f>VLOOKUP(G1512,'MITRA (REFERENSI)'!$A:$Z,25,FALSE)</f>
        <v>#N/A</v>
      </c>
      <c r="J1512" s="38" t="str">
        <f>VLOOKUP(G1512,'MITRA (REFERENSI)'!$A:$Z,26,FALSE)</f>
        <v>#N/A</v>
      </c>
      <c r="K1512" s="38" t="str">
        <f>VLOOKUP(G1512,'MITRA (REFERENSI)'!$A:$Z,15,FALSE)</f>
        <v>#N/A</v>
      </c>
      <c r="L1512" s="38" t="str">
        <f>VLOOKUP(G1512,'MITRA (REFERENSI)'!$A:$Z,15,FALSE)</f>
        <v>#N/A</v>
      </c>
      <c r="M1512" s="38" t="str">
        <f>IF(B1512=1,'KELAS (REFERENSI)'!M1512,IF(B1512=2,'KELAS (REFERENSI)'!M1527,IF(B1512=3,'KELAS (REFERENSI)'!M1542,IF(B1512=4,'KELAS (REFERENSI)'!M1557,""))))</f>
        <v/>
      </c>
      <c r="N1512" s="38" t="str">
        <f>IF(B1512=1,'KELAS (REFERENSI)'!N1512,IF(B1512=2,'KELAS (REFERENSI)'!N1527,IF(B1512=3,'KELAS (REFERENSI)'!N1542,IF(B1512=4,'KELAS (REFERENSI)'!N1557,""))))</f>
        <v/>
      </c>
      <c r="O1512" s="38" t="str">
        <f>IF(B1512=1,'KELAS (REFERENSI)'!O1512,IF(B1512=2,'KELAS (REFERENSI)'!O1527,IF(B1512=3,'KELAS (REFERENSI)'!O1542,IF(B1512=4,'KELAS (REFERENSI)'!O1557,""))))</f>
        <v/>
      </c>
      <c r="P1512" s="38" t="str">
        <f>IF(B1512=1,'KELAS (REFERENSI)'!P1512,IF(B1512=2,'KELAS (REFERENSI)'!P1527,IF(B1512=3,'KELAS (REFERENSI)'!P1542,IF(B1512=4,'KELAS (REFERENSI)'!P1557,""))))</f>
        <v/>
      </c>
      <c r="Q1512" s="38" t="str">
        <f t="shared" si="4"/>
        <v>BPS Kota Jakarta Timur</v>
      </c>
      <c r="R1512" s="38" t="str">
        <f t="shared" si="56"/>
        <v/>
      </c>
      <c r="S1512" s="38" t="str">
        <f t="shared" ref="S1512:T1512" si="1520">S1511</f>
        <v>15 Juni sampai dengan 31 Agustus 2026</v>
      </c>
      <c r="T1512" s="38" t="str">
        <f t="shared" si="1520"/>
        <v>31 Agustus 2026</v>
      </c>
      <c r="U1512" s="46"/>
      <c r="V1512" s="42"/>
      <c r="W1512" s="42"/>
      <c r="X1512" s="42"/>
    </row>
    <row r="1513" ht="15.0" customHeight="1">
      <c r="A1513" s="36" t="s">
        <v>6575</v>
      </c>
      <c r="B1513" s="43"/>
      <c r="C1513" s="44"/>
      <c r="D1513" s="47"/>
      <c r="E1513" s="47"/>
      <c r="F1513" s="39" t="str">
        <f t="shared" si="2"/>
        <v>PETUGAS.1512/SPK/SE/PML/3172/2026</v>
      </c>
      <c r="G1513" s="45"/>
      <c r="H1513" s="39" t="str">
        <f>VLOOKUP(G1513,'MITRA (REFERENSI)'!$A:$Z,16,FALSE)</f>
        <v>#N/A</v>
      </c>
      <c r="I1513" s="39" t="str">
        <f>VLOOKUP(G1513,'MITRA (REFERENSI)'!$A:$Z,25,FALSE)</f>
        <v>#N/A</v>
      </c>
      <c r="J1513" s="38" t="str">
        <f>VLOOKUP(G1513,'MITRA (REFERENSI)'!$A:$Z,26,FALSE)</f>
        <v>#N/A</v>
      </c>
      <c r="K1513" s="38" t="str">
        <f>VLOOKUP(G1513,'MITRA (REFERENSI)'!$A:$Z,15,FALSE)</f>
        <v>#N/A</v>
      </c>
      <c r="L1513" s="38" t="str">
        <f>VLOOKUP(G1513,'MITRA (REFERENSI)'!$A:$Z,15,FALSE)</f>
        <v>#N/A</v>
      </c>
      <c r="M1513" s="38" t="str">
        <f>IF(B1513=1,'KELAS (REFERENSI)'!M1513,IF(B1513=2,'KELAS (REFERENSI)'!M1528,IF(B1513=3,'KELAS (REFERENSI)'!M1543,IF(B1513=4,'KELAS (REFERENSI)'!M1558,""))))</f>
        <v/>
      </c>
      <c r="N1513" s="38" t="str">
        <f>IF(B1513=1,'KELAS (REFERENSI)'!N1513,IF(B1513=2,'KELAS (REFERENSI)'!N1528,IF(B1513=3,'KELAS (REFERENSI)'!N1543,IF(B1513=4,'KELAS (REFERENSI)'!N1558,""))))</f>
        <v/>
      </c>
      <c r="O1513" s="38" t="str">
        <f>IF(B1513=1,'KELAS (REFERENSI)'!O1513,IF(B1513=2,'KELAS (REFERENSI)'!O1528,IF(B1513=3,'KELAS (REFERENSI)'!O1543,IF(B1513=4,'KELAS (REFERENSI)'!O1558,""))))</f>
        <v/>
      </c>
      <c r="P1513" s="38" t="str">
        <f>IF(B1513=1,'KELAS (REFERENSI)'!P1513,IF(B1513=2,'KELAS (REFERENSI)'!P1528,IF(B1513=3,'KELAS (REFERENSI)'!P1543,IF(B1513=4,'KELAS (REFERENSI)'!P1558,""))))</f>
        <v/>
      </c>
      <c r="Q1513" s="38" t="str">
        <f t="shared" si="4"/>
        <v>BPS Kota Jakarta Timur</v>
      </c>
      <c r="R1513" s="38" t="str">
        <f t="shared" si="56"/>
        <v/>
      </c>
      <c r="S1513" s="38" t="str">
        <f t="shared" ref="S1513:T1513" si="1521">S1512</f>
        <v>15 Juni sampai dengan 31 Agustus 2026</v>
      </c>
      <c r="T1513" s="38" t="str">
        <f t="shared" si="1521"/>
        <v>31 Agustus 2026</v>
      </c>
      <c r="U1513" s="46"/>
      <c r="V1513" s="42"/>
      <c r="W1513" s="42"/>
      <c r="X1513" s="42"/>
    </row>
    <row r="1514" ht="15.0" customHeight="1">
      <c r="A1514" s="36" t="s">
        <v>6576</v>
      </c>
      <c r="B1514" s="43"/>
      <c r="C1514" s="44"/>
      <c r="D1514" s="47"/>
      <c r="E1514" s="47"/>
      <c r="F1514" s="39" t="str">
        <f t="shared" si="2"/>
        <v>PETUGAS.1513/SPK/SE/PML/3172/2026</v>
      </c>
      <c r="G1514" s="45"/>
      <c r="H1514" s="39" t="str">
        <f>VLOOKUP(G1514,'MITRA (REFERENSI)'!$A:$Z,16,FALSE)</f>
        <v>#N/A</v>
      </c>
      <c r="I1514" s="39" t="str">
        <f>VLOOKUP(G1514,'MITRA (REFERENSI)'!$A:$Z,25,FALSE)</f>
        <v>#N/A</v>
      </c>
      <c r="J1514" s="38" t="str">
        <f>VLOOKUP(G1514,'MITRA (REFERENSI)'!$A:$Z,26,FALSE)</f>
        <v>#N/A</v>
      </c>
      <c r="K1514" s="38" t="str">
        <f>VLOOKUP(G1514,'MITRA (REFERENSI)'!$A:$Z,15,FALSE)</f>
        <v>#N/A</v>
      </c>
      <c r="L1514" s="38" t="str">
        <f>VLOOKUP(G1514,'MITRA (REFERENSI)'!$A:$Z,15,FALSE)</f>
        <v>#N/A</v>
      </c>
      <c r="M1514" s="38" t="str">
        <f>IF(B1514=1,'KELAS (REFERENSI)'!M1514,IF(B1514=2,'KELAS (REFERENSI)'!M1529,IF(B1514=3,'KELAS (REFERENSI)'!M1544,IF(B1514=4,'KELAS (REFERENSI)'!M1559,""))))</f>
        <v/>
      </c>
      <c r="N1514" s="38" t="str">
        <f>IF(B1514=1,'KELAS (REFERENSI)'!N1514,IF(B1514=2,'KELAS (REFERENSI)'!N1529,IF(B1514=3,'KELAS (REFERENSI)'!N1544,IF(B1514=4,'KELAS (REFERENSI)'!N1559,""))))</f>
        <v/>
      </c>
      <c r="O1514" s="38" t="str">
        <f>IF(B1514=1,'KELAS (REFERENSI)'!O1514,IF(B1514=2,'KELAS (REFERENSI)'!O1529,IF(B1514=3,'KELAS (REFERENSI)'!O1544,IF(B1514=4,'KELAS (REFERENSI)'!O1559,""))))</f>
        <v/>
      </c>
      <c r="P1514" s="38" t="str">
        <f>IF(B1514=1,'KELAS (REFERENSI)'!P1514,IF(B1514=2,'KELAS (REFERENSI)'!P1529,IF(B1514=3,'KELAS (REFERENSI)'!P1544,IF(B1514=4,'KELAS (REFERENSI)'!P1559,""))))</f>
        <v/>
      </c>
      <c r="Q1514" s="38" t="str">
        <f t="shared" si="4"/>
        <v>BPS Kota Jakarta Timur</v>
      </c>
      <c r="R1514" s="38" t="str">
        <f t="shared" si="56"/>
        <v/>
      </c>
      <c r="S1514" s="38" t="str">
        <f t="shared" ref="S1514:T1514" si="1522">S1513</f>
        <v>15 Juni sampai dengan 31 Agustus 2026</v>
      </c>
      <c r="T1514" s="38" t="str">
        <f t="shared" si="1522"/>
        <v>31 Agustus 2026</v>
      </c>
      <c r="U1514" s="46"/>
      <c r="V1514" s="42"/>
      <c r="W1514" s="42"/>
      <c r="X1514" s="42"/>
    </row>
    <row r="1515" ht="15.0" customHeight="1">
      <c r="A1515" s="36" t="s">
        <v>6577</v>
      </c>
      <c r="B1515" s="43"/>
      <c r="C1515" s="44"/>
      <c r="D1515" s="47"/>
      <c r="E1515" s="47"/>
      <c r="F1515" s="39" t="str">
        <f t="shared" si="2"/>
        <v>PETUGAS.1514/SPK/SE/PML/3172/2026</v>
      </c>
      <c r="G1515" s="45"/>
      <c r="H1515" s="39" t="str">
        <f>VLOOKUP(G1515,'MITRA (REFERENSI)'!$A:$Z,16,FALSE)</f>
        <v>#N/A</v>
      </c>
      <c r="I1515" s="39" t="str">
        <f>VLOOKUP(G1515,'MITRA (REFERENSI)'!$A:$Z,25,FALSE)</f>
        <v>#N/A</v>
      </c>
      <c r="J1515" s="38" t="str">
        <f>VLOOKUP(G1515,'MITRA (REFERENSI)'!$A:$Z,26,FALSE)</f>
        <v>#N/A</v>
      </c>
      <c r="K1515" s="38" t="str">
        <f>VLOOKUP(G1515,'MITRA (REFERENSI)'!$A:$Z,15,FALSE)</f>
        <v>#N/A</v>
      </c>
      <c r="L1515" s="38" t="str">
        <f>VLOOKUP(G1515,'MITRA (REFERENSI)'!$A:$Z,15,FALSE)</f>
        <v>#N/A</v>
      </c>
      <c r="M1515" s="38" t="str">
        <f>IF(B1515=1,'KELAS (REFERENSI)'!M1515,IF(B1515=2,'KELAS (REFERENSI)'!M1530,IF(B1515=3,'KELAS (REFERENSI)'!M1545,IF(B1515=4,'KELAS (REFERENSI)'!M1560,""))))</f>
        <v/>
      </c>
      <c r="N1515" s="38" t="str">
        <f>IF(B1515=1,'KELAS (REFERENSI)'!N1515,IF(B1515=2,'KELAS (REFERENSI)'!N1530,IF(B1515=3,'KELAS (REFERENSI)'!N1545,IF(B1515=4,'KELAS (REFERENSI)'!N1560,""))))</f>
        <v/>
      </c>
      <c r="O1515" s="38" t="str">
        <f>IF(B1515=1,'KELAS (REFERENSI)'!O1515,IF(B1515=2,'KELAS (REFERENSI)'!O1530,IF(B1515=3,'KELAS (REFERENSI)'!O1545,IF(B1515=4,'KELAS (REFERENSI)'!O1560,""))))</f>
        <v/>
      </c>
      <c r="P1515" s="38" t="str">
        <f>IF(B1515=1,'KELAS (REFERENSI)'!P1515,IF(B1515=2,'KELAS (REFERENSI)'!P1530,IF(B1515=3,'KELAS (REFERENSI)'!P1545,IF(B1515=4,'KELAS (REFERENSI)'!P1560,""))))</f>
        <v/>
      </c>
      <c r="Q1515" s="38" t="str">
        <f t="shared" si="4"/>
        <v>BPS Kota Jakarta Timur</v>
      </c>
      <c r="R1515" s="38" t="str">
        <f t="shared" si="56"/>
        <v/>
      </c>
      <c r="S1515" s="38" t="str">
        <f t="shared" ref="S1515:T1515" si="1523">S1514</f>
        <v>15 Juni sampai dengan 31 Agustus 2026</v>
      </c>
      <c r="T1515" s="38" t="str">
        <f t="shared" si="1523"/>
        <v>31 Agustus 2026</v>
      </c>
      <c r="U1515" s="46"/>
      <c r="V1515" s="42"/>
      <c r="W1515" s="42"/>
      <c r="X1515" s="42"/>
    </row>
    <row r="1516" ht="15.0" customHeight="1">
      <c r="A1516" s="36" t="s">
        <v>6578</v>
      </c>
      <c r="B1516" s="43"/>
      <c r="C1516" s="44"/>
      <c r="D1516" s="47"/>
      <c r="E1516" s="47"/>
      <c r="F1516" s="39" t="str">
        <f t="shared" si="2"/>
        <v>PETUGAS.1515/SPK/SE/PML/3172/2026</v>
      </c>
      <c r="G1516" s="45"/>
      <c r="H1516" s="39" t="str">
        <f>VLOOKUP(G1516,'MITRA (REFERENSI)'!$A:$Z,16,FALSE)</f>
        <v>#N/A</v>
      </c>
      <c r="I1516" s="39" t="str">
        <f>VLOOKUP(G1516,'MITRA (REFERENSI)'!$A:$Z,25,FALSE)</f>
        <v>#N/A</v>
      </c>
      <c r="J1516" s="38" t="str">
        <f>VLOOKUP(G1516,'MITRA (REFERENSI)'!$A:$Z,26,FALSE)</f>
        <v>#N/A</v>
      </c>
      <c r="K1516" s="38" t="str">
        <f>VLOOKUP(G1516,'MITRA (REFERENSI)'!$A:$Z,15,FALSE)</f>
        <v>#N/A</v>
      </c>
      <c r="L1516" s="38" t="str">
        <f>VLOOKUP(G1516,'MITRA (REFERENSI)'!$A:$Z,15,FALSE)</f>
        <v>#N/A</v>
      </c>
      <c r="M1516" s="38" t="str">
        <f>IF(B1516=1,'KELAS (REFERENSI)'!M1516,IF(B1516=2,'KELAS (REFERENSI)'!M1531,IF(B1516=3,'KELAS (REFERENSI)'!M1546,IF(B1516=4,'KELAS (REFERENSI)'!M1561,""))))</f>
        <v/>
      </c>
      <c r="N1516" s="38" t="str">
        <f>IF(B1516=1,'KELAS (REFERENSI)'!N1516,IF(B1516=2,'KELAS (REFERENSI)'!N1531,IF(B1516=3,'KELAS (REFERENSI)'!N1546,IF(B1516=4,'KELAS (REFERENSI)'!N1561,""))))</f>
        <v/>
      </c>
      <c r="O1516" s="38" t="str">
        <f>IF(B1516=1,'KELAS (REFERENSI)'!O1516,IF(B1516=2,'KELAS (REFERENSI)'!O1531,IF(B1516=3,'KELAS (REFERENSI)'!O1546,IF(B1516=4,'KELAS (REFERENSI)'!O1561,""))))</f>
        <v/>
      </c>
      <c r="P1516" s="38" t="str">
        <f>IF(B1516=1,'KELAS (REFERENSI)'!P1516,IF(B1516=2,'KELAS (REFERENSI)'!P1531,IF(B1516=3,'KELAS (REFERENSI)'!P1546,IF(B1516=4,'KELAS (REFERENSI)'!P1561,""))))</f>
        <v/>
      </c>
      <c r="Q1516" s="38" t="str">
        <f t="shared" si="4"/>
        <v>BPS Kota Jakarta Timur</v>
      </c>
      <c r="R1516" s="38" t="str">
        <f t="shared" si="56"/>
        <v/>
      </c>
      <c r="S1516" s="38" t="str">
        <f t="shared" ref="S1516:T1516" si="1524">S1515</f>
        <v>15 Juni sampai dengan 31 Agustus 2026</v>
      </c>
      <c r="T1516" s="38" t="str">
        <f t="shared" si="1524"/>
        <v>31 Agustus 2026</v>
      </c>
      <c r="U1516" s="46"/>
      <c r="V1516" s="42"/>
      <c r="W1516" s="42"/>
      <c r="X1516" s="42"/>
    </row>
    <row r="1517" ht="15.0" customHeight="1">
      <c r="A1517" s="36" t="s">
        <v>6579</v>
      </c>
      <c r="B1517" s="43"/>
      <c r="C1517" s="44"/>
      <c r="D1517" s="47"/>
      <c r="E1517" s="47"/>
      <c r="F1517" s="39" t="str">
        <f t="shared" si="2"/>
        <v>PETUGAS.1516/SPK/SE/PML/3172/2026</v>
      </c>
      <c r="G1517" s="45"/>
      <c r="H1517" s="39" t="str">
        <f>VLOOKUP(G1517,'MITRA (REFERENSI)'!$A:$Z,16,FALSE)</f>
        <v>#N/A</v>
      </c>
      <c r="I1517" s="39" t="str">
        <f>VLOOKUP(G1517,'MITRA (REFERENSI)'!$A:$Z,25,FALSE)</f>
        <v>#N/A</v>
      </c>
      <c r="J1517" s="38" t="str">
        <f>VLOOKUP(G1517,'MITRA (REFERENSI)'!$A:$Z,26,FALSE)</f>
        <v>#N/A</v>
      </c>
      <c r="K1517" s="38" t="str">
        <f>VLOOKUP(G1517,'MITRA (REFERENSI)'!$A:$Z,15,FALSE)</f>
        <v>#N/A</v>
      </c>
      <c r="L1517" s="38" t="str">
        <f>VLOOKUP(G1517,'MITRA (REFERENSI)'!$A:$Z,15,FALSE)</f>
        <v>#N/A</v>
      </c>
      <c r="M1517" s="38" t="str">
        <f>IF(B1517=1,'KELAS (REFERENSI)'!M1517,IF(B1517=2,'KELAS (REFERENSI)'!M1532,IF(B1517=3,'KELAS (REFERENSI)'!M1547,IF(B1517=4,'KELAS (REFERENSI)'!M1562,""))))</f>
        <v/>
      </c>
      <c r="N1517" s="38" t="str">
        <f>IF(B1517=1,'KELAS (REFERENSI)'!N1517,IF(B1517=2,'KELAS (REFERENSI)'!N1532,IF(B1517=3,'KELAS (REFERENSI)'!N1547,IF(B1517=4,'KELAS (REFERENSI)'!N1562,""))))</f>
        <v/>
      </c>
      <c r="O1517" s="38" t="str">
        <f>IF(B1517=1,'KELAS (REFERENSI)'!O1517,IF(B1517=2,'KELAS (REFERENSI)'!O1532,IF(B1517=3,'KELAS (REFERENSI)'!O1547,IF(B1517=4,'KELAS (REFERENSI)'!O1562,""))))</f>
        <v/>
      </c>
      <c r="P1517" s="38" t="str">
        <f>IF(B1517=1,'KELAS (REFERENSI)'!P1517,IF(B1517=2,'KELAS (REFERENSI)'!P1532,IF(B1517=3,'KELAS (REFERENSI)'!P1547,IF(B1517=4,'KELAS (REFERENSI)'!P1562,""))))</f>
        <v/>
      </c>
      <c r="Q1517" s="38" t="str">
        <f t="shared" si="4"/>
        <v>BPS Kota Jakarta Timur</v>
      </c>
      <c r="R1517" s="38" t="str">
        <f t="shared" si="56"/>
        <v/>
      </c>
      <c r="S1517" s="38" t="str">
        <f t="shared" ref="S1517:T1517" si="1525">S1516</f>
        <v>15 Juni sampai dengan 31 Agustus 2026</v>
      </c>
      <c r="T1517" s="38" t="str">
        <f t="shared" si="1525"/>
        <v>31 Agustus 2026</v>
      </c>
      <c r="U1517" s="46"/>
      <c r="V1517" s="42"/>
      <c r="W1517" s="42"/>
      <c r="X1517" s="42"/>
    </row>
    <row r="1518" ht="15.0" customHeight="1">
      <c r="A1518" s="36" t="s">
        <v>6580</v>
      </c>
      <c r="B1518" s="43"/>
      <c r="C1518" s="44"/>
      <c r="D1518" s="47"/>
      <c r="E1518" s="47"/>
      <c r="F1518" s="39" t="str">
        <f t="shared" si="2"/>
        <v>PETUGAS.1517/SPK/SE/PML/3172/2026</v>
      </c>
      <c r="G1518" s="45"/>
      <c r="H1518" s="39" t="str">
        <f>VLOOKUP(G1518,'MITRA (REFERENSI)'!$A:$Z,16,FALSE)</f>
        <v>#N/A</v>
      </c>
      <c r="I1518" s="39" t="str">
        <f>VLOOKUP(G1518,'MITRA (REFERENSI)'!$A:$Z,25,FALSE)</f>
        <v>#N/A</v>
      </c>
      <c r="J1518" s="38" t="str">
        <f>VLOOKUP(G1518,'MITRA (REFERENSI)'!$A:$Z,26,FALSE)</f>
        <v>#N/A</v>
      </c>
      <c r="K1518" s="38" t="str">
        <f>VLOOKUP(G1518,'MITRA (REFERENSI)'!$A:$Z,15,FALSE)</f>
        <v>#N/A</v>
      </c>
      <c r="L1518" s="38" t="str">
        <f>VLOOKUP(G1518,'MITRA (REFERENSI)'!$A:$Z,15,FALSE)</f>
        <v>#N/A</v>
      </c>
      <c r="M1518" s="38" t="str">
        <f>IF(B1518=1,'KELAS (REFERENSI)'!M1518,IF(B1518=2,'KELAS (REFERENSI)'!M1533,IF(B1518=3,'KELAS (REFERENSI)'!M1548,IF(B1518=4,'KELAS (REFERENSI)'!M1563,""))))</f>
        <v/>
      </c>
      <c r="N1518" s="38" t="str">
        <f>IF(B1518=1,'KELAS (REFERENSI)'!N1518,IF(B1518=2,'KELAS (REFERENSI)'!N1533,IF(B1518=3,'KELAS (REFERENSI)'!N1548,IF(B1518=4,'KELAS (REFERENSI)'!N1563,""))))</f>
        <v/>
      </c>
      <c r="O1518" s="38" t="str">
        <f>IF(B1518=1,'KELAS (REFERENSI)'!O1518,IF(B1518=2,'KELAS (REFERENSI)'!O1533,IF(B1518=3,'KELAS (REFERENSI)'!O1548,IF(B1518=4,'KELAS (REFERENSI)'!O1563,""))))</f>
        <v/>
      </c>
      <c r="P1518" s="38" t="str">
        <f>IF(B1518=1,'KELAS (REFERENSI)'!P1518,IF(B1518=2,'KELAS (REFERENSI)'!P1533,IF(B1518=3,'KELAS (REFERENSI)'!P1548,IF(B1518=4,'KELAS (REFERENSI)'!P1563,""))))</f>
        <v/>
      </c>
      <c r="Q1518" s="38" t="str">
        <f t="shared" si="4"/>
        <v>BPS Kota Jakarta Timur</v>
      </c>
      <c r="R1518" s="38" t="str">
        <f t="shared" si="56"/>
        <v/>
      </c>
      <c r="S1518" s="38" t="str">
        <f t="shared" ref="S1518:T1518" si="1526">S1517</f>
        <v>15 Juni sampai dengan 31 Agustus 2026</v>
      </c>
      <c r="T1518" s="38" t="str">
        <f t="shared" si="1526"/>
        <v>31 Agustus 2026</v>
      </c>
      <c r="U1518" s="46"/>
      <c r="V1518" s="42"/>
      <c r="W1518" s="42"/>
      <c r="X1518" s="42"/>
    </row>
    <row r="1519" ht="15.0" customHeight="1">
      <c r="A1519" s="36" t="s">
        <v>6581</v>
      </c>
      <c r="B1519" s="43"/>
      <c r="C1519" s="44"/>
      <c r="D1519" s="47"/>
      <c r="E1519" s="47"/>
      <c r="F1519" s="39" t="str">
        <f t="shared" si="2"/>
        <v>PETUGAS.1518/SPK/SE/PML/3172/2026</v>
      </c>
      <c r="G1519" s="45"/>
      <c r="H1519" s="39" t="str">
        <f>VLOOKUP(G1519,'MITRA (REFERENSI)'!$A:$Z,16,FALSE)</f>
        <v>#N/A</v>
      </c>
      <c r="I1519" s="39" t="str">
        <f>VLOOKUP(G1519,'MITRA (REFERENSI)'!$A:$Z,25,FALSE)</f>
        <v>#N/A</v>
      </c>
      <c r="J1519" s="38" t="str">
        <f>VLOOKUP(G1519,'MITRA (REFERENSI)'!$A:$Z,26,FALSE)</f>
        <v>#N/A</v>
      </c>
      <c r="K1519" s="38" t="str">
        <f>VLOOKUP(G1519,'MITRA (REFERENSI)'!$A:$Z,15,FALSE)</f>
        <v>#N/A</v>
      </c>
      <c r="L1519" s="38" t="str">
        <f>VLOOKUP(G1519,'MITRA (REFERENSI)'!$A:$Z,15,FALSE)</f>
        <v>#N/A</v>
      </c>
      <c r="M1519" s="38" t="str">
        <f>IF(B1519=1,'KELAS (REFERENSI)'!M1519,IF(B1519=2,'KELAS (REFERENSI)'!M1534,IF(B1519=3,'KELAS (REFERENSI)'!M1549,IF(B1519=4,'KELAS (REFERENSI)'!M1564,""))))</f>
        <v/>
      </c>
      <c r="N1519" s="38" t="str">
        <f>IF(B1519=1,'KELAS (REFERENSI)'!N1519,IF(B1519=2,'KELAS (REFERENSI)'!N1534,IF(B1519=3,'KELAS (REFERENSI)'!N1549,IF(B1519=4,'KELAS (REFERENSI)'!N1564,""))))</f>
        <v/>
      </c>
      <c r="O1519" s="38" t="str">
        <f>IF(B1519=1,'KELAS (REFERENSI)'!O1519,IF(B1519=2,'KELAS (REFERENSI)'!O1534,IF(B1519=3,'KELAS (REFERENSI)'!O1549,IF(B1519=4,'KELAS (REFERENSI)'!O1564,""))))</f>
        <v/>
      </c>
      <c r="P1519" s="38" t="str">
        <f>IF(B1519=1,'KELAS (REFERENSI)'!P1519,IF(B1519=2,'KELAS (REFERENSI)'!P1534,IF(B1519=3,'KELAS (REFERENSI)'!P1549,IF(B1519=4,'KELAS (REFERENSI)'!P1564,""))))</f>
        <v/>
      </c>
      <c r="Q1519" s="38" t="str">
        <f t="shared" si="4"/>
        <v>BPS Kota Jakarta Timur</v>
      </c>
      <c r="R1519" s="38" t="str">
        <f t="shared" si="56"/>
        <v/>
      </c>
      <c r="S1519" s="38" t="str">
        <f t="shared" ref="S1519:T1519" si="1527">S1518</f>
        <v>15 Juni sampai dengan 31 Agustus 2026</v>
      </c>
      <c r="T1519" s="38" t="str">
        <f t="shared" si="1527"/>
        <v>31 Agustus 2026</v>
      </c>
      <c r="U1519" s="46"/>
      <c r="V1519" s="42"/>
      <c r="W1519" s="42"/>
      <c r="X1519" s="42"/>
    </row>
    <row r="1520" ht="15.0" customHeight="1">
      <c r="A1520" s="36" t="s">
        <v>6582</v>
      </c>
      <c r="B1520" s="43"/>
      <c r="C1520" s="44"/>
      <c r="D1520" s="47"/>
      <c r="E1520" s="47"/>
      <c r="F1520" s="39" t="str">
        <f t="shared" si="2"/>
        <v>PETUGAS.1519/SPK/SE/PML/3172/2026</v>
      </c>
      <c r="G1520" s="45"/>
      <c r="H1520" s="39" t="str">
        <f>VLOOKUP(G1520,'MITRA (REFERENSI)'!$A:$Z,16,FALSE)</f>
        <v>#N/A</v>
      </c>
      <c r="I1520" s="39" t="str">
        <f>VLOOKUP(G1520,'MITRA (REFERENSI)'!$A:$Z,25,FALSE)</f>
        <v>#N/A</v>
      </c>
      <c r="J1520" s="38" t="str">
        <f>VLOOKUP(G1520,'MITRA (REFERENSI)'!$A:$Z,26,FALSE)</f>
        <v>#N/A</v>
      </c>
      <c r="K1520" s="38" t="str">
        <f>VLOOKUP(G1520,'MITRA (REFERENSI)'!$A:$Z,15,FALSE)</f>
        <v>#N/A</v>
      </c>
      <c r="L1520" s="38" t="str">
        <f>VLOOKUP(G1520,'MITRA (REFERENSI)'!$A:$Z,15,FALSE)</f>
        <v>#N/A</v>
      </c>
      <c r="M1520" s="38" t="str">
        <f>IF(B1520=1,'KELAS (REFERENSI)'!M1520,IF(B1520=2,'KELAS (REFERENSI)'!M1535,IF(B1520=3,'KELAS (REFERENSI)'!M1550,IF(B1520=4,'KELAS (REFERENSI)'!M1565,""))))</f>
        <v/>
      </c>
      <c r="N1520" s="38" t="str">
        <f>IF(B1520=1,'KELAS (REFERENSI)'!N1520,IF(B1520=2,'KELAS (REFERENSI)'!N1535,IF(B1520=3,'KELAS (REFERENSI)'!N1550,IF(B1520=4,'KELAS (REFERENSI)'!N1565,""))))</f>
        <v/>
      </c>
      <c r="O1520" s="38" t="str">
        <f>IF(B1520=1,'KELAS (REFERENSI)'!O1520,IF(B1520=2,'KELAS (REFERENSI)'!O1535,IF(B1520=3,'KELAS (REFERENSI)'!O1550,IF(B1520=4,'KELAS (REFERENSI)'!O1565,""))))</f>
        <v/>
      </c>
      <c r="P1520" s="38" t="str">
        <f>IF(B1520=1,'KELAS (REFERENSI)'!P1520,IF(B1520=2,'KELAS (REFERENSI)'!P1535,IF(B1520=3,'KELAS (REFERENSI)'!P1550,IF(B1520=4,'KELAS (REFERENSI)'!P1565,""))))</f>
        <v/>
      </c>
      <c r="Q1520" s="38" t="str">
        <f t="shared" si="4"/>
        <v>BPS Kota Jakarta Timur</v>
      </c>
      <c r="R1520" s="38" t="str">
        <f t="shared" si="56"/>
        <v/>
      </c>
      <c r="S1520" s="38" t="str">
        <f t="shared" ref="S1520:T1520" si="1528">S1519</f>
        <v>15 Juni sampai dengan 31 Agustus 2026</v>
      </c>
      <c r="T1520" s="38" t="str">
        <f t="shared" si="1528"/>
        <v>31 Agustus 2026</v>
      </c>
      <c r="U1520" s="46"/>
      <c r="V1520" s="42"/>
      <c r="W1520" s="42"/>
      <c r="X1520" s="42"/>
    </row>
    <row r="1521" ht="15.0" customHeight="1">
      <c r="A1521" s="36" t="s">
        <v>6583</v>
      </c>
      <c r="B1521" s="43"/>
      <c r="C1521" s="44"/>
      <c r="D1521" s="47"/>
      <c r="E1521" s="47"/>
      <c r="F1521" s="39" t="str">
        <f t="shared" si="2"/>
        <v>PETUGAS.1520/SPK/SE/PML/3172/2026</v>
      </c>
      <c r="G1521" s="45"/>
      <c r="H1521" s="39" t="str">
        <f>VLOOKUP(G1521,'MITRA (REFERENSI)'!$A:$Z,16,FALSE)</f>
        <v>#N/A</v>
      </c>
      <c r="I1521" s="39" t="str">
        <f>VLOOKUP(G1521,'MITRA (REFERENSI)'!$A:$Z,25,FALSE)</f>
        <v>#N/A</v>
      </c>
      <c r="J1521" s="38" t="str">
        <f>VLOOKUP(G1521,'MITRA (REFERENSI)'!$A:$Z,26,FALSE)</f>
        <v>#N/A</v>
      </c>
      <c r="K1521" s="38" t="str">
        <f>VLOOKUP(G1521,'MITRA (REFERENSI)'!$A:$Z,15,FALSE)</f>
        <v>#N/A</v>
      </c>
      <c r="L1521" s="38" t="str">
        <f>VLOOKUP(G1521,'MITRA (REFERENSI)'!$A:$Z,15,FALSE)</f>
        <v>#N/A</v>
      </c>
      <c r="M1521" s="38" t="str">
        <f>IF(B1521=1,'KELAS (REFERENSI)'!M1521,IF(B1521=2,'KELAS (REFERENSI)'!M1536,IF(B1521=3,'KELAS (REFERENSI)'!M1551,IF(B1521=4,'KELAS (REFERENSI)'!M1566,""))))</f>
        <v/>
      </c>
      <c r="N1521" s="38" t="str">
        <f>IF(B1521=1,'KELAS (REFERENSI)'!N1521,IF(B1521=2,'KELAS (REFERENSI)'!N1536,IF(B1521=3,'KELAS (REFERENSI)'!N1551,IF(B1521=4,'KELAS (REFERENSI)'!N1566,""))))</f>
        <v/>
      </c>
      <c r="O1521" s="38" t="str">
        <f>IF(B1521=1,'KELAS (REFERENSI)'!O1521,IF(B1521=2,'KELAS (REFERENSI)'!O1536,IF(B1521=3,'KELAS (REFERENSI)'!O1551,IF(B1521=4,'KELAS (REFERENSI)'!O1566,""))))</f>
        <v/>
      </c>
      <c r="P1521" s="38" t="str">
        <f>IF(B1521=1,'KELAS (REFERENSI)'!P1521,IF(B1521=2,'KELAS (REFERENSI)'!P1536,IF(B1521=3,'KELAS (REFERENSI)'!P1551,IF(B1521=4,'KELAS (REFERENSI)'!P1566,""))))</f>
        <v/>
      </c>
      <c r="Q1521" s="38" t="str">
        <f t="shared" si="4"/>
        <v>BPS Kota Jakarta Timur</v>
      </c>
      <c r="R1521" s="38" t="str">
        <f t="shared" si="56"/>
        <v/>
      </c>
      <c r="S1521" s="38" t="str">
        <f t="shared" ref="S1521:T1521" si="1529">S1520</f>
        <v>15 Juni sampai dengan 31 Agustus 2026</v>
      </c>
      <c r="T1521" s="38" t="str">
        <f t="shared" si="1529"/>
        <v>31 Agustus 2026</v>
      </c>
      <c r="U1521" s="46"/>
      <c r="V1521" s="42"/>
      <c r="W1521" s="42"/>
      <c r="X1521" s="42"/>
    </row>
    <row r="1522" ht="15.0" customHeight="1">
      <c r="A1522" s="36" t="s">
        <v>6584</v>
      </c>
      <c r="B1522" s="43"/>
      <c r="C1522" s="44"/>
      <c r="D1522" s="47"/>
      <c r="E1522" s="47"/>
      <c r="F1522" s="39" t="str">
        <f t="shared" si="2"/>
        <v>PETUGAS.1521/SPK/SE/PML/3172/2026</v>
      </c>
      <c r="G1522" s="45"/>
      <c r="H1522" s="39" t="str">
        <f>VLOOKUP(G1522,'MITRA (REFERENSI)'!$A:$Z,16,FALSE)</f>
        <v>#N/A</v>
      </c>
      <c r="I1522" s="39" t="str">
        <f>VLOOKUP(G1522,'MITRA (REFERENSI)'!$A:$Z,25,FALSE)</f>
        <v>#N/A</v>
      </c>
      <c r="J1522" s="38" t="str">
        <f>VLOOKUP(G1522,'MITRA (REFERENSI)'!$A:$Z,26,FALSE)</f>
        <v>#N/A</v>
      </c>
      <c r="K1522" s="38" t="str">
        <f>VLOOKUP(G1522,'MITRA (REFERENSI)'!$A:$Z,15,FALSE)</f>
        <v>#N/A</v>
      </c>
      <c r="L1522" s="38" t="str">
        <f>VLOOKUP(G1522,'MITRA (REFERENSI)'!$A:$Z,15,FALSE)</f>
        <v>#N/A</v>
      </c>
      <c r="M1522" s="38" t="str">
        <f>IF(B1522=1,'KELAS (REFERENSI)'!M1522,IF(B1522=2,'KELAS (REFERENSI)'!M1537,IF(B1522=3,'KELAS (REFERENSI)'!M1552,IF(B1522=4,'KELAS (REFERENSI)'!M1567,""))))</f>
        <v/>
      </c>
      <c r="N1522" s="38" t="str">
        <f>IF(B1522=1,'KELAS (REFERENSI)'!N1522,IF(B1522=2,'KELAS (REFERENSI)'!N1537,IF(B1522=3,'KELAS (REFERENSI)'!N1552,IF(B1522=4,'KELAS (REFERENSI)'!N1567,""))))</f>
        <v/>
      </c>
      <c r="O1522" s="38" t="str">
        <f>IF(B1522=1,'KELAS (REFERENSI)'!O1522,IF(B1522=2,'KELAS (REFERENSI)'!O1537,IF(B1522=3,'KELAS (REFERENSI)'!O1552,IF(B1522=4,'KELAS (REFERENSI)'!O1567,""))))</f>
        <v/>
      </c>
      <c r="P1522" s="38" t="str">
        <f>IF(B1522=1,'KELAS (REFERENSI)'!P1522,IF(B1522=2,'KELAS (REFERENSI)'!P1537,IF(B1522=3,'KELAS (REFERENSI)'!P1552,IF(B1522=4,'KELAS (REFERENSI)'!P1567,""))))</f>
        <v/>
      </c>
      <c r="Q1522" s="38" t="str">
        <f t="shared" si="4"/>
        <v>BPS Kota Jakarta Timur</v>
      </c>
      <c r="R1522" s="38" t="str">
        <f t="shared" si="56"/>
        <v/>
      </c>
      <c r="S1522" s="38" t="str">
        <f t="shared" ref="S1522:T1522" si="1530">S1521</f>
        <v>15 Juni sampai dengan 31 Agustus 2026</v>
      </c>
      <c r="T1522" s="38" t="str">
        <f t="shared" si="1530"/>
        <v>31 Agustus 2026</v>
      </c>
      <c r="U1522" s="46"/>
      <c r="V1522" s="42"/>
      <c r="W1522" s="42"/>
      <c r="X1522" s="42"/>
    </row>
    <row r="1523" ht="15.0" customHeight="1">
      <c r="A1523" s="36" t="s">
        <v>6585</v>
      </c>
      <c r="B1523" s="43"/>
      <c r="C1523" s="44"/>
      <c r="D1523" s="47"/>
      <c r="E1523" s="47"/>
      <c r="F1523" s="39" t="str">
        <f t="shared" si="2"/>
        <v>PETUGAS.1522/SPK/SE/PML/3172/2026</v>
      </c>
      <c r="G1523" s="45"/>
      <c r="H1523" s="39" t="str">
        <f>VLOOKUP(G1523,'MITRA (REFERENSI)'!$A:$Z,16,FALSE)</f>
        <v>#N/A</v>
      </c>
      <c r="I1523" s="39" t="str">
        <f>VLOOKUP(G1523,'MITRA (REFERENSI)'!$A:$Z,25,FALSE)</f>
        <v>#N/A</v>
      </c>
      <c r="J1523" s="38" t="str">
        <f>VLOOKUP(G1523,'MITRA (REFERENSI)'!$A:$Z,26,FALSE)</f>
        <v>#N/A</v>
      </c>
      <c r="K1523" s="38" t="str">
        <f>VLOOKUP(G1523,'MITRA (REFERENSI)'!$A:$Z,15,FALSE)</f>
        <v>#N/A</v>
      </c>
      <c r="L1523" s="38" t="str">
        <f>VLOOKUP(G1523,'MITRA (REFERENSI)'!$A:$Z,15,FALSE)</f>
        <v>#N/A</v>
      </c>
      <c r="M1523" s="38" t="str">
        <f>IF(B1523=1,'KELAS (REFERENSI)'!M1523,IF(B1523=2,'KELAS (REFERENSI)'!M1538,IF(B1523=3,'KELAS (REFERENSI)'!M1553,IF(B1523=4,'KELAS (REFERENSI)'!M1568,""))))</f>
        <v/>
      </c>
      <c r="N1523" s="38" t="str">
        <f>IF(B1523=1,'KELAS (REFERENSI)'!N1523,IF(B1523=2,'KELAS (REFERENSI)'!N1538,IF(B1523=3,'KELAS (REFERENSI)'!N1553,IF(B1523=4,'KELAS (REFERENSI)'!N1568,""))))</f>
        <v/>
      </c>
      <c r="O1523" s="38" t="str">
        <f>IF(B1523=1,'KELAS (REFERENSI)'!O1523,IF(B1523=2,'KELAS (REFERENSI)'!O1538,IF(B1523=3,'KELAS (REFERENSI)'!O1553,IF(B1523=4,'KELAS (REFERENSI)'!O1568,""))))</f>
        <v/>
      </c>
      <c r="P1523" s="38" t="str">
        <f>IF(B1523=1,'KELAS (REFERENSI)'!P1523,IF(B1523=2,'KELAS (REFERENSI)'!P1538,IF(B1523=3,'KELAS (REFERENSI)'!P1553,IF(B1523=4,'KELAS (REFERENSI)'!P1568,""))))</f>
        <v/>
      </c>
      <c r="Q1523" s="38" t="str">
        <f t="shared" si="4"/>
        <v>BPS Kota Jakarta Timur</v>
      </c>
      <c r="R1523" s="38" t="str">
        <f t="shared" si="56"/>
        <v/>
      </c>
      <c r="S1523" s="38" t="str">
        <f t="shared" ref="S1523:T1523" si="1531">S1522</f>
        <v>15 Juni sampai dengan 31 Agustus 2026</v>
      </c>
      <c r="T1523" s="38" t="str">
        <f t="shared" si="1531"/>
        <v>31 Agustus 2026</v>
      </c>
      <c r="U1523" s="46"/>
      <c r="V1523" s="42"/>
      <c r="W1523" s="42"/>
      <c r="X1523" s="42"/>
    </row>
    <row r="1524" ht="15.0" customHeight="1">
      <c r="A1524" s="36" t="s">
        <v>6586</v>
      </c>
      <c r="B1524" s="43"/>
      <c r="C1524" s="44"/>
      <c r="D1524" s="47"/>
      <c r="E1524" s="47"/>
      <c r="F1524" s="39" t="str">
        <f t="shared" si="2"/>
        <v>PETUGAS.1523/SPK/SE/PML/3172/2026</v>
      </c>
      <c r="G1524" s="45"/>
      <c r="H1524" s="39" t="str">
        <f>VLOOKUP(G1524,'MITRA (REFERENSI)'!$A:$Z,16,FALSE)</f>
        <v>#N/A</v>
      </c>
      <c r="I1524" s="39" t="str">
        <f>VLOOKUP(G1524,'MITRA (REFERENSI)'!$A:$Z,25,FALSE)</f>
        <v>#N/A</v>
      </c>
      <c r="J1524" s="38" t="str">
        <f>VLOOKUP(G1524,'MITRA (REFERENSI)'!$A:$Z,26,FALSE)</f>
        <v>#N/A</v>
      </c>
      <c r="K1524" s="38" t="str">
        <f>VLOOKUP(G1524,'MITRA (REFERENSI)'!$A:$Z,15,FALSE)</f>
        <v>#N/A</v>
      </c>
      <c r="L1524" s="38" t="str">
        <f>VLOOKUP(G1524,'MITRA (REFERENSI)'!$A:$Z,15,FALSE)</f>
        <v>#N/A</v>
      </c>
      <c r="M1524" s="38" t="str">
        <f>IF(B1524=1,'KELAS (REFERENSI)'!M1524,IF(B1524=2,'KELAS (REFERENSI)'!M1539,IF(B1524=3,'KELAS (REFERENSI)'!M1554,IF(B1524=4,'KELAS (REFERENSI)'!M1569,""))))</f>
        <v/>
      </c>
      <c r="N1524" s="38" t="str">
        <f>IF(B1524=1,'KELAS (REFERENSI)'!N1524,IF(B1524=2,'KELAS (REFERENSI)'!N1539,IF(B1524=3,'KELAS (REFERENSI)'!N1554,IF(B1524=4,'KELAS (REFERENSI)'!N1569,""))))</f>
        <v/>
      </c>
      <c r="O1524" s="38" t="str">
        <f>IF(B1524=1,'KELAS (REFERENSI)'!O1524,IF(B1524=2,'KELAS (REFERENSI)'!O1539,IF(B1524=3,'KELAS (REFERENSI)'!O1554,IF(B1524=4,'KELAS (REFERENSI)'!O1569,""))))</f>
        <v/>
      </c>
      <c r="P1524" s="38" t="str">
        <f>IF(B1524=1,'KELAS (REFERENSI)'!P1524,IF(B1524=2,'KELAS (REFERENSI)'!P1539,IF(B1524=3,'KELAS (REFERENSI)'!P1554,IF(B1524=4,'KELAS (REFERENSI)'!P1569,""))))</f>
        <v/>
      </c>
      <c r="Q1524" s="38" t="str">
        <f t="shared" si="4"/>
        <v>BPS Kota Jakarta Timur</v>
      </c>
      <c r="R1524" s="38" t="str">
        <f t="shared" si="56"/>
        <v/>
      </c>
      <c r="S1524" s="38" t="str">
        <f t="shared" ref="S1524:T1524" si="1532">S1523</f>
        <v>15 Juni sampai dengan 31 Agustus 2026</v>
      </c>
      <c r="T1524" s="38" t="str">
        <f t="shared" si="1532"/>
        <v>31 Agustus 2026</v>
      </c>
      <c r="U1524" s="46"/>
      <c r="V1524" s="42"/>
      <c r="W1524" s="42"/>
      <c r="X1524" s="42"/>
    </row>
    <row r="1525" ht="15.0" customHeight="1">
      <c r="A1525" s="36" t="s">
        <v>6587</v>
      </c>
      <c r="B1525" s="43"/>
      <c r="C1525" s="44"/>
      <c r="D1525" s="47"/>
      <c r="E1525" s="47"/>
      <c r="F1525" s="39" t="str">
        <f t="shared" si="2"/>
        <v>PETUGAS.1524/SPK/SE/PML/3172/2026</v>
      </c>
      <c r="G1525" s="45"/>
      <c r="H1525" s="39" t="str">
        <f>VLOOKUP(G1525,'MITRA (REFERENSI)'!$A:$Z,16,FALSE)</f>
        <v>#N/A</v>
      </c>
      <c r="I1525" s="39" t="str">
        <f>VLOOKUP(G1525,'MITRA (REFERENSI)'!$A:$Z,25,FALSE)</f>
        <v>#N/A</v>
      </c>
      <c r="J1525" s="38" t="str">
        <f>VLOOKUP(G1525,'MITRA (REFERENSI)'!$A:$Z,26,FALSE)</f>
        <v>#N/A</v>
      </c>
      <c r="K1525" s="38" t="str">
        <f>VLOOKUP(G1525,'MITRA (REFERENSI)'!$A:$Z,15,FALSE)</f>
        <v>#N/A</v>
      </c>
      <c r="L1525" s="38" t="str">
        <f>VLOOKUP(G1525,'MITRA (REFERENSI)'!$A:$Z,15,FALSE)</f>
        <v>#N/A</v>
      </c>
      <c r="M1525" s="38" t="str">
        <f>IF(B1525=1,'KELAS (REFERENSI)'!M1525,IF(B1525=2,'KELAS (REFERENSI)'!M1540,IF(B1525=3,'KELAS (REFERENSI)'!M1555,IF(B1525=4,'KELAS (REFERENSI)'!M1570,""))))</f>
        <v/>
      </c>
      <c r="N1525" s="38" t="str">
        <f>IF(B1525=1,'KELAS (REFERENSI)'!N1525,IF(B1525=2,'KELAS (REFERENSI)'!N1540,IF(B1525=3,'KELAS (REFERENSI)'!N1555,IF(B1525=4,'KELAS (REFERENSI)'!N1570,""))))</f>
        <v/>
      </c>
      <c r="O1525" s="38" t="str">
        <f>IF(B1525=1,'KELAS (REFERENSI)'!O1525,IF(B1525=2,'KELAS (REFERENSI)'!O1540,IF(B1525=3,'KELAS (REFERENSI)'!O1555,IF(B1525=4,'KELAS (REFERENSI)'!O1570,""))))</f>
        <v/>
      </c>
      <c r="P1525" s="38" t="str">
        <f>IF(B1525=1,'KELAS (REFERENSI)'!P1525,IF(B1525=2,'KELAS (REFERENSI)'!P1540,IF(B1525=3,'KELAS (REFERENSI)'!P1555,IF(B1525=4,'KELAS (REFERENSI)'!P1570,""))))</f>
        <v/>
      </c>
      <c r="Q1525" s="38" t="str">
        <f t="shared" si="4"/>
        <v>BPS Kota Jakarta Timur</v>
      </c>
      <c r="R1525" s="38" t="str">
        <f t="shared" si="56"/>
        <v/>
      </c>
      <c r="S1525" s="38" t="str">
        <f t="shared" ref="S1525:T1525" si="1533">S1524</f>
        <v>15 Juni sampai dengan 31 Agustus 2026</v>
      </c>
      <c r="T1525" s="38" t="str">
        <f t="shared" si="1533"/>
        <v>31 Agustus 2026</v>
      </c>
      <c r="U1525" s="46"/>
      <c r="V1525" s="42"/>
      <c r="W1525" s="42"/>
      <c r="X1525" s="42"/>
    </row>
    <row r="1526" ht="15.0" customHeight="1">
      <c r="A1526" s="36" t="s">
        <v>6588</v>
      </c>
      <c r="B1526" s="43"/>
      <c r="C1526" s="44"/>
      <c r="D1526" s="47"/>
      <c r="E1526" s="47"/>
      <c r="F1526" s="39" t="str">
        <f t="shared" si="2"/>
        <v>PETUGAS.1525/SPK/SE/PML/3172/2026</v>
      </c>
      <c r="G1526" s="45"/>
      <c r="H1526" s="39" t="str">
        <f>VLOOKUP(G1526,'MITRA (REFERENSI)'!$A:$Z,16,FALSE)</f>
        <v>#N/A</v>
      </c>
      <c r="I1526" s="39" t="str">
        <f>VLOOKUP(G1526,'MITRA (REFERENSI)'!$A:$Z,25,FALSE)</f>
        <v>#N/A</v>
      </c>
      <c r="J1526" s="38" t="str">
        <f>VLOOKUP(G1526,'MITRA (REFERENSI)'!$A:$Z,26,FALSE)</f>
        <v>#N/A</v>
      </c>
      <c r="K1526" s="38" t="str">
        <f>VLOOKUP(G1526,'MITRA (REFERENSI)'!$A:$Z,15,FALSE)</f>
        <v>#N/A</v>
      </c>
      <c r="L1526" s="38" t="str">
        <f>VLOOKUP(G1526,'MITRA (REFERENSI)'!$A:$Z,15,FALSE)</f>
        <v>#N/A</v>
      </c>
      <c r="M1526" s="38" t="str">
        <f>IF(B1526=1,'KELAS (REFERENSI)'!M1526,IF(B1526=2,'KELAS (REFERENSI)'!M1541,IF(B1526=3,'KELAS (REFERENSI)'!M1556,IF(B1526=4,'KELAS (REFERENSI)'!M1571,""))))</f>
        <v/>
      </c>
      <c r="N1526" s="38" t="str">
        <f>IF(B1526=1,'KELAS (REFERENSI)'!N1526,IF(B1526=2,'KELAS (REFERENSI)'!N1541,IF(B1526=3,'KELAS (REFERENSI)'!N1556,IF(B1526=4,'KELAS (REFERENSI)'!N1571,""))))</f>
        <v/>
      </c>
      <c r="O1526" s="38" t="str">
        <f>IF(B1526=1,'KELAS (REFERENSI)'!O1526,IF(B1526=2,'KELAS (REFERENSI)'!O1541,IF(B1526=3,'KELAS (REFERENSI)'!O1556,IF(B1526=4,'KELAS (REFERENSI)'!O1571,""))))</f>
        <v/>
      </c>
      <c r="P1526" s="38" t="str">
        <f>IF(B1526=1,'KELAS (REFERENSI)'!P1526,IF(B1526=2,'KELAS (REFERENSI)'!P1541,IF(B1526=3,'KELAS (REFERENSI)'!P1556,IF(B1526=4,'KELAS (REFERENSI)'!P1571,""))))</f>
        <v/>
      </c>
      <c r="Q1526" s="38" t="str">
        <f t="shared" si="4"/>
        <v>BPS Kota Jakarta Timur</v>
      </c>
      <c r="R1526" s="38" t="str">
        <f t="shared" si="56"/>
        <v/>
      </c>
      <c r="S1526" s="38" t="str">
        <f t="shared" ref="S1526:T1526" si="1534">S1525</f>
        <v>15 Juni sampai dengan 31 Agustus 2026</v>
      </c>
      <c r="T1526" s="38" t="str">
        <f t="shared" si="1534"/>
        <v>31 Agustus 2026</v>
      </c>
      <c r="U1526" s="46"/>
      <c r="V1526" s="42"/>
      <c r="W1526" s="42"/>
      <c r="X1526" s="42"/>
    </row>
    <row r="1527" ht="15.0" customHeight="1">
      <c r="A1527" s="36" t="s">
        <v>6589</v>
      </c>
      <c r="B1527" s="43"/>
      <c r="C1527" s="44"/>
      <c r="D1527" s="47"/>
      <c r="E1527" s="47"/>
      <c r="F1527" s="39" t="str">
        <f t="shared" si="2"/>
        <v>PETUGAS.1526/SPK/SE/PML/3172/2026</v>
      </c>
      <c r="G1527" s="45"/>
      <c r="H1527" s="39" t="str">
        <f>VLOOKUP(G1527,'MITRA (REFERENSI)'!$A:$Z,16,FALSE)</f>
        <v>#N/A</v>
      </c>
      <c r="I1527" s="39" t="str">
        <f>VLOOKUP(G1527,'MITRA (REFERENSI)'!$A:$Z,25,FALSE)</f>
        <v>#N/A</v>
      </c>
      <c r="J1527" s="38" t="str">
        <f>VLOOKUP(G1527,'MITRA (REFERENSI)'!$A:$Z,26,FALSE)</f>
        <v>#N/A</v>
      </c>
      <c r="K1527" s="38" t="str">
        <f>VLOOKUP(G1527,'MITRA (REFERENSI)'!$A:$Z,15,FALSE)</f>
        <v>#N/A</v>
      </c>
      <c r="L1527" s="38" t="str">
        <f>VLOOKUP(G1527,'MITRA (REFERENSI)'!$A:$Z,15,FALSE)</f>
        <v>#N/A</v>
      </c>
      <c r="M1527" s="38" t="str">
        <f>IF(B1527=1,'KELAS (REFERENSI)'!M1527,IF(B1527=2,'KELAS (REFERENSI)'!M1542,IF(B1527=3,'KELAS (REFERENSI)'!M1557,IF(B1527=4,'KELAS (REFERENSI)'!M1572,""))))</f>
        <v/>
      </c>
      <c r="N1527" s="38" t="str">
        <f>IF(B1527=1,'KELAS (REFERENSI)'!N1527,IF(B1527=2,'KELAS (REFERENSI)'!N1542,IF(B1527=3,'KELAS (REFERENSI)'!N1557,IF(B1527=4,'KELAS (REFERENSI)'!N1572,""))))</f>
        <v/>
      </c>
      <c r="O1527" s="38" t="str">
        <f>IF(B1527=1,'KELAS (REFERENSI)'!O1527,IF(B1527=2,'KELAS (REFERENSI)'!O1542,IF(B1527=3,'KELAS (REFERENSI)'!O1557,IF(B1527=4,'KELAS (REFERENSI)'!O1572,""))))</f>
        <v/>
      </c>
      <c r="P1527" s="38" t="str">
        <f>IF(B1527=1,'KELAS (REFERENSI)'!P1527,IF(B1527=2,'KELAS (REFERENSI)'!P1542,IF(B1527=3,'KELAS (REFERENSI)'!P1557,IF(B1527=4,'KELAS (REFERENSI)'!P1572,""))))</f>
        <v/>
      </c>
      <c r="Q1527" s="38" t="str">
        <f t="shared" si="4"/>
        <v>BPS Kota Jakarta Timur</v>
      </c>
      <c r="R1527" s="38" t="str">
        <f t="shared" si="56"/>
        <v/>
      </c>
      <c r="S1527" s="38" t="str">
        <f t="shared" ref="S1527:T1527" si="1535">S1526</f>
        <v>15 Juni sampai dengan 31 Agustus 2026</v>
      </c>
      <c r="T1527" s="38" t="str">
        <f t="shared" si="1535"/>
        <v>31 Agustus 2026</v>
      </c>
      <c r="U1527" s="46"/>
      <c r="V1527" s="42"/>
      <c r="W1527" s="42"/>
      <c r="X1527" s="42"/>
    </row>
    <row r="1528" ht="15.0" customHeight="1">
      <c r="A1528" s="36" t="s">
        <v>6590</v>
      </c>
      <c r="B1528" s="43"/>
      <c r="C1528" s="44"/>
      <c r="D1528" s="47"/>
      <c r="E1528" s="47"/>
      <c r="F1528" s="39" t="str">
        <f t="shared" si="2"/>
        <v>PETUGAS.1527/SPK/SE/PML/3172/2026</v>
      </c>
      <c r="G1528" s="45"/>
      <c r="H1528" s="39" t="str">
        <f>VLOOKUP(G1528,'MITRA (REFERENSI)'!$A:$Z,16,FALSE)</f>
        <v>#N/A</v>
      </c>
      <c r="I1528" s="39" t="str">
        <f>VLOOKUP(G1528,'MITRA (REFERENSI)'!$A:$Z,25,FALSE)</f>
        <v>#N/A</v>
      </c>
      <c r="J1528" s="38" t="str">
        <f>VLOOKUP(G1528,'MITRA (REFERENSI)'!$A:$Z,26,FALSE)</f>
        <v>#N/A</v>
      </c>
      <c r="K1528" s="38" t="str">
        <f>VLOOKUP(G1528,'MITRA (REFERENSI)'!$A:$Z,15,FALSE)</f>
        <v>#N/A</v>
      </c>
      <c r="L1528" s="38" t="str">
        <f>VLOOKUP(G1528,'MITRA (REFERENSI)'!$A:$Z,15,FALSE)</f>
        <v>#N/A</v>
      </c>
      <c r="M1528" s="38" t="str">
        <f>IF(B1528=1,'KELAS (REFERENSI)'!M1528,IF(B1528=2,'KELAS (REFERENSI)'!M1543,IF(B1528=3,'KELAS (REFERENSI)'!M1558,IF(B1528=4,'KELAS (REFERENSI)'!M1573,""))))</f>
        <v/>
      </c>
      <c r="N1528" s="38" t="str">
        <f>IF(B1528=1,'KELAS (REFERENSI)'!N1528,IF(B1528=2,'KELAS (REFERENSI)'!N1543,IF(B1528=3,'KELAS (REFERENSI)'!N1558,IF(B1528=4,'KELAS (REFERENSI)'!N1573,""))))</f>
        <v/>
      </c>
      <c r="O1528" s="38" t="str">
        <f>IF(B1528=1,'KELAS (REFERENSI)'!O1528,IF(B1528=2,'KELAS (REFERENSI)'!O1543,IF(B1528=3,'KELAS (REFERENSI)'!O1558,IF(B1528=4,'KELAS (REFERENSI)'!O1573,""))))</f>
        <v/>
      </c>
      <c r="P1528" s="38" t="str">
        <f>IF(B1528=1,'KELAS (REFERENSI)'!P1528,IF(B1528=2,'KELAS (REFERENSI)'!P1543,IF(B1528=3,'KELAS (REFERENSI)'!P1558,IF(B1528=4,'KELAS (REFERENSI)'!P1573,""))))</f>
        <v/>
      </c>
      <c r="Q1528" s="38" t="str">
        <f t="shared" si="4"/>
        <v>BPS Kota Jakarta Timur</v>
      </c>
      <c r="R1528" s="38" t="str">
        <f t="shared" si="56"/>
        <v/>
      </c>
      <c r="S1528" s="38" t="str">
        <f t="shared" ref="S1528:T1528" si="1536">S1527</f>
        <v>15 Juni sampai dengan 31 Agustus 2026</v>
      </c>
      <c r="T1528" s="38" t="str">
        <f t="shared" si="1536"/>
        <v>31 Agustus 2026</v>
      </c>
      <c r="U1528" s="46"/>
      <c r="V1528" s="42"/>
      <c r="W1528" s="42"/>
      <c r="X1528" s="42"/>
    </row>
    <row r="1529" ht="15.0" customHeight="1">
      <c r="A1529" s="36" t="s">
        <v>6591</v>
      </c>
      <c r="B1529" s="43"/>
      <c r="C1529" s="44"/>
      <c r="D1529" s="47"/>
      <c r="E1529" s="47"/>
      <c r="F1529" s="39" t="str">
        <f t="shared" si="2"/>
        <v>PETUGAS.1528/SPK/SE/PML/3172/2026</v>
      </c>
      <c r="G1529" s="45"/>
      <c r="H1529" s="39" t="str">
        <f>VLOOKUP(G1529,'MITRA (REFERENSI)'!$A:$Z,16,FALSE)</f>
        <v>#N/A</v>
      </c>
      <c r="I1529" s="39" t="str">
        <f>VLOOKUP(G1529,'MITRA (REFERENSI)'!$A:$Z,25,FALSE)</f>
        <v>#N/A</v>
      </c>
      <c r="J1529" s="38" t="str">
        <f>VLOOKUP(G1529,'MITRA (REFERENSI)'!$A:$Z,26,FALSE)</f>
        <v>#N/A</v>
      </c>
      <c r="K1529" s="38" t="str">
        <f>VLOOKUP(G1529,'MITRA (REFERENSI)'!$A:$Z,15,FALSE)</f>
        <v>#N/A</v>
      </c>
      <c r="L1529" s="38" t="str">
        <f>VLOOKUP(G1529,'MITRA (REFERENSI)'!$A:$Z,15,FALSE)</f>
        <v>#N/A</v>
      </c>
      <c r="M1529" s="38" t="str">
        <f>IF(B1529=1,'KELAS (REFERENSI)'!M1529,IF(B1529=2,'KELAS (REFERENSI)'!M1544,IF(B1529=3,'KELAS (REFERENSI)'!M1559,IF(B1529=4,'KELAS (REFERENSI)'!M1574,""))))</f>
        <v/>
      </c>
      <c r="N1529" s="38" t="str">
        <f>IF(B1529=1,'KELAS (REFERENSI)'!N1529,IF(B1529=2,'KELAS (REFERENSI)'!N1544,IF(B1529=3,'KELAS (REFERENSI)'!N1559,IF(B1529=4,'KELAS (REFERENSI)'!N1574,""))))</f>
        <v/>
      </c>
      <c r="O1529" s="38" t="str">
        <f>IF(B1529=1,'KELAS (REFERENSI)'!O1529,IF(B1529=2,'KELAS (REFERENSI)'!O1544,IF(B1529=3,'KELAS (REFERENSI)'!O1559,IF(B1529=4,'KELAS (REFERENSI)'!O1574,""))))</f>
        <v/>
      </c>
      <c r="P1529" s="38" t="str">
        <f>IF(B1529=1,'KELAS (REFERENSI)'!P1529,IF(B1529=2,'KELAS (REFERENSI)'!P1544,IF(B1529=3,'KELAS (REFERENSI)'!P1559,IF(B1529=4,'KELAS (REFERENSI)'!P1574,""))))</f>
        <v/>
      </c>
      <c r="Q1529" s="38" t="str">
        <f t="shared" si="4"/>
        <v>BPS Kota Jakarta Timur</v>
      </c>
      <c r="R1529" s="38" t="str">
        <f t="shared" si="56"/>
        <v/>
      </c>
      <c r="S1529" s="38" t="str">
        <f t="shared" ref="S1529:T1529" si="1537">S1528</f>
        <v>15 Juni sampai dengan 31 Agustus 2026</v>
      </c>
      <c r="T1529" s="38" t="str">
        <f t="shared" si="1537"/>
        <v>31 Agustus 2026</v>
      </c>
      <c r="U1529" s="46"/>
      <c r="V1529" s="42"/>
      <c r="W1529" s="42"/>
      <c r="X1529" s="42"/>
    </row>
    <row r="1530" ht="15.0" customHeight="1">
      <c r="A1530" s="36" t="s">
        <v>6592</v>
      </c>
      <c r="B1530" s="43"/>
      <c r="C1530" s="44"/>
      <c r="D1530" s="47"/>
      <c r="E1530" s="47"/>
      <c r="F1530" s="39" t="str">
        <f t="shared" si="2"/>
        <v>PETUGAS.1529/SPK/SE/PML/3172/2026</v>
      </c>
      <c r="G1530" s="45"/>
      <c r="H1530" s="39" t="str">
        <f>VLOOKUP(G1530,'MITRA (REFERENSI)'!$A:$Z,16,FALSE)</f>
        <v>#N/A</v>
      </c>
      <c r="I1530" s="39" t="str">
        <f>VLOOKUP(G1530,'MITRA (REFERENSI)'!$A:$Z,25,FALSE)</f>
        <v>#N/A</v>
      </c>
      <c r="J1530" s="38" t="str">
        <f>VLOOKUP(G1530,'MITRA (REFERENSI)'!$A:$Z,26,FALSE)</f>
        <v>#N/A</v>
      </c>
      <c r="K1530" s="38" t="str">
        <f>VLOOKUP(G1530,'MITRA (REFERENSI)'!$A:$Z,15,FALSE)</f>
        <v>#N/A</v>
      </c>
      <c r="L1530" s="38" t="str">
        <f>VLOOKUP(G1530,'MITRA (REFERENSI)'!$A:$Z,15,FALSE)</f>
        <v>#N/A</v>
      </c>
      <c r="M1530" s="38" t="str">
        <f>IF(B1530=1,'KELAS (REFERENSI)'!M1530,IF(B1530=2,'KELAS (REFERENSI)'!M1545,IF(B1530=3,'KELAS (REFERENSI)'!M1560,IF(B1530=4,'KELAS (REFERENSI)'!M1575,""))))</f>
        <v/>
      </c>
      <c r="N1530" s="38" t="str">
        <f>IF(B1530=1,'KELAS (REFERENSI)'!N1530,IF(B1530=2,'KELAS (REFERENSI)'!N1545,IF(B1530=3,'KELAS (REFERENSI)'!N1560,IF(B1530=4,'KELAS (REFERENSI)'!N1575,""))))</f>
        <v/>
      </c>
      <c r="O1530" s="38" t="str">
        <f>IF(B1530=1,'KELAS (REFERENSI)'!O1530,IF(B1530=2,'KELAS (REFERENSI)'!O1545,IF(B1530=3,'KELAS (REFERENSI)'!O1560,IF(B1530=4,'KELAS (REFERENSI)'!O1575,""))))</f>
        <v/>
      </c>
      <c r="P1530" s="38" t="str">
        <f>IF(B1530=1,'KELAS (REFERENSI)'!P1530,IF(B1530=2,'KELAS (REFERENSI)'!P1545,IF(B1530=3,'KELAS (REFERENSI)'!P1560,IF(B1530=4,'KELAS (REFERENSI)'!P1575,""))))</f>
        <v/>
      </c>
      <c r="Q1530" s="38" t="str">
        <f t="shared" si="4"/>
        <v>BPS Kota Jakarta Timur</v>
      </c>
      <c r="R1530" s="38" t="str">
        <f t="shared" si="56"/>
        <v/>
      </c>
      <c r="S1530" s="38" t="str">
        <f t="shared" ref="S1530:T1530" si="1538">S1529</f>
        <v>15 Juni sampai dengan 31 Agustus 2026</v>
      </c>
      <c r="T1530" s="38" t="str">
        <f t="shared" si="1538"/>
        <v>31 Agustus 2026</v>
      </c>
      <c r="U1530" s="46"/>
      <c r="V1530" s="42"/>
      <c r="W1530" s="42"/>
      <c r="X1530" s="42"/>
    </row>
    <row r="1531" ht="15.0" customHeight="1">
      <c r="A1531" s="36" t="s">
        <v>6593</v>
      </c>
      <c r="B1531" s="43"/>
      <c r="C1531" s="44"/>
      <c r="D1531" s="47"/>
      <c r="E1531" s="47"/>
      <c r="F1531" s="39" t="str">
        <f t="shared" si="2"/>
        <v>PETUGAS.1530/SPK/SE/PML/3172/2026</v>
      </c>
      <c r="G1531" s="45"/>
      <c r="H1531" s="39" t="str">
        <f>VLOOKUP(G1531,'MITRA (REFERENSI)'!$A:$Z,16,FALSE)</f>
        <v>#N/A</v>
      </c>
      <c r="I1531" s="39" t="str">
        <f>VLOOKUP(G1531,'MITRA (REFERENSI)'!$A:$Z,25,FALSE)</f>
        <v>#N/A</v>
      </c>
      <c r="J1531" s="38" t="str">
        <f>VLOOKUP(G1531,'MITRA (REFERENSI)'!$A:$Z,26,FALSE)</f>
        <v>#N/A</v>
      </c>
      <c r="K1531" s="38" t="str">
        <f>VLOOKUP(G1531,'MITRA (REFERENSI)'!$A:$Z,15,FALSE)</f>
        <v>#N/A</v>
      </c>
      <c r="L1531" s="38" t="str">
        <f>VLOOKUP(G1531,'MITRA (REFERENSI)'!$A:$Z,15,FALSE)</f>
        <v>#N/A</v>
      </c>
      <c r="M1531" s="38" t="str">
        <f>IF(B1531=1,'KELAS (REFERENSI)'!M1531,IF(B1531=2,'KELAS (REFERENSI)'!M1546,IF(B1531=3,'KELAS (REFERENSI)'!M1561,IF(B1531=4,'KELAS (REFERENSI)'!M1576,""))))</f>
        <v/>
      </c>
      <c r="N1531" s="38" t="str">
        <f>IF(B1531=1,'KELAS (REFERENSI)'!N1531,IF(B1531=2,'KELAS (REFERENSI)'!N1546,IF(B1531=3,'KELAS (REFERENSI)'!N1561,IF(B1531=4,'KELAS (REFERENSI)'!N1576,""))))</f>
        <v/>
      </c>
      <c r="O1531" s="38" t="str">
        <f>IF(B1531=1,'KELAS (REFERENSI)'!O1531,IF(B1531=2,'KELAS (REFERENSI)'!O1546,IF(B1531=3,'KELAS (REFERENSI)'!O1561,IF(B1531=4,'KELAS (REFERENSI)'!O1576,""))))</f>
        <v/>
      </c>
      <c r="P1531" s="38" t="str">
        <f>IF(B1531=1,'KELAS (REFERENSI)'!P1531,IF(B1531=2,'KELAS (REFERENSI)'!P1546,IF(B1531=3,'KELAS (REFERENSI)'!P1561,IF(B1531=4,'KELAS (REFERENSI)'!P1576,""))))</f>
        <v/>
      </c>
      <c r="Q1531" s="38" t="str">
        <f t="shared" si="4"/>
        <v>BPS Kota Jakarta Timur</v>
      </c>
      <c r="R1531" s="38" t="str">
        <f t="shared" si="56"/>
        <v/>
      </c>
      <c r="S1531" s="38" t="str">
        <f t="shared" ref="S1531:T1531" si="1539">S1530</f>
        <v>15 Juni sampai dengan 31 Agustus 2026</v>
      </c>
      <c r="T1531" s="38" t="str">
        <f t="shared" si="1539"/>
        <v>31 Agustus 2026</v>
      </c>
      <c r="U1531" s="46"/>
      <c r="V1531" s="42"/>
      <c r="W1531" s="42"/>
      <c r="X1531" s="42"/>
    </row>
    <row r="1532" ht="15.0" customHeight="1">
      <c r="A1532" s="36" t="s">
        <v>6594</v>
      </c>
      <c r="B1532" s="43"/>
      <c r="C1532" s="44"/>
      <c r="D1532" s="47"/>
      <c r="E1532" s="47"/>
      <c r="F1532" s="39" t="str">
        <f t="shared" si="2"/>
        <v>PETUGAS.1531/SPK/SE/PML/3172/2026</v>
      </c>
      <c r="G1532" s="45"/>
      <c r="H1532" s="39" t="str">
        <f>VLOOKUP(G1532,'MITRA (REFERENSI)'!$A:$Z,16,FALSE)</f>
        <v>#N/A</v>
      </c>
      <c r="I1532" s="39" t="str">
        <f>VLOOKUP(G1532,'MITRA (REFERENSI)'!$A:$Z,25,FALSE)</f>
        <v>#N/A</v>
      </c>
      <c r="J1532" s="38" t="str">
        <f>VLOOKUP(G1532,'MITRA (REFERENSI)'!$A:$Z,26,FALSE)</f>
        <v>#N/A</v>
      </c>
      <c r="K1532" s="38" t="str">
        <f>VLOOKUP(G1532,'MITRA (REFERENSI)'!$A:$Z,15,FALSE)</f>
        <v>#N/A</v>
      </c>
      <c r="L1532" s="38" t="str">
        <f>VLOOKUP(G1532,'MITRA (REFERENSI)'!$A:$Z,15,FALSE)</f>
        <v>#N/A</v>
      </c>
      <c r="M1532" s="38" t="str">
        <f>IF(B1532=1,'KELAS (REFERENSI)'!M1532,IF(B1532=2,'KELAS (REFERENSI)'!M1547,IF(B1532=3,'KELAS (REFERENSI)'!M1562,IF(B1532=4,'KELAS (REFERENSI)'!M1577,""))))</f>
        <v/>
      </c>
      <c r="N1532" s="38" t="str">
        <f>IF(B1532=1,'KELAS (REFERENSI)'!N1532,IF(B1532=2,'KELAS (REFERENSI)'!N1547,IF(B1532=3,'KELAS (REFERENSI)'!N1562,IF(B1532=4,'KELAS (REFERENSI)'!N1577,""))))</f>
        <v/>
      </c>
      <c r="O1532" s="38" t="str">
        <f>IF(B1532=1,'KELAS (REFERENSI)'!O1532,IF(B1532=2,'KELAS (REFERENSI)'!O1547,IF(B1532=3,'KELAS (REFERENSI)'!O1562,IF(B1532=4,'KELAS (REFERENSI)'!O1577,""))))</f>
        <v/>
      </c>
      <c r="P1532" s="38" t="str">
        <f>IF(B1532=1,'KELAS (REFERENSI)'!P1532,IF(B1532=2,'KELAS (REFERENSI)'!P1547,IF(B1532=3,'KELAS (REFERENSI)'!P1562,IF(B1532=4,'KELAS (REFERENSI)'!P1577,""))))</f>
        <v/>
      </c>
      <c r="Q1532" s="38" t="str">
        <f t="shared" si="4"/>
        <v>BPS Kota Jakarta Timur</v>
      </c>
      <c r="R1532" s="38" t="str">
        <f t="shared" si="56"/>
        <v/>
      </c>
      <c r="S1532" s="38" t="str">
        <f t="shared" ref="S1532:T1532" si="1540">S1531</f>
        <v>15 Juni sampai dengan 31 Agustus 2026</v>
      </c>
      <c r="T1532" s="38" t="str">
        <f t="shared" si="1540"/>
        <v>31 Agustus 2026</v>
      </c>
      <c r="U1532" s="46"/>
      <c r="V1532" s="42"/>
      <c r="W1532" s="42"/>
      <c r="X1532" s="42"/>
    </row>
    <row r="1533" ht="15.0" customHeight="1">
      <c r="A1533" s="36" t="s">
        <v>6595</v>
      </c>
      <c r="B1533" s="43"/>
      <c r="C1533" s="44"/>
      <c r="D1533" s="47"/>
      <c r="E1533" s="47"/>
      <c r="F1533" s="39" t="str">
        <f t="shared" si="2"/>
        <v>PETUGAS.1532/SPK/SE/PML/3172/2026</v>
      </c>
      <c r="G1533" s="45"/>
      <c r="H1533" s="39" t="str">
        <f>VLOOKUP(G1533,'MITRA (REFERENSI)'!$A:$Z,16,FALSE)</f>
        <v>#N/A</v>
      </c>
      <c r="I1533" s="39" t="str">
        <f>VLOOKUP(G1533,'MITRA (REFERENSI)'!$A:$Z,25,FALSE)</f>
        <v>#N/A</v>
      </c>
      <c r="J1533" s="38" t="str">
        <f>VLOOKUP(G1533,'MITRA (REFERENSI)'!$A:$Z,26,FALSE)</f>
        <v>#N/A</v>
      </c>
      <c r="K1533" s="38" t="str">
        <f>VLOOKUP(G1533,'MITRA (REFERENSI)'!$A:$Z,15,FALSE)</f>
        <v>#N/A</v>
      </c>
      <c r="L1533" s="38" t="str">
        <f>VLOOKUP(G1533,'MITRA (REFERENSI)'!$A:$Z,15,FALSE)</f>
        <v>#N/A</v>
      </c>
      <c r="M1533" s="38" t="str">
        <f>IF(B1533=1,'KELAS (REFERENSI)'!M1533,IF(B1533=2,'KELAS (REFERENSI)'!M1548,IF(B1533=3,'KELAS (REFERENSI)'!M1563,IF(B1533=4,'KELAS (REFERENSI)'!M1578,""))))</f>
        <v/>
      </c>
      <c r="N1533" s="38" t="str">
        <f>IF(B1533=1,'KELAS (REFERENSI)'!N1533,IF(B1533=2,'KELAS (REFERENSI)'!N1548,IF(B1533=3,'KELAS (REFERENSI)'!N1563,IF(B1533=4,'KELAS (REFERENSI)'!N1578,""))))</f>
        <v/>
      </c>
      <c r="O1533" s="38" t="str">
        <f>IF(B1533=1,'KELAS (REFERENSI)'!O1533,IF(B1533=2,'KELAS (REFERENSI)'!O1548,IF(B1533=3,'KELAS (REFERENSI)'!O1563,IF(B1533=4,'KELAS (REFERENSI)'!O1578,""))))</f>
        <v/>
      </c>
      <c r="P1533" s="38" t="str">
        <f>IF(B1533=1,'KELAS (REFERENSI)'!P1533,IF(B1533=2,'KELAS (REFERENSI)'!P1548,IF(B1533=3,'KELAS (REFERENSI)'!P1563,IF(B1533=4,'KELAS (REFERENSI)'!P1578,""))))</f>
        <v/>
      </c>
      <c r="Q1533" s="38" t="str">
        <f t="shared" si="4"/>
        <v>BPS Kota Jakarta Timur</v>
      </c>
      <c r="R1533" s="38" t="str">
        <f t="shared" si="56"/>
        <v/>
      </c>
      <c r="S1533" s="38" t="str">
        <f t="shared" ref="S1533:T1533" si="1541">S1532</f>
        <v>15 Juni sampai dengan 31 Agustus 2026</v>
      </c>
      <c r="T1533" s="38" t="str">
        <f t="shared" si="1541"/>
        <v>31 Agustus 2026</v>
      </c>
      <c r="U1533" s="46"/>
      <c r="V1533" s="42"/>
      <c r="W1533" s="42"/>
      <c r="X1533" s="42"/>
    </row>
    <row r="1534" ht="15.0" customHeight="1">
      <c r="A1534" s="36" t="s">
        <v>6596</v>
      </c>
      <c r="B1534" s="43"/>
      <c r="C1534" s="44"/>
      <c r="D1534" s="47"/>
      <c r="E1534" s="47"/>
      <c r="F1534" s="39" t="str">
        <f t="shared" si="2"/>
        <v>PETUGAS.1533/SPK/SE/PML/3172/2026</v>
      </c>
      <c r="G1534" s="45"/>
      <c r="H1534" s="39" t="str">
        <f>VLOOKUP(G1534,'MITRA (REFERENSI)'!$A:$Z,16,FALSE)</f>
        <v>#N/A</v>
      </c>
      <c r="I1534" s="39" t="str">
        <f>VLOOKUP(G1534,'MITRA (REFERENSI)'!$A:$Z,25,FALSE)</f>
        <v>#N/A</v>
      </c>
      <c r="J1534" s="38" t="str">
        <f>VLOOKUP(G1534,'MITRA (REFERENSI)'!$A:$Z,26,FALSE)</f>
        <v>#N/A</v>
      </c>
      <c r="K1534" s="38" t="str">
        <f>VLOOKUP(G1534,'MITRA (REFERENSI)'!$A:$Z,15,FALSE)</f>
        <v>#N/A</v>
      </c>
      <c r="L1534" s="38" t="str">
        <f>VLOOKUP(G1534,'MITRA (REFERENSI)'!$A:$Z,15,FALSE)</f>
        <v>#N/A</v>
      </c>
      <c r="M1534" s="38" t="str">
        <f>IF(B1534=1,'KELAS (REFERENSI)'!M1534,IF(B1534=2,'KELAS (REFERENSI)'!M1549,IF(B1534=3,'KELAS (REFERENSI)'!M1564,IF(B1534=4,'KELAS (REFERENSI)'!M1579,""))))</f>
        <v/>
      </c>
      <c r="N1534" s="38" t="str">
        <f>IF(B1534=1,'KELAS (REFERENSI)'!N1534,IF(B1534=2,'KELAS (REFERENSI)'!N1549,IF(B1534=3,'KELAS (REFERENSI)'!N1564,IF(B1534=4,'KELAS (REFERENSI)'!N1579,""))))</f>
        <v/>
      </c>
      <c r="O1534" s="38" t="str">
        <f>IF(B1534=1,'KELAS (REFERENSI)'!O1534,IF(B1534=2,'KELAS (REFERENSI)'!O1549,IF(B1534=3,'KELAS (REFERENSI)'!O1564,IF(B1534=4,'KELAS (REFERENSI)'!O1579,""))))</f>
        <v/>
      </c>
      <c r="P1534" s="38" t="str">
        <f>IF(B1534=1,'KELAS (REFERENSI)'!P1534,IF(B1534=2,'KELAS (REFERENSI)'!P1549,IF(B1534=3,'KELAS (REFERENSI)'!P1564,IF(B1534=4,'KELAS (REFERENSI)'!P1579,""))))</f>
        <v/>
      </c>
      <c r="Q1534" s="38" t="str">
        <f t="shared" si="4"/>
        <v>BPS Kota Jakarta Timur</v>
      </c>
      <c r="R1534" s="38" t="str">
        <f t="shared" si="56"/>
        <v/>
      </c>
      <c r="S1534" s="38" t="str">
        <f t="shared" ref="S1534:T1534" si="1542">S1533</f>
        <v>15 Juni sampai dengan 31 Agustus 2026</v>
      </c>
      <c r="T1534" s="38" t="str">
        <f t="shared" si="1542"/>
        <v>31 Agustus 2026</v>
      </c>
      <c r="U1534" s="46"/>
      <c r="V1534" s="42"/>
      <c r="W1534" s="42"/>
      <c r="X1534" s="42"/>
    </row>
    <row r="1535" ht="15.0" customHeight="1">
      <c r="A1535" s="36" t="s">
        <v>6597</v>
      </c>
      <c r="B1535" s="43"/>
      <c r="C1535" s="44"/>
      <c r="D1535" s="47"/>
      <c r="E1535" s="47"/>
      <c r="F1535" s="39" t="str">
        <f t="shared" si="2"/>
        <v>PETUGAS.1534/SPK/SE/PML/3172/2026</v>
      </c>
      <c r="G1535" s="45"/>
      <c r="H1535" s="39" t="str">
        <f>VLOOKUP(G1535,'MITRA (REFERENSI)'!$A:$Z,16,FALSE)</f>
        <v>#N/A</v>
      </c>
      <c r="I1535" s="39" t="str">
        <f>VLOOKUP(G1535,'MITRA (REFERENSI)'!$A:$Z,25,FALSE)</f>
        <v>#N/A</v>
      </c>
      <c r="J1535" s="38" t="str">
        <f>VLOOKUP(G1535,'MITRA (REFERENSI)'!$A:$Z,26,FALSE)</f>
        <v>#N/A</v>
      </c>
      <c r="K1535" s="38" t="str">
        <f>VLOOKUP(G1535,'MITRA (REFERENSI)'!$A:$Z,15,FALSE)</f>
        <v>#N/A</v>
      </c>
      <c r="L1535" s="38" t="str">
        <f>VLOOKUP(G1535,'MITRA (REFERENSI)'!$A:$Z,15,FALSE)</f>
        <v>#N/A</v>
      </c>
      <c r="M1535" s="38" t="str">
        <f>IF(B1535=1,'KELAS (REFERENSI)'!M1535,IF(B1535=2,'KELAS (REFERENSI)'!M1550,IF(B1535=3,'KELAS (REFERENSI)'!M1565,IF(B1535=4,'KELAS (REFERENSI)'!M1580,""))))</f>
        <v/>
      </c>
      <c r="N1535" s="38" t="str">
        <f>IF(B1535=1,'KELAS (REFERENSI)'!N1535,IF(B1535=2,'KELAS (REFERENSI)'!N1550,IF(B1535=3,'KELAS (REFERENSI)'!N1565,IF(B1535=4,'KELAS (REFERENSI)'!N1580,""))))</f>
        <v/>
      </c>
      <c r="O1535" s="38" t="str">
        <f>IF(B1535=1,'KELAS (REFERENSI)'!O1535,IF(B1535=2,'KELAS (REFERENSI)'!O1550,IF(B1535=3,'KELAS (REFERENSI)'!O1565,IF(B1535=4,'KELAS (REFERENSI)'!O1580,""))))</f>
        <v/>
      </c>
      <c r="P1535" s="38" t="str">
        <f>IF(B1535=1,'KELAS (REFERENSI)'!P1535,IF(B1535=2,'KELAS (REFERENSI)'!P1550,IF(B1535=3,'KELAS (REFERENSI)'!P1565,IF(B1535=4,'KELAS (REFERENSI)'!P1580,""))))</f>
        <v/>
      </c>
      <c r="Q1535" s="38" t="str">
        <f t="shared" si="4"/>
        <v>BPS Kota Jakarta Timur</v>
      </c>
      <c r="R1535" s="38" t="str">
        <f t="shared" si="56"/>
        <v/>
      </c>
      <c r="S1535" s="38" t="str">
        <f t="shared" ref="S1535:T1535" si="1543">S1534</f>
        <v>15 Juni sampai dengan 31 Agustus 2026</v>
      </c>
      <c r="T1535" s="38" t="str">
        <f t="shared" si="1543"/>
        <v>31 Agustus 2026</v>
      </c>
      <c r="U1535" s="46"/>
      <c r="V1535" s="42"/>
      <c r="W1535" s="42"/>
      <c r="X1535" s="42"/>
    </row>
    <row r="1536" ht="15.0" customHeight="1">
      <c r="A1536" s="36" t="s">
        <v>6598</v>
      </c>
      <c r="B1536" s="43"/>
      <c r="C1536" s="44"/>
      <c r="D1536" s="47"/>
      <c r="E1536" s="47"/>
      <c r="F1536" s="39" t="str">
        <f t="shared" si="2"/>
        <v>PETUGAS.1535/SPK/SE/PML/3172/2026</v>
      </c>
      <c r="G1536" s="45"/>
      <c r="H1536" s="39" t="str">
        <f>VLOOKUP(G1536,'MITRA (REFERENSI)'!$A:$Z,16,FALSE)</f>
        <v>#N/A</v>
      </c>
      <c r="I1536" s="39" t="str">
        <f>VLOOKUP(G1536,'MITRA (REFERENSI)'!$A:$Z,25,FALSE)</f>
        <v>#N/A</v>
      </c>
      <c r="J1536" s="38" t="str">
        <f>VLOOKUP(G1536,'MITRA (REFERENSI)'!$A:$Z,26,FALSE)</f>
        <v>#N/A</v>
      </c>
      <c r="K1536" s="38" t="str">
        <f>VLOOKUP(G1536,'MITRA (REFERENSI)'!$A:$Z,15,FALSE)</f>
        <v>#N/A</v>
      </c>
      <c r="L1536" s="38" t="str">
        <f>VLOOKUP(G1536,'MITRA (REFERENSI)'!$A:$Z,15,FALSE)</f>
        <v>#N/A</v>
      </c>
      <c r="M1536" s="38" t="str">
        <f>IF(B1536=1,'KELAS (REFERENSI)'!M1536,IF(B1536=2,'KELAS (REFERENSI)'!M1551,IF(B1536=3,'KELAS (REFERENSI)'!M1566,IF(B1536=4,'KELAS (REFERENSI)'!M1581,""))))</f>
        <v/>
      </c>
      <c r="N1536" s="38" t="str">
        <f>IF(B1536=1,'KELAS (REFERENSI)'!N1536,IF(B1536=2,'KELAS (REFERENSI)'!N1551,IF(B1536=3,'KELAS (REFERENSI)'!N1566,IF(B1536=4,'KELAS (REFERENSI)'!N1581,""))))</f>
        <v/>
      </c>
      <c r="O1536" s="38" t="str">
        <f>IF(B1536=1,'KELAS (REFERENSI)'!O1536,IF(B1536=2,'KELAS (REFERENSI)'!O1551,IF(B1536=3,'KELAS (REFERENSI)'!O1566,IF(B1536=4,'KELAS (REFERENSI)'!O1581,""))))</f>
        <v/>
      </c>
      <c r="P1536" s="38" t="str">
        <f>IF(B1536=1,'KELAS (REFERENSI)'!P1536,IF(B1536=2,'KELAS (REFERENSI)'!P1551,IF(B1536=3,'KELAS (REFERENSI)'!P1566,IF(B1536=4,'KELAS (REFERENSI)'!P1581,""))))</f>
        <v/>
      </c>
      <c r="Q1536" s="38" t="str">
        <f t="shared" si="4"/>
        <v>BPS Kota Jakarta Timur</v>
      </c>
      <c r="R1536" s="38" t="str">
        <f t="shared" si="56"/>
        <v/>
      </c>
      <c r="S1536" s="38" t="str">
        <f t="shared" ref="S1536:T1536" si="1544">S1535</f>
        <v>15 Juni sampai dengan 31 Agustus 2026</v>
      </c>
      <c r="T1536" s="38" t="str">
        <f t="shared" si="1544"/>
        <v>31 Agustus 2026</v>
      </c>
      <c r="U1536" s="46"/>
      <c r="V1536" s="42"/>
      <c r="W1536" s="42"/>
      <c r="X1536" s="42"/>
    </row>
    <row r="1537" ht="15.0" customHeight="1">
      <c r="A1537" s="36" t="s">
        <v>6599</v>
      </c>
      <c r="B1537" s="43"/>
      <c r="C1537" s="44"/>
      <c r="D1537" s="47"/>
      <c r="E1537" s="47"/>
      <c r="F1537" s="39" t="str">
        <f t="shared" si="2"/>
        <v>PETUGAS.1536/SPK/SE/PML/3172/2026</v>
      </c>
      <c r="G1537" s="45"/>
      <c r="H1537" s="39" t="str">
        <f>VLOOKUP(G1537,'MITRA (REFERENSI)'!$A:$Z,16,FALSE)</f>
        <v>#N/A</v>
      </c>
      <c r="I1537" s="39" t="str">
        <f>VLOOKUP(G1537,'MITRA (REFERENSI)'!$A:$Z,25,FALSE)</f>
        <v>#N/A</v>
      </c>
      <c r="J1537" s="38" t="str">
        <f>VLOOKUP(G1537,'MITRA (REFERENSI)'!$A:$Z,26,FALSE)</f>
        <v>#N/A</v>
      </c>
      <c r="K1537" s="38" t="str">
        <f>VLOOKUP(G1537,'MITRA (REFERENSI)'!$A:$Z,15,FALSE)</f>
        <v>#N/A</v>
      </c>
      <c r="L1537" s="38" t="str">
        <f>VLOOKUP(G1537,'MITRA (REFERENSI)'!$A:$Z,15,FALSE)</f>
        <v>#N/A</v>
      </c>
      <c r="M1537" s="38" t="str">
        <f>IF(B1537=1,'KELAS (REFERENSI)'!M1537,IF(B1537=2,'KELAS (REFERENSI)'!M1552,IF(B1537=3,'KELAS (REFERENSI)'!M1567,IF(B1537=4,'KELAS (REFERENSI)'!M1582,""))))</f>
        <v/>
      </c>
      <c r="N1537" s="38" t="str">
        <f>IF(B1537=1,'KELAS (REFERENSI)'!N1537,IF(B1537=2,'KELAS (REFERENSI)'!N1552,IF(B1537=3,'KELAS (REFERENSI)'!N1567,IF(B1537=4,'KELAS (REFERENSI)'!N1582,""))))</f>
        <v/>
      </c>
      <c r="O1537" s="38" t="str">
        <f>IF(B1537=1,'KELAS (REFERENSI)'!O1537,IF(B1537=2,'KELAS (REFERENSI)'!O1552,IF(B1537=3,'KELAS (REFERENSI)'!O1567,IF(B1537=4,'KELAS (REFERENSI)'!O1582,""))))</f>
        <v/>
      </c>
      <c r="P1537" s="38" t="str">
        <f>IF(B1537=1,'KELAS (REFERENSI)'!P1537,IF(B1537=2,'KELAS (REFERENSI)'!P1552,IF(B1537=3,'KELAS (REFERENSI)'!P1567,IF(B1537=4,'KELAS (REFERENSI)'!P1582,""))))</f>
        <v/>
      </c>
      <c r="Q1537" s="38" t="str">
        <f t="shared" si="4"/>
        <v>BPS Kota Jakarta Timur</v>
      </c>
      <c r="R1537" s="38" t="str">
        <f t="shared" si="56"/>
        <v/>
      </c>
      <c r="S1537" s="38" t="str">
        <f t="shared" ref="S1537:T1537" si="1545">S1536</f>
        <v>15 Juni sampai dengan 31 Agustus 2026</v>
      </c>
      <c r="T1537" s="38" t="str">
        <f t="shared" si="1545"/>
        <v>31 Agustus 2026</v>
      </c>
      <c r="U1537" s="46"/>
      <c r="V1537" s="42"/>
      <c r="W1537" s="42"/>
      <c r="X1537" s="42"/>
    </row>
    <row r="1538" ht="15.0" customHeight="1">
      <c r="A1538" s="36" t="s">
        <v>6600</v>
      </c>
      <c r="B1538" s="43"/>
      <c r="C1538" s="44"/>
      <c r="D1538" s="47"/>
      <c r="E1538" s="47"/>
      <c r="F1538" s="39" t="str">
        <f t="shared" si="2"/>
        <v>PETUGAS.1537/SPK/SE/PML/3172/2026</v>
      </c>
      <c r="G1538" s="45"/>
      <c r="H1538" s="39" t="str">
        <f>VLOOKUP(G1538,'MITRA (REFERENSI)'!$A:$Z,16,FALSE)</f>
        <v>#N/A</v>
      </c>
      <c r="I1538" s="39" t="str">
        <f>VLOOKUP(G1538,'MITRA (REFERENSI)'!$A:$Z,25,FALSE)</f>
        <v>#N/A</v>
      </c>
      <c r="J1538" s="38" t="str">
        <f>VLOOKUP(G1538,'MITRA (REFERENSI)'!$A:$Z,26,FALSE)</f>
        <v>#N/A</v>
      </c>
      <c r="K1538" s="38" t="str">
        <f>VLOOKUP(G1538,'MITRA (REFERENSI)'!$A:$Z,15,FALSE)</f>
        <v>#N/A</v>
      </c>
      <c r="L1538" s="38" t="str">
        <f>VLOOKUP(G1538,'MITRA (REFERENSI)'!$A:$Z,15,FALSE)</f>
        <v>#N/A</v>
      </c>
      <c r="M1538" s="38" t="str">
        <f>IF(B1538=1,'KELAS (REFERENSI)'!M1538,IF(B1538=2,'KELAS (REFERENSI)'!M1553,IF(B1538=3,'KELAS (REFERENSI)'!M1568,IF(B1538=4,'KELAS (REFERENSI)'!M1583,""))))</f>
        <v/>
      </c>
      <c r="N1538" s="38" t="str">
        <f>IF(B1538=1,'KELAS (REFERENSI)'!N1538,IF(B1538=2,'KELAS (REFERENSI)'!N1553,IF(B1538=3,'KELAS (REFERENSI)'!N1568,IF(B1538=4,'KELAS (REFERENSI)'!N1583,""))))</f>
        <v/>
      </c>
      <c r="O1538" s="38" t="str">
        <f>IF(B1538=1,'KELAS (REFERENSI)'!O1538,IF(B1538=2,'KELAS (REFERENSI)'!O1553,IF(B1538=3,'KELAS (REFERENSI)'!O1568,IF(B1538=4,'KELAS (REFERENSI)'!O1583,""))))</f>
        <v/>
      </c>
      <c r="P1538" s="38" t="str">
        <f>IF(B1538=1,'KELAS (REFERENSI)'!P1538,IF(B1538=2,'KELAS (REFERENSI)'!P1553,IF(B1538=3,'KELAS (REFERENSI)'!P1568,IF(B1538=4,'KELAS (REFERENSI)'!P1583,""))))</f>
        <v/>
      </c>
      <c r="Q1538" s="38" t="str">
        <f t="shared" si="4"/>
        <v>BPS Kota Jakarta Timur</v>
      </c>
      <c r="R1538" s="38" t="str">
        <f t="shared" si="56"/>
        <v/>
      </c>
      <c r="S1538" s="38" t="str">
        <f t="shared" ref="S1538:T1538" si="1546">S1537</f>
        <v>15 Juni sampai dengan 31 Agustus 2026</v>
      </c>
      <c r="T1538" s="38" t="str">
        <f t="shared" si="1546"/>
        <v>31 Agustus 2026</v>
      </c>
      <c r="U1538" s="46"/>
      <c r="V1538" s="42"/>
      <c r="W1538" s="42"/>
      <c r="X1538" s="42"/>
    </row>
    <row r="1539" ht="15.0" customHeight="1">
      <c r="A1539" s="36" t="s">
        <v>6601</v>
      </c>
      <c r="B1539" s="43"/>
      <c r="C1539" s="44"/>
      <c r="D1539" s="47"/>
      <c r="E1539" s="47"/>
      <c r="F1539" s="39" t="str">
        <f t="shared" si="2"/>
        <v>PETUGAS.1538/SPK/SE/PML/3172/2026</v>
      </c>
      <c r="G1539" s="45"/>
      <c r="H1539" s="39" t="str">
        <f>VLOOKUP(G1539,'MITRA (REFERENSI)'!$A:$Z,16,FALSE)</f>
        <v>#N/A</v>
      </c>
      <c r="I1539" s="39" t="str">
        <f>VLOOKUP(G1539,'MITRA (REFERENSI)'!$A:$Z,25,FALSE)</f>
        <v>#N/A</v>
      </c>
      <c r="J1539" s="38" t="str">
        <f>VLOOKUP(G1539,'MITRA (REFERENSI)'!$A:$Z,26,FALSE)</f>
        <v>#N/A</v>
      </c>
      <c r="K1539" s="38" t="str">
        <f>VLOOKUP(G1539,'MITRA (REFERENSI)'!$A:$Z,15,FALSE)</f>
        <v>#N/A</v>
      </c>
      <c r="L1539" s="38" t="str">
        <f>VLOOKUP(G1539,'MITRA (REFERENSI)'!$A:$Z,15,FALSE)</f>
        <v>#N/A</v>
      </c>
      <c r="M1539" s="38" t="str">
        <f>IF(B1539=1,'KELAS (REFERENSI)'!M1539,IF(B1539=2,'KELAS (REFERENSI)'!M1554,IF(B1539=3,'KELAS (REFERENSI)'!M1569,IF(B1539=4,'KELAS (REFERENSI)'!M1584,""))))</f>
        <v/>
      </c>
      <c r="N1539" s="38" t="str">
        <f>IF(B1539=1,'KELAS (REFERENSI)'!N1539,IF(B1539=2,'KELAS (REFERENSI)'!N1554,IF(B1539=3,'KELAS (REFERENSI)'!N1569,IF(B1539=4,'KELAS (REFERENSI)'!N1584,""))))</f>
        <v/>
      </c>
      <c r="O1539" s="38" t="str">
        <f>IF(B1539=1,'KELAS (REFERENSI)'!O1539,IF(B1539=2,'KELAS (REFERENSI)'!O1554,IF(B1539=3,'KELAS (REFERENSI)'!O1569,IF(B1539=4,'KELAS (REFERENSI)'!O1584,""))))</f>
        <v/>
      </c>
      <c r="P1539" s="38" t="str">
        <f>IF(B1539=1,'KELAS (REFERENSI)'!P1539,IF(B1539=2,'KELAS (REFERENSI)'!P1554,IF(B1539=3,'KELAS (REFERENSI)'!P1569,IF(B1539=4,'KELAS (REFERENSI)'!P1584,""))))</f>
        <v/>
      </c>
      <c r="Q1539" s="38" t="str">
        <f t="shared" si="4"/>
        <v>BPS Kota Jakarta Timur</v>
      </c>
      <c r="R1539" s="38" t="str">
        <f t="shared" si="56"/>
        <v/>
      </c>
      <c r="S1539" s="38" t="str">
        <f t="shared" ref="S1539:T1539" si="1547">S1538</f>
        <v>15 Juni sampai dengan 31 Agustus 2026</v>
      </c>
      <c r="T1539" s="38" t="str">
        <f t="shared" si="1547"/>
        <v>31 Agustus 2026</v>
      </c>
      <c r="U1539" s="46"/>
      <c r="V1539" s="42"/>
      <c r="W1539" s="42"/>
      <c r="X1539" s="42"/>
    </row>
    <row r="1540" ht="15.0" customHeight="1">
      <c r="A1540" s="36" t="s">
        <v>6602</v>
      </c>
      <c r="B1540" s="43"/>
      <c r="C1540" s="44"/>
      <c r="D1540" s="47"/>
      <c r="E1540" s="47"/>
      <c r="F1540" s="39" t="str">
        <f t="shared" si="2"/>
        <v>PETUGAS.1539/SPK/SE/PML/3172/2026</v>
      </c>
      <c r="G1540" s="45"/>
      <c r="H1540" s="39" t="str">
        <f>VLOOKUP(G1540,'MITRA (REFERENSI)'!$A:$Z,16,FALSE)</f>
        <v>#N/A</v>
      </c>
      <c r="I1540" s="39" t="str">
        <f>VLOOKUP(G1540,'MITRA (REFERENSI)'!$A:$Z,25,FALSE)</f>
        <v>#N/A</v>
      </c>
      <c r="J1540" s="38" t="str">
        <f>VLOOKUP(G1540,'MITRA (REFERENSI)'!$A:$Z,26,FALSE)</f>
        <v>#N/A</v>
      </c>
      <c r="K1540" s="38" t="str">
        <f>VLOOKUP(G1540,'MITRA (REFERENSI)'!$A:$Z,15,FALSE)</f>
        <v>#N/A</v>
      </c>
      <c r="L1540" s="38" t="str">
        <f>VLOOKUP(G1540,'MITRA (REFERENSI)'!$A:$Z,15,FALSE)</f>
        <v>#N/A</v>
      </c>
      <c r="M1540" s="38" t="str">
        <f>IF(B1540=1,'KELAS (REFERENSI)'!M1540,IF(B1540=2,'KELAS (REFERENSI)'!M1555,IF(B1540=3,'KELAS (REFERENSI)'!M1570,IF(B1540=4,'KELAS (REFERENSI)'!M1585,""))))</f>
        <v/>
      </c>
      <c r="N1540" s="38" t="str">
        <f>IF(B1540=1,'KELAS (REFERENSI)'!N1540,IF(B1540=2,'KELAS (REFERENSI)'!N1555,IF(B1540=3,'KELAS (REFERENSI)'!N1570,IF(B1540=4,'KELAS (REFERENSI)'!N1585,""))))</f>
        <v/>
      </c>
      <c r="O1540" s="38" t="str">
        <f>IF(B1540=1,'KELAS (REFERENSI)'!O1540,IF(B1540=2,'KELAS (REFERENSI)'!O1555,IF(B1540=3,'KELAS (REFERENSI)'!O1570,IF(B1540=4,'KELAS (REFERENSI)'!O1585,""))))</f>
        <v/>
      </c>
      <c r="P1540" s="38" t="str">
        <f>IF(B1540=1,'KELAS (REFERENSI)'!P1540,IF(B1540=2,'KELAS (REFERENSI)'!P1555,IF(B1540=3,'KELAS (REFERENSI)'!P1570,IF(B1540=4,'KELAS (REFERENSI)'!P1585,""))))</f>
        <v/>
      </c>
      <c r="Q1540" s="38" t="str">
        <f t="shared" si="4"/>
        <v>BPS Kota Jakarta Timur</v>
      </c>
      <c r="R1540" s="38" t="str">
        <f t="shared" si="56"/>
        <v/>
      </c>
      <c r="S1540" s="38" t="str">
        <f t="shared" ref="S1540:T1540" si="1548">S1539</f>
        <v>15 Juni sampai dengan 31 Agustus 2026</v>
      </c>
      <c r="T1540" s="38" t="str">
        <f t="shared" si="1548"/>
        <v>31 Agustus 2026</v>
      </c>
      <c r="U1540" s="46"/>
      <c r="V1540" s="42"/>
      <c r="W1540" s="42"/>
      <c r="X1540" s="42"/>
    </row>
    <row r="1541" ht="15.0" customHeight="1">
      <c r="A1541" s="36" t="s">
        <v>6603</v>
      </c>
      <c r="B1541" s="43"/>
      <c r="C1541" s="44"/>
      <c r="D1541" s="47"/>
      <c r="E1541" s="47"/>
      <c r="F1541" s="39" t="str">
        <f t="shared" si="2"/>
        <v>PETUGAS.1540/SPK/SE/PML/3172/2026</v>
      </c>
      <c r="G1541" s="45"/>
      <c r="H1541" s="39" t="str">
        <f>VLOOKUP(G1541,'MITRA (REFERENSI)'!$A:$Z,16,FALSE)</f>
        <v>#N/A</v>
      </c>
      <c r="I1541" s="39" t="str">
        <f>VLOOKUP(G1541,'MITRA (REFERENSI)'!$A:$Z,25,FALSE)</f>
        <v>#N/A</v>
      </c>
      <c r="J1541" s="38" t="str">
        <f>VLOOKUP(G1541,'MITRA (REFERENSI)'!$A:$Z,26,FALSE)</f>
        <v>#N/A</v>
      </c>
      <c r="K1541" s="38" t="str">
        <f>VLOOKUP(G1541,'MITRA (REFERENSI)'!$A:$Z,15,FALSE)</f>
        <v>#N/A</v>
      </c>
      <c r="L1541" s="38" t="str">
        <f>VLOOKUP(G1541,'MITRA (REFERENSI)'!$A:$Z,15,FALSE)</f>
        <v>#N/A</v>
      </c>
      <c r="M1541" s="38" t="str">
        <f>IF(B1541=1,'KELAS (REFERENSI)'!M1541,IF(B1541=2,'KELAS (REFERENSI)'!M1556,IF(B1541=3,'KELAS (REFERENSI)'!M1571,IF(B1541=4,'KELAS (REFERENSI)'!M1586,""))))</f>
        <v/>
      </c>
      <c r="N1541" s="38" t="str">
        <f>IF(B1541=1,'KELAS (REFERENSI)'!N1541,IF(B1541=2,'KELAS (REFERENSI)'!N1556,IF(B1541=3,'KELAS (REFERENSI)'!N1571,IF(B1541=4,'KELAS (REFERENSI)'!N1586,""))))</f>
        <v/>
      </c>
      <c r="O1541" s="38" t="str">
        <f>IF(B1541=1,'KELAS (REFERENSI)'!O1541,IF(B1541=2,'KELAS (REFERENSI)'!O1556,IF(B1541=3,'KELAS (REFERENSI)'!O1571,IF(B1541=4,'KELAS (REFERENSI)'!O1586,""))))</f>
        <v/>
      </c>
      <c r="P1541" s="38" t="str">
        <f>IF(B1541=1,'KELAS (REFERENSI)'!P1541,IF(B1541=2,'KELAS (REFERENSI)'!P1556,IF(B1541=3,'KELAS (REFERENSI)'!P1571,IF(B1541=4,'KELAS (REFERENSI)'!P1586,""))))</f>
        <v/>
      </c>
      <c r="Q1541" s="38" t="str">
        <f t="shared" si="4"/>
        <v>BPS Kota Jakarta Timur</v>
      </c>
      <c r="R1541" s="38" t="str">
        <f t="shared" si="56"/>
        <v/>
      </c>
      <c r="S1541" s="38" t="str">
        <f t="shared" ref="S1541:T1541" si="1549">S1540</f>
        <v>15 Juni sampai dengan 31 Agustus 2026</v>
      </c>
      <c r="T1541" s="38" t="str">
        <f t="shared" si="1549"/>
        <v>31 Agustus 2026</v>
      </c>
      <c r="U1541" s="46"/>
      <c r="V1541" s="42"/>
      <c r="W1541" s="42"/>
      <c r="X1541" s="42"/>
    </row>
    <row r="1542" ht="15.0" customHeight="1">
      <c r="A1542" s="36" t="s">
        <v>6604</v>
      </c>
      <c r="B1542" s="43"/>
      <c r="C1542" s="44"/>
      <c r="D1542" s="47"/>
      <c r="E1542" s="47"/>
      <c r="F1542" s="39" t="str">
        <f t="shared" si="2"/>
        <v>PETUGAS.1541/SPK/SE/PML/3172/2026</v>
      </c>
      <c r="G1542" s="45"/>
      <c r="H1542" s="39" t="str">
        <f>VLOOKUP(G1542,'MITRA (REFERENSI)'!$A:$Z,16,FALSE)</f>
        <v>#N/A</v>
      </c>
      <c r="I1542" s="39" t="str">
        <f>VLOOKUP(G1542,'MITRA (REFERENSI)'!$A:$Z,25,FALSE)</f>
        <v>#N/A</v>
      </c>
      <c r="J1542" s="38" t="str">
        <f>VLOOKUP(G1542,'MITRA (REFERENSI)'!$A:$Z,26,FALSE)</f>
        <v>#N/A</v>
      </c>
      <c r="K1542" s="38" t="str">
        <f>VLOOKUP(G1542,'MITRA (REFERENSI)'!$A:$Z,15,FALSE)</f>
        <v>#N/A</v>
      </c>
      <c r="L1542" s="38" t="str">
        <f>VLOOKUP(G1542,'MITRA (REFERENSI)'!$A:$Z,15,FALSE)</f>
        <v>#N/A</v>
      </c>
      <c r="M1542" s="38" t="str">
        <f>IF(B1542=1,'KELAS (REFERENSI)'!M1542,IF(B1542=2,'KELAS (REFERENSI)'!M1557,IF(B1542=3,'KELAS (REFERENSI)'!M1572,IF(B1542=4,'KELAS (REFERENSI)'!M1587,""))))</f>
        <v/>
      </c>
      <c r="N1542" s="38" t="str">
        <f>IF(B1542=1,'KELAS (REFERENSI)'!N1542,IF(B1542=2,'KELAS (REFERENSI)'!N1557,IF(B1542=3,'KELAS (REFERENSI)'!N1572,IF(B1542=4,'KELAS (REFERENSI)'!N1587,""))))</f>
        <v/>
      </c>
      <c r="O1542" s="38" t="str">
        <f>IF(B1542=1,'KELAS (REFERENSI)'!O1542,IF(B1542=2,'KELAS (REFERENSI)'!O1557,IF(B1542=3,'KELAS (REFERENSI)'!O1572,IF(B1542=4,'KELAS (REFERENSI)'!O1587,""))))</f>
        <v/>
      </c>
      <c r="P1542" s="38" t="str">
        <f>IF(B1542=1,'KELAS (REFERENSI)'!P1542,IF(B1542=2,'KELAS (REFERENSI)'!P1557,IF(B1542=3,'KELAS (REFERENSI)'!P1572,IF(B1542=4,'KELAS (REFERENSI)'!P1587,""))))</f>
        <v/>
      </c>
      <c r="Q1542" s="38" t="str">
        <f t="shared" si="4"/>
        <v>BPS Kota Jakarta Timur</v>
      </c>
      <c r="R1542" s="38" t="str">
        <f t="shared" si="56"/>
        <v/>
      </c>
      <c r="S1542" s="38" t="str">
        <f t="shared" ref="S1542:T1542" si="1550">S1541</f>
        <v>15 Juni sampai dengan 31 Agustus 2026</v>
      </c>
      <c r="T1542" s="38" t="str">
        <f t="shared" si="1550"/>
        <v>31 Agustus 2026</v>
      </c>
      <c r="U1542" s="46"/>
      <c r="V1542" s="42"/>
      <c r="W1542" s="42"/>
      <c r="X1542" s="42"/>
    </row>
    <row r="1543" ht="15.0" customHeight="1">
      <c r="A1543" s="36" t="s">
        <v>6605</v>
      </c>
      <c r="B1543" s="43"/>
      <c r="C1543" s="44"/>
      <c r="D1543" s="47"/>
      <c r="E1543" s="47"/>
      <c r="F1543" s="39" t="str">
        <f t="shared" si="2"/>
        <v>PETUGAS.1542/SPK/SE/PML/3172/2026</v>
      </c>
      <c r="G1543" s="45"/>
      <c r="H1543" s="39" t="str">
        <f>VLOOKUP(G1543,'MITRA (REFERENSI)'!$A:$Z,16,FALSE)</f>
        <v>#N/A</v>
      </c>
      <c r="I1543" s="39" t="str">
        <f>VLOOKUP(G1543,'MITRA (REFERENSI)'!$A:$Z,25,FALSE)</f>
        <v>#N/A</v>
      </c>
      <c r="J1543" s="38" t="str">
        <f>VLOOKUP(G1543,'MITRA (REFERENSI)'!$A:$Z,26,FALSE)</f>
        <v>#N/A</v>
      </c>
      <c r="K1543" s="38" t="str">
        <f>VLOOKUP(G1543,'MITRA (REFERENSI)'!$A:$Z,15,FALSE)</f>
        <v>#N/A</v>
      </c>
      <c r="L1543" s="38" t="str">
        <f>VLOOKUP(G1543,'MITRA (REFERENSI)'!$A:$Z,15,FALSE)</f>
        <v>#N/A</v>
      </c>
      <c r="M1543" s="38" t="str">
        <f>IF(B1543=1,'KELAS (REFERENSI)'!M1543,IF(B1543=2,'KELAS (REFERENSI)'!M1558,IF(B1543=3,'KELAS (REFERENSI)'!M1573,IF(B1543=4,'KELAS (REFERENSI)'!M1588,""))))</f>
        <v/>
      </c>
      <c r="N1543" s="38" t="str">
        <f>IF(B1543=1,'KELAS (REFERENSI)'!N1543,IF(B1543=2,'KELAS (REFERENSI)'!N1558,IF(B1543=3,'KELAS (REFERENSI)'!N1573,IF(B1543=4,'KELAS (REFERENSI)'!N1588,""))))</f>
        <v/>
      </c>
      <c r="O1543" s="38" t="str">
        <f>IF(B1543=1,'KELAS (REFERENSI)'!O1543,IF(B1543=2,'KELAS (REFERENSI)'!O1558,IF(B1543=3,'KELAS (REFERENSI)'!O1573,IF(B1543=4,'KELAS (REFERENSI)'!O1588,""))))</f>
        <v/>
      </c>
      <c r="P1543" s="38" t="str">
        <f>IF(B1543=1,'KELAS (REFERENSI)'!P1543,IF(B1543=2,'KELAS (REFERENSI)'!P1558,IF(B1543=3,'KELAS (REFERENSI)'!P1573,IF(B1543=4,'KELAS (REFERENSI)'!P1588,""))))</f>
        <v/>
      </c>
      <c r="Q1543" s="38" t="str">
        <f t="shared" si="4"/>
        <v>BPS Kota Jakarta Timur</v>
      </c>
      <c r="R1543" s="38" t="str">
        <f t="shared" si="56"/>
        <v/>
      </c>
      <c r="S1543" s="38" t="str">
        <f t="shared" ref="S1543:T1543" si="1551">S1542</f>
        <v>15 Juni sampai dengan 31 Agustus 2026</v>
      </c>
      <c r="T1543" s="38" t="str">
        <f t="shared" si="1551"/>
        <v>31 Agustus 2026</v>
      </c>
      <c r="U1543" s="46"/>
      <c r="V1543" s="42"/>
      <c r="W1543" s="42"/>
      <c r="X1543" s="42"/>
    </row>
    <row r="1544" ht="15.0" customHeight="1">
      <c r="A1544" s="36" t="s">
        <v>6606</v>
      </c>
      <c r="B1544" s="43"/>
      <c r="C1544" s="44"/>
      <c r="D1544" s="47"/>
      <c r="E1544" s="47"/>
      <c r="F1544" s="39" t="str">
        <f t="shared" si="2"/>
        <v>PETUGAS.1543/SPK/SE/PML/3172/2026</v>
      </c>
      <c r="G1544" s="45"/>
      <c r="H1544" s="39" t="str">
        <f>VLOOKUP(G1544,'MITRA (REFERENSI)'!$A:$Z,16,FALSE)</f>
        <v>#N/A</v>
      </c>
      <c r="I1544" s="39" t="str">
        <f>VLOOKUP(G1544,'MITRA (REFERENSI)'!$A:$Z,25,FALSE)</f>
        <v>#N/A</v>
      </c>
      <c r="J1544" s="38" t="str">
        <f>VLOOKUP(G1544,'MITRA (REFERENSI)'!$A:$Z,26,FALSE)</f>
        <v>#N/A</v>
      </c>
      <c r="K1544" s="38" t="str">
        <f>VLOOKUP(G1544,'MITRA (REFERENSI)'!$A:$Z,15,FALSE)</f>
        <v>#N/A</v>
      </c>
      <c r="L1544" s="38" t="str">
        <f>VLOOKUP(G1544,'MITRA (REFERENSI)'!$A:$Z,15,FALSE)</f>
        <v>#N/A</v>
      </c>
      <c r="M1544" s="38" t="str">
        <f>IF(B1544=1,'KELAS (REFERENSI)'!M1544,IF(B1544=2,'KELAS (REFERENSI)'!M1559,IF(B1544=3,'KELAS (REFERENSI)'!M1574,IF(B1544=4,'KELAS (REFERENSI)'!M1589,""))))</f>
        <v/>
      </c>
      <c r="N1544" s="38" t="str">
        <f>IF(B1544=1,'KELAS (REFERENSI)'!N1544,IF(B1544=2,'KELAS (REFERENSI)'!N1559,IF(B1544=3,'KELAS (REFERENSI)'!N1574,IF(B1544=4,'KELAS (REFERENSI)'!N1589,""))))</f>
        <v/>
      </c>
      <c r="O1544" s="38" t="str">
        <f>IF(B1544=1,'KELAS (REFERENSI)'!O1544,IF(B1544=2,'KELAS (REFERENSI)'!O1559,IF(B1544=3,'KELAS (REFERENSI)'!O1574,IF(B1544=4,'KELAS (REFERENSI)'!O1589,""))))</f>
        <v/>
      </c>
      <c r="P1544" s="38" t="str">
        <f>IF(B1544=1,'KELAS (REFERENSI)'!P1544,IF(B1544=2,'KELAS (REFERENSI)'!P1559,IF(B1544=3,'KELAS (REFERENSI)'!P1574,IF(B1544=4,'KELAS (REFERENSI)'!P1589,""))))</f>
        <v/>
      </c>
      <c r="Q1544" s="38" t="str">
        <f t="shared" si="4"/>
        <v>BPS Kota Jakarta Timur</v>
      </c>
      <c r="R1544" s="38" t="str">
        <f t="shared" si="56"/>
        <v/>
      </c>
      <c r="S1544" s="38" t="str">
        <f t="shared" ref="S1544:T1544" si="1552">S1543</f>
        <v>15 Juni sampai dengan 31 Agustus 2026</v>
      </c>
      <c r="T1544" s="38" t="str">
        <f t="shared" si="1552"/>
        <v>31 Agustus 2026</v>
      </c>
      <c r="U1544" s="46"/>
      <c r="V1544" s="42"/>
      <c r="W1544" s="42"/>
      <c r="X1544" s="42"/>
    </row>
    <row r="1545" ht="15.0" customHeight="1">
      <c r="A1545" s="36" t="s">
        <v>6607</v>
      </c>
      <c r="B1545" s="43"/>
      <c r="C1545" s="44"/>
      <c r="D1545" s="47"/>
      <c r="E1545" s="47"/>
      <c r="F1545" s="39" t="str">
        <f t="shared" si="2"/>
        <v>PETUGAS.1544/SPK/SE/PML/3172/2026</v>
      </c>
      <c r="G1545" s="45"/>
      <c r="H1545" s="39" t="str">
        <f>VLOOKUP(G1545,'MITRA (REFERENSI)'!$A:$Z,16,FALSE)</f>
        <v>#N/A</v>
      </c>
      <c r="I1545" s="39" t="str">
        <f>VLOOKUP(G1545,'MITRA (REFERENSI)'!$A:$Z,25,FALSE)</f>
        <v>#N/A</v>
      </c>
      <c r="J1545" s="38" t="str">
        <f>VLOOKUP(G1545,'MITRA (REFERENSI)'!$A:$Z,26,FALSE)</f>
        <v>#N/A</v>
      </c>
      <c r="K1545" s="38" t="str">
        <f>VLOOKUP(G1545,'MITRA (REFERENSI)'!$A:$Z,15,FALSE)</f>
        <v>#N/A</v>
      </c>
      <c r="L1545" s="38" t="str">
        <f>VLOOKUP(G1545,'MITRA (REFERENSI)'!$A:$Z,15,FALSE)</f>
        <v>#N/A</v>
      </c>
      <c r="M1545" s="38" t="str">
        <f>IF(B1545=1,'KELAS (REFERENSI)'!M1545,IF(B1545=2,'KELAS (REFERENSI)'!M1560,IF(B1545=3,'KELAS (REFERENSI)'!M1575,IF(B1545=4,'KELAS (REFERENSI)'!M1590,""))))</f>
        <v/>
      </c>
      <c r="N1545" s="38" t="str">
        <f>IF(B1545=1,'KELAS (REFERENSI)'!N1545,IF(B1545=2,'KELAS (REFERENSI)'!N1560,IF(B1545=3,'KELAS (REFERENSI)'!N1575,IF(B1545=4,'KELAS (REFERENSI)'!N1590,""))))</f>
        <v/>
      </c>
      <c r="O1545" s="38" t="str">
        <f>IF(B1545=1,'KELAS (REFERENSI)'!O1545,IF(B1545=2,'KELAS (REFERENSI)'!O1560,IF(B1545=3,'KELAS (REFERENSI)'!O1575,IF(B1545=4,'KELAS (REFERENSI)'!O1590,""))))</f>
        <v/>
      </c>
      <c r="P1545" s="38" t="str">
        <f>IF(B1545=1,'KELAS (REFERENSI)'!P1545,IF(B1545=2,'KELAS (REFERENSI)'!P1560,IF(B1545=3,'KELAS (REFERENSI)'!P1575,IF(B1545=4,'KELAS (REFERENSI)'!P1590,""))))</f>
        <v/>
      </c>
      <c r="Q1545" s="38" t="str">
        <f t="shared" si="4"/>
        <v>BPS Kota Jakarta Timur</v>
      </c>
      <c r="R1545" s="38" t="str">
        <f t="shared" si="56"/>
        <v/>
      </c>
      <c r="S1545" s="38" t="str">
        <f t="shared" ref="S1545:T1545" si="1553">S1544</f>
        <v>15 Juni sampai dengan 31 Agustus 2026</v>
      </c>
      <c r="T1545" s="38" t="str">
        <f t="shared" si="1553"/>
        <v>31 Agustus 2026</v>
      </c>
      <c r="U1545" s="46"/>
      <c r="V1545" s="42"/>
      <c r="W1545" s="42"/>
      <c r="X1545" s="42"/>
    </row>
    <row r="1546" ht="15.0" customHeight="1">
      <c r="A1546" s="36" t="s">
        <v>6608</v>
      </c>
      <c r="B1546" s="43"/>
      <c r="C1546" s="44"/>
      <c r="D1546" s="47"/>
      <c r="E1546" s="47"/>
      <c r="F1546" s="39" t="str">
        <f t="shared" si="2"/>
        <v>PETUGAS.1545/SPK/SE/PML/3172/2026</v>
      </c>
      <c r="G1546" s="45"/>
      <c r="H1546" s="39" t="str">
        <f>VLOOKUP(G1546,'MITRA (REFERENSI)'!$A:$Z,16,FALSE)</f>
        <v>#N/A</v>
      </c>
      <c r="I1546" s="39" t="str">
        <f>VLOOKUP(G1546,'MITRA (REFERENSI)'!$A:$Z,25,FALSE)</f>
        <v>#N/A</v>
      </c>
      <c r="J1546" s="38" t="str">
        <f>VLOOKUP(G1546,'MITRA (REFERENSI)'!$A:$Z,26,FALSE)</f>
        <v>#N/A</v>
      </c>
      <c r="K1546" s="38" t="str">
        <f>VLOOKUP(G1546,'MITRA (REFERENSI)'!$A:$Z,15,FALSE)</f>
        <v>#N/A</v>
      </c>
      <c r="L1546" s="38" t="str">
        <f>VLOOKUP(G1546,'MITRA (REFERENSI)'!$A:$Z,15,FALSE)</f>
        <v>#N/A</v>
      </c>
      <c r="M1546" s="38" t="str">
        <f>IF(B1546=1,'KELAS (REFERENSI)'!M1546,IF(B1546=2,'KELAS (REFERENSI)'!M1561,IF(B1546=3,'KELAS (REFERENSI)'!M1576,IF(B1546=4,'KELAS (REFERENSI)'!M1591,""))))</f>
        <v/>
      </c>
      <c r="N1546" s="38" t="str">
        <f>IF(B1546=1,'KELAS (REFERENSI)'!N1546,IF(B1546=2,'KELAS (REFERENSI)'!N1561,IF(B1546=3,'KELAS (REFERENSI)'!N1576,IF(B1546=4,'KELAS (REFERENSI)'!N1591,""))))</f>
        <v/>
      </c>
      <c r="O1546" s="38" t="str">
        <f>IF(B1546=1,'KELAS (REFERENSI)'!O1546,IF(B1546=2,'KELAS (REFERENSI)'!O1561,IF(B1546=3,'KELAS (REFERENSI)'!O1576,IF(B1546=4,'KELAS (REFERENSI)'!O1591,""))))</f>
        <v/>
      </c>
      <c r="P1546" s="38" t="str">
        <f>IF(B1546=1,'KELAS (REFERENSI)'!P1546,IF(B1546=2,'KELAS (REFERENSI)'!P1561,IF(B1546=3,'KELAS (REFERENSI)'!P1576,IF(B1546=4,'KELAS (REFERENSI)'!P1591,""))))</f>
        <v/>
      </c>
      <c r="Q1546" s="38" t="str">
        <f t="shared" si="4"/>
        <v>BPS Kota Jakarta Timur</v>
      </c>
      <c r="R1546" s="38" t="str">
        <f t="shared" si="56"/>
        <v/>
      </c>
      <c r="S1546" s="38" t="str">
        <f t="shared" ref="S1546:T1546" si="1554">S1545</f>
        <v>15 Juni sampai dengan 31 Agustus 2026</v>
      </c>
      <c r="T1546" s="38" t="str">
        <f t="shared" si="1554"/>
        <v>31 Agustus 2026</v>
      </c>
      <c r="U1546" s="46"/>
      <c r="V1546" s="42"/>
      <c r="W1546" s="42"/>
      <c r="X1546" s="42"/>
    </row>
    <row r="1547" ht="15.0" customHeight="1">
      <c r="A1547" s="36" t="s">
        <v>6609</v>
      </c>
      <c r="B1547" s="43"/>
      <c r="C1547" s="44"/>
      <c r="D1547" s="47"/>
      <c r="E1547" s="47"/>
      <c r="F1547" s="39" t="str">
        <f t="shared" si="2"/>
        <v>PETUGAS.1546/SPK/SE/PML/3172/2026</v>
      </c>
      <c r="G1547" s="45"/>
      <c r="H1547" s="39" t="str">
        <f>VLOOKUP(G1547,'MITRA (REFERENSI)'!$A:$Z,16,FALSE)</f>
        <v>#N/A</v>
      </c>
      <c r="I1547" s="39" t="str">
        <f>VLOOKUP(G1547,'MITRA (REFERENSI)'!$A:$Z,25,FALSE)</f>
        <v>#N/A</v>
      </c>
      <c r="J1547" s="38" t="str">
        <f>VLOOKUP(G1547,'MITRA (REFERENSI)'!$A:$Z,26,FALSE)</f>
        <v>#N/A</v>
      </c>
      <c r="K1547" s="38" t="str">
        <f>VLOOKUP(G1547,'MITRA (REFERENSI)'!$A:$Z,15,FALSE)</f>
        <v>#N/A</v>
      </c>
      <c r="L1547" s="38" t="str">
        <f>VLOOKUP(G1547,'MITRA (REFERENSI)'!$A:$Z,15,FALSE)</f>
        <v>#N/A</v>
      </c>
      <c r="M1547" s="38" t="str">
        <f>IF(B1547=1,'KELAS (REFERENSI)'!M1547,IF(B1547=2,'KELAS (REFERENSI)'!M1562,IF(B1547=3,'KELAS (REFERENSI)'!M1577,IF(B1547=4,'KELAS (REFERENSI)'!M1592,""))))</f>
        <v/>
      </c>
      <c r="N1547" s="38" t="str">
        <f>IF(B1547=1,'KELAS (REFERENSI)'!N1547,IF(B1547=2,'KELAS (REFERENSI)'!N1562,IF(B1547=3,'KELAS (REFERENSI)'!N1577,IF(B1547=4,'KELAS (REFERENSI)'!N1592,""))))</f>
        <v/>
      </c>
      <c r="O1547" s="38" t="str">
        <f>IF(B1547=1,'KELAS (REFERENSI)'!O1547,IF(B1547=2,'KELAS (REFERENSI)'!O1562,IF(B1547=3,'KELAS (REFERENSI)'!O1577,IF(B1547=4,'KELAS (REFERENSI)'!O1592,""))))</f>
        <v/>
      </c>
      <c r="P1547" s="38" t="str">
        <f>IF(B1547=1,'KELAS (REFERENSI)'!P1547,IF(B1547=2,'KELAS (REFERENSI)'!P1562,IF(B1547=3,'KELAS (REFERENSI)'!P1577,IF(B1547=4,'KELAS (REFERENSI)'!P1592,""))))</f>
        <v/>
      </c>
      <c r="Q1547" s="38" t="str">
        <f t="shared" si="4"/>
        <v>BPS Kota Jakarta Timur</v>
      </c>
      <c r="R1547" s="38" t="str">
        <f t="shared" si="56"/>
        <v/>
      </c>
      <c r="S1547" s="38" t="str">
        <f t="shared" ref="S1547:T1547" si="1555">S1546</f>
        <v>15 Juni sampai dengan 31 Agustus 2026</v>
      </c>
      <c r="T1547" s="38" t="str">
        <f t="shared" si="1555"/>
        <v>31 Agustus 2026</v>
      </c>
      <c r="U1547" s="46"/>
      <c r="V1547" s="42"/>
      <c r="W1547" s="42"/>
      <c r="X1547" s="42"/>
    </row>
    <row r="1548" ht="15.0" customHeight="1">
      <c r="A1548" s="36" t="s">
        <v>6610</v>
      </c>
      <c r="B1548" s="43"/>
      <c r="C1548" s="44"/>
      <c r="D1548" s="47"/>
      <c r="E1548" s="47"/>
      <c r="F1548" s="39" t="str">
        <f t="shared" si="2"/>
        <v>PETUGAS.1547/SPK/SE/PML/3172/2026</v>
      </c>
      <c r="G1548" s="45"/>
      <c r="H1548" s="39" t="str">
        <f>VLOOKUP(G1548,'MITRA (REFERENSI)'!$A:$Z,16,FALSE)</f>
        <v>#N/A</v>
      </c>
      <c r="I1548" s="39" t="str">
        <f>VLOOKUP(G1548,'MITRA (REFERENSI)'!$A:$Z,25,FALSE)</f>
        <v>#N/A</v>
      </c>
      <c r="J1548" s="38" t="str">
        <f>VLOOKUP(G1548,'MITRA (REFERENSI)'!$A:$Z,26,FALSE)</f>
        <v>#N/A</v>
      </c>
      <c r="K1548" s="38" t="str">
        <f>VLOOKUP(G1548,'MITRA (REFERENSI)'!$A:$Z,15,FALSE)</f>
        <v>#N/A</v>
      </c>
      <c r="L1548" s="38" t="str">
        <f>VLOOKUP(G1548,'MITRA (REFERENSI)'!$A:$Z,15,FALSE)</f>
        <v>#N/A</v>
      </c>
      <c r="M1548" s="38" t="str">
        <f>IF(B1548=1,'KELAS (REFERENSI)'!M1548,IF(B1548=2,'KELAS (REFERENSI)'!M1563,IF(B1548=3,'KELAS (REFERENSI)'!M1578,IF(B1548=4,'KELAS (REFERENSI)'!M1593,""))))</f>
        <v/>
      </c>
      <c r="N1548" s="38" t="str">
        <f>IF(B1548=1,'KELAS (REFERENSI)'!N1548,IF(B1548=2,'KELAS (REFERENSI)'!N1563,IF(B1548=3,'KELAS (REFERENSI)'!N1578,IF(B1548=4,'KELAS (REFERENSI)'!N1593,""))))</f>
        <v/>
      </c>
      <c r="O1548" s="38" t="str">
        <f>IF(B1548=1,'KELAS (REFERENSI)'!O1548,IF(B1548=2,'KELAS (REFERENSI)'!O1563,IF(B1548=3,'KELAS (REFERENSI)'!O1578,IF(B1548=4,'KELAS (REFERENSI)'!O1593,""))))</f>
        <v/>
      </c>
      <c r="P1548" s="38" t="str">
        <f>IF(B1548=1,'KELAS (REFERENSI)'!P1548,IF(B1548=2,'KELAS (REFERENSI)'!P1563,IF(B1548=3,'KELAS (REFERENSI)'!P1578,IF(B1548=4,'KELAS (REFERENSI)'!P1593,""))))</f>
        <v/>
      </c>
      <c r="Q1548" s="38" t="str">
        <f t="shared" si="4"/>
        <v>BPS Kota Jakarta Timur</v>
      </c>
      <c r="R1548" s="38" t="str">
        <f t="shared" si="56"/>
        <v/>
      </c>
      <c r="S1548" s="38" t="str">
        <f t="shared" ref="S1548:T1548" si="1556">S1547</f>
        <v>15 Juni sampai dengan 31 Agustus 2026</v>
      </c>
      <c r="T1548" s="38" t="str">
        <f t="shared" si="1556"/>
        <v>31 Agustus 2026</v>
      </c>
      <c r="U1548" s="46"/>
      <c r="V1548" s="42"/>
      <c r="W1548" s="42"/>
      <c r="X1548" s="42"/>
    </row>
    <row r="1549" ht="15.0" customHeight="1">
      <c r="A1549" s="36" t="s">
        <v>6611</v>
      </c>
      <c r="B1549" s="43"/>
      <c r="C1549" s="44"/>
      <c r="D1549" s="47"/>
      <c r="E1549" s="47"/>
      <c r="F1549" s="39" t="str">
        <f t="shared" si="2"/>
        <v>PETUGAS.1548/SPK/SE/PML/3172/2026</v>
      </c>
      <c r="G1549" s="45"/>
      <c r="H1549" s="39" t="str">
        <f>VLOOKUP(G1549,'MITRA (REFERENSI)'!$A:$Z,16,FALSE)</f>
        <v>#N/A</v>
      </c>
      <c r="I1549" s="39" t="str">
        <f>VLOOKUP(G1549,'MITRA (REFERENSI)'!$A:$Z,25,FALSE)</f>
        <v>#N/A</v>
      </c>
      <c r="J1549" s="38" t="str">
        <f>VLOOKUP(G1549,'MITRA (REFERENSI)'!$A:$Z,26,FALSE)</f>
        <v>#N/A</v>
      </c>
      <c r="K1549" s="38" t="str">
        <f>VLOOKUP(G1549,'MITRA (REFERENSI)'!$A:$Z,15,FALSE)</f>
        <v>#N/A</v>
      </c>
      <c r="L1549" s="38" t="str">
        <f>VLOOKUP(G1549,'MITRA (REFERENSI)'!$A:$Z,15,FALSE)</f>
        <v>#N/A</v>
      </c>
      <c r="M1549" s="38" t="str">
        <f>IF(B1549=1,'KELAS (REFERENSI)'!M1549,IF(B1549=2,'KELAS (REFERENSI)'!M1564,IF(B1549=3,'KELAS (REFERENSI)'!M1579,IF(B1549=4,'KELAS (REFERENSI)'!M1594,""))))</f>
        <v/>
      </c>
      <c r="N1549" s="38" t="str">
        <f>IF(B1549=1,'KELAS (REFERENSI)'!N1549,IF(B1549=2,'KELAS (REFERENSI)'!N1564,IF(B1549=3,'KELAS (REFERENSI)'!N1579,IF(B1549=4,'KELAS (REFERENSI)'!N1594,""))))</f>
        <v/>
      </c>
      <c r="O1549" s="38" t="str">
        <f>IF(B1549=1,'KELAS (REFERENSI)'!O1549,IF(B1549=2,'KELAS (REFERENSI)'!O1564,IF(B1549=3,'KELAS (REFERENSI)'!O1579,IF(B1549=4,'KELAS (REFERENSI)'!O1594,""))))</f>
        <v/>
      </c>
      <c r="P1549" s="38" t="str">
        <f>IF(B1549=1,'KELAS (REFERENSI)'!P1549,IF(B1549=2,'KELAS (REFERENSI)'!P1564,IF(B1549=3,'KELAS (REFERENSI)'!P1579,IF(B1549=4,'KELAS (REFERENSI)'!P1594,""))))</f>
        <v/>
      </c>
      <c r="Q1549" s="38" t="str">
        <f t="shared" si="4"/>
        <v>BPS Kota Jakarta Timur</v>
      </c>
      <c r="R1549" s="38" t="str">
        <f t="shared" si="56"/>
        <v/>
      </c>
      <c r="S1549" s="38" t="str">
        <f t="shared" ref="S1549:T1549" si="1557">S1548</f>
        <v>15 Juni sampai dengan 31 Agustus 2026</v>
      </c>
      <c r="T1549" s="38" t="str">
        <f t="shared" si="1557"/>
        <v>31 Agustus 2026</v>
      </c>
      <c r="U1549" s="46"/>
      <c r="V1549" s="42"/>
      <c r="W1549" s="42"/>
      <c r="X1549" s="42"/>
    </row>
    <row r="1550" ht="15.0" customHeight="1">
      <c r="A1550" s="36" t="s">
        <v>6612</v>
      </c>
      <c r="B1550" s="43"/>
      <c r="C1550" s="44"/>
      <c r="D1550" s="47"/>
      <c r="E1550" s="47"/>
      <c r="F1550" s="39" t="str">
        <f t="shared" si="2"/>
        <v>PETUGAS.1549/SPK/SE/PML/3172/2026</v>
      </c>
      <c r="G1550" s="45"/>
      <c r="H1550" s="39" t="str">
        <f>VLOOKUP(G1550,'MITRA (REFERENSI)'!$A:$Z,16,FALSE)</f>
        <v>#N/A</v>
      </c>
      <c r="I1550" s="39" t="str">
        <f>VLOOKUP(G1550,'MITRA (REFERENSI)'!$A:$Z,25,FALSE)</f>
        <v>#N/A</v>
      </c>
      <c r="J1550" s="38" t="str">
        <f>VLOOKUP(G1550,'MITRA (REFERENSI)'!$A:$Z,26,FALSE)</f>
        <v>#N/A</v>
      </c>
      <c r="K1550" s="38" t="str">
        <f>VLOOKUP(G1550,'MITRA (REFERENSI)'!$A:$Z,15,FALSE)</f>
        <v>#N/A</v>
      </c>
      <c r="L1550" s="38" t="str">
        <f>VLOOKUP(G1550,'MITRA (REFERENSI)'!$A:$Z,15,FALSE)</f>
        <v>#N/A</v>
      </c>
      <c r="M1550" s="38" t="str">
        <f>IF(B1550=1,'KELAS (REFERENSI)'!M1550,IF(B1550=2,'KELAS (REFERENSI)'!M1565,IF(B1550=3,'KELAS (REFERENSI)'!M1580,IF(B1550=4,'KELAS (REFERENSI)'!M1595,""))))</f>
        <v/>
      </c>
      <c r="N1550" s="38" t="str">
        <f>IF(B1550=1,'KELAS (REFERENSI)'!N1550,IF(B1550=2,'KELAS (REFERENSI)'!N1565,IF(B1550=3,'KELAS (REFERENSI)'!N1580,IF(B1550=4,'KELAS (REFERENSI)'!N1595,""))))</f>
        <v/>
      </c>
      <c r="O1550" s="38" t="str">
        <f>IF(B1550=1,'KELAS (REFERENSI)'!O1550,IF(B1550=2,'KELAS (REFERENSI)'!O1565,IF(B1550=3,'KELAS (REFERENSI)'!O1580,IF(B1550=4,'KELAS (REFERENSI)'!O1595,""))))</f>
        <v/>
      </c>
      <c r="P1550" s="38" t="str">
        <f>IF(B1550=1,'KELAS (REFERENSI)'!P1550,IF(B1550=2,'KELAS (REFERENSI)'!P1565,IF(B1550=3,'KELAS (REFERENSI)'!P1580,IF(B1550=4,'KELAS (REFERENSI)'!P1595,""))))</f>
        <v/>
      </c>
      <c r="Q1550" s="38" t="str">
        <f t="shared" si="4"/>
        <v>BPS Kota Jakarta Timur</v>
      </c>
      <c r="R1550" s="38" t="str">
        <f t="shared" si="56"/>
        <v/>
      </c>
      <c r="S1550" s="38" t="str">
        <f t="shared" ref="S1550:T1550" si="1558">S1549</f>
        <v>15 Juni sampai dengan 31 Agustus 2026</v>
      </c>
      <c r="T1550" s="38" t="str">
        <f t="shared" si="1558"/>
        <v>31 Agustus 2026</v>
      </c>
      <c r="U1550" s="46"/>
      <c r="V1550" s="42"/>
      <c r="W1550" s="42"/>
      <c r="X1550" s="42"/>
    </row>
    <row r="1551" ht="15.0" customHeight="1">
      <c r="A1551" s="36" t="s">
        <v>6613</v>
      </c>
      <c r="B1551" s="43"/>
      <c r="C1551" s="44"/>
      <c r="D1551" s="47"/>
      <c r="E1551" s="47"/>
      <c r="F1551" s="39" t="str">
        <f t="shared" si="2"/>
        <v>PETUGAS.1550/SPK/SE/PML/3172/2026</v>
      </c>
      <c r="G1551" s="45"/>
      <c r="H1551" s="39" t="str">
        <f>VLOOKUP(G1551,'MITRA (REFERENSI)'!$A:$Z,16,FALSE)</f>
        <v>#N/A</v>
      </c>
      <c r="I1551" s="39" t="str">
        <f>VLOOKUP(G1551,'MITRA (REFERENSI)'!$A:$Z,25,FALSE)</f>
        <v>#N/A</v>
      </c>
      <c r="J1551" s="38" t="str">
        <f>VLOOKUP(G1551,'MITRA (REFERENSI)'!$A:$Z,26,FALSE)</f>
        <v>#N/A</v>
      </c>
      <c r="K1551" s="38" t="str">
        <f>VLOOKUP(G1551,'MITRA (REFERENSI)'!$A:$Z,15,FALSE)</f>
        <v>#N/A</v>
      </c>
      <c r="L1551" s="38" t="str">
        <f>VLOOKUP(G1551,'MITRA (REFERENSI)'!$A:$Z,15,FALSE)</f>
        <v>#N/A</v>
      </c>
      <c r="M1551" s="38" t="str">
        <f>IF(B1551=1,'KELAS (REFERENSI)'!M1551,IF(B1551=2,'KELAS (REFERENSI)'!M1566,IF(B1551=3,'KELAS (REFERENSI)'!M1581,IF(B1551=4,'KELAS (REFERENSI)'!M1596,""))))</f>
        <v/>
      </c>
      <c r="N1551" s="38" t="str">
        <f>IF(B1551=1,'KELAS (REFERENSI)'!N1551,IF(B1551=2,'KELAS (REFERENSI)'!N1566,IF(B1551=3,'KELAS (REFERENSI)'!N1581,IF(B1551=4,'KELAS (REFERENSI)'!N1596,""))))</f>
        <v/>
      </c>
      <c r="O1551" s="38" t="str">
        <f>IF(B1551=1,'KELAS (REFERENSI)'!O1551,IF(B1551=2,'KELAS (REFERENSI)'!O1566,IF(B1551=3,'KELAS (REFERENSI)'!O1581,IF(B1551=4,'KELAS (REFERENSI)'!O1596,""))))</f>
        <v/>
      </c>
      <c r="P1551" s="38" t="str">
        <f>IF(B1551=1,'KELAS (REFERENSI)'!P1551,IF(B1551=2,'KELAS (REFERENSI)'!P1566,IF(B1551=3,'KELAS (REFERENSI)'!P1581,IF(B1551=4,'KELAS (REFERENSI)'!P1596,""))))</f>
        <v/>
      </c>
      <c r="Q1551" s="38" t="str">
        <f t="shared" si="4"/>
        <v>BPS Kota Jakarta Timur</v>
      </c>
      <c r="R1551" s="38" t="str">
        <f t="shared" si="56"/>
        <v/>
      </c>
      <c r="S1551" s="38" t="str">
        <f t="shared" ref="S1551:T1551" si="1559">S1550</f>
        <v>15 Juni sampai dengan 31 Agustus 2026</v>
      </c>
      <c r="T1551" s="38" t="str">
        <f t="shared" si="1559"/>
        <v>31 Agustus 2026</v>
      </c>
      <c r="U1551" s="46"/>
      <c r="V1551" s="42"/>
      <c r="W1551" s="42"/>
      <c r="X1551" s="42"/>
    </row>
    <row r="1552" ht="15.0" customHeight="1">
      <c r="A1552" s="36" t="s">
        <v>6614</v>
      </c>
      <c r="B1552" s="43"/>
      <c r="C1552" s="44"/>
      <c r="D1552" s="47"/>
      <c r="E1552" s="47"/>
      <c r="F1552" s="39" t="str">
        <f t="shared" si="2"/>
        <v>PETUGAS.1551/SPK/SE/PML/3172/2026</v>
      </c>
      <c r="G1552" s="45"/>
      <c r="H1552" s="39" t="str">
        <f>VLOOKUP(G1552,'MITRA (REFERENSI)'!$A:$Z,16,FALSE)</f>
        <v>#N/A</v>
      </c>
      <c r="I1552" s="39" t="str">
        <f>VLOOKUP(G1552,'MITRA (REFERENSI)'!$A:$Z,25,FALSE)</f>
        <v>#N/A</v>
      </c>
      <c r="J1552" s="38" t="str">
        <f>VLOOKUP(G1552,'MITRA (REFERENSI)'!$A:$Z,26,FALSE)</f>
        <v>#N/A</v>
      </c>
      <c r="K1552" s="38" t="str">
        <f>VLOOKUP(G1552,'MITRA (REFERENSI)'!$A:$Z,15,FALSE)</f>
        <v>#N/A</v>
      </c>
      <c r="L1552" s="38" t="str">
        <f>VLOOKUP(G1552,'MITRA (REFERENSI)'!$A:$Z,15,FALSE)</f>
        <v>#N/A</v>
      </c>
      <c r="M1552" s="38" t="str">
        <f>IF(B1552=1,'KELAS (REFERENSI)'!M1552,IF(B1552=2,'KELAS (REFERENSI)'!M1567,IF(B1552=3,'KELAS (REFERENSI)'!M1582,IF(B1552=4,'KELAS (REFERENSI)'!M1597,""))))</f>
        <v/>
      </c>
      <c r="N1552" s="38" t="str">
        <f>IF(B1552=1,'KELAS (REFERENSI)'!N1552,IF(B1552=2,'KELAS (REFERENSI)'!N1567,IF(B1552=3,'KELAS (REFERENSI)'!N1582,IF(B1552=4,'KELAS (REFERENSI)'!N1597,""))))</f>
        <v/>
      </c>
      <c r="O1552" s="38" t="str">
        <f>IF(B1552=1,'KELAS (REFERENSI)'!O1552,IF(B1552=2,'KELAS (REFERENSI)'!O1567,IF(B1552=3,'KELAS (REFERENSI)'!O1582,IF(B1552=4,'KELAS (REFERENSI)'!O1597,""))))</f>
        <v/>
      </c>
      <c r="P1552" s="38" t="str">
        <f>IF(B1552=1,'KELAS (REFERENSI)'!P1552,IF(B1552=2,'KELAS (REFERENSI)'!P1567,IF(B1552=3,'KELAS (REFERENSI)'!P1582,IF(B1552=4,'KELAS (REFERENSI)'!P1597,""))))</f>
        <v/>
      </c>
      <c r="Q1552" s="38" t="str">
        <f t="shared" si="4"/>
        <v>BPS Kota Jakarta Timur</v>
      </c>
      <c r="R1552" s="38" t="str">
        <f t="shared" si="56"/>
        <v/>
      </c>
      <c r="S1552" s="38" t="str">
        <f t="shared" ref="S1552:T1552" si="1560">S1551</f>
        <v>15 Juni sampai dengan 31 Agustus 2026</v>
      </c>
      <c r="T1552" s="38" t="str">
        <f t="shared" si="1560"/>
        <v>31 Agustus 2026</v>
      </c>
      <c r="U1552" s="46"/>
      <c r="V1552" s="42"/>
      <c r="W1552" s="42"/>
      <c r="X1552" s="42"/>
    </row>
    <row r="1553" ht="15.0" customHeight="1">
      <c r="A1553" s="36" t="s">
        <v>6615</v>
      </c>
      <c r="B1553" s="43"/>
      <c r="C1553" s="44"/>
      <c r="D1553" s="47"/>
      <c r="E1553" s="47"/>
      <c r="F1553" s="39" t="str">
        <f t="shared" si="2"/>
        <v>PETUGAS.1552/SPK/SE/PML/3172/2026</v>
      </c>
      <c r="G1553" s="45"/>
      <c r="H1553" s="39" t="str">
        <f>VLOOKUP(G1553,'MITRA (REFERENSI)'!$A:$Z,16,FALSE)</f>
        <v>#N/A</v>
      </c>
      <c r="I1553" s="39" t="str">
        <f>VLOOKUP(G1553,'MITRA (REFERENSI)'!$A:$Z,25,FALSE)</f>
        <v>#N/A</v>
      </c>
      <c r="J1553" s="38" t="str">
        <f>VLOOKUP(G1553,'MITRA (REFERENSI)'!$A:$Z,26,FALSE)</f>
        <v>#N/A</v>
      </c>
      <c r="K1553" s="38" t="str">
        <f>VLOOKUP(G1553,'MITRA (REFERENSI)'!$A:$Z,15,FALSE)</f>
        <v>#N/A</v>
      </c>
      <c r="L1553" s="38" t="str">
        <f>VLOOKUP(G1553,'MITRA (REFERENSI)'!$A:$Z,15,FALSE)</f>
        <v>#N/A</v>
      </c>
      <c r="M1553" s="38" t="str">
        <f>IF(B1553=1,'KELAS (REFERENSI)'!M1553,IF(B1553=2,'KELAS (REFERENSI)'!M1568,IF(B1553=3,'KELAS (REFERENSI)'!M1583,IF(B1553=4,'KELAS (REFERENSI)'!M1598,""))))</f>
        <v/>
      </c>
      <c r="N1553" s="38" t="str">
        <f>IF(B1553=1,'KELAS (REFERENSI)'!N1553,IF(B1553=2,'KELAS (REFERENSI)'!N1568,IF(B1553=3,'KELAS (REFERENSI)'!N1583,IF(B1553=4,'KELAS (REFERENSI)'!N1598,""))))</f>
        <v/>
      </c>
      <c r="O1553" s="38" t="str">
        <f>IF(B1553=1,'KELAS (REFERENSI)'!O1553,IF(B1553=2,'KELAS (REFERENSI)'!O1568,IF(B1553=3,'KELAS (REFERENSI)'!O1583,IF(B1553=4,'KELAS (REFERENSI)'!O1598,""))))</f>
        <v/>
      </c>
      <c r="P1553" s="38" t="str">
        <f>IF(B1553=1,'KELAS (REFERENSI)'!P1553,IF(B1553=2,'KELAS (REFERENSI)'!P1568,IF(B1553=3,'KELAS (REFERENSI)'!P1583,IF(B1553=4,'KELAS (REFERENSI)'!P1598,""))))</f>
        <v/>
      </c>
      <c r="Q1553" s="38" t="str">
        <f t="shared" si="4"/>
        <v>BPS Kota Jakarta Timur</v>
      </c>
      <c r="R1553" s="38" t="str">
        <f t="shared" si="56"/>
        <v/>
      </c>
      <c r="S1553" s="38" t="str">
        <f t="shared" ref="S1553:T1553" si="1561">S1552</f>
        <v>15 Juni sampai dengan 31 Agustus 2026</v>
      </c>
      <c r="T1553" s="38" t="str">
        <f t="shared" si="1561"/>
        <v>31 Agustus 2026</v>
      </c>
      <c r="U1553" s="46"/>
      <c r="V1553" s="42"/>
      <c r="W1553" s="42"/>
      <c r="X1553" s="42"/>
    </row>
    <row r="1554" ht="15.0" customHeight="1">
      <c r="A1554" s="36" t="s">
        <v>6616</v>
      </c>
      <c r="B1554" s="43"/>
      <c r="C1554" s="44"/>
      <c r="D1554" s="47"/>
      <c r="E1554" s="47"/>
      <c r="F1554" s="39" t="str">
        <f t="shared" si="2"/>
        <v>PETUGAS.1553/SPK/SE/PML/3172/2026</v>
      </c>
      <c r="G1554" s="45"/>
      <c r="H1554" s="39" t="str">
        <f>VLOOKUP(G1554,'MITRA (REFERENSI)'!$A:$Z,16,FALSE)</f>
        <v>#N/A</v>
      </c>
      <c r="I1554" s="39" t="str">
        <f>VLOOKUP(G1554,'MITRA (REFERENSI)'!$A:$Z,25,FALSE)</f>
        <v>#N/A</v>
      </c>
      <c r="J1554" s="38" t="str">
        <f>VLOOKUP(G1554,'MITRA (REFERENSI)'!$A:$Z,26,FALSE)</f>
        <v>#N/A</v>
      </c>
      <c r="K1554" s="38" t="str">
        <f>VLOOKUP(G1554,'MITRA (REFERENSI)'!$A:$Z,15,FALSE)</f>
        <v>#N/A</v>
      </c>
      <c r="L1554" s="38" t="str">
        <f>VLOOKUP(G1554,'MITRA (REFERENSI)'!$A:$Z,15,FALSE)</f>
        <v>#N/A</v>
      </c>
      <c r="M1554" s="38" t="str">
        <f>IF(B1554=1,'KELAS (REFERENSI)'!M1554,IF(B1554=2,'KELAS (REFERENSI)'!M1569,IF(B1554=3,'KELAS (REFERENSI)'!M1584,IF(B1554=4,'KELAS (REFERENSI)'!M1599,""))))</f>
        <v/>
      </c>
      <c r="N1554" s="38" t="str">
        <f>IF(B1554=1,'KELAS (REFERENSI)'!N1554,IF(B1554=2,'KELAS (REFERENSI)'!N1569,IF(B1554=3,'KELAS (REFERENSI)'!N1584,IF(B1554=4,'KELAS (REFERENSI)'!N1599,""))))</f>
        <v/>
      </c>
      <c r="O1554" s="38" t="str">
        <f>IF(B1554=1,'KELAS (REFERENSI)'!O1554,IF(B1554=2,'KELAS (REFERENSI)'!O1569,IF(B1554=3,'KELAS (REFERENSI)'!O1584,IF(B1554=4,'KELAS (REFERENSI)'!O1599,""))))</f>
        <v/>
      </c>
      <c r="P1554" s="38" t="str">
        <f>IF(B1554=1,'KELAS (REFERENSI)'!P1554,IF(B1554=2,'KELAS (REFERENSI)'!P1569,IF(B1554=3,'KELAS (REFERENSI)'!P1584,IF(B1554=4,'KELAS (REFERENSI)'!P1599,""))))</f>
        <v/>
      </c>
      <c r="Q1554" s="38" t="str">
        <f t="shared" si="4"/>
        <v>BPS Kota Jakarta Timur</v>
      </c>
      <c r="R1554" s="38" t="str">
        <f t="shared" si="56"/>
        <v/>
      </c>
      <c r="S1554" s="38" t="str">
        <f t="shared" ref="S1554:T1554" si="1562">S1553</f>
        <v>15 Juni sampai dengan 31 Agustus 2026</v>
      </c>
      <c r="T1554" s="38" t="str">
        <f t="shared" si="1562"/>
        <v>31 Agustus 2026</v>
      </c>
      <c r="U1554" s="46"/>
      <c r="V1554" s="42"/>
      <c r="W1554" s="42"/>
      <c r="X1554" s="42"/>
    </row>
    <row r="1555" ht="15.0" customHeight="1">
      <c r="A1555" s="36" t="s">
        <v>6617</v>
      </c>
      <c r="B1555" s="43"/>
      <c r="C1555" s="44"/>
      <c r="D1555" s="47"/>
      <c r="E1555" s="47"/>
      <c r="F1555" s="39" t="str">
        <f t="shared" si="2"/>
        <v>PETUGAS.1554/SPK/SE/PML/3172/2026</v>
      </c>
      <c r="G1555" s="45"/>
      <c r="H1555" s="39" t="str">
        <f>VLOOKUP(G1555,'MITRA (REFERENSI)'!$A:$Z,16,FALSE)</f>
        <v>#N/A</v>
      </c>
      <c r="I1555" s="39" t="str">
        <f>VLOOKUP(G1555,'MITRA (REFERENSI)'!$A:$Z,25,FALSE)</f>
        <v>#N/A</v>
      </c>
      <c r="J1555" s="38" t="str">
        <f>VLOOKUP(G1555,'MITRA (REFERENSI)'!$A:$Z,26,FALSE)</f>
        <v>#N/A</v>
      </c>
      <c r="K1555" s="38" t="str">
        <f>VLOOKUP(G1555,'MITRA (REFERENSI)'!$A:$Z,15,FALSE)</f>
        <v>#N/A</v>
      </c>
      <c r="L1555" s="38" t="str">
        <f>VLOOKUP(G1555,'MITRA (REFERENSI)'!$A:$Z,15,FALSE)</f>
        <v>#N/A</v>
      </c>
      <c r="M1555" s="38" t="str">
        <f>IF(B1555=1,'KELAS (REFERENSI)'!M1555,IF(B1555=2,'KELAS (REFERENSI)'!M1570,IF(B1555=3,'KELAS (REFERENSI)'!M1585,IF(B1555=4,'KELAS (REFERENSI)'!M1600,""))))</f>
        <v/>
      </c>
      <c r="N1555" s="38" t="str">
        <f>IF(B1555=1,'KELAS (REFERENSI)'!N1555,IF(B1555=2,'KELAS (REFERENSI)'!N1570,IF(B1555=3,'KELAS (REFERENSI)'!N1585,IF(B1555=4,'KELAS (REFERENSI)'!N1600,""))))</f>
        <v/>
      </c>
      <c r="O1555" s="38" t="str">
        <f>IF(B1555=1,'KELAS (REFERENSI)'!O1555,IF(B1555=2,'KELAS (REFERENSI)'!O1570,IF(B1555=3,'KELAS (REFERENSI)'!O1585,IF(B1555=4,'KELAS (REFERENSI)'!O1600,""))))</f>
        <v/>
      </c>
      <c r="P1555" s="38" t="str">
        <f>IF(B1555=1,'KELAS (REFERENSI)'!P1555,IF(B1555=2,'KELAS (REFERENSI)'!P1570,IF(B1555=3,'KELAS (REFERENSI)'!P1585,IF(B1555=4,'KELAS (REFERENSI)'!P1600,""))))</f>
        <v/>
      </c>
      <c r="Q1555" s="38" t="str">
        <f t="shared" si="4"/>
        <v>BPS Kota Jakarta Timur</v>
      </c>
      <c r="R1555" s="38" t="str">
        <f t="shared" si="56"/>
        <v/>
      </c>
      <c r="S1555" s="38" t="str">
        <f t="shared" ref="S1555:T1555" si="1563">S1554</f>
        <v>15 Juni sampai dengan 31 Agustus 2026</v>
      </c>
      <c r="T1555" s="38" t="str">
        <f t="shared" si="1563"/>
        <v>31 Agustus 2026</v>
      </c>
      <c r="U1555" s="46"/>
      <c r="V1555" s="42"/>
      <c r="W1555" s="42"/>
      <c r="X1555" s="42"/>
    </row>
    <row r="1556" ht="15.0" customHeight="1">
      <c r="A1556" s="36" t="s">
        <v>6618</v>
      </c>
      <c r="B1556" s="43"/>
      <c r="C1556" s="44"/>
      <c r="D1556" s="47"/>
      <c r="E1556" s="47"/>
      <c r="F1556" s="39" t="str">
        <f t="shared" si="2"/>
        <v>PETUGAS.1555/SPK/SE/PML/3172/2026</v>
      </c>
      <c r="G1556" s="45"/>
      <c r="H1556" s="39" t="str">
        <f>VLOOKUP(G1556,'MITRA (REFERENSI)'!$A:$Z,16,FALSE)</f>
        <v>#N/A</v>
      </c>
      <c r="I1556" s="39" t="str">
        <f>VLOOKUP(G1556,'MITRA (REFERENSI)'!$A:$Z,25,FALSE)</f>
        <v>#N/A</v>
      </c>
      <c r="J1556" s="38" t="str">
        <f>VLOOKUP(G1556,'MITRA (REFERENSI)'!$A:$Z,26,FALSE)</f>
        <v>#N/A</v>
      </c>
      <c r="K1556" s="38" t="str">
        <f>VLOOKUP(G1556,'MITRA (REFERENSI)'!$A:$Z,15,FALSE)</f>
        <v>#N/A</v>
      </c>
      <c r="L1556" s="38" t="str">
        <f>VLOOKUP(G1556,'MITRA (REFERENSI)'!$A:$Z,15,FALSE)</f>
        <v>#N/A</v>
      </c>
      <c r="M1556" s="38" t="str">
        <f>IF(B1556=1,'KELAS (REFERENSI)'!M1556,IF(B1556=2,'KELAS (REFERENSI)'!M1571,IF(B1556=3,'KELAS (REFERENSI)'!M1586,IF(B1556=4,'KELAS (REFERENSI)'!M1601,""))))</f>
        <v/>
      </c>
      <c r="N1556" s="38" t="str">
        <f>IF(B1556=1,'KELAS (REFERENSI)'!N1556,IF(B1556=2,'KELAS (REFERENSI)'!N1571,IF(B1556=3,'KELAS (REFERENSI)'!N1586,IF(B1556=4,'KELAS (REFERENSI)'!N1601,""))))</f>
        <v/>
      </c>
      <c r="O1556" s="38" t="str">
        <f>IF(B1556=1,'KELAS (REFERENSI)'!O1556,IF(B1556=2,'KELAS (REFERENSI)'!O1571,IF(B1556=3,'KELAS (REFERENSI)'!O1586,IF(B1556=4,'KELAS (REFERENSI)'!O1601,""))))</f>
        <v/>
      </c>
      <c r="P1556" s="38" t="str">
        <f>IF(B1556=1,'KELAS (REFERENSI)'!P1556,IF(B1556=2,'KELAS (REFERENSI)'!P1571,IF(B1556=3,'KELAS (REFERENSI)'!P1586,IF(B1556=4,'KELAS (REFERENSI)'!P1601,""))))</f>
        <v/>
      </c>
      <c r="Q1556" s="38" t="str">
        <f t="shared" si="4"/>
        <v>BPS Kota Jakarta Timur</v>
      </c>
      <c r="R1556" s="38" t="str">
        <f t="shared" si="56"/>
        <v/>
      </c>
      <c r="S1556" s="38" t="str">
        <f t="shared" ref="S1556:T1556" si="1564">S1555</f>
        <v>15 Juni sampai dengan 31 Agustus 2026</v>
      </c>
      <c r="T1556" s="38" t="str">
        <f t="shared" si="1564"/>
        <v>31 Agustus 2026</v>
      </c>
      <c r="U1556" s="46"/>
      <c r="V1556" s="42"/>
      <c r="W1556" s="42"/>
      <c r="X1556" s="42"/>
    </row>
    <row r="1557" ht="15.0" customHeight="1">
      <c r="A1557" s="36" t="s">
        <v>6619</v>
      </c>
      <c r="B1557" s="43"/>
      <c r="C1557" s="44"/>
      <c r="D1557" s="47"/>
      <c r="E1557" s="47"/>
      <c r="F1557" s="39" t="str">
        <f t="shared" si="2"/>
        <v>PETUGAS.1556/SPK/SE/PML/3172/2026</v>
      </c>
      <c r="G1557" s="45"/>
      <c r="H1557" s="39" t="str">
        <f>VLOOKUP(G1557,'MITRA (REFERENSI)'!$A:$Z,16,FALSE)</f>
        <v>#N/A</v>
      </c>
      <c r="I1557" s="39" t="str">
        <f>VLOOKUP(G1557,'MITRA (REFERENSI)'!$A:$Z,25,FALSE)</f>
        <v>#N/A</v>
      </c>
      <c r="J1557" s="38" t="str">
        <f>VLOOKUP(G1557,'MITRA (REFERENSI)'!$A:$Z,26,FALSE)</f>
        <v>#N/A</v>
      </c>
      <c r="K1557" s="38" t="str">
        <f>VLOOKUP(G1557,'MITRA (REFERENSI)'!$A:$Z,15,FALSE)</f>
        <v>#N/A</v>
      </c>
      <c r="L1557" s="38" t="str">
        <f>VLOOKUP(G1557,'MITRA (REFERENSI)'!$A:$Z,15,FALSE)</f>
        <v>#N/A</v>
      </c>
      <c r="M1557" s="38" t="str">
        <f>IF(B1557=1,'KELAS (REFERENSI)'!M1557,IF(B1557=2,'KELAS (REFERENSI)'!M1572,IF(B1557=3,'KELAS (REFERENSI)'!M1587,IF(B1557=4,'KELAS (REFERENSI)'!M1602,""))))</f>
        <v/>
      </c>
      <c r="N1557" s="38" t="str">
        <f>IF(B1557=1,'KELAS (REFERENSI)'!N1557,IF(B1557=2,'KELAS (REFERENSI)'!N1572,IF(B1557=3,'KELAS (REFERENSI)'!N1587,IF(B1557=4,'KELAS (REFERENSI)'!N1602,""))))</f>
        <v/>
      </c>
      <c r="O1557" s="38" t="str">
        <f>IF(B1557=1,'KELAS (REFERENSI)'!O1557,IF(B1557=2,'KELAS (REFERENSI)'!O1572,IF(B1557=3,'KELAS (REFERENSI)'!O1587,IF(B1557=4,'KELAS (REFERENSI)'!O1602,""))))</f>
        <v/>
      </c>
      <c r="P1557" s="38" t="str">
        <f>IF(B1557=1,'KELAS (REFERENSI)'!P1557,IF(B1557=2,'KELAS (REFERENSI)'!P1572,IF(B1557=3,'KELAS (REFERENSI)'!P1587,IF(B1557=4,'KELAS (REFERENSI)'!P1602,""))))</f>
        <v/>
      </c>
      <c r="Q1557" s="38" t="str">
        <f t="shared" si="4"/>
        <v>BPS Kota Jakarta Timur</v>
      </c>
      <c r="R1557" s="38" t="str">
        <f t="shared" si="56"/>
        <v/>
      </c>
      <c r="S1557" s="38" t="str">
        <f t="shared" ref="S1557:T1557" si="1565">S1556</f>
        <v>15 Juni sampai dengan 31 Agustus 2026</v>
      </c>
      <c r="T1557" s="38" t="str">
        <f t="shared" si="1565"/>
        <v>31 Agustus 2026</v>
      </c>
      <c r="U1557" s="46"/>
      <c r="V1557" s="42"/>
      <c r="W1557" s="42"/>
      <c r="X1557" s="42"/>
    </row>
    <row r="1558" ht="15.0" customHeight="1">
      <c r="A1558" s="36" t="s">
        <v>6620</v>
      </c>
      <c r="B1558" s="43"/>
      <c r="C1558" s="44"/>
      <c r="D1558" s="47"/>
      <c r="E1558" s="47"/>
      <c r="F1558" s="39" t="str">
        <f t="shared" si="2"/>
        <v>PETUGAS.1557/SPK/SE/PML/3172/2026</v>
      </c>
      <c r="G1558" s="45"/>
      <c r="H1558" s="39" t="str">
        <f>VLOOKUP(G1558,'MITRA (REFERENSI)'!$A:$Z,16,FALSE)</f>
        <v>#N/A</v>
      </c>
      <c r="I1558" s="39" t="str">
        <f>VLOOKUP(G1558,'MITRA (REFERENSI)'!$A:$Z,25,FALSE)</f>
        <v>#N/A</v>
      </c>
      <c r="J1558" s="38" t="str">
        <f>VLOOKUP(G1558,'MITRA (REFERENSI)'!$A:$Z,26,FALSE)</f>
        <v>#N/A</v>
      </c>
      <c r="K1558" s="38" t="str">
        <f>VLOOKUP(G1558,'MITRA (REFERENSI)'!$A:$Z,15,FALSE)</f>
        <v>#N/A</v>
      </c>
      <c r="L1558" s="38" t="str">
        <f>VLOOKUP(G1558,'MITRA (REFERENSI)'!$A:$Z,15,FALSE)</f>
        <v>#N/A</v>
      </c>
      <c r="M1558" s="38" t="str">
        <f>IF(B1558=1,'KELAS (REFERENSI)'!M1558,IF(B1558=2,'KELAS (REFERENSI)'!M1573,IF(B1558=3,'KELAS (REFERENSI)'!M1588,IF(B1558=4,'KELAS (REFERENSI)'!M1603,""))))</f>
        <v/>
      </c>
      <c r="N1558" s="38" t="str">
        <f>IF(B1558=1,'KELAS (REFERENSI)'!N1558,IF(B1558=2,'KELAS (REFERENSI)'!N1573,IF(B1558=3,'KELAS (REFERENSI)'!N1588,IF(B1558=4,'KELAS (REFERENSI)'!N1603,""))))</f>
        <v/>
      </c>
      <c r="O1558" s="38" t="str">
        <f>IF(B1558=1,'KELAS (REFERENSI)'!O1558,IF(B1558=2,'KELAS (REFERENSI)'!O1573,IF(B1558=3,'KELAS (REFERENSI)'!O1588,IF(B1558=4,'KELAS (REFERENSI)'!O1603,""))))</f>
        <v/>
      </c>
      <c r="P1558" s="38" t="str">
        <f>IF(B1558=1,'KELAS (REFERENSI)'!P1558,IF(B1558=2,'KELAS (REFERENSI)'!P1573,IF(B1558=3,'KELAS (REFERENSI)'!P1588,IF(B1558=4,'KELAS (REFERENSI)'!P1603,""))))</f>
        <v/>
      </c>
      <c r="Q1558" s="38" t="str">
        <f t="shared" si="4"/>
        <v>BPS Kota Jakarta Timur</v>
      </c>
      <c r="R1558" s="38" t="str">
        <f t="shared" si="56"/>
        <v/>
      </c>
      <c r="S1558" s="38" t="str">
        <f t="shared" ref="S1558:T1558" si="1566">S1557</f>
        <v>15 Juni sampai dengan 31 Agustus 2026</v>
      </c>
      <c r="T1558" s="38" t="str">
        <f t="shared" si="1566"/>
        <v>31 Agustus 2026</v>
      </c>
      <c r="U1558" s="46"/>
      <c r="V1558" s="42"/>
      <c r="W1558" s="42"/>
      <c r="X1558" s="42"/>
    </row>
    <row r="1559" ht="15.0" customHeight="1">
      <c r="A1559" s="36" t="s">
        <v>6621</v>
      </c>
      <c r="B1559" s="43"/>
      <c r="C1559" s="44"/>
      <c r="D1559" s="47"/>
      <c r="E1559" s="47"/>
      <c r="F1559" s="39" t="str">
        <f t="shared" si="2"/>
        <v>PETUGAS.1558/SPK/SE/PML/3172/2026</v>
      </c>
      <c r="G1559" s="45"/>
      <c r="H1559" s="39" t="str">
        <f>VLOOKUP(G1559,'MITRA (REFERENSI)'!$A:$Z,16,FALSE)</f>
        <v>#N/A</v>
      </c>
      <c r="I1559" s="39" t="str">
        <f>VLOOKUP(G1559,'MITRA (REFERENSI)'!$A:$Z,25,FALSE)</f>
        <v>#N/A</v>
      </c>
      <c r="J1559" s="38" t="str">
        <f>VLOOKUP(G1559,'MITRA (REFERENSI)'!$A:$Z,26,FALSE)</f>
        <v>#N/A</v>
      </c>
      <c r="K1559" s="38" t="str">
        <f>VLOOKUP(G1559,'MITRA (REFERENSI)'!$A:$Z,15,FALSE)</f>
        <v>#N/A</v>
      </c>
      <c r="L1559" s="38" t="str">
        <f>VLOOKUP(G1559,'MITRA (REFERENSI)'!$A:$Z,15,FALSE)</f>
        <v>#N/A</v>
      </c>
      <c r="M1559" s="38" t="str">
        <f>IF(B1559=1,'KELAS (REFERENSI)'!M1559,IF(B1559=2,'KELAS (REFERENSI)'!M1574,IF(B1559=3,'KELAS (REFERENSI)'!M1589,IF(B1559=4,'KELAS (REFERENSI)'!M1604,""))))</f>
        <v/>
      </c>
      <c r="N1559" s="38" t="str">
        <f>IF(B1559=1,'KELAS (REFERENSI)'!N1559,IF(B1559=2,'KELAS (REFERENSI)'!N1574,IF(B1559=3,'KELAS (REFERENSI)'!N1589,IF(B1559=4,'KELAS (REFERENSI)'!N1604,""))))</f>
        <v/>
      </c>
      <c r="O1559" s="38" t="str">
        <f>IF(B1559=1,'KELAS (REFERENSI)'!O1559,IF(B1559=2,'KELAS (REFERENSI)'!O1574,IF(B1559=3,'KELAS (REFERENSI)'!O1589,IF(B1559=4,'KELAS (REFERENSI)'!O1604,""))))</f>
        <v/>
      </c>
      <c r="P1559" s="38" t="str">
        <f>IF(B1559=1,'KELAS (REFERENSI)'!P1559,IF(B1559=2,'KELAS (REFERENSI)'!P1574,IF(B1559=3,'KELAS (REFERENSI)'!P1589,IF(B1559=4,'KELAS (REFERENSI)'!P1604,""))))</f>
        <v/>
      </c>
      <c r="Q1559" s="38" t="str">
        <f t="shared" si="4"/>
        <v>BPS Kota Jakarta Timur</v>
      </c>
      <c r="R1559" s="38" t="str">
        <f t="shared" si="56"/>
        <v/>
      </c>
      <c r="S1559" s="38" t="str">
        <f t="shared" ref="S1559:T1559" si="1567">S1558</f>
        <v>15 Juni sampai dengan 31 Agustus 2026</v>
      </c>
      <c r="T1559" s="38" t="str">
        <f t="shared" si="1567"/>
        <v>31 Agustus 2026</v>
      </c>
      <c r="U1559" s="46"/>
      <c r="V1559" s="42"/>
      <c r="W1559" s="42"/>
      <c r="X1559" s="42"/>
    </row>
    <row r="1560" ht="15.0" customHeight="1">
      <c r="A1560" s="36" t="s">
        <v>6622</v>
      </c>
      <c r="B1560" s="43"/>
      <c r="C1560" s="44"/>
      <c r="D1560" s="47"/>
      <c r="E1560" s="47"/>
      <c r="F1560" s="39" t="str">
        <f t="shared" si="2"/>
        <v>PETUGAS.1559/SPK/SE/PML/3172/2026</v>
      </c>
      <c r="G1560" s="45"/>
      <c r="H1560" s="39" t="str">
        <f>VLOOKUP(G1560,'MITRA (REFERENSI)'!$A:$Z,16,FALSE)</f>
        <v>#N/A</v>
      </c>
      <c r="I1560" s="39" t="str">
        <f>VLOOKUP(G1560,'MITRA (REFERENSI)'!$A:$Z,25,FALSE)</f>
        <v>#N/A</v>
      </c>
      <c r="J1560" s="38" t="str">
        <f>VLOOKUP(G1560,'MITRA (REFERENSI)'!$A:$Z,26,FALSE)</f>
        <v>#N/A</v>
      </c>
      <c r="K1560" s="38" t="str">
        <f>VLOOKUP(G1560,'MITRA (REFERENSI)'!$A:$Z,15,FALSE)</f>
        <v>#N/A</v>
      </c>
      <c r="L1560" s="38" t="str">
        <f>VLOOKUP(G1560,'MITRA (REFERENSI)'!$A:$Z,15,FALSE)</f>
        <v>#N/A</v>
      </c>
      <c r="M1560" s="38" t="str">
        <f>IF(B1560=1,'KELAS (REFERENSI)'!M1560,IF(B1560=2,'KELAS (REFERENSI)'!M1575,IF(B1560=3,'KELAS (REFERENSI)'!M1590,IF(B1560=4,'KELAS (REFERENSI)'!M1605,""))))</f>
        <v/>
      </c>
      <c r="N1560" s="38" t="str">
        <f>IF(B1560=1,'KELAS (REFERENSI)'!N1560,IF(B1560=2,'KELAS (REFERENSI)'!N1575,IF(B1560=3,'KELAS (REFERENSI)'!N1590,IF(B1560=4,'KELAS (REFERENSI)'!N1605,""))))</f>
        <v/>
      </c>
      <c r="O1560" s="38" t="str">
        <f>IF(B1560=1,'KELAS (REFERENSI)'!O1560,IF(B1560=2,'KELAS (REFERENSI)'!O1575,IF(B1560=3,'KELAS (REFERENSI)'!O1590,IF(B1560=4,'KELAS (REFERENSI)'!O1605,""))))</f>
        <v/>
      </c>
      <c r="P1560" s="38" t="str">
        <f>IF(B1560=1,'KELAS (REFERENSI)'!P1560,IF(B1560=2,'KELAS (REFERENSI)'!P1575,IF(B1560=3,'KELAS (REFERENSI)'!P1590,IF(B1560=4,'KELAS (REFERENSI)'!P1605,""))))</f>
        <v/>
      </c>
      <c r="Q1560" s="38" t="str">
        <f t="shared" si="4"/>
        <v>BPS Kota Jakarta Timur</v>
      </c>
      <c r="R1560" s="38" t="str">
        <f t="shared" si="56"/>
        <v/>
      </c>
      <c r="S1560" s="38" t="str">
        <f t="shared" ref="S1560:T1560" si="1568">S1559</f>
        <v>15 Juni sampai dengan 31 Agustus 2026</v>
      </c>
      <c r="T1560" s="38" t="str">
        <f t="shared" si="1568"/>
        <v>31 Agustus 2026</v>
      </c>
      <c r="U1560" s="46"/>
      <c r="V1560" s="42"/>
      <c r="W1560" s="42"/>
      <c r="X1560" s="42"/>
    </row>
    <row r="1561" ht="15.0" customHeight="1">
      <c r="A1561" s="36" t="s">
        <v>6623</v>
      </c>
      <c r="B1561" s="43"/>
      <c r="C1561" s="44"/>
      <c r="D1561" s="47"/>
      <c r="E1561" s="47"/>
      <c r="F1561" s="39" t="str">
        <f t="shared" si="2"/>
        <v>PETUGAS.1560/SPK/SE/PML/3172/2026</v>
      </c>
      <c r="G1561" s="45"/>
      <c r="H1561" s="39" t="str">
        <f>VLOOKUP(G1561,'MITRA (REFERENSI)'!$A:$Z,16,FALSE)</f>
        <v>#N/A</v>
      </c>
      <c r="I1561" s="39" t="str">
        <f>VLOOKUP(G1561,'MITRA (REFERENSI)'!$A:$Z,25,FALSE)</f>
        <v>#N/A</v>
      </c>
      <c r="J1561" s="38" t="str">
        <f>VLOOKUP(G1561,'MITRA (REFERENSI)'!$A:$Z,26,FALSE)</f>
        <v>#N/A</v>
      </c>
      <c r="K1561" s="38" t="str">
        <f>VLOOKUP(G1561,'MITRA (REFERENSI)'!$A:$Z,15,FALSE)</f>
        <v>#N/A</v>
      </c>
      <c r="L1561" s="38" t="str">
        <f>VLOOKUP(G1561,'MITRA (REFERENSI)'!$A:$Z,15,FALSE)</f>
        <v>#N/A</v>
      </c>
      <c r="M1561" s="38" t="str">
        <f>IF(B1561=1,'KELAS (REFERENSI)'!M1561,IF(B1561=2,'KELAS (REFERENSI)'!M1576,IF(B1561=3,'KELAS (REFERENSI)'!M1591,IF(B1561=4,'KELAS (REFERENSI)'!M1606,""))))</f>
        <v/>
      </c>
      <c r="N1561" s="38" t="str">
        <f>IF(B1561=1,'KELAS (REFERENSI)'!N1561,IF(B1561=2,'KELAS (REFERENSI)'!N1576,IF(B1561=3,'KELAS (REFERENSI)'!N1591,IF(B1561=4,'KELAS (REFERENSI)'!N1606,""))))</f>
        <v/>
      </c>
      <c r="O1561" s="38" t="str">
        <f>IF(B1561=1,'KELAS (REFERENSI)'!O1561,IF(B1561=2,'KELAS (REFERENSI)'!O1576,IF(B1561=3,'KELAS (REFERENSI)'!O1591,IF(B1561=4,'KELAS (REFERENSI)'!O1606,""))))</f>
        <v/>
      </c>
      <c r="P1561" s="38" t="str">
        <f>IF(B1561=1,'KELAS (REFERENSI)'!P1561,IF(B1561=2,'KELAS (REFERENSI)'!P1576,IF(B1561=3,'KELAS (REFERENSI)'!P1591,IF(B1561=4,'KELAS (REFERENSI)'!P1606,""))))</f>
        <v/>
      </c>
      <c r="Q1561" s="38" t="str">
        <f t="shared" si="4"/>
        <v>BPS Kota Jakarta Timur</v>
      </c>
      <c r="R1561" s="38" t="str">
        <f t="shared" si="56"/>
        <v/>
      </c>
      <c r="S1561" s="38" t="str">
        <f t="shared" ref="S1561:T1561" si="1569">S1560</f>
        <v>15 Juni sampai dengan 31 Agustus 2026</v>
      </c>
      <c r="T1561" s="38" t="str">
        <f t="shared" si="1569"/>
        <v>31 Agustus 2026</v>
      </c>
      <c r="U1561" s="46"/>
      <c r="V1561" s="42"/>
      <c r="W1561" s="42"/>
      <c r="X1561" s="42"/>
    </row>
    <row r="1562" ht="15.0" customHeight="1">
      <c r="A1562" s="36" t="s">
        <v>6624</v>
      </c>
      <c r="B1562" s="43"/>
      <c r="C1562" s="44"/>
      <c r="D1562" s="47"/>
      <c r="E1562" s="47"/>
      <c r="F1562" s="39" t="str">
        <f t="shared" si="2"/>
        <v>PETUGAS.1561/SPK/SE/PML/3172/2026</v>
      </c>
      <c r="G1562" s="45"/>
      <c r="H1562" s="39" t="str">
        <f>VLOOKUP(G1562,'MITRA (REFERENSI)'!$A:$Z,16,FALSE)</f>
        <v>#N/A</v>
      </c>
      <c r="I1562" s="39" t="str">
        <f>VLOOKUP(G1562,'MITRA (REFERENSI)'!$A:$Z,25,FALSE)</f>
        <v>#N/A</v>
      </c>
      <c r="J1562" s="38" t="str">
        <f>VLOOKUP(G1562,'MITRA (REFERENSI)'!$A:$Z,26,FALSE)</f>
        <v>#N/A</v>
      </c>
      <c r="K1562" s="38" t="str">
        <f>VLOOKUP(G1562,'MITRA (REFERENSI)'!$A:$Z,15,FALSE)</f>
        <v>#N/A</v>
      </c>
      <c r="L1562" s="38" t="str">
        <f>VLOOKUP(G1562,'MITRA (REFERENSI)'!$A:$Z,15,FALSE)</f>
        <v>#N/A</v>
      </c>
      <c r="M1562" s="38" t="str">
        <f>IF(B1562=1,'KELAS (REFERENSI)'!M1562,IF(B1562=2,'KELAS (REFERENSI)'!M1577,IF(B1562=3,'KELAS (REFERENSI)'!M1592,IF(B1562=4,'KELAS (REFERENSI)'!M1607,""))))</f>
        <v/>
      </c>
      <c r="N1562" s="38" t="str">
        <f>IF(B1562=1,'KELAS (REFERENSI)'!N1562,IF(B1562=2,'KELAS (REFERENSI)'!N1577,IF(B1562=3,'KELAS (REFERENSI)'!N1592,IF(B1562=4,'KELAS (REFERENSI)'!N1607,""))))</f>
        <v/>
      </c>
      <c r="O1562" s="38" t="str">
        <f>IF(B1562=1,'KELAS (REFERENSI)'!O1562,IF(B1562=2,'KELAS (REFERENSI)'!O1577,IF(B1562=3,'KELAS (REFERENSI)'!O1592,IF(B1562=4,'KELAS (REFERENSI)'!O1607,""))))</f>
        <v/>
      </c>
      <c r="P1562" s="38" t="str">
        <f>IF(B1562=1,'KELAS (REFERENSI)'!P1562,IF(B1562=2,'KELAS (REFERENSI)'!P1577,IF(B1562=3,'KELAS (REFERENSI)'!P1592,IF(B1562=4,'KELAS (REFERENSI)'!P1607,""))))</f>
        <v/>
      </c>
      <c r="Q1562" s="38" t="str">
        <f t="shared" si="4"/>
        <v>BPS Kota Jakarta Timur</v>
      </c>
      <c r="R1562" s="38" t="str">
        <f t="shared" si="56"/>
        <v/>
      </c>
      <c r="S1562" s="38" t="str">
        <f t="shared" ref="S1562:T1562" si="1570">S1561</f>
        <v>15 Juni sampai dengan 31 Agustus 2026</v>
      </c>
      <c r="T1562" s="38" t="str">
        <f t="shared" si="1570"/>
        <v>31 Agustus 2026</v>
      </c>
      <c r="U1562" s="46"/>
      <c r="V1562" s="42"/>
      <c r="W1562" s="42"/>
      <c r="X1562" s="42"/>
    </row>
    <row r="1563" ht="15.0" customHeight="1">
      <c r="A1563" s="36" t="s">
        <v>6625</v>
      </c>
      <c r="B1563" s="43"/>
      <c r="C1563" s="44"/>
      <c r="D1563" s="47"/>
      <c r="E1563" s="47"/>
      <c r="F1563" s="39" t="str">
        <f t="shared" si="2"/>
        <v>PETUGAS.1562/SPK/SE/PML/3172/2026</v>
      </c>
      <c r="G1563" s="45"/>
      <c r="H1563" s="39" t="str">
        <f>VLOOKUP(G1563,'MITRA (REFERENSI)'!$A:$Z,16,FALSE)</f>
        <v>#N/A</v>
      </c>
      <c r="I1563" s="39" t="str">
        <f>VLOOKUP(G1563,'MITRA (REFERENSI)'!$A:$Z,25,FALSE)</f>
        <v>#N/A</v>
      </c>
      <c r="J1563" s="38" t="str">
        <f>VLOOKUP(G1563,'MITRA (REFERENSI)'!$A:$Z,26,FALSE)</f>
        <v>#N/A</v>
      </c>
      <c r="K1563" s="38" t="str">
        <f>VLOOKUP(G1563,'MITRA (REFERENSI)'!$A:$Z,15,FALSE)</f>
        <v>#N/A</v>
      </c>
      <c r="L1563" s="38" t="str">
        <f>VLOOKUP(G1563,'MITRA (REFERENSI)'!$A:$Z,15,FALSE)</f>
        <v>#N/A</v>
      </c>
      <c r="M1563" s="38" t="str">
        <f>IF(B1563=1,'KELAS (REFERENSI)'!M1563,IF(B1563=2,'KELAS (REFERENSI)'!M1578,IF(B1563=3,'KELAS (REFERENSI)'!M1593,IF(B1563=4,'KELAS (REFERENSI)'!M1608,""))))</f>
        <v/>
      </c>
      <c r="N1563" s="38" t="str">
        <f>IF(B1563=1,'KELAS (REFERENSI)'!N1563,IF(B1563=2,'KELAS (REFERENSI)'!N1578,IF(B1563=3,'KELAS (REFERENSI)'!N1593,IF(B1563=4,'KELAS (REFERENSI)'!N1608,""))))</f>
        <v/>
      </c>
      <c r="O1563" s="38" t="str">
        <f>IF(B1563=1,'KELAS (REFERENSI)'!O1563,IF(B1563=2,'KELAS (REFERENSI)'!O1578,IF(B1563=3,'KELAS (REFERENSI)'!O1593,IF(B1563=4,'KELAS (REFERENSI)'!O1608,""))))</f>
        <v/>
      </c>
      <c r="P1563" s="38" t="str">
        <f>IF(B1563=1,'KELAS (REFERENSI)'!P1563,IF(B1563=2,'KELAS (REFERENSI)'!P1578,IF(B1563=3,'KELAS (REFERENSI)'!P1593,IF(B1563=4,'KELAS (REFERENSI)'!P1608,""))))</f>
        <v/>
      </c>
      <c r="Q1563" s="38" t="str">
        <f t="shared" si="4"/>
        <v>BPS Kota Jakarta Timur</v>
      </c>
      <c r="R1563" s="38" t="str">
        <f t="shared" si="56"/>
        <v/>
      </c>
      <c r="S1563" s="38" t="str">
        <f t="shared" ref="S1563:T1563" si="1571">S1562</f>
        <v>15 Juni sampai dengan 31 Agustus 2026</v>
      </c>
      <c r="T1563" s="38" t="str">
        <f t="shared" si="1571"/>
        <v>31 Agustus 2026</v>
      </c>
      <c r="U1563" s="46"/>
      <c r="V1563" s="42"/>
      <c r="W1563" s="42"/>
      <c r="X1563" s="42"/>
    </row>
    <row r="1564" ht="15.0" customHeight="1">
      <c r="A1564" s="36" t="s">
        <v>6626</v>
      </c>
      <c r="B1564" s="43"/>
      <c r="C1564" s="44"/>
      <c r="D1564" s="47"/>
      <c r="E1564" s="47"/>
      <c r="F1564" s="39" t="str">
        <f t="shared" si="2"/>
        <v>PETUGAS.1563/SPK/SE/PML/3172/2026</v>
      </c>
      <c r="G1564" s="45"/>
      <c r="H1564" s="39" t="str">
        <f>VLOOKUP(G1564,'MITRA (REFERENSI)'!$A:$Z,16,FALSE)</f>
        <v>#N/A</v>
      </c>
      <c r="I1564" s="39" t="str">
        <f>VLOOKUP(G1564,'MITRA (REFERENSI)'!$A:$Z,25,FALSE)</f>
        <v>#N/A</v>
      </c>
      <c r="J1564" s="38" t="str">
        <f>VLOOKUP(G1564,'MITRA (REFERENSI)'!$A:$Z,26,FALSE)</f>
        <v>#N/A</v>
      </c>
      <c r="K1564" s="38" t="str">
        <f>VLOOKUP(G1564,'MITRA (REFERENSI)'!$A:$Z,15,FALSE)</f>
        <v>#N/A</v>
      </c>
      <c r="L1564" s="38" t="str">
        <f>VLOOKUP(G1564,'MITRA (REFERENSI)'!$A:$Z,15,FALSE)</f>
        <v>#N/A</v>
      </c>
      <c r="M1564" s="38" t="str">
        <f>IF(B1564=1,'KELAS (REFERENSI)'!M1564,IF(B1564=2,'KELAS (REFERENSI)'!M1579,IF(B1564=3,'KELAS (REFERENSI)'!M1594,IF(B1564=4,'KELAS (REFERENSI)'!M1609,""))))</f>
        <v/>
      </c>
      <c r="N1564" s="38" t="str">
        <f>IF(B1564=1,'KELAS (REFERENSI)'!N1564,IF(B1564=2,'KELAS (REFERENSI)'!N1579,IF(B1564=3,'KELAS (REFERENSI)'!N1594,IF(B1564=4,'KELAS (REFERENSI)'!N1609,""))))</f>
        <v/>
      </c>
      <c r="O1564" s="38" t="str">
        <f>IF(B1564=1,'KELAS (REFERENSI)'!O1564,IF(B1564=2,'KELAS (REFERENSI)'!O1579,IF(B1564=3,'KELAS (REFERENSI)'!O1594,IF(B1564=4,'KELAS (REFERENSI)'!O1609,""))))</f>
        <v/>
      </c>
      <c r="P1564" s="38" t="str">
        <f>IF(B1564=1,'KELAS (REFERENSI)'!P1564,IF(B1564=2,'KELAS (REFERENSI)'!P1579,IF(B1564=3,'KELAS (REFERENSI)'!P1594,IF(B1564=4,'KELAS (REFERENSI)'!P1609,""))))</f>
        <v/>
      </c>
      <c r="Q1564" s="38" t="str">
        <f t="shared" si="4"/>
        <v>BPS Kota Jakarta Timur</v>
      </c>
      <c r="R1564" s="38" t="str">
        <f t="shared" si="56"/>
        <v/>
      </c>
      <c r="S1564" s="38" t="str">
        <f t="shared" ref="S1564:T1564" si="1572">S1563</f>
        <v>15 Juni sampai dengan 31 Agustus 2026</v>
      </c>
      <c r="T1564" s="38" t="str">
        <f t="shared" si="1572"/>
        <v>31 Agustus 2026</v>
      </c>
      <c r="U1564" s="46"/>
      <c r="V1564" s="42"/>
      <c r="W1564" s="42"/>
      <c r="X1564" s="42"/>
    </row>
    <row r="1565" ht="15.0" customHeight="1">
      <c r="A1565" s="36" t="s">
        <v>6627</v>
      </c>
      <c r="B1565" s="43"/>
      <c r="C1565" s="44"/>
      <c r="D1565" s="47"/>
      <c r="E1565" s="47"/>
      <c r="F1565" s="39" t="str">
        <f t="shared" si="2"/>
        <v>PETUGAS.1564/SPK/SE/PML/3172/2026</v>
      </c>
      <c r="G1565" s="45"/>
      <c r="H1565" s="39" t="str">
        <f>VLOOKUP(G1565,'MITRA (REFERENSI)'!$A:$Z,16,FALSE)</f>
        <v>#N/A</v>
      </c>
      <c r="I1565" s="39" t="str">
        <f>VLOOKUP(G1565,'MITRA (REFERENSI)'!$A:$Z,25,FALSE)</f>
        <v>#N/A</v>
      </c>
      <c r="J1565" s="38" t="str">
        <f>VLOOKUP(G1565,'MITRA (REFERENSI)'!$A:$Z,26,FALSE)</f>
        <v>#N/A</v>
      </c>
      <c r="K1565" s="38" t="str">
        <f>VLOOKUP(G1565,'MITRA (REFERENSI)'!$A:$Z,15,FALSE)</f>
        <v>#N/A</v>
      </c>
      <c r="L1565" s="38" t="str">
        <f>VLOOKUP(G1565,'MITRA (REFERENSI)'!$A:$Z,15,FALSE)</f>
        <v>#N/A</v>
      </c>
      <c r="M1565" s="38" t="str">
        <f>IF(B1565=1,'KELAS (REFERENSI)'!M1565,IF(B1565=2,'KELAS (REFERENSI)'!M1580,IF(B1565=3,'KELAS (REFERENSI)'!M1595,IF(B1565=4,'KELAS (REFERENSI)'!M1610,""))))</f>
        <v/>
      </c>
      <c r="N1565" s="38" t="str">
        <f>IF(B1565=1,'KELAS (REFERENSI)'!N1565,IF(B1565=2,'KELAS (REFERENSI)'!N1580,IF(B1565=3,'KELAS (REFERENSI)'!N1595,IF(B1565=4,'KELAS (REFERENSI)'!N1610,""))))</f>
        <v/>
      </c>
      <c r="O1565" s="38" t="str">
        <f>IF(B1565=1,'KELAS (REFERENSI)'!O1565,IF(B1565=2,'KELAS (REFERENSI)'!O1580,IF(B1565=3,'KELAS (REFERENSI)'!O1595,IF(B1565=4,'KELAS (REFERENSI)'!O1610,""))))</f>
        <v/>
      </c>
      <c r="P1565" s="38" t="str">
        <f>IF(B1565=1,'KELAS (REFERENSI)'!P1565,IF(B1565=2,'KELAS (REFERENSI)'!P1580,IF(B1565=3,'KELAS (REFERENSI)'!P1595,IF(B1565=4,'KELAS (REFERENSI)'!P1610,""))))</f>
        <v/>
      </c>
      <c r="Q1565" s="38" t="str">
        <f t="shared" si="4"/>
        <v>BPS Kota Jakarta Timur</v>
      </c>
      <c r="R1565" s="38" t="str">
        <f t="shared" si="56"/>
        <v/>
      </c>
      <c r="S1565" s="38" t="str">
        <f t="shared" ref="S1565:T1565" si="1573">S1564</f>
        <v>15 Juni sampai dengan 31 Agustus 2026</v>
      </c>
      <c r="T1565" s="38" t="str">
        <f t="shared" si="1573"/>
        <v>31 Agustus 2026</v>
      </c>
      <c r="U1565" s="46"/>
      <c r="V1565" s="42"/>
      <c r="W1565" s="42"/>
      <c r="X1565" s="42"/>
    </row>
    <row r="1566" ht="15.0" customHeight="1">
      <c r="A1566" s="36" t="s">
        <v>6628</v>
      </c>
      <c r="B1566" s="43"/>
      <c r="C1566" s="44"/>
      <c r="D1566" s="47"/>
      <c r="E1566" s="47"/>
      <c r="F1566" s="39" t="str">
        <f t="shared" si="2"/>
        <v>PETUGAS.1565/SPK/SE/PML/3172/2026</v>
      </c>
      <c r="G1566" s="45"/>
      <c r="H1566" s="39" t="str">
        <f>VLOOKUP(G1566,'MITRA (REFERENSI)'!$A:$Z,16,FALSE)</f>
        <v>#N/A</v>
      </c>
      <c r="I1566" s="39" t="str">
        <f>VLOOKUP(G1566,'MITRA (REFERENSI)'!$A:$Z,25,FALSE)</f>
        <v>#N/A</v>
      </c>
      <c r="J1566" s="38" t="str">
        <f>VLOOKUP(G1566,'MITRA (REFERENSI)'!$A:$Z,26,FALSE)</f>
        <v>#N/A</v>
      </c>
      <c r="K1566" s="38" t="str">
        <f>VLOOKUP(G1566,'MITRA (REFERENSI)'!$A:$Z,15,FALSE)</f>
        <v>#N/A</v>
      </c>
      <c r="L1566" s="38" t="str">
        <f>VLOOKUP(G1566,'MITRA (REFERENSI)'!$A:$Z,15,FALSE)</f>
        <v>#N/A</v>
      </c>
      <c r="M1566" s="38" t="str">
        <f>IF(B1566=1,'KELAS (REFERENSI)'!M1566,IF(B1566=2,'KELAS (REFERENSI)'!M1581,IF(B1566=3,'KELAS (REFERENSI)'!M1596,IF(B1566=4,'KELAS (REFERENSI)'!M1611,""))))</f>
        <v/>
      </c>
      <c r="N1566" s="38" t="str">
        <f>IF(B1566=1,'KELAS (REFERENSI)'!N1566,IF(B1566=2,'KELAS (REFERENSI)'!N1581,IF(B1566=3,'KELAS (REFERENSI)'!N1596,IF(B1566=4,'KELAS (REFERENSI)'!N1611,""))))</f>
        <v/>
      </c>
      <c r="O1566" s="38" t="str">
        <f>IF(B1566=1,'KELAS (REFERENSI)'!O1566,IF(B1566=2,'KELAS (REFERENSI)'!O1581,IF(B1566=3,'KELAS (REFERENSI)'!O1596,IF(B1566=4,'KELAS (REFERENSI)'!O1611,""))))</f>
        <v/>
      </c>
      <c r="P1566" s="38" t="str">
        <f>IF(B1566=1,'KELAS (REFERENSI)'!P1566,IF(B1566=2,'KELAS (REFERENSI)'!P1581,IF(B1566=3,'KELAS (REFERENSI)'!P1596,IF(B1566=4,'KELAS (REFERENSI)'!P1611,""))))</f>
        <v/>
      </c>
      <c r="Q1566" s="38" t="str">
        <f t="shared" si="4"/>
        <v>BPS Kota Jakarta Timur</v>
      </c>
      <c r="R1566" s="38" t="str">
        <f t="shared" si="56"/>
        <v/>
      </c>
      <c r="S1566" s="38" t="str">
        <f t="shared" ref="S1566:T1566" si="1574">S1565</f>
        <v>15 Juni sampai dengan 31 Agustus 2026</v>
      </c>
      <c r="T1566" s="38" t="str">
        <f t="shared" si="1574"/>
        <v>31 Agustus 2026</v>
      </c>
      <c r="U1566" s="46"/>
      <c r="V1566" s="42"/>
      <c r="W1566" s="42"/>
      <c r="X1566" s="42"/>
    </row>
    <row r="1567" ht="15.0" customHeight="1">
      <c r="A1567" s="36" t="s">
        <v>6629</v>
      </c>
      <c r="B1567" s="43"/>
      <c r="C1567" s="44"/>
      <c r="D1567" s="47"/>
      <c r="E1567" s="47"/>
      <c r="F1567" s="39" t="str">
        <f t="shared" si="2"/>
        <v>PETUGAS.1566/SPK/SE/PML/3172/2026</v>
      </c>
      <c r="G1567" s="45"/>
      <c r="H1567" s="39" t="str">
        <f>VLOOKUP(G1567,'MITRA (REFERENSI)'!$A:$Z,16,FALSE)</f>
        <v>#N/A</v>
      </c>
      <c r="I1567" s="39" t="str">
        <f>VLOOKUP(G1567,'MITRA (REFERENSI)'!$A:$Z,25,FALSE)</f>
        <v>#N/A</v>
      </c>
      <c r="J1567" s="38" t="str">
        <f>VLOOKUP(G1567,'MITRA (REFERENSI)'!$A:$Z,26,FALSE)</f>
        <v>#N/A</v>
      </c>
      <c r="K1567" s="38" t="str">
        <f>VLOOKUP(G1567,'MITRA (REFERENSI)'!$A:$Z,15,FALSE)</f>
        <v>#N/A</v>
      </c>
      <c r="L1567" s="38" t="str">
        <f>VLOOKUP(G1567,'MITRA (REFERENSI)'!$A:$Z,15,FALSE)</f>
        <v>#N/A</v>
      </c>
      <c r="M1567" s="38" t="str">
        <f>IF(B1567=1,'KELAS (REFERENSI)'!M1567,IF(B1567=2,'KELAS (REFERENSI)'!M1582,IF(B1567=3,'KELAS (REFERENSI)'!M1597,IF(B1567=4,'KELAS (REFERENSI)'!M1612,""))))</f>
        <v/>
      </c>
      <c r="N1567" s="38" t="str">
        <f>IF(B1567=1,'KELAS (REFERENSI)'!N1567,IF(B1567=2,'KELAS (REFERENSI)'!N1582,IF(B1567=3,'KELAS (REFERENSI)'!N1597,IF(B1567=4,'KELAS (REFERENSI)'!N1612,""))))</f>
        <v/>
      </c>
      <c r="O1567" s="38" t="str">
        <f>IF(B1567=1,'KELAS (REFERENSI)'!O1567,IF(B1567=2,'KELAS (REFERENSI)'!O1582,IF(B1567=3,'KELAS (REFERENSI)'!O1597,IF(B1567=4,'KELAS (REFERENSI)'!O1612,""))))</f>
        <v/>
      </c>
      <c r="P1567" s="38" t="str">
        <f>IF(B1567=1,'KELAS (REFERENSI)'!P1567,IF(B1567=2,'KELAS (REFERENSI)'!P1582,IF(B1567=3,'KELAS (REFERENSI)'!P1597,IF(B1567=4,'KELAS (REFERENSI)'!P1612,""))))</f>
        <v/>
      </c>
      <c r="Q1567" s="38" t="str">
        <f t="shared" si="4"/>
        <v>BPS Kota Jakarta Timur</v>
      </c>
      <c r="R1567" s="38" t="str">
        <f t="shared" si="56"/>
        <v/>
      </c>
      <c r="S1567" s="38" t="str">
        <f t="shared" ref="S1567:T1567" si="1575">S1566</f>
        <v>15 Juni sampai dengan 31 Agustus 2026</v>
      </c>
      <c r="T1567" s="38" t="str">
        <f t="shared" si="1575"/>
        <v>31 Agustus 2026</v>
      </c>
      <c r="U1567" s="46"/>
      <c r="V1567" s="42"/>
      <c r="W1567" s="42"/>
      <c r="X1567" s="42"/>
    </row>
    <row r="1568" ht="15.0" customHeight="1">
      <c r="A1568" s="36" t="s">
        <v>6630</v>
      </c>
      <c r="B1568" s="43"/>
      <c r="C1568" s="44"/>
      <c r="D1568" s="47"/>
      <c r="E1568" s="47"/>
      <c r="F1568" s="39" t="str">
        <f t="shared" si="2"/>
        <v>PETUGAS.1567/SPK/SE/PML/3172/2026</v>
      </c>
      <c r="G1568" s="45"/>
      <c r="H1568" s="39" t="str">
        <f>VLOOKUP(G1568,'MITRA (REFERENSI)'!$A:$Z,16,FALSE)</f>
        <v>#N/A</v>
      </c>
      <c r="I1568" s="39" t="str">
        <f>VLOOKUP(G1568,'MITRA (REFERENSI)'!$A:$Z,25,FALSE)</f>
        <v>#N/A</v>
      </c>
      <c r="J1568" s="38" t="str">
        <f>VLOOKUP(G1568,'MITRA (REFERENSI)'!$A:$Z,26,FALSE)</f>
        <v>#N/A</v>
      </c>
      <c r="K1568" s="38" t="str">
        <f>VLOOKUP(G1568,'MITRA (REFERENSI)'!$A:$Z,15,FALSE)</f>
        <v>#N/A</v>
      </c>
      <c r="L1568" s="38" t="str">
        <f>VLOOKUP(G1568,'MITRA (REFERENSI)'!$A:$Z,15,FALSE)</f>
        <v>#N/A</v>
      </c>
      <c r="M1568" s="38" t="str">
        <f>IF(B1568=1,'KELAS (REFERENSI)'!M1568,IF(B1568=2,'KELAS (REFERENSI)'!M1583,IF(B1568=3,'KELAS (REFERENSI)'!M1598,IF(B1568=4,'KELAS (REFERENSI)'!M1613,""))))</f>
        <v/>
      </c>
      <c r="N1568" s="38" t="str">
        <f>IF(B1568=1,'KELAS (REFERENSI)'!N1568,IF(B1568=2,'KELAS (REFERENSI)'!N1583,IF(B1568=3,'KELAS (REFERENSI)'!N1598,IF(B1568=4,'KELAS (REFERENSI)'!N1613,""))))</f>
        <v/>
      </c>
      <c r="O1568" s="38" t="str">
        <f>IF(B1568=1,'KELAS (REFERENSI)'!O1568,IF(B1568=2,'KELAS (REFERENSI)'!O1583,IF(B1568=3,'KELAS (REFERENSI)'!O1598,IF(B1568=4,'KELAS (REFERENSI)'!O1613,""))))</f>
        <v/>
      </c>
      <c r="P1568" s="38" t="str">
        <f>IF(B1568=1,'KELAS (REFERENSI)'!P1568,IF(B1568=2,'KELAS (REFERENSI)'!P1583,IF(B1568=3,'KELAS (REFERENSI)'!P1598,IF(B1568=4,'KELAS (REFERENSI)'!P1613,""))))</f>
        <v/>
      </c>
      <c r="Q1568" s="38" t="str">
        <f t="shared" si="4"/>
        <v>BPS Kota Jakarta Timur</v>
      </c>
      <c r="R1568" s="38" t="str">
        <f t="shared" si="56"/>
        <v/>
      </c>
      <c r="S1568" s="38" t="str">
        <f t="shared" ref="S1568:T1568" si="1576">S1567</f>
        <v>15 Juni sampai dengan 31 Agustus 2026</v>
      </c>
      <c r="T1568" s="38" t="str">
        <f t="shared" si="1576"/>
        <v>31 Agustus 2026</v>
      </c>
      <c r="U1568" s="46"/>
      <c r="V1568" s="42"/>
      <c r="W1568" s="42"/>
      <c r="X1568" s="42"/>
    </row>
    <row r="1569" ht="15.0" customHeight="1">
      <c r="A1569" s="36" t="s">
        <v>6631</v>
      </c>
      <c r="B1569" s="43"/>
      <c r="C1569" s="44"/>
      <c r="D1569" s="47"/>
      <c r="E1569" s="47"/>
      <c r="F1569" s="39" t="str">
        <f t="shared" si="2"/>
        <v>PETUGAS.1568/SPK/SE/PML/3172/2026</v>
      </c>
      <c r="G1569" s="45"/>
      <c r="H1569" s="39" t="str">
        <f>VLOOKUP(G1569,'MITRA (REFERENSI)'!$A:$Z,16,FALSE)</f>
        <v>#N/A</v>
      </c>
      <c r="I1569" s="39" t="str">
        <f>VLOOKUP(G1569,'MITRA (REFERENSI)'!$A:$Z,25,FALSE)</f>
        <v>#N/A</v>
      </c>
      <c r="J1569" s="38" t="str">
        <f>VLOOKUP(G1569,'MITRA (REFERENSI)'!$A:$Z,26,FALSE)</f>
        <v>#N/A</v>
      </c>
      <c r="K1569" s="38" t="str">
        <f>VLOOKUP(G1569,'MITRA (REFERENSI)'!$A:$Z,15,FALSE)</f>
        <v>#N/A</v>
      </c>
      <c r="L1569" s="38" t="str">
        <f>VLOOKUP(G1569,'MITRA (REFERENSI)'!$A:$Z,15,FALSE)</f>
        <v>#N/A</v>
      </c>
      <c r="M1569" s="38" t="str">
        <f>IF(B1569=1,'KELAS (REFERENSI)'!M1569,IF(B1569=2,'KELAS (REFERENSI)'!M1584,IF(B1569=3,'KELAS (REFERENSI)'!M1599,IF(B1569=4,'KELAS (REFERENSI)'!M1614,""))))</f>
        <v/>
      </c>
      <c r="N1569" s="38" t="str">
        <f>IF(B1569=1,'KELAS (REFERENSI)'!N1569,IF(B1569=2,'KELAS (REFERENSI)'!N1584,IF(B1569=3,'KELAS (REFERENSI)'!N1599,IF(B1569=4,'KELAS (REFERENSI)'!N1614,""))))</f>
        <v/>
      </c>
      <c r="O1569" s="38" t="str">
        <f>IF(B1569=1,'KELAS (REFERENSI)'!O1569,IF(B1569=2,'KELAS (REFERENSI)'!O1584,IF(B1569=3,'KELAS (REFERENSI)'!O1599,IF(B1569=4,'KELAS (REFERENSI)'!O1614,""))))</f>
        <v/>
      </c>
      <c r="P1569" s="38" t="str">
        <f>IF(B1569=1,'KELAS (REFERENSI)'!P1569,IF(B1569=2,'KELAS (REFERENSI)'!P1584,IF(B1569=3,'KELAS (REFERENSI)'!P1599,IF(B1569=4,'KELAS (REFERENSI)'!P1614,""))))</f>
        <v/>
      </c>
      <c r="Q1569" s="38" t="str">
        <f t="shared" si="4"/>
        <v>BPS Kota Jakarta Timur</v>
      </c>
      <c r="R1569" s="38" t="str">
        <f t="shared" si="56"/>
        <v/>
      </c>
      <c r="S1569" s="38" t="str">
        <f t="shared" ref="S1569:T1569" si="1577">S1568</f>
        <v>15 Juni sampai dengan 31 Agustus 2026</v>
      </c>
      <c r="T1569" s="38" t="str">
        <f t="shared" si="1577"/>
        <v>31 Agustus 2026</v>
      </c>
      <c r="U1569" s="46"/>
      <c r="V1569" s="42"/>
      <c r="W1569" s="42"/>
      <c r="X1569" s="42"/>
    </row>
    <row r="1570" ht="15.0" customHeight="1">
      <c r="A1570" s="36" t="s">
        <v>6632</v>
      </c>
      <c r="B1570" s="43"/>
      <c r="C1570" s="44"/>
      <c r="D1570" s="47"/>
      <c r="E1570" s="47"/>
      <c r="F1570" s="39" t="str">
        <f t="shared" si="2"/>
        <v>PETUGAS.1569/SPK/SE/PML/3172/2026</v>
      </c>
      <c r="G1570" s="45"/>
      <c r="H1570" s="39" t="str">
        <f>VLOOKUP(G1570,'MITRA (REFERENSI)'!$A:$Z,16,FALSE)</f>
        <v>#N/A</v>
      </c>
      <c r="I1570" s="39" t="str">
        <f>VLOOKUP(G1570,'MITRA (REFERENSI)'!$A:$Z,25,FALSE)</f>
        <v>#N/A</v>
      </c>
      <c r="J1570" s="38" t="str">
        <f>VLOOKUP(G1570,'MITRA (REFERENSI)'!$A:$Z,26,FALSE)</f>
        <v>#N/A</v>
      </c>
      <c r="K1570" s="38" t="str">
        <f>VLOOKUP(G1570,'MITRA (REFERENSI)'!$A:$Z,15,FALSE)</f>
        <v>#N/A</v>
      </c>
      <c r="L1570" s="38" t="str">
        <f>VLOOKUP(G1570,'MITRA (REFERENSI)'!$A:$Z,15,FALSE)</f>
        <v>#N/A</v>
      </c>
      <c r="M1570" s="38" t="str">
        <f>IF(B1570=1,'KELAS (REFERENSI)'!M1570,IF(B1570=2,'KELAS (REFERENSI)'!M1585,IF(B1570=3,'KELAS (REFERENSI)'!M1600,IF(B1570=4,'KELAS (REFERENSI)'!M1615,""))))</f>
        <v/>
      </c>
      <c r="N1570" s="38" t="str">
        <f>IF(B1570=1,'KELAS (REFERENSI)'!N1570,IF(B1570=2,'KELAS (REFERENSI)'!N1585,IF(B1570=3,'KELAS (REFERENSI)'!N1600,IF(B1570=4,'KELAS (REFERENSI)'!N1615,""))))</f>
        <v/>
      </c>
      <c r="O1570" s="38" t="str">
        <f>IF(B1570=1,'KELAS (REFERENSI)'!O1570,IF(B1570=2,'KELAS (REFERENSI)'!O1585,IF(B1570=3,'KELAS (REFERENSI)'!O1600,IF(B1570=4,'KELAS (REFERENSI)'!O1615,""))))</f>
        <v/>
      </c>
      <c r="P1570" s="38" t="str">
        <f>IF(B1570=1,'KELAS (REFERENSI)'!P1570,IF(B1570=2,'KELAS (REFERENSI)'!P1585,IF(B1570=3,'KELAS (REFERENSI)'!P1600,IF(B1570=4,'KELAS (REFERENSI)'!P1615,""))))</f>
        <v/>
      </c>
      <c r="Q1570" s="38" t="str">
        <f t="shared" si="4"/>
        <v>BPS Kota Jakarta Timur</v>
      </c>
      <c r="R1570" s="38" t="str">
        <f t="shared" si="56"/>
        <v/>
      </c>
      <c r="S1570" s="38" t="str">
        <f t="shared" ref="S1570:T1570" si="1578">S1569</f>
        <v>15 Juni sampai dengan 31 Agustus 2026</v>
      </c>
      <c r="T1570" s="38" t="str">
        <f t="shared" si="1578"/>
        <v>31 Agustus 2026</v>
      </c>
      <c r="U1570" s="46"/>
      <c r="V1570" s="42"/>
      <c r="W1570" s="42"/>
      <c r="X1570" s="42"/>
    </row>
    <row r="1571" ht="15.0" customHeight="1">
      <c r="A1571" s="36" t="s">
        <v>6633</v>
      </c>
      <c r="B1571" s="43"/>
      <c r="C1571" s="44"/>
      <c r="D1571" s="47"/>
      <c r="E1571" s="47"/>
      <c r="F1571" s="39" t="str">
        <f t="shared" si="2"/>
        <v>PETUGAS.1570/SPK/SE/PML/3172/2026</v>
      </c>
      <c r="G1571" s="45"/>
      <c r="H1571" s="39" t="str">
        <f>VLOOKUP(G1571,'MITRA (REFERENSI)'!$A:$Z,16,FALSE)</f>
        <v>#N/A</v>
      </c>
      <c r="I1571" s="39" t="str">
        <f>VLOOKUP(G1571,'MITRA (REFERENSI)'!$A:$Z,25,FALSE)</f>
        <v>#N/A</v>
      </c>
      <c r="J1571" s="38" t="str">
        <f>VLOOKUP(G1571,'MITRA (REFERENSI)'!$A:$Z,26,FALSE)</f>
        <v>#N/A</v>
      </c>
      <c r="K1571" s="38" t="str">
        <f>VLOOKUP(G1571,'MITRA (REFERENSI)'!$A:$Z,15,FALSE)</f>
        <v>#N/A</v>
      </c>
      <c r="L1571" s="38" t="str">
        <f>VLOOKUP(G1571,'MITRA (REFERENSI)'!$A:$Z,15,FALSE)</f>
        <v>#N/A</v>
      </c>
      <c r="M1571" s="38" t="str">
        <f>IF(B1571=1,'KELAS (REFERENSI)'!M1571,IF(B1571=2,'KELAS (REFERENSI)'!M1586,IF(B1571=3,'KELAS (REFERENSI)'!M1601,IF(B1571=4,'KELAS (REFERENSI)'!M1616,""))))</f>
        <v/>
      </c>
      <c r="N1571" s="38" t="str">
        <f>IF(B1571=1,'KELAS (REFERENSI)'!N1571,IF(B1571=2,'KELAS (REFERENSI)'!N1586,IF(B1571=3,'KELAS (REFERENSI)'!N1601,IF(B1571=4,'KELAS (REFERENSI)'!N1616,""))))</f>
        <v/>
      </c>
      <c r="O1571" s="38" t="str">
        <f>IF(B1571=1,'KELAS (REFERENSI)'!O1571,IF(B1571=2,'KELAS (REFERENSI)'!O1586,IF(B1571=3,'KELAS (REFERENSI)'!O1601,IF(B1571=4,'KELAS (REFERENSI)'!O1616,""))))</f>
        <v/>
      </c>
      <c r="P1571" s="38" t="str">
        <f>IF(B1571=1,'KELAS (REFERENSI)'!P1571,IF(B1571=2,'KELAS (REFERENSI)'!P1586,IF(B1571=3,'KELAS (REFERENSI)'!P1601,IF(B1571=4,'KELAS (REFERENSI)'!P1616,""))))</f>
        <v/>
      </c>
      <c r="Q1571" s="38" t="str">
        <f t="shared" si="4"/>
        <v>BPS Kota Jakarta Timur</v>
      </c>
      <c r="R1571" s="38" t="str">
        <f t="shared" si="56"/>
        <v/>
      </c>
      <c r="S1571" s="38" t="str">
        <f t="shared" ref="S1571:T1571" si="1579">S1570</f>
        <v>15 Juni sampai dengan 31 Agustus 2026</v>
      </c>
      <c r="T1571" s="38" t="str">
        <f t="shared" si="1579"/>
        <v>31 Agustus 2026</v>
      </c>
      <c r="U1571" s="46"/>
      <c r="V1571" s="42"/>
      <c r="W1571" s="42"/>
      <c r="X1571" s="42"/>
    </row>
    <row r="1572" ht="15.0" customHeight="1">
      <c r="A1572" s="36" t="s">
        <v>6634</v>
      </c>
      <c r="B1572" s="43"/>
      <c r="C1572" s="44"/>
      <c r="D1572" s="47"/>
      <c r="E1572" s="47"/>
      <c r="F1572" s="39" t="str">
        <f t="shared" si="2"/>
        <v>PETUGAS.1571/SPK/SE/PML/3172/2026</v>
      </c>
      <c r="G1572" s="45"/>
      <c r="H1572" s="39" t="str">
        <f>VLOOKUP(G1572,'MITRA (REFERENSI)'!$A:$Z,16,FALSE)</f>
        <v>#N/A</v>
      </c>
      <c r="I1572" s="39" t="str">
        <f>VLOOKUP(G1572,'MITRA (REFERENSI)'!$A:$Z,25,FALSE)</f>
        <v>#N/A</v>
      </c>
      <c r="J1572" s="38" t="str">
        <f>VLOOKUP(G1572,'MITRA (REFERENSI)'!$A:$Z,26,FALSE)</f>
        <v>#N/A</v>
      </c>
      <c r="K1572" s="38" t="str">
        <f>VLOOKUP(G1572,'MITRA (REFERENSI)'!$A:$Z,15,FALSE)</f>
        <v>#N/A</v>
      </c>
      <c r="L1572" s="38" t="str">
        <f>VLOOKUP(G1572,'MITRA (REFERENSI)'!$A:$Z,15,FALSE)</f>
        <v>#N/A</v>
      </c>
      <c r="M1572" s="38" t="str">
        <f>IF(B1572=1,'KELAS (REFERENSI)'!M1572,IF(B1572=2,'KELAS (REFERENSI)'!M1587,IF(B1572=3,'KELAS (REFERENSI)'!M1602,IF(B1572=4,'KELAS (REFERENSI)'!M1617,""))))</f>
        <v/>
      </c>
      <c r="N1572" s="38" t="str">
        <f>IF(B1572=1,'KELAS (REFERENSI)'!N1572,IF(B1572=2,'KELAS (REFERENSI)'!N1587,IF(B1572=3,'KELAS (REFERENSI)'!N1602,IF(B1572=4,'KELAS (REFERENSI)'!N1617,""))))</f>
        <v/>
      </c>
      <c r="O1572" s="38" t="str">
        <f>IF(B1572=1,'KELAS (REFERENSI)'!O1572,IF(B1572=2,'KELAS (REFERENSI)'!O1587,IF(B1572=3,'KELAS (REFERENSI)'!O1602,IF(B1572=4,'KELAS (REFERENSI)'!O1617,""))))</f>
        <v/>
      </c>
      <c r="P1572" s="38" t="str">
        <f>IF(B1572=1,'KELAS (REFERENSI)'!P1572,IF(B1572=2,'KELAS (REFERENSI)'!P1587,IF(B1572=3,'KELAS (REFERENSI)'!P1602,IF(B1572=4,'KELAS (REFERENSI)'!P1617,""))))</f>
        <v/>
      </c>
      <c r="Q1572" s="38" t="str">
        <f t="shared" si="4"/>
        <v>BPS Kota Jakarta Timur</v>
      </c>
      <c r="R1572" s="38" t="str">
        <f t="shared" si="56"/>
        <v/>
      </c>
      <c r="S1572" s="38" t="str">
        <f t="shared" ref="S1572:T1572" si="1580">S1571</f>
        <v>15 Juni sampai dengan 31 Agustus 2026</v>
      </c>
      <c r="T1572" s="38" t="str">
        <f t="shared" si="1580"/>
        <v>31 Agustus 2026</v>
      </c>
      <c r="U1572" s="46"/>
      <c r="V1572" s="42"/>
      <c r="W1572" s="42"/>
      <c r="X1572" s="42"/>
    </row>
    <row r="1573" ht="15.0" customHeight="1">
      <c r="A1573" s="36" t="s">
        <v>6635</v>
      </c>
      <c r="B1573" s="43"/>
      <c r="C1573" s="44"/>
      <c r="D1573" s="47"/>
      <c r="E1573" s="47"/>
      <c r="F1573" s="39" t="str">
        <f t="shared" si="2"/>
        <v>PETUGAS.1572/SPK/SE/PML/3172/2026</v>
      </c>
      <c r="G1573" s="45"/>
      <c r="H1573" s="39" t="str">
        <f>VLOOKUP(G1573,'MITRA (REFERENSI)'!$A:$Z,16,FALSE)</f>
        <v>#N/A</v>
      </c>
      <c r="I1573" s="39" t="str">
        <f>VLOOKUP(G1573,'MITRA (REFERENSI)'!$A:$Z,25,FALSE)</f>
        <v>#N/A</v>
      </c>
      <c r="J1573" s="38" t="str">
        <f>VLOOKUP(G1573,'MITRA (REFERENSI)'!$A:$Z,26,FALSE)</f>
        <v>#N/A</v>
      </c>
      <c r="K1573" s="38" t="str">
        <f>VLOOKUP(G1573,'MITRA (REFERENSI)'!$A:$Z,15,FALSE)</f>
        <v>#N/A</v>
      </c>
      <c r="L1573" s="38" t="str">
        <f>VLOOKUP(G1573,'MITRA (REFERENSI)'!$A:$Z,15,FALSE)</f>
        <v>#N/A</v>
      </c>
      <c r="M1573" s="38" t="str">
        <f>IF(B1573=1,'KELAS (REFERENSI)'!M1573,IF(B1573=2,'KELAS (REFERENSI)'!M1588,IF(B1573=3,'KELAS (REFERENSI)'!M1603,IF(B1573=4,'KELAS (REFERENSI)'!M1618,""))))</f>
        <v/>
      </c>
      <c r="N1573" s="38" t="str">
        <f>IF(B1573=1,'KELAS (REFERENSI)'!N1573,IF(B1573=2,'KELAS (REFERENSI)'!N1588,IF(B1573=3,'KELAS (REFERENSI)'!N1603,IF(B1573=4,'KELAS (REFERENSI)'!N1618,""))))</f>
        <v/>
      </c>
      <c r="O1573" s="38" t="str">
        <f>IF(B1573=1,'KELAS (REFERENSI)'!O1573,IF(B1573=2,'KELAS (REFERENSI)'!O1588,IF(B1573=3,'KELAS (REFERENSI)'!O1603,IF(B1573=4,'KELAS (REFERENSI)'!O1618,""))))</f>
        <v/>
      </c>
      <c r="P1573" s="38" t="str">
        <f>IF(B1573=1,'KELAS (REFERENSI)'!P1573,IF(B1573=2,'KELAS (REFERENSI)'!P1588,IF(B1573=3,'KELAS (REFERENSI)'!P1603,IF(B1573=4,'KELAS (REFERENSI)'!P1618,""))))</f>
        <v/>
      </c>
      <c r="Q1573" s="38" t="str">
        <f t="shared" si="4"/>
        <v>BPS Kota Jakarta Timur</v>
      </c>
      <c r="R1573" s="38" t="str">
        <f t="shared" si="56"/>
        <v/>
      </c>
      <c r="S1573" s="38" t="str">
        <f t="shared" ref="S1573:T1573" si="1581">S1572</f>
        <v>15 Juni sampai dengan 31 Agustus 2026</v>
      </c>
      <c r="T1573" s="38" t="str">
        <f t="shared" si="1581"/>
        <v>31 Agustus 2026</v>
      </c>
      <c r="U1573" s="46"/>
      <c r="V1573" s="42"/>
      <c r="W1573" s="42"/>
      <c r="X1573" s="42"/>
    </row>
    <row r="1574" ht="15.0" customHeight="1">
      <c r="A1574" s="36" t="s">
        <v>6636</v>
      </c>
      <c r="B1574" s="43"/>
      <c r="C1574" s="44"/>
      <c r="D1574" s="47"/>
      <c r="E1574" s="47"/>
      <c r="F1574" s="39" t="str">
        <f t="shared" si="2"/>
        <v>PETUGAS.1573/SPK/SE/PML/3172/2026</v>
      </c>
      <c r="G1574" s="45"/>
      <c r="H1574" s="39" t="str">
        <f>VLOOKUP(G1574,'MITRA (REFERENSI)'!$A:$Z,16,FALSE)</f>
        <v>#N/A</v>
      </c>
      <c r="I1574" s="39" t="str">
        <f>VLOOKUP(G1574,'MITRA (REFERENSI)'!$A:$Z,25,FALSE)</f>
        <v>#N/A</v>
      </c>
      <c r="J1574" s="38" t="str">
        <f>VLOOKUP(G1574,'MITRA (REFERENSI)'!$A:$Z,26,FALSE)</f>
        <v>#N/A</v>
      </c>
      <c r="K1574" s="38" t="str">
        <f>VLOOKUP(G1574,'MITRA (REFERENSI)'!$A:$Z,15,FALSE)</f>
        <v>#N/A</v>
      </c>
      <c r="L1574" s="38" t="str">
        <f>VLOOKUP(G1574,'MITRA (REFERENSI)'!$A:$Z,15,FALSE)</f>
        <v>#N/A</v>
      </c>
      <c r="M1574" s="38" t="str">
        <f>IF(B1574=1,'KELAS (REFERENSI)'!M1574,IF(B1574=2,'KELAS (REFERENSI)'!M1589,IF(B1574=3,'KELAS (REFERENSI)'!M1604,IF(B1574=4,'KELAS (REFERENSI)'!M1619,""))))</f>
        <v/>
      </c>
      <c r="N1574" s="38" t="str">
        <f>IF(B1574=1,'KELAS (REFERENSI)'!N1574,IF(B1574=2,'KELAS (REFERENSI)'!N1589,IF(B1574=3,'KELAS (REFERENSI)'!N1604,IF(B1574=4,'KELAS (REFERENSI)'!N1619,""))))</f>
        <v/>
      </c>
      <c r="O1574" s="38" t="str">
        <f>IF(B1574=1,'KELAS (REFERENSI)'!O1574,IF(B1574=2,'KELAS (REFERENSI)'!O1589,IF(B1574=3,'KELAS (REFERENSI)'!O1604,IF(B1574=4,'KELAS (REFERENSI)'!O1619,""))))</f>
        <v/>
      </c>
      <c r="P1574" s="38" t="str">
        <f>IF(B1574=1,'KELAS (REFERENSI)'!P1574,IF(B1574=2,'KELAS (REFERENSI)'!P1589,IF(B1574=3,'KELAS (REFERENSI)'!P1604,IF(B1574=4,'KELAS (REFERENSI)'!P1619,""))))</f>
        <v/>
      </c>
      <c r="Q1574" s="38" t="str">
        <f t="shared" si="4"/>
        <v>BPS Kota Jakarta Timur</v>
      </c>
      <c r="R1574" s="38" t="str">
        <f t="shared" si="56"/>
        <v/>
      </c>
      <c r="S1574" s="38" t="str">
        <f t="shared" ref="S1574:T1574" si="1582">S1573</f>
        <v>15 Juni sampai dengan 31 Agustus 2026</v>
      </c>
      <c r="T1574" s="38" t="str">
        <f t="shared" si="1582"/>
        <v>31 Agustus 2026</v>
      </c>
      <c r="U1574" s="46"/>
      <c r="V1574" s="42"/>
      <c r="W1574" s="42"/>
      <c r="X1574" s="42"/>
    </row>
    <row r="1575" ht="15.0" customHeight="1">
      <c r="A1575" s="36" t="s">
        <v>6637</v>
      </c>
      <c r="B1575" s="43"/>
      <c r="C1575" s="44"/>
      <c r="D1575" s="47"/>
      <c r="E1575" s="47"/>
      <c r="F1575" s="39" t="str">
        <f t="shared" si="2"/>
        <v>PETUGAS.1574/SPK/SE/PML/3172/2026</v>
      </c>
      <c r="G1575" s="45"/>
      <c r="H1575" s="39" t="str">
        <f>VLOOKUP(G1575,'MITRA (REFERENSI)'!$A:$Z,16,FALSE)</f>
        <v>#N/A</v>
      </c>
      <c r="I1575" s="39" t="str">
        <f>VLOOKUP(G1575,'MITRA (REFERENSI)'!$A:$Z,25,FALSE)</f>
        <v>#N/A</v>
      </c>
      <c r="J1575" s="38" t="str">
        <f>VLOOKUP(G1575,'MITRA (REFERENSI)'!$A:$Z,26,FALSE)</f>
        <v>#N/A</v>
      </c>
      <c r="K1575" s="38" t="str">
        <f>VLOOKUP(G1575,'MITRA (REFERENSI)'!$A:$Z,15,FALSE)</f>
        <v>#N/A</v>
      </c>
      <c r="L1575" s="38" t="str">
        <f>VLOOKUP(G1575,'MITRA (REFERENSI)'!$A:$Z,15,FALSE)</f>
        <v>#N/A</v>
      </c>
      <c r="M1575" s="38" t="str">
        <f>IF(B1575=1,'KELAS (REFERENSI)'!M1575,IF(B1575=2,'KELAS (REFERENSI)'!M1590,IF(B1575=3,'KELAS (REFERENSI)'!M1605,IF(B1575=4,'KELAS (REFERENSI)'!M1620,""))))</f>
        <v/>
      </c>
      <c r="N1575" s="38" t="str">
        <f>IF(B1575=1,'KELAS (REFERENSI)'!N1575,IF(B1575=2,'KELAS (REFERENSI)'!N1590,IF(B1575=3,'KELAS (REFERENSI)'!N1605,IF(B1575=4,'KELAS (REFERENSI)'!N1620,""))))</f>
        <v/>
      </c>
      <c r="O1575" s="38" t="str">
        <f>IF(B1575=1,'KELAS (REFERENSI)'!O1575,IF(B1575=2,'KELAS (REFERENSI)'!O1590,IF(B1575=3,'KELAS (REFERENSI)'!O1605,IF(B1575=4,'KELAS (REFERENSI)'!O1620,""))))</f>
        <v/>
      </c>
      <c r="P1575" s="38" t="str">
        <f>IF(B1575=1,'KELAS (REFERENSI)'!P1575,IF(B1575=2,'KELAS (REFERENSI)'!P1590,IF(B1575=3,'KELAS (REFERENSI)'!P1605,IF(B1575=4,'KELAS (REFERENSI)'!P1620,""))))</f>
        <v/>
      </c>
      <c r="Q1575" s="38" t="str">
        <f t="shared" si="4"/>
        <v>BPS Kota Jakarta Timur</v>
      </c>
      <c r="R1575" s="38" t="str">
        <f t="shared" si="56"/>
        <v/>
      </c>
      <c r="S1575" s="38" t="str">
        <f t="shared" ref="S1575:T1575" si="1583">S1574</f>
        <v>15 Juni sampai dengan 31 Agustus 2026</v>
      </c>
      <c r="T1575" s="38" t="str">
        <f t="shared" si="1583"/>
        <v>31 Agustus 2026</v>
      </c>
      <c r="U1575" s="46"/>
      <c r="V1575" s="42"/>
      <c r="W1575" s="42"/>
      <c r="X1575" s="42"/>
    </row>
    <row r="1576" ht="15.0" customHeight="1">
      <c r="A1576" s="36" t="s">
        <v>6638</v>
      </c>
      <c r="B1576" s="43"/>
      <c r="C1576" s="44"/>
      <c r="D1576" s="47"/>
      <c r="E1576" s="47"/>
      <c r="F1576" s="39" t="str">
        <f t="shared" si="2"/>
        <v>PETUGAS.1575/SPK/SE/PML/3172/2026</v>
      </c>
      <c r="G1576" s="45"/>
      <c r="H1576" s="39" t="str">
        <f>VLOOKUP(G1576,'MITRA (REFERENSI)'!$A:$Z,16,FALSE)</f>
        <v>#N/A</v>
      </c>
      <c r="I1576" s="39" t="str">
        <f>VLOOKUP(G1576,'MITRA (REFERENSI)'!$A:$Z,25,FALSE)</f>
        <v>#N/A</v>
      </c>
      <c r="J1576" s="38" t="str">
        <f>VLOOKUP(G1576,'MITRA (REFERENSI)'!$A:$Z,26,FALSE)</f>
        <v>#N/A</v>
      </c>
      <c r="K1576" s="38" t="str">
        <f>VLOOKUP(G1576,'MITRA (REFERENSI)'!$A:$Z,15,FALSE)</f>
        <v>#N/A</v>
      </c>
      <c r="L1576" s="38" t="str">
        <f>VLOOKUP(G1576,'MITRA (REFERENSI)'!$A:$Z,15,FALSE)</f>
        <v>#N/A</v>
      </c>
      <c r="M1576" s="38" t="str">
        <f>IF(B1576=1,'KELAS (REFERENSI)'!M1576,IF(B1576=2,'KELAS (REFERENSI)'!M1591,IF(B1576=3,'KELAS (REFERENSI)'!M1606,IF(B1576=4,'KELAS (REFERENSI)'!M1621,""))))</f>
        <v/>
      </c>
      <c r="N1576" s="38" t="str">
        <f>IF(B1576=1,'KELAS (REFERENSI)'!N1576,IF(B1576=2,'KELAS (REFERENSI)'!N1591,IF(B1576=3,'KELAS (REFERENSI)'!N1606,IF(B1576=4,'KELAS (REFERENSI)'!N1621,""))))</f>
        <v/>
      </c>
      <c r="O1576" s="38" t="str">
        <f>IF(B1576=1,'KELAS (REFERENSI)'!O1576,IF(B1576=2,'KELAS (REFERENSI)'!O1591,IF(B1576=3,'KELAS (REFERENSI)'!O1606,IF(B1576=4,'KELAS (REFERENSI)'!O1621,""))))</f>
        <v/>
      </c>
      <c r="P1576" s="38" t="str">
        <f>IF(B1576=1,'KELAS (REFERENSI)'!P1576,IF(B1576=2,'KELAS (REFERENSI)'!P1591,IF(B1576=3,'KELAS (REFERENSI)'!P1606,IF(B1576=4,'KELAS (REFERENSI)'!P1621,""))))</f>
        <v/>
      </c>
      <c r="Q1576" s="38" t="str">
        <f t="shared" si="4"/>
        <v>BPS Kota Jakarta Timur</v>
      </c>
      <c r="R1576" s="38" t="str">
        <f t="shared" si="56"/>
        <v/>
      </c>
      <c r="S1576" s="38" t="str">
        <f t="shared" ref="S1576:T1576" si="1584">S1575</f>
        <v>15 Juni sampai dengan 31 Agustus 2026</v>
      </c>
      <c r="T1576" s="38" t="str">
        <f t="shared" si="1584"/>
        <v>31 Agustus 2026</v>
      </c>
      <c r="U1576" s="46"/>
      <c r="V1576" s="42"/>
      <c r="W1576" s="42"/>
      <c r="X1576" s="42"/>
    </row>
    <row r="1577" ht="15.0" customHeight="1">
      <c r="A1577" s="36" t="s">
        <v>6639</v>
      </c>
      <c r="B1577" s="43"/>
      <c r="C1577" s="44"/>
      <c r="D1577" s="47"/>
      <c r="E1577" s="47"/>
      <c r="F1577" s="39" t="str">
        <f t="shared" si="2"/>
        <v>PETUGAS.1576/SPK/SE/PML/3172/2026</v>
      </c>
      <c r="G1577" s="45"/>
      <c r="H1577" s="39" t="str">
        <f>VLOOKUP(G1577,'MITRA (REFERENSI)'!$A:$Z,16,FALSE)</f>
        <v>#N/A</v>
      </c>
      <c r="I1577" s="39" t="str">
        <f>VLOOKUP(G1577,'MITRA (REFERENSI)'!$A:$Z,25,FALSE)</f>
        <v>#N/A</v>
      </c>
      <c r="J1577" s="38" t="str">
        <f>VLOOKUP(G1577,'MITRA (REFERENSI)'!$A:$Z,26,FALSE)</f>
        <v>#N/A</v>
      </c>
      <c r="K1577" s="38" t="str">
        <f>VLOOKUP(G1577,'MITRA (REFERENSI)'!$A:$Z,15,FALSE)</f>
        <v>#N/A</v>
      </c>
      <c r="L1577" s="38" t="str">
        <f>VLOOKUP(G1577,'MITRA (REFERENSI)'!$A:$Z,15,FALSE)</f>
        <v>#N/A</v>
      </c>
      <c r="M1577" s="38" t="str">
        <f>IF(B1577=1,'KELAS (REFERENSI)'!M1577,IF(B1577=2,'KELAS (REFERENSI)'!M1592,IF(B1577=3,'KELAS (REFERENSI)'!M1607,IF(B1577=4,'KELAS (REFERENSI)'!M1622,""))))</f>
        <v/>
      </c>
      <c r="N1577" s="38" t="str">
        <f>IF(B1577=1,'KELAS (REFERENSI)'!N1577,IF(B1577=2,'KELAS (REFERENSI)'!N1592,IF(B1577=3,'KELAS (REFERENSI)'!N1607,IF(B1577=4,'KELAS (REFERENSI)'!N1622,""))))</f>
        <v/>
      </c>
      <c r="O1577" s="38" t="str">
        <f>IF(B1577=1,'KELAS (REFERENSI)'!O1577,IF(B1577=2,'KELAS (REFERENSI)'!O1592,IF(B1577=3,'KELAS (REFERENSI)'!O1607,IF(B1577=4,'KELAS (REFERENSI)'!O1622,""))))</f>
        <v/>
      </c>
      <c r="P1577" s="38" t="str">
        <f>IF(B1577=1,'KELAS (REFERENSI)'!P1577,IF(B1577=2,'KELAS (REFERENSI)'!P1592,IF(B1577=3,'KELAS (REFERENSI)'!P1607,IF(B1577=4,'KELAS (REFERENSI)'!P1622,""))))</f>
        <v/>
      </c>
      <c r="Q1577" s="38" t="str">
        <f t="shared" si="4"/>
        <v>BPS Kota Jakarta Timur</v>
      </c>
      <c r="R1577" s="38" t="str">
        <f t="shared" si="56"/>
        <v/>
      </c>
      <c r="S1577" s="38" t="str">
        <f t="shared" ref="S1577:T1577" si="1585">S1576</f>
        <v>15 Juni sampai dengan 31 Agustus 2026</v>
      </c>
      <c r="T1577" s="38" t="str">
        <f t="shared" si="1585"/>
        <v>31 Agustus 2026</v>
      </c>
      <c r="U1577" s="46"/>
      <c r="V1577" s="42"/>
      <c r="W1577" s="42"/>
      <c r="X1577" s="42"/>
    </row>
    <row r="1578" ht="15.0" customHeight="1">
      <c r="A1578" s="36" t="s">
        <v>6640</v>
      </c>
      <c r="B1578" s="43"/>
      <c r="C1578" s="44"/>
      <c r="D1578" s="47"/>
      <c r="E1578" s="47"/>
      <c r="F1578" s="39" t="str">
        <f t="shared" si="2"/>
        <v>PETUGAS.1577/SPK/SE/PML/3172/2026</v>
      </c>
      <c r="G1578" s="45"/>
      <c r="H1578" s="39" t="str">
        <f>VLOOKUP(G1578,'MITRA (REFERENSI)'!$A:$Z,16,FALSE)</f>
        <v>#N/A</v>
      </c>
      <c r="I1578" s="39" t="str">
        <f>VLOOKUP(G1578,'MITRA (REFERENSI)'!$A:$Z,25,FALSE)</f>
        <v>#N/A</v>
      </c>
      <c r="J1578" s="38" t="str">
        <f>VLOOKUP(G1578,'MITRA (REFERENSI)'!$A:$Z,26,FALSE)</f>
        <v>#N/A</v>
      </c>
      <c r="K1578" s="38" t="str">
        <f>VLOOKUP(G1578,'MITRA (REFERENSI)'!$A:$Z,15,FALSE)</f>
        <v>#N/A</v>
      </c>
      <c r="L1578" s="38" t="str">
        <f>VLOOKUP(G1578,'MITRA (REFERENSI)'!$A:$Z,15,FALSE)</f>
        <v>#N/A</v>
      </c>
      <c r="M1578" s="38" t="str">
        <f>IF(B1578=1,'KELAS (REFERENSI)'!M1578,IF(B1578=2,'KELAS (REFERENSI)'!M1593,IF(B1578=3,'KELAS (REFERENSI)'!M1608,IF(B1578=4,'KELAS (REFERENSI)'!M1623,""))))</f>
        <v/>
      </c>
      <c r="N1578" s="38" t="str">
        <f>IF(B1578=1,'KELAS (REFERENSI)'!N1578,IF(B1578=2,'KELAS (REFERENSI)'!N1593,IF(B1578=3,'KELAS (REFERENSI)'!N1608,IF(B1578=4,'KELAS (REFERENSI)'!N1623,""))))</f>
        <v/>
      </c>
      <c r="O1578" s="38" t="str">
        <f>IF(B1578=1,'KELAS (REFERENSI)'!O1578,IF(B1578=2,'KELAS (REFERENSI)'!O1593,IF(B1578=3,'KELAS (REFERENSI)'!O1608,IF(B1578=4,'KELAS (REFERENSI)'!O1623,""))))</f>
        <v/>
      </c>
      <c r="P1578" s="38" t="str">
        <f>IF(B1578=1,'KELAS (REFERENSI)'!P1578,IF(B1578=2,'KELAS (REFERENSI)'!P1593,IF(B1578=3,'KELAS (REFERENSI)'!P1608,IF(B1578=4,'KELAS (REFERENSI)'!P1623,""))))</f>
        <v/>
      </c>
      <c r="Q1578" s="38" t="str">
        <f t="shared" si="4"/>
        <v>BPS Kota Jakarta Timur</v>
      </c>
      <c r="R1578" s="38" t="str">
        <f t="shared" si="56"/>
        <v/>
      </c>
      <c r="S1578" s="38" t="str">
        <f t="shared" ref="S1578:T1578" si="1586">S1577</f>
        <v>15 Juni sampai dengan 31 Agustus 2026</v>
      </c>
      <c r="T1578" s="38" t="str">
        <f t="shared" si="1586"/>
        <v>31 Agustus 2026</v>
      </c>
      <c r="U1578" s="46"/>
      <c r="V1578" s="42"/>
      <c r="W1578" s="42"/>
      <c r="X1578" s="42"/>
    </row>
    <row r="1579" ht="15.0" customHeight="1">
      <c r="A1579" s="36" t="s">
        <v>6641</v>
      </c>
      <c r="B1579" s="43"/>
      <c r="C1579" s="44"/>
      <c r="D1579" s="47"/>
      <c r="E1579" s="47"/>
      <c r="F1579" s="39" t="str">
        <f t="shared" si="2"/>
        <v>PETUGAS.1578/SPK/SE/PML/3172/2026</v>
      </c>
      <c r="G1579" s="45"/>
      <c r="H1579" s="39" t="str">
        <f>VLOOKUP(G1579,'MITRA (REFERENSI)'!$A:$Z,16,FALSE)</f>
        <v>#N/A</v>
      </c>
      <c r="I1579" s="39" t="str">
        <f>VLOOKUP(G1579,'MITRA (REFERENSI)'!$A:$Z,25,FALSE)</f>
        <v>#N/A</v>
      </c>
      <c r="J1579" s="38" t="str">
        <f>VLOOKUP(G1579,'MITRA (REFERENSI)'!$A:$Z,26,FALSE)</f>
        <v>#N/A</v>
      </c>
      <c r="K1579" s="38" t="str">
        <f>VLOOKUP(G1579,'MITRA (REFERENSI)'!$A:$Z,15,FALSE)</f>
        <v>#N/A</v>
      </c>
      <c r="L1579" s="38" t="str">
        <f>VLOOKUP(G1579,'MITRA (REFERENSI)'!$A:$Z,15,FALSE)</f>
        <v>#N/A</v>
      </c>
      <c r="M1579" s="38" t="str">
        <f>IF(B1579=1,'KELAS (REFERENSI)'!M1579,IF(B1579=2,'KELAS (REFERENSI)'!M1594,IF(B1579=3,'KELAS (REFERENSI)'!M1609,IF(B1579=4,'KELAS (REFERENSI)'!M1624,""))))</f>
        <v/>
      </c>
      <c r="N1579" s="38" t="str">
        <f>IF(B1579=1,'KELAS (REFERENSI)'!N1579,IF(B1579=2,'KELAS (REFERENSI)'!N1594,IF(B1579=3,'KELAS (REFERENSI)'!N1609,IF(B1579=4,'KELAS (REFERENSI)'!N1624,""))))</f>
        <v/>
      </c>
      <c r="O1579" s="38" t="str">
        <f>IF(B1579=1,'KELAS (REFERENSI)'!O1579,IF(B1579=2,'KELAS (REFERENSI)'!O1594,IF(B1579=3,'KELAS (REFERENSI)'!O1609,IF(B1579=4,'KELAS (REFERENSI)'!O1624,""))))</f>
        <v/>
      </c>
      <c r="P1579" s="38" t="str">
        <f>IF(B1579=1,'KELAS (REFERENSI)'!P1579,IF(B1579=2,'KELAS (REFERENSI)'!P1594,IF(B1579=3,'KELAS (REFERENSI)'!P1609,IF(B1579=4,'KELAS (REFERENSI)'!P1624,""))))</f>
        <v/>
      </c>
      <c r="Q1579" s="38" t="str">
        <f t="shared" si="4"/>
        <v>BPS Kota Jakarta Timur</v>
      </c>
      <c r="R1579" s="38" t="str">
        <f t="shared" si="56"/>
        <v/>
      </c>
      <c r="S1579" s="38" t="str">
        <f t="shared" ref="S1579:T1579" si="1587">S1578</f>
        <v>15 Juni sampai dengan 31 Agustus 2026</v>
      </c>
      <c r="T1579" s="38" t="str">
        <f t="shared" si="1587"/>
        <v>31 Agustus 2026</v>
      </c>
      <c r="U1579" s="46"/>
      <c r="V1579" s="42"/>
      <c r="W1579" s="42"/>
      <c r="X1579" s="42"/>
    </row>
    <row r="1580" ht="15.0" customHeight="1">
      <c r="A1580" s="36" t="s">
        <v>6642</v>
      </c>
      <c r="B1580" s="43"/>
      <c r="C1580" s="44"/>
      <c r="D1580" s="47"/>
      <c r="E1580" s="47"/>
      <c r="F1580" s="39" t="str">
        <f t="shared" si="2"/>
        <v>PETUGAS.1579/SPK/SE/PML/3172/2026</v>
      </c>
      <c r="G1580" s="45"/>
      <c r="H1580" s="39" t="str">
        <f>VLOOKUP(G1580,'MITRA (REFERENSI)'!$A:$Z,16,FALSE)</f>
        <v>#N/A</v>
      </c>
      <c r="I1580" s="39" t="str">
        <f>VLOOKUP(G1580,'MITRA (REFERENSI)'!$A:$Z,25,FALSE)</f>
        <v>#N/A</v>
      </c>
      <c r="J1580" s="38" t="str">
        <f>VLOOKUP(G1580,'MITRA (REFERENSI)'!$A:$Z,26,FALSE)</f>
        <v>#N/A</v>
      </c>
      <c r="K1580" s="38" t="str">
        <f>VLOOKUP(G1580,'MITRA (REFERENSI)'!$A:$Z,15,FALSE)</f>
        <v>#N/A</v>
      </c>
      <c r="L1580" s="38" t="str">
        <f>VLOOKUP(G1580,'MITRA (REFERENSI)'!$A:$Z,15,FALSE)</f>
        <v>#N/A</v>
      </c>
      <c r="M1580" s="38" t="str">
        <f>IF(B1580=1,'KELAS (REFERENSI)'!M1580,IF(B1580=2,'KELAS (REFERENSI)'!M1595,IF(B1580=3,'KELAS (REFERENSI)'!M1610,IF(B1580=4,'KELAS (REFERENSI)'!M1625,""))))</f>
        <v/>
      </c>
      <c r="N1580" s="38" t="str">
        <f>IF(B1580=1,'KELAS (REFERENSI)'!N1580,IF(B1580=2,'KELAS (REFERENSI)'!N1595,IF(B1580=3,'KELAS (REFERENSI)'!N1610,IF(B1580=4,'KELAS (REFERENSI)'!N1625,""))))</f>
        <v/>
      </c>
      <c r="O1580" s="38" t="str">
        <f>IF(B1580=1,'KELAS (REFERENSI)'!O1580,IF(B1580=2,'KELAS (REFERENSI)'!O1595,IF(B1580=3,'KELAS (REFERENSI)'!O1610,IF(B1580=4,'KELAS (REFERENSI)'!O1625,""))))</f>
        <v/>
      </c>
      <c r="P1580" s="38" t="str">
        <f>IF(B1580=1,'KELAS (REFERENSI)'!P1580,IF(B1580=2,'KELAS (REFERENSI)'!P1595,IF(B1580=3,'KELAS (REFERENSI)'!P1610,IF(B1580=4,'KELAS (REFERENSI)'!P1625,""))))</f>
        <v/>
      </c>
      <c r="Q1580" s="38" t="str">
        <f t="shared" si="4"/>
        <v>BPS Kota Jakarta Timur</v>
      </c>
      <c r="R1580" s="38" t="str">
        <f t="shared" si="56"/>
        <v/>
      </c>
      <c r="S1580" s="38" t="str">
        <f t="shared" ref="S1580:T1580" si="1588">S1579</f>
        <v>15 Juni sampai dengan 31 Agustus 2026</v>
      </c>
      <c r="T1580" s="38" t="str">
        <f t="shared" si="1588"/>
        <v>31 Agustus 2026</v>
      </c>
      <c r="U1580" s="46"/>
      <c r="V1580" s="42"/>
      <c r="W1580" s="42"/>
      <c r="X1580" s="42"/>
    </row>
    <row r="1581" ht="15.0" customHeight="1">
      <c r="A1581" s="36" t="s">
        <v>6643</v>
      </c>
      <c r="B1581" s="43"/>
      <c r="C1581" s="44"/>
      <c r="D1581" s="47"/>
      <c r="E1581" s="47"/>
      <c r="F1581" s="39" t="str">
        <f t="shared" si="2"/>
        <v>PETUGAS.1580/SPK/SE/PML/3172/2026</v>
      </c>
      <c r="G1581" s="45"/>
      <c r="H1581" s="39" t="str">
        <f>VLOOKUP(G1581,'MITRA (REFERENSI)'!$A:$Z,16,FALSE)</f>
        <v>#N/A</v>
      </c>
      <c r="I1581" s="39" t="str">
        <f>VLOOKUP(G1581,'MITRA (REFERENSI)'!$A:$Z,25,FALSE)</f>
        <v>#N/A</v>
      </c>
      <c r="J1581" s="38" t="str">
        <f>VLOOKUP(G1581,'MITRA (REFERENSI)'!$A:$Z,26,FALSE)</f>
        <v>#N/A</v>
      </c>
      <c r="K1581" s="38" t="str">
        <f>VLOOKUP(G1581,'MITRA (REFERENSI)'!$A:$Z,15,FALSE)</f>
        <v>#N/A</v>
      </c>
      <c r="L1581" s="38" t="str">
        <f>VLOOKUP(G1581,'MITRA (REFERENSI)'!$A:$Z,15,FALSE)</f>
        <v>#N/A</v>
      </c>
      <c r="M1581" s="38" t="str">
        <f>IF(B1581=1,'KELAS (REFERENSI)'!M1581,IF(B1581=2,'KELAS (REFERENSI)'!M1596,IF(B1581=3,'KELAS (REFERENSI)'!M1611,IF(B1581=4,'KELAS (REFERENSI)'!M1626,""))))</f>
        <v/>
      </c>
      <c r="N1581" s="38" t="str">
        <f>IF(B1581=1,'KELAS (REFERENSI)'!N1581,IF(B1581=2,'KELAS (REFERENSI)'!N1596,IF(B1581=3,'KELAS (REFERENSI)'!N1611,IF(B1581=4,'KELAS (REFERENSI)'!N1626,""))))</f>
        <v/>
      </c>
      <c r="O1581" s="38" t="str">
        <f>IF(B1581=1,'KELAS (REFERENSI)'!O1581,IF(B1581=2,'KELAS (REFERENSI)'!O1596,IF(B1581=3,'KELAS (REFERENSI)'!O1611,IF(B1581=4,'KELAS (REFERENSI)'!O1626,""))))</f>
        <v/>
      </c>
      <c r="P1581" s="38" t="str">
        <f>IF(B1581=1,'KELAS (REFERENSI)'!P1581,IF(B1581=2,'KELAS (REFERENSI)'!P1596,IF(B1581=3,'KELAS (REFERENSI)'!P1611,IF(B1581=4,'KELAS (REFERENSI)'!P1626,""))))</f>
        <v/>
      </c>
      <c r="Q1581" s="38" t="str">
        <f t="shared" si="4"/>
        <v>BPS Kota Jakarta Timur</v>
      </c>
      <c r="R1581" s="38" t="str">
        <f t="shared" si="56"/>
        <v/>
      </c>
      <c r="S1581" s="38" t="str">
        <f t="shared" ref="S1581:T1581" si="1589">S1580</f>
        <v>15 Juni sampai dengan 31 Agustus 2026</v>
      </c>
      <c r="T1581" s="38" t="str">
        <f t="shared" si="1589"/>
        <v>31 Agustus 2026</v>
      </c>
      <c r="U1581" s="46"/>
      <c r="V1581" s="42"/>
      <c r="W1581" s="42"/>
      <c r="X1581" s="42"/>
    </row>
    <row r="1582" ht="15.0" customHeight="1">
      <c r="A1582" s="36" t="s">
        <v>6644</v>
      </c>
      <c r="B1582" s="43"/>
      <c r="C1582" s="44"/>
      <c r="D1582" s="47"/>
      <c r="E1582" s="47"/>
      <c r="F1582" s="39" t="str">
        <f t="shared" si="2"/>
        <v>PETUGAS.1581/SPK/SE/PML/3172/2026</v>
      </c>
      <c r="G1582" s="45"/>
      <c r="H1582" s="39" t="str">
        <f>VLOOKUP(G1582,'MITRA (REFERENSI)'!$A:$Z,16,FALSE)</f>
        <v>#N/A</v>
      </c>
      <c r="I1582" s="39" t="str">
        <f>VLOOKUP(G1582,'MITRA (REFERENSI)'!$A:$Z,25,FALSE)</f>
        <v>#N/A</v>
      </c>
      <c r="J1582" s="38" t="str">
        <f>VLOOKUP(G1582,'MITRA (REFERENSI)'!$A:$Z,26,FALSE)</f>
        <v>#N/A</v>
      </c>
      <c r="K1582" s="38" t="str">
        <f>VLOOKUP(G1582,'MITRA (REFERENSI)'!$A:$Z,15,FALSE)</f>
        <v>#N/A</v>
      </c>
      <c r="L1582" s="38" t="str">
        <f>VLOOKUP(G1582,'MITRA (REFERENSI)'!$A:$Z,15,FALSE)</f>
        <v>#N/A</v>
      </c>
      <c r="M1582" s="38" t="str">
        <f>IF(B1582=1,'KELAS (REFERENSI)'!M1582,IF(B1582=2,'KELAS (REFERENSI)'!M1597,IF(B1582=3,'KELAS (REFERENSI)'!M1612,IF(B1582=4,'KELAS (REFERENSI)'!M1627,""))))</f>
        <v/>
      </c>
      <c r="N1582" s="38" t="str">
        <f>IF(B1582=1,'KELAS (REFERENSI)'!N1582,IF(B1582=2,'KELAS (REFERENSI)'!N1597,IF(B1582=3,'KELAS (REFERENSI)'!N1612,IF(B1582=4,'KELAS (REFERENSI)'!N1627,""))))</f>
        <v/>
      </c>
      <c r="O1582" s="38" t="str">
        <f>IF(B1582=1,'KELAS (REFERENSI)'!O1582,IF(B1582=2,'KELAS (REFERENSI)'!O1597,IF(B1582=3,'KELAS (REFERENSI)'!O1612,IF(B1582=4,'KELAS (REFERENSI)'!O1627,""))))</f>
        <v/>
      </c>
      <c r="P1582" s="38" t="str">
        <f>IF(B1582=1,'KELAS (REFERENSI)'!P1582,IF(B1582=2,'KELAS (REFERENSI)'!P1597,IF(B1582=3,'KELAS (REFERENSI)'!P1612,IF(B1582=4,'KELAS (REFERENSI)'!P1627,""))))</f>
        <v/>
      </c>
      <c r="Q1582" s="38" t="str">
        <f t="shared" si="4"/>
        <v>BPS Kota Jakarta Timur</v>
      </c>
      <c r="R1582" s="38" t="str">
        <f t="shared" si="56"/>
        <v/>
      </c>
      <c r="S1582" s="38" t="str">
        <f t="shared" ref="S1582:T1582" si="1590">S1581</f>
        <v>15 Juni sampai dengan 31 Agustus 2026</v>
      </c>
      <c r="T1582" s="38" t="str">
        <f t="shared" si="1590"/>
        <v>31 Agustus 2026</v>
      </c>
      <c r="U1582" s="46"/>
      <c r="V1582" s="42"/>
      <c r="W1582" s="42"/>
      <c r="X1582" s="42"/>
    </row>
    <row r="1583" ht="15.0" customHeight="1">
      <c r="A1583" s="36" t="s">
        <v>6645</v>
      </c>
      <c r="B1583" s="43"/>
      <c r="C1583" s="44"/>
      <c r="D1583" s="47"/>
      <c r="E1583" s="47"/>
      <c r="F1583" s="39" t="str">
        <f t="shared" si="2"/>
        <v>PETUGAS.1582/SPK/SE/PML/3172/2026</v>
      </c>
      <c r="G1583" s="45"/>
      <c r="H1583" s="39" t="str">
        <f>VLOOKUP(G1583,'MITRA (REFERENSI)'!$A:$Z,16,FALSE)</f>
        <v>#N/A</v>
      </c>
      <c r="I1583" s="39" t="str">
        <f>VLOOKUP(G1583,'MITRA (REFERENSI)'!$A:$Z,25,FALSE)</f>
        <v>#N/A</v>
      </c>
      <c r="J1583" s="38" t="str">
        <f>VLOOKUP(G1583,'MITRA (REFERENSI)'!$A:$Z,26,FALSE)</f>
        <v>#N/A</v>
      </c>
      <c r="K1583" s="38" t="str">
        <f>VLOOKUP(G1583,'MITRA (REFERENSI)'!$A:$Z,15,FALSE)</f>
        <v>#N/A</v>
      </c>
      <c r="L1583" s="38" t="str">
        <f>VLOOKUP(G1583,'MITRA (REFERENSI)'!$A:$Z,15,FALSE)</f>
        <v>#N/A</v>
      </c>
      <c r="M1583" s="38" t="str">
        <f>IF(B1583=1,'KELAS (REFERENSI)'!M1583,IF(B1583=2,'KELAS (REFERENSI)'!M1598,IF(B1583=3,'KELAS (REFERENSI)'!M1613,IF(B1583=4,'KELAS (REFERENSI)'!M1628,""))))</f>
        <v/>
      </c>
      <c r="N1583" s="38" t="str">
        <f>IF(B1583=1,'KELAS (REFERENSI)'!N1583,IF(B1583=2,'KELAS (REFERENSI)'!N1598,IF(B1583=3,'KELAS (REFERENSI)'!N1613,IF(B1583=4,'KELAS (REFERENSI)'!N1628,""))))</f>
        <v/>
      </c>
      <c r="O1583" s="38" t="str">
        <f>IF(B1583=1,'KELAS (REFERENSI)'!O1583,IF(B1583=2,'KELAS (REFERENSI)'!O1598,IF(B1583=3,'KELAS (REFERENSI)'!O1613,IF(B1583=4,'KELAS (REFERENSI)'!O1628,""))))</f>
        <v/>
      </c>
      <c r="P1583" s="38" t="str">
        <f>IF(B1583=1,'KELAS (REFERENSI)'!P1583,IF(B1583=2,'KELAS (REFERENSI)'!P1598,IF(B1583=3,'KELAS (REFERENSI)'!P1613,IF(B1583=4,'KELAS (REFERENSI)'!P1628,""))))</f>
        <v/>
      </c>
      <c r="Q1583" s="38" t="str">
        <f t="shared" si="4"/>
        <v>BPS Kota Jakarta Timur</v>
      </c>
      <c r="R1583" s="38" t="str">
        <f t="shared" si="56"/>
        <v/>
      </c>
      <c r="S1583" s="38" t="str">
        <f t="shared" ref="S1583:T1583" si="1591">S1582</f>
        <v>15 Juni sampai dengan 31 Agustus 2026</v>
      </c>
      <c r="T1583" s="38" t="str">
        <f t="shared" si="1591"/>
        <v>31 Agustus 2026</v>
      </c>
      <c r="U1583" s="46"/>
      <c r="V1583" s="42"/>
      <c r="W1583" s="42"/>
      <c r="X1583" s="42"/>
    </row>
    <row r="1584" ht="15.0" customHeight="1">
      <c r="A1584" s="36" t="s">
        <v>6646</v>
      </c>
      <c r="B1584" s="43"/>
      <c r="C1584" s="44"/>
      <c r="D1584" s="47"/>
      <c r="E1584" s="47"/>
      <c r="F1584" s="39" t="str">
        <f t="shared" si="2"/>
        <v>PETUGAS.1583/SPK/SE/PML/3172/2026</v>
      </c>
      <c r="G1584" s="45"/>
      <c r="H1584" s="39" t="str">
        <f>VLOOKUP(G1584,'MITRA (REFERENSI)'!$A:$Z,16,FALSE)</f>
        <v>#N/A</v>
      </c>
      <c r="I1584" s="39" t="str">
        <f>VLOOKUP(G1584,'MITRA (REFERENSI)'!$A:$Z,25,FALSE)</f>
        <v>#N/A</v>
      </c>
      <c r="J1584" s="38" t="str">
        <f>VLOOKUP(G1584,'MITRA (REFERENSI)'!$A:$Z,26,FALSE)</f>
        <v>#N/A</v>
      </c>
      <c r="K1584" s="38" t="str">
        <f>VLOOKUP(G1584,'MITRA (REFERENSI)'!$A:$Z,15,FALSE)</f>
        <v>#N/A</v>
      </c>
      <c r="L1584" s="38" t="str">
        <f>VLOOKUP(G1584,'MITRA (REFERENSI)'!$A:$Z,15,FALSE)</f>
        <v>#N/A</v>
      </c>
      <c r="M1584" s="38" t="str">
        <f>IF(B1584=1,'KELAS (REFERENSI)'!M1584,IF(B1584=2,'KELAS (REFERENSI)'!M1599,IF(B1584=3,'KELAS (REFERENSI)'!M1614,IF(B1584=4,'KELAS (REFERENSI)'!M1629,""))))</f>
        <v/>
      </c>
      <c r="N1584" s="38" t="str">
        <f>IF(B1584=1,'KELAS (REFERENSI)'!N1584,IF(B1584=2,'KELAS (REFERENSI)'!N1599,IF(B1584=3,'KELAS (REFERENSI)'!N1614,IF(B1584=4,'KELAS (REFERENSI)'!N1629,""))))</f>
        <v/>
      </c>
      <c r="O1584" s="38" t="str">
        <f>IF(B1584=1,'KELAS (REFERENSI)'!O1584,IF(B1584=2,'KELAS (REFERENSI)'!O1599,IF(B1584=3,'KELAS (REFERENSI)'!O1614,IF(B1584=4,'KELAS (REFERENSI)'!O1629,""))))</f>
        <v/>
      </c>
      <c r="P1584" s="38" t="str">
        <f>IF(B1584=1,'KELAS (REFERENSI)'!P1584,IF(B1584=2,'KELAS (REFERENSI)'!P1599,IF(B1584=3,'KELAS (REFERENSI)'!P1614,IF(B1584=4,'KELAS (REFERENSI)'!P1629,""))))</f>
        <v/>
      </c>
      <c r="Q1584" s="38" t="str">
        <f t="shared" si="4"/>
        <v>BPS Kota Jakarta Timur</v>
      </c>
      <c r="R1584" s="38" t="str">
        <f t="shared" si="56"/>
        <v/>
      </c>
      <c r="S1584" s="38" t="str">
        <f t="shared" ref="S1584:T1584" si="1592">S1583</f>
        <v>15 Juni sampai dengan 31 Agustus 2026</v>
      </c>
      <c r="T1584" s="38" t="str">
        <f t="shared" si="1592"/>
        <v>31 Agustus 2026</v>
      </c>
      <c r="U1584" s="46"/>
      <c r="V1584" s="42"/>
      <c r="W1584" s="42"/>
      <c r="X1584" s="42"/>
    </row>
    <row r="1585" ht="15.0" customHeight="1">
      <c r="A1585" s="36" t="s">
        <v>6647</v>
      </c>
      <c r="B1585" s="43"/>
      <c r="C1585" s="44"/>
      <c r="D1585" s="47"/>
      <c r="E1585" s="47"/>
      <c r="F1585" s="39" t="str">
        <f t="shared" si="2"/>
        <v>PETUGAS.1584/SPK/SE/PML/3172/2026</v>
      </c>
      <c r="G1585" s="45"/>
      <c r="H1585" s="39" t="str">
        <f>VLOOKUP(G1585,'MITRA (REFERENSI)'!$A:$Z,16,FALSE)</f>
        <v>#N/A</v>
      </c>
      <c r="I1585" s="39" t="str">
        <f>VLOOKUP(G1585,'MITRA (REFERENSI)'!$A:$Z,25,FALSE)</f>
        <v>#N/A</v>
      </c>
      <c r="J1585" s="38" t="str">
        <f>VLOOKUP(G1585,'MITRA (REFERENSI)'!$A:$Z,26,FALSE)</f>
        <v>#N/A</v>
      </c>
      <c r="K1585" s="38" t="str">
        <f>VLOOKUP(G1585,'MITRA (REFERENSI)'!$A:$Z,15,FALSE)</f>
        <v>#N/A</v>
      </c>
      <c r="L1585" s="38" t="str">
        <f>VLOOKUP(G1585,'MITRA (REFERENSI)'!$A:$Z,15,FALSE)</f>
        <v>#N/A</v>
      </c>
      <c r="M1585" s="38" t="str">
        <f>IF(B1585=1,'KELAS (REFERENSI)'!M1585,IF(B1585=2,'KELAS (REFERENSI)'!M1600,IF(B1585=3,'KELAS (REFERENSI)'!M1615,IF(B1585=4,'KELAS (REFERENSI)'!M1630,""))))</f>
        <v/>
      </c>
      <c r="N1585" s="38" t="str">
        <f>IF(B1585=1,'KELAS (REFERENSI)'!N1585,IF(B1585=2,'KELAS (REFERENSI)'!N1600,IF(B1585=3,'KELAS (REFERENSI)'!N1615,IF(B1585=4,'KELAS (REFERENSI)'!N1630,""))))</f>
        <v/>
      </c>
      <c r="O1585" s="38" t="str">
        <f>IF(B1585=1,'KELAS (REFERENSI)'!O1585,IF(B1585=2,'KELAS (REFERENSI)'!O1600,IF(B1585=3,'KELAS (REFERENSI)'!O1615,IF(B1585=4,'KELAS (REFERENSI)'!O1630,""))))</f>
        <v/>
      </c>
      <c r="P1585" s="38" t="str">
        <f>IF(B1585=1,'KELAS (REFERENSI)'!P1585,IF(B1585=2,'KELAS (REFERENSI)'!P1600,IF(B1585=3,'KELAS (REFERENSI)'!P1615,IF(B1585=4,'KELAS (REFERENSI)'!P1630,""))))</f>
        <v/>
      </c>
      <c r="Q1585" s="38" t="str">
        <f t="shared" si="4"/>
        <v>BPS Kota Jakarta Timur</v>
      </c>
      <c r="R1585" s="38" t="str">
        <f t="shared" si="56"/>
        <v/>
      </c>
      <c r="S1585" s="38" t="str">
        <f t="shared" ref="S1585:T1585" si="1593">S1584</f>
        <v>15 Juni sampai dengan 31 Agustus 2026</v>
      </c>
      <c r="T1585" s="38" t="str">
        <f t="shared" si="1593"/>
        <v>31 Agustus 2026</v>
      </c>
      <c r="U1585" s="46"/>
      <c r="V1585" s="42"/>
      <c r="W1585" s="42"/>
      <c r="X1585" s="42"/>
    </row>
    <row r="1586" ht="15.0" customHeight="1">
      <c r="A1586" s="36" t="s">
        <v>6648</v>
      </c>
      <c r="B1586" s="43"/>
      <c r="C1586" s="44"/>
      <c r="D1586" s="47"/>
      <c r="E1586" s="47"/>
      <c r="F1586" s="39" t="str">
        <f t="shared" si="2"/>
        <v>PETUGAS.1585/SPK/SE/PML/3172/2026</v>
      </c>
      <c r="G1586" s="45"/>
      <c r="H1586" s="39" t="str">
        <f>VLOOKUP(G1586,'MITRA (REFERENSI)'!$A:$Z,16,FALSE)</f>
        <v>#N/A</v>
      </c>
      <c r="I1586" s="39" t="str">
        <f>VLOOKUP(G1586,'MITRA (REFERENSI)'!$A:$Z,25,FALSE)</f>
        <v>#N/A</v>
      </c>
      <c r="J1586" s="38" t="str">
        <f>VLOOKUP(G1586,'MITRA (REFERENSI)'!$A:$Z,26,FALSE)</f>
        <v>#N/A</v>
      </c>
      <c r="K1586" s="38" t="str">
        <f>VLOOKUP(G1586,'MITRA (REFERENSI)'!$A:$Z,15,FALSE)</f>
        <v>#N/A</v>
      </c>
      <c r="L1586" s="38" t="str">
        <f>VLOOKUP(G1586,'MITRA (REFERENSI)'!$A:$Z,15,FALSE)</f>
        <v>#N/A</v>
      </c>
      <c r="M1586" s="38" t="str">
        <f>IF(B1586=1,'KELAS (REFERENSI)'!M1586,IF(B1586=2,'KELAS (REFERENSI)'!M1601,IF(B1586=3,'KELAS (REFERENSI)'!M1616,IF(B1586=4,'KELAS (REFERENSI)'!M1631,""))))</f>
        <v/>
      </c>
      <c r="N1586" s="38" t="str">
        <f>IF(B1586=1,'KELAS (REFERENSI)'!N1586,IF(B1586=2,'KELAS (REFERENSI)'!N1601,IF(B1586=3,'KELAS (REFERENSI)'!N1616,IF(B1586=4,'KELAS (REFERENSI)'!N1631,""))))</f>
        <v/>
      </c>
      <c r="O1586" s="38" t="str">
        <f>IF(B1586=1,'KELAS (REFERENSI)'!O1586,IF(B1586=2,'KELAS (REFERENSI)'!O1601,IF(B1586=3,'KELAS (REFERENSI)'!O1616,IF(B1586=4,'KELAS (REFERENSI)'!O1631,""))))</f>
        <v/>
      </c>
      <c r="P1586" s="38" t="str">
        <f>IF(B1586=1,'KELAS (REFERENSI)'!P1586,IF(B1586=2,'KELAS (REFERENSI)'!P1601,IF(B1586=3,'KELAS (REFERENSI)'!P1616,IF(B1586=4,'KELAS (REFERENSI)'!P1631,""))))</f>
        <v/>
      </c>
      <c r="Q1586" s="38" t="str">
        <f t="shared" si="4"/>
        <v>BPS Kota Jakarta Timur</v>
      </c>
      <c r="R1586" s="38" t="str">
        <f t="shared" si="56"/>
        <v/>
      </c>
      <c r="S1586" s="38" t="str">
        <f t="shared" ref="S1586:T1586" si="1594">S1585</f>
        <v>15 Juni sampai dengan 31 Agustus 2026</v>
      </c>
      <c r="T1586" s="38" t="str">
        <f t="shared" si="1594"/>
        <v>31 Agustus 2026</v>
      </c>
      <c r="U1586" s="46"/>
      <c r="V1586" s="42"/>
      <c r="W1586" s="42"/>
      <c r="X1586" s="42"/>
    </row>
    <row r="1587" ht="15.0" customHeight="1">
      <c r="A1587" s="36" t="s">
        <v>6649</v>
      </c>
      <c r="B1587" s="43"/>
      <c r="C1587" s="44"/>
      <c r="D1587" s="47"/>
      <c r="E1587" s="47"/>
      <c r="F1587" s="39" t="str">
        <f t="shared" si="2"/>
        <v>PETUGAS.1586/SPK/SE/PML/3172/2026</v>
      </c>
      <c r="G1587" s="45"/>
      <c r="H1587" s="39" t="str">
        <f>VLOOKUP(G1587,'MITRA (REFERENSI)'!$A:$Z,16,FALSE)</f>
        <v>#N/A</v>
      </c>
      <c r="I1587" s="39" t="str">
        <f>VLOOKUP(G1587,'MITRA (REFERENSI)'!$A:$Z,25,FALSE)</f>
        <v>#N/A</v>
      </c>
      <c r="J1587" s="38" t="str">
        <f>VLOOKUP(G1587,'MITRA (REFERENSI)'!$A:$Z,26,FALSE)</f>
        <v>#N/A</v>
      </c>
      <c r="K1587" s="38" t="str">
        <f>VLOOKUP(G1587,'MITRA (REFERENSI)'!$A:$Z,15,FALSE)</f>
        <v>#N/A</v>
      </c>
      <c r="L1587" s="38" t="str">
        <f>VLOOKUP(G1587,'MITRA (REFERENSI)'!$A:$Z,15,FALSE)</f>
        <v>#N/A</v>
      </c>
      <c r="M1587" s="38" t="str">
        <f>IF(B1587=1,'KELAS (REFERENSI)'!M1587,IF(B1587=2,'KELAS (REFERENSI)'!M1602,IF(B1587=3,'KELAS (REFERENSI)'!M1617,IF(B1587=4,'KELAS (REFERENSI)'!M1632,""))))</f>
        <v/>
      </c>
      <c r="N1587" s="38" t="str">
        <f>IF(B1587=1,'KELAS (REFERENSI)'!N1587,IF(B1587=2,'KELAS (REFERENSI)'!N1602,IF(B1587=3,'KELAS (REFERENSI)'!N1617,IF(B1587=4,'KELAS (REFERENSI)'!N1632,""))))</f>
        <v/>
      </c>
      <c r="O1587" s="38" t="str">
        <f>IF(B1587=1,'KELAS (REFERENSI)'!O1587,IF(B1587=2,'KELAS (REFERENSI)'!O1602,IF(B1587=3,'KELAS (REFERENSI)'!O1617,IF(B1587=4,'KELAS (REFERENSI)'!O1632,""))))</f>
        <v/>
      </c>
      <c r="P1587" s="38" t="str">
        <f>IF(B1587=1,'KELAS (REFERENSI)'!P1587,IF(B1587=2,'KELAS (REFERENSI)'!P1602,IF(B1587=3,'KELAS (REFERENSI)'!P1617,IF(B1587=4,'KELAS (REFERENSI)'!P1632,""))))</f>
        <v/>
      </c>
      <c r="Q1587" s="38" t="str">
        <f t="shared" si="4"/>
        <v>BPS Kota Jakarta Timur</v>
      </c>
      <c r="R1587" s="38" t="str">
        <f t="shared" si="56"/>
        <v/>
      </c>
      <c r="S1587" s="38" t="str">
        <f t="shared" ref="S1587:T1587" si="1595">S1586</f>
        <v>15 Juni sampai dengan 31 Agustus 2026</v>
      </c>
      <c r="T1587" s="38" t="str">
        <f t="shared" si="1595"/>
        <v>31 Agustus 2026</v>
      </c>
      <c r="U1587" s="46"/>
      <c r="V1587" s="42"/>
      <c r="W1587" s="42"/>
      <c r="X1587" s="42"/>
    </row>
    <row r="1588" ht="15.0" customHeight="1">
      <c r="A1588" s="36" t="s">
        <v>6650</v>
      </c>
      <c r="B1588" s="43"/>
      <c r="C1588" s="44"/>
      <c r="D1588" s="47"/>
      <c r="E1588" s="47"/>
      <c r="F1588" s="39" t="str">
        <f t="shared" si="2"/>
        <v>PETUGAS.1587/SPK/SE/PML/3172/2026</v>
      </c>
      <c r="G1588" s="45"/>
      <c r="H1588" s="39" t="str">
        <f>VLOOKUP(G1588,'MITRA (REFERENSI)'!$A:$Z,16,FALSE)</f>
        <v>#N/A</v>
      </c>
      <c r="I1588" s="39" t="str">
        <f>VLOOKUP(G1588,'MITRA (REFERENSI)'!$A:$Z,25,FALSE)</f>
        <v>#N/A</v>
      </c>
      <c r="J1588" s="38" t="str">
        <f>VLOOKUP(G1588,'MITRA (REFERENSI)'!$A:$Z,26,FALSE)</f>
        <v>#N/A</v>
      </c>
      <c r="K1588" s="38" t="str">
        <f>VLOOKUP(G1588,'MITRA (REFERENSI)'!$A:$Z,15,FALSE)</f>
        <v>#N/A</v>
      </c>
      <c r="L1588" s="38" t="str">
        <f>VLOOKUP(G1588,'MITRA (REFERENSI)'!$A:$Z,15,FALSE)</f>
        <v>#N/A</v>
      </c>
      <c r="M1588" s="38" t="str">
        <f>IF(B1588=1,'KELAS (REFERENSI)'!M1588,IF(B1588=2,'KELAS (REFERENSI)'!M1603,IF(B1588=3,'KELAS (REFERENSI)'!M1618,IF(B1588=4,'KELAS (REFERENSI)'!M1633,""))))</f>
        <v/>
      </c>
      <c r="N1588" s="38" t="str">
        <f>IF(B1588=1,'KELAS (REFERENSI)'!N1588,IF(B1588=2,'KELAS (REFERENSI)'!N1603,IF(B1588=3,'KELAS (REFERENSI)'!N1618,IF(B1588=4,'KELAS (REFERENSI)'!N1633,""))))</f>
        <v/>
      </c>
      <c r="O1588" s="38" t="str">
        <f>IF(B1588=1,'KELAS (REFERENSI)'!O1588,IF(B1588=2,'KELAS (REFERENSI)'!O1603,IF(B1588=3,'KELAS (REFERENSI)'!O1618,IF(B1588=4,'KELAS (REFERENSI)'!O1633,""))))</f>
        <v/>
      </c>
      <c r="P1588" s="38" t="str">
        <f>IF(B1588=1,'KELAS (REFERENSI)'!P1588,IF(B1588=2,'KELAS (REFERENSI)'!P1603,IF(B1588=3,'KELAS (REFERENSI)'!P1618,IF(B1588=4,'KELAS (REFERENSI)'!P1633,""))))</f>
        <v/>
      </c>
      <c r="Q1588" s="38" t="str">
        <f t="shared" si="4"/>
        <v>BPS Kota Jakarta Timur</v>
      </c>
      <c r="R1588" s="38" t="str">
        <f t="shared" si="56"/>
        <v/>
      </c>
      <c r="S1588" s="38" t="str">
        <f t="shared" ref="S1588:T1588" si="1596">S1587</f>
        <v>15 Juni sampai dengan 31 Agustus 2026</v>
      </c>
      <c r="T1588" s="38" t="str">
        <f t="shared" si="1596"/>
        <v>31 Agustus 2026</v>
      </c>
      <c r="U1588" s="46"/>
      <c r="V1588" s="42"/>
      <c r="W1588" s="42"/>
      <c r="X1588" s="42"/>
    </row>
    <row r="1589" ht="15.0" customHeight="1">
      <c r="A1589" s="36" t="s">
        <v>6651</v>
      </c>
      <c r="B1589" s="43"/>
      <c r="C1589" s="44"/>
      <c r="D1589" s="47"/>
      <c r="E1589" s="47"/>
      <c r="F1589" s="39" t="str">
        <f t="shared" si="2"/>
        <v>PETUGAS.1588/SPK/SE/PML/3172/2026</v>
      </c>
      <c r="G1589" s="45"/>
      <c r="H1589" s="39" t="str">
        <f>VLOOKUP(G1589,'MITRA (REFERENSI)'!$A:$Z,16,FALSE)</f>
        <v>#N/A</v>
      </c>
      <c r="I1589" s="39" t="str">
        <f>VLOOKUP(G1589,'MITRA (REFERENSI)'!$A:$Z,25,FALSE)</f>
        <v>#N/A</v>
      </c>
      <c r="J1589" s="38" t="str">
        <f>VLOOKUP(G1589,'MITRA (REFERENSI)'!$A:$Z,26,FALSE)</f>
        <v>#N/A</v>
      </c>
      <c r="K1589" s="38" t="str">
        <f>VLOOKUP(G1589,'MITRA (REFERENSI)'!$A:$Z,15,FALSE)</f>
        <v>#N/A</v>
      </c>
      <c r="L1589" s="38" t="str">
        <f>VLOOKUP(G1589,'MITRA (REFERENSI)'!$A:$Z,15,FALSE)</f>
        <v>#N/A</v>
      </c>
      <c r="M1589" s="38" t="str">
        <f>IF(B1589=1,'KELAS (REFERENSI)'!M1589,IF(B1589=2,'KELAS (REFERENSI)'!M1604,IF(B1589=3,'KELAS (REFERENSI)'!M1619,IF(B1589=4,'KELAS (REFERENSI)'!M1634,""))))</f>
        <v/>
      </c>
      <c r="N1589" s="38" t="str">
        <f>IF(B1589=1,'KELAS (REFERENSI)'!N1589,IF(B1589=2,'KELAS (REFERENSI)'!N1604,IF(B1589=3,'KELAS (REFERENSI)'!N1619,IF(B1589=4,'KELAS (REFERENSI)'!N1634,""))))</f>
        <v/>
      </c>
      <c r="O1589" s="38" t="str">
        <f>IF(B1589=1,'KELAS (REFERENSI)'!O1589,IF(B1589=2,'KELAS (REFERENSI)'!O1604,IF(B1589=3,'KELAS (REFERENSI)'!O1619,IF(B1589=4,'KELAS (REFERENSI)'!O1634,""))))</f>
        <v/>
      </c>
      <c r="P1589" s="38" t="str">
        <f>IF(B1589=1,'KELAS (REFERENSI)'!P1589,IF(B1589=2,'KELAS (REFERENSI)'!P1604,IF(B1589=3,'KELAS (REFERENSI)'!P1619,IF(B1589=4,'KELAS (REFERENSI)'!P1634,""))))</f>
        <v/>
      </c>
      <c r="Q1589" s="38" t="str">
        <f t="shared" si="4"/>
        <v>BPS Kota Jakarta Timur</v>
      </c>
      <c r="R1589" s="38" t="str">
        <f t="shared" si="56"/>
        <v/>
      </c>
      <c r="S1589" s="38" t="str">
        <f t="shared" ref="S1589:T1589" si="1597">S1588</f>
        <v>15 Juni sampai dengan 31 Agustus 2026</v>
      </c>
      <c r="T1589" s="38" t="str">
        <f t="shared" si="1597"/>
        <v>31 Agustus 2026</v>
      </c>
      <c r="U1589" s="46"/>
      <c r="V1589" s="42"/>
      <c r="W1589" s="42"/>
      <c r="X1589" s="42"/>
    </row>
    <row r="1590" ht="15.0" customHeight="1">
      <c r="A1590" s="36" t="s">
        <v>6652</v>
      </c>
      <c r="B1590" s="43"/>
      <c r="C1590" s="44"/>
      <c r="D1590" s="47"/>
      <c r="E1590" s="47"/>
      <c r="F1590" s="39" t="str">
        <f t="shared" si="2"/>
        <v>PETUGAS.1589/SPK/SE/PML/3172/2026</v>
      </c>
      <c r="G1590" s="45"/>
      <c r="H1590" s="39" t="str">
        <f>VLOOKUP(G1590,'MITRA (REFERENSI)'!$A:$Z,16,FALSE)</f>
        <v>#N/A</v>
      </c>
      <c r="I1590" s="39" t="str">
        <f>VLOOKUP(G1590,'MITRA (REFERENSI)'!$A:$Z,25,FALSE)</f>
        <v>#N/A</v>
      </c>
      <c r="J1590" s="38" t="str">
        <f>VLOOKUP(G1590,'MITRA (REFERENSI)'!$A:$Z,26,FALSE)</f>
        <v>#N/A</v>
      </c>
      <c r="K1590" s="38" t="str">
        <f>VLOOKUP(G1590,'MITRA (REFERENSI)'!$A:$Z,15,FALSE)</f>
        <v>#N/A</v>
      </c>
      <c r="L1590" s="38" t="str">
        <f>VLOOKUP(G1590,'MITRA (REFERENSI)'!$A:$Z,15,FALSE)</f>
        <v>#N/A</v>
      </c>
      <c r="M1590" s="38" t="str">
        <f>IF(B1590=1,'KELAS (REFERENSI)'!M1590,IF(B1590=2,'KELAS (REFERENSI)'!M1605,IF(B1590=3,'KELAS (REFERENSI)'!M1620,IF(B1590=4,'KELAS (REFERENSI)'!M1635,""))))</f>
        <v/>
      </c>
      <c r="N1590" s="38" t="str">
        <f>IF(B1590=1,'KELAS (REFERENSI)'!N1590,IF(B1590=2,'KELAS (REFERENSI)'!N1605,IF(B1590=3,'KELAS (REFERENSI)'!N1620,IF(B1590=4,'KELAS (REFERENSI)'!N1635,""))))</f>
        <v/>
      </c>
      <c r="O1590" s="38" t="str">
        <f>IF(B1590=1,'KELAS (REFERENSI)'!O1590,IF(B1590=2,'KELAS (REFERENSI)'!O1605,IF(B1590=3,'KELAS (REFERENSI)'!O1620,IF(B1590=4,'KELAS (REFERENSI)'!O1635,""))))</f>
        <v/>
      </c>
      <c r="P1590" s="38" t="str">
        <f>IF(B1590=1,'KELAS (REFERENSI)'!P1590,IF(B1590=2,'KELAS (REFERENSI)'!P1605,IF(B1590=3,'KELAS (REFERENSI)'!P1620,IF(B1590=4,'KELAS (REFERENSI)'!P1635,""))))</f>
        <v/>
      </c>
      <c r="Q1590" s="38" t="str">
        <f t="shared" si="4"/>
        <v>BPS Kota Jakarta Timur</v>
      </c>
      <c r="R1590" s="38" t="str">
        <f t="shared" si="56"/>
        <v/>
      </c>
      <c r="S1590" s="38" t="str">
        <f t="shared" ref="S1590:T1590" si="1598">S1589</f>
        <v>15 Juni sampai dengan 31 Agustus 2026</v>
      </c>
      <c r="T1590" s="38" t="str">
        <f t="shared" si="1598"/>
        <v>31 Agustus 2026</v>
      </c>
      <c r="U1590" s="46"/>
      <c r="V1590" s="42"/>
      <c r="W1590" s="42"/>
      <c r="X1590" s="42"/>
    </row>
    <row r="1591" ht="15.0" customHeight="1">
      <c r="A1591" s="36" t="s">
        <v>6653</v>
      </c>
      <c r="B1591" s="43"/>
      <c r="C1591" s="44"/>
      <c r="D1591" s="47"/>
      <c r="E1591" s="47"/>
      <c r="F1591" s="39" t="str">
        <f t="shared" si="2"/>
        <v>PETUGAS.1590/SPK/SE/PML/3172/2026</v>
      </c>
      <c r="G1591" s="45"/>
      <c r="H1591" s="39" t="str">
        <f>VLOOKUP(G1591,'MITRA (REFERENSI)'!$A:$Z,16,FALSE)</f>
        <v>#N/A</v>
      </c>
      <c r="I1591" s="39" t="str">
        <f>VLOOKUP(G1591,'MITRA (REFERENSI)'!$A:$Z,25,FALSE)</f>
        <v>#N/A</v>
      </c>
      <c r="J1591" s="38" t="str">
        <f>VLOOKUP(G1591,'MITRA (REFERENSI)'!$A:$Z,26,FALSE)</f>
        <v>#N/A</v>
      </c>
      <c r="K1591" s="38" t="str">
        <f>VLOOKUP(G1591,'MITRA (REFERENSI)'!$A:$Z,15,FALSE)</f>
        <v>#N/A</v>
      </c>
      <c r="L1591" s="38" t="str">
        <f>VLOOKUP(G1591,'MITRA (REFERENSI)'!$A:$Z,15,FALSE)</f>
        <v>#N/A</v>
      </c>
      <c r="M1591" s="38" t="str">
        <f>IF(B1591=1,'KELAS (REFERENSI)'!M1591,IF(B1591=2,'KELAS (REFERENSI)'!M1606,IF(B1591=3,'KELAS (REFERENSI)'!M1621,IF(B1591=4,'KELAS (REFERENSI)'!M1636,""))))</f>
        <v/>
      </c>
      <c r="N1591" s="38" t="str">
        <f>IF(B1591=1,'KELAS (REFERENSI)'!N1591,IF(B1591=2,'KELAS (REFERENSI)'!N1606,IF(B1591=3,'KELAS (REFERENSI)'!N1621,IF(B1591=4,'KELAS (REFERENSI)'!N1636,""))))</f>
        <v/>
      </c>
      <c r="O1591" s="38" t="str">
        <f>IF(B1591=1,'KELAS (REFERENSI)'!O1591,IF(B1591=2,'KELAS (REFERENSI)'!O1606,IF(B1591=3,'KELAS (REFERENSI)'!O1621,IF(B1591=4,'KELAS (REFERENSI)'!O1636,""))))</f>
        <v/>
      </c>
      <c r="P1591" s="38" t="str">
        <f>IF(B1591=1,'KELAS (REFERENSI)'!P1591,IF(B1591=2,'KELAS (REFERENSI)'!P1606,IF(B1591=3,'KELAS (REFERENSI)'!P1621,IF(B1591=4,'KELAS (REFERENSI)'!P1636,""))))</f>
        <v/>
      </c>
      <c r="Q1591" s="38" t="str">
        <f t="shared" si="4"/>
        <v>BPS Kota Jakarta Timur</v>
      </c>
      <c r="R1591" s="38" t="str">
        <f t="shared" si="56"/>
        <v/>
      </c>
      <c r="S1591" s="38" t="str">
        <f t="shared" ref="S1591:T1591" si="1599">S1590</f>
        <v>15 Juni sampai dengan 31 Agustus 2026</v>
      </c>
      <c r="T1591" s="38" t="str">
        <f t="shared" si="1599"/>
        <v>31 Agustus 2026</v>
      </c>
      <c r="U1591" s="46"/>
      <c r="V1591" s="42"/>
      <c r="W1591" s="42"/>
      <c r="X1591" s="42"/>
    </row>
    <row r="1592" ht="15.0" customHeight="1">
      <c r="A1592" s="36" t="s">
        <v>6654</v>
      </c>
      <c r="B1592" s="43"/>
      <c r="C1592" s="44"/>
      <c r="D1592" s="47"/>
      <c r="E1592" s="47"/>
      <c r="F1592" s="39" t="str">
        <f t="shared" si="2"/>
        <v>PETUGAS.1591/SPK/SE/PML/3172/2026</v>
      </c>
      <c r="G1592" s="45"/>
      <c r="H1592" s="39" t="str">
        <f>VLOOKUP(G1592,'MITRA (REFERENSI)'!$A:$Z,16,FALSE)</f>
        <v>#N/A</v>
      </c>
      <c r="I1592" s="39" t="str">
        <f>VLOOKUP(G1592,'MITRA (REFERENSI)'!$A:$Z,25,FALSE)</f>
        <v>#N/A</v>
      </c>
      <c r="J1592" s="38" t="str">
        <f>VLOOKUP(G1592,'MITRA (REFERENSI)'!$A:$Z,26,FALSE)</f>
        <v>#N/A</v>
      </c>
      <c r="K1592" s="38" t="str">
        <f>VLOOKUP(G1592,'MITRA (REFERENSI)'!$A:$Z,15,FALSE)</f>
        <v>#N/A</v>
      </c>
      <c r="L1592" s="38" t="str">
        <f>VLOOKUP(G1592,'MITRA (REFERENSI)'!$A:$Z,15,FALSE)</f>
        <v>#N/A</v>
      </c>
      <c r="M1592" s="38" t="str">
        <f>IF(B1592=1,'KELAS (REFERENSI)'!M1592,IF(B1592=2,'KELAS (REFERENSI)'!M1607,IF(B1592=3,'KELAS (REFERENSI)'!M1622,IF(B1592=4,'KELAS (REFERENSI)'!M1637,""))))</f>
        <v/>
      </c>
      <c r="N1592" s="38" t="str">
        <f>IF(B1592=1,'KELAS (REFERENSI)'!N1592,IF(B1592=2,'KELAS (REFERENSI)'!N1607,IF(B1592=3,'KELAS (REFERENSI)'!N1622,IF(B1592=4,'KELAS (REFERENSI)'!N1637,""))))</f>
        <v/>
      </c>
      <c r="O1592" s="38" t="str">
        <f>IF(B1592=1,'KELAS (REFERENSI)'!O1592,IF(B1592=2,'KELAS (REFERENSI)'!O1607,IF(B1592=3,'KELAS (REFERENSI)'!O1622,IF(B1592=4,'KELAS (REFERENSI)'!O1637,""))))</f>
        <v/>
      </c>
      <c r="P1592" s="38" t="str">
        <f>IF(B1592=1,'KELAS (REFERENSI)'!P1592,IF(B1592=2,'KELAS (REFERENSI)'!P1607,IF(B1592=3,'KELAS (REFERENSI)'!P1622,IF(B1592=4,'KELAS (REFERENSI)'!P1637,""))))</f>
        <v/>
      </c>
      <c r="Q1592" s="38" t="str">
        <f t="shared" si="4"/>
        <v>BPS Kota Jakarta Timur</v>
      </c>
      <c r="R1592" s="38" t="str">
        <f t="shared" si="56"/>
        <v/>
      </c>
      <c r="S1592" s="38" t="str">
        <f t="shared" ref="S1592:T1592" si="1600">S1591</f>
        <v>15 Juni sampai dengan 31 Agustus 2026</v>
      </c>
      <c r="T1592" s="38" t="str">
        <f t="shared" si="1600"/>
        <v>31 Agustus 2026</v>
      </c>
      <c r="U1592" s="46"/>
      <c r="V1592" s="42"/>
      <c r="W1592" s="42"/>
      <c r="X1592" s="42"/>
    </row>
    <row r="1593" ht="15.0" customHeight="1">
      <c r="A1593" s="36" t="s">
        <v>6655</v>
      </c>
      <c r="B1593" s="43"/>
      <c r="C1593" s="44"/>
      <c r="D1593" s="47"/>
      <c r="E1593" s="47"/>
      <c r="F1593" s="39" t="str">
        <f t="shared" si="2"/>
        <v>PETUGAS.1592/SPK/SE/PML/3172/2026</v>
      </c>
      <c r="G1593" s="45"/>
      <c r="H1593" s="39" t="str">
        <f>VLOOKUP(G1593,'MITRA (REFERENSI)'!$A:$Z,16,FALSE)</f>
        <v>#N/A</v>
      </c>
      <c r="I1593" s="39" t="str">
        <f>VLOOKUP(G1593,'MITRA (REFERENSI)'!$A:$Z,25,FALSE)</f>
        <v>#N/A</v>
      </c>
      <c r="J1593" s="38" t="str">
        <f>VLOOKUP(G1593,'MITRA (REFERENSI)'!$A:$Z,26,FALSE)</f>
        <v>#N/A</v>
      </c>
      <c r="K1593" s="38" t="str">
        <f>VLOOKUP(G1593,'MITRA (REFERENSI)'!$A:$Z,15,FALSE)</f>
        <v>#N/A</v>
      </c>
      <c r="L1593" s="38" t="str">
        <f>VLOOKUP(G1593,'MITRA (REFERENSI)'!$A:$Z,15,FALSE)</f>
        <v>#N/A</v>
      </c>
      <c r="M1593" s="38" t="str">
        <f>IF(B1593=1,'KELAS (REFERENSI)'!M1593,IF(B1593=2,'KELAS (REFERENSI)'!M1608,IF(B1593=3,'KELAS (REFERENSI)'!M1623,IF(B1593=4,'KELAS (REFERENSI)'!M1638,""))))</f>
        <v/>
      </c>
      <c r="N1593" s="38" t="str">
        <f>IF(B1593=1,'KELAS (REFERENSI)'!N1593,IF(B1593=2,'KELAS (REFERENSI)'!N1608,IF(B1593=3,'KELAS (REFERENSI)'!N1623,IF(B1593=4,'KELAS (REFERENSI)'!N1638,""))))</f>
        <v/>
      </c>
      <c r="O1593" s="38" t="str">
        <f>IF(B1593=1,'KELAS (REFERENSI)'!O1593,IF(B1593=2,'KELAS (REFERENSI)'!O1608,IF(B1593=3,'KELAS (REFERENSI)'!O1623,IF(B1593=4,'KELAS (REFERENSI)'!O1638,""))))</f>
        <v/>
      </c>
      <c r="P1593" s="38" t="str">
        <f>IF(B1593=1,'KELAS (REFERENSI)'!P1593,IF(B1593=2,'KELAS (REFERENSI)'!P1608,IF(B1593=3,'KELAS (REFERENSI)'!P1623,IF(B1593=4,'KELAS (REFERENSI)'!P1638,""))))</f>
        <v/>
      </c>
      <c r="Q1593" s="38" t="str">
        <f t="shared" si="4"/>
        <v>BPS Kota Jakarta Timur</v>
      </c>
      <c r="R1593" s="38" t="str">
        <f t="shared" si="56"/>
        <v/>
      </c>
      <c r="S1593" s="38" t="str">
        <f t="shared" ref="S1593:T1593" si="1601">S1592</f>
        <v>15 Juni sampai dengan 31 Agustus 2026</v>
      </c>
      <c r="T1593" s="38" t="str">
        <f t="shared" si="1601"/>
        <v>31 Agustus 2026</v>
      </c>
      <c r="U1593" s="46"/>
      <c r="V1593" s="42"/>
      <c r="W1593" s="42"/>
      <c r="X1593" s="42"/>
    </row>
    <row r="1594" ht="15.0" customHeight="1">
      <c r="A1594" s="36" t="s">
        <v>6656</v>
      </c>
      <c r="B1594" s="43"/>
      <c r="C1594" s="44"/>
      <c r="D1594" s="47"/>
      <c r="E1594" s="47"/>
      <c r="F1594" s="39" t="str">
        <f t="shared" si="2"/>
        <v>PETUGAS.1593/SPK/SE/PML/3172/2026</v>
      </c>
      <c r="G1594" s="45"/>
      <c r="H1594" s="39" t="str">
        <f>VLOOKUP(G1594,'MITRA (REFERENSI)'!$A:$Z,16,FALSE)</f>
        <v>#N/A</v>
      </c>
      <c r="I1594" s="39" t="str">
        <f>VLOOKUP(G1594,'MITRA (REFERENSI)'!$A:$Z,25,FALSE)</f>
        <v>#N/A</v>
      </c>
      <c r="J1594" s="38" t="str">
        <f>VLOOKUP(G1594,'MITRA (REFERENSI)'!$A:$Z,26,FALSE)</f>
        <v>#N/A</v>
      </c>
      <c r="K1594" s="38" t="str">
        <f>VLOOKUP(G1594,'MITRA (REFERENSI)'!$A:$Z,15,FALSE)</f>
        <v>#N/A</v>
      </c>
      <c r="L1594" s="38" t="str">
        <f>VLOOKUP(G1594,'MITRA (REFERENSI)'!$A:$Z,15,FALSE)</f>
        <v>#N/A</v>
      </c>
      <c r="M1594" s="38" t="str">
        <f>IF(B1594=1,'KELAS (REFERENSI)'!M1594,IF(B1594=2,'KELAS (REFERENSI)'!M1609,IF(B1594=3,'KELAS (REFERENSI)'!M1624,IF(B1594=4,'KELAS (REFERENSI)'!M1639,""))))</f>
        <v/>
      </c>
      <c r="N1594" s="38" t="str">
        <f>IF(B1594=1,'KELAS (REFERENSI)'!N1594,IF(B1594=2,'KELAS (REFERENSI)'!N1609,IF(B1594=3,'KELAS (REFERENSI)'!N1624,IF(B1594=4,'KELAS (REFERENSI)'!N1639,""))))</f>
        <v/>
      </c>
      <c r="O1594" s="38" t="str">
        <f>IF(B1594=1,'KELAS (REFERENSI)'!O1594,IF(B1594=2,'KELAS (REFERENSI)'!O1609,IF(B1594=3,'KELAS (REFERENSI)'!O1624,IF(B1594=4,'KELAS (REFERENSI)'!O1639,""))))</f>
        <v/>
      </c>
      <c r="P1594" s="38" t="str">
        <f>IF(B1594=1,'KELAS (REFERENSI)'!P1594,IF(B1594=2,'KELAS (REFERENSI)'!P1609,IF(B1594=3,'KELAS (REFERENSI)'!P1624,IF(B1594=4,'KELAS (REFERENSI)'!P1639,""))))</f>
        <v/>
      </c>
      <c r="Q1594" s="38" t="str">
        <f t="shared" si="4"/>
        <v>BPS Kota Jakarta Timur</v>
      </c>
      <c r="R1594" s="38" t="str">
        <f t="shared" si="56"/>
        <v/>
      </c>
      <c r="S1594" s="38" t="str">
        <f t="shared" ref="S1594:T1594" si="1602">S1593</f>
        <v>15 Juni sampai dengan 31 Agustus 2026</v>
      </c>
      <c r="T1594" s="38" t="str">
        <f t="shared" si="1602"/>
        <v>31 Agustus 2026</v>
      </c>
      <c r="U1594" s="46"/>
      <c r="V1594" s="42"/>
      <c r="W1594" s="42"/>
      <c r="X1594" s="42"/>
    </row>
    <row r="1595" ht="15.0" customHeight="1">
      <c r="A1595" s="36" t="s">
        <v>6657</v>
      </c>
      <c r="B1595" s="43"/>
      <c r="C1595" s="44"/>
      <c r="D1595" s="47"/>
      <c r="E1595" s="47"/>
      <c r="F1595" s="39" t="str">
        <f t="shared" si="2"/>
        <v>PETUGAS.1594/SPK/SE/PML/3172/2026</v>
      </c>
      <c r="G1595" s="45"/>
      <c r="H1595" s="39" t="str">
        <f>VLOOKUP(G1595,'MITRA (REFERENSI)'!$A:$Z,16,FALSE)</f>
        <v>#N/A</v>
      </c>
      <c r="I1595" s="39" t="str">
        <f>VLOOKUP(G1595,'MITRA (REFERENSI)'!$A:$Z,25,FALSE)</f>
        <v>#N/A</v>
      </c>
      <c r="J1595" s="38" t="str">
        <f>VLOOKUP(G1595,'MITRA (REFERENSI)'!$A:$Z,26,FALSE)</f>
        <v>#N/A</v>
      </c>
      <c r="K1595" s="38" t="str">
        <f>VLOOKUP(G1595,'MITRA (REFERENSI)'!$A:$Z,15,FALSE)</f>
        <v>#N/A</v>
      </c>
      <c r="L1595" s="38" t="str">
        <f>VLOOKUP(G1595,'MITRA (REFERENSI)'!$A:$Z,15,FALSE)</f>
        <v>#N/A</v>
      </c>
      <c r="M1595" s="38" t="str">
        <f>IF(B1595=1,'KELAS (REFERENSI)'!M1595,IF(B1595=2,'KELAS (REFERENSI)'!M1610,IF(B1595=3,'KELAS (REFERENSI)'!M1625,IF(B1595=4,'KELAS (REFERENSI)'!M1640,""))))</f>
        <v/>
      </c>
      <c r="N1595" s="38" t="str">
        <f>IF(B1595=1,'KELAS (REFERENSI)'!N1595,IF(B1595=2,'KELAS (REFERENSI)'!N1610,IF(B1595=3,'KELAS (REFERENSI)'!N1625,IF(B1595=4,'KELAS (REFERENSI)'!N1640,""))))</f>
        <v/>
      </c>
      <c r="O1595" s="38" t="str">
        <f>IF(B1595=1,'KELAS (REFERENSI)'!O1595,IF(B1595=2,'KELAS (REFERENSI)'!O1610,IF(B1595=3,'KELAS (REFERENSI)'!O1625,IF(B1595=4,'KELAS (REFERENSI)'!O1640,""))))</f>
        <v/>
      </c>
      <c r="P1595" s="38" t="str">
        <f>IF(B1595=1,'KELAS (REFERENSI)'!P1595,IF(B1595=2,'KELAS (REFERENSI)'!P1610,IF(B1595=3,'KELAS (REFERENSI)'!P1625,IF(B1595=4,'KELAS (REFERENSI)'!P1640,""))))</f>
        <v/>
      </c>
      <c r="Q1595" s="38" t="str">
        <f t="shared" si="4"/>
        <v>BPS Kota Jakarta Timur</v>
      </c>
      <c r="R1595" s="38" t="str">
        <f t="shared" si="56"/>
        <v/>
      </c>
      <c r="S1595" s="38" t="str">
        <f t="shared" ref="S1595:T1595" si="1603">S1594</f>
        <v>15 Juni sampai dengan 31 Agustus 2026</v>
      </c>
      <c r="T1595" s="38" t="str">
        <f t="shared" si="1603"/>
        <v>31 Agustus 2026</v>
      </c>
      <c r="U1595" s="46"/>
      <c r="V1595" s="42"/>
      <c r="W1595" s="42"/>
      <c r="X1595" s="42"/>
    </row>
    <row r="1596" ht="15.0" customHeight="1">
      <c r="A1596" s="36" t="s">
        <v>6658</v>
      </c>
      <c r="B1596" s="43"/>
      <c r="C1596" s="44"/>
      <c r="D1596" s="47"/>
      <c r="E1596" s="47"/>
      <c r="F1596" s="39" t="str">
        <f t="shared" si="2"/>
        <v>PETUGAS.1595/SPK/SE/PML/3172/2026</v>
      </c>
      <c r="G1596" s="45"/>
      <c r="H1596" s="39" t="str">
        <f>VLOOKUP(G1596,'MITRA (REFERENSI)'!$A:$Z,16,FALSE)</f>
        <v>#N/A</v>
      </c>
      <c r="I1596" s="39" t="str">
        <f>VLOOKUP(G1596,'MITRA (REFERENSI)'!$A:$Z,25,FALSE)</f>
        <v>#N/A</v>
      </c>
      <c r="J1596" s="38" t="str">
        <f>VLOOKUP(G1596,'MITRA (REFERENSI)'!$A:$Z,26,FALSE)</f>
        <v>#N/A</v>
      </c>
      <c r="K1596" s="38" t="str">
        <f>VLOOKUP(G1596,'MITRA (REFERENSI)'!$A:$Z,15,FALSE)</f>
        <v>#N/A</v>
      </c>
      <c r="L1596" s="38" t="str">
        <f>VLOOKUP(G1596,'MITRA (REFERENSI)'!$A:$Z,15,FALSE)</f>
        <v>#N/A</v>
      </c>
      <c r="M1596" s="38" t="str">
        <f>IF(B1596=1,'KELAS (REFERENSI)'!M1596,IF(B1596=2,'KELAS (REFERENSI)'!M1611,IF(B1596=3,'KELAS (REFERENSI)'!M1626,IF(B1596=4,'KELAS (REFERENSI)'!M1641,""))))</f>
        <v/>
      </c>
      <c r="N1596" s="38" t="str">
        <f>IF(B1596=1,'KELAS (REFERENSI)'!N1596,IF(B1596=2,'KELAS (REFERENSI)'!N1611,IF(B1596=3,'KELAS (REFERENSI)'!N1626,IF(B1596=4,'KELAS (REFERENSI)'!N1641,""))))</f>
        <v/>
      </c>
      <c r="O1596" s="38" t="str">
        <f>IF(B1596=1,'KELAS (REFERENSI)'!O1596,IF(B1596=2,'KELAS (REFERENSI)'!O1611,IF(B1596=3,'KELAS (REFERENSI)'!O1626,IF(B1596=4,'KELAS (REFERENSI)'!O1641,""))))</f>
        <v/>
      </c>
      <c r="P1596" s="38" t="str">
        <f>IF(B1596=1,'KELAS (REFERENSI)'!P1596,IF(B1596=2,'KELAS (REFERENSI)'!P1611,IF(B1596=3,'KELAS (REFERENSI)'!P1626,IF(B1596=4,'KELAS (REFERENSI)'!P1641,""))))</f>
        <v/>
      </c>
      <c r="Q1596" s="38" t="str">
        <f t="shared" si="4"/>
        <v>BPS Kota Jakarta Timur</v>
      </c>
      <c r="R1596" s="38" t="str">
        <f t="shared" si="56"/>
        <v/>
      </c>
      <c r="S1596" s="38" t="str">
        <f t="shared" ref="S1596:T1596" si="1604">S1595</f>
        <v>15 Juni sampai dengan 31 Agustus 2026</v>
      </c>
      <c r="T1596" s="38" t="str">
        <f t="shared" si="1604"/>
        <v>31 Agustus 2026</v>
      </c>
      <c r="U1596" s="46"/>
      <c r="V1596" s="42"/>
      <c r="W1596" s="42"/>
      <c r="X1596" s="42"/>
    </row>
    <row r="1597" ht="15.0" customHeight="1">
      <c r="A1597" s="36" t="s">
        <v>6659</v>
      </c>
      <c r="B1597" s="43"/>
      <c r="C1597" s="44"/>
      <c r="D1597" s="47"/>
      <c r="E1597" s="47"/>
      <c r="F1597" s="39" t="str">
        <f t="shared" si="2"/>
        <v>PETUGAS.1596/SPK/SE/PML/3172/2026</v>
      </c>
      <c r="G1597" s="45"/>
      <c r="H1597" s="39" t="str">
        <f>VLOOKUP(G1597,'MITRA (REFERENSI)'!$A:$Z,16,FALSE)</f>
        <v>#N/A</v>
      </c>
      <c r="I1597" s="39" t="str">
        <f>VLOOKUP(G1597,'MITRA (REFERENSI)'!$A:$Z,25,FALSE)</f>
        <v>#N/A</v>
      </c>
      <c r="J1597" s="38" t="str">
        <f>VLOOKUP(G1597,'MITRA (REFERENSI)'!$A:$Z,26,FALSE)</f>
        <v>#N/A</v>
      </c>
      <c r="K1597" s="38" t="str">
        <f>VLOOKUP(G1597,'MITRA (REFERENSI)'!$A:$Z,15,FALSE)</f>
        <v>#N/A</v>
      </c>
      <c r="L1597" s="38" t="str">
        <f>VLOOKUP(G1597,'MITRA (REFERENSI)'!$A:$Z,15,FALSE)</f>
        <v>#N/A</v>
      </c>
      <c r="M1597" s="38" t="str">
        <f>IF(B1597=1,'KELAS (REFERENSI)'!M1597,IF(B1597=2,'KELAS (REFERENSI)'!M1612,IF(B1597=3,'KELAS (REFERENSI)'!M1627,IF(B1597=4,'KELAS (REFERENSI)'!M1642,""))))</f>
        <v/>
      </c>
      <c r="N1597" s="38" t="str">
        <f>IF(B1597=1,'KELAS (REFERENSI)'!N1597,IF(B1597=2,'KELAS (REFERENSI)'!N1612,IF(B1597=3,'KELAS (REFERENSI)'!N1627,IF(B1597=4,'KELAS (REFERENSI)'!N1642,""))))</f>
        <v/>
      </c>
      <c r="O1597" s="38" t="str">
        <f>IF(B1597=1,'KELAS (REFERENSI)'!O1597,IF(B1597=2,'KELAS (REFERENSI)'!O1612,IF(B1597=3,'KELAS (REFERENSI)'!O1627,IF(B1597=4,'KELAS (REFERENSI)'!O1642,""))))</f>
        <v/>
      </c>
      <c r="P1597" s="38" t="str">
        <f>IF(B1597=1,'KELAS (REFERENSI)'!P1597,IF(B1597=2,'KELAS (REFERENSI)'!P1612,IF(B1597=3,'KELAS (REFERENSI)'!P1627,IF(B1597=4,'KELAS (REFERENSI)'!P1642,""))))</f>
        <v/>
      </c>
      <c r="Q1597" s="38" t="str">
        <f t="shared" si="4"/>
        <v>BPS Kota Jakarta Timur</v>
      </c>
      <c r="R1597" s="38" t="str">
        <f t="shared" si="56"/>
        <v/>
      </c>
      <c r="S1597" s="38" t="str">
        <f t="shared" ref="S1597:T1597" si="1605">S1596</f>
        <v>15 Juni sampai dengan 31 Agustus 2026</v>
      </c>
      <c r="T1597" s="38" t="str">
        <f t="shared" si="1605"/>
        <v>31 Agustus 2026</v>
      </c>
      <c r="U1597" s="46"/>
      <c r="V1597" s="42"/>
      <c r="W1597" s="42"/>
      <c r="X1597" s="42"/>
    </row>
    <row r="1598" ht="15.0" customHeight="1">
      <c r="A1598" s="36" t="s">
        <v>6660</v>
      </c>
      <c r="B1598" s="43"/>
      <c r="C1598" s="44"/>
      <c r="D1598" s="47"/>
      <c r="E1598" s="47"/>
      <c r="F1598" s="39" t="str">
        <f t="shared" si="2"/>
        <v>PETUGAS.1597/SPK/SE/PML/3172/2026</v>
      </c>
      <c r="G1598" s="45"/>
      <c r="H1598" s="39" t="str">
        <f>VLOOKUP(G1598,'MITRA (REFERENSI)'!$A:$Z,16,FALSE)</f>
        <v>#N/A</v>
      </c>
      <c r="I1598" s="39" t="str">
        <f>VLOOKUP(G1598,'MITRA (REFERENSI)'!$A:$Z,25,FALSE)</f>
        <v>#N/A</v>
      </c>
      <c r="J1598" s="38" t="str">
        <f>VLOOKUP(G1598,'MITRA (REFERENSI)'!$A:$Z,26,FALSE)</f>
        <v>#N/A</v>
      </c>
      <c r="K1598" s="38" t="str">
        <f>VLOOKUP(G1598,'MITRA (REFERENSI)'!$A:$Z,15,FALSE)</f>
        <v>#N/A</v>
      </c>
      <c r="L1598" s="38" t="str">
        <f>VLOOKUP(G1598,'MITRA (REFERENSI)'!$A:$Z,15,FALSE)</f>
        <v>#N/A</v>
      </c>
      <c r="M1598" s="38" t="str">
        <f>IF(B1598=1,'KELAS (REFERENSI)'!M1598,IF(B1598=2,'KELAS (REFERENSI)'!M1613,IF(B1598=3,'KELAS (REFERENSI)'!M1628,IF(B1598=4,'KELAS (REFERENSI)'!M1643,""))))</f>
        <v/>
      </c>
      <c r="N1598" s="38" t="str">
        <f>IF(B1598=1,'KELAS (REFERENSI)'!N1598,IF(B1598=2,'KELAS (REFERENSI)'!N1613,IF(B1598=3,'KELAS (REFERENSI)'!N1628,IF(B1598=4,'KELAS (REFERENSI)'!N1643,""))))</f>
        <v/>
      </c>
      <c r="O1598" s="38" t="str">
        <f>IF(B1598=1,'KELAS (REFERENSI)'!O1598,IF(B1598=2,'KELAS (REFERENSI)'!O1613,IF(B1598=3,'KELAS (REFERENSI)'!O1628,IF(B1598=4,'KELAS (REFERENSI)'!O1643,""))))</f>
        <v/>
      </c>
      <c r="P1598" s="38" t="str">
        <f>IF(B1598=1,'KELAS (REFERENSI)'!P1598,IF(B1598=2,'KELAS (REFERENSI)'!P1613,IF(B1598=3,'KELAS (REFERENSI)'!P1628,IF(B1598=4,'KELAS (REFERENSI)'!P1643,""))))</f>
        <v/>
      </c>
      <c r="Q1598" s="38" t="str">
        <f t="shared" si="4"/>
        <v>BPS Kota Jakarta Timur</v>
      </c>
      <c r="R1598" s="38" t="str">
        <f t="shared" si="56"/>
        <v/>
      </c>
      <c r="S1598" s="38" t="str">
        <f t="shared" ref="S1598:T1598" si="1606">S1597</f>
        <v>15 Juni sampai dengan 31 Agustus 2026</v>
      </c>
      <c r="T1598" s="38" t="str">
        <f t="shared" si="1606"/>
        <v>31 Agustus 2026</v>
      </c>
      <c r="U1598" s="46"/>
      <c r="V1598" s="42"/>
      <c r="W1598" s="42"/>
      <c r="X1598" s="42"/>
    </row>
    <row r="1599" ht="15.0" customHeight="1">
      <c r="A1599" s="36" t="s">
        <v>6661</v>
      </c>
      <c r="B1599" s="43"/>
      <c r="C1599" s="44"/>
      <c r="D1599" s="47"/>
      <c r="E1599" s="47"/>
      <c r="F1599" s="39" t="str">
        <f t="shared" si="2"/>
        <v>PETUGAS.1598/SPK/SE/PML/3172/2026</v>
      </c>
      <c r="G1599" s="45"/>
      <c r="H1599" s="39" t="str">
        <f>VLOOKUP(G1599,'MITRA (REFERENSI)'!$A:$Z,16,FALSE)</f>
        <v>#N/A</v>
      </c>
      <c r="I1599" s="39" t="str">
        <f>VLOOKUP(G1599,'MITRA (REFERENSI)'!$A:$Z,25,FALSE)</f>
        <v>#N/A</v>
      </c>
      <c r="J1599" s="38" t="str">
        <f>VLOOKUP(G1599,'MITRA (REFERENSI)'!$A:$Z,26,FALSE)</f>
        <v>#N/A</v>
      </c>
      <c r="K1599" s="38" t="str">
        <f>VLOOKUP(G1599,'MITRA (REFERENSI)'!$A:$Z,15,FALSE)</f>
        <v>#N/A</v>
      </c>
      <c r="L1599" s="38" t="str">
        <f>VLOOKUP(G1599,'MITRA (REFERENSI)'!$A:$Z,15,FALSE)</f>
        <v>#N/A</v>
      </c>
      <c r="M1599" s="38" t="str">
        <f>IF(B1599=1,'KELAS (REFERENSI)'!M1599,IF(B1599=2,'KELAS (REFERENSI)'!M1614,IF(B1599=3,'KELAS (REFERENSI)'!M1629,IF(B1599=4,'KELAS (REFERENSI)'!M1644,""))))</f>
        <v/>
      </c>
      <c r="N1599" s="38" t="str">
        <f>IF(B1599=1,'KELAS (REFERENSI)'!N1599,IF(B1599=2,'KELAS (REFERENSI)'!N1614,IF(B1599=3,'KELAS (REFERENSI)'!N1629,IF(B1599=4,'KELAS (REFERENSI)'!N1644,""))))</f>
        <v/>
      </c>
      <c r="O1599" s="38" t="str">
        <f>IF(B1599=1,'KELAS (REFERENSI)'!O1599,IF(B1599=2,'KELAS (REFERENSI)'!O1614,IF(B1599=3,'KELAS (REFERENSI)'!O1629,IF(B1599=4,'KELAS (REFERENSI)'!O1644,""))))</f>
        <v/>
      </c>
      <c r="P1599" s="38" t="str">
        <f>IF(B1599=1,'KELAS (REFERENSI)'!P1599,IF(B1599=2,'KELAS (REFERENSI)'!P1614,IF(B1599=3,'KELAS (REFERENSI)'!P1629,IF(B1599=4,'KELAS (REFERENSI)'!P1644,""))))</f>
        <v/>
      </c>
      <c r="Q1599" s="38" t="str">
        <f t="shared" si="4"/>
        <v>BPS Kota Jakarta Timur</v>
      </c>
      <c r="R1599" s="38" t="str">
        <f t="shared" si="56"/>
        <v/>
      </c>
      <c r="S1599" s="38" t="str">
        <f t="shared" ref="S1599:T1599" si="1607">S1598</f>
        <v>15 Juni sampai dengan 31 Agustus 2026</v>
      </c>
      <c r="T1599" s="38" t="str">
        <f t="shared" si="1607"/>
        <v>31 Agustus 2026</v>
      </c>
      <c r="U1599" s="46"/>
      <c r="V1599" s="42"/>
      <c r="W1599" s="42"/>
      <c r="X1599" s="42"/>
    </row>
    <row r="1600" ht="15.0" customHeight="1">
      <c r="A1600" s="36" t="s">
        <v>6662</v>
      </c>
      <c r="B1600" s="43"/>
      <c r="C1600" s="44"/>
      <c r="D1600" s="47"/>
      <c r="E1600" s="47"/>
      <c r="F1600" s="39" t="str">
        <f t="shared" si="2"/>
        <v>PETUGAS.1599/SPK/SE/PML/3172/2026</v>
      </c>
      <c r="G1600" s="45"/>
      <c r="H1600" s="39" t="str">
        <f>VLOOKUP(G1600,'MITRA (REFERENSI)'!$A:$Z,16,FALSE)</f>
        <v>#N/A</v>
      </c>
      <c r="I1600" s="39" t="str">
        <f>VLOOKUP(G1600,'MITRA (REFERENSI)'!$A:$Z,25,FALSE)</f>
        <v>#N/A</v>
      </c>
      <c r="J1600" s="38" t="str">
        <f>VLOOKUP(G1600,'MITRA (REFERENSI)'!$A:$Z,26,FALSE)</f>
        <v>#N/A</v>
      </c>
      <c r="K1600" s="38" t="str">
        <f>VLOOKUP(G1600,'MITRA (REFERENSI)'!$A:$Z,15,FALSE)</f>
        <v>#N/A</v>
      </c>
      <c r="L1600" s="38" t="str">
        <f>VLOOKUP(G1600,'MITRA (REFERENSI)'!$A:$Z,15,FALSE)</f>
        <v>#N/A</v>
      </c>
      <c r="M1600" s="38" t="str">
        <f>IF(B1600=1,'KELAS (REFERENSI)'!M1600,IF(B1600=2,'KELAS (REFERENSI)'!M1615,IF(B1600=3,'KELAS (REFERENSI)'!M1630,IF(B1600=4,'KELAS (REFERENSI)'!M1645,""))))</f>
        <v/>
      </c>
      <c r="N1600" s="38" t="str">
        <f>IF(B1600=1,'KELAS (REFERENSI)'!N1600,IF(B1600=2,'KELAS (REFERENSI)'!N1615,IF(B1600=3,'KELAS (REFERENSI)'!N1630,IF(B1600=4,'KELAS (REFERENSI)'!N1645,""))))</f>
        <v/>
      </c>
      <c r="O1600" s="38" t="str">
        <f>IF(B1600=1,'KELAS (REFERENSI)'!O1600,IF(B1600=2,'KELAS (REFERENSI)'!O1615,IF(B1600=3,'KELAS (REFERENSI)'!O1630,IF(B1600=4,'KELAS (REFERENSI)'!O1645,""))))</f>
        <v/>
      </c>
      <c r="P1600" s="38" t="str">
        <f>IF(B1600=1,'KELAS (REFERENSI)'!P1600,IF(B1600=2,'KELAS (REFERENSI)'!P1615,IF(B1600=3,'KELAS (REFERENSI)'!P1630,IF(B1600=4,'KELAS (REFERENSI)'!P1645,""))))</f>
        <v/>
      </c>
      <c r="Q1600" s="38" t="str">
        <f t="shared" si="4"/>
        <v>BPS Kota Jakarta Timur</v>
      </c>
      <c r="R1600" s="38" t="str">
        <f t="shared" si="56"/>
        <v/>
      </c>
      <c r="S1600" s="38" t="str">
        <f t="shared" ref="S1600:T1600" si="1608">S1599</f>
        <v>15 Juni sampai dengan 31 Agustus 2026</v>
      </c>
      <c r="T1600" s="38" t="str">
        <f t="shared" si="1608"/>
        <v>31 Agustus 2026</v>
      </c>
      <c r="U1600" s="46"/>
      <c r="V1600" s="42"/>
      <c r="W1600" s="42"/>
      <c r="X1600" s="42"/>
    </row>
    <row r="1601" ht="15.0" customHeight="1">
      <c r="A1601" s="36" t="s">
        <v>6663</v>
      </c>
      <c r="B1601" s="43"/>
      <c r="C1601" s="44"/>
      <c r="D1601" s="47"/>
      <c r="E1601" s="47"/>
      <c r="F1601" s="39" t="str">
        <f t="shared" si="2"/>
        <v>PETUGAS.1600/SPK/SE/PML/3172/2026</v>
      </c>
      <c r="G1601" s="45"/>
      <c r="H1601" s="39" t="str">
        <f>VLOOKUP(G1601,'MITRA (REFERENSI)'!$A:$Z,16,FALSE)</f>
        <v>#N/A</v>
      </c>
      <c r="I1601" s="39" t="str">
        <f>VLOOKUP(G1601,'MITRA (REFERENSI)'!$A:$Z,25,FALSE)</f>
        <v>#N/A</v>
      </c>
      <c r="J1601" s="38" t="str">
        <f>VLOOKUP(G1601,'MITRA (REFERENSI)'!$A:$Z,26,FALSE)</f>
        <v>#N/A</v>
      </c>
      <c r="K1601" s="38" t="str">
        <f>VLOOKUP(G1601,'MITRA (REFERENSI)'!$A:$Z,15,FALSE)</f>
        <v>#N/A</v>
      </c>
      <c r="L1601" s="38" t="str">
        <f>VLOOKUP(G1601,'MITRA (REFERENSI)'!$A:$Z,15,FALSE)</f>
        <v>#N/A</v>
      </c>
      <c r="M1601" s="38" t="str">
        <f>IF(B1601=1,'KELAS (REFERENSI)'!M1601,IF(B1601=2,'KELAS (REFERENSI)'!M1616,IF(B1601=3,'KELAS (REFERENSI)'!M1631,IF(B1601=4,'KELAS (REFERENSI)'!M1646,""))))</f>
        <v/>
      </c>
      <c r="N1601" s="38" t="str">
        <f>IF(B1601=1,'KELAS (REFERENSI)'!N1601,IF(B1601=2,'KELAS (REFERENSI)'!N1616,IF(B1601=3,'KELAS (REFERENSI)'!N1631,IF(B1601=4,'KELAS (REFERENSI)'!N1646,""))))</f>
        <v/>
      </c>
      <c r="O1601" s="38" t="str">
        <f>IF(B1601=1,'KELAS (REFERENSI)'!O1601,IF(B1601=2,'KELAS (REFERENSI)'!O1616,IF(B1601=3,'KELAS (REFERENSI)'!O1631,IF(B1601=4,'KELAS (REFERENSI)'!O1646,""))))</f>
        <v/>
      </c>
      <c r="P1601" s="38" t="str">
        <f>IF(B1601=1,'KELAS (REFERENSI)'!P1601,IF(B1601=2,'KELAS (REFERENSI)'!P1616,IF(B1601=3,'KELAS (REFERENSI)'!P1631,IF(B1601=4,'KELAS (REFERENSI)'!P1646,""))))</f>
        <v/>
      </c>
      <c r="Q1601" s="38" t="str">
        <f t="shared" si="4"/>
        <v>BPS Kota Jakarta Timur</v>
      </c>
      <c r="R1601" s="38" t="str">
        <f t="shared" si="56"/>
        <v/>
      </c>
      <c r="S1601" s="38" t="str">
        <f t="shared" ref="S1601:T1601" si="1609">S1600</f>
        <v>15 Juni sampai dengan 31 Agustus 2026</v>
      </c>
      <c r="T1601" s="38" t="str">
        <f t="shared" si="1609"/>
        <v>31 Agustus 2026</v>
      </c>
      <c r="U1601" s="46"/>
      <c r="V1601" s="42"/>
      <c r="W1601" s="42"/>
      <c r="X1601" s="42"/>
    </row>
    <row r="1602" ht="15.0" customHeight="1">
      <c r="A1602" s="36" t="s">
        <v>6664</v>
      </c>
      <c r="B1602" s="43"/>
      <c r="C1602" s="44"/>
      <c r="D1602" s="47"/>
      <c r="E1602" s="47"/>
      <c r="F1602" s="39" t="str">
        <f t="shared" si="2"/>
        <v>PETUGAS.1601/SPK/SE/PML/3172/2026</v>
      </c>
      <c r="G1602" s="45"/>
      <c r="H1602" s="39" t="str">
        <f>VLOOKUP(G1602,'MITRA (REFERENSI)'!$A:$Z,16,FALSE)</f>
        <v>#N/A</v>
      </c>
      <c r="I1602" s="39" t="str">
        <f>VLOOKUP(G1602,'MITRA (REFERENSI)'!$A:$Z,25,FALSE)</f>
        <v>#N/A</v>
      </c>
      <c r="J1602" s="38" t="str">
        <f>VLOOKUP(G1602,'MITRA (REFERENSI)'!$A:$Z,26,FALSE)</f>
        <v>#N/A</v>
      </c>
      <c r="K1602" s="38" t="str">
        <f>VLOOKUP(G1602,'MITRA (REFERENSI)'!$A:$Z,15,FALSE)</f>
        <v>#N/A</v>
      </c>
      <c r="L1602" s="38" t="str">
        <f>VLOOKUP(G1602,'MITRA (REFERENSI)'!$A:$Z,15,FALSE)</f>
        <v>#N/A</v>
      </c>
      <c r="M1602" s="38" t="str">
        <f>IF(B1602=1,'KELAS (REFERENSI)'!M1602,IF(B1602=2,'KELAS (REFERENSI)'!M1617,IF(B1602=3,'KELAS (REFERENSI)'!M1632,IF(B1602=4,'KELAS (REFERENSI)'!M1647,""))))</f>
        <v/>
      </c>
      <c r="N1602" s="38" t="str">
        <f>IF(B1602=1,'KELAS (REFERENSI)'!N1602,IF(B1602=2,'KELAS (REFERENSI)'!N1617,IF(B1602=3,'KELAS (REFERENSI)'!N1632,IF(B1602=4,'KELAS (REFERENSI)'!N1647,""))))</f>
        <v/>
      </c>
      <c r="O1602" s="38" t="str">
        <f>IF(B1602=1,'KELAS (REFERENSI)'!O1602,IF(B1602=2,'KELAS (REFERENSI)'!O1617,IF(B1602=3,'KELAS (REFERENSI)'!O1632,IF(B1602=4,'KELAS (REFERENSI)'!O1647,""))))</f>
        <v/>
      </c>
      <c r="P1602" s="38" t="str">
        <f>IF(B1602=1,'KELAS (REFERENSI)'!P1602,IF(B1602=2,'KELAS (REFERENSI)'!P1617,IF(B1602=3,'KELAS (REFERENSI)'!P1632,IF(B1602=4,'KELAS (REFERENSI)'!P1647,""))))</f>
        <v/>
      </c>
      <c r="Q1602" s="38" t="str">
        <f t="shared" si="4"/>
        <v>BPS Kota Jakarta Timur</v>
      </c>
      <c r="R1602" s="38" t="str">
        <f t="shared" si="56"/>
        <v/>
      </c>
      <c r="S1602" s="38" t="str">
        <f t="shared" ref="S1602:T1602" si="1610">S1601</f>
        <v>15 Juni sampai dengan 31 Agustus 2026</v>
      </c>
      <c r="T1602" s="38" t="str">
        <f t="shared" si="1610"/>
        <v>31 Agustus 2026</v>
      </c>
      <c r="U1602" s="46"/>
      <c r="V1602" s="42"/>
      <c r="W1602" s="42"/>
      <c r="X1602" s="42"/>
    </row>
    <row r="1603" ht="15.0" customHeight="1">
      <c r="A1603" s="36" t="s">
        <v>6665</v>
      </c>
      <c r="B1603" s="43"/>
      <c r="C1603" s="44"/>
      <c r="D1603" s="47"/>
      <c r="E1603" s="47"/>
      <c r="F1603" s="39" t="str">
        <f t="shared" si="2"/>
        <v>PETUGAS.1602/SPK/SE/PML/3172/2026</v>
      </c>
      <c r="G1603" s="45"/>
      <c r="H1603" s="39" t="str">
        <f>VLOOKUP(G1603,'MITRA (REFERENSI)'!$A:$Z,16,FALSE)</f>
        <v>#N/A</v>
      </c>
      <c r="I1603" s="39" t="str">
        <f>VLOOKUP(G1603,'MITRA (REFERENSI)'!$A:$Z,25,FALSE)</f>
        <v>#N/A</v>
      </c>
      <c r="J1603" s="38" t="str">
        <f>VLOOKUP(G1603,'MITRA (REFERENSI)'!$A:$Z,26,FALSE)</f>
        <v>#N/A</v>
      </c>
      <c r="K1603" s="38" t="str">
        <f>VLOOKUP(G1603,'MITRA (REFERENSI)'!$A:$Z,15,FALSE)</f>
        <v>#N/A</v>
      </c>
      <c r="L1603" s="38" t="str">
        <f>VLOOKUP(G1603,'MITRA (REFERENSI)'!$A:$Z,15,FALSE)</f>
        <v>#N/A</v>
      </c>
      <c r="M1603" s="38" t="str">
        <f>IF(B1603=1,'KELAS (REFERENSI)'!M1603,IF(B1603=2,'KELAS (REFERENSI)'!M1618,IF(B1603=3,'KELAS (REFERENSI)'!M1633,IF(B1603=4,'KELAS (REFERENSI)'!M1648,""))))</f>
        <v/>
      </c>
      <c r="N1603" s="38" t="str">
        <f>IF(B1603=1,'KELAS (REFERENSI)'!N1603,IF(B1603=2,'KELAS (REFERENSI)'!N1618,IF(B1603=3,'KELAS (REFERENSI)'!N1633,IF(B1603=4,'KELAS (REFERENSI)'!N1648,""))))</f>
        <v/>
      </c>
      <c r="O1603" s="38" t="str">
        <f>IF(B1603=1,'KELAS (REFERENSI)'!O1603,IF(B1603=2,'KELAS (REFERENSI)'!O1618,IF(B1603=3,'KELAS (REFERENSI)'!O1633,IF(B1603=4,'KELAS (REFERENSI)'!O1648,""))))</f>
        <v/>
      </c>
      <c r="P1603" s="38" t="str">
        <f>IF(B1603=1,'KELAS (REFERENSI)'!P1603,IF(B1603=2,'KELAS (REFERENSI)'!P1618,IF(B1603=3,'KELAS (REFERENSI)'!P1633,IF(B1603=4,'KELAS (REFERENSI)'!P1648,""))))</f>
        <v/>
      </c>
      <c r="Q1603" s="38" t="str">
        <f t="shared" si="4"/>
        <v>BPS Kota Jakarta Timur</v>
      </c>
      <c r="R1603" s="38" t="str">
        <f t="shared" si="56"/>
        <v/>
      </c>
      <c r="S1603" s="38" t="str">
        <f t="shared" ref="S1603:T1603" si="1611">S1602</f>
        <v>15 Juni sampai dengan 31 Agustus 2026</v>
      </c>
      <c r="T1603" s="38" t="str">
        <f t="shared" si="1611"/>
        <v>31 Agustus 2026</v>
      </c>
      <c r="U1603" s="46"/>
      <c r="V1603" s="42"/>
      <c r="W1603" s="42"/>
      <c r="X1603" s="42"/>
    </row>
    <row r="1604" ht="15.0" customHeight="1">
      <c r="A1604" s="36" t="s">
        <v>6666</v>
      </c>
      <c r="B1604" s="43"/>
      <c r="C1604" s="44"/>
      <c r="D1604" s="47"/>
      <c r="E1604" s="47"/>
      <c r="F1604" s="39" t="str">
        <f t="shared" si="2"/>
        <v>PETUGAS.1603/SPK/SE/PML/3172/2026</v>
      </c>
      <c r="G1604" s="45"/>
      <c r="H1604" s="39" t="str">
        <f>VLOOKUP(G1604,'MITRA (REFERENSI)'!$A:$Z,16,FALSE)</f>
        <v>#N/A</v>
      </c>
      <c r="I1604" s="39" t="str">
        <f>VLOOKUP(G1604,'MITRA (REFERENSI)'!$A:$Z,25,FALSE)</f>
        <v>#N/A</v>
      </c>
      <c r="J1604" s="38" t="str">
        <f>VLOOKUP(G1604,'MITRA (REFERENSI)'!$A:$Z,26,FALSE)</f>
        <v>#N/A</v>
      </c>
      <c r="K1604" s="38" t="str">
        <f>VLOOKUP(G1604,'MITRA (REFERENSI)'!$A:$Z,15,FALSE)</f>
        <v>#N/A</v>
      </c>
      <c r="L1604" s="38" t="str">
        <f>VLOOKUP(G1604,'MITRA (REFERENSI)'!$A:$Z,15,FALSE)</f>
        <v>#N/A</v>
      </c>
      <c r="M1604" s="38" t="str">
        <f>IF(B1604=1,'KELAS (REFERENSI)'!M1604,IF(B1604=2,'KELAS (REFERENSI)'!M1619,IF(B1604=3,'KELAS (REFERENSI)'!M1634,IF(B1604=4,'KELAS (REFERENSI)'!M1649,""))))</f>
        <v/>
      </c>
      <c r="N1604" s="38" t="str">
        <f>IF(B1604=1,'KELAS (REFERENSI)'!N1604,IF(B1604=2,'KELAS (REFERENSI)'!N1619,IF(B1604=3,'KELAS (REFERENSI)'!N1634,IF(B1604=4,'KELAS (REFERENSI)'!N1649,""))))</f>
        <v/>
      </c>
      <c r="O1604" s="38" t="str">
        <f>IF(B1604=1,'KELAS (REFERENSI)'!O1604,IF(B1604=2,'KELAS (REFERENSI)'!O1619,IF(B1604=3,'KELAS (REFERENSI)'!O1634,IF(B1604=4,'KELAS (REFERENSI)'!O1649,""))))</f>
        <v/>
      </c>
      <c r="P1604" s="38" t="str">
        <f>IF(B1604=1,'KELAS (REFERENSI)'!P1604,IF(B1604=2,'KELAS (REFERENSI)'!P1619,IF(B1604=3,'KELAS (REFERENSI)'!P1634,IF(B1604=4,'KELAS (REFERENSI)'!P1649,""))))</f>
        <v/>
      </c>
      <c r="Q1604" s="38" t="str">
        <f t="shared" si="4"/>
        <v>BPS Kota Jakarta Timur</v>
      </c>
      <c r="R1604" s="38" t="str">
        <f t="shared" si="56"/>
        <v/>
      </c>
      <c r="S1604" s="38" t="str">
        <f t="shared" ref="S1604:T1604" si="1612">S1603</f>
        <v>15 Juni sampai dengan 31 Agustus 2026</v>
      </c>
      <c r="T1604" s="38" t="str">
        <f t="shared" si="1612"/>
        <v>31 Agustus 2026</v>
      </c>
      <c r="U1604" s="46"/>
      <c r="V1604" s="42"/>
      <c r="W1604" s="42"/>
      <c r="X1604" s="42"/>
    </row>
    <row r="1605" ht="15.0" customHeight="1">
      <c r="A1605" s="36" t="s">
        <v>6667</v>
      </c>
      <c r="B1605" s="43"/>
      <c r="C1605" s="44"/>
      <c r="D1605" s="47"/>
      <c r="E1605" s="47"/>
      <c r="F1605" s="39" t="str">
        <f t="shared" si="2"/>
        <v>PETUGAS.1604/SPK/SE/PML/3172/2026</v>
      </c>
      <c r="G1605" s="45"/>
      <c r="H1605" s="39" t="str">
        <f>VLOOKUP(G1605,'MITRA (REFERENSI)'!$A:$Z,16,FALSE)</f>
        <v>#N/A</v>
      </c>
      <c r="I1605" s="39" t="str">
        <f>VLOOKUP(G1605,'MITRA (REFERENSI)'!$A:$Z,25,FALSE)</f>
        <v>#N/A</v>
      </c>
      <c r="J1605" s="38" t="str">
        <f>VLOOKUP(G1605,'MITRA (REFERENSI)'!$A:$Z,26,FALSE)</f>
        <v>#N/A</v>
      </c>
      <c r="K1605" s="38" t="str">
        <f>VLOOKUP(G1605,'MITRA (REFERENSI)'!$A:$Z,15,FALSE)</f>
        <v>#N/A</v>
      </c>
      <c r="L1605" s="38" t="str">
        <f>VLOOKUP(G1605,'MITRA (REFERENSI)'!$A:$Z,15,FALSE)</f>
        <v>#N/A</v>
      </c>
      <c r="M1605" s="38" t="str">
        <f>IF(B1605=1,'KELAS (REFERENSI)'!M1605,IF(B1605=2,'KELAS (REFERENSI)'!M1620,IF(B1605=3,'KELAS (REFERENSI)'!M1635,IF(B1605=4,'KELAS (REFERENSI)'!M1650,""))))</f>
        <v/>
      </c>
      <c r="N1605" s="38" t="str">
        <f>IF(B1605=1,'KELAS (REFERENSI)'!N1605,IF(B1605=2,'KELAS (REFERENSI)'!N1620,IF(B1605=3,'KELAS (REFERENSI)'!N1635,IF(B1605=4,'KELAS (REFERENSI)'!N1650,""))))</f>
        <v/>
      </c>
      <c r="O1605" s="38" t="str">
        <f>IF(B1605=1,'KELAS (REFERENSI)'!O1605,IF(B1605=2,'KELAS (REFERENSI)'!O1620,IF(B1605=3,'KELAS (REFERENSI)'!O1635,IF(B1605=4,'KELAS (REFERENSI)'!O1650,""))))</f>
        <v/>
      </c>
      <c r="P1605" s="38" t="str">
        <f>IF(B1605=1,'KELAS (REFERENSI)'!P1605,IF(B1605=2,'KELAS (REFERENSI)'!P1620,IF(B1605=3,'KELAS (REFERENSI)'!P1635,IF(B1605=4,'KELAS (REFERENSI)'!P1650,""))))</f>
        <v/>
      </c>
      <c r="Q1605" s="38" t="str">
        <f t="shared" si="4"/>
        <v>BPS Kota Jakarta Timur</v>
      </c>
      <c r="R1605" s="38" t="str">
        <f t="shared" si="56"/>
        <v/>
      </c>
      <c r="S1605" s="38" t="str">
        <f t="shared" ref="S1605:T1605" si="1613">S1604</f>
        <v>15 Juni sampai dengan 31 Agustus 2026</v>
      </c>
      <c r="T1605" s="38" t="str">
        <f t="shared" si="1613"/>
        <v>31 Agustus 2026</v>
      </c>
      <c r="U1605" s="46"/>
      <c r="V1605" s="42"/>
      <c r="W1605" s="42"/>
      <c r="X1605" s="42"/>
    </row>
    <row r="1606" ht="15.0" customHeight="1">
      <c r="A1606" s="36" t="s">
        <v>6668</v>
      </c>
      <c r="B1606" s="43"/>
      <c r="C1606" s="44"/>
      <c r="D1606" s="47"/>
      <c r="E1606" s="47"/>
      <c r="F1606" s="39" t="str">
        <f t="shared" si="2"/>
        <v>PETUGAS.1605/SPK/SE/PML/3172/2026</v>
      </c>
      <c r="G1606" s="45"/>
      <c r="H1606" s="39" t="str">
        <f>VLOOKUP(G1606,'MITRA (REFERENSI)'!$A:$Z,16,FALSE)</f>
        <v>#N/A</v>
      </c>
      <c r="I1606" s="39" t="str">
        <f>VLOOKUP(G1606,'MITRA (REFERENSI)'!$A:$Z,25,FALSE)</f>
        <v>#N/A</v>
      </c>
      <c r="J1606" s="38" t="str">
        <f>VLOOKUP(G1606,'MITRA (REFERENSI)'!$A:$Z,26,FALSE)</f>
        <v>#N/A</v>
      </c>
      <c r="K1606" s="38" t="str">
        <f>VLOOKUP(G1606,'MITRA (REFERENSI)'!$A:$Z,15,FALSE)</f>
        <v>#N/A</v>
      </c>
      <c r="L1606" s="38" t="str">
        <f>VLOOKUP(G1606,'MITRA (REFERENSI)'!$A:$Z,15,FALSE)</f>
        <v>#N/A</v>
      </c>
      <c r="M1606" s="38" t="str">
        <f>IF(B1606=1,'KELAS (REFERENSI)'!M1606,IF(B1606=2,'KELAS (REFERENSI)'!M1621,IF(B1606=3,'KELAS (REFERENSI)'!M1636,IF(B1606=4,'KELAS (REFERENSI)'!M1651,""))))</f>
        <v/>
      </c>
      <c r="N1606" s="38" t="str">
        <f>IF(B1606=1,'KELAS (REFERENSI)'!N1606,IF(B1606=2,'KELAS (REFERENSI)'!N1621,IF(B1606=3,'KELAS (REFERENSI)'!N1636,IF(B1606=4,'KELAS (REFERENSI)'!N1651,""))))</f>
        <v/>
      </c>
      <c r="O1606" s="38" t="str">
        <f>IF(B1606=1,'KELAS (REFERENSI)'!O1606,IF(B1606=2,'KELAS (REFERENSI)'!O1621,IF(B1606=3,'KELAS (REFERENSI)'!O1636,IF(B1606=4,'KELAS (REFERENSI)'!O1651,""))))</f>
        <v/>
      </c>
      <c r="P1606" s="38" t="str">
        <f>IF(B1606=1,'KELAS (REFERENSI)'!P1606,IF(B1606=2,'KELAS (REFERENSI)'!P1621,IF(B1606=3,'KELAS (REFERENSI)'!P1636,IF(B1606=4,'KELAS (REFERENSI)'!P1651,""))))</f>
        <v/>
      </c>
      <c r="Q1606" s="38" t="str">
        <f t="shared" si="4"/>
        <v>BPS Kota Jakarta Timur</v>
      </c>
      <c r="R1606" s="38" t="str">
        <f t="shared" si="56"/>
        <v/>
      </c>
      <c r="S1606" s="38" t="str">
        <f t="shared" ref="S1606:T1606" si="1614">S1605</f>
        <v>15 Juni sampai dengan 31 Agustus 2026</v>
      </c>
      <c r="T1606" s="38" t="str">
        <f t="shared" si="1614"/>
        <v>31 Agustus 2026</v>
      </c>
      <c r="U1606" s="46"/>
      <c r="V1606" s="42"/>
      <c r="W1606" s="42"/>
      <c r="X1606" s="42"/>
    </row>
    <row r="1607" ht="15.0" customHeight="1">
      <c r="A1607" s="36" t="s">
        <v>6669</v>
      </c>
      <c r="B1607" s="43"/>
      <c r="C1607" s="44"/>
      <c r="D1607" s="47"/>
      <c r="E1607" s="47"/>
      <c r="F1607" s="39" t="str">
        <f t="shared" si="2"/>
        <v>PETUGAS.1606/SPK/SE/PML/3172/2026</v>
      </c>
      <c r="G1607" s="45"/>
      <c r="H1607" s="39" t="str">
        <f>VLOOKUP(G1607,'MITRA (REFERENSI)'!$A:$Z,16,FALSE)</f>
        <v>#N/A</v>
      </c>
      <c r="I1607" s="39" t="str">
        <f>VLOOKUP(G1607,'MITRA (REFERENSI)'!$A:$Z,25,FALSE)</f>
        <v>#N/A</v>
      </c>
      <c r="J1607" s="38" t="str">
        <f>VLOOKUP(G1607,'MITRA (REFERENSI)'!$A:$Z,26,FALSE)</f>
        <v>#N/A</v>
      </c>
      <c r="K1607" s="38" t="str">
        <f>VLOOKUP(G1607,'MITRA (REFERENSI)'!$A:$Z,15,FALSE)</f>
        <v>#N/A</v>
      </c>
      <c r="L1607" s="38" t="str">
        <f>VLOOKUP(G1607,'MITRA (REFERENSI)'!$A:$Z,15,FALSE)</f>
        <v>#N/A</v>
      </c>
      <c r="M1607" s="38" t="str">
        <f>IF(B1607=1,'KELAS (REFERENSI)'!M1607,IF(B1607=2,'KELAS (REFERENSI)'!M1622,IF(B1607=3,'KELAS (REFERENSI)'!M1637,IF(B1607=4,'KELAS (REFERENSI)'!M1652,""))))</f>
        <v/>
      </c>
      <c r="N1607" s="38" t="str">
        <f>IF(B1607=1,'KELAS (REFERENSI)'!N1607,IF(B1607=2,'KELAS (REFERENSI)'!N1622,IF(B1607=3,'KELAS (REFERENSI)'!N1637,IF(B1607=4,'KELAS (REFERENSI)'!N1652,""))))</f>
        <v/>
      </c>
      <c r="O1607" s="38" t="str">
        <f>IF(B1607=1,'KELAS (REFERENSI)'!O1607,IF(B1607=2,'KELAS (REFERENSI)'!O1622,IF(B1607=3,'KELAS (REFERENSI)'!O1637,IF(B1607=4,'KELAS (REFERENSI)'!O1652,""))))</f>
        <v/>
      </c>
      <c r="P1607" s="38" t="str">
        <f>IF(B1607=1,'KELAS (REFERENSI)'!P1607,IF(B1607=2,'KELAS (REFERENSI)'!P1622,IF(B1607=3,'KELAS (REFERENSI)'!P1637,IF(B1607=4,'KELAS (REFERENSI)'!P1652,""))))</f>
        <v/>
      </c>
      <c r="Q1607" s="38" t="str">
        <f t="shared" si="4"/>
        <v>BPS Kota Jakarta Timur</v>
      </c>
      <c r="R1607" s="38" t="str">
        <f t="shared" si="56"/>
        <v/>
      </c>
      <c r="S1607" s="38" t="str">
        <f t="shared" ref="S1607:T1607" si="1615">S1606</f>
        <v>15 Juni sampai dengan 31 Agustus 2026</v>
      </c>
      <c r="T1607" s="38" t="str">
        <f t="shared" si="1615"/>
        <v>31 Agustus 2026</v>
      </c>
      <c r="U1607" s="46"/>
      <c r="V1607" s="42"/>
      <c r="W1607" s="42"/>
      <c r="X1607" s="42"/>
    </row>
    <row r="1608" ht="15.0" customHeight="1">
      <c r="A1608" s="36" t="s">
        <v>6670</v>
      </c>
      <c r="B1608" s="43"/>
      <c r="C1608" s="44"/>
      <c r="D1608" s="47"/>
      <c r="E1608" s="47"/>
      <c r="F1608" s="39" t="str">
        <f t="shared" si="2"/>
        <v>PETUGAS.1607/SPK/SE/PML/3172/2026</v>
      </c>
      <c r="G1608" s="45"/>
      <c r="H1608" s="39" t="str">
        <f>VLOOKUP(G1608,'MITRA (REFERENSI)'!$A:$Z,16,FALSE)</f>
        <v>#N/A</v>
      </c>
      <c r="I1608" s="39" t="str">
        <f>VLOOKUP(G1608,'MITRA (REFERENSI)'!$A:$Z,25,FALSE)</f>
        <v>#N/A</v>
      </c>
      <c r="J1608" s="38" t="str">
        <f>VLOOKUP(G1608,'MITRA (REFERENSI)'!$A:$Z,26,FALSE)</f>
        <v>#N/A</v>
      </c>
      <c r="K1608" s="38" t="str">
        <f>VLOOKUP(G1608,'MITRA (REFERENSI)'!$A:$Z,15,FALSE)</f>
        <v>#N/A</v>
      </c>
      <c r="L1608" s="38" t="str">
        <f>VLOOKUP(G1608,'MITRA (REFERENSI)'!$A:$Z,15,FALSE)</f>
        <v>#N/A</v>
      </c>
      <c r="M1608" s="38" t="str">
        <f>IF(B1608=1,'KELAS (REFERENSI)'!M1608,IF(B1608=2,'KELAS (REFERENSI)'!M1623,IF(B1608=3,'KELAS (REFERENSI)'!M1638,IF(B1608=4,'KELAS (REFERENSI)'!M1653,""))))</f>
        <v/>
      </c>
      <c r="N1608" s="38" t="str">
        <f>IF(B1608=1,'KELAS (REFERENSI)'!N1608,IF(B1608=2,'KELAS (REFERENSI)'!N1623,IF(B1608=3,'KELAS (REFERENSI)'!N1638,IF(B1608=4,'KELAS (REFERENSI)'!N1653,""))))</f>
        <v/>
      </c>
      <c r="O1608" s="38" t="str">
        <f>IF(B1608=1,'KELAS (REFERENSI)'!O1608,IF(B1608=2,'KELAS (REFERENSI)'!O1623,IF(B1608=3,'KELAS (REFERENSI)'!O1638,IF(B1608=4,'KELAS (REFERENSI)'!O1653,""))))</f>
        <v/>
      </c>
      <c r="P1608" s="38" t="str">
        <f>IF(B1608=1,'KELAS (REFERENSI)'!P1608,IF(B1608=2,'KELAS (REFERENSI)'!P1623,IF(B1608=3,'KELAS (REFERENSI)'!P1638,IF(B1608=4,'KELAS (REFERENSI)'!P1653,""))))</f>
        <v/>
      </c>
      <c r="Q1608" s="38" t="str">
        <f t="shared" si="4"/>
        <v>BPS Kota Jakarta Timur</v>
      </c>
      <c r="R1608" s="38" t="str">
        <f t="shared" si="56"/>
        <v/>
      </c>
      <c r="S1608" s="38" t="str">
        <f t="shared" ref="S1608:T1608" si="1616">S1607</f>
        <v>15 Juni sampai dengan 31 Agustus 2026</v>
      </c>
      <c r="T1608" s="38" t="str">
        <f t="shared" si="1616"/>
        <v>31 Agustus 2026</v>
      </c>
      <c r="U1608" s="46"/>
      <c r="V1608" s="42"/>
      <c r="W1608" s="42"/>
      <c r="X1608" s="42"/>
    </row>
    <row r="1609" ht="15.0" customHeight="1">
      <c r="A1609" s="36" t="s">
        <v>6671</v>
      </c>
      <c r="B1609" s="43"/>
      <c r="C1609" s="44"/>
      <c r="D1609" s="47"/>
      <c r="E1609" s="47"/>
      <c r="F1609" s="39" t="str">
        <f t="shared" si="2"/>
        <v>PETUGAS.1608/SPK/SE/PML/3172/2026</v>
      </c>
      <c r="G1609" s="45"/>
      <c r="H1609" s="39" t="str">
        <f>VLOOKUP(G1609,'MITRA (REFERENSI)'!$A:$Z,16,FALSE)</f>
        <v>#N/A</v>
      </c>
      <c r="I1609" s="39" t="str">
        <f>VLOOKUP(G1609,'MITRA (REFERENSI)'!$A:$Z,25,FALSE)</f>
        <v>#N/A</v>
      </c>
      <c r="J1609" s="38" t="str">
        <f>VLOOKUP(G1609,'MITRA (REFERENSI)'!$A:$Z,26,FALSE)</f>
        <v>#N/A</v>
      </c>
      <c r="K1609" s="38" t="str">
        <f>VLOOKUP(G1609,'MITRA (REFERENSI)'!$A:$Z,15,FALSE)</f>
        <v>#N/A</v>
      </c>
      <c r="L1609" s="38" t="str">
        <f>VLOOKUP(G1609,'MITRA (REFERENSI)'!$A:$Z,15,FALSE)</f>
        <v>#N/A</v>
      </c>
      <c r="M1609" s="38" t="str">
        <f>IF(B1609=1,'KELAS (REFERENSI)'!M1609,IF(B1609=2,'KELAS (REFERENSI)'!M1624,IF(B1609=3,'KELAS (REFERENSI)'!M1639,IF(B1609=4,'KELAS (REFERENSI)'!M1654,""))))</f>
        <v/>
      </c>
      <c r="N1609" s="38" t="str">
        <f>IF(B1609=1,'KELAS (REFERENSI)'!N1609,IF(B1609=2,'KELAS (REFERENSI)'!N1624,IF(B1609=3,'KELAS (REFERENSI)'!N1639,IF(B1609=4,'KELAS (REFERENSI)'!N1654,""))))</f>
        <v/>
      </c>
      <c r="O1609" s="38" t="str">
        <f>IF(B1609=1,'KELAS (REFERENSI)'!O1609,IF(B1609=2,'KELAS (REFERENSI)'!O1624,IF(B1609=3,'KELAS (REFERENSI)'!O1639,IF(B1609=4,'KELAS (REFERENSI)'!O1654,""))))</f>
        <v/>
      </c>
      <c r="P1609" s="38" t="str">
        <f>IF(B1609=1,'KELAS (REFERENSI)'!P1609,IF(B1609=2,'KELAS (REFERENSI)'!P1624,IF(B1609=3,'KELAS (REFERENSI)'!P1639,IF(B1609=4,'KELAS (REFERENSI)'!P1654,""))))</f>
        <v/>
      </c>
      <c r="Q1609" s="38" t="str">
        <f t="shared" si="4"/>
        <v>BPS Kota Jakarta Timur</v>
      </c>
      <c r="R1609" s="38" t="str">
        <f t="shared" si="56"/>
        <v/>
      </c>
      <c r="S1609" s="38" t="str">
        <f t="shared" ref="S1609:T1609" si="1617">S1608</f>
        <v>15 Juni sampai dengan 31 Agustus 2026</v>
      </c>
      <c r="T1609" s="38" t="str">
        <f t="shared" si="1617"/>
        <v>31 Agustus 2026</v>
      </c>
      <c r="U1609" s="46"/>
      <c r="V1609" s="42"/>
      <c r="W1609" s="42"/>
      <c r="X1609" s="42"/>
    </row>
    <row r="1610" ht="15.0" customHeight="1">
      <c r="A1610" s="36" t="s">
        <v>6672</v>
      </c>
      <c r="B1610" s="43"/>
      <c r="C1610" s="44"/>
      <c r="D1610" s="47"/>
      <c r="E1610" s="47"/>
      <c r="F1610" s="39" t="str">
        <f t="shared" si="2"/>
        <v>PETUGAS.1609/SPK/SE/PML/3172/2026</v>
      </c>
      <c r="G1610" s="45"/>
      <c r="H1610" s="39" t="str">
        <f>VLOOKUP(G1610,'MITRA (REFERENSI)'!$A:$Z,16,FALSE)</f>
        <v>#N/A</v>
      </c>
      <c r="I1610" s="39" t="str">
        <f>VLOOKUP(G1610,'MITRA (REFERENSI)'!$A:$Z,25,FALSE)</f>
        <v>#N/A</v>
      </c>
      <c r="J1610" s="38" t="str">
        <f>VLOOKUP(G1610,'MITRA (REFERENSI)'!$A:$Z,26,FALSE)</f>
        <v>#N/A</v>
      </c>
      <c r="K1610" s="38" t="str">
        <f>VLOOKUP(G1610,'MITRA (REFERENSI)'!$A:$Z,15,FALSE)</f>
        <v>#N/A</v>
      </c>
      <c r="L1610" s="38" t="str">
        <f>VLOOKUP(G1610,'MITRA (REFERENSI)'!$A:$Z,15,FALSE)</f>
        <v>#N/A</v>
      </c>
      <c r="M1610" s="38" t="str">
        <f>IF(B1610=1,'KELAS (REFERENSI)'!M1610,IF(B1610=2,'KELAS (REFERENSI)'!M1625,IF(B1610=3,'KELAS (REFERENSI)'!M1640,IF(B1610=4,'KELAS (REFERENSI)'!M1655,""))))</f>
        <v/>
      </c>
      <c r="N1610" s="38" t="str">
        <f>IF(B1610=1,'KELAS (REFERENSI)'!N1610,IF(B1610=2,'KELAS (REFERENSI)'!N1625,IF(B1610=3,'KELAS (REFERENSI)'!N1640,IF(B1610=4,'KELAS (REFERENSI)'!N1655,""))))</f>
        <v/>
      </c>
      <c r="O1610" s="38" t="str">
        <f>IF(B1610=1,'KELAS (REFERENSI)'!O1610,IF(B1610=2,'KELAS (REFERENSI)'!O1625,IF(B1610=3,'KELAS (REFERENSI)'!O1640,IF(B1610=4,'KELAS (REFERENSI)'!O1655,""))))</f>
        <v/>
      </c>
      <c r="P1610" s="38" t="str">
        <f>IF(B1610=1,'KELAS (REFERENSI)'!P1610,IF(B1610=2,'KELAS (REFERENSI)'!P1625,IF(B1610=3,'KELAS (REFERENSI)'!P1640,IF(B1610=4,'KELAS (REFERENSI)'!P1655,""))))</f>
        <v/>
      </c>
      <c r="Q1610" s="38" t="str">
        <f t="shared" si="4"/>
        <v>BPS Kota Jakarta Timur</v>
      </c>
      <c r="R1610" s="38" t="str">
        <f t="shared" si="56"/>
        <v/>
      </c>
      <c r="S1610" s="38" t="str">
        <f t="shared" ref="S1610:T1610" si="1618">S1609</f>
        <v>15 Juni sampai dengan 31 Agustus 2026</v>
      </c>
      <c r="T1610" s="38" t="str">
        <f t="shared" si="1618"/>
        <v>31 Agustus 2026</v>
      </c>
      <c r="U1610" s="46"/>
      <c r="V1610" s="42"/>
      <c r="W1610" s="42"/>
      <c r="X1610" s="42"/>
    </row>
    <row r="1611" ht="15.0" customHeight="1">
      <c r="A1611" s="36" t="s">
        <v>6673</v>
      </c>
      <c r="B1611" s="43"/>
      <c r="C1611" s="44"/>
      <c r="D1611" s="47"/>
      <c r="E1611" s="47"/>
      <c r="F1611" s="39" t="str">
        <f t="shared" si="2"/>
        <v>PETUGAS.1610/SPK/SE/PML/3172/2026</v>
      </c>
      <c r="G1611" s="45"/>
      <c r="H1611" s="39" t="str">
        <f>VLOOKUP(G1611,'MITRA (REFERENSI)'!$A:$Z,16,FALSE)</f>
        <v>#N/A</v>
      </c>
      <c r="I1611" s="39" t="str">
        <f>VLOOKUP(G1611,'MITRA (REFERENSI)'!$A:$Z,25,FALSE)</f>
        <v>#N/A</v>
      </c>
      <c r="J1611" s="38" t="str">
        <f>VLOOKUP(G1611,'MITRA (REFERENSI)'!$A:$Z,26,FALSE)</f>
        <v>#N/A</v>
      </c>
      <c r="K1611" s="38" t="str">
        <f>VLOOKUP(G1611,'MITRA (REFERENSI)'!$A:$Z,15,FALSE)</f>
        <v>#N/A</v>
      </c>
      <c r="L1611" s="38" t="str">
        <f>VLOOKUP(G1611,'MITRA (REFERENSI)'!$A:$Z,15,FALSE)</f>
        <v>#N/A</v>
      </c>
      <c r="M1611" s="38" t="str">
        <f>IF(B1611=1,'KELAS (REFERENSI)'!M1611,IF(B1611=2,'KELAS (REFERENSI)'!M1626,IF(B1611=3,'KELAS (REFERENSI)'!M1641,IF(B1611=4,'KELAS (REFERENSI)'!M1656,""))))</f>
        <v/>
      </c>
      <c r="N1611" s="38" t="str">
        <f>IF(B1611=1,'KELAS (REFERENSI)'!N1611,IF(B1611=2,'KELAS (REFERENSI)'!N1626,IF(B1611=3,'KELAS (REFERENSI)'!N1641,IF(B1611=4,'KELAS (REFERENSI)'!N1656,""))))</f>
        <v/>
      </c>
      <c r="O1611" s="38" t="str">
        <f>IF(B1611=1,'KELAS (REFERENSI)'!O1611,IF(B1611=2,'KELAS (REFERENSI)'!O1626,IF(B1611=3,'KELAS (REFERENSI)'!O1641,IF(B1611=4,'KELAS (REFERENSI)'!O1656,""))))</f>
        <v/>
      </c>
      <c r="P1611" s="38" t="str">
        <f>IF(B1611=1,'KELAS (REFERENSI)'!P1611,IF(B1611=2,'KELAS (REFERENSI)'!P1626,IF(B1611=3,'KELAS (REFERENSI)'!P1641,IF(B1611=4,'KELAS (REFERENSI)'!P1656,""))))</f>
        <v/>
      </c>
      <c r="Q1611" s="38" t="str">
        <f t="shared" si="4"/>
        <v>BPS Kota Jakarta Timur</v>
      </c>
      <c r="R1611" s="38" t="str">
        <f t="shared" si="56"/>
        <v/>
      </c>
      <c r="S1611" s="38" t="str">
        <f t="shared" ref="S1611:T1611" si="1619">S1610</f>
        <v>15 Juni sampai dengan 31 Agustus 2026</v>
      </c>
      <c r="T1611" s="38" t="str">
        <f t="shared" si="1619"/>
        <v>31 Agustus 2026</v>
      </c>
      <c r="U1611" s="46"/>
      <c r="V1611" s="42"/>
      <c r="W1611" s="42"/>
      <c r="X1611" s="42"/>
    </row>
    <row r="1612" ht="15.0" customHeight="1">
      <c r="A1612" s="36" t="s">
        <v>6674</v>
      </c>
      <c r="B1612" s="43"/>
      <c r="C1612" s="44"/>
      <c r="D1612" s="47"/>
      <c r="E1612" s="47"/>
      <c r="F1612" s="39" t="str">
        <f t="shared" si="2"/>
        <v>PETUGAS.1611/SPK/SE/PML/3172/2026</v>
      </c>
      <c r="G1612" s="45"/>
      <c r="H1612" s="39" t="str">
        <f>VLOOKUP(G1612,'MITRA (REFERENSI)'!$A:$Z,16,FALSE)</f>
        <v>#N/A</v>
      </c>
      <c r="I1612" s="39" t="str">
        <f>VLOOKUP(G1612,'MITRA (REFERENSI)'!$A:$Z,25,FALSE)</f>
        <v>#N/A</v>
      </c>
      <c r="J1612" s="38" t="str">
        <f>VLOOKUP(G1612,'MITRA (REFERENSI)'!$A:$Z,26,FALSE)</f>
        <v>#N/A</v>
      </c>
      <c r="K1612" s="38" t="str">
        <f>VLOOKUP(G1612,'MITRA (REFERENSI)'!$A:$Z,15,FALSE)</f>
        <v>#N/A</v>
      </c>
      <c r="L1612" s="38" t="str">
        <f>VLOOKUP(G1612,'MITRA (REFERENSI)'!$A:$Z,15,FALSE)</f>
        <v>#N/A</v>
      </c>
      <c r="M1612" s="38" t="str">
        <f>IF(B1612=1,'KELAS (REFERENSI)'!M1612,IF(B1612=2,'KELAS (REFERENSI)'!M1627,IF(B1612=3,'KELAS (REFERENSI)'!M1642,IF(B1612=4,'KELAS (REFERENSI)'!M1657,""))))</f>
        <v/>
      </c>
      <c r="N1612" s="38" t="str">
        <f>IF(B1612=1,'KELAS (REFERENSI)'!N1612,IF(B1612=2,'KELAS (REFERENSI)'!N1627,IF(B1612=3,'KELAS (REFERENSI)'!N1642,IF(B1612=4,'KELAS (REFERENSI)'!N1657,""))))</f>
        <v/>
      </c>
      <c r="O1612" s="38" t="str">
        <f>IF(B1612=1,'KELAS (REFERENSI)'!O1612,IF(B1612=2,'KELAS (REFERENSI)'!O1627,IF(B1612=3,'KELAS (REFERENSI)'!O1642,IF(B1612=4,'KELAS (REFERENSI)'!O1657,""))))</f>
        <v/>
      </c>
      <c r="P1612" s="38" t="str">
        <f>IF(B1612=1,'KELAS (REFERENSI)'!P1612,IF(B1612=2,'KELAS (REFERENSI)'!P1627,IF(B1612=3,'KELAS (REFERENSI)'!P1642,IF(B1612=4,'KELAS (REFERENSI)'!P1657,""))))</f>
        <v/>
      </c>
      <c r="Q1612" s="38" t="str">
        <f t="shared" si="4"/>
        <v>BPS Kota Jakarta Timur</v>
      </c>
      <c r="R1612" s="38" t="str">
        <f t="shared" si="56"/>
        <v/>
      </c>
      <c r="S1612" s="38" t="str">
        <f t="shared" ref="S1612:T1612" si="1620">S1611</f>
        <v>15 Juni sampai dengan 31 Agustus 2026</v>
      </c>
      <c r="T1612" s="38" t="str">
        <f t="shared" si="1620"/>
        <v>31 Agustus 2026</v>
      </c>
      <c r="U1612" s="46"/>
      <c r="V1612" s="42"/>
      <c r="W1612" s="42"/>
      <c r="X1612" s="42"/>
    </row>
    <row r="1613" ht="15.0" customHeight="1">
      <c r="A1613" s="36" t="s">
        <v>6675</v>
      </c>
      <c r="B1613" s="43"/>
      <c r="C1613" s="44"/>
      <c r="D1613" s="47"/>
      <c r="E1613" s="47"/>
      <c r="F1613" s="39" t="str">
        <f t="shared" si="2"/>
        <v>PETUGAS.1612/SPK/SE/PML/3172/2026</v>
      </c>
      <c r="G1613" s="45"/>
      <c r="H1613" s="39" t="str">
        <f>VLOOKUP(G1613,'MITRA (REFERENSI)'!$A:$Z,16,FALSE)</f>
        <v>#N/A</v>
      </c>
      <c r="I1613" s="39" t="str">
        <f>VLOOKUP(G1613,'MITRA (REFERENSI)'!$A:$Z,25,FALSE)</f>
        <v>#N/A</v>
      </c>
      <c r="J1613" s="38" t="str">
        <f>VLOOKUP(G1613,'MITRA (REFERENSI)'!$A:$Z,26,FALSE)</f>
        <v>#N/A</v>
      </c>
      <c r="K1613" s="38" t="str">
        <f>VLOOKUP(G1613,'MITRA (REFERENSI)'!$A:$Z,15,FALSE)</f>
        <v>#N/A</v>
      </c>
      <c r="L1613" s="38" t="str">
        <f>VLOOKUP(G1613,'MITRA (REFERENSI)'!$A:$Z,15,FALSE)</f>
        <v>#N/A</v>
      </c>
      <c r="M1613" s="38" t="str">
        <f>IF(B1613=1,'KELAS (REFERENSI)'!M1613,IF(B1613=2,'KELAS (REFERENSI)'!M1628,IF(B1613=3,'KELAS (REFERENSI)'!M1643,IF(B1613=4,'KELAS (REFERENSI)'!M1658,""))))</f>
        <v/>
      </c>
      <c r="N1613" s="38" t="str">
        <f>IF(B1613=1,'KELAS (REFERENSI)'!N1613,IF(B1613=2,'KELAS (REFERENSI)'!N1628,IF(B1613=3,'KELAS (REFERENSI)'!N1643,IF(B1613=4,'KELAS (REFERENSI)'!N1658,""))))</f>
        <v/>
      </c>
      <c r="O1613" s="38" t="str">
        <f>IF(B1613=1,'KELAS (REFERENSI)'!O1613,IF(B1613=2,'KELAS (REFERENSI)'!O1628,IF(B1613=3,'KELAS (REFERENSI)'!O1643,IF(B1613=4,'KELAS (REFERENSI)'!O1658,""))))</f>
        <v/>
      </c>
      <c r="P1613" s="38" t="str">
        <f>IF(B1613=1,'KELAS (REFERENSI)'!P1613,IF(B1613=2,'KELAS (REFERENSI)'!P1628,IF(B1613=3,'KELAS (REFERENSI)'!P1643,IF(B1613=4,'KELAS (REFERENSI)'!P1658,""))))</f>
        <v/>
      </c>
      <c r="Q1613" s="38" t="str">
        <f t="shared" si="4"/>
        <v>BPS Kota Jakarta Timur</v>
      </c>
      <c r="R1613" s="38" t="str">
        <f t="shared" si="56"/>
        <v/>
      </c>
      <c r="S1613" s="38" t="str">
        <f t="shared" ref="S1613:T1613" si="1621">S1612</f>
        <v>15 Juni sampai dengan 31 Agustus 2026</v>
      </c>
      <c r="T1613" s="38" t="str">
        <f t="shared" si="1621"/>
        <v>31 Agustus 2026</v>
      </c>
      <c r="U1613" s="46"/>
      <c r="V1613" s="42"/>
      <c r="W1613" s="42"/>
      <c r="X1613" s="42"/>
    </row>
    <row r="1614" ht="15.0" customHeight="1">
      <c r="A1614" s="36" t="s">
        <v>6676</v>
      </c>
      <c r="B1614" s="43"/>
      <c r="C1614" s="44"/>
      <c r="D1614" s="47"/>
      <c r="E1614" s="47"/>
      <c r="F1614" s="39" t="str">
        <f t="shared" si="2"/>
        <v>PETUGAS.1613/SPK/SE/PML/3172/2026</v>
      </c>
      <c r="G1614" s="45"/>
      <c r="H1614" s="39" t="str">
        <f>VLOOKUP(G1614,'MITRA (REFERENSI)'!$A:$Z,16,FALSE)</f>
        <v>#N/A</v>
      </c>
      <c r="I1614" s="39" t="str">
        <f>VLOOKUP(G1614,'MITRA (REFERENSI)'!$A:$Z,25,FALSE)</f>
        <v>#N/A</v>
      </c>
      <c r="J1614" s="38" t="str">
        <f>VLOOKUP(G1614,'MITRA (REFERENSI)'!$A:$Z,26,FALSE)</f>
        <v>#N/A</v>
      </c>
      <c r="K1614" s="38" t="str">
        <f>VLOOKUP(G1614,'MITRA (REFERENSI)'!$A:$Z,15,FALSE)</f>
        <v>#N/A</v>
      </c>
      <c r="L1614" s="38" t="str">
        <f>VLOOKUP(G1614,'MITRA (REFERENSI)'!$A:$Z,15,FALSE)</f>
        <v>#N/A</v>
      </c>
      <c r="M1614" s="38" t="str">
        <f>IF(B1614=1,'KELAS (REFERENSI)'!M1614,IF(B1614=2,'KELAS (REFERENSI)'!M1629,IF(B1614=3,'KELAS (REFERENSI)'!M1644,IF(B1614=4,'KELAS (REFERENSI)'!M1659,""))))</f>
        <v/>
      </c>
      <c r="N1614" s="38" t="str">
        <f>IF(B1614=1,'KELAS (REFERENSI)'!N1614,IF(B1614=2,'KELAS (REFERENSI)'!N1629,IF(B1614=3,'KELAS (REFERENSI)'!N1644,IF(B1614=4,'KELAS (REFERENSI)'!N1659,""))))</f>
        <v/>
      </c>
      <c r="O1614" s="38" t="str">
        <f>IF(B1614=1,'KELAS (REFERENSI)'!O1614,IF(B1614=2,'KELAS (REFERENSI)'!O1629,IF(B1614=3,'KELAS (REFERENSI)'!O1644,IF(B1614=4,'KELAS (REFERENSI)'!O1659,""))))</f>
        <v/>
      </c>
      <c r="P1614" s="38" t="str">
        <f>IF(B1614=1,'KELAS (REFERENSI)'!P1614,IF(B1614=2,'KELAS (REFERENSI)'!P1629,IF(B1614=3,'KELAS (REFERENSI)'!P1644,IF(B1614=4,'KELAS (REFERENSI)'!P1659,""))))</f>
        <v/>
      </c>
      <c r="Q1614" s="38" t="str">
        <f t="shared" si="4"/>
        <v>BPS Kota Jakarta Timur</v>
      </c>
      <c r="R1614" s="38" t="str">
        <f t="shared" si="56"/>
        <v/>
      </c>
      <c r="S1614" s="38" t="str">
        <f t="shared" ref="S1614:T1614" si="1622">S1613</f>
        <v>15 Juni sampai dengan 31 Agustus 2026</v>
      </c>
      <c r="T1614" s="38" t="str">
        <f t="shared" si="1622"/>
        <v>31 Agustus 2026</v>
      </c>
      <c r="U1614" s="46"/>
      <c r="V1614" s="42"/>
      <c r="W1614" s="42"/>
      <c r="X1614" s="42"/>
    </row>
    <row r="1615" ht="15.0" customHeight="1">
      <c r="A1615" s="36" t="s">
        <v>6677</v>
      </c>
      <c r="B1615" s="43"/>
      <c r="C1615" s="44"/>
      <c r="D1615" s="47"/>
      <c r="E1615" s="47"/>
      <c r="F1615" s="39" t="str">
        <f t="shared" si="2"/>
        <v>PETUGAS.1614/SPK/SE/PML/3172/2026</v>
      </c>
      <c r="G1615" s="45"/>
      <c r="H1615" s="39" t="str">
        <f>VLOOKUP(G1615,'MITRA (REFERENSI)'!$A:$Z,16,FALSE)</f>
        <v>#N/A</v>
      </c>
      <c r="I1615" s="39" t="str">
        <f>VLOOKUP(G1615,'MITRA (REFERENSI)'!$A:$Z,25,FALSE)</f>
        <v>#N/A</v>
      </c>
      <c r="J1615" s="38" t="str">
        <f>VLOOKUP(G1615,'MITRA (REFERENSI)'!$A:$Z,26,FALSE)</f>
        <v>#N/A</v>
      </c>
      <c r="K1615" s="38" t="str">
        <f>VLOOKUP(G1615,'MITRA (REFERENSI)'!$A:$Z,15,FALSE)</f>
        <v>#N/A</v>
      </c>
      <c r="L1615" s="38" t="str">
        <f>VLOOKUP(G1615,'MITRA (REFERENSI)'!$A:$Z,15,FALSE)</f>
        <v>#N/A</v>
      </c>
      <c r="M1615" s="38" t="str">
        <f>IF(B1615=1,'KELAS (REFERENSI)'!M1615,IF(B1615=2,'KELAS (REFERENSI)'!M1630,IF(B1615=3,'KELAS (REFERENSI)'!M1645,IF(B1615=4,'KELAS (REFERENSI)'!M1660,""))))</f>
        <v/>
      </c>
      <c r="N1615" s="38" t="str">
        <f>IF(B1615=1,'KELAS (REFERENSI)'!N1615,IF(B1615=2,'KELAS (REFERENSI)'!N1630,IF(B1615=3,'KELAS (REFERENSI)'!N1645,IF(B1615=4,'KELAS (REFERENSI)'!N1660,""))))</f>
        <v/>
      </c>
      <c r="O1615" s="38" t="str">
        <f>IF(B1615=1,'KELAS (REFERENSI)'!O1615,IF(B1615=2,'KELAS (REFERENSI)'!O1630,IF(B1615=3,'KELAS (REFERENSI)'!O1645,IF(B1615=4,'KELAS (REFERENSI)'!O1660,""))))</f>
        <v/>
      </c>
      <c r="P1615" s="38" t="str">
        <f>IF(B1615=1,'KELAS (REFERENSI)'!P1615,IF(B1615=2,'KELAS (REFERENSI)'!P1630,IF(B1615=3,'KELAS (REFERENSI)'!P1645,IF(B1615=4,'KELAS (REFERENSI)'!P1660,""))))</f>
        <v/>
      </c>
      <c r="Q1615" s="38" t="str">
        <f t="shared" si="4"/>
        <v>BPS Kota Jakarta Timur</v>
      </c>
      <c r="R1615" s="38" t="str">
        <f t="shared" si="56"/>
        <v/>
      </c>
      <c r="S1615" s="38" t="str">
        <f t="shared" ref="S1615:T1615" si="1623">S1614</f>
        <v>15 Juni sampai dengan 31 Agustus 2026</v>
      </c>
      <c r="T1615" s="38" t="str">
        <f t="shared" si="1623"/>
        <v>31 Agustus 2026</v>
      </c>
      <c r="U1615" s="46"/>
      <c r="V1615" s="42"/>
      <c r="W1615" s="42"/>
      <c r="X1615" s="42"/>
    </row>
    <row r="1616" ht="15.0" customHeight="1">
      <c r="A1616" s="36" t="s">
        <v>6678</v>
      </c>
      <c r="B1616" s="43"/>
      <c r="C1616" s="44"/>
      <c r="D1616" s="47"/>
      <c r="E1616" s="47"/>
      <c r="F1616" s="39" t="str">
        <f t="shared" si="2"/>
        <v>PETUGAS.1615/SPK/SE/PML/3172/2026</v>
      </c>
      <c r="G1616" s="45"/>
      <c r="H1616" s="39" t="str">
        <f>VLOOKUP(G1616,'MITRA (REFERENSI)'!$A:$Z,16,FALSE)</f>
        <v>#N/A</v>
      </c>
      <c r="I1616" s="39" t="str">
        <f>VLOOKUP(G1616,'MITRA (REFERENSI)'!$A:$Z,25,FALSE)</f>
        <v>#N/A</v>
      </c>
      <c r="J1616" s="38" t="str">
        <f>VLOOKUP(G1616,'MITRA (REFERENSI)'!$A:$Z,26,FALSE)</f>
        <v>#N/A</v>
      </c>
      <c r="K1616" s="38" t="str">
        <f>VLOOKUP(G1616,'MITRA (REFERENSI)'!$A:$Z,15,FALSE)</f>
        <v>#N/A</v>
      </c>
      <c r="L1616" s="38" t="str">
        <f>VLOOKUP(G1616,'MITRA (REFERENSI)'!$A:$Z,15,FALSE)</f>
        <v>#N/A</v>
      </c>
      <c r="M1616" s="38" t="str">
        <f>IF(B1616=1,'KELAS (REFERENSI)'!M1616,IF(B1616=2,'KELAS (REFERENSI)'!M1631,IF(B1616=3,'KELAS (REFERENSI)'!M1646,IF(B1616=4,'KELAS (REFERENSI)'!M1661,""))))</f>
        <v/>
      </c>
      <c r="N1616" s="38" t="str">
        <f>IF(B1616=1,'KELAS (REFERENSI)'!N1616,IF(B1616=2,'KELAS (REFERENSI)'!N1631,IF(B1616=3,'KELAS (REFERENSI)'!N1646,IF(B1616=4,'KELAS (REFERENSI)'!N1661,""))))</f>
        <v/>
      </c>
      <c r="O1616" s="38" t="str">
        <f>IF(B1616=1,'KELAS (REFERENSI)'!O1616,IF(B1616=2,'KELAS (REFERENSI)'!O1631,IF(B1616=3,'KELAS (REFERENSI)'!O1646,IF(B1616=4,'KELAS (REFERENSI)'!O1661,""))))</f>
        <v/>
      </c>
      <c r="P1616" s="38" t="str">
        <f>IF(B1616=1,'KELAS (REFERENSI)'!P1616,IF(B1616=2,'KELAS (REFERENSI)'!P1631,IF(B1616=3,'KELAS (REFERENSI)'!P1646,IF(B1616=4,'KELAS (REFERENSI)'!P1661,""))))</f>
        <v/>
      </c>
      <c r="Q1616" s="38" t="str">
        <f t="shared" si="4"/>
        <v>BPS Kota Jakarta Timur</v>
      </c>
      <c r="R1616" s="38" t="str">
        <f t="shared" si="56"/>
        <v/>
      </c>
      <c r="S1616" s="38" t="str">
        <f t="shared" ref="S1616:T1616" si="1624">S1615</f>
        <v>15 Juni sampai dengan 31 Agustus 2026</v>
      </c>
      <c r="T1616" s="38" t="str">
        <f t="shared" si="1624"/>
        <v>31 Agustus 2026</v>
      </c>
      <c r="U1616" s="46"/>
      <c r="V1616" s="42"/>
      <c r="W1616" s="42"/>
      <c r="X1616" s="42"/>
    </row>
    <row r="1617" ht="15.0" customHeight="1">
      <c r="A1617" s="36" t="s">
        <v>6679</v>
      </c>
      <c r="B1617" s="43"/>
      <c r="C1617" s="44"/>
      <c r="D1617" s="47"/>
      <c r="E1617" s="47"/>
      <c r="F1617" s="39" t="str">
        <f t="shared" si="2"/>
        <v>PETUGAS.1616/SPK/SE/PML/3172/2026</v>
      </c>
      <c r="G1617" s="45"/>
      <c r="H1617" s="39" t="str">
        <f>VLOOKUP(G1617,'MITRA (REFERENSI)'!$A:$Z,16,FALSE)</f>
        <v>#N/A</v>
      </c>
      <c r="I1617" s="39" t="str">
        <f>VLOOKUP(G1617,'MITRA (REFERENSI)'!$A:$Z,25,FALSE)</f>
        <v>#N/A</v>
      </c>
      <c r="J1617" s="38" t="str">
        <f>VLOOKUP(G1617,'MITRA (REFERENSI)'!$A:$Z,26,FALSE)</f>
        <v>#N/A</v>
      </c>
      <c r="K1617" s="38" t="str">
        <f>VLOOKUP(G1617,'MITRA (REFERENSI)'!$A:$Z,15,FALSE)</f>
        <v>#N/A</v>
      </c>
      <c r="L1617" s="38" t="str">
        <f>VLOOKUP(G1617,'MITRA (REFERENSI)'!$A:$Z,15,FALSE)</f>
        <v>#N/A</v>
      </c>
      <c r="M1617" s="38" t="str">
        <f>IF(B1617=1,'KELAS (REFERENSI)'!M1617,IF(B1617=2,'KELAS (REFERENSI)'!M1632,IF(B1617=3,'KELAS (REFERENSI)'!M1647,IF(B1617=4,'KELAS (REFERENSI)'!M1662,""))))</f>
        <v/>
      </c>
      <c r="N1617" s="38" t="str">
        <f>IF(B1617=1,'KELAS (REFERENSI)'!N1617,IF(B1617=2,'KELAS (REFERENSI)'!N1632,IF(B1617=3,'KELAS (REFERENSI)'!N1647,IF(B1617=4,'KELAS (REFERENSI)'!N1662,""))))</f>
        <v/>
      </c>
      <c r="O1617" s="38" t="str">
        <f>IF(B1617=1,'KELAS (REFERENSI)'!O1617,IF(B1617=2,'KELAS (REFERENSI)'!O1632,IF(B1617=3,'KELAS (REFERENSI)'!O1647,IF(B1617=4,'KELAS (REFERENSI)'!O1662,""))))</f>
        <v/>
      </c>
      <c r="P1617" s="38" t="str">
        <f>IF(B1617=1,'KELAS (REFERENSI)'!P1617,IF(B1617=2,'KELAS (REFERENSI)'!P1632,IF(B1617=3,'KELAS (REFERENSI)'!P1647,IF(B1617=4,'KELAS (REFERENSI)'!P1662,""))))</f>
        <v/>
      </c>
      <c r="Q1617" s="38" t="str">
        <f t="shared" si="4"/>
        <v>BPS Kota Jakarta Timur</v>
      </c>
      <c r="R1617" s="38" t="str">
        <f t="shared" si="56"/>
        <v/>
      </c>
      <c r="S1617" s="38" t="str">
        <f t="shared" ref="S1617:T1617" si="1625">S1616</f>
        <v>15 Juni sampai dengan 31 Agustus 2026</v>
      </c>
      <c r="T1617" s="38" t="str">
        <f t="shared" si="1625"/>
        <v>31 Agustus 2026</v>
      </c>
      <c r="U1617" s="46"/>
      <c r="V1617" s="42"/>
      <c r="W1617" s="42"/>
      <c r="X1617" s="42"/>
    </row>
    <row r="1618" ht="15.0" customHeight="1">
      <c r="A1618" s="36" t="s">
        <v>6680</v>
      </c>
      <c r="B1618" s="43"/>
      <c r="C1618" s="44"/>
      <c r="D1618" s="47"/>
      <c r="E1618" s="47"/>
      <c r="F1618" s="39" t="str">
        <f t="shared" si="2"/>
        <v>PETUGAS.1617/SPK/SE/PML/3172/2026</v>
      </c>
      <c r="G1618" s="45"/>
      <c r="H1618" s="39" t="str">
        <f>VLOOKUP(G1618,'MITRA (REFERENSI)'!$A:$Z,16,FALSE)</f>
        <v>#N/A</v>
      </c>
      <c r="I1618" s="39" t="str">
        <f>VLOOKUP(G1618,'MITRA (REFERENSI)'!$A:$Z,25,FALSE)</f>
        <v>#N/A</v>
      </c>
      <c r="J1618" s="38" t="str">
        <f>VLOOKUP(G1618,'MITRA (REFERENSI)'!$A:$Z,26,FALSE)</f>
        <v>#N/A</v>
      </c>
      <c r="K1618" s="38" t="str">
        <f>VLOOKUP(G1618,'MITRA (REFERENSI)'!$A:$Z,15,FALSE)</f>
        <v>#N/A</v>
      </c>
      <c r="L1618" s="38" t="str">
        <f>VLOOKUP(G1618,'MITRA (REFERENSI)'!$A:$Z,15,FALSE)</f>
        <v>#N/A</v>
      </c>
      <c r="M1618" s="38" t="str">
        <f>IF(B1618=1,'KELAS (REFERENSI)'!M1618,IF(B1618=2,'KELAS (REFERENSI)'!M1633,IF(B1618=3,'KELAS (REFERENSI)'!M1648,IF(B1618=4,'KELAS (REFERENSI)'!M1663,""))))</f>
        <v/>
      </c>
      <c r="N1618" s="38" t="str">
        <f>IF(B1618=1,'KELAS (REFERENSI)'!N1618,IF(B1618=2,'KELAS (REFERENSI)'!N1633,IF(B1618=3,'KELAS (REFERENSI)'!N1648,IF(B1618=4,'KELAS (REFERENSI)'!N1663,""))))</f>
        <v/>
      </c>
      <c r="O1618" s="38" t="str">
        <f>IF(B1618=1,'KELAS (REFERENSI)'!O1618,IF(B1618=2,'KELAS (REFERENSI)'!O1633,IF(B1618=3,'KELAS (REFERENSI)'!O1648,IF(B1618=4,'KELAS (REFERENSI)'!O1663,""))))</f>
        <v/>
      </c>
      <c r="P1618" s="38" t="str">
        <f>IF(B1618=1,'KELAS (REFERENSI)'!P1618,IF(B1618=2,'KELAS (REFERENSI)'!P1633,IF(B1618=3,'KELAS (REFERENSI)'!P1648,IF(B1618=4,'KELAS (REFERENSI)'!P1663,""))))</f>
        <v/>
      </c>
      <c r="Q1618" s="38" t="str">
        <f t="shared" si="4"/>
        <v>BPS Kota Jakarta Timur</v>
      </c>
      <c r="R1618" s="38" t="str">
        <f t="shared" si="56"/>
        <v/>
      </c>
      <c r="S1618" s="38" t="str">
        <f t="shared" ref="S1618:T1618" si="1626">S1617</f>
        <v>15 Juni sampai dengan 31 Agustus 2026</v>
      </c>
      <c r="T1618" s="38" t="str">
        <f t="shared" si="1626"/>
        <v>31 Agustus 2026</v>
      </c>
      <c r="U1618" s="46"/>
      <c r="V1618" s="42"/>
      <c r="W1618" s="42"/>
      <c r="X1618" s="42"/>
    </row>
    <row r="1619" ht="15.0" customHeight="1">
      <c r="A1619" s="36" t="s">
        <v>6681</v>
      </c>
      <c r="B1619" s="43"/>
      <c r="C1619" s="44"/>
      <c r="D1619" s="47"/>
      <c r="E1619" s="47"/>
      <c r="F1619" s="39" t="str">
        <f t="shared" si="2"/>
        <v>PETUGAS.1618/SPK/SE/PML/3172/2026</v>
      </c>
      <c r="G1619" s="45"/>
      <c r="H1619" s="39" t="str">
        <f>VLOOKUP(G1619,'MITRA (REFERENSI)'!$A:$Z,16,FALSE)</f>
        <v>#N/A</v>
      </c>
      <c r="I1619" s="39" t="str">
        <f>VLOOKUP(G1619,'MITRA (REFERENSI)'!$A:$Z,25,FALSE)</f>
        <v>#N/A</v>
      </c>
      <c r="J1619" s="38" t="str">
        <f>VLOOKUP(G1619,'MITRA (REFERENSI)'!$A:$Z,26,FALSE)</f>
        <v>#N/A</v>
      </c>
      <c r="K1619" s="38" t="str">
        <f>VLOOKUP(G1619,'MITRA (REFERENSI)'!$A:$Z,15,FALSE)</f>
        <v>#N/A</v>
      </c>
      <c r="L1619" s="38" t="str">
        <f>VLOOKUP(G1619,'MITRA (REFERENSI)'!$A:$Z,15,FALSE)</f>
        <v>#N/A</v>
      </c>
      <c r="M1619" s="38" t="str">
        <f>IF(B1619=1,'KELAS (REFERENSI)'!M1619,IF(B1619=2,'KELAS (REFERENSI)'!M1634,IF(B1619=3,'KELAS (REFERENSI)'!M1649,IF(B1619=4,'KELAS (REFERENSI)'!M1664,""))))</f>
        <v/>
      </c>
      <c r="N1619" s="38" t="str">
        <f>IF(B1619=1,'KELAS (REFERENSI)'!N1619,IF(B1619=2,'KELAS (REFERENSI)'!N1634,IF(B1619=3,'KELAS (REFERENSI)'!N1649,IF(B1619=4,'KELAS (REFERENSI)'!N1664,""))))</f>
        <v/>
      </c>
      <c r="O1619" s="38" t="str">
        <f>IF(B1619=1,'KELAS (REFERENSI)'!O1619,IF(B1619=2,'KELAS (REFERENSI)'!O1634,IF(B1619=3,'KELAS (REFERENSI)'!O1649,IF(B1619=4,'KELAS (REFERENSI)'!O1664,""))))</f>
        <v/>
      </c>
      <c r="P1619" s="38" t="str">
        <f>IF(B1619=1,'KELAS (REFERENSI)'!P1619,IF(B1619=2,'KELAS (REFERENSI)'!P1634,IF(B1619=3,'KELAS (REFERENSI)'!P1649,IF(B1619=4,'KELAS (REFERENSI)'!P1664,""))))</f>
        <v/>
      </c>
      <c r="Q1619" s="38" t="str">
        <f t="shared" si="4"/>
        <v>BPS Kota Jakarta Timur</v>
      </c>
      <c r="R1619" s="38" t="str">
        <f t="shared" si="56"/>
        <v/>
      </c>
      <c r="S1619" s="38" t="str">
        <f t="shared" ref="S1619:T1619" si="1627">S1618</f>
        <v>15 Juni sampai dengan 31 Agustus 2026</v>
      </c>
      <c r="T1619" s="38" t="str">
        <f t="shared" si="1627"/>
        <v>31 Agustus 2026</v>
      </c>
      <c r="U1619" s="46"/>
      <c r="V1619" s="42"/>
      <c r="W1619" s="42"/>
      <c r="X1619" s="42"/>
    </row>
    <row r="1620" ht="15.0" customHeight="1">
      <c r="A1620" s="36" t="s">
        <v>6682</v>
      </c>
      <c r="B1620" s="43"/>
      <c r="C1620" s="44"/>
      <c r="D1620" s="47"/>
      <c r="E1620" s="47"/>
      <c r="F1620" s="39" t="str">
        <f t="shared" si="2"/>
        <v>PETUGAS.1619/SPK/SE/PML/3172/2026</v>
      </c>
      <c r="G1620" s="45"/>
      <c r="H1620" s="39" t="str">
        <f>VLOOKUP(G1620,'MITRA (REFERENSI)'!$A:$Z,16,FALSE)</f>
        <v>#N/A</v>
      </c>
      <c r="I1620" s="39" t="str">
        <f>VLOOKUP(G1620,'MITRA (REFERENSI)'!$A:$Z,25,FALSE)</f>
        <v>#N/A</v>
      </c>
      <c r="J1620" s="38" t="str">
        <f>VLOOKUP(G1620,'MITRA (REFERENSI)'!$A:$Z,26,FALSE)</f>
        <v>#N/A</v>
      </c>
      <c r="K1620" s="38" t="str">
        <f>VLOOKUP(G1620,'MITRA (REFERENSI)'!$A:$Z,15,FALSE)</f>
        <v>#N/A</v>
      </c>
      <c r="L1620" s="38" t="str">
        <f>VLOOKUP(G1620,'MITRA (REFERENSI)'!$A:$Z,15,FALSE)</f>
        <v>#N/A</v>
      </c>
      <c r="M1620" s="38" t="str">
        <f>IF(B1620=1,'KELAS (REFERENSI)'!M1620,IF(B1620=2,'KELAS (REFERENSI)'!M1635,IF(B1620=3,'KELAS (REFERENSI)'!M1650,IF(B1620=4,'KELAS (REFERENSI)'!M1665,""))))</f>
        <v/>
      </c>
      <c r="N1620" s="38" t="str">
        <f>IF(B1620=1,'KELAS (REFERENSI)'!N1620,IF(B1620=2,'KELAS (REFERENSI)'!N1635,IF(B1620=3,'KELAS (REFERENSI)'!N1650,IF(B1620=4,'KELAS (REFERENSI)'!N1665,""))))</f>
        <v/>
      </c>
      <c r="O1620" s="38" t="str">
        <f>IF(B1620=1,'KELAS (REFERENSI)'!O1620,IF(B1620=2,'KELAS (REFERENSI)'!O1635,IF(B1620=3,'KELAS (REFERENSI)'!O1650,IF(B1620=4,'KELAS (REFERENSI)'!O1665,""))))</f>
        <v/>
      </c>
      <c r="P1620" s="38" t="str">
        <f>IF(B1620=1,'KELAS (REFERENSI)'!P1620,IF(B1620=2,'KELAS (REFERENSI)'!P1635,IF(B1620=3,'KELAS (REFERENSI)'!P1650,IF(B1620=4,'KELAS (REFERENSI)'!P1665,""))))</f>
        <v/>
      </c>
      <c r="Q1620" s="38" t="str">
        <f t="shared" si="4"/>
        <v>BPS Kota Jakarta Timur</v>
      </c>
      <c r="R1620" s="38" t="str">
        <f t="shared" si="56"/>
        <v/>
      </c>
      <c r="S1620" s="38" t="str">
        <f t="shared" ref="S1620:T1620" si="1628">S1619</f>
        <v>15 Juni sampai dengan 31 Agustus 2026</v>
      </c>
      <c r="T1620" s="38" t="str">
        <f t="shared" si="1628"/>
        <v>31 Agustus 2026</v>
      </c>
      <c r="U1620" s="46"/>
      <c r="V1620" s="42"/>
      <c r="W1620" s="42"/>
      <c r="X1620" s="42"/>
    </row>
    <row r="1621" ht="15.0" customHeight="1">
      <c r="A1621" s="36" t="s">
        <v>6683</v>
      </c>
      <c r="B1621" s="43"/>
      <c r="C1621" s="44"/>
      <c r="D1621" s="47"/>
      <c r="E1621" s="47"/>
      <c r="F1621" s="39" t="str">
        <f t="shared" si="2"/>
        <v>PETUGAS.1620/SPK/SE/PML/3172/2026</v>
      </c>
      <c r="G1621" s="45"/>
      <c r="H1621" s="39" t="str">
        <f>VLOOKUP(G1621,'MITRA (REFERENSI)'!$A:$Z,16,FALSE)</f>
        <v>#N/A</v>
      </c>
      <c r="I1621" s="39" t="str">
        <f>VLOOKUP(G1621,'MITRA (REFERENSI)'!$A:$Z,25,FALSE)</f>
        <v>#N/A</v>
      </c>
      <c r="J1621" s="38" t="str">
        <f>VLOOKUP(G1621,'MITRA (REFERENSI)'!$A:$Z,26,FALSE)</f>
        <v>#N/A</v>
      </c>
      <c r="K1621" s="38" t="str">
        <f>VLOOKUP(G1621,'MITRA (REFERENSI)'!$A:$Z,15,FALSE)</f>
        <v>#N/A</v>
      </c>
      <c r="L1621" s="38" t="str">
        <f>VLOOKUP(G1621,'MITRA (REFERENSI)'!$A:$Z,15,FALSE)</f>
        <v>#N/A</v>
      </c>
      <c r="M1621" s="38" t="str">
        <f>IF(B1621=1,'KELAS (REFERENSI)'!M1621,IF(B1621=2,'KELAS (REFERENSI)'!M1636,IF(B1621=3,'KELAS (REFERENSI)'!M1651,IF(B1621=4,'KELAS (REFERENSI)'!M1666,""))))</f>
        <v/>
      </c>
      <c r="N1621" s="38" t="str">
        <f>IF(B1621=1,'KELAS (REFERENSI)'!N1621,IF(B1621=2,'KELAS (REFERENSI)'!N1636,IF(B1621=3,'KELAS (REFERENSI)'!N1651,IF(B1621=4,'KELAS (REFERENSI)'!N1666,""))))</f>
        <v/>
      </c>
      <c r="O1621" s="38" t="str">
        <f>IF(B1621=1,'KELAS (REFERENSI)'!O1621,IF(B1621=2,'KELAS (REFERENSI)'!O1636,IF(B1621=3,'KELAS (REFERENSI)'!O1651,IF(B1621=4,'KELAS (REFERENSI)'!O1666,""))))</f>
        <v/>
      </c>
      <c r="P1621" s="38" t="str">
        <f>IF(B1621=1,'KELAS (REFERENSI)'!P1621,IF(B1621=2,'KELAS (REFERENSI)'!P1636,IF(B1621=3,'KELAS (REFERENSI)'!P1651,IF(B1621=4,'KELAS (REFERENSI)'!P1666,""))))</f>
        <v/>
      </c>
      <c r="Q1621" s="38" t="str">
        <f t="shared" si="4"/>
        <v>BPS Kota Jakarta Timur</v>
      </c>
      <c r="R1621" s="38" t="str">
        <f t="shared" si="56"/>
        <v/>
      </c>
      <c r="S1621" s="38" t="str">
        <f t="shared" ref="S1621:T1621" si="1629">S1620</f>
        <v>15 Juni sampai dengan 31 Agustus 2026</v>
      </c>
      <c r="T1621" s="38" t="str">
        <f t="shared" si="1629"/>
        <v>31 Agustus 2026</v>
      </c>
      <c r="U1621" s="46"/>
      <c r="V1621" s="42"/>
      <c r="W1621" s="42"/>
      <c r="X1621" s="42"/>
    </row>
    <row r="1622" ht="15.0" customHeight="1">
      <c r="A1622" s="36" t="s">
        <v>6684</v>
      </c>
      <c r="B1622" s="43"/>
      <c r="C1622" s="44"/>
      <c r="D1622" s="47"/>
      <c r="E1622" s="47"/>
      <c r="F1622" s="39" t="str">
        <f t="shared" si="2"/>
        <v>PETUGAS.1621/SPK/SE/PML/3172/2026</v>
      </c>
      <c r="G1622" s="45"/>
      <c r="H1622" s="39" t="str">
        <f>VLOOKUP(G1622,'MITRA (REFERENSI)'!$A:$Z,16,FALSE)</f>
        <v>#N/A</v>
      </c>
      <c r="I1622" s="39" t="str">
        <f>VLOOKUP(G1622,'MITRA (REFERENSI)'!$A:$Z,25,FALSE)</f>
        <v>#N/A</v>
      </c>
      <c r="J1622" s="38" t="str">
        <f>VLOOKUP(G1622,'MITRA (REFERENSI)'!$A:$Z,26,FALSE)</f>
        <v>#N/A</v>
      </c>
      <c r="K1622" s="38" t="str">
        <f>VLOOKUP(G1622,'MITRA (REFERENSI)'!$A:$Z,15,FALSE)</f>
        <v>#N/A</v>
      </c>
      <c r="L1622" s="38" t="str">
        <f>VLOOKUP(G1622,'MITRA (REFERENSI)'!$A:$Z,15,FALSE)</f>
        <v>#N/A</v>
      </c>
      <c r="M1622" s="38" t="str">
        <f>IF(B1622=1,'KELAS (REFERENSI)'!M1622,IF(B1622=2,'KELAS (REFERENSI)'!M1637,IF(B1622=3,'KELAS (REFERENSI)'!M1652,IF(B1622=4,'KELAS (REFERENSI)'!M1667,""))))</f>
        <v/>
      </c>
      <c r="N1622" s="38" t="str">
        <f>IF(B1622=1,'KELAS (REFERENSI)'!N1622,IF(B1622=2,'KELAS (REFERENSI)'!N1637,IF(B1622=3,'KELAS (REFERENSI)'!N1652,IF(B1622=4,'KELAS (REFERENSI)'!N1667,""))))</f>
        <v/>
      </c>
      <c r="O1622" s="38" t="str">
        <f>IF(B1622=1,'KELAS (REFERENSI)'!O1622,IF(B1622=2,'KELAS (REFERENSI)'!O1637,IF(B1622=3,'KELAS (REFERENSI)'!O1652,IF(B1622=4,'KELAS (REFERENSI)'!O1667,""))))</f>
        <v/>
      </c>
      <c r="P1622" s="38" t="str">
        <f>IF(B1622=1,'KELAS (REFERENSI)'!P1622,IF(B1622=2,'KELAS (REFERENSI)'!P1637,IF(B1622=3,'KELAS (REFERENSI)'!P1652,IF(B1622=4,'KELAS (REFERENSI)'!P1667,""))))</f>
        <v/>
      </c>
      <c r="Q1622" s="38" t="str">
        <f t="shared" si="4"/>
        <v>BPS Kota Jakarta Timur</v>
      </c>
      <c r="R1622" s="38" t="str">
        <f t="shared" si="56"/>
        <v/>
      </c>
      <c r="S1622" s="38" t="str">
        <f t="shared" ref="S1622:T1622" si="1630">S1621</f>
        <v>15 Juni sampai dengan 31 Agustus 2026</v>
      </c>
      <c r="T1622" s="38" t="str">
        <f t="shared" si="1630"/>
        <v>31 Agustus 2026</v>
      </c>
      <c r="U1622" s="46"/>
      <c r="V1622" s="42"/>
      <c r="W1622" s="42"/>
      <c r="X1622" s="42"/>
    </row>
    <row r="1623" ht="15.0" customHeight="1">
      <c r="A1623" s="36" t="s">
        <v>6685</v>
      </c>
      <c r="B1623" s="43"/>
      <c r="C1623" s="44"/>
      <c r="D1623" s="47"/>
      <c r="E1623" s="47"/>
      <c r="F1623" s="39" t="str">
        <f t="shared" si="2"/>
        <v>PETUGAS.1622/SPK/SE/PML/3172/2026</v>
      </c>
      <c r="G1623" s="45"/>
      <c r="H1623" s="39" t="str">
        <f>VLOOKUP(G1623,'MITRA (REFERENSI)'!$A:$Z,16,FALSE)</f>
        <v>#N/A</v>
      </c>
      <c r="I1623" s="39" t="str">
        <f>VLOOKUP(G1623,'MITRA (REFERENSI)'!$A:$Z,25,FALSE)</f>
        <v>#N/A</v>
      </c>
      <c r="J1623" s="38" t="str">
        <f>VLOOKUP(G1623,'MITRA (REFERENSI)'!$A:$Z,26,FALSE)</f>
        <v>#N/A</v>
      </c>
      <c r="K1623" s="38" t="str">
        <f>VLOOKUP(G1623,'MITRA (REFERENSI)'!$A:$Z,15,FALSE)</f>
        <v>#N/A</v>
      </c>
      <c r="L1623" s="38" t="str">
        <f>VLOOKUP(G1623,'MITRA (REFERENSI)'!$A:$Z,15,FALSE)</f>
        <v>#N/A</v>
      </c>
      <c r="M1623" s="38" t="str">
        <f>IF(B1623=1,'KELAS (REFERENSI)'!M1623,IF(B1623=2,'KELAS (REFERENSI)'!M1638,IF(B1623=3,'KELAS (REFERENSI)'!M1653,IF(B1623=4,'KELAS (REFERENSI)'!M1668,""))))</f>
        <v/>
      </c>
      <c r="N1623" s="38" t="str">
        <f>IF(B1623=1,'KELAS (REFERENSI)'!N1623,IF(B1623=2,'KELAS (REFERENSI)'!N1638,IF(B1623=3,'KELAS (REFERENSI)'!N1653,IF(B1623=4,'KELAS (REFERENSI)'!N1668,""))))</f>
        <v/>
      </c>
      <c r="O1623" s="38" t="str">
        <f>IF(B1623=1,'KELAS (REFERENSI)'!O1623,IF(B1623=2,'KELAS (REFERENSI)'!O1638,IF(B1623=3,'KELAS (REFERENSI)'!O1653,IF(B1623=4,'KELAS (REFERENSI)'!O1668,""))))</f>
        <v/>
      </c>
      <c r="P1623" s="38" t="str">
        <f>IF(B1623=1,'KELAS (REFERENSI)'!P1623,IF(B1623=2,'KELAS (REFERENSI)'!P1638,IF(B1623=3,'KELAS (REFERENSI)'!P1653,IF(B1623=4,'KELAS (REFERENSI)'!P1668,""))))</f>
        <v/>
      </c>
      <c r="Q1623" s="38" t="str">
        <f t="shared" si="4"/>
        <v>BPS Kota Jakarta Timur</v>
      </c>
      <c r="R1623" s="38" t="str">
        <f t="shared" si="56"/>
        <v/>
      </c>
      <c r="S1623" s="38" t="str">
        <f t="shared" ref="S1623:T1623" si="1631">S1622</f>
        <v>15 Juni sampai dengan 31 Agustus 2026</v>
      </c>
      <c r="T1623" s="38" t="str">
        <f t="shared" si="1631"/>
        <v>31 Agustus 2026</v>
      </c>
      <c r="U1623" s="46"/>
      <c r="V1623" s="42"/>
      <c r="W1623" s="42"/>
      <c r="X1623" s="42"/>
    </row>
    <row r="1624" ht="15.0" customHeight="1">
      <c r="A1624" s="36" t="s">
        <v>6686</v>
      </c>
      <c r="B1624" s="43"/>
      <c r="C1624" s="44"/>
      <c r="D1624" s="47"/>
      <c r="E1624" s="47"/>
      <c r="F1624" s="39" t="str">
        <f t="shared" si="2"/>
        <v>PETUGAS.1623/SPK/SE/PML/3172/2026</v>
      </c>
      <c r="G1624" s="45"/>
      <c r="H1624" s="39" t="str">
        <f>VLOOKUP(G1624,'MITRA (REFERENSI)'!$A:$Z,16,FALSE)</f>
        <v>#N/A</v>
      </c>
      <c r="I1624" s="39" t="str">
        <f>VLOOKUP(G1624,'MITRA (REFERENSI)'!$A:$Z,25,FALSE)</f>
        <v>#N/A</v>
      </c>
      <c r="J1624" s="38" t="str">
        <f>VLOOKUP(G1624,'MITRA (REFERENSI)'!$A:$Z,26,FALSE)</f>
        <v>#N/A</v>
      </c>
      <c r="K1624" s="38" t="str">
        <f>VLOOKUP(G1624,'MITRA (REFERENSI)'!$A:$Z,15,FALSE)</f>
        <v>#N/A</v>
      </c>
      <c r="L1624" s="38" t="str">
        <f>VLOOKUP(G1624,'MITRA (REFERENSI)'!$A:$Z,15,FALSE)</f>
        <v>#N/A</v>
      </c>
      <c r="M1624" s="38" t="str">
        <f>IF(B1624=1,'KELAS (REFERENSI)'!M1624,IF(B1624=2,'KELAS (REFERENSI)'!M1639,IF(B1624=3,'KELAS (REFERENSI)'!M1654,IF(B1624=4,'KELAS (REFERENSI)'!M1669,""))))</f>
        <v/>
      </c>
      <c r="N1624" s="38" t="str">
        <f>IF(B1624=1,'KELAS (REFERENSI)'!N1624,IF(B1624=2,'KELAS (REFERENSI)'!N1639,IF(B1624=3,'KELAS (REFERENSI)'!N1654,IF(B1624=4,'KELAS (REFERENSI)'!N1669,""))))</f>
        <v/>
      </c>
      <c r="O1624" s="38" t="str">
        <f>IF(B1624=1,'KELAS (REFERENSI)'!O1624,IF(B1624=2,'KELAS (REFERENSI)'!O1639,IF(B1624=3,'KELAS (REFERENSI)'!O1654,IF(B1624=4,'KELAS (REFERENSI)'!O1669,""))))</f>
        <v/>
      </c>
      <c r="P1624" s="38" t="str">
        <f>IF(B1624=1,'KELAS (REFERENSI)'!P1624,IF(B1624=2,'KELAS (REFERENSI)'!P1639,IF(B1624=3,'KELAS (REFERENSI)'!P1654,IF(B1624=4,'KELAS (REFERENSI)'!P1669,""))))</f>
        <v/>
      </c>
      <c r="Q1624" s="38" t="str">
        <f t="shared" si="4"/>
        <v>BPS Kota Jakarta Timur</v>
      </c>
      <c r="R1624" s="38" t="str">
        <f t="shared" si="56"/>
        <v/>
      </c>
      <c r="S1624" s="38" t="str">
        <f t="shared" ref="S1624:T1624" si="1632">S1623</f>
        <v>15 Juni sampai dengan 31 Agustus 2026</v>
      </c>
      <c r="T1624" s="38" t="str">
        <f t="shared" si="1632"/>
        <v>31 Agustus 2026</v>
      </c>
      <c r="U1624" s="46"/>
      <c r="V1624" s="42"/>
      <c r="W1624" s="42"/>
      <c r="X1624" s="42"/>
    </row>
    <row r="1625" ht="15.0" customHeight="1">
      <c r="A1625" s="36" t="s">
        <v>6687</v>
      </c>
      <c r="B1625" s="43"/>
      <c r="C1625" s="44"/>
      <c r="D1625" s="47"/>
      <c r="E1625" s="47"/>
      <c r="F1625" s="39" t="str">
        <f t="shared" si="2"/>
        <v>PETUGAS.1624/SPK/SE/PML/3172/2026</v>
      </c>
      <c r="G1625" s="45"/>
      <c r="H1625" s="39" t="str">
        <f>VLOOKUP(G1625,'MITRA (REFERENSI)'!$A:$Z,16,FALSE)</f>
        <v>#N/A</v>
      </c>
      <c r="I1625" s="39" t="str">
        <f>VLOOKUP(G1625,'MITRA (REFERENSI)'!$A:$Z,25,FALSE)</f>
        <v>#N/A</v>
      </c>
      <c r="J1625" s="38" t="str">
        <f>VLOOKUP(G1625,'MITRA (REFERENSI)'!$A:$Z,26,FALSE)</f>
        <v>#N/A</v>
      </c>
      <c r="K1625" s="38" t="str">
        <f>VLOOKUP(G1625,'MITRA (REFERENSI)'!$A:$Z,15,FALSE)</f>
        <v>#N/A</v>
      </c>
      <c r="L1625" s="38" t="str">
        <f>VLOOKUP(G1625,'MITRA (REFERENSI)'!$A:$Z,15,FALSE)</f>
        <v>#N/A</v>
      </c>
      <c r="M1625" s="38" t="str">
        <f>IF(B1625=1,'KELAS (REFERENSI)'!M1625,IF(B1625=2,'KELAS (REFERENSI)'!M1640,IF(B1625=3,'KELAS (REFERENSI)'!M1655,IF(B1625=4,'KELAS (REFERENSI)'!M1670,""))))</f>
        <v/>
      </c>
      <c r="N1625" s="38" t="str">
        <f>IF(B1625=1,'KELAS (REFERENSI)'!N1625,IF(B1625=2,'KELAS (REFERENSI)'!N1640,IF(B1625=3,'KELAS (REFERENSI)'!N1655,IF(B1625=4,'KELAS (REFERENSI)'!N1670,""))))</f>
        <v/>
      </c>
      <c r="O1625" s="38" t="str">
        <f>IF(B1625=1,'KELAS (REFERENSI)'!O1625,IF(B1625=2,'KELAS (REFERENSI)'!O1640,IF(B1625=3,'KELAS (REFERENSI)'!O1655,IF(B1625=4,'KELAS (REFERENSI)'!O1670,""))))</f>
        <v/>
      </c>
      <c r="P1625" s="38" t="str">
        <f>IF(B1625=1,'KELAS (REFERENSI)'!P1625,IF(B1625=2,'KELAS (REFERENSI)'!P1640,IF(B1625=3,'KELAS (REFERENSI)'!P1655,IF(B1625=4,'KELAS (REFERENSI)'!P1670,""))))</f>
        <v/>
      </c>
      <c r="Q1625" s="38" t="str">
        <f t="shared" si="4"/>
        <v>BPS Kota Jakarta Timur</v>
      </c>
      <c r="R1625" s="38" t="str">
        <f t="shared" si="56"/>
        <v/>
      </c>
      <c r="S1625" s="38" t="str">
        <f t="shared" ref="S1625:T1625" si="1633">S1624</f>
        <v>15 Juni sampai dengan 31 Agustus 2026</v>
      </c>
      <c r="T1625" s="38" t="str">
        <f t="shared" si="1633"/>
        <v>31 Agustus 2026</v>
      </c>
      <c r="U1625" s="46"/>
      <c r="V1625" s="42"/>
      <c r="W1625" s="42"/>
      <c r="X1625" s="42"/>
    </row>
    <row r="1626" ht="15.0" customHeight="1">
      <c r="A1626" s="36" t="s">
        <v>6688</v>
      </c>
      <c r="B1626" s="43"/>
      <c r="C1626" s="44"/>
      <c r="D1626" s="47"/>
      <c r="E1626" s="47"/>
      <c r="F1626" s="39" t="str">
        <f t="shared" si="2"/>
        <v>PETUGAS.1625/SPK/SE/PML/3172/2026</v>
      </c>
      <c r="G1626" s="45"/>
      <c r="H1626" s="39" t="str">
        <f>VLOOKUP(G1626,'MITRA (REFERENSI)'!$A:$Z,16,FALSE)</f>
        <v>#N/A</v>
      </c>
      <c r="I1626" s="39" t="str">
        <f>VLOOKUP(G1626,'MITRA (REFERENSI)'!$A:$Z,25,FALSE)</f>
        <v>#N/A</v>
      </c>
      <c r="J1626" s="38" t="str">
        <f>VLOOKUP(G1626,'MITRA (REFERENSI)'!$A:$Z,26,FALSE)</f>
        <v>#N/A</v>
      </c>
      <c r="K1626" s="38" t="str">
        <f>VLOOKUP(G1626,'MITRA (REFERENSI)'!$A:$Z,15,FALSE)</f>
        <v>#N/A</v>
      </c>
      <c r="L1626" s="38" t="str">
        <f>VLOOKUP(G1626,'MITRA (REFERENSI)'!$A:$Z,15,FALSE)</f>
        <v>#N/A</v>
      </c>
      <c r="M1626" s="38" t="str">
        <f>IF(B1626=1,'KELAS (REFERENSI)'!M1626,IF(B1626=2,'KELAS (REFERENSI)'!M1641,IF(B1626=3,'KELAS (REFERENSI)'!M1656,IF(B1626=4,'KELAS (REFERENSI)'!M1671,""))))</f>
        <v/>
      </c>
      <c r="N1626" s="38" t="str">
        <f>IF(B1626=1,'KELAS (REFERENSI)'!N1626,IF(B1626=2,'KELAS (REFERENSI)'!N1641,IF(B1626=3,'KELAS (REFERENSI)'!N1656,IF(B1626=4,'KELAS (REFERENSI)'!N1671,""))))</f>
        <v/>
      </c>
      <c r="O1626" s="38" t="str">
        <f>IF(B1626=1,'KELAS (REFERENSI)'!O1626,IF(B1626=2,'KELAS (REFERENSI)'!O1641,IF(B1626=3,'KELAS (REFERENSI)'!O1656,IF(B1626=4,'KELAS (REFERENSI)'!O1671,""))))</f>
        <v/>
      </c>
      <c r="P1626" s="38" t="str">
        <f>IF(B1626=1,'KELAS (REFERENSI)'!P1626,IF(B1626=2,'KELAS (REFERENSI)'!P1641,IF(B1626=3,'KELAS (REFERENSI)'!P1656,IF(B1626=4,'KELAS (REFERENSI)'!P1671,""))))</f>
        <v/>
      </c>
      <c r="Q1626" s="38" t="str">
        <f t="shared" si="4"/>
        <v>BPS Kota Jakarta Timur</v>
      </c>
      <c r="R1626" s="38" t="str">
        <f t="shared" si="56"/>
        <v/>
      </c>
      <c r="S1626" s="38" t="str">
        <f t="shared" ref="S1626:T1626" si="1634">S1625</f>
        <v>15 Juni sampai dengan 31 Agustus 2026</v>
      </c>
      <c r="T1626" s="38" t="str">
        <f t="shared" si="1634"/>
        <v>31 Agustus 2026</v>
      </c>
      <c r="U1626" s="46"/>
      <c r="V1626" s="42"/>
      <c r="W1626" s="42"/>
      <c r="X1626" s="42"/>
    </row>
    <row r="1627" ht="15.0" customHeight="1">
      <c r="A1627" s="36" t="s">
        <v>6689</v>
      </c>
      <c r="B1627" s="43"/>
      <c r="C1627" s="44"/>
      <c r="D1627" s="47"/>
      <c r="E1627" s="47"/>
      <c r="F1627" s="39" t="str">
        <f t="shared" si="2"/>
        <v>PETUGAS.1626/SPK/SE/PML/3172/2026</v>
      </c>
      <c r="G1627" s="45"/>
      <c r="H1627" s="39" t="str">
        <f>VLOOKUP(G1627,'MITRA (REFERENSI)'!$A:$Z,16,FALSE)</f>
        <v>#N/A</v>
      </c>
      <c r="I1627" s="39" t="str">
        <f>VLOOKUP(G1627,'MITRA (REFERENSI)'!$A:$Z,25,FALSE)</f>
        <v>#N/A</v>
      </c>
      <c r="J1627" s="38" t="str">
        <f>VLOOKUP(G1627,'MITRA (REFERENSI)'!$A:$Z,26,FALSE)</f>
        <v>#N/A</v>
      </c>
      <c r="K1627" s="38" t="str">
        <f>VLOOKUP(G1627,'MITRA (REFERENSI)'!$A:$Z,15,FALSE)</f>
        <v>#N/A</v>
      </c>
      <c r="L1627" s="38" t="str">
        <f>VLOOKUP(G1627,'MITRA (REFERENSI)'!$A:$Z,15,FALSE)</f>
        <v>#N/A</v>
      </c>
      <c r="M1627" s="38" t="str">
        <f>IF(B1627=1,'KELAS (REFERENSI)'!M1627,IF(B1627=2,'KELAS (REFERENSI)'!M1642,IF(B1627=3,'KELAS (REFERENSI)'!M1657,IF(B1627=4,'KELAS (REFERENSI)'!M1672,""))))</f>
        <v/>
      </c>
      <c r="N1627" s="38" t="str">
        <f>IF(B1627=1,'KELAS (REFERENSI)'!N1627,IF(B1627=2,'KELAS (REFERENSI)'!N1642,IF(B1627=3,'KELAS (REFERENSI)'!N1657,IF(B1627=4,'KELAS (REFERENSI)'!N1672,""))))</f>
        <v/>
      </c>
      <c r="O1627" s="38" t="str">
        <f>IF(B1627=1,'KELAS (REFERENSI)'!O1627,IF(B1627=2,'KELAS (REFERENSI)'!O1642,IF(B1627=3,'KELAS (REFERENSI)'!O1657,IF(B1627=4,'KELAS (REFERENSI)'!O1672,""))))</f>
        <v/>
      </c>
      <c r="P1627" s="38" t="str">
        <f>IF(B1627=1,'KELAS (REFERENSI)'!P1627,IF(B1627=2,'KELAS (REFERENSI)'!P1642,IF(B1627=3,'KELAS (REFERENSI)'!P1657,IF(B1627=4,'KELAS (REFERENSI)'!P1672,""))))</f>
        <v/>
      </c>
      <c r="Q1627" s="38" t="str">
        <f t="shared" si="4"/>
        <v>BPS Kota Jakarta Timur</v>
      </c>
      <c r="R1627" s="38" t="str">
        <f t="shared" si="56"/>
        <v/>
      </c>
      <c r="S1627" s="38" t="str">
        <f t="shared" ref="S1627:T1627" si="1635">S1626</f>
        <v>15 Juni sampai dengan 31 Agustus 2026</v>
      </c>
      <c r="T1627" s="38" t="str">
        <f t="shared" si="1635"/>
        <v>31 Agustus 2026</v>
      </c>
      <c r="U1627" s="46"/>
      <c r="V1627" s="42"/>
      <c r="W1627" s="42"/>
      <c r="X1627" s="42"/>
    </row>
    <row r="1628" ht="15.0" customHeight="1">
      <c r="A1628" s="36" t="s">
        <v>6690</v>
      </c>
      <c r="B1628" s="43"/>
      <c r="C1628" s="44"/>
      <c r="D1628" s="47"/>
      <c r="E1628" s="47"/>
      <c r="F1628" s="39" t="str">
        <f t="shared" si="2"/>
        <v>PETUGAS.1627/SPK/SE/PML/3172/2026</v>
      </c>
      <c r="G1628" s="45"/>
      <c r="H1628" s="39" t="str">
        <f>VLOOKUP(G1628,'MITRA (REFERENSI)'!$A:$Z,16,FALSE)</f>
        <v>#N/A</v>
      </c>
      <c r="I1628" s="39" t="str">
        <f>VLOOKUP(G1628,'MITRA (REFERENSI)'!$A:$Z,25,FALSE)</f>
        <v>#N/A</v>
      </c>
      <c r="J1628" s="38" t="str">
        <f>VLOOKUP(G1628,'MITRA (REFERENSI)'!$A:$Z,26,FALSE)</f>
        <v>#N/A</v>
      </c>
      <c r="K1628" s="38" t="str">
        <f>VLOOKUP(G1628,'MITRA (REFERENSI)'!$A:$Z,15,FALSE)</f>
        <v>#N/A</v>
      </c>
      <c r="L1628" s="38" t="str">
        <f>VLOOKUP(G1628,'MITRA (REFERENSI)'!$A:$Z,15,FALSE)</f>
        <v>#N/A</v>
      </c>
      <c r="M1628" s="38" t="str">
        <f>IF(B1628=1,'KELAS (REFERENSI)'!M1628,IF(B1628=2,'KELAS (REFERENSI)'!M1643,IF(B1628=3,'KELAS (REFERENSI)'!M1658,IF(B1628=4,'KELAS (REFERENSI)'!M1673,""))))</f>
        <v/>
      </c>
      <c r="N1628" s="38" t="str">
        <f>IF(B1628=1,'KELAS (REFERENSI)'!N1628,IF(B1628=2,'KELAS (REFERENSI)'!N1643,IF(B1628=3,'KELAS (REFERENSI)'!N1658,IF(B1628=4,'KELAS (REFERENSI)'!N1673,""))))</f>
        <v/>
      </c>
      <c r="O1628" s="38" t="str">
        <f>IF(B1628=1,'KELAS (REFERENSI)'!O1628,IF(B1628=2,'KELAS (REFERENSI)'!O1643,IF(B1628=3,'KELAS (REFERENSI)'!O1658,IF(B1628=4,'KELAS (REFERENSI)'!O1673,""))))</f>
        <v/>
      </c>
      <c r="P1628" s="38" t="str">
        <f>IF(B1628=1,'KELAS (REFERENSI)'!P1628,IF(B1628=2,'KELAS (REFERENSI)'!P1643,IF(B1628=3,'KELAS (REFERENSI)'!P1658,IF(B1628=4,'KELAS (REFERENSI)'!P1673,""))))</f>
        <v/>
      </c>
      <c r="Q1628" s="38" t="str">
        <f t="shared" si="4"/>
        <v>BPS Kota Jakarta Timur</v>
      </c>
      <c r="R1628" s="38" t="str">
        <f t="shared" si="56"/>
        <v/>
      </c>
      <c r="S1628" s="38" t="str">
        <f t="shared" ref="S1628:T1628" si="1636">S1627</f>
        <v>15 Juni sampai dengan 31 Agustus 2026</v>
      </c>
      <c r="T1628" s="38" t="str">
        <f t="shared" si="1636"/>
        <v>31 Agustus 2026</v>
      </c>
      <c r="U1628" s="46"/>
      <c r="V1628" s="42"/>
      <c r="W1628" s="42"/>
      <c r="X1628" s="42"/>
    </row>
    <row r="1629" ht="15.0" customHeight="1">
      <c r="A1629" s="36" t="s">
        <v>6691</v>
      </c>
      <c r="B1629" s="43"/>
      <c r="C1629" s="44"/>
      <c r="D1629" s="47"/>
      <c r="E1629" s="47"/>
      <c r="F1629" s="39" t="str">
        <f t="shared" si="2"/>
        <v>PETUGAS.1628/SPK/SE/PML/3172/2026</v>
      </c>
      <c r="G1629" s="45"/>
      <c r="H1629" s="39" t="str">
        <f>VLOOKUP(G1629,'MITRA (REFERENSI)'!$A:$Z,16,FALSE)</f>
        <v>#N/A</v>
      </c>
      <c r="I1629" s="39" t="str">
        <f>VLOOKUP(G1629,'MITRA (REFERENSI)'!$A:$Z,25,FALSE)</f>
        <v>#N/A</v>
      </c>
      <c r="J1629" s="38" t="str">
        <f>VLOOKUP(G1629,'MITRA (REFERENSI)'!$A:$Z,26,FALSE)</f>
        <v>#N/A</v>
      </c>
      <c r="K1629" s="38" t="str">
        <f>VLOOKUP(G1629,'MITRA (REFERENSI)'!$A:$Z,15,FALSE)</f>
        <v>#N/A</v>
      </c>
      <c r="L1629" s="38" t="str">
        <f>VLOOKUP(G1629,'MITRA (REFERENSI)'!$A:$Z,15,FALSE)</f>
        <v>#N/A</v>
      </c>
      <c r="M1629" s="38" t="str">
        <f>IF(B1629=1,'KELAS (REFERENSI)'!M1629,IF(B1629=2,'KELAS (REFERENSI)'!M1644,IF(B1629=3,'KELAS (REFERENSI)'!M1659,IF(B1629=4,'KELAS (REFERENSI)'!M1674,""))))</f>
        <v/>
      </c>
      <c r="N1629" s="38" t="str">
        <f>IF(B1629=1,'KELAS (REFERENSI)'!N1629,IF(B1629=2,'KELAS (REFERENSI)'!N1644,IF(B1629=3,'KELAS (REFERENSI)'!N1659,IF(B1629=4,'KELAS (REFERENSI)'!N1674,""))))</f>
        <v/>
      </c>
      <c r="O1629" s="38" t="str">
        <f>IF(B1629=1,'KELAS (REFERENSI)'!O1629,IF(B1629=2,'KELAS (REFERENSI)'!O1644,IF(B1629=3,'KELAS (REFERENSI)'!O1659,IF(B1629=4,'KELAS (REFERENSI)'!O1674,""))))</f>
        <v/>
      </c>
      <c r="P1629" s="38" t="str">
        <f>IF(B1629=1,'KELAS (REFERENSI)'!P1629,IF(B1629=2,'KELAS (REFERENSI)'!P1644,IF(B1629=3,'KELAS (REFERENSI)'!P1659,IF(B1629=4,'KELAS (REFERENSI)'!P1674,""))))</f>
        <v/>
      </c>
      <c r="Q1629" s="38" t="str">
        <f t="shared" si="4"/>
        <v>BPS Kota Jakarta Timur</v>
      </c>
      <c r="R1629" s="38" t="str">
        <f t="shared" si="56"/>
        <v/>
      </c>
      <c r="S1629" s="38" t="str">
        <f t="shared" ref="S1629:T1629" si="1637">S1628</f>
        <v>15 Juni sampai dengan 31 Agustus 2026</v>
      </c>
      <c r="T1629" s="38" t="str">
        <f t="shared" si="1637"/>
        <v>31 Agustus 2026</v>
      </c>
      <c r="U1629" s="46"/>
      <c r="V1629" s="42"/>
      <c r="W1629" s="42"/>
      <c r="X1629" s="42"/>
    </row>
    <row r="1630" ht="15.0" customHeight="1">
      <c r="A1630" s="36" t="s">
        <v>6692</v>
      </c>
      <c r="B1630" s="43"/>
      <c r="C1630" s="44"/>
      <c r="D1630" s="47"/>
      <c r="E1630" s="47"/>
      <c r="F1630" s="39" t="str">
        <f t="shared" si="2"/>
        <v>PETUGAS.1629/SPK/SE/PML/3172/2026</v>
      </c>
      <c r="G1630" s="45"/>
      <c r="H1630" s="39" t="str">
        <f>VLOOKUP(G1630,'MITRA (REFERENSI)'!$A:$Z,16,FALSE)</f>
        <v>#N/A</v>
      </c>
      <c r="I1630" s="39" t="str">
        <f>VLOOKUP(G1630,'MITRA (REFERENSI)'!$A:$Z,25,FALSE)</f>
        <v>#N/A</v>
      </c>
      <c r="J1630" s="38" t="str">
        <f>VLOOKUP(G1630,'MITRA (REFERENSI)'!$A:$Z,26,FALSE)</f>
        <v>#N/A</v>
      </c>
      <c r="K1630" s="38" t="str">
        <f>VLOOKUP(G1630,'MITRA (REFERENSI)'!$A:$Z,15,FALSE)</f>
        <v>#N/A</v>
      </c>
      <c r="L1630" s="38" t="str">
        <f>VLOOKUP(G1630,'MITRA (REFERENSI)'!$A:$Z,15,FALSE)</f>
        <v>#N/A</v>
      </c>
      <c r="M1630" s="38" t="str">
        <f>IF(B1630=1,'KELAS (REFERENSI)'!M1630,IF(B1630=2,'KELAS (REFERENSI)'!M1645,IF(B1630=3,'KELAS (REFERENSI)'!M1660,IF(B1630=4,'KELAS (REFERENSI)'!M1675,""))))</f>
        <v/>
      </c>
      <c r="N1630" s="38" t="str">
        <f>IF(B1630=1,'KELAS (REFERENSI)'!N1630,IF(B1630=2,'KELAS (REFERENSI)'!N1645,IF(B1630=3,'KELAS (REFERENSI)'!N1660,IF(B1630=4,'KELAS (REFERENSI)'!N1675,""))))</f>
        <v/>
      </c>
      <c r="O1630" s="38" t="str">
        <f>IF(B1630=1,'KELAS (REFERENSI)'!O1630,IF(B1630=2,'KELAS (REFERENSI)'!O1645,IF(B1630=3,'KELAS (REFERENSI)'!O1660,IF(B1630=4,'KELAS (REFERENSI)'!O1675,""))))</f>
        <v/>
      </c>
      <c r="P1630" s="38" t="str">
        <f>IF(B1630=1,'KELAS (REFERENSI)'!P1630,IF(B1630=2,'KELAS (REFERENSI)'!P1645,IF(B1630=3,'KELAS (REFERENSI)'!P1660,IF(B1630=4,'KELAS (REFERENSI)'!P1675,""))))</f>
        <v/>
      </c>
      <c r="Q1630" s="38" t="str">
        <f t="shared" si="4"/>
        <v>BPS Kota Jakarta Timur</v>
      </c>
      <c r="R1630" s="38" t="str">
        <f t="shared" si="56"/>
        <v/>
      </c>
      <c r="S1630" s="38" t="str">
        <f t="shared" ref="S1630:T1630" si="1638">S1629</f>
        <v>15 Juni sampai dengan 31 Agustus 2026</v>
      </c>
      <c r="T1630" s="38" t="str">
        <f t="shared" si="1638"/>
        <v>31 Agustus 2026</v>
      </c>
      <c r="U1630" s="46"/>
      <c r="V1630" s="42"/>
      <c r="W1630" s="42"/>
      <c r="X1630" s="42"/>
    </row>
    <row r="1631" ht="15.0" customHeight="1">
      <c r="A1631" s="36" t="s">
        <v>6693</v>
      </c>
      <c r="B1631" s="43"/>
      <c r="C1631" s="44"/>
      <c r="D1631" s="47"/>
      <c r="E1631" s="47"/>
      <c r="F1631" s="39" t="str">
        <f t="shared" si="2"/>
        <v>PETUGAS.1630/SPK/SE/PML/3172/2026</v>
      </c>
      <c r="G1631" s="45"/>
      <c r="H1631" s="39" t="str">
        <f>VLOOKUP(G1631,'MITRA (REFERENSI)'!$A:$Z,16,FALSE)</f>
        <v>#N/A</v>
      </c>
      <c r="I1631" s="39" t="str">
        <f>VLOOKUP(G1631,'MITRA (REFERENSI)'!$A:$Z,25,FALSE)</f>
        <v>#N/A</v>
      </c>
      <c r="J1631" s="38" t="str">
        <f>VLOOKUP(G1631,'MITRA (REFERENSI)'!$A:$Z,26,FALSE)</f>
        <v>#N/A</v>
      </c>
      <c r="K1631" s="38" t="str">
        <f>VLOOKUP(G1631,'MITRA (REFERENSI)'!$A:$Z,15,FALSE)</f>
        <v>#N/A</v>
      </c>
      <c r="L1631" s="38" t="str">
        <f>VLOOKUP(G1631,'MITRA (REFERENSI)'!$A:$Z,15,FALSE)</f>
        <v>#N/A</v>
      </c>
      <c r="M1631" s="38" t="str">
        <f>IF(B1631=1,'KELAS (REFERENSI)'!M1631,IF(B1631=2,'KELAS (REFERENSI)'!M1646,IF(B1631=3,'KELAS (REFERENSI)'!M1661,IF(B1631=4,'KELAS (REFERENSI)'!M1676,""))))</f>
        <v/>
      </c>
      <c r="N1631" s="38" t="str">
        <f>IF(B1631=1,'KELAS (REFERENSI)'!N1631,IF(B1631=2,'KELAS (REFERENSI)'!N1646,IF(B1631=3,'KELAS (REFERENSI)'!N1661,IF(B1631=4,'KELAS (REFERENSI)'!N1676,""))))</f>
        <v/>
      </c>
      <c r="O1631" s="38" t="str">
        <f>IF(B1631=1,'KELAS (REFERENSI)'!O1631,IF(B1631=2,'KELAS (REFERENSI)'!O1646,IF(B1631=3,'KELAS (REFERENSI)'!O1661,IF(B1631=4,'KELAS (REFERENSI)'!O1676,""))))</f>
        <v/>
      </c>
      <c r="P1631" s="38" t="str">
        <f>IF(B1631=1,'KELAS (REFERENSI)'!P1631,IF(B1631=2,'KELAS (REFERENSI)'!P1646,IF(B1631=3,'KELAS (REFERENSI)'!P1661,IF(B1631=4,'KELAS (REFERENSI)'!P1676,""))))</f>
        <v/>
      </c>
      <c r="Q1631" s="38" t="str">
        <f t="shared" si="4"/>
        <v>BPS Kota Jakarta Timur</v>
      </c>
      <c r="R1631" s="38" t="str">
        <f t="shared" si="56"/>
        <v/>
      </c>
      <c r="S1631" s="38" t="str">
        <f t="shared" ref="S1631:T1631" si="1639">S1630</f>
        <v>15 Juni sampai dengan 31 Agustus 2026</v>
      </c>
      <c r="T1631" s="38" t="str">
        <f t="shared" si="1639"/>
        <v>31 Agustus 2026</v>
      </c>
      <c r="U1631" s="46"/>
      <c r="V1631" s="42"/>
      <c r="W1631" s="42"/>
      <c r="X1631" s="42"/>
    </row>
    <row r="1632" ht="15.0" customHeight="1">
      <c r="A1632" s="36" t="s">
        <v>6694</v>
      </c>
      <c r="B1632" s="43"/>
      <c r="C1632" s="44"/>
      <c r="D1632" s="47"/>
      <c r="E1632" s="47"/>
      <c r="F1632" s="39" t="str">
        <f t="shared" si="2"/>
        <v>PETUGAS.1631/SPK/SE/PML/3172/2026</v>
      </c>
      <c r="G1632" s="45"/>
      <c r="H1632" s="39" t="str">
        <f>VLOOKUP(G1632,'MITRA (REFERENSI)'!$A:$Z,16,FALSE)</f>
        <v>#N/A</v>
      </c>
      <c r="I1632" s="39" t="str">
        <f>VLOOKUP(G1632,'MITRA (REFERENSI)'!$A:$Z,25,FALSE)</f>
        <v>#N/A</v>
      </c>
      <c r="J1632" s="38" t="str">
        <f>VLOOKUP(G1632,'MITRA (REFERENSI)'!$A:$Z,26,FALSE)</f>
        <v>#N/A</v>
      </c>
      <c r="K1632" s="38" t="str">
        <f>VLOOKUP(G1632,'MITRA (REFERENSI)'!$A:$Z,15,FALSE)</f>
        <v>#N/A</v>
      </c>
      <c r="L1632" s="38" t="str">
        <f>VLOOKUP(G1632,'MITRA (REFERENSI)'!$A:$Z,15,FALSE)</f>
        <v>#N/A</v>
      </c>
      <c r="M1632" s="38" t="str">
        <f>IF(B1632=1,'KELAS (REFERENSI)'!M1632,IF(B1632=2,'KELAS (REFERENSI)'!M1647,IF(B1632=3,'KELAS (REFERENSI)'!M1662,IF(B1632=4,'KELAS (REFERENSI)'!M1677,""))))</f>
        <v/>
      </c>
      <c r="N1632" s="38" t="str">
        <f>IF(B1632=1,'KELAS (REFERENSI)'!N1632,IF(B1632=2,'KELAS (REFERENSI)'!N1647,IF(B1632=3,'KELAS (REFERENSI)'!N1662,IF(B1632=4,'KELAS (REFERENSI)'!N1677,""))))</f>
        <v/>
      </c>
      <c r="O1632" s="38" t="str">
        <f>IF(B1632=1,'KELAS (REFERENSI)'!O1632,IF(B1632=2,'KELAS (REFERENSI)'!O1647,IF(B1632=3,'KELAS (REFERENSI)'!O1662,IF(B1632=4,'KELAS (REFERENSI)'!O1677,""))))</f>
        <v/>
      </c>
      <c r="P1632" s="38" t="str">
        <f>IF(B1632=1,'KELAS (REFERENSI)'!P1632,IF(B1632=2,'KELAS (REFERENSI)'!P1647,IF(B1632=3,'KELAS (REFERENSI)'!P1662,IF(B1632=4,'KELAS (REFERENSI)'!P1677,""))))</f>
        <v/>
      </c>
      <c r="Q1632" s="38" t="str">
        <f t="shared" si="4"/>
        <v>BPS Kota Jakarta Timur</v>
      </c>
      <c r="R1632" s="38" t="str">
        <f t="shared" si="56"/>
        <v/>
      </c>
      <c r="S1632" s="38" t="str">
        <f t="shared" ref="S1632:T1632" si="1640">S1631</f>
        <v>15 Juni sampai dengan 31 Agustus 2026</v>
      </c>
      <c r="T1632" s="38" t="str">
        <f t="shared" si="1640"/>
        <v>31 Agustus 2026</v>
      </c>
      <c r="U1632" s="46"/>
      <c r="V1632" s="42"/>
      <c r="W1632" s="42"/>
      <c r="X1632" s="42"/>
    </row>
    <row r="1633" ht="15.0" customHeight="1">
      <c r="A1633" s="36" t="s">
        <v>6695</v>
      </c>
      <c r="B1633" s="43"/>
      <c r="C1633" s="44"/>
      <c r="D1633" s="47"/>
      <c r="E1633" s="47"/>
      <c r="F1633" s="39" t="str">
        <f t="shared" si="2"/>
        <v>PETUGAS.1632/SPK/SE/PML/3172/2026</v>
      </c>
      <c r="G1633" s="45"/>
      <c r="H1633" s="39" t="str">
        <f>VLOOKUP(G1633,'MITRA (REFERENSI)'!$A:$Z,16,FALSE)</f>
        <v>#N/A</v>
      </c>
      <c r="I1633" s="39" t="str">
        <f>VLOOKUP(G1633,'MITRA (REFERENSI)'!$A:$Z,25,FALSE)</f>
        <v>#N/A</v>
      </c>
      <c r="J1633" s="38" t="str">
        <f>VLOOKUP(G1633,'MITRA (REFERENSI)'!$A:$Z,26,FALSE)</f>
        <v>#N/A</v>
      </c>
      <c r="K1633" s="38" t="str">
        <f>VLOOKUP(G1633,'MITRA (REFERENSI)'!$A:$Z,15,FALSE)</f>
        <v>#N/A</v>
      </c>
      <c r="L1633" s="38" t="str">
        <f>VLOOKUP(G1633,'MITRA (REFERENSI)'!$A:$Z,15,FALSE)</f>
        <v>#N/A</v>
      </c>
      <c r="M1633" s="38" t="str">
        <f>IF(B1633=1,'KELAS (REFERENSI)'!M1633,IF(B1633=2,'KELAS (REFERENSI)'!M1648,IF(B1633=3,'KELAS (REFERENSI)'!M1663,IF(B1633=4,'KELAS (REFERENSI)'!M1678,""))))</f>
        <v/>
      </c>
      <c r="N1633" s="38" t="str">
        <f>IF(B1633=1,'KELAS (REFERENSI)'!N1633,IF(B1633=2,'KELAS (REFERENSI)'!N1648,IF(B1633=3,'KELAS (REFERENSI)'!N1663,IF(B1633=4,'KELAS (REFERENSI)'!N1678,""))))</f>
        <v/>
      </c>
      <c r="O1633" s="38" t="str">
        <f>IF(B1633=1,'KELAS (REFERENSI)'!O1633,IF(B1633=2,'KELAS (REFERENSI)'!O1648,IF(B1633=3,'KELAS (REFERENSI)'!O1663,IF(B1633=4,'KELAS (REFERENSI)'!O1678,""))))</f>
        <v/>
      </c>
      <c r="P1633" s="38" t="str">
        <f>IF(B1633=1,'KELAS (REFERENSI)'!P1633,IF(B1633=2,'KELAS (REFERENSI)'!P1648,IF(B1633=3,'KELAS (REFERENSI)'!P1663,IF(B1633=4,'KELAS (REFERENSI)'!P1678,""))))</f>
        <v/>
      </c>
      <c r="Q1633" s="38" t="str">
        <f t="shared" si="4"/>
        <v>BPS Kota Jakarta Timur</v>
      </c>
      <c r="R1633" s="38" t="str">
        <f t="shared" si="56"/>
        <v/>
      </c>
      <c r="S1633" s="38" t="str">
        <f t="shared" ref="S1633:T1633" si="1641">S1632</f>
        <v>15 Juni sampai dengan 31 Agustus 2026</v>
      </c>
      <c r="T1633" s="38" t="str">
        <f t="shared" si="1641"/>
        <v>31 Agustus 2026</v>
      </c>
      <c r="U1633" s="46"/>
      <c r="V1633" s="42"/>
      <c r="W1633" s="42"/>
      <c r="X1633" s="42"/>
    </row>
    <row r="1634" ht="15.0" customHeight="1">
      <c r="A1634" s="36" t="s">
        <v>6696</v>
      </c>
      <c r="B1634" s="43"/>
      <c r="C1634" s="44"/>
      <c r="D1634" s="47"/>
      <c r="E1634" s="47"/>
      <c r="F1634" s="39" t="str">
        <f t="shared" si="2"/>
        <v>PETUGAS.1633/SPK/SE/PML/3172/2026</v>
      </c>
      <c r="G1634" s="45"/>
      <c r="H1634" s="39" t="str">
        <f>VLOOKUP(G1634,'MITRA (REFERENSI)'!$A:$Z,16,FALSE)</f>
        <v>#N/A</v>
      </c>
      <c r="I1634" s="39" t="str">
        <f>VLOOKUP(G1634,'MITRA (REFERENSI)'!$A:$Z,25,FALSE)</f>
        <v>#N/A</v>
      </c>
      <c r="J1634" s="38" t="str">
        <f>VLOOKUP(G1634,'MITRA (REFERENSI)'!$A:$Z,26,FALSE)</f>
        <v>#N/A</v>
      </c>
      <c r="K1634" s="38" t="str">
        <f>VLOOKUP(G1634,'MITRA (REFERENSI)'!$A:$Z,15,FALSE)</f>
        <v>#N/A</v>
      </c>
      <c r="L1634" s="38" t="str">
        <f>VLOOKUP(G1634,'MITRA (REFERENSI)'!$A:$Z,15,FALSE)</f>
        <v>#N/A</v>
      </c>
      <c r="M1634" s="38" t="str">
        <f>IF(B1634=1,'KELAS (REFERENSI)'!M1634,IF(B1634=2,'KELAS (REFERENSI)'!M1649,IF(B1634=3,'KELAS (REFERENSI)'!M1664,IF(B1634=4,'KELAS (REFERENSI)'!M1679,""))))</f>
        <v/>
      </c>
      <c r="N1634" s="38" t="str">
        <f>IF(B1634=1,'KELAS (REFERENSI)'!N1634,IF(B1634=2,'KELAS (REFERENSI)'!N1649,IF(B1634=3,'KELAS (REFERENSI)'!N1664,IF(B1634=4,'KELAS (REFERENSI)'!N1679,""))))</f>
        <v/>
      </c>
      <c r="O1634" s="38" t="str">
        <f>IF(B1634=1,'KELAS (REFERENSI)'!O1634,IF(B1634=2,'KELAS (REFERENSI)'!O1649,IF(B1634=3,'KELAS (REFERENSI)'!O1664,IF(B1634=4,'KELAS (REFERENSI)'!O1679,""))))</f>
        <v/>
      </c>
      <c r="P1634" s="38" t="str">
        <f>IF(B1634=1,'KELAS (REFERENSI)'!P1634,IF(B1634=2,'KELAS (REFERENSI)'!P1649,IF(B1634=3,'KELAS (REFERENSI)'!P1664,IF(B1634=4,'KELAS (REFERENSI)'!P1679,""))))</f>
        <v/>
      </c>
      <c r="Q1634" s="38" t="str">
        <f t="shared" si="4"/>
        <v>BPS Kota Jakarta Timur</v>
      </c>
      <c r="R1634" s="38" t="str">
        <f t="shared" si="56"/>
        <v/>
      </c>
      <c r="S1634" s="38" t="str">
        <f t="shared" ref="S1634:T1634" si="1642">S1633</f>
        <v>15 Juni sampai dengan 31 Agustus 2026</v>
      </c>
      <c r="T1634" s="38" t="str">
        <f t="shared" si="1642"/>
        <v>31 Agustus 2026</v>
      </c>
      <c r="U1634" s="46"/>
      <c r="V1634" s="42"/>
      <c r="W1634" s="42"/>
      <c r="X1634" s="42"/>
    </row>
    <row r="1635" ht="15.0" customHeight="1">
      <c r="A1635" s="36" t="s">
        <v>6697</v>
      </c>
      <c r="B1635" s="43"/>
      <c r="C1635" s="44"/>
      <c r="D1635" s="47"/>
      <c r="E1635" s="47"/>
      <c r="F1635" s="39" t="str">
        <f t="shared" si="2"/>
        <v>PETUGAS.1634/SPK/SE/PML/3172/2026</v>
      </c>
      <c r="G1635" s="45"/>
      <c r="H1635" s="39" t="str">
        <f>VLOOKUP(G1635,'MITRA (REFERENSI)'!$A:$Z,16,FALSE)</f>
        <v>#N/A</v>
      </c>
      <c r="I1635" s="39" t="str">
        <f>VLOOKUP(G1635,'MITRA (REFERENSI)'!$A:$Z,25,FALSE)</f>
        <v>#N/A</v>
      </c>
      <c r="J1635" s="38" t="str">
        <f>VLOOKUP(G1635,'MITRA (REFERENSI)'!$A:$Z,26,FALSE)</f>
        <v>#N/A</v>
      </c>
      <c r="K1635" s="38" t="str">
        <f>VLOOKUP(G1635,'MITRA (REFERENSI)'!$A:$Z,15,FALSE)</f>
        <v>#N/A</v>
      </c>
      <c r="L1635" s="38" t="str">
        <f>VLOOKUP(G1635,'MITRA (REFERENSI)'!$A:$Z,15,FALSE)</f>
        <v>#N/A</v>
      </c>
      <c r="M1635" s="38" t="str">
        <f>IF(B1635=1,'KELAS (REFERENSI)'!M1635,IF(B1635=2,'KELAS (REFERENSI)'!M1650,IF(B1635=3,'KELAS (REFERENSI)'!M1665,IF(B1635=4,'KELAS (REFERENSI)'!M1680,""))))</f>
        <v/>
      </c>
      <c r="N1635" s="38" t="str">
        <f>IF(B1635=1,'KELAS (REFERENSI)'!N1635,IF(B1635=2,'KELAS (REFERENSI)'!N1650,IF(B1635=3,'KELAS (REFERENSI)'!N1665,IF(B1635=4,'KELAS (REFERENSI)'!N1680,""))))</f>
        <v/>
      </c>
      <c r="O1635" s="38" t="str">
        <f>IF(B1635=1,'KELAS (REFERENSI)'!O1635,IF(B1635=2,'KELAS (REFERENSI)'!O1650,IF(B1635=3,'KELAS (REFERENSI)'!O1665,IF(B1635=4,'KELAS (REFERENSI)'!O1680,""))))</f>
        <v/>
      </c>
      <c r="P1635" s="38" t="str">
        <f>IF(B1635=1,'KELAS (REFERENSI)'!P1635,IF(B1635=2,'KELAS (REFERENSI)'!P1650,IF(B1635=3,'KELAS (REFERENSI)'!P1665,IF(B1635=4,'KELAS (REFERENSI)'!P1680,""))))</f>
        <v/>
      </c>
      <c r="Q1635" s="38" t="str">
        <f t="shared" si="4"/>
        <v>BPS Kota Jakarta Timur</v>
      </c>
      <c r="R1635" s="38" t="str">
        <f t="shared" si="56"/>
        <v/>
      </c>
      <c r="S1635" s="38" t="str">
        <f t="shared" ref="S1635:T1635" si="1643">S1634</f>
        <v>15 Juni sampai dengan 31 Agustus 2026</v>
      </c>
      <c r="T1635" s="38" t="str">
        <f t="shared" si="1643"/>
        <v>31 Agustus 2026</v>
      </c>
      <c r="U1635" s="46"/>
      <c r="V1635" s="42"/>
      <c r="W1635" s="42"/>
      <c r="X1635" s="42"/>
    </row>
    <row r="1636" ht="15.0" customHeight="1">
      <c r="A1636" s="36" t="s">
        <v>6698</v>
      </c>
      <c r="B1636" s="43"/>
      <c r="C1636" s="44"/>
      <c r="D1636" s="47"/>
      <c r="E1636" s="47"/>
      <c r="F1636" s="39" t="str">
        <f t="shared" si="2"/>
        <v>PETUGAS.1635/SPK/SE/PML/3172/2026</v>
      </c>
      <c r="G1636" s="45"/>
      <c r="H1636" s="39" t="str">
        <f>VLOOKUP(G1636,'MITRA (REFERENSI)'!$A:$Z,16,FALSE)</f>
        <v>#N/A</v>
      </c>
      <c r="I1636" s="39" t="str">
        <f>VLOOKUP(G1636,'MITRA (REFERENSI)'!$A:$Z,25,FALSE)</f>
        <v>#N/A</v>
      </c>
      <c r="J1636" s="38" t="str">
        <f>VLOOKUP(G1636,'MITRA (REFERENSI)'!$A:$Z,26,FALSE)</f>
        <v>#N/A</v>
      </c>
      <c r="K1636" s="38" t="str">
        <f>VLOOKUP(G1636,'MITRA (REFERENSI)'!$A:$Z,15,FALSE)</f>
        <v>#N/A</v>
      </c>
      <c r="L1636" s="38" t="str">
        <f>VLOOKUP(G1636,'MITRA (REFERENSI)'!$A:$Z,15,FALSE)</f>
        <v>#N/A</v>
      </c>
      <c r="M1636" s="38" t="str">
        <f>IF(B1636=1,'KELAS (REFERENSI)'!M1636,IF(B1636=2,'KELAS (REFERENSI)'!M1651,IF(B1636=3,'KELAS (REFERENSI)'!M1666,IF(B1636=4,'KELAS (REFERENSI)'!M1681,""))))</f>
        <v/>
      </c>
      <c r="N1636" s="38" t="str">
        <f>IF(B1636=1,'KELAS (REFERENSI)'!N1636,IF(B1636=2,'KELAS (REFERENSI)'!N1651,IF(B1636=3,'KELAS (REFERENSI)'!N1666,IF(B1636=4,'KELAS (REFERENSI)'!N1681,""))))</f>
        <v/>
      </c>
      <c r="O1636" s="38" t="str">
        <f>IF(B1636=1,'KELAS (REFERENSI)'!O1636,IF(B1636=2,'KELAS (REFERENSI)'!O1651,IF(B1636=3,'KELAS (REFERENSI)'!O1666,IF(B1636=4,'KELAS (REFERENSI)'!O1681,""))))</f>
        <v/>
      </c>
      <c r="P1636" s="38" t="str">
        <f>IF(B1636=1,'KELAS (REFERENSI)'!P1636,IF(B1636=2,'KELAS (REFERENSI)'!P1651,IF(B1636=3,'KELAS (REFERENSI)'!P1666,IF(B1636=4,'KELAS (REFERENSI)'!P1681,""))))</f>
        <v/>
      </c>
      <c r="Q1636" s="38" t="str">
        <f t="shared" si="4"/>
        <v>BPS Kota Jakarta Timur</v>
      </c>
      <c r="R1636" s="38" t="str">
        <f t="shared" si="56"/>
        <v/>
      </c>
      <c r="S1636" s="38" t="str">
        <f t="shared" ref="S1636:T1636" si="1644">S1635</f>
        <v>15 Juni sampai dengan 31 Agustus 2026</v>
      </c>
      <c r="T1636" s="38" t="str">
        <f t="shared" si="1644"/>
        <v>31 Agustus 2026</v>
      </c>
      <c r="U1636" s="46"/>
      <c r="V1636" s="42"/>
      <c r="W1636" s="42"/>
      <c r="X1636" s="42"/>
    </row>
    <row r="1637" ht="15.0" customHeight="1">
      <c r="A1637" s="36" t="s">
        <v>6699</v>
      </c>
      <c r="B1637" s="43"/>
      <c r="C1637" s="44"/>
      <c r="D1637" s="47"/>
      <c r="E1637" s="47"/>
      <c r="F1637" s="39" t="str">
        <f t="shared" si="2"/>
        <v>PETUGAS.1636/SPK/SE/PML/3172/2026</v>
      </c>
      <c r="G1637" s="45"/>
      <c r="H1637" s="39" t="str">
        <f>VLOOKUP(G1637,'MITRA (REFERENSI)'!$A:$Z,16,FALSE)</f>
        <v>#N/A</v>
      </c>
      <c r="I1637" s="39" t="str">
        <f>VLOOKUP(G1637,'MITRA (REFERENSI)'!$A:$Z,25,FALSE)</f>
        <v>#N/A</v>
      </c>
      <c r="J1637" s="38" t="str">
        <f>VLOOKUP(G1637,'MITRA (REFERENSI)'!$A:$Z,26,FALSE)</f>
        <v>#N/A</v>
      </c>
      <c r="K1637" s="38" t="str">
        <f>VLOOKUP(G1637,'MITRA (REFERENSI)'!$A:$Z,15,FALSE)</f>
        <v>#N/A</v>
      </c>
      <c r="L1637" s="38" t="str">
        <f>VLOOKUP(G1637,'MITRA (REFERENSI)'!$A:$Z,15,FALSE)</f>
        <v>#N/A</v>
      </c>
      <c r="M1637" s="38" t="str">
        <f>IF(B1637=1,'KELAS (REFERENSI)'!M1637,IF(B1637=2,'KELAS (REFERENSI)'!M1652,IF(B1637=3,'KELAS (REFERENSI)'!M1667,IF(B1637=4,'KELAS (REFERENSI)'!M1682,""))))</f>
        <v/>
      </c>
      <c r="N1637" s="38" t="str">
        <f>IF(B1637=1,'KELAS (REFERENSI)'!N1637,IF(B1637=2,'KELAS (REFERENSI)'!N1652,IF(B1637=3,'KELAS (REFERENSI)'!N1667,IF(B1637=4,'KELAS (REFERENSI)'!N1682,""))))</f>
        <v/>
      </c>
      <c r="O1637" s="38" t="str">
        <f>IF(B1637=1,'KELAS (REFERENSI)'!O1637,IF(B1637=2,'KELAS (REFERENSI)'!O1652,IF(B1637=3,'KELAS (REFERENSI)'!O1667,IF(B1637=4,'KELAS (REFERENSI)'!O1682,""))))</f>
        <v/>
      </c>
      <c r="P1637" s="38" t="str">
        <f>IF(B1637=1,'KELAS (REFERENSI)'!P1637,IF(B1637=2,'KELAS (REFERENSI)'!P1652,IF(B1637=3,'KELAS (REFERENSI)'!P1667,IF(B1637=4,'KELAS (REFERENSI)'!P1682,""))))</f>
        <v/>
      </c>
      <c r="Q1637" s="38" t="str">
        <f t="shared" si="4"/>
        <v>BPS Kota Jakarta Timur</v>
      </c>
      <c r="R1637" s="38" t="str">
        <f t="shared" si="56"/>
        <v/>
      </c>
      <c r="S1637" s="38" t="str">
        <f t="shared" ref="S1637:T1637" si="1645">S1636</f>
        <v>15 Juni sampai dengan 31 Agustus 2026</v>
      </c>
      <c r="T1637" s="38" t="str">
        <f t="shared" si="1645"/>
        <v>31 Agustus 2026</v>
      </c>
      <c r="U1637" s="46"/>
      <c r="V1637" s="42"/>
      <c r="W1637" s="42"/>
      <c r="X1637" s="42"/>
    </row>
    <row r="1638" ht="15.0" customHeight="1">
      <c r="A1638" s="36" t="s">
        <v>6700</v>
      </c>
      <c r="B1638" s="43"/>
      <c r="C1638" s="44"/>
      <c r="D1638" s="47"/>
      <c r="E1638" s="47"/>
      <c r="F1638" s="39" t="str">
        <f t="shared" si="2"/>
        <v>PETUGAS.1637/SPK/SE/PML/3172/2026</v>
      </c>
      <c r="G1638" s="45"/>
      <c r="H1638" s="39" t="str">
        <f>VLOOKUP(G1638,'MITRA (REFERENSI)'!$A:$Z,16,FALSE)</f>
        <v>#N/A</v>
      </c>
      <c r="I1638" s="39" t="str">
        <f>VLOOKUP(G1638,'MITRA (REFERENSI)'!$A:$Z,25,FALSE)</f>
        <v>#N/A</v>
      </c>
      <c r="J1638" s="38" t="str">
        <f>VLOOKUP(G1638,'MITRA (REFERENSI)'!$A:$Z,26,FALSE)</f>
        <v>#N/A</v>
      </c>
      <c r="K1638" s="38" t="str">
        <f>VLOOKUP(G1638,'MITRA (REFERENSI)'!$A:$Z,15,FALSE)</f>
        <v>#N/A</v>
      </c>
      <c r="L1638" s="38" t="str">
        <f>VLOOKUP(G1638,'MITRA (REFERENSI)'!$A:$Z,15,FALSE)</f>
        <v>#N/A</v>
      </c>
      <c r="M1638" s="38" t="str">
        <f>IF(B1638=1,'KELAS (REFERENSI)'!M1638,IF(B1638=2,'KELAS (REFERENSI)'!M1653,IF(B1638=3,'KELAS (REFERENSI)'!M1668,IF(B1638=4,'KELAS (REFERENSI)'!M1683,""))))</f>
        <v/>
      </c>
      <c r="N1638" s="38" t="str">
        <f>IF(B1638=1,'KELAS (REFERENSI)'!N1638,IF(B1638=2,'KELAS (REFERENSI)'!N1653,IF(B1638=3,'KELAS (REFERENSI)'!N1668,IF(B1638=4,'KELAS (REFERENSI)'!N1683,""))))</f>
        <v/>
      </c>
      <c r="O1638" s="38" t="str">
        <f>IF(B1638=1,'KELAS (REFERENSI)'!O1638,IF(B1638=2,'KELAS (REFERENSI)'!O1653,IF(B1638=3,'KELAS (REFERENSI)'!O1668,IF(B1638=4,'KELAS (REFERENSI)'!O1683,""))))</f>
        <v/>
      </c>
      <c r="P1638" s="38" t="str">
        <f>IF(B1638=1,'KELAS (REFERENSI)'!P1638,IF(B1638=2,'KELAS (REFERENSI)'!P1653,IF(B1638=3,'KELAS (REFERENSI)'!P1668,IF(B1638=4,'KELAS (REFERENSI)'!P1683,""))))</f>
        <v/>
      </c>
      <c r="Q1638" s="38" t="str">
        <f t="shared" si="4"/>
        <v>BPS Kota Jakarta Timur</v>
      </c>
      <c r="R1638" s="38" t="str">
        <f t="shared" si="56"/>
        <v/>
      </c>
      <c r="S1638" s="38" t="str">
        <f t="shared" ref="S1638:T1638" si="1646">S1637</f>
        <v>15 Juni sampai dengan 31 Agustus 2026</v>
      </c>
      <c r="T1638" s="38" t="str">
        <f t="shared" si="1646"/>
        <v>31 Agustus 2026</v>
      </c>
      <c r="U1638" s="46"/>
      <c r="V1638" s="42"/>
      <c r="W1638" s="42"/>
      <c r="X1638" s="42"/>
    </row>
    <row r="1639" ht="15.0" customHeight="1">
      <c r="A1639" s="36" t="s">
        <v>6701</v>
      </c>
      <c r="B1639" s="43"/>
      <c r="C1639" s="44"/>
      <c r="D1639" s="47"/>
      <c r="E1639" s="47"/>
      <c r="F1639" s="39" t="str">
        <f t="shared" si="2"/>
        <v>PETUGAS.1638/SPK/SE/PML/3172/2026</v>
      </c>
      <c r="G1639" s="45"/>
      <c r="H1639" s="39" t="str">
        <f>VLOOKUP(G1639,'MITRA (REFERENSI)'!$A:$Z,16,FALSE)</f>
        <v>#N/A</v>
      </c>
      <c r="I1639" s="39" t="str">
        <f>VLOOKUP(G1639,'MITRA (REFERENSI)'!$A:$Z,25,FALSE)</f>
        <v>#N/A</v>
      </c>
      <c r="J1639" s="38" t="str">
        <f>VLOOKUP(G1639,'MITRA (REFERENSI)'!$A:$Z,26,FALSE)</f>
        <v>#N/A</v>
      </c>
      <c r="K1639" s="38" t="str">
        <f>VLOOKUP(G1639,'MITRA (REFERENSI)'!$A:$Z,15,FALSE)</f>
        <v>#N/A</v>
      </c>
      <c r="L1639" s="38" t="str">
        <f>VLOOKUP(G1639,'MITRA (REFERENSI)'!$A:$Z,15,FALSE)</f>
        <v>#N/A</v>
      </c>
      <c r="M1639" s="38" t="str">
        <f>IF(B1639=1,'KELAS (REFERENSI)'!M1639,IF(B1639=2,'KELAS (REFERENSI)'!M1654,IF(B1639=3,'KELAS (REFERENSI)'!M1669,IF(B1639=4,'KELAS (REFERENSI)'!M1684,""))))</f>
        <v/>
      </c>
      <c r="N1639" s="38" t="str">
        <f>IF(B1639=1,'KELAS (REFERENSI)'!N1639,IF(B1639=2,'KELAS (REFERENSI)'!N1654,IF(B1639=3,'KELAS (REFERENSI)'!N1669,IF(B1639=4,'KELAS (REFERENSI)'!N1684,""))))</f>
        <v/>
      </c>
      <c r="O1639" s="38" t="str">
        <f>IF(B1639=1,'KELAS (REFERENSI)'!O1639,IF(B1639=2,'KELAS (REFERENSI)'!O1654,IF(B1639=3,'KELAS (REFERENSI)'!O1669,IF(B1639=4,'KELAS (REFERENSI)'!O1684,""))))</f>
        <v/>
      </c>
      <c r="P1639" s="38" t="str">
        <f>IF(B1639=1,'KELAS (REFERENSI)'!P1639,IF(B1639=2,'KELAS (REFERENSI)'!P1654,IF(B1639=3,'KELAS (REFERENSI)'!P1669,IF(B1639=4,'KELAS (REFERENSI)'!P1684,""))))</f>
        <v/>
      </c>
      <c r="Q1639" s="38" t="str">
        <f t="shared" si="4"/>
        <v>BPS Kota Jakarta Timur</v>
      </c>
      <c r="R1639" s="38" t="str">
        <f t="shared" si="56"/>
        <v/>
      </c>
      <c r="S1639" s="38" t="str">
        <f t="shared" ref="S1639:T1639" si="1647">S1638</f>
        <v>15 Juni sampai dengan 31 Agustus 2026</v>
      </c>
      <c r="T1639" s="38" t="str">
        <f t="shared" si="1647"/>
        <v>31 Agustus 2026</v>
      </c>
      <c r="U1639" s="46"/>
      <c r="V1639" s="42"/>
      <c r="W1639" s="42"/>
      <c r="X1639" s="42"/>
    </row>
    <row r="1640" ht="15.0" customHeight="1">
      <c r="A1640" s="36" t="s">
        <v>6702</v>
      </c>
      <c r="B1640" s="43"/>
      <c r="C1640" s="44"/>
      <c r="D1640" s="47"/>
      <c r="E1640" s="47"/>
      <c r="F1640" s="39" t="str">
        <f t="shared" si="2"/>
        <v>PETUGAS.1639/SPK/SE/PML/3172/2026</v>
      </c>
      <c r="G1640" s="45"/>
      <c r="H1640" s="39" t="str">
        <f>VLOOKUP(G1640,'MITRA (REFERENSI)'!$A:$Z,16,FALSE)</f>
        <v>#N/A</v>
      </c>
      <c r="I1640" s="39" t="str">
        <f>VLOOKUP(G1640,'MITRA (REFERENSI)'!$A:$Z,25,FALSE)</f>
        <v>#N/A</v>
      </c>
      <c r="J1640" s="38" t="str">
        <f>VLOOKUP(G1640,'MITRA (REFERENSI)'!$A:$Z,26,FALSE)</f>
        <v>#N/A</v>
      </c>
      <c r="K1640" s="38" t="str">
        <f>VLOOKUP(G1640,'MITRA (REFERENSI)'!$A:$Z,15,FALSE)</f>
        <v>#N/A</v>
      </c>
      <c r="L1640" s="38" t="str">
        <f>VLOOKUP(G1640,'MITRA (REFERENSI)'!$A:$Z,15,FALSE)</f>
        <v>#N/A</v>
      </c>
      <c r="M1640" s="38" t="str">
        <f>IF(B1640=1,'KELAS (REFERENSI)'!M1640,IF(B1640=2,'KELAS (REFERENSI)'!M1655,IF(B1640=3,'KELAS (REFERENSI)'!M1670,IF(B1640=4,'KELAS (REFERENSI)'!M1685,""))))</f>
        <v/>
      </c>
      <c r="N1640" s="38" t="str">
        <f>IF(B1640=1,'KELAS (REFERENSI)'!N1640,IF(B1640=2,'KELAS (REFERENSI)'!N1655,IF(B1640=3,'KELAS (REFERENSI)'!N1670,IF(B1640=4,'KELAS (REFERENSI)'!N1685,""))))</f>
        <v/>
      </c>
      <c r="O1640" s="38" t="str">
        <f>IF(B1640=1,'KELAS (REFERENSI)'!O1640,IF(B1640=2,'KELAS (REFERENSI)'!O1655,IF(B1640=3,'KELAS (REFERENSI)'!O1670,IF(B1640=4,'KELAS (REFERENSI)'!O1685,""))))</f>
        <v/>
      </c>
      <c r="P1640" s="38" t="str">
        <f>IF(B1640=1,'KELAS (REFERENSI)'!P1640,IF(B1640=2,'KELAS (REFERENSI)'!P1655,IF(B1640=3,'KELAS (REFERENSI)'!P1670,IF(B1640=4,'KELAS (REFERENSI)'!P1685,""))))</f>
        <v/>
      </c>
      <c r="Q1640" s="38" t="str">
        <f t="shared" si="4"/>
        <v>BPS Kota Jakarta Timur</v>
      </c>
      <c r="R1640" s="38" t="str">
        <f t="shared" si="56"/>
        <v/>
      </c>
      <c r="S1640" s="38" t="str">
        <f t="shared" ref="S1640:T1640" si="1648">S1639</f>
        <v>15 Juni sampai dengan 31 Agustus 2026</v>
      </c>
      <c r="T1640" s="38" t="str">
        <f t="shared" si="1648"/>
        <v>31 Agustus 2026</v>
      </c>
      <c r="U1640" s="46"/>
      <c r="V1640" s="42"/>
      <c r="W1640" s="42"/>
      <c r="X1640" s="42"/>
    </row>
    <row r="1641" ht="15.0" customHeight="1">
      <c r="A1641" s="36" t="s">
        <v>6703</v>
      </c>
      <c r="B1641" s="43"/>
      <c r="C1641" s="44"/>
      <c r="D1641" s="47"/>
      <c r="E1641" s="47"/>
      <c r="F1641" s="39" t="str">
        <f t="shared" si="2"/>
        <v>PETUGAS.1640/SPK/SE/PML/3172/2026</v>
      </c>
      <c r="G1641" s="45"/>
      <c r="H1641" s="39" t="str">
        <f>VLOOKUP(G1641,'MITRA (REFERENSI)'!$A:$Z,16,FALSE)</f>
        <v>#N/A</v>
      </c>
      <c r="I1641" s="39" t="str">
        <f>VLOOKUP(G1641,'MITRA (REFERENSI)'!$A:$Z,25,FALSE)</f>
        <v>#N/A</v>
      </c>
      <c r="J1641" s="38" t="str">
        <f>VLOOKUP(G1641,'MITRA (REFERENSI)'!$A:$Z,26,FALSE)</f>
        <v>#N/A</v>
      </c>
      <c r="K1641" s="38" t="str">
        <f>VLOOKUP(G1641,'MITRA (REFERENSI)'!$A:$Z,15,FALSE)</f>
        <v>#N/A</v>
      </c>
      <c r="L1641" s="38" t="str">
        <f>VLOOKUP(G1641,'MITRA (REFERENSI)'!$A:$Z,15,FALSE)</f>
        <v>#N/A</v>
      </c>
      <c r="M1641" s="38" t="str">
        <f>IF(B1641=1,'KELAS (REFERENSI)'!M1641,IF(B1641=2,'KELAS (REFERENSI)'!M1656,IF(B1641=3,'KELAS (REFERENSI)'!M1671,IF(B1641=4,'KELAS (REFERENSI)'!M1686,""))))</f>
        <v/>
      </c>
      <c r="N1641" s="38" t="str">
        <f>IF(B1641=1,'KELAS (REFERENSI)'!N1641,IF(B1641=2,'KELAS (REFERENSI)'!N1656,IF(B1641=3,'KELAS (REFERENSI)'!N1671,IF(B1641=4,'KELAS (REFERENSI)'!N1686,""))))</f>
        <v/>
      </c>
      <c r="O1641" s="38" t="str">
        <f>IF(B1641=1,'KELAS (REFERENSI)'!O1641,IF(B1641=2,'KELAS (REFERENSI)'!O1656,IF(B1641=3,'KELAS (REFERENSI)'!O1671,IF(B1641=4,'KELAS (REFERENSI)'!O1686,""))))</f>
        <v/>
      </c>
      <c r="P1641" s="38" t="str">
        <f>IF(B1641=1,'KELAS (REFERENSI)'!P1641,IF(B1641=2,'KELAS (REFERENSI)'!P1656,IF(B1641=3,'KELAS (REFERENSI)'!P1671,IF(B1641=4,'KELAS (REFERENSI)'!P1686,""))))</f>
        <v/>
      </c>
      <c r="Q1641" s="38" t="str">
        <f t="shared" si="4"/>
        <v>BPS Kota Jakarta Timur</v>
      </c>
      <c r="R1641" s="38" t="str">
        <f t="shared" si="56"/>
        <v/>
      </c>
      <c r="S1641" s="38" t="str">
        <f t="shared" ref="S1641:T1641" si="1649">S1640</f>
        <v>15 Juni sampai dengan 31 Agustus 2026</v>
      </c>
      <c r="T1641" s="38" t="str">
        <f t="shared" si="1649"/>
        <v>31 Agustus 2026</v>
      </c>
      <c r="U1641" s="46"/>
      <c r="V1641" s="42"/>
      <c r="W1641" s="42"/>
      <c r="X1641" s="42"/>
    </row>
    <row r="1642" ht="15.0" customHeight="1">
      <c r="A1642" s="36" t="s">
        <v>6704</v>
      </c>
      <c r="B1642" s="43"/>
      <c r="C1642" s="44"/>
      <c r="D1642" s="47"/>
      <c r="E1642" s="47"/>
      <c r="F1642" s="39" t="str">
        <f t="shared" si="2"/>
        <v>PETUGAS.1641/SPK/SE/PML/3172/2026</v>
      </c>
      <c r="G1642" s="45"/>
      <c r="H1642" s="39" t="str">
        <f>VLOOKUP(G1642,'MITRA (REFERENSI)'!$A:$Z,16,FALSE)</f>
        <v>#N/A</v>
      </c>
      <c r="I1642" s="39" t="str">
        <f>VLOOKUP(G1642,'MITRA (REFERENSI)'!$A:$Z,25,FALSE)</f>
        <v>#N/A</v>
      </c>
      <c r="J1642" s="38" t="str">
        <f>VLOOKUP(G1642,'MITRA (REFERENSI)'!$A:$Z,26,FALSE)</f>
        <v>#N/A</v>
      </c>
      <c r="K1642" s="38" t="str">
        <f>VLOOKUP(G1642,'MITRA (REFERENSI)'!$A:$Z,15,FALSE)</f>
        <v>#N/A</v>
      </c>
      <c r="L1642" s="38" t="str">
        <f>VLOOKUP(G1642,'MITRA (REFERENSI)'!$A:$Z,15,FALSE)</f>
        <v>#N/A</v>
      </c>
      <c r="M1642" s="38" t="str">
        <f>IF(B1642=1,'KELAS (REFERENSI)'!M1642,IF(B1642=2,'KELAS (REFERENSI)'!M1657,IF(B1642=3,'KELAS (REFERENSI)'!M1672,IF(B1642=4,'KELAS (REFERENSI)'!M1687,""))))</f>
        <v/>
      </c>
      <c r="N1642" s="38" t="str">
        <f>IF(B1642=1,'KELAS (REFERENSI)'!N1642,IF(B1642=2,'KELAS (REFERENSI)'!N1657,IF(B1642=3,'KELAS (REFERENSI)'!N1672,IF(B1642=4,'KELAS (REFERENSI)'!N1687,""))))</f>
        <v/>
      </c>
      <c r="O1642" s="38" t="str">
        <f>IF(B1642=1,'KELAS (REFERENSI)'!O1642,IF(B1642=2,'KELAS (REFERENSI)'!O1657,IF(B1642=3,'KELAS (REFERENSI)'!O1672,IF(B1642=4,'KELAS (REFERENSI)'!O1687,""))))</f>
        <v/>
      </c>
      <c r="P1642" s="38" t="str">
        <f>IF(B1642=1,'KELAS (REFERENSI)'!P1642,IF(B1642=2,'KELAS (REFERENSI)'!P1657,IF(B1642=3,'KELAS (REFERENSI)'!P1672,IF(B1642=4,'KELAS (REFERENSI)'!P1687,""))))</f>
        <v/>
      </c>
      <c r="Q1642" s="38" t="str">
        <f t="shared" si="4"/>
        <v>BPS Kota Jakarta Timur</v>
      </c>
      <c r="R1642" s="38" t="str">
        <f t="shared" si="56"/>
        <v/>
      </c>
      <c r="S1642" s="38" t="str">
        <f t="shared" ref="S1642:T1642" si="1650">S1641</f>
        <v>15 Juni sampai dengan 31 Agustus 2026</v>
      </c>
      <c r="T1642" s="38" t="str">
        <f t="shared" si="1650"/>
        <v>31 Agustus 2026</v>
      </c>
      <c r="U1642" s="46"/>
      <c r="V1642" s="42"/>
      <c r="W1642" s="42"/>
      <c r="X1642" s="42"/>
    </row>
    <row r="1643" ht="15.0" customHeight="1">
      <c r="A1643" s="36" t="s">
        <v>6705</v>
      </c>
      <c r="B1643" s="43"/>
      <c r="C1643" s="44"/>
      <c r="D1643" s="47"/>
      <c r="E1643" s="47"/>
      <c r="F1643" s="39" t="str">
        <f t="shared" si="2"/>
        <v>PETUGAS.1642/SPK/SE/PML/3172/2026</v>
      </c>
      <c r="G1643" s="45"/>
      <c r="H1643" s="39" t="str">
        <f>VLOOKUP(G1643,'MITRA (REFERENSI)'!$A:$Z,16,FALSE)</f>
        <v>#N/A</v>
      </c>
      <c r="I1643" s="39" t="str">
        <f>VLOOKUP(G1643,'MITRA (REFERENSI)'!$A:$Z,25,FALSE)</f>
        <v>#N/A</v>
      </c>
      <c r="J1643" s="38" t="str">
        <f>VLOOKUP(G1643,'MITRA (REFERENSI)'!$A:$Z,26,FALSE)</f>
        <v>#N/A</v>
      </c>
      <c r="K1643" s="38" t="str">
        <f>VLOOKUP(G1643,'MITRA (REFERENSI)'!$A:$Z,15,FALSE)</f>
        <v>#N/A</v>
      </c>
      <c r="L1643" s="38" t="str">
        <f>VLOOKUP(G1643,'MITRA (REFERENSI)'!$A:$Z,15,FALSE)</f>
        <v>#N/A</v>
      </c>
      <c r="M1643" s="38" t="str">
        <f>IF(B1643=1,'KELAS (REFERENSI)'!M1643,IF(B1643=2,'KELAS (REFERENSI)'!M1658,IF(B1643=3,'KELAS (REFERENSI)'!M1673,IF(B1643=4,'KELAS (REFERENSI)'!M1688,""))))</f>
        <v/>
      </c>
      <c r="N1643" s="38" t="str">
        <f>IF(B1643=1,'KELAS (REFERENSI)'!N1643,IF(B1643=2,'KELAS (REFERENSI)'!N1658,IF(B1643=3,'KELAS (REFERENSI)'!N1673,IF(B1643=4,'KELAS (REFERENSI)'!N1688,""))))</f>
        <v/>
      </c>
      <c r="O1643" s="38" t="str">
        <f>IF(B1643=1,'KELAS (REFERENSI)'!O1643,IF(B1643=2,'KELAS (REFERENSI)'!O1658,IF(B1643=3,'KELAS (REFERENSI)'!O1673,IF(B1643=4,'KELAS (REFERENSI)'!O1688,""))))</f>
        <v/>
      </c>
      <c r="P1643" s="38" t="str">
        <f>IF(B1643=1,'KELAS (REFERENSI)'!P1643,IF(B1643=2,'KELAS (REFERENSI)'!P1658,IF(B1643=3,'KELAS (REFERENSI)'!P1673,IF(B1643=4,'KELAS (REFERENSI)'!P1688,""))))</f>
        <v/>
      </c>
      <c r="Q1643" s="38" t="str">
        <f t="shared" si="4"/>
        <v>BPS Kota Jakarta Timur</v>
      </c>
      <c r="R1643" s="38" t="str">
        <f t="shared" si="56"/>
        <v/>
      </c>
      <c r="S1643" s="38" t="str">
        <f t="shared" ref="S1643:T1643" si="1651">S1642</f>
        <v>15 Juni sampai dengan 31 Agustus 2026</v>
      </c>
      <c r="T1643" s="38" t="str">
        <f t="shared" si="1651"/>
        <v>31 Agustus 2026</v>
      </c>
      <c r="U1643" s="46"/>
      <c r="V1643" s="42"/>
      <c r="W1643" s="42"/>
      <c r="X1643" s="42"/>
    </row>
    <row r="1644" ht="15.0" customHeight="1">
      <c r="A1644" s="36" t="s">
        <v>6706</v>
      </c>
      <c r="B1644" s="43"/>
      <c r="C1644" s="44"/>
      <c r="D1644" s="47"/>
      <c r="E1644" s="47"/>
      <c r="F1644" s="39" t="str">
        <f t="shared" si="2"/>
        <v>PETUGAS.1643/SPK/SE/PML/3172/2026</v>
      </c>
      <c r="G1644" s="45"/>
      <c r="H1644" s="39" t="str">
        <f>VLOOKUP(G1644,'MITRA (REFERENSI)'!$A:$Z,16,FALSE)</f>
        <v>#N/A</v>
      </c>
      <c r="I1644" s="39" t="str">
        <f>VLOOKUP(G1644,'MITRA (REFERENSI)'!$A:$Z,25,FALSE)</f>
        <v>#N/A</v>
      </c>
      <c r="J1644" s="38" t="str">
        <f>VLOOKUP(G1644,'MITRA (REFERENSI)'!$A:$Z,26,FALSE)</f>
        <v>#N/A</v>
      </c>
      <c r="K1644" s="38" t="str">
        <f>VLOOKUP(G1644,'MITRA (REFERENSI)'!$A:$Z,15,FALSE)</f>
        <v>#N/A</v>
      </c>
      <c r="L1644" s="38" t="str">
        <f>VLOOKUP(G1644,'MITRA (REFERENSI)'!$A:$Z,15,FALSE)</f>
        <v>#N/A</v>
      </c>
      <c r="M1644" s="38" t="str">
        <f>IF(B1644=1,'KELAS (REFERENSI)'!M1644,IF(B1644=2,'KELAS (REFERENSI)'!M1659,IF(B1644=3,'KELAS (REFERENSI)'!M1674,IF(B1644=4,'KELAS (REFERENSI)'!M1689,""))))</f>
        <v/>
      </c>
      <c r="N1644" s="38" t="str">
        <f>IF(B1644=1,'KELAS (REFERENSI)'!N1644,IF(B1644=2,'KELAS (REFERENSI)'!N1659,IF(B1644=3,'KELAS (REFERENSI)'!N1674,IF(B1644=4,'KELAS (REFERENSI)'!N1689,""))))</f>
        <v/>
      </c>
      <c r="O1644" s="38" t="str">
        <f>IF(B1644=1,'KELAS (REFERENSI)'!O1644,IF(B1644=2,'KELAS (REFERENSI)'!O1659,IF(B1644=3,'KELAS (REFERENSI)'!O1674,IF(B1644=4,'KELAS (REFERENSI)'!O1689,""))))</f>
        <v/>
      </c>
      <c r="P1644" s="38" t="str">
        <f>IF(B1644=1,'KELAS (REFERENSI)'!P1644,IF(B1644=2,'KELAS (REFERENSI)'!P1659,IF(B1644=3,'KELAS (REFERENSI)'!P1674,IF(B1644=4,'KELAS (REFERENSI)'!P1689,""))))</f>
        <v/>
      </c>
      <c r="Q1644" s="38" t="str">
        <f t="shared" si="4"/>
        <v>BPS Kota Jakarta Timur</v>
      </c>
      <c r="R1644" s="38" t="str">
        <f t="shared" si="56"/>
        <v/>
      </c>
      <c r="S1644" s="38" t="str">
        <f t="shared" ref="S1644:T1644" si="1652">S1643</f>
        <v>15 Juni sampai dengan 31 Agustus 2026</v>
      </c>
      <c r="T1644" s="38" t="str">
        <f t="shared" si="1652"/>
        <v>31 Agustus 2026</v>
      </c>
      <c r="U1644" s="46"/>
      <c r="V1644" s="42"/>
      <c r="W1644" s="42"/>
      <c r="X1644" s="42"/>
    </row>
    <row r="1645" ht="15.0" customHeight="1">
      <c r="A1645" s="36" t="s">
        <v>6707</v>
      </c>
      <c r="B1645" s="43"/>
      <c r="C1645" s="44"/>
      <c r="D1645" s="47"/>
      <c r="E1645" s="47"/>
      <c r="F1645" s="39" t="str">
        <f t="shared" si="2"/>
        <v>PETUGAS.1644/SPK/SE/PML/3172/2026</v>
      </c>
      <c r="G1645" s="45"/>
      <c r="H1645" s="39" t="str">
        <f>VLOOKUP(G1645,'MITRA (REFERENSI)'!$A:$Z,16,FALSE)</f>
        <v>#N/A</v>
      </c>
      <c r="I1645" s="39" t="str">
        <f>VLOOKUP(G1645,'MITRA (REFERENSI)'!$A:$Z,25,FALSE)</f>
        <v>#N/A</v>
      </c>
      <c r="J1645" s="38" t="str">
        <f>VLOOKUP(G1645,'MITRA (REFERENSI)'!$A:$Z,26,FALSE)</f>
        <v>#N/A</v>
      </c>
      <c r="K1645" s="38" t="str">
        <f>VLOOKUP(G1645,'MITRA (REFERENSI)'!$A:$Z,15,FALSE)</f>
        <v>#N/A</v>
      </c>
      <c r="L1645" s="38" t="str">
        <f>VLOOKUP(G1645,'MITRA (REFERENSI)'!$A:$Z,15,FALSE)</f>
        <v>#N/A</v>
      </c>
      <c r="M1645" s="38" t="str">
        <f>IF(B1645=1,'KELAS (REFERENSI)'!M1645,IF(B1645=2,'KELAS (REFERENSI)'!M1660,IF(B1645=3,'KELAS (REFERENSI)'!M1675,IF(B1645=4,'KELAS (REFERENSI)'!M1690,""))))</f>
        <v/>
      </c>
      <c r="N1645" s="38" t="str">
        <f>IF(B1645=1,'KELAS (REFERENSI)'!N1645,IF(B1645=2,'KELAS (REFERENSI)'!N1660,IF(B1645=3,'KELAS (REFERENSI)'!N1675,IF(B1645=4,'KELAS (REFERENSI)'!N1690,""))))</f>
        <v/>
      </c>
      <c r="O1645" s="38" t="str">
        <f>IF(B1645=1,'KELAS (REFERENSI)'!O1645,IF(B1645=2,'KELAS (REFERENSI)'!O1660,IF(B1645=3,'KELAS (REFERENSI)'!O1675,IF(B1645=4,'KELAS (REFERENSI)'!O1690,""))))</f>
        <v/>
      </c>
      <c r="P1645" s="38" t="str">
        <f>IF(B1645=1,'KELAS (REFERENSI)'!P1645,IF(B1645=2,'KELAS (REFERENSI)'!P1660,IF(B1645=3,'KELAS (REFERENSI)'!P1675,IF(B1645=4,'KELAS (REFERENSI)'!P1690,""))))</f>
        <v/>
      </c>
      <c r="Q1645" s="38" t="str">
        <f t="shared" si="4"/>
        <v>BPS Kota Jakarta Timur</v>
      </c>
      <c r="R1645" s="38" t="str">
        <f t="shared" si="56"/>
        <v/>
      </c>
      <c r="S1645" s="38" t="str">
        <f t="shared" ref="S1645:T1645" si="1653">S1644</f>
        <v>15 Juni sampai dengan 31 Agustus 2026</v>
      </c>
      <c r="T1645" s="38" t="str">
        <f t="shared" si="1653"/>
        <v>31 Agustus 2026</v>
      </c>
      <c r="U1645" s="46"/>
      <c r="V1645" s="42"/>
      <c r="W1645" s="42"/>
      <c r="X1645" s="42"/>
    </row>
    <row r="1646" ht="15.0" customHeight="1">
      <c r="A1646" s="36" t="s">
        <v>6708</v>
      </c>
      <c r="B1646" s="43"/>
      <c r="C1646" s="44"/>
      <c r="D1646" s="47"/>
      <c r="E1646" s="47"/>
      <c r="F1646" s="39" t="str">
        <f t="shared" si="2"/>
        <v>PETUGAS.1645/SPK/SE/PML/3172/2026</v>
      </c>
      <c r="G1646" s="45"/>
      <c r="H1646" s="39" t="str">
        <f>VLOOKUP(G1646,'MITRA (REFERENSI)'!$A:$Z,16,FALSE)</f>
        <v>#N/A</v>
      </c>
      <c r="I1646" s="39" t="str">
        <f>VLOOKUP(G1646,'MITRA (REFERENSI)'!$A:$Z,25,FALSE)</f>
        <v>#N/A</v>
      </c>
      <c r="J1646" s="38" t="str">
        <f>VLOOKUP(G1646,'MITRA (REFERENSI)'!$A:$Z,26,FALSE)</f>
        <v>#N/A</v>
      </c>
      <c r="K1646" s="38" t="str">
        <f>VLOOKUP(G1646,'MITRA (REFERENSI)'!$A:$Z,15,FALSE)</f>
        <v>#N/A</v>
      </c>
      <c r="L1646" s="38" t="str">
        <f>VLOOKUP(G1646,'MITRA (REFERENSI)'!$A:$Z,15,FALSE)</f>
        <v>#N/A</v>
      </c>
      <c r="M1646" s="38" t="str">
        <f>IF(B1646=1,'KELAS (REFERENSI)'!M1646,IF(B1646=2,'KELAS (REFERENSI)'!M1661,IF(B1646=3,'KELAS (REFERENSI)'!M1676,IF(B1646=4,'KELAS (REFERENSI)'!M1691,""))))</f>
        <v/>
      </c>
      <c r="N1646" s="38" t="str">
        <f>IF(B1646=1,'KELAS (REFERENSI)'!N1646,IF(B1646=2,'KELAS (REFERENSI)'!N1661,IF(B1646=3,'KELAS (REFERENSI)'!N1676,IF(B1646=4,'KELAS (REFERENSI)'!N1691,""))))</f>
        <v/>
      </c>
      <c r="O1646" s="38" t="str">
        <f>IF(B1646=1,'KELAS (REFERENSI)'!O1646,IF(B1646=2,'KELAS (REFERENSI)'!O1661,IF(B1646=3,'KELAS (REFERENSI)'!O1676,IF(B1646=4,'KELAS (REFERENSI)'!O1691,""))))</f>
        <v/>
      </c>
      <c r="P1646" s="38" t="str">
        <f>IF(B1646=1,'KELAS (REFERENSI)'!P1646,IF(B1646=2,'KELAS (REFERENSI)'!P1661,IF(B1646=3,'KELAS (REFERENSI)'!P1676,IF(B1646=4,'KELAS (REFERENSI)'!P1691,""))))</f>
        <v/>
      </c>
      <c r="Q1646" s="38" t="str">
        <f t="shared" si="4"/>
        <v>BPS Kota Jakarta Timur</v>
      </c>
      <c r="R1646" s="38" t="str">
        <f t="shared" si="56"/>
        <v/>
      </c>
      <c r="S1646" s="38" t="str">
        <f t="shared" ref="S1646:T1646" si="1654">S1645</f>
        <v>15 Juni sampai dengan 31 Agustus 2026</v>
      </c>
      <c r="T1646" s="38" t="str">
        <f t="shared" si="1654"/>
        <v>31 Agustus 2026</v>
      </c>
      <c r="U1646" s="46"/>
      <c r="V1646" s="42"/>
      <c r="W1646" s="42"/>
      <c r="X1646" s="42"/>
    </row>
    <row r="1647" ht="15.0" customHeight="1">
      <c r="A1647" s="36" t="s">
        <v>6709</v>
      </c>
      <c r="B1647" s="43"/>
      <c r="C1647" s="44"/>
      <c r="D1647" s="47"/>
      <c r="E1647" s="47"/>
      <c r="F1647" s="39" t="str">
        <f t="shared" si="2"/>
        <v>PETUGAS.1646/SPK/SE/PML/3172/2026</v>
      </c>
      <c r="G1647" s="45"/>
      <c r="H1647" s="39" t="str">
        <f>VLOOKUP(G1647,'MITRA (REFERENSI)'!$A:$Z,16,FALSE)</f>
        <v>#N/A</v>
      </c>
      <c r="I1647" s="39" t="str">
        <f>VLOOKUP(G1647,'MITRA (REFERENSI)'!$A:$Z,25,FALSE)</f>
        <v>#N/A</v>
      </c>
      <c r="J1647" s="38" t="str">
        <f>VLOOKUP(G1647,'MITRA (REFERENSI)'!$A:$Z,26,FALSE)</f>
        <v>#N/A</v>
      </c>
      <c r="K1647" s="38" t="str">
        <f>VLOOKUP(G1647,'MITRA (REFERENSI)'!$A:$Z,15,FALSE)</f>
        <v>#N/A</v>
      </c>
      <c r="L1647" s="38" t="str">
        <f>VLOOKUP(G1647,'MITRA (REFERENSI)'!$A:$Z,15,FALSE)</f>
        <v>#N/A</v>
      </c>
      <c r="M1647" s="38" t="str">
        <f>IF(B1647=1,'KELAS (REFERENSI)'!M1647,IF(B1647=2,'KELAS (REFERENSI)'!M1662,IF(B1647=3,'KELAS (REFERENSI)'!M1677,IF(B1647=4,'KELAS (REFERENSI)'!M1692,""))))</f>
        <v/>
      </c>
      <c r="N1647" s="38" t="str">
        <f>IF(B1647=1,'KELAS (REFERENSI)'!N1647,IF(B1647=2,'KELAS (REFERENSI)'!N1662,IF(B1647=3,'KELAS (REFERENSI)'!N1677,IF(B1647=4,'KELAS (REFERENSI)'!N1692,""))))</f>
        <v/>
      </c>
      <c r="O1647" s="38" t="str">
        <f>IF(B1647=1,'KELAS (REFERENSI)'!O1647,IF(B1647=2,'KELAS (REFERENSI)'!O1662,IF(B1647=3,'KELAS (REFERENSI)'!O1677,IF(B1647=4,'KELAS (REFERENSI)'!O1692,""))))</f>
        <v/>
      </c>
      <c r="P1647" s="38" t="str">
        <f>IF(B1647=1,'KELAS (REFERENSI)'!P1647,IF(B1647=2,'KELAS (REFERENSI)'!P1662,IF(B1647=3,'KELAS (REFERENSI)'!P1677,IF(B1647=4,'KELAS (REFERENSI)'!P1692,""))))</f>
        <v/>
      </c>
      <c r="Q1647" s="38" t="str">
        <f t="shared" si="4"/>
        <v>BPS Kota Jakarta Timur</v>
      </c>
      <c r="R1647" s="38" t="str">
        <f t="shared" si="56"/>
        <v/>
      </c>
      <c r="S1647" s="38" t="str">
        <f t="shared" ref="S1647:T1647" si="1655">S1646</f>
        <v>15 Juni sampai dengan 31 Agustus 2026</v>
      </c>
      <c r="T1647" s="38" t="str">
        <f t="shared" si="1655"/>
        <v>31 Agustus 2026</v>
      </c>
      <c r="U1647" s="46"/>
      <c r="V1647" s="42"/>
      <c r="W1647" s="42"/>
      <c r="X1647" s="42"/>
    </row>
    <row r="1648" ht="15.0" customHeight="1">
      <c r="A1648" s="36" t="s">
        <v>6710</v>
      </c>
      <c r="B1648" s="43"/>
      <c r="C1648" s="44"/>
      <c r="D1648" s="47"/>
      <c r="E1648" s="47"/>
      <c r="F1648" s="39" t="str">
        <f t="shared" si="2"/>
        <v>PETUGAS.1647/SPK/SE/PML/3172/2026</v>
      </c>
      <c r="G1648" s="45"/>
      <c r="H1648" s="39" t="str">
        <f>VLOOKUP(G1648,'MITRA (REFERENSI)'!$A:$Z,16,FALSE)</f>
        <v>#N/A</v>
      </c>
      <c r="I1648" s="39" t="str">
        <f>VLOOKUP(G1648,'MITRA (REFERENSI)'!$A:$Z,25,FALSE)</f>
        <v>#N/A</v>
      </c>
      <c r="J1648" s="38" t="str">
        <f>VLOOKUP(G1648,'MITRA (REFERENSI)'!$A:$Z,26,FALSE)</f>
        <v>#N/A</v>
      </c>
      <c r="K1648" s="38" t="str">
        <f>VLOOKUP(G1648,'MITRA (REFERENSI)'!$A:$Z,15,FALSE)</f>
        <v>#N/A</v>
      </c>
      <c r="L1648" s="38" t="str">
        <f>VLOOKUP(G1648,'MITRA (REFERENSI)'!$A:$Z,15,FALSE)</f>
        <v>#N/A</v>
      </c>
      <c r="M1648" s="38" t="str">
        <f>IF(B1648=1,'KELAS (REFERENSI)'!M1648,IF(B1648=2,'KELAS (REFERENSI)'!M1663,IF(B1648=3,'KELAS (REFERENSI)'!M1678,IF(B1648=4,'KELAS (REFERENSI)'!M1693,""))))</f>
        <v/>
      </c>
      <c r="N1648" s="38" t="str">
        <f>IF(B1648=1,'KELAS (REFERENSI)'!N1648,IF(B1648=2,'KELAS (REFERENSI)'!N1663,IF(B1648=3,'KELAS (REFERENSI)'!N1678,IF(B1648=4,'KELAS (REFERENSI)'!N1693,""))))</f>
        <v/>
      </c>
      <c r="O1648" s="38" t="str">
        <f>IF(B1648=1,'KELAS (REFERENSI)'!O1648,IF(B1648=2,'KELAS (REFERENSI)'!O1663,IF(B1648=3,'KELAS (REFERENSI)'!O1678,IF(B1648=4,'KELAS (REFERENSI)'!O1693,""))))</f>
        <v/>
      </c>
      <c r="P1648" s="38" t="str">
        <f>IF(B1648=1,'KELAS (REFERENSI)'!P1648,IF(B1648=2,'KELAS (REFERENSI)'!P1663,IF(B1648=3,'KELAS (REFERENSI)'!P1678,IF(B1648=4,'KELAS (REFERENSI)'!P1693,""))))</f>
        <v/>
      </c>
      <c r="Q1648" s="38" t="str">
        <f t="shared" si="4"/>
        <v>BPS Kota Jakarta Timur</v>
      </c>
      <c r="R1648" s="38" t="str">
        <f t="shared" si="56"/>
        <v/>
      </c>
      <c r="S1648" s="38" t="str">
        <f t="shared" ref="S1648:T1648" si="1656">S1647</f>
        <v>15 Juni sampai dengan 31 Agustus 2026</v>
      </c>
      <c r="T1648" s="38" t="str">
        <f t="shared" si="1656"/>
        <v>31 Agustus 2026</v>
      </c>
      <c r="U1648" s="46"/>
      <c r="V1648" s="42"/>
      <c r="W1648" s="42"/>
      <c r="X1648" s="42"/>
    </row>
    <row r="1649" ht="15.0" customHeight="1">
      <c r="A1649" s="36" t="s">
        <v>6711</v>
      </c>
      <c r="B1649" s="43"/>
      <c r="C1649" s="44"/>
      <c r="D1649" s="47"/>
      <c r="E1649" s="47"/>
      <c r="F1649" s="39" t="str">
        <f t="shared" si="2"/>
        <v>PETUGAS.1648/SPK/SE/PML/3172/2026</v>
      </c>
      <c r="G1649" s="45"/>
      <c r="H1649" s="39" t="str">
        <f>VLOOKUP(G1649,'MITRA (REFERENSI)'!$A:$Z,16,FALSE)</f>
        <v>#N/A</v>
      </c>
      <c r="I1649" s="39" t="str">
        <f>VLOOKUP(G1649,'MITRA (REFERENSI)'!$A:$Z,25,FALSE)</f>
        <v>#N/A</v>
      </c>
      <c r="J1649" s="38" t="str">
        <f>VLOOKUP(G1649,'MITRA (REFERENSI)'!$A:$Z,26,FALSE)</f>
        <v>#N/A</v>
      </c>
      <c r="K1649" s="38" t="str">
        <f>VLOOKUP(G1649,'MITRA (REFERENSI)'!$A:$Z,15,FALSE)</f>
        <v>#N/A</v>
      </c>
      <c r="L1649" s="38" t="str">
        <f>VLOOKUP(G1649,'MITRA (REFERENSI)'!$A:$Z,15,FALSE)</f>
        <v>#N/A</v>
      </c>
      <c r="M1649" s="38" t="str">
        <f>IF(B1649=1,'KELAS (REFERENSI)'!M1649,IF(B1649=2,'KELAS (REFERENSI)'!M1664,IF(B1649=3,'KELAS (REFERENSI)'!M1679,IF(B1649=4,'KELAS (REFERENSI)'!M1694,""))))</f>
        <v/>
      </c>
      <c r="N1649" s="38" t="str">
        <f>IF(B1649=1,'KELAS (REFERENSI)'!N1649,IF(B1649=2,'KELAS (REFERENSI)'!N1664,IF(B1649=3,'KELAS (REFERENSI)'!N1679,IF(B1649=4,'KELAS (REFERENSI)'!N1694,""))))</f>
        <v/>
      </c>
      <c r="O1649" s="38" t="str">
        <f>IF(B1649=1,'KELAS (REFERENSI)'!O1649,IF(B1649=2,'KELAS (REFERENSI)'!O1664,IF(B1649=3,'KELAS (REFERENSI)'!O1679,IF(B1649=4,'KELAS (REFERENSI)'!O1694,""))))</f>
        <v/>
      </c>
      <c r="P1649" s="38" t="str">
        <f>IF(B1649=1,'KELAS (REFERENSI)'!P1649,IF(B1649=2,'KELAS (REFERENSI)'!P1664,IF(B1649=3,'KELAS (REFERENSI)'!P1679,IF(B1649=4,'KELAS (REFERENSI)'!P1694,""))))</f>
        <v/>
      </c>
      <c r="Q1649" s="38" t="str">
        <f t="shared" si="4"/>
        <v>BPS Kota Jakarta Timur</v>
      </c>
      <c r="R1649" s="38" t="str">
        <f t="shared" si="56"/>
        <v/>
      </c>
      <c r="S1649" s="38" t="str">
        <f t="shared" ref="S1649:T1649" si="1657">S1648</f>
        <v>15 Juni sampai dengan 31 Agustus 2026</v>
      </c>
      <c r="T1649" s="38" t="str">
        <f t="shared" si="1657"/>
        <v>31 Agustus 2026</v>
      </c>
      <c r="U1649" s="46"/>
      <c r="V1649" s="42"/>
      <c r="W1649" s="42"/>
      <c r="X1649" s="42"/>
    </row>
    <row r="1650" ht="15.0" customHeight="1">
      <c r="A1650" s="36" t="s">
        <v>6712</v>
      </c>
      <c r="B1650" s="43"/>
      <c r="C1650" s="44"/>
      <c r="D1650" s="47"/>
      <c r="E1650" s="47"/>
      <c r="F1650" s="39" t="str">
        <f t="shared" si="2"/>
        <v>PETUGAS.1649/SPK/SE/PML/3172/2026</v>
      </c>
      <c r="G1650" s="45"/>
      <c r="H1650" s="39" t="str">
        <f>VLOOKUP(G1650,'MITRA (REFERENSI)'!$A:$Z,16,FALSE)</f>
        <v>#N/A</v>
      </c>
      <c r="I1650" s="39" t="str">
        <f>VLOOKUP(G1650,'MITRA (REFERENSI)'!$A:$Z,25,FALSE)</f>
        <v>#N/A</v>
      </c>
      <c r="J1650" s="38" t="str">
        <f>VLOOKUP(G1650,'MITRA (REFERENSI)'!$A:$Z,26,FALSE)</f>
        <v>#N/A</v>
      </c>
      <c r="K1650" s="38" t="str">
        <f>VLOOKUP(G1650,'MITRA (REFERENSI)'!$A:$Z,15,FALSE)</f>
        <v>#N/A</v>
      </c>
      <c r="L1650" s="38" t="str">
        <f>VLOOKUP(G1650,'MITRA (REFERENSI)'!$A:$Z,15,FALSE)</f>
        <v>#N/A</v>
      </c>
      <c r="M1650" s="38" t="str">
        <f>IF(B1650=1,'KELAS (REFERENSI)'!M1650,IF(B1650=2,'KELAS (REFERENSI)'!M1665,IF(B1650=3,'KELAS (REFERENSI)'!M1680,IF(B1650=4,'KELAS (REFERENSI)'!M1695,""))))</f>
        <v/>
      </c>
      <c r="N1650" s="38" t="str">
        <f>IF(B1650=1,'KELAS (REFERENSI)'!N1650,IF(B1650=2,'KELAS (REFERENSI)'!N1665,IF(B1650=3,'KELAS (REFERENSI)'!N1680,IF(B1650=4,'KELAS (REFERENSI)'!N1695,""))))</f>
        <v/>
      </c>
      <c r="O1650" s="38" t="str">
        <f>IF(B1650=1,'KELAS (REFERENSI)'!O1650,IF(B1650=2,'KELAS (REFERENSI)'!O1665,IF(B1650=3,'KELAS (REFERENSI)'!O1680,IF(B1650=4,'KELAS (REFERENSI)'!O1695,""))))</f>
        <v/>
      </c>
      <c r="P1650" s="38" t="str">
        <f>IF(B1650=1,'KELAS (REFERENSI)'!P1650,IF(B1650=2,'KELAS (REFERENSI)'!P1665,IF(B1650=3,'KELAS (REFERENSI)'!P1680,IF(B1650=4,'KELAS (REFERENSI)'!P1695,""))))</f>
        <v/>
      </c>
      <c r="Q1650" s="38" t="str">
        <f t="shared" si="4"/>
        <v>BPS Kota Jakarta Timur</v>
      </c>
      <c r="R1650" s="38" t="str">
        <f t="shared" si="56"/>
        <v/>
      </c>
      <c r="S1650" s="38" t="str">
        <f t="shared" ref="S1650:T1650" si="1658">S1649</f>
        <v>15 Juni sampai dengan 31 Agustus 2026</v>
      </c>
      <c r="T1650" s="38" t="str">
        <f t="shared" si="1658"/>
        <v>31 Agustus 2026</v>
      </c>
      <c r="U1650" s="46"/>
      <c r="V1650" s="42"/>
      <c r="W1650" s="42"/>
      <c r="X1650" s="42"/>
    </row>
    <row r="1651" ht="15.0" customHeight="1">
      <c r="A1651" s="36" t="s">
        <v>6713</v>
      </c>
      <c r="B1651" s="43"/>
      <c r="C1651" s="44"/>
      <c r="D1651" s="47"/>
      <c r="E1651" s="47"/>
      <c r="F1651" s="39" t="str">
        <f t="shared" si="2"/>
        <v>PETUGAS.1650/SPK/SE/PML/3172/2026</v>
      </c>
      <c r="G1651" s="45"/>
      <c r="H1651" s="39" t="str">
        <f>VLOOKUP(G1651,'MITRA (REFERENSI)'!$A:$Z,16,FALSE)</f>
        <v>#N/A</v>
      </c>
      <c r="I1651" s="39" t="str">
        <f>VLOOKUP(G1651,'MITRA (REFERENSI)'!$A:$Z,25,FALSE)</f>
        <v>#N/A</v>
      </c>
      <c r="J1651" s="38" t="str">
        <f>VLOOKUP(G1651,'MITRA (REFERENSI)'!$A:$Z,26,FALSE)</f>
        <v>#N/A</v>
      </c>
      <c r="K1651" s="38" t="str">
        <f>VLOOKUP(G1651,'MITRA (REFERENSI)'!$A:$Z,15,FALSE)</f>
        <v>#N/A</v>
      </c>
      <c r="L1651" s="38" t="str">
        <f>VLOOKUP(G1651,'MITRA (REFERENSI)'!$A:$Z,15,FALSE)</f>
        <v>#N/A</v>
      </c>
      <c r="M1651" s="38" t="str">
        <f>IF(B1651=1,'KELAS (REFERENSI)'!M1651,IF(B1651=2,'KELAS (REFERENSI)'!M1666,IF(B1651=3,'KELAS (REFERENSI)'!M1681,IF(B1651=4,'KELAS (REFERENSI)'!M1696,""))))</f>
        <v/>
      </c>
      <c r="N1651" s="38" t="str">
        <f>IF(B1651=1,'KELAS (REFERENSI)'!N1651,IF(B1651=2,'KELAS (REFERENSI)'!N1666,IF(B1651=3,'KELAS (REFERENSI)'!N1681,IF(B1651=4,'KELAS (REFERENSI)'!N1696,""))))</f>
        <v/>
      </c>
      <c r="O1651" s="38" t="str">
        <f>IF(B1651=1,'KELAS (REFERENSI)'!O1651,IF(B1651=2,'KELAS (REFERENSI)'!O1666,IF(B1651=3,'KELAS (REFERENSI)'!O1681,IF(B1651=4,'KELAS (REFERENSI)'!O1696,""))))</f>
        <v/>
      </c>
      <c r="P1651" s="38" t="str">
        <f>IF(B1651=1,'KELAS (REFERENSI)'!P1651,IF(B1651=2,'KELAS (REFERENSI)'!P1666,IF(B1651=3,'KELAS (REFERENSI)'!P1681,IF(B1651=4,'KELAS (REFERENSI)'!P1696,""))))</f>
        <v/>
      </c>
      <c r="Q1651" s="38" t="str">
        <f t="shared" si="4"/>
        <v>BPS Kota Jakarta Timur</v>
      </c>
      <c r="R1651" s="38" t="str">
        <f t="shared" si="56"/>
        <v/>
      </c>
      <c r="S1651" s="38" t="str">
        <f t="shared" ref="S1651:T1651" si="1659">S1650</f>
        <v>15 Juni sampai dengan 31 Agustus 2026</v>
      </c>
      <c r="T1651" s="38" t="str">
        <f t="shared" si="1659"/>
        <v>31 Agustus 2026</v>
      </c>
      <c r="U1651" s="46"/>
      <c r="V1651" s="42"/>
      <c r="W1651" s="42"/>
      <c r="X1651" s="42"/>
    </row>
    <row r="1652" ht="15.0" customHeight="1">
      <c r="A1652" s="36" t="s">
        <v>6714</v>
      </c>
      <c r="B1652" s="43"/>
      <c r="C1652" s="44"/>
      <c r="D1652" s="47"/>
      <c r="E1652" s="47"/>
      <c r="F1652" s="39" t="str">
        <f t="shared" si="2"/>
        <v>PETUGAS.1651/SPK/SE/PML/3172/2026</v>
      </c>
      <c r="G1652" s="45"/>
      <c r="H1652" s="39" t="str">
        <f>VLOOKUP(G1652,'MITRA (REFERENSI)'!$A:$Z,16,FALSE)</f>
        <v>#N/A</v>
      </c>
      <c r="I1652" s="39" t="str">
        <f>VLOOKUP(G1652,'MITRA (REFERENSI)'!$A:$Z,25,FALSE)</f>
        <v>#N/A</v>
      </c>
      <c r="J1652" s="38" t="str">
        <f>VLOOKUP(G1652,'MITRA (REFERENSI)'!$A:$Z,26,FALSE)</f>
        <v>#N/A</v>
      </c>
      <c r="K1652" s="38" t="str">
        <f>VLOOKUP(G1652,'MITRA (REFERENSI)'!$A:$Z,15,FALSE)</f>
        <v>#N/A</v>
      </c>
      <c r="L1652" s="38" t="str">
        <f>VLOOKUP(G1652,'MITRA (REFERENSI)'!$A:$Z,15,FALSE)</f>
        <v>#N/A</v>
      </c>
      <c r="M1652" s="38" t="str">
        <f>IF(B1652=1,'KELAS (REFERENSI)'!M1652,IF(B1652=2,'KELAS (REFERENSI)'!M1667,IF(B1652=3,'KELAS (REFERENSI)'!M1682,IF(B1652=4,'KELAS (REFERENSI)'!M1697,""))))</f>
        <v/>
      </c>
      <c r="N1652" s="38" t="str">
        <f>IF(B1652=1,'KELAS (REFERENSI)'!N1652,IF(B1652=2,'KELAS (REFERENSI)'!N1667,IF(B1652=3,'KELAS (REFERENSI)'!N1682,IF(B1652=4,'KELAS (REFERENSI)'!N1697,""))))</f>
        <v/>
      </c>
      <c r="O1652" s="38" t="str">
        <f>IF(B1652=1,'KELAS (REFERENSI)'!O1652,IF(B1652=2,'KELAS (REFERENSI)'!O1667,IF(B1652=3,'KELAS (REFERENSI)'!O1682,IF(B1652=4,'KELAS (REFERENSI)'!O1697,""))))</f>
        <v/>
      </c>
      <c r="P1652" s="38" t="str">
        <f>IF(B1652=1,'KELAS (REFERENSI)'!P1652,IF(B1652=2,'KELAS (REFERENSI)'!P1667,IF(B1652=3,'KELAS (REFERENSI)'!P1682,IF(B1652=4,'KELAS (REFERENSI)'!P1697,""))))</f>
        <v/>
      </c>
      <c r="Q1652" s="38" t="str">
        <f t="shared" si="4"/>
        <v>BPS Kota Jakarta Timur</v>
      </c>
      <c r="R1652" s="38" t="str">
        <f t="shared" si="56"/>
        <v/>
      </c>
      <c r="S1652" s="38" t="str">
        <f t="shared" ref="S1652:T1652" si="1660">S1651</f>
        <v>15 Juni sampai dengan 31 Agustus 2026</v>
      </c>
      <c r="T1652" s="38" t="str">
        <f t="shared" si="1660"/>
        <v>31 Agustus 2026</v>
      </c>
      <c r="U1652" s="46"/>
      <c r="V1652" s="42"/>
      <c r="W1652" s="42"/>
      <c r="X1652" s="42"/>
    </row>
    <row r="1653" ht="15.0" customHeight="1">
      <c r="A1653" s="36" t="s">
        <v>6715</v>
      </c>
      <c r="B1653" s="43"/>
      <c r="C1653" s="44"/>
      <c r="D1653" s="47"/>
      <c r="E1653" s="47"/>
      <c r="F1653" s="39" t="str">
        <f t="shared" si="2"/>
        <v>PETUGAS.1652/SPK/SE/PML/3172/2026</v>
      </c>
      <c r="G1653" s="45"/>
      <c r="H1653" s="39" t="str">
        <f>VLOOKUP(G1653,'MITRA (REFERENSI)'!$A:$Z,16,FALSE)</f>
        <v>#N/A</v>
      </c>
      <c r="I1653" s="39" t="str">
        <f>VLOOKUP(G1653,'MITRA (REFERENSI)'!$A:$Z,25,FALSE)</f>
        <v>#N/A</v>
      </c>
      <c r="J1653" s="38" t="str">
        <f>VLOOKUP(G1653,'MITRA (REFERENSI)'!$A:$Z,26,FALSE)</f>
        <v>#N/A</v>
      </c>
      <c r="K1653" s="38" t="str">
        <f>VLOOKUP(G1653,'MITRA (REFERENSI)'!$A:$Z,15,FALSE)</f>
        <v>#N/A</v>
      </c>
      <c r="L1653" s="38" t="str">
        <f>VLOOKUP(G1653,'MITRA (REFERENSI)'!$A:$Z,15,FALSE)</f>
        <v>#N/A</v>
      </c>
      <c r="M1653" s="38" t="str">
        <f>IF(B1653=1,'KELAS (REFERENSI)'!M1653,IF(B1653=2,'KELAS (REFERENSI)'!M1668,IF(B1653=3,'KELAS (REFERENSI)'!M1683,IF(B1653=4,'KELAS (REFERENSI)'!M1698,""))))</f>
        <v/>
      </c>
      <c r="N1653" s="38" t="str">
        <f>IF(B1653=1,'KELAS (REFERENSI)'!N1653,IF(B1653=2,'KELAS (REFERENSI)'!N1668,IF(B1653=3,'KELAS (REFERENSI)'!N1683,IF(B1653=4,'KELAS (REFERENSI)'!N1698,""))))</f>
        <v/>
      </c>
      <c r="O1653" s="38" t="str">
        <f>IF(B1653=1,'KELAS (REFERENSI)'!O1653,IF(B1653=2,'KELAS (REFERENSI)'!O1668,IF(B1653=3,'KELAS (REFERENSI)'!O1683,IF(B1653=4,'KELAS (REFERENSI)'!O1698,""))))</f>
        <v/>
      </c>
      <c r="P1653" s="38" t="str">
        <f>IF(B1653=1,'KELAS (REFERENSI)'!P1653,IF(B1653=2,'KELAS (REFERENSI)'!P1668,IF(B1653=3,'KELAS (REFERENSI)'!P1683,IF(B1653=4,'KELAS (REFERENSI)'!P1698,""))))</f>
        <v/>
      </c>
      <c r="Q1653" s="38" t="str">
        <f t="shared" si="4"/>
        <v>BPS Kota Jakarta Timur</v>
      </c>
      <c r="R1653" s="38" t="str">
        <f t="shared" si="56"/>
        <v/>
      </c>
      <c r="S1653" s="38" t="str">
        <f t="shared" ref="S1653:T1653" si="1661">S1652</f>
        <v>15 Juni sampai dengan 31 Agustus 2026</v>
      </c>
      <c r="T1653" s="38" t="str">
        <f t="shared" si="1661"/>
        <v>31 Agustus 2026</v>
      </c>
      <c r="U1653" s="46"/>
      <c r="V1653" s="42"/>
      <c r="W1653" s="42"/>
      <c r="X1653" s="42"/>
    </row>
    <row r="1654" ht="15.0" customHeight="1">
      <c r="A1654" s="36" t="s">
        <v>6716</v>
      </c>
      <c r="B1654" s="43"/>
      <c r="C1654" s="44"/>
      <c r="D1654" s="47"/>
      <c r="E1654" s="47"/>
      <c r="F1654" s="39" t="str">
        <f t="shared" si="2"/>
        <v>PETUGAS.1653/SPK/SE/PML/3172/2026</v>
      </c>
      <c r="G1654" s="45"/>
      <c r="H1654" s="39" t="str">
        <f>VLOOKUP(G1654,'MITRA (REFERENSI)'!$A:$Z,16,FALSE)</f>
        <v>#N/A</v>
      </c>
      <c r="I1654" s="39" t="str">
        <f>VLOOKUP(G1654,'MITRA (REFERENSI)'!$A:$Z,25,FALSE)</f>
        <v>#N/A</v>
      </c>
      <c r="J1654" s="38" t="str">
        <f>VLOOKUP(G1654,'MITRA (REFERENSI)'!$A:$Z,26,FALSE)</f>
        <v>#N/A</v>
      </c>
      <c r="K1654" s="38" t="str">
        <f>VLOOKUP(G1654,'MITRA (REFERENSI)'!$A:$Z,15,FALSE)</f>
        <v>#N/A</v>
      </c>
      <c r="L1654" s="38" t="str">
        <f>VLOOKUP(G1654,'MITRA (REFERENSI)'!$A:$Z,15,FALSE)</f>
        <v>#N/A</v>
      </c>
      <c r="M1654" s="38" t="str">
        <f>IF(B1654=1,'KELAS (REFERENSI)'!M1654,IF(B1654=2,'KELAS (REFERENSI)'!M1669,IF(B1654=3,'KELAS (REFERENSI)'!M1684,IF(B1654=4,'KELAS (REFERENSI)'!M1699,""))))</f>
        <v/>
      </c>
      <c r="N1654" s="38" t="str">
        <f>IF(B1654=1,'KELAS (REFERENSI)'!N1654,IF(B1654=2,'KELAS (REFERENSI)'!N1669,IF(B1654=3,'KELAS (REFERENSI)'!N1684,IF(B1654=4,'KELAS (REFERENSI)'!N1699,""))))</f>
        <v/>
      </c>
      <c r="O1654" s="38" t="str">
        <f>IF(B1654=1,'KELAS (REFERENSI)'!O1654,IF(B1654=2,'KELAS (REFERENSI)'!O1669,IF(B1654=3,'KELAS (REFERENSI)'!O1684,IF(B1654=4,'KELAS (REFERENSI)'!O1699,""))))</f>
        <v/>
      </c>
      <c r="P1654" s="38" t="str">
        <f>IF(B1654=1,'KELAS (REFERENSI)'!P1654,IF(B1654=2,'KELAS (REFERENSI)'!P1669,IF(B1654=3,'KELAS (REFERENSI)'!P1684,IF(B1654=4,'KELAS (REFERENSI)'!P1699,""))))</f>
        <v/>
      </c>
      <c r="Q1654" s="38" t="str">
        <f t="shared" si="4"/>
        <v>BPS Kota Jakarta Timur</v>
      </c>
      <c r="R1654" s="38" t="str">
        <f t="shared" si="56"/>
        <v/>
      </c>
      <c r="S1654" s="38" t="str">
        <f t="shared" ref="S1654:T1654" si="1662">S1653</f>
        <v>15 Juni sampai dengan 31 Agustus 2026</v>
      </c>
      <c r="T1654" s="38" t="str">
        <f t="shared" si="1662"/>
        <v>31 Agustus 2026</v>
      </c>
      <c r="U1654" s="46"/>
      <c r="V1654" s="42"/>
      <c r="W1654" s="42"/>
      <c r="X1654" s="42"/>
    </row>
    <row r="1655" ht="15.0" customHeight="1">
      <c r="A1655" s="36" t="s">
        <v>6717</v>
      </c>
      <c r="B1655" s="43"/>
      <c r="C1655" s="44"/>
      <c r="D1655" s="47"/>
      <c r="E1655" s="47"/>
      <c r="F1655" s="39" t="str">
        <f t="shared" si="2"/>
        <v>PETUGAS.1654/SPK/SE/PML/3172/2026</v>
      </c>
      <c r="G1655" s="45"/>
      <c r="H1655" s="39" t="str">
        <f>VLOOKUP(G1655,'MITRA (REFERENSI)'!$A:$Z,16,FALSE)</f>
        <v>#N/A</v>
      </c>
      <c r="I1655" s="39" t="str">
        <f>VLOOKUP(G1655,'MITRA (REFERENSI)'!$A:$Z,25,FALSE)</f>
        <v>#N/A</v>
      </c>
      <c r="J1655" s="38" t="str">
        <f>VLOOKUP(G1655,'MITRA (REFERENSI)'!$A:$Z,26,FALSE)</f>
        <v>#N/A</v>
      </c>
      <c r="K1655" s="38" t="str">
        <f>VLOOKUP(G1655,'MITRA (REFERENSI)'!$A:$Z,15,FALSE)</f>
        <v>#N/A</v>
      </c>
      <c r="L1655" s="38" t="str">
        <f>VLOOKUP(G1655,'MITRA (REFERENSI)'!$A:$Z,15,FALSE)</f>
        <v>#N/A</v>
      </c>
      <c r="M1655" s="38" t="str">
        <f>IF(B1655=1,'KELAS (REFERENSI)'!M1655,IF(B1655=2,'KELAS (REFERENSI)'!M1670,IF(B1655=3,'KELAS (REFERENSI)'!M1685,IF(B1655=4,'KELAS (REFERENSI)'!M1700,""))))</f>
        <v/>
      </c>
      <c r="N1655" s="38" t="str">
        <f>IF(B1655=1,'KELAS (REFERENSI)'!N1655,IF(B1655=2,'KELAS (REFERENSI)'!N1670,IF(B1655=3,'KELAS (REFERENSI)'!N1685,IF(B1655=4,'KELAS (REFERENSI)'!N1700,""))))</f>
        <v/>
      </c>
      <c r="O1655" s="38" t="str">
        <f>IF(B1655=1,'KELAS (REFERENSI)'!O1655,IF(B1655=2,'KELAS (REFERENSI)'!O1670,IF(B1655=3,'KELAS (REFERENSI)'!O1685,IF(B1655=4,'KELAS (REFERENSI)'!O1700,""))))</f>
        <v/>
      </c>
      <c r="P1655" s="38" t="str">
        <f>IF(B1655=1,'KELAS (REFERENSI)'!P1655,IF(B1655=2,'KELAS (REFERENSI)'!P1670,IF(B1655=3,'KELAS (REFERENSI)'!P1685,IF(B1655=4,'KELAS (REFERENSI)'!P1700,""))))</f>
        <v/>
      </c>
      <c r="Q1655" s="38" t="str">
        <f t="shared" si="4"/>
        <v>BPS Kota Jakarta Timur</v>
      </c>
      <c r="R1655" s="38" t="str">
        <f t="shared" si="56"/>
        <v/>
      </c>
      <c r="S1655" s="38" t="str">
        <f t="shared" ref="S1655:T1655" si="1663">S1654</f>
        <v>15 Juni sampai dengan 31 Agustus 2026</v>
      </c>
      <c r="T1655" s="38" t="str">
        <f t="shared" si="1663"/>
        <v>31 Agustus 2026</v>
      </c>
      <c r="U1655" s="46"/>
      <c r="V1655" s="42"/>
      <c r="W1655" s="42"/>
      <c r="X1655" s="42"/>
    </row>
    <row r="1656" ht="15.0" customHeight="1">
      <c r="A1656" s="36" t="s">
        <v>6718</v>
      </c>
      <c r="B1656" s="43"/>
      <c r="C1656" s="44"/>
      <c r="D1656" s="47"/>
      <c r="E1656" s="47"/>
      <c r="F1656" s="39" t="str">
        <f t="shared" si="2"/>
        <v>PETUGAS.1655/SPK/SE/PML/3172/2026</v>
      </c>
      <c r="G1656" s="45"/>
      <c r="H1656" s="39" t="str">
        <f>VLOOKUP(G1656,'MITRA (REFERENSI)'!$A:$Z,16,FALSE)</f>
        <v>#N/A</v>
      </c>
      <c r="I1656" s="39" t="str">
        <f>VLOOKUP(G1656,'MITRA (REFERENSI)'!$A:$Z,25,FALSE)</f>
        <v>#N/A</v>
      </c>
      <c r="J1656" s="38" t="str">
        <f>VLOOKUP(G1656,'MITRA (REFERENSI)'!$A:$Z,26,FALSE)</f>
        <v>#N/A</v>
      </c>
      <c r="K1656" s="38" t="str">
        <f>VLOOKUP(G1656,'MITRA (REFERENSI)'!$A:$Z,15,FALSE)</f>
        <v>#N/A</v>
      </c>
      <c r="L1656" s="38" t="str">
        <f>VLOOKUP(G1656,'MITRA (REFERENSI)'!$A:$Z,15,FALSE)</f>
        <v>#N/A</v>
      </c>
      <c r="M1656" s="38" t="str">
        <f>IF(B1656=1,'KELAS (REFERENSI)'!M1656,IF(B1656=2,'KELAS (REFERENSI)'!M1671,IF(B1656=3,'KELAS (REFERENSI)'!M1686,IF(B1656=4,'KELAS (REFERENSI)'!M1701,""))))</f>
        <v/>
      </c>
      <c r="N1656" s="38" t="str">
        <f>IF(B1656=1,'KELAS (REFERENSI)'!N1656,IF(B1656=2,'KELAS (REFERENSI)'!N1671,IF(B1656=3,'KELAS (REFERENSI)'!N1686,IF(B1656=4,'KELAS (REFERENSI)'!N1701,""))))</f>
        <v/>
      </c>
      <c r="O1656" s="38" t="str">
        <f>IF(B1656=1,'KELAS (REFERENSI)'!O1656,IF(B1656=2,'KELAS (REFERENSI)'!O1671,IF(B1656=3,'KELAS (REFERENSI)'!O1686,IF(B1656=4,'KELAS (REFERENSI)'!O1701,""))))</f>
        <v/>
      </c>
      <c r="P1656" s="38" t="str">
        <f>IF(B1656=1,'KELAS (REFERENSI)'!P1656,IF(B1656=2,'KELAS (REFERENSI)'!P1671,IF(B1656=3,'KELAS (REFERENSI)'!P1686,IF(B1656=4,'KELAS (REFERENSI)'!P1701,""))))</f>
        <v/>
      </c>
      <c r="Q1656" s="38" t="str">
        <f t="shared" si="4"/>
        <v>BPS Kota Jakarta Timur</v>
      </c>
      <c r="R1656" s="38" t="str">
        <f t="shared" si="56"/>
        <v/>
      </c>
      <c r="S1656" s="38" t="str">
        <f t="shared" ref="S1656:T1656" si="1664">S1655</f>
        <v>15 Juni sampai dengan 31 Agustus 2026</v>
      </c>
      <c r="T1656" s="38" t="str">
        <f t="shared" si="1664"/>
        <v>31 Agustus 2026</v>
      </c>
      <c r="U1656" s="46"/>
      <c r="V1656" s="42"/>
      <c r="W1656" s="42"/>
      <c r="X1656" s="42"/>
    </row>
    <row r="1657" ht="15.0" customHeight="1">
      <c r="A1657" s="36" t="s">
        <v>6719</v>
      </c>
      <c r="B1657" s="43"/>
      <c r="C1657" s="44"/>
      <c r="D1657" s="47"/>
      <c r="E1657" s="47"/>
      <c r="F1657" s="39" t="str">
        <f t="shared" si="2"/>
        <v>PETUGAS.1656/SPK/SE/PML/3172/2026</v>
      </c>
      <c r="G1657" s="45"/>
      <c r="H1657" s="39" t="str">
        <f>VLOOKUP(G1657,'MITRA (REFERENSI)'!$A:$Z,16,FALSE)</f>
        <v>#N/A</v>
      </c>
      <c r="I1657" s="39" t="str">
        <f>VLOOKUP(G1657,'MITRA (REFERENSI)'!$A:$Z,25,FALSE)</f>
        <v>#N/A</v>
      </c>
      <c r="J1657" s="38" t="str">
        <f>VLOOKUP(G1657,'MITRA (REFERENSI)'!$A:$Z,26,FALSE)</f>
        <v>#N/A</v>
      </c>
      <c r="K1657" s="38" t="str">
        <f>VLOOKUP(G1657,'MITRA (REFERENSI)'!$A:$Z,15,FALSE)</f>
        <v>#N/A</v>
      </c>
      <c r="L1657" s="38" t="str">
        <f>VLOOKUP(G1657,'MITRA (REFERENSI)'!$A:$Z,15,FALSE)</f>
        <v>#N/A</v>
      </c>
      <c r="M1657" s="38" t="str">
        <f>IF(B1657=1,'KELAS (REFERENSI)'!M1657,IF(B1657=2,'KELAS (REFERENSI)'!M1672,IF(B1657=3,'KELAS (REFERENSI)'!M1687,IF(B1657=4,'KELAS (REFERENSI)'!M1702,""))))</f>
        <v/>
      </c>
      <c r="N1657" s="38" t="str">
        <f>IF(B1657=1,'KELAS (REFERENSI)'!N1657,IF(B1657=2,'KELAS (REFERENSI)'!N1672,IF(B1657=3,'KELAS (REFERENSI)'!N1687,IF(B1657=4,'KELAS (REFERENSI)'!N1702,""))))</f>
        <v/>
      </c>
      <c r="O1657" s="38" t="str">
        <f>IF(B1657=1,'KELAS (REFERENSI)'!O1657,IF(B1657=2,'KELAS (REFERENSI)'!O1672,IF(B1657=3,'KELAS (REFERENSI)'!O1687,IF(B1657=4,'KELAS (REFERENSI)'!O1702,""))))</f>
        <v/>
      </c>
      <c r="P1657" s="38" t="str">
        <f>IF(B1657=1,'KELAS (REFERENSI)'!P1657,IF(B1657=2,'KELAS (REFERENSI)'!P1672,IF(B1657=3,'KELAS (REFERENSI)'!P1687,IF(B1657=4,'KELAS (REFERENSI)'!P1702,""))))</f>
        <v/>
      </c>
      <c r="Q1657" s="38" t="str">
        <f t="shared" si="4"/>
        <v>BPS Kota Jakarta Timur</v>
      </c>
      <c r="R1657" s="38" t="str">
        <f t="shared" si="56"/>
        <v/>
      </c>
      <c r="S1657" s="38" t="str">
        <f t="shared" ref="S1657:T1657" si="1665">S1656</f>
        <v>15 Juni sampai dengan 31 Agustus 2026</v>
      </c>
      <c r="T1657" s="38" t="str">
        <f t="shared" si="1665"/>
        <v>31 Agustus 2026</v>
      </c>
      <c r="U1657" s="46"/>
      <c r="V1657" s="42"/>
      <c r="W1657" s="42"/>
      <c r="X1657" s="42"/>
    </row>
    <row r="1658" ht="15.0" customHeight="1">
      <c r="A1658" s="36" t="s">
        <v>6720</v>
      </c>
      <c r="B1658" s="43"/>
      <c r="C1658" s="44"/>
      <c r="D1658" s="47"/>
      <c r="E1658" s="47"/>
      <c r="F1658" s="39" t="str">
        <f t="shared" si="2"/>
        <v>PETUGAS.1657/SPK/SE/PML/3172/2026</v>
      </c>
      <c r="G1658" s="45"/>
      <c r="H1658" s="39" t="str">
        <f>VLOOKUP(G1658,'MITRA (REFERENSI)'!$A:$Z,16,FALSE)</f>
        <v>#N/A</v>
      </c>
      <c r="I1658" s="39" t="str">
        <f>VLOOKUP(G1658,'MITRA (REFERENSI)'!$A:$Z,25,FALSE)</f>
        <v>#N/A</v>
      </c>
      <c r="J1658" s="38" t="str">
        <f>VLOOKUP(G1658,'MITRA (REFERENSI)'!$A:$Z,26,FALSE)</f>
        <v>#N/A</v>
      </c>
      <c r="K1658" s="38" t="str">
        <f>VLOOKUP(G1658,'MITRA (REFERENSI)'!$A:$Z,15,FALSE)</f>
        <v>#N/A</v>
      </c>
      <c r="L1658" s="38" t="str">
        <f>VLOOKUP(G1658,'MITRA (REFERENSI)'!$A:$Z,15,FALSE)</f>
        <v>#N/A</v>
      </c>
      <c r="M1658" s="38" t="str">
        <f>IF(B1658=1,'KELAS (REFERENSI)'!M1658,IF(B1658=2,'KELAS (REFERENSI)'!M1673,IF(B1658=3,'KELAS (REFERENSI)'!M1688,IF(B1658=4,'KELAS (REFERENSI)'!M1703,""))))</f>
        <v/>
      </c>
      <c r="N1658" s="38" t="str">
        <f>IF(B1658=1,'KELAS (REFERENSI)'!N1658,IF(B1658=2,'KELAS (REFERENSI)'!N1673,IF(B1658=3,'KELAS (REFERENSI)'!N1688,IF(B1658=4,'KELAS (REFERENSI)'!N1703,""))))</f>
        <v/>
      </c>
      <c r="O1658" s="38" t="str">
        <f>IF(B1658=1,'KELAS (REFERENSI)'!O1658,IF(B1658=2,'KELAS (REFERENSI)'!O1673,IF(B1658=3,'KELAS (REFERENSI)'!O1688,IF(B1658=4,'KELAS (REFERENSI)'!O1703,""))))</f>
        <v/>
      </c>
      <c r="P1658" s="38" t="str">
        <f>IF(B1658=1,'KELAS (REFERENSI)'!P1658,IF(B1658=2,'KELAS (REFERENSI)'!P1673,IF(B1658=3,'KELAS (REFERENSI)'!P1688,IF(B1658=4,'KELAS (REFERENSI)'!P1703,""))))</f>
        <v/>
      </c>
      <c r="Q1658" s="38" t="str">
        <f t="shared" si="4"/>
        <v>BPS Kota Jakarta Timur</v>
      </c>
      <c r="R1658" s="38" t="str">
        <f t="shared" si="56"/>
        <v/>
      </c>
      <c r="S1658" s="38" t="str">
        <f t="shared" ref="S1658:T1658" si="1666">S1657</f>
        <v>15 Juni sampai dengan 31 Agustus 2026</v>
      </c>
      <c r="T1658" s="38" t="str">
        <f t="shared" si="1666"/>
        <v>31 Agustus 2026</v>
      </c>
      <c r="U1658" s="46"/>
      <c r="V1658" s="42"/>
      <c r="W1658" s="42"/>
      <c r="X1658" s="42"/>
    </row>
    <row r="1659" ht="15.0" customHeight="1">
      <c r="A1659" s="36" t="s">
        <v>6721</v>
      </c>
      <c r="B1659" s="43"/>
      <c r="C1659" s="44"/>
      <c r="D1659" s="47"/>
      <c r="E1659" s="47"/>
      <c r="F1659" s="39" t="str">
        <f t="shared" si="2"/>
        <v>PETUGAS.1658/SPK/SE/PML/3172/2026</v>
      </c>
      <c r="G1659" s="45"/>
      <c r="H1659" s="39" t="str">
        <f>VLOOKUP(G1659,'MITRA (REFERENSI)'!$A:$Z,16,FALSE)</f>
        <v>#N/A</v>
      </c>
      <c r="I1659" s="39" t="str">
        <f>VLOOKUP(G1659,'MITRA (REFERENSI)'!$A:$Z,25,FALSE)</f>
        <v>#N/A</v>
      </c>
      <c r="J1659" s="38" t="str">
        <f>VLOOKUP(G1659,'MITRA (REFERENSI)'!$A:$Z,26,FALSE)</f>
        <v>#N/A</v>
      </c>
      <c r="K1659" s="38" t="str">
        <f>VLOOKUP(G1659,'MITRA (REFERENSI)'!$A:$Z,15,FALSE)</f>
        <v>#N/A</v>
      </c>
      <c r="L1659" s="38" t="str">
        <f>VLOOKUP(G1659,'MITRA (REFERENSI)'!$A:$Z,15,FALSE)</f>
        <v>#N/A</v>
      </c>
      <c r="M1659" s="38" t="str">
        <f>IF(B1659=1,'KELAS (REFERENSI)'!M1659,IF(B1659=2,'KELAS (REFERENSI)'!M1674,IF(B1659=3,'KELAS (REFERENSI)'!M1689,IF(B1659=4,'KELAS (REFERENSI)'!M1704,""))))</f>
        <v/>
      </c>
      <c r="N1659" s="38" t="str">
        <f>IF(B1659=1,'KELAS (REFERENSI)'!N1659,IF(B1659=2,'KELAS (REFERENSI)'!N1674,IF(B1659=3,'KELAS (REFERENSI)'!N1689,IF(B1659=4,'KELAS (REFERENSI)'!N1704,""))))</f>
        <v/>
      </c>
      <c r="O1659" s="38" t="str">
        <f>IF(B1659=1,'KELAS (REFERENSI)'!O1659,IF(B1659=2,'KELAS (REFERENSI)'!O1674,IF(B1659=3,'KELAS (REFERENSI)'!O1689,IF(B1659=4,'KELAS (REFERENSI)'!O1704,""))))</f>
        <v/>
      </c>
      <c r="P1659" s="38" t="str">
        <f>IF(B1659=1,'KELAS (REFERENSI)'!P1659,IF(B1659=2,'KELAS (REFERENSI)'!P1674,IF(B1659=3,'KELAS (REFERENSI)'!P1689,IF(B1659=4,'KELAS (REFERENSI)'!P1704,""))))</f>
        <v/>
      </c>
      <c r="Q1659" s="38" t="str">
        <f t="shared" si="4"/>
        <v>BPS Kota Jakarta Timur</v>
      </c>
      <c r="R1659" s="38" t="str">
        <f t="shared" si="56"/>
        <v/>
      </c>
      <c r="S1659" s="38" t="str">
        <f t="shared" ref="S1659:T1659" si="1667">S1658</f>
        <v>15 Juni sampai dengan 31 Agustus 2026</v>
      </c>
      <c r="T1659" s="38" t="str">
        <f t="shared" si="1667"/>
        <v>31 Agustus 2026</v>
      </c>
      <c r="U1659" s="46"/>
      <c r="V1659" s="42"/>
      <c r="W1659" s="42"/>
      <c r="X1659" s="42"/>
    </row>
    <row r="1660" ht="15.0" customHeight="1">
      <c r="A1660" s="36" t="s">
        <v>6722</v>
      </c>
      <c r="B1660" s="43"/>
      <c r="C1660" s="44"/>
      <c r="D1660" s="47"/>
      <c r="E1660" s="47"/>
      <c r="F1660" s="39" t="str">
        <f t="shared" si="2"/>
        <v>PETUGAS.1659/SPK/SE/PML/3172/2026</v>
      </c>
      <c r="G1660" s="45"/>
      <c r="H1660" s="39" t="str">
        <f>VLOOKUP(G1660,'MITRA (REFERENSI)'!$A:$Z,16,FALSE)</f>
        <v>#N/A</v>
      </c>
      <c r="I1660" s="39" t="str">
        <f>VLOOKUP(G1660,'MITRA (REFERENSI)'!$A:$Z,25,FALSE)</f>
        <v>#N/A</v>
      </c>
      <c r="J1660" s="38" t="str">
        <f>VLOOKUP(G1660,'MITRA (REFERENSI)'!$A:$Z,26,FALSE)</f>
        <v>#N/A</v>
      </c>
      <c r="K1660" s="38" t="str">
        <f>VLOOKUP(G1660,'MITRA (REFERENSI)'!$A:$Z,15,FALSE)</f>
        <v>#N/A</v>
      </c>
      <c r="L1660" s="38" t="str">
        <f>VLOOKUP(G1660,'MITRA (REFERENSI)'!$A:$Z,15,FALSE)</f>
        <v>#N/A</v>
      </c>
      <c r="M1660" s="38" t="str">
        <f>IF(B1660=1,'KELAS (REFERENSI)'!M1660,IF(B1660=2,'KELAS (REFERENSI)'!M1675,IF(B1660=3,'KELAS (REFERENSI)'!M1690,IF(B1660=4,'KELAS (REFERENSI)'!M1705,""))))</f>
        <v/>
      </c>
      <c r="N1660" s="38" t="str">
        <f>IF(B1660=1,'KELAS (REFERENSI)'!N1660,IF(B1660=2,'KELAS (REFERENSI)'!N1675,IF(B1660=3,'KELAS (REFERENSI)'!N1690,IF(B1660=4,'KELAS (REFERENSI)'!N1705,""))))</f>
        <v/>
      </c>
      <c r="O1660" s="38" t="str">
        <f>IF(B1660=1,'KELAS (REFERENSI)'!O1660,IF(B1660=2,'KELAS (REFERENSI)'!O1675,IF(B1660=3,'KELAS (REFERENSI)'!O1690,IF(B1660=4,'KELAS (REFERENSI)'!O1705,""))))</f>
        <v/>
      </c>
      <c r="P1660" s="38" t="str">
        <f>IF(B1660=1,'KELAS (REFERENSI)'!P1660,IF(B1660=2,'KELAS (REFERENSI)'!P1675,IF(B1660=3,'KELAS (REFERENSI)'!P1690,IF(B1660=4,'KELAS (REFERENSI)'!P1705,""))))</f>
        <v/>
      </c>
      <c r="Q1660" s="38" t="str">
        <f t="shared" si="4"/>
        <v>BPS Kota Jakarta Timur</v>
      </c>
      <c r="R1660" s="38" t="str">
        <f t="shared" si="56"/>
        <v/>
      </c>
      <c r="S1660" s="38" t="str">
        <f t="shared" ref="S1660:T1660" si="1668">S1659</f>
        <v>15 Juni sampai dengan 31 Agustus 2026</v>
      </c>
      <c r="T1660" s="38" t="str">
        <f t="shared" si="1668"/>
        <v>31 Agustus 2026</v>
      </c>
      <c r="U1660" s="46"/>
      <c r="V1660" s="42"/>
      <c r="W1660" s="42"/>
      <c r="X1660" s="42"/>
    </row>
    <row r="1661" ht="15.0" customHeight="1">
      <c r="A1661" s="36" t="s">
        <v>6723</v>
      </c>
      <c r="B1661" s="43"/>
      <c r="C1661" s="44"/>
      <c r="D1661" s="47"/>
      <c r="E1661" s="47"/>
      <c r="F1661" s="39" t="str">
        <f t="shared" si="2"/>
        <v>PETUGAS.1660/SPK/SE/PML/3172/2026</v>
      </c>
      <c r="G1661" s="45"/>
      <c r="H1661" s="39" t="str">
        <f>VLOOKUP(G1661,'MITRA (REFERENSI)'!$A:$Z,16,FALSE)</f>
        <v>#N/A</v>
      </c>
      <c r="I1661" s="39" t="str">
        <f>VLOOKUP(G1661,'MITRA (REFERENSI)'!$A:$Z,25,FALSE)</f>
        <v>#N/A</v>
      </c>
      <c r="J1661" s="38" t="str">
        <f>VLOOKUP(G1661,'MITRA (REFERENSI)'!$A:$Z,26,FALSE)</f>
        <v>#N/A</v>
      </c>
      <c r="K1661" s="38" t="str">
        <f>VLOOKUP(G1661,'MITRA (REFERENSI)'!$A:$Z,15,FALSE)</f>
        <v>#N/A</v>
      </c>
      <c r="L1661" s="38" t="str">
        <f>VLOOKUP(G1661,'MITRA (REFERENSI)'!$A:$Z,15,FALSE)</f>
        <v>#N/A</v>
      </c>
      <c r="M1661" s="38" t="str">
        <f>IF(B1661=1,'KELAS (REFERENSI)'!M1661,IF(B1661=2,'KELAS (REFERENSI)'!M1676,IF(B1661=3,'KELAS (REFERENSI)'!M1691,IF(B1661=4,'KELAS (REFERENSI)'!M1706,""))))</f>
        <v/>
      </c>
      <c r="N1661" s="38" t="str">
        <f>IF(B1661=1,'KELAS (REFERENSI)'!N1661,IF(B1661=2,'KELAS (REFERENSI)'!N1676,IF(B1661=3,'KELAS (REFERENSI)'!N1691,IF(B1661=4,'KELAS (REFERENSI)'!N1706,""))))</f>
        <v/>
      </c>
      <c r="O1661" s="38" t="str">
        <f>IF(B1661=1,'KELAS (REFERENSI)'!O1661,IF(B1661=2,'KELAS (REFERENSI)'!O1676,IF(B1661=3,'KELAS (REFERENSI)'!O1691,IF(B1661=4,'KELAS (REFERENSI)'!O1706,""))))</f>
        <v/>
      </c>
      <c r="P1661" s="38" t="str">
        <f>IF(B1661=1,'KELAS (REFERENSI)'!P1661,IF(B1661=2,'KELAS (REFERENSI)'!P1676,IF(B1661=3,'KELAS (REFERENSI)'!P1691,IF(B1661=4,'KELAS (REFERENSI)'!P1706,""))))</f>
        <v/>
      </c>
      <c r="Q1661" s="38" t="str">
        <f t="shared" si="4"/>
        <v>BPS Kota Jakarta Timur</v>
      </c>
      <c r="R1661" s="38" t="str">
        <f t="shared" si="56"/>
        <v/>
      </c>
      <c r="S1661" s="38" t="str">
        <f t="shared" ref="S1661:T1661" si="1669">S1660</f>
        <v>15 Juni sampai dengan 31 Agustus 2026</v>
      </c>
      <c r="T1661" s="38" t="str">
        <f t="shared" si="1669"/>
        <v>31 Agustus 2026</v>
      </c>
      <c r="U1661" s="46"/>
      <c r="V1661" s="42"/>
      <c r="W1661" s="42"/>
      <c r="X1661" s="42"/>
    </row>
    <row r="1662" ht="15.0" customHeight="1">
      <c r="A1662" s="36" t="s">
        <v>6724</v>
      </c>
      <c r="B1662" s="43"/>
      <c r="C1662" s="44"/>
      <c r="D1662" s="47"/>
      <c r="E1662" s="47"/>
      <c r="F1662" s="39" t="str">
        <f t="shared" si="2"/>
        <v>PETUGAS.1661/SPK/SE/PML/3172/2026</v>
      </c>
      <c r="G1662" s="45"/>
      <c r="H1662" s="39" t="str">
        <f>VLOOKUP(G1662,'MITRA (REFERENSI)'!$A:$Z,16,FALSE)</f>
        <v>#N/A</v>
      </c>
      <c r="I1662" s="39" t="str">
        <f>VLOOKUP(G1662,'MITRA (REFERENSI)'!$A:$Z,25,FALSE)</f>
        <v>#N/A</v>
      </c>
      <c r="J1662" s="38" t="str">
        <f>VLOOKUP(G1662,'MITRA (REFERENSI)'!$A:$Z,26,FALSE)</f>
        <v>#N/A</v>
      </c>
      <c r="K1662" s="38" t="str">
        <f>VLOOKUP(G1662,'MITRA (REFERENSI)'!$A:$Z,15,FALSE)</f>
        <v>#N/A</v>
      </c>
      <c r="L1662" s="38" t="str">
        <f>VLOOKUP(G1662,'MITRA (REFERENSI)'!$A:$Z,15,FALSE)</f>
        <v>#N/A</v>
      </c>
      <c r="M1662" s="38" t="str">
        <f>IF(B1662=1,'KELAS (REFERENSI)'!M1662,IF(B1662=2,'KELAS (REFERENSI)'!M1677,IF(B1662=3,'KELAS (REFERENSI)'!M1692,IF(B1662=4,'KELAS (REFERENSI)'!M1707,""))))</f>
        <v/>
      </c>
      <c r="N1662" s="38" t="str">
        <f>IF(B1662=1,'KELAS (REFERENSI)'!N1662,IF(B1662=2,'KELAS (REFERENSI)'!N1677,IF(B1662=3,'KELAS (REFERENSI)'!N1692,IF(B1662=4,'KELAS (REFERENSI)'!N1707,""))))</f>
        <v/>
      </c>
      <c r="O1662" s="38" t="str">
        <f>IF(B1662=1,'KELAS (REFERENSI)'!O1662,IF(B1662=2,'KELAS (REFERENSI)'!O1677,IF(B1662=3,'KELAS (REFERENSI)'!O1692,IF(B1662=4,'KELAS (REFERENSI)'!O1707,""))))</f>
        <v/>
      </c>
      <c r="P1662" s="38" t="str">
        <f>IF(B1662=1,'KELAS (REFERENSI)'!P1662,IF(B1662=2,'KELAS (REFERENSI)'!P1677,IF(B1662=3,'KELAS (REFERENSI)'!P1692,IF(B1662=4,'KELAS (REFERENSI)'!P1707,""))))</f>
        <v/>
      </c>
      <c r="Q1662" s="38" t="str">
        <f t="shared" si="4"/>
        <v>BPS Kota Jakarta Timur</v>
      </c>
      <c r="R1662" s="38" t="str">
        <f t="shared" si="56"/>
        <v/>
      </c>
      <c r="S1662" s="38" t="str">
        <f t="shared" ref="S1662:T1662" si="1670">S1661</f>
        <v>15 Juni sampai dengan 31 Agustus 2026</v>
      </c>
      <c r="T1662" s="38" t="str">
        <f t="shared" si="1670"/>
        <v>31 Agustus 2026</v>
      </c>
      <c r="U1662" s="46"/>
      <c r="V1662" s="42"/>
      <c r="W1662" s="42"/>
      <c r="X1662" s="42"/>
    </row>
    <row r="1663" ht="15.0" customHeight="1">
      <c r="A1663" s="36" t="s">
        <v>6725</v>
      </c>
      <c r="B1663" s="43"/>
      <c r="C1663" s="44"/>
      <c r="D1663" s="47"/>
      <c r="E1663" s="47"/>
      <c r="F1663" s="39" t="str">
        <f t="shared" si="2"/>
        <v>PETUGAS.1662/SPK/SE/PML/3172/2026</v>
      </c>
      <c r="G1663" s="45"/>
      <c r="H1663" s="39" t="str">
        <f>VLOOKUP(G1663,'MITRA (REFERENSI)'!$A:$Z,16,FALSE)</f>
        <v>#N/A</v>
      </c>
      <c r="I1663" s="39" t="str">
        <f>VLOOKUP(G1663,'MITRA (REFERENSI)'!$A:$Z,25,FALSE)</f>
        <v>#N/A</v>
      </c>
      <c r="J1663" s="38" t="str">
        <f>VLOOKUP(G1663,'MITRA (REFERENSI)'!$A:$Z,26,FALSE)</f>
        <v>#N/A</v>
      </c>
      <c r="K1663" s="38" t="str">
        <f>VLOOKUP(G1663,'MITRA (REFERENSI)'!$A:$Z,15,FALSE)</f>
        <v>#N/A</v>
      </c>
      <c r="L1663" s="38" t="str">
        <f>VLOOKUP(G1663,'MITRA (REFERENSI)'!$A:$Z,15,FALSE)</f>
        <v>#N/A</v>
      </c>
      <c r="M1663" s="38" t="str">
        <f>IF(B1663=1,'KELAS (REFERENSI)'!M1663,IF(B1663=2,'KELAS (REFERENSI)'!M1678,IF(B1663=3,'KELAS (REFERENSI)'!M1693,IF(B1663=4,'KELAS (REFERENSI)'!M1708,""))))</f>
        <v/>
      </c>
      <c r="N1663" s="38" t="str">
        <f>IF(B1663=1,'KELAS (REFERENSI)'!N1663,IF(B1663=2,'KELAS (REFERENSI)'!N1678,IF(B1663=3,'KELAS (REFERENSI)'!N1693,IF(B1663=4,'KELAS (REFERENSI)'!N1708,""))))</f>
        <v/>
      </c>
      <c r="O1663" s="38" t="str">
        <f>IF(B1663=1,'KELAS (REFERENSI)'!O1663,IF(B1663=2,'KELAS (REFERENSI)'!O1678,IF(B1663=3,'KELAS (REFERENSI)'!O1693,IF(B1663=4,'KELAS (REFERENSI)'!O1708,""))))</f>
        <v/>
      </c>
      <c r="P1663" s="38" t="str">
        <f>IF(B1663=1,'KELAS (REFERENSI)'!P1663,IF(B1663=2,'KELAS (REFERENSI)'!P1678,IF(B1663=3,'KELAS (REFERENSI)'!P1693,IF(B1663=4,'KELAS (REFERENSI)'!P1708,""))))</f>
        <v/>
      </c>
      <c r="Q1663" s="38" t="str">
        <f t="shared" si="4"/>
        <v>BPS Kota Jakarta Timur</v>
      </c>
      <c r="R1663" s="38" t="str">
        <f t="shared" si="56"/>
        <v/>
      </c>
      <c r="S1663" s="38" t="str">
        <f t="shared" ref="S1663:T1663" si="1671">S1662</f>
        <v>15 Juni sampai dengan 31 Agustus 2026</v>
      </c>
      <c r="T1663" s="38" t="str">
        <f t="shared" si="1671"/>
        <v>31 Agustus 2026</v>
      </c>
      <c r="U1663" s="46"/>
      <c r="V1663" s="42"/>
      <c r="W1663" s="42"/>
      <c r="X1663" s="42"/>
    </row>
    <row r="1664" ht="15.0" customHeight="1">
      <c r="A1664" s="36" t="s">
        <v>6726</v>
      </c>
      <c r="B1664" s="43"/>
      <c r="C1664" s="44"/>
      <c r="D1664" s="47"/>
      <c r="E1664" s="47"/>
      <c r="F1664" s="39" t="str">
        <f t="shared" si="2"/>
        <v>PETUGAS.1663/SPK/SE/PML/3172/2026</v>
      </c>
      <c r="G1664" s="45"/>
      <c r="H1664" s="39" t="str">
        <f>VLOOKUP(G1664,'MITRA (REFERENSI)'!$A:$Z,16,FALSE)</f>
        <v>#N/A</v>
      </c>
      <c r="I1664" s="39" t="str">
        <f>VLOOKUP(G1664,'MITRA (REFERENSI)'!$A:$Z,25,FALSE)</f>
        <v>#N/A</v>
      </c>
      <c r="J1664" s="38" t="str">
        <f>VLOOKUP(G1664,'MITRA (REFERENSI)'!$A:$Z,26,FALSE)</f>
        <v>#N/A</v>
      </c>
      <c r="K1664" s="38" t="str">
        <f>VLOOKUP(G1664,'MITRA (REFERENSI)'!$A:$Z,15,FALSE)</f>
        <v>#N/A</v>
      </c>
      <c r="L1664" s="38" t="str">
        <f>VLOOKUP(G1664,'MITRA (REFERENSI)'!$A:$Z,15,FALSE)</f>
        <v>#N/A</v>
      </c>
      <c r="M1664" s="38" t="str">
        <f>IF(B1664=1,'KELAS (REFERENSI)'!M1664,IF(B1664=2,'KELAS (REFERENSI)'!M1679,IF(B1664=3,'KELAS (REFERENSI)'!M1694,IF(B1664=4,'KELAS (REFERENSI)'!M1709,""))))</f>
        <v/>
      </c>
      <c r="N1664" s="38" t="str">
        <f>IF(B1664=1,'KELAS (REFERENSI)'!N1664,IF(B1664=2,'KELAS (REFERENSI)'!N1679,IF(B1664=3,'KELAS (REFERENSI)'!N1694,IF(B1664=4,'KELAS (REFERENSI)'!N1709,""))))</f>
        <v/>
      </c>
      <c r="O1664" s="38" t="str">
        <f>IF(B1664=1,'KELAS (REFERENSI)'!O1664,IF(B1664=2,'KELAS (REFERENSI)'!O1679,IF(B1664=3,'KELAS (REFERENSI)'!O1694,IF(B1664=4,'KELAS (REFERENSI)'!O1709,""))))</f>
        <v/>
      </c>
      <c r="P1664" s="38" t="str">
        <f>IF(B1664=1,'KELAS (REFERENSI)'!P1664,IF(B1664=2,'KELAS (REFERENSI)'!P1679,IF(B1664=3,'KELAS (REFERENSI)'!P1694,IF(B1664=4,'KELAS (REFERENSI)'!P1709,""))))</f>
        <v/>
      </c>
      <c r="Q1664" s="38" t="str">
        <f t="shared" si="4"/>
        <v>BPS Kota Jakarta Timur</v>
      </c>
      <c r="R1664" s="38" t="str">
        <f t="shared" si="56"/>
        <v/>
      </c>
      <c r="S1664" s="38" t="str">
        <f t="shared" ref="S1664:T1664" si="1672">S1663</f>
        <v>15 Juni sampai dengan 31 Agustus 2026</v>
      </c>
      <c r="T1664" s="38" t="str">
        <f t="shared" si="1672"/>
        <v>31 Agustus 2026</v>
      </c>
      <c r="U1664" s="46"/>
      <c r="V1664" s="42"/>
      <c r="W1664" s="42"/>
      <c r="X1664" s="42"/>
    </row>
    <row r="1665" ht="15.0" customHeight="1">
      <c r="A1665" s="36" t="s">
        <v>6727</v>
      </c>
      <c r="B1665" s="43"/>
      <c r="C1665" s="44"/>
      <c r="D1665" s="47"/>
      <c r="E1665" s="47"/>
      <c r="F1665" s="39" t="str">
        <f t="shared" si="2"/>
        <v>PETUGAS.1664/SPK/SE/PML/3172/2026</v>
      </c>
      <c r="G1665" s="45"/>
      <c r="H1665" s="39" t="str">
        <f>VLOOKUP(G1665,'MITRA (REFERENSI)'!$A:$Z,16,FALSE)</f>
        <v>#N/A</v>
      </c>
      <c r="I1665" s="39" t="str">
        <f>VLOOKUP(G1665,'MITRA (REFERENSI)'!$A:$Z,25,FALSE)</f>
        <v>#N/A</v>
      </c>
      <c r="J1665" s="38" t="str">
        <f>VLOOKUP(G1665,'MITRA (REFERENSI)'!$A:$Z,26,FALSE)</f>
        <v>#N/A</v>
      </c>
      <c r="K1665" s="38" t="str">
        <f>VLOOKUP(G1665,'MITRA (REFERENSI)'!$A:$Z,15,FALSE)</f>
        <v>#N/A</v>
      </c>
      <c r="L1665" s="38" t="str">
        <f>VLOOKUP(G1665,'MITRA (REFERENSI)'!$A:$Z,15,FALSE)</f>
        <v>#N/A</v>
      </c>
      <c r="M1665" s="38" t="str">
        <f>IF(B1665=1,'KELAS (REFERENSI)'!M1665,IF(B1665=2,'KELAS (REFERENSI)'!M1680,IF(B1665=3,'KELAS (REFERENSI)'!M1695,IF(B1665=4,'KELAS (REFERENSI)'!M1710,""))))</f>
        <v/>
      </c>
      <c r="N1665" s="38" t="str">
        <f>IF(B1665=1,'KELAS (REFERENSI)'!N1665,IF(B1665=2,'KELAS (REFERENSI)'!N1680,IF(B1665=3,'KELAS (REFERENSI)'!N1695,IF(B1665=4,'KELAS (REFERENSI)'!N1710,""))))</f>
        <v/>
      </c>
      <c r="O1665" s="38" t="str">
        <f>IF(B1665=1,'KELAS (REFERENSI)'!O1665,IF(B1665=2,'KELAS (REFERENSI)'!O1680,IF(B1665=3,'KELAS (REFERENSI)'!O1695,IF(B1665=4,'KELAS (REFERENSI)'!O1710,""))))</f>
        <v/>
      </c>
      <c r="P1665" s="38" t="str">
        <f>IF(B1665=1,'KELAS (REFERENSI)'!P1665,IF(B1665=2,'KELAS (REFERENSI)'!P1680,IF(B1665=3,'KELAS (REFERENSI)'!P1695,IF(B1665=4,'KELAS (REFERENSI)'!P1710,""))))</f>
        <v/>
      </c>
      <c r="Q1665" s="38" t="str">
        <f t="shared" si="4"/>
        <v>BPS Kota Jakarta Timur</v>
      </c>
      <c r="R1665" s="38" t="str">
        <f t="shared" si="56"/>
        <v/>
      </c>
      <c r="S1665" s="38" t="str">
        <f t="shared" ref="S1665:T1665" si="1673">S1664</f>
        <v>15 Juni sampai dengan 31 Agustus 2026</v>
      </c>
      <c r="T1665" s="38" t="str">
        <f t="shared" si="1673"/>
        <v>31 Agustus 2026</v>
      </c>
      <c r="U1665" s="46"/>
      <c r="V1665" s="42"/>
      <c r="W1665" s="42"/>
      <c r="X1665" s="42"/>
    </row>
    <row r="1666" ht="15.0" customHeight="1">
      <c r="A1666" s="36" t="s">
        <v>6728</v>
      </c>
      <c r="B1666" s="43"/>
      <c r="C1666" s="44"/>
      <c r="D1666" s="47"/>
      <c r="E1666" s="47"/>
      <c r="F1666" s="39" t="str">
        <f t="shared" si="2"/>
        <v>PETUGAS.1665/SPK/SE/PML/3172/2026</v>
      </c>
      <c r="G1666" s="45"/>
      <c r="H1666" s="39" t="str">
        <f>VLOOKUP(G1666,'MITRA (REFERENSI)'!$A:$Z,16,FALSE)</f>
        <v>#N/A</v>
      </c>
      <c r="I1666" s="39" t="str">
        <f>VLOOKUP(G1666,'MITRA (REFERENSI)'!$A:$Z,25,FALSE)</f>
        <v>#N/A</v>
      </c>
      <c r="J1666" s="38" t="str">
        <f>VLOOKUP(G1666,'MITRA (REFERENSI)'!$A:$Z,26,FALSE)</f>
        <v>#N/A</v>
      </c>
      <c r="K1666" s="38" t="str">
        <f>VLOOKUP(G1666,'MITRA (REFERENSI)'!$A:$Z,15,FALSE)</f>
        <v>#N/A</v>
      </c>
      <c r="L1666" s="38" t="str">
        <f>VLOOKUP(G1666,'MITRA (REFERENSI)'!$A:$Z,15,FALSE)</f>
        <v>#N/A</v>
      </c>
      <c r="M1666" s="38" t="str">
        <f>IF(B1666=1,'KELAS (REFERENSI)'!M1666,IF(B1666=2,'KELAS (REFERENSI)'!M1681,IF(B1666=3,'KELAS (REFERENSI)'!M1696,IF(B1666=4,'KELAS (REFERENSI)'!M1711,""))))</f>
        <v/>
      </c>
      <c r="N1666" s="38" t="str">
        <f>IF(B1666=1,'KELAS (REFERENSI)'!N1666,IF(B1666=2,'KELAS (REFERENSI)'!N1681,IF(B1666=3,'KELAS (REFERENSI)'!N1696,IF(B1666=4,'KELAS (REFERENSI)'!N1711,""))))</f>
        <v/>
      </c>
      <c r="O1666" s="38" t="str">
        <f>IF(B1666=1,'KELAS (REFERENSI)'!O1666,IF(B1666=2,'KELAS (REFERENSI)'!O1681,IF(B1666=3,'KELAS (REFERENSI)'!O1696,IF(B1666=4,'KELAS (REFERENSI)'!O1711,""))))</f>
        <v/>
      </c>
      <c r="P1666" s="38" t="str">
        <f>IF(B1666=1,'KELAS (REFERENSI)'!P1666,IF(B1666=2,'KELAS (REFERENSI)'!P1681,IF(B1666=3,'KELAS (REFERENSI)'!P1696,IF(B1666=4,'KELAS (REFERENSI)'!P1711,""))))</f>
        <v/>
      </c>
      <c r="Q1666" s="38" t="str">
        <f t="shared" si="4"/>
        <v>BPS Kota Jakarta Timur</v>
      </c>
      <c r="R1666" s="38" t="str">
        <f t="shared" si="56"/>
        <v/>
      </c>
      <c r="S1666" s="38" t="str">
        <f t="shared" ref="S1666:T1666" si="1674">S1665</f>
        <v>15 Juni sampai dengan 31 Agustus 2026</v>
      </c>
      <c r="T1666" s="38" t="str">
        <f t="shared" si="1674"/>
        <v>31 Agustus 2026</v>
      </c>
      <c r="U1666" s="46"/>
      <c r="V1666" s="42"/>
      <c r="W1666" s="42"/>
      <c r="X1666" s="42"/>
    </row>
    <row r="1667" ht="15.0" customHeight="1">
      <c r="A1667" s="36" t="s">
        <v>6729</v>
      </c>
      <c r="B1667" s="43"/>
      <c r="C1667" s="44"/>
      <c r="D1667" s="47"/>
      <c r="E1667" s="47"/>
      <c r="F1667" s="39" t="str">
        <f t="shared" si="2"/>
        <v>PETUGAS.1666/SPK/SE/PML/3172/2026</v>
      </c>
      <c r="G1667" s="45"/>
      <c r="H1667" s="39" t="str">
        <f>VLOOKUP(G1667,'MITRA (REFERENSI)'!$A:$Z,16,FALSE)</f>
        <v>#N/A</v>
      </c>
      <c r="I1667" s="39" t="str">
        <f>VLOOKUP(G1667,'MITRA (REFERENSI)'!$A:$Z,25,FALSE)</f>
        <v>#N/A</v>
      </c>
      <c r="J1667" s="38" t="str">
        <f>VLOOKUP(G1667,'MITRA (REFERENSI)'!$A:$Z,26,FALSE)</f>
        <v>#N/A</v>
      </c>
      <c r="K1667" s="38" t="str">
        <f>VLOOKUP(G1667,'MITRA (REFERENSI)'!$A:$Z,15,FALSE)</f>
        <v>#N/A</v>
      </c>
      <c r="L1667" s="38" t="str">
        <f>VLOOKUP(G1667,'MITRA (REFERENSI)'!$A:$Z,15,FALSE)</f>
        <v>#N/A</v>
      </c>
      <c r="M1667" s="38" t="str">
        <f>IF(B1667=1,'KELAS (REFERENSI)'!M1667,IF(B1667=2,'KELAS (REFERENSI)'!M1682,IF(B1667=3,'KELAS (REFERENSI)'!M1697,IF(B1667=4,'KELAS (REFERENSI)'!M1712,""))))</f>
        <v/>
      </c>
      <c r="N1667" s="38" t="str">
        <f>IF(B1667=1,'KELAS (REFERENSI)'!N1667,IF(B1667=2,'KELAS (REFERENSI)'!N1682,IF(B1667=3,'KELAS (REFERENSI)'!N1697,IF(B1667=4,'KELAS (REFERENSI)'!N1712,""))))</f>
        <v/>
      </c>
      <c r="O1667" s="38" t="str">
        <f>IF(B1667=1,'KELAS (REFERENSI)'!O1667,IF(B1667=2,'KELAS (REFERENSI)'!O1682,IF(B1667=3,'KELAS (REFERENSI)'!O1697,IF(B1667=4,'KELAS (REFERENSI)'!O1712,""))))</f>
        <v/>
      </c>
      <c r="P1667" s="38" t="str">
        <f>IF(B1667=1,'KELAS (REFERENSI)'!P1667,IF(B1667=2,'KELAS (REFERENSI)'!P1682,IF(B1667=3,'KELAS (REFERENSI)'!P1697,IF(B1667=4,'KELAS (REFERENSI)'!P1712,""))))</f>
        <v/>
      </c>
      <c r="Q1667" s="38" t="str">
        <f t="shared" si="4"/>
        <v>BPS Kota Jakarta Timur</v>
      </c>
      <c r="R1667" s="38" t="str">
        <f t="shared" si="56"/>
        <v/>
      </c>
      <c r="S1667" s="38" t="str">
        <f t="shared" ref="S1667:T1667" si="1675">S1666</f>
        <v>15 Juni sampai dengan 31 Agustus 2026</v>
      </c>
      <c r="T1667" s="38" t="str">
        <f t="shared" si="1675"/>
        <v>31 Agustus 2026</v>
      </c>
      <c r="U1667" s="46"/>
      <c r="V1667" s="42"/>
      <c r="W1667" s="42"/>
      <c r="X1667" s="42"/>
    </row>
    <row r="1668" ht="15.0" customHeight="1">
      <c r="A1668" s="36" t="s">
        <v>6730</v>
      </c>
      <c r="B1668" s="43"/>
      <c r="C1668" s="44"/>
      <c r="D1668" s="47"/>
      <c r="E1668" s="47"/>
      <c r="F1668" s="39" t="str">
        <f t="shared" si="2"/>
        <v>PETUGAS.1667/SPK/SE/PML/3172/2026</v>
      </c>
      <c r="G1668" s="45"/>
      <c r="H1668" s="39" t="str">
        <f>VLOOKUP(G1668,'MITRA (REFERENSI)'!$A:$Z,16,FALSE)</f>
        <v>#N/A</v>
      </c>
      <c r="I1668" s="39" t="str">
        <f>VLOOKUP(G1668,'MITRA (REFERENSI)'!$A:$Z,25,FALSE)</f>
        <v>#N/A</v>
      </c>
      <c r="J1668" s="38" t="str">
        <f>VLOOKUP(G1668,'MITRA (REFERENSI)'!$A:$Z,26,FALSE)</f>
        <v>#N/A</v>
      </c>
      <c r="K1668" s="38" t="str">
        <f>VLOOKUP(G1668,'MITRA (REFERENSI)'!$A:$Z,15,FALSE)</f>
        <v>#N/A</v>
      </c>
      <c r="L1668" s="38" t="str">
        <f>VLOOKUP(G1668,'MITRA (REFERENSI)'!$A:$Z,15,FALSE)</f>
        <v>#N/A</v>
      </c>
      <c r="M1668" s="38" t="str">
        <f>IF(B1668=1,'KELAS (REFERENSI)'!M1668,IF(B1668=2,'KELAS (REFERENSI)'!M1683,IF(B1668=3,'KELAS (REFERENSI)'!M1698,IF(B1668=4,'KELAS (REFERENSI)'!M1713,""))))</f>
        <v/>
      </c>
      <c r="N1668" s="38" t="str">
        <f>IF(B1668=1,'KELAS (REFERENSI)'!N1668,IF(B1668=2,'KELAS (REFERENSI)'!N1683,IF(B1668=3,'KELAS (REFERENSI)'!N1698,IF(B1668=4,'KELAS (REFERENSI)'!N1713,""))))</f>
        <v/>
      </c>
      <c r="O1668" s="38" t="str">
        <f>IF(B1668=1,'KELAS (REFERENSI)'!O1668,IF(B1668=2,'KELAS (REFERENSI)'!O1683,IF(B1668=3,'KELAS (REFERENSI)'!O1698,IF(B1668=4,'KELAS (REFERENSI)'!O1713,""))))</f>
        <v/>
      </c>
      <c r="P1668" s="38" t="str">
        <f>IF(B1668=1,'KELAS (REFERENSI)'!P1668,IF(B1668=2,'KELAS (REFERENSI)'!P1683,IF(B1668=3,'KELAS (REFERENSI)'!P1698,IF(B1668=4,'KELAS (REFERENSI)'!P1713,""))))</f>
        <v/>
      </c>
      <c r="Q1668" s="38" t="str">
        <f t="shared" si="4"/>
        <v>BPS Kota Jakarta Timur</v>
      </c>
      <c r="R1668" s="38" t="str">
        <f t="shared" si="56"/>
        <v/>
      </c>
      <c r="S1668" s="38" t="str">
        <f t="shared" ref="S1668:T1668" si="1676">S1667</f>
        <v>15 Juni sampai dengan 31 Agustus 2026</v>
      </c>
      <c r="T1668" s="38" t="str">
        <f t="shared" si="1676"/>
        <v>31 Agustus 2026</v>
      </c>
      <c r="U1668" s="46"/>
      <c r="V1668" s="42"/>
      <c r="W1668" s="42"/>
      <c r="X1668" s="42"/>
    </row>
    <row r="1669" ht="15.0" customHeight="1">
      <c r="A1669" s="36" t="s">
        <v>6731</v>
      </c>
      <c r="B1669" s="43"/>
      <c r="C1669" s="44"/>
      <c r="D1669" s="47"/>
      <c r="E1669" s="47"/>
      <c r="F1669" s="39" t="str">
        <f t="shared" si="2"/>
        <v>PETUGAS.1668/SPK/SE/PML/3172/2026</v>
      </c>
      <c r="G1669" s="45"/>
      <c r="H1669" s="39" t="str">
        <f>VLOOKUP(G1669,'MITRA (REFERENSI)'!$A:$Z,16,FALSE)</f>
        <v>#N/A</v>
      </c>
      <c r="I1669" s="39" t="str">
        <f>VLOOKUP(G1669,'MITRA (REFERENSI)'!$A:$Z,25,FALSE)</f>
        <v>#N/A</v>
      </c>
      <c r="J1669" s="38" t="str">
        <f>VLOOKUP(G1669,'MITRA (REFERENSI)'!$A:$Z,26,FALSE)</f>
        <v>#N/A</v>
      </c>
      <c r="K1669" s="38" t="str">
        <f>VLOOKUP(G1669,'MITRA (REFERENSI)'!$A:$Z,15,FALSE)</f>
        <v>#N/A</v>
      </c>
      <c r="L1669" s="38" t="str">
        <f>VLOOKUP(G1669,'MITRA (REFERENSI)'!$A:$Z,15,FALSE)</f>
        <v>#N/A</v>
      </c>
      <c r="M1669" s="38" t="str">
        <f>IF(B1669=1,'KELAS (REFERENSI)'!M1669,IF(B1669=2,'KELAS (REFERENSI)'!M1684,IF(B1669=3,'KELAS (REFERENSI)'!M1699,IF(B1669=4,'KELAS (REFERENSI)'!M1714,""))))</f>
        <v/>
      </c>
      <c r="N1669" s="38" t="str">
        <f>IF(B1669=1,'KELAS (REFERENSI)'!N1669,IF(B1669=2,'KELAS (REFERENSI)'!N1684,IF(B1669=3,'KELAS (REFERENSI)'!N1699,IF(B1669=4,'KELAS (REFERENSI)'!N1714,""))))</f>
        <v/>
      </c>
      <c r="O1669" s="38" t="str">
        <f>IF(B1669=1,'KELAS (REFERENSI)'!O1669,IF(B1669=2,'KELAS (REFERENSI)'!O1684,IF(B1669=3,'KELAS (REFERENSI)'!O1699,IF(B1669=4,'KELAS (REFERENSI)'!O1714,""))))</f>
        <v/>
      </c>
      <c r="P1669" s="38" t="str">
        <f>IF(B1669=1,'KELAS (REFERENSI)'!P1669,IF(B1669=2,'KELAS (REFERENSI)'!P1684,IF(B1669=3,'KELAS (REFERENSI)'!P1699,IF(B1669=4,'KELAS (REFERENSI)'!P1714,""))))</f>
        <v/>
      </c>
      <c r="Q1669" s="38" t="str">
        <f t="shared" si="4"/>
        <v>BPS Kota Jakarta Timur</v>
      </c>
      <c r="R1669" s="38" t="str">
        <f t="shared" si="56"/>
        <v/>
      </c>
      <c r="S1669" s="38" t="str">
        <f t="shared" ref="S1669:T1669" si="1677">S1668</f>
        <v>15 Juni sampai dengan 31 Agustus 2026</v>
      </c>
      <c r="T1669" s="38" t="str">
        <f t="shared" si="1677"/>
        <v>31 Agustus 2026</v>
      </c>
      <c r="U1669" s="46"/>
      <c r="V1669" s="42"/>
      <c r="W1669" s="42"/>
      <c r="X1669" s="42"/>
    </row>
    <row r="1670" ht="15.0" customHeight="1">
      <c r="A1670" s="36" t="s">
        <v>6732</v>
      </c>
      <c r="B1670" s="43"/>
      <c r="C1670" s="44"/>
      <c r="D1670" s="47"/>
      <c r="E1670" s="47"/>
      <c r="F1670" s="39" t="str">
        <f t="shared" si="2"/>
        <v>PETUGAS.1669/SPK/SE/PML/3172/2026</v>
      </c>
      <c r="G1670" s="45"/>
      <c r="H1670" s="39" t="str">
        <f>VLOOKUP(G1670,'MITRA (REFERENSI)'!$A:$Z,16,FALSE)</f>
        <v>#N/A</v>
      </c>
      <c r="I1670" s="39" t="str">
        <f>VLOOKUP(G1670,'MITRA (REFERENSI)'!$A:$Z,25,FALSE)</f>
        <v>#N/A</v>
      </c>
      <c r="J1670" s="38" t="str">
        <f>VLOOKUP(G1670,'MITRA (REFERENSI)'!$A:$Z,26,FALSE)</f>
        <v>#N/A</v>
      </c>
      <c r="K1670" s="38" t="str">
        <f>VLOOKUP(G1670,'MITRA (REFERENSI)'!$A:$Z,15,FALSE)</f>
        <v>#N/A</v>
      </c>
      <c r="L1670" s="38" t="str">
        <f>VLOOKUP(G1670,'MITRA (REFERENSI)'!$A:$Z,15,FALSE)</f>
        <v>#N/A</v>
      </c>
      <c r="M1670" s="38" t="str">
        <f>IF(B1670=1,'KELAS (REFERENSI)'!M1670,IF(B1670=2,'KELAS (REFERENSI)'!M1685,IF(B1670=3,'KELAS (REFERENSI)'!M1700,IF(B1670=4,'KELAS (REFERENSI)'!M1715,""))))</f>
        <v/>
      </c>
      <c r="N1670" s="38" t="str">
        <f>IF(B1670=1,'KELAS (REFERENSI)'!N1670,IF(B1670=2,'KELAS (REFERENSI)'!N1685,IF(B1670=3,'KELAS (REFERENSI)'!N1700,IF(B1670=4,'KELAS (REFERENSI)'!N1715,""))))</f>
        <v/>
      </c>
      <c r="O1670" s="38" t="str">
        <f>IF(B1670=1,'KELAS (REFERENSI)'!O1670,IF(B1670=2,'KELAS (REFERENSI)'!O1685,IF(B1670=3,'KELAS (REFERENSI)'!O1700,IF(B1670=4,'KELAS (REFERENSI)'!O1715,""))))</f>
        <v/>
      </c>
      <c r="P1670" s="38" t="str">
        <f>IF(B1670=1,'KELAS (REFERENSI)'!P1670,IF(B1670=2,'KELAS (REFERENSI)'!P1685,IF(B1670=3,'KELAS (REFERENSI)'!P1700,IF(B1670=4,'KELAS (REFERENSI)'!P1715,""))))</f>
        <v/>
      </c>
      <c r="Q1670" s="38" t="str">
        <f t="shared" si="4"/>
        <v>BPS Kota Jakarta Timur</v>
      </c>
      <c r="R1670" s="38" t="str">
        <f t="shared" si="56"/>
        <v/>
      </c>
      <c r="S1670" s="38" t="str">
        <f t="shared" ref="S1670:T1670" si="1678">S1669</f>
        <v>15 Juni sampai dengan 31 Agustus 2026</v>
      </c>
      <c r="T1670" s="38" t="str">
        <f t="shared" si="1678"/>
        <v>31 Agustus 2026</v>
      </c>
      <c r="U1670" s="46"/>
      <c r="V1670" s="42"/>
      <c r="W1670" s="42"/>
      <c r="X1670" s="42"/>
    </row>
    <row r="1671" ht="15.0" customHeight="1">
      <c r="A1671" s="36" t="s">
        <v>6733</v>
      </c>
      <c r="B1671" s="43"/>
      <c r="C1671" s="44"/>
      <c r="D1671" s="47"/>
      <c r="E1671" s="47"/>
      <c r="F1671" s="39" t="str">
        <f t="shared" si="2"/>
        <v>PETUGAS.1670/SPK/SE/PML/3172/2026</v>
      </c>
      <c r="G1671" s="45"/>
      <c r="H1671" s="39" t="str">
        <f>VLOOKUP(G1671,'MITRA (REFERENSI)'!$A:$Z,16,FALSE)</f>
        <v>#N/A</v>
      </c>
      <c r="I1671" s="39" t="str">
        <f>VLOOKUP(G1671,'MITRA (REFERENSI)'!$A:$Z,25,FALSE)</f>
        <v>#N/A</v>
      </c>
      <c r="J1671" s="38" t="str">
        <f>VLOOKUP(G1671,'MITRA (REFERENSI)'!$A:$Z,26,FALSE)</f>
        <v>#N/A</v>
      </c>
      <c r="K1671" s="38" t="str">
        <f>VLOOKUP(G1671,'MITRA (REFERENSI)'!$A:$Z,15,FALSE)</f>
        <v>#N/A</v>
      </c>
      <c r="L1671" s="38" t="str">
        <f>VLOOKUP(G1671,'MITRA (REFERENSI)'!$A:$Z,15,FALSE)</f>
        <v>#N/A</v>
      </c>
      <c r="M1671" s="38" t="str">
        <f>IF(B1671=1,'KELAS (REFERENSI)'!M1671,IF(B1671=2,'KELAS (REFERENSI)'!M1686,IF(B1671=3,'KELAS (REFERENSI)'!M1701,IF(B1671=4,'KELAS (REFERENSI)'!M1716,""))))</f>
        <v/>
      </c>
      <c r="N1671" s="38" t="str">
        <f>IF(B1671=1,'KELAS (REFERENSI)'!N1671,IF(B1671=2,'KELAS (REFERENSI)'!N1686,IF(B1671=3,'KELAS (REFERENSI)'!N1701,IF(B1671=4,'KELAS (REFERENSI)'!N1716,""))))</f>
        <v/>
      </c>
      <c r="O1671" s="38" t="str">
        <f>IF(B1671=1,'KELAS (REFERENSI)'!O1671,IF(B1671=2,'KELAS (REFERENSI)'!O1686,IF(B1671=3,'KELAS (REFERENSI)'!O1701,IF(B1671=4,'KELAS (REFERENSI)'!O1716,""))))</f>
        <v/>
      </c>
      <c r="P1671" s="38" t="str">
        <f>IF(B1671=1,'KELAS (REFERENSI)'!P1671,IF(B1671=2,'KELAS (REFERENSI)'!P1686,IF(B1671=3,'KELAS (REFERENSI)'!P1701,IF(B1671=4,'KELAS (REFERENSI)'!P1716,""))))</f>
        <v/>
      </c>
      <c r="Q1671" s="38" t="str">
        <f t="shared" si="4"/>
        <v>BPS Kota Jakarta Timur</v>
      </c>
      <c r="R1671" s="38" t="str">
        <f t="shared" si="56"/>
        <v/>
      </c>
      <c r="S1671" s="38" t="str">
        <f t="shared" ref="S1671:T1671" si="1679">S1670</f>
        <v>15 Juni sampai dengan 31 Agustus 2026</v>
      </c>
      <c r="T1671" s="38" t="str">
        <f t="shared" si="1679"/>
        <v>31 Agustus 2026</v>
      </c>
      <c r="U1671" s="46"/>
      <c r="V1671" s="42"/>
      <c r="W1671" s="42"/>
      <c r="X1671" s="42"/>
    </row>
    <row r="1672" ht="15.0" customHeight="1">
      <c r="A1672" s="36" t="s">
        <v>6734</v>
      </c>
      <c r="B1672" s="43"/>
      <c r="C1672" s="44"/>
      <c r="D1672" s="47"/>
      <c r="E1672" s="47"/>
      <c r="F1672" s="39" t="str">
        <f t="shared" si="2"/>
        <v>PETUGAS.1671/SPK/SE/PML/3172/2026</v>
      </c>
      <c r="G1672" s="45"/>
      <c r="H1672" s="39" t="str">
        <f>VLOOKUP(G1672,'MITRA (REFERENSI)'!$A:$Z,16,FALSE)</f>
        <v>#N/A</v>
      </c>
      <c r="I1672" s="39" t="str">
        <f>VLOOKUP(G1672,'MITRA (REFERENSI)'!$A:$Z,25,FALSE)</f>
        <v>#N/A</v>
      </c>
      <c r="J1672" s="38" t="str">
        <f>VLOOKUP(G1672,'MITRA (REFERENSI)'!$A:$Z,26,FALSE)</f>
        <v>#N/A</v>
      </c>
      <c r="K1672" s="38" t="str">
        <f>VLOOKUP(G1672,'MITRA (REFERENSI)'!$A:$Z,15,FALSE)</f>
        <v>#N/A</v>
      </c>
      <c r="L1672" s="38" t="str">
        <f>VLOOKUP(G1672,'MITRA (REFERENSI)'!$A:$Z,15,FALSE)</f>
        <v>#N/A</v>
      </c>
      <c r="M1672" s="38" t="str">
        <f>IF(B1672=1,'KELAS (REFERENSI)'!M1672,IF(B1672=2,'KELAS (REFERENSI)'!M1687,IF(B1672=3,'KELAS (REFERENSI)'!M1702,IF(B1672=4,'KELAS (REFERENSI)'!M1717,""))))</f>
        <v/>
      </c>
      <c r="N1672" s="38" t="str">
        <f>IF(B1672=1,'KELAS (REFERENSI)'!N1672,IF(B1672=2,'KELAS (REFERENSI)'!N1687,IF(B1672=3,'KELAS (REFERENSI)'!N1702,IF(B1672=4,'KELAS (REFERENSI)'!N1717,""))))</f>
        <v/>
      </c>
      <c r="O1672" s="38" t="str">
        <f>IF(B1672=1,'KELAS (REFERENSI)'!O1672,IF(B1672=2,'KELAS (REFERENSI)'!O1687,IF(B1672=3,'KELAS (REFERENSI)'!O1702,IF(B1672=4,'KELAS (REFERENSI)'!O1717,""))))</f>
        <v/>
      </c>
      <c r="P1672" s="38" t="str">
        <f>IF(B1672=1,'KELAS (REFERENSI)'!P1672,IF(B1672=2,'KELAS (REFERENSI)'!P1687,IF(B1672=3,'KELAS (REFERENSI)'!P1702,IF(B1672=4,'KELAS (REFERENSI)'!P1717,""))))</f>
        <v/>
      </c>
      <c r="Q1672" s="38" t="str">
        <f t="shared" si="4"/>
        <v>BPS Kota Jakarta Timur</v>
      </c>
      <c r="R1672" s="38" t="str">
        <f t="shared" si="56"/>
        <v/>
      </c>
      <c r="S1672" s="38" t="str">
        <f t="shared" ref="S1672:T1672" si="1680">S1671</f>
        <v>15 Juni sampai dengan 31 Agustus 2026</v>
      </c>
      <c r="T1672" s="38" t="str">
        <f t="shared" si="1680"/>
        <v>31 Agustus 2026</v>
      </c>
      <c r="U1672" s="46"/>
      <c r="V1672" s="42"/>
      <c r="W1672" s="42"/>
      <c r="X1672" s="42"/>
    </row>
    <row r="1673" ht="15.0" customHeight="1">
      <c r="A1673" s="36" t="s">
        <v>6735</v>
      </c>
      <c r="B1673" s="43"/>
      <c r="C1673" s="44"/>
      <c r="D1673" s="47"/>
      <c r="E1673" s="47"/>
      <c r="F1673" s="39" t="str">
        <f t="shared" si="2"/>
        <v>PETUGAS.1672/SPK/SE/PML/3172/2026</v>
      </c>
      <c r="G1673" s="45"/>
      <c r="H1673" s="39" t="str">
        <f>VLOOKUP(G1673,'MITRA (REFERENSI)'!$A:$Z,16,FALSE)</f>
        <v>#N/A</v>
      </c>
      <c r="I1673" s="39" t="str">
        <f>VLOOKUP(G1673,'MITRA (REFERENSI)'!$A:$Z,25,FALSE)</f>
        <v>#N/A</v>
      </c>
      <c r="J1673" s="38" t="str">
        <f>VLOOKUP(G1673,'MITRA (REFERENSI)'!$A:$Z,26,FALSE)</f>
        <v>#N/A</v>
      </c>
      <c r="K1673" s="38" t="str">
        <f>VLOOKUP(G1673,'MITRA (REFERENSI)'!$A:$Z,15,FALSE)</f>
        <v>#N/A</v>
      </c>
      <c r="L1673" s="38" t="str">
        <f>VLOOKUP(G1673,'MITRA (REFERENSI)'!$A:$Z,15,FALSE)</f>
        <v>#N/A</v>
      </c>
      <c r="M1673" s="38" t="str">
        <f>IF(B1673=1,'KELAS (REFERENSI)'!M1673,IF(B1673=2,'KELAS (REFERENSI)'!M1688,IF(B1673=3,'KELAS (REFERENSI)'!M1703,IF(B1673=4,'KELAS (REFERENSI)'!M1718,""))))</f>
        <v/>
      </c>
      <c r="N1673" s="38" t="str">
        <f>IF(B1673=1,'KELAS (REFERENSI)'!N1673,IF(B1673=2,'KELAS (REFERENSI)'!N1688,IF(B1673=3,'KELAS (REFERENSI)'!N1703,IF(B1673=4,'KELAS (REFERENSI)'!N1718,""))))</f>
        <v/>
      </c>
      <c r="O1673" s="38" t="str">
        <f>IF(B1673=1,'KELAS (REFERENSI)'!O1673,IF(B1673=2,'KELAS (REFERENSI)'!O1688,IF(B1673=3,'KELAS (REFERENSI)'!O1703,IF(B1673=4,'KELAS (REFERENSI)'!O1718,""))))</f>
        <v/>
      </c>
      <c r="P1673" s="38" t="str">
        <f>IF(B1673=1,'KELAS (REFERENSI)'!P1673,IF(B1673=2,'KELAS (REFERENSI)'!P1688,IF(B1673=3,'KELAS (REFERENSI)'!P1703,IF(B1673=4,'KELAS (REFERENSI)'!P1718,""))))</f>
        <v/>
      </c>
      <c r="Q1673" s="38" t="str">
        <f t="shared" si="4"/>
        <v>BPS Kota Jakarta Timur</v>
      </c>
      <c r="R1673" s="38" t="str">
        <f t="shared" si="56"/>
        <v/>
      </c>
      <c r="S1673" s="38" t="str">
        <f t="shared" ref="S1673:T1673" si="1681">S1672</f>
        <v>15 Juni sampai dengan 31 Agustus 2026</v>
      </c>
      <c r="T1673" s="38" t="str">
        <f t="shared" si="1681"/>
        <v>31 Agustus 2026</v>
      </c>
      <c r="U1673" s="46"/>
      <c r="V1673" s="42"/>
      <c r="W1673" s="42"/>
      <c r="X1673" s="42"/>
    </row>
    <row r="1674" ht="15.0" customHeight="1">
      <c r="A1674" s="36" t="s">
        <v>6736</v>
      </c>
      <c r="B1674" s="43"/>
      <c r="C1674" s="44"/>
      <c r="D1674" s="47"/>
      <c r="E1674" s="47"/>
      <c r="F1674" s="39" t="str">
        <f t="shared" si="2"/>
        <v>PETUGAS.1673/SPK/SE/PML/3172/2026</v>
      </c>
      <c r="G1674" s="45"/>
      <c r="H1674" s="39" t="str">
        <f>VLOOKUP(G1674,'MITRA (REFERENSI)'!$A:$Z,16,FALSE)</f>
        <v>#N/A</v>
      </c>
      <c r="I1674" s="39" t="str">
        <f>VLOOKUP(G1674,'MITRA (REFERENSI)'!$A:$Z,25,FALSE)</f>
        <v>#N/A</v>
      </c>
      <c r="J1674" s="38" t="str">
        <f>VLOOKUP(G1674,'MITRA (REFERENSI)'!$A:$Z,26,FALSE)</f>
        <v>#N/A</v>
      </c>
      <c r="K1674" s="38" t="str">
        <f>VLOOKUP(G1674,'MITRA (REFERENSI)'!$A:$Z,15,FALSE)</f>
        <v>#N/A</v>
      </c>
      <c r="L1674" s="38" t="str">
        <f>VLOOKUP(G1674,'MITRA (REFERENSI)'!$A:$Z,15,FALSE)</f>
        <v>#N/A</v>
      </c>
      <c r="M1674" s="38" t="str">
        <f>IF(B1674=1,'KELAS (REFERENSI)'!M1674,IF(B1674=2,'KELAS (REFERENSI)'!M1689,IF(B1674=3,'KELAS (REFERENSI)'!M1704,IF(B1674=4,'KELAS (REFERENSI)'!M1719,""))))</f>
        <v/>
      </c>
      <c r="N1674" s="38" t="str">
        <f>IF(B1674=1,'KELAS (REFERENSI)'!N1674,IF(B1674=2,'KELAS (REFERENSI)'!N1689,IF(B1674=3,'KELAS (REFERENSI)'!N1704,IF(B1674=4,'KELAS (REFERENSI)'!N1719,""))))</f>
        <v/>
      </c>
      <c r="O1674" s="38" t="str">
        <f>IF(B1674=1,'KELAS (REFERENSI)'!O1674,IF(B1674=2,'KELAS (REFERENSI)'!O1689,IF(B1674=3,'KELAS (REFERENSI)'!O1704,IF(B1674=4,'KELAS (REFERENSI)'!O1719,""))))</f>
        <v/>
      </c>
      <c r="P1674" s="38" t="str">
        <f>IF(B1674=1,'KELAS (REFERENSI)'!P1674,IF(B1674=2,'KELAS (REFERENSI)'!P1689,IF(B1674=3,'KELAS (REFERENSI)'!P1704,IF(B1674=4,'KELAS (REFERENSI)'!P1719,""))))</f>
        <v/>
      </c>
      <c r="Q1674" s="38" t="str">
        <f t="shared" si="4"/>
        <v>BPS Kota Jakarta Timur</v>
      </c>
      <c r="R1674" s="38" t="str">
        <f t="shared" si="56"/>
        <v/>
      </c>
      <c r="S1674" s="38" t="str">
        <f t="shared" ref="S1674:T1674" si="1682">S1673</f>
        <v>15 Juni sampai dengan 31 Agustus 2026</v>
      </c>
      <c r="T1674" s="38" t="str">
        <f t="shared" si="1682"/>
        <v>31 Agustus 2026</v>
      </c>
      <c r="U1674" s="46"/>
      <c r="V1674" s="42"/>
      <c r="W1674" s="42"/>
      <c r="X1674" s="42"/>
    </row>
    <row r="1675" ht="15.0" customHeight="1">
      <c r="A1675" s="36" t="s">
        <v>6737</v>
      </c>
      <c r="B1675" s="43"/>
      <c r="C1675" s="44"/>
      <c r="D1675" s="47"/>
      <c r="E1675" s="47"/>
      <c r="F1675" s="39" t="str">
        <f t="shared" si="2"/>
        <v>PETUGAS.1674/SPK/SE/PML/3172/2026</v>
      </c>
      <c r="G1675" s="45"/>
      <c r="H1675" s="39" t="str">
        <f>VLOOKUP(G1675,'MITRA (REFERENSI)'!$A:$Z,16,FALSE)</f>
        <v>#N/A</v>
      </c>
      <c r="I1675" s="39" t="str">
        <f>VLOOKUP(G1675,'MITRA (REFERENSI)'!$A:$Z,25,FALSE)</f>
        <v>#N/A</v>
      </c>
      <c r="J1675" s="38" t="str">
        <f>VLOOKUP(G1675,'MITRA (REFERENSI)'!$A:$Z,26,FALSE)</f>
        <v>#N/A</v>
      </c>
      <c r="K1675" s="38" t="str">
        <f>VLOOKUP(G1675,'MITRA (REFERENSI)'!$A:$Z,15,FALSE)</f>
        <v>#N/A</v>
      </c>
      <c r="L1675" s="38" t="str">
        <f>VLOOKUP(G1675,'MITRA (REFERENSI)'!$A:$Z,15,FALSE)</f>
        <v>#N/A</v>
      </c>
      <c r="M1675" s="38" t="str">
        <f>IF(B1675=1,'KELAS (REFERENSI)'!M1675,IF(B1675=2,'KELAS (REFERENSI)'!M1690,IF(B1675=3,'KELAS (REFERENSI)'!M1705,IF(B1675=4,'KELAS (REFERENSI)'!M1720,""))))</f>
        <v/>
      </c>
      <c r="N1675" s="38" t="str">
        <f>IF(B1675=1,'KELAS (REFERENSI)'!N1675,IF(B1675=2,'KELAS (REFERENSI)'!N1690,IF(B1675=3,'KELAS (REFERENSI)'!N1705,IF(B1675=4,'KELAS (REFERENSI)'!N1720,""))))</f>
        <v/>
      </c>
      <c r="O1675" s="38" t="str">
        <f>IF(B1675=1,'KELAS (REFERENSI)'!O1675,IF(B1675=2,'KELAS (REFERENSI)'!O1690,IF(B1675=3,'KELAS (REFERENSI)'!O1705,IF(B1675=4,'KELAS (REFERENSI)'!O1720,""))))</f>
        <v/>
      </c>
      <c r="P1675" s="38" t="str">
        <f>IF(B1675=1,'KELAS (REFERENSI)'!P1675,IF(B1675=2,'KELAS (REFERENSI)'!P1690,IF(B1675=3,'KELAS (REFERENSI)'!P1705,IF(B1675=4,'KELAS (REFERENSI)'!P1720,""))))</f>
        <v/>
      </c>
      <c r="Q1675" s="38" t="str">
        <f t="shared" si="4"/>
        <v>BPS Kota Jakarta Timur</v>
      </c>
      <c r="R1675" s="38" t="str">
        <f t="shared" si="56"/>
        <v/>
      </c>
      <c r="S1675" s="38" t="str">
        <f t="shared" ref="S1675:T1675" si="1683">S1674</f>
        <v>15 Juni sampai dengan 31 Agustus 2026</v>
      </c>
      <c r="T1675" s="38" t="str">
        <f t="shared" si="1683"/>
        <v>31 Agustus 2026</v>
      </c>
      <c r="U1675" s="46"/>
      <c r="V1675" s="42"/>
      <c r="W1675" s="42"/>
      <c r="X1675" s="42"/>
    </row>
    <row r="1676" ht="15.0" customHeight="1">
      <c r="A1676" s="36" t="s">
        <v>6738</v>
      </c>
      <c r="B1676" s="43"/>
      <c r="C1676" s="44"/>
      <c r="D1676" s="47"/>
      <c r="E1676" s="47"/>
      <c r="F1676" s="39" t="str">
        <f t="shared" si="2"/>
        <v>PETUGAS.1675/SPK/SE/PML/3172/2026</v>
      </c>
      <c r="G1676" s="45"/>
      <c r="H1676" s="39" t="str">
        <f>VLOOKUP(G1676,'MITRA (REFERENSI)'!$A:$Z,16,FALSE)</f>
        <v>#N/A</v>
      </c>
      <c r="I1676" s="39" t="str">
        <f>VLOOKUP(G1676,'MITRA (REFERENSI)'!$A:$Z,25,FALSE)</f>
        <v>#N/A</v>
      </c>
      <c r="J1676" s="38" t="str">
        <f>VLOOKUP(G1676,'MITRA (REFERENSI)'!$A:$Z,26,FALSE)</f>
        <v>#N/A</v>
      </c>
      <c r="K1676" s="38" t="str">
        <f>VLOOKUP(G1676,'MITRA (REFERENSI)'!$A:$Z,15,FALSE)</f>
        <v>#N/A</v>
      </c>
      <c r="L1676" s="38" t="str">
        <f>VLOOKUP(G1676,'MITRA (REFERENSI)'!$A:$Z,15,FALSE)</f>
        <v>#N/A</v>
      </c>
      <c r="M1676" s="38" t="str">
        <f>IF(B1676=1,'KELAS (REFERENSI)'!M1676,IF(B1676=2,'KELAS (REFERENSI)'!M1691,IF(B1676=3,'KELAS (REFERENSI)'!M1706,IF(B1676=4,'KELAS (REFERENSI)'!M1721,""))))</f>
        <v/>
      </c>
      <c r="N1676" s="38" t="str">
        <f>IF(B1676=1,'KELAS (REFERENSI)'!N1676,IF(B1676=2,'KELAS (REFERENSI)'!N1691,IF(B1676=3,'KELAS (REFERENSI)'!N1706,IF(B1676=4,'KELAS (REFERENSI)'!N1721,""))))</f>
        <v/>
      </c>
      <c r="O1676" s="38" t="str">
        <f>IF(B1676=1,'KELAS (REFERENSI)'!O1676,IF(B1676=2,'KELAS (REFERENSI)'!O1691,IF(B1676=3,'KELAS (REFERENSI)'!O1706,IF(B1676=4,'KELAS (REFERENSI)'!O1721,""))))</f>
        <v/>
      </c>
      <c r="P1676" s="38" t="str">
        <f>IF(B1676=1,'KELAS (REFERENSI)'!P1676,IF(B1676=2,'KELAS (REFERENSI)'!P1691,IF(B1676=3,'KELAS (REFERENSI)'!P1706,IF(B1676=4,'KELAS (REFERENSI)'!P1721,""))))</f>
        <v/>
      </c>
      <c r="Q1676" s="38" t="str">
        <f t="shared" si="4"/>
        <v>BPS Kota Jakarta Timur</v>
      </c>
      <c r="R1676" s="38" t="str">
        <f t="shared" si="56"/>
        <v/>
      </c>
      <c r="S1676" s="38" t="str">
        <f t="shared" ref="S1676:T1676" si="1684">S1675</f>
        <v>15 Juni sampai dengan 31 Agustus 2026</v>
      </c>
      <c r="T1676" s="38" t="str">
        <f t="shared" si="1684"/>
        <v>31 Agustus 2026</v>
      </c>
      <c r="U1676" s="46"/>
      <c r="V1676" s="42"/>
      <c r="W1676" s="42"/>
      <c r="X1676" s="42"/>
    </row>
    <row r="1677" ht="15.0" customHeight="1">
      <c r="A1677" s="36" t="s">
        <v>6739</v>
      </c>
      <c r="B1677" s="43"/>
      <c r="C1677" s="44"/>
      <c r="D1677" s="47"/>
      <c r="E1677" s="47"/>
      <c r="F1677" s="39" t="str">
        <f t="shared" si="2"/>
        <v>PETUGAS.1676/SPK/SE/PML/3172/2026</v>
      </c>
      <c r="G1677" s="45"/>
      <c r="H1677" s="39" t="str">
        <f>VLOOKUP(G1677,'MITRA (REFERENSI)'!$A:$Z,16,FALSE)</f>
        <v>#N/A</v>
      </c>
      <c r="I1677" s="39" t="str">
        <f>VLOOKUP(G1677,'MITRA (REFERENSI)'!$A:$Z,25,FALSE)</f>
        <v>#N/A</v>
      </c>
      <c r="J1677" s="38" t="str">
        <f>VLOOKUP(G1677,'MITRA (REFERENSI)'!$A:$Z,26,FALSE)</f>
        <v>#N/A</v>
      </c>
      <c r="K1677" s="38" t="str">
        <f>VLOOKUP(G1677,'MITRA (REFERENSI)'!$A:$Z,15,FALSE)</f>
        <v>#N/A</v>
      </c>
      <c r="L1677" s="38" t="str">
        <f>VLOOKUP(G1677,'MITRA (REFERENSI)'!$A:$Z,15,FALSE)</f>
        <v>#N/A</v>
      </c>
      <c r="M1677" s="38" t="str">
        <f>IF(B1677=1,'KELAS (REFERENSI)'!M1677,IF(B1677=2,'KELAS (REFERENSI)'!M1692,IF(B1677=3,'KELAS (REFERENSI)'!M1707,IF(B1677=4,'KELAS (REFERENSI)'!M1722,""))))</f>
        <v/>
      </c>
      <c r="N1677" s="38" t="str">
        <f>IF(B1677=1,'KELAS (REFERENSI)'!N1677,IF(B1677=2,'KELAS (REFERENSI)'!N1692,IF(B1677=3,'KELAS (REFERENSI)'!N1707,IF(B1677=4,'KELAS (REFERENSI)'!N1722,""))))</f>
        <v/>
      </c>
      <c r="O1677" s="38" t="str">
        <f>IF(B1677=1,'KELAS (REFERENSI)'!O1677,IF(B1677=2,'KELAS (REFERENSI)'!O1692,IF(B1677=3,'KELAS (REFERENSI)'!O1707,IF(B1677=4,'KELAS (REFERENSI)'!O1722,""))))</f>
        <v/>
      </c>
      <c r="P1677" s="38" t="str">
        <f>IF(B1677=1,'KELAS (REFERENSI)'!P1677,IF(B1677=2,'KELAS (REFERENSI)'!P1692,IF(B1677=3,'KELAS (REFERENSI)'!P1707,IF(B1677=4,'KELAS (REFERENSI)'!P1722,""))))</f>
        <v/>
      </c>
      <c r="Q1677" s="38" t="str">
        <f t="shared" si="4"/>
        <v>BPS Kota Jakarta Timur</v>
      </c>
      <c r="R1677" s="38" t="str">
        <f t="shared" si="56"/>
        <v/>
      </c>
      <c r="S1677" s="38" t="str">
        <f t="shared" ref="S1677:T1677" si="1685">S1676</f>
        <v>15 Juni sampai dengan 31 Agustus 2026</v>
      </c>
      <c r="T1677" s="38" t="str">
        <f t="shared" si="1685"/>
        <v>31 Agustus 2026</v>
      </c>
      <c r="U1677" s="46"/>
      <c r="V1677" s="42"/>
      <c r="W1677" s="42"/>
      <c r="X1677" s="42"/>
    </row>
    <row r="1678" ht="15.0" customHeight="1">
      <c r="A1678" s="36" t="s">
        <v>6740</v>
      </c>
      <c r="B1678" s="43"/>
      <c r="C1678" s="44"/>
      <c r="D1678" s="47"/>
      <c r="E1678" s="47"/>
      <c r="F1678" s="39" t="str">
        <f t="shared" si="2"/>
        <v>PETUGAS.1677/SPK/SE/PML/3172/2026</v>
      </c>
      <c r="G1678" s="45"/>
      <c r="H1678" s="39" t="str">
        <f>VLOOKUP(G1678,'MITRA (REFERENSI)'!$A:$Z,16,FALSE)</f>
        <v>#N/A</v>
      </c>
      <c r="I1678" s="39" t="str">
        <f>VLOOKUP(G1678,'MITRA (REFERENSI)'!$A:$Z,25,FALSE)</f>
        <v>#N/A</v>
      </c>
      <c r="J1678" s="38" t="str">
        <f>VLOOKUP(G1678,'MITRA (REFERENSI)'!$A:$Z,26,FALSE)</f>
        <v>#N/A</v>
      </c>
      <c r="K1678" s="38" t="str">
        <f>VLOOKUP(G1678,'MITRA (REFERENSI)'!$A:$Z,15,FALSE)</f>
        <v>#N/A</v>
      </c>
      <c r="L1678" s="38" t="str">
        <f>VLOOKUP(G1678,'MITRA (REFERENSI)'!$A:$Z,15,FALSE)</f>
        <v>#N/A</v>
      </c>
      <c r="M1678" s="38" t="str">
        <f>IF(B1678=1,'KELAS (REFERENSI)'!M1678,IF(B1678=2,'KELAS (REFERENSI)'!M1693,IF(B1678=3,'KELAS (REFERENSI)'!M1708,IF(B1678=4,'KELAS (REFERENSI)'!M1723,""))))</f>
        <v/>
      </c>
      <c r="N1678" s="38" t="str">
        <f>IF(B1678=1,'KELAS (REFERENSI)'!N1678,IF(B1678=2,'KELAS (REFERENSI)'!N1693,IF(B1678=3,'KELAS (REFERENSI)'!N1708,IF(B1678=4,'KELAS (REFERENSI)'!N1723,""))))</f>
        <v/>
      </c>
      <c r="O1678" s="38" t="str">
        <f>IF(B1678=1,'KELAS (REFERENSI)'!O1678,IF(B1678=2,'KELAS (REFERENSI)'!O1693,IF(B1678=3,'KELAS (REFERENSI)'!O1708,IF(B1678=4,'KELAS (REFERENSI)'!O1723,""))))</f>
        <v/>
      </c>
      <c r="P1678" s="38" t="str">
        <f>IF(B1678=1,'KELAS (REFERENSI)'!P1678,IF(B1678=2,'KELAS (REFERENSI)'!P1693,IF(B1678=3,'KELAS (REFERENSI)'!P1708,IF(B1678=4,'KELAS (REFERENSI)'!P1723,""))))</f>
        <v/>
      </c>
      <c r="Q1678" s="38" t="str">
        <f t="shared" si="4"/>
        <v>BPS Kota Jakarta Timur</v>
      </c>
      <c r="R1678" s="38" t="str">
        <f t="shared" si="56"/>
        <v/>
      </c>
      <c r="S1678" s="38" t="str">
        <f t="shared" ref="S1678:T1678" si="1686">S1677</f>
        <v>15 Juni sampai dengan 31 Agustus 2026</v>
      </c>
      <c r="T1678" s="38" t="str">
        <f t="shared" si="1686"/>
        <v>31 Agustus 2026</v>
      </c>
      <c r="U1678" s="46"/>
      <c r="V1678" s="42"/>
      <c r="W1678" s="42"/>
      <c r="X1678" s="42"/>
    </row>
    <row r="1679" ht="15.0" customHeight="1">
      <c r="A1679" s="36" t="s">
        <v>6741</v>
      </c>
      <c r="B1679" s="43"/>
      <c r="C1679" s="44"/>
      <c r="D1679" s="47"/>
      <c r="E1679" s="47"/>
      <c r="F1679" s="39" t="str">
        <f t="shared" si="2"/>
        <v>PETUGAS.1678/SPK/SE/PML/3172/2026</v>
      </c>
      <c r="G1679" s="45"/>
      <c r="H1679" s="39" t="str">
        <f>VLOOKUP(G1679,'MITRA (REFERENSI)'!$A:$Z,16,FALSE)</f>
        <v>#N/A</v>
      </c>
      <c r="I1679" s="39" t="str">
        <f>VLOOKUP(G1679,'MITRA (REFERENSI)'!$A:$Z,25,FALSE)</f>
        <v>#N/A</v>
      </c>
      <c r="J1679" s="38" t="str">
        <f>VLOOKUP(G1679,'MITRA (REFERENSI)'!$A:$Z,26,FALSE)</f>
        <v>#N/A</v>
      </c>
      <c r="K1679" s="38" t="str">
        <f>VLOOKUP(G1679,'MITRA (REFERENSI)'!$A:$Z,15,FALSE)</f>
        <v>#N/A</v>
      </c>
      <c r="L1679" s="38" t="str">
        <f>VLOOKUP(G1679,'MITRA (REFERENSI)'!$A:$Z,15,FALSE)</f>
        <v>#N/A</v>
      </c>
      <c r="M1679" s="38" t="str">
        <f>IF(B1679=1,'KELAS (REFERENSI)'!M1679,IF(B1679=2,'KELAS (REFERENSI)'!M1694,IF(B1679=3,'KELAS (REFERENSI)'!M1709,IF(B1679=4,'KELAS (REFERENSI)'!M1724,""))))</f>
        <v/>
      </c>
      <c r="N1679" s="38" t="str">
        <f>IF(B1679=1,'KELAS (REFERENSI)'!N1679,IF(B1679=2,'KELAS (REFERENSI)'!N1694,IF(B1679=3,'KELAS (REFERENSI)'!N1709,IF(B1679=4,'KELAS (REFERENSI)'!N1724,""))))</f>
        <v/>
      </c>
      <c r="O1679" s="38" t="str">
        <f>IF(B1679=1,'KELAS (REFERENSI)'!O1679,IF(B1679=2,'KELAS (REFERENSI)'!O1694,IF(B1679=3,'KELAS (REFERENSI)'!O1709,IF(B1679=4,'KELAS (REFERENSI)'!O1724,""))))</f>
        <v/>
      </c>
      <c r="P1679" s="38" t="str">
        <f>IF(B1679=1,'KELAS (REFERENSI)'!P1679,IF(B1679=2,'KELAS (REFERENSI)'!P1694,IF(B1679=3,'KELAS (REFERENSI)'!P1709,IF(B1679=4,'KELAS (REFERENSI)'!P1724,""))))</f>
        <v/>
      </c>
      <c r="Q1679" s="38" t="str">
        <f t="shared" si="4"/>
        <v>BPS Kota Jakarta Timur</v>
      </c>
      <c r="R1679" s="38" t="str">
        <f t="shared" si="56"/>
        <v/>
      </c>
      <c r="S1679" s="38" t="str">
        <f t="shared" ref="S1679:T1679" si="1687">S1678</f>
        <v>15 Juni sampai dengan 31 Agustus 2026</v>
      </c>
      <c r="T1679" s="38" t="str">
        <f t="shared" si="1687"/>
        <v>31 Agustus 2026</v>
      </c>
      <c r="U1679" s="46"/>
      <c r="V1679" s="42"/>
      <c r="W1679" s="42"/>
      <c r="X1679" s="42"/>
    </row>
    <row r="1680" ht="15.0" customHeight="1">
      <c r="A1680" s="36" t="s">
        <v>6742</v>
      </c>
      <c r="B1680" s="43"/>
      <c r="C1680" s="44"/>
      <c r="D1680" s="47"/>
      <c r="E1680" s="47"/>
      <c r="F1680" s="39" t="str">
        <f t="shared" si="2"/>
        <v>PETUGAS.1679/SPK/SE/PML/3172/2026</v>
      </c>
      <c r="G1680" s="45"/>
      <c r="H1680" s="39" t="str">
        <f>VLOOKUP(G1680,'MITRA (REFERENSI)'!$A:$Z,16,FALSE)</f>
        <v>#N/A</v>
      </c>
      <c r="I1680" s="39" t="str">
        <f>VLOOKUP(G1680,'MITRA (REFERENSI)'!$A:$Z,25,FALSE)</f>
        <v>#N/A</v>
      </c>
      <c r="J1680" s="38" t="str">
        <f>VLOOKUP(G1680,'MITRA (REFERENSI)'!$A:$Z,26,FALSE)</f>
        <v>#N/A</v>
      </c>
      <c r="K1680" s="38" t="str">
        <f>VLOOKUP(G1680,'MITRA (REFERENSI)'!$A:$Z,15,FALSE)</f>
        <v>#N/A</v>
      </c>
      <c r="L1680" s="38" t="str">
        <f>VLOOKUP(G1680,'MITRA (REFERENSI)'!$A:$Z,15,FALSE)</f>
        <v>#N/A</v>
      </c>
      <c r="M1680" s="38" t="str">
        <f>IF(B1680=1,'KELAS (REFERENSI)'!M1680,IF(B1680=2,'KELAS (REFERENSI)'!M1695,IF(B1680=3,'KELAS (REFERENSI)'!M1710,IF(B1680=4,'KELAS (REFERENSI)'!M1725,""))))</f>
        <v/>
      </c>
      <c r="N1680" s="38" t="str">
        <f>IF(B1680=1,'KELAS (REFERENSI)'!N1680,IF(B1680=2,'KELAS (REFERENSI)'!N1695,IF(B1680=3,'KELAS (REFERENSI)'!N1710,IF(B1680=4,'KELAS (REFERENSI)'!N1725,""))))</f>
        <v/>
      </c>
      <c r="O1680" s="38" t="str">
        <f>IF(B1680=1,'KELAS (REFERENSI)'!O1680,IF(B1680=2,'KELAS (REFERENSI)'!O1695,IF(B1680=3,'KELAS (REFERENSI)'!O1710,IF(B1680=4,'KELAS (REFERENSI)'!O1725,""))))</f>
        <v/>
      </c>
      <c r="P1680" s="38" t="str">
        <f>IF(B1680=1,'KELAS (REFERENSI)'!P1680,IF(B1680=2,'KELAS (REFERENSI)'!P1695,IF(B1680=3,'KELAS (REFERENSI)'!P1710,IF(B1680=4,'KELAS (REFERENSI)'!P1725,""))))</f>
        <v/>
      </c>
      <c r="Q1680" s="38" t="str">
        <f t="shared" si="4"/>
        <v>BPS Kota Jakarta Timur</v>
      </c>
      <c r="R1680" s="38" t="str">
        <f t="shared" si="56"/>
        <v/>
      </c>
      <c r="S1680" s="38" t="str">
        <f t="shared" ref="S1680:T1680" si="1688">S1679</f>
        <v>15 Juni sampai dengan 31 Agustus 2026</v>
      </c>
      <c r="T1680" s="38" t="str">
        <f t="shared" si="1688"/>
        <v>31 Agustus 2026</v>
      </c>
      <c r="U1680" s="46"/>
      <c r="V1680" s="42"/>
      <c r="W1680" s="42"/>
      <c r="X1680" s="42"/>
    </row>
    <row r="1681" ht="15.0" customHeight="1">
      <c r="A1681" s="36" t="s">
        <v>6743</v>
      </c>
      <c r="B1681" s="43"/>
      <c r="C1681" s="44"/>
      <c r="D1681" s="47"/>
      <c r="E1681" s="47"/>
      <c r="F1681" s="39" t="str">
        <f t="shared" si="2"/>
        <v>PETUGAS.1680/SPK/SE/PML/3172/2026</v>
      </c>
      <c r="G1681" s="45"/>
      <c r="H1681" s="39" t="str">
        <f>VLOOKUP(G1681,'MITRA (REFERENSI)'!$A:$Z,16,FALSE)</f>
        <v>#N/A</v>
      </c>
      <c r="I1681" s="39" t="str">
        <f>VLOOKUP(G1681,'MITRA (REFERENSI)'!$A:$Z,25,FALSE)</f>
        <v>#N/A</v>
      </c>
      <c r="J1681" s="38" t="str">
        <f>VLOOKUP(G1681,'MITRA (REFERENSI)'!$A:$Z,26,FALSE)</f>
        <v>#N/A</v>
      </c>
      <c r="K1681" s="38" t="str">
        <f>VLOOKUP(G1681,'MITRA (REFERENSI)'!$A:$Z,15,FALSE)</f>
        <v>#N/A</v>
      </c>
      <c r="L1681" s="38" t="str">
        <f>VLOOKUP(G1681,'MITRA (REFERENSI)'!$A:$Z,15,FALSE)</f>
        <v>#N/A</v>
      </c>
      <c r="M1681" s="38" t="str">
        <f>IF(B1681=1,'KELAS (REFERENSI)'!M1681,IF(B1681=2,'KELAS (REFERENSI)'!M1696,IF(B1681=3,'KELAS (REFERENSI)'!M1711,IF(B1681=4,'KELAS (REFERENSI)'!M1726,""))))</f>
        <v/>
      </c>
      <c r="N1681" s="38" t="str">
        <f>IF(B1681=1,'KELAS (REFERENSI)'!N1681,IF(B1681=2,'KELAS (REFERENSI)'!N1696,IF(B1681=3,'KELAS (REFERENSI)'!N1711,IF(B1681=4,'KELAS (REFERENSI)'!N1726,""))))</f>
        <v/>
      </c>
      <c r="O1681" s="38" t="str">
        <f>IF(B1681=1,'KELAS (REFERENSI)'!O1681,IF(B1681=2,'KELAS (REFERENSI)'!O1696,IF(B1681=3,'KELAS (REFERENSI)'!O1711,IF(B1681=4,'KELAS (REFERENSI)'!O1726,""))))</f>
        <v/>
      </c>
      <c r="P1681" s="38" t="str">
        <f>IF(B1681=1,'KELAS (REFERENSI)'!P1681,IF(B1681=2,'KELAS (REFERENSI)'!P1696,IF(B1681=3,'KELAS (REFERENSI)'!P1711,IF(B1681=4,'KELAS (REFERENSI)'!P1726,""))))</f>
        <v/>
      </c>
      <c r="Q1681" s="38" t="str">
        <f t="shared" si="4"/>
        <v>BPS Kota Jakarta Timur</v>
      </c>
      <c r="R1681" s="38" t="str">
        <f t="shared" si="56"/>
        <v/>
      </c>
      <c r="S1681" s="38" t="str">
        <f t="shared" ref="S1681:T1681" si="1689">S1680</f>
        <v>15 Juni sampai dengan 31 Agustus 2026</v>
      </c>
      <c r="T1681" s="38" t="str">
        <f t="shared" si="1689"/>
        <v>31 Agustus 2026</v>
      </c>
      <c r="U1681" s="46"/>
      <c r="V1681" s="42"/>
      <c r="W1681" s="42"/>
      <c r="X1681" s="42"/>
    </row>
    <row r="1682" ht="15.0" customHeight="1">
      <c r="A1682" s="36" t="s">
        <v>6744</v>
      </c>
      <c r="B1682" s="43"/>
      <c r="C1682" s="44"/>
      <c r="D1682" s="47"/>
      <c r="E1682" s="47"/>
      <c r="F1682" s="39" t="str">
        <f t="shared" si="2"/>
        <v>PETUGAS.1681/SPK/SE/PML/3172/2026</v>
      </c>
      <c r="G1682" s="45"/>
      <c r="H1682" s="39" t="str">
        <f>VLOOKUP(G1682,'MITRA (REFERENSI)'!$A:$Z,16,FALSE)</f>
        <v>#N/A</v>
      </c>
      <c r="I1682" s="39" t="str">
        <f>VLOOKUP(G1682,'MITRA (REFERENSI)'!$A:$Z,25,FALSE)</f>
        <v>#N/A</v>
      </c>
      <c r="J1682" s="38" t="str">
        <f>VLOOKUP(G1682,'MITRA (REFERENSI)'!$A:$Z,26,FALSE)</f>
        <v>#N/A</v>
      </c>
      <c r="K1682" s="38" t="str">
        <f>VLOOKUP(G1682,'MITRA (REFERENSI)'!$A:$Z,15,FALSE)</f>
        <v>#N/A</v>
      </c>
      <c r="L1682" s="38" t="str">
        <f>VLOOKUP(G1682,'MITRA (REFERENSI)'!$A:$Z,15,FALSE)</f>
        <v>#N/A</v>
      </c>
      <c r="M1682" s="38" t="str">
        <f>IF(B1682=1,'KELAS (REFERENSI)'!M1682,IF(B1682=2,'KELAS (REFERENSI)'!M1697,IF(B1682=3,'KELAS (REFERENSI)'!M1712,IF(B1682=4,'KELAS (REFERENSI)'!M1727,""))))</f>
        <v/>
      </c>
      <c r="N1682" s="38" t="str">
        <f>IF(B1682=1,'KELAS (REFERENSI)'!N1682,IF(B1682=2,'KELAS (REFERENSI)'!N1697,IF(B1682=3,'KELAS (REFERENSI)'!N1712,IF(B1682=4,'KELAS (REFERENSI)'!N1727,""))))</f>
        <v/>
      </c>
      <c r="O1682" s="38" t="str">
        <f>IF(B1682=1,'KELAS (REFERENSI)'!O1682,IF(B1682=2,'KELAS (REFERENSI)'!O1697,IF(B1682=3,'KELAS (REFERENSI)'!O1712,IF(B1682=4,'KELAS (REFERENSI)'!O1727,""))))</f>
        <v/>
      </c>
      <c r="P1682" s="38" t="str">
        <f>IF(B1682=1,'KELAS (REFERENSI)'!P1682,IF(B1682=2,'KELAS (REFERENSI)'!P1697,IF(B1682=3,'KELAS (REFERENSI)'!P1712,IF(B1682=4,'KELAS (REFERENSI)'!P1727,""))))</f>
        <v/>
      </c>
      <c r="Q1682" s="38" t="str">
        <f t="shared" si="4"/>
        <v>BPS Kota Jakarta Timur</v>
      </c>
      <c r="R1682" s="38" t="str">
        <f t="shared" si="56"/>
        <v/>
      </c>
      <c r="S1682" s="38" t="str">
        <f t="shared" ref="S1682:T1682" si="1690">S1681</f>
        <v>15 Juni sampai dengan 31 Agustus 2026</v>
      </c>
      <c r="T1682" s="38" t="str">
        <f t="shared" si="1690"/>
        <v>31 Agustus 2026</v>
      </c>
      <c r="U1682" s="46"/>
      <c r="V1682" s="42"/>
      <c r="W1682" s="42"/>
      <c r="X1682" s="42"/>
    </row>
    <row r="1683" ht="15.0" customHeight="1">
      <c r="A1683" s="36" t="s">
        <v>6745</v>
      </c>
      <c r="B1683" s="43"/>
      <c r="C1683" s="44"/>
      <c r="D1683" s="47"/>
      <c r="E1683" s="47"/>
      <c r="F1683" s="39" t="str">
        <f t="shared" si="2"/>
        <v>PETUGAS.1682/SPK/SE/PML/3172/2026</v>
      </c>
      <c r="G1683" s="45"/>
      <c r="H1683" s="39" t="str">
        <f>VLOOKUP(G1683,'MITRA (REFERENSI)'!$A:$Z,16,FALSE)</f>
        <v>#N/A</v>
      </c>
      <c r="I1683" s="39" t="str">
        <f>VLOOKUP(G1683,'MITRA (REFERENSI)'!$A:$Z,25,FALSE)</f>
        <v>#N/A</v>
      </c>
      <c r="J1683" s="38" t="str">
        <f>VLOOKUP(G1683,'MITRA (REFERENSI)'!$A:$Z,26,FALSE)</f>
        <v>#N/A</v>
      </c>
      <c r="K1683" s="38" t="str">
        <f>VLOOKUP(G1683,'MITRA (REFERENSI)'!$A:$Z,15,FALSE)</f>
        <v>#N/A</v>
      </c>
      <c r="L1683" s="38" t="str">
        <f>VLOOKUP(G1683,'MITRA (REFERENSI)'!$A:$Z,15,FALSE)</f>
        <v>#N/A</v>
      </c>
      <c r="M1683" s="38" t="str">
        <f>IF(B1683=1,'KELAS (REFERENSI)'!M1683,IF(B1683=2,'KELAS (REFERENSI)'!M1698,IF(B1683=3,'KELAS (REFERENSI)'!M1713,IF(B1683=4,'KELAS (REFERENSI)'!M1728,""))))</f>
        <v/>
      </c>
      <c r="N1683" s="38" t="str">
        <f>IF(B1683=1,'KELAS (REFERENSI)'!N1683,IF(B1683=2,'KELAS (REFERENSI)'!N1698,IF(B1683=3,'KELAS (REFERENSI)'!N1713,IF(B1683=4,'KELAS (REFERENSI)'!N1728,""))))</f>
        <v/>
      </c>
      <c r="O1683" s="38" t="str">
        <f>IF(B1683=1,'KELAS (REFERENSI)'!O1683,IF(B1683=2,'KELAS (REFERENSI)'!O1698,IF(B1683=3,'KELAS (REFERENSI)'!O1713,IF(B1683=4,'KELAS (REFERENSI)'!O1728,""))))</f>
        <v/>
      </c>
      <c r="P1683" s="38" t="str">
        <f>IF(B1683=1,'KELAS (REFERENSI)'!P1683,IF(B1683=2,'KELAS (REFERENSI)'!P1698,IF(B1683=3,'KELAS (REFERENSI)'!P1713,IF(B1683=4,'KELAS (REFERENSI)'!P1728,""))))</f>
        <v/>
      </c>
      <c r="Q1683" s="38" t="str">
        <f t="shared" si="4"/>
        <v>BPS Kota Jakarta Timur</v>
      </c>
      <c r="R1683" s="38" t="str">
        <f t="shared" si="56"/>
        <v/>
      </c>
      <c r="S1683" s="38" t="str">
        <f t="shared" ref="S1683:T1683" si="1691">S1682</f>
        <v>15 Juni sampai dengan 31 Agustus 2026</v>
      </c>
      <c r="T1683" s="38" t="str">
        <f t="shared" si="1691"/>
        <v>31 Agustus 2026</v>
      </c>
      <c r="U1683" s="46"/>
      <c r="V1683" s="42"/>
      <c r="W1683" s="42"/>
      <c r="X1683" s="42"/>
    </row>
    <row r="1684" ht="15.0" customHeight="1">
      <c r="A1684" s="36" t="s">
        <v>6746</v>
      </c>
      <c r="B1684" s="43"/>
      <c r="C1684" s="44"/>
      <c r="D1684" s="47"/>
      <c r="E1684" s="47"/>
      <c r="F1684" s="39" t="str">
        <f t="shared" si="2"/>
        <v>PETUGAS.1683/SPK/SE/PML/3172/2026</v>
      </c>
      <c r="G1684" s="45"/>
      <c r="H1684" s="39" t="str">
        <f>VLOOKUP(G1684,'MITRA (REFERENSI)'!$A:$Z,16,FALSE)</f>
        <v>#N/A</v>
      </c>
      <c r="I1684" s="39" t="str">
        <f>VLOOKUP(G1684,'MITRA (REFERENSI)'!$A:$Z,25,FALSE)</f>
        <v>#N/A</v>
      </c>
      <c r="J1684" s="38" t="str">
        <f>VLOOKUP(G1684,'MITRA (REFERENSI)'!$A:$Z,26,FALSE)</f>
        <v>#N/A</v>
      </c>
      <c r="K1684" s="38" t="str">
        <f>VLOOKUP(G1684,'MITRA (REFERENSI)'!$A:$Z,15,FALSE)</f>
        <v>#N/A</v>
      </c>
      <c r="L1684" s="38" t="str">
        <f>VLOOKUP(G1684,'MITRA (REFERENSI)'!$A:$Z,15,FALSE)</f>
        <v>#N/A</v>
      </c>
      <c r="M1684" s="38" t="str">
        <f>IF(B1684=1,'KELAS (REFERENSI)'!M1684,IF(B1684=2,'KELAS (REFERENSI)'!M1699,IF(B1684=3,'KELAS (REFERENSI)'!M1714,IF(B1684=4,'KELAS (REFERENSI)'!M1729,""))))</f>
        <v/>
      </c>
      <c r="N1684" s="38" t="str">
        <f>IF(B1684=1,'KELAS (REFERENSI)'!N1684,IF(B1684=2,'KELAS (REFERENSI)'!N1699,IF(B1684=3,'KELAS (REFERENSI)'!N1714,IF(B1684=4,'KELAS (REFERENSI)'!N1729,""))))</f>
        <v/>
      </c>
      <c r="O1684" s="38" t="str">
        <f>IF(B1684=1,'KELAS (REFERENSI)'!O1684,IF(B1684=2,'KELAS (REFERENSI)'!O1699,IF(B1684=3,'KELAS (REFERENSI)'!O1714,IF(B1684=4,'KELAS (REFERENSI)'!O1729,""))))</f>
        <v/>
      </c>
      <c r="P1684" s="38" t="str">
        <f>IF(B1684=1,'KELAS (REFERENSI)'!P1684,IF(B1684=2,'KELAS (REFERENSI)'!P1699,IF(B1684=3,'KELAS (REFERENSI)'!P1714,IF(B1684=4,'KELAS (REFERENSI)'!P1729,""))))</f>
        <v/>
      </c>
      <c r="Q1684" s="38" t="str">
        <f t="shared" si="4"/>
        <v>BPS Kota Jakarta Timur</v>
      </c>
      <c r="R1684" s="38" t="str">
        <f t="shared" si="56"/>
        <v/>
      </c>
      <c r="S1684" s="38" t="str">
        <f t="shared" ref="S1684:T1684" si="1692">S1683</f>
        <v>15 Juni sampai dengan 31 Agustus 2026</v>
      </c>
      <c r="T1684" s="38" t="str">
        <f t="shared" si="1692"/>
        <v>31 Agustus 2026</v>
      </c>
      <c r="U1684" s="46"/>
      <c r="V1684" s="42"/>
      <c r="W1684" s="42"/>
      <c r="X1684" s="42"/>
    </row>
    <row r="1685" ht="15.0" customHeight="1">
      <c r="A1685" s="36" t="s">
        <v>6747</v>
      </c>
      <c r="B1685" s="43"/>
      <c r="C1685" s="44"/>
      <c r="D1685" s="47"/>
      <c r="E1685" s="47"/>
      <c r="F1685" s="39" t="str">
        <f t="shared" si="2"/>
        <v>PETUGAS.1684/SPK/SE/PML/3172/2026</v>
      </c>
      <c r="G1685" s="45"/>
      <c r="H1685" s="39" t="str">
        <f>VLOOKUP(G1685,'MITRA (REFERENSI)'!$A:$Z,16,FALSE)</f>
        <v>#N/A</v>
      </c>
      <c r="I1685" s="39" t="str">
        <f>VLOOKUP(G1685,'MITRA (REFERENSI)'!$A:$Z,25,FALSE)</f>
        <v>#N/A</v>
      </c>
      <c r="J1685" s="38" t="str">
        <f>VLOOKUP(G1685,'MITRA (REFERENSI)'!$A:$Z,26,FALSE)</f>
        <v>#N/A</v>
      </c>
      <c r="K1685" s="38" t="str">
        <f>VLOOKUP(G1685,'MITRA (REFERENSI)'!$A:$Z,15,FALSE)</f>
        <v>#N/A</v>
      </c>
      <c r="L1685" s="38" t="str">
        <f>VLOOKUP(G1685,'MITRA (REFERENSI)'!$A:$Z,15,FALSE)</f>
        <v>#N/A</v>
      </c>
      <c r="M1685" s="38" t="str">
        <f>IF(B1685=1,'KELAS (REFERENSI)'!M1685,IF(B1685=2,'KELAS (REFERENSI)'!M1700,IF(B1685=3,'KELAS (REFERENSI)'!M1715,IF(B1685=4,'KELAS (REFERENSI)'!M1730,""))))</f>
        <v/>
      </c>
      <c r="N1685" s="38" t="str">
        <f>IF(B1685=1,'KELAS (REFERENSI)'!N1685,IF(B1685=2,'KELAS (REFERENSI)'!N1700,IF(B1685=3,'KELAS (REFERENSI)'!N1715,IF(B1685=4,'KELAS (REFERENSI)'!N1730,""))))</f>
        <v/>
      </c>
      <c r="O1685" s="38" t="str">
        <f>IF(B1685=1,'KELAS (REFERENSI)'!O1685,IF(B1685=2,'KELAS (REFERENSI)'!O1700,IF(B1685=3,'KELAS (REFERENSI)'!O1715,IF(B1685=4,'KELAS (REFERENSI)'!O1730,""))))</f>
        <v/>
      </c>
      <c r="P1685" s="38" t="str">
        <f>IF(B1685=1,'KELAS (REFERENSI)'!P1685,IF(B1685=2,'KELAS (REFERENSI)'!P1700,IF(B1685=3,'KELAS (REFERENSI)'!P1715,IF(B1685=4,'KELAS (REFERENSI)'!P1730,""))))</f>
        <v/>
      </c>
      <c r="Q1685" s="38" t="str">
        <f t="shared" si="4"/>
        <v>BPS Kota Jakarta Timur</v>
      </c>
      <c r="R1685" s="38" t="str">
        <f t="shared" si="56"/>
        <v/>
      </c>
      <c r="S1685" s="38" t="str">
        <f t="shared" ref="S1685:T1685" si="1693">S1684</f>
        <v>15 Juni sampai dengan 31 Agustus 2026</v>
      </c>
      <c r="T1685" s="38" t="str">
        <f t="shared" si="1693"/>
        <v>31 Agustus 2026</v>
      </c>
      <c r="U1685" s="46"/>
      <c r="V1685" s="42"/>
      <c r="W1685" s="42"/>
      <c r="X1685" s="42"/>
    </row>
    <row r="1686" ht="15.0" customHeight="1">
      <c r="A1686" s="36" t="s">
        <v>6748</v>
      </c>
      <c r="B1686" s="43"/>
      <c r="C1686" s="44"/>
      <c r="D1686" s="47"/>
      <c r="E1686" s="47"/>
      <c r="F1686" s="39" t="str">
        <f t="shared" si="2"/>
        <v>PETUGAS.1685/SPK/SE/PML/3172/2026</v>
      </c>
      <c r="G1686" s="45"/>
      <c r="H1686" s="39" t="str">
        <f>VLOOKUP(G1686,'MITRA (REFERENSI)'!$A:$Z,16,FALSE)</f>
        <v>#N/A</v>
      </c>
      <c r="I1686" s="39" t="str">
        <f>VLOOKUP(G1686,'MITRA (REFERENSI)'!$A:$Z,25,FALSE)</f>
        <v>#N/A</v>
      </c>
      <c r="J1686" s="38" t="str">
        <f>VLOOKUP(G1686,'MITRA (REFERENSI)'!$A:$Z,26,FALSE)</f>
        <v>#N/A</v>
      </c>
      <c r="K1686" s="38" t="str">
        <f>VLOOKUP(G1686,'MITRA (REFERENSI)'!$A:$Z,15,FALSE)</f>
        <v>#N/A</v>
      </c>
      <c r="L1686" s="38" t="str">
        <f>VLOOKUP(G1686,'MITRA (REFERENSI)'!$A:$Z,15,FALSE)</f>
        <v>#N/A</v>
      </c>
      <c r="M1686" s="38" t="str">
        <f>IF(B1686=1,'KELAS (REFERENSI)'!M1686,IF(B1686=2,'KELAS (REFERENSI)'!M1701,IF(B1686=3,'KELAS (REFERENSI)'!M1716,IF(B1686=4,'KELAS (REFERENSI)'!M1731,""))))</f>
        <v/>
      </c>
      <c r="N1686" s="38" t="str">
        <f>IF(B1686=1,'KELAS (REFERENSI)'!N1686,IF(B1686=2,'KELAS (REFERENSI)'!N1701,IF(B1686=3,'KELAS (REFERENSI)'!N1716,IF(B1686=4,'KELAS (REFERENSI)'!N1731,""))))</f>
        <v/>
      </c>
      <c r="O1686" s="38" t="str">
        <f>IF(B1686=1,'KELAS (REFERENSI)'!O1686,IF(B1686=2,'KELAS (REFERENSI)'!O1701,IF(B1686=3,'KELAS (REFERENSI)'!O1716,IF(B1686=4,'KELAS (REFERENSI)'!O1731,""))))</f>
        <v/>
      </c>
      <c r="P1686" s="38" t="str">
        <f>IF(B1686=1,'KELAS (REFERENSI)'!P1686,IF(B1686=2,'KELAS (REFERENSI)'!P1701,IF(B1686=3,'KELAS (REFERENSI)'!P1716,IF(B1686=4,'KELAS (REFERENSI)'!P1731,""))))</f>
        <v/>
      </c>
      <c r="Q1686" s="38" t="str">
        <f t="shared" si="4"/>
        <v>BPS Kota Jakarta Timur</v>
      </c>
      <c r="R1686" s="38" t="str">
        <f t="shared" si="56"/>
        <v/>
      </c>
      <c r="S1686" s="38" t="str">
        <f t="shared" ref="S1686:T1686" si="1694">S1685</f>
        <v>15 Juni sampai dengan 31 Agustus 2026</v>
      </c>
      <c r="T1686" s="38" t="str">
        <f t="shared" si="1694"/>
        <v>31 Agustus 2026</v>
      </c>
      <c r="U1686" s="46"/>
      <c r="V1686" s="42"/>
      <c r="W1686" s="42"/>
      <c r="X1686" s="42"/>
    </row>
    <row r="1687" ht="15.0" customHeight="1">
      <c r="A1687" s="36" t="s">
        <v>6749</v>
      </c>
      <c r="B1687" s="43"/>
      <c r="C1687" s="44"/>
      <c r="D1687" s="47"/>
      <c r="E1687" s="47"/>
      <c r="F1687" s="39" t="str">
        <f t="shared" si="2"/>
        <v>PETUGAS.1686/SPK/SE/PML/3172/2026</v>
      </c>
      <c r="G1687" s="45"/>
      <c r="H1687" s="39" t="str">
        <f>VLOOKUP(G1687,'MITRA (REFERENSI)'!$A:$Z,16,FALSE)</f>
        <v>#N/A</v>
      </c>
      <c r="I1687" s="39" t="str">
        <f>VLOOKUP(G1687,'MITRA (REFERENSI)'!$A:$Z,25,FALSE)</f>
        <v>#N/A</v>
      </c>
      <c r="J1687" s="38" t="str">
        <f>VLOOKUP(G1687,'MITRA (REFERENSI)'!$A:$Z,26,FALSE)</f>
        <v>#N/A</v>
      </c>
      <c r="K1687" s="38" t="str">
        <f>VLOOKUP(G1687,'MITRA (REFERENSI)'!$A:$Z,15,FALSE)</f>
        <v>#N/A</v>
      </c>
      <c r="L1687" s="38" t="str">
        <f>VLOOKUP(G1687,'MITRA (REFERENSI)'!$A:$Z,15,FALSE)</f>
        <v>#N/A</v>
      </c>
      <c r="M1687" s="38" t="str">
        <f>IF(B1687=1,'KELAS (REFERENSI)'!M1687,IF(B1687=2,'KELAS (REFERENSI)'!M1702,IF(B1687=3,'KELAS (REFERENSI)'!M1717,IF(B1687=4,'KELAS (REFERENSI)'!M1732,""))))</f>
        <v/>
      </c>
      <c r="N1687" s="38" t="str">
        <f>IF(B1687=1,'KELAS (REFERENSI)'!N1687,IF(B1687=2,'KELAS (REFERENSI)'!N1702,IF(B1687=3,'KELAS (REFERENSI)'!N1717,IF(B1687=4,'KELAS (REFERENSI)'!N1732,""))))</f>
        <v/>
      </c>
      <c r="O1687" s="38" t="str">
        <f>IF(B1687=1,'KELAS (REFERENSI)'!O1687,IF(B1687=2,'KELAS (REFERENSI)'!O1702,IF(B1687=3,'KELAS (REFERENSI)'!O1717,IF(B1687=4,'KELAS (REFERENSI)'!O1732,""))))</f>
        <v/>
      </c>
      <c r="P1687" s="38" t="str">
        <f>IF(B1687=1,'KELAS (REFERENSI)'!P1687,IF(B1687=2,'KELAS (REFERENSI)'!P1702,IF(B1687=3,'KELAS (REFERENSI)'!P1717,IF(B1687=4,'KELAS (REFERENSI)'!P1732,""))))</f>
        <v/>
      </c>
      <c r="Q1687" s="38" t="str">
        <f t="shared" si="4"/>
        <v>BPS Kota Jakarta Timur</v>
      </c>
      <c r="R1687" s="38" t="str">
        <f t="shared" si="56"/>
        <v/>
      </c>
      <c r="S1687" s="38" t="str">
        <f t="shared" ref="S1687:T1687" si="1695">S1686</f>
        <v>15 Juni sampai dengan 31 Agustus 2026</v>
      </c>
      <c r="T1687" s="38" t="str">
        <f t="shared" si="1695"/>
        <v>31 Agustus 2026</v>
      </c>
      <c r="U1687" s="46"/>
      <c r="V1687" s="42"/>
      <c r="W1687" s="42"/>
      <c r="X1687" s="42"/>
    </row>
    <row r="1688" ht="15.0" customHeight="1">
      <c r="A1688" s="36" t="s">
        <v>6750</v>
      </c>
      <c r="B1688" s="43"/>
      <c r="C1688" s="44"/>
      <c r="D1688" s="47"/>
      <c r="E1688" s="47"/>
      <c r="F1688" s="39" t="str">
        <f t="shared" si="2"/>
        <v>PETUGAS.1687/SPK/SE/PML/3172/2026</v>
      </c>
      <c r="G1688" s="45"/>
      <c r="H1688" s="39" t="str">
        <f>VLOOKUP(G1688,'MITRA (REFERENSI)'!$A:$Z,16,FALSE)</f>
        <v>#N/A</v>
      </c>
      <c r="I1688" s="39" t="str">
        <f>VLOOKUP(G1688,'MITRA (REFERENSI)'!$A:$Z,25,FALSE)</f>
        <v>#N/A</v>
      </c>
      <c r="J1688" s="38" t="str">
        <f>VLOOKUP(G1688,'MITRA (REFERENSI)'!$A:$Z,26,FALSE)</f>
        <v>#N/A</v>
      </c>
      <c r="K1688" s="38" t="str">
        <f>VLOOKUP(G1688,'MITRA (REFERENSI)'!$A:$Z,15,FALSE)</f>
        <v>#N/A</v>
      </c>
      <c r="L1688" s="38" t="str">
        <f>VLOOKUP(G1688,'MITRA (REFERENSI)'!$A:$Z,15,FALSE)</f>
        <v>#N/A</v>
      </c>
      <c r="M1688" s="38" t="str">
        <f>IF(B1688=1,'KELAS (REFERENSI)'!M1688,IF(B1688=2,'KELAS (REFERENSI)'!M1703,IF(B1688=3,'KELAS (REFERENSI)'!M1718,IF(B1688=4,'KELAS (REFERENSI)'!M1733,""))))</f>
        <v/>
      </c>
      <c r="N1688" s="38" t="str">
        <f>IF(B1688=1,'KELAS (REFERENSI)'!N1688,IF(B1688=2,'KELAS (REFERENSI)'!N1703,IF(B1688=3,'KELAS (REFERENSI)'!N1718,IF(B1688=4,'KELAS (REFERENSI)'!N1733,""))))</f>
        <v/>
      </c>
      <c r="O1688" s="38" t="str">
        <f>IF(B1688=1,'KELAS (REFERENSI)'!O1688,IF(B1688=2,'KELAS (REFERENSI)'!O1703,IF(B1688=3,'KELAS (REFERENSI)'!O1718,IF(B1688=4,'KELAS (REFERENSI)'!O1733,""))))</f>
        <v/>
      </c>
      <c r="P1688" s="38" t="str">
        <f>IF(B1688=1,'KELAS (REFERENSI)'!P1688,IF(B1688=2,'KELAS (REFERENSI)'!P1703,IF(B1688=3,'KELAS (REFERENSI)'!P1718,IF(B1688=4,'KELAS (REFERENSI)'!P1733,""))))</f>
        <v/>
      </c>
      <c r="Q1688" s="38" t="str">
        <f t="shared" si="4"/>
        <v>BPS Kota Jakarta Timur</v>
      </c>
      <c r="R1688" s="38" t="str">
        <f t="shared" si="56"/>
        <v/>
      </c>
      <c r="S1688" s="38" t="str">
        <f t="shared" ref="S1688:T1688" si="1696">S1687</f>
        <v>15 Juni sampai dengan 31 Agustus 2026</v>
      </c>
      <c r="T1688" s="38" t="str">
        <f t="shared" si="1696"/>
        <v>31 Agustus 2026</v>
      </c>
      <c r="U1688" s="46"/>
      <c r="V1688" s="42"/>
      <c r="W1688" s="42"/>
      <c r="X1688" s="42"/>
    </row>
    <row r="1689" ht="15.0" customHeight="1">
      <c r="A1689" s="36" t="s">
        <v>6751</v>
      </c>
      <c r="B1689" s="43"/>
      <c r="C1689" s="44"/>
      <c r="D1689" s="47"/>
      <c r="E1689" s="47"/>
      <c r="F1689" s="39" t="str">
        <f t="shared" si="2"/>
        <v>PETUGAS.1688/SPK/SE/PML/3172/2026</v>
      </c>
      <c r="G1689" s="45"/>
      <c r="H1689" s="39" t="str">
        <f>VLOOKUP(G1689,'MITRA (REFERENSI)'!$A:$Z,16,FALSE)</f>
        <v>#N/A</v>
      </c>
      <c r="I1689" s="39" t="str">
        <f>VLOOKUP(G1689,'MITRA (REFERENSI)'!$A:$Z,25,FALSE)</f>
        <v>#N/A</v>
      </c>
      <c r="J1689" s="38" t="str">
        <f>VLOOKUP(G1689,'MITRA (REFERENSI)'!$A:$Z,26,FALSE)</f>
        <v>#N/A</v>
      </c>
      <c r="K1689" s="38" t="str">
        <f>VLOOKUP(G1689,'MITRA (REFERENSI)'!$A:$Z,15,FALSE)</f>
        <v>#N/A</v>
      </c>
      <c r="L1689" s="38" t="str">
        <f>VLOOKUP(G1689,'MITRA (REFERENSI)'!$A:$Z,15,FALSE)</f>
        <v>#N/A</v>
      </c>
      <c r="M1689" s="38" t="str">
        <f>IF(B1689=1,'KELAS (REFERENSI)'!M1689,IF(B1689=2,'KELAS (REFERENSI)'!M1704,IF(B1689=3,'KELAS (REFERENSI)'!M1719,IF(B1689=4,'KELAS (REFERENSI)'!M1734,""))))</f>
        <v/>
      </c>
      <c r="N1689" s="38" t="str">
        <f>IF(B1689=1,'KELAS (REFERENSI)'!N1689,IF(B1689=2,'KELAS (REFERENSI)'!N1704,IF(B1689=3,'KELAS (REFERENSI)'!N1719,IF(B1689=4,'KELAS (REFERENSI)'!N1734,""))))</f>
        <v/>
      </c>
      <c r="O1689" s="38" t="str">
        <f>IF(B1689=1,'KELAS (REFERENSI)'!O1689,IF(B1689=2,'KELAS (REFERENSI)'!O1704,IF(B1689=3,'KELAS (REFERENSI)'!O1719,IF(B1689=4,'KELAS (REFERENSI)'!O1734,""))))</f>
        <v/>
      </c>
      <c r="P1689" s="38" t="str">
        <f>IF(B1689=1,'KELAS (REFERENSI)'!P1689,IF(B1689=2,'KELAS (REFERENSI)'!P1704,IF(B1689=3,'KELAS (REFERENSI)'!P1719,IF(B1689=4,'KELAS (REFERENSI)'!P1734,""))))</f>
        <v/>
      </c>
      <c r="Q1689" s="38" t="str">
        <f t="shared" si="4"/>
        <v>BPS Kota Jakarta Timur</v>
      </c>
      <c r="R1689" s="38" t="str">
        <f t="shared" si="56"/>
        <v/>
      </c>
      <c r="S1689" s="38" t="str">
        <f t="shared" ref="S1689:T1689" si="1697">S1688</f>
        <v>15 Juni sampai dengan 31 Agustus 2026</v>
      </c>
      <c r="T1689" s="38" t="str">
        <f t="shared" si="1697"/>
        <v>31 Agustus 2026</v>
      </c>
      <c r="U1689" s="46"/>
      <c r="V1689" s="42"/>
      <c r="W1689" s="42"/>
      <c r="X1689" s="42"/>
    </row>
    <row r="1690" ht="15.0" customHeight="1">
      <c r="A1690" s="36" t="s">
        <v>6752</v>
      </c>
      <c r="B1690" s="43"/>
      <c r="C1690" s="44"/>
      <c r="D1690" s="47"/>
      <c r="E1690" s="47"/>
      <c r="F1690" s="39" t="str">
        <f t="shared" si="2"/>
        <v>PETUGAS.1689/SPK/SE/PML/3172/2026</v>
      </c>
      <c r="G1690" s="45"/>
      <c r="H1690" s="39" t="str">
        <f>VLOOKUP(G1690,'MITRA (REFERENSI)'!$A:$Z,16,FALSE)</f>
        <v>#N/A</v>
      </c>
      <c r="I1690" s="39" t="str">
        <f>VLOOKUP(G1690,'MITRA (REFERENSI)'!$A:$Z,25,FALSE)</f>
        <v>#N/A</v>
      </c>
      <c r="J1690" s="38" t="str">
        <f>VLOOKUP(G1690,'MITRA (REFERENSI)'!$A:$Z,26,FALSE)</f>
        <v>#N/A</v>
      </c>
      <c r="K1690" s="38" t="str">
        <f>VLOOKUP(G1690,'MITRA (REFERENSI)'!$A:$Z,15,FALSE)</f>
        <v>#N/A</v>
      </c>
      <c r="L1690" s="38" t="str">
        <f>VLOOKUP(G1690,'MITRA (REFERENSI)'!$A:$Z,15,FALSE)</f>
        <v>#N/A</v>
      </c>
      <c r="M1690" s="38" t="str">
        <f>IF(B1690=1,'KELAS (REFERENSI)'!M1690,IF(B1690=2,'KELAS (REFERENSI)'!M1705,IF(B1690=3,'KELAS (REFERENSI)'!M1720,IF(B1690=4,'KELAS (REFERENSI)'!M1735,""))))</f>
        <v/>
      </c>
      <c r="N1690" s="38" t="str">
        <f>IF(B1690=1,'KELAS (REFERENSI)'!N1690,IF(B1690=2,'KELAS (REFERENSI)'!N1705,IF(B1690=3,'KELAS (REFERENSI)'!N1720,IF(B1690=4,'KELAS (REFERENSI)'!N1735,""))))</f>
        <v/>
      </c>
      <c r="O1690" s="38" t="str">
        <f>IF(B1690=1,'KELAS (REFERENSI)'!O1690,IF(B1690=2,'KELAS (REFERENSI)'!O1705,IF(B1690=3,'KELAS (REFERENSI)'!O1720,IF(B1690=4,'KELAS (REFERENSI)'!O1735,""))))</f>
        <v/>
      </c>
      <c r="P1690" s="38" t="str">
        <f>IF(B1690=1,'KELAS (REFERENSI)'!P1690,IF(B1690=2,'KELAS (REFERENSI)'!P1705,IF(B1690=3,'KELAS (REFERENSI)'!P1720,IF(B1690=4,'KELAS (REFERENSI)'!P1735,""))))</f>
        <v/>
      </c>
      <c r="Q1690" s="38" t="str">
        <f t="shared" si="4"/>
        <v>BPS Kota Jakarta Timur</v>
      </c>
      <c r="R1690" s="38" t="str">
        <f t="shared" si="56"/>
        <v/>
      </c>
      <c r="S1690" s="38" t="str">
        <f t="shared" ref="S1690:T1690" si="1698">S1689</f>
        <v>15 Juni sampai dengan 31 Agustus 2026</v>
      </c>
      <c r="T1690" s="38" t="str">
        <f t="shared" si="1698"/>
        <v>31 Agustus 2026</v>
      </c>
      <c r="U1690" s="46"/>
      <c r="V1690" s="42"/>
      <c r="W1690" s="42"/>
      <c r="X1690" s="42"/>
    </row>
    <row r="1691" ht="15.0" customHeight="1">
      <c r="A1691" s="36" t="s">
        <v>6753</v>
      </c>
      <c r="B1691" s="43"/>
      <c r="C1691" s="44"/>
      <c r="D1691" s="47"/>
      <c r="E1691" s="47"/>
      <c r="F1691" s="39" t="str">
        <f t="shared" si="2"/>
        <v>PETUGAS.1690/SPK/SE/PML/3172/2026</v>
      </c>
      <c r="G1691" s="45"/>
      <c r="H1691" s="39" t="str">
        <f>VLOOKUP(G1691,'MITRA (REFERENSI)'!$A:$Z,16,FALSE)</f>
        <v>#N/A</v>
      </c>
      <c r="I1691" s="39" t="str">
        <f>VLOOKUP(G1691,'MITRA (REFERENSI)'!$A:$Z,25,FALSE)</f>
        <v>#N/A</v>
      </c>
      <c r="J1691" s="38" t="str">
        <f>VLOOKUP(G1691,'MITRA (REFERENSI)'!$A:$Z,26,FALSE)</f>
        <v>#N/A</v>
      </c>
      <c r="K1691" s="38" t="str">
        <f>VLOOKUP(G1691,'MITRA (REFERENSI)'!$A:$Z,15,FALSE)</f>
        <v>#N/A</v>
      </c>
      <c r="L1691" s="38" t="str">
        <f>VLOOKUP(G1691,'MITRA (REFERENSI)'!$A:$Z,15,FALSE)</f>
        <v>#N/A</v>
      </c>
      <c r="M1691" s="38" t="str">
        <f>IF(B1691=1,'KELAS (REFERENSI)'!M1691,IF(B1691=2,'KELAS (REFERENSI)'!M1706,IF(B1691=3,'KELAS (REFERENSI)'!M1721,IF(B1691=4,'KELAS (REFERENSI)'!M1736,""))))</f>
        <v/>
      </c>
      <c r="N1691" s="38" t="str">
        <f>IF(B1691=1,'KELAS (REFERENSI)'!N1691,IF(B1691=2,'KELAS (REFERENSI)'!N1706,IF(B1691=3,'KELAS (REFERENSI)'!N1721,IF(B1691=4,'KELAS (REFERENSI)'!N1736,""))))</f>
        <v/>
      </c>
      <c r="O1691" s="38" t="str">
        <f>IF(B1691=1,'KELAS (REFERENSI)'!O1691,IF(B1691=2,'KELAS (REFERENSI)'!O1706,IF(B1691=3,'KELAS (REFERENSI)'!O1721,IF(B1691=4,'KELAS (REFERENSI)'!O1736,""))))</f>
        <v/>
      </c>
      <c r="P1691" s="38" t="str">
        <f>IF(B1691=1,'KELAS (REFERENSI)'!P1691,IF(B1691=2,'KELAS (REFERENSI)'!P1706,IF(B1691=3,'KELAS (REFERENSI)'!P1721,IF(B1691=4,'KELAS (REFERENSI)'!P1736,""))))</f>
        <v/>
      </c>
      <c r="Q1691" s="38" t="str">
        <f t="shared" si="4"/>
        <v>BPS Kota Jakarta Timur</v>
      </c>
      <c r="R1691" s="38" t="str">
        <f t="shared" si="56"/>
        <v/>
      </c>
      <c r="S1691" s="38" t="str">
        <f t="shared" ref="S1691:T1691" si="1699">S1690</f>
        <v>15 Juni sampai dengan 31 Agustus 2026</v>
      </c>
      <c r="T1691" s="38" t="str">
        <f t="shared" si="1699"/>
        <v>31 Agustus 2026</v>
      </c>
      <c r="U1691" s="46"/>
      <c r="V1691" s="42"/>
      <c r="W1691" s="42"/>
      <c r="X1691" s="42"/>
    </row>
    <row r="1692" ht="15.0" customHeight="1">
      <c r="A1692" s="36" t="s">
        <v>6754</v>
      </c>
      <c r="B1692" s="43"/>
      <c r="C1692" s="44"/>
      <c r="D1692" s="47"/>
      <c r="E1692" s="47"/>
      <c r="F1692" s="39" t="str">
        <f t="shared" si="2"/>
        <v>PETUGAS.1691/SPK/SE/PML/3172/2026</v>
      </c>
      <c r="G1692" s="45"/>
      <c r="H1692" s="39" t="str">
        <f>VLOOKUP(G1692,'MITRA (REFERENSI)'!$A:$Z,16,FALSE)</f>
        <v>#N/A</v>
      </c>
      <c r="I1692" s="39" t="str">
        <f>VLOOKUP(G1692,'MITRA (REFERENSI)'!$A:$Z,25,FALSE)</f>
        <v>#N/A</v>
      </c>
      <c r="J1692" s="38" t="str">
        <f>VLOOKUP(G1692,'MITRA (REFERENSI)'!$A:$Z,26,FALSE)</f>
        <v>#N/A</v>
      </c>
      <c r="K1692" s="38" t="str">
        <f>VLOOKUP(G1692,'MITRA (REFERENSI)'!$A:$Z,15,FALSE)</f>
        <v>#N/A</v>
      </c>
      <c r="L1692" s="38" t="str">
        <f>VLOOKUP(G1692,'MITRA (REFERENSI)'!$A:$Z,15,FALSE)</f>
        <v>#N/A</v>
      </c>
      <c r="M1692" s="38" t="str">
        <f>IF(B1692=1,'KELAS (REFERENSI)'!M1692,IF(B1692=2,'KELAS (REFERENSI)'!M1707,IF(B1692=3,'KELAS (REFERENSI)'!M1722,IF(B1692=4,'KELAS (REFERENSI)'!M1737,""))))</f>
        <v/>
      </c>
      <c r="N1692" s="38" t="str">
        <f>IF(B1692=1,'KELAS (REFERENSI)'!N1692,IF(B1692=2,'KELAS (REFERENSI)'!N1707,IF(B1692=3,'KELAS (REFERENSI)'!N1722,IF(B1692=4,'KELAS (REFERENSI)'!N1737,""))))</f>
        <v/>
      </c>
      <c r="O1692" s="38" t="str">
        <f>IF(B1692=1,'KELAS (REFERENSI)'!O1692,IF(B1692=2,'KELAS (REFERENSI)'!O1707,IF(B1692=3,'KELAS (REFERENSI)'!O1722,IF(B1692=4,'KELAS (REFERENSI)'!O1737,""))))</f>
        <v/>
      </c>
      <c r="P1692" s="38" t="str">
        <f>IF(B1692=1,'KELAS (REFERENSI)'!P1692,IF(B1692=2,'KELAS (REFERENSI)'!P1707,IF(B1692=3,'KELAS (REFERENSI)'!P1722,IF(B1692=4,'KELAS (REFERENSI)'!P1737,""))))</f>
        <v/>
      </c>
      <c r="Q1692" s="38" t="str">
        <f t="shared" si="4"/>
        <v>BPS Kota Jakarta Timur</v>
      </c>
      <c r="R1692" s="38" t="str">
        <f t="shared" si="56"/>
        <v/>
      </c>
      <c r="S1692" s="38" t="str">
        <f t="shared" ref="S1692:T1692" si="1700">S1691</f>
        <v>15 Juni sampai dengan 31 Agustus 2026</v>
      </c>
      <c r="T1692" s="38" t="str">
        <f t="shared" si="1700"/>
        <v>31 Agustus 2026</v>
      </c>
      <c r="U1692" s="46"/>
      <c r="V1692" s="42"/>
      <c r="W1692" s="42"/>
      <c r="X1692" s="42"/>
    </row>
    <row r="1693" ht="15.0" customHeight="1">
      <c r="A1693" s="36" t="s">
        <v>6755</v>
      </c>
      <c r="B1693" s="43"/>
      <c r="C1693" s="44"/>
      <c r="D1693" s="47"/>
      <c r="E1693" s="47"/>
      <c r="F1693" s="39" t="str">
        <f t="shared" si="2"/>
        <v>PETUGAS.1692/SPK/SE/PML/3172/2026</v>
      </c>
      <c r="G1693" s="45"/>
      <c r="H1693" s="39" t="str">
        <f>VLOOKUP(G1693,'MITRA (REFERENSI)'!$A:$Z,16,FALSE)</f>
        <v>#N/A</v>
      </c>
      <c r="I1693" s="39" t="str">
        <f>VLOOKUP(G1693,'MITRA (REFERENSI)'!$A:$Z,25,FALSE)</f>
        <v>#N/A</v>
      </c>
      <c r="J1693" s="38" t="str">
        <f>VLOOKUP(G1693,'MITRA (REFERENSI)'!$A:$Z,26,FALSE)</f>
        <v>#N/A</v>
      </c>
      <c r="K1693" s="38" t="str">
        <f>VLOOKUP(G1693,'MITRA (REFERENSI)'!$A:$Z,15,FALSE)</f>
        <v>#N/A</v>
      </c>
      <c r="L1693" s="38" t="str">
        <f>VLOOKUP(G1693,'MITRA (REFERENSI)'!$A:$Z,15,FALSE)</f>
        <v>#N/A</v>
      </c>
      <c r="M1693" s="38" t="str">
        <f>IF(B1693=1,'KELAS (REFERENSI)'!M1693,IF(B1693=2,'KELAS (REFERENSI)'!M1708,IF(B1693=3,'KELAS (REFERENSI)'!M1723,IF(B1693=4,'KELAS (REFERENSI)'!M1738,""))))</f>
        <v/>
      </c>
      <c r="N1693" s="38" t="str">
        <f>IF(B1693=1,'KELAS (REFERENSI)'!N1693,IF(B1693=2,'KELAS (REFERENSI)'!N1708,IF(B1693=3,'KELAS (REFERENSI)'!N1723,IF(B1693=4,'KELAS (REFERENSI)'!N1738,""))))</f>
        <v/>
      </c>
      <c r="O1693" s="38" t="str">
        <f>IF(B1693=1,'KELAS (REFERENSI)'!O1693,IF(B1693=2,'KELAS (REFERENSI)'!O1708,IF(B1693=3,'KELAS (REFERENSI)'!O1723,IF(B1693=4,'KELAS (REFERENSI)'!O1738,""))))</f>
        <v/>
      </c>
      <c r="P1693" s="38" t="str">
        <f>IF(B1693=1,'KELAS (REFERENSI)'!P1693,IF(B1693=2,'KELAS (REFERENSI)'!P1708,IF(B1693=3,'KELAS (REFERENSI)'!P1723,IF(B1693=4,'KELAS (REFERENSI)'!P1738,""))))</f>
        <v/>
      </c>
      <c r="Q1693" s="38" t="str">
        <f t="shared" si="4"/>
        <v>BPS Kota Jakarta Timur</v>
      </c>
      <c r="R1693" s="38" t="str">
        <f t="shared" si="56"/>
        <v/>
      </c>
      <c r="S1693" s="38" t="str">
        <f t="shared" ref="S1693:T1693" si="1701">S1692</f>
        <v>15 Juni sampai dengan 31 Agustus 2026</v>
      </c>
      <c r="T1693" s="38" t="str">
        <f t="shared" si="1701"/>
        <v>31 Agustus 2026</v>
      </c>
      <c r="U1693" s="46"/>
      <c r="V1693" s="42"/>
      <c r="W1693" s="42"/>
      <c r="X1693" s="42"/>
    </row>
    <row r="1694" ht="15.0" customHeight="1">
      <c r="A1694" s="36" t="s">
        <v>6756</v>
      </c>
      <c r="B1694" s="43"/>
      <c r="C1694" s="44"/>
      <c r="D1694" s="47"/>
      <c r="E1694" s="47"/>
      <c r="F1694" s="39" t="str">
        <f t="shared" si="2"/>
        <v>PETUGAS.1693/SPK/SE/PML/3172/2026</v>
      </c>
      <c r="G1694" s="45"/>
      <c r="H1694" s="39" t="str">
        <f>VLOOKUP(G1694,'MITRA (REFERENSI)'!$A:$Z,16,FALSE)</f>
        <v>#N/A</v>
      </c>
      <c r="I1694" s="39" t="str">
        <f>VLOOKUP(G1694,'MITRA (REFERENSI)'!$A:$Z,25,FALSE)</f>
        <v>#N/A</v>
      </c>
      <c r="J1694" s="38" t="str">
        <f>VLOOKUP(G1694,'MITRA (REFERENSI)'!$A:$Z,26,FALSE)</f>
        <v>#N/A</v>
      </c>
      <c r="K1694" s="38" t="str">
        <f>VLOOKUP(G1694,'MITRA (REFERENSI)'!$A:$Z,15,FALSE)</f>
        <v>#N/A</v>
      </c>
      <c r="L1694" s="38" t="str">
        <f>VLOOKUP(G1694,'MITRA (REFERENSI)'!$A:$Z,15,FALSE)</f>
        <v>#N/A</v>
      </c>
      <c r="M1694" s="38" t="str">
        <f>IF(B1694=1,'KELAS (REFERENSI)'!M1694,IF(B1694=2,'KELAS (REFERENSI)'!M1709,IF(B1694=3,'KELAS (REFERENSI)'!M1724,IF(B1694=4,'KELAS (REFERENSI)'!M1739,""))))</f>
        <v/>
      </c>
      <c r="N1694" s="38" t="str">
        <f>IF(B1694=1,'KELAS (REFERENSI)'!N1694,IF(B1694=2,'KELAS (REFERENSI)'!N1709,IF(B1694=3,'KELAS (REFERENSI)'!N1724,IF(B1694=4,'KELAS (REFERENSI)'!N1739,""))))</f>
        <v/>
      </c>
      <c r="O1694" s="38" t="str">
        <f>IF(B1694=1,'KELAS (REFERENSI)'!O1694,IF(B1694=2,'KELAS (REFERENSI)'!O1709,IF(B1694=3,'KELAS (REFERENSI)'!O1724,IF(B1694=4,'KELAS (REFERENSI)'!O1739,""))))</f>
        <v/>
      </c>
      <c r="P1694" s="38" t="str">
        <f>IF(B1694=1,'KELAS (REFERENSI)'!P1694,IF(B1694=2,'KELAS (REFERENSI)'!P1709,IF(B1694=3,'KELAS (REFERENSI)'!P1724,IF(B1694=4,'KELAS (REFERENSI)'!P1739,""))))</f>
        <v/>
      </c>
      <c r="Q1694" s="38" t="str">
        <f t="shared" si="4"/>
        <v>BPS Kota Jakarta Timur</v>
      </c>
      <c r="R1694" s="38" t="str">
        <f t="shared" si="56"/>
        <v/>
      </c>
      <c r="S1694" s="38" t="str">
        <f t="shared" ref="S1694:T1694" si="1702">S1693</f>
        <v>15 Juni sampai dengan 31 Agustus 2026</v>
      </c>
      <c r="T1694" s="38" t="str">
        <f t="shared" si="1702"/>
        <v>31 Agustus 2026</v>
      </c>
      <c r="U1694" s="46"/>
      <c r="V1694" s="42"/>
      <c r="W1694" s="42"/>
      <c r="X1694" s="42"/>
    </row>
    <row r="1695" ht="15.0" customHeight="1">
      <c r="A1695" s="36" t="s">
        <v>6757</v>
      </c>
      <c r="B1695" s="43"/>
      <c r="C1695" s="44"/>
      <c r="D1695" s="47"/>
      <c r="E1695" s="47"/>
      <c r="F1695" s="39" t="str">
        <f t="shared" si="2"/>
        <v>PETUGAS.1694/SPK/SE/PML/3172/2026</v>
      </c>
      <c r="G1695" s="45"/>
      <c r="H1695" s="39" t="str">
        <f>VLOOKUP(G1695,'MITRA (REFERENSI)'!$A:$Z,16,FALSE)</f>
        <v>#N/A</v>
      </c>
      <c r="I1695" s="39" t="str">
        <f>VLOOKUP(G1695,'MITRA (REFERENSI)'!$A:$Z,25,FALSE)</f>
        <v>#N/A</v>
      </c>
      <c r="J1695" s="38" t="str">
        <f>VLOOKUP(G1695,'MITRA (REFERENSI)'!$A:$Z,26,FALSE)</f>
        <v>#N/A</v>
      </c>
      <c r="K1695" s="38" t="str">
        <f>VLOOKUP(G1695,'MITRA (REFERENSI)'!$A:$Z,15,FALSE)</f>
        <v>#N/A</v>
      </c>
      <c r="L1695" s="38" t="str">
        <f>VLOOKUP(G1695,'MITRA (REFERENSI)'!$A:$Z,15,FALSE)</f>
        <v>#N/A</v>
      </c>
      <c r="M1695" s="38" t="str">
        <f>IF(B1695=1,'KELAS (REFERENSI)'!M1695,IF(B1695=2,'KELAS (REFERENSI)'!M1710,IF(B1695=3,'KELAS (REFERENSI)'!M1725,IF(B1695=4,'KELAS (REFERENSI)'!M1740,""))))</f>
        <v/>
      </c>
      <c r="N1695" s="38" t="str">
        <f>IF(B1695=1,'KELAS (REFERENSI)'!N1695,IF(B1695=2,'KELAS (REFERENSI)'!N1710,IF(B1695=3,'KELAS (REFERENSI)'!N1725,IF(B1695=4,'KELAS (REFERENSI)'!N1740,""))))</f>
        <v/>
      </c>
      <c r="O1695" s="38" t="str">
        <f>IF(B1695=1,'KELAS (REFERENSI)'!O1695,IF(B1695=2,'KELAS (REFERENSI)'!O1710,IF(B1695=3,'KELAS (REFERENSI)'!O1725,IF(B1695=4,'KELAS (REFERENSI)'!O1740,""))))</f>
        <v/>
      </c>
      <c r="P1695" s="38" t="str">
        <f>IF(B1695=1,'KELAS (REFERENSI)'!P1695,IF(B1695=2,'KELAS (REFERENSI)'!P1710,IF(B1695=3,'KELAS (REFERENSI)'!P1725,IF(B1695=4,'KELAS (REFERENSI)'!P1740,""))))</f>
        <v/>
      </c>
      <c r="Q1695" s="38" t="str">
        <f t="shared" si="4"/>
        <v>BPS Kota Jakarta Timur</v>
      </c>
      <c r="R1695" s="38" t="str">
        <f t="shared" si="56"/>
        <v/>
      </c>
      <c r="S1695" s="38" t="str">
        <f t="shared" ref="S1695:T1695" si="1703">S1694</f>
        <v>15 Juni sampai dengan 31 Agustus 2026</v>
      </c>
      <c r="T1695" s="38" t="str">
        <f t="shared" si="1703"/>
        <v>31 Agustus 2026</v>
      </c>
      <c r="U1695" s="46"/>
      <c r="V1695" s="42"/>
      <c r="W1695" s="42"/>
      <c r="X1695" s="42"/>
    </row>
    <row r="1696" ht="15.0" customHeight="1">
      <c r="A1696" s="36" t="s">
        <v>6758</v>
      </c>
      <c r="B1696" s="43"/>
      <c r="C1696" s="44"/>
      <c r="D1696" s="47"/>
      <c r="E1696" s="47"/>
      <c r="F1696" s="39" t="str">
        <f t="shared" si="2"/>
        <v>PETUGAS.1695/SPK/SE/PML/3172/2026</v>
      </c>
      <c r="G1696" s="45"/>
      <c r="H1696" s="39" t="str">
        <f>VLOOKUP(G1696,'MITRA (REFERENSI)'!$A:$Z,16,FALSE)</f>
        <v>#N/A</v>
      </c>
      <c r="I1696" s="39" t="str">
        <f>VLOOKUP(G1696,'MITRA (REFERENSI)'!$A:$Z,25,FALSE)</f>
        <v>#N/A</v>
      </c>
      <c r="J1696" s="38" t="str">
        <f>VLOOKUP(G1696,'MITRA (REFERENSI)'!$A:$Z,26,FALSE)</f>
        <v>#N/A</v>
      </c>
      <c r="K1696" s="38" t="str">
        <f>VLOOKUP(G1696,'MITRA (REFERENSI)'!$A:$Z,15,FALSE)</f>
        <v>#N/A</v>
      </c>
      <c r="L1696" s="38" t="str">
        <f>VLOOKUP(G1696,'MITRA (REFERENSI)'!$A:$Z,15,FALSE)</f>
        <v>#N/A</v>
      </c>
      <c r="M1696" s="38" t="str">
        <f>IF(B1696=1,'KELAS (REFERENSI)'!M1696,IF(B1696=2,'KELAS (REFERENSI)'!M1711,IF(B1696=3,'KELAS (REFERENSI)'!M1726,IF(B1696=4,'KELAS (REFERENSI)'!M1741,""))))</f>
        <v/>
      </c>
      <c r="N1696" s="38" t="str">
        <f>IF(B1696=1,'KELAS (REFERENSI)'!N1696,IF(B1696=2,'KELAS (REFERENSI)'!N1711,IF(B1696=3,'KELAS (REFERENSI)'!N1726,IF(B1696=4,'KELAS (REFERENSI)'!N1741,""))))</f>
        <v/>
      </c>
      <c r="O1696" s="38" t="str">
        <f>IF(B1696=1,'KELAS (REFERENSI)'!O1696,IF(B1696=2,'KELAS (REFERENSI)'!O1711,IF(B1696=3,'KELAS (REFERENSI)'!O1726,IF(B1696=4,'KELAS (REFERENSI)'!O1741,""))))</f>
        <v/>
      </c>
      <c r="P1696" s="38" t="str">
        <f>IF(B1696=1,'KELAS (REFERENSI)'!P1696,IF(B1696=2,'KELAS (REFERENSI)'!P1711,IF(B1696=3,'KELAS (REFERENSI)'!P1726,IF(B1696=4,'KELAS (REFERENSI)'!P1741,""))))</f>
        <v/>
      </c>
      <c r="Q1696" s="38" t="str">
        <f t="shared" si="4"/>
        <v>BPS Kota Jakarta Timur</v>
      </c>
      <c r="R1696" s="38" t="str">
        <f t="shared" si="56"/>
        <v/>
      </c>
      <c r="S1696" s="38" t="str">
        <f t="shared" ref="S1696:T1696" si="1704">S1695</f>
        <v>15 Juni sampai dengan 31 Agustus 2026</v>
      </c>
      <c r="T1696" s="38" t="str">
        <f t="shared" si="1704"/>
        <v>31 Agustus 2026</v>
      </c>
      <c r="U1696" s="46"/>
      <c r="V1696" s="42"/>
      <c r="W1696" s="42"/>
      <c r="X1696" s="42"/>
    </row>
    <row r="1697" ht="15.0" customHeight="1">
      <c r="A1697" s="36" t="s">
        <v>6759</v>
      </c>
      <c r="B1697" s="43"/>
      <c r="C1697" s="44"/>
      <c r="D1697" s="47"/>
      <c r="E1697" s="47"/>
      <c r="F1697" s="39" t="str">
        <f t="shared" si="2"/>
        <v>PETUGAS.1696/SPK/SE/PML/3172/2026</v>
      </c>
      <c r="G1697" s="45"/>
      <c r="H1697" s="39" t="str">
        <f>VLOOKUP(G1697,'MITRA (REFERENSI)'!$A:$Z,16,FALSE)</f>
        <v>#N/A</v>
      </c>
      <c r="I1697" s="39" t="str">
        <f>VLOOKUP(G1697,'MITRA (REFERENSI)'!$A:$Z,25,FALSE)</f>
        <v>#N/A</v>
      </c>
      <c r="J1697" s="38" t="str">
        <f>VLOOKUP(G1697,'MITRA (REFERENSI)'!$A:$Z,26,FALSE)</f>
        <v>#N/A</v>
      </c>
      <c r="K1697" s="38" t="str">
        <f>VLOOKUP(G1697,'MITRA (REFERENSI)'!$A:$Z,15,FALSE)</f>
        <v>#N/A</v>
      </c>
      <c r="L1697" s="38" t="str">
        <f>VLOOKUP(G1697,'MITRA (REFERENSI)'!$A:$Z,15,FALSE)</f>
        <v>#N/A</v>
      </c>
      <c r="M1697" s="38" t="str">
        <f>IF(B1697=1,'KELAS (REFERENSI)'!M1697,IF(B1697=2,'KELAS (REFERENSI)'!M1712,IF(B1697=3,'KELAS (REFERENSI)'!M1727,IF(B1697=4,'KELAS (REFERENSI)'!M1742,""))))</f>
        <v/>
      </c>
      <c r="N1697" s="38" t="str">
        <f>IF(B1697=1,'KELAS (REFERENSI)'!N1697,IF(B1697=2,'KELAS (REFERENSI)'!N1712,IF(B1697=3,'KELAS (REFERENSI)'!N1727,IF(B1697=4,'KELAS (REFERENSI)'!N1742,""))))</f>
        <v/>
      </c>
      <c r="O1697" s="38" t="str">
        <f>IF(B1697=1,'KELAS (REFERENSI)'!O1697,IF(B1697=2,'KELAS (REFERENSI)'!O1712,IF(B1697=3,'KELAS (REFERENSI)'!O1727,IF(B1697=4,'KELAS (REFERENSI)'!O1742,""))))</f>
        <v/>
      </c>
      <c r="P1697" s="38" t="str">
        <f>IF(B1697=1,'KELAS (REFERENSI)'!P1697,IF(B1697=2,'KELAS (REFERENSI)'!P1712,IF(B1697=3,'KELAS (REFERENSI)'!P1727,IF(B1697=4,'KELAS (REFERENSI)'!P1742,""))))</f>
        <v/>
      </c>
      <c r="Q1697" s="38" t="str">
        <f t="shared" si="4"/>
        <v>BPS Kota Jakarta Timur</v>
      </c>
      <c r="R1697" s="38" t="str">
        <f t="shared" si="56"/>
        <v/>
      </c>
      <c r="S1697" s="38" t="str">
        <f t="shared" ref="S1697:T1697" si="1705">S1696</f>
        <v>15 Juni sampai dengan 31 Agustus 2026</v>
      </c>
      <c r="T1697" s="38" t="str">
        <f t="shared" si="1705"/>
        <v>31 Agustus 2026</v>
      </c>
      <c r="U1697" s="46"/>
      <c r="V1697" s="42"/>
      <c r="W1697" s="42"/>
      <c r="X1697" s="42"/>
    </row>
    <row r="1698" ht="15.0" customHeight="1">
      <c r="A1698" s="36" t="s">
        <v>6760</v>
      </c>
      <c r="B1698" s="43"/>
      <c r="C1698" s="44"/>
      <c r="D1698" s="47"/>
      <c r="E1698" s="47"/>
      <c r="F1698" s="39" t="str">
        <f t="shared" si="2"/>
        <v>PETUGAS.1697/SPK/SE/PML/3172/2026</v>
      </c>
      <c r="G1698" s="45"/>
      <c r="H1698" s="39" t="str">
        <f>VLOOKUP(G1698,'MITRA (REFERENSI)'!$A:$Z,16,FALSE)</f>
        <v>#N/A</v>
      </c>
      <c r="I1698" s="39" t="str">
        <f>VLOOKUP(G1698,'MITRA (REFERENSI)'!$A:$Z,25,FALSE)</f>
        <v>#N/A</v>
      </c>
      <c r="J1698" s="38" t="str">
        <f>VLOOKUP(G1698,'MITRA (REFERENSI)'!$A:$Z,26,FALSE)</f>
        <v>#N/A</v>
      </c>
      <c r="K1698" s="38" t="str">
        <f>VLOOKUP(G1698,'MITRA (REFERENSI)'!$A:$Z,15,FALSE)</f>
        <v>#N/A</v>
      </c>
      <c r="L1698" s="38" t="str">
        <f>VLOOKUP(G1698,'MITRA (REFERENSI)'!$A:$Z,15,FALSE)</f>
        <v>#N/A</v>
      </c>
      <c r="M1698" s="38" t="str">
        <f>IF(B1698=1,'KELAS (REFERENSI)'!M1698,IF(B1698=2,'KELAS (REFERENSI)'!M1713,IF(B1698=3,'KELAS (REFERENSI)'!M1728,IF(B1698=4,'KELAS (REFERENSI)'!M1743,""))))</f>
        <v/>
      </c>
      <c r="N1698" s="38" t="str">
        <f>IF(B1698=1,'KELAS (REFERENSI)'!N1698,IF(B1698=2,'KELAS (REFERENSI)'!N1713,IF(B1698=3,'KELAS (REFERENSI)'!N1728,IF(B1698=4,'KELAS (REFERENSI)'!N1743,""))))</f>
        <v/>
      </c>
      <c r="O1698" s="38" t="str">
        <f>IF(B1698=1,'KELAS (REFERENSI)'!O1698,IF(B1698=2,'KELAS (REFERENSI)'!O1713,IF(B1698=3,'KELAS (REFERENSI)'!O1728,IF(B1698=4,'KELAS (REFERENSI)'!O1743,""))))</f>
        <v/>
      </c>
      <c r="P1698" s="38" t="str">
        <f>IF(B1698=1,'KELAS (REFERENSI)'!P1698,IF(B1698=2,'KELAS (REFERENSI)'!P1713,IF(B1698=3,'KELAS (REFERENSI)'!P1728,IF(B1698=4,'KELAS (REFERENSI)'!P1743,""))))</f>
        <v/>
      </c>
      <c r="Q1698" s="38" t="str">
        <f t="shared" si="4"/>
        <v>BPS Kota Jakarta Timur</v>
      </c>
      <c r="R1698" s="38" t="str">
        <f t="shared" si="56"/>
        <v/>
      </c>
      <c r="S1698" s="38" t="str">
        <f t="shared" ref="S1698:T1698" si="1706">S1697</f>
        <v>15 Juni sampai dengan 31 Agustus 2026</v>
      </c>
      <c r="T1698" s="38" t="str">
        <f t="shared" si="1706"/>
        <v>31 Agustus 2026</v>
      </c>
      <c r="U1698" s="46"/>
      <c r="V1698" s="42"/>
      <c r="W1698" s="42"/>
      <c r="X1698" s="42"/>
    </row>
    <row r="1699" ht="15.0" customHeight="1">
      <c r="A1699" s="36" t="s">
        <v>6761</v>
      </c>
      <c r="B1699" s="43"/>
      <c r="C1699" s="44"/>
      <c r="D1699" s="47"/>
      <c r="E1699" s="47"/>
      <c r="F1699" s="39" t="str">
        <f t="shared" si="2"/>
        <v>PETUGAS.1698/SPK/SE/PML/3172/2026</v>
      </c>
      <c r="G1699" s="45"/>
      <c r="H1699" s="39" t="str">
        <f>VLOOKUP(G1699,'MITRA (REFERENSI)'!$A:$Z,16,FALSE)</f>
        <v>#N/A</v>
      </c>
      <c r="I1699" s="39" t="str">
        <f>VLOOKUP(G1699,'MITRA (REFERENSI)'!$A:$Z,25,FALSE)</f>
        <v>#N/A</v>
      </c>
      <c r="J1699" s="38" t="str">
        <f>VLOOKUP(G1699,'MITRA (REFERENSI)'!$A:$Z,26,FALSE)</f>
        <v>#N/A</v>
      </c>
      <c r="K1699" s="38" t="str">
        <f>VLOOKUP(G1699,'MITRA (REFERENSI)'!$A:$Z,15,FALSE)</f>
        <v>#N/A</v>
      </c>
      <c r="L1699" s="38" t="str">
        <f>VLOOKUP(G1699,'MITRA (REFERENSI)'!$A:$Z,15,FALSE)</f>
        <v>#N/A</v>
      </c>
      <c r="M1699" s="38" t="str">
        <f>IF(B1699=1,'KELAS (REFERENSI)'!M1699,IF(B1699=2,'KELAS (REFERENSI)'!M1714,IF(B1699=3,'KELAS (REFERENSI)'!M1729,IF(B1699=4,'KELAS (REFERENSI)'!M1744,""))))</f>
        <v/>
      </c>
      <c r="N1699" s="38" t="str">
        <f>IF(B1699=1,'KELAS (REFERENSI)'!N1699,IF(B1699=2,'KELAS (REFERENSI)'!N1714,IF(B1699=3,'KELAS (REFERENSI)'!N1729,IF(B1699=4,'KELAS (REFERENSI)'!N1744,""))))</f>
        <v/>
      </c>
      <c r="O1699" s="38" t="str">
        <f>IF(B1699=1,'KELAS (REFERENSI)'!O1699,IF(B1699=2,'KELAS (REFERENSI)'!O1714,IF(B1699=3,'KELAS (REFERENSI)'!O1729,IF(B1699=4,'KELAS (REFERENSI)'!O1744,""))))</f>
        <v/>
      </c>
      <c r="P1699" s="38" t="str">
        <f>IF(B1699=1,'KELAS (REFERENSI)'!P1699,IF(B1699=2,'KELAS (REFERENSI)'!P1714,IF(B1699=3,'KELAS (REFERENSI)'!P1729,IF(B1699=4,'KELAS (REFERENSI)'!P1744,""))))</f>
        <v/>
      </c>
      <c r="Q1699" s="38" t="str">
        <f t="shared" si="4"/>
        <v>BPS Kota Jakarta Timur</v>
      </c>
      <c r="R1699" s="38" t="str">
        <f t="shared" si="56"/>
        <v/>
      </c>
      <c r="S1699" s="38" t="str">
        <f t="shared" ref="S1699:T1699" si="1707">S1698</f>
        <v>15 Juni sampai dengan 31 Agustus 2026</v>
      </c>
      <c r="T1699" s="38" t="str">
        <f t="shared" si="1707"/>
        <v>31 Agustus 2026</v>
      </c>
      <c r="U1699" s="46"/>
      <c r="V1699" s="42"/>
      <c r="W1699" s="42"/>
      <c r="X1699" s="42"/>
    </row>
    <row r="1700" ht="15.0" customHeight="1">
      <c r="A1700" s="36" t="s">
        <v>6762</v>
      </c>
      <c r="B1700" s="43"/>
      <c r="C1700" s="44"/>
      <c r="D1700" s="47"/>
      <c r="E1700" s="47"/>
      <c r="F1700" s="39" t="str">
        <f t="shared" si="2"/>
        <v>PETUGAS.1699/SPK/SE/PML/3172/2026</v>
      </c>
      <c r="G1700" s="45"/>
      <c r="H1700" s="39" t="str">
        <f>VLOOKUP(G1700,'MITRA (REFERENSI)'!$A:$Z,16,FALSE)</f>
        <v>#N/A</v>
      </c>
      <c r="I1700" s="39" t="str">
        <f>VLOOKUP(G1700,'MITRA (REFERENSI)'!$A:$Z,25,FALSE)</f>
        <v>#N/A</v>
      </c>
      <c r="J1700" s="38" t="str">
        <f>VLOOKUP(G1700,'MITRA (REFERENSI)'!$A:$Z,26,FALSE)</f>
        <v>#N/A</v>
      </c>
      <c r="K1700" s="38" t="str">
        <f>VLOOKUP(G1700,'MITRA (REFERENSI)'!$A:$Z,15,FALSE)</f>
        <v>#N/A</v>
      </c>
      <c r="L1700" s="38" t="str">
        <f>VLOOKUP(G1700,'MITRA (REFERENSI)'!$A:$Z,15,FALSE)</f>
        <v>#N/A</v>
      </c>
      <c r="M1700" s="38" t="str">
        <f>IF(B1700=1,'KELAS (REFERENSI)'!M1700,IF(B1700=2,'KELAS (REFERENSI)'!M1715,IF(B1700=3,'KELAS (REFERENSI)'!M1730,IF(B1700=4,'KELAS (REFERENSI)'!M1745,""))))</f>
        <v/>
      </c>
      <c r="N1700" s="38" t="str">
        <f>IF(B1700=1,'KELAS (REFERENSI)'!N1700,IF(B1700=2,'KELAS (REFERENSI)'!N1715,IF(B1700=3,'KELAS (REFERENSI)'!N1730,IF(B1700=4,'KELAS (REFERENSI)'!N1745,""))))</f>
        <v/>
      </c>
      <c r="O1700" s="38" t="str">
        <f>IF(B1700=1,'KELAS (REFERENSI)'!O1700,IF(B1700=2,'KELAS (REFERENSI)'!O1715,IF(B1700=3,'KELAS (REFERENSI)'!O1730,IF(B1700=4,'KELAS (REFERENSI)'!O1745,""))))</f>
        <v/>
      </c>
      <c r="P1700" s="38" t="str">
        <f>IF(B1700=1,'KELAS (REFERENSI)'!P1700,IF(B1700=2,'KELAS (REFERENSI)'!P1715,IF(B1700=3,'KELAS (REFERENSI)'!P1730,IF(B1700=4,'KELAS (REFERENSI)'!P1745,""))))</f>
        <v/>
      </c>
      <c r="Q1700" s="38" t="str">
        <f t="shared" si="4"/>
        <v>BPS Kota Jakarta Timur</v>
      </c>
      <c r="R1700" s="38" t="str">
        <f t="shared" si="56"/>
        <v/>
      </c>
      <c r="S1700" s="38" t="str">
        <f t="shared" ref="S1700:T1700" si="1708">S1699</f>
        <v>15 Juni sampai dengan 31 Agustus 2026</v>
      </c>
      <c r="T1700" s="38" t="str">
        <f t="shared" si="1708"/>
        <v>31 Agustus 2026</v>
      </c>
      <c r="U1700" s="46"/>
      <c r="V1700" s="42"/>
      <c r="W1700" s="42"/>
      <c r="X1700" s="42"/>
    </row>
    <row r="1701" ht="15.0" customHeight="1">
      <c r="A1701" s="36" t="s">
        <v>6763</v>
      </c>
      <c r="B1701" s="43"/>
      <c r="C1701" s="44"/>
      <c r="D1701" s="47"/>
      <c r="E1701" s="47"/>
      <c r="F1701" s="39" t="str">
        <f t="shared" si="2"/>
        <v>PETUGAS.1700/SPK/SE/PML/3172/2026</v>
      </c>
      <c r="G1701" s="45"/>
      <c r="H1701" s="39" t="str">
        <f>VLOOKUP(G1701,'MITRA (REFERENSI)'!$A:$Z,16,FALSE)</f>
        <v>#N/A</v>
      </c>
      <c r="I1701" s="39" t="str">
        <f>VLOOKUP(G1701,'MITRA (REFERENSI)'!$A:$Z,25,FALSE)</f>
        <v>#N/A</v>
      </c>
      <c r="J1701" s="38" t="str">
        <f>VLOOKUP(G1701,'MITRA (REFERENSI)'!$A:$Z,26,FALSE)</f>
        <v>#N/A</v>
      </c>
      <c r="K1701" s="38" t="str">
        <f>VLOOKUP(G1701,'MITRA (REFERENSI)'!$A:$Z,15,FALSE)</f>
        <v>#N/A</v>
      </c>
      <c r="L1701" s="38" t="str">
        <f>VLOOKUP(G1701,'MITRA (REFERENSI)'!$A:$Z,15,FALSE)</f>
        <v>#N/A</v>
      </c>
      <c r="M1701" s="38" t="str">
        <f>IF(B1701=1,'KELAS (REFERENSI)'!M1701,IF(B1701=2,'KELAS (REFERENSI)'!M1716,IF(B1701=3,'KELAS (REFERENSI)'!M1731,IF(B1701=4,'KELAS (REFERENSI)'!M1746,""))))</f>
        <v/>
      </c>
      <c r="N1701" s="38" t="str">
        <f>IF(B1701=1,'KELAS (REFERENSI)'!N1701,IF(B1701=2,'KELAS (REFERENSI)'!N1716,IF(B1701=3,'KELAS (REFERENSI)'!N1731,IF(B1701=4,'KELAS (REFERENSI)'!N1746,""))))</f>
        <v/>
      </c>
      <c r="O1701" s="38" t="str">
        <f>IF(B1701=1,'KELAS (REFERENSI)'!O1701,IF(B1701=2,'KELAS (REFERENSI)'!O1716,IF(B1701=3,'KELAS (REFERENSI)'!O1731,IF(B1701=4,'KELAS (REFERENSI)'!O1746,""))))</f>
        <v/>
      </c>
      <c r="P1701" s="38" t="str">
        <f>IF(B1701=1,'KELAS (REFERENSI)'!P1701,IF(B1701=2,'KELAS (REFERENSI)'!P1716,IF(B1701=3,'KELAS (REFERENSI)'!P1731,IF(B1701=4,'KELAS (REFERENSI)'!P1746,""))))</f>
        <v/>
      </c>
      <c r="Q1701" s="38" t="str">
        <f t="shared" si="4"/>
        <v>BPS Kota Jakarta Timur</v>
      </c>
      <c r="R1701" s="38" t="str">
        <f t="shared" si="56"/>
        <v/>
      </c>
      <c r="S1701" s="38" t="str">
        <f t="shared" ref="S1701:T1701" si="1709">S1700</f>
        <v>15 Juni sampai dengan 31 Agustus 2026</v>
      </c>
      <c r="T1701" s="38" t="str">
        <f t="shared" si="1709"/>
        <v>31 Agustus 2026</v>
      </c>
      <c r="U1701" s="46"/>
      <c r="V1701" s="42"/>
      <c r="W1701" s="42"/>
      <c r="X1701" s="42"/>
    </row>
    <row r="1702" ht="15.0" customHeight="1">
      <c r="A1702" s="36" t="s">
        <v>6764</v>
      </c>
      <c r="B1702" s="43"/>
      <c r="C1702" s="44"/>
      <c r="D1702" s="47"/>
      <c r="E1702" s="47"/>
      <c r="F1702" s="39" t="str">
        <f t="shared" si="2"/>
        <v>PETUGAS.1701/SPK/SE/PML/3172/2026</v>
      </c>
      <c r="G1702" s="45"/>
      <c r="H1702" s="39" t="str">
        <f>VLOOKUP(G1702,'MITRA (REFERENSI)'!$A:$Z,16,FALSE)</f>
        <v>#N/A</v>
      </c>
      <c r="I1702" s="39" t="str">
        <f>VLOOKUP(G1702,'MITRA (REFERENSI)'!$A:$Z,25,FALSE)</f>
        <v>#N/A</v>
      </c>
      <c r="J1702" s="38" t="str">
        <f>VLOOKUP(G1702,'MITRA (REFERENSI)'!$A:$Z,26,FALSE)</f>
        <v>#N/A</v>
      </c>
      <c r="K1702" s="38" t="str">
        <f>VLOOKUP(G1702,'MITRA (REFERENSI)'!$A:$Z,15,FALSE)</f>
        <v>#N/A</v>
      </c>
      <c r="L1702" s="38" t="str">
        <f>VLOOKUP(G1702,'MITRA (REFERENSI)'!$A:$Z,15,FALSE)</f>
        <v>#N/A</v>
      </c>
      <c r="M1702" s="38" t="str">
        <f>IF(B1702=1,'KELAS (REFERENSI)'!M1702,IF(B1702=2,'KELAS (REFERENSI)'!M1717,IF(B1702=3,'KELAS (REFERENSI)'!M1732,IF(B1702=4,'KELAS (REFERENSI)'!M1747,""))))</f>
        <v/>
      </c>
      <c r="N1702" s="38" t="str">
        <f>IF(B1702=1,'KELAS (REFERENSI)'!N1702,IF(B1702=2,'KELAS (REFERENSI)'!N1717,IF(B1702=3,'KELAS (REFERENSI)'!N1732,IF(B1702=4,'KELAS (REFERENSI)'!N1747,""))))</f>
        <v/>
      </c>
      <c r="O1702" s="38" t="str">
        <f>IF(B1702=1,'KELAS (REFERENSI)'!O1702,IF(B1702=2,'KELAS (REFERENSI)'!O1717,IF(B1702=3,'KELAS (REFERENSI)'!O1732,IF(B1702=4,'KELAS (REFERENSI)'!O1747,""))))</f>
        <v/>
      </c>
      <c r="P1702" s="38" t="str">
        <f>IF(B1702=1,'KELAS (REFERENSI)'!P1702,IF(B1702=2,'KELAS (REFERENSI)'!P1717,IF(B1702=3,'KELAS (REFERENSI)'!P1732,IF(B1702=4,'KELAS (REFERENSI)'!P1747,""))))</f>
        <v/>
      </c>
      <c r="Q1702" s="38" t="str">
        <f t="shared" si="4"/>
        <v>BPS Kota Jakarta Timur</v>
      </c>
      <c r="R1702" s="38" t="str">
        <f t="shared" si="56"/>
        <v/>
      </c>
      <c r="S1702" s="38" t="str">
        <f t="shared" ref="S1702:T1702" si="1710">S1701</f>
        <v>15 Juni sampai dengan 31 Agustus 2026</v>
      </c>
      <c r="T1702" s="38" t="str">
        <f t="shared" si="1710"/>
        <v>31 Agustus 2026</v>
      </c>
      <c r="U1702" s="46"/>
      <c r="V1702" s="42"/>
      <c r="W1702" s="42"/>
      <c r="X1702" s="42"/>
    </row>
    <row r="1703" ht="15.0" customHeight="1">
      <c r="A1703" s="36" t="s">
        <v>6765</v>
      </c>
      <c r="B1703" s="43"/>
      <c r="C1703" s="44"/>
      <c r="D1703" s="47"/>
      <c r="E1703" s="47"/>
      <c r="F1703" s="39" t="str">
        <f t="shared" si="2"/>
        <v>PETUGAS.1702/SPK/SE/PML/3172/2026</v>
      </c>
      <c r="G1703" s="45"/>
      <c r="H1703" s="39" t="str">
        <f>VLOOKUP(G1703,'MITRA (REFERENSI)'!$A:$Z,16,FALSE)</f>
        <v>#N/A</v>
      </c>
      <c r="I1703" s="39" t="str">
        <f>VLOOKUP(G1703,'MITRA (REFERENSI)'!$A:$Z,25,FALSE)</f>
        <v>#N/A</v>
      </c>
      <c r="J1703" s="38" t="str">
        <f>VLOOKUP(G1703,'MITRA (REFERENSI)'!$A:$Z,26,FALSE)</f>
        <v>#N/A</v>
      </c>
      <c r="K1703" s="38" t="str">
        <f>VLOOKUP(G1703,'MITRA (REFERENSI)'!$A:$Z,15,FALSE)</f>
        <v>#N/A</v>
      </c>
      <c r="L1703" s="38" t="str">
        <f>VLOOKUP(G1703,'MITRA (REFERENSI)'!$A:$Z,15,FALSE)</f>
        <v>#N/A</v>
      </c>
      <c r="M1703" s="38" t="str">
        <f>IF(B1703=1,'KELAS (REFERENSI)'!M1703,IF(B1703=2,'KELAS (REFERENSI)'!M1718,IF(B1703=3,'KELAS (REFERENSI)'!M1733,IF(B1703=4,'KELAS (REFERENSI)'!M1748,""))))</f>
        <v/>
      </c>
      <c r="N1703" s="38" t="str">
        <f>IF(B1703=1,'KELAS (REFERENSI)'!N1703,IF(B1703=2,'KELAS (REFERENSI)'!N1718,IF(B1703=3,'KELAS (REFERENSI)'!N1733,IF(B1703=4,'KELAS (REFERENSI)'!N1748,""))))</f>
        <v/>
      </c>
      <c r="O1703" s="38" t="str">
        <f>IF(B1703=1,'KELAS (REFERENSI)'!O1703,IF(B1703=2,'KELAS (REFERENSI)'!O1718,IF(B1703=3,'KELAS (REFERENSI)'!O1733,IF(B1703=4,'KELAS (REFERENSI)'!O1748,""))))</f>
        <v/>
      </c>
      <c r="P1703" s="38" t="str">
        <f>IF(B1703=1,'KELAS (REFERENSI)'!P1703,IF(B1703=2,'KELAS (REFERENSI)'!P1718,IF(B1703=3,'KELAS (REFERENSI)'!P1733,IF(B1703=4,'KELAS (REFERENSI)'!P1748,""))))</f>
        <v/>
      </c>
      <c r="Q1703" s="38" t="str">
        <f t="shared" si="4"/>
        <v>BPS Kota Jakarta Timur</v>
      </c>
      <c r="R1703" s="38" t="str">
        <f t="shared" si="56"/>
        <v/>
      </c>
      <c r="S1703" s="38" t="str">
        <f t="shared" ref="S1703:T1703" si="1711">S1702</f>
        <v>15 Juni sampai dengan 31 Agustus 2026</v>
      </c>
      <c r="T1703" s="38" t="str">
        <f t="shared" si="1711"/>
        <v>31 Agustus 2026</v>
      </c>
      <c r="U1703" s="46"/>
      <c r="V1703" s="42"/>
      <c r="W1703" s="42"/>
      <c r="X1703" s="42"/>
    </row>
    <row r="1704" ht="15.0" customHeight="1">
      <c r="A1704" s="36" t="s">
        <v>6766</v>
      </c>
      <c r="B1704" s="43"/>
      <c r="C1704" s="44"/>
      <c r="D1704" s="47"/>
      <c r="E1704" s="47"/>
      <c r="F1704" s="39" t="str">
        <f t="shared" si="2"/>
        <v>PETUGAS.1703/SPK/SE/PML/3172/2026</v>
      </c>
      <c r="G1704" s="45"/>
      <c r="H1704" s="39" t="str">
        <f>VLOOKUP(G1704,'MITRA (REFERENSI)'!$A:$Z,16,FALSE)</f>
        <v>#N/A</v>
      </c>
      <c r="I1704" s="39" t="str">
        <f>VLOOKUP(G1704,'MITRA (REFERENSI)'!$A:$Z,25,FALSE)</f>
        <v>#N/A</v>
      </c>
      <c r="J1704" s="38" t="str">
        <f>VLOOKUP(G1704,'MITRA (REFERENSI)'!$A:$Z,26,FALSE)</f>
        <v>#N/A</v>
      </c>
      <c r="K1704" s="38" t="str">
        <f>VLOOKUP(G1704,'MITRA (REFERENSI)'!$A:$Z,15,FALSE)</f>
        <v>#N/A</v>
      </c>
      <c r="L1704" s="38" t="str">
        <f>VLOOKUP(G1704,'MITRA (REFERENSI)'!$A:$Z,15,FALSE)</f>
        <v>#N/A</v>
      </c>
      <c r="M1704" s="38" t="str">
        <f>IF(B1704=1,'KELAS (REFERENSI)'!M1704,IF(B1704=2,'KELAS (REFERENSI)'!M1719,IF(B1704=3,'KELAS (REFERENSI)'!M1734,IF(B1704=4,'KELAS (REFERENSI)'!M1749,""))))</f>
        <v/>
      </c>
      <c r="N1704" s="38" t="str">
        <f>IF(B1704=1,'KELAS (REFERENSI)'!N1704,IF(B1704=2,'KELAS (REFERENSI)'!N1719,IF(B1704=3,'KELAS (REFERENSI)'!N1734,IF(B1704=4,'KELAS (REFERENSI)'!N1749,""))))</f>
        <v/>
      </c>
      <c r="O1704" s="38" t="str">
        <f>IF(B1704=1,'KELAS (REFERENSI)'!O1704,IF(B1704=2,'KELAS (REFERENSI)'!O1719,IF(B1704=3,'KELAS (REFERENSI)'!O1734,IF(B1704=4,'KELAS (REFERENSI)'!O1749,""))))</f>
        <v/>
      </c>
      <c r="P1704" s="38" t="str">
        <f>IF(B1704=1,'KELAS (REFERENSI)'!P1704,IF(B1704=2,'KELAS (REFERENSI)'!P1719,IF(B1704=3,'KELAS (REFERENSI)'!P1734,IF(B1704=4,'KELAS (REFERENSI)'!P1749,""))))</f>
        <v/>
      </c>
      <c r="Q1704" s="38" t="str">
        <f t="shared" si="4"/>
        <v>BPS Kota Jakarta Timur</v>
      </c>
      <c r="R1704" s="38" t="str">
        <f t="shared" si="56"/>
        <v/>
      </c>
      <c r="S1704" s="38" t="str">
        <f t="shared" ref="S1704:T1704" si="1712">S1703</f>
        <v>15 Juni sampai dengan 31 Agustus 2026</v>
      </c>
      <c r="T1704" s="38" t="str">
        <f t="shared" si="1712"/>
        <v>31 Agustus 2026</v>
      </c>
      <c r="U1704" s="46"/>
      <c r="V1704" s="42"/>
      <c r="W1704" s="42"/>
      <c r="X1704" s="42"/>
    </row>
    <row r="1705" ht="15.0" customHeight="1">
      <c r="A1705" s="36" t="s">
        <v>6767</v>
      </c>
      <c r="B1705" s="43"/>
      <c r="C1705" s="44"/>
      <c r="D1705" s="47"/>
      <c r="E1705" s="47"/>
      <c r="F1705" s="39" t="str">
        <f t="shared" si="2"/>
        <v>PETUGAS.1704/SPK/SE/PML/3172/2026</v>
      </c>
      <c r="G1705" s="45"/>
      <c r="H1705" s="39" t="str">
        <f>VLOOKUP(G1705,'MITRA (REFERENSI)'!$A:$Z,16,FALSE)</f>
        <v>#N/A</v>
      </c>
      <c r="I1705" s="39" t="str">
        <f>VLOOKUP(G1705,'MITRA (REFERENSI)'!$A:$Z,25,FALSE)</f>
        <v>#N/A</v>
      </c>
      <c r="J1705" s="38" t="str">
        <f>VLOOKUP(G1705,'MITRA (REFERENSI)'!$A:$Z,26,FALSE)</f>
        <v>#N/A</v>
      </c>
      <c r="K1705" s="38" t="str">
        <f>VLOOKUP(G1705,'MITRA (REFERENSI)'!$A:$Z,15,FALSE)</f>
        <v>#N/A</v>
      </c>
      <c r="L1705" s="38" t="str">
        <f>VLOOKUP(G1705,'MITRA (REFERENSI)'!$A:$Z,15,FALSE)</f>
        <v>#N/A</v>
      </c>
      <c r="M1705" s="38" t="str">
        <f>IF(B1705=1,'KELAS (REFERENSI)'!M1705,IF(B1705=2,'KELAS (REFERENSI)'!M1720,IF(B1705=3,'KELAS (REFERENSI)'!M1735,IF(B1705=4,'KELAS (REFERENSI)'!M1750,""))))</f>
        <v/>
      </c>
      <c r="N1705" s="38" t="str">
        <f>IF(B1705=1,'KELAS (REFERENSI)'!N1705,IF(B1705=2,'KELAS (REFERENSI)'!N1720,IF(B1705=3,'KELAS (REFERENSI)'!N1735,IF(B1705=4,'KELAS (REFERENSI)'!N1750,""))))</f>
        <v/>
      </c>
      <c r="O1705" s="38" t="str">
        <f>IF(B1705=1,'KELAS (REFERENSI)'!O1705,IF(B1705=2,'KELAS (REFERENSI)'!O1720,IF(B1705=3,'KELAS (REFERENSI)'!O1735,IF(B1705=4,'KELAS (REFERENSI)'!O1750,""))))</f>
        <v/>
      </c>
      <c r="P1705" s="38" t="str">
        <f>IF(B1705=1,'KELAS (REFERENSI)'!P1705,IF(B1705=2,'KELAS (REFERENSI)'!P1720,IF(B1705=3,'KELAS (REFERENSI)'!P1735,IF(B1705=4,'KELAS (REFERENSI)'!P1750,""))))</f>
        <v/>
      </c>
      <c r="Q1705" s="38" t="str">
        <f t="shared" si="4"/>
        <v>BPS Kota Jakarta Timur</v>
      </c>
      <c r="R1705" s="38" t="str">
        <f t="shared" si="56"/>
        <v/>
      </c>
      <c r="S1705" s="38" t="str">
        <f t="shared" ref="S1705:T1705" si="1713">S1704</f>
        <v>15 Juni sampai dengan 31 Agustus 2026</v>
      </c>
      <c r="T1705" s="38" t="str">
        <f t="shared" si="1713"/>
        <v>31 Agustus 2026</v>
      </c>
      <c r="U1705" s="46"/>
      <c r="V1705" s="42"/>
      <c r="W1705" s="42"/>
      <c r="X1705" s="42"/>
    </row>
    <row r="1706" ht="15.0" customHeight="1">
      <c r="A1706" s="36" t="s">
        <v>6768</v>
      </c>
      <c r="B1706" s="43"/>
      <c r="C1706" s="44"/>
      <c r="D1706" s="47"/>
      <c r="E1706" s="47"/>
      <c r="F1706" s="39" t="str">
        <f t="shared" si="2"/>
        <v>PETUGAS.1705/SPK/SE/PML/3172/2026</v>
      </c>
      <c r="G1706" s="45"/>
      <c r="H1706" s="39" t="str">
        <f>VLOOKUP(G1706,'MITRA (REFERENSI)'!$A:$Z,16,FALSE)</f>
        <v>#N/A</v>
      </c>
      <c r="I1706" s="39" t="str">
        <f>VLOOKUP(G1706,'MITRA (REFERENSI)'!$A:$Z,25,FALSE)</f>
        <v>#N/A</v>
      </c>
      <c r="J1706" s="38" t="str">
        <f>VLOOKUP(G1706,'MITRA (REFERENSI)'!$A:$Z,26,FALSE)</f>
        <v>#N/A</v>
      </c>
      <c r="K1706" s="38" t="str">
        <f>VLOOKUP(G1706,'MITRA (REFERENSI)'!$A:$Z,15,FALSE)</f>
        <v>#N/A</v>
      </c>
      <c r="L1706" s="38" t="str">
        <f>VLOOKUP(G1706,'MITRA (REFERENSI)'!$A:$Z,15,FALSE)</f>
        <v>#N/A</v>
      </c>
      <c r="M1706" s="38" t="str">
        <f>IF(B1706=1,'KELAS (REFERENSI)'!M1706,IF(B1706=2,'KELAS (REFERENSI)'!M1721,IF(B1706=3,'KELAS (REFERENSI)'!M1736,IF(B1706=4,'KELAS (REFERENSI)'!M1751,""))))</f>
        <v/>
      </c>
      <c r="N1706" s="38" t="str">
        <f>IF(B1706=1,'KELAS (REFERENSI)'!N1706,IF(B1706=2,'KELAS (REFERENSI)'!N1721,IF(B1706=3,'KELAS (REFERENSI)'!N1736,IF(B1706=4,'KELAS (REFERENSI)'!N1751,""))))</f>
        <v/>
      </c>
      <c r="O1706" s="38" t="str">
        <f>IF(B1706=1,'KELAS (REFERENSI)'!O1706,IF(B1706=2,'KELAS (REFERENSI)'!O1721,IF(B1706=3,'KELAS (REFERENSI)'!O1736,IF(B1706=4,'KELAS (REFERENSI)'!O1751,""))))</f>
        <v/>
      </c>
      <c r="P1706" s="38" t="str">
        <f>IF(B1706=1,'KELAS (REFERENSI)'!P1706,IF(B1706=2,'KELAS (REFERENSI)'!P1721,IF(B1706=3,'KELAS (REFERENSI)'!P1736,IF(B1706=4,'KELAS (REFERENSI)'!P1751,""))))</f>
        <v/>
      </c>
      <c r="Q1706" s="38" t="str">
        <f t="shared" si="4"/>
        <v>BPS Kota Jakarta Timur</v>
      </c>
      <c r="R1706" s="38" t="str">
        <f t="shared" si="56"/>
        <v/>
      </c>
      <c r="S1706" s="38" t="str">
        <f t="shared" ref="S1706:T1706" si="1714">S1705</f>
        <v>15 Juni sampai dengan 31 Agustus 2026</v>
      </c>
      <c r="T1706" s="38" t="str">
        <f t="shared" si="1714"/>
        <v>31 Agustus 2026</v>
      </c>
      <c r="U1706" s="46"/>
      <c r="V1706" s="42"/>
      <c r="W1706" s="42"/>
      <c r="X1706" s="42"/>
    </row>
    <row r="1707" ht="15.0" customHeight="1">
      <c r="A1707" s="36" t="s">
        <v>6769</v>
      </c>
      <c r="B1707" s="43"/>
      <c r="C1707" s="44"/>
      <c r="D1707" s="47"/>
      <c r="E1707" s="47"/>
      <c r="F1707" s="39" t="str">
        <f t="shared" si="2"/>
        <v>PETUGAS.1706/SPK/SE/PML/3172/2026</v>
      </c>
      <c r="G1707" s="45"/>
      <c r="H1707" s="39" t="str">
        <f>VLOOKUP(G1707,'MITRA (REFERENSI)'!$A:$Z,16,FALSE)</f>
        <v>#N/A</v>
      </c>
      <c r="I1707" s="39" t="str">
        <f>VLOOKUP(G1707,'MITRA (REFERENSI)'!$A:$Z,25,FALSE)</f>
        <v>#N/A</v>
      </c>
      <c r="J1707" s="38" t="str">
        <f>VLOOKUP(G1707,'MITRA (REFERENSI)'!$A:$Z,26,FALSE)</f>
        <v>#N/A</v>
      </c>
      <c r="K1707" s="38" t="str">
        <f>VLOOKUP(G1707,'MITRA (REFERENSI)'!$A:$Z,15,FALSE)</f>
        <v>#N/A</v>
      </c>
      <c r="L1707" s="38" t="str">
        <f>VLOOKUP(G1707,'MITRA (REFERENSI)'!$A:$Z,15,FALSE)</f>
        <v>#N/A</v>
      </c>
      <c r="M1707" s="38" t="str">
        <f>IF(B1707=1,'KELAS (REFERENSI)'!M1707,IF(B1707=2,'KELAS (REFERENSI)'!M1722,IF(B1707=3,'KELAS (REFERENSI)'!M1737,IF(B1707=4,'KELAS (REFERENSI)'!M1752,""))))</f>
        <v/>
      </c>
      <c r="N1707" s="38" t="str">
        <f>IF(B1707=1,'KELAS (REFERENSI)'!N1707,IF(B1707=2,'KELAS (REFERENSI)'!N1722,IF(B1707=3,'KELAS (REFERENSI)'!N1737,IF(B1707=4,'KELAS (REFERENSI)'!N1752,""))))</f>
        <v/>
      </c>
      <c r="O1707" s="38" t="str">
        <f>IF(B1707=1,'KELAS (REFERENSI)'!O1707,IF(B1707=2,'KELAS (REFERENSI)'!O1722,IF(B1707=3,'KELAS (REFERENSI)'!O1737,IF(B1707=4,'KELAS (REFERENSI)'!O1752,""))))</f>
        <v/>
      </c>
      <c r="P1707" s="38" t="str">
        <f>IF(B1707=1,'KELAS (REFERENSI)'!P1707,IF(B1707=2,'KELAS (REFERENSI)'!P1722,IF(B1707=3,'KELAS (REFERENSI)'!P1737,IF(B1707=4,'KELAS (REFERENSI)'!P1752,""))))</f>
        <v/>
      </c>
      <c r="Q1707" s="38" t="str">
        <f t="shared" si="4"/>
        <v>BPS Kota Jakarta Timur</v>
      </c>
      <c r="R1707" s="38" t="str">
        <f t="shared" si="56"/>
        <v/>
      </c>
      <c r="S1707" s="38" t="str">
        <f t="shared" ref="S1707:T1707" si="1715">S1706</f>
        <v>15 Juni sampai dengan 31 Agustus 2026</v>
      </c>
      <c r="T1707" s="38" t="str">
        <f t="shared" si="1715"/>
        <v>31 Agustus 2026</v>
      </c>
      <c r="U1707" s="46"/>
      <c r="V1707" s="42"/>
      <c r="W1707" s="42"/>
      <c r="X1707" s="42"/>
    </row>
    <row r="1708" ht="15.0" customHeight="1">
      <c r="A1708" s="36" t="s">
        <v>6770</v>
      </c>
      <c r="B1708" s="43"/>
      <c r="C1708" s="44"/>
      <c r="D1708" s="47"/>
      <c r="E1708" s="47"/>
      <c r="F1708" s="39" t="str">
        <f t="shared" si="2"/>
        <v>PETUGAS.1707/SPK/SE/PML/3172/2026</v>
      </c>
      <c r="G1708" s="45"/>
      <c r="H1708" s="39" t="str">
        <f>VLOOKUP(G1708,'MITRA (REFERENSI)'!$A:$Z,16,FALSE)</f>
        <v>#N/A</v>
      </c>
      <c r="I1708" s="39" t="str">
        <f>VLOOKUP(G1708,'MITRA (REFERENSI)'!$A:$Z,25,FALSE)</f>
        <v>#N/A</v>
      </c>
      <c r="J1708" s="38" t="str">
        <f>VLOOKUP(G1708,'MITRA (REFERENSI)'!$A:$Z,26,FALSE)</f>
        <v>#N/A</v>
      </c>
      <c r="K1708" s="38" t="str">
        <f>VLOOKUP(G1708,'MITRA (REFERENSI)'!$A:$Z,15,FALSE)</f>
        <v>#N/A</v>
      </c>
      <c r="L1708" s="38" t="str">
        <f>VLOOKUP(G1708,'MITRA (REFERENSI)'!$A:$Z,15,FALSE)</f>
        <v>#N/A</v>
      </c>
      <c r="M1708" s="38" t="str">
        <f>IF(B1708=1,'KELAS (REFERENSI)'!M1708,IF(B1708=2,'KELAS (REFERENSI)'!M1723,IF(B1708=3,'KELAS (REFERENSI)'!M1738,IF(B1708=4,'KELAS (REFERENSI)'!M1753,""))))</f>
        <v/>
      </c>
      <c r="N1708" s="38" t="str">
        <f>IF(B1708=1,'KELAS (REFERENSI)'!N1708,IF(B1708=2,'KELAS (REFERENSI)'!N1723,IF(B1708=3,'KELAS (REFERENSI)'!N1738,IF(B1708=4,'KELAS (REFERENSI)'!N1753,""))))</f>
        <v/>
      </c>
      <c r="O1708" s="38" t="str">
        <f>IF(B1708=1,'KELAS (REFERENSI)'!O1708,IF(B1708=2,'KELAS (REFERENSI)'!O1723,IF(B1708=3,'KELAS (REFERENSI)'!O1738,IF(B1708=4,'KELAS (REFERENSI)'!O1753,""))))</f>
        <v/>
      </c>
      <c r="P1708" s="38" t="str">
        <f>IF(B1708=1,'KELAS (REFERENSI)'!P1708,IF(B1708=2,'KELAS (REFERENSI)'!P1723,IF(B1708=3,'KELAS (REFERENSI)'!P1738,IF(B1708=4,'KELAS (REFERENSI)'!P1753,""))))</f>
        <v/>
      </c>
      <c r="Q1708" s="38" t="str">
        <f t="shared" si="4"/>
        <v>BPS Kota Jakarta Timur</v>
      </c>
      <c r="R1708" s="38" t="str">
        <f t="shared" si="56"/>
        <v/>
      </c>
      <c r="S1708" s="38" t="str">
        <f t="shared" ref="S1708:T1708" si="1716">S1707</f>
        <v>15 Juni sampai dengan 31 Agustus 2026</v>
      </c>
      <c r="T1708" s="38" t="str">
        <f t="shared" si="1716"/>
        <v>31 Agustus 2026</v>
      </c>
      <c r="U1708" s="46"/>
      <c r="V1708" s="42"/>
      <c r="W1708" s="42"/>
      <c r="X1708" s="42"/>
    </row>
    <row r="1709" ht="15.0" customHeight="1">
      <c r="A1709" s="36" t="s">
        <v>6771</v>
      </c>
      <c r="B1709" s="43"/>
      <c r="C1709" s="44"/>
      <c r="D1709" s="47"/>
      <c r="E1709" s="47"/>
      <c r="F1709" s="39" t="str">
        <f t="shared" si="2"/>
        <v>PETUGAS.1708/SPK/SE/PML/3172/2026</v>
      </c>
      <c r="G1709" s="45"/>
      <c r="H1709" s="39" t="str">
        <f>VLOOKUP(G1709,'MITRA (REFERENSI)'!$A:$Z,16,FALSE)</f>
        <v>#N/A</v>
      </c>
      <c r="I1709" s="39" t="str">
        <f>VLOOKUP(G1709,'MITRA (REFERENSI)'!$A:$Z,25,FALSE)</f>
        <v>#N/A</v>
      </c>
      <c r="J1709" s="38" t="str">
        <f>VLOOKUP(G1709,'MITRA (REFERENSI)'!$A:$Z,26,FALSE)</f>
        <v>#N/A</v>
      </c>
      <c r="K1709" s="38" t="str">
        <f>VLOOKUP(G1709,'MITRA (REFERENSI)'!$A:$Z,15,FALSE)</f>
        <v>#N/A</v>
      </c>
      <c r="L1709" s="38" t="str">
        <f>VLOOKUP(G1709,'MITRA (REFERENSI)'!$A:$Z,15,FALSE)</f>
        <v>#N/A</v>
      </c>
      <c r="M1709" s="38" t="str">
        <f>IF(B1709=1,'KELAS (REFERENSI)'!M1709,IF(B1709=2,'KELAS (REFERENSI)'!M1724,IF(B1709=3,'KELAS (REFERENSI)'!M1739,IF(B1709=4,'KELAS (REFERENSI)'!M1754,""))))</f>
        <v/>
      </c>
      <c r="N1709" s="38" t="str">
        <f>IF(B1709=1,'KELAS (REFERENSI)'!N1709,IF(B1709=2,'KELAS (REFERENSI)'!N1724,IF(B1709=3,'KELAS (REFERENSI)'!N1739,IF(B1709=4,'KELAS (REFERENSI)'!N1754,""))))</f>
        <v/>
      </c>
      <c r="O1709" s="38" t="str">
        <f>IF(B1709=1,'KELAS (REFERENSI)'!O1709,IF(B1709=2,'KELAS (REFERENSI)'!O1724,IF(B1709=3,'KELAS (REFERENSI)'!O1739,IF(B1709=4,'KELAS (REFERENSI)'!O1754,""))))</f>
        <v/>
      </c>
      <c r="P1709" s="38" t="str">
        <f>IF(B1709=1,'KELAS (REFERENSI)'!P1709,IF(B1709=2,'KELAS (REFERENSI)'!P1724,IF(B1709=3,'KELAS (REFERENSI)'!P1739,IF(B1709=4,'KELAS (REFERENSI)'!P1754,""))))</f>
        <v/>
      </c>
      <c r="Q1709" s="38" t="str">
        <f t="shared" si="4"/>
        <v>BPS Kota Jakarta Timur</v>
      </c>
      <c r="R1709" s="38" t="str">
        <f t="shared" si="56"/>
        <v/>
      </c>
      <c r="S1709" s="38" t="str">
        <f t="shared" ref="S1709:T1709" si="1717">S1708</f>
        <v>15 Juni sampai dengan 31 Agustus 2026</v>
      </c>
      <c r="T1709" s="38" t="str">
        <f t="shared" si="1717"/>
        <v>31 Agustus 2026</v>
      </c>
      <c r="U1709" s="46"/>
      <c r="V1709" s="42"/>
      <c r="W1709" s="42"/>
      <c r="X1709" s="42"/>
    </row>
    <row r="1710" ht="15.0" customHeight="1">
      <c r="A1710" s="36" t="s">
        <v>6772</v>
      </c>
      <c r="B1710" s="43"/>
      <c r="C1710" s="44"/>
      <c r="D1710" s="47"/>
      <c r="E1710" s="47"/>
      <c r="F1710" s="39" t="str">
        <f t="shared" si="2"/>
        <v>PETUGAS.1709/SPK/SE/PML/3172/2026</v>
      </c>
      <c r="G1710" s="45"/>
      <c r="H1710" s="39" t="str">
        <f>VLOOKUP(G1710,'MITRA (REFERENSI)'!$A:$Z,16,FALSE)</f>
        <v>#N/A</v>
      </c>
      <c r="I1710" s="39" t="str">
        <f>VLOOKUP(G1710,'MITRA (REFERENSI)'!$A:$Z,25,FALSE)</f>
        <v>#N/A</v>
      </c>
      <c r="J1710" s="38" t="str">
        <f>VLOOKUP(G1710,'MITRA (REFERENSI)'!$A:$Z,26,FALSE)</f>
        <v>#N/A</v>
      </c>
      <c r="K1710" s="38" t="str">
        <f>VLOOKUP(G1710,'MITRA (REFERENSI)'!$A:$Z,15,FALSE)</f>
        <v>#N/A</v>
      </c>
      <c r="L1710" s="38" t="str">
        <f>VLOOKUP(G1710,'MITRA (REFERENSI)'!$A:$Z,15,FALSE)</f>
        <v>#N/A</v>
      </c>
      <c r="M1710" s="38" t="str">
        <f>IF(B1710=1,'KELAS (REFERENSI)'!M1710,IF(B1710=2,'KELAS (REFERENSI)'!M1725,IF(B1710=3,'KELAS (REFERENSI)'!M1740,IF(B1710=4,'KELAS (REFERENSI)'!M1755,""))))</f>
        <v/>
      </c>
      <c r="N1710" s="38" t="str">
        <f>IF(B1710=1,'KELAS (REFERENSI)'!N1710,IF(B1710=2,'KELAS (REFERENSI)'!N1725,IF(B1710=3,'KELAS (REFERENSI)'!N1740,IF(B1710=4,'KELAS (REFERENSI)'!N1755,""))))</f>
        <v/>
      </c>
      <c r="O1710" s="38" t="str">
        <f>IF(B1710=1,'KELAS (REFERENSI)'!O1710,IF(B1710=2,'KELAS (REFERENSI)'!O1725,IF(B1710=3,'KELAS (REFERENSI)'!O1740,IF(B1710=4,'KELAS (REFERENSI)'!O1755,""))))</f>
        <v/>
      </c>
      <c r="P1710" s="38" t="str">
        <f>IF(B1710=1,'KELAS (REFERENSI)'!P1710,IF(B1710=2,'KELAS (REFERENSI)'!P1725,IF(B1710=3,'KELAS (REFERENSI)'!P1740,IF(B1710=4,'KELAS (REFERENSI)'!P1755,""))))</f>
        <v/>
      </c>
      <c r="Q1710" s="38" t="str">
        <f t="shared" si="4"/>
        <v>BPS Kota Jakarta Timur</v>
      </c>
      <c r="R1710" s="38" t="str">
        <f t="shared" si="56"/>
        <v/>
      </c>
      <c r="S1710" s="38" t="str">
        <f t="shared" ref="S1710:T1710" si="1718">S1709</f>
        <v>15 Juni sampai dengan 31 Agustus 2026</v>
      </c>
      <c r="T1710" s="38" t="str">
        <f t="shared" si="1718"/>
        <v>31 Agustus 2026</v>
      </c>
      <c r="U1710" s="46"/>
      <c r="V1710" s="42"/>
      <c r="W1710" s="42"/>
      <c r="X1710" s="42"/>
    </row>
    <row r="1711" ht="15.0" customHeight="1">
      <c r="A1711" s="36" t="s">
        <v>6773</v>
      </c>
      <c r="B1711" s="43"/>
      <c r="C1711" s="44"/>
      <c r="D1711" s="47"/>
      <c r="E1711" s="47"/>
      <c r="F1711" s="39" t="str">
        <f t="shared" si="2"/>
        <v>PETUGAS.1710/SPK/SE/PML/3172/2026</v>
      </c>
      <c r="G1711" s="45"/>
      <c r="H1711" s="39" t="str">
        <f>VLOOKUP(G1711,'MITRA (REFERENSI)'!$A:$Z,16,FALSE)</f>
        <v>#N/A</v>
      </c>
      <c r="I1711" s="39" t="str">
        <f>VLOOKUP(G1711,'MITRA (REFERENSI)'!$A:$Z,25,FALSE)</f>
        <v>#N/A</v>
      </c>
      <c r="J1711" s="38" t="str">
        <f>VLOOKUP(G1711,'MITRA (REFERENSI)'!$A:$Z,26,FALSE)</f>
        <v>#N/A</v>
      </c>
      <c r="K1711" s="38" t="str">
        <f>VLOOKUP(G1711,'MITRA (REFERENSI)'!$A:$Z,15,FALSE)</f>
        <v>#N/A</v>
      </c>
      <c r="L1711" s="38" t="str">
        <f>VLOOKUP(G1711,'MITRA (REFERENSI)'!$A:$Z,15,FALSE)</f>
        <v>#N/A</v>
      </c>
      <c r="M1711" s="38" t="str">
        <f>IF(B1711=1,'KELAS (REFERENSI)'!M1711,IF(B1711=2,'KELAS (REFERENSI)'!M1726,IF(B1711=3,'KELAS (REFERENSI)'!M1741,IF(B1711=4,'KELAS (REFERENSI)'!M1756,""))))</f>
        <v/>
      </c>
      <c r="N1711" s="38" t="str">
        <f>IF(B1711=1,'KELAS (REFERENSI)'!N1711,IF(B1711=2,'KELAS (REFERENSI)'!N1726,IF(B1711=3,'KELAS (REFERENSI)'!N1741,IF(B1711=4,'KELAS (REFERENSI)'!N1756,""))))</f>
        <v/>
      </c>
      <c r="O1711" s="38" t="str">
        <f>IF(B1711=1,'KELAS (REFERENSI)'!O1711,IF(B1711=2,'KELAS (REFERENSI)'!O1726,IF(B1711=3,'KELAS (REFERENSI)'!O1741,IF(B1711=4,'KELAS (REFERENSI)'!O1756,""))))</f>
        <v/>
      </c>
      <c r="P1711" s="38" t="str">
        <f>IF(B1711=1,'KELAS (REFERENSI)'!P1711,IF(B1711=2,'KELAS (REFERENSI)'!P1726,IF(B1711=3,'KELAS (REFERENSI)'!P1741,IF(B1711=4,'KELAS (REFERENSI)'!P1756,""))))</f>
        <v/>
      </c>
      <c r="Q1711" s="38" t="str">
        <f t="shared" si="4"/>
        <v>BPS Kota Jakarta Timur</v>
      </c>
      <c r="R1711" s="38" t="str">
        <f t="shared" si="56"/>
        <v/>
      </c>
      <c r="S1711" s="38" t="str">
        <f t="shared" ref="S1711:T1711" si="1719">S1710</f>
        <v>15 Juni sampai dengan 31 Agustus 2026</v>
      </c>
      <c r="T1711" s="38" t="str">
        <f t="shared" si="1719"/>
        <v>31 Agustus 2026</v>
      </c>
      <c r="U1711" s="46"/>
      <c r="V1711" s="42"/>
      <c r="W1711" s="42"/>
      <c r="X1711" s="42"/>
    </row>
    <row r="1712" ht="15.0" customHeight="1">
      <c r="A1712" s="36" t="s">
        <v>6774</v>
      </c>
      <c r="B1712" s="43"/>
      <c r="C1712" s="44"/>
      <c r="D1712" s="47"/>
      <c r="E1712" s="47"/>
      <c r="F1712" s="39" t="str">
        <f t="shared" si="2"/>
        <v>PETUGAS.1711/SPK/SE/PML/3172/2026</v>
      </c>
      <c r="G1712" s="45"/>
      <c r="H1712" s="39" t="str">
        <f>VLOOKUP(G1712,'MITRA (REFERENSI)'!$A:$Z,16,FALSE)</f>
        <v>#N/A</v>
      </c>
      <c r="I1712" s="39" t="str">
        <f>VLOOKUP(G1712,'MITRA (REFERENSI)'!$A:$Z,25,FALSE)</f>
        <v>#N/A</v>
      </c>
      <c r="J1712" s="38" t="str">
        <f>VLOOKUP(G1712,'MITRA (REFERENSI)'!$A:$Z,26,FALSE)</f>
        <v>#N/A</v>
      </c>
      <c r="K1712" s="38" t="str">
        <f>VLOOKUP(G1712,'MITRA (REFERENSI)'!$A:$Z,15,FALSE)</f>
        <v>#N/A</v>
      </c>
      <c r="L1712" s="38" t="str">
        <f>VLOOKUP(G1712,'MITRA (REFERENSI)'!$A:$Z,15,FALSE)</f>
        <v>#N/A</v>
      </c>
      <c r="M1712" s="38" t="str">
        <f>IF(B1712=1,'KELAS (REFERENSI)'!M1712,IF(B1712=2,'KELAS (REFERENSI)'!M1727,IF(B1712=3,'KELAS (REFERENSI)'!M1742,IF(B1712=4,'KELAS (REFERENSI)'!M1757,""))))</f>
        <v/>
      </c>
      <c r="N1712" s="38" t="str">
        <f>IF(B1712=1,'KELAS (REFERENSI)'!N1712,IF(B1712=2,'KELAS (REFERENSI)'!N1727,IF(B1712=3,'KELAS (REFERENSI)'!N1742,IF(B1712=4,'KELAS (REFERENSI)'!N1757,""))))</f>
        <v/>
      </c>
      <c r="O1712" s="38" t="str">
        <f>IF(B1712=1,'KELAS (REFERENSI)'!O1712,IF(B1712=2,'KELAS (REFERENSI)'!O1727,IF(B1712=3,'KELAS (REFERENSI)'!O1742,IF(B1712=4,'KELAS (REFERENSI)'!O1757,""))))</f>
        <v/>
      </c>
      <c r="P1712" s="38" t="str">
        <f>IF(B1712=1,'KELAS (REFERENSI)'!P1712,IF(B1712=2,'KELAS (REFERENSI)'!P1727,IF(B1712=3,'KELAS (REFERENSI)'!P1742,IF(B1712=4,'KELAS (REFERENSI)'!P1757,""))))</f>
        <v/>
      </c>
      <c r="Q1712" s="38" t="str">
        <f t="shared" si="4"/>
        <v>BPS Kota Jakarta Timur</v>
      </c>
      <c r="R1712" s="38" t="str">
        <f t="shared" si="56"/>
        <v/>
      </c>
      <c r="S1712" s="38" t="str">
        <f t="shared" ref="S1712:T1712" si="1720">S1711</f>
        <v>15 Juni sampai dengan 31 Agustus 2026</v>
      </c>
      <c r="T1712" s="38" t="str">
        <f t="shared" si="1720"/>
        <v>31 Agustus 2026</v>
      </c>
      <c r="U1712" s="46"/>
      <c r="V1712" s="42"/>
      <c r="W1712" s="42"/>
      <c r="X1712" s="42"/>
    </row>
    <row r="1713" ht="15.0" customHeight="1">
      <c r="A1713" s="36" t="s">
        <v>6775</v>
      </c>
      <c r="B1713" s="43"/>
      <c r="C1713" s="44"/>
      <c r="D1713" s="47"/>
      <c r="E1713" s="47"/>
      <c r="F1713" s="39" t="str">
        <f t="shared" si="2"/>
        <v>PETUGAS.1712/SPK/SE/PML/3172/2026</v>
      </c>
      <c r="G1713" s="45"/>
      <c r="H1713" s="39" t="str">
        <f>VLOOKUP(G1713,'MITRA (REFERENSI)'!$A:$Z,16,FALSE)</f>
        <v>#N/A</v>
      </c>
      <c r="I1713" s="39" t="str">
        <f>VLOOKUP(G1713,'MITRA (REFERENSI)'!$A:$Z,25,FALSE)</f>
        <v>#N/A</v>
      </c>
      <c r="J1713" s="38" t="str">
        <f>VLOOKUP(G1713,'MITRA (REFERENSI)'!$A:$Z,26,FALSE)</f>
        <v>#N/A</v>
      </c>
      <c r="K1713" s="38" t="str">
        <f>VLOOKUP(G1713,'MITRA (REFERENSI)'!$A:$Z,15,FALSE)</f>
        <v>#N/A</v>
      </c>
      <c r="L1713" s="38" t="str">
        <f>VLOOKUP(G1713,'MITRA (REFERENSI)'!$A:$Z,15,FALSE)</f>
        <v>#N/A</v>
      </c>
      <c r="M1713" s="38" t="str">
        <f>IF(B1713=1,'KELAS (REFERENSI)'!M1713,IF(B1713=2,'KELAS (REFERENSI)'!M1728,IF(B1713=3,'KELAS (REFERENSI)'!M1743,IF(B1713=4,'KELAS (REFERENSI)'!M1758,""))))</f>
        <v/>
      </c>
      <c r="N1713" s="38" t="str">
        <f>IF(B1713=1,'KELAS (REFERENSI)'!N1713,IF(B1713=2,'KELAS (REFERENSI)'!N1728,IF(B1713=3,'KELAS (REFERENSI)'!N1743,IF(B1713=4,'KELAS (REFERENSI)'!N1758,""))))</f>
        <v/>
      </c>
      <c r="O1713" s="38" t="str">
        <f>IF(B1713=1,'KELAS (REFERENSI)'!O1713,IF(B1713=2,'KELAS (REFERENSI)'!O1728,IF(B1713=3,'KELAS (REFERENSI)'!O1743,IF(B1713=4,'KELAS (REFERENSI)'!O1758,""))))</f>
        <v/>
      </c>
      <c r="P1713" s="38" t="str">
        <f>IF(B1713=1,'KELAS (REFERENSI)'!P1713,IF(B1713=2,'KELAS (REFERENSI)'!P1728,IF(B1713=3,'KELAS (REFERENSI)'!P1743,IF(B1713=4,'KELAS (REFERENSI)'!P1758,""))))</f>
        <v/>
      </c>
      <c r="Q1713" s="38" t="str">
        <f t="shared" si="4"/>
        <v>BPS Kota Jakarta Timur</v>
      </c>
      <c r="R1713" s="38" t="str">
        <f t="shared" si="56"/>
        <v/>
      </c>
      <c r="S1713" s="38" t="str">
        <f t="shared" ref="S1713:T1713" si="1721">S1712</f>
        <v>15 Juni sampai dengan 31 Agustus 2026</v>
      </c>
      <c r="T1713" s="38" t="str">
        <f t="shared" si="1721"/>
        <v>31 Agustus 2026</v>
      </c>
      <c r="U1713" s="46"/>
      <c r="V1713" s="42"/>
      <c r="W1713" s="42"/>
      <c r="X1713" s="42"/>
    </row>
    <row r="1714" ht="15.0" customHeight="1">
      <c r="A1714" s="36" t="s">
        <v>6776</v>
      </c>
      <c r="B1714" s="43"/>
      <c r="C1714" s="44"/>
      <c r="D1714" s="47"/>
      <c r="E1714" s="47"/>
      <c r="F1714" s="39" t="str">
        <f t="shared" si="2"/>
        <v>PETUGAS.1713/SPK/SE/PML/3172/2026</v>
      </c>
      <c r="G1714" s="45"/>
      <c r="H1714" s="39" t="str">
        <f>VLOOKUP(G1714,'MITRA (REFERENSI)'!$A:$Z,16,FALSE)</f>
        <v>#N/A</v>
      </c>
      <c r="I1714" s="39" t="str">
        <f>VLOOKUP(G1714,'MITRA (REFERENSI)'!$A:$Z,25,FALSE)</f>
        <v>#N/A</v>
      </c>
      <c r="J1714" s="38" t="str">
        <f>VLOOKUP(G1714,'MITRA (REFERENSI)'!$A:$Z,26,FALSE)</f>
        <v>#N/A</v>
      </c>
      <c r="K1714" s="38" t="str">
        <f>VLOOKUP(G1714,'MITRA (REFERENSI)'!$A:$Z,15,FALSE)</f>
        <v>#N/A</v>
      </c>
      <c r="L1714" s="38" t="str">
        <f>VLOOKUP(G1714,'MITRA (REFERENSI)'!$A:$Z,15,FALSE)</f>
        <v>#N/A</v>
      </c>
      <c r="M1714" s="38" t="str">
        <f>IF(B1714=1,'KELAS (REFERENSI)'!M1714,IF(B1714=2,'KELAS (REFERENSI)'!M1729,IF(B1714=3,'KELAS (REFERENSI)'!M1744,IF(B1714=4,'KELAS (REFERENSI)'!M1759,""))))</f>
        <v/>
      </c>
      <c r="N1714" s="38" t="str">
        <f>IF(B1714=1,'KELAS (REFERENSI)'!N1714,IF(B1714=2,'KELAS (REFERENSI)'!N1729,IF(B1714=3,'KELAS (REFERENSI)'!N1744,IF(B1714=4,'KELAS (REFERENSI)'!N1759,""))))</f>
        <v/>
      </c>
      <c r="O1714" s="38" t="str">
        <f>IF(B1714=1,'KELAS (REFERENSI)'!O1714,IF(B1714=2,'KELAS (REFERENSI)'!O1729,IF(B1714=3,'KELAS (REFERENSI)'!O1744,IF(B1714=4,'KELAS (REFERENSI)'!O1759,""))))</f>
        <v/>
      </c>
      <c r="P1714" s="38" t="str">
        <f>IF(B1714=1,'KELAS (REFERENSI)'!P1714,IF(B1714=2,'KELAS (REFERENSI)'!P1729,IF(B1714=3,'KELAS (REFERENSI)'!P1744,IF(B1714=4,'KELAS (REFERENSI)'!P1759,""))))</f>
        <v/>
      </c>
      <c r="Q1714" s="38" t="str">
        <f t="shared" si="4"/>
        <v>BPS Kota Jakarta Timur</v>
      </c>
      <c r="R1714" s="38" t="str">
        <f t="shared" si="56"/>
        <v/>
      </c>
      <c r="S1714" s="38" t="str">
        <f t="shared" ref="S1714:T1714" si="1722">S1713</f>
        <v>15 Juni sampai dengan 31 Agustus 2026</v>
      </c>
      <c r="T1714" s="38" t="str">
        <f t="shared" si="1722"/>
        <v>31 Agustus 2026</v>
      </c>
      <c r="U1714" s="46"/>
      <c r="V1714" s="42"/>
      <c r="W1714" s="42"/>
      <c r="X1714" s="42"/>
    </row>
    <row r="1715" ht="15.0" customHeight="1">
      <c r="A1715" s="36" t="s">
        <v>6777</v>
      </c>
      <c r="B1715" s="43"/>
      <c r="C1715" s="44"/>
      <c r="D1715" s="47"/>
      <c r="E1715" s="47"/>
      <c r="F1715" s="39" t="str">
        <f t="shared" si="2"/>
        <v>PETUGAS.1714/SPK/SE/PML/3172/2026</v>
      </c>
      <c r="G1715" s="45"/>
      <c r="H1715" s="39" t="str">
        <f>VLOOKUP(G1715,'MITRA (REFERENSI)'!$A:$Z,16,FALSE)</f>
        <v>#N/A</v>
      </c>
      <c r="I1715" s="39" t="str">
        <f>VLOOKUP(G1715,'MITRA (REFERENSI)'!$A:$Z,25,FALSE)</f>
        <v>#N/A</v>
      </c>
      <c r="J1715" s="38" t="str">
        <f>VLOOKUP(G1715,'MITRA (REFERENSI)'!$A:$Z,26,FALSE)</f>
        <v>#N/A</v>
      </c>
      <c r="K1715" s="38" t="str">
        <f>VLOOKUP(G1715,'MITRA (REFERENSI)'!$A:$Z,15,FALSE)</f>
        <v>#N/A</v>
      </c>
      <c r="L1715" s="38" t="str">
        <f>VLOOKUP(G1715,'MITRA (REFERENSI)'!$A:$Z,15,FALSE)</f>
        <v>#N/A</v>
      </c>
      <c r="M1715" s="38" t="str">
        <f>IF(B1715=1,'KELAS (REFERENSI)'!M1715,IF(B1715=2,'KELAS (REFERENSI)'!M1730,IF(B1715=3,'KELAS (REFERENSI)'!M1745,IF(B1715=4,'KELAS (REFERENSI)'!M1760,""))))</f>
        <v/>
      </c>
      <c r="N1715" s="38" t="str">
        <f>IF(B1715=1,'KELAS (REFERENSI)'!N1715,IF(B1715=2,'KELAS (REFERENSI)'!N1730,IF(B1715=3,'KELAS (REFERENSI)'!N1745,IF(B1715=4,'KELAS (REFERENSI)'!N1760,""))))</f>
        <v/>
      </c>
      <c r="O1715" s="38" t="str">
        <f>IF(B1715=1,'KELAS (REFERENSI)'!O1715,IF(B1715=2,'KELAS (REFERENSI)'!O1730,IF(B1715=3,'KELAS (REFERENSI)'!O1745,IF(B1715=4,'KELAS (REFERENSI)'!O1760,""))))</f>
        <v/>
      </c>
      <c r="P1715" s="38" t="str">
        <f>IF(B1715=1,'KELAS (REFERENSI)'!P1715,IF(B1715=2,'KELAS (REFERENSI)'!P1730,IF(B1715=3,'KELAS (REFERENSI)'!P1745,IF(B1715=4,'KELAS (REFERENSI)'!P1760,""))))</f>
        <v/>
      </c>
      <c r="Q1715" s="38" t="str">
        <f t="shared" si="4"/>
        <v>BPS Kota Jakarta Timur</v>
      </c>
      <c r="R1715" s="38" t="str">
        <f t="shared" si="56"/>
        <v/>
      </c>
      <c r="S1715" s="38" t="str">
        <f t="shared" ref="S1715:T1715" si="1723">S1714</f>
        <v>15 Juni sampai dengan 31 Agustus 2026</v>
      </c>
      <c r="T1715" s="38" t="str">
        <f t="shared" si="1723"/>
        <v>31 Agustus 2026</v>
      </c>
      <c r="U1715" s="46"/>
      <c r="V1715" s="42"/>
      <c r="W1715" s="42"/>
      <c r="X1715" s="42"/>
    </row>
    <row r="1716" ht="15.0" customHeight="1">
      <c r="A1716" s="36" t="s">
        <v>6778</v>
      </c>
      <c r="B1716" s="43"/>
      <c r="C1716" s="44"/>
      <c r="D1716" s="47"/>
      <c r="E1716" s="47"/>
      <c r="F1716" s="39" t="str">
        <f t="shared" si="2"/>
        <v>PETUGAS.1715/SPK/SE/PML/3172/2026</v>
      </c>
      <c r="G1716" s="45"/>
      <c r="H1716" s="39" t="str">
        <f>VLOOKUP(G1716,'MITRA (REFERENSI)'!$A:$Z,16,FALSE)</f>
        <v>#N/A</v>
      </c>
      <c r="I1716" s="39" t="str">
        <f>VLOOKUP(G1716,'MITRA (REFERENSI)'!$A:$Z,25,FALSE)</f>
        <v>#N/A</v>
      </c>
      <c r="J1716" s="38" t="str">
        <f>VLOOKUP(G1716,'MITRA (REFERENSI)'!$A:$Z,26,FALSE)</f>
        <v>#N/A</v>
      </c>
      <c r="K1716" s="38" t="str">
        <f>VLOOKUP(G1716,'MITRA (REFERENSI)'!$A:$Z,15,FALSE)</f>
        <v>#N/A</v>
      </c>
      <c r="L1716" s="38" t="str">
        <f>VLOOKUP(G1716,'MITRA (REFERENSI)'!$A:$Z,15,FALSE)</f>
        <v>#N/A</v>
      </c>
      <c r="M1716" s="38" t="str">
        <f>IF(B1716=1,'KELAS (REFERENSI)'!M1716,IF(B1716=2,'KELAS (REFERENSI)'!M1731,IF(B1716=3,'KELAS (REFERENSI)'!M1746,IF(B1716=4,'KELAS (REFERENSI)'!M1761,""))))</f>
        <v/>
      </c>
      <c r="N1716" s="38" t="str">
        <f>IF(B1716=1,'KELAS (REFERENSI)'!N1716,IF(B1716=2,'KELAS (REFERENSI)'!N1731,IF(B1716=3,'KELAS (REFERENSI)'!N1746,IF(B1716=4,'KELAS (REFERENSI)'!N1761,""))))</f>
        <v/>
      </c>
      <c r="O1716" s="38" t="str">
        <f>IF(B1716=1,'KELAS (REFERENSI)'!O1716,IF(B1716=2,'KELAS (REFERENSI)'!O1731,IF(B1716=3,'KELAS (REFERENSI)'!O1746,IF(B1716=4,'KELAS (REFERENSI)'!O1761,""))))</f>
        <v/>
      </c>
      <c r="P1716" s="38" t="str">
        <f>IF(B1716=1,'KELAS (REFERENSI)'!P1716,IF(B1716=2,'KELAS (REFERENSI)'!P1731,IF(B1716=3,'KELAS (REFERENSI)'!P1746,IF(B1716=4,'KELAS (REFERENSI)'!P1761,""))))</f>
        <v/>
      </c>
      <c r="Q1716" s="38" t="str">
        <f t="shared" si="4"/>
        <v>BPS Kota Jakarta Timur</v>
      </c>
      <c r="R1716" s="38" t="str">
        <f t="shared" si="56"/>
        <v/>
      </c>
      <c r="S1716" s="38" t="str">
        <f t="shared" ref="S1716:T1716" si="1724">S1715</f>
        <v>15 Juni sampai dengan 31 Agustus 2026</v>
      </c>
      <c r="T1716" s="38" t="str">
        <f t="shared" si="1724"/>
        <v>31 Agustus 2026</v>
      </c>
      <c r="U1716" s="46"/>
      <c r="V1716" s="42"/>
      <c r="W1716" s="42"/>
      <c r="X1716" s="42"/>
    </row>
    <row r="1717" ht="15.0" customHeight="1">
      <c r="A1717" s="36" t="s">
        <v>6779</v>
      </c>
      <c r="B1717" s="43"/>
      <c r="C1717" s="44"/>
      <c r="D1717" s="47"/>
      <c r="E1717" s="47"/>
      <c r="F1717" s="39" t="str">
        <f t="shared" si="2"/>
        <v>PETUGAS.1716/SPK/SE/PML/3172/2026</v>
      </c>
      <c r="G1717" s="45"/>
      <c r="H1717" s="39" t="str">
        <f>VLOOKUP(G1717,'MITRA (REFERENSI)'!$A:$Z,16,FALSE)</f>
        <v>#N/A</v>
      </c>
      <c r="I1717" s="39" t="str">
        <f>VLOOKUP(G1717,'MITRA (REFERENSI)'!$A:$Z,25,FALSE)</f>
        <v>#N/A</v>
      </c>
      <c r="J1717" s="38" t="str">
        <f>VLOOKUP(G1717,'MITRA (REFERENSI)'!$A:$Z,26,FALSE)</f>
        <v>#N/A</v>
      </c>
      <c r="K1717" s="38" t="str">
        <f>VLOOKUP(G1717,'MITRA (REFERENSI)'!$A:$Z,15,FALSE)</f>
        <v>#N/A</v>
      </c>
      <c r="L1717" s="38" t="str">
        <f>VLOOKUP(G1717,'MITRA (REFERENSI)'!$A:$Z,15,FALSE)</f>
        <v>#N/A</v>
      </c>
      <c r="M1717" s="38" t="str">
        <f>IF(B1717=1,'KELAS (REFERENSI)'!M1717,IF(B1717=2,'KELAS (REFERENSI)'!M1732,IF(B1717=3,'KELAS (REFERENSI)'!M1747,IF(B1717=4,'KELAS (REFERENSI)'!M1762,""))))</f>
        <v/>
      </c>
      <c r="N1717" s="38" t="str">
        <f>IF(B1717=1,'KELAS (REFERENSI)'!N1717,IF(B1717=2,'KELAS (REFERENSI)'!N1732,IF(B1717=3,'KELAS (REFERENSI)'!N1747,IF(B1717=4,'KELAS (REFERENSI)'!N1762,""))))</f>
        <v/>
      </c>
      <c r="O1717" s="38" t="str">
        <f>IF(B1717=1,'KELAS (REFERENSI)'!O1717,IF(B1717=2,'KELAS (REFERENSI)'!O1732,IF(B1717=3,'KELAS (REFERENSI)'!O1747,IF(B1717=4,'KELAS (REFERENSI)'!O1762,""))))</f>
        <v/>
      </c>
      <c r="P1717" s="38" t="str">
        <f>IF(B1717=1,'KELAS (REFERENSI)'!P1717,IF(B1717=2,'KELAS (REFERENSI)'!P1732,IF(B1717=3,'KELAS (REFERENSI)'!P1747,IF(B1717=4,'KELAS (REFERENSI)'!P1762,""))))</f>
        <v/>
      </c>
      <c r="Q1717" s="38" t="str">
        <f t="shared" si="4"/>
        <v>BPS Kota Jakarta Timur</v>
      </c>
      <c r="R1717" s="38" t="str">
        <f t="shared" si="56"/>
        <v/>
      </c>
      <c r="S1717" s="38" t="str">
        <f t="shared" ref="S1717:T1717" si="1725">S1716</f>
        <v>15 Juni sampai dengan 31 Agustus 2026</v>
      </c>
      <c r="T1717" s="38" t="str">
        <f t="shared" si="1725"/>
        <v>31 Agustus 2026</v>
      </c>
      <c r="U1717" s="46"/>
      <c r="V1717" s="42"/>
      <c r="W1717" s="42"/>
      <c r="X1717" s="42"/>
    </row>
    <row r="1718" ht="15.0" customHeight="1">
      <c r="A1718" s="36" t="s">
        <v>6780</v>
      </c>
      <c r="B1718" s="43"/>
      <c r="C1718" s="44"/>
      <c r="D1718" s="47"/>
      <c r="E1718" s="47"/>
      <c r="F1718" s="39" t="str">
        <f t="shared" si="2"/>
        <v>PETUGAS.1717/SPK/SE/PML/3172/2026</v>
      </c>
      <c r="G1718" s="45"/>
      <c r="H1718" s="39" t="str">
        <f>VLOOKUP(G1718,'MITRA (REFERENSI)'!$A:$Z,16,FALSE)</f>
        <v>#N/A</v>
      </c>
      <c r="I1718" s="39" t="str">
        <f>VLOOKUP(G1718,'MITRA (REFERENSI)'!$A:$Z,25,FALSE)</f>
        <v>#N/A</v>
      </c>
      <c r="J1718" s="38" t="str">
        <f>VLOOKUP(G1718,'MITRA (REFERENSI)'!$A:$Z,26,FALSE)</f>
        <v>#N/A</v>
      </c>
      <c r="K1718" s="38" t="str">
        <f>VLOOKUP(G1718,'MITRA (REFERENSI)'!$A:$Z,15,FALSE)</f>
        <v>#N/A</v>
      </c>
      <c r="L1718" s="38" t="str">
        <f>VLOOKUP(G1718,'MITRA (REFERENSI)'!$A:$Z,15,FALSE)</f>
        <v>#N/A</v>
      </c>
      <c r="M1718" s="38" t="str">
        <f>IF(B1718=1,'KELAS (REFERENSI)'!M1718,IF(B1718=2,'KELAS (REFERENSI)'!M1733,IF(B1718=3,'KELAS (REFERENSI)'!M1748,IF(B1718=4,'KELAS (REFERENSI)'!M1763,""))))</f>
        <v/>
      </c>
      <c r="N1718" s="38" t="str">
        <f>IF(B1718=1,'KELAS (REFERENSI)'!N1718,IF(B1718=2,'KELAS (REFERENSI)'!N1733,IF(B1718=3,'KELAS (REFERENSI)'!N1748,IF(B1718=4,'KELAS (REFERENSI)'!N1763,""))))</f>
        <v/>
      </c>
      <c r="O1718" s="38" t="str">
        <f>IF(B1718=1,'KELAS (REFERENSI)'!O1718,IF(B1718=2,'KELAS (REFERENSI)'!O1733,IF(B1718=3,'KELAS (REFERENSI)'!O1748,IF(B1718=4,'KELAS (REFERENSI)'!O1763,""))))</f>
        <v/>
      </c>
      <c r="P1718" s="38" t="str">
        <f>IF(B1718=1,'KELAS (REFERENSI)'!P1718,IF(B1718=2,'KELAS (REFERENSI)'!P1733,IF(B1718=3,'KELAS (REFERENSI)'!P1748,IF(B1718=4,'KELAS (REFERENSI)'!P1763,""))))</f>
        <v/>
      </c>
      <c r="Q1718" s="38" t="str">
        <f t="shared" si="4"/>
        <v>BPS Kota Jakarta Timur</v>
      </c>
      <c r="R1718" s="38" t="str">
        <f t="shared" si="56"/>
        <v/>
      </c>
      <c r="S1718" s="38" t="str">
        <f t="shared" ref="S1718:T1718" si="1726">S1717</f>
        <v>15 Juni sampai dengan 31 Agustus 2026</v>
      </c>
      <c r="T1718" s="38" t="str">
        <f t="shared" si="1726"/>
        <v>31 Agustus 2026</v>
      </c>
      <c r="U1718" s="46"/>
      <c r="V1718" s="42"/>
      <c r="W1718" s="42"/>
      <c r="X1718" s="42"/>
    </row>
    <row r="1719" ht="15.0" customHeight="1">
      <c r="A1719" s="36" t="s">
        <v>6781</v>
      </c>
      <c r="B1719" s="43"/>
      <c r="C1719" s="44"/>
      <c r="D1719" s="47"/>
      <c r="E1719" s="47"/>
      <c r="F1719" s="39" t="str">
        <f t="shared" si="2"/>
        <v>PETUGAS.1718/SPK/SE/PML/3172/2026</v>
      </c>
      <c r="G1719" s="45"/>
      <c r="H1719" s="39" t="str">
        <f>VLOOKUP(G1719,'MITRA (REFERENSI)'!$A:$Z,16,FALSE)</f>
        <v>#N/A</v>
      </c>
      <c r="I1719" s="39" t="str">
        <f>VLOOKUP(G1719,'MITRA (REFERENSI)'!$A:$Z,25,FALSE)</f>
        <v>#N/A</v>
      </c>
      <c r="J1719" s="38" t="str">
        <f>VLOOKUP(G1719,'MITRA (REFERENSI)'!$A:$Z,26,FALSE)</f>
        <v>#N/A</v>
      </c>
      <c r="K1719" s="38" t="str">
        <f>VLOOKUP(G1719,'MITRA (REFERENSI)'!$A:$Z,15,FALSE)</f>
        <v>#N/A</v>
      </c>
      <c r="L1719" s="38" t="str">
        <f>VLOOKUP(G1719,'MITRA (REFERENSI)'!$A:$Z,15,FALSE)</f>
        <v>#N/A</v>
      </c>
      <c r="M1719" s="38" t="str">
        <f>IF(B1719=1,'KELAS (REFERENSI)'!M1719,IF(B1719=2,'KELAS (REFERENSI)'!M1734,IF(B1719=3,'KELAS (REFERENSI)'!M1749,IF(B1719=4,'KELAS (REFERENSI)'!M1764,""))))</f>
        <v/>
      </c>
      <c r="N1719" s="38" t="str">
        <f>IF(B1719=1,'KELAS (REFERENSI)'!N1719,IF(B1719=2,'KELAS (REFERENSI)'!N1734,IF(B1719=3,'KELAS (REFERENSI)'!N1749,IF(B1719=4,'KELAS (REFERENSI)'!N1764,""))))</f>
        <v/>
      </c>
      <c r="O1719" s="38" t="str">
        <f>IF(B1719=1,'KELAS (REFERENSI)'!O1719,IF(B1719=2,'KELAS (REFERENSI)'!O1734,IF(B1719=3,'KELAS (REFERENSI)'!O1749,IF(B1719=4,'KELAS (REFERENSI)'!O1764,""))))</f>
        <v/>
      </c>
      <c r="P1719" s="38" t="str">
        <f>IF(B1719=1,'KELAS (REFERENSI)'!P1719,IF(B1719=2,'KELAS (REFERENSI)'!P1734,IF(B1719=3,'KELAS (REFERENSI)'!P1749,IF(B1719=4,'KELAS (REFERENSI)'!P1764,""))))</f>
        <v/>
      </c>
      <c r="Q1719" s="38" t="str">
        <f t="shared" si="4"/>
        <v>BPS Kota Jakarta Timur</v>
      </c>
      <c r="R1719" s="38" t="str">
        <f t="shared" si="56"/>
        <v/>
      </c>
      <c r="S1719" s="38" t="str">
        <f t="shared" ref="S1719:T1719" si="1727">S1718</f>
        <v>15 Juni sampai dengan 31 Agustus 2026</v>
      </c>
      <c r="T1719" s="38" t="str">
        <f t="shared" si="1727"/>
        <v>31 Agustus 2026</v>
      </c>
      <c r="U1719" s="46"/>
      <c r="V1719" s="42"/>
      <c r="W1719" s="42"/>
      <c r="X1719" s="42"/>
    </row>
    <row r="1720" ht="15.0" customHeight="1">
      <c r="A1720" s="36" t="s">
        <v>6782</v>
      </c>
      <c r="B1720" s="43"/>
      <c r="C1720" s="44"/>
      <c r="D1720" s="47"/>
      <c r="E1720" s="47"/>
      <c r="F1720" s="39" t="str">
        <f t="shared" si="2"/>
        <v>PETUGAS.1719/SPK/SE/PML/3172/2026</v>
      </c>
      <c r="G1720" s="45"/>
      <c r="H1720" s="39" t="str">
        <f>VLOOKUP(G1720,'MITRA (REFERENSI)'!$A:$Z,16,FALSE)</f>
        <v>#N/A</v>
      </c>
      <c r="I1720" s="39" t="str">
        <f>VLOOKUP(G1720,'MITRA (REFERENSI)'!$A:$Z,25,FALSE)</f>
        <v>#N/A</v>
      </c>
      <c r="J1720" s="38" t="str">
        <f>VLOOKUP(G1720,'MITRA (REFERENSI)'!$A:$Z,26,FALSE)</f>
        <v>#N/A</v>
      </c>
      <c r="K1720" s="38" t="str">
        <f>VLOOKUP(G1720,'MITRA (REFERENSI)'!$A:$Z,15,FALSE)</f>
        <v>#N/A</v>
      </c>
      <c r="L1720" s="38" t="str">
        <f>VLOOKUP(G1720,'MITRA (REFERENSI)'!$A:$Z,15,FALSE)</f>
        <v>#N/A</v>
      </c>
      <c r="M1720" s="38" t="str">
        <f>IF(B1720=1,'KELAS (REFERENSI)'!M1720,IF(B1720=2,'KELAS (REFERENSI)'!M1735,IF(B1720=3,'KELAS (REFERENSI)'!M1750,IF(B1720=4,'KELAS (REFERENSI)'!M1765,""))))</f>
        <v/>
      </c>
      <c r="N1720" s="38" t="str">
        <f>IF(B1720=1,'KELAS (REFERENSI)'!N1720,IF(B1720=2,'KELAS (REFERENSI)'!N1735,IF(B1720=3,'KELAS (REFERENSI)'!N1750,IF(B1720=4,'KELAS (REFERENSI)'!N1765,""))))</f>
        <v/>
      </c>
      <c r="O1720" s="38" t="str">
        <f>IF(B1720=1,'KELAS (REFERENSI)'!O1720,IF(B1720=2,'KELAS (REFERENSI)'!O1735,IF(B1720=3,'KELAS (REFERENSI)'!O1750,IF(B1720=4,'KELAS (REFERENSI)'!O1765,""))))</f>
        <v/>
      </c>
      <c r="P1720" s="38" t="str">
        <f>IF(B1720=1,'KELAS (REFERENSI)'!P1720,IF(B1720=2,'KELAS (REFERENSI)'!P1735,IF(B1720=3,'KELAS (REFERENSI)'!P1750,IF(B1720=4,'KELAS (REFERENSI)'!P1765,""))))</f>
        <v/>
      </c>
      <c r="Q1720" s="38" t="str">
        <f t="shared" si="4"/>
        <v>BPS Kota Jakarta Timur</v>
      </c>
      <c r="R1720" s="38" t="str">
        <f t="shared" si="56"/>
        <v/>
      </c>
      <c r="S1720" s="38" t="str">
        <f t="shared" ref="S1720:T1720" si="1728">S1719</f>
        <v>15 Juni sampai dengan 31 Agustus 2026</v>
      </c>
      <c r="T1720" s="38" t="str">
        <f t="shared" si="1728"/>
        <v>31 Agustus 2026</v>
      </c>
      <c r="U1720" s="46"/>
      <c r="V1720" s="42"/>
      <c r="W1720" s="42"/>
      <c r="X1720" s="42"/>
    </row>
    <row r="1721" ht="15.0" customHeight="1">
      <c r="A1721" s="36" t="s">
        <v>6783</v>
      </c>
      <c r="B1721" s="43"/>
      <c r="C1721" s="44"/>
      <c r="D1721" s="47"/>
      <c r="E1721" s="47"/>
      <c r="F1721" s="39" t="str">
        <f t="shared" si="2"/>
        <v>PETUGAS.1720/SPK/SE/PML/3172/2026</v>
      </c>
      <c r="G1721" s="45"/>
      <c r="H1721" s="39" t="str">
        <f>VLOOKUP(G1721,'MITRA (REFERENSI)'!$A:$Z,16,FALSE)</f>
        <v>#N/A</v>
      </c>
      <c r="I1721" s="39" t="str">
        <f>VLOOKUP(G1721,'MITRA (REFERENSI)'!$A:$Z,25,FALSE)</f>
        <v>#N/A</v>
      </c>
      <c r="J1721" s="38" t="str">
        <f>VLOOKUP(G1721,'MITRA (REFERENSI)'!$A:$Z,26,FALSE)</f>
        <v>#N/A</v>
      </c>
      <c r="K1721" s="38" t="str">
        <f>VLOOKUP(G1721,'MITRA (REFERENSI)'!$A:$Z,15,FALSE)</f>
        <v>#N/A</v>
      </c>
      <c r="L1721" s="38" t="str">
        <f>VLOOKUP(G1721,'MITRA (REFERENSI)'!$A:$Z,15,FALSE)</f>
        <v>#N/A</v>
      </c>
      <c r="M1721" s="38" t="str">
        <f>IF(B1721=1,'KELAS (REFERENSI)'!M1721,IF(B1721=2,'KELAS (REFERENSI)'!M1736,IF(B1721=3,'KELAS (REFERENSI)'!M1751,IF(B1721=4,'KELAS (REFERENSI)'!M1766,""))))</f>
        <v/>
      </c>
      <c r="N1721" s="38" t="str">
        <f>IF(B1721=1,'KELAS (REFERENSI)'!N1721,IF(B1721=2,'KELAS (REFERENSI)'!N1736,IF(B1721=3,'KELAS (REFERENSI)'!N1751,IF(B1721=4,'KELAS (REFERENSI)'!N1766,""))))</f>
        <v/>
      </c>
      <c r="O1721" s="38" t="str">
        <f>IF(B1721=1,'KELAS (REFERENSI)'!O1721,IF(B1721=2,'KELAS (REFERENSI)'!O1736,IF(B1721=3,'KELAS (REFERENSI)'!O1751,IF(B1721=4,'KELAS (REFERENSI)'!O1766,""))))</f>
        <v/>
      </c>
      <c r="P1721" s="38" t="str">
        <f>IF(B1721=1,'KELAS (REFERENSI)'!P1721,IF(B1721=2,'KELAS (REFERENSI)'!P1736,IF(B1721=3,'KELAS (REFERENSI)'!P1751,IF(B1721=4,'KELAS (REFERENSI)'!P1766,""))))</f>
        <v/>
      </c>
      <c r="Q1721" s="38" t="str">
        <f t="shared" si="4"/>
        <v>BPS Kota Jakarta Timur</v>
      </c>
      <c r="R1721" s="38" t="str">
        <f t="shared" si="56"/>
        <v/>
      </c>
      <c r="S1721" s="38" t="str">
        <f t="shared" ref="S1721:T1721" si="1729">S1720</f>
        <v>15 Juni sampai dengan 31 Agustus 2026</v>
      </c>
      <c r="T1721" s="38" t="str">
        <f t="shared" si="1729"/>
        <v>31 Agustus 2026</v>
      </c>
      <c r="U1721" s="46"/>
      <c r="V1721" s="42"/>
      <c r="W1721" s="42"/>
      <c r="X1721" s="42"/>
    </row>
    <row r="1722" ht="15.0" customHeight="1">
      <c r="A1722" s="36" t="s">
        <v>6784</v>
      </c>
      <c r="B1722" s="43"/>
      <c r="C1722" s="44"/>
      <c r="D1722" s="47"/>
      <c r="E1722" s="47"/>
      <c r="F1722" s="39" t="str">
        <f t="shared" si="2"/>
        <v>PETUGAS.1721/SPK/SE/PML/3172/2026</v>
      </c>
      <c r="G1722" s="45"/>
      <c r="H1722" s="39" t="str">
        <f>VLOOKUP(G1722,'MITRA (REFERENSI)'!$A:$Z,16,FALSE)</f>
        <v>#N/A</v>
      </c>
      <c r="I1722" s="39" t="str">
        <f>VLOOKUP(G1722,'MITRA (REFERENSI)'!$A:$Z,25,FALSE)</f>
        <v>#N/A</v>
      </c>
      <c r="J1722" s="38" t="str">
        <f>VLOOKUP(G1722,'MITRA (REFERENSI)'!$A:$Z,26,FALSE)</f>
        <v>#N/A</v>
      </c>
      <c r="K1722" s="38" t="str">
        <f>VLOOKUP(G1722,'MITRA (REFERENSI)'!$A:$Z,15,FALSE)</f>
        <v>#N/A</v>
      </c>
      <c r="L1722" s="38" t="str">
        <f>VLOOKUP(G1722,'MITRA (REFERENSI)'!$A:$Z,15,FALSE)</f>
        <v>#N/A</v>
      </c>
      <c r="M1722" s="38" t="str">
        <f>IF(B1722=1,'KELAS (REFERENSI)'!M1722,IF(B1722=2,'KELAS (REFERENSI)'!M1737,IF(B1722=3,'KELAS (REFERENSI)'!M1752,IF(B1722=4,'KELAS (REFERENSI)'!M1767,""))))</f>
        <v/>
      </c>
      <c r="N1722" s="38" t="str">
        <f>IF(B1722=1,'KELAS (REFERENSI)'!N1722,IF(B1722=2,'KELAS (REFERENSI)'!N1737,IF(B1722=3,'KELAS (REFERENSI)'!N1752,IF(B1722=4,'KELAS (REFERENSI)'!N1767,""))))</f>
        <v/>
      </c>
      <c r="O1722" s="38" t="str">
        <f>IF(B1722=1,'KELAS (REFERENSI)'!O1722,IF(B1722=2,'KELAS (REFERENSI)'!O1737,IF(B1722=3,'KELAS (REFERENSI)'!O1752,IF(B1722=4,'KELAS (REFERENSI)'!O1767,""))))</f>
        <v/>
      </c>
      <c r="P1722" s="38" t="str">
        <f>IF(B1722=1,'KELAS (REFERENSI)'!P1722,IF(B1722=2,'KELAS (REFERENSI)'!P1737,IF(B1722=3,'KELAS (REFERENSI)'!P1752,IF(B1722=4,'KELAS (REFERENSI)'!P1767,""))))</f>
        <v/>
      </c>
      <c r="Q1722" s="38" t="str">
        <f t="shared" si="4"/>
        <v>BPS Kota Jakarta Timur</v>
      </c>
      <c r="R1722" s="38" t="str">
        <f t="shared" si="56"/>
        <v/>
      </c>
      <c r="S1722" s="38" t="str">
        <f t="shared" ref="S1722:T1722" si="1730">S1721</f>
        <v>15 Juni sampai dengan 31 Agustus 2026</v>
      </c>
      <c r="T1722" s="38" t="str">
        <f t="shared" si="1730"/>
        <v>31 Agustus 2026</v>
      </c>
      <c r="U1722" s="46"/>
      <c r="V1722" s="42"/>
      <c r="W1722" s="42"/>
      <c r="X1722" s="42"/>
    </row>
    <row r="1723" ht="15.0" customHeight="1">
      <c r="A1723" s="36" t="s">
        <v>6785</v>
      </c>
      <c r="B1723" s="43"/>
      <c r="C1723" s="44"/>
      <c r="D1723" s="47"/>
      <c r="E1723" s="47"/>
      <c r="F1723" s="39" t="str">
        <f t="shared" si="2"/>
        <v>PETUGAS.1722/SPK/SE/PML/3172/2026</v>
      </c>
      <c r="G1723" s="45"/>
      <c r="H1723" s="39" t="str">
        <f>VLOOKUP(G1723,'MITRA (REFERENSI)'!$A:$Z,16,FALSE)</f>
        <v>#N/A</v>
      </c>
      <c r="I1723" s="39" t="str">
        <f>VLOOKUP(G1723,'MITRA (REFERENSI)'!$A:$Z,25,FALSE)</f>
        <v>#N/A</v>
      </c>
      <c r="J1723" s="38" t="str">
        <f>VLOOKUP(G1723,'MITRA (REFERENSI)'!$A:$Z,26,FALSE)</f>
        <v>#N/A</v>
      </c>
      <c r="K1723" s="38" t="str">
        <f>VLOOKUP(G1723,'MITRA (REFERENSI)'!$A:$Z,15,FALSE)</f>
        <v>#N/A</v>
      </c>
      <c r="L1723" s="38" t="str">
        <f>VLOOKUP(G1723,'MITRA (REFERENSI)'!$A:$Z,15,FALSE)</f>
        <v>#N/A</v>
      </c>
      <c r="M1723" s="38" t="str">
        <f>IF(B1723=1,'KELAS (REFERENSI)'!M1723,IF(B1723=2,'KELAS (REFERENSI)'!M1738,IF(B1723=3,'KELAS (REFERENSI)'!M1753,IF(B1723=4,'KELAS (REFERENSI)'!M1768,""))))</f>
        <v/>
      </c>
      <c r="N1723" s="38" t="str">
        <f>IF(B1723=1,'KELAS (REFERENSI)'!N1723,IF(B1723=2,'KELAS (REFERENSI)'!N1738,IF(B1723=3,'KELAS (REFERENSI)'!N1753,IF(B1723=4,'KELAS (REFERENSI)'!N1768,""))))</f>
        <v/>
      </c>
      <c r="O1723" s="38" t="str">
        <f>IF(B1723=1,'KELAS (REFERENSI)'!O1723,IF(B1723=2,'KELAS (REFERENSI)'!O1738,IF(B1723=3,'KELAS (REFERENSI)'!O1753,IF(B1723=4,'KELAS (REFERENSI)'!O1768,""))))</f>
        <v/>
      </c>
      <c r="P1723" s="38" t="str">
        <f>IF(B1723=1,'KELAS (REFERENSI)'!P1723,IF(B1723=2,'KELAS (REFERENSI)'!P1738,IF(B1723=3,'KELAS (REFERENSI)'!P1753,IF(B1723=4,'KELAS (REFERENSI)'!P1768,""))))</f>
        <v/>
      </c>
      <c r="Q1723" s="38" t="str">
        <f t="shared" si="4"/>
        <v>BPS Kota Jakarta Timur</v>
      </c>
      <c r="R1723" s="38" t="str">
        <f t="shared" si="56"/>
        <v/>
      </c>
      <c r="S1723" s="38" t="str">
        <f t="shared" ref="S1723:T1723" si="1731">S1722</f>
        <v>15 Juni sampai dengan 31 Agustus 2026</v>
      </c>
      <c r="T1723" s="38" t="str">
        <f t="shared" si="1731"/>
        <v>31 Agustus 2026</v>
      </c>
      <c r="U1723" s="46"/>
      <c r="V1723" s="42"/>
      <c r="W1723" s="42"/>
      <c r="X1723" s="42"/>
    </row>
    <row r="1724" ht="15.0" customHeight="1">
      <c r="A1724" s="36" t="s">
        <v>6786</v>
      </c>
      <c r="B1724" s="43"/>
      <c r="C1724" s="44"/>
      <c r="D1724" s="47"/>
      <c r="E1724" s="47"/>
      <c r="F1724" s="39" t="str">
        <f t="shared" si="2"/>
        <v>PETUGAS.1723/SPK/SE/PML/3172/2026</v>
      </c>
      <c r="G1724" s="45"/>
      <c r="H1724" s="39" t="str">
        <f>VLOOKUP(G1724,'MITRA (REFERENSI)'!$A:$Z,16,FALSE)</f>
        <v>#N/A</v>
      </c>
      <c r="I1724" s="39" t="str">
        <f>VLOOKUP(G1724,'MITRA (REFERENSI)'!$A:$Z,25,FALSE)</f>
        <v>#N/A</v>
      </c>
      <c r="J1724" s="38" t="str">
        <f>VLOOKUP(G1724,'MITRA (REFERENSI)'!$A:$Z,26,FALSE)</f>
        <v>#N/A</v>
      </c>
      <c r="K1724" s="38" t="str">
        <f>VLOOKUP(G1724,'MITRA (REFERENSI)'!$A:$Z,15,FALSE)</f>
        <v>#N/A</v>
      </c>
      <c r="L1724" s="38" t="str">
        <f>VLOOKUP(G1724,'MITRA (REFERENSI)'!$A:$Z,15,FALSE)</f>
        <v>#N/A</v>
      </c>
      <c r="M1724" s="38" t="str">
        <f>IF(B1724=1,'KELAS (REFERENSI)'!M1724,IF(B1724=2,'KELAS (REFERENSI)'!M1739,IF(B1724=3,'KELAS (REFERENSI)'!M1754,IF(B1724=4,'KELAS (REFERENSI)'!M1769,""))))</f>
        <v/>
      </c>
      <c r="N1724" s="38" t="str">
        <f>IF(B1724=1,'KELAS (REFERENSI)'!N1724,IF(B1724=2,'KELAS (REFERENSI)'!N1739,IF(B1724=3,'KELAS (REFERENSI)'!N1754,IF(B1724=4,'KELAS (REFERENSI)'!N1769,""))))</f>
        <v/>
      </c>
      <c r="O1724" s="38" t="str">
        <f>IF(B1724=1,'KELAS (REFERENSI)'!O1724,IF(B1724=2,'KELAS (REFERENSI)'!O1739,IF(B1724=3,'KELAS (REFERENSI)'!O1754,IF(B1724=4,'KELAS (REFERENSI)'!O1769,""))))</f>
        <v/>
      </c>
      <c r="P1724" s="38" t="str">
        <f>IF(B1724=1,'KELAS (REFERENSI)'!P1724,IF(B1724=2,'KELAS (REFERENSI)'!P1739,IF(B1724=3,'KELAS (REFERENSI)'!P1754,IF(B1724=4,'KELAS (REFERENSI)'!P1769,""))))</f>
        <v/>
      </c>
      <c r="Q1724" s="38" t="str">
        <f t="shared" si="4"/>
        <v>BPS Kota Jakarta Timur</v>
      </c>
      <c r="R1724" s="38" t="str">
        <f t="shared" si="56"/>
        <v/>
      </c>
      <c r="S1724" s="38" t="str">
        <f t="shared" ref="S1724:T1724" si="1732">S1723</f>
        <v>15 Juni sampai dengan 31 Agustus 2026</v>
      </c>
      <c r="T1724" s="38" t="str">
        <f t="shared" si="1732"/>
        <v>31 Agustus 2026</v>
      </c>
      <c r="U1724" s="46"/>
      <c r="V1724" s="42"/>
      <c r="W1724" s="42"/>
      <c r="X1724" s="42"/>
    </row>
    <row r="1725" ht="15.0" customHeight="1">
      <c r="A1725" s="36" t="s">
        <v>6787</v>
      </c>
      <c r="B1725" s="43"/>
      <c r="C1725" s="44"/>
      <c r="D1725" s="47"/>
      <c r="E1725" s="47"/>
      <c r="F1725" s="39" t="str">
        <f t="shared" si="2"/>
        <v>PETUGAS.1724/SPK/SE/PML/3172/2026</v>
      </c>
      <c r="G1725" s="45"/>
      <c r="H1725" s="39" t="str">
        <f>VLOOKUP(G1725,'MITRA (REFERENSI)'!$A:$Z,16,FALSE)</f>
        <v>#N/A</v>
      </c>
      <c r="I1725" s="39" t="str">
        <f>VLOOKUP(G1725,'MITRA (REFERENSI)'!$A:$Z,25,FALSE)</f>
        <v>#N/A</v>
      </c>
      <c r="J1725" s="38" t="str">
        <f>VLOOKUP(G1725,'MITRA (REFERENSI)'!$A:$Z,26,FALSE)</f>
        <v>#N/A</v>
      </c>
      <c r="K1725" s="38" t="str">
        <f>VLOOKUP(G1725,'MITRA (REFERENSI)'!$A:$Z,15,FALSE)</f>
        <v>#N/A</v>
      </c>
      <c r="L1725" s="38" t="str">
        <f>VLOOKUP(G1725,'MITRA (REFERENSI)'!$A:$Z,15,FALSE)</f>
        <v>#N/A</v>
      </c>
      <c r="M1725" s="38" t="str">
        <f>IF(B1725=1,'KELAS (REFERENSI)'!M1725,IF(B1725=2,'KELAS (REFERENSI)'!M1740,IF(B1725=3,'KELAS (REFERENSI)'!M1755,IF(B1725=4,'KELAS (REFERENSI)'!M1770,""))))</f>
        <v/>
      </c>
      <c r="N1725" s="38" t="str">
        <f>IF(B1725=1,'KELAS (REFERENSI)'!N1725,IF(B1725=2,'KELAS (REFERENSI)'!N1740,IF(B1725=3,'KELAS (REFERENSI)'!N1755,IF(B1725=4,'KELAS (REFERENSI)'!N1770,""))))</f>
        <v/>
      </c>
      <c r="O1725" s="38" t="str">
        <f>IF(B1725=1,'KELAS (REFERENSI)'!O1725,IF(B1725=2,'KELAS (REFERENSI)'!O1740,IF(B1725=3,'KELAS (REFERENSI)'!O1755,IF(B1725=4,'KELAS (REFERENSI)'!O1770,""))))</f>
        <v/>
      </c>
      <c r="P1725" s="38" t="str">
        <f>IF(B1725=1,'KELAS (REFERENSI)'!P1725,IF(B1725=2,'KELAS (REFERENSI)'!P1740,IF(B1725=3,'KELAS (REFERENSI)'!P1755,IF(B1725=4,'KELAS (REFERENSI)'!P1770,""))))</f>
        <v/>
      </c>
      <c r="Q1725" s="38" t="str">
        <f t="shared" si="4"/>
        <v>BPS Kota Jakarta Timur</v>
      </c>
      <c r="R1725" s="38" t="str">
        <f t="shared" si="56"/>
        <v/>
      </c>
      <c r="S1725" s="38" t="str">
        <f t="shared" ref="S1725:T1725" si="1733">S1724</f>
        <v>15 Juni sampai dengan 31 Agustus 2026</v>
      </c>
      <c r="T1725" s="38" t="str">
        <f t="shared" si="1733"/>
        <v>31 Agustus 2026</v>
      </c>
      <c r="U1725" s="46"/>
      <c r="V1725" s="42"/>
      <c r="W1725" s="42"/>
      <c r="X1725" s="42"/>
    </row>
    <row r="1726" ht="15.0" customHeight="1">
      <c r="A1726" s="36" t="s">
        <v>6788</v>
      </c>
      <c r="B1726" s="43"/>
      <c r="C1726" s="44"/>
      <c r="D1726" s="47"/>
      <c r="E1726" s="47"/>
      <c r="F1726" s="39" t="str">
        <f t="shared" si="2"/>
        <v>PETUGAS.1725/SPK/SE/PML/3172/2026</v>
      </c>
      <c r="G1726" s="45"/>
      <c r="H1726" s="39" t="str">
        <f>VLOOKUP(G1726,'MITRA (REFERENSI)'!$A:$Z,16,FALSE)</f>
        <v>#N/A</v>
      </c>
      <c r="I1726" s="39" t="str">
        <f>VLOOKUP(G1726,'MITRA (REFERENSI)'!$A:$Z,25,FALSE)</f>
        <v>#N/A</v>
      </c>
      <c r="J1726" s="38" t="str">
        <f>VLOOKUP(G1726,'MITRA (REFERENSI)'!$A:$Z,26,FALSE)</f>
        <v>#N/A</v>
      </c>
      <c r="K1726" s="38" t="str">
        <f>VLOOKUP(G1726,'MITRA (REFERENSI)'!$A:$Z,15,FALSE)</f>
        <v>#N/A</v>
      </c>
      <c r="L1726" s="38" t="str">
        <f>VLOOKUP(G1726,'MITRA (REFERENSI)'!$A:$Z,15,FALSE)</f>
        <v>#N/A</v>
      </c>
      <c r="M1726" s="38" t="str">
        <f>IF(B1726=1,'KELAS (REFERENSI)'!M1726,IF(B1726=2,'KELAS (REFERENSI)'!M1741,IF(B1726=3,'KELAS (REFERENSI)'!M1756,IF(B1726=4,'KELAS (REFERENSI)'!M1771,""))))</f>
        <v/>
      </c>
      <c r="N1726" s="38" t="str">
        <f>IF(B1726=1,'KELAS (REFERENSI)'!N1726,IF(B1726=2,'KELAS (REFERENSI)'!N1741,IF(B1726=3,'KELAS (REFERENSI)'!N1756,IF(B1726=4,'KELAS (REFERENSI)'!N1771,""))))</f>
        <v/>
      </c>
      <c r="O1726" s="38" t="str">
        <f>IF(B1726=1,'KELAS (REFERENSI)'!O1726,IF(B1726=2,'KELAS (REFERENSI)'!O1741,IF(B1726=3,'KELAS (REFERENSI)'!O1756,IF(B1726=4,'KELAS (REFERENSI)'!O1771,""))))</f>
        <v/>
      </c>
      <c r="P1726" s="38" t="str">
        <f>IF(B1726=1,'KELAS (REFERENSI)'!P1726,IF(B1726=2,'KELAS (REFERENSI)'!P1741,IF(B1726=3,'KELAS (REFERENSI)'!P1756,IF(B1726=4,'KELAS (REFERENSI)'!P1771,""))))</f>
        <v/>
      </c>
      <c r="Q1726" s="38" t="str">
        <f t="shared" si="4"/>
        <v>BPS Kota Jakarta Timur</v>
      </c>
      <c r="R1726" s="38" t="str">
        <f t="shared" si="56"/>
        <v/>
      </c>
      <c r="S1726" s="38" t="str">
        <f t="shared" ref="S1726:T1726" si="1734">S1725</f>
        <v>15 Juni sampai dengan 31 Agustus 2026</v>
      </c>
      <c r="T1726" s="38" t="str">
        <f t="shared" si="1734"/>
        <v>31 Agustus 2026</v>
      </c>
      <c r="U1726" s="46"/>
      <c r="V1726" s="42"/>
      <c r="W1726" s="42"/>
      <c r="X1726" s="42"/>
    </row>
    <row r="1727" ht="15.0" customHeight="1">
      <c r="A1727" s="36" t="s">
        <v>6789</v>
      </c>
      <c r="B1727" s="43"/>
      <c r="C1727" s="44"/>
      <c r="D1727" s="47"/>
      <c r="E1727" s="47"/>
      <c r="F1727" s="39" t="str">
        <f t="shared" si="2"/>
        <v>PETUGAS.1726/SPK/SE/PML/3172/2026</v>
      </c>
      <c r="G1727" s="45"/>
      <c r="H1727" s="39" t="str">
        <f>VLOOKUP(G1727,'MITRA (REFERENSI)'!$A:$Z,16,FALSE)</f>
        <v>#N/A</v>
      </c>
      <c r="I1727" s="39" t="str">
        <f>VLOOKUP(G1727,'MITRA (REFERENSI)'!$A:$Z,25,FALSE)</f>
        <v>#N/A</v>
      </c>
      <c r="J1727" s="38" t="str">
        <f>VLOOKUP(G1727,'MITRA (REFERENSI)'!$A:$Z,26,FALSE)</f>
        <v>#N/A</v>
      </c>
      <c r="K1727" s="38" t="str">
        <f>VLOOKUP(G1727,'MITRA (REFERENSI)'!$A:$Z,15,FALSE)</f>
        <v>#N/A</v>
      </c>
      <c r="L1727" s="38" t="str">
        <f>VLOOKUP(G1727,'MITRA (REFERENSI)'!$A:$Z,15,FALSE)</f>
        <v>#N/A</v>
      </c>
      <c r="M1727" s="38" t="str">
        <f>IF(B1727=1,'KELAS (REFERENSI)'!M1727,IF(B1727=2,'KELAS (REFERENSI)'!M1742,IF(B1727=3,'KELAS (REFERENSI)'!M1757,IF(B1727=4,'KELAS (REFERENSI)'!M1772,""))))</f>
        <v/>
      </c>
      <c r="N1727" s="38" t="str">
        <f>IF(B1727=1,'KELAS (REFERENSI)'!N1727,IF(B1727=2,'KELAS (REFERENSI)'!N1742,IF(B1727=3,'KELAS (REFERENSI)'!N1757,IF(B1727=4,'KELAS (REFERENSI)'!N1772,""))))</f>
        <v/>
      </c>
      <c r="O1727" s="38" t="str">
        <f>IF(B1727=1,'KELAS (REFERENSI)'!O1727,IF(B1727=2,'KELAS (REFERENSI)'!O1742,IF(B1727=3,'KELAS (REFERENSI)'!O1757,IF(B1727=4,'KELAS (REFERENSI)'!O1772,""))))</f>
        <v/>
      </c>
      <c r="P1727" s="38" t="str">
        <f>IF(B1727=1,'KELAS (REFERENSI)'!P1727,IF(B1727=2,'KELAS (REFERENSI)'!P1742,IF(B1727=3,'KELAS (REFERENSI)'!P1757,IF(B1727=4,'KELAS (REFERENSI)'!P1772,""))))</f>
        <v/>
      </c>
      <c r="Q1727" s="38" t="str">
        <f t="shared" si="4"/>
        <v>BPS Kota Jakarta Timur</v>
      </c>
      <c r="R1727" s="38" t="str">
        <f t="shared" si="56"/>
        <v/>
      </c>
      <c r="S1727" s="38" t="str">
        <f t="shared" ref="S1727:T1727" si="1735">S1726</f>
        <v>15 Juni sampai dengan 31 Agustus 2026</v>
      </c>
      <c r="T1727" s="38" t="str">
        <f t="shared" si="1735"/>
        <v>31 Agustus 2026</v>
      </c>
      <c r="U1727" s="46"/>
      <c r="V1727" s="42"/>
      <c r="W1727" s="42"/>
      <c r="X1727" s="42"/>
    </row>
    <row r="1728" ht="15.0" customHeight="1">
      <c r="A1728" s="36" t="s">
        <v>6790</v>
      </c>
      <c r="B1728" s="43"/>
      <c r="C1728" s="44"/>
      <c r="D1728" s="47"/>
      <c r="E1728" s="47"/>
      <c r="F1728" s="39" t="str">
        <f t="shared" si="2"/>
        <v>PETUGAS.1727/SPK/SE/PML/3172/2026</v>
      </c>
      <c r="G1728" s="45"/>
      <c r="H1728" s="39" t="str">
        <f>VLOOKUP(G1728,'MITRA (REFERENSI)'!$A:$Z,16,FALSE)</f>
        <v>#N/A</v>
      </c>
      <c r="I1728" s="39" t="str">
        <f>VLOOKUP(G1728,'MITRA (REFERENSI)'!$A:$Z,25,FALSE)</f>
        <v>#N/A</v>
      </c>
      <c r="J1728" s="38" t="str">
        <f>VLOOKUP(G1728,'MITRA (REFERENSI)'!$A:$Z,26,FALSE)</f>
        <v>#N/A</v>
      </c>
      <c r="K1728" s="38" t="str">
        <f>VLOOKUP(G1728,'MITRA (REFERENSI)'!$A:$Z,15,FALSE)</f>
        <v>#N/A</v>
      </c>
      <c r="L1728" s="38" t="str">
        <f>VLOOKUP(G1728,'MITRA (REFERENSI)'!$A:$Z,15,FALSE)</f>
        <v>#N/A</v>
      </c>
      <c r="M1728" s="38" t="str">
        <f>IF(B1728=1,'KELAS (REFERENSI)'!M1728,IF(B1728=2,'KELAS (REFERENSI)'!M1743,IF(B1728=3,'KELAS (REFERENSI)'!M1758,IF(B1728=4,'KELAS (REFERENSI)'!M1773,""))))</f>
        <v/>
      </c>
      <c r="N1728" s="38" t="str">
        <f>IF(B1728=1,'KELAS (REFERENSI)'!N1728,IF(B1728=2,'KELAS (REFERENSI)'!N1743,IF(B1728=3,'KELAS (REFERENSI)'!N1758,IF(B1728=4,'KELAS (REFERENSI)'!N1773,""))))</f>
        <v/>
      </c>
      <c r="O1728" s="38" t="str">
        <f>IF(B1728=1,'KELAS (REFERENSI)'!O1728,IF(B1728=2,'KELAS (REFERENSI)'!O1743,IF(B1728=3,'KELAS (REFERENSI)'!O1758,IF(B1728=4,'KELAS (REFERENSI)'!O1773,""))))</f>
        <v/>
      </c>
      <c r="P1728" s="38" t="str">
        <f>IF(B1728=1,'KELAS (REFERENSI)'!P1728,IF(B1728=2,'KELAS (REFERENSI)'!P1743,IF(B1728=3,'KELAS (REFERENSI)'!P1758,IF(B1728=4,'KELAS (REFERENSI)'!P1773,""))))</f>
        <v/>
      </c>
      <c r="Q1728" s="38" t="str">
        <f t="shared" si="4"/>
        <v>BPS Kota Jakarta Timur</v>
      </c>
      <c r="R1728" s="38" t="str">
        <f t="shared" si="56"/>
        <v/>
      </c>
      <c r="S1728" s="38" t="str">
        <f t="shared" ref="S1728:T1728" si="1736">S1727</f>
        <v>15 Juni sampai dengan 31 Agustus 2026</v>
      </c>
      <c r="T1728" s="38" t="str">
        <f t="shared" si="1736"/>
        <v>31 Agustus 2026</v>
      </c>
      <c r="U1728" s="46"/>
      <c r="V1728" s="42"/>
      <c r="W1728" s="42"/>
      <c r="X1728" s="42"/>
    </row>
    <row r="1729" ht="15.0" customHeight="1">
      <c r="A1729" s="36" t="s">
        <v>6791</v>
      </c>
      <c r="B1729" s="43"/>
      <c r="C1729" s="44"/>
      <c r="D1729" s="47"/>
      <c r="E1729" s="47"/>
      <c r="F1729" s="39" t="str">
        <f t="shared" si="2"/>
        <v>PETUGAS.1728/SPK/SE/PML/3172/2026</v>
      </c>
      <c r="G1729" s="45"/>
      <c r="H1729" s="39" t="str">
        <f>VLOOKUP(G1729,'MITRA (REFERENSI)'!$A:$Z,16,FALSE)</f>
        <v>#N/A</v>
      </c>
      <c r="I1729" s="39" t="str">
        <f>VLOOKUP(G1729,'MITRA (REFERENSI)'!$A:$Z,25,FALSE)</f>
        <v>#N/A</v>
      </c>
      <c r="J1729" s="38" t="str">
        <f>VLOOKUP(G1729,'MITRA (REFERENSI)'!$A:$Z,26,FALSE)</f>
        <v>#N/A</v>
      </c>
      <c r="K1729" s="38" t="str">
        <f>VLOOKUP(G1729,'MITRA (REFERENSI)'!$A:$Z,15,FALSE)</f>
        <v>#N/A</v>
      </c>
      <c r="L1729" s="38" t="str">
        <f>VLOOKUP(G1729,'MITRA (REFERENSI)'!$A:$Z,15,FALSE)</f>
        <v>#N/A</v>
      </c>
      <c r="M1729" s="38" t="str">
        <f>IF(B1729=1,'KELAS (REFERENSI)'!M1729,IF(B1729=2,'KELAS (REFERENSI)'!M1744,IF(B1729=3,'KELAS (REFERENSI)'!M1759,IF(B1729=4,'KELAS (REFERENSI)'!M1774,""))))</f>
        <v/>
      </c>
      <c r="N1729" s="38" t="str">
        <f>IF(B1729=1,'KELAS (REFERENSI)'!N1729,IF(B1729=2,'KELAS (REFERENSI)'!N1744,IF(B1729=3,'KELAS (REFERENSI)'!N1759,IF(B1729=4,'KELAS (REFERENSI)'!N1774,""))))</f>
        <v/>
      </c>
      <c r="O1729" s="38" t="str">
        <f>IF(B1729=1,'KELAS (REFERENSI)'!O1729,IF(B1729=2,'KELAS (REFERENSI)'!O1744,IF(B1729=3,'KELAS (REFERENSI)'!O1759,IF(B1729=4,'KELAS (REFERENSI)'!O1774,""))))</f>
        <v/>
      </c>
      <c r="P1729" s="38" t="str">
        <f>IF(B1729=1,'KELAS (REFERENSI)'!P1729,IF(B1729=2,'KELAS (REFERENSI)'!P1744,IF(B1729=3,'KELAS (REFERENSI)'!P1759,IF(B1729=4,'KELAS (REFERENSI)'!P1774,""))))</f>
        <v/>
      </c>
      <c r="Q1729" s="38" t="str">
        <f t="shared" si="4"/>
        <v>BPS Kota Jakarta Timur</v>
      </c>
      <c r="R1729" s="38" t="str">
        <f t="shared" si="56"/>
        <v/>
      </c>
      <c r="S1729" s="38" t="str">
        <f t="shared" ref="S1729:T1729" si="1737">S1728</f>
        <v>15 Juni sampai dengan 31 Agustus 2026</v>
      </c>
      <c r="T1729" s="38" t="str">
        <f t="shared" si="1737"/>
        <v>31 Agustus 2026</v>
      </c>
      <c r="U1729" s="46"/>
      <c r="V1729" s="42"/>
      <c r="W1729" s="42"/>
      <c r="X1729" s="42"/>
    </row>
    <row r="1730" ht="15.0" customHeight="1">
      <c r="A1730" s="36" t="s">
        <v>6792</v>
      </c>
      <c r="B1730" s="43"/>
      <c r="C1730" s="44"/>
      <c r="D1730" s="47"/>
      <c r="E1730" s="47"/>
      <c r="F1730" s="39" t="str">
        <f t="shared" si="2"/>
        <v>PETUGAS.1729/SPK/SE/PML/3172/2026</v>
      </c>
      <c r="G1730" s="45"/>
      <c r="H1730" s="39" t="str">
        <f>VLOOKUP(G1730,'MITRA (REFERENSI)'!$A:$Z,16,FALSE)</f>
        <v>#N/A</v>
      </c>
      <c r="I1730" s="39" t="str">
        <f>VLOOKUP(G1730,'MITRA (REFERENSI)'!$A:$Z,25,FALSE)</f>
        <v>#N/A</v>
      </c>
      <c r="J1730" s="38" t="str">
        <f>VLOOKUP(G1730,'MITRA (REFERENSI)'!$A:$Z,26,FALSE)</f>
        <v>#N/A</v>
      </c>
      <c r="K1730" s="38" t="str">
        <f>VLOOKUP(G1730,'MITRA (REFERENSI)'!$A:$Z,15,FALSE)</f>
        <v>#N/A</v>
      </c>
      <c r="L1730" s="38" t="str">
        <f>VLOOKUP(G1730,'MITRA (REFERENSI)'!$A:$Z,15,FALSE)</f>
        <v>#N/A</v>
      </c>
      <c r="M1730" s="38" t="str">
        <f>IF(B1730=1,'KELAS (REFERENSI)'!M1730,IF(B1730=2,'KELAS (REFERENSI)'!M1745,IF(B1730=3,'KELAS (REFERENSI)'!M1760,IF(B1730=4,'KELAS (REFERENSI)'!M1775,""))))</f>
        <v/>
      </c>
      <c r="N1730" s="38" t="str">
        <f>IF(B1730=1,'KELAS (REFERENSI)'!N1730,IF(B1730=2,'KELAS (REFERENSI)'!N1745,IF(B1730=3,'KELAS (REFERENSI)'!N1760,IF(B1730=4,'KELAS (REFERENSI)'!N1775,""))))</f>
        <v/>
      </c>
      <c r="O1730" s="38" t="str">
        <f>IF(B1730=1,'KELAS (REFERENSI)'!O1730,IF(B1730=2,'KELAS (REFERENSI)'!O1745,IF(B1730=3,'KELAS (REFERENSI)'!O1760,IF(B1730=4,'KELAS (REFERENSI)'!O1775,""))))</f>
        <v/>
      </c>
      <c r="P1730" s="38" t="str">
        <f>IF(B1730=1,'KELAS (REFERENSI)'!P1730,IF(B1730=2,'KELAS (REFERENSI)'!P1745,IF(B1730=3,'KELAS (REFERENSI)'!P1760,IF(B1730=4,'KELAS (REFERENSI)'!P1775,""))))</f>
        <v/>
      </c>
      <c r="Q1730" s="38" t="str">
        <f t="shared" si="4"/>
        <v>BPS Kota Jakarta Timur</v>
      </c>
      <c r="R1730" s="38" t="str">
        <f t="shared" si="56"/>
        <v/>
      </c>
      <c r="S1730" s="38" t="str">
        <f t="shared" ref="S1730:T1730" si="1738">S1729</f>
        <v>15 Juni sampai dengan 31 Agustus 2026</v>
      </c>
      <c r="T1730" s="38" t="str">
        <f t="shared" si="1738"/>
        <v>31 Agustus 2026</v>
      </c>
      <c r="U1730" s="46"/>
      <c r="V1730" s="42"/>
      <c r="W1730" s="42"/>
      <c r="X1730" s="42"/>
    </row>
    <row r="1731" ht="15.0" customHeight="1">
      <c r="A1731" s="36" t="s">
        <v>6793</v>
      </c>
      <c r="B1731" s="43"/>
      <c r="C1731" s="44"/>
      <c r="D1731" s="47"/>
      <c r="E1731" s="47"/>
      <c r="F1731" s="39" t="str">
        <f t="shared" si="2"/>
        <v>PETUGAS.1730/SPK/SE/PML/3172/2026</v>
      </c>
      <c r="G1731" s="45"/>
      <c r="H1731" s="39" t="str">
        <f>VLOOKUP(G1731,'MITRA (REFERENSI)'!$A:$Z,16,FALSE)</f>
        <v>#N/A</v>
      </c>
      <c r="I1731" s="39" t="str">
        <f>VLOOKUP(G1731,'MITRA (REFERENSI)'!$A:$Z,25,FALSE)</f>
        <v>#N/A</v>
      </c>
      <c r="J1731" s="38" t="str">
        <f>VLOOKUP(G1731,'MITRA (REFERENSI)'!$A:$Z,26,FALSE)</f>
        <v>#N/A</v>
      </c>
      <c r="K1731" s="38" t="str">
        <f>VLOOKUP(G1731,'MITRA (REFERENSI)'!$A:$Z,15,FALSE)</f>
        <v>#N/A</v>
      </c>
      <c r="L1731" s="38" t="str">
        <f>VLOOKUP(G1731,'MITRA (REFERENSI)'!$A:$Z,15,FALSE)</f>
        <v>#N/A</v>
      </c>
      <c r="M1731" s="38" t="str">
        <f>IF(B1731=1,'KELAS (REFERENSI)'!M1731,IF(B1731=2,'KELAS (REFERENSI)'!M1746,IF(B1731=3,'KELAS (REFERENSI)'!M1761,IF(B1731=4,'KELAS (REFERENSI)'!M1776,""))))</f>
        <v/>
      </c>
      <c r="N1731" s="38" t="str">
        <f>IF(B1731=1,'KELAS (REFERENSI)'!N1731,IF(B1731=2,'KELAS (REFERENSI)'!N1746,IF(B1731=3,'KELAS (REFERENSI)'!N1761,IF(B1731=4,'KELAS (REFERENSI)'!N1776,""))))</f>
        <v/>
      </c>
      <c r="O1731" s="38" t="str">
        <f>IF(B1731=1,'KELAS (REFERENSI)'!O1731,IF(B1731=2,'KELAS (REFERENSI)'!O1746,IF(B1731=3,'KELAS (REFERENSI)'!O1761,IF(B1731=4,'KELAS (REFERENSI)'!O1776,""))))</f>
        <v/>
      </c>
      <c r="P1731" s="38" t="str">
        <f>IF(B1731=1,'KELAS (REFERENSI)'!P1731,IF(B1731=2,'KELAS (REFERENSI)'!P1746,IF(B1731=3,'KELAS (REFERENSI)'!P1761,IF(B1731=4,'KELAS (REFERENSI)'!P1776,""))))</f>
        <v/>
      </c>
      <c r="Q1731" s="38" t="str">
        <f t="shared" si="4"/>
        <v>BPS Kota Jakarta Timur</v>
      </c>
      <c r="R1731" s="38" t="str">
        <f t="shared" si="56"/>
        <v/>
      </c>
      <c r="S1731" s="38" t="str">
        <f t="shared" ref="S1731:T1731" si="1739">S1730</f>
        <v>15 Juni sampai dengan 31 Agustus 2026</v>
      </c>
      <c r="T1731" s="38" t="str">
        <f t="shared" si="1739"/>
        <v>31 Agustus 2026</v>
      </c>
      <c r="U1731" s="46"/>
      <c r="V1731" s="42"/>
      <c r="W1731" s="42"/>
      <c r="X1731" s="42"/>
    </row>
    <row r="1732" ht="15.0" customHeight="1">
      <c r="A1732" s="36" t="s">
        <v>6794</v>
      </c>
      <c r="B1732" s="43"/>
      <c r="C1732" s="44"/>
      <c r="D1732" s="47"/>
      <c r="E1732" s="47"/>
      <c r="F1732" s="39" t="str">
        <f t="shared" si="2"/>
        <v>PETUGAS.1731/SPK/SE/PML/3172/2026</v>
      </c>
      <c r="G1732" s="45"/>
      <c r="H1732" s="39" t="str">
        <f>VLOOKUP(G1732,'MITRA (REFERENSI)'!$A:$Z,16,FALSE)</f>
        <v>#N/A</v>
      </c>
      <c r="I1732" s="39" t="str">
        <f>VLOOKUP(G1732,'MITRA (REFERENSI)'!$A:$Z,25,FALSE)</f>
        <v>#N/A</v>
      </c>
      <c r="J1732" s="38" t="str">
        <f>VLOOKUP(G1732,'MITRA (REFERENSI)'!$A:$Z,26,FALSE)</f>
        <v>#N/A</v>
      </c>
      <c r="K1732" s="38" t="str">
        <f>VLOOKUP(G1732,'MITRA (REFERENSI)'!$A:$Z,15,FALSE)</f>
        <v>#N/A</v>
      </c>
      <c r="L1732" s="38" t="str">
        <f>VLOOKUP(G1732,'MITRA (REFERENSI)'!$A:$Z,15,FALSE)</f>
        <v>#N/A</v>
      </c>
      <c r="M1732" s="38" t="str">
        <f>IF(B1732=1,'KELAS (REFERENSI)'!M1732,IF(B1732=2,'KELAS (REFERENSI)'!M1747,IF(B1732=3,'KELAS (REFERENSI)'!M1762,IF(B1732=4,'KELAS (REFERENSI)'!M1777,""))))</f>
        <v/>
      </c>
      <c r="N1732" s="38" t="str">
        <f>IF(B1732=1,'KELAS (REFERENSI)'!N1732,IF(B1732=2,'KELAS (REFERENSI)'!N1747,IF(B1732=3,'KELAS (REFERENSI)'!N1762,IF(B1732=4,'KELAS (REFERENSI)'!N1777,""))))</f>
        <v/>
      </c>
      <c r="O1732" s="38" t="str">
        <f>IF(B1732=1,'KELAS (REFERENSI)'!O1732,IF(B1732=2,'KELAS (REFERENSI)'!O1747,IF(B1732=3,'KELAS (REFERENSI)'!O1762,IF(B1732=4,'KELAS (REFERENSI)'!O1777,""))))</f>
        <v/>
      </c>
      <c r="P1732" s="38" t="str">
        <f>IF(B1732=1,'KELAS (REFERENSI)'!P1732,IF(B1732=2,'KELAS (REFERENSI)'!P1747,IF(B1732=3,'KELAS (REFERENSI)'!P1762,IF(B1732=4,'KELAS (REFERENSI)'!P1777,""))))</f>
        <v/>
      </c>
      <c r="Q1732" s="38" t="str">
        <f t="shared" si="4"/>
        <v>BPS Kota Jakarta Timur</v>
      </c>
      <c r="R1732" s="38" t="str">
        <f t="shared" si="56"/>
        <v/>
      </c>
      <c r="S1732" s="38" t="str">
        <f t="shared" ref="S1732:T1732" si="1740">S1731</f>
        <v>15 Juni sampai dengan 31 Agustus 2026</v>
      </c>
      <c r="T1732" s="38" t="str">
        <f t="shared" si="1740"/>
        <v>31 Agustus 2026</v>
      </c>
      <c r="U1732" s="46"/>
      <c r="V1732" s="42"/>
      <c r="W1732" s="42"/>
      <c r="X1732" s="42"/>
    </row>
    <row r="1733" ht="15.0" customHeight="1">
      <c r="A1733" s="36" t="s">
        <v>6795</v>
      </c>
      <c r="B1733" s="43"/>
      <c r="C1733" s="44"/>
      <c r="D1733" s="47"/>
      <c r="E1733" s="47"/>
      <c r="F1733" s="39" t="str">
        <f t="shared" si="2"/>
        <v>PETUGAS.1732/SPK/SE/PML/3172/2026</v>
      </c>
      <c r="G1733" s="45"/>
      <c r="H1733" s="39" t="str">
        <f>VLOOKUP(G1733,'MITRA (REFERENSI)'!$A:$Z,16,FALSE)</f>
        <v>#N/A</v>
      </c>
      <c r="I1733" s="39" t="str">
        <f>VLOOKUP(G1733,'MITRA (REFERENSI)'!$A:$Z,25,FALSE)</f>
        <v>#N/A</v>
      </c>
      <c r="J1733" s="38" t="str">
        <f>VLOOKUP(G1733,'MITRA (REFERENSI)'!$A:$Z,26,FALSE)</f>
        <v>#N/A</v>
      </c>
      <c r="K1733" s="38" t="str">
        <f>VLOOKUP(G1733,'MITRA (REFERENSI)'!$A:$Z,15,FALSE)</f>
        <v>#N/A</v>
      </c>
      <c r="L1733" s="38" t="str">
        <f>VLOOKUP(G1733,'MITRA (REFERENSI)'!$A:$Z,15,FALSE)</f>
        <v>#N/A</v>
      </c>
      <c r="M1733" s="38" t="str">
        <f>IF(B1733=1,'KELAS (REFERENSI)'!M1733,IF(B1733=2,'KELAS (REFERENSI)'!M1748,IF(B1733=3,'KELAS (REFERENSI)'!M1763,IF(B1733=4,'KELAS (REFERENSI)'!M1778,""))))</f>
        <v/>
      </c>
      <c r="N1733" s="38" t="str">
        <f>IF(B1733=1,'KELAS (REFERENSI)'!N1733,IF(B1733=2,'KELAS (REFERENSI)'!N1748,IF(B1733=3,'KELAS (REFERENSI)'!N1763,IF(B1733=4,'KELAS (REFERENSI)'!N1778,""))))</f>
        <v/>
      </c>
      <c r="O1733" s="38" t="str">
        <f>IF(B1733=1,'KELAS (REFERENSI)'!O1733,IF(B1733=2,'KELAS (REFERENSI)'!O1748,IF(B1733=3,'KELAS (REFERENSI)'!O1763,IF(B1733=4,'KELAS (REFERENSI)'!O1778,""))))</f>
        <v/>
      </c>
      <c r="P1733" s="38" t="str">
        <f>IF(B1733=1,'KELAS (REFERENSI)'!P1733,IF(B1733=2,'KELAS (REFERENSI)'!P1748,IF(B1733=3,'KELAS (REFERENSI)'!P1763,IF(B1733=4,'KELAS (REFERENSI)'!P1778,""))))</f>
        <v/>
      </c>
      <c r="Q1733" s="38" t="str">
        <f t="shared" si="4"/>
        <v>BPS Kota Jakarta Timur</v>
      </c>
      <c r="R1733" s="38" t="str">
        <f t="shared" si="56"/>
        <v/>
      </c>
      <c r="S1733" s="38" t="str">
        <f t="shared" ref="S1733:T1733" si="1741">S1732</f>
        <v>15 Juni sampai dengan 31 Agustus 2026</v>
      </c>
      <c r="T1733" s="38" t="str">
        <f t="shared" si="1741"/>
        <v>31 Agustus 2026</v>
      </c>
      <c r="U1733" s="46"/>
      <c r="V1733" s="42"/>
      <c r="W1733" s="42"/>
      <c r="X1733" s="42"/>
    </row>
    <row r="1734" ht="15.0" customHeight="1">
      <c r="A1734" s="36" t="s">
        <v>6796</v>
      </c>
      <c r="B1734" s="43"/>
      <c r="C1734" s="44"/>
      <c r="D1734" s="47"/>
      <c r="E1734" s="47"/>
      <c r="F1734" s="39" t="str">
        <f t="shared" si="2"/>
        <v>PETUGAS.1733/SPK/SE/PML/3172/2026</v>
      </c>
      <c r="G1734" s="45"/>
      <c r="H1734" s="39" t="str">
        <f>VLOOKUP(G1734,'MITRA (REFERENSI)'!$A:$Z,16,FALSE)</f>
        <v>#N/A</v>
      </c>
      <c r="I1734" s="39" t="str">
        <f>VLOOKUP(G1734,'MITRA (REFERENSI)'!$A:$Z,25,FALSE)</f>
        <v>#N/A</v>
      </c>
      <c r="J1734" s="38" t="str">
        <f>VLOOKUP(G1734,'MITRA (REFERENSI)'!$A:$Z,26,FALSE)</f>
        <v>#N/A</v>
      </c>
      <c r="K1734" s="38" t="str">
        <f>VLOOKUP(G1734,'MITRA (REFERENSI)'!$A:$Z,15,FALSE)</f>
        <v>#N/A</v>
      </c>
      <c r="L1734" s="38" t="str">
        <f>VLOOKUP(G1734,'MITRA (REFERENSI)'!$A:$Z,15,FALSE)</f>
        <v>#N/A</v>
      </c>
      <c r="M1734" s="38" t="str">
        <f>IF(B1734=1,'KELAS (REFERENSI)'!M1734,IF(B1734=2,'KELAS (REFERENSI)'!M1749,IF(B1734=3,'KELAS (REFERENSI)'!M1764,IF(B1734=4,'KELAS (REFERENSI)'!M1779,""))))</f>
        <v/>
      </c>
      <c r="N1734" s="38" t="str">
        <f>IF(B1734=1,'KELAS (REFERENSI)'!N1734,IF(B1734=2,'KELAS (REFERENSI)'!N1749,IF(B1734=3,'KELAS (REFERENSI)'!N1764,IF(B1734=4,'KELAS (REFERENSI)'!N1779,""))))</f>
        <v/>
      </c>
      <c r="O1734" s="38" t="str">
        <f>IF(B1734=1,'KELAS (REFERENSI)'!O1734,IF(B1734=2,'KELAS (REFERENSI)'!O1749,IF(B1734=3,'KELAS (REFERENSI)'!O1764,IF(B1734=4,'KELAS (REFERENSI)'!O1779,""))))</f>
        <v/>
      </c>
      <c r="P1734" s="38" t="str">
        <f>IF(B1734=1,'KELAS (REFERENSI)'!P1734,IF(B1734=2,'KELAS (REFERENSI)'!P1749,IF(B1734=3,'KELAS (REFERENSI)'!P1764,IF(B1734=4,'KELAS (REFERENSI)'!P1779,""))))</f>
        <v/>
      </c>
      <c r="Q1734" s="38" t="str">
        <f t="shared" si="4"/>
        <v>BPS Kota Jakarta Timur</v>
      </c>
      <c r="R1734" s="38" t="str">
        <f t="shared" si="56"/>
        <v/>
      </c>
      <c r="S1734" s="38" t="str">
        <f t="shared" ref="S1734:T1734" si="1742">S1733</f>
        <v>15 Juni sampai dengan 31 Agustus 2026</v>
      </c>
      <c r="T1734" s="38" t="str">
        <f t="shared" si="1742"/>
        <v>31 Agustus 2026</v>
      </c>
      <c r="U1734" s="46"/>
      <c r="V1734" s="42"/>
      <c r="W1734" s="42"/>
      <c r="X1734" s="42"/>
    </row>
    <row r="1735" ht="15.0" customHeight="1">
      <c r="A1735" s="36" t="s">
        <v>6797</v>
      </c>
      <c r="B1735" s="43"/>
      <c r="C1735" s="44"/>
      <c r="D1735" s="47"/>
      <c r="E1735" s="47"/>
      <c r="F1735" s="39" t="str">
        <f t="shared" si="2"/>
        <v>PETUGAS.1734/SPK/SE/PML/3172/2026</v>
      </c>
      <c r="G1735" s="45"/>
      <c r="H1735" s="39" t="str">
        <f>VLOOKUP(G1735,'MITRA (REFERENSI)'!$A:$Z,16,FALSE)</f>
        <v>#N/A</v>
      </c>
      <c r="I1735" s="39" t="str">
        <f>VLOOKUP(G1735,'MITRA (REFERENSI)'!$A:$Z,25,FALSE)</f>
        <v>#N/A</v>
      </c>
      <c r="J1735" s="38" t="str">
        <f>VLOOKUP(G1735,'MITRA (REFERENSI)'!$A:$Z,26,FALSE)</f>
        <v>#N/A</v>
      </c>
      <c r="K1735" s="38" t="str">
        <f>VLOOKUP(G1735,'MITRA (REFERENSI)'!$A:$Z,15,FALSE)</f>
        <v>#N/A</v>
      </c>
      <c r="L1735" s="38" t="str">
        <f>VLOOKUP(G1735,'MITRA (REFERENSI)'!$A:$Z,15,FALSE)</f>
        <v>#N/A</v>
      </c>
      <c r="M1735" s="38" t="str">
        <f>IF(B1735=1,'KELAS (REFERENSI)'!M1735,IF(B1735=2,'KELAS (REFERENSI)'!M1750,IF(B1735=3,'KELAS (REFERENSI)'!M1765,IF(B1735=4,'KELAS (REFERENSI)'!M1780,""))))</f>
        <v/>
      </c>
      <c r="N1735" s="38" t="str">
        <f>IF(B1735=1,'KELAS (REFERENSI)'!N1735,IF(B1735=2,'KELAS (REFERENSI)'!N1750,IF(B1735=3,'KELAS (REFERENSI)'!N1765,IF(B1735=4,'KELAS (REFERENSI)'!N1780,""))))</f>
        <v/>
      </c>
      <c r="O1735" s="38" t="str">
        <f>IF(B1735=1,'KELAS (REFERENSI)'!O1735,IF(B1735=2,'KELAS (REFERENSI)'!O1750,IF(B1735=3,'KELAS (REFERENSI)'!O1765,IF(B1735=4,'KELAS (REFERENSI)'!O1780,""))))</f>
        <v/>
      </c>
      <c r="P1735" s="38" t="str">
        <f>IF(B1735=1,'KELAS (REFERENSI)'!P1735,IF(B1735=2,'KELAS (REFERENSI)'!P1750,IF(B1735=3,'KELAS (REFERENSI)'!P1765,IF(B1735=4,'KELAS (REFERENSI)'!P1780,""))))</f>
        <v/>
      </c>
      <c r="Q1735" s="38" t="str">
        <f t="shared" si="4"/>
        <v>BPS Kota Jakarta Timur</v>
      </c>
      <c r="R1735" s="38" t="str">
        <f t="shared" si="56"/>
        <v/>
      </c>
      <c r="S1735" s="38" t="str">
        <f t="shared" ref="S1735:T1735" si="1743">S1734</f>
        <v>15 Juni sampai dengan 31 Agustus 2026</v>
      </c>
      <c r="T1735" s="38" t="str">
        <f t="shared" si="1743"/>
        <v>31 Agustus 2026</v>
      </c>
      <c r="U1735" s="46"/>
      <c r="V1735" s="42"/>
      <c r="W1735" s="42"/>
      <c r="X1735" s="42"/>
    </row>
    <row r="1736" ht="15.0" customHeight="1">
      <c r="A1736" s="36" t="s">
        <v>6798</v>
      </c>
      <c r="B1736" s="43"/>
      <c r="C1736" s="44"/>
      <c r="D1736" s="47"/>
      <c r="E1736" s="47"/>
      <c r="F1736" s="39" t="str">
        <f t="shared" si="2"/>
        <v>PETUGAS.1735/SPK/SE/PML/3172/2026</v>
      </c>
      <c r="G1736" s="45"/>
      <c r="H1736" s="39" t="str">
        <f>VLOOKUP(G1736,'MITRA (REFERENSI)'!$A:$Z,16,FALSE)</f>
        <v>#N/A</v>
      </c>
      <c r="I1736" s="39" t="str">
        <f>VLOOKUP(G1736,'MITRA (REFERENSI)'!$A:$Z,25,FALSE)</f>
        <v>#N/A</v>
      </c>
      <c r="J1736" s="38" t="str">
        <f>VLOOKUP(G1736,'MITRA (REFERENSI)'!$A:$Z,26,FALSE)</f>
        <v>#N/A</v>
      </c>
      <c r="K1736" s="38" t="str">
        <f>VLOOKUP(G1736,'MITRA (REFERENSI)'!$A:$Z,15,FALSE)</f>
        <v>#N/A</v>
      </c>
      <c r="L1736" s="38" t="str">
        <f>VLOOKUP(G1736,'MITRA (REFERENSI)'!$A:$Z,15,FALSE)</f>
        <v>#N/A</v>
      </c>
      <c r="M1736" s="38" t="str">
        <f>IF(B1736=1,'KELAS (REFERENSI)'!M1736,IF(B1736=2,'KELAS (REFERENSI)'!M1751,IF(B1736=3,'KELAS (REFERENSI)'!M1766,IF(B1736=4,'KELAS (REFERENSI)'!M1781,""))))</f>
        <v/>
      </c>
      <c r="N1736" s="38" t="str">
        <f>IF(B1736=1,'KELAS (REFERENSI)'!N1736,IF(B1736=2,'KELAS (REFERENSI)'!N1751,IF(B1736=3,'KELAS (REFERENSI)'!N1766,IF(B1736=4,'KELAS (REFERENSI)'!N1781,""))))</f>
        <v/>
      </c>
      <c r="O1736" s="38" t="str">
        <f>IF(B1736=1,'KELAS (REFERENSI)'!O1736,IF(B1736=2,'KELAS (REFERENSI)'!O1751,IF(B1736=3,'KELAS (REFERENSI)'!O1766,IF(B1736=4,'KELAS (REFERENSI)'!O1781,""))))</f>
        <v/>
      </c>
      <c r="P1736" s="38" t="str">
        <f>IF(B1736=1,'KELAS (REFERENSI)'!P1736,IF(B1736=2,'KELAS (REFERENSI)'!P1751,IF(B1736=3,'KELAS (REFERENSI)'!P1766,IF(B1736=4,'KELAS (REFERENSI)'!P1781,""))))</f>
        <v/>
      </c>
      <c r="Q1736" s="38" t="str">
        <f t="shared" si="4"/>
        <v>BPS Kota Jakarta Timur</v>
      </c>
      <c r="R1736" s="38" t="str">
        <f t="shared" si="56"/>
        <v/>
      </c>
      <c r="S1736" s="38" t="str">
        <f t="shared" ref="S1736:T1736" si="1744">S1735</f>
        <v>15 Juni sampai dengan 31 Agustus 2026</v>
      </c>
      <c r="T1736" s="38" t="str">
        <f t="shared" si="1744"/>
        <v>31 Agustus 2026</v>
      </c>
      <c r="U1736" s="46"/>
      <c r="V1736" s="42"/>
      <c r="W1736" s="42"/>
      <c r="X1736" s="42"/>
    </row>
    <row r="1737" ht="15.0" customHeight="1">
      <c r="A1737" s="36" t="s">
        <v>6799</v>
      </c>
      <c r="B1737" s="43"/>
      <c r="C1737" s="44"/>
      <c r="D1737" s="47"/>
      <c r="E1737" s="47"/>
      <c r="F1737" s="39" t="str">
        <f t="shared" si="2"/>
        <v>PETUGAS.1736/SPK/SE/PML/3172/2026</v>
      </c>
      <c r="G1737" s="45"/>
      <c r="H1737" s="39" t="str">
        <f>VLOOKUP(G1737,'MITRA (REFERENSI)'!$A:$Z,16,FALSE)</f>
        <v>#N/A</v>
      </c>
      <c r="I1737" s="39" t="str">
        <f>VLOOKUP(G1737,'MITRA (REFERENSI)'!$A:$Z,25,FALSE)</f>
        <v>#N/A</v>
      </c>
      <c r="J1737" s="38" t="str">
        <f>VLOOKUP(G1737,'MITRA (REFERENSI)'!$A:$Z,26,FALSE)</f>
        <v>#N/A</v>
      </c>
      <c r="K1737" s="38" t="str">
        <f>VLOOKUP(G1737,'MITRA (REFERENSI)'!$A:$Z,15,FALSE)</f>
        <v>#N/A</v>
      </c>
      <c r="L1737" s="38" t="str">
        <f>VLOOKUP(G1737,'MITRA (REFERENSI)'!$A:$Z,15,FALSE)</f>
        <v>#N/A</v>
      </c>
      <c r="M1737" s="38" t="str">
        <f>IF(B1737=1,'KELAS (REFERENSI)'!M1737,IF(B1737=2,'KELAS (REFERENSI)'!M1752,IF(B1737=3,'KELAS (REFERENSI)'!M1767,IF(B1737=4,'KELAS (REFERENSI)'!M1782,""))))</f>
        <v/>
      </c>
      <c r="N1737" s="38" t="str">
        <f>IF(B1737=1,'KELAS (REFERENSI)'!N1737,IF(B1737=2,'KELAS (REFERENSI)'!N1752,IF(B1737=3,'KELAS (REFERENSI)'!N1767,IF(B1737=4,'KELAS (REFERENSI)'!N1782,""))))</f>
        <v/>
      </c>
      <c r="O1737" s="38" t="str">
        <f>IF(B1737=1,'KELAS (REFERENSI)'!O1737,IF(B1737=2,'KELAS (REFERENSI)'!O1752,IF(B1737=3,'KELAS (REFERENSI)'!O1767,IF(B1737=4,'KELAS (REFERENSI)'!O1782,""))))</f>
        <v/>
      </c>
      <c r="P1737" s="38" t="str">
        <f>IF(B1737=1,'KELAS (REFERENSI)'!P1737,IF(B1737=2,'KELAS (REFERENSI)'!P1752,IF(B1737=3,'KELAS (REFERENSI)'!P1767,IF(B1737=4,'KELAS (REFERENSI)'!P1782,""))))</f>
        <v/>
      </c>
      <c r="Q1737" s="38" t="str">
        <f t="shared" si="4"/>
        <v>BPS Kota Jakarta Timur</v>
      </c>
      <c r="R1737" s="38" t="str">
        <f t="shared" si="56"/>
        <v/>
      </c>
      <c r="S1737" s="38" t="str">
        <f t="shared" ref="S1737:T1737" si="1745">S1736</f>
        <v>15 Juni sampai dengan 31 Agustus 2026</v>
      </c>
      <c r="T1737" s="38" t="str">
        <f t="shared" si="1745"/>
        <v>31 Agustus 2026</v>
      </c>
      <c r="U1737" s="46"/>
      <c r="V1737" s="42"/>
      <c r="W1737" s="42"/>
      <c r="X1737" s="42"/>
    </row>
    <row r="1738" ht="15.0" customHeight="1">
      <c r="A1738" s="36" t="s">
        <v>6800</v>
      </c>
      <c r="B1738" s="43"/>
      <c r="C1738" s="44"/>
      <c r="D1738" s="47"/>
      <c r="E1738" s="47"/>
      <c r="F1738" s="39" t="str">
        <f t="shared" si="2"/>
        <v>PETUGAS.1737/SPK/SE/PML/3172/2026</v>
      </c>
      <c r="G1738" s="45"/>
      <c r="H1738" s="39" t="str">
        <f>VLOOKUP(G1738,'MITRA (REFERENSI)'!$A:$Z,16,FALSE)</f>
        <v>#N/A</v>
      </c>
      <c r="I1738" s="39" t="str">
        <f>VLOOKUP(G1738,'MITRA (REFERENSI)'!$A:$Z,25,FALSE)</f>
        <v>#N/A</v>
      </c>
      <c r="J1738" s="38" t="str">
        <f>VLOOKUP(G1738,'MITRA (REFERENSI)'!$A:$Z,26,FALSE)</f>
        <v>#N/A</v>
      </c>
      <c r="K1738" s="38" t="str">
        <f>VLOOKUP(G1738,'MITRA (REFERENSI)'!$A:$Z,15,FALSE)</f>
        <v>#N/A</v>
      </c>
      <c r="L1738" s="38" t="str">
        <f>VLOOKUP(G1738,'MITRA (REFERENSI)'!$A:$Z,15,FALSE)</f>
        <v>#N/A</v>
      </c>
      <c r="M1738" s="38" t="str">
        <f>IF(B1738=1,'KELAS (REFERENSI)'!M1738,IF(B1738=2,'KELAS (REFERENSI)'!M1753,IF(B1738=3,'KELAS (REFERENSI)'!M1768,IF(B1738=4,'KELAS (REFERENSI)'!M1783,""))))</f>
        <v/>
      </c>
      <c r="N1738" s="38" t="str">
        <f>IF(B1738=1,'KELAS (REFERENSI)'!N1738,IF(B1738=2,'KELAS (REFERENSI)'!N1753,IF(B1738=3,'KELAS (REFERENSI)'!N1768,IF(B1738=4,'KELAS (REFERENSI)'!N1783,""))))</f>
        <v/>
      </c>
      <c r="O1738" s="38" t="str">
        <f>IF(B1738=1,'KELAS (REFERENSI)'!O1738,IF(B1738=2,'KELAS (REFERENSI)'!O1753,IF(B1738=3,'KELAS (REFERENSI)'!O1768,IF(B1738=4,'KELAS (REFERENSI)'!O1783,""))))</f>
        <v/>
      </c>
      <c r="P1738" s="38" t="str">
        <f>IF(B1738=1,'KELAS (REFERENSI)'!P1738,IF(B1738=2,'KELAS (REFERENSI)'!P1753,IF(B1738=3,'KELAS (REFERENSI)'!P1768,IF(B1738=4,'KELAS (REFERENSI)'!P1783,""))))</f>
        <v/>
      </c>
      <c r="Q1738" s="38" t="str">
        <f t="shared" si="4"/>
        <v>BPS Kota Jakarta Timur</v>
      </c>
      <c r="R1738" s="38" t="str">
        <f t="shared" si="56"/>
        <v/>
      </c>
      <c r="S1738" s="38" t="str">
        <f t="shared" ref="S1738:T1738" si="1746">S1737</f>
        <v>15 Juni sampai dengan 31 Agustus 2026</v>
      </c>
      <c r="T1738" s="38" t="str">
        <f t="shared" si="1746"/>
        <v>31 Agustus 2026</v>
      </c>
      <c r="U1738" s="46"/>
      <c r="V1738" s="42"/>
      <c r="W1738" s="42"/>
      <c r="X1738" s="42"/>
    </row>
    <row r="1739" ht="15.0" customHeight="1">
      <c r="A1739" s="36" t="s">
        <v>6801</v>
      </c>
      <c r="B1739" s="43"/>
      <c r="C1739" s="44"/>
      <c r="D1739" s="47"/>
      <c r="E1739" s="47"/>
      <c r="F1739" s="39" t="str">
        <f t="shared" si="2"/>
        <v>PETUGAS.1738/SPK/SE/PML/3172/2026</v>
      </c>
      <c r="G1739" s="45"/>
      <c r="H1739" s="39" t="str">
        <f>VLOOKUP(G1739,'MITRA (REFERENSI)'!$A:$Z,16,FALSE)</f>
        <v>#N/A</v>
      </c>
      <c r="I1739" s="39" t="str">
        <f>VLOOKUP(G1739,'MITRA (REFERENSI)'!$A:$Z,25,FALSE)</f>
        <v>#N/A</v>
      </c>
      <c r="J1739" s="38" t="str">
        <f>VLOOKUP(G1739,'MITRA (REFERENSI)'!$A:$Z,26,FALSE)</f>
        <v>#N/A</v>
      </c>
      <c r="K1739" s="38" t="str">
        <f>VLOOKUP(G1739,'MITRA (REFERENSI)'!$A:$Z,15,FALSE)</f>
        <v>#N/A</v>
      </c>
      <c r="L1739" s="38" t="str">
        <f>VLOOKUP(G1739,'MITRA (REFERENSI)'!$A:$Z,15,FALSE)</f>
        <v>#N/A</v>
      </c>
      <c r="M1739" s="38" t="str">
        <f>IF(B1739=1,'KELAS (REFERENSI)'!M1739,IF(B1739=2,'KELAS (REFERENSI)'!M1754,IF(B1739=3,'KELAS (REFERENSI)'!M1769,IF(B1739=4,'KELAS (REFERENSI)'!M1784,""))))</f>
        <v/>
      </c>
      <c r="N1739" s="38" t="str">
        <f>IF(B1739=1,'KELAS (REFERENSI)'!N1739,IF(B1739=2,'KELAS (REFERENSI)'!N1754,IF(B1739=3,'KELAS (REFERENSI)'!N1769,IF(B1739=4,'KELAS (REFERENSI)'!N1784,""))))</f>
        <v/>
      </c>
      <c r="O1739" s="38" t="str">
        <f>IF(B1739=1,'KELAS (REFERENSI)'!O1739,IF(B1739=2,'KELAS (REFERENSI)'!O1754,IF(B1739=3,'KELAS (REFERENSI)'!O1769,IF(B1739=4,'KELAS (REFERENSI)'!O1784,""))))</f>
        <v/>
      </c>
      <c r="P1739" s="38" t="str">
        <f>IF(B1739=1,'KELAS (REFERENSI)'!P1739,IF(B1739=2,'KELAS (REFERENSI)'!P1754,IF(B1739=3,'KELAS (REFERENSI)'!P1769,IF(B1739=4,'KELAS (REFERENSI)'!P1784,""))))</f>
        <v/>
      </c>
      <c r="Q1739" s="38" t="str">
        <f t="shared" si="4"/>
        <v>BPS Kota Jakarta Timur</v>
      </c>
      <c r="R1739" s="38" t="str">
        <f t="shared" si="56"/>
        <v/>
      </c>
      <c r="S1739" s="38" t="str">
        <f t="shared" ref="S1739:T1739" si="1747">S1738</f>
        <v>15 Juni sampai dengan 31 Agustus 2026</v>
      </c>
      <c r="T1739" s="38" t="str">
        <f t="shared" si="1747"/>
        <v>31 Agustus 2026</v>
      </c>
      <c r="U1739" s="46"/>
      <c r="V1739" s="42"/>
      <c r="W1739" s="42"/>
      <c r="X1739" s="42"/>
    </row>
    <row r="1740" ht="15.0" customHeight="1">
      <c r="A1740" s="36" t="s">
        <v>6802</v>
      </c>
      <c r="B1740" s="43"/>
      <c r="C1740" s="44"/>
      <c r="D1740" s="47"/>
      <c r="E1740" s="47"/>
      <c r="F1740" s="39" t="str">
        <f t="shared" si="2"/>
        <v>PETUGAS.1739/SPK/SE/PML/3172/2026</v>
      </c>
      <c r="G1740" s="45"/>
      <c r="H1740" s="39" t="str">
        <f>VLOOKUP(G1740,'MITRA (REFERENSI)'!$A:$Z,16,FALSE)</f>
        <v>#N/A</v>
      </c>
      <c r="I1740" s="39" t="str">
        <f>VLOOKUP(G1740,'MITRA (REFERENSI)'!$A:$Z,25,FALSE)</f>
        <v>#N/A</v>
      </c>
      <c r="J1740" s="38" t="str">
        <f>VLOOKUP(G1740,'MITRA (REFERENSI)'!$A:$Z,26,FALSE)</f>
        <v>#N/A</v>
      </c>
      <c r="K1740" s="38" t="str">
        <f>VLOOKUP(G1740,'MITRA (REFERENSI)'!$A:$Z,15,FALSE)</f>
        <v>#N/A</v>
      </c>
      <c r="L1740" s="38" t="str">
        <f>VLOOKUP(G1740,'MITRA (REFERENSI)'!$A:$Z,15,FALSE)</f>
        <v>#N/A</v>
      </c>
      <c r="M1740" s="38" t="str">
        <f>IF(B1740=1,'KELAS (REFERENSI)'!M1740,IF(B1740=2,'KELAS (REFERENSI)'!M1755,IF(B1740=3,'KELAS (REFERENSI)'!M1770,IF(B1740=4,'KELAS (REFERENSI)'!M1785,""))))</f>
        <v/>
      </c>
      <c r="N1740" s="38" t="str">
        <f>IF(B1740=1,'KELAS (REFERENSI)'!N1740,IF(B1740=2,'KELAS (REFERENSI)'!N1755,IF(B1740=3,'KELAS (REFERENSI)'!N1770,IF(B1740=4,'KELAS (REFERENSI)'!N1785,""))))</f>
        <v/>
      </c>
      <c r="O1740" s="38" t="str">
        <f>IF(B1740=1,'KELAS (REFERENSI)'!O1740,IF(B1740=2,'KELAS (REFERENSI)'!O1755,IF(B1740=3,'KELAS (REFERENSI)'!O1770,IF(B1740=4,'KELAS (REFERENSI)'!O1785,""))))</f>
        <v/>
      </c>
      <c r="P1740" s="38" t="str">
        <f>IF(B1740=1,'KELAS (REFERENSI)'!P1740,IF(B1740=2,'KELAS (REFERENSI)'!P1755,IF(B1740=3,'KELAS (REFERENSI)'!P1770,IF(B1740=4,'KELAS (REFERENSI)'!P1785,""))))</f>
        <v/>
      </c>
      <c r="Q1740" s="38" t="str">
        <f t="shared" si="4"/>
        <v>BPS Kota Jakarta Timur</v>
      </c>
      <c r="R1740" s="38" t="str">
        <f t="shared" si="56"/>
        <v/>
      </c>
      <c r="S1740" s="38" t="str">
        <f t="shared" ref="S1740:T1740" si="1748">S1739</f>
        <v>15 Juni sampai dengan 31 Agustus 2026</v>
      </c>
      <c r="T1740" s="38" t="str">
        <f t="shared" si="1748"/>
        <v>31 Agustus 2026</v>
      </c>
      <c r="U1740" s="46"/>
      <c r="V1740" s="42"/>
      <c r="W1740" s="42"/>
      <c r="X1740" s="42"/>
    </row>
    <row r="1741" ht="15.0" customHeight="1">
      <c r="A1741" s="36" t="s">
        <v>6803</v>
      </c>
      <c r="B1741" s="43"/>
      <c r="C1741" s="44"/>
      <c r="D1741" s="47"/>
      <c r="E1741" s="47"/>
      <c r="F1741" s="39" t="str">
        <f t="shared" si="2"/>
        <v>PETUGAS.1740/SPK/SE/PML/3172/2026</v>
      </c>
      <c r="G1741" s="45"/>
      <c r="H1741" s="39" t="str">
        <f>VLOOKUP(G1741,'MITRA (REFERENSI)'!$A:$Z,16,FALSE)</f>
        <v>#N/A</v>
      </c>
      <c r="I1741" s="39" t="str">
        <f>VLOOKUP(G1741,'MITRA (REFERENSI)'!$A:$Z,25,FALSE)</f>
        <v>#N/A</v>
      </c>
      <c r="J1741" s="38" t="str">
        <f>VLOOKUP(G1741,'MITRA (REFERENSI)'!$A:$Z,26,FALSE)</f>
        <v>#N/A</v>
      </c>
      <c r="K1741" s="38" t="str">
        <f>VLOOKUP(G1741,'MITRA (REFERENSI)'!$A:$Z,15,FALSE)</f>
        <v>#N/A</v>
      </c>
      <c r="L1741" s="38" t="str">
        <f>VLOOKUP(G1741,'MITRA (REFERENSI)'!$A:$Z,15,FALSE)</f>
        <v>#N/A</v>
      </c>
      <c r="M1741" s="38" t="str">
        <f>IF(B1741=1,'KELAS (REFERENSI)'!M1741,IF(B1741=2,'KELAS (REFERENSI)'!M1756,IF(B1741=3,'KELAS (REFERENSI)'!M1771,IF(B1741=4,'KELAS (REFERENSI)'!M1786,""))))</f>
        <v/>
      </c>
      <c r="N1741" s="38" t="str">
        <f>IF(B1741=1,'KELAS (REFERENSI)'!N1741,IF(B1741=2,'KELAS (REFERENSI)'!N1756,IF(B1741=3,'KELAS (REFERENSI)'!N1771,IF(B1741=4,'KELAS (REFERENSI)'!N1786,""))))</f>
        <v/>
      </c>
      <c r="O1741" s="38" t="str">
        <f>IF(B1741=1,'KELAS (REFERENSI)'!O1741,IF(B1741=2,'KELAS (REFERENSI)'!O1756,IF(B1741=3,'KELAS (REFERENSI)'!O1771,IF(B1741=4,'KELAS (REFERENSI)'!O1786,""))))</f>
        <v/>
      </c>
      <c r="P1741" s="38" t="str">
        <f>IF(B1741=1,'KELAS (REFERENSI)'!P1741,IF(B1741=2,'KELAS (REFERENSI)'!P1756,IF(B1741=3,'KELAS (REFERENSI)'!P1771,IF(B1741=4,'KELAS (REFERENSI)'!P1786,""))))</f>
        <v/>
      </c>
      <c r="Q1741" s="38" t="str">
        <f t="shared" si="4"/>
        <v>BPS Kota Jakarta Timur</v>
      </c>
      <c r="R1741" s="38" t="str">
        <f t="shared" si="56"/>
        <v/>
      </c>
      <c r="S1741" s="38" t="str">
        <f t="shared" ref="S1741:T1741" si="1749">S1740</f>
        <v>15 Juni sampai dengan 31 Agustus 2026</v>
      </c>
      <c r="T1741" s="38" t="str">
        <f t="shared" si="1749"/>
        <v>31 Agustus 2026</v>
      </c>
      <c r="U1741" s="46"/>
      <c r="V1741" s="42"/>
      <c r="W1741" s="42"/>
      <c r="X1741" s="42"/>
    </row>
    <row r="1742" ht="15.0" customHeight="1">
      <c r="A1742" s="36" t="s">
        <v>6804</v>
      </c>
      <c r="B1742" s="43"/>
      <c r="C1742" s="44"/>
      <c r="D1742" s="47"/>
      <c r="E1742" s="47"/>
      <c r="F1742" s="39" t="str">
        <f t="shared" si="2"/>
        <v>PETUGAS.1741/SPK/SE/PML/3172/2026</v>
      </c>
      <c r="G1742" s="45"/>
      <c r="H1742" s="39" t="str">
        <f>VLOOKUP(G1742,'MITRA (REFERENSI)'!$A:$Z,16,FALSE)</f>
        <v>#N/A</v>
      </c>
      <c r="I1742" s="39" t="str">
        <f>VLOOKUP(G1742,'MITRA (REFERENSI)'!$A:$Z,25,FALSE)</f>
        <v>#N/A</v>
      </c>
      <c r="J1742" s="38" t="str">
        <f>VLOOKUP(G1742,'MITRA (REFERENSI)'!$A:$Z,26,FALSE)</f>
        <v>#N/A</v>
      </c>
      <c r="K1742" s="38" t="str">
        <f>VLOOKUP(G1742,'MITRA (REFERENSI)'!$A:$Z,15,FALSE)</f>
        <v>#N/A</v>
      </c>
      <c r="L1742" s="38" t="str">
        <f>VLOOKUP(G1742,'MITRA (REFERENSI)'!$A:$Z,15,FALSE)</f>
        <v>#N/A</v>
      </c>
      <c r="M1742" s="38" t="str">
        <f>IF(B1742=1,'KELAS (REFERENSI)'!M1742,IF(B1742=2,'KELAS (REFERENSI)'!M1757,IF(B1742=3,'KELAS (REFERENSI)'!M1772,IF(B1742=4,'KELAS (REFERENSI)'!M1787,""))))</f>
        <v/>
      </c>
      <c r="N1742" s="38" t="str">
        <f>IF(B1742=1,'KELAS (REFERENSI)'!N1742,IF(B1742=2,'KELAS (REFERENSI)'!N1757,IF(B1742=3,'KELAS (REFERENSI)'!N1772,IF(B1742=4,'KELAS (REFERENSI)'!N1787,""))))</f>
        <v/>
      </c>
      <c r="O1742" s="38" t="str">
        <f>IF(B1742=1,'KELAS (REFERENSI)'!O1742,IF(B1742=2,'KELAS (REFERENSI)'!O1757,IF(B1742=3,'KELAS (REFERENSI)'!O1772,IF(B1742=4,'KELAS (REFERENSI)'!O1787,""))))</f>
        <v/>
      </c>
      <c r="P1742" s="38" t="str">
        <f>IF(B1742=1,'KELAS (REFERENSI)'!P1742,IF(B1742=2,'KELAS (REFERENSI)'!P1757,IF(B1742=3,'KELAS (REFERENSI)'!P1772,IF(B1742=4,'KELAS (REFERENSI)'!P1787,""))))</f>
        <v/>
      </c>
      <c r="Q1742" s="38" t="str">
        <f t="shared" si="4"/>
        <v>BPS Kota Jakarta Timur</v>
      </c>
      <c r="R1742" s="38" t="str">
        <f t="shared" si="56"/>
        <v/>
      </c>
      <c r="S1742" s="38" t="str">
        <f t="shared" ref="S1742:T1742" si="1750">S1741</f>
        <v>15 Juni sampai dengan 31 Agustus 2026</v>
      </c>
      <c r="T1742" s="38" t="str">
        <f t="shared" si="1750"/>
        <v>31 Agustus 2026</v>
      </c>
      <c r="U1742" s="46"/>
      <c r="V1742" s="42"/>
      <c r="W1742" s="42"/>
      <c r="X1742" s="42"/>
    </row>
    <row r="1743" ht="15.0" customHeight="1">
      <c r="A1743" s="36" t="s">
        <v>6805</v>
      </c>
      <c r="B1743" s="43"/>
      <c r="C1743" s="44"/>
      <c r="D1743" s="47"/>
      <c r="E1743" s="47"/>
      <c r="F1743" s="39" t="str">
        <f t="shared" si="2"/>
        <v>PETUGAS.1742/SPK/SE/PML/3172/2026</v>
      </c>
      <c r="G1743" s="45"/>
      <c r="H1743" s="39" t="str">
        <f>VLOOKUP(G1743,'MITRA (REFERENSI)'!$A:$Z,16,FALSE)</f>
        <v>#N/A</v>
      </c>
      <c r="I1743" s="39" t="str">
        <f>VLOOKUP(G1743,'MITRA (REFERENSI)'!$A:$Z,25,FALSE)</f>
        <v>#N/A</v>
      </c>
      <c r="J1743" s="38" t="str">
        <f>VLOOKUP(G1743,'MITRA (REFERENSI)'!$A:$Z,26,FALSE)</f>
        <v>#N/A</v>
      </c>
      <c r="K1743" s="38" t="str">
        <f>VLOOKUP(G1743,'MITRA (REFERENSI)'!$A:$Z,15,FALSE)</f>
        <v>#N/A</v>
      </c>
      <c r="L1743" s="38" t="str">
        <f>VLOOKUP(G1743,'MITRA (REFERENSI)'!$A:$Z,15,FALSE)</f>
        <v>#N/A</v>
      </c>
      <c r="M1743" s="38" t="str">
        <f>IF(B1743=1,'KELAS (REFERENSI)'!M1743,IF(B1743=2,'KELAS (REFERENSI)'!M1758,IF(B1743=3,'KELAS (REFERENSI)'!M1773,IF(B1743=4,'KELAS (REFERENSI)'!M1788,""))))</f>
        <v/>
      </c>
      <c r="N1743" s="38" t="str">
        <f>IF(B1743=1,'KELAS (REFERENSI)'!N1743,IF(B1743=2,'KELAS (REFERENSI)'!N1758,IF(B1743=3,'KELAS (REFERENSI)'!N1773,IF(B1743=4,'KELAS (REFERENSI)'!N1788,""))))</f>
        <v/>
      </c>
      <c r="O1743" s="38" t="str">
        <f>IF(B1743=1,'KELAS (REFERENSI)'!O1743,IF(B1743=2,'KELAS (REFERENSI)'!O1758,IF(B1743=3,'KELAS (REFERENSI)'!O1773,IF(B1743=4,'KELAS (REFERENSI)'!O1788,""))))</f>
        <v/>
      </c>
      <c r="P1743" s="38" t="str">
        <f>IF(B1743=1,'KELAS (REFERENSI)'!P1743,IF(B1743=2,'KELAS (REFERENSI)'!P1758,IF(B1743=3,'KELAS (REFERENSI)'!P1773,IF(B1743=4,'KELAS (REFERENSI)'!P1788,""))))</f>
        <v/>
      </c>
      <c r="Q1743" s="38" t="str">
        <f t="shared" si="4"/>
        <v>BPS Kota Jakarta Timur</v>
      </c>
      <c r="R1743" s="38" t="str">
        <f t="shared" si="56"/>
        <v/>
      </c>
      <c r="S1743" s="38" t="str">
        <f t="shared" ref="S1743:T1743" si="1751">S1742</f>
        <v>15 Juni sampai dengan 31 Agustus 2026</v>
      </c>
      <c r="T1743" s="38" t="str">
        <f t="shared" si="1751"/>
        <v>31 Agustus 2026</v>
      </c>
      <c r="U1743" s="46"/>
      <c r="V1743" s="42"/>
      <c r="W1743" s="42"/>
      <c r="X1743" s="42"/>
    </row>
    <row r="1744" ht="15.0" customHeight="1">
      <c r="A1744" s="36" t="s">
        <v>6806</v>
      </c>
      <c r="B1744" s="43"/>
      <c r="C1744" s="44"/>
      <c r="D1744" s="47"/>
      <c r="E1744" s="47"/>
      <c r="F1744" s="39" t="str">
        <f t="shared" si="2"/>
        <v>PETUGAS.1743/SPK/SE/PML/3172/2026</v>
      </c>
      <c r="G1744" s="45"/>
      <c r="H1744" s="39" t="str">
        <f>VLOOKUP(G1744,'MITRA (REFERENSI)'!$A:$Z,16,FALSE)</f>
        <v>#N/A</v>
      </c>
      <c r="I1744" s="39" t="str">
        <f>VLOOKUP(G1744,'MITRA (REFERENSI)'!$A:$Z,25,FALSE)</f>
        <v>#N/A</v>
      </c>
      <c r="J1744" s="38" t="str">
        <f>VLOOKUP(G1744,'MITRA (REFERENSI)'!$A:$Z,26,FALSE)</f>
        <v>#N/A</v>
      </c>
      <c r="K1744" s="38" t="str">
        <f>VLOOKUP(G1744,'MITRA (REFERENSI)'!$A:$Z,15,FALSE)</f>
        <v>#N/A</v>
      </c>
      <c r="L1744" s="38" t="str">
        <f>VLOOKUP(G1744,'MITRA (REFERENSI)'!$A:$Z,15,FALSE)</f>
        <v>#N/A</v>
      </c>
      <c r="M1744" s="38" t="str">
        <f>IF(B1744=1,'KELAS (REFERENSI)'!M1744,IF(B1744=2,'KELAS (REFERENSI)'!M1759,IF(B1744=3,'KELAS (REFERENSI)'!M1774,IF(B1744=4,'KELAS (REFERENSI)'!M1789,""))))</f>
        <v/>
      </c>
      <c r="N1744" s="38" t="str">
        <f>IF(B1744=1,'KELAS (REFERENSI)'!N1744,IF(B1744=2,'KELAS (REFERENSI)'!N1759,IF(B1744=3,'KELAS (REFERENSI)'!N1774,IF(B1744=4,'KELAS (REFERENSI)'!N1789,""))))</f>
        <v/>
      </c>
      <c r="O1744" s="38" t="str">
        <f>IF(B1744=1,'KELAS (REFERENSI)'!O1744,IF(B1744=2,'KELAS (REFERENSI)'!O1759,IF(B1744=3,'KELAS (REFERENSI)'!O1774,IF(B1744=4,'KELAS (REFERENSI)'!O1789,""))))</f>
        <v/>
      </c>
      <c r="P1744" s="38" t="str">
        <f>IF(B1744=1,'KELAS (REFERENSI)'!P1744,IF(B1744=2,'KELAS (REFERENSI)'!P1759,IF(B1744=3,'KELAS (REFERENSI)'!P1774,IF(B1744=4,'KELAS (REFERENSI)'!P1789,""))))</f>
        <v/>
      </c>
      <c r="Q1744" s="38" t="str">
        <f t="shared" si="4"/>
        <v>BPS Kota Jakarta Timur</v>
      </c>
      <c r="R1744" s="38" t="str">
        <f t="shared" si="56"/>
        <v/>
      </c>
      <c r="S1744" s="38" t="str">
        <f t="shared" ref="S1744:T1744" si="1752">S1743</f>
        <v>15 Juni sampai dengan 31 Agustus 2026</v>
      </c>
      <c r="T1744" s="38" t="str">
        <f t="shared" si="1752"/>
        <v>31 Agustus 2026</v>
      </c>
      <c r="U1744" s="46"/>
      <c r="V1744" s="42"/>
      <c r="W1744" s="42"/>
      <c r="X1744" s="42"/>
    </row>
    <row r="1745" ht="15.0" customHeight="1">
      <c r="A1745" s="36" t="s">
        <v>6807</v>
      </c>
      <c r="B1745" s="43"/>
      <c r="C1745" s="44"/>
      <c r="D1745" s="47"/>
      <c r="E1745" s="47"/>
      <c r="F1745" s="39" t="str">
        <f t="shared" si="2"/>
        <v>PETUGAS.1744/SPK/SE/PML/3172/2026</v>
      </c>
      <c r="G1745" s="45"/>
      <c r="H1745" s="39" t="str">
        <f>VLOOKUP(G1745,'MITRA (REFERENSI)'!$A:$Z,16,FALSE)</f>
        <v>#N/A</v>
      </c>
      <c r="I1745" s="39" t="str">
        <f>VLOOKUP(G1745,'MITRA (REFERENSI)'!$A:$Z,25,FALSE)</f>
        <v>#N/A</v>
      </c>
      <c r="J1745" s="38" t="str">
        <f>VLOOKUP(G1745,'MITRA (REFERENSI)'!$A:$Z,26,FALSE)</f>
        <v>#N/A</v>
      </c>
      <c r="K1745" s="38" t="str">
        <f>VLOOKUP(G1745,'MITRA (REFERENSI)'!$A:$Z,15,FALSE)</f>
        <v>#N/A</v>
      </c>
      <c r="L1745" s="38" t="str">
        <f>VLOOKUP(G1745,'MITRA (REFERENSI)'!$A:$Z,15,FALSE)</f>
        <v>#N/A</v>
      </c>
      <c r="M1745" s="38" t="str">
        <f>IF(B1745=1,'KELAS (REFERENSI)'!M1745,IF(B1745=2,'KELAS (REFERENSI)'!M1760,IF(B1745=3,'KELAS (REFERENSI)'!M1775,IF(B1745=4,'KELAS (REFERENSI)'!M1790,""))))</f>
        <v/>
      </c>
      <c r="N1745" s="38" t="str">
        <f>IF(B1745=1,'KELAS (REFERENSI)'!N1745,IF(B1745=2,'KELAS (REFERENSI)'!N1760,IF(B1745=3,'KELAS (REFERENSI)'!N1775,IF(B1745=4,'KELAS (REFERENSI)'!N1790,""))))</f>
        <v/>
      </c>
      <c r="O1745" s="38" t="str">
        <f>IF(B1745=1,'KELAS (REFERENSI)'!O1745,IF(B1745=2,'KELAS (REFERENSI)'!O1760,IF(B1745=3,'KELAS (REFERENSI)'!O1775,IF(B1745=4,'KELAS (REFERENSI)'!O1790,""))))</f>
        <v/>
      </c>
      <c r="P1745" s="38" t="str">
        <f>IF(B1745=1,'KELAS (REFERENSI)'!P1745,IF(B1745=2,'KELAS (REFERENSI)'!P1760,IF(B1745=3,'KELAS (REFERENSI)'!P1775,IF(B1745=4,'KELAS (REFERENSI)'!P1790,""))))</f>
        <v/>
      </c>
      <c r="Q1745" s="38" t="str">
        <f t="shared" si="4"/>
        <v>BPS Kota Jakarta Timur</v>
      </c>
      <c r="R1745" s="38" t="str">
        <f t="shared" si="56"/>
        <v/>
      </c>
      <c r="S1745" s="38" t="str">
        <f t="shared" ref="S1745:T1745" si="1753">S1744</f>
        <v>15 Juni sampai dengan 31 Agustus 2026</v>
      </c>
      <c r="T1745" s="38" t="str">
        <f t="shared" si="1753"/>
        <v>31 Agustus 2026</v>
      </c>
      <c r="U1745" s="46"/>
      <c r="V1745" s="42"/>
      <c r="W1745" s="42"/>
      <c r="X1745" s="42"/>
    </row>
    <row r="1746" ht="15.0" customHeight="1">
      <c r="A1746" s="36" t="s">
        <v>6808</v>
      </c>
      <c r="B1746" s="43"/>
      <c r="C1746" s="44"/>
      <c r="D1746" s="47"/>
      <c r="E1746" s="47"/>
      <c r="F1746" s="39" t="str">
        <f t="shared" si="2"/>
        <v>PETUGAS.1745/SPK/SE/PML/3172/2026</v>
      </c>
      <c r="G1746" s="45"/>
      <c r="H1746" s="39" t="str">
        <f>VLOOKUP(G1746,'MITRA (REFERENSI)'!$A:$Z,16,FALSE)</f>
        <v>#N/A</v>
      </c>
      <c r="I1746" s="39" t="str">
        <f>VLOOKUP(G1746,'MITRA (REFERENSI)'!$A:$Z,25,FALSE)</f>
        <v>#N/A</v>
      </c>
      <c r="J1746" s="38" t="str">
        <f>VLOOKUP(G1746,'MITRA (REFERENSI)'!$A:$Z,26,FALSE)</f>
        <v>#N/A</v>
      </c>
      <c r="K1746" s="38" t="str">
        <f>VLOOKUP(G1746,'MITRA (REFERENSI)'!$A:$Z,15,FALSE)</f>
        <v>#N/A</v>
      </c>
      <c r="L1746" s="38" t="str">
        <f>VLOOKUP(G1746,'MITRA (REFERENSI)'!$A:$Z,15,FALSE)</f>
        <v>#N/A</v>
      </c>
      <c r="M1746" s="38" t="str">
        <f>IF(B1746=1,'KELAS (REFERENSI)'!M1746,IF(B1746=2,'KELAS (REFERENSI)'!M1761,IF(B1746=3,'KELAS (REFERENSI)'!M1776,IF(B1746=4,'KELAS (REFERENSI)'!M1791,""))))</f>
        <v/>
      </c>
      <c r="N1746" s="38" t="str">
        <f>IF(B1746=1,'KELAS (REFERENSI)'!N1746,IF(B1746=2,'KELAS (REFERENSI)'!N1761,IF(B1746=3,'KELAS (REFERENSI)'!N1776,IF(B1746=4,'KELAS (REFERENSI)'!N1791,""))))</f>
        <v/>
      </c>
      <c r="O1746" s="38" t="str">
        <f>IF(B1746=1,'KELAS (REFERENSI)'!O1746,IF(B1746=2,'KELAS (REFERENSI)'!O1761,IF(B1746=3,'KELAS (REFERENSI)'!O1776,IF(B1746=4,'KELAS (REFERENSI)'!O1791,""))))</f>
        <v/>
      </c>
      <c r="P1746" s="38" t="str">
        <f>IF(B1746=1,'KELAS (REFERENSI)'!P1746,IF(B1746=2,'KELAS (REFERENSI)'!P1761,IF(B1746=3,'KELAS (REFERENSI)'!P1776,IF(B1746=4,'KELAS (REFERENSI)'!P1791,""))))</f>
        <v/>
      </c>
      <c r="Q1746" s="38" t="str">
        <f t="shared" si="4"/>
        <v>BPS Kota Jakarta Timur</v>
      </c>
      <c r="R1746" s="38" t="str">
        <f t="shared" si="56"/>
        <v/>
      </c>
      <c r="S1746" s="38" t="str">
        <f t="shared" ref="S1746:T1746" si="1754">S1745</f>
        <v>15 Juni sampai dengan 31 Agustus 2026</v>
      </c>
      <c r="T1746" s="38" t="str">
        <f t="shared" si="1754"/>
        <v>31 Agustus 2026</v>
      </c>
      <c r="U1746" s="46"/>
      <c r="V1746" s="42"/>
      <c r="W1746" s="42"/>
      <c r="X1746" s="42"/>
    </row>
    <row r="1747" ht="15.0" customHeight="1">
      <c r="A1747" s="36" t="s">
        <v>6809</v>
      </c>
      <c r="B1747" s="43"/>
      <c r="C1747" s="44"/>
      <c r="D1747" s="47"/>
      <c r="E1747" s="47"/>
      <c r="F1747" s="39" t="str">
        <f t="shared" si="2"/>
        <v>PETUGAS.1746/SPK/SE/PML/3172/2026</v>
      </c>
      <c r="G1747" s="45"/>
      <c r="H1747" s="39" t="str">
        <f>VLOOKUP(G1747,'MITRA (REFERENSI)'!$A:$Z,16,FALSE)</f>
        <v>#N/A</v>
      </c>
      <c r="I1747" s="39" t="str">
        <f>VLOOKUP(G1747,'MITRA (REFERENSI)'!$A:$Z,25,FALSE)</f>
        <v>#N/A</v>
      </c>
      <c r="J1747" s="38" t="str">
        <f>VLOOKUP(G1747,'MITRA (REFERENSI)'!$A:$Z,26,FALSE)</f>
        <v>#N/A</v>
      </c>
      <c r="K1747" s="38" t="str">
        <f>VLOOKUP(G1747,'MITRA (REFERENSI)'!$A:$Z,15,FALSE)</f>
        <v>#N/A</v>
      </c>
      <c r="L1747" s="38" t="str">
        <f>VLOOKUP(G1747,'MITRA (REFERENSI)'!$A:$Z,15,FALSE)</f>
        <v>#N/A</v>
      </c>
      <c r="M1747" s="38" t="str">
        <f>IF(B1747=1,'KELAS (REFERENSI)'!M1747,IF(B1747=2,'KELAS (REFERENSI)'!M1762,IF(B1747=3,'KELAS (REFERENSI)'!M1777,IF(B1747=4,'KELAS (REFERENSI)'!M1792,""))))</f>
        <v/>
      </c>
      <c r="N1747" s="38" t="str">
        <f>IF(B1747=1,'KELAS (REFERENSI)'!N1747,IF(B1747=2,'KELAS (REFERENSI)'!N1762,IF(B1747=3,'KELAS (REFERENSI)'!N1777,IF(B1747=4,'KELAS (REFERENSI)'!N1792,""))))</f>
        <v/>
      </c>
      <c r="O1747" s="38" t="str">
        <f>IF(B1747=1,'KELAS (REFERENSI)'!O1747,IF(B1747=2,'KELAS (REFERENSI)'!O1762,IF(B1747=3,'KELAS (REFERENSI)'!O1777,IF(B1747=4,'KELAS (REFERENSI)'!O1792,""))))</f>
        <v/>
      </c>
      <c r="P1747" s="38" t="str">
        <f>IF(B1747=1,'KELAS (REFERENSI)'!P1747,IF(B1747=2,'KELAS (REFERENSI)'!P1762,IF(B1747=3,'KELAS (REFERENSI)'!P1777,IF(B1747=4,'KELAS (REFERENSI)'!P1792,""))))</f>
        <v/>
      </c>
      <c r="Q1747" s="38" t="str">
        <f t="shared" si="4"/>
        <v>BPS Kota Jakarta Timur</v>
      </c>
      <c r="R1747" s="38" t="str">
        <f t="shared" si="56"/>
        <v/>
      </c>
      <c r="S1747" s="38" t="str">
        <f t="shared" ref="S1747:T1747" si="1755">S1746</f>
        <v>15 Juni sampai dengan 31 Agustus 2026</v>
      </c>
      <c r="T1747" s="38" t="str">
        <f t="shared" si="1755"/>
        <v>31 Agustus 2026</v>
      </c>
      <c r="U1747" s="46"/>
      <c r="V1747" s="42"/>
      <c r="W1747" s="42"/>
      <c r="X1747" s="42"/>
    </row>
    <row r="1748" ht="15.0" customHeight="1">
      <c r="A1748" s="36" t="s">
        <v>6810</v>
      </c>
      <c r="B1748" s="43"/>
      <c r="C1748" s="44"/>
      <c r="D1748" s="47"/>
      <c r="E1748" s="47"/>
      <c r="F1748" s="39" t="str">
        <f t="shared" si="2"/>
        <v>PETUGAS.1747/SPK/SE/PML/3172/2026</v>
      </c>
      <c r="G1748" s="45"/>
      <c r="H1748" s="39" t="str">
        <f>VLOOKUP(G1748,'MITRA (REFERENSI)'!$A:$Z,16,FALSE)</f>
        <v>#N/A</v>
      </c>
      <c r="I1748" s="39" t="str">
        <f>VLOOKUP(G1748,'MITRA (REFERENSI)'!$A:$Z,25,FALSE)</f>
        <v>#N/A</v>
      </c>
      <c r="J1748" s="38" t="str">
        <f>VLOOKUP(G1748,'MITRA (REFERENSI)'!$A:$Z,26,FALSE)</f>
        <v>#N/A</v>
      </c>
      <c r="K1748" s="38" t="str">
        <f>VLOOKUP(G1748,'MITRA (REFERENSI)'!$A:$Z,15,FALSE)</f>
        <v>#N/A</v>
      </c>
      <c r="L1748" s="38" t="str">
        <f>VLOOKUP(G1748,'MITRA (REFERENSI)'!$A:$Z,15,FALSE)</f>
        <v>#N/A</v>
      </c>
      <c r="M1748" s="38" t="str">
        <f>IF(B1748=1,'KELAS (REFERENSI)'!M1748,IF(B1748=2,'KELAS (REFERENSI)'!M1763,IF(B1748=3,'KELAS (REFERENSI)'!M1778,IF(B1748=4,'KELAS (REFERENSI)'!M1793,""))))</f>
        <v/>
      </c>
      <c r="N1748" s="38" t="str">
        <f>IF(B1748=1,'KELAS (REFERENSI)'!N1748,IF(B1748=2,'KELAS (REFERENSI)'!N1763,IF(B1748=3,'KELAS (REFERENSI)'!N1778,IF(B1748=4,'KELAS (REFERENSI)'!N1793,""))))</f>
        <v/>
      </c>
      <c r="O1748" s="38" t="str">
        <f>IF(B1748=1,'KELAS (REFERENSI)'!O1748,IF(B1748=2,'KELAS (REFERENSI)'!O1763,IF(B1748=3,'KELAS (REFERENSI)'!O1778,IF(B1748=4,'KELAS (REFERENSI)'!O1793,""))))</f>
        <v/>
      </c>
      <c r="P1748" s="38" t="str">
        <f>IF(B1748=1,'KELAS (REFERENSI)'!P1748,IF(B1748=2,'KELAS (REFERENSI)'!P1763,IF(B1748=3,'KELAS (REFERENSI)'!P1778,IF(B1748=4,'KELAS (REFERENSI)'!P1793,""))))</f>
        <v/>
      </c>
      <c r="Q1748" s="38" t="str">
        <f t="shared" si="4"/>
        <v>BPS Kota Jakarta Timur</v>
      </c>
      <c r="R1748" s="38" t="str">
        <f t="shared" si="56"/>
        <v/>
      </c>
      <c r="S1748" s="38" t="str">
        <f t="shared" ref="S1748:T1748" si="1756">S1747</f>
        <v>15 Juni sampai dengan 31 Agustus 2026</v>
      </c>
      <c r="T1748" s="38" t="str">
        <f t="shared" si="1756"/>
        <v>31 Agustus 2026</v>
      </c>
      <c r="U1748" s="46"/>
      <c r="V1748" s="42"/>
      <c r="W1748" s="42"/>
      <c r="X1748" s="42"/>
    </row>
    <row r="1749" ht="15.0" customHeight="1">
      <c r="A1749" s="36" t="s">
        <v>6811</v>
      </c>
      <c r="B1749" s="43"/>
      <c r="C1749" s="44"/>
      <c r="D1749" s="47"/>
      <c r="E1749" s="47"/>
      <c r="F1749" s="39" t="str">
        <f t="shared" si="2"/>
        <v>PETUGAS.1748/SPK/SE/PML/3172/2026</v>
      </c>
      <c r="G1749" s="45"/>
      <c r="H1749" s="39" t="str">
        <f>VLOOKUP(G1749,'MITRA (REFERENSI)'!$A:$Z,16,FALSE)</f>
        <v>#N/A</v>
      </c>
      <c r="I1749" s="39" t="str">
        <f>VLOOKUP(G1749,'MITRA (REFERENSI)'!$A:$Z,25,FALSE)</f>
        <v>#N/A</v>
      </c>
      <c r="J1749" s="38" t="str">
        <f>VLOOKUP(G1749,'MITRA (REFERENSI)'!$A:$Z,26,FALSE)</f>
        <v>#N/A</v>
      </c>
      <c r="K1749" s="38" t="str">
        <f>VLOOKUP(G1749,'MITRA (REFERENSI)'!$A:$Z,15,FALSE)</f>
        <v>#N/A</v>
      </c>
      <c r="L1749" s="38" t="str">
        <f>VLOOKUP(G1749,'MITRA (REFERENSI)'!$A:$Z,15,FALSE)</f>
        <v>#N/A</v>
      </c>
      <c r="M1749" s="38" t="str">
        <f>IF(B1749=1,'KELAS (REFERENSI)'!M1749,IF(B1749=2,'KELAS (REFERENSI)'!M1764,IF(B1749=3,'KELAS (REFERENSI)'!M1779,IF(B1749=4,'KELAS (REFERENSI)'!M1794,""))))</f>
        <v/>
      </c>
      <c r="N1749" s="38" t="str">
        <f>IF(B1749=1,'KELAS (REFERENSI)'!N1749,IF(B1749=2,'KELAS (REFERENSI)'!N1764,IF(B1749=3,'KELAS (REFERENSI)'!N1779,IF(B1749=4,'KELAS (REFERENSI)'!N1794,""))))</f>
        <v/>
      </c>
      <c r="O1749" s="38" t="str">
        <f>IF(B1749=1,'KELAS (REFERENSI)'!O1749,IF(B1749=2,'KELAS (REFERENSI)'!O1764,IF(B1749=3,'KELAS (REFERENSI)'!O1779,IF(B1749=4,'KELAS (REFERENSI)'!O1794,""))))</f>
        <v/>
      </c>
      <c r="P1749" s="38" t="str">
        <f>IF(B1749=1,'KELAS (REFERENSI)'!P1749,IF(B1749=2,'KELAS (REFERENSI)'!P1764,IF(B1749=3,'KELAS (REFERENSI)'!P1779,IF(B1749=4,'KELAS (REFERENSI)'!P1794,""))))</f>
        <v/>
      </c>
      <c r="Q1749" s="38" t="str">
        <f t="shared" si="4"/>
        <v>BPS Kota Jakarta Timur</v>
      </c>
      <c r="R1749" s="38" t="str">
        <f t="shared" si="56"/>
        <v/>
      </c>
      <c r="S1749" s="38" t="str">
        <f t="shared" ref="S1749:T1749" si="1757">S1748</f>
        <v>15 Juni sampai dengan 31 Agustus 2026</v>
      </c>
      <c r="T1749" s="38" t="str">
        <f t="shared" si="1757"/>
        <v>31 Agustus 2026</v>
      </c>
      <c r="U1749" s="46"/>
      <c r="V1749" s="42"/>
      <c r="W1749" s="42"/>
      <c r="X1749" s="42"/>
    </row>
    <row r="1750" ht="15.0" customHeight="1">
      <c r="A1750" s="36" t="s">
        <v>6812</v>
      </c>
      <c r="B1750" s="43"/>
      <c r="C1750" s="44"/>
      <c r="D1750" s="47"/>
      <c r="E1750" s="47"/>
      <c r="F1750" s="39" t="str">
        <f t="shared" si="2"/>
        <v>PETUGAS.1749/SPK/SE/PML/3172/2026</v>
      </c>
      <c r="G1750" s="45"/>
      <c r="H1750" s="39" t="str">
        <f>VLOOKUP(G1750,'MITRA (REFERENSI)'!$A:$Z,16,FALSE)</f>
        <v>#N/A</v>
      </c>
      <c r="I1750" s="39" t="str">
        <f>VLOOKUP(G1750,'MITRA (REFERENSI)'!$A:$Z,25,FALSE)</f>
        <v>#N/A</v>
      </c>
      <c r="J1750" s="38" t="str">
        <f>VLOOKUP(G1750,'MITRA (REFERENSI)'!$A:$Z,26,FALSE)</f>
        <v>#N/A</v>
      </c>
      <c r="K1750" s="38" t="str">
        <f>VLOOKUP(G1750,'MITRA (REFERENSI)'!$A:$Z,15,FALSE)</f>
        <v>#N/A</v>
      </c>
      <c r="L1750" s="38" t="str">
        <f>VLOOKUP(G1750,'MITRA (REFERENSI)'!$A:$Z,15,FALSE)</f>
        <v>#N/A</v>
      </c>
      <c r="M1750" s="38" t="str">
        <f>IF(B1750=1,'KELAS (REFERENSI)'!M1750,IF(B1750=2,'KELAS (REFERENSI)'!M1765,IF(B1750=3,'KELAS (REFERENSI)'!M1780,IF(B1750=4,'KELAS (REFERENSI)'!M1795,""))))</f>
        <v/>
      </c>
      <c r="N1750" s="38" t="str">
        <f>IF(B1750=1,'KELAS (REFERENSI)'!N1750,IF(B1750=2,'KELAS (REFERENSI)'!N1765,IF(B1750=3,'KELAS (REFERENSI)'!N1780,IF(B1750=4,'KELAS (REFERENSI)'!N1795,""))))</f>
        <v/>
      </c>
      <c r="O1750" s="38" t="str">
        <f>IF(B1750=1,'KELAS (REFERENSI)'!O1750,IF(B1750=2,'KELAS (REFERENSI)'!O1765,IF(B1750=3,'KELAS (REFERENSI)'!O1780,IF(B1750=4,'KELAS (REFERENSI)'!O1795,""))))</f>
        <v/>
      </c>
      <c r="P1750" s="38" t="str">
        <f>IF(B1750=1,'KELAS (REFERENSI)'!P1750,IF(B1750=2,'KELAS (REFERENSI)'!P1765,IF(B1750=3,'KELAS (REFERENSI)'!P1780,IF(B1750=4,'KELAS (REFERENSI)'!P1795,""))))</f>
        <v/>
      </c>
      <c r="Q1750" s="38" t="str">
        <f t="shared" si="4"/>
        <v>BPS Kota Jakarta Timur</v>
      </c>
      <c r="R1750" s="38" t="str">
        <f t="shared" si="56"/>
        <v/>
      </c>
      <c r="S1750" s="38" t="str">
        <f t="shared" ref="S1750:T1750" si="1758">S1749</f>
        <v>15 Juni sampai dengan 31 Agustus 2026</v>
      </c>
      <c r="T1750" s="38" t="str">
        <f t="shared" si="1758"/>
        <v>31 Agustus 2026</v>
      </c>
      <c r="U1750" s="46"/>
      <c r="V1750" s="42"/>
      <c r="W1750" s="42"/>
      <c r="X1750" s="42"/>
    </row>
    <row r="1751" ht="15.0" customHeight="1">
      <c r="A1751" s="36" t="s">
        <v>6813</v>
      </c>
      <c r="B1751" s="43"/>
      <c r="C1751" s="44"/>
      <c r="D1751" s="47"/>
      <c r="E1751" s="47"/>
      <c r="F1751" s="39" t="str">
        <f t="shared" si="2"/>
        <v>PETUGAS.1750/SPK/SE/PML/3172/2026</v>
      </c>
      <c r="G1751" s="45"/>
      <c r="H1751" s="39" t="str">
        <f>VLOOKUP(G1751,'MITRA (REFERENSI)'!$A:$Z,16,FALSE)</f>
        <v>#N/A</v>
      </c>
      <c r="I1751" s="39" t="str">
        <f>VLOOKUP(G1751,'MITRA (REFERENSI)'!$A:$Z,25,FALSE)</f>
        <v>#N/A</v>
      </c>
      <c r="J1751" s="38" t="str">
        <f>VLOOKUP(G1751,'MITRA (REFERENSI)'!$A:$Z,26,FALSE)</f>
        <v>#N/A</v>
      </c>
      <c r="K1751" s="38" t="str">
        <f>VLOOKUP(G1751,'MITRA (REFERENSI)'!$A:$Z,15,FALSE)</f>
        <v>#N/A</v>
      </c>
      <c r="L1751" s="38" t="str">
        <f>VLOOKUP(G1751,'MITRA (REFERENSI)'!$A:$Z,15,FALSE)</f>
        <v>#N/A</v>
      </c>
      <c r="M1751" s="38" t="str">
        <f>IF(B1751=1,'KELAS (REFERENSI)'!M1751,IF(B1751=2,'KELAS (REFERENSI)'!M1766,IF(B1751=3,'KELAS (REFERENSI)'!M1781,IF(B1751=4,'KELAS (REFERENSI)'!M1796,""))))</f>
        <v/>
      </c>
      <c r="N1751" s="38" t="str">
        <f>IF(B1751=1,'KELAS (REFERENSI)'!N1751,IF(B1751=2,'KELAS (REFERENSI)'!N1766,IF(B1751=3,'KELAS (REFERENSI)'!N1781,IF(B1751=4,'KELAS (REFERENSI)'!N1796,""))))</f>
        <v/>
      </c>
      <c r="O1751" s="38" t="str">
        <f>IF(B1751=1,'KELAS (REFERENSI)'!O1751,IF(B1751=2,'KELAS (REFERENSI)'!O1766,IF(B1751=3,'KELAS (REFERENSI)'!O1781,IF(B1751=4,'KELAS (REFERENSI)'!O1796,""))))</f>
        <v/>
      </c>
      <c r="P1751" s="38" t="str">
        <f>IF(B1751=1,'KELAS (REFERENSI)'!P1751,IF(B1751=2,'KELAS (REFERENSI)'!P1766,IF(B1751=3,'KELAS (REFERENSI)'!P1781,IF(B1751=4,'KELAS (REFERENSI)'!P1796,""))))</f>
        <v/>
      </c>
      <c r="Q1751" s="38" t="str">
        <f t="shared" si="4"/>
        <v>BPS Kota Jakarta Timur</v>
      </c>
      <c r="R1751" s="38" t="str">
        <f t="shared" si="56"/>
        <v/>
      </c>
      <c r="S1751" s="38" t="str">
        <f t="shared" ref="S1751:T1751" si="1759">S1750</f>
        <v>15 Juni sampai dengan 31 Agustus 2026</v>
      </c>
      <c r="T1751" s="38" t="str">
        <f t="shared" si="1759"/>
        <v>31 Agustus 2026</v>
      </c>
      <c r="U1751" s="46"/>
      <c r="V1751" s="42"/>
      <c r="W1751" s="42"/>
      <c r="X1751" s="42"/>
    </row>
    <row r="1752" ht="15.0" customHeight="1">
      <c r="A1752" s="36" t="s">
        <v>6814</v>
      </c>
      <c r="B1752" s="43"/>
      <c r="C1752" s="44"/>
      <c r="D1752" s="47"/>
      <c r="E1752" s="47"/>
      <c r="F1752" s="39" t="str">
        <f t="shared" si="2"/>
        <v>PETUGAS.1751/SPK/SE/PML/3172/2026</v>
      </c>
      <c r="G1752" s="45"/>
      <c r="H1752" s="39" t="str">
        <f>VLOOKUP(G1752,'MITRA (REFERENSI)'!$A:$Z,16,FALSE)</f>
        <v>#N/A</v>
      </c>
      <c r="I1752" s="39" t="str">
        <f>VLOOKUP(G1752,'MITRA (REFERENSI)'!$A:$Z,25,FALSE)</f>
        <v>#N/A</v>
      </c>
      <c r="J1752" s="38" t="str">
        <f>VLOOKUP(G1752,'MITRA (REFERENSI)'!$A:$Z,26,FALSE)</f>
        <v>#N/A</v>
      </c>
      <c r="K1752" s="38" t="str">
        <f>VLOOKUP(G1752,'MITRA (REFERENSI)'!$A:$Z,15,FALSE)</f>
        <v>#N/A</v>
      </c>
      <c r="L1752" s="38" t="str">
        <f>VLOOKUP(G1752,'MITRA (REFERENSI)'!$A:$Z,15,FALSE)</f>
        <v>#N/A</v>
      </c>
      <c r="M1752" s="38" t="str">
        <f>IF(B1752=1,'KELAS (REFERENSI)'!M1752,IF(B1752=2,'KELAS (REFERENSI)'!M1767,IF(B1752=3,'KELAS (REFERENSI)'!M1782,IF(B1752=4,'KELAS (REFERENSI)'!M1797,""))))</f>
        <v/>
      </c>
      <c r="N1752" s="38" t="str">
        <f>IF(B1752=1,'KELAS (REFERENSI)'!N1752,IF(B1752=2,'KELAS (REFERENSI)'!N1767,IF(B1752=3,'KELAS (REFERENSI)'!N1782,IF(B1752=4,'KELAS (REFERENSI)'!N1797,""))))</f>
        <v/>
      </c>
      <c r="O1752" s="38" t="str">
        <f>IF(B1752=1,'KELAS (REFERENSI)'!O1752,IF(B1752=2,'KELAS (REFERENSI)'!O1767,IF(B1752=3,'KELAS (REFERENSI)'!O1782,IF(B1752=4,'KELAS (REFERENSI)'!O1797,""))))</f>
        <v/>
      </c>
      <c r="P1752" s="38" t="str">
        <f>IF(B1752=1,'KELAS (REFERENSI)'!P1752,IF(B1752=2,'KELAS (REFERENSI)'!P1767,IF(B1752=3,'KELAS (REFERENSI)'!P1782,IF(B1752=4,'KELAS (REFERENSI)'!P1797,""))))</f>
        <v/>
      </c>
      <c r="Q1752" s="38" t="str">
        <f t="shared" si="4"/>
        <v>BPS Kota Jakarta Timur</v>
      </c>
      <c r="R1752" s="38" t="str">
        <f t="shared" si="56"/>
        <v/>
      </c>
      <c r="S1752" s="38" t="str">
        <f t="shared" ref="S1752:T1752" si="1760">S1751</f>
        <v>15 Juni sampai dengan 31 Agustus 2026</v>
      </c>
      <c r="T1752" s="38" t="str">
        <f t="shared" si="1760"/>
        <v>31 Agustus 2026</v>
      </c>
      <c r="U1752" s="46"/>
      <c r="V1752" s="42"/>
      <c r="W1752" s="42"/>
      <c r="X1752" s="42"/>
    </row>
    <row r="1753" ht="15.0" customHeight="1">
      <c r="A1753" s="36" t="s">
        <v>6815</v>
      </c>
      <c r="B1753" s="43"/>
      <c r="C1753" s="44"/>
      <c r="D1753" s="47"/>
      <c r="E1753" s="47"/>
      <c r="F1753" s="39" t="str">
        <f t="shared" si="2"/>
        <v>PETUGAS.1752/SPK/SE/PML/3172/2026</v>
      </c>
      <c r="G1753" s="45"/>
      <c r="H1753" s="39" t="str">
        <f>VLOOKUP(G1753,'MITRA (REFERENSI)'!$A:$Z,16,FALSE)</f>
        <v>#N/A</v>
      </c>
      <c r="I1753" s="39" t="str">
        <f>VLOOKUP(G1753,'MITRA (REFERENSI)'!$A:$Z,25,FALSE)</f>
        <v>#N/A</v>
      </c>
      <c r="J1753" s="38" t="str">
        <f>VLOOKUP(G1753,'MITRA (REFERENSI)'!$A:$Z,26,FALSE)</f>
        <v>#N/A</v>
      </c>
      <c r="K1753" s="38" t="str">
        <f>VLOOKUP(G1753,'MITRA (REFERENSI)'!$A:$Z,15,FALSE)</f>
        <v>#N/A</v>
      </c>
      <c r="L1753" s="38" t="str">
        <f>VLOOKUP(G1753,'MITRA (REFERENSI)'!$A:$Z,15,FALSE)</f>
        <v>#N/A</v>
      </c>
      <c r="M1753" s="38" t="str">
        <f>IF(B1753=1,'KELAS (REFERENSI)'!M1753,IF(B1753=2,'KELAS (REFERENSI)'!M1768,IF(B1753=3,'KELAS (REFERENSI)'!M1783,IF(B1753=4,'KELAS (REFERENSI)'!M1798,""))))</f>
        <v/>
      </c>
      <c r="N1753" s="38" t="str">
        <f>IF(B1753=1,'KELAS (REFERENSI)'!N1753,IF(B1753=2,'KELAS (REFERENSI)'!N1768,IF(B1753=3,'KELAS (REFERENSI)'!N1783,IF(B1753=4,'KELAS (REFERENSI)'!N1798,""))))</f>
        <v/>
      </c>
      <c r="O1753" s="38" t="str">
        <f>IF(B1753=1,'KELAS (REFERENSI)'!O1753,IF(B1753=2,'KELAS (REFERENSI)'!O1768,IF(B1753=3,'KELAS (REFERENSI)'!O1783,IF(B1753=4,'KELAS (REFERENSI)'!O1798,""))))</f>
        <v/>
      </c>
      <c r="P1753" s="38" t="str">
        <f>IF(B1753=1,'KELAS (REFERENSI)'!P1753,IF(B1753=2,'KELAS (REFERENSI)'!P1768,IF(B1753=3,'KELAS (REFERENSI)'!P1783,IF(B1753=4,'KELAS (REFERENSI)'!P1798,""))))</f>
        <v/>
      </c>
      <c r="Q1753" s="38" t="str">
        <f t="shared" si="4"/>
        <v>BPS Kota Jakarta Timur</v>
      </c>
      <c r="R1753" s="38" t="str">
        <f t="shared" si="56"/>
        <v/>
      </c>
      <c r="S1753" s="38" t="str">
        <f t="shared" ref="S1753:T1753" si="1761">S1752</f>
        <v>15 Juni sampai dengan 31 Agustus 2026</v>
      </c>
      <c r="T1753" s="38" t="str">
        <f t="shared" si="1761"/>
        <v>31 Agustus 2026</v>
      </c>
      <c r="U1753" s="46"/>
      <c r="V1753" s="42"/>
      <c r="W1753" s="42"/>
      <c r="X1753" s="42"/>
    </row>
    <row r="1754" ht="15.0" customHeight="1">
      <c r="A1754" s="36" t="s">
        <v>6816</v>
      </c>
      <c r="B1754" s="43"/>
      <c r="C1754" s="44"/>
      <c r="D1754" s="47"/>
      <c r="E1754" s="47"/>
      <c r="F1754" s="39" t="str">
        <f t="shared" si="2"/>
        <v>PETUGAS.1753/SPK/SE/PML/3172/2026</v>
      </c>
      <c r="G1754" s="45"/>
      <c r="H1754" s="39" t="str">
        <f>VLOOKUP(G1754,'MITRA (REFERENSI)'!$A:$Z,16,FALSE)</f>
        <v>#N/A</v>
      </c>
      <c r="I1754" s="39" t="str">
        <f>VLOOKUP(G1754,'MITRA (REFERENSI)'!$A:$Z,25,FALSE)</f>
        <v>#N/A</v>
      </c>
      <c r="J1754" s="38" t="str">
        <f>VLOOKUP(G1754,'MITRA (REFERENSI)'!$A:$Z,26,FALSE)</f>
        <v>#N/A</v>
      </c>
      <c r="K1754" s="38" t="str">
        <f>VLOOKUP(G1754,'MITRA (REFERENSI)'!$A:$Z,15,FALSE)</f>
        <v>#N/A</v>
      </c>
      <c r="L1754" s="38" t="str">
        <f>VLOOKUP(G1754,'MITRA (REFERENSI)'!$A:$Z,15,FALSE)</f>
        <v>#N/A</v>
      </c>
      <c r="M1754" s="38" t="str">
        <f>IF(B1754=1,'KELAS (REFERENSI)'!M1754,IF(B1754=2,'KELAS (REFERENSI)'!M1769,IF(B1754=3,'KELAS (REFERENSI)'!M1784,IF(B1754=4,'KELAS (REFERENSI)'!M1799,""))))</f>
        <v/>
      </c>
      <c r="N1754" s="38" t="str">
        <f>IF(B1754=1,'KELAS (REFERENSI)'!N1754,IF(B1754=2,'KELAS (REFERENSI)'!N1769,IF(B1754=3,'KELAS (REFERENSI)'!N1784,IF(B1754=4,'KELAS (REFERENSI)'!N1799,""))))</f>
        <v/>
      </c>
      <c r="O1754" s="38" t="str">
        <f>IF(B1754=1,'KELAS (REFERENSI)'!O1754,IF(B1754=2,'KELAS (REFERENSI)'!O1769,IF(B1754=3,'KELAS (REFERENSI)'!O1784,IF(B1754=4,'KELAS (REFERENSI)'!O1799,""))))</f>
        <v/>
      </c>
      <c r="P1754" s="38" t="str">
        <f>IF(B1754=1,'KELAS (REFERENSI)'!P1754,IF(B1754=2,'KELAS (REFERENSI)'!P1769,IF(B1754=3,'KELAS (REFERENSI)'!P1784,IF(B1754=4,'KELAS (REFERENSI)'!P1799,""))))</f>
        <v/>
      </c>
      <c r="Q1754" s="38" t="str">
        <f t="shared" si="4"/>
        <v>BPS Kota Jakarta Timur</v>
      </c>
      <c r="R1754" s="38" t="str">
        <f t="shared" si="56"/>
        <v/>
      </c>
      <c r="S1754" s="38" t="str">
        <f t="shared" ref="S1754:T1754" si="1762">S1753</f>
        <v>15 Juni sampai dengan 31 Agustus 2026</v>
      </c>
      <c r="T1754" s="38" t="str">
        <f t="shared" si="1762"/>
        <v>31 Agustus 2026</v>
      </c>
      <c r="U1754" s="46"/>
      <c r="V1754" s="42"/>
      <c r="W1754" s="42"/>
      <c r="X1754" s="42"/>
    </row>
    <row r="1755" ht="15.0" customHeight="1">
      <c r="A1755" s="36" t="s">
        <v>6817</v>
      </c>
      <c r="B1755" s="43"/>
      <c r="C1755" s="44"/>
      <c r="D1755" s="47"/>
      <c r="E1755" s="47"/>
      <c r="F1755" s="39" t="str">
        <f t="shared" si="2"/>
        <v>PETUGAS.1754/SPK/SE/PML/3172/2026</v>
      </c>
      <c r="G1755" s="45"/>
      <c r="H1755" s="39" t="str">
        <f>VLOOKUP(G1755,'MITRA (REFERENSI)'!$A:$Z,16,FALSE)</f>
        <v>#N/A</v>
      </c>
      <c r="I1755" s="39" t="str">
        <f>VLOOKUP(G1755,'MITRA (REFERENSI)'!$A:$Z,25,FALSE)</f>
        <v>#N/A</v>
      </c>
      <c r="J1755" s="38" t="str">
        <f>VLOOKUP(G1755,'MITRA (REFERENSI)'!$A:$Z,26,FALSE)</f>
        <v>#N/A</v>
      </c>
      <c r="K1755" s="38" t="str">
        <f>VLOOKUP(G1755,'MITRA (REFERENSI)'!$A:$Z,15,FALSE)</f>
        <v>#N/A</v>
      </c>
      <c r="L1755" s="38" t="str">
        <f>VLOOKUP(G1755,'MITRA (REFERENSI)'!$A:$Z,15,FALSE)</f>
        <v>#N/A</v>
      </c>
      <c r="M1755" s="38" t="str">
        <f>IF(B1755=1,'KELAS (REFERENSI)'!M1755,IF(B1755=2,'KELAS (REFERENSI)'!M1770,IF(B1755=3,'KELAS (REFERENSI)'!M1785,IF(B1755=4,'KELAS (REFERENSI)'!M1800,""))))</f>
        <v/>
      </c>
      <c r="N1755" s="38" t="str">
        <f>IF(B1755=1,'KELAS (REFERENSI)'!N1755,IF(B1755=2,'KELAS (REFERENSI)'!N1770,IF(B1755=3,'KELAS (REFERENSI)'!N1785,IF(B1755=4,'KELAS (REFERENSI)'!N1800,""))))</f>
        <v/>
      </c>
      <c r="O1755" s="38" t="str">
        <f>IF(B1755=1,'KELAS (REFERENSI)'!O1755,IF(B1755=2,'KELAS (REFERENSI)'!O1770,IF(B1755=3,'KELAS (REFERENSI)'!O1785,IF(B1755=4,'KELAS (REFERENSI)'!O1800,""))))</f>
        <v/>
      </c>
      <c r="P1755" s="38" t="str">
        <f>IF(B1755=1,'KELAS (REFERENSI)'!P1755,IF(B1755=2,'KELAS (REFERENSI)'!P1770,IF(B1755=3,'KELAS (REFERENSI)'!P1785,IF(B1755=4,'KELAS (REFERENSI)'!P1800,""))))</f>
        <v/>
      </c>
      <c r="Q1755" s="38" t="str">
        <f t="shared" si="4"/>
        <v>BPS Kota Jakarta Timur</v>
      </c>
      <c r="R1755" s="38" t="str">
        <f t="shared" si="56"/>
        <v/>
      </c>
      <c r="S1755" s="38" t="str">
        <f t="shared" ref="S1755:T1755" si="1763">S1754</f>
        <v>15 Juni sampai dengan 31 Agustus 2026</v>
      </c>
      <c r="T1755" s="38" t="str">
        <f t="shared" si="1763"/>
        <v>31 Agustus 2026</v>
      </c>
      <c r="U1755" s="46"/>
      <c r="V1755" s="42"/>
      <c r="W1755" s="42"/>
      <c r="X1755" s="42"/>
    </row>
    <row r="1756" ht="15.0" customHeight="1">
      <c r="A1756" s="36" t="s">
        <v>6818</v>
      </c>
      <c r="B1756" s="43"/>
      <c r="C1756" s="44"/>
      <c r="D1756" s="47"/>
      <c r="E1756" s="47"/>
      <c r="F1756" s="39" t="str">
        <f t="shared" si="2"/>
        <v>PETUGAS.1755/SPK/SE/PML/3172/2026</v>
      </c>
      <c r="G1756" s="45"/>
      <c r="H1756" s="39" t="str">
        <f>VLOOKUP(G1756,'MITRA (REFERENSI)'!$A:$Z,16,FALSE)</f>
        <v>#N/A</v>
      </c>
      <c r="I1756" s="39" t="str">
        <f>VLOOKUP(G1756,'MITRA (REFERENSI)'!$A:$Z,25,FALSE)</f>
        <v>#N/A</v>
      </c>
      <c r="J1756" s="38" t="str">
        <f>VLOOKUP(G1756,'MITRA (REFERENSI)'!$A:$Z,26,FALSE)</f>
        <v>#N/A</v>
      </c>
      <c r="K1756" s="38" t="str">
        <f>VLOOKUP(G1756,'MITRA (REFERENSI)'!$A:$Z,15,FALSE)</f>
        <v>#N/A</v>
      </c>
      <c r="L1756" s="38" t="str">
        <f>VLOOKUP(G1756,'MITRA (REFERENSI)'!$A:$Z,15,FALSE)</f>
        <v>#N/A</v>
      </c>
      <c r="M1756" s="38" t="str">
        <f>IF(B1756=1,'KELAS (REFERENSI)'!M1756,IF(B1756=2,'KELAS (REFERENSI)'!M1771,IF(B1756=3,'KELAS (REFERENSI)'!M1786,IF(B1756=4,'KELAS (REFERENSI)'!M1801,""))))</f>
        <v/>
      </c>
      <c r="N1756" s="38" t="str">
        <f>IF(B1756=1,'KELAS (REFERENSI)'!N1756,IF(B1756=2,'KELAS (REFERENSI)'!N1771,IF(B1756=3,'KELAS (REFERENSI)'!N1786,IF(B1756=4,'KELAS (REFERENSI)'!N1801,""))))</f>
        <v/>
      </c>
      <c r="O1756" s="38" t="str">
        <f>IF(B1756=1,'KELAS (REFERENSI)'!O1756,IF(B1756=2,'KELAS (REFERENSI)'!O1771,IF(B1756=3,'KELAS (REFERENSI)'!O1786,IF(B1756=4,'KELAS (REFERENSI)'!O1801,""))))</f>
        <v/>
      </c>
      <c r="P1756" s="38" t="str">
        <f>IF(B1756=1,'KELAS (REFERENSI)'!P1756,IF(B1756=2,'KELAS (REFERENSI)'!P1771,IF(B1756=3,'KELAS (REFERENSI)'!P1786,IF(B1756=4,'KELAS (REFERENSI)'!P1801,""))))</f>
        <v/>
      </c>
      <c r="Q1756" s="38" t="str">
        <f t="shared" si="4"/>
        <v>BPS Kota Jakarta Timur</v>
      </c>
      <c r="R1756" s="38" t="str">
        <f t="shared" si="56"/>
        <v/>
      </c>
      <c r="S1756" s="38" t="str">
        <f t="shared" ref="S1756:T1756" si="1764">S1755</f>
        <v>15 Juni sampai dengan 31 Agustus 2026</v>
      </c>
      <c r="T1756" s="38" t="str">
        <f t="shared" si="1764"/>
        <v>31 Agustus 2026</v>
      </c>
      <c r="U1756" s="46"/>
      <c r="V1756" s="42"/>
      <c r="W1756" s="42"/>
      <c r="X1756" s="42"/>
    </row>
    <row r="1757" ht="15.0" customHeight="1">
      <c r="A1757" s="36" t="s">
        <v>6819</v>
      </c>
      <c r="B1757" s="43"/>
      <c r="C1757" s="44"/>
      <c r="D1757" s="47"/>
      <c r="E1757" s="47"/>
      <c r="F1757" s="39" t="str">
        <f t="shared" si="2"/>
        <v>PETUGAS.1756/SPK/SE/PML/3172/2026</v>
      </c>
      <c r="G1757" s="45"/>
      <c r="H1757" s="39" t="str">
        <f>VLOOKUP(G1757,'MITRA (REFERENSI)'!$A:$Z,16,FALSE)</f>
        <v>#N/A</v>
      </c>
      <c r="I1757" s="39" t="str">
        <f>VLOOKUP(G1757,'MITRA (REFERENSI)'!$A:$Z,25,FALSE)</f>
        <v>#N/A</v>
      </c>
      <c r="J1757" s="38" t="str">
        <f>VLOOKUP(G1757,'MITRA (REFERENSI)'!$A:$Z,26,FALSE)</f>
        <v>#N/A</v>
      </c>
      <c r="K1757" s="38" t="str">
        <f>VLOOKUP(G1757,'MITRA (REFERENSI)'!$A:$Z,15,FALSE)</f>
        <v>#N/A</v>
      </c>
      <c r="L1757" s="38" t="str">
        <f>VLOOKUP(G1757,'MITRA (REFERENSI)'!$A:$Z,15,FALSE)</f>
        <v>#N/A</v>
      </c>
      <c r="M1757" s="38" t="str">
        <f>IF(B1757=1,'KELAS (REFERENSI)'!M1757,IF(B1757=2,'KELAS (REFERENSI)'!M1772,IF(B1757=3,'KELAS (REFERENSI)'!M1787,IF(B1757=4,'KELAS (REFERENSI)'!M1802,""))))</f>
        <v/>
      </c>
      <c r="N1757" s="38" t="str">
        <f>IF(B1757=1,'KELAS (REFERENSI)'!N1757,IF(B1757=2,'KELAS (REFERENSI)'!N1772,IF(B1757=3,'KELAS (REFERENSI)'!N1787,IF(B1757=4,'KELAS (REFERENSI)'!N1802,""))))</f>
        <v/>
      </c>
      <c r="O1757" s="38" t="str">
        <f>IF(B1757=1,'KELAS (REFERENSI)'!O1757,IF(B1757=2,'KELAS (REFERENSI)'!O1772,IF(B1757=3,'KELAS (REFERENSI)'!O1787,IF(B1757=4,'KELAS (REFERENSI)'!O1802,""))))</f>
        <v/>
      </c>
      <c r="P1757" s="38" t="str">
        <f>IF(B1757=1,'KELAS (REFERENSI)'!P1757,IF(B1757=2,'KELAS (REFERENSI)'!P1772,IF(B1757=3,'KELAS (REFERENSI)'!P1787,IF(B1757=4,'KELAS (REFERENSI)'!P1802,""))))</f>
        <v/>
      </c>
      <c r="Q1757" s="38" t="str">
        <f t="shared" si="4"/>
        <v>BPS Kota Jakarta Timur</v>
      </c>
      <c r="R1757" s="38" t="str">
        <f t="shared" si="56"/>
        <v/>
      </c>
      <c r="S1757" s="38" t="str">
        <f t="shared" ref="S1757:T1757" si="1765">S1756</f>
        <v>15 Juni sampai dengan 31 Agustus 2026</v>
      </c>
      <c r="T1757" s="38" t="str">
        <f t="shared" si="1765"/>
        <v>31 Agustus 2026</v>
      </c>
      <c r="U1757" s="46"/>
      <c r="V1757" s="42"/>
      <c r="W1757" s="42"/>
      <c r="X1757" s="42"/>
    </row>
    <row r="1758" ht="15.0" customHeight="1">
      <c r="A1758" s="36" t="s">
        <v>6820</v>
      </c>
      <c r="B1758" s="43"/>
      <c r="C1758" s="44"/>
      <c r="D1758" s="47"/>
      <c r="E1758" s="47"/>
      <c r="F1758" s="39" t="str">
        <f t="shared" si="2"/>
        <v>PETUGAS.1757/SPK/SE/PML/3172/2026</v>
      </c>
      <c r="G1758" s="45"/>
      <c r="H1758" s="39" t="str">
        <f>VLOOKUP(G1758,'MITRA (REFERENSI)'!$A:$Z,16,FALSE)</f>
        <v>#N/A</v>
      </c>
      <c r="I1758" s="39" t="str">
        <f>VLOOKUP(G1758,'MITRA (REFERENSI)'!$A:$Z,25,FALSE)</f>
        <v>#N/A</v>
      </c>
      <c r="J1758" s="38" t="str">
        <f>VLOOKUP(G1758,'MITRA (REFERENSI)'!$A:$Z,26,FALSE)</f>
        <v>#N/A</v>
      </c>
      <c r="K1758" s="38" t="str">
        <f>VLOOKUP(G1758,'MITRA (REFERENSI)'!$A:$Z,15,FALSE)</f>
        <v>#N/A</v>
      </c>
      <c r="L1758" s="38" t="str">
        <f>VLOOKUP(G1758,'MITRA (REFERENSI)'!$A:$Z,15,FALSE)</f>
        <v>#N/A</v>
      </c>
      <c r="M1758" s="38" t="str">
        <f>IF(B1758=1,'KELAS (REFERENSI)'!M1758,IF(B1758=2,'KELAS (REFERENSI)'!M1773,IF(B1758=3,'KELAS (REFERENSI)'!M1788,IF(B1758=4,'KELAS (REFERENSI)'!M1803,""))))</f>
        <v/>
      </c>
      <c r="N1758" s="38" t="str">
        <f>IF(B1758=1,'KELAS (REFERENSI)'!N1758,IF(B1758=2,'KELAS (REFERENSI)'!N1773,IF(B1758=3,'KELAS (REFERENSI)'!N1788,IF(B1758=4,'KELAS (REFERENSI)'!N1803,""))))</f>
        <v/>
      </c>
      <c r="O1758" s="38" t="str">
        <f>IF(B1758=1,'KELAS (REFERENSI)'!O1758,IF(B1758=2,'KELAS (REFERENSI)'!O1773,IF(B1758=3,'KELAS (REFERENSI)'!O1788,IF(B1758=4,'KELAS (REFERENSI)'!O1803,""))))</f>
        <v/>
      </c>
      <c r="P1758" s="38" t="str">
        <f>IF(B1758=1,'KELAS (REFERENSI)'!P1758,IF(B1758=2,'KELAS (REFERENSI)'!P1773,IF(B1758=3,'KELAS (REFERENSI)'!P1788,IF(B1758=4,'KELAS (REFERENSI)'!P1803,""))))</f>
        <v/>
      </c>
      <c r="Q1758" s="38" t="str">
        <f t="shared" si="4"/>
        <v>BPS Kota Jakarta Timur</v>
      </c>
      <c r="R1758" s="38" t="str">
        <f t="shared" si="56"/>
        <v/>
      </c>
      <c r="S1758" s="38" t="str">
        <f t="shared" ref="S1758:T1758" si="1766">S1757</f>
        <v>15 Juni sampai dengan 31 Agustus 2026</v>
      </c>
      <c r="T1758" s="38" t="str">
        <f t="shared" si="1766"/>
        <v>31 Agustus 2026</v>
      </c>
      <c r="U1758" s="46"/>
      <c r="V1758" s="42"/>
      <c r="W1758" s="42"/>
      <c r="X1758" s="42"/>
    </row>
    <row r="1759" ht="15.0" customHeight="1">
      <c r="A1759" s="36" t="s">
        <v>6821</v>
      </c>
      <c r="B1759" s="43"/>
      <c r="C1759" s="44"/>
      <c r="D1759" s="47"/>
      <c r="E1759" s="47"/>
      <c r="F1759" s="39" t="str">
        <f t="shared" si="2"/>
        <v>PETUGAS.1758/SPK/SE/PML/3172/2026</v>
      </c>
      <c r="G1759" s="45"/>
      <c r="H1759" s="39" t="str">
        <f>VLOOKUP(G1759,'MITRA (REFERENSI)'!$A:$Z,16,FALSE)</f>
        <v>#N/A</v>
      </c>
      <c r="I1759" s="39" t="str">
        <f>VLOOKUP(G1759,'MITRA (REFERENSI)'!$A:$Z,25,FALSE)</f>
        <v>#N/A</v>
      </c>
      <c r="J1759" s="38" t="str">
        <f>VLOOKUP(G1759,'MITRA (REFERENSI)'!$A:$Z,26,FALSE)</f>
        <v>#N/A</v>
      </c>
      <c r="K1759" s="38" t="str">
        <f>VLOOKUP(G1759,'MITRA (REFERENSI)'!$A:$Z,15,FALSE)</f>
        <v>#N/A</v>
      </c>
      <c r="L1759" s="38" t="str">
        <f>VLOOKUP(G1759,'MITRA (REFERENSI)'!$A:$Z,15,FALSE)</f>
        <v>#N/A</v>
      </c>
      <c r="M1759" s="38" t="str">
        <f>IF(B1759=1,'KELAS (REFERENSI)'!M1759,IF(B1759=2,'KELAS (REFERENSI)'!M1774,IF(B1759=3,'KELAS (REFERENSI)'!M1789,IF(B1759=4,'KELAS (REFERENSI)'!M1804,""))))</f>
        <v/>
      </c>
      <c r="N1759" s="38" t="str">
        <f>IF(B1759=1,'KELAS (REFERENSI)'!N1759,IF(B1759=2,'KELAS (REFERENSI)'!N1774,IF(B1759=3,'KELAS (REFERENSI)'!N1789,IF(B1759=4,'KELAS (REFERENSI)'!N1804,""))))</f>
        <v/>
      </c>
      <c r="O1759" s="38" t="str">
        <f>IF(B1759=1,'KELAS (REFERENSI)'!O1759,IF(B1759=2,'KELAS (REFERENSI)'!O1774,IF(B1759=3,'KELAS (REFERENSI)'!O1789,IF(B1759=4,'KELAS (REFERENSI)'!O1804,""))))</f>
        <v/>
      </c>
      <c r="P1759" s="38" t="str">
        <f>IF(B1759=1,'KELAS (REFERENSI)'!P1759,IF(B1759=2,'KELAS (REFERENSI)'!P1774,IF(B1759=3,'KELAS (REFERENSI)'!P1789,IF(B1759=4,'KELAS (REFERENSI)'!P1804,""))))</f>
        <v/>
      </c>
      <c r="Q1759" s="38" t="str">
        <f t="shared" si="4"/>
        <v>BPS Kota Jakarta Timur</v>
      </c>
      <c r="R1759" s="38" t="str">
        <f t="shared" si="56"/>
        <v/>
      </c>
      <c r="S1759" s="38" t="str">
        <f t="shared" ref="S1759:T1759" si="1767">S1758</f>
        <v>15 Juni sampai dengan 31 Agustus 2026</v>
      </c>
      <c r="T1759" s="38" t="str">
        <f t="shared" si="1767"/>
        <v>31 Agustus 2026</v>
      </c>
      <c r="U1759" s="46"/>
      <c r="V1759" s="42"/>
      <c r="W1759" s="42"/>
      <c r="X1759" s="42"/>
    </row>
    <row r="1760" ht="15.0" customHeight="1">
      <c r="A1760" s="36" t="s">
        <v>6822</v>
      </c>
      <c r="B1760" s="43"/>
      <c r="C1760" s="44"/>
      <c r="D1760" s="47"/>
      <c r="E1760" s="47"/>
      <c r="F1760" s="39" t="str">
        <f t="shared" si="2"/>
        <v>PETUGAS.1759/SPK/SE/PML/3172/2026</v>
      </c>
      <c r="G1760" s="45"/>
      <c r="H1760" s="39" t="str">
        <f>VLOOKUP(G1760,'MITRA (REFERENSI)'!$A:$Z,16,FALSE)</f>
        <v>#N/A</v>
      </c>
      <c r="I1760" s="39" t="str">
        <f>VLOOKUP(G1760,'MITRA (REFERENSI)'!$A:$Z,25,FALSE)</f>
        <v>#N/A</v>
      </c>
      <c r="J1760" s="38" t="str">
        <f>VLOOKUP(G1760,'MITRA (REFERENSI)'!$A:$Z,26,FALSE)</f>
        <v>#N/A</v>
      </c>
      <c r="K1760" s="38" t="str">
        <f>VLOOKUP(G1760,'MITRA (REFERENSI)'!$A:$Z,15,FALSE)</f>
        <v>#N/A</v>
      </c>
      <c r="L1760" s="38" t="str">
        <f>VLOOKUP(G1760,'MITRA (REFERENSI)'!$A:$Z,15,FALSE)</f>
        <v>#N/A</v>
      </c>
      <c r="M1760" s="38" t="str">
        <f>IF(B1760=1,'KELAS (REFERENSI)'!M1760,IF(B1760=2,'KELAS (REFERENSI)'!M1775,IF(B1760=3,'KELAS (REFERENSI)'!M1790,IF(B1760=4,'KELAS (REFERENSI)'!M1805,""))))</f>
        <v/>
      </c>
      <c r="N1760" s="38" t="str">
        <f>IF(B1760=1,'KELAS (REFERENSI)'!N1760,IF(B1760=2,'KELAS (REFERENSI)'!N1775,IF(B1760=3,'KELAS (REFERENSI)'!N1790,IF(B1760=4,'KELAS (REFERENSI)'!N1805,""))))</f>
        <v/>
      </c>
      <c r="O1760" s="38" t="str">
        <f>IF(B1760=1,'KELAS (REFERENSI)'!O1760,IF(B1760=2,'KELAS (REFERENSI)'!O1775,IF(B1760=3,'KELAS (REFERENSI)'!O1790,IF(B1760=4,'KELAS (REFERENSI)'!O1805,""))))</f>
        <v/>
      </c>
      <c r="P1760" s="38" t="str">
        <f>IF(B1760=1,'KELAS (REFERENSI)'!P1760,IF(B1760=2,'KELAS (REFERENSI)'!P1775,IF(B1760=3,'KELAS (REFERENSI)'!P1790,IF(B1760=4,'KELAS (REFERENSI)'!P1805,""))))</f>
        <v/>
      </c>
      <c r="Q1760" s="38" t="str">
        <f t="shared" si="4"/>
        <v>BPS Kota Jakarta Timur</v>
      </c>
      <c r="R1760" s="38" t="str">
        <f t="shared" si="56"/>
        <v/>
      </c>
      <c r="S1760" s="38" t="str">
        <f t="shared" ref="S1760:T1760" si="1768">S1759</f>
        <v>15 Juni sampai dengan 31 Agustus 2026</v>
      </c>
      <c r="T1760" s="38" t="str">
        <f t="shared" si="1768"/>
        <v>31 Agustus 2026</v>
      </c>
      <c r="U1760" s="46"/>
      <c r="V1760" s="42"/>
      <c r="W1760" s="42"/>
      <c r="X1760" s="42"/>
    </row>
    <row r="1761" ht="15.0" customHeight="1">
      <c r="A1761" s="36" t="s">
        <v>6823</v>
      </c>
      <c r="B1761" s="43"/>
      <c r="C1761" s="44"/>
      <c r="D1761" s="47"/>
      <c r="E1761" s="47"/>
      <c r="F1761" s="39" t="str">
        <f t="shared" si="2"/>
        <v>PETUGAS.1760/SPK/SE/PML/3172/2026</v>
      </c>
      <c r="G1761" s="45"/>
      <c r="H1761" s="39" t="str">
        <f>VLOOKUP(G1761,'MITRA (REFERENSI)'!$A:$Z,16,FALSE)</f>
        <v>#N/A</v>
      </c>
      <c r="I1761" s="39" t="str">
        <f>VLOOKUP(G1761,'MITRA (REFERENSI)'!$A:$Z,25,FALSE)</f>
        <v>#N/A</v>
      </c>
      <c r="J1761" s="38" t="str">
        <f>VLOOKUP(G1761,'MITRA (REFERENSI)'!$A:$Z,26,FALSE)</f>
        <v>#N/A</v>
      </c>
      <c r="K1761" s="38" t="str">
        <f>VLOOKUP(G1761,'MITRA (REFERENSI)'!$A:$Z,15,FALSE)</f>
        <v>#N/A</v>
      </c>
      <c r="L1761" s="38" t="str">
        <f>VLOOKUP(G1761,'MITRA (REFERENSI)'!$A:$Z,15,FALSE)</f>
        <v>#N/A</v>
      </c>
      <c r="M1761" s="38" t="str">
        <f>IF(B1761=1,'KELAS (REFERENSI)'!M1761,IF(B1761=2,'KELAS (REFERENSI)'!M1776,IF(B1761=3,'KELAS (REFERENSI)'!M1791,IF(B1761=4,'KELAS (REFERENSI)'!M1806,""))))</f>
        <v/>
      </c>
      <c r="N1761" s="38" t="str">
        <f>IF(B1761=1,'KELAS (REFERENSI)'!N1761,IF(B1761=2,'KELAS (REFERENSI)'!N1776,IF(B1761=3,'KELAS (REFERENSI)'!N1791,IF(B1761=4,'KELAS (REFERENSI)'!N1806,""))))</f>
        <v/>
      </c>
      <c r="O1761" s="38" t="str">
        <f>IF(B1761=1,'KELAS (REFERENSI)'!O1761,IF(B1761=2,'KELAS (REFERENSI)'!O1776,IF(B1761=3,'KELAS (REFERENSI)'!O1791,IF(B1761=4,'KELAS (REFERENSI)'!O1806,""))))</f>
        <v/>
      </c>
      <c r="P1761" s="38" t="str">
        <f>IF(B1761=1,'KELAS (REFERENSI)'!P1761,IF(B1761=2,'KELAS (REFERENSI)'!P1776,IF(B1761=3,'KELAS (REFERENSI)'!P1791,IF(B1761=4,'KELAS (REFERENSI)'!P1806,""))))</f>
        <v/>
      </c>
      <c r="Q1761" s="38" t="str">
        <f t="shared" si="4"/>
        <v>BPS Kota Jakarta Timur</v>
      </c>
      <c r="R1761" s="38" t="str">
        <f t="shared" si="56"/>
        <v/>
      </c>
      <c r="S1761" s="38" t="str">
        <f t="shared" ref="S1761:T1761" si="1769">S1760</f>
        <v>15 Juni sampai dengan 31 Agustus 2026</v>
      </c>
      <c r="T1761" s="38" t="str">
        <f t="shared" si="1769"/>
        <v>31 Agustus 2026</v>
      </c>
      <c r="U1761" s="46"/>
      <c r="V1761" s="42"/>
      <c r="W1761" s="42"/>
      <c r="X1761" s="42"/>
    </row>
    <row r="1762" ht="15.0" customHeight="1">
      <c r="A1762" s="36" t="s">
        <v>6824</v>
      </c>
      <c r="B1762" s="43"/>
      <c r="C1762" s="44"/>
      <c r="D1762" s="47"/>
      <c r="E1762" s="47"/>
      <c r="F1762" s="39" t="str">
        <f t="shared" si="2"/>
        <v>PETUGAS.1761/SPK/SE/PML/3172/2026</v>
      </c>
      <c r="G1762" s="45"/>
      <c r="H1762" s="39" t="str">
        <f>VLOOKUP(G1762,'MITRA (REFERENSI)'!$A:$Z,16,FALSE)</f>
        <v>#N/A</v>
      </c>
      <c r="I1762" s="39" t="str">
        <f>VLOOKUP(G1762,'MITRA (REFERENSI)'!$A:$Z,25,FALSE)</f>
        <v>#N/A</v>
      </c>
      <c r="J1762" s="38" t="str">
        <f>VLOOKUP(G1762,'MITRA (REFERENSI)'!$A:$Z,26,FALSE)</f>
        <v>#N/A</v>
      </c>
      <c r="K1762" s="38" t="str">
        <f>VLOOKUP(G1762,'MITRA (REFERENSI)'!$A:$Z,15,FALSE)</f>
        <v>#N/A</v>
      </c>
      <c r="L1762" s="38" t="str">
        <f>VLOOKUP(G1762,'MITRA (REFERENSI)'!$A:$Z,15,FALSE)</f>
        <v>#N/A</v>
      </c>
      <c r="M1762" s="38" t="str">
        <f>IF(B1762=1,'KELAS (REFERENSI)'!M1762,IF(B1762=2,'KELAS (REFERENSI)'!M1777,IF(B1762=3,'KELAS (REFERENSI)'!M1792,IF(B1762=4,'KELAS (REFERENSI)'!M1807,""))))</f>
        <v/>
      </c>
      <c r="N1762" s="38" t="str">
        <f>IF(B1762=1,'KELAS (REFERENSI)'!N1762,IF(B1762=2,'KELAS (REFERENSI)'!N1777,IF(B1762=3,'KELAS (REFERENSI)'!N1792,IF(B1762=4,'KELAS (REFERENSI)'!N1807,""))))</f>
        <v/>
      </c>
      <c r="O1762" s="38" t="str">
        <f>IF(B1762=1,'KELAS (REFERENSI)'!O1762,IF(B1762=2,'KELAS (REFERENSI)'!O1777,IF(B1762=3,'KELAS (REFERENSI)'!O1792,IF(B1762=4,'KELAS (REFERENSI)'!O1807,""))))</f>
        <v/>
      </c>
      <c r="P1762" s="38" t="str">
        <f>IF(B1762=1,'KELAS (REFERENSI)'!P1762,IF(B1762=2,'KELAS (REFERENSI)'!P1777,IF(B1762=3,'KELAS (REFERENSI)'!P1792,IF(B1762=4,'KELAS (REFERENSI)'!P1807,""))))</f>
        <v/>
      </c>
      <c r="Q1762" s="38" t="str">
        <f t="shared" si="4"/>
        <v>BPS Kota Jakarta Timur</v>
      </c>
      <c r="R1762" s="38" t="str">
        <f t="shared" si="56"/>
        <v/>
      </c>
      <c r="S1762" s="38" t="str">
        <f t="shared" ref="S1762:T1762" si="1770">S1761</f>
        <v>15 Juni sampai dengan 31 Agustus 2026</v>
      </c>
      <c r="T1762" s="38" t="str">
        <f t="shared" si="1770"/>
        <v>31 Agustus 2026</v>
      </c>
      <c r="U1762" s="46"/>
      <c r="V1762" s="42"/>
      <c r="W1762" s="42"/>
      <c r="X1762" s="42"/>
    </row>
    <row r="1763" ht="15.0" customHeight="1">
      <c r="A1763" s="36" t="s">
        <v>6825</v>
      </c>
      <c r="B1763" s="43"/>
      <c r="C1763" s="44"/>
      <c r="D1763" s="47"/>
      <c r="E1763" s="47"/>
      <c r="F1763" s="39" t="str">
        <f t="shared" si="2"/>
        <v>PETUGAS.1762/SPK/SE/PML/3172/2026</v>
      </c>
      <c r="G1763" s="45"/>
      <c r="H1763" s="39" t="str">
        <f>VLOOKUP(G1763,'MITRA (REFERENSI)'!$A:$Z,16,FALSE)</f>
        <v>#N/A</v>
      </c>
      <c r="I1763" s="39" t="str">
        <f>VLOOKUP(G1763,'MITRA (REFERENSI)'!$A:$Z,25,FALSE)</f>
        <v>#N/A</v>
      </c>
      <c r="J1763" s="38" t="str">
        <f>VLOOKUP(G1763,'MITRA (REFERENSI)'!$A:$Z,26,FALSE)</f>
        <v>#N/A</v>
      </c>
      <c r="K1763" s="38" t="str">
        <f>VLOOKUP(G1763,'MITRA (REFERENSI)'!$A:$Z,15,FALSE)</f>
        <v>#N/A</v>
      </c>
      <c r="L1763" s="38" t="str">
        <f>VLOOKUP(G1763,'MITRA (REFERENSI)'!$A:$Z,15,FALSE)</f>
        <v>#N/A</v>
      </c>
      <c r="M1763" s="38" t="str">
        <f>IF(B1763=1,'KELAS (REFERENSI)'!M1763,IF(B1763=2,'KELAS (REFERENSI)'!M1778,IF(B1763=3,'KELAS (REFERENSI)'!M1793,IF(B1763=4,'KELAS (REFERENSI)'!M1808,""))))</f>
        <v/>
      </c>
      <c r="N1763" s="38" t="str">
        <f>IF(B1763=1,'KELAS (REFERENSI)'!N1763,IF(B1763=2,'KELAS (REFERENSI)'!N1778,IF(B1763=3,'KELAS (REFERENSI)'!N1793,IF(B1763=4,'KELAS (REFERENSI)'!N1808,""))))</f>
        <v/>
      </c>
      <c r="O1763" s="38" t="str">
        <f>IF(B1763=1,'KELAS (REFERENSI)'!O1763,IF(B1763=2,'KELAS (REFERENSI)'!O1778,IF(B1763=3,'KELAS (REFERENSI)'!O1793,IF(B1763=4,'KELAS (REFERENSI)'!O1808,""))))</f>
        <v/>
      </c>
      <c r="P1763" s="38" t="str">
        <f>IF(B1763=1,'KELAS (REFERENSI)'!P1763,IF(B1763=2,'KELAS (REFERENSI)'!P1778,IF(B1763=3,'KELAS (REFERENSI)'!P1793,IF(B1763=4,'KELAS (REFERENSI)'!P1808,""))))</f>
        <v/>
      </c>
      <c r="Q1763" s="38" t="str">
        <f t="shared" si="4"/>
        <v>BPS Kota Jakarta Timur</v>
      </c>
      <c r="R1763" s="38" t="str">
        <f t="shared" si="56"/>
        <v/>
      </c>
      <c r="S1763" s="38" t="str">
        <f t="shared" ref="S1763:T1763" si="1771">S1762</f>
        <v>15 Juni sampai dengan 31 Agustus 2026</v>
      </c>
      <c r="T1763" s="38" t="str">
        <f t="shared" si="1771"/>
        <v>31 Agustus 2026</v>
      </c>
      <c r="U1763" s="46"/>
      <c r="V1763" s="42"/>
      <c r="W1763" s="42"/>
      <c r="X1763" s="42"/>
    </row>
    <row r="1764" ht="15.0" customHeight="1">
      <c r="A1764" s="36" t="s">
        <v>6826</v>
      </c>
      <c r="B1764" s="43"/>
      <c r="C1764" s="44"/>
      <c r="D1764" s="47"/>
      <c r="E1764" s="47"/>
      <c r="F1764" s="39" t="str">
        <f t="shared" si="2"/>
        <v>PETUGAS.1763/SPK/SE/PML/3172/2026</v>
      </c>
      <c r="G1764" s="45"/>
      <c r="H1764" s="39" t="str">
        <f>VLOOKUP(G1764,'MITRA (REFERENSI)'!$A:$Z,16,FALSE)</f>
        <v>#N/A</v>
      </c>
      <c r="I1764" s="39" t="str">
        <f>VLOOKUP(G1764,'MITRA (REFERENSI)'!$A:$Z,25,FALSE)</f>
        <v>#N/A</v>
      </c>
      <c r="J1764" s="38" t="str">
        <f>VLOOKUP(G1764,'MITRA (REFERENSI)'!$A:$Z,26,FALSE)</f>
        <v>#N/A</v>
      </c>
      <c r="K1764" s="38" t="str">
        <f>VLOOKUP(G1764,'MITRA (REFERENSI)'!$A:$Z,15,FALSE)</f>
        <v>#N/A</v>
      </c>
      <c r="L1764" s="38" t="str">
        <f>VLOOKUP(G1764,'MITRA (REFERENSI)'!$A:$Z,15,FALSE)</f>
        <v>#N/A</v>
      </c>
      <c r="M1764" s="38" t="str">
        <f>IF(B1764=1,'KELAS (REFERENSI)'!M1764,IF(B1764=2,'KELAS (REFERENSI)'!M1779,IF(B1764=3,'KELAS (REFERENSI)'!M1794,IF(B1764=4,'KELAS (REFERENSI)'!M1809,""))))</f>
        <v/>
      </c>
      <c r="N1764" s="38" t="str">
        <f>IF(B1764=1,'KELAS (REFERENSI)'!N1764,IF(B1764=2,'KELAS (REFERENSI)'!N1779,IF(B1764=3,'KELAS (REFERENSI)'!N1794,IF(B1764=4,'KELAS (REFERENSI)'!N1809,""))))</f>
        <v/>
      </c>
      <c r="O1764" s="38" t="str">
        <f>IF(B1764=1,'KELAS (REFERENSI)'!O1764,IF(B1764=2,'KELAS (REFERENSI)'!O1779,IF(B1764=3,'KELAS (REFERENSI)'!O1794,IF(B1764=4,'KELAS (REFERENSI)'!O1809,""))))</f>
        <v/>
      </c>
      <c r="P1764" s="38" t="str">
        <f>IF(B1764=1,'KELAS (REFERENSI)'!P1764,IF(B1764=2,'KELAS (REFERENSI)'!P1779,IF(B1764=3,'KELAS (REFERENSI)'!P1794,IF(B1764=4,'KELAS (REFERENSI)'!P1809,""))))</f>
        <v/>
      </c>
      <c r="Q1764" s="38" t="str">
        <f t="shared" si="4"/>
        <v>BPS Kota Jakarta Timur</v>
      </c>
      <c r="R1764" s="38" t="str">
        <f t="shared" si="56"/>
        <v/>
      </c>
      <c r="S1764" s="38" t="str">
        <f t="shared" ref="S1764:T1764" si="1772">S1763</f>
        <v>15 Juni sampai dengan 31 Agustus 2026</v>
      </c>
      <c r="T1764" s="38" t="str">
        <f t="shared" si="1772"/>
        <v>31 Agustus 2026</v>
      </c>
      <c r="U1764" s="46"/>
      <c r="V1764" s="42"/>
      <c r="W1764" s="42"/>
      <c r="X1764" s="42"/>
    </row>
    <row r="1765" ht="15.0" customHeight="1">
      <c r="A1765" s="36" t="s">
        <v>6827</v>
      </c>
      <c r="B1765" s="43"/>
      <c r="C1765" s="44"/>
      <c r="D1765" s="47"/>
      <c r="E1765" s="47"/>
      <c r="F1765" s="39" t="str">
        <f t="shared" si="2"/>
        <v>PETUGAS.1764/SPK/SE/PML/3172/2026</v>
      </c>
      <c r="G1765" s="45"/>
      <c r="H1765" s="39" t="str">
        <f>VLOOKUP(G1765,'MITRA (REFERENSI)'!$A:$Z,16,FALSE)</f>
        <v>#N/A</v>
      </c>
      <c r="I1765" s="39" t="str">
        <f>VLOOKUP(G1765,'MITRA (REFERENSI)'!$A:$Z,25,FALSE)</f>
        <v>#N/A</v>
      </c>
      <c r="J1765" s="38" t="str">
        <f>VLOOKUP(G1765,'MITRA (REFERENSI)'!$A:$Z,26,FALSE)</f>
        <v>#N/A</v>
      </c>
      <c r="K1765" s="38" t="str">
        <f>VLOOKUP(G1765,'MITRA (REFERENSI)'!$A:$Z,15,FALSE)</f>
        <v>#N/A</v>
      </c>
      <c r="L1765" s="38" t="str">
        <f>VLOOKUP(G1765,'MITRA (REFERENSI)'!$A:$Z,15,FALSE)</f>
        <v>#N/A</v>
      </c>
      <c r="M1765" s="38" t="str">
        <f>IF(B1765=1,'KELAS (REFERENSI)'!M1765,IF(B1765=2,'KELAS (REFERENSI)'!M1780,IF(B1765=3,'KELAS (REFERENSI)'!M1795,IF(B1765=4,'KELAS (REFERENSI)'!M1810,""))))</f>
        <v/>
      </c>
      <c r="N1765" s="38" t="str">
        <f>IF(B1765=1,'KELAS (REFERENSI)'!N1765,IF(B1765=2,'KELAS (REFERENSI)'!N1780,IF(B1765=3,'KELAS (REFERENSI)'!N1795,IF(B1765=4,'KELAS (REFERENSI)'!N1810,""))))</f>
        <v/>
      </c>
      <c r="O1765" s="38" t="str">
        <f>IF(B1765=1,'KELAS (REFERENSI)'!O1765,IF(B1765=2,'KELAS (REFERENSI)'!O1780,IF(B1765=3,'KELAS (REFERENSI)'!O1795,IF(B1765=4,'KELAS (REFERENSI)'!O1810,""))))</f>
        <v/>
      </c>
      <c r="P1765" s="38" t="str">
        <f>IF(B1765=1,'KELAS (REFERENSI)'!P1765,IF(B1765=2,'KELAS (REFERENSI)'!P1780,IF(B1765=3,'KELAS (REFERENSI)'!P1795,IF(B1765=4,'KELAS (REFERENSI)'!P1810,""))))</f>
        <v/>
      </c>
      <c r="Q1765" s="38" t="str">
        <f t="shared" si="4"/>
        <v>BPS Kota Jakarta Timur</v>
      </c>
      <c r="R1765" s="38" t="str">
        <f t="shared" si="56"/>
        <v/>
      </c>
      <c r="S1765" s="38" t="str">
        <f t="shared" ref="S1765:T1765" si="1773">S1764</f>
        <v>15 Juni sampai dengan 31 Agustus 2026</v>
      </c>
      <c r="T1765" s="38" t="str">
        <f t="shared" si="1773"/>
        <v>31 Agustus 2026</v>
      </c>
      <c r="U1765" s="46"/>
      <c r="V1765" s="42"/>
      <c r="W1765" s="42"/>
      <c r="X1765" s="42"/>
    </row>
    <row r="1766" ht="15.0" customHeight="1">
      <c r="A1766" s="36" t="s">
        <v>6828</v>
      </c>
      <c r="B1766" s="43"/>
      <c r="C1766" s="44"/>
      <c r="D1766" s="47"/>
      <c r="E1766" s="47"/>
      <c r="F1766" s="39" t="str">
        <f t="shared" si="2"/>
        <v>PETUGAS.1765/SPK/SE/PML/3172/2026</v>
      </c>
      <c r="G1766" s="45"/>
      <c r="H1766" s="39" t="str">
        <f>VLOOKUP(G1766,'MITRA (REFERENSI)'!$A:$Z,16,FALSE)</f>
        <v>#N/A</v>
      </c>
      <c r="I1766" s="39" t="str">
        <f>VLOOKUP(G1766,'MITRA (REFERENSI)'!$A:$Z,25,FALSE)</f>
        <v>#N/A</v>
      </c>
      <c r="J1766" s="38" t="str">
        <f>VLOOKUP(G1766,'MITRA (REFERENSI)'!$A:$Z,26,FALSE)</f>
        <v>#N/A</v>
      </c>
      <c r="K1766" s="38" t="str">
        <f>VLOOKUP(G1766,'MITRA (REFERENSI)'!$A:$Z,15,FALSE)</f>
        <v>#N/A</v>
      </c>
      <c r="L1766" s="38" t="str">
        <f>VLOOKUP(G1766,'MITRA (REFERENSI)'!$A:$Z,15,FALSE)</f>
        <v>#N/A</v>
      </c>
      <c r="M1766" s="38" t="str">
        <f>IF(B1766=1,'KELAS (REFERENSI)'!M1766,IF(B1766=2,'KELAS (REFERENSI)'!M1781,IF(B1766=3,'KELAS (REFERENSI)'!M1796,IF(B1766=4,'KELAS (REFERENSI)'!M1811,""))))</f>
        <v/>
      </c>
      <c r="N1766" s="38" t="str">
        <f>IF(B1766=1,'KELAS (REFERENSI)'!N1766,IF(B1766=2,'KELAS (REFERENSI)'!N1781,IF(B1766=3,'KELAS (REFERENSI)'!N1796,IF(B1766=4,'KELAS (REFERENSI)'!N1811,""))))</f>
        <v/>
      </c>
      <c r="O1766" s="38" t="str">
        <f>IF(B1766=1,'KELAS (REFERENSI)'!O1766,IF(B1766=2,'KELAS (REFERENSI)'!O1781,IF(B1766=3,'KELAS (REFERENSI)'!O1796,IF(B1766=4,'KELAS (REFERENSI)'!O1811,""))))</f>
        <v/>
      </c>
      <c r="P1766" s="38" t="str">
        <f>IF(B1766=1,'KELAS (REFERENSI)'!P1766,IF(B1766=2,'KELAS (REFERENSI)'!P1781,IF(B1766=3,'KELAS (REFERENSI)'!P1796,IF(B1766=4,'KELAS (REFERENSI)'!P1811,""))))</f>
        <v/>
      </c>
      <c r="Q1766" s="38" t="str">
        <f t="shared" si="4"/>
        <v>BPS Kota Jakarta Timur</v>
      </c>
      <c r="R1766" s="38" t="str">
        <f t="shared" si="56"/>
        <v/>
      </c>
      <c r="S1766" s="38" t="str">
        <f t="shared" ref="S1766:T1766" si="1774">S1765</f>
        <v>15 Juni sampai dengan 31 Agustus 2026</v>
      </c>
      <c r="T1766" s="38" t="str">
        <f t="shared" si="1774"/>
        <v>31 Agustus 2026</v>
      </c>
      <c r="U1766" s="46"/>
      <c r="V1766" s="42"/>
      <c r="W1766" s="42"/>
      <c r="X1766" s="42"/>
    </row>
    <row r="1767" ht="15.0" customHeight="1">
      <c r="A1767" s="36" t="s">
        <v>6829</v>
      </c>
      <c r="B1767" s="43"/>
      <c r="C1767" s="44"/>
      <c r="D1767" s="47"/>
      <c r="E1767" s="47"/>
      <c r="F1767" s="39" t="str">
        <f t="shared" si="2"/>
        <v>PETUGAS.1766/SPK/SE/PML/3172/2026</v>
      </c>
      <c r="G1767" s="45"/>
      <c r="H1767" s="39" t="str">
        <f>VLOOKUP(G1767,'MITRA (REFERENSI)'!$A:$Z,16,FALSE)</f>
        <v>#N/A</v>
      </c>
      <c r="I1767" s="39" t="str">
        <f>VLOOKUP(G1767,'MITRA (REFERENSI)'!$A:$Z,25,FALSE)</f>
        <v>#N/A</v>
      </c>
      <c r="J1767" s="38" t="str">
        <f>VLOOKUP(G1767,'MITRA (REFERENSI)'!$A:$Z,26,FALSE)</f>
        <v>#N/A</v>
      </c>
      <c r="K1767" s="38" t="str">
        <f>VLOOKUP(G1767,'MITRA (REFERENSI)'!$A:$Z,15,FALSE)</f>
        <v>#N/A</v>
      </c>
      <c r="L1767" s="38" t="str">
        <f>VLOOKUP(G1767,'MITRA (REFERENSI)'!$A:$Z,15,FALSE)</f>
        <v>#N/A</v>
      </c>
      <c r="M1767" s="38" t="str">
        <f>IF(B1767=1,'KELAS (REFERENSI)'!M1767,IF(B1767=2,'KELAS (REFERENSI)'!M1782,IF(B1767=3,'KELAS (REFERENSI)'!M1797,IF(B1767=4,'KELAS (REFERENSI)'!M1812,""))))</f>
        <v/>
      </c>
      <c r="N1767" s="38" t="str">
        <f>IF(B1767=1,'KELAS (REFERENSI)'!N1767,IF(B1767=2,'KELAS (REFERENSI)'!N1782,IF(B1767=3,'KELAS (REFERENSI)'!N1797,IF(B1767=4,'KELAS (REFERENSI)'!N1812,""))))</f>
        <v/>
      </c>
      <c r="O1767" s="38" t="str">
        <f>IF(B1767=1,'KELAS (REFERENSI)'!O1767,IF(B1767=2,'KELAS (REFERENSI)'!O1782,IF(B1767=3,'KELAS (REFERENSI)'!O1797,IF(B1767=4,'KELAS (REFERENSI)'!O1812,""))))</f>
        <v/>
      </c>
      <c r="P1767" s="38" t="str">
        <f>IF(B1767=1,'KELAS (REFERENSI)'!P1767,IF(B1767=2,'KELAS (REFERENSI)'!P1782,IF(B1767=3,'KELAS (REFERENSI)'!P1797,IF(B1767=4,'KELAS (REFERENSI)'!P1812,""))))</f>
        <v/>
      </c>
      <c r="Q1767" s="38" t="str">
        <f t="shared" si="4"/>
        <v>BPS Kota Jakarta Timur</v>
      </c>
      <c r="R1767" s="38" t="str">
        <f t="shared" si="56"/>
        <v/>
      </c>
      <c r="S1767" s="38" t="str">
        <f t="shared" ref="S1767:T1767" si="1775">S1766</f>
        <v>15 Juni sampai dengan 31 Agustus 2026</v>
      </c>
      <c r="T1767" s="38" t="str">
        <f t="shared" si="1775"/>
        <v>31 Agustus 2026</v>
      </c>
      <c r="U1767" s="46"/>
      <c r="V1767" s="42"/>
      <c r="W1767" s="42"/>
      <c r="X1767" s="42"/>
    </row>
    <row r="1768" ht="15.0" customHeight="1">
      <c r="A1768" s="36" t="s">
        <v>6830</v>
      </c>
      <c r="B1768" s="43"/>
      <c r="C1768" s="44"/>
      <c r="D1768" s="47"/>
      <c r="E1768" s="47"/>
      <c r="F1768" s="39" t="str">
        <f t="shared" si="2"/>
        <v>PETUGAS.1767/SPK/SE/PML/3172/2026</v>
      </c>
      <c r="G1768" s="45"/>
      <c r="H1768" s="39" t="str">
        <f>VLOOKUP(G1768,'MITRA (REFERENSI)'!$A:$Z,16,FALSE)</f>
        <v>#N/A</v>
      </c>
      <c r="I1768" s="39" t="str">
        <f>VLOOKUP(G1768,'MITRA (REFERENSI)'!$A:$Z,25,FALSE)</f>
        <v>#N/A</v>
      </c>
      <c r="J1768" s="38" t="str">
        <f>VLOOKUP(G1768,'MITRA (REFERENSI)'!$A:$Z,26,FALSE)</f>
        <v>#N/A</v>
      </c>
      <c r="K1768" s="38" t="str">
        <f>VLOOKUP(G1768,'MITRA (REFERENSI)'!$A:$Z,15,FALSE)</f>
        <v>#N/A</v>
      </c>
      <c r="L1768" s="38" t="str">
        <f>VLOOKUP(G1768,'MITRA (REFERENSI)'!$A:$Z,15,FALSE)</f>
        <v>#N/A</v>
      </c>
      <c r="M1768" s="38" t="str">
        <f>IF(B1768=1,'KELAS (REFERENSI)'!M1768,IF(B1768=2,'KELAS (REFERENSI)'!M1783,IF(B1768=3,'KELAS (REFERENSI)'!M1798,IF(B1768=4,'KELAS (REFERENSI)'!M1813,""))))</f>
        <v/>
      </c>
      <c r="N1768" s="38" t="str">
        <f>IF(B1768=1,'KELAS (REFERENSI)'!N1768,IF(B1768=2,'KELAS (REFERENSI)'!N1783,IF(B1768=3,'KELAS (REFERENSI)'!N1798,IF(B1768=4,'KELAS (REFERENSI)'!N1813,""))))</f>
        <v/>
      </c>
      <c r="O1768" s="38" t="str">
        <f>IF(B1768=1,'KELAS (REFERENSI)'!O1768,IF(B1768=2,'KELAS (REFERENSI)'!O1783,IF(B1768=3,'KELAS (REFERENSI)'!O1798,IF(B1768=4,'KELAS (REFERENSI)'!O1813,""))))</f>
        <v/>
      </c>
      <c r="P1768" s="38" t="str">
        <f>IF(B1768=1,'KELAS (REFERENSI)'!P1768,IF(B1768=2,'KELAS (REFERENSI)'!P1783,IF(B1768=3,'KELAS (REFERENSI)'!P1798,IF(B1768=4,'KELAS (REFERENSI)'!P1813,""))))</f>
        <v/>
      </c>
      <c r="Q1768" s="38" t="str">
        <f t="shared" si="4"/>
        <v>BPS Kota Jakarta Timur</v>
      </c>
      <c r="R1768" s="38" t="str">
        <f t="shared" si="56"/>
        <v/>
      </c>
      <c r="S1768" s="38" t="str">
        <f t="shared" ref="S1768:T1768" si="1776">S1767</f>
        <v>15 Juni sampai dengan 31 Agustus 2026</v>
      </c>
      <c r="T1768" s="38" t="str">
        <f t="shared" si="1776"/>
        <v>31 Agustus 2026</v>
      </c>
      <c r="U1768" s="46"/>
      <c r="V1768" s="42"/>
      <c r="W1768" s="42"/>
      <c r="X1768" s="42"/>
    </row>
    <row r="1769" ht="15.0" customHeight="1">
      <c r="A1769" s="36" t="s">
        <v>6831</v>
      </c>
      <c r="B1769" s="43"/>
      <c r="C1769" s="44"/>
      <c r="D1769" s="47"/>
      <c r="E1769" s="47"/>
      <c r="F1769" s="39" t="str">
        <f t="shared" si="2"/>
        <v>PETUGAS.1768/SPK/SE/PML/3172/2026</v>
      </c>
      <c r="G1769" s="45"/>
      <c r="H1769" s="39" t="str">
        <f>VLOOKUP(G1769,'MITRA (REFERENSI)'!$A:$Z,16,FALSE)</f>
        <v>#N/A</v>
      </c>
      <c r="I1769" s="39" t="str">
        <f>VLOOKUP(G1769,'MITRA (REFERENSI)'!$A:$Z,25,FALSE)</f>
        <v>#N/A</v>
      </c>
      <c r="J1769" s="38" t="str">
        <f>VLOOKUP(G1769,'MITRA (REFERENSI)'!$A:$Z,26,FALSE)</f>
        <v>#N/A</v>
      </c>
      <c r="K1769" s="38" t="str">
        <f>VLOOKUP(G1769,'MITRA (REFERENSI)'!$A:$Z,15,FALSE)</f>
        <v>#N/A</v>
      </c>
      <c r="L1769" s="38" t="str">
        <f>VLOOKUP(G1769,'MITRA (REFERENSI)'!$A:$Z,15,FALSE)</f>
        <v>#N/A</v>
      </c>
      <c r="M1769" s="38" t="str">
        <f>IF(B1769=1,'KELAS (REFERENSI)'!M1769,IF(B1769=2,'KELAS (REFERENSI)'!M1784,IF(B1769=3,'KELAS (REFERENSI)'!M1799,IF(B1769=4,'KELAS (REFERENSI)'!M1814,""))))</f>
        <v/>
      </c>
      <c r="N1769" s="38" t="str">
        <f>IF(B1769=1,'KELAS (REFERENSI)'!N1769,IF(B1769=2,'KELAS (REFERENSI)'!N1784,IF(B1769=3,'KELAS (REFERENSI)'!N1799,IF(B1769=4,'KELAS (REFERENSI)'!N1814,""))))</f>
        <v/>
      </c>
      <c r="O1769" s="38" t="str">
        <f>IF(B1769=1,'KELAS (REFERENSI)'!O1769,IF(B1769=2,'KELAS (REFERENSI)'!O1784,IF(B1769=3,'KELAS (REFERENSI)'!O1799,IF(B1769=4,'KELAS (REFERENSI)'!O1814,""))))</f>
        <v/>
      </c>
      <c r="P1769" s="38" t="str">
        <f>IF(B1769=1,'KELAS (REFERENSI)'!P1769,IF(B1769=2,'KELAS (REFERENSI)'!P1784,IF(B1769=3,'KELAS (REFERENSI)'!P1799,IF(B1769=4,'KELAS (REFERENSI)'!P1814,""))))</f>
        <v/>
      </c>
      <c r="Q1769" s="38" t="str">
        <f t="shared" si="4"/>
        <v>BPS Kota Jakarta Timur</v>
      </c>
      <c r="R1769" s="38" t="str">
        <f t="shared" si="56"/>
        <v/>
      </c>
      <c r="S1769" s="38" t="str">
        <f t="shared" ref="S1769:T1769" si="1777">S1768</f>
        <v>15 Juni sampai dengan 31 Agustus 2026</v>
      </c>
      <c r="T1769" s="38" t="str">
        <f t="shared" si="1777"/>
        <v>31 Agustus 2026</v>
      </c>
      <c r="U1769" s="46"/>
      <c r="V1769" s="42"/>
      <c r="W1769" s="42"/>
      <c r="X1769" s="42"/>
    </row>
    <row r="1770" ht="15.0" customHeight="1">
      <c r="A1770" s="36" t="s">
        <v>6832</v>
      </c>
      <c r="B1770" s="43"/>
      <c r="C1770" s="44"/>
      <c r="D1770" s="47"/>
      <c r="E1770" s="47"/>
      <c r="F1770" s="39" t="str">
        <f t="shared" si="2"/>
        <v>PETUGAS.1769/SPK/SE/PML/3172/2026</v>
      </c>
      <c r="G1770" s="45"/>
      <c r="H1770" s="39" t="str">
        <f>VLOOKUP(G1770,'MITRA (REFERENSI)'!$A:$Z,16,FALSE)</f>
        <v>#N/A</v>
      </c>
      <c r="I1770" s="39" t="str">
        <f>VLOOKUP(G1770,'MITRA (REFERENSI)'!$A:$Z,25,FALSE)</f>
        <v>#N/A</v>
      </c>
      <c r="J1770" s="38" t="str">
        <f>VLOOKUP(G1770,'MITRA (REFERENSI)'!$A:$Z,26,FALSE)</f>
        <v>#N/A</v>
      </c>
      <c r="K1770" s="38" t="str">
        <f>VLOOKUP(G1770,'MITRA (REFERENSI)'!$A:$Z,15,FALSE)</f>
        <v>#N/A</v>
      </c>
      <c r="L1770" s="38" t="str">
        <f>VLOOKUP(G1770,'MITRA (REFERENSI)'!$A:$Z,15,FALSE)</f>
        <v>#N/A</v>
      </c>
      <c r="M1770" s="38" t="str">
        <f>IF(B1770=1,'KELAS (REFERENSI)'!M1770,IF(B1770=2,'KELAS (REFERENSI)'!M1785,IF(B1770=3,'KELAS (REFERENSI)'!M1800,IF(B1770=4,'KELAS (REFERENSI)'!M1815,""))))</f>
        <v/>
      </c>
      <c r="N1770" s="38" t="str">
        <f>IF(B1770=1,'KELAS (REFERENSI)'!N1770,IF(B1770=2,'KELAS (REFERENSI)'!N1785,IF(B1770=3,'KELAS (REFERENSI)'!N1800,IF(B1770=4,'KELAS (REFERENSI)'!N1815,""))))</f>
        <v/>
      </c>
      <c r="O1770" s="38" t="str">
        <f>IF(B1770=1,'KELAS (REFERENSI)'!O1770,IF(B1770=2,'KELAS (REFERENSI)'!O1785,IF(B1770=3,'KELAS (REFERENSI)'!O1800,IF(B1770=4,'KELAS (REFERENSI)'!O1815,""))))</f>
        <v/>
      </c>
      <c r="P1770" s="38" t="str">
        <f>IF(B1770=1,'KELAS (REFERENSI)'!P1770,IF(B1770=2,'KELAS (REFERENSI)'!P1785,IF(B1770=3,'KELAS (REFERENSI)'!P1800,IF(B1770=4,'KELAS (REFERENSI)'!P1815,""))))</f>
        <v/>
      </c>
      <c r="Q1770" s="38" t="str">
        <f t="shared" si="4"/>
        <v>BPS Kota Jakarta Timur</v>
      </c>
      <c r="R1770" s="38" t="str">
        <f t="shared" si="56"/>
        <v/>
      </c>
      <c r="S1770" s="38" t="str">
        <f t="shared" ref="S1770:T1770" si="1778">S1769</f>
        <v>15 Juni sampai dengan 31 Agustus 2026</v>
      </c>
      <c r="T1770" s="38" t="str">
        <f t="shared" si="1778"/>
        <v>31 Agustus 2026</v>
      </c>
      <c r="U1770" s="46"/>
      <c r="V1770" s="42"/>
      <c r="W1770" s="42"/>
      <c r="X1770" s="42"/>
    </row>
    <row r="1771" ht="15.0" customHeight="1">
      <c r="A1771" s="36" t="s">
        <v>6833</v>
      </c>
      <c r="B1771" s="43"/>
      <c r="C1771" s="44"/>
      <c r="D1771" s="47"/>
      <c r="E1771" s="47"/>
      <c r="F1771" s="39" t="str">
        <f t="shared" si="2"/>
        <v>PETUGAS.1770/SPK/SE/PML/3172/2026</v>
      </c>
      <c r="G1771" s="45"/>
      <c r="H1771" s="39" t="str">
        <f>VLOOKUP(G1771,'MITRA (REFERENSI)'!$A:$Z,16,FALSE)</f>
        <v>#N/A</v>
      </c>
      <c r="I1771" s="39" t="str">
        <f>VLOOKUP(G1771,'MITRA (REFERENSI)'!$A:$Z,25,FALSE)</f>
        <v>#N/A</v>
      </c>
      <c r="J1771" s="38" t="str">
        <f>VLOOKUP(G1771,'MITRA (REFERENSI)'!$A:$Z,26,FALSE)</f>
        <v>#N/A</v>
      </c>
      <c r="K1771" s="38" t="str">
        <f>VLOOKUP(G1771,'MITRA (REFERENSI)'!$A:$Z,15,FALSE)</f>
        <v>#N/A</v>
      </c>
      <c r="L1771" s="38" t="str">
        <f>VLOOKUP(G1771,'MITRA (REFERENSI)'!$A:$Z,15,FALSE)</f>
        <v>#N/A</v>
      </c>
      <c r="M1771" s="38" t="str">
        <f>IF(B1771=1,'KELAS (REFERENSI)'!M1771,IF(B1771=2,'KELAS (REFERENSI)'!M1786,IF(B1771=3,'KELAS (REFERENSI)'!M1801,IF(B1771=4,'KELAS (REFERENSI)'!M1816,""))))</f>
        <v/>
      </c>
      <c r="N1771" s="38" t="str">
        <f>IF(B1771=1,'KELAS (REFERENSI)'!N1771,IF(B1771=2,'KELAS (REFERENSI)'!N1786,IF(B1771=3,'KELAS (REFERENSI)'!N1801,IF(B1771=4,'KELAS (REFERENSI)'!N1816,""))))</f>
        <v/>
      </c>
      <c r="O1771" s="38" t="str">
        <f>IF(B1771=1,'KELAS (REFERENSI)'!O1771,IF(B1771=2,'KELAS (REFERENSI)'!O1786,IF(B1771=3,'KELAS (REFERENSI)'!O1801,IF(B1771=4,'KELAS (REFERENSI)'!O1816,""))))</f>
        <v/>
      </c>
      <c r="P1771" s="38" t="str">
        <f>IF(B1771=1,'KELAS (REFERENSI)'!P1771,IF(B1771=2,'KELAS (REFERENSI)'!P1786,IF(B1771=3,'KELAS (REFERENSI)'!P1801,IF(B1771=4,'KELAS (REFERENSI)'!P1816,""))))</f>
        <v/>
      </c>
      <c r="Q1771" s="38" t="str">
        <f t="shared" si="4"/>
        <v>BPS Kota Jakarta Timur</v>
      </c>
      <c r="R1771" s="38" t="str">
        <f t="shared" si="56"/>
        <v/>
      </c>
      <c r="S1771" s="38" t="str">
        <f t="shared" ref="S1771:T1771" si="1779">S1770</f>
        <v>15 Juni sampai dengan 31 Agustus 2026</v>
      </c>
      <c r="T1771" s="38" t="str">
        <f t="shared" si="1779"/>
        <v>31 Agustus 2026</v>
      </c>
      <c r="U1771" s="46"/>
      <c r="V1771" s="42"/>
      <c r="W1771" s="42"/>
      <c r="X1771" s="42"/>
    </row>
    <row r="1772" ht="15.0" customHeight="1">
      <c r="A1772" s="36" t="s">
        <v>6834</v>
      </c>
      <c r="B1772" s="43"/>
      <c r="C1772" s="44"/>
      <c r="D1772" s="47"/>
      <c r="E1772" s="47"/>
      <c r="F1772" s="39" t="str">
        <f t="shared" si="2"/>
        <v>PETUGAS.1771/SPK/SE/PML/3172/2026</v>
      </c>
      <c r="G1772" s="45"/>
      <c r="H1772" s="39" t="str">
        <f>VLOOKUP(G1772,'MITRA (REFERENSI)'!$A:$Z,16,FALSE)</f>
        <v>#N/A</v>
      </c>
      <c r="I1772" s="39" t="str">
        <f>VLOOKUP(G1772,'MITRA (REFERENSI)'!$A:$Z,25,FALSE)</f>
        <v>#N/A</v>
      </c>
      <c r="J1772" s="38" t="str">
        <f>VLOOKUP(G1772,'MITRA (REFERENSI)'!$A:$Z,26,FALSE)</f>
        <v>#N/A</v>
      </c>
      <c r="K1772" s="38" t="str">
        <f>VLOOKUP(G1772,'MITRA (REFERENSI)'!$A:$Z,15,FALSE)</f>
        <v>#N/A</v>
      </c>
      <c r="L1772" s="38" t="str">
        <f>VLOOKUP(G1772,'MITRA (REFERENSI)'!$A:$Z,15,FALSE)</f>
        <v>#N/A</v>
      </c>
      <c r="M1772" s="38" t="str">
        <f>IF(B1772=1,'KELAS (REFERENSI)'!M1772,IF(B1772=2,'KELAS (REFERENSI)'!M1787,IF(B1772=3,'KELAS (REFERENSI)'!M1802,IF(B1772=4,'KELAS (REFERENSI)'!M1817,""))))</f>
        <v/>
      </c>
      <c r="N1772" s="38" t="str">
        <f>IF(B1772=1,'KELAS (REFERENSI)'!N1772,IF(B1772=2,'KELAS (REFERENSI)'!N1787,IF(B1772=3,'KELAS (REFERENSI)'!N1802,IF(B1772=4,'KELAS (REFERENSI)'!N1817,""))))</f>
        <v/>
      </c>
      <c r="O1772" s="38" t="str">
        <f>IF(B1772=1,'KELAS (REFERENSI)'!O1772,IF(B1772=2,'KELAS (REFERENSI)'!O1787,IF(B1772=3,'KELAS (REFERENSI)'!O1802,IF(B1772=4,'KELAS (REFERENSI)'!O1817,""))))</f>
        <v/>
      </c>
      <c r="P1772" s="38" t="str">
        <f>IF(B1772=1,'KELAS (REFERENSI)'!P1772,IF(B1772=2,'KELAS (REFERENSI)'!P1787,IF(B1772=3,'KELAS (REFERENSI)'!P1802,IF(B1772=4,'KELAS (REFERENSI)'!P1817,""))))</f>
        <v/>
      </c>
      <c r="Q1772" s="38" t="str">
        <f t="shared" si="4"/>
        <v>BPS Kota Jakarta Timur</v>
      </c>
      <c r="R1772" s="38" t="str">
        <f t="shared" si="56"/>
        <v/>
      </c>
      <c r="S1772" s="38" t="str">
        <f t="shared" ref="S1772:T1772" si="1780">S1771</f>
        <v>15 Juni sampai dengan 31 Agustus 2026</v>
      </c>
      <c r="T1772" s="38" t="str">
        <f t="shared" si="1780"/>
        <v>31 Agustus 2026</v>
      </c>
      <c r="U1772" s="46"/>
      <c r="V1772" s="42"/>
      <c r="W1772" s="42"/>
      <c r="X1772" s="42"/>
    </row>
    <row r="1773" ht="15.0" customHeight="1">
      <c r="A1773" s="36" t="s">
        <v>6835</v>
      </c>
      <c r="B1773" s="43"/>
      <c r="C1773" s="44"/>
      <c r="D1773" s="47"/>
      <c r="E1773" s="47"/>
      <c r="F1773" s="39" t="str">
        <f t="shared" si="2"/>
        <v>PETUGAS.1772/SPK/SE/PML/3172/2026</v>
      </c>
      <c r="G1773" s="45"/>
      <c r="H1773" s="39" t="str">
        <f>VLOOKUP(G1773,'MITRA (REFERENSI)'!$A:$Z,16,FALSE)</f>
        <v>#N/A</v>
      </c>
      <c r="I1773" s="39" t="str">
        <f>VLOOKUP(G1773,'MITRA (REFERENSI)'!$A:$Z,25,FALSE)</f>
        <v>#N/A</v>
      </c>
      <c r="J1773" s="38" t="str">
        <f>VLOOKUP(G1773,'MITRA (REFERENSI)'!$A:$Z,26,FALSE)</f>
        <v>#N/A</v>
      </c>
      <c r="K1773" s="38" t="str">
        <f>VLOOKUP(G1773,'MITRA (REFERENSI)'!$A:$Z,15,FALSE)</f>
        <v>#N/A</v>
      </c>
      <c r="L1773" s="38" t="str">
        <f>VLOOKUP(G1773,'MITRA (REFERENSI)'!$A:$Z,15,FALSE)</f>
        <v>#N/A</v>
      </c>
      <c r="M1773" s="38" t="str">
        <f>IF(B1773=1,'KELAS (REFERENSI)'!M1773,IF(B1773=2,'KELAS (REFERENSI)'!M1788,IF(B1773=3,'KELAS (REFERENSI)'!M1803,IF(B1773=4,'KELAS (REFERENSI)'!M1818,""))))</f>
        <v/>
      </c>
      <c r="N1773" s="38" t="str">
        <f>IF(B1773=1,'KELAS (REFERENSI)'!N1773,IF(B1773=2,'KELAS (REFERENSI)'!N1788,IF(B1773=3,'KELAS (REFERENSI)'!N1803,IF(B1773=4,'KELAS (REFERENSI)'!N1818,""))))</f>
        <v/>
      </c>
      <c r="O1773" s="38" t="str">
        <f>IF(B1773=1,'KELAS (REFERENSI)'!O1773,IF(B1773=2,'KELAS (REFERENSI)'!O1788,IF(B1773=3,'KELAS (REFERENSI)'!O1803,IF(B1773=4,'KELAS (REFERENSI)'!O1818,""))))</f>
        <v/>
      </c>
      <c r="P1773" s="38" t="str">
        <f>IF(B1773=1,'KELAS (REFERENSI)'!P1773,IF(B1773=2,'KELAS (REFERENSI)'!P1788,IF(B1773=3,'KELAS (REFERENSI)'!P1803,IF(B1773=4,'KELAS (REFERENSI)'!P1818,""))))</f>
        <v/>
      </c>
      <c r="Q1773" s="38" t="str">
        <f t="shared" si="4"/>
        <v>BPS Kota Jakarta Timur</v>
      </c>
      <c r="R1773" s="38" t="str">
        <f t="shared" si="56"/>
        <v/>
      </c>
      <c r="S1773" s="38" t="str">
        <f t="shared" ref="S1773:T1773" si="1781">S1772</f>
        <v>15 Juni sampai dengan 31 Agustus 2026</v>
      </c>
      <c r="T1773" s="38" t="str">
        <f t="shared" si="1781"/>
        <v>31 Agustus 2026</v>
      </c>
      <c r="U1773" s="46"/>
      <c r="V1773" s="42"/>
      <c r="W1773" s="42"/>
      <c r="X1773" s="42"/>
    </row>
    <row r="1774" ht="15.0" customHeight="1">
      <c r="A1774" s="36" t="s">
        <v>6836</v>
      </c>
      <c r="B1774" s="43"/>
      <c r="C1774" s="44"/>
      <c r="D1774" s="47"/>
      <c r="E1774" s="47"/>
      <c r="F1774" s="39" t="str">
        <f t="shared" si="2"/>
        <v>PETUGAS.1773/SPK/SE/PML/3172/2026</v>
      </c>
      <c r="G1774" s="45"/>
      <c r="H1774" s="39" t="str">
        <f>VLOOKUP(G1774,'MITRA (REFERENSI)'!$A:$Z,16,FALSE)</f>
        <v>#N/A</v>
      </c>
      <c r="I1774" s="39" t="str">
        <f>VLOOKUP(G1774,'MITRA (REFERENSI)'!$A:$Z,25,FALSE)</f>
        <v>#N/A</v>
      </c>
      <c r="J1774" s="38" t="str">
        <f>VLOOKUP(G1774,'MITRA (REFERENSI)'!$A:$Z,26,FALSE)</f>
        <v>#N/A</v>
      </c>
      <c r="K1774" s="38" t="str">
        <f>VLOOKUP(G1774,'MITRA (REFERENSI)'!$A:$Z,15,FALSE)</f>
        <v>#N/A</v>
      </c>
      <c r="L1774" s="38" t="str">
        <f>VLOOKUP(G1774,'MITRA (REFERENSI)'!$A:$Z,15,FALSE)</f>
        <v>#N/A</v>
      </c>
      <c r="M1774" s="38" t="str">
        <f>IF(B1774=1,'KELAS (REFERENSI)'!M1774,IF(B1774=2,'KELAS (REFERENSI)'!M1789,IF(B1774=3,'KELAS (REFERENSI)'!M1804,IF(B1774=4,'KELAS (REFERENSI)'!M1819,""))))</f>
        <v/>
      </c>
      <c r="N1774" s="38" t="str">
        <f>IF(B1774=1,'KELAS (REFERENSI)'!N1774,IF(B1774=2,'KELAS (REFERENSI)'!N1789,IF(B1774=3,'KELAS (REFERENSI)'!N1804,IF(B1774=4,'KELAS (REFERENSI)'!N1819,""))))</f>
        <v/>
      </c>
      <c r="O1774" s="38" t="str">
        <f>IF(B1774=1,'KELAS (REFERENSI)'!O1774,IF(B1774=2,'KELAS (REFERENSI)'!O1789,IF(B1774=3,'KELAS (REFERENSI)'!O1804,IF(B1774=4,'KELAS (REFERENSI)'!O1819,""))))</f>
        <v/>
      </c>
      <c r="P1774" s="38" t="str">
        <f>IF(B1774=1,'KELAS (REFERENSI)'!P1774,IF(B1774=2,'KELAS (REFERENSI)'!P1789,IF(B1774=3,'KELAS (REFERENSI)'!P1804,IF(B1774=4,'KELAS (REFERENSI)'!P1819,""))))</f>
        <v/>
      </c>
      <c r="Q1774" s="38" t="str">
        <f t="shared" si="4"/>
        <v>BPS Kota Jakarta Timur</v>
      </c>
      <c r="R1774" s="38" t="str">
        <f t="shared" si="56"/>
        <v/>
      </c>
      <c r="S1774" s="38" t="str">
        <f t="shared" ref="S1774:T1774" si="1782">S1773</f>
        <v>15 Juni sampai dengan 31 Agustus 2026</v>
      </c>
      <c r="T1774" s="38" t="str">
        <f t="shared" si="1782"/>
        <v>31 Agustus 2026</v>
      </c>
      <c r="U1774" s="46"/>
      <c r="V1774" s="42"/>
      <c r="W1774" s="42"/>
      <c r="X1774" s="42"/>
    </row>
    <row r="1775" ht="15.0" customHeight="1">
      <c r="A1775" s="36" t="s">
        <v>6837</v>
      </c>
      <c r="B1775" s="43"/>
      <c r="C1775" s="44"/>
      <c r="D1775" s="47"/>
      <c r="E1775" s="47"/>
      <c r="F1775" s="39" t="str">
        <f t="shared" si="2"/>
        <v>PETUGAS.1774/SPK/SE/PML/3172/2026</v>
      </c>
      <c r="G1775" s="45"/>
      <c r="H1775" s="39" t="str">
        <f>VLOOKUP(G1775,'MITRA (REFERENSI)'!$A:$Z,16,FALSE)</f>
        <v>#N/A</v>
      </c>
      <c r="I1775" s="39" t="str">
        <f>VLOOKUP(G1775,'MITRA (REFERENSI)'!$A:$Z,25,FALSE)</f>
        <v>#N/A</v>
      </c>
      <c r="J1775" s="38" t="str">
        <f>VLOOKUP(G1775,'MITRA (REFERENSI)'!$A:$Z,26,FALSE)</f>
        <v>#N/A</v>
      </c>
      <c r="K1775" s="38" t="str">
        <f>VLOOKUP(G1775,'MITRA (REFERENSI)'!$A:$Z,15,FALSE)</f>
        <v>#N/A</v>
      </c>
      <c r="L1775" s="38" t="str">
        <f>VLOOKUP(G1775,'MITRA (REFERENSI)'!$A:$Z,15,FALSE)</f>
        <v>#N/A</v>
      </c>
      <c r="M1775" s="38" t="str">
        <f>IF(B1775=1,'KELAS (REFERENSI)'!M1775,IF(B1775=2,'KELAS (REFERENSI)'!M1790,IF(B1775=3,'KELAS (REFERENSI)'!M1805,IF(B1775=4,'KELAS (REFERENSI)'!M1820,""))))</f>
        <v/>
      </c>
      <c r="N1775" s="38" t="str">
        <f>IF(B1775=1,'KELAS (REFERENSI)'!N1775,IF(B1775=2,'KELAS (REFERENSI)'!N1790,IF(B1775=3,'KELAS (REFERENSI)'!N1805,IF(B1775=4,'KELAS (REFERENSI)'!N1820,""))))</f>
        <v/>
      </c>
      <c r="O1775" s="38" t="str">
        <f>IF(B1775=1,'KELAS (REFERENSI)'!O1775,IF(B1775=2,'KELAS (REFERENSI)'!O1790,IF(B1775=3,'KELAS (REFERENSI)'!O1805,IF(B1775=4,'KELAS (REFERENSI)'!O1820,""))))</f>
        <v/>
      </c>
      <c r="P1775" s="38" t="str">
        <f>IF(B1775=1,'KELAS (REFERENSI)'!P1775,IF(B1775=2,'KELAS (REFERENSI)'!P1790,IF(B1775=3,'KELAS (REFERENSI)'!P1805,IF(B1775=4,'KELAS (REFERENSI)'!P1820,""))))</f>
        <v/>
      </c>
      <c r="Q1775" s="38" t="str">
        <f t="shared" si="4"/>
        <v>BPS Kota Jakarta Timur</v>
      </c>
      <c r="R1775" s="38" t="str">
        <f t="shared" si="56"/>
        <v/>
      </c>
      <c r="S1775" s="38" t="str">
        <f t="shared" ref="S1775:T1775" si="1783">S1774</f>
        <v>15 Juni sampai dengan 31 Agustus 2026</v>
      </c>
      <c r="T1775" s="38" t="str">
        <f t="shared" si="1783"/>
        <v>31 Agustus 2026</v>
      </c>
      <c r="U1775" s="46"/>
      <c r="V1775" s="42"/>
      <c r="W1775" s="42"/>
      <c r="X1775" s="42"/>
    </row>
    <row r="1776" ht="15.0" customHeight="1">
      <c r="A1776" s="36" t="s">
        <v>6838</v>
      </c>
      <c r="B1776" s="43"/>
      <c r="C1776" s="44"/>
      <c r="D1776" s="47"/>
      <c r="E1776" s="47"/>
      <c r="F1776" s="39" t="str">
        <f t="shared" si="2"/>
        <v>PETUGAS.1775/SPK/SE/PML/3172/2026</v>
      </c>
      <c r="G1776" s="45"/>
      <c r="H1776" s="39" t="str">
        <f>VLOOKUP(G1776,'MITRA (REFERENSI)'!$A:$Z,16,FALSE)</f>
        <v>#N/A</v>
      </c>
      <c r="I1776" s="39" t="str">
        <f>VLOOKUP(G1776,'MITRA (REFERENSI)'!$A:$Z,25,FALSE)</f>
        <v>#N/A</v>
      </c>
      <c r="J1776" s="38" t="str">
        <f>VLOOKUP(G1776,'MITRA (REFERENSI)'!$A:$Z,26,FALSE)</f>
        <v>#N/A</v>
      </c>
      <c r="K1776" s="38" t="str">
        <f>VLOOKUP(G1776,'MITRA (REFERENSI)'!$A:$Z,15,FALSE)</f>
        <v>#N/A</v>
      </c>
      <c r="L1776" s="38" t="str">
        <f>VLOOKUP(G1776,'MITRA (REFERENSI)'!$A:$Z,15,FALSE)</f>
        <v>#N/A</v>
      </c>
      <c r="M1776" s="38" t="str">
        <f>IF(B1776=1,'KELAS (REFERENSI)'!M1776,IF(B1776=2,'KELAS (REFERENSI)'!M1791,IF(B1776=3,'KELAS (REFERENSI)'!M1806,IF(B1776=4,'KELAS (REFERENSI)'!M1821,""))))</f>
        <v/>
      </c>
      <c r="N1776" s="38" t="str">
        <f>IF(B1776=1,'KELAS (REFERENSI)'!N1776,IF(B1776=2,'KELAS (REFERENSI)'!N1791,IF(B1776=3,'KELAS (REFERENSI)'!N1806,IF(B1776=4,'KELAS (REFERENSI)'!N1821,""))))</f>
        <v/>
      </c>
      <c r="O1776" s="38" t="str">
        <f>IF(B1776=1,'KELAS (REFERENSI)'!O1776,IF(B1776=2,'KELAS (REFERENSI)'!O1791,IF(B1776=3,'KELAS (REFERENSI)'!O1806,IF(B1776=4,'KELAS (REFERENSI)'!O1821,""))))</f>
        <v/>
      </c>
      <c r="P1776" s="38" t="str">
        <f>IF(B1776=1,'KELAS (REFERENSI)'!P1776,IF(B1776=2,'KELAS (REFERENSI)'!P1791,IF(B1776=3,'KELAS (REFERENSI)'!P1806,IF(B1776=4,'KELAS (REFERENSI)'!P1821,""))))</f>
        <v/>
      </c>
      <c r="Q1776" s="38" t="str">
        <f t="shared" si="4"/>
        <v>BPS Kota Jakarta Timur</v>
      </c>
      <c r="R1776" s="38" t="str">
        <f t="shared" si="56"/>
        <v/>
      </c>
      <c r="S1776" s="38" t="str">
        <f t="shared" ref="S1776:T1776" si="1784">S1775</f>
        <v>15 Juni sampai dengan 31 Agustus 2026</v>
      </c>
      <c r="T1776" s="38" t="str">
        <f t="shared" si="1784"/>
        <v>31 Agustus 2026</v>
      </c>
      <c r="U1776" s="46"/>
      <c r="V1776" s="42"/>
      <c r="W1776" s="42"/>
      <c r="X1776" s="42"/>
    </row>
    <row r="1777" ht="15.0" customHeight="1">
      <c r="A1777" s="36" t="s">
        <v>6839</v>
      </c>
      <c r="B1777" s="43"/>
      <c r="C1777" s="44"/>
      <c r="D1777" s="47"/>
      <c r="E1777" s="47"/>
      <c r="F1777" s="39" t="str">
        <f t="shared" si="2"/>
        <v>PETUGAS.1776/SPK/SE/PML/3172/2026</v>
      </c>
      <c r="G1777" s="45"/>
      <c r="H1777" s="39" t="str">
        <f>VLOOKUP(G1777,'MITRA (REFERENSI)'!$A:$Z,16,FALSE)</f>
        <v>#N/A</v>
      </c>
      <c r="I1777" s="39" t="str">
        <f>VLOOKUP(G1777,'MITRA (REFERENSI)'!$A:$Z,25,FALSE)</f>
        <v>#N/A</v>
      </c>
      <c r="J1777" s="38" t="str">
        <f>VLOOKUP(G1777,'MITRA (REFERENSI)'!$A:$Z,26,FALSE)</f>
        <v>#N/A</v>
      </c>
      <c r="K1777" s="38" t="str">
        <f>VLOOKUP(G1777,'MITRA (REFERENSI)'!$A:$Z,15,FALSE)</f>
        <v>#N/A</v>
      </c>
      <c r="L1777" s="38" t="str">
        <f>VLOOKUP(G1777,'MITRA (REFERENSI)'!$A:$Z,15,FALSE)</f>
        <v>#N/A</v>
      </c>
      <c r="M1777" s="38" t="str">
        <f>IF(B1777=1,'KELAS (REFERENSI)'!M1777,IF(B1777=2,'KELAS (REFERENSI)'!M1792,IF(B1777=3,'KELAS (REFERENSI)'!M1807,IF(B1777=4,'KELAS (REFERENSI)'!M1822,""))))</f>
        <v/>
      </c>
      <c r="N1777" s="38" t="str">
        <f>IF(B1777=1,'KELAS (REFERENSI)'!N1777,IF(B1777=2,'KELAS (REFERENSI)'!N1792,IF(B1777=3,'KELAS (REFERENSI)'!N1807,IF(B1777=4,'KELAS (REFERENSI)'!N1822,""))))</f>
        <v/>
      </c>
      <c r="O1777" s="38" t="str">
        <f>IF(B1777=1,'KELAS (REFERENSI)'!O1777,IF(B1777=2,'KELAS (REFERENSI)'!O1792,IF(B1777=3,'KELAS (REFERENSI)'!O1807,IF(B1777=4,'KELAS (REFERENSI)'!O1822,""))))</f>
        <v/>
      </c>
      <c r="P1777" s="38" t="str">
        <f>IF(B1777=1,'KELAS (REFERENSI)'!P1777,IF(B1777=2,'KELAS (REFERENSI)'!P1792,IF(B1777=3,'KELAS (REFERENSI)'!P1807,IF(B1777=4,'KELAS (REFERENSI)'!P1822,""))))</f>
        <v/>
      </c>
      <c r="Q1777" s="38" t="str">
        <f t="shared" si="4"/>
        <v>BPS Kota Jakarta Timur</v>
      </c>
      <c r="R1777" s="38" t="str">
        <f t="shared" si="56"/>
        <v/>
      </c>
      <c r="S1777" s="38" t="str">
        <f t="shared" ref="S1777:T1777" si="1785">S1776</f>
        <v>15 Juni sampai dengan 31 Agustus 2026</v>
      </c>
      <c r="T1777" s="38" t="str">
        <f t="shared" si="1785"/>
        <v>31 Agustus 2026</v>
      </c>
      <c r="U1777" s="46"/>
      <c r="V1777" s="42"/>
      <c r="W1777" s="42"/>
      <c r="X1777" s="42"/>
    </row>
    <row r="1778" ht="15.0" customHeight="1">
      <c r="A1778" s="36" t="s">
        <v>6840</v>
      </c>
      <c r="B1778" s="43"/>
      <c r="C1778" s="44"/>
      <c r="D1778" s="47"/>
      <c r="E1778" s="47"/>
      <c r="F1778" s="39" t="str">
        <f t="shared" si="2"/>
        <v>PETUGAS.1777/SPK/SE/PML/3172/2026</v>
      </c>
      <c r="G1778" s="45"/>
      <c r="H1778" s="39" t="str">
        <f>VLOOKUP(G1778,'MITRA (REFERENSI)'!$A:$Z,16,FALSE)</f>
        <v>#N/A</v>
      </c>
      <c r="I1778" s="39" t="str">
        <f>VLOOKUP(G1778,'MITRA (REFERENSI)'!$A:$Z,25,FALSE)</f>
        <v>#N/A</v>
      </c>
      <c r="J1778" s="38" t="str">
        <f>VLOOKUP(G1778,'MITRA (REFERENSI)'!$A:$Z,26,FALSE)</f>
        <v>#N/A</v>
      </c>
      <c r="K1778" s="38" t="str">
        <f>VLOOKUP(G1778,'MITRA (REFERENSI)'!$A:$Z,15,FALSE)</f>
        <v>#N/A</v>
      </c>
      <c r="L1778" s="38" t="str">
        <f>VLOOKUP(G1778,'MITRA (REFERENSI)'!$A:$Z,15,FALSE)</f>
        <v>#N/A</v>
      </c>
      <c r="M1778" s="38" t="str">
        <f>IF(B1778=1,'KELAS (REFERENSI)'!M1778,IF(B1778=2,'KELAS (REFERENSI)'!M1793,IF(B1778=3,'KELAS (REFERENSI)'!M1808,IF(B1778=4,'KELAS (REFERENSI)'!M1823,""))))</f>
        <v/>
      </c>
      <c r="N1778" s="38" t="str">
        <f>IF(B1778=1,'KELAS (REFERENSI)'!N1778,IF(B1778=2,'KELAS (REFERENSI)'!N1793,IF(B1778=3,'KELAS (REFERENSI)'!N1808,IF(B1778=4,'KELAS (REFERENSI)'!N1823,""))))</f>
        <v/>
      </c>
      <c r="O1778" s="38" t="str">
        <f>IF(B1778=1,'KELAS (REFERENSI)'!O1778,IF(B1778=2,'KELAS (REFERENSI)'!O1793,IF(B1778=3,'KELAS (REFERENSI)'!O1808,IF(B1778=4,'KELAS (REFERENSI)'!O1823,""))))</f>
        <v/>
      </c>
      <c r="P1778" s="38" t="str">
        <f>IF(B1778=1,'KELAS (REFERENSI)'!P1778,IF(B1778=2,'KELAS (REFERENSI)'!P1793,IF(B1778=3,'KELAS (REFERENSI)'!P1808,IF(B1778=4,'KELAS (REFERENSI)'!P1823,""))))</f>
        <v/>
      </c>
      <c r="Q1778" s="38" t="str">
        <f t="shared" si="4"/>
        <v>BPS Kota Jakarta Timur</v>
      </c>
      <c r="R1778" s="38" t="str">
        <f t="shared" si="56"/>
        <v/>
      </c>
      <c r="S1778" s="38" t="str">
        <f t="shared" ref="S1778:T1778" si="1786">S1777</f>
        <v>15 Juni sampai dengan 31 Agustus 2026</v>
      </c>
      <c r="T1778" s="38" t="str">
        <f t="shared" si="1786"/>
        <v>31 Agustus 2026</v>
      </c>
      <c r="U1778" s="46"/>
      <c r="V1778" s="42"/>
      <c r="W1778" s="42"/>
      <c r="X1778" s="42"/>
    </row>
    <row r="1779" ht="15.0" customHeight="1">
      <c r="A1779" s="36" t="s">
        <v>6841</v>
      </c>
      <c r="B1779" s="43"/>
      <c r="C1779" s="44"/>
      <c r="D1779" s="47"/>
      <c r="E1779" s="47"/>
      <c r="F1779" s="39" t="str">
        <f t="shared" si="2"/>
        <v>PETUGAS.1778/SPK/SE/PML/3172/2026</v>
      </c>
      <c r="G1779" s="45"/>
      <c r="H1779" s="39" t="str">
        <f>VLOOKUP(G1779,'MITRA (REFERENSI)'!$A:$Z,16,FALSE)</f>
        <v>#N/A</v>
      </c>
      <c r="I1779" s="39" t="str">
        <f>VLOOKUP(G1779,'MITRA (REFERENSI)'!$A:$Z,25,FALSE)</f>
        <v>#N/A</v>
      </c>
      <c r="J1779" s="38" t="str">
        <f>VLOOKUP(G1779,'MITRA (REFERENSI)'!$A:$Z,26,FALSE)</f>
        <v>#N/A</v>
      </c>
      <c r="K1779" s="38" t="str">
        <f>VLOOKUP(G1779,'MITRA (REFERENSI)'!$A:$Z,15,FALSE)</f>
        <v>#N/A</v>
      </c>
      <c r="L1779" s="38" t="str">
        <f>VLOOKUP(G1779,'MITRA (REFERENSI)'!$A:$Z,15,FALSE)</f>
        <v>#N/A</v>
      </c>
      <c r="M1779" s="38" t="str">
        <f>IF(B1779=1,'KELAS (REFERENSI)'!M1779,IF(B1779=2,'KELAS (REFERENSI)'!M1794,IF(B1779=3,'KELAS (REFERENSI)'!M1809,IF(B1779=4,'KELAS (REFERENSI)'!M1824,""))))</f>
        <v/>
      </c>
      <c r="N1779" s="38" t="str">
        <f>IF(B1779=1,'KELAS (REFERENSI)'!N1779,IF(B1779=2,'KELAS (REFERENSI)'!N1794,IF(B1779=3,'KELAS (REFERENSI)'!N1809,IF(B1779=4,'KELAS (REFERENSI)'!N1824,""))))</f>
        <v/>
      </c>
      <c r="O1779" s="38" t="str">
        <f>IF(B1779=1,'KELAS (REFERENSI)'!O1779,IF(B1779=2,'KELAS (REFERENSI)'!O1794,IF(B1779=3,'KELAS (REFERENSI)'!O1809,IF(B1779=4,'KELAS (REFERENSI)'!O1824,""))))</f>
        <v/>
      </c>
      <c r="P1779" s="38" t="str">
        <f>IF(B1779=1,'KELAS (REFERENSI)'!P1779,IF(B1779=2,'KELAS (REFERENSI)'!P1794,IF(B1779=3,'KELAS (REFERENSI)'!P1809,IF(B1779=4,'KELAS (REFERENSI)'!P1824,""))))</f>
        <v/>
      </c>
      <c r="Q1779" s="38" t="str">
        <f t="shared" si="4"/>
        <v>BPS Kota Jakarta Timur</v>
      </c>
      <c r="R1779" s="38" t="str">
        <f t="shared" si="56"/>
        <v/>
      </c>
      <c r="S1779" s="38" t="str">
        <f t="shared" ref="S1779:T1779" si="1787">S1778</f>
        <v>15 Juni sampai dengan 31 Agustus 2026</v>
      </c>
      <c r="T1779" s="38" t="str">
        <f t="shared" si="1787"/>
        <v>31 Agustus 2026</v>
      </c>
      <c r="U1779" s="46"/>
      <c r="V1779" s="42"/>
      <c r="W1779" s="42"/>
      <c r="X1779" s="42"/>
    </row>
    <row r="1780" ht="15.0" customHeight="1">
      <c r="A1780" s="36" t="s">
        <v>6842</v>
      </c>
      <c r="B1780" s="43"/>
      <c r="C1780" s="44"/>
      <c r="D1780" s="47"/>
      <c r="E1780" s="47"/>
      <c r="F1780" s="39" t="str">
        <f t="shared" si="2"/>
        <v>PETUGAS.1779/SPK/SE/PML/3172/2026</v>
      </c>
      <c r="G1780" s="45"/>
      <c r="H1780" s="39" t="str">
        <f>VLOOKUP(G1780,'MITRA (REFERENSI)'!$A:$Z,16,FALSE)</f>
        <v>#N/A</v>
      </c>
      <c r="I1780" s="39" t="str">
        <f>VLOOKUP(G1780,'MITRA (REFERENSI)'!$A:$Z,25,FALSE)</f>
        <v>#N/A</v>
      </c>
      <c r="J1780" s="38" t="str">
        <f>VLOOKUP(G1780,'MITRA (REFERENSI)'!$A:$Z,26,FALSE)</f>
        <v>#N/A</v>
      </c>
      <c r="K1780" s="38" t="str">
        <f>VLOOKUP(G1780,'MITRA (REFERENSI)'!$A:$Z,15,FALSE)</f>
        <v>#N/A</v>
      </c>
      <c r="L1780" s="38" t="str">
        <f>VLOOKUP(G1780,'MITRA (REFERENSI)'!$A:$Z,15,FALSE)</f>
        <v>#N/A</v>
      </c>
      <c r="M1780" s="38" t="str">
        <f>IF(B1780=1,'KELAS (REFERENSI)'!M1780,IF(B1780=2,'KELAS (REFERENSI)'!M1795,IF(B1780=3,'KELAS (REFERENSI)'!M1810,IF(B1780=4,'KELAS (REFERENSI)'!M1825,""))))</f>
        <v/>
      </c>
      <c r="N1780" s="38" t="str">
        <f>IF(B1780=1,'KELAS (REFERENSI)'!N1780,IF(B1780=2,'KELAS (REFERENSI)'!N1795,IF(B1780=3,'KELAS (REFERENSI)'!N1810,IF(B1780=4,'KELAS (REFERENSI)'!N1825,""))))</f>
        <v/>
      </c>
      <c r="O1780" s="38" t="str">
        <f>IF(B1780=1,'KELAS (REFERENSI)'!O1780,IF(B1780=2,'KELAS (REFERENSI)'!O1795,IF(B1780=3,'KELAS (REFERENSI)'!O1810,IF(B1780=4,'KELAS (REFERENSI)'!O1825,""))))</f>
        <v/>
      </c>
      <c r="P1780" s="38" t="str">
        <f>IF(B1780=1,'KELAS (REFERENSI)'!P1780,IF(B1780=2,'KELAS (REFERENSI)'!P1795,IF(B1780=3,'KELAS (REFERENSI)'!P1810,IF(B1780=4,'KELAS (REFERENSI)'!P1825,""))))</f>
        <v/>
      </c>
      <c r="Q1780" s="38" t="str">
        <f t="shared" si="4"/>
        <v>BPS Kota Jakarta Timur</v>
      </c>
      <c r="R1780" s="38" t="str">
        <f t="shared" si="56"/>
        <v/>
      </c>
      <c r="S1780" s="38" t="str">
        <f t="shared" ref="S1780:T1780" si="1788">S1779</f>
        <v>15 Juni sampai dengan 31 Agustus 2026</v>
      </c>
      <c r="T1780" s="38" t="str">
        <f t="shared" si="1788"/>
        <v>31 Agustus 2026</v>
      </c>
      <c r="U1780" s="46"/>
      <c r="V1780" s="42"/>
      <c r="W1780" s="42"/>
      <c r="X1780" s="42"/>
    </row>
    <row r="1781" ht="15.0" customHeight="1">
      <c r="A1781" s="36" t="s">
        <v>6843</v>
      </c>
      <c r="B1781" s="43"/>
      <c r="C1781" s="44"/>
      <c r="D1781" s="47"/>
      <c r="E1781" s="47"/>
      <c r="F1781" s="39" t="str">
        <f t="shared" si="2"/>
        <v>PETUGAS.1780/SPK/SE/PML/3172/2026</v>
      </c>
      <c r="G1781" s="45"/>
      <c r="H1781" s="39" t="str">
        <f>VLOOKUP(G1781,'MITRA (REFERENSI)'!$A:$Z,16,FALSE)</f>
        <v>#N/A</v>
      </c>
      <c r="I1781" s="39" t="str">
        <f>VLOOKUP(G1781,'MITRA (REFERENSI)'!$A:$Z,25,FALSE)</f>
        <v>#N/A</v>
      </c>
      <c r="J1781" s="38" t="str">
        <f>VLOOKUP(G1781,'MITRA (REFERENSI)'!$A:$Z,26,FALSE)</f>
        <v>#N/A</v>
      </c>
      <c r="K1781" s="38" t="str">
        <f>VLOOKUP(G1781,'MITRA (REFERENSI)'!$A:$Z,15,FALSE)</f>
        <v>#N/A</v>
      </c>
      <c r="L1781" s="38" t="str">
        <f>VLOOKUP(G1781,'MITRA (REFERENSI)'!$A:$Z,15,FALSE)</f>
        <v>#N/A</v>
      </c>
      <c r="M1781" s="38" t="str">
        <f>IF(B1781=1,'KELAS (REFERENSI)'!M1781,IF(B1781=2,'KELAS (REFERENSI)'!M1796,IF(B1781=3,'KELAS (REFERENSI)'!M1811,IF(B1781=4,'KELAS (REFERENSI)'!M1826,""))))</f>
        <v/>
      </c>
      <c r="N1781" s="38" t="str">
        <f>IF(B1781=1,'KELAS (REFERENSI)'!N1781,IF(B1781=2,'KELAS (REFERENSI)'!N1796,IF(B1781=3,'KELAS (REFERENSI)'!N1811,IF(B1781=4,'KELAS (REFERENSI)'!N1826,""))))</f>
        <v/>
      </c>
      <c r="O1781" s="38" t="str">
        <f>IF(B1781=1,'KELAS (REFERENSI)'!O1781,IF(B1781=2,'KELAS (REFERENSI)'!O1796,IF(B1781=3,'KELAS (REFERENSI)'!O1811,IF(B1781=4,'KELAS (REFERENSI)'!O1826,""))))</f>
        <v/>
      </c>
      <c r="P1781" s="38" t="str">
        <f>IF(B1781=1,'KELAS (REFERENSI)'!P1781,IF(B1781=2,'KELAS (REFERENSI)'!P1796,IF(B1781=3,'KELAS (REFERENSI)'!P1811,IF(B1781=4,'KELAS (REFERENSI)'!P1826,""))))</f>
        <v/>
      </c>
      <c r="Q1781" s="38" t="str">
        <f t="shared" si="4"/>
        <v>BPS Kota Jakarta Timur</v>
      </c>
      <c r="R1781" s="38" t="str">
        <f t="shared" si="56"/>
        <v/>
      </c>
      <c r="S1781" s="38" t="str">
        <f t="shared" ref="S1781:T1781" si="1789">S1780</f>
        <v>15 Juni sampai dengan 31 Agustus 2026</v>
      </c>
      <c r="T1781" s="38" t="str">
        <f t="shared" si="1789"/>
        <v>31 Agustus 2026</v>
      </c>
      <c r="U1781" s="46"/>
      <c r="V1781" s="42"/>
      <c r="W1781" s="42"/>
      <c r="X1781" s="42"/>
    </row>
    <row r="1782" ht="15.0" customHeight="1">
      <c r="A1782" s="36" t="s">
        <v>6844</v>
      </c>
      <c r="B1782" s="43"/>
      <c r="C1782" s="44"/>
      <c r="D1782" s="47"/>
      <c r="E1782" s="47"/>
      <c r="F1782" s="39" t="str">
        <f t="shared" si="2"/>
        <v>PETUGAS.1781/SPK/SE/PML/3172/2026</v>
      </c>
      <c r="G1782" s="45"/>
      <c r="H1782" s="39" t="str">
        <f>VLOOKUP(G1782,'MITRA (REFERENSI)'!$A:$Z,16,FALSE)</f>
        <v>#N/A</v>
      </c>
      <c r="I1782" s="39" t="str">
        <f>VLOOKUP(G1782,'MITRA (REFERENSI)'!$A:$Z,25,FALSE)</f>
        <v>#N/A</v>
      </c>
      <c r="J1782" s="38" t="str">
        <f>VLOOKUP(G1782,'MITRA (REFERENSI)'!$A:$Z,26,FALSE)</f>
        <v>#N/A</v>
      </c>
      <c r="K1782" s="38" t="str">
        <f>VLOOKUP(G1782,'MITRA (REFERENSI)'!$A:$Z,15,FALSE)</f>
        <v>#N/A</v>
      </c>
      <c r="L1782" s="38" t="str">
        <f>VLOOKUP(G1782,'MITRA (REFERENSI)'!$A:$Z,15,FALSE)</f>
        <v>#N/A</v>
      </c>
      <c r="M1782" s="38" t="str">
        <f>IF(B1782=1,'KELAS (REFERENSI)'!M1782,IF(B1782=2,'KELAS (REFERENSI)'!M1797,IF(B1782=3,'KELAS (REFERENSI)'!M1812,IF(B1782=4,'KELAS (REFERENSI)'!M1827,""))))</f>
        <v/>
      </c>
      <c r="N1782" s="38" t="str">
        <f>IF(B1782=1,'KELAS (REFERENSI)'!N1782,IF(B1782=2,'KELAS (REFERENSI)'!N1797,IF(B1782=3,'KELAS (REFERENSI)'!N1812,IF(B1782=4,'KELAS (REFERENSI)'!N1827,""))))</f>
        <v/>
      </c>
      <c r="O1782" s="38" t="str">
        <f>IF(B1782=1,'KELAS (REFERENSI)'!O1782,IF(B1782=2,'KELAS (REFERENSI)'!O1797,IF(B1782=3,'KELAS (REFERENSI)'!O1812,IF(B1782=4,'KELAS (REFERENSI)'!O1827,""))))</f>
        <v/>
      </c>
      <c r="P1782" s="38" t="str">
        <f>IF(B1782=1,'KELAS (REFERENSI)'!P1782,IF(B1782=2,'KELAS (REFERENSI)'!P1797,IF(B1782=3,'KELAS (REFERENSI)'!P1812,IF(B1782=4,'KELAS (REFERENSI)'!P1827,""))))</f>
        <v/>
      </c>
      <c r="Q1782" s="38" t="str">
        <f t="shared" si="4"/>
        <v>BPS Kota Jakarta Timur</v>
      </c>
      <c r="R1782" s="38" t="str">
        <f t="shared" si="56"/>
        <v/>
      </c>
      <c r="S1782" s="38" t="str">
        <f t="shared" ref="S1782:T1782" si="1790">S1781</f>
        <v>15 Juni sampai dengan 31 Agustus 2026</v>
      </c>
      <c r="T1782" s="38" t="str">
        <f t="shared" si="1790"/>
        <v>31 Agustus 2026</v>
      </c>
      <c r="U1782" s="46"/>
      <c r="V1782" s="42"/>
      <c r="W1782" s="42"/>
      <c r="X1782" s="42"/>
    </row>
    <row r="1783" ht="15.0" customHeight="1">
      <c r="A1783" s="36" t="s">
        <v>6845</v>
      </c>
      <c r="B1783" s="43"/>
      <c r="C1783" s="44"/>
      <c r="D1783" s="47"/>
      <c r="E1783" s="47"/>
      <c r="F1783" s="39" t="str">
        <f t="shared" si="2"/>
        <v>PETUGAS.1782/SPK/SE/PML/3172/2026</v>
      </c>
      <c r="G1783" s="45"/>
      <c r="H1783" s="39" t="str">
        <f>VLOOKUP(G1783,'MITRA (REFERENSI)'!$A:$Z,16,FALSE)</f>
        <v>#N/A</v>
      </c>
      <c r="I1783" s="39" t="str">
        <f>VLOOKUP(G1783,'MITRA (REFERENSI)'!$A:$Z,25,FALSE)</f>
        <v>#N/A</v>
      </c>
      <c r="J1783" s="38" t="str">
        <f>VLOOKUP(G1783,'MITRA (REFERENSI)'!$A:$Z,26,FALSE)</f>
        <v>#N/A</v>
      </c>
      <c r="K1783" s="38" t="str">
        <f>VLOOKUP(G1783,'MITRA (REFERENSI)'!$A:$Z,15,FALSE)</f>
        <v>#N/A</v>
      </c>
      <c r="L1783" s="38" t="str">
        <f>VLOOKUP(G1783,'MITRA (REFERENSI)'!$A:$Z,15,FALSE)</f>
        <v>#N/A</v>
      </c>
      <c r="M1783" s="38" t="str">
        <f>IF(B1783=1,'KELAS (REFERENSI)'!M1783,IF(B1783=2,'KELAS (REFERENSI)'!M1798,IF(B1783=3,'KELAS (REFERENSI)'!M1813,IF(B1783=4,'KELAS (REFERENSI)'!M1828,""))))</f>
        <v/>
      </c>
      <c r="N1783" s="38" t="str">
        <f>IF(B1783=1,'KELAS (REFERENSI)'!N1783,IF(B1783=2,'KELAS (REFERENSI)'!N1798,IF(B1783=3,'KELAS (REFERENSI)'!N1813,IF(B1783=4,'KELAS (REFERENSI)'!N1828,""))))</f>
        <v/>
      </c>
      <c r="O1783" s="38" t="str">
        <f>IF(B1783=1,'KELAS (REFERENSI)'!O1783,IF(B1783=2,'KELAS (REFERENSI)'!O1798,IF(B1783=3,'KELAS (REFERENSI)'!O1813,IF(B1783=4,'KELAS (REFERENSI)'!O1828,""))))</f>
        <v/>
      </c>
      <c r="P1783" s="38" t="str">
        <f>IF(B1783=1,'KELAS (REFERENSI)'!P1783,IF(B1783=2,'KELAS (REFERENSI)'!P1798,IF(B1783=3,'KELAS (REFERENSI)'!P1813,IF(B1783=4,'KELAS (REFERENSI)'!P1828,""))))</f>
        <v/>
      </c>
      <c r="Q1783" s="38" t="str">
        <f t="shared" si="4"/>
        <v>BPS Kota Jakarta Timur</v>
      </c>
      <c r="R1783" s="38" t="str">
        <f t="shared" si="56"/>
        <v/>
      </c>
      <c r="S1783" s="38" t="str">
        <f t="shared" ref="S1783:T1783" si="1791">S1782</f>
        <v>15 Juni sampai dengan 31 Agustus 2026</v>
      </c>
      <c r="T1783" s="38" t="str">
        <f t="shared" si="1791"/>
        <v>31 Agustus 2026</v>
      </c>
      <c r="U1783" s="46"/>
      <c r="V1783" s="42"/>
      <c r="W1783" s="42"/>
      <c r="X1783" s="42"/>
    </row>
    <row r="1784" ht="15.0" customHeight="1">
      <c r="A1784" s="36" t="s">
        <v>6846</v>
      </c>
      <c r="B1784" s="43"/>
      <c r="C1784" s="44"/>
      <c r="D1784" s="47"/>
      <c r="E1784" s="47"/>
      <c r="F1784" s="39" t="str">
        <f t="shared" si="2"/>
        <v>PETUGAS.1783/SPK/SE/PML/3172/2026</v>
      </c>
      <c r="G1784" s="45"/>
      <c r="H1784" s="39" t="str">
        <f>VLOOKUP(G1784,'MITRA (REFERENSI)'!$A:$Z,16,FALSE)</f>
        <v>#N/A</v>
      </c>
      <c r="I1784" s="39" t="str">
        <f>VLOOKUP(G1784,'MITRA (REFERENSI)'!$A:$Z,25,FALSE)</f>
        <v>#N/A</v>
      </c>
      <c r="J1784" s="38" t="str">
        <f>VLOOKUP(G1784,'MITRA (REFERENSI)'!$A:$Z,26,FALSE)</f>
        <v>#N/A</v>
      </c>
      <c r="K1784" s="38" t="str">
        <f>VLOOKUP(G1784,'MITRA (REFERENSI)'!$A:$Z,15,FALSE)</f>
        <v>#N/A</v>
      </c>
      <c r="L1784" s="38" t="str">
        <f>VLOOKUP(G1784,'MITRA (REFERENSI)'!$A:$Z,15,FALSE)</f>
        <v>#N/A</v>
      </c>
      <c r="M1784" s="38" t="str">
        <f>IF(B1784=1,'KELAS (REFERENSI)'!M1784,IF(B1784=2,'KELAS (REFERENSI)'!M1799,IF(B1784=3,'KELAS (REFERENSI)'!M1814,IF(B1784=4,'KELAS (REFERENSI)'!M1829,""))))</f>
        <v/>
      </c>
      <c r="N1784" s="38" t="str">
        <f>IF(B1784=1,'KELAS (REFERENSI)'!N1784,IF(B1784=2,'KELAS (REFERENSI)'!N1799,IF(B1784=3,'KELAS (REFERENSI)'!N1814,IF(B1784=4,'KELAS (REFERENSI)'!N1829,""))))</f>
        <v/>
      </c>
      <c r="O1784" s="38" t="str">
        <f>IF(B1784=1,'KELAS (REFERENSI)'!O1784,IF(B1784=2,'KELAS (REFERENSI)'!O1799,IF(B1784=3,'KELAS (REFERENSI)'!O1814,IF(B1784=4,'KELAS (REFERENSI)'!O1829,""))))</f>
        <v/>
      </c>
      <c r="P1784" s="38" t="str">
        <f>IF(B1784=1,'KELAS (REFERENSI)'!P1784,IF(B1784=2,'KELAS (REFERENSI)'!P1799,IF(B1784=3,'KELAS (REFERENSI)'!P1814,IF(B1784=4,'KELAS (REFERENSI)'!P1829,""))))</f>
        <v/>
      </c>
      <c r="Q1784" s="38" t="str">
        <f t="shared" si="4"/>
        <v>BPS Kota Jakarta Timur</v>
      </c>
      <c r="R1784" s="38" t="str">
        <f t="shared" si="56"/>
        <v/>
      </c>
      <c r="S1784" s="38" t="str">
        <f t="shared" ref="S1784:T1784" si="1792">S1783</f>
        <v>15 Juni sampai dengan 31 Agustus 2026</v>
      </c>
      <c r="T1784" s="38" t="str">
        <f t="shared" si="1792"/>
        <v>31 Agustus 2026</v>
      </c>
      <c r="U1784" s="46"/>
      <c r="V1784" s="42"/>
      <c r="W1784" s="42"/>
      <c r="X1784" s="42"/>
    </row>
    <row r="1785" ht="15.0" customHeight="1">
      <c r="A1785" s="36" t="s">
        <v>6847</v>
      </c>
      <c r="B1785" s="43"/>
      <c r="C1785" s="44"/>
      <c r="D1785" s="47"/>
      <c r="E1785" s="47"/>
      <c r="F1785" s="39" t="str">
        <f t="shared" si="2"/>
        <v>PETUGAS.1784/SPK/SE/PML/3172/2026</v>
      </c>
      <c r="G1785" s="45"/>
      <c r="H1785" s="39" t="str">
        <f>VLOOKUP(G1785,'MITRA (REFERENSI)'!$A:$Z,16,FALSE)</f>
        <v>#N/A</v>
      </c>
      <c r="I1785" s="39" t="str">
        <f>VLOOKUP(G1785,'MITRA (REFERENSI)'!$A:$Z,25,FALSE)</f>
        <v>#N/A</v>
      </c>
      <c r="J1785" s="38" t="str">
        <f>VLOOKUP(G1785,'MITRA (REFERENSI)'!$A:$Z,26,FALSE)</f>
        <v>#N/A</v>
      </c>
      <c r="K1785" s="38" t="str">
        <f>VLOOKUP(G1785,'MITRA (REFERENSI)'!$A:$Z,15,FALSE)</f>
        <v>#N/A</v>
      </c>
      <c r="L1785" s="38" t="str">
        <f>VLOOKUP(G1785,'MITRA (REFERENSI)'!$A:$Z,15,FALSE)</f>
        <v>#N/A</v>
      </c>
      <c r="M1785" s="38" t="str">
        <f>IF(B1785=1,'KELAS (REFERENSI)'!M1785,IF(B1785=2,'KELAS (REFERENSI)'!M1800,IF(B1785=3,'KELAS (REFERENSI)'!M1815,IF(B1785=4,'KELAS (REFERENSI)'!M1830,""))))</f>
        <v/>
      </c>
      <c r="N1785" s="38" t="str">
        <f>IF(B1785=1,'KELAS (REFERENSI)'!N1785,IF(B1785=2,'KELAS (REFERENSI)'!N1800,IF(B1785=3,'KELAS (REFERENSI)'!N1815,IF(B1785=4,'KELAS (REFERENSI)'!N1830,""))))</f>
        <v/>
      </c>
      <c r="O1785" s="38" t="str">
        <f>IF(B1785=1,'KELAS (REFERENSI)'!O1785,IF(B1785=2,'KELAS (REFERENSI)'!O1800,IF(B1785=3,'KELAS (REFERENSI)'!O1815,IF(B1785=4,'KELAS (REFERENSI)'!O1830,""))))</f>
        <v/>
      </c>
      <c r="P1785" s="38" t="str">
        <f>IF(B1785=1,'KELAS (REFERENSI)'!P1785,IF(B1785=2,'KELAS (REFERENSI)'!P1800,IF(B1785=3,'KELAS (REFERENSI)'!P1815,IF(B1785=4,'KELAS (REFERENSI)'!P1830,""))))</f>
        <v/>
      </c>
      <c r="Q1785" s="38" t="str">
        <f t="shared" si="4"/>
        <v>BPS Kota Jakarta Timur</v>
      </c>
      <c r="R1785" s="38" t="str">
        <f t="shared" si="56"/>
        <v/>
      </c>
      <c r="S1785" s="38" t="str">
        <f t="shared" ref="S1785:T1785" si="1793">S1784</f>
        <v>15 Juni sampai dengan 31 Agustus 2026</v>
      </c>
      <c r="T1785" s="38" t="str">
        <f t="shared" si="1793"/>
        <v>31 Agustus 2026</v>
      </c>
      <c r="U1785" s="46"/>
      <c r="V1785" s="42"/>
      <c r="W1785" s="42"/>
      <c r="X1785" s="42"/>
    </row>
    <row r="1786" ht="15.0" customHeight="1">
      <c r="A1786" s="36" t="s">
        <v>6848</v>
      </c>
      <c r="B1786" s="43"/>
      <c r="C1786" s="44"/>
      <c r="D1786" s="47"/>
      <c r="E1786" s="47"/>
      <c r="F1786" s="39" t="str">
        <f t="shared" si="2"/>
        <v>PETUGAS.1785/SPK/SE/PML/3172/2026</v>
      </c>
      <c r="G1786" s="45"/>
      <c r="H1786" s="39" t="str">
        <f>VLOOKUP(G1786,'MITRA (REFERENSI)'!$A:$Z,16,FALSE)</f>
        <v>#N/A</v>
      </c>
      <c r="I1786" s="39" t="str">
        <f>VLOOKUP(G1786,'MITRA (REFERENSI)'!$A:$Z,25,FALSE)</f>
        <v>#N/A</v>
      </c>
      <c r="J1786" s="38" t="str">
        <f>VLOOKUP(G1786,'MITRA (REFERENSI)'!$A:$Z,26,FALSE)</f>
        <v>#N/A</v>
      </c>
      <c r="K1786" s="38" t="str">
        <f>VLOOKUP(G1786,'MITRA (REFERENSI)'!$A:$Z,15,FALSE)</f>
        <v>#N/A</v>
      </c>
      <c r="L1786" s="38" t="str">
        <f>VLOOKUP(G1786,'MITRA (REFERENSI)'!$A:$Z,15,FALSE)</f>
        <v>#N/A</v>
      </c>
      <c r="M1786" s="38" t="str">
        <f>IF(B1786=1,'KELAS (REFERENSI)'!M1786,IF(B1786=2,'KELAS (REFERENSI)'!M1801,IF(B1786=3,'KELAS (REFERENSI)'!M1816,IF(B1786=4,'KELAS (REFERENSI)'!M1831,""))))</f>
        <v/>
      </c>
      <c r="N1786" s="38" t="str">
        <f>IF(B1786=1,'KELAS (REFERENSI)'!N1786,IF(B1786=2,'KELAS (REFERENSI)'!N1801,IF(B1786=3,'KELAS (REFERENSI)'!N1816,IF(B1786=4,'KELAS (REFERENSI)'!N1831,""))))</f>
        <v/>
      </c>
      <c r="O1786" s="38" t="str">
        <f>IF(B1786=1,'KELAS (REFERENSI)'!O1786,IF(B1786=2,'KELAS (REFERENSI)'!O1801,IF(B1786=3,'KELAS (REFERENSI)'!O1816,IF(B1786=4,'KELAS (REFERENSI)'!O1831,""))))</f>
        <v/>
      </c>
      <c r="P1786" s="38" t="str">
        <f>IF(B1786=1,'KELAS (REFERENSI)'!P1786,IF(B1786=2,'KELAS (REFERENSI)'!P1801,IF(B1786=3,'KELAS (REFERENSI)'!P1816,IF(B1786=4,'KELAS (REFERENSI)'!P1831,""))))</f>
        <v/>
      </c>
      <c r="Q1786" s="38" t="str">
        <f t="shared" si="4"/>
        <v>BPS Kota Jakarta Timur</v>
      </c>
      <c r="R1786" s="38" t="str">
        <f t="shared" si="56"/>
        <v/>
      </c>
      <c r="S1786" s="38" t="str">
        <f t="shared" ref="S1786:T1786" si="1794">S1785</f>
        <v>15 Juni sampai dengan 31 Agustus 2026</v>
      </c>
      <c r="T1786" s="38" t="str">
        <f t="shared" si="1794"/>
        <v>31 Agustus 2026</v>
      </c>
      <c r="U1786" s="46"/>
      <c r="V1786" s="42"/>
      <c r="W1786" s="42"/>
      <c r="X1786" s="42"/>
    </row>
    <row r="1787" ht="15.0" customHeight="1">
      <c r="A1787" s="36" t="s">
        <v>6849</v>
      </c>
      <c r="B1787" s="43"/>
      <c r="C1787" s="44"/>
      <c r="D1787" s="47"/>
      <c r="E1787" s="47"/>
      <c r="F1787" s="39" t="str">
        <f t="shared" si="2"/>
        <v>PETUGAS.1786/SPK/SE/PML/3172/2026</v>
      </c>
      <c r="G1787" s="45"/>
      <c r="H1787" s="39" t="str">
        <f>VLOOKUP(G1787,'MITRA (REFERENSI)'!$A:$Z,16,FALSE)</f>
        <v>#N/A</v>
      </c>
      <c r="I1787" s="39" t="str">
        <f>VLOOKUP(G1787,'MITRA (REFERENSI)'!$A:$Z,25,FALSE)</f>
        <v>#N/A</v>
      </c>
      <c r="J1787" s="38" t="str">
        <f>VLOOKUP(G1787,'MITRA (REFERENSI)'!$A:$Z,26,FALSE)</f>
        <v>#N/A</v>
      </c>
      <c r="K1787" s="38" t="str">
        <f>VLOOKUP(G1787,'MITRA (REFERENSI)'!$A:$Z,15,FALSE)</f>
        <v>#N/A</v>
      </c>
      <c r="L1787" s="38" t="str">
        <f>VLOOKUP(G1787,'MITRA (REFERENSI)'!$A:$Z,15,FALSE)</f>
        <v>#N/A</v>
      </c>
      <c r="M1787" s="38" t="str">
        <f>IF(B1787=1,'KELAS (REFERENSI)'!M1787,IF(B1787=2,'KELAS (REFERENSI)'!M1802,IF(B1787=3,'KELAS (REFERENSI)'!M1817,IF(B1787=4,'KELAS (REFERENSI)'!M1832,""))))</f>
        <v/>
      </c>
      <c r="N1787" s="38" t="str">
        <f>IF(B1787=1,'KELAS (REFERENSI)'!N1787,IF(B1787=2,'KELAS (REFERENSI)'!N1802,IF(B1787=3,'KELAS (REFERENSI)'!N1817,IF(B1787=4,'KELAS (REFERENSI)'!N1832,""))))</f>
        <v/>
      </c>
      <c r="O1787" s="38" t="str">
        <f>IF(B1787=1,'KELAS (REFERENSI)'!O1787,IF(B1787=2,'KELAS (REFERENSI)'!O1802,IF(B1787=3,'KELAS (REFERENSI)'!O1817,IF(B1787=4,'KELAS (REFERENSI)'!O1832,""))))</f>
        <v/>
      </c>
      <c r="P1787" s="38" t="str">
        <f>IF(B1787=1,'KELAS (REFERENSI)'!P1787,IF(B1787=2,'KELAS (REFERENSI)'!P1802,IF(B1787=3,'KELAS (REFERENSI)'!P1817,IF(B1787=4,'KELAS (REFERENSI)'!P1832,""))))</f>
        <v/>
      </c>
      <c r="Q1787" s="38" t="str">
        <f t="shared" si="4"/>
        <v>BPS Kota Jakarta Timur</v>
      </c>
      <c r="R1787" s="38" t="str">
        <f t="shared" si="56"/>
        <v/>
      </c>
      <c r="S1787" s="38" t="str">
        <f t="shared" ref="S1787:T1787" si="1795">S1786</f>
        <v>15 Juni sampai dengan 31 Agustus 2026</v>
      </c>
      <c r="T1787" s="38" t="str">
        <f t="shared" si="1795"/>
        <v>31 Agustus 2026</v>
      </c>
      <c r="U1787" s="46"/>
      <c r="V1787" s="42"/>
      <c r="W1787" s="42"/>
      <c r="X1787" s="42"/>
    </row>
    <row r="1788" ht="15.0" customHeight="1">
      <c r="A1788" s="36" t="s">
        <v>6850</v>
      </c>
      <c r="B1788" s="43"/>
      <c r="C1788" s="44"/>
      <c r="D1788" s="47"/>
      <c r="E1788" s="47"/>
      <c r="F1788" s="39" t="str">
        <f t="shared" si="2"/>
        <v>PETUGAS.1787/SPK/SE/PML/3172/2026</v>
      </c>
      <c r="G1788" s="45"/>
      <c r="H1788" s="39" t="str">
        <f>VLOOKUP(G1788,'MITRA (REFERENSI)'!$A:$Z,16,FALSE)</f>
        <v>#N/A</v>
      </c>
      <c r="I1788" s="39" t="str">
        <f>VLOOKUP(G1788,'MITRA (REFERENSI)'!$A:$Z,25,FALSE)</f>
        <v>#N/A</v>
      </c>
      <c r="J1788" s="38" t="str">
        <f>VLOOKUP(G1788,'MITRA (REFERENSI)'!$A:$Z,26,FALSE)</f>
        <v>#N/A</v>
      </c>
      <c r="K1788" s="38" t="str">
        <f>VLOOKUP(G1788,'MITRA (REFERENSI)'!$A:$Z,15,FALSE)</f>
        <v>#N/A</v>
      </c>
      <c r="L1788" s="38" t="str">
        <f>VLOOKUP(G1788,'MITRA (REFERENSI)'!$A:$Z,15,FALSE)</f>
        <v>#N/A</v>
      </c>
      <c r="M1788" s="38" t="str">
        <f>IF(B1788=1,'KELAS (REFERENSI)'!M1788,IF(B1788=2,'KELAS (REFERENSI)'!M1803,IF(B1788=3,'KELAS (REFERENSI)'!M1818,IF(B1788=4,'KELAS (REFERENSI)'!M1833,""))))</f>
        <v/>
      </c>
      <c r="N1788" s="38" t="str">
        <f>IF(B1788=1,'KELAS (REFERENSI)'!N1788,IF(B1788=2,'KELAS (REFERENSI)'!N1803,IF(B1788=3,'KELAS (REFERENSI)'!N1818,IF(B1788=4,'KELAS (REFERENSI)'!N1833,""))))</f>
        <v/>
      </c>
      <c r="O1788" s="38" t="str">
        <f>IF(B1788=1,'KELAS (REFERENSI)'!O1788,IF(B1788=2,'KELAS (REFERENSI)'!O1803,IF(B1788=3,'KELAS (REFERENSI)'!O1818,IF(B1788=4,'KELAS (REFERENSI)'!O1833,""))))</f>
        <v/>
      </c>
      <c r="P1788" s="38" t="str">
        <f>IF(B1788=1,'KELAS (REFERENSI)'!P1788,IF(B1788=2,'KELAS (REFERENSI)'!P1803,IF(B1788=3,'KELAS (REFERENSI)'!P1818,IF(B1788=4,'KELAS (REFERENSI)'!P1833,""))))</f>
        <v/>
      </c>
      <c r="Q1788" s="38" t="str">
        <f t="shared" si="4"/>
        <v>BPS Kota Jakarta Timur</v>
      </c>
      <c r="R1788" s="38" t="str">
        <f t="shared" si="56"/>
        <v/>
      </c>
      <c r="S1788" s="38" t="str">
        <f t="shared" ref="S1788:T1788" si="1796">S1787</f>
        <v>15 Juni sampai dengan 31 Agustus 2026</v>
      </c>
      <c r="T1788" s="38" t="str">
        <f t="shared" si="1796"/>
        <v>31 Agustus 2026</v>
      </c>
      <c r="U1788" s="46"/>
      <c r="V1788" s="42"/>
      <c r="W1788" s="42"/>
      <c r="X1788" s="42"/>
    </row>
    <row r="1789" ht="15.0" customHeight="1">
      <c r="A1789" s="36" t="s">
        <v>6851</v>
      </c>
      <c r="B1789" s="43"/>
      <c r="C1789" s="44"/>
      <c r="D1789" s="47"/>
      <c r="E1789" s="47"/>
      <c r="F1789" s="39" t="str">
        <f t="shared" si="2"/>
        <v>PETUGAS.1788/SPK/SE/PML/3172/2026</v>
      </c>
      <c r="G1789" s="45"/>
      <c r="H1789" s="39" t="str">
        <f>VLOOKUP(G1789,'MITRA (REFERENSI)'!$A:$Z,16,FALSE)</f>
        <v>#N/A</v>
      </c>
      <c r="I1789" s="39" t="str">
        <f>VLOOKUP(G1789,'MITRA (REFERENSI)'!$A:$Z,25,FALSE)</f>
        <v>#N/A</v>
      </c>
      <c r="J1789" s="38" t="str">
        <f>VLOOKUP(G1789,'MITRA (REFERENSI)'!$A:$Z,26,FALSE)</f>
        <v>#N/A</v>
      </c>
      <c r="K1789" s="38" t="str">
        <f>VLOOKUP(G1789,'MITRA (REFERENSI)'!$A:$Z,15,FALSE)</f>
        <v>#N/A</v>
      </c>
      <c r="L1789" s="38" t="str">
        <f>VLOOKUP(G1789,'MITRA (REFERENSI)'!$A:$Z,15,FALSE)</f>
        <v>#N/A</v>
      </c>
      <c r="M1789" s="38" t="str">
        <f>IF(B1789=1,'KELAS (REFERENSI)'!M1789,IF(B1789=2,'KELAS (REFERENSI)'!M1804,IF(B1789=3,'KELAS (REFERENSI)'!M1819,IF(B1789=4,'KELAS (REFERENSI)'!M1834,""))))</f>
        <v/>
      </c>
      <c r="N1789" s="38" t="str">
        <f>IF(B1789=1,'KELAS (REFERENSI)'!N1789,IF(B1789=2,'KELAS (REFERENSI)'!N1804,IF(B1789=3,'KELAS (REFERENSI)'!N1819,IF(B1789=4,'KELAS (REFERENSI)'!N1834,""))))</f>
        <v/>
      </c>
      <c r="O1789" s="38" t="str">
        <f>IF(B1789=1,'KELAS (REFERENSI)'!O1789,IF(B1789=2,'KELAS (REFERENSI)'!O1804,IF(B1789=3,'KELAS (REFERENSI)'!O1819,IF(B1789=4,'KELAS (REFERENSI)'!O1834,""))))</f>
        <v/>
      </c>
      <c r="P1789" s="38" t="str">
        <f>IF(B1789=1,'KELAS (REFERENSI)'!P1789,IF(B1789=2,'KELAS (REFERENSI)'!P1804,IF(B1789=3,'KELAS (REFERENSI)'!P1819,IF(B1789=4,'KELAS (REFERENSI)'!P1834,""))))</f>
        <v/>
      </c>
      <c r="Q1789" s="38" t="str">
        <f t="shared" si="4"/>
        <v>BPS Kota Jakarta Timur</v>
      </c>
      <c r="R1789" s="38" t="str">
        <f t="shared" si="56"/>
        <v/>
      </c>
      <c r="S1789" s="38" t="str">
        <f t="shared" ref="S1789:T1789" si="1797">S1788</f>
        <v>15 Juni sampai dengan 31 Agustus 2026</v>
      </c>
      <c r="T1789" s="38" t="str">
        <f t="shared" si="1797"/>
        <v>31 Agustus 2026</v>
      </c>
      <c r="U1789" s="46"/>
      <c r="V1789" s="42"/>
      <c r="W1789" s="42"/>
      <c r="X1789" s="42"/>
    </row>
    <row r="1790" ht="15.0" customHeight="1">
      <c r="A1790" s="36" t="s">
        <v>6852</v>
      </c>
      <c r="B1790" s="43"/>
      <c r="C1790" s="44"/>
      <c r="D1790" s="47"/>
      <c r="E1790" s="47"/>
      <c r="F1790" s="39" t="str">
        <f t="shared" si="2"/>
        <v>PETUGAS.1789/SPK/SE/PML/3172/2026</v>
      </c>
      <c r="G1790" s="45"/>
      <c r="H1790" s="39" t="str">
        <f>VLOOKUP(G1790,'MITRA (REFERENSI)'!$A:$Z,16,FALSE)</f>
        <v>#N/A</v>
      </c>
      <c r="I1790" s="39" t="str">
        <f>VLOOKUP(G1790,'MITRA (REFERENSI)'!$A:$Z,25,FALSE)</f>
        <v>#N/A</v>
      </c>
      <c r="J1790" s="38" t="str">
        <f>VLOOKUP(G1790,'MITRA (REFERENSI)'!$A:$Z,26,FALSE)</f>
        <v>#N/A</v>
      </c>
      <c r="K1790" s="38" t="str">
        <f>VLOOKUP(G1790,'MITRA (REFERENSI)'!$A:$Z,15,FALSE)</f>
        <v>#N/A</v>
      </c>
      <c r="L1790" s="38" t="str">
        <f>VLOOKUP(G1790,'MITRA (REFERENSI)'!$A:$Z,15,FALSE)</f>
        <v>#N/A</v>
      </c>
      <c r="M1790" s="38" t="str">
        <f>IF(B1790=1,'KELAS (REFERENSI)'!M1790,IF(B1790=2,'KELAS (REFERENSI)'!M1805,IF(B1790=3,'KELAS (REFERENSI)'!M1820,IF(B1790=4,'KELAS (REFERENSI)'!M1835,""))))</f>
        <v/>
      </c>
      <c r="N1790" s="38" t="str">
        <f>IF(B1790=1,'KELAS (REFERENSI)'!N1790,IF(B1790=2,'KELAS (REFERENSI)'!N1805,IF(B1790=3,'KELAS (REFERENSI)'!N1820,IF(B1790=4,'KELAS (REFERENSI)'!N1835,""))))</f>
        <v/>
      </c>
      <c r="O1790" s="38" t="str">
        <f>IF(B1790=1,'KELAS (REFERENSI)'!O1790,IF(B1790=2,'KELAS (REFERENSI)'!O1805,IF(B1790=3,'KELAS (REFERENSI)'!O1820,IF(B1790=4,'KELAS (REFERENSI)'!O1835,""))))</f>
        <v/>
      </c>
      <c r="P1790" s="38" t="str">
        <f>IF(B1790=1,'KELAS (REFERENSI)'!P1790,IF(B1790=2,'KELAS (REFERENSI)'!P1805,IF(B1790=3,'KELAS (REFERENSI)'!P1820,IF(B1790=4,'KELAS (REFERENSI)'!P1835,""))))</f>
        <v/>
      </c>
      <c r="Q1790" s="38" t="str">
        <f t="shared" si="4"/>
        <v>BPS Kota Jakarta Timur</v>
      </c>
      <c r="R1790" s="38" t="str">
        <f t="shared" si="56"/>
        <v/>
      </c>
      <c r="S1790" s="38" t="str">
        <f t="shared" ref="S1790:T1790" si="1798">S1789</f>
        <v>15 Juni sampai dengan 31 Agustus 2026</v>
      </c>
      <c r="T1790" s="38" t="str">
        <f t="shared" si="1798"/>
        <v>31 Agustus 2026</v>
      </c>
      <c r="U1790" s="46"/>
      <c r="V1790" s="42"/>
      <c r="W1790" s="42"/>
      <c r="X1790" s="42"/>
    </row>
    <row r="1791" ht="15.0" customHeight="1">
      <c r="A1791" s="36" t="s">
        <v>6853</v>
      </c>
      <c r="B1791" s="43"/>
      <c r="C1791" s="44"/>
      <c r="D1791" s="47"/>
      <c r="E1791" s="47"/>
      <c r="F1791" s="39" t="str">
        <f t="shared" si="2"/>
        <v>PETUGAS.1790/SPK/SE/PML/3172/2026</v>
      </c>
      <c r="G1791" s="45"/>
      <c r="H1791" s="39" t="str">
        <f>VLOOKUP(G1791,'MITRA (REFERENSI)'!$A:$Z,16,FALSE)</f>
        <v>#N/A</v>
      </c>
      <c r="I1791" s="39" t="str">
        <f>VLOOKUP(G1791,'MITRA (REFERENSI)'!$A:$Z,25,FALSE)</f>
        <v>#N/A</v>
      </c>
      <c r="J1791" s="38" t="str">
        <f>VLOOKUP(G1791,'MITRA (REFERENSI)'!$A:$Z,26,FALSE)</f>
        <v>#N/A</v>
      </c>
      <c r="K1791" s="38" t="str">
        <f>VLOOKUP(G1791,'MITRA (REFERENSI)'!$A:$Z,15,FALSE)</f>
        <v>#N/A</v>
      </c>
      <c r="L1791" s="38" t="str">
        <f>VLOOKUP(G1791,'MITRA (REFERENSI)'!$A:$Z,15,FALSE)</f>
        <v>#N/A</v>
      </c>
      <c r="M1791" s="38" t="str">
        <f>IF(B1791=1,'KELAS (REFERENSI)'!M1791,IF(B1791=2,'KELAS (REFERENSI)'!M1806,IF(B1791=3,'KELAS (REFERENSI)'!M1821,IF(B1791=4,'KELAS (REFERENSI)'!M1836,""))))</f>
        <v/>
      </c>
      <c r="N1791" s="38" t="str">
        <f>IF(B1791=1,'KELAS (REFERENSI)'!N1791,IF(B1791=2,'KELAS (REFERENSI)'!N1806,IF(B1791=3,'KELAS (REFERENSI)'!N1821,IF(B1791=4,'KELAS (REFERENSI)'!N1836,""))))</f>
        <v/>
      </c>
      <c r="O1791" s="38" t="str">
        <f>IF(B1791=1,'KELAS (REFERENSI)'!O1791,IF(B1791=2,'KELAS (REFERENSI)'!O1806,IF(B1791=3,'KELAS (REFERENSI)'!O1821,IF(B1791=4,'KELAS (REFERENSI)'!O1836,""))))</f>
        <v/>
      </c>
      <c r="P1791" s="38" t="str">
        <f>IF(B1791=1,'KELAS (REFERENSI)'!P1791,IF(B1791=2,'KELAS (REFERENSI)'!P1806,IF(B1791=3,'KELAS (REFERENSI)'!P1821,IF(B1791=4,'KELAS (REFERENSI)'!P1836,""))))</f>
        <v/>
      </c>
      <c r="Q1791" s="38" t="str">
        <f t="shared" si="4"/>
        <v>BPS Kota Jakarta Timur</v>
      </c>
      <c r="R1791" s="38" t="str">
        <f t="shared" si="56"/>
        <v/>
      </c>
      <c r="S1791" s="38" t="str">
        <f t="shared" ref="S1791:T1791" si="1799">S1790</f>
        <v>15 Juni sampai dengan 31 Agustus 2026</v>
      </c>
      <c r="T1791" s="38" t="str">
        <f t="shared" si="1799"/>
        <v>31 Agustus 2026</v>
      </c>
      <c r="U1791" s="46"/>
      <c r="V1791" s="42"/>
      <c r="W1791" s="42"/>
      <c r="X1791" s="42"/>
    </row>
    <row r="1792" ht="15.0" customHeight="1">
      <c r="A1792" s="36" t="s">
        <v>6854</v>
      </c>
      <c r="B1792" s="43"/>
      <c r="C1792" s="44"/>
      <c r="D1792" s="47"/>
      <c r="E1792" s="47"/>
      <c r="F1792" s="39" t="str">
        <f t="shared" si="2"/>
        <v>PETUGAS.1791/SPK/SE/PML/3172/2026</v>
      </c>
      <c r="G1792" s="45"/>
      <c r="H1792" s="39" t="str">
        <f>VLOOKUP(G1792,'MITRA (REFERENSI)'!$A:$Z,16,FALSE)</f>
        <v>#N/A</v>
      </c>
      <c r="I1792" s="39" t="str">
        <f>VLOOKUP(G1792,'MITRA (REFERENSI)'!$A:$Z,25,FALSE)</f>
        <v>#N/A</v>
      </c>
      <c r="J1792" s="38" t="str">
        <f>VLOOKUP(G1792,'MITRA (REFERENSI)'!$A:$Z,26,FALSE)</f>
        <v>#N/A</v>
      </c>
      <c r="K1792" s="38" t="str">
        <f>VLOOKUP(G1792,'MITRA (REFERENSI)'!$A:$Z,15,FALSE)</f>
        <v>#N/A</v>
      </c>
      <c r="L1792" s="38" t="str">
        <f>VLOOKUP(G1792,'MITRA (REFERENSI)'!$A:$Z,15,FALSE)</f>
        <v>#N/A</v>
      </c>
      <c r="M1792" s="38" t="str">
        <f>IF(B1792=1,'KELAS (REFERENSI)'!M1792,IF(B1792=2,'KELAS (REFERENSI)'!M1807,IF(B1792=3,'KELAS (REFERENSI)'!M1822,IF(B1792=4,'KELAS (REFERENSI)'!M1837,""))))</f>
        <v/>
      </c>
      <c r="N1792" s="38" t="str">
        <f>IF(B1792=1,'KELAS (REFERENSI)'!N1792,IF(B1792=2,'KELAS (REFERENSI)'!N1807,IF(B1792=3,'KELAS (REFERENSI)'!N1822,IF(B1792=4,'KELAS (REFERENSI)'!N1837,""))))</f>
        <v/>
      </c>
      <c r="O1792" s="38" t="str">
        <f>IF(B1792=1,'KELAS (REFERENSI)'!O1792,IF(B1792=2,'KELAS (REFERENSI)'!O1807,IF(B1792=3,'KELAS (REFERENSI)'!O1822,IF(B1792=4,'KELAS (REFERENSI)'!O1837,""))))</f>
        <v/>
      </c>
      <c r="P1792" s="38" t="str">
        <f>IF(B1792=1,'KELAS (REFERENSI)'!P1792,IF(B1792=2,'KELAS (REFERENSI)'!P1807,IF(B1792=3,'KELAS (REFERENSI)'!P1822,IF(B1792=4,'KELAS (REFERENSI)'!P1837,""))))</f>
        <v/>
      </c>
      <c r="Q1792" s="38" t="str">
        <f t="shared" si="4"/>
        <v>BPS Kota Jakarta Timur</v>
      </c>
      <c r="R1792" s="38" t="str">
        <f t="shared" si="56"/>
        <v/>
      </c>
      <c r="S1792" s="38" t="str">
        <f t="shared" ref="S1792:T1792" si="1800">S1791</f>
        <v>15 Juni sampai dengan 31 Agustus 2026</v>
      </c>
      <c r="T1792" s="38" t="str">
        <f t="shared" si="1800"/>
        <v>31 Agustus 2026</v>
      </c>
      <c r="U1792" s="46"/>
      <c r="V1792" s="42"/>
      <c r="W1792" s="42"/>
      <c r="X1792" s="42"/>
    </row>
    <row r="1793" ht="15.0" customHeight="1">
      <c r="A1793" s="36" t="s">
        <v>6855</v>
      </c>
      <c r="B1793" s="43"/>
      <c r="C1793" s="44"/>
      <c r="D1793" s="47"/>
      <c r="E1793" s="47"/>
      <c r="F1793" s="39" t="str">
        <f t="shared" si="2"/>
        <v>PETUGAS.1792/SPK/SE/PML/3172/2026</v>
      </c>
      <c r="G1793" s="45"/>
      <c r="H1793" s="39" t="str">
        <f>VLOOKUP(G1793,'MITRA (REFERENSI)'!$A:$Z,16,FALSE)</f>
        <v>#N/A</v>
      </c>
      <c r="I1793" s="39" t="str">
        <f>VLOOKUP(G1793,'MITRA (REFERENSI)'!$A:$Z,25,FALSE)</f>
        <v>#N/A</v>
      </c>
      <c r="J1793" s="38" t="str">
        <f>VLOOKUP(G1793,'MITRA (REFERENSI)'!$A:$Z,26,FALSE)</f>
        <v>#N/A</v>
      </c>
      <c r="K1793" s="38" t="str">
        <f>VLOOKUP(G1793,'MITRA (REFERENSI)'!$A:$Z,15,FALSE)</f>
        <v>#N/A</v>
      </c>
      <c r="L1793" s="38" t="str">
        <f>VLOOKUP(G1793,'MITRA (REFERENSI)'!$A:$Z,15,FALSE)</f>
        <v>#N/A</v>
      </c>
      <c r="M1793" s="38" t="str">
        <f>IF(B1793=1,'KELAS (REFERENSI)'!M1793,IF(B1793=2,'KELAS (REFERENSI)'!M1808,IF(B1793=3,'KELAS (REFERENSI)'!M1823,IF(B1793=4,'KELAS (REFERENSI)'!M1838,""))))</f>
        <v/>
      </c>
      <c r="N1793" s="38" t="str">
        <f>IF(B1793=1,'KELAS (REFERENSI)'!N1793,IF(B1793=2,'KELAS (REFERENSI)'!N1808,IF(B1793=3,'KELAS (REFERENSI)'!N1823,IF(B1793=4,'KELAS (REFERENSI)'!N1838,""))))</f>
        <v/>
      </c>
      <c r="O1793" s="38" t="str">
        <f>IF(B1793=1,'KELAS (REFERENSI)'!O1793,IF(B1793=2,'KELAS (REFERENSI)'!O1808,IF(B1793=3,'KELAS (REFERENSI)'!O1823,IF(B1793=4,'KELAS (REFERENSI)'!O1838,""))))</f>
        <v/>
      </c>
      <c r="P1793" s="38" t="str">
        <f>IF(B1793=1,'KELAS (REFERENSI)'!P1793,IF(B1793=2,'KELAS (REFERENSI)'!P1808,IF(B1793=3,'KELAS (REFERENSI)'!P1823,IF(B1793=4,'KELAS (REFERENSI)'!P1838,""))))</f>
        <v/>
      </c>
      <c r="Q1793" s="38" t="str">
        <f t="shared" si="4"/>
        <v>BPS Kota Jakarta Timur</v>
      </c>
      <c r="R1793" s="38" t="str">
        <f t="shared" si="56"/>
        <v/>
      </c>
      <c r="S1793" s="38" t="str">
        <f t="shared" ref="S1793:T1793" si="1801">S1792</f>
        <v>15 Juni sampai dengan 31 Agustus 2026</v>
      </c>
      <c r="T1793" s="38" t="str">
        <f t="shared" si="1801"/>
        <v>31 Agustus 2026</v>
      </c>
      <c r="U1793" s="46"/>
      <c r="V1793" s="42"/>
      <c r="W1793" s="42"/>
      <c r="X1793" s="42"/>
    </row>
    <row r="1794" ht="15.0" customHeight="1">
      <c r="A1794" s="36" t="s">
        <v>6856</v>
      </c>
      <c r="B1794" s="43"/>
      <c r="C1794" s="44"/>
      <c r="D1794" s="47"/>
      <c r="E1794" s="47"/>
      <c r="F1794" s="39" t="str">
        <f t="shared" si="2"/>
        <v>PETUGAS.1793/SPK/SE/PML/3172/2026</v>
      </c>
      <c r="G1794" s="45"/>
      <c r="H1794" s="39" t="str">
        <f>VLOOKUP(G1794,'MITRA (REFERENSI)'!$A:$Z,16,FALSE)</f>
        <v>#N/A</v>
      </c>
      <c r="I1794" s="39" t="str">
        <f>VLOOKUP(G1794,'MITRA (REFERENSI)'!$A:$Z,25,FALSE)</f>
        <v>#N/A</v>
      </c>
      <c r="J1794" s="38" t="str">
        <f>VLOOKUP(G1794,'MITRA (REFERENSI)'!$A:$Z,26,FALSE)</f>
        <v>#N/A</v>
      </c>
      <c r="K1794" s="38" t="str">
        <f>VLOOKUP(G1794,'MITRA (REFERENSI)'!$A:$Z,15,FALSE)</f>
        <v>#N/A</v>
      </c>
      <c r="L1794" s="38" t="str">
        <f>VLOOKUP(G1794,'MITRA (REFERENSI)'!$A:$Z,15,FALSE)</f>
        <v>#N/A</v>
      </c>
      <c r="M1794" s="38" t="str">
        <f>IF(B1794=1,'KELAS (REFERENSI)'!M1794,IF(B1794=2,'KELAS (REFERENSI)'!M1809,IF(B1794=3,'KELAS (REFERENSI)'!M1824,IF(B1794=4,'KELAS (REFERENSI)'!M1839,""))))</f>
        <v/>
      </c>
      <c r="N1794" s="38" t="str">
        <f>IF(B1794=1,'KELAS (REFERENSI)'!N1794,IF(B1794=2,'KELAS (REFERENSI)'!N1809,IF(B1794=3,'KELAS (REFERENSI)'!N1824,IF(B1794=4,'KELAS (REFERENSI)'!N1839,""))))</f>
        <v/>
      </c>
      <c r="O1794" s="38" t="str">
        <f>IF(B1794=1,'KELAS (REFERENSI)'!O1794,IF(B1794=2,'KELAS (REFERENSI)'!O1809,IF(B1794=3,'KELAS (REFERENSI)'!O1824,IF(B1794=4,'KELAS (REFERENSI)'!O1839,""))))</f>
        <v/>
      </c>
      <c r="P1794" s="38" t="str">
        <f>IF(B1794=1,'KELAS (REFERENSI)'!P1794,IF(B1794=2,'KELAS (REFERENSI)'!P1809,IF(B1794=3,'KELAS (REFERENSI)'!P1824,IF(B1794=4,'KELAS (REFERENSI)'!P1839,""))))</f>
        <v/>
      </c>
      <c r="Q1794" s="38" t="str">
        <f t="shared" si="4"/>
        <v>BPS Kota Jakarta Timur</v>
      </c>
      <c r="R1794" s="38" t="str">
        <f t="shared" si="56"/>
        <v/>
      </c>
      <c r="S1794" s="38" t="str">
        <f t="shared" ref="S1794:T1794" si="1802">S1793</f>
        <v>15 Juni sampai dengan 31 Agustus 2026</v>
      </c>
      <c r="T1794" s="38" t="str">
        <f t="shared" si="1802"/>
        <v>31 Agustus 2026</v>
      </c>
      <c r="U1794" s="46"/>
      <c r="V1794" s="42"/>
      <c r="W1794" s="42"/>
      <c r="X1794" s="42"/>
    </row>
    <row r="1795" ht="15.0" customHeight="1">
      <c r="A1795" s="36" t="s">
        <v>6857</v>
      </c>
      <c r="B1795" s="43"/>
      <c r="C1795" s="44"/>
      <c r="D1795" s="47"/>
      <c r="E1795" s="47"/>
      <c r="F1795" s="39" t="str">
        <f t="shared" si="2"/>
        <v>PETUGAS.1794/SPK/SE/PML/3172/2026</v>
      </c>
      <c r="G1795" s="45"/>
      <c r="H1795" s="39" t="str">
        <f>VLOOKUP(G1795,'MITRA (REFERENSI)'!$A:$Z,16,FALSE)</f>
        <v>#N/A</v>
      </c>
      <c r="I1795" s="39" t="str">
        <f>VLOOKUP(G1795,'MITRA (REFERENSI)'!$A:$Z,25,FALSE)</f>
        <v>#N/A</v>
      </c>
      <c r="J1795" s="38" t="str">
        <f>VLOOKUP(G1795,'MITRA (REFERENSI)'!$A:$Z,26,FALSE)</f>
        <v>#N/A</v>
      </c>
      <c r="K1795" s="38" t="str">
        <f>VLOOKUP(G1795,'MITRA (REFERENSI)'!$A:$Z,15,FALSE)</f>
        <v>#N/A</v>
      </c>
      <c r="L1795" s="38" t="str">
        <f>VLOOKUP(G1795,'MITRA (REFERENSI)'!$A:$Z,15,FALSE)</f>
        <v>#N/A</v>
      </c>
      <c r="M1795" s="38" t="str">
        <f>IF(B1795=1,'KELAS (REFERENSI)'!M1795,IF(B1795=2,'KELAS (REFERENSI)'!M1810,IF(B1795=3,'KELAS (REFERENSI)'!M1825,IF(B1795=4,'KELAS (REFERENSI)'!M1840,""))))</f>
        <v/>
      </c>
      <c r="N1795" s="38" t="str">
        <f>IF(B1795=1,'KELAS (REFERENSI)'!N1795,IF(B1795=2,'KELAS (REFERENSI)'!N1810,IF(B1795=3,'KELAS (REFERENSI)'!N1825,IF(B1795=4,'KELAS (REFERENSI)'!N1840,""))))</f>
        <v/>
      </c>
      <c r="O1795" s="38" t="str">
        <f>IF(B1795=1,'KELAS (REFERENSI)'!O1795,IF(B1795=2,'KELAS (REFERENSI)'!O1810,IF(B1795=3,'KELAS (REFERENSI)'!O1825,IF(B1795=4,'KELAS (REFERENSI)'!O1840,""))))</f>
        <v/>
      </c>
      <c r="P1795" s="38" t="str">
        <f>IF(B1795=1,'KELAS (REFERENSI)'!P1795,IF(B1795=2,'KELAS (REFERENSI)'!P1810,IF(B1795=3,'KELAS (REFERENSI)'!P1825,IF(B1795=4,'KELAS (REFERENSI)'!P1840,""))))</f>
        <v/>
      </c>
      <c r="Q1795" s="38" t="str">
        <f t="shared" si="4"/>
        <v>BPS Kota Jakarta Timur</v>
      </c>
      <c r="R1795" s="38" t="str">
        <f t="shared" si="56"/>
        <v/>
      </c>
      <c r="S1795" s="38" t="str">
        <f t="shared" ref="S1795:T1795" si="1803">S1794</f>
        <v>15 Juni sampai dengan 31 Agustus 2026</v>
      </c>
      <c r="T1795" s="38" t="str">
        <f t="shared" si="1803"/>
        <v>31 Agustus 2026</v>
      </c>
      <c r="U1795" s="46"/>
      <c r="V1795" s="42"/>
      <c r="W1795" s="42"/>
      <c r="X1795" s="42"/>
    </row>
    <row r="1796" ht="15.0" customHeight="1">
      <c r="A1796" s="36" t="s">
        <v>6858</v>
      </c>
      <c r="B1796" s="43"/>
      <c r="C1796" s="44"/>
      <c r="D1796" s="47"/>
      <c r="E1796" s="47"/>
      <c r="F1796" s="39" t="str">
        <f t="shared" si="2"/>
        <v>PETUGAS.1795/SPK/SE/PML/3172/2026</v>
      </c>
      <c r="G1796" s="45"/>
      <c r="H1796" s="39" t="str">
        <f>VLOOKUP(G1796,'MITRA (REFERENSI)'!$A:$Z,16,FALSE)</f>
        <v>#N/A</v>
      </c>
      <c r="I1796" s="39" t="str">
        <f>VLOOKUP(G1796,'MITRA (REFERENSI)'!$A:$Z,25,FALSE)</f>
        <v>#N/A</v>
      </c>
      <c r="J1796" s="38" t="str">
        <f>VLOOKUP(G1796,'MITRA (REFERENSI)'!$A:$Z,26,FALSE)</f>
        <v>#N/A</v>
      </c>
      <c r="K1796" s="38" t="str">
        <f>VLOOKUP(G1796,'MITRA (REFERENSI)'!$A:$Z,15,FALSE)</f>
        <v>#N/A</v>
      </c>
      <c r="L1796" s="38" t="str">
        <f>VLOOKUP(G1796,'MITRA (REFERENSI)'!$A:$Z,15,FALSE)</f>
        <v>#N/A</v>
      </c>
      <c r="M1796" s="38" t="str">
        <f>IF(B1796=1,'KELAS (REFERENSI)'!M1796,IF(B1796=2,'KELAS (REFERENSI)'!M1811,IF(B1796=3,'KELAS (REFERENSI)'!M1826,IF(B1796=4,'KELAS (REFERENSI)'!M1841,""))))</f>
        <v/>
      </c>
      <c r="N1796" s="38" t="str">
        <f>IF(B1796=1,'KELAS (REFERENSI)'!N1796,IF(B1796=2,'KELAS (REFERENSI)'!N1811,IF(B1796=3,'KELAS (REFERENSI)'!N1826,IF(B1796=4,'KELAS (REFERENSI)'!N1841,""))))</f>
        <v/>
      </c>
      <c r="O1796" s="38" t="str">
        <f>IF(B1796=1,'KELAS (REFERENSI)'!O1796,IF(B1796=2,'KELAS (REFERENSI)'!O1811,IF(B1796=3,'KELAS (REFERENSI)'!O1826,IF(B1796=4,'KELAS (REFERENSI)'!O1841,""))))</f>
        <v/>
      </c>
      <c r="P1796" s="38" t="str">
        <f>IF(B1796=1,'KELAS (REFERENSI)'!P1796,IF(B1796=2,'KELAS (REFERENSI)'!P1811,IF(B1796=3,'KELAS (REFERENSI)'!P1826,IF(B1796=4,'KELAS (REFERENSI)'!P1841,""))))</f>
        <v/>
      </c>
      <c r="Q1796" s="38" t="str">
        <f t="shared" si="4"/>
        <v>BPS Kota Jakarta Timur</v>
      </c>
      <c r="R1796" s="38" t="str">
        <f t="shared" si="56"/>
        <v/>
      </c>
      <c r="S1796" s="38" t="str">
        <f t="shared" ref="S1796:T1796" si="1804">S1795</f>
        <v>15 Juni sampai dengan 31 Agustus 2026</v>
      </c>
      <c r="T1796" s="38" t="str">
        <f t="shared" si="1804"/>
        <v>31 Agustus 2026</v>
      </c>
      <c r="U1796" s="46"/>
      <c r="V1796" s="42"/>
      <c r="W1796" s="42"/>
      <c r="X1796" s="42"/>
    </row>
    <row r="1797" ht="15.0" customHeight="1">
      <c r="A1797" s="36" t="s">
        <v>6859</v>
      </c>
      <c r="B1797" s="43"/>
      <c r="C1797" s="44"/>
      <c r="D1797" s="47"/>
      <c r="E1797" s="47"/>
      <c r="F1797" s="39" t="str">
        <f t="shared" si="2"/>
        <v>PETUGAS.1796/SPK/SE/PML/3172/2026</v>
      </c>
      <c r="G1797" s="45"/>
      <c r="H1797" s="39" t="str">
        <f>VLOOKUP(G1797,'MITRA (REFERENSI)'!$A:$Z,16,FALSE)</f>
        <v>#N/A</v>
      </c>
      <c r="I1797" s="39" t="str">
        <f>VLOOKUP(G1797,'MITRA (REFERENSI)'!$A:$Z,25,FALSE)</f>
        <v>#N/A</v>
      </c>
      <c r="J1797" s="38" t="str">
        <f>VLOOKUP(G1797,'MITRA (REFERENSI)'!$A:$Z,26,FALSE)</f>
        <v>#N/A</v>
      </c>
      <c r="K1797" s="38" t="str">
        <f>VLOOKUP(G1797,'MITRA (REFERENSI)'!$A:$Z,15,FALSE)</f>
        <v>#N/A</v>
      </c>
      <c r="L1797" s="38" t="str">
        <f>VLOOKUP(G1797,'MITRA (REFERENSI)'!$A:$Z,15,FALSE)</f>
        <v>#N/A</v>
      </c>
      <c r="M1797" s="38" t="str">
        <f>IF(B1797=1,'KELAS (REFERENSI)'!M1797,IF(B1797=2,'KELAS (REFERENSI)'!M1812,IF(B1797=3,'KELAS (REFERENSI)'!M1827,IF(B1797=4,'KELAS (REFERENSI)'!M1842,""))))</f>
        <v/>
      </c>
      <c r="N1797" s="38" t="str">
        <f>IF(B1797=1,'KELAS (REFERENSI)'!N1797,IF(B1797=2,'KELAS (REFERENSI)'!N1812,IF(B1797=3,'KELAS (REFERENSI)'!N1827,IF(B1797=4,'KELAS (REFERENSI)'!N1842,""))))</f>
        <v/>
      </c>
      <c r="O1797" s="38" t="str">
        <f>IF(B1797=1,'KELAS (REFERENSI)'!O1797,IF(B1797=2,'KELAS (REFERENSI)'!O1812,IF(B1797=3,'KELAS (REFERENSI)'!O1827,IF(B1797=4,'KELAS (REFERENSI)'!O1842,""))))</f>
        <v/>
      </c>
      <c r="P1797" s="38" t="str">
        <f>IF(B1797=1,'KELAS (REFERENSI)'!P1797,IF(B1797=2,'KELAS (REFERENSI)'!P1812,IF(B1797=3,'KELAS (REFERENSI)'!P1827,IF(B1797=4,'KELAS (REFERENSI)'!P1842,""))))</f>
        <v/>
      </c>
      <c r="Q1797" s="38" t="str">
        <f t="shared" si="4"/>
        <v>BPS Kota Jakarta Timur</v>
      </c>
      <c r="R1797" s="38" t="str">
        <f t="shared" si="56"/>
        <v/>
      </c>
      <c r="S1797" s="38" t="str">
        <f t="shared" ref="S1797:T1797" si="1805">S1796</f>
        <v>15 Juni sampai dengan 31 Agustus 2026</v>
      </c>
      <c r="T1797" s="38" t="str">
        <f t="shared" si="1805"/>
        <v>31 Agustus 2026</v>
      </c>
      <c r="U1797" s="46"/>
      <c r="V1797" s="42"/>
      <c r="W1797" s="42"/>
      <c r="X1797" s="42"/>
    </row>
    <row r="1798" ht="15.0" customHeight="1">
      <c r="A1798" s="36" t="s">
        <v>6860</v>
      </c>
      <c r="B1798" s="43"/>
      <c r="C1798" s="44"/>
      <c r="D1798" s="47"/>
      <c r="E1798" s="47"/>
      <c r="F1798" s="39" t="str">
        <f t="shared" si="2"/>
        <v>PETUGAS.1797/SPK/SE/PML/3172/2026</v>
      </c>
      <c r="G1798" s="45"/>
      <c r="H1798" s="39" t="str">
        <f>VLOOKUP(G1798,'MITRA (REFERENSI)'!$A:$Z,16,FALSE)</f>
        <v>#N/A</v>
      </c>
      <c r="I1798" s="39" t="str">
        <f>VLOOKUP(G1798,'MITRA (REFERENSI)'!$A:$Z,25,FALSE)</f>
        <v>#N/A</v>
      </c>
      <c r="J1798" s="38" t="str">
        <f>VLOOKUP(G1798,'MITRA (REFERENSI)'!$A:$Z,26,FALSE)</f>
        <v>#N/A</v>
      </c>
      <c r="K1798" s="38" t="str">
        <f>VLOOKUP(G1798,'MITRA (REFERENSI)'!$A:$Z,15,FALSE)</f>
        <v>#N/A</v>
      </c>
      <c r="L1798" s="38" t="str">
        <f>VLOOKUP(G1798,'MITRA (REFERENSI)'!$A:$Z,15,FALSE)</f>
        <v>#N/A</v>
      </c>
      <c r="M1798" s="38" t="str">
        <f>IF(B1798=1,'KELAS (REFERENSI)'!M1798,IF(B1798=2,'KELAS (REFERENSI)'!M1813,IF(B1798=3,'KELAS (REFERENSI)'!M1828,IF(B1798=4,'KELAS (REFERENSI)'!M1843,""))))</f>
        <v/>
      </c>
      <c r="N1798" s="38" t="str">
        <f>IF(B1798=1,'KELAS (REFERENSI)'!N1798,IF(B1798=2,'KELAS (REFERENSI)'!N1813,IF(B1798=3,'KELAS (REFERENSI)'!N1828,IF(B1798=4,'KELAS (REFERENSI)'!N1843,""))))</f>
        <v/>
      </c>
      <c r="O1798" s="38" t="str">
        <f>IF(B1798=1,'KELAS (REFERENSI)'!O1798,IF(B1798=2,'KELAS (REFERENSI)'!O1813,IF(B1798=3,'KELAS (REFERENSI)'!O1828,IF(B1798=4,'KELAS (REFERENSI)'!O1843,""))))</f>
        <v/>
      </c>
      <c r="P1798" s="38" t="str">
        <f>IF(B1798=1,'KELAS (REFERENSI)'!P1798,IF(B1798=2,'KELAS (REFERENSI)'!P1813,IF(B1798=3,'KELAS (REFERENSI)'!P1828,IF(B1798=4,'KELAS (REFERENSI)'!P1843,""))))</f>
        <v/>
      </c>
      <c r="Q1798" s="38" t="str">
        <f t="shared" si="4"/>
        <v>BPS Kota Jakarta Timur</v>
      </c>
      <c r="R1798" s="38" t="str">
        <f t="shared" si="56"/>
        <v/>
      </c>
      <c r="S1798" s="38" t="str">
        <f t="shared" ref="S1798:T1798" si="1806">S1797</f>
        <v>15 Juni sampai dengan 31 Agustus 2026</v>
      </c>
      <c r="T1798" s="38" t="str">
        <f t="shared" si="1806"/>
        <v>31 Agustus 2026</v>
      </c>
      <c r="U1798" s="46"/>
      <c r="V1798" s="42"/>
      <c r="W1798" s="42"/>
      <c r="X1798" s="42"/>
    </row>
    <row r="1799" ht="15.0" customHeight="1">
      <c r="A1799" s="36" t="s">
        <v>6861</v>
      </c>
      <c r="B1799" s="43"/>
      <c r="C1799" s="44"/>
      <c r="D1799" s="47"/>
      <c r="E1799" s="47"/>
      <c r="F1799" s="39" t="str">
        <f t="shared" si="2"/>
        <v>PETUGAS.1798/SPK/SE/PML/3172/2026</v>
      </c>
      <c r="G1799" s="45"/>
      <c r="H1799" s="39" t="str">
        <f>VLOOKUP(G1799,'MITRA (REFERENSI)'!$A:$Z,16,FALSE)</f>
        <v>#N/A</v>
      </c>
      <c r="I1799" s="39" t="str">
        <f>VLOOKUP(G1799,'MITRA (REFERENSI)'!$A:$Z,25,FALSE)</f>
        <v>#N/A</v>
      </c>
      <c r="J1799" s="38" t="str">
        <f>VLOOKUP(G1799,'MITRA (REFERENSI)'!$A:$Z,26,FALSE)</f>
        <v>#N/A</v>
      </c>
      <c r="K1799" s="38" t="str">
        <f>VLOOKUP(G1799,'MITRA (REFERENSI)'!$A:$Z,15,FALSE)</f>
        <v>#N/A</v>
      </c>
      <c r="L1799" s="38" t="str">
        <f>VLOOKUP(G1799,'MITRA (REFERENSI)'!$A:$Z,15,FALSE)</f>
        <v>#N/A</v>
      </c>
      <c r="M1799" s="38" t="str">
        <f>IF(B1799=1,'KELAS (REFERENSI)'!M1799,IF(B1799=2,'KELAS (REFERENSI)'!M1814,IF(B1799=3,'KELAS (REFERENSI)'!M1829,IF(B1799=4,'KELAS (REFERENSI)'!M1844,""))))</f>
        <v/>
      </c>
      <c r="N1799" s="38" t="str">
        <f>IF(B1799=1,'KELAS (REFERENSI)'!N1799,IF(B1799=2,'KELAS (REFERENSI)'!N1814,IF(B1799=3,'KELAS (REFERENSI)'!N1829,IF(B1799=4,'KELAS (REFERENSI)'!N1844,""))))</f>
        <v/>
      </c>
      <c r="O1799" s="38" t="str">
        <f>IF(B1799=1,'KELAS (REFERENSI)'!O1799,IF(B1799=2,'KELAS (REFERENSI)'!O1814,IF(B1799=3,'KELAS (REFERENSI)'!O1829,IF(B1799=4,'KELAS (REFERENSI)'!O1844,""))))</f>
        <v/>
      </c>
      <c r="P1799" s="38" t="str">
        <f>IF(B1799=1,'KELAS (REFERENSI)'!P1799,IF(B1799=2,'KELAS (REFERENSI)'!P1814,IF(B1799=3,'KELAS (REFERENSI)'!P1829,IF(B1799=4,'KELAS (REFERENSI)'!P1844,""))))</f>
        <v/>
      </c>
      <c r="Q1799" s="38" t="str">
        <f t="shared" si="4"/>
        <v>BPS Kota Jakarta Timur</v>
      </c>
      <c r="R1799" s="38" t="str">
        <f t="shared" si="56"/>
        <v/>
      </c>
      <c r="S1799" s="38" t="str">
        <f t="shared" ref="S1799:T1799" si="1807">S1798</f>
        <v>15 Juni sampai dengan 31 Agustus 2026</v>
      </c>
      <c r="T1799" s="38" t="str">
        <f t="shared" si="1807"/>
        <v>31 Agustus 2026</v>
      </c>
      <c r="U1799" s="46"/>
      <c r="V1799" s="42"/>
      <c r="W1799" s="42"/>
      <c r="X1799" s="42"/>
    </row>
    <row r="1800" ht="15.0" customHeight="1">
      <c r="A1800" s="36" t="s">
        <v>6862</v>
      </c>
      <c r="B1800" s="43"/>
      <c r="C1800" s="44"/>
      <c r="D1800" s="47"/>
      <c r="E1800" s="47"/>
      <c r="F1800" s="39" t="str">
        <f t="shared" si="2"/>
        <v>PETUGAS.1799/SPK/SE/PML/3172/2026</v>
      </c>
      <c r="G1800" s="45"/>
      <c r="H1800" s="39" t="str">
        <f>VLOOKUP(G1800,'MITRA (REFERENSI)'!$A:$Z,16,FALSE)</f>
        <v>#N/A</v>
      </c>
      <c r="I1800" s="39" t="str">
        <f>VLOOKUP(G1800,'MITRA (REFERENSI)'!$A:$Z,25,FALSE)</f>
        <v>#N/A</v>
      </c>
      <c r="J1800" s="38" t="str">
        <f>VLOOKUP(G1800,'MITRA (REFERENSI)'!$A:$Z,26,FALSE)</f>
        <v>#N/A</v>
      </c>
      <c r="K1800" s="38" t="str">
        <f>VLOOKUP(G1800,'MITRA (REFERENSI)'!$A:$Z,15,FALSE)</f>
        <v>#N/A</v>
      </c>
      <c r="L1800" s="38" t="str">
        <f>VLOOKUP(G1800,'MITRA (REFERENSI)'!$A:$Z,15,FALSE)</f>
        <v>#N/A</v>
      </c>
      <c r="M1800" s="38" t="str">
        <f>IF(B1800=1,'KELAS (REFERENSI)'!M1800,IF(B1800=2,'KELAS (REFERENSI)'!M1815,IF(B1800=3,'KELAS (REFERENSI)'!M1830,IF(B1800=4,'KELAS (REFERENSI)'!M1845,""))))</f>
        <v/>
      </c>
      <c r="N1800" s="38" t="str">
        <f>IF(B1800=1,'KELAS (REFERENSI)'!N1800,IF(B1800=2,'KELAS (REFERENSI)'!N1815,IF(B1800=3,'KELAS (REFERENSI)'!N1830,IF(B1800=4,'KELAS (REFERENSI)'!N1845,""))))</f>
        <v/>
      </c>
      <c r="O1800" s="38" t="str">
        <f>IF(B1800=1,'KELAS (REFERENSI)'!O1800,IF(B1800=2,'KELAS (REFERENSI)'!O1815,IF(B1800=3,'KELAS (REFERENSI)'!O1830,IF(B1800=4,'KELAS (REFERENSI)'!O1845,""))))</f>
        <v/>
      </c>
      <c r="P1800" s="38" t="str">
        <f>IF(B1800=1,'KELAS (REFERENSI)'!P1800,IF(B1800=2,'KELAS (REFERENSI)'!P1815,IF(B1800=3,'KELAS (REFERENSI)'!P1830,IF(B1800=4,'KELAS (REFERENSI)'!P1845,""))))</f>
        <v/>
      </c>
      <c r="Q1800" s="38" t="str">
        <f t="shared" si="4"/>
        <v>BPS Kota Jakarta Timur</v>
      </c>
      <c r="R1800" s="38" t="str">
        <f t="shared" si="56"/>
        <v/>
      </c>
      <c r="S1800" s="38" t="str">
        <f t="shared" ref="S1800:T1800" si="1808">S1799</f>
        <v>15 Juni sampai dengan 31 Agustus 2026</v>
      </c>
      <c r="T1800" s="38" t="str">
        <f t="shared" si="1808"/>
        <v>31 Agustus 2026</v>
      </c>
      <c r="U1800" s="46"/>
      <c r="V1800" s="42"/>
      <c r="W1800" s="42"/>
      <c r="X1800" s="42"/>
    </row>
    <row r="1801" ht="15.0" customHeight="1">
      <c r="A1801" s="36" t="s">
        <v>6863</v>
      </c>
      <c r="B1801" s="43"/>
      <c r="C1801" s="44"/>
      <c r="D1801" s="47"/>
      <c r="E1801" s="47"/>
      <c r="F1801" s="39" t="str">
        <f t="shared" si="2"/>
        <v>PETUGAS.1800/SPK/SE/PML/3172/2026</v>
      </c>
      <c r="G1801" s="45"/>
      <c r="H1801" s="39" t="str">
        <f>VLOOKUP(G1801,'MITRA (REFERENSI)'!$A:$Z,16,FALSE)</f>
        <v>#N/A</v>
      </c>
      <c r="I1801" s="39" t="str">
        <f>VLOOKUP(G1801,'MITRA (REFERENSI)'!$A:$Z,25,FALSE)</f>
        <v>#N/A</v>
      </c>
      <c r="J1801" s="38" t="str">
        <f>VLOOKUP(G1801,'MITRA (REFERENSI)'!$A:$Z,26,FALSE)</f>
        <v>#N/A</v>
      </c>
      <c r="K1801" s="38" t="str">
        <f>VLOOKUP(G1801,'MITRA (REFERENSI)'!$A:$Z,15,FALSE)</f>
        <v>#N/A</v>
      </c>
      <c r="L1801" s="38" t="str">
        <f>VLOOKUP(G1801,'MITRA (REFERENSI)'!$A:$Z,15,FALSE)</f>
        <v>#N/A</v>
      </c>
      <c r="M1801" s="38" t="str">
        <f>IF(B1801=1,'KELAS (REFERENSI)'!M1801,IF(B1801=2,'KELAS (REFERENSI)'!M1816,IF(B1801=3,'KELAS (REFERENSI)'!M1831,IF(B1801=4,'KELAS (REFERENSI)'!M1846,""))))</f>
        <v/>
      </c>
      <c r="N1801" s="38" t="str">
        <f>IF(B1801=1,'KELAS (REFERENSI)'!N1801,IF(B1801=2,'KELAS (REFERENSI)'!N1816,IF(B1801=3,'KELAS (REFERENSI)'!N1831,IF(B1801=4,'KELAS (REFERENSI)'!N1846,""))))</f>
        <v/>
      </c>
      <c r="O1801" s="38" t="str">
        <f>IF(B1801=1,'KELAS (REFERENSI)'!O1801,IF(B1801=2,'KELAS (REFERENSI)'!O1816,IF(B1801=3,'KELAS (REFERENSI)'!O1831,IF(B1801=4,'KELAS (REFERENSI)'!O1846,""))))</f>
        <v/>
      </c>
      <c r="P1801" s="38" t="str">
        <f>IF(B1801=1,'KELAS (REFERENSI)'!P1801,IF(B1801=2,'KELAS (REFERENSI)'!P1816,IF(B1801=3,'KELAS (REFERENSI)'!P1831,IF(B1801=4,'KELAS (REFERENSI)'!P1846,""))))</f>
        <v/>
      </c>
      <c r="Q1801" s="38" t="str">
        <f t="shared" si="4"/>
        <v>BPS Kota Jakarta Timur</v>
      </c>
      <c r="R1801" s="38" t="str">
        <f t="shared" si="56"/>
        <v/>
      </c>
      <c r="S1801" s="38" t="str">
        <f t="shared" ref="S1801:T1801" si="1809">S1800</f>
        <v>15 Juni sampai dengan 31 Agustus 2026</v>
      </c>
      <c r="T1801" s="38" t="str">
        <f t="shared" si="1809"/>
        <v>31 Agustus 2026</v>
      </c>
      <c r="U1801" s="46"/>
      <c r="V1801" s="42"/>
      <c r="W1801" s="42"/>
      <c r="X1801" s="42"/>
    </row>
    <row r="1802" ht="15.0" customHeight="1">
      <c r="A1802" s="36" t="s">
        <v>6864</v>
      </c>
      <c r="B1802" s="43"/>
      <c r="C1802" s="44"/>
      <c r="D1802" s="47"/>
      <c r="E1802" s="47"/>
      <c r="F1802" s="39" t="str">
        <f t="shared" si="2"/>
        <v>PETUGAS.1801/SPK/SE/PML/3172/2026</v>
      </c>
      <c r="G1802" s="45"/>
      <c r="H1802" s="39" t="str">
        <f>VLOOKUP(G1802,'MITRA (REFERENSI)'!$A:$Z,16,FALSE)</f>
        <v>#N/A</v>
      </c>
      <c r="I1802" s="39" t="str">
        <f>VLOOKUP(G1802,'MITRA (REFERENSI)'!$A:$Z,25,FALSE)</f>
        <v>#N/A</v>
      </c>
      <c r="J1802" s="38" t="str">
        <f>VLOOKUP(G1802,'MITRA (REFERENSI)'!$A:$Z,26,FALSE)</f>
        <v>#N/A</v>
      </c>
      <c r="K1802" s="38" t="str">
        <f>VLOOKUP(G1802,'MITRA (REFERENSI)'!$A:$Z,15,FALSE)</f>
        <v>#N/A</v>
      </c>
      <c r="L1802" s="38" t="str">
        <f>VLOOKUP(G1802,'MITRA (REFERENSI)'!$A:$Z,15,FALSE)</f>
        <v>#N/A</v>
      </c>
      <c r="M1802" s="38" t="str">
        <f>IF(B1802=1,'KELAS (REFERENSI)'!M1802,IF(B1802=2,'KELAS (REFERENSI)'!M1817,IF(B1802=3,'KELAS (REFERENSI)'!M1832,IF(B1802=4,'KELAS (REFERENSI)'!M1847,""))))</f>
        <v/>
      </c>
      <c r="N1802" s="38" t="str">
        <f>IF(B1802=1,'KELAS (REFERENSI)'!N1802,IF(B1802=2,'KELAS (REFERENSI)'!N1817,IF(B1802=3,'KELAS (REFERENSI)'!N1832,IF(B1802=4,'KELAS (REFERENSI)'!N1847,""))))</f>
        <v/>
      </c>
      <c r="O1802" s="38" t="str">
        <f>IF(B1802=1,'KELAS (REFERENSI)'!O1802,IF(B1802=2,'KELAS (REFERENSI)'!O1817,IF(B1802=3,'KELAS (REFERENSI)'!O1832,IF(B1802=4,'KELAS (REFERENSI)'!O1847,""))))</f>
        <v/>
      </c>
      <c r="P1802" s="38" t="str">
        <f>IF(B1802=1,'KELAS (REFERENSI)'!P1802,IF(B1802=2,'KELAS (REFERENSI)'!P1817,IF(B1802=3,'KELAS (REFERENSI)'!P1832,IF(B1802=4,'KELAS (REFERENSI)'!P1847,""))))</f>
        <v/>
      </c>
      <c r="Q1802" s="38" t="str">
        <f t="shared" si="4"/>
        <v>BPS Kota Jakarta Timur</v>
      </c>
      <c r="R1802" s="38" t="str">
        <f t="shared" si="56"/>
        <v/>
      </c>
      <c r="S1802" s="38" t="str">
        <f t="shared" ref="S1802:T1802" si="1810">S1801</f>
        <v>15 Juni sampai dengan 31 Agustus 2026</v>
      </c>
      <c r="T1802" s="38" t="str">
        <f t="shared" si="1810"/>
        <v>31 Agustus 2026</v>
      </c>
      <c r="U1802" s="46"/>
      <c r="V1802" s="42"/>
      <c r="W1802" s="42"/>
      <c r="X1802" s="42"/>
    </row>
    <row r="1803" ht="15.0" customHeight="1">
      <c r="A1803" s="36" t="s">
        <v>6865</v>
      </c>
      <c r="B1803" s="43"/>
      <c r="C1803" s="44"/>
      <c r="D1803" s="47"/>
      <c r="E1803" s="47"/>
      <c r="F1803" s="39" t="str">
        <f t="shared" si="2"/>
        <v>PETUGAS.1802/SPK/SE/PML/3172/2026</v>
      </c>
      <c r="G1803" s="45"/>
      <c r="H1803" s="39" t="str">
        <f>VLOOKUP(G1803,'MITRA (REFERENSI)'!$A:$Z,16,FALSE)</f>
        <v>#N/A</v>
      </c>
      <c r="I1803" s="39" t="str">
        <f>VLOOKUP(G1803,'MITRA (REFERENSI)'!$A:$Z,25,FALSE)</f>
        <v>#N/A</v>
      </c>
      <c r="J1803" s="38" t="str">
        <f>VLOOKUP(G1803,'MITRA (REFERENSI)'!$A:$Z,26,FALSE)</f>
        <v>#N/A</v>
      </c>
      <c r="K1803" s="38" t="str">
        <f>VLOOKUP(G1803,'MITRA (REFERENSI)'!$A:$Z,15,FALSE)</f>
        <v>#N/A</v>
      </c>
      <c r="L1803" s="38" t="str">
        <f>VLOOKUP(G1803,'MITRA (REFERENSI)'!$A:$Z,15,FALSE)</f>
        <v>#N/A</v>
      </c>
      <c r="M1803" s="38" t="str">
        <f>IF(B1803=1,'KELAS (REFERENSI)'!M1803,IF(B1803=2,'KELAS (REFERENSI)'!M1818,IF(B1803=3,'KELAS (REFERENSI)'!M1833,IF(B1803=4,'KELAS (REFERENSI)'!M1848,""))))</f>
        <v/>
      </c>
      <c r="N1803" s="38" t="str">
        <f>IF(B1803=1,'KELAS (REFERENSI)'!N1803,IF(B1803=2,'KELAS (REFERENSI)'!N1818,IF(B1803=3,'KELAS (REFERENSI)'!N1833,IF(B1803=4,'KELAS (REFERENSI)'!N1848,""))))</f>
        <v/>
      </c>
      <c r="O1803" s="38" t="str">
        <f>IF(B1803=1,'KELAS (REFERENSI)'!O1803,IF(B1803=2,'KELAS (REFERENSI)'!O1818,IF(B1803=3,'KELAS (REFERENSI)'!O1833,IF(B1803=4,'KELAS (REFERENSI)'!O1848,""))))</f>
        <v/>
      </c>
      <c r="P1803" s="38" t="str">
        <f>IF(B1803=1,'KELAS (REFERENSI)'!P1803,IF(B1803=2,'KELAS (REFERENSI)'!P1818,IF(B1803=3,'KELAS (REFERENSI)'!P1833,IF(B1803=4,'KELAS (REFERENSI)'!P1848,""))))</f>
        <v/>
      </c>
      <c r="Q1803" s="38" t="str">
        <f t="shared" si="4"/>
        <v>BPS Kota Jakarta Timur</v>
      </c>
      <c r="R1803" s="38" t="str">
        <f t="shared" si="56"/>
        <v/>
      </c>
      <c r="S1803" s="38" t="str">
        <f t="shared" ref="S1803:T1803" si="1811">S1802</f>
        <v>15 Juni sampai dengan 31 Agustus 2026</v>
      </c>
      <c r="T1803" s="38" t="str">
        <f t="shared" si="1811"/>
        <v>31 Agustus 2026</v>
      </c>
      <c r="U1803" s="46"/>
      <c r="V1803" s="42"/>
      <c r="W1803" s="42"/>
      <c r="X1803" s="42"/>
    </row>
    <row r="1804" ht="15.0" customHeight="1">
      <c r="A1804" s="36" t="s">
        <v>6866</v>
      </c>
      <c r="B1804" s="43"/>
      <c r="C1804" s="44"/>
      <c r="D1804" s="47"/>
      <c r="E1804" s="47"/>
      <c r="F1804" s="39" t="str">
        <f t="shared" si="2"/>
        <v>PETUGAS.1803/SPK/SE/PML/3172/2026</v>
      </c>
      <c r="G1804" s="45"/>
      <c r="H1804" s="39" t="str">
        <f>VLOOKUP(G1804,'MITRA (REFERENSI)'!$A:$Z,16,FALSE)</f>
        <v>#N/A</v>
      </c>
      <c r="I1804" s="39" t="str">
        <f>VLOOKUP(G1804,'MITRA (REFERENSI)'!$A:$Z,25,FALSE)</f>
        <v>#N/A</v>
      </c>
      <c r="J1804" s="38" t="str">
        <f>VLOOKUP(G1804,'MITRA (REFERENSI)'!$A:$Z,26,FALSE)</f>
        <v>#N/A</v>
      </c>
      <c r="K1804" s="38" t="str">
        <f>VLOOKUP(G1804,'MITRA (REFERENSI)'!$A:$Z,15,FALSE)</f>
        <v>#N/A</v>
      </c>
      <c r="L1804" s="38" t="str">
        <f>VLOOKUP(G1804,'MITRA (REFERENSI)'!$A:$Z,15,FALSE)</f>
        <v>#N/A</v>
      </c>
      <c r="M1804" s="38" t="str">
        <f>IF(B1804=1,'KELAS (REFERENSI)'!M1804,IF(B1804=2,'KELAS (REFERENSI)'!M1819,IF(B1804=3,'KELAS (REFERENSI)'!M1834,IF(B1804=4,'KELAS (REFERENSI)'!M1849,""))))</f>
        <v/>
      </c>
      <c r="N1804" s="38" t="str">
        <f>IF(B1804=1,'KELAS (REFERENSI)'!N1804,IF(B1804=2,'KELAS (REFERENSI)'!N1819,IF(B1804=3,'KELAS (REFERENSI)'!N1834,IF(B1804=4,'KELAS (REFERENSI)'!N1849,""))))</f>
        <v/>
      </c>
      <c r="O1804" s="38" t="str">
        <f>IF(B1804=1,'KELAS (REFERENSI)'!O1804,IF(B1804=2,'KELAS (REFERENSI)'!O1819,IF(B1804=3,'KELAS (REFERENSI)'!O1834,IF(B1804=4,'KELAS (REFERENSI)'!O1849,""))))</f>
        <v/>
      </c>
      <c r="P1804" s="38" t="str">
        <f>IF(B1804=1,'KELAS (REFERENSI)'!P1804,IF(B1804=2,'KELAS (REFERENSI)'!P1819,IF(B1804=3,'KELAS (REFERENSI)'!P1834,IF(B1804=4,'KELAS (REFERENSI)'!P1849,""))))</f>
        <v/>
      </c>
      <c r="Q1804" s="38" t="str">
        <f t="shared" si="4"/>
        <v>BPS Kota Jakarta Timur</v>
      </c>
      <c r="R1804" s="38" t="str">
        <f t="shared" si="56"/>
        <v/>
      </c>
      <c r="S1804" s="38" t="str">
        <f t="shared" ref="S1804:T1804" si="1812">S1803</f>
        <v>15 Juni sampai dengan 31 Agustus 2026</v>
      </c>
      <c r="T1804" s="38" t="str">
        <f t="shared" si="1812"/>
        <v>31 Agustus 2026</v>
      </c>
      <c r="U1804" s="46"/>
      <c r="V1804" s="42"/>
      <c r="W1804" s="42"/>
      <c r="X1804" s="42"/>
    </row>
    <row r="1805" ht="15.0" customHeight="1">
      <c r="A1805" s="36" t="s">
        <v>6867</v>
      </c>
      <c r="B1805" s="43"/>
      <c r="C1805" s="44"/>
      <c r="D1805" s="47"/>
      <c r="E1805" s="47"/>
      <c r="F1805" s="39" t="str">
        <f t="shared" si="2"/>
        <v>PETUGAS.1804/SPK/SE/PML/3172/2026</v>
      </c>
      <c r="G1805" s="45"/>
      <c r="H1805" s="39" t="str">
        <f>VLOOKUP(G1805,'MITRA (REFERENSI)'!$A:$Z,16,FALSE)</f>
        <v>#N/A</v>
      </c>
      <c r="I1805" s="39" t="str">
        <f>VLOOKUP(G1805,'MITRA (REFERENSI)'!$A:$Z,25,FALSE)</f>
        <v>#N/A</v>
      </c>
      <c r="J1805" s="38" t="str">
        <f>VLOOKUP(G1805,'MITRA (REFERENSI)'!$A:$Z,26,FALSE)</f>
        <v>#N/A</v>
      </c>
      <c r="K1805" s="38" t="str">
        <f>VLOOKUP(G1805,'MITRA (REFERENSI)'!$A:$Z,15,FALSE)</f>
        <v>#N/A</v>
      </c>
      <c r="L1805" s="38" t="str">
        <f>VLOOKUP(G1805,'MITRA (REFERENSI)'!$A:$Z,15,FALSE)</f>
        <v>#N/A</v>
      </c>
      <c r="M1805" s="38" t="str">
        <f>IF(B1805=1,'KELAS (REFERENSI)'!M1805,IF(B1805=2,'KELAS (REFERENSI)'!M1820,IF(B1805=3,'KELAS (REFERENSI)'!M1835,IF(B1805=4,'KELAS (REFERENSI)'!M1850,""))))</f>
        <v/>
      </c>
      <c r="N1805" s="38" t="str">
        <f>IF(B1805=1,'KELAS (REFERENSI)'!N1805,IF(B1805=2,'KELAS (REFERENSI)'!N1820,IF(B1805=3,'KELAS (REFERENSI)'!N1835,IF(B1805=4,'KELAS (REFERENSI)'!N1850,""))))</f>
        <v/>
      </c>
      <c r="O1805" s="38" t="str">
        <f>IF(B1805=1,'KELAS (REFERENSI)'!O1805,IF(B1805=2,'KELAS (REFERENSI)'!O1820,IF(B1805=3,'KELAS (REFERENSI)'!O1835,IF(B1805=4,'KELAS (REFERENSI)'!O1850,""))))</f>
        <v/>
      </c>
      <c r="P1805" s="38" t="str">
        <f>IF(B1805=1,'KELAS (REFERENSI)'!P1805,IF(B1805=2,'KELAS (REFERENSI)'!P1820,IF(B1805=3,'KELAS (REFERENSI)'!P1835,IF(B1805=4,'KELAS (REFERENSI)'!P1850,""))))</f>
        <v/>
      </c>
      <c r="Q1805" s="38" t="str">
        <f t="shared" si="4"/>
        <v>BPS Kota Jakarta Timur</v>
      </c>
      <c r="R1805" s="38" t="str">
        <f t="shared" si="56"/>
        <v/>
      </c>
      <c r="S1805" s="38" t="str">
        <f t="shared" ref="S1805:T1805" si="1813">S1804</f>
        <v>15 Juni sampai dengan 31 Agustus 2026</v>
      </c>
      <c r="T1805" s="38" t="str">
        <f t="shared" si="1813"/>
        <v>31 Agustus 2026</v>
      </c>
      <c r="U1805" s="46"/>
      <c r="V1805" s="42"/>
      <c r="W1805" s="42"/>
      <c r="X1805" s="42"/>
    </row>
    <row r="1806" ht="15.0" customHeight="1">
      <c r="A1806" s="36" t="s">
        <v>6868</v>
      </c>
      <c r="B1806" s="43"/>
      <c r="C1806" s="44"/>
      <c r="D1806" s="47"/>
      <c r="E1806" s="47"/>
      <c r="F1806" s="39" t="str">
        <f t="shared" si="2"/>
        <v>PETUGAS.1805/SPK/SE/PML/3172/2026</v>
      </c>
      <c r="G1806" s="45"/>
      <c r="H1806" s="39" t="str">
        <f>VLOOKUP(G1806,'MITRA (REFERENSI)'!$A:$Z,16,FALSE)</f>
        <v>#N/A</v>
      </c>
      <c r="I1806" s="39" t="str">
        <f>VLOOKUP(G1806,'MITRA (REFERENSI)'!$A:$Z,25,FALSE)</f>
        <v>#N/A</v>
      </c>
      <c r="J1806" s="38" t="str">
        <f>VLOOKUP(G1806,'MITRA (REFERENSI)'!$A:$Z,26,FALSE)</f>
        <v>#N/A</v>
      </c>
      <c r="K1806" s="38" t="str">
        <f>VLOOKUP(G1806,'MITRA (REFERENSI)'!$A:$Z,15,FALSE)</f>
        <v>#N/A</v>
      </c>
      <c r="L1806" s="38" t="str">
        <f>VLOOKUP(G1806,'MITRA (REFERENSI)'!$A:$Z,15,FALSE)</f>
        <v>#N/A</v>
      </c>
      <c r="M1806" s="38" t="str">
        <f>IF(B1806=1,'KELAS (REFERENSI)'!M1806,IF(B1806=2,'KELAS (REFERENSI)'!M1821,IF(B1806=3,'KELAS (REFERENSI)'!M1836,IF(B1806=4,'KELAS (REFERENSI)'!M1851,""))))</f>
        <v/>
      </c>
      <c r="N1806" s="38" t="str">
        <f>IF(B1806=1,'KELAS (REFERENSI)'!N1806,IF(B1806=2,'KELAS (REFERENSI)'!N1821,IF(B1806=3,'KELAS (REFERENSI)'!N1836,IF(B1806=4,'KELAS (REFERENSI)'!N1851,""))))</f>
        <v/>
      </c>
      <c r="O1806" s="38" t="str">
        <f>IF(B1806=1,'KELAS (REFERENSI)'!O1806,IF(B1806=2,'KELAS (REFERENSI)'!O1821,IF(B1806=3,'KELAS (REFERENSI)'!O1836,IF(B1806=4,'KELAS (REFERENSI)'!O1851,""))))</f>
        <v/>
      </c>
      <c r="P1806" s="38" t="str">
        <f>IF(B1806=1,'KELAS (REFERENSI)'!P1806,IF(B1806=2,'KELAS (REFERENSI)'!P1821,IF(B1806=3,'KELAS (REFERENSI)'!P1836,IF(B1806=4,'KELAS (REFERENSI)'!P1851,""))))</f>
        <v/>
      </c>
      <c r="Q1806" s="38" t="str">
        <f t="shared" si="4"/>
        <v>BPS Kota Jakarta Timur</v>
      </c>
      <c r="R1806" s="38" t="str">
        <f t="shared" si="56"/>
        <v/>
      </c>
      <c r="S1806" s="38" t="str">
        <f t="shared" ref="S1806:T1806" si="1814">S1805</f>
        <v>15 Juni sampai dengan 31 Agustus 2026</v>
      </c>
      <c r="T1806" s="38" t="str">
        <f t="shared" si="1814"/>
        <v>31 Agustus 2026</v>
      </c>
      <c r="U1806" s="46"/>
      <c r="V1806" s="42"/>
      <c r="W1806" s="42"/>
      <c r="X1806" s="42"/>
    </row>
    <row r="1807" ht="15.0" customHeight="1">
      <c r="A1807" s="36" t="s">
        <v>6869</v>
      </c>
      <c r="B1807" s="43"/>
      <c r="C1807" s="44"/>
      <c r="D1807" s="47"/>
      <c r="E1807" s="47"/>
      <c r="F1807" s="39" t="str">
        <f t="shared" si="2"/>
        <v>PETUGAS.1806/SPK/SE/PML/3172/2026</v>
      </c>
      <c r="G1807" s="45"/>
      <c r="H1807" s="39" t="str">
        <f>VLOOKUP(G1807,'MITRA (REFERENSI)'!$A:$Z,16,FALSE)</f>
        <v>#N/A</v>
      </c>
      <c r="I1807" s="39" t="str">
        <f>VLOOKUP(G1807,'MITRA (REFERENSI)'!$A:$Z,25,FALSE)</f>
        <v>#N/A</v>
      </c>
      <c r="J1807" s="38" t="str">
        <f>VLOOKUP(G1807,'MITRA (REFERENSI)'!$A:$Z,26,FALSE)</f>
        <v>#N/A</v>
      </c>
      <c r="K1807" s="38" t="str">
        <f>VLOOKUP(G1807,'MITRA (REFERENSI)'!$A:$Z,15,FALSE)</f>
        <v>#N/A</v>
      </c>
      <c r="L1807" s="38" t="str">
        <f>VLOOKUP(G1807,'MITRA (REFERENSI)'!$A:$Z,15,FALSE)</f>
        <v>#N/A</v>
      </c>
      <c r="M1807" s="38" t="str">
        <f>IF(B1807=1,'KELAS (REFERENSI)'!M1807,IF(B1807=2,'KELAS (REFERENSI)'!M1822,IF(B1807=3,'KELAS (REFERENSI)'!M1837,IF(B1807=4,'KELAS (REFERENSI)'!M1852,""))))</f>
        <v/>
      </c>
      <c r="N1807" s="38" t="str">
        <f>IF(B1807=1,'KELAS (REFERENSI)'!N1807,IF(B1807=2,'KELAS (REFERENSI)'!N1822,IF(B1807=3,'KELAS (REFERENSI)'!N1837,IF(B1807=4,'KELAS (REFERENSI)'!N1852,""))))</f>
        <v/>
      </c>
      <c r="O1807" s="38" t="str">
        <f>IF(B1807=1,'KELAS (REFERENSI)'!O1807,IF(B1807=2,'KELAS (REFERENSI)'!O1822,IF(B1807=3,'KELAS (REFERENSI)'!O1837,IF(B1807=4,'KELAS (REFERENSI)'!O1852,""))))</f>
        <v/>
      </c>
      <c r="P1807" s="38" t="str">
        <f>IF(B1807=1,'KELAS (REFERENSI)'!P1807,IF(B1807=2,'KELAS (REFERENSI)'!P1822,IF(B1807=3,'KELAS (REFERENSI)'!P1837,IF(B1807=4,'KELAS (REFERENSI)'!P1852,""))))</f>
        <v/>
      </c>
      <c r="Q1807" s="38" t="str">
        <f t="shared" si="4"/>
        <v>BPS Kota Jakarta Timur</v>
      </c>
      <c r="R1807" s="38" t="str">
        <f t="shared" si="56"/>
        <v/>
      </c>
      <c r="S1807" s="38" t="str">
        <f t="shared" ref="S1807:T1807" si="1815">S1806</f>
        <v>15 Juni sampai dengan 31 Agustus 2026</v>
      </c>
      <c r="T1807" s="38" t="str">
        <f t="shared" si="1815"/>
        <v>31 Agustus 2026</v>
      </c>
      <c r="U1807" s="46"/>
      <c r="V1807" s="42"/>
      <c r="W1807" s="42"/>
      <c r="X1807" s="42"/>
    </row>
    <row r="1808" ht="15.0" customHeight="1">
      <c r="A1808" s="36" t="s">
        <v>6870</v>
      </c>
      <c r="B1808" s="43"/>
      <c r="C1808" s="44"/>
      <c r="D1808" s="47"/>
      <c r="E1808" s="47"/>
      <c r="F1808" s="39" t="str">
        <f t="shared" si="2"/>
        <v>PETUGAS.1807/SPK/SE/PML/3172/2026</v>
      </c>
      <c r="G1808" s="45"/>
      <c r="H1808" s="39" t="str">
        <f>VLOOKUP(G1808,'MITRA (REFERENSI)'!$A:$Z,16,FALSE)</f>
        <v>#N/A</v>
      </c>
      <c r="I1808" s="39" t="str">
        <f>VLOOKUP(G1808,'MITRA (REFERENSI)'!$A:$Z,25,FALSE)</f>
        <v>#N/A</v>
      </c>
      <c r="J1808" s="38" t="str">
        <f>VLOOKUP(G1808,'MITRA (REFERENSI)'!$A:$Z,26,FALSE)</f>
        <v>#N/A</v>
      </c>
      <c r="K1808" s="38" t="str">
        <f>VLOOKUP(G1808,'MITRA (REFERENSI)'!$A:$Z,15,FALSE)</f>
        <v>#N/A</v>
      </c>
      <c r="L1808" s="38" t="str">
        <f>VLOOKUP(G1808,'MITRA (REFERENSI)'!$A:$Z,15,FALSE)</f>
        <v>#N/A</v>
      </c>
      <c r="M1808" s="38" t="str">
        <f>IF(B1808=1,'KELAS (REFERENSI)'!M1808,IF(B1808=2,'KELAS (REFERENSI)'!M1823,IF(B1808=3,'KELAS (REFERENSI)'!M1838,IF(B1808=4,'KELAS (REFERENSI)'!M1853,""))))</f>
        <v/>
      </c>
      <c r="N1808" s="38" t="str">
        <f>IF(B1808=1,'KELAS (REFERENSI)'!N1808,IF(B1808=2,'KELAS (REFERENSI)'!N1823,IF(B1808=3,'KELAS (REFERENSI)'!N1838,IF(B1808=4,'KELAS (REFERENSI)'!N1853,""))))</f>
        <v/>
      </c>
      <c r="O1808" s="38" t="str">
        <f>IF(B1808=1,'KELAS (REFERENSI)'!O1808,IF(B1808=2,'KELAS (REFERENSI)'!O1823,IF(B1808=3,'KELAS (REFERENSI)'!O1838,IF(B1808=4,'KELAS (REFERENSI)'!O1853,""))))</f>
        <v/>
      </c>
      <c r="P1808" s="38" t="str">
        <f>IF(B1808=1,'KELAS (REFERENSI)'!P1808,IF(B1808=2,'KELAS (REFERENSI)'!P1823,IF(B1808=3,'KELAS (REFERENSI)'!P1838,IF(B1808=4,'KELAS (REFERENSI)'!P1853,""))))</f>
        <v/>
      </c>
      <c r="Q1808" s="38" t="str">
        <f t="shared" si="4"/>
        <v>BPS Kota Jakarta Timur</v>
      </c>
      <c r="R1808" s="38" t="str">
        <f t="shared" si="56"/>
        <v/>
      </c>
      <c r="S1808" s="38" t="str">
        <f t="shared" ref="S1808:T1808" si="1816">S1807</f>
        <v>15 Juni sampai dengan 31 Agustus 2026</v>
      </c>
      <c r="T1808" s="38" t="str">
        <f t="shared" si="1816"/>
        <v>31 Agustus 2026</v>
      </c>
      <c r="U1808" s="46"/>
      <c r="V1808" s="42"/>
      <c r="W1808" s="42"/>
      <c r="X1808" s="42"/>
    </row>
    <row r="1809" ht="15.0" customHeight="1">
      <c r="A1809" s="36" t="s">
        <v>6871</v>
      </c>
      <c r="B1809" s="43"/>
      <c r="C1809" s="44"/>
      <c r="D1809" s="47"/>
      <c r="E1809" s="47"/>
      <c r="F1809" s="39" t="str">
        <f t="shared" si="2"/>
        <v>PETUGAS.1808/SPK/SE/PML/3172/2026</v>
      </c>
      <c r="G1809" s="45"/>
      <c r="H1809" s="39" t="str">
        <f>VLOOKUP(G1809,'MITRA (REFERENSI)'!$A:$Z,16,FALSE)</f>
        <v>#N/A</v>
      </c>
      <c r="I1809" s="39" t="str">
        <f>VLOOKUP(G1809,'MITRA (REFERENSI)'!$A:$Z,25,FALSE)</f>
        <v>#N/A</v>
      </c>
      <c r="J1809" s="38" t="str">
        <f>VLOOKUP(G1809,'MITRA (REFERENSI)'!$A:$Z,26,FALSE)</f>
        <v>#N/A</v>
      </c>
      <c r="K1809" s="38" t="str">
        <f>VLOOKUP(G1809,'MITRA (REFERENSI)'!$A:$Z,15,FALSE)</f>
        <v>#N/A</v>
      </c>
      <c r="L1809" s="38" t="str">
        <f>VLOOKUP(G1809,'MITRA (REFERENSI)'!$A:$Z,15,FALSE)</f>
        <v>#N/A</v>
      </c>
      <c r="M1809" s="38" t="str">
        <f>IF(B1809=1,'KELAS (REFERENSI)'!M1809,IF(B1809=2,'KELAS (REFERENSI)'!M1824,IF(B1809=3,'KELAS (REFERENSI)'!M1839,IF(B1809=4,'KELAS (REFERENSI)'!M1854,""))))</f>
        <v/>
      </c>
      <c r="N1809" s="38" t="str">
        <f>IF(B1809=1,'KELAS (REFERENSI)'!N1809,IF(B1809=2,'KELAS (REFERENSI)'!N1824,IF(B1809=3,'KELAS (REFERENSI)'!N1839,IF(B1809=4,'KELAS (REFERENSI)'!N1854,""))))</f>
        <v/>
      </c>
      <c r="O1809" s="38" t="str">
        <f>IF(B1809=1,'KELAS (REFERENSI)'!O1809,IF(B1809=2,'KELAS (REFERENSI)'!O1824,IF(B1809=3,'KELAS (REFERENSI)'!O1839,IF(B1809=4,'KELAS (REFERENSI)'!O1854,""))))</f>
        <v/>
      </c>
      <c r="P1809" s="38" t="str">
        <f>IF(B1809=1,'KELAS (REFERENSI)'!P1809,IF(B1809=2,'KELAS (REFERENSI)'!P1824,IF(B1809=3,'KELAS (REFERENSI)'!P1839,IF(B1809=4,'KELAS (REFERENSI)'!P1854,""))))</f>
        <v/>
      </c>
      <c r="Q1809" s="38" t="str">
        <f t="shared" si="4"/>
        <v>BPS Kota Jakarta Timur</v>
      </c>
      <c r="R1809" s="38" t="str">
        <f t="shared" si="56"/>
        <v/>
      </c>
      <c r="S1809" s="38" t="str">
        <f t="shared" ref="S1809:T1809" si="1817">S1808</f>
        <v>15 Juni sampai dengan 31 Agustus 2026</v>
      </c>
      <c r="T1809" s="38" t="str">
        <f t="shared" si="1817"/>
        <v>31 Agustus 2026</v>
      </c>
      <c r="U1809" s="46"/>
      <c r="V1809" s="42"/>
      <c r="W1809" s="42"/>
      <c r="X1809" s="42"/>
    </row>
    <row r="1810" ht="15.0" customHeight="1">
      <c r="A1810" s="36" t="s">
        <v>6872</v>
      </c>
      <c r="B1810" s="43"/>
      <c r="C1810" s="44"/>
      <c r="D1810" s="47"/>
      <c r="E1810" s="47"/>
      <c r="F1810" s="39" t="str">
        <f t="shared" si="2"/>
        <v>PETUGAS.1809/SPK/SE/PML/3172/2026</v>
      </c>
      <c r="G1810" s="45"/>
      <c r="H1810" s="39" t="str">
        <f>VLOOKUP(G1810,'MITRA (REFERENSI)'!$A:$Z,16,FALSE)</f>
        <v>#N/A</v>
      </c>
      <c r="I1810" s="39" t="str">
        <f>VLOOKUP(G1810,'MITRA (REFERENSI)'!$A:$Z,25,FALSE)</f>
        <v>#N/A</v>
      </c>
      <c r="J1810" s="38" t="str">
        <f>VLOOKUP(G1810,'MITRA (REFERENSI)'!$A:$Z,26,FALSE)</f>
        <v>#N/A</v>
      </c>
      <c r="K1810" s="38" t="str">
        <f>VLOOKUP(G1810,'MITRA (REFERENSI)'!$A:$Z,15,FALSE)</f>
        <v>#N/A</v>
      </c>
      <c r="L1810" s="38" t="str">
        <f>VLOOKUP(G1810,'MITRA (REFERENSI)'!$A:$Z,15,FALSE)</f>
        <v>#N/A</v>
      </c>
      <c r="M1810" s="38" t="str">
        <f>IF(B1810=1,'KELAS (REFERENSI)'!M1810,IF(B1810=2,'KELAS (REFERENSI)'!M1825,IF(B1810=3,'KELAS (REFERENSI)'!M1840,IF(B1810=4,'KELAS (REFERENSI)'!M1855,""))))</f>
        <v/>
      </c>
      <c r="N1810" s="38" t="str">
        <f>IF(B1810=1,'KELAS (REFERENSI)'!N1810,IF(B1810=2,'KELAS (REFERENSI)'!N1825,IF(B1810=3,'KELAS (REFERENSI)'!N1840,IF(B1810=4,'KELAS (REFERENSI)'!N1855,""))))</f>
        <v/>
      </c>
      <c r="O1810" s="38" t="str">
        <f>IF(B1810=1,'KELAS (REFERENSI)'!O1810,IF(B1810=2,'KELAS (REFERENSI)'!O1825,IF(B1810=3,'KELAS (REFERENSI)'!O1840,IF(B1810=4,'KELAS (REFERENSI)'!O1855,""))))</f>
        <v/>
      </c>
      <c r="P1810" s="38" t="str">
        <f>IF(B1810=1,'KELAS (REFERENSI)'!P1810,IF(B1810=2,'KELAS (REFERENSI)'!P1825,IF(B1810=3,'KELAS (REFERENSI)'!P1840,IF(B1810=4,'KELAS (REFERENSI)'!P1855,""))))</f>
        <v/>
      </c>
      <c r="Q1810" s="38" t="str">
        <f t="shared" si="4"/>
        <v>BPS Kota Jakarta Timur</v>
      </c>
      <c r="R1810" s="38" t="str">
        <f t="shared" si="56"/>
        <v/>
      </c>
      <c r="S1810" s="38" t="str">
        <f t="shared" ref="S1810:T1810" si="1818">S1809</f>
        <v>15 Juni sampai dengan 31 Agustus 2026</v>
      </c>
      <c r="T1810" s="38" t="str">
        <f t="shared" si="1818"/>
        <v>31 Agustus 2026</v>
      </c>
      <c r="U1810" s="46"/>
      <c r="V1810" s="42"/>
      <c r="W1810" s="42"/>
      <c r="X1810" s="42"/>
    </row>
    <row r="1811" ht="15.0" customHeight="1">
      <c r="A1811" s="36" t="s">
        <v>6873</v>
      </c>
      <c r="B1811" s="43"/>
      <c r="C1811" s="44"/>
      <c r="D1811" s="47"/>
      <c r="E1811" s="47"/>
      <c r="F1811" s="39" t="str">
        <f t="shared" si="2"/>
        <v>PETUGAS.1810/SPK/SE/PML/3172/2026</v>
      </c>
      <c r="G1811" s="45"/>
      <c r="H1811" s="39" t="str">
        <f>VLOOKUP(G1811,'MITRA (REFERENSI)'!$A:$Z,16,FALSE)</f>
        <v>#N/A</v>
      </c>
      <c r="I1811" s="39" t="str">
        <f>VLOOKUP(G1811,'MITRA (REFERENSI)'!$A:$Z,25,FALSE)</f>
        <v>#N/A</v>
      </c>
      <c r="J1811" s="38" t="str">
        <f>VLOOKUP(G1811,'MITRA (REFERENSI)'!$A:$Z,26,FALSE)</f>
        <v>#N/A</v>
      </c>
      <c r="K1811" s="38" t="str">
        <f>VLOOKUP(G1811,'MITRA (REFERENSI)'!$A:$Z,15,FALSE)</f>
        <v>#N/A</v>
      </c>
      <c r="L1811" s="38" t="str">
        <f>VLOOKUP(G1811,'MITRA (REFERENSI)'!$A:$Z,15,FALSE)</f>
        <v>#N/A</v>
      </c>
      <c r="M1811" s="38" t="str">
        <f>IF(B1811=1,'KELAS (REFERENSI)'!M1811,IF(B1811=2,'KELAS (REFERENSI)'!M1826,IF(B1811=3,'KELAS (REFERENSI)'!M1841,IF(B1811=4,'KELAS (REFERENSI)'!M1856,""))))</f>
        <v/>
      </c>
      <c r="N1811" s="38" t="str">
        <f>IF(B1811=1,'KELAS (REFERENSI)'!N1811,IF(B1811=2,'KELAS (REFERENSI)'!N1826,IF(B1811=3,'KELAS (REFERENSI)'!N1841,IF(B1811=4,'KELAS (REFERENSI)'!N1856,""))))</f>
        <v/>
      </c>
      <c r="O1811" s="38" t="str">
        <f>IF(B1811=1,'KELAS (REFERENSI)'!O1811,IF(B1811=2,'KELAS (REFERENSI)'!O1826,IF(B1811=3,'KELAS (REFERENSI)'!O1841,IF(B1811=4,'KELAS (REFERENSI)'!O1856,""))))</f>
        <v/>
      </c>
      <c r="P1811" s="38" t="str">
        <f>IF(B1811=1,'KELAS (REFERENSI)'!P1811,IF(B1811=2,'KELAS (REFERENSI)'!P1826,IF(B1811=3,'KELAS (REFERENSI)'!P1841,IF(B1811=4,'KELAS (REFERENSI)'!P1856,""))))</f>
        <v/>
      </c>
      <c r="Q1811" s="38" t="str">
        <f t="shared" si="4"/>
        <v>BPS Kota Jakarta Timur</v>
      </c>
      <c r="R1811" s="38" t="str">
        <f t="shared" si="56"/>
        <v/>
      </c>
      <c r="S1811" s="38" t="str">
        <f t="shared" ref="S1811:T1811" si="1819">S1810</f>
        <v>15 Juni sampai dengan 31 Agustus 2026</v>
      </c>
      <c r="T1811" s="38" t="str">
        <f t="shared" si="1819"/>
        <v>31 Agustus 2026</v>
      </c>
      <c r="U1811" s="46"/>
      <c r="V1811" s="42"/>
      <c r="W1811" s="42"/>
      <c r="X1811" s="42"/>
    </row>
    <row r="1812" ht="15.0" customHeight="1">
      <c r="A1812" s="36" t="s">
        <v>6874</v>
      </c>
      <c r="B1812" s="43"/>
      <c r="C1812" s="44"/>
      <c r="D1812" s="47"/>
      <c r="E1812" s="47"/>
      <c r="F1812" s="39" t="str">
        <f t="shared" si="2"/>
        <v>PETUGAS.1811/SPK/SE/PML/3172/2026</v>
      </c>
      <c r="G1812" s="45"/>
      <c r="H1812" s="39" t="str">
        <f>VLOOKUP(G1812,'MITRA (REFERENSI)'!$A:$Z,16,FALSE)</f>
        <v>#N/A</v>
      </c>
      <c r="I1812" s="39" t="str">
        <f>VLOOKUP(G1812,'MITRA (REFERENSI)'!$A:$Z,25,FALSE)</f>
        <v>#N/A</v>
      </c>
      <c r="J1812" s="38" t="str">
        <f>VLOOKUP(G1812,'MITRA (REFERENSI)'!$A:$Z,26,FALSE)</f>
        <v>#N/A</v>
      </c>
      <c r="K1812" s="38" t="str">
        <f>VLOOKUP(G1812,'MITRA (REFERENSI)'!$A:$Z,15,FALSE)</f>
        <v>#N/A</v>
      </c>
      <c r="L1812" s="38" t="str">
        <f>VLOOKUP(G1812,'MITRA (REFERENSI)'!$A:$Z,15,FALSE)</f>
        <v>#N/A</v>
      </c>
      <c r="M1812" s="38" t="str">
        <f>IF(B1812=1,'KELAS (REFERENSI)'!M1812,IF(B1812=2,'KELAS (REFERENSI)'!M1827,IF(B1812=3,'KELAS (REFERENSI)'!M1842,IF(B1812=4,'KELAS (REFERENSI)'!M1857,""))))</f>
        <v/>
      </c>
      <c r="N1812" s="38" t="str">
        <f>IF(B1812=1,'KELAS (REFERENSI)'!N1812,IF(B1812=2,'KELAS (REFERENSI)'!N1827,IF(B1812=3,'KELAS (REFERENSI)'!N1842,IF(B1812=4,'KELAS (REFERENSI)'!N1857,""))))</f>
        <v/>
      </c>
      <c r="O1812" s="38" t="str">
        <f>IF(B1812=1,'KELAS (REFERENSI)'!O1812,IF(B1812=2,'KELAS (REFERENSI)'!O1827,IF(B1812=3,'KELAS (REFERENSI)'!O1842,IF(B1812=4,'KELAS (REFERENSI)'!O1857,""))))</f>
        <v/>
      </c>
      <c r="P1812" s="38" t="str">
        <f>IF(B1812=1,'KELAS (REFERENSI)'!P1812,IF(B1812=2,'KELAS (REFERENSI)'!P1827,IF(B1812=3,'KELAS (REFERENSI)'!P1842,IF(B1812=4,'KELAS (REFERENSI)'!P1857,""))))</f>
        <v/>
      </c>
      <c r="Q1812" s="38" t="str">
        <f t="shared" si="4"/>
        <v>BPS Kota Jakarta Timur</v>
      </c>
      <c r="R1812" s="38" t="str">
        <f t="shared" si="56"/>
        <v/>
      </c>
      <c r="S1812" s="38" t="str">
        <f t="shared" ref="S1812:T1812" si="1820">S1811</f>
        <v>15 Juni sampai dengan 31 Agustus 2026</v>
      </c>
      <c r="T1812" s="38" t="str">
        <f t="shared" si="1820"/>
        <v>31 Agustus 2026</v>
      </c>
      <c r="U1812" s="46"/>
      <c r="V1812" s="42"/>
      <c r="W1812" s="42"/>
      <c r="X1812" s="42"/>
    </row>
    <row r="1813" ht="15.0" customHeight="1">
      <c r="A1813" s="36" t="s">
        <v>6875</v>
      </c>
      <c r="B1813" s="43"/>
      <c r="C1813" s="44"/>
      <c r="D1813" s="47"/>
      <c r="E1813" s="47"/>
      <c r="F1813" s="39" t="str">
        <f t="shared" si="2"/>
        <v>PETUGAS.1812/SPK/SE/PML/3172/2026</v>
      </c>
      <c r="G1813" s="45"/>
      <c r="H1813" s="39" t="str">
        <f>VLOOKUP(G1813,'MITRA (REFERENSI)'!$A:$Z,16,FALSE)</f>
        <v>#N/A</v>
      </c>
      <c r="I1813" s="39" t="str">
        <f>VLOOKUP(G1813,'MITRA (REFERENSI)'!$A:$Z,25,FALSE)</f>
        <v>#N/A</v>
      </c>
      <c r="J1813" s="38" t="str">
        <f>VLOOKUP(G1813,'MITRA (REFERENSI)'!$A:$Z,26,FALSE)</f>
        <v>#N/A</v>
      </c>
      <c r="K1813" s="38" t="str">
        <f>VLOOKUP(G1813,'MITRA (REFERENSI)'!$A:$Z,15,FALSE)</f>
        <v>#N/A</v>
      </c>
      <c r="L1813" s="38" t="str">
        <f>VLOOKUP(G1813,'MITRA (REFERENSI)'!$A:$Z,15,FALSE)</f>
        <v>#N/A</v>
      </c>
      <c r="M1813" s="38" t="str">
        <f>IF(B1813=1,'KELAS (REFERENSI)'!M1813,IF(B1813=2,'KELAS (REFERENSI)'!M1828,IF(B1813=3,'KELAS (REFERENSI)'!M1843,IF(B1813=4,'KELAS (REFERENSI)'!M1858,""))))</f>
        <v/>
      </c>
      <c r="N1813" s="38" t="str">
        <f>IF(B1813=1,'KELAS (REFERENSI)'!N1813,IF(B1813=2,'KELAS (REFERENSI)'!N1828,IF(B1813=3,'KELAS (REFERENSI)'!N1843,IF(B1813=4,'KELAS (REFERENSI)'!N1858,""))))</f>
        <v/>
      </c>
      <c r="O1813" s="38" t="str">
        <f>IF(B1813=1,'KELAS (REFERENSI)'!O1813,IF(B1813=2,'KELAS (REFERENSI)'!O1828,IF(B1813=3,'KELAS (REFERENSI)'!O1843,IF(B1813=4,'KELAS (REFERENSI)'!O1858,""))))</f>
        <v/>
      </c>
      <c r="P1813" s="38" t="str">
        <f>IF(B1813=1,'KELAS (REFERENSI)'!P1813,IF(B1813=2,'KELAS (REFERENSI)'!P1828,IF(B1813=3,'KELAS (REFERENSI)'!P1843,IF(B1813=4,'KELAS (REFERENSI)'!P1858,""))))</f>
        <v/>
      </c>
      <c r="Q1813" s="38" t="str">
        <f t="shared" si="4"/>
        <v>BPS Kota Jakarta Timur</v>
      </c>
      <c r="R1813" s="38" t="str">
        <f t="shared" si="56"/>
        <v/>
      </c>
      <c r="S1813" s="38" t="str">
        <f t="shared" ref="S1813:T1813" si="1821">S1812</f>
        <v>15 Juni sampai dengan 31 Agustus 2026</v>
      </c>
      <c r="T1813" s="38" t="str">
        <f t="shared" si="1821"/>
        <v>31 Agustus 2026</v>
      </c>
      <c r="U1813" s="46"/>
      <c r="V1813" s="42"/>
      <c r="W1813" s="42"/>
      <c r="X1813" s="42"/>
    </row>
    <row r="1814" ht="15.0" customHeight="1">
      <c r="A1814" s="36" t="s">
        <v>6876</v>
      </c>
      <c r="B1814" s="43"/>
      <c r="C1814" s="44"/>
      <c r="D1814" s="47"/>
      <c r="E1814" s="47"/>
      <c r="F1814" s="39" t="str">
        <f t="shared" si="2"/>
        <v>PETUGAS.1813/SPK/SE/PML/3172/2026</v>
      </c>
      <c r="G1814" s="45"/>
      <c r="H1814" s="39" t="str">
        <f>VLOOKUP(G1814,'MITRA (REFERENSI)'!$A:$Z,16,FALSE)</f>
        <v>#N/A</v>
      </c>
      <c r="I1814" s="39" t="str">
        <f>VLOOKUP(G1814,'MITRA (REFERENSI)'!$A:$Z,25,FALSE)</f>
        <v>#N/A</v>
      </c>
      <c r="J1814" s="38" t="str">
        <f>VLOOKUP(G1814,'MITRA (REFERENSI)'!$A:$Z,26,FALSE)</f>
        <v>#N/A</v>
      </c>
      <c r="K1814" s="38" t="str">
        <f>VLOOKUP(G1814,'MITRA (REFERENSI)'!$A:$Z,15,FALSE)</f>
        <v>#N/A</v>
      </c>
      <c r="L1814" s="38" t="str">
        <f>VLOOKUP(G1814,'MITRA (REFERENSI)'!$A:$Z,15,FALSE)</f>
        <v>#N/A</v>
      </c>
      <c r="M1814" s="38" t="str">
        <f>IF(B1814=1,'KELAS (REFERENSI)'!M1814,IF(B1814=2,'KELAS (REFERENSI)'!M1829,IF(B1814=3,'KELAS (REFERENSI)'!M1844,IF(B1814=4,'KELAS (REFERENSI)'!M1859,""))))</f>
        <v/>
      </c>
      <c r="N1814" s="38" t="str">
        <f>IF(B1814=1,'KELAS (REFERENSI)'!N1814,IF(B1814=2,'KELAS (REFERENSI)'!N1829,IF(B1814=3,'KELAS (REFERENSI)'!N1844,IF(B1814=4,'KELAS (REFERENSI)'!N1859,""))))</f>
        <v/>
      </c>
      <c r="O1814" s="38" t="str">
        <f>IF(B1814=1,'KELAS (REFERENSI)'!O1814,IF(B1814=2,'KELAS (REFERENSI)'!O1829,IF(B1814=3,'KELAS (REFERENSI)'!O1844,IF(B1814=4,'KELAS (REFERENSI)'!O1859,""))))</f>
        <v/>
      </c>
      <c r="P1814" s="38" t="str">
        <f>IF(B1814=1,'KELAS (REFERENSI)'!P1814,IF(B1814=2,'KELAS (REFERENSI)'!P1829,IF(B1814=3,'KELAS (REFERENSI)'!P1844,IF(B1814=4,'KELAS (REFERENSI)'!P1859,""))))</f>
        <v/>
      </c>
      <c r="Q1814" s="38" t="str">
        <f t="shared" si="4"/>
        <v>BPS Kota Jakarta Timur</v>
      </c>
      <c r="R1814" s="38" t="str">
        <f t="shared" si="56"/>
        <v/>
      </c>
      <c r="S1814" s="38" t="str">
        <f t="shared" ref="S1814:T1814" si="1822">S1813</f>
        <v>15 Juni sampai dengan 31 Agustus 2026</v>
      </c>
      <c r="T1814" s="38" t="str">
        <f t="shared" si="1822"/>
        <v>31 Agustus 2026</v>
      </c>
      <c r="U1814" s="46"/>
      <c r="V1814" s="42"/>
      <c r="W1814" s="42"/>
      <c r="X1814" s="42"/>
    </row>
    <row r="1815" ht="15.0" customHeight="1">
      <c r="A1815" s="36" t="s">
        <v>6877</v>
      </c>
      <c r="B1815" s="43"/>
      <c r="C1815" s="44"/>
      <c r="D1815" s="47"/>
      <c r="E1815" s="47"/>
      <c r="F1815" s="39" t="str">
        <f t="shared" si="2"/>
        <v>PETUGAS.1814/SPK/SE/PML/3172/2026</v>
      </c>
      <c r="G1815" s="45"/>
      <c r="H1815" s="39" t="str">
        <f>VLOOKUP(G1815,'MITRA (REFERENSI)'!$A:$Z,16,FALSE)</f>
        <v>#N/A</v>
      </c>
      <c r="I1815" s="39" t="str">
        <f>VLOOKUP(G1815,'MITRA (REFERENSI)'!$A:$Z,25,FALSE)</f>
        <v>#N/A</v>
      </c>
      <c r="J1815" s="38" t="str">
        <f>VLOOKUP(G1815,'MITRA (REFERENSI)'!$A:$Z,26,FALSE)</f>
        <v>#N/A</v>
      </c>
      <c r="K1815" s="38" t="str">
        <f>VLOOKUP(G1815,'MITRA (REFERENSI)'!$A:$Z,15,FALSE)</f>
        <v>#N/A</v>
      </c>
      <c r="L1815" s="38" t="str">
        <f>VLOOKUP(G1815,'MITRA (REFERENSI)'!$A:$Z,15,FALSE)</f>
        <v>#N/A</v>
      </c>
      <c r="M1815" s="38" t="str">
        <f>IF(B1815=1,'KELAS (REFERENSI)'!M1815,IF(B1815=2,'KELAS (REFERENSI)'!M1830,IF(B1815=3,'KELAS (REFERENSI)'!M1845,IF(B1815=4,'KELAS (REFERENSI)'!M1860,""))))</f>
        <v/>
      </c>
      <c r="N1815" s="38" t="str">
        <f>IF(B1815=1,'KELAS (REFERENSI)'!N1815,IF(B1815=2,'KELAS (REFERENSI)'!N1830,IF(B1815=3,'KELAS (REFERENSI)'!N1845,IF(B1815=4,'KELAS (REFERENSI)'!N1860,""))))</f>
        <v/>
      </c>
      <c r="O1815" s="38" t="str">
        <f>IF(B1815=1,'KELAS (REFERENSI)'!O1815,IF(B1815=2,'KELAS (REFERENSI)'!O1830,IF(B1815=3,'KELAS (REFERENSI)'!O1845,IF(B1815=4,'KELAS (REFERENSI)'!O1860,""))))</f>
        <v/>
      </c>
      <c r="P1815" s="38" t="str">
        <f>IF(B1815=1,'KELAS (REFERENSI)'!P1815,IF(B1815=2,'KELAS (REFERENSI)'!P1830,IF(B1815=3,'KELAS (REFERENSI)'!P1845,IF(B1815=4,'KELAS (REFERENSI)'!P1860,""))))</f>
        <v/>
      </c>
      <c r="Q1815" s="38" t="str">
        <f t="shared" si="4"/>
        <v>BPS Kota Jakarta Timur</v>
      </c>
      <c r="R1815" s="38" t="str">
        <f t="shared" si="56"/>
        <v/>
      </c>
      <c r="S1815" s="38" t="str">
        <f t="shared" ref="S1815:T1815" si="1823">S1814</f>
        <v>15 Juni sampai dengan 31 Agustus 2026</v>
      </c>
      <c r="T1815" s="38" t="str">
        <f t="shared" si="1823"/>
        <v>31 Agustus 2026</v>
      </c>
      <c r="U1815" s="46"/>
      <c r="V1815" s="42"/>
      <c r="W1815" s="42"/>
      <c r="X1815" s="42"/>
    </row>
    <row r="1816" ht="15.0" customHeight="1">
      <c r="A1816" s="36" t="s">
        <v>6878</v>
      </c>
      <c r="B1816" s="43"/>
      <c r="C1816" s="44"/>
      <c r="D1816" s="47"/>
      <c r="E1816" s="47"/>
      <c r="F1816" s="39" t="str">
        <f t="shared" si="2"/>
        <v>PETUGAS.1815/SPK/SE/PML/3172/2026</v>
      </c>
      <c r="G1816" s="45"/>
      <c r="H1816" s="39" t="str">
        <f>VLOOKUP(G1816,'MITRA (REFERENSI)'!$A:$Z,16,FALSE)</f>
        <v>#N/A</v>
      </c>
      <c r="I1816" s="39" t="str">
        <f>VLOOKUP(G1816,'MITRA (REFERENSI)'!$A:$Z,25,FALSE)</f>
        <v>#N/A</v>
      </c>
      <c r="J1816" s="38" t="str">
        <f>VLOOKUP(G1816,'MITRA (REFERENSI)'!$A:$Z,26,FALSE)</f>
        <v>#N/A</v>
      </c>
      <c r="K1816" s="38" t="str">
        <f>VLOOKUP(G1816,'MITRA (REFERENSI)'!$A:$Z,15,FALSE)</f>
        <v>#N/A</v>
      </c>
      <c r="L1816" s="38" t="str">
        <f>VLOOKUP(G1816,'MITRA (REFERENSI)'!$A:$Z,15,FALSE)</f>
        <v>#N/A</v>
      </c>
      <c r="M1816" s="38" t="str">
        <f>IF(B1816=1,'KELAS (REFERENSI)'!M1816,IF(B1816=2,'KELAS (REFERENSI)'!M1831,IF(B1816=3,'KELAS (REFERENSI)'!M1846,IF(B1816=4,'KELAS (REFERENSI)'!M1861,""))))</f>
        <v/>
      </c>
      <c r="N1816" s="38" t="str">
        <f>IF(B1816=1,'KELAS (REFERENSI)'!N1816,IF(B1816=2,'KELAS (REFERENSI)'!N1831,IF(B1816=3,'KELAS (REFERENSI)'!N1846,IF(B1816=4,'KELAS (REFERENSI)'!N1861,""))))</f>
        <v/>
      </c>
      <c r="O1816" s="38" t="str">
        <f>IF(B1816=1,'KELAS (REFERENSI)'!O1816,IF(B1816=2,'KELAS (REFERENSI)'!O1831,IF(B1816=3,'KELAS (REFERENSI)'!O1846,IF(B1816=4,'KELAS (REFERENSI)'!O1861,""))))</f>
        <v/>
      </c>
      <c r="P1816" s="38" t="str">
        <f>IF(B1816=1,'KELAS (REFERENSI)'!P1816,IF(B1816=2,'KELAS (REFERENSI)'!P1831,IF(B1816=3,'KELAS (REFERENSI)'!P1846,IF(B1816=4,'KELAS (REFERENSI)'!P1861,""))))</f>
        <v/>
      </c>
      <c r="Q1816" s="38" t="str">
        <f t="shared" si="4"/>
        <v>BPS Kota Jakarta Timur</v>
      </c>
      <c r="R1816" s="38" t="str">
        <f t="shared" si="56"/>
        <v/>
      </c>
      <c r="S1816" s="38" t="str">
        <f t="shared" ref="S1816:T1816" si="1824">S1815</f>
        <v>15 Juni sampai dengan 31 Agustus 2026</v>
      </c>
      <c r="T1816" s="38" t="str">
        <f t="shared" si="1824"/>
        <v>31 Agustus 2026</v>
      </c>
      <c r="U1816" s="46"/>
      <c r="V1816" s="42"/>
      <c r="W1816" s="42"/>
      <c r="X1816" s="42"/>
    </row>
    <row r="1817" ht="15.0" customHeight="1">
      <c r="A1817" s="36" t="s">
        <v>6879</v>
      </c>
      <c r="B1817" s="43"/>
      <c r="C1817" s="44"/>
      <c r="D1817" s="47"/>
      <c r="E1817" s="47"/>
      <c r="F1817" s="39" t="str">
        <f t="shared" si="2"/>
        <v>PETUGAS.1816/SPK/SE/PML/3172/2026</v>
      </c>
      <c r="G1817" s="45"/>
      <c r="H1817" s="39" t="str">
        <f>VLOOKUP(G1817,'MITRA (REFERENSI)'!$A:$Z,16,FALSE)</f>
        <v>#N/A</v>
      </c>
      <c r="I1817" s="39" t="str">
        <f>VLOOKUP(G1817,'MITRA (REFERENSI)'!$A:$Z,25,FALSE)</f>
        <v>#N/A</v>
      </c>
      <c r="J1817" s="38" t="str">
        <f>VLOOKUP(G1817,'MITRA (REFERENSI)'!$A:$Z,26,FALSE)</f>
        <v>#N/A</v>
      </c>
      <c r="K1817" s="38" t="str">
        <f>VLOOKUP(G1817,'MITRA (REFERENSI)'!$A:$Z,15,FALSE)</f>
        <v>#N/A</v>
      </c>
      <c r="L1817" s="38" t="str">
        <f>VLOOKUP(G1817,'MITRA (REFERENSI)'!$A:$Z,15,FALSE)</f>
        <v>#N/A</v>
      </c>
      <c r="M1817" s="38" t="str">
        <f>IF(B1817=1,'KELAS (REFERENSI)'!M1817,IF(B1817=2,'KELAS (REFERENSI)'!M1832,IF(B1817=3,'KELAS (REFERENSI)'!M1847,IF(B1817=4,'KELAS (REFERENSI)'!M1862,""))))</f>
        <v/>
      </c>
      <c r="N1817" s="38" t="str">
        <f>IF(B1817=1,'KELAS (REFERENSI)'!N1817,IF(B1817=2,'KELAS (REFERENSI)'!N1832,IF(B1817=3,'KELAS (REFERENSI)'!N1847,IF(B1817=4,'KELAS (REFERENSI)'!N1862,""))))</f>
        <v/>
      </c>
      <c r="O1817" s="38" t="str">
        <f>IF(B1817=1,'KELAS (REFERENSI)'!O1817,IF(B1817=2,'KELAS (REFERENSI)'!O1832,IF(B1817=3,'KELAS (REFERENSI)'!O1847,IF(B1817=4,'KELAS (REFERENSI)'!O1862,""))))</f>
        <v/>
      </c>
      <c r="P1817" s="38" t="str">
        <f>IF(B1817=1,'KELAS (REFERENSI)'!P1817,IF(B1817=2,'KELAS (REFERENSI)'!P1832,IF(B1817=3,'KELAS (REFERENSI)'!P1847,IF(B1817=4,'KELAS (REFERENSI)'!P1862,""))))</f>
        <v/>
      </c>
      <c r="Q1817" s="38" t="str">
        <f t="shared" si="4"/>
        <v>BPS Kota Jakarta Timur</v>
      </c>
      <c r="R1817" s="38" t="str">
        <f t="shared" si="56"/>
        <v/>
      </c>
      <c r="S1817" s="38" t="str">
        <f t="shared" ref="S1817:T1817" si="1825">S1816</f>
        <v>15 Juni sampai dengan 31 Agustus 2026</v>
      </c>
      <c r="T1817" s="38" t="str">
        <f t="shared" si="1825"/>
        <v>31 Agustus 2026</v>
      </c>
      <c r="U1817" s="46"/>
      <c r="V1817" s="42"/>
      <c r="W1817" s="42"/>
      <c r="X1817" s="42"/>
    </row>
    <row r="1818" ht="15.0" customHeight="1">
      <c r="A1818" s="36" t="s">
        <v>6880</v>
      </c>
      <c r="B1818" s="43"/>
      <c r="C1818" s="44"/>
      <c r="D1818" s="47"/>
      <c r="E1818" s="47"/>
      <c r="F1818" s="39" t="str">
        <f t="shared" si="2"/>
        <v>PETUGAS.1817/SPK/SE/PML/3172/2026</v>
      </c>
      <c r="G1818" s="45"/>
      <c r="H1818" s="39" t="str">
        <f>VLOOKUP(G1818,'MITRA (REFERENSI)'!$A:$Z,16,FALSE)</f>
        <v>#N/A</v>
      </c>
      <c r="I1818" s="39" t="str">
        <f>VLOOKUP(G1818,'MITRA (REFERENSI)'!$A:$Z,25,FALSE)</f>
        <v>#N/A</v>
      </c>
      <c r="J1818" s="38" t="str">
        <f>VLOOKUP(G1818,'MITRA (REFERENSI)'!$A:$Z,26,FALSE)</f>
        <v>#N/A</v>
      </c>
      <c r="K1818" s="38" t="str">
        <f>VLOOKUP(G1818,'MITRA (REFERENSI)'!$A:$Z,15,FALSE)</f>
        <v>#N/A</v>
      </c>
      <c r="L1818" s="38" t="str">
        <f>VLOOKUP(G1818,'MITRA (REFERENSI)'!$A:$Z,15,FALSE)</f>
        <v>#N/A</v>
      </c>
      <c r="M1818" s="38" t="str">
        <f>IF(B1818=1,'KELAS (REFERENSI)'!M1818,IF(B1818=2,'KELAS (REFERENSI)'!M1833,IF(B1818=3,'KELAS (REFERENSI)'!M1848,IF(B1818=4,'KELAS (REFERENSI)'!M1863,""))))</f>
        <v/>
      </c>
      <c r="N1818" s="38" t="str">
        <f>IF(B1818=1,'KELAS (REFERENSI)'!N1818,IF(B1818=2,'KELAS (REFERENSI)'!N1833,IF(B1818=3,'KELAS (REFERENSI)'!N1848,IF(B1818=4,'KELAS (REFERENSI)'!N1863,""))))</f>
        <v/>
      </c>
      <c r="O1818" s="38" t="str">
        <f>IF(B1818=1,'KELAS (REFERENSI)'!O1818,IF(B1818=2,'KELAS (REFERENSI)'!O1833,IF(B1818=3,'KELAS (REFERENSI)'!O1848,IF(B1818=4,'KELAS (REFERENSI)'!O1863,""))))</f>
        <v/>
      </c>
      <c r="P1818" s="38" t="str">
        <f>IF(B1818=1,'KELAS (REFERENSI)'!P1818,IF(B1818=2,'KELAS (REFERENSI)'!P1833,IF(B1818=3,'KELAS (REFERENSI)'!P1848,IF(B1818=4,'KELAS (REFERENSI)'!P1863,""))))</f>
        <v/>
      </c>
      <c r="Q1818" s="38" t="str">
        <f t="shared" si="4"/>
        <v>BPS Kota Jakarta Timur</v>
      </c>
      <c r="R1818" s="38" t="str">
        <f t="shared" si="56"/>
        <v/>
      </c>
      <c r="S1818" s="38" t="str">
        <f t="shared" ref="S1818:T1818" si="1826">S1817</f>
        <v>15 Juni sampai dengan 31 Agustus 2026</v>
      </c>
      <c r="T1818" s="38" t="str">
        <f t="shared" si="1826"/>
        <v>31 Agustus 2026</v>
      </c>
      <c r="U1818" s="46"/>
      <c r="V1818" s="42"/>
      <c r="W1818" s="42"/>
      <c r="X1818" s="42"/>
    </row>
    <row r="1819" ht="15.0" customHeight="1">
      <c r="A1819" s="36" t="s">
        <v>6881</v>
      </c>
      <c r="B1819" s="43"/>
      <c r="C1819" s="44"/>
      <c r="D1819" s="47"/>
      <c r="E1819" s="47"/>
      <c r="F1819" s="39" t="str">
        <f t="shared" si="2"/>
        <v>PETUGAS.1818/SPK/SE/PML/3172/2026</v>
      </c>
      <c r="G1819" s="45"/>
      <c r="H1819" s="39" t="str">
        <f>VLOOKUP(G1819,'MITRA (REFERENSI)'!$A:$Z,16,FALSE)</f>
        <v>#N/A</v>
      </c>
      <c r="I1819" s="39" t="str">
        <f>VLOOKUP(G1819,'MITRA (REFERENSI)'!$A:$Z,25,FALSE)</f>
        <v>#N/A</v>
      </c>
      <c r="J1819" s="38" t="str">
        <f>VLOOKUP(G1819,'MITRA (REFERENSI)'!$A:$Z,26,FALSE)</f>
        <v>#N/A</v>
      </c>
      <c r="K1819" s="38" t="str">
        <f>VLOOKUP(G1819,'MITRA (REFERENSI)'!$A:$Z,15,FALSE)</f>
        <v>#N/A</v>
      </c>
      <c r="L1819" s="38" t="str">
        <f>VLOOKUP(G1819,'MITRA (REFERENSI)'!$A:$Z,15,FALSE)</f>
        <v>#N/A</v>
      </c>
      <c r="M1819" s="38" t="str">
        <f>IF(B1819=1,'KELAS (REFERENSI)'!M1819,IF(B1819=2,'KELAS (REFERENSI)'!M1834,IF(B1819=3,'KELAS (REFERENSI)'!M1849,IF(B1819=4,'KELAS (REFERENSI)'!M1864,""))))</f>
        <v/>
      </c>
      <c r="N1819" s="38" t="str">
        <f>IF(B1819=1,'KELAS (REFERENSI)'!N1819,IF(B1819=2,'KELAS (REFERENSI)'!N1834,IF(B1819=3,'KELAS (REFERENSI)'!N1849,IF(B1819=4,'KELAS (REFERENSI)'!N1864,""))))</f>
        <v/>
      </c>
      <c r="O1819" s="38" t="str">
        <f>IF(B1819=1,'KELAS (REFERENSI)'!O1819,IF(B1819=2,'KELAS (REFERENSI)'!O1834,IF(B1819=3,'KELAS (REFERENSI)'!O1849,IF(B1819=4,'KELAS (REFERENSI)'!O1864,""))))</f>
        <v/>
      </c>
      <c r="P1819" s="38" t="str">
        <f>IF(B1819=1,'KELAS (REFERENSI)'!P1819,IF(B1819=2,'KELAS (REFERENSI)'!P1834,IF(B1819=3,'KELAS (REFERENSI)'!P1849,IF(B1819=4,'KELAS (REFERENSI)'!P1864,""))))</f>
        <v/>
      </c>
      <c r="Q1819" s="38" t="str">
        <f t="shared" si="4"/>
        <v>BPS Kota Jakarta Timur</v>
      </c>
      <c r="R1819" s="38" t="str">
        <f t="shared" si="56"/>
        <v/>
      </c>
      <c r="S1819" s="38" t="str">
        <f t="shared" ref="S1819:T1819" si="1827">S1818</f>
        <v>15 Juni sampai dengan 31 Agustus 2026</v>
      </c>
      <c r="T1819" s="38" t="str">
        <f t="shared" si="1827"/>
        <v>31 Agustus 2026</v>
      </c>
      <c r="U1819" s="46"/>
      <c r="V1819" s="42"/>
      <c r="W1819" s="42"/>
      <c r="X1819" s="42"/>
    </row>
    <row r="1820" ht="15.0" customHeight="1">
      <c r="A1820" s="36" t="s">
        <v>6882</v>
      </c>
      <c r="B1820" s="43"/>
      <c r="C1820" s="44"/>
      <c r="D1820" s="47"/>
      <c r="E1820" s="47"/>
      <c r="F1820" s="39" t="str">
        <f t="shared" si="2"/>
        <v>PETUGAS.1819/SPK/SE/PML/3172/2026</v>
      </c>
      <c r="G1820" s="45"/>
      <c r="H1820" s="39" t="str">
        <f>VLOOKUP(G1820,'MITRA (REFERENSI)'!$A:$Z,16,FALSE)</f>
        <v>#N/A</v>
      </c>
      <c r="I1820" s="39" t="str">
        <f>VLOOKUP(G1820,'MITRA (REFERENSI)'!$A:$Z,25,FALSE)</f>
        <v>#N/A</v>
      </c>
      <c r="J1820" s="38" t="str">
        <f>VLOOKUP(G1820,'MITRA (REFERENSI)'!$A:$Z,26,FALSE)</f>
        <v>#N/A</v>
      </c>
      <c r="K1820" s="38" t="str">
        <f>VLOOKUP(G1820,'MITRA (REFERENSI)'!$A:$Z,15,FALSE)</f>
        <v>#N/A</v>
      </c>
      <c r="L1820" s="38" t="str">
        <f>VLOOKUP(G1820,'MITRA (REFERENSI)'!$A:$Z,15,FALSE)</f>
        <v>#N/A</v>
      </c>
      <c r="M1820" s="38" t="str">
        <f>IF(B1820=1,'KELAS (REFERENSI)'!M1820,IF(B1820=2,'KELAS (REFERENSI)'!M1835,IF(B1820=3,'KELAS (REFERENSI)'!M1850,IF(B1820=4,'KELAS (REFERENSI)'!M1865,""))))</f>
        <v/>
      </c>
      <c r="N1820" s="38" t="str">
        <f>IF(B1820=1,'KELAS (REFERENSI)'!N1820,IF(B1820=2,'KELAS (REFERENSI)'!N1835,IF(B1820=3,'KELAS (REFERENSI)'!N1850,IF(B1820=4,'KELAS (REFERENSI)'!N1865,""))))</f>
        <v/>
      </c>
      <c r="O1820" s="38" t="str">
        <f>IF(B1820=1,'KELAS (REFERENSI)'!O1820,IF(B1820=2,'KELAS (REFERENSI)'!O1835,IF(B1820=3,'KELAS (REFERENSI)'!O1850,IF(B1820=4,'KELAS (REFERENSI)'!O1865,""))))</f>
        <v/>
      </c>
      <c r="P1820" s="38" t="str">
        <f>IF(B1820=1,'KELAS (REFERENSI)'!P1820,IF(B1820=2,'KELAS (REFERENSI)'!P1835,IF(B1820=3,'KELAS (REFERENSI)'!P1850,IF(B1820=4,'KELAS (REFERENSI)'!P1865,""))))</f>
        <v/>
      </c>
      <c r="Q1820" s="38" t="str">
        <f t="shared" si="4"/>
        <v>BPS Kota Jakarta Timur</v>
      </c>
      <c r="R1820" s="38" t="str">
        <f t="shared" si="56"/>
        <v/>
      </c>
      <c r="S1820" s="38" t="str">
        <f t="shared" ref="S1820:T1820" si="1828">S1819</f>
        <v>15 Juni sampai dengan 31 Agustus 2026</v>
      </c>
      <c r="T1820" s="38" t="str">
        <f t="shared" si="1828"/>
        <v>31 Agustus 2026</v>
      </c>
      <c r="U1820" s="46"/>
      <c r="V1820" s="42"/>
      <c r="W1820" s="42"/>
      <c r="X1820" s="42"/>
    </row>
    <row r="1821" ht="15.0" customHeight="1">
      <c r="A1821" s="36" t="s">
        <v>6883</v>
      </c>
      <c r="B1821" s="43"/>
      <c r="C1821" s="44"/>
      <c r="D1821" s="47"/>
      <c r="E1821" s="47"/>
      <c r="F1821" s="39" t="str">
        <f t="shared" si="2"/>
        <v>PETUGAS.1820/SPK/SE/PML/3172/2026</v>
      </c>
      <c r="G1821" s="45"/>
      <c r="H1821" s="39" t="str">
        <f>VLOOKUP(G1821,'MITRA (REFERENSI)'!$A:$Z,16,FALSE)</f>
        <v>#N/A</v>
      </c>
      <c r="I1821" s="39" t="str">
        <f>VLOOKUP(G1821,'MITRA (REFERENSI)'!$A:$Z,25,FALSE)</f>
        <v>#N/A</v>
      </c>
      <c r="J1821" s="38" t="str">
        <f>VLOOKUP(G1821,'MITRA (REFERENSI)'!$A:$Z,26,FALSE)</f>
        <v>#N/A</v>
      </c>
      <c r="K1821" s="38" t="str">
        <f>VLOOKUP(G1821,'MITRA (REFERENSI)'!$A:$Z,15,FALSE)</f>
        <v>#N/A</v>
      </c>
      <c r="L1821" s="38" t="str">
        <f>VLOOKUP(G1821,'MITRA (REFERENSI)'!$A:$Z,15,FALSE)</f>
        <v>#N/A</v>
      </c>
      <c r="M1821" s="38" t="str">
        <f>IF(B1821=1,'KELAS (REFERENSI)'!M1821,IF(B1821=2,'KELAS (REFERENSI)'!M1836,IF(B1821=3,'KELAS (REFERENSI)'!M1851,IF(B1821=4,'KELAS (REFERENSI)'!M1866,""))))</f>
        <v/>
      </c>
      <c r="N1821" s="38" t="str">
        <f>IF(B1821=1,'KELAS (REFERENSI)'!N1821,IF(B1821=2,'KELAS (REFERENSI)'!N1836,IF(B1821=3,'KELAS (REFERENSI)'!N1851,IF(B1821=4,'KELAS (REFERENSI)'!N1866,""))))</f>
        <v/>
      </c>
      <c r="O1821" s="38" t="str">
        <f>IF(B1821=1,'KELAS (REFERENSI)'!O1821,IF(B1821=2,'KELAS (REFERENSI)'!O1836,IF(B1821=3,'KELAS (REFERENSI)'!O1851,IF(B1821=4,'KELAS (REFERENSI)'!O1866,""))))</f>
        <v/>
      </c>
      <c r="P1821" s="38" t="str">
        <f>IF(B1821=1,'KELAS (REFERENSI)'!P1821,IF(B1821=2,'KELAS (REFERENSI)'!P1836,IF(B1821=3,'KELAS (REFERENSI)'!P1851,IF(B1821=4,'KELAS (REFERENSI)'!P1866,""))))</f>
        <v/>
      </c>
      <c r="Q1821" s="38" t="str">
        <f t="shared" si="4"/>
        <v>BPS Kota Jakarta Timur</v>
      </c>
      <c r="R1821" s="38" t="str">
        <f t="shared" si="56"/>
        <v/>
      </c>
      <c r="S1821" s="38" t="str">
        <f t="shared" ref="S1821:T1821" si="1829">S1820</f>
        <v>15 Juni sampai dengan 31 Agustus 2026</v>
      </c>
      <c r="T1821" s="38" t="str">
        <f t="shared" si="1829"/>
        <v>31 Agustus 2026</v>
      </c>
      <c r="U1821" s="46"/>
      <c r="V1821" s="42"/>
      <c r="W1821" s="42"/>
      <c r="X1821" s="42"/>
    </row>
    <row r="1822" ht="15.0" customHeight="1">
      <c r="A1822" s="36" t="s">
        <v>6884</v>
      </c>
      <c r="B1822" s="43"/>
      <c r="C1822" s="44"/>
      <c r="D1822" s="47"/>
      <c r="E1822" s="47"/>
      <c r="F1822" s="39" t="str">
        <f t="shared" si="2"/>
        <v>PETUGAS.1821/SPK/SE/PML/3172/2026</v>
      </c>
      <c r="G1822" s="45"/>
      <c r="H1822" s="39" t="str">
        <f>VLOOKUP(G1822,'MITRA (REFERENSI)'!$A:$Z,16,FALSE)</f>
        <v>#N/A</v>
      </c>
      <c r="I1822" s="39" t="str">
        <f>VLOOKUP(G1822,'MITRA (REFERENSI)'!$A:$Z,25,FALSE)</f>
        <v>#N/A</v>
      </c>
      <c r="J1822" s="38" t="str">
        <f>VLOOKUP(G1822,'MITRA (REFERENSI)'!$A:$Z,26,FALSE)</f>
        <v>#N/A</v>
      </c>
      <c r="K1822" s="38" t="str">
        <f>VLOOKUP(G1822,'MITRA (REFERENSI)'!$A:$Z,15,FALSE)</f>
        <v>#N/A</v>
      </c>
      <c r="L1822" s="38" t="str">
        <f>VLOOKUP(G1822,'MITRA (REFERENSI)'!$A:$Z,15,FALSE)</f>
        <v>#N/A</v>
      </c>
      <c r="M1822" s="38" t="str">
        <f>IF(B1822=1,'KELAS (REFERENSI)'!M1822,IF(B1822=2,'KELAS (REFERENSI)'!M1837,IF(B1822=3,'KELAS (REFERENSI)'!M1852,IF(B1822=4,'KELAS (REFERENSI)'!M1867,""))))</f>
        <v/>
      </c>
      <c r="N1822" s="38" t="str">
        <f>IF(B1822=1,'KELAS (REFERENSI)'!N1822,IF(B1822=2,'KELAS (REFERENSI)'!N1837,IF(B1822=3,'KELAS (REFERENSI)'!N1852,IF(B1822=4,'KELAS (REFERENSI)'!N1867,""))))</f>
        <v/>
      </c>
      <c r="O1822" s="38" t="str">
        <f>IF(B1822=1,'KELAS (REFERENSI)'!O1822,IF(B1822=2,'KELAS (REFERENSI)'!O1837,IF(B1822=3,'KELAS (REFERENSI)'!O1852,IF(B1822=4,'KELAS (REFERENSI)'!O1867,""))))</f>
        <v/>
      </c>
      <c r="P1822" s="38" t="str">
        <f>IF(B1822=1,'KELAS (REFERENSI)'!P1822,IF(B1822=2,'KELAS (REFERENSI)'!P1837,IF(B1822=3,'KELAS (REFERENSI)'!P1852,IF(B1822=4,'KELAS (REFERENSI)'!P1867,""))))</f>
        <v/>
      </c>
      <c r="Q1822" s="38" t="str">
        <f t="shared" si="4"/>
        <v>BPS Kota Jakarta Timur</v>
      </c>
      <c r="R1822" s="38" t="str">
        <f t="shared" si="56"/>
        <v/>
      </c>
      <c r="S1822" s="38" t="str">
        <f t="shared" ref="S1822:T1822" si="1830">S1821</f>
        <v>15 Juni sampai dengan 31 Agustus 2026</v>
      </c>
      <c r="T1822" s="38" t="str">
        <f t="shared" si="1830"/>
        <v>31 Agustus 2026</v>
      </c>
      <c r="U1822" s="46"/>
      <c r="V1822" s="42"/>
      <c r="W1822" s="42"/>
      <c r="X1822" s="42"/>
    </row>
    <row r="1823" ht="15.0" customHeight="1">
      <c r="A1823" s="36" t="s">
        <v>6885</v>
      </c>
      <c r="B1823" s="43"/>
      <c r="C1823" s="44"/>
      <c r="D1823" s="47"/>
      <c r="E1823" s="47"/>
      <c r="F1823" s="39" t="str">
        <f t="shared" si="2"/>
        <v>PETUGAS.1822/SPK/SE/PML/3172/2026</v>
      </c>
      <c r="G1823" s="45"/>
      <c r="H1823" s="39" t="str">
        <f>VLOOKUP(G1823,'MITRA (REFERENSI)'!$A:$Z,16,FALSE)</f>
        <v>#N/A</v>
      </c>
      <c r="I1823" s="39" t="str">
        <f>VLOOKUP(G1823,'MITRA (REFERENSI)'!$A:$Z,25,FALSE)</f>
        <v>#N/A</v>
      </c>
      <c r="J1823" s="38" t="str">
        <f>VLOOKUP(G1823,'MITRA (REFERENSI)'!$A:$Z,26,FALSE)</f>
        <v>#N/A</v>
      </c>
      <c r="K1823" s="38" t="str">
        <f>VLOOKUP(G1823,'MITRA (REFERENSI)'!$A:$Z,15,FALSE)</f>
        <v>#N/A</v>
      </c>
      <c r="L1823" s="38" t="str">
        <f>VLOOKUP(G1823,'MITRA (REFERENSI)'!$A:$Z,15,FALSE)</f>
        <v>#N/A</v>
      </c>
      <c r="M1823" s="38" t="str">
        <f>IF(B1823=1,'KELAS (REFERENSI)'!M1823,IF(B1823=2,'KELAS (REFERENSI)'!M1838,IF(B1823=3,'KELAS (REFERENSI)'!M1853,IF(B1823=4,'KELAS (REFERENSI)'!M1868,""))))</f>
        <v/>
      </c>
      <c r="N1823" s="38" t="str">
        <f>IF(B1823=1,'KELAS (REFERENSI)'!N1823,IF(B1823=2,'KELAS (REFERENSI)'!N1838,IF(B1823=3,'KELAS (REFERENSI)'!N1853,IF(B1823=4,'KELAS (REFERENSI)'!N1868,""))))</f>
        <v/>
      </c>
      <c r="O1823" s="38" t="str">
        <f>IF(B1823=1,'KELAS (REFERENSI)'!O1823,IF(B1823=2,'KELAS (REFERENSI)'!O1838,IF(B1823=3,'KELAS (REFERENSI)'!O1853,IF(B1823=4,'KELAS (REFERENSI)'!O1868,""))))</f>
        <v/>
      </c>
      <c r="P1823" s="38" t="str">
        <f>IF(B1823=1,'KELAS (REFERENSI)'!P1823,IF(B1823=2,'KELAS (REFERENSI)'!P1838,IF(B1823=3,'KELAS (REFERENSI)'!P1853,IF(B1823=4,'KELAS (REFERENSI)'!P1868,""))))</f>
        <v/>
      </c>
      <c r="Q1823" s="38" t="str">
        <f t="shared" si="4"/>
        <v>BPS Kota Jakarta Timur</v>
      </c>
      <c r="R1823" s="38" t="str">
        <f t="shared" si="56"/>
        <v/>
      </c>
      <c r="S1823" s="38" t="str">
        <f t="shared" ref="S1823:T1823" si="1831">S1822</f>
        <v>15 Juni sampai dengan 31 Agustus 2026</v>
      </c>
      <c r="T1823" s="38" t="str">
        <f t="shared" si="1831"/>
        <v>31 Agustus 2026</v>
      </c>
      <c r="U1823" s="46"/>
      <c r="V1823" s="42"/>
      <c r="W1823" s="42"/>
      <c r="X1823" s="42"/>
    </row>
    <row r="1824" ht="15.0" customHeight="1">
      <c r="A1824" s="36" t="s">
        <v>6886</v>
      </c>
      <c r="B1824" s="43"/>
      <c r="C1824" s="44"/>
      <c r="D1824" s="47"/>
      <c r="E1824" s="47"/>
      <c r="F1824" s="39" t="str">
        <f t="shared" si="2"/>
        <v>PETUGAS.1823/SPK/SE/PML/3172/2026</v>
      </c>
      <c r="G1824" s="45"/>
      <c r="H1824" s="39" t="str">
        <f>VLOOKUP(G1824,'MITRA (REFERENSI)'!$A:$Z,16,FALSE)</f>
        <v>#N/A</v>
      </c>
      <c r="I1824" s="39" t="str">
        <f>VLOOKUP(G1824,'MITRA (REFERENSI)'!$A:$Z,25,FALSE)</f>
        <v>#N/A</v>
      </c>
      <c r="J1824" s="38" t="str">
        <f>VLOOKUP(G1824,'MITRA (REFERENSI)'!$A:$Z,26,FALSE)</f>
        <v>#N/A</v>
      </c>
      <c r="K1824" s="38" t="str">
        <f>VLOOKUP(G1824,'MITRA (REFERENSI)'!$A:$Z,15,FALSE)</f>
        <v>#N/A</v>
      </c>
      <c r="L1824" s="38" t="str">
        <f>VLOOKUP(G1824,'MITRA (REFERENSI)'!$A:$Z,15,FALSE)</f>
        <v>#N/A</v>
      </c>
      <c r="M1824" s="38" t="str">
        <f>IF(B1824=1,'KELAS (REFERENSI)'!M1824,IF(B1824=2,'KELAS (REFERENSI)'!M1839,IF(B1824=3,'KELAS (REFERENSI)'!M1854,IF(B1824=4,'KELAS (REFERENSI)'!M1869,""))))</f>
        <v/>
      </c>
      <c r="N1824" s="38" t="str">
        <f>IF(B1824=1,'KELAS (REFERENSI)'!N1824,IF(B1824=2,'KELAS (REFERENSI)'!N1839,IF(B1824=3,'KELAS (REFERENSI)'!N1854,IF(B1824=4,'KELAS (REFERENSI)'!N1869,""))))</f>
        <v/>
      </c>
      <c r="O1824" s="38" t="str">
        <f>IF(B1824=1,'KELAS (REFERENSI)'!O1824,IF(B1824=2,'KELAS (REFERENSI)'!O1839,IF(B1824=3,'KELAS (REFERENSI)'!O1854,IF(B1824=4,'KELAS (REFERENSI)'!O1869,""))))</f>
        <v/>
      </c>
      <c r="P1824" s="38" t="str">
        <f>IF(B1824=1,'KELAS (REFERENSI)'!P1824,IF(B1824=2,'KELAS (REFERENSI)'!P1839,IF(B1824=3,'KELAS (REFERENSI)'!P1854,IF(B1824=4,'KELAS (REFERENSI)'!P1869,""))))</f>
        <v/>
      </c>
      <c r="Q1824" s="38" t="str">
        <f t="shared" si="4"/>
        <v>BPS Kota Jakarta Timur</v>
      </c>
      <c r="R1824" s="38" t="str">
        <f t="shared" si="56"/>
        <v/>
      </c>
      <c r="S1824" s="38" t="str">
        <f t="shared" ref="S1824:T1824" si="1832">S1823</f>
        <v>15 Juni sampai dengan 31 Agustus 2026</v>
      </c>
      <c r="T1824" s="38" t="str">
        <f t="shared" si="1832"/>
        <v>31 Agustus 2026</v>
      </c>
      <c r="U1824" s="46"/>
      <c r="V1824" s="42"/>
      <c r="W1824" s="42"/>
      <c r="X1824" s="42"/>
    </row>
    <row r="1825" ht="15.0" customHeight="1">
      <c r="A1825" s="36" t="s">
        <v>6887</v>
      </c>
      <c r="B1825" s="43"/>
      <c r="C1825" s="44"/>
      <c r="D1825" s="47"/>
      <c r="E1825" s="47"/>
      <c r="F1825" s="39" t="str">
        <f t="shared" si="2"/>
        <v>PETUGAS.1824/SPK/SE/PML/3172/2026</v>
      </c>
      <c r="G1825" s="45"/>
      <c r="H1825" s="39" t="str">
        <f>VLOOKUP(G1825,'MITRA (REFERENSI)'!$A:$Z,16,FALSE)</f>
        <v>#N/A</v>
      </c>
      <c r="I1825" s="39" t="str">
        <f>VLOOKUP(G1825,'MITRA (REFERENSI)'!$A:$Z,25,FALSE)</f>
        <v>#N/A</v>
      </c>
      <c r="J1825" s="38" t="str">
        <f>VLOOKUP(G1825,'MITRA (REFERENSI)'!$A:$Z,26,FALSE)</f>
        <v>#N/A</v>
      </c>
      <c r="K1825" s="38" t="str">
        <f>VLOOKUP(G1825,'MITRA (REFERENSI)'!$A:$Z,15,FALSE)</f>
        <v>#N/A</v>
      </c>
      <c r="L1825" s="38" t="str">
        <f>VLOOKUP(G1825,'MITRA (REFERENSI)'!$A:$Z,15,FALSE)</f>
        <v>#N/A</v>
      </c>
      <c r="M1825" s="38" t="str">
        <f>IF(B1825=1,'KELAS (REFERENSI)'!M1825,IF(B1825=2,'KELAS (REFERENSI)'!M1840,IF(B1825=3,'KELAS (REFERENSI)'!M1855,IF(B1825=4,'KELAS (REFERENSI)'!M1870,""))))</f>
        <v/>
      </c>
      <c r="N1825" s="38" t="str">
        <f>IF(B1825=1,'KELAS (REFERENSI)'!N1825,IF(B1825=2,'KELAS (REFERENSI)'!N1840,IF(B1825=3,'KELAS (REFERENSI)'!N1855,IF(B1825=4,'KELAS (REFERENSI)'!N1870,""))))</f>
        <v/>
      </c>
      <c r="O1825" s="38" t="str">
        <f>IF(B1825=1,'KELAS (REFERENSI)'!O1825,IF(B1825=2,'KELAS (REFERENSI)'!O1840,IF(B1825=3,'KELAS (REFERENSI)'!O1855,IF(B1825=4,'KELAS (REFERENSI)'!O1870,""))))</f>
        <v/>
      </c>
      <c r="P1825" s="38" t="str">
        <f>IF(B1825=1,'KELAS (REFERENSI)'!P1825,IF(B1825=2,'KELAS (REFERENSI)'!P1840,IF(B1825=3,'KELAS (REFERENSI)'!P1855,IF(B1825=4,'KELAS (REFERENSI)'!P1870,""))))</f>
        <v/>
      </c>
      <c r="Q1825" s="38" t="str">
        <f t="shared" si="4"/>
        <v>BPS Kota Jakarta Timur</v>
      </c>
      <c r="R1825" s="38" t="str">
        <f t="shared" si="56"/>
        <v/>
      </c>
      <c r="S1825" s="38" t="str">
        <f t="shared" ref="S1825:T1825" si="1833">S1824</f>
        <v>15 Juni sampai dengan 31 Agustus 2026</v>
      </c>
      <c r="T1825" s="38" t="str">
        <f t="shared" si="1833"/>
        <v>31 Agustus 2026</v>
      </c>
      <c r="U1825" s="46"/>
      <c r="V1825" s="42"/>
      <c r="W1825" s="42"/>
      <c r="X1825" s="42"/>
    </row>
    <row r="1826" ht="15.0" customHeight="1">
      <c r="A1826" s="36" t="s">
        <v>6888</v>
      </c>
      <c r="B1826" s="43"/>
      <c r="C1826" s="44"/>
      <c r="D1826" s="47"/>
      <c r="E1826" s="47"/>
      <c r="F1826" s="39" t="str">
        <f t="shared" si="2"/>
        <v>PETUGAS.1825/SPK/SE/PML/3172/2026</v>
      </c>
      <c r="G1826" s="45"/>
      <c r="H1826" s="39" t="str">
        <f>VLOOKUP(G1826,'MITRA (REFERENSI)'!$A:$Z,16,FALSE)</f>
        <v>#N/A</v>
      </c>
      <c r="I1826" s="39" t="str">
        <f>VLOOKUP(G1826,'MITRA (REFERENSI)'!$A:$Z,25,FALSE)</f>
        <v>#N/A</v>
      </c>
      <c r="J1826" s="38" t="str">
        <f>VLOOKUP(G1826,'MITRA (REFERENSI)'!$A:$Z,26,FALSE)</f>
        <v>#N/A</v>
      </c>
      <c r="K1826" s="38" t="str">
        <f>VLOOKUP(G1826,'MITRA (REFERENSI)'!$A:$Z,15,FALSE)</f>
        <v>#N/A</v>
      </c>
      <c r="L1826" s="38" t="str">
        <f>VLOOKUP(G1826,'MITRA (REFERENSI)'!$A:$Z,15,FALSE)</f>
        <v>#N/A</v>
      </c>
      <c r="M1826" s="38" t="str">
        <f>IF(B1826=1,'KELAS (REFERENSI)'!M1826,IF(B1826=2,'KELAS (REFERENSI)'!M1841,IF(B1826=3,'KELAS (REFERENSI)'!M1856,IF(B1826=4,'KELAS (REFERENSI)'!M1871,""))))</f>
        <v/>
      </c>
      <c r="N1826" s="38" t="str">
        <f>IF(B1826=1,'KELAS (REFERENSI)'!N1826,IF(B1826=2,'KELAS (REFERENSI)'!N1841,IF(B1826=3,'KELAS (REFERENSI)'!N1856,IF(B1826=4,'KELAS (REFERENSI)'!N1871,""))))</f>
        <v/>
      </c>
      <c r="O1826" s="38" t="str">
        <f>IF(B1826=1,'KELAS (REFERENSI)'!O1826,IF(B1826=2,'KELAS (REFERENSI)'!O1841,IF(B1826=3,'KELAS (REFERENSI)'!O1856,IF(B1826=4,'KELAS (REFERENSI)'!O1871,""))))</f>
        <v/>
      </c>
      <c r="P1826" s="38" t="str">
        <f>IF(B1826=1,'KELAS (REFERENSI)'!P1826,IF(B1826=2,'KELAS (REFERENSI)'!P1841,IF(B1826=3,'KELAS (REFERENSI)'!P1856,IF(B1826=4,'KELAS (REFERENSI)'!P1871,""))))</f>
        <v/>
      </c>
      <c r="Q1826" s="38" t="str">
        <f t="shared" si="4"/>
        <v>BPS Kota Jakarta Timur</v>
      </c>
      <c r="R1826" s="38" t="str">
        <f t="shared" si="56"/>
        <v/>
      </c>
      <c r="S1826" s="38" t="str">
        <f t="shared" ref="S1826:T1826" si="1834">S1825</f>
        <v>15 Juni sampai dengan 31 Agustus 2026</v>
      </c>
      <c r="T1826" s="38" t="str">
        <f t="shared" si="1834"/>
        <v>31 Agustus 2026</v>
      </c>
      <c r="U1826" s="46"/>
      <c r="V1826" s="42"/>
      <c r="W1826" s="42"/>
      <c r="X1826" s="42"/>
    </row>
    <row r="1827" ht="15.0" customHeight="1">
      <c r="A1827" s="36" t="s">
        <v>6889</v>
      </c>
      <c r="B1827" s="43"/>
      <c r="C1827" s="44"/>
      <c r="D1827" s="47"/>
      <c r="E1827" s="47"/>
      <c r="F1827" s="39" t="str">
        <f t="shared" si="2"/>
        <v>PETUGAS.1826/SPK/SE/PML/3172/2026</v>
      </c>
      <c r="G1827" s="45"/>
      <c r="H1827" s="39" t="str">
        <f>VLOOKUP(G1827,'MITRA (REFERENSI)'!$A:$Z,16,FALSE)</f>
        <v>#N/A</v>
      </c>
      <c r="I1827" s="39" t="str">
        <f>VLOOKUP(G1827,'MITRA (REFERENSI)'!$A:$Z,25,FALSE)</f>
        <v>#N/A</v>
      </c>
      <c r="J1827" s="38" t="str">
        <f>VLOOKUP(G1827,'MITRA (REFERENSI)'!$A:$Z,26,FALSE)</f>
        <v>#N/A</v>
      </c>
      <c r="K1827" s="38" t="str">
        <f>VLOOKUP(G1827,'MITRA (REFERENSI)'!$A:$Z,15,FALSE)</f>
        <v>#N/A</v>
      </c>
      <c r="L1827" s="38" t="str">
        <f>VLOOKUP(G1827,'MITRA (REFERENSI)'!$A:$Z,15,FALSE)</f>
        <v>#N/A</v>
      </c>
      <c r="M1827" s="38" t="str">
        <f>IF(B1827=1,'KELAS (REFERENSI)'!M1827,IF(B1827=2,'KELAS (REFERENSI)'!M1842,IF(B1827=3,'KELAS (REFERENSI)'!M1857,IF(B1827=4,'KELAS (REFERENSI)'!M1872,""))))</f>
        <v/>
      </c>
      <c r="N1827" s="38" t="str">
        <f>IF(B1827=1,'KELAS (REFERENSI)'!N1827,IF(B1827=2,'KELAS (REFERENSI)'!N1842,IF(B1827=3,'KELAS (REFERENSI)'!N1857,IF(B1827=4,'KELAS (REFERENSI)'!N1872,""))))</f>
        <v/>
      </c>
      <c r="O1827" s="38" t="str">
        <f>IF(B1827=1,'KELAS (REFERENSI)'!O1827,IF(B1827=2,'KELAS (REFERENSI)'!O1842,IF(B1827=3,'KELAS (REFERENSI)'!O1857,IF(B1827=4,'KELAS (REFERENSI)'!O1872,""))))</f>
        <v/>
      </c>
      <c r="P1827" s="38" t="str">
        <f>IF(B1827=1,'KELAS (REFERENSI)'!P1827,IF(B1827=2,'KELAS (REFERENSI)'!P1842,IF(B1827=3,'KELAS (REFERENSI)'!P1857,IF(B1827=4,'KELAS (REFERENSI)'!P1872,""))))</f>
        <v/>
      </c>
      <c r="Q1827" s="38" t="str">
        <f t="shared" si="4"/>
        <v>BPS Kota Jakarta Timur</v>
      </c>
      <c r="R1827" s="38" t="str">
        <f t="shared" si="56"/>
        <v/>
      </c>
      <c r="S1827" s="38" t="str">
        <f t="shared" ref="S1827:T1827" si="1835">S1826</f>
        <v>15 Juni sampai dengan 31 Agustus 2026</v>
      </c>
      <c r="T1827" s="38" t="str">
        <f t="shared" si="1835"/>
        <v>31 Agustus 2026</v>
      </c>
      <c r="U1827" s="46"/>
      <c r="V1827" s="42"/>
      <c r="W1827" s="42"/>
      <c r="X1827" s="42"/>
    </row>
    <row r="1828" ht="15.0" customHeight="1">
      <c r="A1828" s="36" t="s">
        <v>6890</v>
      </c>
      <c r="B1828" s="43"/>
      <c r="C1828" s="44"/>
      <c r="D1828" s="47"/>
      <c r="E1828" s="47"/>
      <c r="F1828" s="39" t="str">
        <f t="shared" si="2"/>
        <v>PETUGAS.1827/SPK/SE/PML/3172/2026</v>
      </c>
      <c r="G1828" s="45"/>
      <c r="H1828" s="39" t="str">
        <f>VLOOKUP(G1828,'MITRA (REFERENSI)'!$A:$Z,16,FALSE)</f>
        <v>#N/A</v>
      </c>
      <c r="I1828" s="39" t="str">
        <f>VLOOKUP(G1828,'MITRA (REFERENSI)'!$A:$Z,25,FALSE)</f>
        <v>#N/A</v>
      </c>
      <c r="J1828" s="38" t="str">
        <f>VLOOKUP(G1828,'MITRA (REFERENSI)'!$A:$Z,26,FALSE)</f>
        <v>#N/A</v>
      </c>
      <c r="K1828" s="38" t="str">
        <f>VLOOKUP(G1828,'MITRA (REFERENSI)'!$A:$Z,15,FALSE)</f>
        <v>#N/A</v>
      </c>
      <c r="L1828" s="38" t="str">
        <f>VLOOKUP(G1828,'MITRA (REFERENSI)'!$A:$Z,15,FALSE)</f>
        <v>#N/A</v>
      </c>
      <c r="M1828" s="38" t="str">
        <f>IF(B1828=1,'KELAS (REFERENSI)'!M1828,IF(B1828=2,'KELAS (REFERENSI)'!M1843,IF(B1828=3,'KELAS (REFERENSI)'!M1858,IF(B1828=4,'KELAS (REFERENSI)'!M1873,""))))</f>
        <v/>
      </c>
      <c r="N1828" s="38" t="str">
        <f>IF(B1828=1,'KELAS (REFERENSI)'!N1828,IF(B1828=2,'KELAS (REFERENSI)'!N1843,IF(B1828=3,'KELAS (REFERENSI)'!N1858,IF(B1828=4,'KELAS (REFERENSI)'!N1873,""))))</f>
        <v/>
      </c>
      <c r="O1828" s="38" t="str">
        <f>IF(B1828=1,'KELAS (REFERENSI)'!O1828,IF(B1828=2,'KELAS (REFERENSI)'!O1843,IF(B1828=3,'KELAS (REFERENSI)'!O1858,IF(B1828=4,'KELAS (REFERENSI)'!O1873,""))))</f>
        <v/>
      </c>
      <c r="P1828" s="38" t="str">
        <f>IF(B1828=1,'KELAS (REFERENSI)'!P1828,IF(B1828=2,'KELAS (REFERENSI)'!P1843,IF(B1828=3,'KELAS (REFERENSI)'!P1858,IF(B1828=4,'KELAS (REFERENSI)'!P1873,""))))</f>
        <v/>
      </c>
      <c r="Q1828" s="38" t="str">
        <f t="shared" si="4"/>
        <v>BPS Kota Jakarta Timur</v>
      </c>
      <c r="R1828" s="38" t="str">
        <f t="shared" si="56"/>
        <v/>
      </c>
      <c r="S1828" s="38" t="str">
        <f t="shared" ref="S1828:T1828" si="1836">S1827</f>
        <v>15 Juni sampai dengan 31 Agustus 2026</v>
      </c>
      <c r="T1828" s="38" t="str">
        <f t="shared" si="1836"/>
        <v>31 Agustus 2026</v>
      </c>
      <c r="U1828" s="46"/>
      <c r="V1828" s="42"/>
      <c r="W1828" s="42"/>
      <c r="X1828" s="42"/>
    </row>
    <row r="1829" ht="15.0" customHeight="1">
      <c r="A1829" s="36" t="s">
        <v>6891</v>
      </c>
      <c r="B1829" s="43"/>
      <c r="C1829" s="44"/>
      <c r="D1829" s="47"/>
      <c r="E1829" s="47"/>
      <c r="F1829" s="39" t="str">
        <f t="shared" si="2"/>
        <v>PETUGAS.1828/SPK/SE/PML/3172/2026</v>
      </c>
      <c r="G1829" s="45"/>
      <c r="H1829" s="39" t="str">
        <f>VLOOKUP(G1829,'MITRA (REFERENSI)'!$A:$Z,16,FALSE)</f>
        <v>#N/A</v>
      </c>
      <c r="I1829" s="39" t="str">
        <f>VLOOKUP(G1829,'MITRA (REFERENSI)'!$A:$Z,25,FALSE)</f>
        <v>#N/A</v>
      </c>
      <c r="J1829" s="38" t="str">
        <f>VLOOKUP(G1829,'MITRA (REFERENSI)'!$A:$Z,26,FALSE)</f>
        <v>#N/A</v>
      </c>
      <c r="K1829" s="38" t="str">
        <f>VLOOKUP(G1829,'MITRA (REFERENSI)'!$A:$Z,15,FALSE)</f>
        <v>#N/A</v>
      </c>
      <c r="L1829" s="38" t="str">
        <f>VLOOKUP(G1829,'MITRA (REFERENSI)'!$A:$Z,15,FALSE)</f>
        <v>#N/A</v>
      </c>
      <c r="M1829" s="38" t="str">
        <f>IF(B1829=1,'KELAS (REFERENSI)'!M1829,IF(B1829=2,'KELAS (REFERENSI)'!M1844,IF(B1829=3,'KELAS (REFERENSI)'!M1859,IF(B1829=4,'KELAS (REFERENSI)'!M1874,""))))</f>
        <v/>
      </c>
      <c r="N1829" s="38" t="str">
        <f>IF(B1829=1,'KELAS (REFERENSI)'!N1829,IF(B1829=2,'KELAS (REFERENSI)'!N1844,IF(B1829=3,'KELAS (REFERENSI)'!N1859,IF(B1829=4,'KELAS (REFERENSI)'!N1874,""))))</f>
        <v/>
      </c>
      <c r="O1829" s="38" t="str">
        <f>IF(B1829=1,'KELAS (REFERENSI)'!O1829,IF(B1829=2,'KELAS (REFERENSI)'!O1844,IF(B1829=3,'KELAS (REFERENSI)'!O1859,IF(B1829=4,'KELAS (REFERENSI)'!O1874,""))))</f>
        <v/>
      </c>
      <c r="P1829" s="38" t="str">
        <f>IF(B1829=1,'KELAS (REFERENSI)'!P1829,IF(B1829=2,'KELAS (REFERENSI)'!P1844,IF(B1829=3,'KELAS (REFERENSI)'!P1859,IF(B1829=4,'KELAS (REFERENSI)'!P1874,""))))</f>
        <v/>
      </c>
      <c r="Q1829" s="38" t="str">
        <f t="shared" si="4"/>
        <v>BPS Kota Jakarta Timur</v>
      </c>
      <c r="R1829" s="38" t="str">
        <f t="shared" si="56"/>
        <v/>
      </c>
      <c r="S1829" s="38" t="str">
        <f t="shared" ref="S1829:T1829" si="1837">S1828</f>
        <v>15 Juni sampai dengan 31 Agustus 2026</v>
      </c>
      <c r="T1829" s="38" t="str">
        <f t="shared" si="1837"/>
        <v>31 Agustus 2026</v>
      </c>
      <c r="U1829" s="46"/>
      <c r="V1829" s="42"/>
      <c r="W1829" s="42"/>
      <c r="X1829" s="42"/>
    </row>
    <row r="1830" ht="15.0" customHeight="1">
      <c r="A1830" s="36" t="s">
        <v>6892</v>
      </c>
      <c r="B1830" s="43"/>
      <c r="C1830" s="44"/>
      <c r="D1830" s="47"/>
      <c r="E1830" s="47"/>
      <c r="F1830" s="39" t="str">
        <f t="shared" si="2"/>
        <v>PETUGAS.1829/SPK/SE/PML/3172/2026</v>
      </c>
      <c r="G1830" s="45"/>
      <c r="H1830" s="39" t="str">
        <f>VLOOKUP(G1830,'MITRA (REFERENSI)'!$A:$Z,16,FALSE)</f>
        <v>#N/A</v>
      </c>
      <c r="I1830" s="39" t="str">
        <f>VLOOKUP(G1830,'MITRA (REFERENSI)'!$A:$Z,25,FALSE)</f>
        <v>#N/A</v>
      </c>
      <c r="J1830" s="38" t="str">
        <f>VLOOKUP(G1830,'MITRA (REFERENSI)'!$A:$Z,26,FALSE)</f>
        <v>#N/A</v>
      </c>
      <c r="K1830" s="38" t="str">
        <f>VLOOKUP(G1830,'MITRA (REFERENSI)'!$A:$Z,15,FALSE)</f>
        <v>#N/A</v>
      </c>
      <c r="L1830" s="38" t="str">
        <f>VLOOKUP(G1830,'MITRA (REFERENSI)'!$A:$Z,15,FALSE)</f>
        <v>#N/A</v>
      </c>
      <c r="M1830" s="38" t="str">
        <f>IF(B1830=1,'KELAS (REFERENSI)'!M1830,IF(B1830=2,'KELAS (REFERENSI)'!M1845,IF(B1830=3,'KELAS (REFERENSI)'!M1860,IF(B1830=4,'KELAS (REFERENSI)'!M1875,""))))</f>
        <v/>
      </c>
      <c r="N1830" s="38" t="str">
        <f>IF(B1830=1,'KELAS (REFERENSI)'!N1830,IF(B1830=2,'KELAS (REFERENSI)'!N1845,IF(B1830=3,'KELAS (REFERENSI)'!N1860,IF(B1830=4,'KELAS (REFERENSI)'!N1875,""))))</f>
        <v/>
      </c>
      <c r="O1830" s="38" t="str">
        <f>IF(B1830=1,'KELAS (REFERENSI)'!O1830,IF(B1830=2,'KELAS (REFERENSI)'!O1845,IF(B1830=3,'KELAS (REFERENSI)'!O1860,IF(B1830=4,'KELAS (REFERENSI)'!O1875,""))))</f>
        <v/>
      </c>
      <c r="P1830" s="38" t="str">
        <f>IF(B1830=1,'KELAS (REFERENSI)'!P1830,IF(B1830=2,'KELAS (REFERENSI)'!P1845,IF(B1830=3,'KELAS (REFERENSI)'!P1860,IF(B1830=4,'KELAS (REFERENSI)'!P1875,""))))</f>
        <v/>
      </c>
      <c r="Q1830" s="38" t="str">
        <f t="shared" si="4"/>
        <v>BPS Kota Jakarta Timur</v>
      </c>
      <c r="R1830" s="38" t="str">
        <f t="shared" si="56"/>
        <v/>
      </c>
      <c r="S1830" s="38" t="str">
        <f t="shared" ref="S1830:T1830" si="1838">S1829</f>
        <v>15 Juni sampai dengan 31 Agustus 2026</v>
      </c>
      <c r="T1830" s="38" t="str">
        <f t="shared" si="1838"/>
        <v>31 Agustus 2026</v>
      </c>
      <c r="U1830" s="46"/>
      <c r="V1830" s="42"/>
      <c r="W1830" s="42"/>
      <c r="X1830" s="42"/>
    </row>
    <row r="1831" ht="15.0" customHeight="1">
      <c r="A1831" s="36" t="s">
        <v>6893</v>
      </c>
      <c r="B1831" s="43"/>
      <c r="C1831" s="44"/>
      <c r="D1831" s="47"/>
      <c r="E1831" s="47"/>
      <c r="F1831" s="39" t="str">
        <f t="shared" si="2"/>
        <v>PETUGAS.1830/SPK/SE/PML/3172/2026</v>
      </c>
      <c r="G1831" s="45"/>
      <c r="H1831" s="39" t="str">
        <f>VLOOKUP(G1831,'MITRA (REFERENSI)'!$A:$Z,16,FALSE)</f>
        <v>#N/A</v>
      </c>
      <c r="I1831" s="39" t="str">
        <f>VLOOKUP(G1831,'MITRA (REFERENSI)'!$A:$Z,25,FALSE)</f>
        <v>#N/A</v>
      </c>
      <c r="J1831" s="38" t="str">
        <f>VLOOKUP(G1831,'MITRA (REFERENSI)'!$A:$Z,26,FALSE)</f>
        <v>#N/A</v>
      </c>
      <c r="K1831" s="38" t="str">
        <f>VLOOKUP(G1831,'MITRA (REFERENSI)'!$A:$Z,15,FALSE)</f>
        <v>#N/A</v>
      </c>
      <c r="L1831" s="38" t="str">
        <f>VLOOKUP(G1831,'MITRA (REFERENSI)'!$A:$Z,15,FALSE)</f>
        <v>#N/A</v>
      </c>
      <c r="M1831" s="38" t="str">
        <f>IF(B1831=1,'KELAS (REFERENSI)'!M1831,IF(B1831=2,'KELAS (REFERENSI)'!M1846,IF(B1831=3,'KELAS (REFERENSI)'!M1861,IF(B1831=4,'KELAS (REFERENSI)'!M1876,""))))</f>
        <v/>
      </c>
      <c r="N1831" s="38" t="str">
        <f>IF(B1831=1,'KELAS (REFERENSI)'!N1831,IF(B1831=2,'KELAS (REFERENSI)'!N1846,IF(B1831=3,'KELAS (REFERENSI)'!N1861,IF(B1831=4,'KELAS (REFERENSI)'!N1876,""))))</f>
        <v/>
      </c>
      <c r="O1831" s="38" t="str">
        <f>IF(B1831=1,'KELAS (REFERENSI)'!O1831,IF(B1831=2,'KELAS (REFERENSI)'!O1846,IF(B1831=3,'KELAS (REFERENSI)'!O1861,IF(B1831=4,'KELAS (REFERENSI)'!O1876,""))))</f>
        <v/>
      </c>
      <c r="P1831" s="38" t="str">
        <f>IF(B1831=1,'KELAS (REFERENSI)'!P1831,IF(B1831=2,'KELAS (REFERENSI)'!P1846,IF(B1831=3,'KELAS (REFERENSI)'!P1861,IF(B1831=4,'KELAS (REFERENSI)'!P1876,""))))</f>
        <v/>
      </c>
      <c r="Q1831" s="38" t="str">
        <f t="shared" si="4"/>
        <v>BPS Kota Jakarta Timur</v>
      </c>
      <c r="R1831" s="38" t="str">
        <f t="shared" si="56"/>
        <v/>
      </c>
      <c r="S1831" s="38" t="str">
        <f t="shared" ref="S1831:T1831" si="1839">S1830</f>
        <v>15 Juni sampai dengan 31 Agustus 2026</v>
      </c>
      <c r="T1831" s="38" t="str">
        <f t="shared" si="1839"/>
        <v>31 Agustus 2026</v>
      </c>
      <c r="U1831" s="46"/>
      <c r="V1831" s="42"/>
      <c r="W1831" s="42"/>
      <c r="X1831" s="42"/>
    </row>
    <row r="1832" ht="15.0" customHeight="1">
      <c r="A1832" s="36" t="s">
        <v>6894</v>
      </c>
      <c r="B1832" s="43"/>
      <c r="C1832" s="44"/>
      <c r="D1832" s="47"/>
      <c r="E1832" s="47"/>
      <c r="F1832" s="39" t="str">
        <f t="shared" si="2"/>
        <v>PETUGAS.1831/SPK/SE/PML/3172/2026</v>
      </c>
      <c r="G1832" s="45"/>
      <c r="H1832" s="39" t="str">
        <f>VLOOKUP(G1832,'MITRA (REFERENSI)'!$A:$Z,16,FALSE)</f>
        <v>#N/A</v>
      </c>
      <c r="I1832" s="39" t="str">
        <f>VLOOKUP(G1832,'MITRA (REFERENSI)'!$A:$Z,25,FALSE)</f>
        <v>#N/A</v>
      </c>
      <c r="J1832" s="38" t="str">
        <f>VLOOKUP(G1832,'MITRA (REFERENSI)'!$A:$Z,26,FALSE)</f>
        <v>#N/A</v>
      </c>
      <c r="K1832" s="38" t="str">
        <f>VLOOKUP(G1832,'MITRA (REFERENSI)'!$A:$Z,15,FALSE)</f>
        <v>#N/A</v>
      </c>
      <c r="L1832" s="38" t="str">
        <f>VLOOKUP(G1832,'MITRA (REFERENSI)'!$A:$Z,15,FALSE)</f>
        <v>#N/A</v>
      </c>
      <c r="M1832" s="38" t="str">
        <f>IF(B1832=1,'KELAS (REFERENSI)'!M1832,IF(B1832=2,'KELAS (REFERENSI)'!M1847,IF(B1832=3,'KELAS (REFERENSI)'!M1862,IF(B1832=4,'KELAS (REFERENSI)'!M1877,""))))</f>
        <v/>
      </c>
      <c r="N1832" s="38" t="str">
        <f>IF(B1832=1,'KELAS (REFERENSI)'!N1832,IF(B1832=2,'KELAS (REFERENSI)'!N1847,IF(B1832=3,'KELAS (REFERENSI)'!N1862,IF(B1832=4,'KELAS (REFERENSI)'!N1877,""))))</f>
        <v/>
      </c>
      <c r="O1832" s="38" t="str">
        <f>IF(B1832=1,'KELAS (REFERENSI)'!O1832,IF(B1832=2,'KELAS (REFERENSI)'!O1847,IF(B1832=3,'KELAS (REFERENSI)'!O1862,IF(B1832=4,'KELAS (REFERENSI)'!O1877,""))))</f>
        <v/>
      </c>
      <c r="P1832" s="38" t="str">
        <f>IF(B1832=1,'KELAS (REFERENSI)'!P1832,IF(B1832=2,'KELAS (REFERENSI)'!P1847,IF(B1832=3,'KELAS (REFERENSI)'!P1862,IF(B1832=4,'KELAS (REFERENSI)'!P1877,""))))</f>
        <v/>
      </c>
      <c r="Q1832" s="38" t="str">
        <f t="shared" si="4"/>
        <v>BPS Kota Jakarta Timur</v>
      </c>
      <c r="R1832" s="38" t="str">
        <f t="shared" si="56"/>
        <v/>
      </c>
      <c r="S1832" s="38" t="str">
        <f t="shared" ref="S1832:T1832" si="1840">S1831</f>
        <v>15 Juni sampai dengan 31 Agustus 2026</v>
      </c>
      <c r="T1832" s="38" t="str">
        <f t="shared" si="1840"/>
        <v>31 Agustus 2026</v>
      </c>
      <c r="U1832" s="46"/>
      <c r="V1832" s="42"/>
      <c r="W1832" s="42"/>
      <c r="X1832" s="42"/>
    </row>
    <row r="1833" ht="15.0" customHeight="1">
      <c r="A1833" s="36" t="s">
        <v>6895</v>
      </c>
      <c r="B1833" s="43"/>
      <c r="C1833" s="44"/>
      <c r="D1833" s="47"/>
      <c r="E1833" s="47"/>
      <c r="F1833" s="39" t="str">
        <f t="shared" si="2"/>
        <v>PETUGAS.1832/SPK/SE/PML/3172/2026</v>
      </c>
      <c r="G1833" s="45"/>
      <c r="H1833" s="39" t="str">
        <f>VLOOKUP(G1833,'MITRA (REFERENSI)'!$A:$Z,16,FALSE)</f>
        <v>#N/A</v>
      </c>
      <c r="I1833" s="39" t="str">
        <f>VLOOKUP(G1833,'MITRA (REFERENSI)'!$A:$Z,25,FALSE)</f>
        <v>#N/A</v>
      </c>
      <c r="J1833" s="38" t="str">
        <f>VLOOKUP(G1833,'MITRA (REFERENSI)'!$A:$Z,26,FALSE)</f>
        <v>#N/A</v>
      </c>
      <c r="K1833" s="38" t="str">
        <f>VLOOKUP(G1833,'MITRA (REFERENSI)'!$A:$Z,15,FALSE)</f>
        <v>#N/A</v>
      </c>
      <c r="L1833" s="38" t="str">
        <f>VLOOKUP(G1833,'MITRA (REFERENSI)'!$A:$Z,15,FALSE)</f>
        <v>#N/A</v>
      </c>
      <c r="M1833" s="38" t="str">
        <f>IF(B1833=1,'KELAS (REFERENSI)'!M1833,IF(B1833=2,'KELAS (REFERENSI)'!M1848,IF(B1833=3,'KELAS (REFERENSI)'!M1863,IF(B1833=4,'KELAS (REFERENSI)'!M1878,""))))</f>
        <v/>
      </c>
      <c r="N1833" s="38" t="str">
        <f>IF(B1833=1,'KELAS (REFERENSI)'!N1833,IF(B1833=2,'KELAS (REFERENSI)'!N1848,IF(B1833=3,'KELAS (REFERENSI)'!N1863,IF(B1833=4,'KELAS (REFERENSI)'!N1878,""))))</f>
        <v/>
      </c>
      <c r="O1833" s="38" t="str">
        <f>IF(B1833=1,'KELAS (REFERENSI)'!O1833,IF(B1833=2,'KELAS (REFERENSI)'!O1848,IF(B1833=3,'KELAS (REFERENSI)'!O1863,IF(B1833=4,'KELAS (REFERENSI)'!O1878,""))))</f>
        <v/>
      </c>
      <c r="P1833" s="38" t="str">
        <f>IF(B1833=1,'KELAS (REFERENSI)'!P1833,IF(B1833=2,'KELAS (REFERENSI)'!P1848,IF(B1833=3,'KELAS (REFERENSI)'!P1863,IF(B1833=4,'KELAS (REFERENSI)'!P1878,""))))</f>
        <v/>
      </c>
      <c r="Q1833" s="38" t="str">
        <f t="shared" si="4"/>
        <v>BPS Kota Jakarta Timur</v>
      </c>
      <c r="R1833" s="38" t="str">
        <f t="shared" si="56"/>
        <v/>
      </c>
      <c r="S1833" s="38" t="str">
        <f t="shared" ref="S1833:T1833" si="1841">S1832</f>
        <v>15 Juni sampai dengan 31 Agustus 2026</v>
      </c>
      <c r="T1833" s="38" t="str">
        <f t="shared" si="1841"/>
        <v>31 Agustus 2026</v>
      </c>
      <c r="U1833" s="46"/>
      <c r="V1833" s="42"/>
      <c r="W1833" s="42"/>
      <c r="X1833" s="42"/>
    </row>
    <row r="1834" ht="15.0" customHeight="1">
      <c r="A1834" s="36" t="s">
        <v>6896</v>
      </c>
      <c r="B1834" s="43"/>
      <c r="C1834" s="44"/>
      <c r="D1834" s="47"/>
      <c r="E1834" s="47"/>
      <c r="F1834" s="39" t="str">
        <f t="shared" si="2"/>
        <v>PETUGAS.1833/SPK/SE/PML/3172/2026</v>
      </c>
      <c r="G1834" s="45"/>
      <c r="H1834" s="39" t="str">
        <f>VLOOKUP(G1834,'MITRA (REFERENSI)'!$A:$Z,16,FALSE)</f>
        <v>#N/A</v>
      </c>
      <c r="I1834" s="39" t="str">
        <f>VLOOKUP(G1834,'MITRA (REFERENSI)'!$A:$Z,25,FALSE)</f>
        <v>#N/A</v>
      </c>
      <c r="J1834" s="38" t="str">
        <f>VLOOKUP(G1834,'MITRA (REFERENSI)'!$A:$Z,26,FALSE)</f>
        <v>#N/A</v>
      </c>
      <c r="K1834" s="38" t="str">
        <f>VLOOKUP(G1834,'MITRA (REFERENSI)'!$A:$Z,15,FALSE)</f>
        <v>#N/A</v>
      </c>
      <c r="L1834" s="38" t="str">
        <f>VLOOKUP(G1834,'MITRA (REFERENSI)'!$A:$Z,15,FALSE)</f>
        <v>#N/A</v>
      </c>
      <c r="M1834" s="38" t="str">
        <f>IF(B1834=1,'KELAS (REFERENSI)'!M1834,IF(B1834=2,'KELAS (REFERENSI)'!M1849,IF(B1834=3,'KELAS (REFERENSI)'!M1864,IF(B1834=4,'KELAS (REFERENSI)'!M1879,""))))</f>
        <v/>
      </c>
      <c r="N1834" s="38" t="str">
        <f>IF(B1834=1,'KELAS (REFERENSI)'!N1834,IF(B1834=2,'KELAS (REFERENSI)'!N1849,IF(B1834=3,'KELAS (REFERENSI)'!N1864,IF(B1834=4,'KELAS (REFERENSI)'!N1879,""))))</f>
        <v/>
      </c>
      <c r="O1834" s="38" t="str">
        <f>IF(B1834=1,'KELAS (REFERENSI)'!O1834,IF(B1834=2,'KELAS (REFERENSI)'!O1849,IF(B1834=3,'KELAS (REFERENSI)'!O1864,IF(B1834=4,'KELAS (REFERENSI)'!O1879,""))))</f>
        <v/>
      </c>
      <c r="P1834" s="38" t="str">
        <f>IF(B1834=1,'KELAS (REFERENSI)'!P1834,IF(B1834=2,'KELAS (REFERENSI)'!P1849,IF(B1834=3,'KELAS (REFERENSI)'!P1864,IF(B1834=4,'KELAS (REFERENSI)'!P1879,""))))</f>
        <v/>
      </c>
      <c r="Q1834" s="38" t="str">
        <f t="shared" si="4"/>
        <v>BPS Kota Jakarta Timur</v>
      </c>
      <c r="R1834" s="38" t="str">
        <f t="shared" si="56"/>
        <v/>
      </c>
      <c r="S1834" s="38" t="str">
        <f t="shared" ref="S1834:T1834" si="1842">S1833</f>
        <v>15 Juni sampai dengan 31 Agustus 2026</v>
      </c>
      <c r="T1834" s="38" t="str">
        <f t="shared" si="1842"/>
        <v>31 Agustus 2026</v>
      </c>
      <c r="U1834" s="46"/>
      <c r="V1834" s="42"/>
      <c r="W1834" s="42"/>
      <c r="X1834" s="42"/>
    </row>
    <row r="1835" ht="15.0" customHeight="1">
      <c r="A1835" s="36" t="s">
        <v>6897</v>
      </c>
      <c r="B1835" s="43"/>
      <c r="C1835" s="44"/>
      <c r="D1835" s="47"/>
      <c r="E1835" s="47"/>
      <c r="F1835" s="39" t="str">
        <f t="shared" si="2"/>
        <v>PETUGAS.1834/SPK/SE/PML/3172/2026</v>
      </c>
      <c r="G1835" s="45"/>
      <c r="H1835" s="39" t="str">
        <f>VLOOKUP(G1835,'MITRA (REFERENSI)'!$A:$Z,16,FALSE)</f>
        <v>#N/A</v>
      </c>
      <c r="I1835" s="39" t="str">
        <f>VLOOKUP(G1835,'MITRA (REFERENSI)'!$A:$Z,25,FALSE)</f>
        <v>#N/A</v>
      </c>
      <c r="J1835" s="38" t="str">
        <f>VLOOKUP(G1835,'MITRA (REFERENSI)'!$A:$Z,26,FALSE)</f>
        <v>#N/A</v>
      </c>
      <c r="K1835" s="38" t="str">
        <f>VLOOKUP(G1835,'MITRA (REFERENSI)'!$A:$Z,15,FALSE)</f>
        <v>#N/A</v>
      </c>
      <c r="L1835" s="38" t="str">
        <f>VLOOKUP(G1835,'MITRA (REFERENSI)'!$A:$Z,15,FALSE)</f>
        <v>#N/A</v>
      </c>
      <c r="M1835" s="38" t="str">
        <f>IF(B1835=1,'KELAS (REFERENSI)'!M1835,IF(B1835=2,'KELAS (REFERENSI)'!M1850,IF(B1835=3,'KELAS (REFERENSI)'!M1865,IF(B1835=4,'KELAS (REFERENSI)'!M1880,""))))</f>
        <v/>
      </c>
      <c r="N1835" s="38" t="str">
        <f>IF(B1835=1,'KELAS (REFERENSI)'!N1835,IF(B1835=2,'KELAS (REFERENSI)'!N1850,IF(B1835=3,'KELAS (REFERENSI)'!N1865,IF(B1835=4,'KELAS (REFERENSI)'!N1880,""))))</f>
        <v/>
      </c>
      <c r="O1835" s="38" t="str">
        <f>IF(B1835=1,'KELAS (REFERENSI)'!O1835,IF(B1835=2,'KELAS (REFERENSI)'!O1850,IF(B1835=3,'KELAS (REFERENSI)'!O1865,IF(B1835=4,'KELAS (REFERENSI)'!O1880,""))))</f>
        <v/>
      </c>
      <c r="P1835" s="38" t="str">
        <f>IF(B1835=1,'KELAS (REFERENSI)'!P1835,IF(B1835=2,'KELAS (REFERENSI)'!P1850,IF(B1835=3,'KELAS (REFERENSI)'!P1865,IF(B1835=4,'KELAS (REFERENSI)'!P1880,""))))</f>
        <v/>
      </c>
      <c r="Q1835" s="38" t="str">
        <f t="shared" si="4"/>
        <v>BPS Kota Jakarta Timur</v>
      </c>
      <c r="R1835" s="38" t="str">
        <f t="shared" si="56"/>
        <v/>
      </c>
      <c r="S1835" s="38" t="str">
        <f t="shared" ref="S1835:T1835" si="1843">S1834</f>
        <v>15 Juni sampai dengan 31 Agustus 2026</v>
      </c>
      <c r="T1835" s="38" t="str">
        <f t="shared" si="1843"/>
        <v>31 Agustus 2026</v>
      </c>
      <c r="U1835" s="46"/>
      <c r="V1835" s="42"/>
      <c r="W1835" s="42"/>
      <c r="X1835" s="42"/>
    </row>
    <row r="1836" ht="15.0" customHeight="1">
      <c r="A1836" s="36" t="s">
        <v>6898</v>
      </c>
      <c r="B1836" s="43"/>
      <c r="C1836" s="44"/>
      <c r="D1836" s="47"/>
      <c r="E1836" s="47"/>
      <c r="F1836" s="39" t="str">
        <f t="shared" si="2"/>
        <v>PETUGAS.1835/SPK/SE/PML/3172/2026</v>
      </c>
      <c r="G1836" s="45"/>
      <c r="H1836" s="39" t="str">
        <f>VLOOKUP(G1836,'MITRA (REFERENSI)'!$A:$Z,16,FALSE)</f>
        <v>#N/A</v>
      </c>
      <c r="I1836" s="39" t="str">
        <f>VLOOKUP(G1836,'MITRA (REFERENSI)'!$A:$Z,25,FALSE)</f>
        <v>#N/A</v>
      </c>
      <c r="J1836" s="38" t="str">
        <f>VLOOKUP(G1836,'MITRA (REFERENSI)'!$A:$Z,26,FALSE)</f>
        <v>#N/A</v>
      </c>
      <c r="K1836" s="38" t="str">
        <f>VLOOKUP(G1836,'MITRA (REFERENSI)'!$A:$Z,15,FALSE)</f>
        <v>#N/A</v>
      </c>
      <c r="L1836" s="38" t="str">
        <f>VLOOKUP(G1836,'MITRA (REFERENSI)'!$A:$Z,15,FALSE)</f>
        <v>#N/A</v>
      </c>
      <c r="M1836" s="38" t="str">
        <f>IF(B1836=1,'KELAS (REFERENSI)'!M1836,IF(B1836=2,'KELAS (REFERENSI)'!M1851,IF(B1836=3,'KELAS (REFERENSI)'!M1866,IF(B1836=4,'KELAS (REFERENSI)'!M1881,""))))</f>
        <v/>
      </c>
      <c r="N1836" s="38" t="str">
        <f>IF(B1836=1,'KELAS (REFERENSI)'!N1836,IF(B1836=2,'KELAS (REFERENSI)'!N1851,IF(B1836=3,'KELAS (REFERENSI)'!N1866,IF(B1836=4,'KELAS (REFERENSI)'!N1881,""))))</f>
        <v/>
      </c>
      <c r="O1836" s="38" t="str">
        <f>IF(B1836=1,'KELAS (REFERENSI)'!O1836,IF(B1836=2,'KELAS (REFERENSI)'!O1851,IF(B1836=3,'KELAS (REFERENSI)'!O1866,IF(B1836=4,'KELAS (REFERENSI)'!O1881,""))))</f>
        <v/>
      </c>
      <c r="P1836" s="38" t="str">
        <f>IF(B1836=1,'KELAS (REFERENSI)'!P1836,IF(B1836=2,'KELAS (REFERENSI)'!P1851,IF(B1836=3,'KELAS (REFERENSI)'!P1866,IF(B1836=4,'KELAS (REFERENSI)'!P1881,""))))</f>
        <v/>
      </c>
      <c r="Q1836" s="38" t="str">
        <f t="shared" si="4"/>
        <v>BPS Kota Jakarta Timur</v>
      </c>
      <c r="R1836" s="38" t="str">
        <f t="shared" si="56"/>
        <v/>
      </c>
      <c r="S1836" s="38" t="str">
        <f t="shared" ref="S1836:T1836" si="1844">S1835</f>
        <v>15 Juni sampai dengan 31 Agustus 2026</v>
      </c>
      <c r="T1836" s="38" t="str">
        <f t="shared" si="1844"/>
        <v>31 Agustus 2026</v>
      </c>
      <c r="U1836" s="46"/>
      <c r="V1836" s="42"/>
      <c r="W1836" s="42"/>
      <c r="X1836" s="42"/>
    </row>
    <row r="1837" ht="15.0" customHeight="1">
      <c r="A1837" s="36" t="s">
        <v>6899</v>
      </c>
      <c r="B1837" s="43"/>
      <c r="C1837" s="44"/>
      <c r="D1837" s="47"/>
      <c r="E1837" s="47"/>
      <c r="F1837" s="39" t="str">
        <f t="shared" si="2"/>
        <v>PETUGAS.1836/SPK/SE/PML/3172/2026</v>
      </c>
      <c r="G1837" s="45"/>
      <c r="H1837" s="39" t="str">
        <f>VLOOKUP(G1837,'MITRA (REFERENSI)'!$A:$Z,16,FALSE)</f>
        <v>#N/A</v>
      </c>
      <c r="I1837" s="39" t="str">
        <f>VLOOKUP(G1837,'MITRA (REFERENSI)'!$A:$Z,25,FALSE)</f>
        <v>#N/A</v>
      </c>
      <c r="J1837" s="38" t="str">
        <f>VLOOKUP(G1837,'MITRA (REFERENSI)'!$A:$Z,26,FALSE)</f>
        <v>#N/A</v>
      </c>
      <c r="K1837" s="38" t="str">
        <f>VLOOKUP(G1837,'MITRA (REFERENSI)'!$A:$Z,15,FALSE)</f>
        <v>#N/A</v>
      </c>
      <c r="L1837" s="38" t="str">
        <f>VLOOKUP(G1837,'MITRA (REFERENSI)'!$A:$Z,15,FALSE)</f>
        <v>#N/A</v>
      </c>
      <c r="M1837" s="38" t="str">
        <f>IF(B1837=1,'KELAS (REFERENSI)'!M1837,IF(B1837=2,'KELAS (REFERENSI)'!M1852,IF(B1837=3,'KELAS (REFERENSI)'!M1867,IF(B1837=4,'KELAS (REFERENSI)'!M1882,""))))</f>
        <v/>
      </c>
      <c r="N1837" s="38" t="str">
        <f>IF(B1837=1,'KELAS (REFERENSI)'!N1837,IF(B1837=2,'KELAS (REFERENSI)'!N1852,IF(B1837=3,'KELAS (REFERENSI)'!N1867,IF(B1837=4,'KELAS (REFERENSI)'!N1882,""))))</f>
        <v/>
      </c>
      <c r="O1837" s="38" t="str">
        <f>IF(B1837=1,'KELAS (REFERENSI)'!O1837,IF(B1837=2,'KELAS (REFERENSI)'!O1852,IF(B1837=3,'KELAS (REFERENSI)'!O1867,IF(B1837=4,'KELAS (REFERENSI)'!O1882,""))))</f>
        <v/>
      </c>
      <c r="P1837" s="38" t="str">
        <f>IF(B1837=1,'KELAS (REFERENSI)'!P1837,IF(B1837=2,'KELAS (REFERENSI)'!P1852,IF(B1837=3,'KELAS (REFERENSI)'!P1867,IF(B1837=4,'KELAS (REFERENSI)'!P1882,""))))</f>
        <v/>
      </c>
      <c r="Q1837" s="38" t="str">
        <f t="shared" si="4"/>
        <v>BPS Kota Jakarta Timur</v>
      </c>
      <c r="R1837" s="38" t="str">
        <f t="shared" si="56"/>
        <v/>
      </c>
      <c r="S1837" s="38" t="str">
        <f t="shared" ref="S1837:T1837" si="1845">S1836</f>
        <v>15 Juni sampai dengan 31 Agustus 2026</v>
      </c>
      <c r="T1837" s="38" t="str">
        <f t="shared" si="1845"/>
        <v>31 Agustus 2026</v>
      </c>
      <c r="U1837" s="46"/>
      <c r="V1837" s="42"/>
      <c r="W1837" s="42"/>
      <c r="X1837" s="42"/>
    </row>
    <row r="1838" ht="15.0" customHeight="1">
      <c r="A1838" s="36" t="s">
        <v>6900</v>
      </c>
      <c r="B1838" s="43"/>
      <c r="C1838" s="44"/>
      <c r="D1838" s="47"/>
      <c r="E1838" s="47"/>
      <c r="F1838" s="39" t="str">
        <f t="shared" si="2"/>
        <v>PETUGAS.1837/SPK/SE/PML/3172/2026</v>
      </c>
      <c r="G1838" s="45"/>
      <c r="H1838" s="39" t="str">
        <f>VLOOKUP(G1838,'MITRA (REFERENSI)'!$A:$Z,16,FALSE)</f>
        <v>#N/A</v>
      </c>
      <c r="I1838" s="39" t="str">
        <f>VLOOKUP(G1838,'MITRA (REFERENSI)'!$A:$Z,25,FALSE)</f>
        <v>#N/A</v>
      </c>
      <c r="J1838" s="38" t="str">
        <f>VLOOKUP(G1838,'MITRA (REFERENSI)'!$A:$Z,26,FALSE)</f>
        <v>#N/A</v>
      </c>
      <c r="K1838" s="38" t="str">
        <f>VLOOKUP(G1838,'MITRA (REFERENSI)'!$A:$Z,15,FALSE)</f>
        <v>#N/A</v>
      </c>
      <c r="L1838" s="38" t="str">
        <f>VLOOKUP(G1838,'MITRA (REFERENSI)'!$A:$Z,15,FALSE)</f>
        <v>#N/A</v>
      </c>
      <c r="M1838" s="38" t="str">
        <f>IF(B1838=1,'KELAS (REFERENSI)'!M1838,IF(B1838=2,'KELAS (REFERENSI)'!M1853,IF(B1838=3,'KELAS (REFERENSI)'!M1868,IF(B1838=4,'KELAS (REFERENSI)'!M1883,""))))</f>
        <v/>
      </c>
      <c r="N1838" s="38" t="str">
        <f>IF(B1838=1,'KELAS (REFERENSI)'!N1838,IF(B1838=2,'KELAS (REFERENSI)'!N1853,IF(B1838=3,'KELAS (REFERENSI)'!N1868,IF(B1838=4,'KELAS (REFERENSI)'!N1883,""))))</f>
        <v/>
      </c>
      <c r="O1838" s="38" t="str">
        <f>IF(B1838=1,'KELAS (REFERENSI)'!O1838,IF(B1838=2,'KELAS (REFERENSI)'!O1853,IF(B1838=3,'KELAS (REFERENSI)'!O1868,IF(B1838=4,'KELAS (REFERENSI)'!O1883,""))))</f>
        <v/>
      </c>
      <c r="P1838" s="38" t="str">
        <f>IF(B1838=1,'KELAS (REFERENSI)'!P1838,IF(B1838=2,'KELAS (REFERENSI)'!P1853,IF(B1838=3,'KELAS (REFERENSI)'!P1868,IF(B1838=4,'KELAS (REFERENSI)'!P1883,""))))</f>
        <v/>
      </c>
      <c r="Q1838" s="38" t="str">
        <f t="shared" si="4"/>
        <v>BPS Kota Jakarta Timur</v>
      </c>
      <c r="R1838" s="38" t="str">
        <f t="shared" si="56"/>
        <v/>
      </c>
      <c r="S1838" s="38" t="str">
        <f t="shared" ref="S1838:T1838" si="1846">S1837</f>
        <v>15 Juni sampai dengan 31 Agustus 2026</v>
      </c>
      <c r="T1838" s="38" t="str">
        <f t="shared" si="1846"/>
        <v>31 Agustus 2026</v>
      </c>
      <c r="U1838" s="46"/>
      <c r="V1838" s="42"/>
      <c r="W1838" s="42"/>
      <c r="X1838" s="42"/>
    </row>
    <row r="1839" ht="15.0" customHeight="1">
      <c r="A1839" s="36" t="s">
        <v>6901</v>
      </c>
      <c r="B1839" s="43"/>
      <c r="C1839" s="44"/>
      <c r="D1839" s="47"/>
      <c r="E1839" s="47"/>
      <c r="F1839" s="39" t="str">
        <f t="shared" si="2"/>
        <v>PETUGAS.1838/SPK/SE/PML/3172/2026</v>
      </c>
      <c r="G1839" s="45"/>
      <c r="H1839" s="39" t="str">
        <f>VLOOKUP(G1839,'MITRA (REFERENSI)'!$A:$Z,16,FALSE)</f>
        <v>#N/A</v>
      </c>
      <c r="I1839" s="39" t="str">
        <f>VLOOKUP(G1839,'MITRA (REFERENSI)'!$A:$Z,25,FALSE)</f>
        <v>#N/A</v>
      </c>
      <c r="J1839" s="38" t="str">
        <f>VLOOKUP(G1839,'MITRA (REFERENSI)'!$A:$Z,26,FALSE)</f>
        <v>#N/A</v>
      </c>
      <c r="K1839" s="38" t="str">
        <f>VLOOKUP(G1839,'MITRA (REFERENSI)'!$A:$Z,15,FALSE)</f>
        <v>#N/A</v>
      </c>
      <c r="L1839" s="38" t="str">
        <f>VLOOKUP(G1839,'MITRA (REFERENSI)'!$A:$Z,15,FALSE)</f>
        <v>#N/A</v>
      </c>
      <c r="M1839" s="38" t="str">
        <f>IF(B1839=1,'KELAS (REFERENSI)'!M1839,IF(B1839=2,'KELAS (REFERENSI)'!M1854,IF(B1839=3,'KELAS (REFERENSI)'!M1869,IF(B1839=4,'KELAS (REFERENSI)'!M1884,""))))</f>
        <v/>
      </c>
      <c r="N1839" s="38" t="str">
        <f>IF(B1839=1,'KELAS (REFERENSI)'!N1839,IF(B1839=2,'KELAS (REFERENSI)'!N1854,IF(B1839=3,'KELAS (REFERENSI)'!N1869,IF(B1839=4,'KELAS (REFERENSI)'!N1884,""))))</f>
        <v/>
      </c>
      <c r="O1839" s="38" t="str">
        <f>IF(B1839=1,'KELAS (REFERENSI)'!O1839,IF(B1839=2,'KELAS (REFERENSI)'!O1854,IF(B1839=3,'KELAS (REFERENSI)'!O1869,IF(B1839=4,'KELAS (REFERENSI)'!O1884,""))))</f>
        <v/>
      </c>
      <c r="P1839" s="38" t="str">
        <f>IF(B1839=1,'KELAS (REFERENSI)'!P1839,IF(B1839=2,'KELAS (REFERENSI)'!P1854,IF(B1839=3,'KELAS (REFERENSI)'!P1869,IF(B1839=4,'KELAS (REFERENSI)'!P1884,""))))</f>
        <v/>
      </c>
      <c r="Q1839" s="38" t="str">
        <f t="shared" si="4"/>
        <v>BPS Kota Jakarta Timur</v>
      </c>
      <c r="R1839" s="38" t="str">
        <f t="shared" si="56"/>
        <v/>
      </c>
      <c r="S1839" s="38" t="str">
        <f t="shared" ref="S1839:T1839" si="1847">S1838</f>
        <v>15 Juni sampai dengan 31 Agustus 2026</v>
      </c>
      <c r="T1839" s="38" t="str">
        <f t="shared" si="1847"/>
        <v>31 Agustus 2026</v>
      </c>
      <c r="U1839" s="46"/>
      <c r="V1839" s="42"/>
      <c r="W1839" s="42"/>
      <c r="X1839" s="42"/>
    </row>
    <row r="1840" ht="15.0" customHeight="1">
      <c r="A1840" s="36" t="s">
        <v>6902</v>
      </c>
      <c r="B1840" s="43"/>
      <c r="C1840" s="44"/>
      <c r="D1840" s="47"/>
      <c r="E1840" s="47"/>
      <c r="F1840" s="39" t="str">
        <f t="shared" si="2"/>
        <v>PETUGAS.1839/SPK/SE/PML/3172/2026</v>
      </c>
      <c r="G1840" s="45"/>
      <c r="H1840" s="39" t="str">
        <f>VLOOKUP(G1840,'MITRA (REFERENSI)'!$A:$Z,16,FALSE)</f>
        <v>#N/A</v>
      </c>
      <c r="I1840" s="39" t="str">
        <f>VLOOKUP(G1840,'MITRA (REFERENSI)'!$A:$Z,25,FALSE)</f>
        <v>#N/A</v>
      </c>
      <c r="J1840" s="38" t="str">
        <f>VLOOKUP(G1840,'MITRA (REFERENSI)'!$A:$Z,26,FALSE)</f>
        <v>#N/A</v>
      </c>
      <c r="K1840" s="38" t="str">
        <f>VLOOKUP(G1840,'MITRA (REFERENSI)'!$A:$Z,15,FALSE)</f>
        <v>#N/A</v>
      </c>
      <c r="L1840" s="38" t="str">
        <f>VLOOKUP(G1840,'MITRA (REFERENSI)'!$A:$Z,15,FALSE)</f>
        <v>#N/A</v>
      </c>
      <c r="M1840" s="38" t="str">
        <f>IF(B1840=1,'KELAS (REFERENSI)'!M1840,IF(B1840=2,'KELAS (REFERENSI)'!M1855,IF(B1840=3,'KELAS (REFERENSI)'!M1870,IF(B1840=4,'KELAS (REFERENSI)'!M1885,""))))</f>
        <v/>
      </c>
      <c r="N1840" s="38" t="str">
        <f>IF(B1840=1,'KELAS (REFERENSI)'!N1840,IF(B1840=2,'KELAS (REFERENSI)'!N1855,IF(B1840=3,'KELAS (REFERENSI)'!N1870,IF(B1840=4,'KELAS (REFERENSI)'!N1885,""))))</f>
        <v/>
      </c>
      <c r="O1840" s="38" t="str">
        <f>IF(B1840=1,'KELAS (REFERENSI)'!O1840,IF(B1840=2,'KELAS (REFERENSI)'!O1855,IF(B1840=3,'KELAS (REFERENSI)'!O1870,IF(B1840=4,'KELAS (REFERENSI)'!O1885,""))))</f>
        <v/>
      </c>
      <c r="P1840" s="38" t="str">
        <f>IF(B1840=1,'KELAS (REFERENSI)'!P1840,IF(B1840=2,'KELAS (REFERENSI)'!P1855,IF(B1840=3,'KELAS (REFERENSI)'!P1870,IF(B1840=4,'KELAS (REFERENSI)'!P1885,""))))</f>
        <v/>
      </c>
      <c r="Q1840" s="38" t="str">
        <f t="shared" si="4"/>
        <v>BPS Kota Jakarta Timur</v>
      </c>
      <c r="R1840" s="38" t="str">
        <f t="shared" si="56"/>
        <v/>
      </c>
      <c r="S1840" s="38" t="str">
        <f t="shared" ref="S1840:T1840" si="1848">S1839</f>
        <v>15 Juni sampai dengan 31 Agustus 2026</v>
      </c>
      <c r="T1840" s="38" t="str">
        <f t="shared" si="1848"/>
        <v>31 Agustus 2026</v>
      </c>
      <c r="U1840" s="46"/>
      <c r="V1840" s="42"/>
      <c r="W1840" s="42"/>
      <c r="X1840" s="42"/>
    </row>
    <row r="1841" ht="15.0" customHeight="1">
      <c r="A1841" s="36" t="s">
        <v>6903</v>
      </c>
      <c r="B1841" s="43"/>
      <c r="C1841" s="44"/>
      <c r="D1841" s="47"/>
      <c r="E1841" s="47"/>
      <c r="F1841" s="39" t="str">
        <f t="shared" si="2"/>
        <v>PETUGAS.1840/SPK/SE/PML/3172/2026</v>
      </c>
      <c r="G1841" s="45"/>
      <c r="H1841" s="39" t="str">
        <f>VLOOKUP(G1841,'MITRA (REFERENSI)'!$A:$Z,16,FALSE)</f>
        <v>#N/A</v>
      </c>
      <c r="I1841" s="39" t="str">
        <f>VLOOKUP(G1841,'MITRA (REFERENSI)'!$A:$Z,25,FALSE)</f>
        <v>#N/A</v>
      </c>
      <c r="J1841" s="38" t="str">
        <f>VLOOKUP(G1841,'MITRA (REFERENSI)'!$A:$Z,26,FALSE)</f>
        <v>#N/A</v>
      </c>
      <c r="K1841" s="38" t="str">
        <f>VLOOKUP(G1841,'MITRA (REFERENSI)'!$A:$Z,15,FALSE)</f>
        <v>#N/A</v>
      </c>
      <c r="L1841" s="38" t="str">
        <f>VLOOKUP(G1841,'MITRA (REFERENSI)'!$A:$Z,15,FALSE)</f>
        <v>#N/A</v>
      </c>
      <c r="M1841" s="38" t="str">
        <f>IF(B1841=1,'KELAS (REFERENSI)'!M1841,IF(B1841=2,'KELAS (REFERENSI)'!M1856,IF(B1841=3,'KELAS (REFERENSI)'!M1871,IF(B1841=4,'KELAS (REFERENSI)'!M1886,""))))</f>
        <v/>
      </c>
      <c r="N1841" s="38" t="str">
        <f>IF(B1841=1,'KELAS (REFERENSI)'!N1841,IF(B1841=2,'KELAS (REFERENSI)'!N1856,IF(B1841=3,'KELAS (REFERENSI)'!N1871,IF(B1841=4,'KELAS (REFERENSI)'!N1886,""))))</f>
        <v/>
      </c>
      <c r="O1841" s="38" t="str">
        <f>IF(B1841=1,'KELAS (REFERENSI)'!O1841,IF(B1841=2,'KELAS (REFERENSI)'!O1856,IF(B1841=3,'KELAS (REFERENSI)'!O1871,IF(B1841=4,'KELAS (REFERENSI)'!O1886,""))))</f>
        <v/>
      </c>
      <c r="P1841" s="38" t="str">
        <f>IF(B1841=1,'KELAS (REFERENSI)'!P1841,IF(B1841=2,'KELAS (REFERENSI)'!P1856,IF(B1841=3,'KELAS (REFERENSI)'!P1871,IF(B1841=4,'KELAS (REFERENSI)'!P1886,""))))</f>
        <v/>
      </c>
      <c r="Q1841" s="38" t="str">
        <f t="shared" si="4"/>
        <v>BPS Kota Jakarta Timur</v>
      </c>
      <c r="R1841" s="38" t="str">
        <f t="shared" si="56"/>
        <v/>
      </c>
      <c r="S1841" s="38" t="str">
        <f t="shared" ref="S1841:T1841" si="1849">S1840</f>
        <v>15 Juni sampai dengan 31 Agustus 2026</v>
      </c>
      <c r="T1841" s="38" t="str">
        <f t="shared" si="1849"/>
        <v>31 Agustus 2026</v>
      </c>
      <c r="U1841" s="46"/>
      <c r="V1841" s="42"/>
      <c r="W1841" s="42"/>
      <c r="X1841" s="42"/>
    </row>
    <row r="1842" ht="15.0" customHeight="1">
      <c r="A1842" s="36" t="s">
        <v>6904</v>
      </c>
      <c r="B1842" s="43"/>
      <c r="C1842" s="44"/>
      <c r="D1842" s="47"/>
      <c r="E1842" s="47"/>
      <c r="F1842" s="39" t="str">
        <f t="shared" si="2"/>
        <v>PETUGAS.1841/SPK/SE/PML/3172/2026</v>
      </c>
      <c r="G1842" s="45"/>
      <c r="H1842" s="39" t="str">
        <f>VLOOKUP(G1842,'MITRA (REFERENSI)'!$A:$Z,16,FALSE)</f>
        <v>#N/A</v>
      </c>
      <c r="I1842" s="39" t="str">
        <f>VLOOKUP(G1842,'MITRA (REFERENSI)'!$A:$Z,25,FALSE)</f>
        <v>#N/A</v>
      </c>
      <c r="J1842" s="38" t="str">
        <f>VLOOKUP(G1842,'MITRA (REFERENSI)'!$A:$Z,26,FALSE)</f>
        <v>#N/A</v>
      </c>
      <c r="K1842" s="38" t="str">
        <f>VLOOKUP(G1842,'MITRA (REFERENSI)'!$A:$Z,15,FALSE)</f>
        <v>#N/A</v>
      </c>
      <c r="L1842" s="38" t="str">
        <f>VLOOKUP(G1842,'MITRA (REFERENSI)'!$A:$Z,15,FALSE)</f>
        <v>#N/A</v>
      </c>
      <c r="M1842" s="38" t="str">
        <f>IF(B1842=1,'KELAS (REFERENSI)'!M1842,IF(B1842=2,'KELAS (REFERENSI)'!M1857,IF(B1842=3,'KELAS (REFERENSI)'!M1872,IF(B1842=4,'KELAS (REFERENSI)'!M1887,""))))</f>
        <v/>
      </c>
      <c r="N1842" s="38" t="str">
        <f>IF(B1842=1,'KELAS (REFERENSI)'!N1842,IF(B1842=2,'KELAS (REFERENSI)'!N1857,IF(B1842=3,'KELAS (REFERENSI)'!N1872,IF(B1842=4,'KELAS (REFERENSI)'!N1887,""))))</f>
        <v/>
      </c>
      <c r="O1842" s="38" t="str">
        <f>IF(B1842=1,'KELAS (REFERENSI)'!O1842,IF(B1842=2,'KELAS (REFERENSI)'!O1857,IF(B1842=3,'KELAS (REFERENSI)'!O1872,IF(B1842=4,'KELAS (REFERENSI)'!O1887,""))))</f>
        <v/>
      </c>
      <c r="P1842" s="38" t="str">
        <f>IF(B1842=1,'KELAS (REFERENSI)'!P1842,IF(B1842=2,'KELAS (REFERENSI)'!P1857,IF(B1842=3,'KELAS (REFERENSI)'!P1872,IF(B1842=4,'KELAS (REFERENSI)'!P1887,""))))</f>
        <v/>
      </c>
      <c r="Q1842" s="38" t="str">
        <f t="shared" si="4"/>
        <v>BPS Kota Jakarta Timur</v>
      </c>
      <c r="R1842" s="38" t="str">
        <f t="shared" si="56"/>
        <v/>
      </c>
      <c r="S1842" s="38" t="str">
        <f t="shared" ref="S1842:T1842" si="1850">S1841</f>
        <v>15 Juni sampai dengan 31 Agustus 2026</v>
      </c>
      <c r="T1842" s="38" t="str">
        <f t="shared" si="1850"/>
        <v>31 Agustus 2026</v>
      </c>
      <c r="U1842" s="46"/>
      <c r="V1842" s="42"/>
      <c r="W1842" s="42"/>
      <c r="X1842" s="42"/>
    </row>
    <row r="1843" ht="15.0" customHeight="1">
      <c r="A1843" s="36" t="s">
        <v>6905</v>
      </c>
      <c r="B1843" s="43"/>
      <c r="C1843" s="44"/>
      <c r="D1843" s="47"/>
      <c r="E1843" s="47"/>
      <c r="F1843" s="39" t="str">
        <f t="shared" si="2"/>
        <v>PETUGAS.1842/SPK/SE/PML/3172/2026</v>
      </c>
      <c r="G1843" s="45"/>
      <c r="H1843" s="39" t="str">
        <f>VLOOKUP(G1843,'MITRA (REFERENSI)'!$A:$Z,16,FALSE)</f>
        <v>#N/A</v>
      </c>
      <c r="I1843" s="39" t="str">
        <f>VLOOKUP(G1843,'MITRA (REFERENSI)'!$A:$Z,25,FALSE)</f>
        <v>#N/A</v>
      </c>
      <c r="J1843" s="38" t="str">
        <f>VLOOKUP(G1843,'MITRA (REFERENSI)'!$A:$Z,26,FALSE)</f>
        <v>#N/A</v>
      </c>
      <c r="K1843" s="38" t="str">
        <f>VLOOKUP(G1843,'MITRA (REFERENSI)'!$A:$Z,15,FALSE)</f>
        <v>#N/A</v>
      </c>
      <c r="L1843" s="38" t="str">
        <f>VLOOKUP(G1843,'MITRA (REFERENSI)'!$A:$Z,15,FALSE)</f>
        <v>#N/A</v>
      </c>
      <c r="M1843" s="38" t="str">
        <f>IF(B1843=1,'KELAS (REFERENSI)'!M1843,IF(B1843=2,'KELAS (REFERENSI)'!M1858,IF(B1843=3,'KELAS (REFERENSI)'!M1873,IF(B1843=4,'KELAS (REFERENSI)'!M1888,""))))</f>
        <v/>
      </c>
      <c r="N1843" s="38" t="str">
        <f>IF(B1843=1,'KELAS (REFERENSI)'!N1843,IF(B1843=2,'KELAS (REFERENSI)'!N1858,IF(B1843=3,'KELAS (REFERENSI)'!N1873,IF(B1843=4,'KELAS (REFERENSI)'!N1888,""))))</f>
        <v/>
      </c>
      <c r="O1843" s="38" t="str">
        <f>IF(B1843=1,'KELAS (REFERENSI)'!O1843,IF(B1843=2,'KELAS (REFERENSI)'!O1858,IF(B1843=3,'KELAS (REFERENSI)'!O1873,IF(B1843=4,'KELAS (REFERENSI)'!O1888,""))))</f>
        <v/>
      </c>
      <c r="P1843" s="38" t="str">
        <f>IF(B1843=1,'KELAS (REFERENSI)'!P1843,IF(B1843=2,'KELAS (REFERENSI)'!P1858,IF(B1843=3,'KELAS (REFERENSI)'!P1873,IF(B1843=4,'KELAS (REFERENSI)'!P1888,""))))</f>
        <v/>
      </c>
      <c r="Q1843" s="38" t="str">
        <f t="shared" si="4"/>
        <v>BPS Kota Jakarta Timur</v>
      </c>
      <c r="R1843" s="38" t="str">
        <f t="shared" si="56"/>
        <v/>
      </c>
      <c r="S1843" s="38" t="str">
        <f t="shared" ref="S1843:T1843" si="1851">S1842</f>
        <v>15 Juni sampai dengan 31 Agustus 2026</v>
      </c>
      <c r="T1843" s="38" t="str">
        <f t="shared" si="1851"/>
        <v>31 Agustus 2026</v>
      </c>
      <c r="U1843" s="46"/>
      <c r="V1843" s="42"/>
      <c r="W1843" s="42"/>
      <c r="X1843" s="42"/>
    </row>
    <row r="1844" ht="15.0" customHeight="1">
      <c r="A1844" s="36" t="s">
        <v>6906</v>
      </c>
      <c r="B1844" s="43"/>
      <c r="C1844" s="44"/>
      <c r="D1844" s="47"/>
      <c r="E1844" s="47"/>
      <c r="F1844" s="39" t="str">
        <f t="shared" si="2"/>
        <v>PETUGAS.1843/SPK/SE/PML/3172/2026</v>
      </c>
      <c r="G1844" s="45"/>
      <c r="H1844" s="39" t="str">
        <f>VLOOKUP(G1844,'MITRA (REFERENSI)'!$A:$Z,16,FALSE)</f>
        <v>#N/A</v>
      </c>
      <c r="I1844" s="39" t="str">
        <f>VLOOKUP(G1844,'MITRA (REFERENSI)'!$A:$Z,25,FALSE)</f>
        <v>#N/A</v>
      </c>
      <c r="J1844" s="38" t="str">
        <f>VLOOKUP(G1844,'MITRA (REFERENSI)'!$A:$Z,26,FALSE)</f>
        <v>#N/A</v>
      </c>
      <c r="K1844" s="38" t="str">
        <f>VLOOKUP(G1844,'MITRA (REFERENSI)'!$A:$Z,15,FALSE)</f>
        <v>#N/A</v>
      </c>
      <c r="L1844" s="38" t="str">
        <f>VLOOKUP(G1844,'MITRA (REFERENSI)'!$A:$Z,15,FALSE)</f>
        <v>#N/A</v>
      </c>
      <c r="M1844" s="38" t="str">
        <f>IF(B1844=1,'KELAS (REFERENSI)'!M1844,IF(B1844=2,'KELAS (REFERENSI)'!M1859,IF(B1844=3,'KELAS (REFERENSI)'!M1874,IF(B1844=4,'KELAS (REFERENSI)'!M1889,""))))</f>
        <v/>
      </c>
      <c r="N1844" s="38" t="str">
        <f>IF(B1844=1,'KELAS (REFERENSI)'!N1844,IF(B1844=2,'KELAS (REFERENSI)'!N1859,IF(B1844=3,'KELAS (REFERENSI)'!N1874,IF(B1844=4,'KELAS (REFERENSI)'!N1889,""))))</f>
        <v/>
      </c>
      <c r="O1844" s="38" t="str">
        <f>IF(B1844=1,'KELAS (REFERENSI)'!O1844,IF(B1844=2,'KELAS (REFERENSI)'!O1859,IF(B1844=3,'KELAS (REFERENSI)'!O1874,IF(B1844=4,'KELAS (REFERENSI)'!O1889,""))))</f>
        <v/>
      </c>
      <c r="P1844" s="38" t="str">
        <f>IF(B1844=1,'KELAS (REFERENSI)'!P1844,IF(B1844=2,'KELAS (REFERENSI)'!P1859,IF(B1844=3,'KELAS (REFERENSI)'!P1874,IF(B1844=4,'KELAS (REFERENSI)'!P1889,""))))</f>
        <v/>
      </c>
      <c r="Q1844" s="38" t="str">
        <f t="shared" si="4"/>
        <v>BPS Kota Jakarta Timur</v>
      </c>
      <c r="R1844" s="38" t="str">
        <f t="shared" si="56"/>
        <v/>
      </c>
      <c r="S1844" s="38" t="str">
        <f t="shared" ref="S1844:T1844" si="1852">S1843</f>
        <v>15 Juni sampai dengan 31 Agustus 2026</v>
      </c>
      <c r="T1844" s="38" t="str">
        <f t="shared" si="1852"/>
        <v>31 Agustus 2026</v>
      </c>
      <c r="U1844" s="46"/>
      <c r="V1844" s="42"/>
      <c r="W1844" s="42"/>
      <c r="X1844" s="42"/>
    </row>
    <row r="1845" ht="15.0" customHeight="1">
      <c r="A1845" s="36" t="s">
        <v>6907</v>
      </c>
      <c r="B1845" s="43"/>
      <c r="C1845" s="44"/>
      <c r="D1845" s="47"/>
      <c r="E1845" s="47"/>
      <c r="F1845" s="39" t="str">
        <f t="shared" si="2"/>
        <v>PETUGAS.1844/SPK/SE/PML/3172/2026</v>
      </c>
      <c r="G1845" s="45"/>
      <c r="H1845" s="39" t="str">
        <f>VLOOKUP(G1845,'MITRA (REFERENSI)'!$A:$Z,16,FALSE)</f>
        <v>#N/A</v>
      </c>
      <c r="I1845" s="39" t="str">
        <f>VLOOKUP(G1845,'MITRA (REFERENSI)'!$A:$Z,25,FALSE)</f>
        <v>#N/A</v>
      </c>
      <c r="J1845" s="38" t="str">
        <f>VLOOKUP(G1845,'MITRA (REFERENSI)'!$A:$Z,26,FALSE)</f>
        <v>#N/A</v>
      </c>
      <c r="K1845" s="38" t="str">
        <f>VLOOKUP(G1845,'MITRA (REFERENSI)'!$A:$Z,15,FALSE)</f>
        <v>#N/A</v>
      </c>
      <c r="L1845" s="38" t="str">
        <f>VLOOKUP(G1845,'MITRA (REFERENSI)'!$A:$Z,15,FALSE)</f>
        <v>#N/A</v>
      </c>
      <c r="M1845" s="38" t="str">
        <f>IF(B1845=1,'KELAS (REFERENSI)'!M1845,IF(B1845=2,'KELAS (REFERENSI)'!M1860,IF(B1845=3,'KELAS (REFERENSI)'!M1875,IF(B1845=4,'KELAS (REFERENSI)'!M1890,""))))</f>
        <v/>
      </c>
      <c r="N1845" s="38" t="str">
        <f>IF(B1845=1,'KELAS (REFERENSI)'!N1845,IF(B1845=2,'KELAS (REFERENSI)'!N1860,IF(B1845=3,'KELAS (REFERENSI)'!N1875,IF(B1845=4,'KELAS (REFERENSI)'!N1890,""))))</f>
        <v/>
      </c>
      <c r="O1845" s="38" t="str">
        <f>IF(B1845=1,'KELAS (REFERENSI)'!O1845,IF(B1845=2,'KELAS (REFERENSI)'!O1860,IF(B1845=3,'KELAS (REFERENSI)'!O1875,IF(B1845=4,'KELAS (REFERENSI)'!O1890,""))))</f>
        <v/>
      </c>
      <c r="P1845" s="38" t="str">
        <f>IF(B1845=1,'KELAS (REFERENSI)'!P1845,IF(B1845=2,'KELAS (REFERENSI)'!P1860,IF(B1845=3,'KELAS (REFERENSI)'!P1875,IF(B1845=4,'KELAS (REFERENSI)'!P1890,""))))</f>
        <v/>
      </c>
      <c r="Q1845" s="38" t="str">
        <f t="shared" si="4"/>
        <v>BPS Kota Jakarta Timur</v>
      </c>
      <c r="R1845" s="38" t="str">
        <f t="shared" si="56"/>
        <v/>
      </c>
      <c r="S1845" s="38" t="str">
        <f t="shared" ref="S1845:T1845" si="1853">S1844</f>
        <v>15 Juni sampai dengan 31 Agustus 2026</v>
      </c>
      <c r="T1845" s="38" t="str">
        <f t="shared" si="1853"/>
        <v>31 Agustus 2026</v>
      </c>
      <c r="U1845" s="46"/>
      <c r="V1845" s="42"/>
      <c r="W1845" s="42"/>
      <c r="X1845" s="42"/>
    </row>
    <row r="1846" ht="15.0" customHeight="1">
      <c r="A1846" s="36" t="s">
        <v>6908</v>
      </c>
      <c r="B1846" s="43"/>
      <c r="C1846" s="44"/>
      <c r="D1846" s="47"/>
      <c r="E1846" s="47"/>
      <c r="F1846" s="39" t="str">
        <f t="shared" si="2"/>
        <v>PETUGAS.1845/SPK/SE/PML/3172/2026</v>
      </c>
      <c r="G1846" s="45"/>
      <c r="H1846" s="39" t="str">
        <f>VLOOKUP(G1846,'MITRA (REFERENSI)'!$A:$Z,16,FALSE)</f>
        <v>#N/A</v>
      </c>
      <c r="I1846" s="39" t="str">
        <f>VLOOKUP(G1846,'MITRA (REFERENSI)'!$A:$Z,25,FALSE)</f>
        <v>#N/A</v>
      </c>
      <c r="J1846" s="38" t="str">
        <f>VLOOKUP(G1846,'MITRA (REFERENSI)'!$A:$Z,26,FALSE)</f>
        <v>#N/A</v>
      </c>
      <c r="K1846" s="38" t="str">
        <f>VLOOKUP(G1846,'MITRA (REFERENSI)'!$A:$Z,15,FALSE)</f>
        <v>#N/A</v>
      </c>
      <c r="L1846" s="38" t="str">
        <f>VLOOKUP(G1846,'MITRA (REFERENSI)'!$A:$Z,15,FALSE)</f>
        <v>#N/A</v>
      </c>
      <c r="M1846" s="38" t="str">
        <f>IF(B1846=1,'KELAS (REFERENSI)'!M1846,IF(B1846=2,'KELAS (REFERENSI)'!M1861,IF(B1846=3,'KELAS (REFERENSI)'!M1876,IF(B1846=4,'KELAS (REFERENSI)'!M1891,""))))</f>
        <v/>
      </c>
      <c r="N1846" s="38" t="str">
        <f>IF(B1846=1,'KELAS (REFERENSI)'!N1846,IF(B1846=2,'KELAS (REFERENSI)'!N1861,IF(B1846=3,'KELAS (REFERENSI)'!N1876,IF(B1846=4,'KELAS (REFERENSI)'!N1891,""))))</f>
        <v/>
      </c>
      <c r="O1846" s="38" t="str">
        <f>IF(B1846=1,'KELAS (REFERENSI)'!O1846,IF(B1846=2,'KELAS (REFERENSI)'!O1861,IF(B1846=3,'KELAS (REFERENSI)'!O1876,IF(B1846=4,'KELAS (REFERENSI)'!O1891,""))))</f>
        <v/>
      </c>
      <c r="P1846" s="38" t="str">
        <f>IF(B1846=1,'KELAS (REFERENSI)'!P1846,IF(B1846=2,'KELAS (REFERENSI)'!P1861,IF(B1846=3,'KELAS (REFERENSI)'!P1876,IF(B1846=4,'KELAS (REFERENSI)'!P1891,""))))</f>
        <v/>
      </c>
      <c r="Q1846" s="38" t="str">
        <f t="shared" si="4"/>
        <v>BPS Kota Jakarta Timur</v>
      </c>
      <c r="R1846" s="38" t="str">
        <f t="shared" si="56"/>
        <v/>
      </c>
      <c r="S1846" s="38" t="str">
        <f t="shared" ref="S1846:T1846" si="1854">S1845</f>
        <v>15 Juni sampai dengan 31 Agustus 2026</v>
      </c>
      <c r="T1846" s="38" t="str">
        <f t="shared" si="1854"/>
        <v>31 Agustus 2026</v>
      </c>
      <c r="U1846" s="46"/>
      <c r="V1846" s="42"/>
      <c r="W1846" s="42"/>
      <c r="X1846" s="42"/>
    </row>
    <row r="1847" ht="15.0" customHeight="1">
      <c r="A1847" s="36" t="s">
        <v>6909</v>
      </c>
      <c r="B1847" s="43"/>
      <c r="C1847" s="44"/>
      <c r="D1847" s="47"/>
      <c r="E1847" s="47"/>
      <c r="F1847" s="39" t="str">
        <f t="shared" si="2"/>
        <v>PETUGAS.1846/SPK/SE/PML/3172/2026</v>
      </c>
      <c r="G1847" s="45"/>
      <c r="H1847" s="39" t="str">
        <f>VLOOKUP(G1847,'MITRA (REFERENSI)'!$A:$Z,16,FALSE)</f>
        <v>#N/A</v>
      </c>
      <c r="I1847" s="39" t="str">
        <f>VLOOKUP(G1847,'MITRA (REFERENSI)'!$A:$Z,25,FALSE)</f>
        <v>#N/A</v>
      </c>
      <c r="J1847" s="38" t="str">
        <f>VLOOKUP(G1847,'MITRA (REFERENSI)'!$A:$Z,26,FALSE)</f>
        <v>#N/A</v>
      </c>
      <c r="K1847" s="38" t="str">
        <f>VLOOKUP(G1847,'MITRA (REFERENSI)'!$A:$Z,15,FALSE)</f>
        <v>#N/A</v>
      </c>
      <c r="L1847" s="38" t="str">
        <f>VLOOKUP(G1847,'MITRA (REFERENSI)'!$A:$Z,15,FALSE)</f>
        <v>#N/A</v>
      </c>
      <c r="M1847" s="38" t="str">
        <f>IF(B1847=1,'KELAS (REFERENSI)'!M1847,IF(B1847=2,'KELAS (REFERENSI)'!M1862,IF(B1847=3,'KELAS (REFERENSI)'!M1877,IF(B1847=4,'KELAS (REFERENSI)'!M1892,""))))</f>
        <v/>
      </c>
      <c r="N1847" s="38" t="str">
        <f>IF(B1847=1,'KELAS (REFERENSI)'!N1847,IF(B1847=2,'KELAS (REFERENSI)'!N1862,IF(B1847=3,'KELAS (REFERENSI)'!N1877,IF(B1847=4,'KELAS (REFERENSI)'!N1892,""))))</f>
        <v/>
      </c>
      <c r="O1847" s="38" t="str">
        <f>IF(B1847=1,'KELAS (REFERENSI)'!O1847,IF(B1847=2,'KELAS (REFERENSI)'!O1862,IF(B1847=3,'KELAS (REFERENSI)'!O1877,IF(B1847=4,'KELAS (REFERENSI)'!O1892,""))))</f>
        <v/>
      </c>
      <c r="P1847" s="38" t="str">
        <f>IF(B1847=1,'KELAS (REFERENSI)'!P1847,IF(B1847=2,'KELAS (REFERENSI)'!P1862,IF(B1847=3,'KELAS (REFERENSI)'!P1877,IF(B1847=4,'KELAS (REFERENSI)'!P1892,""))))</f>
        <v/>
      </c>
      <c r="Q1847" s="38" t="str">
        <f t="shared" si="4"/>
        <v>BPS Kota Jakarta Timur</v>
      </c>
      <c r="R1847" s="38" t="str">
        <f t="shared" si="56"/>
        <v/>
      </c>
      <c r="S1847" s="38" t="str">
        <f t="shared" ref="S1847:T1847" si="1855">S1846</f>
        <v>15 Juni sampai dengan 31 Agustus 2026</v>
      </c>
      <c r="T1847" s="38" t="str">
        <f t="shared" si="1855"/>
        <v>31 Agustus 2026</v>
      </c>
      <c r="U1847" s="46"/>
      <c r="V1847" s="42"/>
      <c r="W1847" s="42"/>
      <c r="X1847" s="42"/>
    </row>
    <row r="1848" ht="15.0" customHeight="1">
      <c r="A1848" s="36" t="s">
        <v>6910</v>
      </c>
      <c r="B1848" s="43"/>
      <c r="C1848" s="44"/>
      <c r="D1848" s="47"/>
      <c r="E1848" s="47"/>
      <c r="F1848" s="39" t="str">
        <f t="shared" si="2"/>
        <v>PETUGAS.1847/SPK/SE/PML/3172/2026</v>
      </c>
      <c r="G1848" s="45"/>
      <c r="H1848" s="39" t="str">
        <f>VLOOKUP(G1848,'MITRA (REFERENSI)'!$A:$Z,16,FALSE)</f>
        <v>#N/A</v>
      </c>
      <c r="I1848" s="39" t="str">
        <f>VLOOKUP(G1848,'MITRA (REFERENSI)'!$A:$Z,25,FALSE)</f>
        <v>#N/A</v>
      </c>
      <c r="J1848" s="38" t="str">
        <f>VLOOKUP(G1848,'MITRA (REFERENSI)'!$A:$Z,26,FALSE)</f>
        <v>#N/A</v>
      </c>
      <c r="K1848" s="38" t="str">
        <f>VLOOKUP(G1848,'MITRA (REFERENSI)'!$A:$Z,15,FALSE)</f>
        <v>#N/A</v>
      </c>
      <c r="L1848" s="38" t="str">
        <f>VLOOKUP(G1848,'MITRA (REFERENSI)'!$A:$Z,15,FALSE)</f>
        <v>#N/A</v>
      </c>
      <c r="M1848" s="38" t="str">
        <f>IF(B1848=1,'KELAS (REFERENSI)'!M1848,IF(B1848=2,'KELAS (REFERENSI)'!M1863,IF(B1848=3,'KELAS (REFERENSI)'!M1878,IF(B1848=4,'KELAS (REFERENSI)'!M1893,""))))</f>
        <v/>
      </c>
      <c r="N1848" s="38" t="str">
        <f>IF(B1848=1,'KELAS (REFERENSI)'!N1848,IF(B1848=2,'KELAS (REFERENSI)'!N1863,IF(B1848=3,'KELAS (REFERENSI)'!N1878,IF(B1848=4,'KELAS (REFERENSI)'!N1893,""))))</f>
        <v/>
      </c>
      <c r="O1848" s="38" t="str">
        <f>IF(B1848=1,'KELAS (REFERENSI)'!O1848,IF(B1848=2,'KELAS (REFERENSI)'!O1863,IF(B1848=3,'KELAS (REFERENSI)'!O1878,IF(B1848=4,'KELAS (REFERENSI)'!O1893,""))))</f>
        <v/>
      </c>
      <c r="P1848" s="38" t="str">
        <f>IF(B1848=1,'KELAS (REFERENSI)'!P1848,IF(B1848=2,'KELAS (REFERENSI)'!P1863,IF(B1848=3,'KELAS (REFERENSI)'!P1878,IF(B1848=4,'KELAS (REFERENSI)'!P1893,""))))</f>
        <v/>
      </c>
      <c r="Q1848" s="38" t="str">
        <f t="shared" si="4"/>
        <v>BPS Kota Jakarta Timur</v>
      </c>
      <c r="R1848" s="38" t="str">
        <f t="shared" si="56"/>
        <v/>
      </c>
      <c r="S1848" s="38" t="str">
        <f t="shared" ref="S1848:T1848" si="1856">S1847</f>
        <v>15 Juni sampai dengan 31 Agustus 2026</v>
      </c>
      <c r="T1848" s="38" t="str">
        <f t="shared" si="1856"/>
        <v>31 Agustus 2026</v>
      </c>
      <c r="U1848" s="46"/>
      <c r="V1848" s="42"/>
      <c r="W1848" s="42"/>
      <c r="X1848" s="42"/>
    </row>
    <row r="1849" ht="15.0" customHeight="1">
      <c r="A1849" s="36" t="s">
        <v>6911</v>
      </c>
      <c r="B1849" s="43"/>
      <c r="C1849" s="44"/>
      <c r="D1849" s="47"/>
      <c r="E1849" s="47"/>
      <c r="F1849" s="39" t="str">
        <f t="shared" si="2"/>
        <v>PETUGAS.1848/SPK/SE/PML/3172/2026</v>
      </c>
      <c r="G1849" s="45"/>
      <c r="H1849" s="39" t="str">
        <f>VLOOKUP(G1849,'MITRA (REFERENSI)'!$A:$Z,16,FALSE)</f>
        <v>#N/A</v>
      </c>
      <c r="I1849" s="39" t="str">
        <f>VLOOKUP(G1849,'MITRA (REFERENSI)'!$A:$Z,25,FALSE)</f>
        <v>#N/A</v>
      </c>
      <c r="J1849" s="38" t="str">
        <f>VLOOKUP(G1849,'MITRA (REFERENSI)'!$A:$Z,26,FALSE)</f>
        <v>#N/A</v>
      </c>
      <c r="K1849" s="38" t="str">
        <f>VLOOKUP(G1849,'MITRA (REFERENSI)'!$A:$Z,15,FALSE)</f>
        <v>#N/A</v>
      </c>
      <c r="L1849" s="38" t="str">
        <f>VLOOKUP(G1849,'MITRA (REFERENSI)'!$A:$Z,15,FALSE)</f>
        <v>#N/A</v>
      </c>
      <c r="M1849" s="38" t="str">
        <f>IF(B1849=1,'KELAS (REFERENSI)'!M1849,IF(B1849=2,'KELAS (REFERENSI)'!M1864,IF(B1849=3,'KELAS (REFERENSI)'!M1879,IF(B1849=4,'KELAS (REFERENSI)'!M1894,""))))</f>
        <v/>
      </c>
      <c r="N1849" s="38" t="str">
        <f>IF(B1849=1,'KELAS (REFERENSI)'!N1849,IF(B1849=2,'KELAS (REFERENSI)'!N1864,IF(B1849=3,'KELAS (REFERENSI)'!N1879,IF(B1849=4,'KELAS (REFERENSI)'!N1894,""))))</f>
        <v/>
      </c>
      <c r="O1849" s="38" t="str">
        <f>IF(B1849=1,'KELAS (REFERENSI)'!O1849,IF(B1849=2,'KELAS (REFERENSI)'!O1864,IF(B1849=3,'KELAS (REFERENSI)'!O1879,IF(B1849=4,'KELAS (REFERENSI)'!O1894,""))))</f>
        <v/>
      </c>
      <c r="P1849" s="38" t="str">
        <f>IF(B1849=1,'KELAS (REFERENSI)'!P1849,IF(B1849=2,'KELAS (REFERENSI)'!P1864,IF(B1849=3,'KELAS (REFERENSI)'!P1879,IF(B1849=4,'KELAS (REFERENSI)'!P1894,""))))</f>
        <v/>
      </c>
      <c r="Q1849" s="38" t="str">
        <f t="shared" si="4"/>
        <v>BPS Kota Jakarta Timur</v>
      </c>
      <c r="R1849" s="38" t="str">
        <f t="shared" si="56"/>
        <v/>
      </c>
      <c r="S1849" s="38" t="str">
        <f t="shared" ref="S1849:T1849" si="1857">S1848</f>
        <v>15 Juni sampai dengan 31 Agustus 2026</v>
      </c>
      <c r="T1849" s="38" t="str">
        <f t="shared" si="1857"/>
        <v>31 Agustus 2026</v>
      </c>
      <c r="U1849" s="46"/>
      <c r="V1849" s="42"/>
      <c r="W1849" s="42"/>
      <c r="X1849" s="42"/>
    </row>
    <row r="1850" ht="15.0" customHeight="1">
      <c r="A1850" s="36" t="s">
        <v>6912</v>
      </c>
      <c r="B1850" s="43"/>
      <c r="C1850" s="44"/>
      <c r="D1850" s="47"/>
      <c r="E1850" s="47"/>
      <c r="F1850" s="39" t="str">
        <f t="shared" si="2"/>
        <v>PETUGAS.1849/SPK/SE/PML/3172/2026</v>
      </c>
      <c r="G1850" s="45"/>
      <c r="H1850" s="39" t="str">
        <f>VLOOKUP(G1850,'MITRA (REFERENSI)'!$A:$Z,16,FALSE)</f>
        <v>#N/A</v>
      </c>
      <c r="I1850" s="39" t="str">
        <f>VLOOKUP(G1850,'MITRA (REFERENSI)'!$A:$Z,25,FALSE)</f>
        <v>#N/A</v>
      </c>
      <c r="J1850" s="38" t="str">
        <f>VLOOKUP(G1850,'MITRA (REFERENSI)'!$A:$Z,26,FALSE)</f>
        <v>#N/A</v>
      </c>
      <c r="K1850" s="38" t="str">
        <f>VLOOKUP(G1850,'MITRA (REFERENSI)'!$A:$Z,15,FALSE)</f>
        <v>#N/A</v>
      </c>
      <c r="L1850" s="38" t="str">
        <f>VLOOKUP(G1850,'MITRA (REFERENSI)'!$A:$Z,15,FALSE)</f>
        <v>#N/A</v>
      </c>
      <c r="M1850" s="38" t="str">
        <f>IF(B1850=1,'KELAS (REFERENSI)'!M1850,IF(B1850=2,'KELAS (REFERENSI)'!M1865,IF(B1850=3,'KELAS (REFERENSI)'!M1880,IF(B1850=4,'KELAS (REFERENSI)'!M1895,""))))</f>
        <v/>
      </c>
      <c r="N1850" s="38" t="str">
        <f>IF(B1850=1,'KELAS (REFERENSI)'!N1850,IF(B1850=2,'KELAS (REFERENSI)'!N1865,IF(B1850=3,'KELAS (REFERENSI)'!N1880,IF(B1850=4,'KELAS (REFERENSI)'!N1895,""))))</f>
        <v/>
      </c>
      <c r="O1850" s="38" t="str">
        <f>IF(B1850=1,'KELAS (REFERENSI)'!O1850,IF(B1850=2,'KELAS (REFERENSI)'!O1865,IF(B1850=3,'KELAS (REFERENSI)'!O1880,IF(B1850=4,'KELAS (REFERENSI)'!O1895,""))))</f>
        <v/>
      </c>
      <c r="P1850" s="38" t="str">
        <f>IF(B1850=1,'KELAS (REFERENSI)'!P1850,IF(B1850=2,'KELAS (REFERENSI)'!P1865,IF(B1850=3,'KELAS (REFERENSI)'!P1880,IF(B1850=4,'KELAS (REFERENSI)'!P1895,""))))</f>
        <v/>
      </c>
      <c r="Q1850" s="38" t="str">
        <f t="shared" si="4"/>
        <v>BPS Kota Jakarta Timur</v>
      </c>
      <c r="R1850" s="38" t="str">
        <f t="shared" si="56"/>
        <v/>
      </c>
      <c r="S1850" s="38" t="str">
        <f t="shared" ref="S1850:T1850" si="1858">S1849</f>
        <v>15 Juni sampai dengan 31 Agustus 2026</v>
      </c>
      <c r="T1850" s="38" t="str">
        <f t="shared" si="1858"/>
        <v>31 Agustus 2026</v>
      </c>
      <c r="U1850" s="46"/>
      <c r="V1850" s="42"/>
      <c r="W1850" s="42"/>
      <c r="X1850" s="42"/>
    </row>
    <row r="1851" ht="15.0" customHeight="1">
      <c r="A1851" s="36" t="s">
        <v>6913</v>
      </c>
      <c r="B1851" s="43"/>
      <c r="C1851" s="44"/>
      <c r="D1851" s="47"/>
      <c r="E1851" s="47"/>
      <c r="F1851" s="39" t="str">
        <f t="shared" si="2"/>
        <v>PETUGAS.1850/SPK/SE/PML/3172/2026</v>
      </c>
      <c r="G1851" s="45"/>
      <c r="H1851" s="39" t="str">
        <f>VLOOKUP(G1851,'MITRA (REFERENSI)'!$A:$Z,16,FALSE)</f>
        <v>#N/A</v>
      </c>
      <c r="I1851" s="39" t="str">
        <f>VLOOKUP(G1851,'MITRA (REFERENSI)'!$A:$Z,25,FALSE)</f>
        <v>#N/A</v>
      </c>
      <c r="J1851" s="38" t="str">
        <f>VLOOKUP(G1851,'MITRA (REFERENSI)'!$A:$Z,26,FALSE)</f>
        <v>#N/A</v>
      </c>
      <c r="K1851" s="38" t="str">
        <f>VLOOKUP(G1851,'MITRA (REFERENSI)'!$A:$Z,15,FALSE)</f>
        <v>#N/A</v>
      </c>
      <c r="L1851" s="38" t="str">
        <f>VLOOKUP(G1851,'MITRA (REFERENSI)'!$A:$Z,15,FALSE)</f>
        <v>#N/A</v>
      </c>
      <c r="M1851" s="38" t="str">
        <f>IF(B1851=1,'KELAS (REFERENSI)'!M1851,IF(B1851=2,'KELAS (REFERENSI)'!M1866,IF(B1851=3,'KELAS (REFERENSI)'!M1881,IF(B1851=4,'KELAS (REFERENSI)'!M1896,""))))</f>
        <v/>
      </c>
      <c r="N1851" s="38" t="str">
        <f>IF(B1851=1,'KELAS (REFERENSI)'!N1851,IF(B1851=2,'KELAS (REFERENSI)'!N1866,IF(B1851=3,'KELAS (REFERENSI)'!N1881,IF(B1851=4,'KELAS (REFERENSI)'!N1896,""))))</f>
        <v/>
      </c>
      <c r="O1851" s="38" t="str">
        <f>IF(B1851=1,'KELAS (REFERENSI)'!O1851,IF(B1851=2,'KELAS (REFERENSI)'!O1866,IF(B1851=3,'KELAS (REFERENSI)'!O1881,IF(B1851=4,'KELAS (REFERENSI)'!O1896,""))))</f>
        <v/>
      </c>
      <c r="P1851" s="38" t="str">
        <f>IF(B1851=1,'KELAS (REFERENSI)'!P1851,IF(B1851=2,'KELAS (REFERENSI)'!P1866,IF(B1851=3,'KELAS (REFERENSI)'!P1881,IF(B1851=4,'KELAS (REFERENSI)'!P1896,""))))</f>
        <v/>
      </c>
      <c r="Q1851" s="38" t="str">
        <f t="shared" si="4"/>
        <v>BPS Kota Jakarta Timur</v>
      </c>
      <c r="R1851" s="38" t="str">
        <f t="shared" si="56"/>
        <v/>
      </c>
      <c r="S1851" s="38" t="str">
        <f t="shared" ref="S1851:T1851" si="1859">S1850</f>
        <v>15 Juni sampai dengan 31 Agustus 2026</v>
      </c>
      <c r="T1851" s="38" t="str">
        <f t="shared" si="1859"/>
        <v>31 Agustus 2026</v>
      </c>
      <c r="U1851" s="46"/>
      <c r="V1851" s="42"/>
      <c r="W1851" s="42"/>
      <c r="X1851" s="42"/>
    </row>
    <row r="1852" ht="15.0" customHeight="1">
      <c r="A1852" s="36" t="s">
        <v>6914</v>
      </c>
      <c r="B1852" s="43"/>
      <c r="C1852" s="44"/>
      <c r="D1852" s="47"/>
      <c r="E1852" s="47"/>
      <c r="F1852" s="39" t="str">
        <f t="shared" si="2"/>
        <v>PETUGAS.1851/SPK/SE/PML/3172/2026</v>
      </c>
      <c r="G1852" s="45"/>
      <c r="H1852" s="39" t="str">
        <f>VLOOKUP(G1852,'MITRA (REFERENSI)'!$A:$Z,16,FALSE)</f>
        <v>#N/A</v>
      </c>
      <c r="I1852" s="39" t="str">
        <f>VLOOKUP(G1852,'MITRA (REFERENSI)'!$A:$Z,25,FALSE)</f>
        <v>#N/A</v>
      </c>
      <c r="J1852" s="38" t="str">
        <f>VLOOKUP(G1852,'MITRA (REFERENSI)'!$A:$Z,26,FALSE)</f>
        <v>#N/A</v>
      </c>
      <c r="K1852" s="38" t="str">
        <f>VLOOKUP(G1852,'MITRA (REFERENSI)'!$A:$Z,15,FALSE)</f>
        <v>#N/A</v>
      </c>
      <c r="L1852" s="38" t="str">
        <f>VLOOKUP(G1852,'MITRA (REFERENSI)'!$A:$Z,15,FALSE)</f>
        <v>#N/A</v>
      </c>
      <c r="M1852" s="38" t="str">
        <f>IF(B1852=1,'KELAS (REFERENSI)'!M1852,IF(B1852=2,'KELAS (REFERENSI)'!M1867,IF(B1852=3,'KELAS (REFERENSI)'!M1882,IF(B1852=4,'KELAS (REFERENSI)'!M1897,""))))</f>
        <v/>
      </c>
      <c r="N1852" s="38" t="str">
        <f>IF(B1852=1,'KELAS (REFERENSI)'!N1852,IF(B1852=2,'KELAS (REFERENSI)'!N1867,IF(B1852=3,'KELAS (REFERENSI)'!N1882,IF(B1852=4,'KELAS (REFERENSI)'!N1897,""))))</f>
        <v/>
      </c>
      <c r="O1852" s="38" t="str">
        <f>IF(B1852=1,'KELAS (REFERENSI)'!O1852,IF(B1852=2,'KELAS (REFERENSI)'!O1867,IF(B1852=3,'KELAS (REFERENSI)'!O1882,IF(B1852=4,'KELAS (REFERENSI)'!O1897,""))))</f>
        <v/>
      </c>
      <c r="P1852" s="38" t="str">
        <f>IF(B1852=1,'KELAS (REFERENSI)'!P1852,IF(B1852=2,'KELAS (REFERENSI)'!P1867,IF(B1852=3,'KELAS (REFERENSI)'!P1882,IF(B1852=4,'KELAS (REFERENSI)'!P1897,""))))</f>
        <v/>
      </c>
      <c r="Q1852" s="38" t="str">
        <f t="shared" si="4"/>
        <v>BPS Kota Jakarta Timur</v>
      </c>
      <c r="R1852" s="38" t="str">
        <f t="shared" si="56"/>
        <v/>
      </c>
      <c r="S1852" s="38" t="str">
        <f t="shared" ref="S1852:T1852" si="1860">S1851</f>
        <v>15 Juni sampai dengan 31 Agustus 2026</v>
      </c>
      <c r="T1852" s="38" t="str">
        <f t="shared" si="1860"/>
        <v>31 Agustus 2026</v>
      </c>
      <c r="U1852" s="46"/>
      <c r="V1852" s="42"/>
      <c r="W1852" s="42"/>
      <c r="X1852" s="42"/>
    </row>
    <row r="1853" ht="15.0" customHeight="1">
      <c r="A1853" s="36" t="s">
        <v>6915</v>
      </c>
      <c r="B1853" s="43"/>
      <c r="C1853" s="44"/>
      <c r="D1853" s="47"/>
      <c r="E1853" s="47"/>
      <c r="F1853" s="39" t="str">
        <f t="shared" si="2"/>
        <v>PETUGAS.1852/SPK/SE/PML/3172/2026</v>
      </c>
      <c r="G1853" s="45"/>
      <c r="H1853" s="39" t="str">
        <f>VLOOKUP(G1853,'MITRA (REFERENSI)'!$A:$Z,16,FALSE)</f>
        <v>#N/A</v>
      </c>
      <c r="I1853" s="39" t="str">
        <f>VLOOKUP(G1853,'MITRA (REFERENSI)'!$A:$Z,25,FALSE)</f>
        <v>#N/A</v>
      </c>
      <c r="J1853" s="38" t="str">
        <f>VLOOKUP(G1853,'MITRA (REFERENSI)'!$A:$Z,26,FALSE)</f>
        <v>#N/A</v>
      </c>
      <c r="K1853" s="38" t="str">
        <f>VLOOKUP(G1853,'MITRA (REFERENSI)'!$A:$Z,15,FALSE)</f>
        <v>#N/A</v>
      </c>
      <c r="L1853" s="38" t="str">
        <f>VLOOKUP(G1853,'MITRA (REFERENSI)'!$A:$Z,15,FALSE)</f>
        <v>#N/A</v>
      </c>
      <c r="M1853" s="38" t="str">
        <f>IF(B1853=1,'KELAS (REFERENSI)'!M1853,IF(B1853=2,'KELAS (REFERENSI)'!M1868,IF(B1853=3,'KELAS (REFERENSI)'!M1883,IF(B1853=4,'KELAS (REFERENSI)'!M1898,""))))</f>
        <v/>
      </c>
      <c r="N1853" s="38" t="str">
        <f>IF(B1853=1,'KELAS (REFERENSI)'!N1853,IF(B1853=2,'KELAS (REFERENSI)'!N1868,IF(B1853=3,'KELAS (REFERENSI)'!N1883,IF(B1853=4,'KELAS (REFERENSI)'!N1898,""))))</f>
        <v/>
      </c>
      <c r="O1853" s="38" t="str">
        <f>IF(B1853=1,'KELAS (REFERENSI)'!O1853,IF(B1853=2,'KELAS (REFERENSI)'!O1868,IF(B1853=3,'KELAS (REFERENSI)'!O1883,IF(B1853=4,'KELAS (REFERENSI)'!O1898,""))))</f>
        <v/>
      </c>
      <c r="P1853" s="38" t="str">
        <f>IF(B1853=1,'KELAS (REFERENSI)'!P1853,IF(B1853=2,'KELAS (REFERENSI)'!P1868,IF(B1853=3,'KELAS (REFERENSI)'!P1883,IF(B1853=4,'KELAS (REFERENSI)'!P1898,""))))</f>
        <v/>
      </c>
      <c r="Q1853" s="38" t="str">
        <f t="shared" si="4"/>
        <v>BPS Kota Jakarta Timur</v>
      </c>
      <c r="R1853" s="38" t="str">
        <f t="shared" si="56"/>
        <v/>
      </c>
      <c r="S1853" s="38" t="str">
        <f t="shared" ref="S1853:T1853" si="1861">S1852</f>
        <v>15 Juni sampai dengan 31 Agustus 2026</v>
      </c>
      <c r="T1853" s="38" t="str">
        <f t="shared" si="1861"/>
        <v>31 Agustus 2026</v>
      </c>
      <c r="U1853" s="46"/>
      <c r="V1853" s="42"/>
      <c r="W1853" s="42"/>
      <c r="X1853" s="42"/>
    </row>
    <row r="1854" ht="15.0" customHeight="1">
      <c r="A1854" s="36" t="s">
        <v>6916</v>
      </c>
      <c r="B1854" s="43"/>
      <c r="C1854" s="44"/>
      <c r="D1854" s="47"/>
      <c r="E1854" s="47"/>
      <c r="F1854" s="39" t="str">
        <f t="shared" si="2"/>
        <v>PETUGAS.1853/SPK/SE/PML/3172/2026</v>
      </c>
      <c r="G1854" s="45"/>
      <c r="H1854" s="39" t="str">
        <f>VLOOKUP(G1854,'MITRA (REFERENSI)'!$A:$Z,16,FALSE)</f>
        <v>#N/A</v>
      </c>
      <c r="I1854" s="39" t="str">
        <f>VLOOKUP(G1854,'MITRA (REFERENSI)'!$A:$Z,25,FALSE)</f>
        <v>#N/A</v>
      </c>
      <c r="J1854" s="38" t="str">
        <f>VLOOKUP(G1854,'MITRA (REFERENSI)'!$A:$Z,26,FALSE)</f>
        <v>#N/A</v>
      </c>
      <c r="K1854" s="38" t="str">
        <f>VLOOKUP(G1854,'MITRA (REFERENSI)'!$A:$Z,15,FALSE)</f>
        <v>#N/A</v>
      </c>
      <c r="L1854" s="38" t="str">
        <f>VLOOKUP(G1854,'MITRA (REFERENSI)'!$A:$Z,15,FALSE)</f>
        <v>#N/A</v>
      </c>
      <c r="M1854" s="38" t="str">
        <f>IF(B1854=1,'KELAS (REFERENSI)'!M1854,IF(B1854=2,'KELAS (REFERENSI)'!M1869,IF(B1854=3,'KELAS (REFERENSI)'!M1884,IF(B1854=4,'KELAS (REFERENSI)'!M1899,""))))</f>
        <v/>
      </c>
      <c r="N1854" s="38" t="str">
        <f>IF(B1854=1,'KELAS (REFERENSI)'!N1854,IF(B1854=2,'KELAS (REFERENSI)'!N1869,IF(B1854=3,'KELAS (REFERENSI)'!N1884,IF(B1854=4,'KELAS (REFERENSI)'!N1899,""))))</f>
        <v/>
      </c>
      <c r="O1854" s="38" t="str">
        <f>IF(B1854=1,'KELAS (REFERENSI)'!O1854,IF(B1854=2,'KELAS (REFERENSI)'!O1869,IF(B1854=3,'KELAS (REFERENSI)'!O1884,IF(B1854=4,'KELAS (REFERENSI)'!O1899,""))))</f>
        <v/>
      </c>
      <c r="P1854" s="38" t="str">
        <f>IF(B1854=1,'KELAS (REFERENSI)'!P1854,IF(B1854=2,'KELAS (REFERENSI)'!P1869,IF(B1854=3,'KELAS (REFERENSI)'!P1884,IF(B1854=4,'KELAS (REFERENSI)'!P1899,""))))</f>
        <v/>
      </c>
      <c r="Q1854" s="38" t="str">
        <f t="shared" si="4"/>
        <v>BPS Kota Jakarta Timur</v>
      </c>
      <c r="R1854" s="38" t="str">
        <f t="shared" si="56"/>
        <v/>
      </c>
      <c r="S1854" s="38" t="str">
        <f t="shared" ref="S1854:T1854" si="1862">S1853</f>
        <v>15 Juni sampai dengan 31 Agustus 2026</v>
      </c>
      <c r="T1854" s="38" t="str">
        <f t="shared" si="1862"/>
        <v>31 Agustus 2026</v>
      </c>
      <c r="U1854" s="46"/>
      <c r="V1854" s="42"/>
      <c r="W1854" s="42"/>
      <c r="X1854" s="42"/>
    </row>
    <row r="1855" ht="15.0" customHeight="1">
      <c r="A1855" s="36" t="s">
        <v>6917</v>
      </c>
      <c r="B1855" s="43"/>
      <c r="C1855" s="44"/>
      <c r="D1855" s="47"/>
      <c r="E1855" s="47"/>
      <c r="F1855" s="39" t="str">
        <f t="shared" si="2"/>
        <v>PETUGAS.1854/SPK/SE/PML/3172/2026</v>
      </c>
      <c r="G1855" s="45"/>
      <c r="H1855" s="39" t="str">
        <f>VLOOKUP(G1855,'MITRA (REFERENSI)'!$A:$Z,16,FALSE)</f>
        <v>#N/A</v>
      </c>
      <c r="I1855" s="39" t="str">
        <f>VLOOKUP(G1855,'MITRA (REFERENSI)'!$A:$Z,25,FALSE)</f>
        <v>#N/A</v>
      </c>
      <c r="J1855" s="38" t="str">
        <f>VLOOKUP(G1855,'MITRA (REFERENSI)'!$A:$Z,26,FALSE)</f>
        <v>#N/A</v>
      </c>
      <c r="K1855" s="38" t="str">
        <f>VLOOKUP(G1855,'MITRA (REFERENSI)'!$A:$Z,15,FALSE)</f>
        <v>#N/A</v>
      </c>
      <c r="L1855" s="38" t="str">
        <f>VLOOKUP(G1855,'MITRA (REFERENSI)'!$A:$Z,15,FALSE)</f>
        <v>#N/A</v>
      </c>
      <c r="M1855" s="38" t="str">
        <f>IF(B1855=1,'KELAS (REFERENSI)'!M1855,IF(B1855=2,'KELAS (REFERENSI)'!M1870,IF(B1855=3,'KELAS (REFERENSI)'!M1885,IF(B1855=4,'KELAS (REFERENSI)'!M1900,""))))</f>
        <v/>
      </c>
      <c r="N1855" s="38" t="str">
        <f>IF(B1855=1,'KELAS (REFERENSI)'!N1855,IF(B1855=2,'KELAS (REFERENSI)'!N1870,IF(B1855=3,'KELAS (REFERENSI)'!N1885,IF(B1855=4,'KELAS (REFERENSI)'!N1900,""))))</f>
        <v/>
      </c>
      <c r="O1855" s="38" t="str">
        <f>IF(B1855=1,'KELAS (REFERENSI)'!O1855,IF(B1855=2,'KELAS (REFERENSI)'!O1870,IF(B1855=3,'KELAS (REFERENSI)'!O1885,IF(B1855=4,'KELAS (REFERENSI)'!O1900,""))))</f>
        <v/>
      </c>
      <c r="P1855" s="38" t="str">
        <f>IF(B1855=1,'KELAS (REFERENSI)'!P1855,IF(B1855=2,'KELAS (REFERENSI)'!P1870,IF(B1855=3,'KELAS (REFERENSI)'!P1885,IF(B1855=4,'KELAS (REFERENSI)'!P1900,""))))</f>
        <v/>
      </c>
      <c r="Q1855" s="38" t="str">
        <f t="shared" si="4"/>
        <v>BPS Kota Jakarta Timur</v>
      </c>
      <c r="R1855" s="38" t="str">
        <f t="shared" si="56"/>
        <v/>
      </c>
      <c r="S1855" s="38" t="str">
        <f t="shared" ref="S1855:T1855" si="1863">S1854</f>
        <v>15 Juni sampai dengan 31 Agustus 2026</v>
      </c>
      <c r="T1855" s="38" t="str">
        <f t="shared" si="1863"/>
        <v>31 Agustus 2026</v>
      </c>
      <c r="U1855" s="46"/>
      <c r="V1855" s="42"/>
      <c r="W1855" s="42"/>
      <c r="X1855" s="42"/>
    </row>
    <row r="1856" ht="15.0" customHeight="1">
      <c r="A1856" s="36" t="s">
        <v>6918</v>
      </c>
      <c r="B1856" s="43"/>
      <c r="C1856" s="44"/>
      <c r="D1856" s="47"/>
      <c r="E1856" s="47"/>
      <c r="F1856" s="39" t="str">
        <f t="shared" si="2"/>
        <v>PETUGAS.1855/SPK/SE/PML/3172/2026</v>
      </c>
      <c r="G1856" s="45"/>
      <c r="H1856" s="39" t="str">
        <f>VLOOKUP(G1856,'MITRA (REFERENSI)'!$A:$Z,16,FALSE)</f>
        <v>#N/A</v>
      </c>
      <c r="I1856" s="39" t="str">
        <f>VLOOKUP(G1856,'MITRA (REFERENSI)'!$A:$Z,25,FALSE)</f>
        <v>#N/A</v>
      </c>
      <c r="J1856" s="38" t="str">
        <f>VLOOKUP(G1856,'MITRA (REFERENSI)'!$A:$Z,26,FALSE)</f>
        <v>#N/A</v>
      </c>
      <c r="K1856" s="38" t="str">
        <f>VLOOKUP(G1856,'MITRA (REFERENSI)'!$A:$Z,15,FALSE)</f>
        <v>#N/A</v>
      </c>
      <c r="L1856" s="38" t="str">
        <f>VLOOKUP(G1856,'MITRA (REFERENSI)'!$A:$Z,15,FALSE)</f>
        <v>#N/A</v>
      </c>
      <c r="M1856" s="38" t="str">
        <f>IF(B1856=1,'KELAS (REFERENSI)'!M1856,IF(B1856=2,'KELAS (REFERENSI)'!M1871,IF(B1856=3,'KELAS (REFERENSI)'!M1886,IF(B1856=4,'KELAS (REFERENSI)'!M1901,""))))</f>
        <v/>
      </c>
      <c r="N1856" s="38" t="str">
        <f>IF(B1856=1,'KELAS (REFERENSI)'!N1856,IF(B1856=2,'KELAS (REFERENSI)'!N1871,IF(B1856=3,'KELAS (REFERENSI)'!N1886,IF(B1856=4,'KELAS (REFERENSI)'!N1901,""))))</f>
        <v/>
      </c>
      <c r="O1856" s="38" t="str">
        <f>IF(B1856=1,'KELAS (REFERENSI)'!O1856,IF(B1856=2,'KELAS (REFERENSI)'!O1871,IF(B1856=3,'KELAS (REFERENSI)'!O1886,IF(B1856=4,'KELAS (REFERENSI)'!O1901,""))))</f>
        <v/>
      </c>
      <c r="P1856" s="38" t="str">
        <f>IF(B1856=1,'KELAS (REFERENSI)'!P1856,IF(B1856=2,'KELAS (REFERENSI)'!P1871,IF(B1856=3,'KELAS (REFERENSI)'!P1886,IF(B1856=4,'KELAS (REFERENSI)'!P1901,""))))</f>
        <v/>
      </c>
      <c r="Q1856" s="38" t="str">
        <f t="shared" si="4"/>
        <v>BPS Kota Jakarta Timur</v>
      </c>
      <c r="R1856" s="38" t="str">
        <f t="shared" si="56"/>
        <v/>
      </c>
      <c r="S1856" s="38" t="str">
        <f t="shared" ref="S1856:T1856" si="1864">S1855</f>
        <v>15 Juni sampai dengan 31 Agustus 2026</v>
      </c>
      <c r="T1856" s="38" t="str">
        <f t="shared" si="1864"/>
        <v>31 Agustus 2026</v>
      </c>
      <c r="U1856" s="46"/>
      <c r="V1856" s="42"/>
      <c r="W1856" s="42"/>
      <c r="X1856" s="42"/>
    </row>
    <row r="1857" ht="15.0" customHeight="1">
      <c r="A1857" s="36" t="s">
        <v>6919</v>
      </c>
      <c r="B1857" s="43"/>
      <c r="C1857" s="44"/>
      <c r="D1857" s="47"/>
      <c r="E1857" s="47"/>
      <c r="F1857" s="39" t="str">
        <f t="shared" si="2"/>
        <v>PETUGAS.1856/SPK/SE/PML/3172/2026</v>
      </c>
      <c r="G1857" s="45"/>
      <c r="H1857" s="39" t="str">
        <f>VLOOKUP(G1857,'MITRA (REFERENSI)'!$A:$Z,16,FALSE)</f>
        <v>#N/A</v>
      </c>
      <c r="I1857" s="39" t="str">
        <f>VLOOKUP(G1857,'MITRA (REFERENSI)'!$A:$Z,25,FALSE)</f>
        <v>#N/A</v>
      </c>
      <c r="J1857" s="38" t="str">
        <f>VLOOKUP(G1857,'MITRA (REFERENSI)'!$A:$Z,26,FALSE)</f>
        <v>#N/A</v>
      </c>
      <c r="K1857" s="38" t="str">
        <f>VLOOKUP(G1857,'MITRA (REFERENSI)'!$A:$Z,15,FALSE)</f>
        <v>#N/A</v>
      </c>
      <c r="L1857" s="38" t="str">
        <f>VLOOKUP(G1857,'MITRA (REFERENSI)'!$A:$Z,15,FALSE)</f>
        <v>#N/A</v>
      </c>
      <c r="M1857" s="38" t="str">
        <f>IF(B1857=1,'KELAS (REFERENSI)'!M1857,IF(B1857=2,'KELAS (REFERENSI)'!M1872,IF(B1857=3,'KELAS (REFERENSI)'!M1887,IF(B1857=4,'KELAS (REFERENSI)'!M1902,""))))</f>
        <v/>
      </c>
      <c r="N1857" s="38" t="str">
        <f>IF(B1857=1,'KELAS (REFERENSI)'!N1857,IF(B1857=2,'KELAS (REFERENSI)'!N1872,IF(B1857=3,'KELAS (REFERENSI)'!N1887,IF(B1857=4,'KELAS (REFERENSI)'!N1902,""))))</f>
        <v/>
      </c>
      <c r="O1857" s="38" t="str">
        <f>IF(B1857=1,'KELAS (REFERENSI)'!O1857,IF(B1857=2,'KELAS (REFERENSI)'!O1872,IF(B1857=3,'KELAS (REFERENSI)'!O1887,IF(B1857=4,'KELAS (REFERENSI)'!O1902,""))))</f>
        <v/>
      </c>
      <c r="P1857" s="38" t="str">
        <f>IF(B1857=1,'KELAS (REFERENSI)'!P1857,IF(B1857=2,'KELAS (REFERENSI)'!P1872,IF(B1857=3,'KELAS (REFERENSI)'!P1887,IF(B1857=4,'KELAS (REFERENSI)'!P1902,""))))</f>
        <v/>
      </c>
      <c r="Q1857" s="38" t="str">
        <f t="shared" si="4"/>
        <v>BPS Kota Jakarta Timur</v>
      </c>
      <c r="R1857" s="38" t="str">
        <f t="shared" si="56"/>
        <v/>
      </c>
      <c r="S1857" s="38" t="str">
        <f t="shared" ref="S1857:T1857" si="1865">S1856</f>
        <v>15 Juni sampai dengan 31 Agustus 2026</v>
      </c>
      <c r="T1857" s="38" t="str">
        <f t="shared" si="1865"/>
        <v>31 Agustus 2026</v>
      </c>
      <c r="U1857" s="46"/>
      <c r="V1857" s="42"/>
      <c r="W1857" s="42"/>
      <c r="X1857" s="42"/>
    </row>
    <row r="1858" ht="15.0" customHeight="1">
      <c r="A1858" s="36" t="s">
        <v>6920</v>
      </c>
      <c r="B1858" s="43"/>
      <c r="C1858" s="44"/>
      <c r="D1858" s="47"/>
      <c r="E1858" s="47"/>
      <c r="F1858" s="39" t="str">
        <f t="shared" si="2"/>
        <v>PETUGAS.1857/SPK/SE/PML/3172/2026</v>
      </c>
      <c r="G1858" s="45"/>
      <c r="H1858" s="39" t="str">
        <f>VLOOKUP(G1858,'MITRA (REFERENSI)'!$A:$Z,16,FALSE)</f>
        <v>#N/A</v>
      </c>
      <c r="I1858" s="39" t="str">
        <f>VLOOKUP(G1858,'MITRA (REFERENSI)'!$A:$Z,25,FALSE)</f>
        <v>#N/A</v>
      </c>
      <c r="J1858" s="38" t="str">
        <f>VLOOKUP(G1858,'MITRA (REFERENSI)'!$A:$Z,26,FALSE)</f>
        <v>#N/A</v>
      </c>
      <c r="K1858" s="38" t="str">
        <f>VLOOKUP(G1858,'MITRA (REFERENSI)'!$A:$Z,15,FALSE)</f>
        <v>#N/A</v>
      </c>
      <c r="L1858" s="38" t="str">
        <f>VLOOKUP(G1858,'MITRA (REFERENSI)'!$A:$Z,15,FALSE)</f>
        <v>#N/A</v>
      </c>
      <c r="M1858" s="38" t="str">
        <f>IF(B1858=1,'KELAS (REFERENSI)'!M1858,IF(B1858=2,'KELAS (REFERENSI)'!M1873,IF(B1858=3,'KELAS (REFERENSI)'!M1888,IF(B1858=4,'KELAS (REFERENSI)'!M1903,""))))</f>
        <v/>
      </c>
      <c r="N1858" s="38" t="str">
        <f>IF(B1858=1,'KELAS (REFERENSI)'!N1858,IF(B1858=2,'KELAS (REFERENSI)'!N1873,IF(B1858=3,'KELAS (REFERENSI)'!N1888,IF(B1858=4,'KELAS (REFERENSI)'!N1903,""))))</f>
        <v/>
      </c>
      <c r="O1858" s="38" t="str">
        <f>IF(B1858=1,'KELAS (REFERENSI)'!O1858,IF(B1858=2,'KELAS (REFERENSI)'!O1873,IF(B1858=3,'KELAS (REFERENSI)'!O1888,IF(B1858=4,'KELAS (REFERENSI)'!O1903,""))))</f>
        <v/>
      </c>
      <c r="P1858" s="38" t="str">
        <f>IF(B1858=1,'KELAS (REFERENSI)'!P1858,IF(B1858=2,'KELAS (REFERENSI)'!P1873,IF(B1858=3,'KELAS (REFERENSI)'!P1888,IF(B1858=4,'KELAS (REFERENSI)'!P1903,""))))</f>
        <v/>
      </c>
      <c r="Q1858" s="38" t="str">
        <f t="shared" si="4"/>
        <v>BPS Kota Jakarta Timur</v>
      </c>
      <c r="R1858" s="38" t="str">
        <f t="shared" si="56"/>
        <v/>
      </c>
      <c r="S1858" s="38" t="str">
        <f t="shared" ref="S1858:T1858" si="1866">S1857</f>
        <v>15 Juni sampai dengan 31 Agustus 2026</v>
      </c>
      <c r="T1858" s="38" t="str">
        <f t="shared" si="1866"/>
        <v>31 Agustus 2026</v>
      </c>
      <c r="U1858" s="46"/>
      <c r="V1858" s="42"/>
      <c r="W1858" s="42"/>
      <c r="X1858" s="42"/>
    </row>
    <row r="1859" ht="15.0" customHeight="1">
      <c r="A1859" s="36" t="s">
        <v>6921</v>
      </c>
      <c r="B1859" s="43"/>
      <c r="C1859" s="44"/>
      <c r="D1859" s="47"/>
      <c r="E1859" s="47"/>
      <c r="F1859" s="39" t="str">
        <f t="shared" si="2"/>
        <v>PETUGAS.1858/SPK/SE/PML/3172/2026</v>
      </c>
      <c r="G1859" s="45"/>
      <c r="H1859" s="39" t="str">
        <f>VLOOKUP(G1859,'MITRA (REFERENSI)'!$A:$Z,16,FALSE)</f>
        <v>#N/A</v>
      </c>
      <c r="I1859" s="39" t="str">
        <f>VLOOKUP(G1859,'MITRA (REFERENSI)'!$A:$Z,25,FALSE)</f>
        <v>#N/A</v>
      </c>
      <c r="J1859" s="38" t="str">
        <f>VLOOKUP(G1859,'MITRA (REFERENSI)'!$A:$Z,26,FALSE)</f>
        <v>#N/A</v>
      </c>
      <c r="K1859" s="38" t="str">
        <f>VLOOKUP(G1859,'MITRA (REFERENSI)'!$A:$Z,15,FALSE)</f>
        <v>#N/A</v>
      </c>
      <c r="L1859" s="38" t="str">
        <f>VLOOKUP(G1859,'MITRA (REFERENSI)'!$A:$Z,15,FALSE)</f>
        <v>#N/A</v>
      </c>
      <c r="M1859" s="38" t="str">
        <f>IF(B1859=1,'KELAS (REFERENSI)'!M1859,IF(B1859=2,'KELAS (REFERENSI)'!M1874,IF(B1859=3,'KELAS (REFERENSI)'!M1889,IF(B1859=4,'KELAS (REFERENSI)'!M1904,""))))</f>
        <v/>
      </c>
      <c r="N1859" s="38" t="str">
        <f>IF(B1859=1,'KELAS (REFERENSI)'!N1859,IF(B1859=2,'KELAS (REFERENSI)'!N1874,IF(B1859=3,'KELAS (REFERENSI)'!N1889,IF(B1859=4,'KELAS (REFERENSI)'!N1904,""))))</f>
        <v/>
      </c>
      <c r="O1859" s="38" t="str">
        <f>IF(B1859=1,'KELAS (REFERENSI)'!O1859,IF(B1859=2,'KELAS (REFERENSI)'!O1874,IF(B1859=3,'KELAS (REFERENSI)'!O1889,IF(B1859=4,'KELAS (REFERENSI)'!O1904,""))))</f>
        <v/>
      </c>
      <c r="P1859" s="38" t="str">
        <f>IF(B1859=1,'KELAS (REFERENSI)'!P1859,IF(B1859=2,'KELAS (REFERENSI)'!P1874,IF(B1859=3,'KELAS (REFERENSI)'!P1889,IF(B1859=4,'KELAS (REFERENSI)'!P1904,""))))</f>
        <v/>
      </c>
      <c r="Q1859" s="38" t="str">
        <f t="shared" si="4"/>
        <v>BPS Kota Jakarta Timur</v>
      </c>
      <c r="R1859" s="38" t="str">
        <f t="shared" si="56"/>
        <v/>
      </c>
      <c r="S1859" s="38" t="str">
        <f t="shared" ref="S1859:T1859" si="1867">S1858</f>
        <v>15 Juni sampai dengan 31 Agustus 2026</v>
      </c>
      <c r="T1859" s="38" t="str">
        <f t="shared" si="1867"/>
        <v>31 Agustus 2026</v>
      </c>
      <c r="U1859" s="46"/>
      <c r="V1859" s="42"/>
      <c r="W1859" s="42"/>
      <c r="X1859" s="42"/>
    </row>
    <row r="1860" ht="15.0" customHeight="1">
      <c r="A1860" s="36" t="s">
        <v>6922</v>
      </c>
      <c r="B1860" s="43"/>
      <c r="C1860" s="44"/>
      <c r="D1860" s="47"/>
      <c r="E1860" s="47"/>
      <c r="F1860" s="39" t="str">
        <f t="shared" si="2"/>
        <v>PETUGAS.1859/SPK/SE/PML/3172/2026</v>
      </c>
      <c r="G1860" s="45"/>
      <c r="H1860" s="39" t="str">
        <f>VLOOKUP(G1860,'MITRA (REFERENSI)'!$A:$Z,16,FALSE)</f>
        <v>#N/A</v>
      </c>
      <c r="I1860" s="39" t="str">
        <f>VLOOKUP(G1860,'MITRA (REFERENSI)'!$A:$Z,25,FALSE)</f>
        <v>#N/A</v>
      </c>
      <c r="J1860" s="38" t="str">
        <f>VLOOKUP(G1860,'MITRA (REFERENSI)'!$A:$Z,26,FALSE)</f>
        <v>#N/A</v>
      </c>
      <c r="K1860" s="38" t="str">
        <f>VLOOKUP(G1860,'MITRA (REFERENSI)'!$A:$Z,15,FALSE)</f>
        <v>#N/A</v>
      </c>
      <c r="L1860" s="38" t="str">
        <f>VLOOKUP(G1860,'MITRA (REFERENSI)'!$A:$Z,15,FALSE)</f>
        <v>#N/A</v>
      </c>
      <c r="M1860" s="38" t="str">
        <f>IF(B1860=1,'KELAS (REFERENSI)'!M1860,IF(B1860=2,'KELAS (REFERENSI)'!M1875,IF(B1860=3,'KELAS (REFERENSI)'!M1890,IF(B1860=4,'KELAS (REFERENSI)'!M1905,""))))</f>
        <v/>
      </c>
      <c r="N1860" s="38" t="str">
        <f>IF(B1860=1,'KELAS (REFERENSI)'!N1860,IF(B1860=2,'KELAS (REFERENSI)'!N1875,IF(B1860=3,'KELAS (REFERENSI)'!N1890,IF(B1860=4,'KELAS (REFERENSI)'!N1905,""))))</f>
        <v/>
      </c>
      <c r="O1860" s="38" t="str">
        <f>IF(B1860=1,'KELAS (REFERENSI)'!O1860,IF(B1860=2,'KELAS (REFERENSI)'!O1875,IF(B1860=3,'KELAS (REFERENSI)'!O1890,IF(B1860=4,'KELAS (REFERENSI)'!O1905,""))))</f>
        <v/>
      </c>
      <c r="P1860" s="38" t="str">
        <f>IF(B1860=1,'KELAS (REFERENSI)'!P1860,IF(B1860=2,'KELAS (REFERENSI)'!P1875,IF(B1860=3,'KELAS (REFERENSI)'!P1890,IF(B1860=4,'KELAS (REFERENSI)'!P1905,""))))</f>
        <v/>
      </c>
      <c r="Q1860" s="38" t="str">
        <f t="shared" si="4"/>
        <v>BPS Kota Jakarta Timur</v>
      </c>
      <c r="R1860" s="38" t="str">
        <f t="shared" si="56"/>
        <v/>
      </c>
      <c r="S1860" s="38" t="str">
        <f t="shared" ref="S1860:T1860" si="1868">S1859</f>
        <v>15 Juni sampai dengan 31 Agustus 2026</v>
      </c>
      <c r="T1860" s="38" t="str">
        <f t="shared" si="1868"/>
        <v>31 Agustus 2026</v>
      </c>
      <c r="U1860" s="46"/>
      <c r="V1860" s="42"/>
      <c r="W1860" s="42"/>
      <c r="X1860" s="42"/>
    </row>
    <row r="1861" ht="15.0" customHeight="1">
      <c r="A1861" s="36" t="s">
        <v>6923</v>
      </c>
      <c r="B1861" s="43"/>
      <c r="C1861" s="44"/>
      <c r="D1861" s="47"/>
      <c r="E1861" s="47"/>
      <c r="F1861" s="39" t="str">
        <f t="shared" si="2"/>
        <v>PETUGAS.1860/SPK/SE/PML/3172/2026</v>
      </c>
      <c r="G1861" s="45"/>
      <c r="H1861" s="39" t="str">
        <f>VLOOKUP(G1861,'MITRA (REFERENSI)'!$A:$Z,16,FALSE)</f>
        <v>#N/A</v>
      </c>
      <c r="I1861" s="39" t="str">
        <f>VLOOKUP(G1861,'MITRA (REFERENSI)'!$A:$Z,25,FALSE)</f>
        <v>#N/A</v>
      </c>
      <c r="J1861" s="38" t="str">
        <f>VLOOKUP(G1861,'MITRA (REFERENSI)'!$A:$Z,26,FALSE)</f>
        <v>#N/A</v>
      </c>
      <c r="K1861" s="38" t="str">
        <f>VLOOKUP(G1861,'MITRA (REFERENSI)'!$A:$Z,15,FALSE)</f>
        <v>#N/A</v>
      </c>
      <c r="L1861" s="38" t="str">
        <f>VLOOKUP(G1861,'MITRA (REFERENSI)'!$A:$Z,15,FALSE)</f>
        <v>#N/A</v>
      </c>
      <c r="M1861" s="38" t="str">
        <f>IF(B1861=1,'KELAS (REFERENSI)'!M1861,IF(B1861=2,'KELAS (REFERENSI)'!M1876,IF(B1861=3,'KELAS (REFERENSI)'!M1891,IF(B1861=4,'KELAS (REFERENSI)'!M1906,""))))</f>
        <v/>
      </c>
      <c r="N1861" s="38" t="str">
        <f>IF(B1861=1,'KELAS (REFERENSI)'!N1861,IF(B1861=2,'KELAS (REFERENSI)'!N1876,IF(B1861=3,'KELAS (REFERENSI)'!N1891,IF(B1861=4,'KELAS (REFERENSI)'!N1906,""))))</f>
        <v/>
      </c>
      <c r="O1861" s="38" t="str">
        <f>IF(B1861=1,'KELAS (REFERENSI)'!O1861,IF(B1861=2,'KELAS (REFERENSI)'!O1876,IF(B1861=3,'KELAS (REFERENSI)'!O1891,IF(B1861=4,'KELAS (REFERENSI)'!O1906,""))))</f>
        <v/>
      </c>
      <c r="P1861" s="38" t="str">
        <f>IF(B1861=1,'KELAS (REFERENSI)'!P1861,IF(B1861=2,'KELAS (REFERENSI)'!P1876,IF(B1861=3,'KELAS (REFERENSI)'!P1891,IF(B1861=4,'KELAS (REFERENSI)'!P1906,""))))</f>
        <v/>
      </c>
      <c r="Q1861" s="38" t="str">
        <f t="shared" si="4"/>
        <v>BPS Kota Jakarta Timur</v>
      </c>
      <c r="R1861" s="38" t="str">
        <f t="shared" si="56"/>
        <v/>
      </c>
      <c r="S1861" s="38" t="str">
        <f t="shared" ref="S1861:T1861" si="1869">S1860</f>
        <v>15 Juni sampai dengan 31 Agustus 2026</v>
      </c>
      <c r="T1861" s="38" t="str">
        <f t="shared" si="1869"/>
        <v>31 Agustus 2026</v>
      </c>
      <c r="U1861" s="46"/>
      <c r="V1861" s="42"/>
      <c r="W1861" s="42"/>
      <c r="X1861" s="42"/>
    </row>
    <row r="1862" ht="15.0" customHeight="1">
      <c r="A1862" s="36" t="s">
        <v>6924</v>
      </c>
      <c r="B1862" s="43"/>
      <c r="C1862" s="44"/>
      <c r="D1862" s="47"/>
      <c r="E1862" s="47"/>
      <c r="F1862" s="39" t="str">
        <f t="shared" si="2"/>
        <v>PETUGAS.1861/SPK/SE/PML/3172/2026</v>
      </c>
      <c r="G1862" s="45"/>
      <c r="H1862" s="39" t="str">
        <f>VLOOKUP(G1862,'MITRA (REFERENSI)'!$A:$Z,16,FALSE)</f>
        <v>#N/A</v>
      </c>
      <c r="I1862" s="39" t="str">
        <f>VLOOKUP(G1862,'MITRA (REFERENSI)'!$A:$Z,25,FALSE)</f>
        <v>#N/A</v>
      </c>
      <c r="J1862" s="38" t="str">
        <f>VLOOKUP(G1862,'MITRA (REFERENSI)'!$A:$Z,26,FALSE)</f>
        <v>#N/A</v>
      </c>
      <c r="K1862" s="38" t="str">
        <f>VLOOKUP(G1862,'MITRA (REFERENSI)'!$A:$Z,15,FALSE)</f>
        <v>#N/A</v>
      </c>
      <c r="L1862" s="38" t="str">
        <f>VLOOKUP(G1862,'MITRA (REFERENSI)'!$A:$Z,15,FALSE)</f>
        <v>#N/A</v>
      </c>
      <c r="M1862" s="38" t="str">
        <f>IF(B1862=1,'KELAS (REFERENSI)'!M1862,IF(B1862=2,'KELAS (REFERENSI)'!M1877,IF(B1862=3,'KELAS (REFERENSI)'!M1892,IF(B1862=4,'KELAS (REFERENSI)'!M1907,""))))</f>
        <v/>
      </c>
      <c r="N1862" s="38" t="str">
        <f>IF(B1862=1,'KELAS (REFERENSI)'!N1862,IF(B1862=2,'KELAS (REFERENSI)'!N1877,IF(B1862=3,'KELAS (REFERENSI)'!N1892,IF(B1862=4,'KELAS (REFERENSI)'!N1907,""))))</f>
        <v/>
      </c>
      <c r="O1862" s="38" t="str">
        <f>IF(B1862=1,'KELAS (REFERENSI)'!O1862,IF(B1862=2,'KELAS (REFERENSI)'!O1877,IF(B1862=3,'KELAS (REFERENSI)'!O1892,IF(B1862=4,'KELAS (REFERENSI)'!O1907,""))))</f>
        <v/>
      </c>
      <c r="P1862" s="38" t="str">
        <f>IF(B1862=1,'KELAS (REFERENSI)'!P1862,IF(B1862=2,'KELAS (REFERENSI)'!P1877,IF(B1862=3,'KELAS (REFERENSI)'!P1892,IF(B1862=4,'KELAS (REFERENSI)'!P1907,""))))</f>
        <v/>
      </c>
      <c r="Q1862" s="38" t="str">
        <f t="shared" si="4"/>
        <v>BPS Kota Jakarta Timur</v>
      </c>
      <c r="R1862" s="38" t="str">
        <f t="shared" si="56"/>
        <v/>
      </c>
      <c r="S1862" s="38" t="str">
        <f t="shared" ref="S1862:T1862" si="1870">S1861</f>
        <v>15 Juni sampai dengan 31 Agustus 2026</v>
      </c>
      <c r="T1862" s="38" t="str">
        <f t="shared" si="1870"/>
        <v>31 Agustus 2026</v>
      </c>
      <c r="U1862" s="46"/>
      <c r="V1862" s="42"/>
      <c r="W1862" s="42"/>
      <c r="X1862" s="42"/>
    </row>
    <row r="1863" ht="15.0" customHeight="1">
      <c r="A1863" s="36" t="s">
        <v>6925</v>
      </c>
      <c r="B1863" s="43"/>
      <c r="C1863" s="44"/>
      <c r="D1863" s="47"/>
      <c r="E1863" s="47"/>
      <c r="F1863" s="39" t="str">
        <f t="shared" si="2"/>
        <v>PETUGAS.1862/SPK/SE/PML/3172/2026</v>
      </c>
      <c r="G1863" s="45"/>
      <c r="H1863" s="39" t="str">
        <f>VLOOKUP(G1863,'MITRA (REFERENSI)'!$A:$Z,16,FALSE)</f>
        <v>#N/A</v>
      </c>
      <c r="I1863" s="39" t="str">
        <f>VLOOKUP(G1863,'MITRA (REFERENSI)'!$A:$Z,25,FALSE)</f>
        <v>#N/A</v>
      </c>
      <c r="J1863" s="38" t="str">
        <f>VLOOKUP(G1863,'MITRA (REFERENSI)'!$A:$Z,26,FALSE)</f>
        <v>#N/A</v>
      </c>
      <c r="K1863" s="38" t="str">
        <f>VLOOKUP(G1863,'MITRA (REFERENSI)'!$A:$Z,15,FALSE)</f>
        <v>#N/A</v>
      </c>
      <c r="L1863" s="38" t="str">
        <f>VLOOKUP(G1863,'MITRA (REFERENSI)'!$A:$Z,15,FALSE)</f>
        <v>#N/A</v>
      </c>
      <c r="M1863" s="38" t="str">
        <f>IF(B1863=1,'KELAS (REFERENSI)'!M1863,IF(B1863=2,'KELAS (REFERENSI)'!M1878,IF(B1863=3,'KELAS (REFERENSI)'!M1893,IF(B1863=4,'KELAS (REFERENSI)'!M1908,""))))</f>
        <v/>
      </c>
      <c r="N1863" s="38" t="str">
        <f>IF(B1863=1,'KELAS (REFERENSI)'!N1863,IF(B1863=2,'KELAS (REFERENSI)'!N1878,IF(B1863=3,'KELAS (REFERENSI)'!N1893,IF(B1863=4,'KELAS (REFERENSI)'!N1908,""))))</f>
        <v/>
      </c>
      <c r="O1863" s="38" t="str">
        <f>IF(B1863=1,'KELAS (REFERENSI)'!O1863,IF(B1863=2,'KELAS (REFERENSI)'!O1878,IF(B1863=3,'KELAS (REFERENSI)'!O1893,IF(B1863=4,'KELAS (REFERENSI)'!O1908,""))))</f>
        <v/>
      </c>
      <c r="P1863" s="38" t="str">
        <f>IF(B1863=1,'KELAS (REFERENSI)'!P1863,IF(B1863=2,'KELAS (REFERENSI)'!P1878,IF(B1863=3,'KELAS (REFERENSI)'!P1893,IF(B1863=4,'KELAS (REFERENSI)'!P1908,""))))</f>
        <v/>
      </c>
      <c r="Q1863" s="38" t="str">
        <f t="shared" si="4"/>
        <v>BPS Kota Jakarta Timur</v>
      </c>
      <c r="R1863" s="38" t="str">
        <f t="shared" si="56"/>
        <v/>
      </c>
      <c r="S1863" s="38" t="str">
        <f t="shared" ref="S1863:T1863" si="1871">S1862</f>
        <v>15 Juni sampai dengan 31 Agustus 2026</v>
      </c>
      <c r="T1863" s="38" t="str">
        <f t="shared" si="1871"/>
        <v>31 Agustus 2026</v>
      </c>
      <c r="U1863" s="46"/>
      <c r="V1863" s="42"/>
      <c r="W1863" s="42"/>
      <c r="X1863" s="42"/>
    </row>
    <row r="1864" ht="15.0" customHeight="1">
      <c r="A1864" s="36" t="s">
        <v>6926</v>
      </c>
      <c r="B1864" s="43"/>
      <c r="C1864" s="44"/>
      <c r="D1864" s="47"/>
      <c r="E1864" s="47"/>
      <c r="F1864" s="39" t="str">
        <f t="shared" si="2"/>
        <v>PETUGAS.1863/SPK/SE/PML/3172/2026</v>
      </c>
      <c r="G1864" s="45"/>
      <c r="H1864" s="39" t="str">
        <f>VLOOKUP(G1864,'MITRA (REFERENSI)'!$A:$Z,16,FALSE)</f>
        <v>#N/A</v>
      </c>
      <c r="I1864" s="39" t="str">
        <f>VLOOKUP(G1864,'MITRA (REFERENSI)'!$A:$Z,25,FALSE)</f>
        <v>#N/A</v>
      </c>
      <c r="J1864" s="38" t="str">
        <f>VLOOKUP(G1864,'MITRA (REFERENSI)'!$A:$Z,26,FALSE)</f>
        <v>#N/A</v>
      </c>
      <c r="K1864" s="38" t="str">
        <f>VLOOKUP(G1864,'MITRA (REFERENSI)'!$A:$Z,15,FALSE)</f>
        <v>#N/A</v>
      </c>
      <c r="L1864" s="38" t="str">
        <f>VLOOKUP(G1864,'MITRA (REFERENSI)'!$A:$Z,15,FALSE)</f>
        <v>#N/A</v>
      </c>
      <c r="M1864" s="38" t="str">
        <f>IF(B1864=1,'KELAS (REFERENSI)'!M1864,IF(B1864=2,'KELAS (REFERENSI)'!M1879,IF(B1864=3,'KELAS (REFERENSI)'!M1894,IF(B1864=4,'KELAS (REFERENSI)'!M1909,""))))</f>
        <v/>
      </c>
      <c r="N1864" s="38" t="str">
        <f>IF(B1864=1,'KELAS (REFERENSI)'!N1864,IF(B1864=2,'KELAS (REFERENSI)'!N1879,IF(B1864=3,'KELAS (REFERENSI)'!N1894,IF(B1864=4,'KELAS (REFERENSI)'!N1909,""))))</f>
        <v/>
      </c>
      <c r="O1864" s="38" t="str">
        <f>IF(B1864=1,'KELAS (REFERENSI)'!O1864,IF(B1864=2,'KELAS (REFERENSI)'!O1879,IF(B1864=3,'KELAS (REFERENSI)'!O1894,IF(B1864=4,'KELAS (REFERENSI)'!O1909,""))))</f>
        <v/>
      </c>
      <c r="P1864" s="38" t="str">
        <f>IF(B1864=1,'KELAS (REFERENSI)'!P1864,IF(B1864=2,'KELAS (REFERENSI)'!P1879,IF(B1864=3,'KELAS (REFERENSI)'!P1894,IF(B1864=4,'KELAS (REFERENSI)'!P1909,""))))</f>
        <v/>
      </c>
      <c r="Q1864" s="38" t="str">
        <f t="shared" si="4"/>
        <v>BPS Kota Jakarta Timur</v>
      </c>
      <c r="R1864" s="38" t="str">
        <f t="shared" si="56"/>
        <v/>
      </c>
      <c r="S1864" s="38" t="str">
        <f t="shared" ref="S1864:T1864" si="1872">S1863</f>
        <v>15 Juni sampai dengan 31 Agustus 2026</v>
      </c>
      <c r="T1864" s="38" t="str">
        <f t="shared" si="1872"/>
        <v>31 Agustus 2026</v>
      </c>
      <c r="U1864" s="46"/>
      <c r="V1864" s="42"/>
      <c r="W1864" s="42"/>
      <c r="X1864" s="42"/>
    </row>
    <row r="1865" ht="15.0" customHeight="1">
      <c r="A1865" s="36" t="s">
        <v>6927</v>
      </c>
      <c r="B1865" s="43"/>
      <c r="C1865" s="44"/>
      <c r="D1865" s="47"/>
      <c r="E1865" s="47"/>
      <c r="F1865" s="39" t="str">
        <f t="shared" si="2"/>
        <v>PETUGAS.1864/SPK/SE/PML/3172/2026</v>
      </c>
      <c r="G1865" s="45"/>
      <c r="H1865" s="39" t="str">
        <f>VLOOKUP(G1865,'MITRA (REFERENSI)'!$A:$Z,16,FALSE)</f>
        <v>#N/A</v>
      </c>
      <c r="I1865" s="39" t="str">
        <f>VLOOKUP(G1865,'MITRA (REFERENSI)'!$A:$Z,25,FALSE)</f>
        <v>#N/A</v>
      </c>
      <c r="J1865" s="38" t="str">
        <f>VLOOKUP(G1865,'MITRA (REFERENSI)'!$A:$Z,26,FALSE)</f>
        <v>#N/A</v>
      </c>
      <c r="K1865" s="38" t="str">
        <f>VLOOKUP(G1865,'MITRA (REFERENSI)'!$A:$Z,15,FALSE)</f>
        <v>#N/A</v>
      </c>
      <c r="L1865" s="38" t="str">
        <f>VLOOKUP(G1865,'MITRA (REFERENSI)'!$A:$Z,15,FALSE)</f>
        <v>#N/A</v>
      </c>
      <c r="M1865" s="38" t="str">
        <f>IF(B1865=1,'KELAS (REFERENSI)'!M1865,IF(B1865=2,'KELAS (REFERENSI)'!M1880,IF(B1865=3,'KELAS (REFERENSI)'!M1895,IF(B1865=4,'KELAS (REFERENSI)'!M1910,""))))</f>
        <v/>
      </c>
      <c r="N1865" s="38" t="str">
        <f>IF(B1865=1,'KELAS (REFERENSI)'!N1865,IF(B1865=2,'KELAS (REFERENSI)'!N1880,IF(B1865=3,'KELAS (REFERENSI)'!N1895,IF(B1865=4,'KELAS (REFERENSI)'!N1910,""))))</f>
        <v/>
      </c>
      <c r="O1865" s="38" t="str">
        <f>IF(B1865=1,'KELAS (REFERENSI)'!O1865,IF(B1865=2,'KELAS (REFERENSI)'!O1880,IF(B1865=3,'KELAS (REFERENSI)'!O1895,IF(B1865=4,'KELAS (REFERENSI)'!O1910,""))))</f>
        <v/>
      </c>
      <c r="P1865" s="38" t="str">
        <f>IF(B1865=1,'KELAS (REFERENSI)'!P1865,IF(B1865=2,'KELAS (REFERENSI)'!P1880,IF(B1865=3,'KELAS (REFERENSI)'!P1895,IF(B1865=4,'KELAS (REFERENSI)'!P1910,""))))</f>
        <v/>
      </c>
      <c r="Q1865" s="38" t="str">
        <f t="shared" si="4"/>
        <v>BPS Kota Jakarta Timur</v>
      </c>
      <c r="R1865" s="38" t="str">
        <f t="shared" si="56"/>
        <v/>
      </c>
      <c r="S1865" s="38" t="str">
        <f t="shared" ref="S1865:T1865" si="1873">S1864</f>
        <v>15 Juni sampai dengan 31 Agustus 2026</v>
      </c>
      <c r="T1865" s="38" t="str">
        <f t="shared" si="1873"/>
        <v>31 Agustus 2026</v>
      </c>
      <c r="U1865" s="46"/>
      <c r="V1865" s="42"/>
      <c r="W1865" s="42"/>
      <c r="X1865" s="42"/>
    </row>
    <row r="1866" ht="15.0" customHeight="1">
      <c r="A1866" s="36" t="s">
        <v>6928</v>
      </c>
      <c r="B1866" s="43"/>
      <c r="C1866" s="44"/>
      <c r="D1866" s="47"/>
      <c r="E1866" s="47"/>
      <c r="F1866" s="39" t="str">
        <f t="shared" si="2"/>
        <v>PETUGAS.1865/SPK/SE/PML/3172/2026</v>
      </c>
      <c r="G1866" s="45"/>
      <c r="H1866" s="39" t="str">
        <f>VLOOKUP(G1866,'MITRA (REFERENSI)'!$A:$Z,16,FALSE)</f>
        <v>#N/A</v>
      </c>
      <c r="I1866" s="39" t="str">
        <f>VLOOKUP(G1866,'MITRA (REFERENSI)'!$A:$Z,25,FALSE)</f>
        <v>#N/A</v>
      </c>
      <c r="J1866" s="38" t="str">
        <f>VLOOKUP(G1866,'MITRA (REFERENSI)'!$A:$Z,26,FALSE)</f>
        <v>#N/A</v>
      </c>
      <c r="K1866" s="38" t="str">
        <f>VLOOKUP(G1866,'MITRA (REFERENSI)'!$A:$Z,15,FALSE)</f>
        <v>#N/A</v>
      </c>
      <c r="L1866" s="38" t="str">
        <f>VLOOKUP(G1866,'MITRA (REFERENSI)'!$A:$Z,15,FALSE)</f>
        <v>#N/A</v>
      </c>
      <c r="M1866" s="38" t="str">
        <f>IF(B1866=1,'KELAS (REFERENSI)'!M1866,IF(B1866=2,'KELAS (REFERENSI)'!M1881,IF(B1866=3,'KELAS (REFERENSI)'!M1896,IF(B1866=4,'KELAS (REFERENSI)'!M1911,""))))</f>
        <v/>
      </c>
      <c r="N1866" s="38" t="str">
        <f>IF(B1866=1,'KELAS (REFERENSI)'!N1866,IF(B1866=2,'KELAS (REFERENSI)'!N1881,IF(B1866=3,'KELAS (REFERENSI)'!N1896,IF(B1866=4,'KELAS (REFERENSI)'!N1911,""))))</f>
        <v/>
      </c>
      <c r="O1866" s="38" t="str">
        <f>IF(B1866=1,'KELAS (REFERENSI)'!O1866,IF(B1866=2,'KELAS (REFERENSI)'!O1881,IF(B1866=3,'KELAS (REFERENSI)'!O1896,IF(B1866=4,'KELAS (REFERENSI)'!O1911,""))))</f>
        <v/>
      </c>
      <c r="P1866" s="38" t="str">
        <f>IF(B1866=1,'KELAS (REFERENSI)'!P1866,IF(B1866=2,'KELAS (REFERENSI)'!P1881,IF(B1866=3,'KELAS (REFERENSI)'!P1896,IF(B1866=4,'KELAS (REFERENSI)'!P1911,""))))</f>
        <v/>
      </c>
      <c r="Q1866" s="38" t="str">
        <f t="shared" si="4"/>
        <v>BPS Kota Jakarta Timur</v>
      </c>
      <c r="R1866" s="38" t="str">
        <f t="shared" si="56"/>
        <v/>
      </c>
      <c r="S1866" s="38" t="str">
        <f t="shared" ref="S1866:T1866" si="1874">S1865</f>
        <v>15 Juni sampai dengan 31 Agustus 2026</v>
      </c>
      <c r="T1866" s="38" t="str">
        <f t="shared" si="1874"/>
        <v>31 Agustus 2026</v>
      </c>
      <c r="U1866" s="46"/>
      <c r="V1866" s="42"/>
      <c r="W1866" s="42"/>
      <c r="X1866" s="42"/>
    </row>
    <row r="1867" ht="15.0" customHeight="1">
      <c r="A1867" s="36" t="s">
        <v>6929</v>
      </c>
      <c r="B1867" s="43"/>
      <c r="C1867" s="44"/>
      <c r="D1867" s="47"/>
      <c r="E1867" s="47"/>
      <c r="F1867" s="39" t="str">
        <f t="shared" si="2"/>
        <v>PETUGAS.1866/SPK/SE/PML/3172/2026</v>
      </c>
      <c r="G1867" s="45"/>
      <c r="H1867" s="39" t="str">
        <f>VLOOKUP(G1867,'MITRA (REFERENSI)'!$A:$Z,16,FALSE)</f>
        <v>#N/A</v>
      </c>
      <c r="I1867" s="39" t="str">
        <f>VLOOKUP(G1867,'MITRA (REFERENSI)'!$A:$Z,25,FALSE)</f>
        <v>#N/A</v>
      </c>
      <c r="J1867" s="38" t="str">
        <f>VLOOKUP(G1867,'MITRA (REFERENSI)'!$A:$Z,26,FALSE)</f>
        <v>#N/A</v>
      </c>
      <c r="K1867" s="38" t="str">
        <f>VLOOKUP(G1867,'MITRA (REFERENSI)'!$A:$Z,15,FALSE)</f>
        <v>#N/A</v>
      </c>
      <c r="L1867" s="38" t="str">
        <f>VLOOKUP(G1867,'MITRA (REFERENSI)'!$A:$Z,15,FALSE)</f>
        <v>#N/A</v>
      </c>
      <c r="M1867" s="38" t="str">
        <f>IF(B1867=1,'KELAS (REFERENSI)'!M1867,IF(B1867=2,'KELAS (REFERENSI)'!M1882,IF(B1867=3,'KELAS (REFERENSI)'!M1897,IF(B1867=4,'KELAS (REFERENSI)'!M1912,""))))</f>
        <v/>
      </c>
      <c r="N1867" s="38" t="str">
        <f>IF(B1867=1,'KELAS (REFERENSI)'!N1867,IF(B1867=2,'KELAS (REFERENSI)'!N1882,IF(B1867=3,'KELAS (REFERENSI)'!N1897,IF(B1867=4,'KELAS (REFERENSI)'!N1912,""))))</f>
        <v/>
      </c>
      <c r="O1867" s="38" t="str">
        <f>IF(B1867=1,'KELAS (REFERENSI)'!O1867,IF(B1867=2,'KELAS (REFERENSI)'!O1882,IF(B1867=3,'KELAS (REFERENSI)'!O1897,IF(B1867=4,'KELAS (REFERENSI)'!O1912,""))))</f>
        <v/>
      </c>
      <c r="P1867" s="38" t="str">
        <f>IF(B1867=1,'KELAS (REFERENSI)'!P1867,IF(B1867=2,'KELAS (REFERENSI)'!P1882,IF(B1867=3,'KELAS (REFERENSI)'!P1897,IF(B1867=4,'KELAS (REFERENSI)'!P1912,""))))</f>
        <v/>
      </c>
      <c r="Q1867" s="38" t="str">
        <f t="shared" si="4"/>
        <v>BPS Kota Jakarta Timur</v>
      </c>
      <c r="R1867" s="38" t="str">
        <f t="shared" si="56"/>
        <v/>
      </c>
      <c r="S1867" s="38" t="str">
        <f t="shared" ref="S1867:T1867" si="1875">S1866</f>
        <v>15 Juni sampai dengan 31 Agustus 2026</v>
      </c>
      <c r="T1867" s="38" t="str">
        <f t="shared" si="1875"/>
        <v>31 Agustus 2026</v>
      </c>
      <c r="U1867" s="46"/>
      <c r="V1867" s="42"/>
      <c r="W1867" s="42"/>
      <c r="X1867" s="42"/>
    </row>
    <row r="1868" ht="15.0" customHeight="1">
      <c r="A1868" s="36" t="s">
        <v>6930</v>
      </c>
      <c r="B1868" s="43"/>
      <c r="C1868" s="44"/>
      <c r="D1868" s="47"/>
      <c r="E1868" s="47"/>
      <c r="F1868" s="39" t="str">
        <f t="shared" si="2"/>
        <v>PETUGAS.1867/SPK/SE/PML/3172/2026</v>
      </c>
      <c r="G1868" s="45"/>
      <c r="H1868" s="39" t="str">
        <f>VLOOKUP(G1868,'MITRA (REFERENSI)'!$A:$Z,16,FALSE)</f>
        <v>#N/A</v>
      </c>
      <c r="I1868" s="39" t="str">
        <f>VLOOKUP(G1868,'MITRA (REFERENSI)'!$A:$Z,25,FALSE)</f>
        <v>#N/A</v>
      </c>
      <c r="J1868" s="38" t="str">
        <f>VLOOKUP(G1868,'MITRA (REFERENSI)'!$A:$Z,26,FALSE)</f>
        <v>#N/A</v>
      </c>
      <c r="K1868" s="38" t="str">
        <f>VLOOKUP(G1868,'MITRA (REFERENSI)'!$A:$Z,15,FALSE)</f>
        <v>#N/A</v>
      </c>
      <c r="L1868" s="38" t="str">
        <f>VLOOKUP(G1868,'MITRA (REFERENSI)'!$A:$Z,15,FALSE)</f>
        <v>#N/A</v>
      </c>
      <c r="M1868" s="38" t="str">
        <f>IF(B1868=1,'KELAS (REFERENSI)'!M1868,IF(B1868=2,'KELAS (REFERENSI)'!M1883,IF(B1868=3,'KELAS (REFERENSI)'!M1898,IF(B1868=4,'KELAS (REFERENSI)'!M1913,""))))</f>
        <v/>
      </c>
      <c r="N1868" s="38" t="str">
        <f>IF(B1868=1,'KELAS (REFERENSI)'!N1868,IF(B1868=2,'KELAS (REFERENSI)'!N1883,IF(B1868=3,'KELAS (REFERENSI)'!N1898,IF(B1868=4,'KELAS (REFERENSI)'!N1913,""))))</f>
        <v/>
      </c>
      <c r="O1868" s="38" t="str">
        <f>IF(B1868=1,'KELAS (REFERENSI)'!O1868,IF(B1868=2,'KELAS (REFERENSI)'!O1883,IF(B1868=3,'KELAS (REFERENSI)'!O1898,IF(B1868=4,'KELAS (REFERENSI)'!O1913,""))))</f>
        <v/>
      </c>
      <c r="P1868" s="38" t="str">
        <f>IF(B1868=1,'KELAS (REFERENSI)'!P1868,IF(B1868=2,'KELAS (REFERENSI)'!P1883,IF(B1868=3,'KELAS (REFERENSI)'!P1898,IF(B1868=4,'KELAS (REFERENSI)'!P1913,""))))</f>
        <v/>
      </c>
      <c r="Q1868" s="38" t="str">
        <f t="shared" si="4"/>
        <v>BPS Kota Jakarta Timur</v>
      </c>
      <c r="R1868" s="38" t="str">
        <f t="shared" si="56"/>
        <v/>
      </c>
      <c r="S1868" s="38" t="str">
        <f t="shared" ref="S1868:T1868" si="1876">S1867</f>
        <v>15 Juni sampai dengan 31 Agustus 2026</v>
      </c>
      <c r="T1868" s="38" t="str">
        <f t="shared" si="1876"/>
        <v>31 Agustus 2026</v>
      </c>
      <c r="U1868" s="46"/>
      <c r="V1868" s="42"/>
      <c r="W1868" s="42"/>
      <c r="X1868" s="42"/>
    </row>
    <row r="1869" ht="15.0" customHeight="1">
      <c r="A1869" s="36" t="s">
        <v>6931</v>
      </c>
      <c r="B1869" s="43"/>
      <c r="C1869" s="44"/>
      <c r="D1869" s="47"/>
      <c r="E1869" s="47"/>
      <c r="F1869" s="39" t="str">
        <f t="shared" si="2"/>
        <v>PETUGAS.1868/SPK/SE/PML/3172/2026</v>
      </c>
      <c r="G1869" s="45"/>
      <c r="H1869" s="39" t="str">
        <f>VLOOKUP(G1869,'MITRA (REFERENSI)'!$A:$Z,16,FALSE)</f>
        <v>#N/A</v>
      </c>
      <c r="I1869" s="39" t="str">
        <f>VLOOKUP(G1869,'MITRA (REFERENSI)'!$A:$Z,25,FALSE)</f>
        <v>#N/A</v>
      </c>
      <c r="J1869" s="38" t="str">
        <f>VLOOKUP(G1869,'MITRA (REFERENSI)'!$A:$Z,26,FALSE)</f>
        <v>#N/A</v>
      </c>
      <c r="K1869" s="38" t="str">
        <f>VLOOKUP(G1869,'MITRA (REFERENSI)'!$A:$Z,15,FALSE)</f>
        <v>#N/A</v>
      </c>
      <c r="L1869" s="38" t="str">
        <f>VLOOKUP(G1869,'MITRA (REFERENSI)'!$A:$Z,15,FALSE)</f>
        <v>#N/A</v>
      </c>
      <c r="M1869" s="38" t="str">
        <f>IF(B1869=1,'KELAS (REFERENSI)'!M1869,IF(B1869=2,'KELAS (REFERENSI)'!M1884,IF(B1869=3,'KELAS (REFERENSI)'!M1899,IF(B1869=4,'KELAS (REFERENSI)'!M1914,""))))</f>
        <v/>
      </c>
      <c r="N1869" s="38" t="str">
        <f>IF(B1869=1,'KELAS (REFERENSI)'!N1869,IF(B1869=2,'KELAS (REFERENSI)'!N1884,IF(B1869=3,'KELAS (REFERENSI)'!N1899,IF(B1869=4,'KELAS (REFERENSI)'!N1914,""))))</f>
        <v/>
      </c>
      <c r="O1869" s="38" t="str">
        <f>IF(B1869=1,'KELAS (REFERENSI)'!O1869,IF(B1869=2,'KELAS (REFERENSI)'!O1884,IF(B1869=3,'KELAS (REFERENSI)'!O1899,IF(B1869=4,'KELAS (REFERENSI)'!O1914,""))))</f>
        <v/>
      </c>
      <c r="P1869" s="38" t="str">
        <f>IF(B1869=1,'KELAS (REFERENSI)'!P1869,IF(B1869=2,'KELAS (REFERENSI)'!P1884,IF(B1869=3,'KELAS (REFERENSI)'!P1899,IF(B1869=4,'KELAS (REFERENSI)'!P1914,""))))</f>
        <v/>
      </c>
      <c r="Q1869" s="38" t="str">
        <f t="shared" si="4"/>
        <v>BPS Kota Jakarta Timur</v>
      </c>
      <c r="R1869" s="38" t="str">
        <f t="shared" si="56"/>
        <v/>
      </c>
      <c r="S1869" s="38" t="str">
        <f t="shared" ref="S1869:T1869" si="1877">S1868</f>
        <v>15 Juni sampai dengan 31 Agustus 2026</v>
      </c>
      <c r="T1869" s="38" t="str">
        <f t="shared" si="1877"/>
        <v>31 Agustus 2026</v>
      </c>
      <c r="U1869" s="46"/>
      <c r="V1869" s="42"/>
      <c r="W1869" s="42"/>
      <c r="X1869" s="42"/>
    </row>
    <row r="1870" ht="15.0" customHeight="1">
      <c r="A1870" s="36" t="s">
        <v>6932</v>
      </c>
      <c r="B1870" s="43"/>
      <c r="C1870" s="44"/>
      <c r="D1870" s="47"/>
      <c r="E1870" s="47"/>
      <c r="F1870" s="39" t="str">
        <f t="shared" si="2"/>
        <v>PETUGAS.1869/SPK/SE/PML/3172/2026</v>
      </c>
      <c r="G1870" s="45"/>
      <c r="H1870" s="39" t="str">
        <f>VLOOKUP(G1870,'MITRA (REFERENSI)'!$A:$Z,16,FALSE)</f>
        <v>#N/A</v>
      </c>
      <c r="I1870" s="39" t="str">
        <f>VLOOKUP(G1870,'MITRA (REFERENSI)'!$A:$Z,25,FALSE)</f>
        <v>#N/A</v>
      </c>
      <c r="J1870" s="38" t="str">
        <f>VLOOKUP(G1870,'MITRA (REFERENSI)'!$A:$Z,26,FALSE)</f>
        <v>#N/A</v>
      </c>
      <c r="K1870" s="38" t="str">
        <f>VLOOKUP(G1870,'MITRA (REFERENSI)'!$A:$Z,15,FALSE)</f>
        <v>#N/A</v>
      </c>
      <c r="L1870" s="38" t="str">
        <f>VLOOKUP(G1870,'MITRA (REFERENSI)'!$A:$Z,15,FALSE)</f>
        <v>#N/A</v>
      </c>
      <c r="M1870" s="38" t="str">
        <f>IF(B1870=1,'KELAS (REFERENSI)'!M1870,IF(B1870=2,'KELAS (REFERENSI)'!M1885,IF(B1870=3,'KELAS (REFERENSI)'!M1900,IF(B1870=4,'KELAS (REFERENSI)'!M1915,""))))</f>
        <v/>
      </c>
      <c r="N1870" s="38" t="str">
        <f>IF(B1870=1,'KELAS (REFERENSI)'!N1870,IF(B1870=2,'KELAS (REFERENSI)'!N1885,IF(B1870=3,'KELAS (REFERENSI)'!N1900,IF(B1870=4,'KELAS (REFERENSI)'!N1915,""))))</f>
        <v/>
      </c>
      <c r="O1870" s="38" t="str">
        <f>IF(B1870=1,'KELAS (REFERENSI)'!O1870,IF(B1870=2,'KELAS (REFERENSI)'!O1885,IF(B1870=3,'KELAS (REFERENSI)'!O1900,IF(B1870=4,'KELAS (REFERENSI)'!O1915,""))))</f>
        <v/>
      </c>
      <c r="P1870" s="38" t="str">
        <f>IF(B1870=1,'KELAS (REFERENSI)'!P1870,IF(B1870=2,'KELAS (REFERENSI)'!P1885,IF(B1870=3,'KELAS (REFERENSI)'!P1900,IF(B1870=4,'KELAS (REFERENSI)'!P1915,""))))</f>
        <v/>
      </c>
      <c r="Q1870" s="38" t="str">
        <f t="shared" si="4"/>
        <v>BPS Kota Jakarta Timur</v>
      </c>
      <c r="R1870" s="38" t="str">
        <f t="shared" si="56"/>
        <v/>
      </c>
      <c r="S1870" s="38" t="str">
        <f t="shared" ref="S1870:T1870" si="1878">S1869</f>
        <v>15 Juni sampai dengan 31 Agustus 2026</v>
      </c>
      <c r="T1870" s="38" t="str">
        <f t="shared" si="1878"/>
        <v>31 Agustus 2026</v>
      </c>
      <c r="U1870" s="46"/>
      <c r="V1870" s="42"/>
      <c r="W1870" s="42"/>
      <c r="X1870" s="42"/>
    </row>
    <row r="1871" ht="15.0" customHeight="1">
      <c r="A1871" s="36" t="s">
        <v>6933</v>
      </c>
      <c r="B1871" s="43"/>
      <c r="C1871" s="44"/>
      <c r="D1871" s="47"/>
      <c r="E1871" s="47"/>
      <c r="F1871" s="39" t="str">
        <f t="shared" si="2"/>
        <v>PETUGAS.1870/SPK/SE/PML/3172/2026</v>
      </c>
      <c r="G1871" s="45"/>
      <c r="H1871" s="39" t="str">
        <f>VLOOKUP(G1871,'MITRA (REFERENSI)'!$A:$Z,16,FALSE)</f>
        <v>#N/A</v>
      </c>
      <c r="I1871" s="39" t="str">
        <f>VLOOKUP(G1871,'MITRA (REFERENSI)'!$A:$Z,25,FALSE)</f>
        <v>#N/A</v>
      </c>
      <c r="J1871" s="38" t="str">
        <f>VLOOKUP(G1871,'MITRA (REFERENSI)'!$A:$Z,26,FALSE)</f>
        <v>#N/A</v>
      </c>
      <c r="K1871" s="38" t="str">
        <f>VLOOKUP(G1871,'MITRA (REFERENSI)'!$A:$Z,15,FALSE)</f>
        <v>#N/A</v>
      </c>
      <c r="L1871" s="38" t="str">
        <f>VLOOKUP(G1871,'MITRA (REFERENSI)'!$A:$Z,15,FALSE)</f>
        <v>#N/A</v>
      </c>
      <c r="M1871" s="38" t="str">
        <f>IF(B1871=1,'KELAS (REFERENSI)'!M1871,IF(B1871=2,'KELAS (REFERENSI)'!M1886,IF(B1871=3,'KELAS (REFERENSI)'!M1901,IF(B1871=4,'KELAS (REFERENSI)'!M1916,""))))</f>
        <v/>
      </c>
      <c r="N1871" s="38" t="str">
        <f>IF(B1871=1,'KELAS (REFERENSI)'!N1871,IF(B1871=2,'KELAS (REFERENSI)'!N1886,IF(B1871=3,'KELAS (REFERENSI)'!N1901,IF(B1871=4,'KELAS (REFERENSI)'!N1916,""))))</f>
        <v/>
      </c>
      <c r="O1871" s="38" t="str">
        <f>IF(B1871=1,'KELAS (REFERENSI)'!O1871,IF(B1871=2,'KELAS (REFERENSI)'!O1886,IF(B1871=3,'KELAS (REFERENSI)'!O1901,IF(B1871=4,'KELAS (REFERENSI)'!O1916,""))))</f>
        <v/>
      </c>
      <c r="P1871" s="38" t="str">
        <f>IF(B1871=1,'KELAS (REFERENSI)'!P1871,IF(B1871=2,'KELAS (REFERENSI)'!P1886,IF(B1871=3,'KELAS (REFERENSI)'!P1901,IF(B1871=4,'KELAS (REFERENSI)'!P1916,""))))</f>
        <v/>
      </c>
      <c r="Q1871" s="38" t="str">
        <f t="shared" si="4"/>
        <v>BPS Kota Jakarta Timur</v>
      </c>
      <c r="R1871" s="38" t="str">
        <f t="shared" si="56"/>
        <v/>
      </c>
      <c r="S1871" s="38" t="str">
        <f t="shared" ref="S1871:T1871" si="1879">S1870</f>
        <v>15 Juni sampai dengan 31 Agustus 2026</v>
      </c>
      <c r="T1871" s="38" t="str">
        <f t="shared" si="1879"/>
        <v>31 Agustus 2026</v>
      </c>
      <c r="U1871" s="46"/>
      <c r="V1871" s="42"/>
      <c r="W1871" s="42"/>
      <c r="X1871" s="42"/>
    </row>
    <row r="1872" ht="15.0" customHeight="1">
      <c r="A1872" s="36" t="s">
        <v>6934</v>
      </c>
      <c r="B1872" s="43"/>
      <c r="C1872" s="44"/>
      <c r="D1872" s="47"/>
      <c r="E1872" s="47"/>
      <c r="F1872" s="39" t="str">
        <f t="shared" si="2"/>
        <v>PETUGAS.1871/SPK/SE/PML/3172/2026</v>
      </c>
      <c r="G1872" s="45"/>
      <c r="H1872" s="39" t="str">
        <f>VLOOKUP(G1872,'MITRA (REFERENSI)'!$A:$Z,16,FALSE)</f>
        <v>#N/A</v>
      </c>
      <c r="I1872" s="39" t="str">
        <f>VLOOKUP(G1872,'MITRA (REFERENSI)'!$A:$Z,25,FALSE)</f>
        <v>#N/A</v>
      </c>
      <c r="J1872" s="38" t="str">
        <f>VLOOKUP(G1872,'MITRA (REFERENSI)'!$A:$Z,26,FALSE)</f>
        <v>#N/A</v>
      </c>
      <c r="K1872" s="38" t="str">
        <f>VLOOKUP(G1872,'MITRA (REFERENSI)'!$A:$Z,15,FALSE)</f>
        <v>#N/A</v>
      </c>
      <c r="L1872" s="38" t="str">
        <f>VLOOKUP(G1872,'MITRA (REFERENSI)'!$A:$Z,15,FALSE)</f>
        <v>#N/A</v>
      </c>
      <c r="M1872" s="38" t="str">
        <f>IF(B1872=1,'KELAS (REFERENSI)'!M1872,IF(B1872=2,'KELAS (REFERENSI)'!M1887,IF(B1872=3,'KELAS (REFERENSI)'!M1902,IF(B1872=4,'KELAS (REFERENSI)'!M1917,""))))</f>
        <v/>
      </c>
      <c r="N1872" s="38" t="str">
        <f>IF(B1872=1,'KELAS (REFERENSI)'!N1872,IF(B1872=2,'KELAS (REFERENSI)'!N1887,IF(B1872=3,'KELAS (REFERENSI)'!N1902,IF(B1872=4,'KELAS (REFERENSI)'!N1917,""))))</f>
        <v/>
      </c>
      <c r="O1872" s="38" t="str">
        <f>IF(B1872=1,'KELAS (REFERENSI)'!O1872,IF(B1872=2,'KELAS (REFERENSI)'!O1887,IF(B1872=3,'KELAS (REFERENSI)'!O1902,IF(B1872=4,'KELAS (REFERENSI)'!O1917,""))))</f>
        <v/>
      </c>
      <c r="P1872" s="38" t="str">
        <f>IF(B1872=1,'KELAS (REFERENSI)'!P1872,IF(B1872=2,'KELAS (REFERENSI)'!P1887,IF(B1872=3,'KELAS (REFERENSI)'!P1902,IF(B1872=4,'KELAS (REFERENSI)'!P1917,""))))</f>
        <v/>
      </c>
      <c r="Q1872" s="38" t="str">
        <f t="shared" si="4"/>
        <v>BPS Kota Jakarta Timur</v>
      </c>
      <c r="R1872" s="38" t="str">
        <f t="shared" si="56"/>
        <v/>
      </c>
      <c r="S1872" s="38" t="str">
        <f t="shared" ref="S1872:T1872" si="1880">S1871</f>
        <v>15 Juni sampai dengan 31 Agustus 2026</v>
      </c>
      <c r="T1872" s="38" t="str">
        <f t="shared" si="1880"/>
        <v>31 Agustus 2026</v>
      </c>
      <c r="U1872" s="46"/>
      <c r="V1872" s="42"/>
      <c r="W1872" s="42"/>
      <c r="X1872" s="42"/>
    </row>
    <row r="1873" ht="15.0" customHeight="1">
      <c r="A1873" s="36" t="s">
        <v>6935</v>
      </c>
      <c r="B1873" s="43"/>
      <c r="C1873" s="44"/>
      <c r="D1873" s="47"/>
      <c r="E1873" s="47"/>
      <c r="F1873" s="39" t="str">
        <f t="shared" si="2"/>
        <v>PETUGAS.1872/SPK/SE/PML/3172/2026</v>
      </c>
      <c r="G1873" s="45"/>
      <c r="H1873" s="39" t="str">
        <f>VLOOKUP(G1873,'MITRA (REFERENSI)'!$A:$Z,16,FALSE)</f>
        <v>#N/A</v>
      </c>
      <c r="I1873" s="39" t="str">
        <f>VLOOKUP(G1873,'MITRA (REFERENSI)'!$A:$Z,25,FALSE)</f>
        <v>#N/A</v>
      </c>
      <c r="J1873" s="38" t="str">
        <f>VLOOKUP(G1873,'MITRA (REFERENSI)'!$A:$Z,26,FALSE)</f>
        <v>#N/A</v>
      </c>
      <c r="K1873" s="38" t="str">
        <f>VLOOKUP(G1873,'MITRA (REFERENSI)'!$A:$Z,15,FALSE)</f>
        <v>#N/A</v>
      </c>
      <c r="L1873" s="38" t="str">
        <f>VLOOKUP(G1873,'MITRA (REFERENSI)'!$A:$Z,15,FALSE)</f>
        <v>#N/A</v>
      </c>
      <c r="M1873" s="38" t="str">
        <f>IF(B1873=1,'KELAS (REFERENSI)'!M1873,IF(B1873=2,'KELAS (REFERENSI)'!M1888,IF(B1873=3,'KELAS (REFERENSI)'!M1903,IF(B1873=4,'KELAS (REFERENSI)'!M1918,""))))</f>
        <v/>
      </c>
      <c r="N1873" s="38" t="str">
        <f>IF(B1873=1,'KELAS (REFERENSI)'!N1873,IF(B1873=2,'KELAS (REFERENSI)'!N1888,IF(B1873=3,'KELAS (REFERENSI)'!N1903,IF(B1873=4,'KELAS (REFERENSI)'!N1918,""))))</f>
        <v/>
      </c>
      <c r="O1873" s="38" t="str">
        <f>IF(B1873=1,'KELAS (REFERENSI)'!O1873,IF(B1873=2,'KELAS (REFERENSI)'!O1888,IF(B1873=3,'KELAS (REFERENSI)'!O1903,IF(B1873=4,'KELAS (REFERENSI)'!O1918,""))))</f>
        <v/>
      </c>
      <c r="P1873" s="38" t="str">
        <f>IF(B1873=1,'KELAS (REFERENSI)'!P1873,IF(B1873=2,'KELAS (REFERENSI)'!P1888,IF(B1873=3,'KELAS (REFERENSI)'!P1903,IF(B1873=4,'KELAS (REFERENSI)'!P1918,""))))</f>
        <v/>
      </c>
      <c r="Q1873" s="38" t="str">
        <f t="shared" si="4"/>
        <v>BPS Kota Jakarta Timur</v>
      </c>
      <c r="R1873" s="38" t="str">
        <f t="shared" si="56"/>
        <v/>
      </c>
      <c r="S1873" s="38" t="str">
        <f t="shared" ref="S1873:T1873" si="1881">S1872</f>
        <v>15 Juni sampai dengan 31 Agustus 2026</v>
      </c>
      <c r="T1873" s="38" t="str">
        <f t="shared" si="1881"/>
        <v>31 Agustus 2026</v>
      </c>
      <c r="U1873" s="46"/>
      <c r="V1873" s="42"/>
      <c r="W1873" s="42"/>
      <c r="X1873" s="42"/>
    </row>
    <row r="1874" ht="15.0" customHeight="1">
      <c r="A1874" s="36" t="s">
        <v>6936</v>
      </c>
      <c r="B1874" s="43"/>
      <c r="C1874" s="44"/>
      <c r="D1874" s="47"/>
      <c r="E1874" s="47"/>
      <c r="F1874" s="39" t="str">
        <f t="shared" si="2"/>
        <v>PETUGAS.1873/SPK/SE/PML/3172/2026</v>
      </c>
      <c r="G1874" s="45"/>
      <c r="H1874" s="39" t="str">
        <f>VLOOKUP(G1874,'MITRA (REFERENSI)'!$A:$Z,16,FALSE)</f>
        <v>#N/A</v>
      </c>
      <c r="I1874" s="39" t="str">
        <f>VLOOKUP(G1874,'MITRA (REFERENSI)'!$A:$Z,25,FALSE)</f>
        <v>#N/A</v>
      </c>
      <c r="J1874" s="38" t="str">
        <f>VLOOKUP(G1874,'MITRA (REFERENSI)'!$A:$Z,26,FALSE)</f>
        <v>#N/A</v>
      </c>
      <c r="K1874" s="38" t="str">
        <f>VLOOKUP(G1874,'MITRA (REFERENSI)'!$A:$Z,15,FALSE)</f>
        <v>#N/A</v>
      </c>
      <c r="L1874" s="38" t="str">
        <f>VLOOKUP(G1874,'MITRA (REFERENSI)'!$A:$Z,15,FALSE)</f>
        <v>#N/A</v>
      </c>
      <c r="M1874" s="38" t="str">
        <f>IF(B1874=1,'KELAS (REFERENSI)'!M1874,IF(B1874=2,'KELAS (REFERENSI)'!M1889,IF(B1874=3,'KELAS (REFERENSI)'!M1904,IF(B1874=4,'KELAS (REFERENSI)'!M1919,""))))</f>
        <v/>
      </c>
      <c r="N1874" s="38" t="str">
        <f>IF(B1874=1,'KELAS (REFERENSI)'!N1874,IF(B1874=2,'KELAS (REFERENSI)'!N1889,IF(B1874=3,'KELAS (REFERENSI)'!N1904,IF(B1874=4,'KELAS (REFERENSI)'!N1919,""))))</f>
        <v/>
      </c>
      <c r="O1874" s="38" t="str">
        <f>IF(B1874=1,'KELAS (REFERENSI)'!O1874,IF(B1874=2,'KELAS (REFERENSI)'!O1889,IF(B1874=3,'KELAS (REFERENSI)'!O1904,IF(B1874=4,'KELAS (REFERENSI)'!O1919,""))))</f>
        <v/>
      </c>
      <c r="P1874" s="38" t="str">
        <f>IF(B1874=1,'KELAS (REFERENSI)'!P1874,IF(B1874=2,'KELAS (REFERENSI)'!P1889,IF(B1874=3,'KELAS (REFERENSI)'!P1904,IF(B1874=4,'KELAS (REFERENSI)'!P1919,""))))</f>
        <v/>
      </c>
      <c r="Q1874" s="38" t="str">
        <f t="shared" si="4"/>
        <v>BPS Kota Jakarta Timur</v>
      </c>
      <c r="R1874" s="38" t="str">
        <f t="shared" si="56"/>
        <v/>
      </c>
      <c r="S1874" s="38" t="str">
        <f t="shared" ref="S1874:T1874" si="1882">S1873</f>
        <v>15 Juni sampai dengan 31 Agustus 2026</v>
      </c>
      <c r="T1874" s="38" t="str">
        <f t="shared" si="1882"/>
        <v>31 Agustus 2026</v>
      </c>
      <c r="U1874" s="46"/>
      <c r="V1874" s="42"/>
      <c r="W1874" s="42"/>
      <c r="X1874" s="42"/>
    </row>
    <row r="1875" ht="15.0" customHeight="1">
      <c r="A1875" s="36" t="s">
        <v>6937</v>
      </c>
      <c r="B1875" s="43"/>
      <c r="C1875" s="44"/>
      <c r="D1875" s="47"/>
      <c r="E1875" s="47"/>
      <c r="F1875" s="39" t="str">
        <f t="shared" si="2"/>
        <v>PETUGAS.1874/SPK/SE/PML/3172/2026</v>
      </c>
      <c r="G1875" s="45"/>
      <c r="H1875" s="39" t="str">
        <f>VLOOKUP(G1875,'MITRA (REFERENSI)'!$A:$Z,16,FALSE)</f>
        <v>#N/A</v>
      </c>
      <c r="I1875" s="39" t="str">
        <f>VLOOKUP(G1875,'MITRA (REFERENSI)'!$A:$Z,25,FALSE)</f>
        <v>#N/A</v>
      </c>
      <c r="J1875" s="38" t="str">
        <f>VLOOKUP(G1875,'MITRA (REFERENSI)'!$A:$Z,26,FALSE)</f>
        <v>#N/A</v>
      </c>
      <c r="K1875" s="38" t="str">
        <f>VLOOKUP(G1875,'MITRA (REFERENSI)'!$A:$Z,15,FALSE)</f>
        <v>#N/A</v>
      </c>
      <c r="L1875" s="38" t="str">
        <f>VLOOKUP(G1875,'MITRA (REFERENSI)'!$A:$Z,15,FALSE)</f>
        <v>#N/A</v>
      </c>
      <c r="M1875" s="38" t="str">
        <f>IF(B1875=1,'KELAS (REFERENSI)'!M1875,IF(B1875=2,'KELAS (REFERENSI)'!M1890,IF(B1875=3,'KELAS (REFERENSI)'!M1905,IF(B1875=4,'KELAS (REFERENSI)'!M1920,""))))</f>
        <v/>
      </c>
      <c r="N1875" s="38" t="str">
        <f>IF(B1875=1,'KELAS (REFERENSI)'!N1875,IF(B1875=2,'KELAS (REFERENSI)'!N1890,IF(B1875=3,'KELAS (REFERENSI)'!N1905,IF(B1875=4,'KELAS (REFERENSI)'!N1920,""))))</f>
        <v/>
      </c>
      <c r="O1875" s="38" t="str">
        <f>IF(B1875=1,'KELAS (REFERENSI)'!O1875,IF(B1875=2,'KELAS (REFERENSI)'!O1890,IF(B1875=3,'KELAS (REFERENSI)'!O1905,IF(B1875=4,'KELAS (REFERENSI)'!O1920,""))))</f>
        <v/>
      </c>
      <c r="P1875" s="38" t="str">
        <f>IF(B1875=1,'KELAS (REFERENSI)'!P1875,IF(B1875=2,'KELAS (REFERENSI)'!P1890,IF(B1875=3,'KELAS (REFERENSI)'!P1905,IF(B1875=4,'KELAS (REFERENSI)'!P1920,""))))</f>
        <v/>
      </c>
      <c r="Q1875" s="38" t="str">
        <f t="shared" si="4"/>
        <v>BPS Kota Jakarta Timur</v>
      </c>
      <c r="R1875" s="38" t="str">
        <f t="shared" si="56"/>
        <v/>
      </c>
      <c r="S1875" s="38" t="str">
        <f t="shared" ref="S1875:T1875" si="1883">S1874</f>
        <v>15 Juni sampai dengan 31 Agustus 2026</v>
      </c>
      <c r="T1875" s="38" t="str">
        <f t="shared" si="1883"/>
        <v>31 Agustus 2026</v>
      </c>
      <c r="U1875" s="46"/>
      <c r="V1875" s="42"/>
      <c r="W1875" s="42"/>
      <c r="X1875" s="42"/>
    </row>
    <row r="1876" ht="15.0" customHeight="1">
      <c r="A1876" s="36" t="s">
        <v>6938</v>
      </c>
      <c r="B1876" s="43"/>
      <c r="C1876" s="44"/>
      <c r="D1876" s="47"/>
      <c r="E1876" s="47"/>
      <c r="F1876" s="39" t="str">
        <f t="shared" si="2"/>
        <v>PETUGAS.1875/SPK/SE/PML/3172/2026</v>
      </c>
      <c r="G1876" s="45"/>
      <c r="H1876" s="39" t="str">
        <f>VLOOKUP(G1876,'MITRA (REFERENSI)'!$A:$Z,16,FALSE)</f>
        <v>#N/A</v>
      </c>
      <c r="I1876" s="39" t="str">
        <f>VLOOKUP(G1876,'MITRA (REFERENSI)'!$A:$Z,25,FALSE)</f>
        <v>#N/A</v>
      </c>
      <c r="J1876" s="38" t="str">
        <f>VLOOKUP(G1876,'MITRA (REFERENSI)'!$A:$Z,26,FALSE)</f>
        <v>#N/A</v>
      </c>
      <c r="K1876" s="38" t="str">
        <f>VLOOKUP(G1876,'MITRA (REFERENSI)'!$A:$Z,15,FALSE)</f>
        <v>#N/A</v>
      </c>
      <c r="L1876" s="38" t="str">
        <f>VLOOKUP(G1876,'MITRA (REFERENSI)'!$A:$Z,15,FALSE)</f>
        <v>#N/A</v>
      </c>
      <c r="M1876" s="38" t="str">
        <f>IF(B1876=1,'KELAS (REFERENSI)'!M1876,IF(B1876=2,'KELAS (REFERENSI)'!M1891,IF(B1876=3,'KELAS (REFERENSI)'!M1906,IF(B1876=4,'KELAS (REFERENSI)'!M1921,""))))</f>
        <v/>
      </c>
      <c r="N1876" s="38" t="str">
        <f>IF(B1876=1,'KELAS (REFERENSI)'!N1876,IF(B1876=2,'KELAS (REFERENSI)'!N1891,IF(B1876=3,'KELAS (REFERENSI)'!N1906,IF(B1876=4,'KELAS (REFERENSI)'!N1921,""))))</f>
        <v/>
      </c>
      <c r="O1876" s="38" t="str">
        <f>IF(B1876=1,'KELAS (REFERENSI)'!O1876,IF(B1876=2,'KELAS (REFERENSI)'!O1891,IF(B1876=3,'KELAS (REFERENSI)'!O1906,IF(B1876=4,'KELAS (REFERENSI)'!O1921,""))))</f>
        <v/>
      </c>
      <c r="P1876" s="38" t="str">
        <f>IF(B1876=1,'KELAS (REFERENSI)'!P1876,IF(B1876=2,'KELAS (REFERENSI)'!P1891,IF(B1876=3,'KELAS (REFERENSI)'!P1906,IF(B1876=4,'KELAS (REFERENSI)'!P1921,""))))</f>
        <v/>
      </c>
      <c r="Q1876" s="38" t="str">
        <f t="shared" si="4"/>
        <v>BPS Kota Jakarta Timur</v>
      </c>
      <c r="R1876" s="38" t="str">
        <f t="shared" si="56"/>
        <v/>
      </c>
      <c r="S1876" s="38" t="str">
        <f t="shared" ref="S1876:T1876" si="1884">S1875</f>
        <v>15 Juni sampai dengan 31 Agustus 2026</v>
      </c>
      <c r="T1876" s="38" t="str">
        <f t="shared" si="1884"/>
        <v>31 Agustus 2026</v>
      </c>
      <c r="U1876" s="46"/>
      <c r="V1876" s="42"/>
      <c r="W1876" s="42"/>
      <c r="X1876" s="42"/>
    </row>
    <row r="1877" ht="15.0" customHeight="1">
      <c r="A1877" s="36" t="s">
        <v>6939</v>
      </c>
      <c r="B1877" s="43"/>
      <c r="C1877" s="44"/>
      <c r="D1877" s="47"/>
      <c r="E1877" s="47"/>
      <c r="F1877" s="39" t="str">
        <f t="shared" si="2"/>
        <v>PETUGAS.1876/SPK/SE/PML/3172/2026</v>
      </c>
      <c r="G1877" s="45"/>
      <c r="H1877" s="39" t="str">
        <f>VLOOKUP(G1877,'MITRA (REFERENSI)'!$A:$Z,16,FALSE)</f>
        <v>#N/A</v>
      </c>
      <c r="I1877" s="39" t="str">
        <f>VLOOKUP(G1877,'MITRA (REFERENSI)'!$A:$Z,25,FALSE)</f>
        <v>#N/A</v>
      </c>
      <c r="J1877" s="38" t="str">
        <f>VLOOKUP(G1877,'MITRA (REFERENSI)'!$A:$Z,26,FALSE)</f>
        <v>#N/A</v>
      </c>
      <c r="K1877" s="38" t="str">
        <f>VLOOKUP(G1877,'MITRA (REFERENSI)'!$A:$Z,15,FALSE)</f>
        <v>#N/A</v>
      </c>
      <c r="L1877" s="38" t="str">
        <f>VLOOKUP(G1877,'MITRA (REFERENSI)'!$A:$Z,15,FALSE)</f>
        <v>#N/A</v>
      </c>
      <c r="M1877" s="38" t="str">
        <f>IF(B1877=1,'KELAS (REFERENSI)'!M1877,IF(B1877=2,'KELAS (REFERENSI)'!M1892,IF(B1877=3,'KELAS (REFERENSI)'!M1907,IF(B1877=4,'KELAS (REFERENSI)'!M1922,""))))</f>
        <v/>
      </c>
      <c r="N1877" s="38" t="str">
        <f>IF(B1877=1,'KELAS (REFERENSI)'!N1877,IF(B1877=2,'KELAS (REFERENSI)'!N1892,IF(B1877=3,'KELAS (REFERENSI)'!N1907,IF(B1877=4,'KELAS (REFERENSI)'!N1922,""))))</f>
        <v/>
      </c>
      <c r="O1877" s="38" t="str">
        <f>IF(B1877=1,'KELAS (REFERENSI)'!O1877,IF(B1877=2,'KELAS (REFERENSI)'!O1892,IF(B1877=3,'KELAS (REFERENSI)'!O1907,IF(B1877=4,'KELAS (REFERENSI)'!O1922,""))))</f>
        <v/>
      </c>
      <c r="P1877" s="38" t="str">
        <f>IF(B1877=1,'KELAS (REFERENSI)'!P1877,IF(B1877=2,'KELAS (REFERENSI)'!P1892,IF(B1877=3,'KELAS (REFERENSI)'!P1907,IF(B1877=4,'KELAS (REFERENSI)'!P1922,""))))</f>
        <v/>
      </c>
      <c r="Q1877" s="38" t="str">
        <f t="shared" si="4"/>
        <v>BPS Kota Jakarta Timur</v>
      </c>
      <c r="R1877" s="38" t="str">
        <f t="shared" si="56"/>
        <v/>
      </c>
      <c r="S1877" s="38" t="str">
        <f t="shared" ref="S1877:T1877" si="1885">S1876</f>
        <v>15 Juni sampai dengan 31 Agustus 2026</v>
      </c>
      <c r="T1877" s="38" t="str">
        <f t="shared" si="1885"/>
        <v>31 Agustus 2026</v>
      </c>
      <c r="U1877" s="46"/>
      <c r="V1877" s="42"/>
      <c r="W1877" s="42"/>
      <c r="X1877" s="42"/>
    </row>
    <row r="1878" ht="15.0" customHeight="1">
      <c r="A1878" s="36" t="s">
        <v>6940</v>
      </c>
      <c r="B1878" s="43"/>
      <c r="C1878" s="44"/>
      <c r="D1878" s="47"/>
      <c r="E1878" s="47"/>
      <c r="F1878" s="39" t="str">
        <f t="shared" si="2"/>
        <v>PETUGAS.1877/SPK/SE/PML/3172/2026</v>
      </c>
      <c r="G1878" s="45"/>
      <c r="H1878" s="39" t="str">
        <f>VLOOKUP(G1878,'MITRA (REFERENSI)'!$A:$Z,16,FALSE)</f>
        <v>#N/A</v>
      </c>
      <c r="I1878" s="39" t="str">
        <f>VLOOKUP(G1878,'MITRA (REFERENSI)'!$A:$Z,25,FALSE)</f>
        <v>#N/A</v>
      </c>
      <c r="J1878" s="38" t="str">
        <f>VLOOKUP(G1878,'MITRA (REFERENSI)'!$A:$Z,26,FALSE)</f>
        <v>#N/A</v>
      </c>
      <c r="K1878" s="38" t="str">
        <f>VLOOKUP(G1878,'MITRA (REFERENSI)'!$A:$Z,15,FALSE)</f>
        <v>#N/A</v>
      </c>
      <c r="L1878" s="38" t="str">
        <f>VLOOKUP(G1878,'MITRA (REFERENSI)'!$A:$Z,15,FALSE)</f>
        <v>#N/A</v>
      </c>
      <c r="M1878" s="38" t="str">
        <f>IF(B1878=1,'KELAS (REFERENSI)'!M1878,IF(B1878=2,'KELAS (REFERENSI)'!M1893,IF(B1878=3,'KELAS (REFERENSI)'!M1908,IF(B1878=4,'KELAS (REFERENSI)'!M1923,""))))</f>
        <v/>
      </c>
      <c r="N1878" s="38" t="str">
        <f>IF(B1878=1,'KELAS (REFERENSI)'!N1878,IF(B1878=2,'KELAS (REFERENSI)'!N1893,IF(B1878=3,'KELAS (REFERENSI)'!N1908,IF(B1878=4,'KELAS (REFERENSI)'!N1923,""))))</f>
        <v/>
      </c>
      <c r="O1878" s="38" t="str">
        <f>IF(B1878=1,'KELAS (REFERENSI)'!O1878,IF(B1878=2,'KELAS (REFERENSI)'!O1893,IF(B1878=3,'KELAS (REFERENSI)'!O1908,IF(B1878=4,'KELAS (REFERENSI)'!O1923,""))))</f>
        <v/>
      </c>
      <c r="P1878" s="38" t="str">
        <f>IF(B1878=1,'KELAS (REFERENSI)'!P1878,IF(B1878=2,'KELAS (REFERENSI)'!P1893,IF(B1878=3,'KELAS (REFERENSI)'!P1908,IF(B1878=4,'KELAS (REFERENSI)'!P1923,""))))</f>
        <v/>
      </c>
      <c r="Q1878" s="38" t="str">
        <f t="shared" si="4"/>
        <v>BPS Kota Jakarta Timur</v>
      </c>
      <c r="R1878" s="38" t="str">
        <f t="shared" si="56"/>
        <v/>
      </c>
      <c r="S1878" s="38" t="str">
        <f t="shared" ref="S1878:T1878" si="1886">S1877</f>
        <v>15 Juni sampai dengan 31 Agustus 2026</v>
      </c>
      <c r="T1878" s="38" t="str">
        <f t="shared" si="1886"/>
        <v>31 Agustus 2026</v>
      </c>
      <c r="U1878" s="46"/>
      <c r="V1878" s="42"/>
      <c r="W1878" s="42"/>
      <c r="X1878" s="42"/>
    </row>
    <row r="1879" ht="15.0" customHeight="1">
      <c r="A1879" s="36" t="s">
        <v>6941</v>
      </c>
      <c r="B1879" s="43"/>
      <c r="C1879" s="44"/>
      <c r="D1879" s="47"/>
      <c r="E1879" s="47"/>
      <c r="F1879" s="39" t="str">
        <f t="shared" si="2"/>
        <v>PETUGAS.1878/SPK/SE/PML/3172/2026</v>
      </c>
      <c r="G1879" s="45"/>
      <c r="H1879" s="39" t="str">
        <f>VLOOKUP(G1879,'MITRA (REFERENSI)'!$A:$Z,16,FALSE)</f>
        <v>#N/A</v>
      </c>
      <c r="I1879" s="39" t="str">
        <f>VLOOKUP(G1879,'MITRA (REFERENSI)'!$A:$Z,25,FALSE)</f>
        <v>#N/A</v>
      </c>
      <c r="J1879" s="38" t="str">
        <f>VLOOKUP(G1879,'MITRA (REFERENSI)'!$A:$Z,26,FALSE)</f>
        <v>#N/A</v>
      </c>
      <c r="K1879" s="38" t="str">
        <f>VLOOKUP(G1879,'MITRA (REFERENSI)'!$A:$Z,15,FALSE)</f>
        <v>#N/A</v>
      </c>
      <c r="L1879" s="38" t="str">
        <f>VLOOKUP(G1879,'MITRA (REFERENSI)'!$A:$Z,15,FALSE)</f>
        <v>#N/A</v>
      </c>
      <c r="M1879" s="38" t="str">
        <f>IF(B1879=1,'KELAS (REFERENSI)'!M1879,IF(B1879=2,'KELAS (REFERENSI)'!M1894,IF(B1879=3,'KELAS (REFERENSI)'!M1909,IF(B1879=4,'KELAS (REFERENSI)'!M1924,""))))</f>
        <v/>
      </c>
      <c r="N1879" s="38" t="str">
        <f>IF(B1879=1,'KELAS (REFERENSI)'!N1879,IF(B1879=2,'KELAS (REFERENSI)'!N1894,IF(B1879=3,'KELAS (REFERENSI)'!N1909,IF(B1879=4,'KELAS (REFERENSI)'!N1924,""))))</f>
        <v/>
      </c>
      <c r="O1879" s="38" t="str">
        <f>IF(B1879=1,'KELAS (REFERENSI)'!O1879,IF(B1879=2,'KELAS (REFERENSI)'!O1894,IF(B1879=3,'KELAS (REFERENSI)'!O1909,IF(B1879=4,'KELAS (REFERENSI)'!O1924,""))))</f>
        <v/>
      </c>
      <c r="P1879" s="38" t="str">
        <f>IF(B1879=1,'KELAS (REFERENSI)'!P1879,IF(B1879=2,'KELAS (REFERENSI)'!P1894,IF(B1879=3,'KELAS (REFERENSI)'!P1909,IF(B1879=4,'KELAS (REFERENSI)'!P1924,""))))</f>
        <v/>
      </c>
      <c r="Q1879" s="38" t="str">
        <f t="shared" si="4"/>
        <v>BPS Kota Jakarta Timur</v>
      </c>
      <c r="R1879" s="38" t="str">
        <f t="shared" si="56"/>
        <v/>
      </c>
      <c r="S1879" s="38" t="str">
        <f t="shared" ref="S1879:T1879" si="1887">S1878</f>
        <v>15 Juni sampai dengan 31 Agustus 2026</v>
      </c>
      <c r="T1879" s="38" t="str">
        <f t="shared" si="1887"/>
        <v>31 Agustus 2026</v>
      </c>
      <c r="U1879" s="46"/>
      <c r="V1879" s="42"/>
      <c r="W1879" s="42"/>
      <c r="X1879" s="42"/>
    </row>
    <row r="1880" ht="15.0" customHeight="1">
      <c r="A1880" s="36" t="s">
        <v>6942</v>
      </c>
      <c r="B1880" s="43"/>
      <c r="C1880" s="44"/>
      <c r="D1880" s="47"/>
      <c r="E1880" s="47"/>
      <c r="F1880" s="39" t="str">
        <f t="shared" si="2"/>
        <v>PETUGAS.1879/SPK/SE/PML/3172/2026</v>
      </c>
      <c r="G1880" s="45"/>
      <c r="H1880" s="39" t="str">
        <f>VLOOKUP(G1880,'MITRA (REFERENSI)'!$A:$Z,16,FALSE)</f>
        <v>#N/A</v>
      </c>
      <c r="I1880" s="39" t="str">
        <f>VLOOKUP(G1880,'MITRA (REFERENSI)'!$A:$Z,25,FALSE)</f>
        <v>#N/A</v>
      </c>
      <c r="J1880" s="38" t="str">
        <f>VLOOKUP(G1880,'MITRA (REFERENSI)'!$A:$Z,26,FALSE)</f>
        <v>#N/A</v>
      </c>
      <c r="K1880" s="38" t="str">
        <f>VLOOKUP(G1880,'MITRA (REFERENSI)'!$A:$Z,15,FALSE)</f>
        <v>#N/A</v>
      </c>
      <c r="L1880" s="38" t="str">
        <f>VLOOKUP(G1880,'MITRA (REFERENSI)'!$A:$Z,15,FALSE)</f>
        <v>#N/A</v>
      </c>
      <c r="M1880" s="38" t="str">
        <f>IF(B1880=1,'KELAS (REFERENSI)'!M1880,IF(B1880=2,'KELAS (REFERENSI)'!M1895,IF(B1880=3,'KELAS (REFERENSI)'!M1910,IF(B1880=4,'KELAS (REFERENSI)'!M1925,""))))</f>
        <v/>
      </c>
      <c r="N1880" s="38" t="str">
        <f>IF(B1880=1,'KELAS (REFERENSI)'!N1880,IF(B1880=2,'KELAS (REFERENSI)'!N1895,IF(B1880=3,'KELAS (REFERENSI)'!N1910,IF(B1880=4,'KELAS (REFERENSI)'!N1925,""))))</f>
        <v/>
      </c>
      <c r="O1880" s="38" t="str">
        <f>IF(B1880=1,'KELAS (REFERENSI)'!O1880,IF(B1880=2,'KELAS (REFERENSI)'!O1895,IF(B1880=3,'KELAS (REFERENSI)'!O1910,IF(B1880=4,'KELAS (REFERENSI)'!O1925,""))))</f>
        <v/>
      </c>
      <c r="P1880" s="38" t="str">
        <f>IF(B1880=1,'KELAS (REFERENSI)'!P1880,IF(B1880=2,'KELAS (REFERENSI)'!P1895,IF(B1880=3,'KELAS (REFERENSI)'!P1910,IF(B1880=4,'KELAS (REFERENSI)'!P1925,""))))</f>
        <v/>
      </c>
      <c r="Q1880" s="38" t="str">
        <f t="shared" si="4"/>
        <v>BPS Kota Jakarta Timur</v>
      </c>
      <c r="R1880" s="38" t="str">
        <f t="shared" si="56"/>
        <v/>
      </c>
      <c r="S1880" s="38" t="str">
        <f t="shared" ref="S1880:T1880" si="1888">S1879</f>
        <v>15 Juni sampai dengan 31 Agustus 2026</v>
      </c>
      <c r="T1880" s="38" t="str">
        <f t="shared" si="1888"/>
        <v>31 Agustus 2026</v>
      </c>
      <c r="U1880" s="46"/>
      <c r="V1880" s="42"/>
      <c r="W1880" s="42"/>
      <c r="X1880" s="42"/>
    </row>
    <row r="1881" ht="15.0" customHeight="1">
      <c r="A1881" s="36" t="s">
        <v>6943</v>
      </c>
      <c r="B1881" s="43"/>
      <c r="C1881" s="44"/>
      <c r="D1881" s="47"/>
      <c r="E1881" s="47"/>
      <c r="F1881" s="39" t="str">
        <f t="shared" si="2"/>
        <v>PETUGAS.1880/SPK/SE/PML/3172/2026</v>
      </c>
      <c r="G1881" s="45"/>
      <c r="H1881" s="39" t="str">
        <f>VLOOKUP(G1881,'MITRA (REFERENSI)'!$A:$Z,16,FALSE)</f>
        <v>#N/A</v>
      </c>
      <c r="I1881" s="39" t="str">
        <f>VLOOKUP(G1881,'MITRA (REFERENSI)'!$A:$Z,25,FALSE)</f>
        <v>#N/A</v>
      </c>
      <c r="J1881" s="38" t="str">
        <f>VLOOKUP(G1881,'MITRA (REFERENSI)'!$A:$Z,26,FALSE)</f>
        <v>#N/A</v>
      </c>
      <c r="K1881" s="38" t="str">
        <f>VLOOKUP(G1881,'MITRA (REFERENSI)'!$A:$Z,15,FALSE)</f>
        <v>#N/A</v>
      </c>
      <c r="L1881" s="38" t="str">
        <f>VLOOKUP(G1881,'MITRA (REFERENSI)'!$A:$Z,15,FALSE)</f>
        <v>#N/A</v>
      </c>
      <c r="M1881" s="38" t="str">
        <f>IF(B1881=1,'KELAS (REFERENSI)'!M1881,IF(B1881=2,'KELAS (REFERENSI)'!M1896,IF(B1881=3,'KELAS (REFERENSI)'!M1911,IF(B1881=4,'KELAS (REFERENSI)'!M1926,""))))</f>
        <v/>
      </c>
      <c r="N1881" s="38" t="str">
        <f>IF(B1881=1,'KELAS (REFERENSI)'!N1881,IF(B1881=2,'KELAS (REFERENSI)'!N1896,IF(B1881=3,'KELAS (REFERENSI)'!N1911,IF(B1881=4,'KELAS (REFERENSI)'!N1926,""))))</f>
        <v/>
      </c>
      <c r="O1881" s="38" t="str">
        <f>IF(B1881=1,'KELAS (REFERENSI)'!O1881,IF(B1881=2,'KELAS (REFERENSI)'!O1896,IF(B1881=3,'KELAS (REFERENSI)'!O1911,IF(B1881=4,'KELAS (REFERENSI)'!O1926,""))))</f>
        <v/>
      </c>
      <c r="P1881" s="38" t="str">
        <f>IF(B1881=1,'KELAS (REFERENSI)'!P1881,IF(B1881=2,'KELAS (REFERENSI)'!P1896,IF(B1881=3,'KELAS (REFERENSI)'!P1911,IF(B1881=4,'KELAS (REFERENSI)'!P1926,""))))</f>
        <v/>
      </c>
      <c r="Q1881" s="38" t="str">
        <f t="shared" si="4"/>
        <v>BPS Kota Jakarta Timur</v>
      </c>
      <c r="R1881" s="38" t="str">
        <f t="shared" si="56"/>
        <v/>
      </c>
      <c r="S1881" s="38" t="str">
        <f t="shared" ref="S1881:T1881" si="1889">S1880</f>
        <v>15 Juni sampai dengan 31 Agustus 2026</v>
      </c>
      <c r="T1881" s="38" t="str">
        <f t="shared" si="1889"/>
        <v>31 Agustus 2026</v>
      </c>
      <c r="U1881" s="46"/>
      <c r="V1881" s="42"/>
      <c r="W1881" s="42"/>
      <c r="X1881" s="42"/>
    </row>
    <row r="1882" ht="15.0" customHeight="1">
      <c r="A1882" s="36" t="s">
        <v>6944</v>
      </c>
      <c r="B1882" s="43"/>
      <c r="C1882" s="44"/>
      <c r="D1882" s="47"/>
      <c r="E1882" s="47"/>
      <c r="F1882" s="39" t="str">
        <f t="shared" si="2"/>
        <v>PETUGAS.1881/SPK/SE/PML/3172/2026</v>
      </c>
      <c r="G1882" s="45"/>
      <c r="H1882" s="39" t="str">
        <f>VLOOKUP(G1882,'MITRA (REFERENSI)'!$A:$Z,16,FALSE)</f>
        <v>#N/A</v>
      </c>
      <c r="I1882" s="39" t="str">
        <f>VLOOKUP(G1882,'MITRA (REFERENSI)'!$A:$Z,25,FALSE)</f>
        <v>#N/A</v>
      </c>
      <c r="J1882" s="38" t="str">
        <f>VLOOKUP(G1882,'MITRA (REFERENSI)'!$A:$Z,26,FALSE)</f>
        <v>#N/A</v>
      </c>
      <c r="K1882" s="38" t="str">
        <f>VLOOKUP(G1882,'MITRA (REFERENSI)'!$A:$Z,15,FALSE)</f>
        <v>#N/A</v>
      </c>
      <c r="L1882" s="38" t="str">
        <f>VLOOKUP(G1882,'MITRA (REFERENSI)'!$A:$Z,15,FALSE)</f>
        <v>#N/A</v>
      </c>
      <c r="M1882" s="38" t="str">
        <f>IF(B1882=1,'KELAS (REFERENSI)'!M1882,IF(B1882=2,'KELAS (REFERENSI)'!M1897,IF(B1882=3,'KELAS (REFERENSI)'!M1912,IF(B1882=4,'KELAS (REFERENSI)'!M1927,""))))</f>
        <v/>
      </c>
      <c r="N1882" s="38" t="str">
        <f>IF(B1882=1,'KELAS (REFERENSI)'!N1882,IF(B1882=2,'KELAS (REFERENSI)'!N1897,IF(B1882=3,'KELAS (REFERENSI)'!N1912,IF(B1882=4,'KELAS (REFERENSI)'!N1927,""))))</f>
        <v/>
      </c>
      <c r="O1882" s="38" t="str">
        <f>IF(B1882=1,'KELAS (REFERENSI)'!O1882,IF(B1882=2,'KELAS (REFERENSI)'!O1897,IF(B1882=3,'KELAS (REFERENSI)'!O1912,IF(B1882=4,'KELAS (REFERENSI)'!O1927,""))))</f>
        <v/>
      </c>
      <c r="P1882" s="38" t="str">
        <f>IF(B1882=1,'KELAS (REFERENSI)'!P1882,IF(B1882=2,'KELAS (REFERENSI)'!P1897,IF(B1882=3,'KELAS (REFERENSI)'!P1912,IF(B1882=4,'KELAS (REFERENSI)'!P1927,""))))</f>
        <v/>
      </c>
      <c r="Q1882" s="38" t="str">
        <f t="shared" si="4"/>
        <v>BPS Kota Jakarta Timur</v>
      </c>
      <c r="R1882" s="38" t="str">
        <f t="shared" si="56"/>
        <v/>
      </c>
      <c r="S1882" s="38" t="str">
        <f t="shared" ref="S1882:T1882" si="1890">S1881</f>
        <v>15 Juni sampai dengan 31 Agustus 2026</v>
      </c>
      <c r="T1882" s="38" t="str">
        <f t="shared" si="1890"/>
        <v>31 Agustus 2026</v>
      </c>
      <c r="U1882" s="46"/>
      <c r="V1882" s="42"/>
      <c r="W1882" s="42"/>
      <c r="X1882" s="42"/>
    </row>
    <row r="1883" ht="15.0" customHeight="1">
      <c r="A1883" s="36" t="s">
        <v>6945</v>
      </c>
      <c r="B1883" s="43"/>
      <c r="C1883" s="44"/>
      <c r="D1883" s="47"/>
      <c r="E1883" s="47"/>
      <c r="F1883" s="39" t="str">
        <f t="shared" si="2"/>
        <v>PETUGAS.1882/SPK/SE/PML/3172/2026</v>
      </c>
      <c r="G1883" s="45"/>
      <c r="H1883" s="39" t="str">
        <f>VLOOKUP(G1883,'MITRA (REFERENSI)'!$A:$Z,16,FALSE)</f>
        <v>#N/A</v>
      </c>
      <c r="I1883" s="39" t="str">
        <f>VLOOKUP(G1883,'MITRA (REFERENSI)'!$A:$Z,25,FALSE)</f>
        <v>#N/A</v>
      </c>
      <c r="J1883" s="38" t="str">
        <f>VLOOKUP(G1883,'MITRA (REFERENSI)'!$A:$Z,26,FALSE)</f>
        <v>#N/A</v>
      </c>
      <c r="K1883" s="38" t="str">
        <f>VLOOKUP(G1883,'MITRA (REFERENSI)'!$A:$Z,15,FALSE)</f>
        <v>#N/A</v>
      </c>
      <c r="L1883" s="38" t="str">
        <f>VLOOKUP(G1883,'MITRA (REFERENSI)'!$A:$Z,15,FALSE)</f>
        <v>#N/A</v>
      </c>
      <c r="M1883" s="38" t="str">
        <f>IF(B1883=1,'KELAS (REFERENSI)'!M1883,IF(B1883=2,'KELAS (REFERENSI)'!M1898,IF(B1883=3,'KELAS (REFERENSI)'!M1913,IF(B1883=4,'KELAS (REFERENSI)'!M1928,""))))</f>
        <v/>
      </c>
      <c r="N1883" s="38" t="str">
        <f>IF(B1883=1,'KELAS (REFERENSI)'!N1883,IF(B1883=2,'KELAS (REFERENSI)'!N1898,IF(B1883=3,'KELAS (REFERENSI)'!N1913,IF(B1883=4,'KELAS (REFERENSI)'!N1928,""))))</f>
        <v/>
      </c>
      <c r="O1883" s="38" t="str">
        <f>IF(B1883=1,'KELAS (REFERENSI)'!O1883,IF(B1883=2,'KELAS (REFERENSI)'!O1898,IF(B1883=3,'KELAS (REFERENSI)'!O1913,IF(B1883=4,'KELAS (REFERENSI)'!O1928,""))))</f>
        <v/>
      </c>
      <c r="P1883" s="38" t="str">
        <f>IF(B1883=1,'KELAS (REFERENSI)'!P1883,IF(B1883=2,'KELAS (REFERENSI)'!P1898,IF(B1883=3,'KELAS (REFERENSI)'!P1913,IF(B1883=4,'KELAS (REFERENSI)'!P1928,""))))</f>
        <v/>
      </c>
      <c r="Q1883" s="38" t="str">
        <f t="shared" si="4"/>
        <v>BPS Kota Jakarta Timur</v>
      </c>
      <c r="R1883" s="38" t="str">
        <f t="shared" si="56"/>
        <v/>
      </c>
      <c r="S1883" s="38" t="str">
        <f t="shared" ref="S1883:T1883" si="1891">S1882</f>
        <v>15 Juni sampai dengan 31 Agustus 2026</v>
      </c>
      <c r="T1883" s="38" t="str">
        <f t="shared" si="1891"/>
        <v>31 Agustus 2026</v>
      </c>
      <c r="U1883" s="46"/>
      <c r="V1883" s="42"/>
      <c r="W1883" s="42"/>
      <c r="X1883" s="42"/>
    </row>
    <row r="1884" ht="15.0" customHeight="1">
      <c r="A1884" s="36" t="s">
        <v>6946</v>
      </c>
      <c r="B1884" s="43"/>
      <c r="C1884" s="44"/>
      <c r="D1884" s="47"/>
      <c r="E1884" s="47"/>
      <c r="F1884" s="39" t="str">
        <f t="shared" si="2"/>
        <v>PETUGAS.1883/SPK/SE/PML/3172/2026</v>
      </c>
      <c r="G1884" s="45"/>
      <c r="H1884" s="39" t="str">
        <f>VLOOKUP(G1884,'MITRA (REFERENSI)'!$A:$Z,16,FALSE)</f>
        <v>#N/A</v>
      </c>
      <c r="I1884" s="39" t="str">
        <f>VLOOKUP(G1884,'MITRA (REFERENSI)'!$A:$Z,25,FALSE)</f>
        <v>#N/A</v>
      </c>
      <c r="J1884" s="38" t="str">
        <f>VLOOKUP(G1884,'MITRA (REFERENSI)'!$A:$Z,26,FALSE)</f>
        <v>#N/A</v>
      </c>
      <c r="K1884" s="38" t="str">
        <f>VLOOKUP(G1884,'MITRA (REFERENSI)'!$A:$Z,15,FALSE)</f>
        <v>#N/A</v>
      </c>
      <c r="L1884" s="38" t="str">
        <f>VLOOKUP(G1884,'MITRA (REFERENSI)'!$A:$Z,15,FALSE)</f>
        <v>#N/A</v>
      </c>
      <c r="M1884" s="38" t="str">
        <f>IF(B1884=1,'KELAS (REFERENSI)'!M1884,IF(B1884=2,'KELAS (REFERENSI)'!M1899,IF(B1884=3,'KELAS (REFERENSI)'!M1914,IF(B1884=4,'KELAS (REFERENSI)'!M1929,""))))</f>
        <v/>
      </c>
      <c r="N1884" s="38" t="str">
        <f>IF(B1884=1,'KELAS (REFERENSI)'!N1884,IF(B1884=2,'KELAS (REFERENSI)'!N1899,IF(B1884=3,'KELAS (REFERENSI)'!N1914,IF(B1884=4,'KELAS (REFERENSI)'!N1929,""))))</f>
        <v/>
      </c>
      <c r="O1884" s="38" t="str">
        <f>IF(B1884=1,'KELAS (REFERENSI)'!O1884,IF(B1884=2,'KELAS (REFERENSI)'!O1899,IF(B1884=3,'KELAS (REFERENSI)'!O1914,IF(B1884=4,'KELAS (REFERENSI)'!O1929,""))))</f>
        <v/>
      </c>
      <c r="P1884" s="38" t="str">
        <f>IF(B1884=1,'KELAS (REFERENSI)'!P1884,IF(B1884=2,'KELAS (REFERENSI)'!P1899,IF(B1884=3,'KELAS (REFERENSI)'!P1914,IF(B1884=4,'KELAS (REFERENSI)'!P1929,""))))</f>
        <v/>
      </c>
      <c r="Q1884" s="38" t="str">
        <f t="shared" si="4"/>
        <v>BPS Kota Jakarta Timur</v>
      </c>
      <c r="R1884" s="38" t="str">
        <f t="shared" si="56"/>
        <v/>
      </c>
      <c r="S1884" s="38" t="str">
        <f t="shared" ref="S1884:T1884" si="1892">S1883</f>
        <v>15 Juni sampai dengan 31 Agustus 2026</v>
      </c>
      <c r="T1884" s="38" t="str">
        <f t="shared" si="1892"/>
        <v>31 Agustus 2026</v>
      </c>
      <c r="U1884" s="46"/>
      <c r="V1884" s="42"/>
      <c r="W1884" s="42"/>
      <c r="X1884" s="42"/>
    </row>
    <row r="1885" ht="15.0" customHeight="1">
      <c r="A1885" s="36" t="s">
        <v>6947</v>
      </c>
      <c r="B1885" s="43"/>
      <c r="C1885" s="44"/>
      <c r="D1885" s="47"/>
      <c r="E1885" s="47"/>
      <c r="F1885" s="39" t="str">
        <f t="shared" si="2"/>
        <v>PETUGAS.1884/SPK/SE/PML/3172/2026</v>
      </c>
      <c r="G1885" s="45"/>
      <c r="H1885" s="39" t="str">
        <f>VLOOKUP(G1885,'MITRA (REFERENSI)'!$A:$Z,16,FALSE)</f>
        <v>#N/A</v>
      </c>
      <c r="I1885" s="39" t="str">
        <f>VLOOKUP(G1885,'MITRA (REFERENSI)'!$A:$Z,25,FALSE)</f>
        <v>#N/A</v>
      </c>
      <c r="J1885" s="38" t="str">
        <f>VLOOKUP(G1885,'MITRA (REFERENSI)'!$A:$Z,26,FALSE)</f>
        <v>#N/A</v>
      </c>
      <c r="K1885" s="38" t="str">
        <f>VLOOKUP(G1885,'MITRA (REFERENSI)'!$A:$Z,15,FALSE)</f>
        <v>#N/A</v>
      </c>
      <c r="L1885" s="38" t="str">
        <f>VLOOKUP(G1885,'MITRA (REFERENSI)'!$A:$Z,15,FALSE)</f>
        <v>#N/A</v>
      </c>
      <c r="M1885" s="38" t="str">
        <f>IF(B1885=1,'KELAS (REFERENSI)'!M1885,IF(B1885=2,'KELAS (REFERENSI)'!M1900,IF(B1885=3,'KELAS (REFERENSI)'!M1915,IF(B1885=4,'KELAS (REFERENSI)'!M1930,""))))</f>
        <v/>
      </c>
      <c r="N1885" s="38" t="str">
        <f>IF(B1885=1,'KELAS (REFERENSI)'!N1885,IF(B1885=2,'KELAS (REFERENSI)'!N1900,IF(B1885=3,'KELAS (REFERENSI)'!N1915,IF(B1885=4,'KELAS (REFERENSI)'!N1930,""))))</f>
        <v/>
      </c>
      <c r="O1885" s="38" t="str">
        <f>IF(B1885=1,'KELAS (REFERENSI)'!O1885,IF(B1885=2,'KELAS (REFERENSI)'!O1900,IF(B1885=3,'KELAS (REFERENSI)'!O1915,IF(B1885=4,'KELAS (REFERENSI)'!O1930,""))))</f>
        <v/>
      </c>
      <c r="P1885" s="38" t="str">
        <f>IF(B1885=1,'KELAS (REFERENSI)'!P1885,IF(B1885=2,'KELAS (REFERENSI)'!P1900,IF(B1885=3,'KELAS (REFERENSI)'!P1915,IF(B1885=4,'KELAS (REFERENSI)'!P1930,""))))</f>
        <v/>
      </c>
      <c r="Q1885" s="38" t="str">
        <f t="shared" si="4"/>
        <v>BPS Kota Jakarta Timur</v>
      </c>
      <c r="R1885" s="38" t="str">
        <f t="shared" si="56"/>
        <v/>
      </c>
      <c r="S1885" s="38" t="str">
        <f t="shared" ref="S1885:T1885" si="1893">S1884</f>
        <v>15 Juni sampai dengan 31 Agustus 2026</v>
      </c>
      <c r="T1885" s="38" t="str">
        <f t="shared" si="1893"/>
        <v>31 Agustus 2026</v>
      </c>
      <c r="U1885" s="46"/>
      <c r="V1885" s="42"/>
      <c r="W1885" s="42"/>
      <c r="X1885" s="42"/>
    </row>
    <row r="1886" ht="15.0" customHeight="1">
      <c r="A1886" s="36" t="s">
        <v>6948</v>
      </c>
      <c r="B1886" s="43"/>
      <c r="C1886" s="44"/>
      <c r="D1886" s="47"/>
      <c r="E1886" s="47"/>
      <c r="F1886" s="39" t="str">
        <f t="shared" si="2"/>
        <v>PETUGAS.1885/SPK/SE/PML/3172/2026</v>
      </c>
      <c r="G1886" s="45"/>
      <c r="H1886" s="39" t="str">
        <f>VLOOKUP(G1886,'MITRA (REFERENSI)'!$A:$Z,16,FALSE)</f>
        <v>#N/A</v>
      </c>
      <c r="I1886" s="39" t="str">
        <f>VLOOKUP(G1886,'MITRA (REFERENSI)'!$A:$Z,25,FALSE)</f>
        <v>#N/A</v>
      </c>
      <c r="J1886" s="38" t="str">
        <f>VLOOKUP(G1886,'MITRA (REFERENSI)'!$A:$Z,26,FALSE)</f>
        <v>#N/A</v>
      </c>
      <c r="K1886" s="38" t="str">
        <f>VLOOKUP(G1886,'MITRA (REFERENSI)'!$A:$Z,15,FALSE)</f>
        <v>#N/A</v>
      </c>
      <c r="L1886" s="38" t="str">
        <f>VLOOKUP(G1886,'MITRA (REFERENSI)'!$A:$Z,15,FALSE)</f>
        <v>#N/A</v>
      </c>
      <c r="M1886" s="38" t="str">
        <f>IF(B1886=1,'KELAS (REFERENSI)'!M1886,IF(B1886=2,'KELAS (REFERENSI)'!M1901,IF(B1886=3,'KELAS (REFERENSI)'!M1916,IF(B1886=4,'KELAS (REFERENSI)'!M1931,""))))</f>
        <v/>
      </c>
      <c r="N1886" s="38" t="str">
        <f>IF(B1886=1,'KELAS (REFERENSI)'!N1886,IF(B1886=2,'KELAS (REFERENSI)'!N1901,IF(B1886=3,'KELAS (REFERENSI)'!N1916,IF(B1886=4,'KELAS (REFERENSI)'!N1931,""))))</f>
        <v/>
      </c>
      <c r="O1886" s="38" t="str">
        <f>IF(B1886=1,'KELAS (REFERENSI)'!O1886,IF(B1886=2,'KELAS (REFERENSI)'!O1901,IF(B1886=3,'KELAS (REFERENSI)'!O1916,IF(B1886=4,'KELAS (REFERENSI)'!O1931,""))))</f>
        <v/>
      </c>
      <c r="P1886" s="38" t="str">
        <f>IF(B1886=1,'KELAS (REFERENSI)'!P1886,IF(B1886=2,'KELAS (REFERENSI)'!P1901,IF(B1886=3,'KELAS (REFERENSI)'!P1916,IF(B1886=4,'KELAS (REFERENSI)'!P1931,""))))</f>
        <v/>
      </c>
      <c r="Q1886" s="38" t="str">
        <f t="shared" si="4"/>
        <v>BPS Kota Jakarta Timur</v>
      </c>
      <c r="R1886" s="38" t="str">
        <f t="shared" si="56"/>
        <v/>
      </c>
      <c r="S1886" s="38" t="str">
        <f t="shared" ref="S1886:T1886" si="1894">S1885</f>
        <v>15 Juni sampai dengan 31 Agustus 2026</v>
      </c>
      <c r="T1886" s="38" t="str">
        <f t="shared" si="1894"/>
        <v>31 Agustus 2026</v>
      </c>
      <c r="U1886" s="46"/>
      <c r="V1886" s="42"/>
      <c r="W1886" s="42"/>
      <c r="X1886" s="42"/>
    </row>
    <row r="1887" ht="15.0" customHeight="1">
      <c r="A1887" s="36" t="s">
        <v>6949</v>
      </c>
      <c r="B1887" s="43"/>
      <c r="C1887" s="44"/>
      <c r="D1887" s="47"/>
      <c r="E1887" s="47"/>
      <c r="F1887" s="39" t="str">
        <f t="shared" si="2"/>
        <v>PETUGAS.1886/SPK/SE/PML/3172/2026</v>
      </c>
      <c r="G1887" s="45"/>
      <c r="H1887" s="39" t="str">
        <f>VLOOKUP(G1887,'MITRA (REFERENSI)'!$A:$Z,16,FALSE)</f>
        <v>#N/A</v>
      </c>
      <c r="I1887" s="39" t="str">
        <f>VLOOKUP(G1887,'MITRA (REFERENSI)'!$A:$Z,25,FALSE)</f>
        <v>#N/A</v>
      </c>
      <c r="J1887" s="38" t="str">
        <f>VLOOKUP(G1887,'MITRA (REFERENSI)'!$A:$Z,26,FALSE)</f>
        <v>#N/A</v>
      </c>
      <c r="K1887" s="38" t="str">
        <f>VLOOKUP(G1887,'MITRA (REFERENSI)'!$A:$Z,15,FALSE)</f>
        <v>#N/A</v>
      </c>
      <c r="L1887" s="38" t="str">
        <f>VLOOKUP(G1887,'MITRA (REFERENSI)'!$A:$Z,15,FALSE)</f>
        <v>#N/A</v>
      </c>
      <c r="M1887" s="38" t="str">
        <f>IF(B1887=1,'KELAS (REFERENSI)'!M1887,IF(B1887=2,'KELAS (REFERENSI)'!M1902,IF(B1887=3,'KELAS (REFERENSI)'!M1917,IF(B1887=4,'KELAS (REFERENSI)'!M1932,""))))</f>
        <v/>
      </c>
      <c r="N1887" s="38" t="str">
        <f>IF(B1887=1,'KELAS (REFERENSI)'!N1887,IF(B1887=2,'KELAS (REFERENSI)'!N1902,IF(B1887=3,'KELAS (REFERENSI)'!N1917,IF(B1887=4,'KELAS (REFERENSI)'!N1932,""))))</f>
        <v/>
      </c>
      <c r="O1887" s="38" t="str">
        <f>IF(B1887=1,'KELAS (REFERENSI)'!O1887,IF(B1887=2,'KELAS (REFERENSI)'!O1902,IF(B1887=3,'KELAS (REFERENSI)'!O1917,IF(B1887=4,'KELAS (REFERENSI)'!O1932,""))))</f>
        <v/>
      </c>
      <c r="P1887" s="38" t="str">
        <f>IF(B1887=1,'KELAS (REFERENSI)'!P1887,IF(B1887=2,'KELAS (REFERENSI)'!P1902,IF(B1887=3,'KELAS (REFERENSI)'!P1917,IF(B1887=4,'KELAS (REFERENSI)'!P1932,""))))</f>
        <v/>
      </c>
      <c r="Q1887" s="38" t="str">
        <f t="shared" si="4"/>
        <v>BPS Kota Jakarta Timur</v>
      </c>
      <c r="R1887" s="38" t="str">
        <f t="shared" si="56"/>
        <v/>
      </c>
      <c r="S1887" s="38" t="str">
        <f t="shared" ref="S1887:T1887" si="1895">S1886</f>
        <v>15 Juni sampai dengan 31 Agustus 2026</v>
      </c>
      <c r="T1887" s="38" t="str">
        <f t="shared" si="1895"/>
        <v>31 Agustus 2026</v>
      </c>
      <c r="U1887" s="46"/>
      <c r="V1887" s="42"/>
      <c r="W1887" s="42"/>
      <c r="X1887" s="42"/>
    </row>
    <row r="1888" ht="15.0" customHeight="1">
      <c r="A1888" s="36" t="s">
        <v>6950</v>
      </c>
      <c r="B1888" s="43"/>
      <c r="C1888" s="44"/>
      <c r="D1888" s="47"/>
      <c r="E1888" s="47"/>
      <c r="F1888" s="39" t="str">
        <f t="shared" si="2"/>
        <v>PETUGAS.1887/SPK/SE/PML/3172/2026</v>
      </c>
      <c r="G1888" s="45"/>
      <c r="H1888" s="39" t="str">
        <f>VLOOKUP(G1888,'MITRA (REFERENSI)'!$A:$Z,16,FALSE)</f>
        <v>#N/A</v>
      </c>
      <c r="I1888" s="39" t="str">
        <f>VLOOKUP(G1888,'MITRA (REFERENSI)'!$A:$Z,25,FALSE)</f>
        <v>#N/A</v>
      </c>
      <c r="J1888" s="38" t="str">
        <f>VLOOKUP(G1888,'MITRA (REFERENSI)'!$A:$Z,26,FALSE)</f>
        <v>#N/A</v>
      </c>
      <c r="K1888" s="38" t="str">
        <f>VLOOKUP(G1888,'MITRA (REFERENSI)'!$A:$Z,15,FALSE)</f>
        <v>#N/A</v>
      </c>
      <c r="L1888" s="38" t="str">
        <f>VLOOKUP(G1888,'MITRA (REFERENSI)'!$A:$Z,15,FALSE)</f>
        <v>#N/A</v>
      </c>
      <c r="M1888" s="38" t="str">
        <f>IF(B1888=1,'KELAS (REFERENSI)'!M1888,IF(B1888=2,'KELAS (REFERENSI)'!M1903,IF(B1888=3,'KELAS (REFERENSI)'!M1918,IF(B1888=4,'KELAS (REFERENSI)'!M1933,""))))</f>
        <v/>
      </c>
      <c r="N1888" s="38" t="str">
        <f>IF(B1888=1,'KELAS (REFERENSI)'!N1888,IF(B1888=2,'KELAS (REFERENSI)'!N1903,IF(B1888=3,'KELAS (REFERENSI)'!N1918,IF(B1888=4,'KELAS (REFERENSI)'!N1933,""))))</f>
        <v/>
      </c>
      <c r="O1888" s="38" t="str">
        <f>IF(B1888=1,'KELAS (REFERENSI)'!O1888,IF(B1888=2,'KELAS (REFERENSI)'!O1903,IF(B1888=3,'KELAS (REFERENSI)'!O1918,IF(B1888=4,'KELAS (REFERENSI)'!O1933,""))))</f>
        <v/>
      </c>
      <c r="P1888" s="38" t="str">
        <f>IF(B1888=1,'KELAS (REFERENSI)'!P1888,IF(B1888=2,'KELAS (REFERENSI)'!P1903,IF(B1888=3,'KELAS (REFERENSI)'!P1918,IF(B1888=4,'KELAS (REFERENSI)'!P1933,""))))</f>
        <v/>
      </c>
      <c r="Q1888" s="38" t="str">
        <f t="shared" si="4"/>
        <v>BPS Kota Jakarta Timur</v>
      </c>
      <c r="R1888" s="38" t="str">
        <f t="shared" si="56"/>
        <v/>
      </c>
      <c r="S1888" s="38" t="str">
        <f t="shared" ref="S1888:T1888" si="1896">S1887</f>
        <v>15 Juni sampai dengan 31 Agustus 2026</v>
      </c>
      <c r="T1888" s="38" t="str">
        <f t="shared" si="1896"/>
        <v>31 Agustus 2026</v>
      </c>
      <c r="U1888" s="46"/>
      <c r="V1888" s="42"/>
      <c r="W1888" s="42"/>
      <c r="X1888" s="42"/>
    </row>
    <row r="1889" ht="15.0" customHeight="1">
      <c r="A1889" s="36" t="s">
        <v>6951</v>
      </c>
      <c r="B1889" s="43"/>
      <c r="C1889" s="44"/>
      <c r="D1889" s="47"/>
      <c r="E1889" s="47"/>
      <c r="F1889" s="39" t="str">
        <f t="shared" si="2"/>
        <v>PETUGAS.1888/SPK/SE/PML/3172/2026</v>
      </c>
      <c r="G1889" s="45"/>
      <c r="H1889" s="39" t="str">
        <f>VLOOKUP(G1889,'MITRA (REFERENSI)'!$A:$Z,16,FALSE)</f>
        <v>#N/A</v>
      </c>
      <c r="I1889" s="39" t="str">
        <f>VLOOKUP(G1889,'MITRA (REFERENSI)'!$A:$Z,25,FALSE)</f>
        <v>#N/A</v>
      </c>
      <c r="J1889" s="38" t="str">
        <f>VLOOKUP(G1889,'MITRA (REFERENSI)'!$A:$Z,26,FALSE)</f>
        <v>#N/A</v>
      </c>
      <c r="K1889" s="38" t="str">
        <f>VLOOKUP(G1889,'MITRA (REFERENSI)'!$A:$Z,15,FALSE)</f>
        <v>#N/A</v>
      </c>
      <c r="L1889" s="38" t="str">
        <f>VLOOKUP(G1889,'MITRA (REFERENSI)'!$A:$Z,15,FALSE)</f>
        <v>#N/A</v>
      </c>
      <c r="M1889" s="38" t="str">
        <f>IF(B1889=1,'KELAS (REFERENSI)'!M1889,IF(B1889=2,'KELAS (REFERENSI)'!M1904,IF(B1889=3,'KELAS (REFERENSI)'!M1919,IF(B1889=4,'KELAS (REFERENSI)'!M1934,""))))</f>
        <v/>
      </c>
      <c r="N1889" s="38" t="str">
        <f>IF(B1889=1,'KELAS (REFERENSI)'!N1889,IF(B1889=2,'KELAS (REFERENSI)'!N1904,IF(B1889=3,'KELAS (REFERENSI)'!N1919,IF(B1889=4,'KELAS (REFERENSI)'!N1934,""))))</f>
        <v/>
      </c>
      <c r="O1889" s="38" t="str">
        <f>IF(B1889=1,'KELAS (REFERENSI)'!O1889,IF(B1889=2,'KELAS (REFERENSI)'!O1904,IF(B1889=3,'KELAS (REFERENSI)'!O1919,IF(B1889=4,'KELAS (REFERENSI)'!O1934,""))))</f>
        <v/>
      </c>
      <c r="P1889" s="38" t="str">
        <f>IF(B1889=1,'KELAS (REFERENSI)'!P1889,IF(B1889=2,'KELAS (REFERENSI)'!P1904,IF(B1889=3,'KELAS (REFERENSI)'!P1919,IF(B1889=4,'KELAS (REFERENSI)'!P1934,""))))</f>
        <v/>
      </c>
      <c r="Q1889" s="38" t="str">
        <f t="shared" si="4"/>
        <v>BPS Kota Jakarta Timur</v>
      </c>
      <c r="R1889" s="38" t="str">
        <f t="shared" si="56"/>
        <v/>
      </c>
      <c r="S1889" s="38" t="str">
        <f t="shared" ref="S1889:T1889" si="1897">S1888</f>
        <v>15 Juni sampai dengan 31 Agustus 2026</v>
      </c>
      <c r="T1889" s="38" t="str">
        <f t="shared" si="1897"/>
        <v>31 Agustus 2026</v>
      </c>
      <c r="U1889" s="46"/>
      <c r="V1889" s="42"/>
      <c r="W1889" s="42"/>
      <c r="X1889" s="42"/>
    </row>
    <row r="1890" ht="15.0" customHeight="1">
      <c r="A1890" s="36" t="s">
        <v>6952</v>
      </c>
      <c r="B1890" s="43"/>
      <c r="C1890" s="44"/>
      <c r="D1890" s="47"/>
      <c r="E1890" s="47"/>
      <c r="F1890" s="39" t="str">
        <f t="shared" si="2"/>
        <v>PETUGAS.1889/SPK/SE/PML/3172/2026</v>
      </c>
      <c r="G1890" s="45"/>
      <c r="H1890" s="39" t="str">
        <f>VLOOKUP(G1890,'MITRA (REFERENSI)'!$A:$Z,16,FALSE)</f>
        <v>#N/A</v>
      </c>
      <c r="I1890" s="39" t="str">
        <f>VLOOKUP(G1890,'MITRA (REFERENSI)'!$A:$Z,25,FALSE)</f>
        <v>#N/A</v>
      </c>
      <c r="J1890" s="38" t="str">
        <f>VLOOKUP(G1890,'MITRA (REFERENSI)'!$A:$Z,26,FALSE)</f>
        <v>#N/A</v>
      </c>
      <c r="K1890" s="38" t="str">
        <f>VLOOKUP(G1890,'MITRA (REFERENSI)'!$A:$Z,15,FALSE)</f>
        <v>#N/A</v>
      </c>
      <c r="L1890" s="38" t="str">
        <f>VLOOKUP(G1890,'MITRA (REFERENSI)'!$A:$Z,15,FALSE)</f>
        <v>#N/A</v>
      </c>
      <c r="M1890" s="38" t="str">
        <f>IF(B1890=1,'KELAS (REFERENSI)'!M1890,IF(B1890=2,'KELAS (REFERENSI)'!M1905,IF(B1890=3,'KELAS (REFERENSI)'!M1920,IF(B1890=4,'KELAS (REFERENSI)'!M1935,""))))</f>
        <v/>
      </c>
      <c r="N1890" s="38" t="str">
        <f>IF(B1890=1,'KELAS (REFERENSI)'!N1890,IF(B1890=2,'KELAS (REFERENSI)'!N1905,IF(B1890=3,'KELAS (REFERENSI)'!N1920,IF(B1890=4,'KELAS (REFERENSI)'!N1935,""))))</f>
        <v/>
      </c>
      <c r="O1890" s="38" t="str">
        <f>IF(B1890=1,'KELAS (REFERENSI)'!O1890,IF(B1890=2,'KELAS (REFERENSI)'!O1905,IF(B1890=3,'KELAS (REFERENSI)'!O1920,IF(B1890=4,'KELAS (REFERENSI)'!O1935,""))))</f>
        <v/>
      </c>
      <c r="P1890" s="38" t="str">
        <f>IF(B1890=1,'KELAS (REFERENSI)'!P1890,IF(B1890=2,'KELAS (REFERENSI)'!P1905,IF(B1890=3,'KELAS (REFERENSI)'!P1920,IF(B1890=4,'KELAS (REFERENSI)'!P1935,""))))</f>
        <v/>
      </c>
      <c r="Q1890" s="38" t="str">
        <f t="shared" si="4"/>
        <v>BPS Kota Jakarta Timur</v>
      </c>
      <c r="R1890" s="38" t="str">
        <f t="shared" si="56"/>
        <v/>
      </c>
      <c r="S1890" s="38" t="str">
        <f t="shared" ref="S1890:T1890" si="1898">S1889</f>
        <v>15 Juni sampai dengan 31 Agustus 2026</v>
      </c>
      <c r="T1890" s="38" t="str">
        <f t="shared" si="1898"/>
        <v>31 Agustus 2026</v>
      </c>
      <c r="U1890" s="46"/>
      <c r="V1890" s="42"/>
      <c r="W1890" s="42"/>
      <c r="X1890" s="42"/>
    </row>
    <row r="1891" ht="15.0" customHeight="1">
      <c r="A1891" s="36" t="s">
        <v>6953</v>
      </c>
      <c r="B1891" s="43"/>
      <c r="C1891" s="44"/>
      <c r="D1891" s="47"/>
      <c r="E1891" s="47"/>
      <c r="F1891" s="39" t="str">
        <f t="shared" si="2"/>
        <v>PETUGAS.1890/SPK/SE/PML/3172/2026</v>
      </c>
      <c r="G1891" s="45"/>
      <c r="H1891" s="39" t="str">
        <f>VLOOKUP(G1891,'MITRA (REFERENSI)'!$A:$Z,16,FALSE)</f>
        <v>#N/A</v>
      </c>
      <c r="I1891" s="39" t="str">
        <f>VLOOKUP(G1891,'MITRA (REFERENSI)'!$A:$Z,25,FALSE)</f>
        <v>#N/A</v>
      </c>
      <c r="J1891" s="38" t="str">
        <f>VLOOKUP(G1891,'MITRA (REFERENSI)'!$A:$Z,26,FALSE)</f>
        <v>#N/A</v>
      </c>
      <c r="K1891" s="38" t="str">
        <f>VLOOKUP(G1891,'MITRA (REFERENSI)'!$A:$Z,15,FALSE)</f>
        <v>#N/A</v>
      </c>
      <c r="L1891" s="38" t="str">
        <f>VLOOKUP(G1891,'MITRA (REFERENSI)'!$A:$Z,15,FALSE)</f>
        <v>#N/A</v>
      </c>
      <c r="M1891" s="38" t="str">
        <f>IF(B1891=1,'KELAS (REFERENSI)'!M1891,IF(B1891=2,'KELAS (REFERENSI)'!M1906,IF(B1891=3,'KELAS (REFERENSI)'!M1921,IF(B1891=4,'KELAS (REFERENSI)'!M1936,""))))</f>
        <v/>
      </c>
      <c r="N1891" s="38" t="str">
        <f>IF(B1891=1,'KELAS (REFERENSI)'!N1891,IF(B1891=2,'KELAS (REFERENSI)'!N1906,IF(B1891=3,'KELAS (REFERENSI)'!N1921,IF(B1891=4,'KELAS (REFERENSI)'!N1936,""))))</f>
        <v/>
      </c>
      <c r="O1891" s="38" t="str">
        <f>IF(B1891=1,'KELAS (REFERENSI)'!O1891,IF(B1891=2,'KELAS (REFERENSI)'!O1906,IF(B1891=3,'KELAS (REFERENSI)'!O1921,IF(B1891=4,'KELAS (REFERENSI)'!O1936,""))))</f>
        <v/>
      </c>
      <c r="P1891" s="38" t="str">
        <f>IF(B1891=1,'KELAS (REFERENSI)'!P1891,IF(B1891=2,'KELAS (REFERENSI)'!P1906,IF(B1891=3,'KELAS (REFERENSI)'!P1921,IF(B1891=4,'KELAS (REFERENSI)'!P1936,""))))</f>
        <v/>
      </c>
      <c r="Q1891" s="38" t="str">
        <f t="shared" si="4"/>
        <v>BPS Kota Jakarta Timur</v>
      </c>
      <c r="R1891" s="38" t="str">
        <f t="shared" si="56"/>
        <v/>
      </c>
      <c r="S1891" s="38" t="str">
        <f t="shared" ref="S1891:T1891" si="1899">S1890</f>
        <v>15 Juni sampai dengan 31 Agustus 2026</v>
      </c>
      <c r="T1891" s="38" t="str">
        <f t="shared" si="1899"/>
        <v>31 Agustus 2026</v>
      </c>
      <c r="U1891" s="46"/>
      <c r="V1891" s="42"/>
      <c r="W1891" s="42"/>
      <c r="X1891" s="42"/>
    </row>
    <row r="1892" ht="15.0" customHeight="1">
      <c r="A1892" s="36" t="s">
        <v>6954</v>
      </c>
      <c r="B1892" s="43"/>
      <c r="C1892" s="44"/>
      <c r="D1892" s="47"/>
      <c r="E1892" s="47"/>
      <c r="F1892" s="39" t="str">
        <f t="shared" si="2"/>
        <v>PETUGAS.1891/SPK/SE/PML/3172/2026</v>
      </c>
      <c r="G1892" s="45"/>
      <c r="H1892" s="39" t="str">
        <f>VLOOKUP(G1892,'MITRA (REFERENSI)'!$A:$Z,16,FALSE)</f>
        <v>#N/A</v>
      </c>
      <c r="I1892" s="39" t="str">
        <f>VLOOKUP(G1892,'MITRA (REFERENSI)'!$A:$Z,25,FALSE)</f>
        <v>#N/A</v>
      </c>
      <c r="J1892" s="38" t="str">
        <f>VLOOKUP(G1892,'MITRA (REFERENSI)'!$A:$Z,26,FALSE)</f>
        <v>#N/A</v>
      </c>
      <c r="K1892" s="38" t="str">
        <f>VLOOKUP(G1892,'MITRA (REFERENSI)'!$A:$Z,15,FALSE)</f>
        <v>#N/A</v>
      </c>
      <c r="L1892" s="38" t="str">
        <f>VLOOKUP(G1892,'MITRA (REFERENSI)'!$A:$Z,15,FALSE)</f>
        <v>#N/A</v>
      </c>
      <c r="M1892" s="38" t="str">
        <f>IF(B1892=1,'KELAS (REFERENSI)'!M1892,IF(B1892=2,'KELAS (REFERENSI)'!M1907,IF(B1892=3,'KELAS (REFERENSI)'!M1922,IF(B1892=4,'KELAS (REFERENSI)'!M1937,""))))</f>
        <v/>
      </c>
      <c r="N1892" s="38" t="str">
        <f>IF(B1892=1,'KELAS (REFERENSI)'!N1892,IF(B1892=2,'KELAS (REFERENSI)'!N1907,IF(B1892=3,'KELAS (REFERENSI)'!N1922,IF(B1892=4,'KELAS (REFERENSI)'!N1937,""))))</f>
        <v/>
      </c>
      <c r="O1892" s="38" t="str">
        <f>IF(B1892=1,'KELAS (REFERENSI)'!O1892,IF(B1892=2,'KELAS (REFERENSI)'!O1907,IF(B1892=3,'KELAS (REFERENSI)'!O1922,IF(B1892=4,'KELAS (REFERENSI)'!O1937,""))))</f>
        <v/>
      </c>
      <c r="P1892" s="38" t="str">
        <f>IF(B1892=1,'KELAS (REFERENSI)'!P1892,IF(B1892=2,'KELAS (REFERENSI)'!P1907,IF(B1892=3,'KELAS (REFERENSI)'!P1922,IF(B1892=4,'KELAS (REFERENSI)'!P1937,""))))</f>
        <v/>
      </c>
      <c r="Q1892" s="38" t="str">
        <f t="shared" si="4"/>
        <v>BPS Kota Jakarta Timur</v>
      </c>
      <c r="R1892" s="38" t="str">
        <f t="shared" si="56"/>
        <v/>
      </c>
      <c r="S1892" s="38" t="str">
        <f t="shared" ref="S1892:T1892" si="1900">S1891</f>
        <v>15 Juni sampai dengan 31 Agustus 2026</v>
      </c>
      <c r="T1892" s="38" t="str">
        <f t="shared" si="1900"/>
        <v>31 Agustus 2026</v>
      </c>
      <c r="U1892" s="46"/>
      <c r="V1892" s="42"/>
      <c r="W1892" s="42"/>
      <c r="X1892" s="42"/>
    </row>
    <row r="1893" ht="15.0" customHeight="1">
      <c r="A1893" s="36" t="s">
        <v>6955</v>
      </c>
      <c r="B1893" s="43"/>
      <c r="C1893" s="44"/>
      <c r="D1893" s="47"/>
      <c r="E1893" s="47"/>
      <c r="F1893" s="39" t="str">
        <f t="shared" si="2"/>
        <v>PETUGAS.1892/SPK/SE/PML/3172/2026</v>
      </c>
      <c r="G1893" s="45"/>
      <c r="H1893" s="39" t="str">
        <f>VLOOKUP(G1893,'MITRA (REFERENSI)'!$A:$Z,16,FALSE)</f>
        <v>#N/A</v>
      </c>
      <c r="I1893" s="39" t="str">
        <f>VLOOKUP(G1893,'MITRA (REFERENSI)'!$A:$Z,25,FALSE)</f>
        <v>#N/A</v>
      </c>
      <c r="J1893" s="38" t="str">
        <f>VLOOKUP(G1893,'MITRA (REFERENSI)'!$A:$Z,26,FALSE)</f>
        <v>#N/A</v>
      </c>
      <c r="K1893" s="38" t="str">
        <f>VLOOKUP(G1893,'MITRA (REFERENSI)'!$A:$Z,15,FALSE)</f>
        <v>#N/A</v>
      </c>
      <c r="L1893" s="38" t="str">
        <f>VLOOKUP(G1893,'MITRA (REFERENSI)'!$A:$Z,15,FALSE)</f>
        <v>#N/A</v>
      </c>
      <c r="M1893" s="38" t="str">
        <f>IF(B1893=1,'KELAS (REFERENSI)'!M1893,IF(B1893=2,'KELAS (REFERENSI)'!M1908,IF(B1893=3,'KELAS (REFERENSI)'!M1923,IF(B1893=4,'KELAS (REFERENSI)'!M1938,""))))</f>
        <v/>
      </c>
      <c r="N1893" s="38" t="str">
        <f>IF(B1893=1,'KELAS (REFERENSI)'!N1893,IF(B1893=2,'KELAS (REFERENSI)'!N1908,IF(B1893=3,'KELAS (REFERENSI)'!N1923,IF(B1893=4,'KELAS (REFERENSI)'!N1938,""))))</f>
        <v/>
      </c>
      <c r="O1893" s="38" t="str">
        <f>IF(B1893=1,'KELAS (REFERENSI)'!O1893,IF(B1893=2,'KELAS (REFERENSI)'!O1908,IF(B1893=3,'KELAS (REFERENSI)'!O1923,IF(B1893=4,'KELAS (REFERENSI)'!O1938,""))))</f>
        <v/>
      </c>
      <c r="P1893" s="38" t="str">
        <f>IF(B1893=1,'KELAS (REFERENSI)'!P1893,IF(B1893=2,'KELAS (REFERENSI)'!P1908,IF(B1893=3,'KELAS (REFERENSI)'!P1923,IF(B1893=4,'KELAS (REFERENSI)'!P1938,""))))</f>
        <v/>
      </c>
      <c r="Q1893" s="38" t="str">
        <f t="shared" si="4"/>
        <v>BPS Kota Jakarta Timur</v>
      </c>
      <c r="R1893" s="38" t="str">
        <f t="shared" si="56"/>
        <v/>
      </c>
      <c r="S1893" s="38" t="str">
        <f t="shared" ref="S1893:T1893" si="1901">S1892</f>
        <v>15 Juni sampai dengan 31 Agustus 2026</v>
      </c>
      <c r="T1893" s="38" t="str">
        <f t="shared" si="1901"/>
        <v>31 Agustus 2026</v>
      </c>
      <c r="U1893" s="46"/>
      <c r="V1893" s="42"/>
      <c r="W1893" s="42"/>
      <c r="X1893" s="42"/>
    </row>
    <row r="1894" ht="15.0" customHeight="1">
      <c r="A1894" s="36" t="s">
        <v>6956</v>
      </c>
      <c r="B1894" s="43"/>
      <c r="C1894" s="44"/>
      <c r="D1894" s="47"/>
      <c r="E1894" s="47"/>
      <c r="F1894" s="39" t="str">
        <f t="shared" si="2"/>
        <v>PETUGAS.1893/SPK/SE/PML/3172/2026</v>
      </c>
      <c r="G1894" s="45"/>
      <c r="H1894" s="39" t="str">
        <f>VLOOKUP(G1894,'MITRA (REFERENSI)'!$A:$Z,16,FALSE)</f>
        <v>#N/A</v>
      </c>
      <c r="I1894" s="39" t="str">
        <f>VLOOKUP(G1894,'MITRA (REFERENSI)'!$A:$Z,25,FALSE)</f>
        <v>#N/A</v>
      </c>
      <c r="J1894" s="38" t="str">
        <f>VLOOKUP(G1894,'MITRA (REFERENSI)'!$A:$Z,26,FALSE)</f>
        <v>#N/A</v>
      </c>
      <c r="K1894" s="38" t="str">
        <f>VLOOKUP(G1894,'MITRA (REFERENSI)'!$A:$Z,15,FALSE)</f>
        <v>#N/A</v>
      </c>
      <c r="L1894" s="38" t="str">
        <f>VLOOKUP(G1894,'MITRA (REFERENSI)'!$A:$Z,15,FALSE)</f>
        <v>#N/A</v>
      </c>
      <c r="M1894" s="38" t="str">
        <f>IF(B1894=1,'KELAS (REFERENSI)'!M1894,IF(B1894=2,'KELAS (REFERENSI)'!M1909,IF(B1894=3,'KELAS (REFERENSI)'!M1924,IF(B1894=4,'KELAS (REFERENSI)'!M1939,""))))</f>
        <v/>
      </c>
      <c r="N1894" s="38" t="str">
        <f>IF(B1894=1,'KELAS (REFERENSI)'!N1894,IF(B1894=2,'KELAS (REFERENSI)'!N1909,IF(B1894=3,'KELAS (REFERENSI)'!N1924,IF(B1894=4,'KELAS (REFERENSI)'!N1939,""))))</f>
        <v/>
      </c>
      <c r="O1894" s="38" t="str">
        <f>IF(B1894=1,'KELAS (REFERENSI)'!O1894,IF(B1894=2,'KELAS (REFERENSI)'!O1909,IF(B1894=3,'KELAS (REFERENSI)'!O1924,IF(B1894=4,'KELAS (REFERENSI)'!O1939,""))))</f>
        <v/>
      </c>
      <c r="P1894" s="38" t="str">
        <f>IF(B1894=1,'KELAS (REFERENSI)'!P1894,IF(B1894=2,'KELAS (REFERENSI)'!P1909,IF(B1894=3,'KELAS (REFERENSI)'!P1924,IF(B1894=4,'KELAS (REFERENSI)'!P1939,""))))</f>
        <v/>
      </c>
      <c r="Q1894" s="38" t="str">
        <f t="shared" si="4"/>
        <v>BPS Kota Jakarta Timur</v>
      </c>
      <c r="R1894" s="38" t="str">
        <f t="shared" si="56"/>
        <v/>
      </c>
      <c r="S1894" s="38" t="str">
        <f t="shared" ref="S1894:T1894" si="1902">S1893</f>
        <v>15 Juni sampai dengan 31 Agustus 2026</v>
      </c>
      <c r="T1894" s="38" t="str">
        <f t="shared" si="1902"/>
        <v>31 Agustus 2026</v>
      </c>
      <c r="U1894" s="46"/>
      <c r="V1894" s="42"/>
      <c r="W1894" s="42"/>
      <c r="X1894" s="42"/>
    </row>
    <row r="1895" ht="15.0" customHeight="1">
      <c r="A1895" s="36" t="s">
        <v>6957</v>
      </c>
      <c r="B1895" s="43"/>
      <c r="C1895" s="44"/>
      <c r="D1895" s="47"/>
      <c r="E1895" s="47"/>
      <c r="F1895" s="39" t="str">
        <f t="shared" si="2"/>
        <v>PETUGAS.1894/SPK/SE/PML/3172/2026</v>
      </c>
      <c r="G1895" s="45"/>
      <c r="H1895" s="39" t="str">
        <f>VLOOKUP(G1895,'MITRA (REFERENSI)'!$A:$Z,16,FALSE)</f>
        <v>#N/A</v>
      </c>
      <c r="I1895" s="39" t="str">
        <f>VLOOKUP(G1895,'MITRA (REFERENSI)'!$A:$Z,25,FALSE)</f>
        <v>#N/A</v>
      </c>
      <c r="J1895" s="38" t="str">
        <f>VLOOKUP(G1895,'MITRA (REFERENSI)'!$A:$Z,26,FALSE)</f>
        <v>#N/A</v>
      </c>
      <c r="K1895" s="38" t="str">
        <f>VLOOKUP(G1895,'MITRA (REFERENSI)'!$A:$Z,15,FALSE)</f>
        <v>#N/A</v>
      </c>
      <c r="L1895" s="38" t="str">
        <f>VLOOKUP(G1895,'MITRA (REFERENSI)'!$A:$Z,15,FALSE)</f>
        <v>#N/A</v>
      </c>
      <c r="M1895" s="38" t="str">
        <f>IF(B1895=1,'KELAS (REFERENSI)'!M1895,IF(B1895=2,'KELAS (REFERENSI)'!M1910,IF(B1895=3,'KELAS (REFERENSI)'!M1925,IF(B1895=4,'KELAS (REFERENSI)'!M1940,""))))</f>
        <v/>
      </c>
      <c r="N1895" s="38" t="str">
        <f>IF(B1895=1,'KELAS (REFERENSI)'!N1895,IF(B1895=2,'KELAS (REFERENSI)'!N1910,IF(B1895=3,'KELAS (REFERENSI)'!N1925,IF(B1895=4,'KELAS (REFERENSI)'!N1940,""))))</f>
        <v/>
      </c>
      <c r="O1895" s="38" t="str">
        <f>IF(B1895=1,'KELAS (REFERENSI)'!O1895,IF(B1895=2,'KELAS (REFERENSI)'!O1910,IF(B1895=3,'KELAS (REFERENSI)'!O1925,IF(B1895=4,'KELAS (REFERENSI)'!O1940,""))))</f>
        <v/>
      </c>
      <c r="P1895" s="38" t="str">
        <f>IF(B1895=1,'KELAS (REFERENSI)'!P1895,IF(B1895=2,'KELAS (REFERENSI)'!P1910,IF(B1895=3,'KELAS (REFERENSI)'!P1925,IF(B1895=4,'KELAS (REFERENSI)'!P1940,""))))</f>
        <v/>
      </c>
      <c r="Q1895" s="38" t="str">
        <f t="shared" si="4"/>
        <v>BPS Kota Jakarta Timur</v>
      </c>
      <c r="R1895" s="38" t="str">
        <f t="shared" si="56"/>
        <v/>
      </c>
      <c r="S1895" s="38" t="str">
        <f t="shared" ref="S1895:T1895" si="1903">S1894</f>
        <v>15 Juni sampai dengan 31 Agustus 2026</v>
      </c>
      <c r="T1895" s="38" t="str">
        <f t="shared" si="1903"/>
        <v>31 Agustus 2026</v>
      </c>
      <c r="U1895" s="46"/>
      <c r="V1895" s="42"/>
      <c r="W1895" s="42"/>
      <c r="X1895" s="42"/>
    </row>
    <row r="1896" ht="15.0" customHeight="1">
      <c r="A1896" s="36" t="s">
        <v>6958</v>
      </c>
      <c r="B1896" s="43"/>
      <c r="C1896" s="44"/>
      <c r="D1896" s="47"/>
      <c r="E1896" s="47"/>
      <c r="F1896" s="39" t="str">
        <f t="shared" si="2"/>
        <v>PETUGAS.1895/SPK/SE/PML/3172/2026</v>
      </c>
      <c r="G1896" s="45"/>
      <c r="H1896" s="39" t="str">
        <f>VLOOKUP(G1896,'MITRA (REFERENSI)'!$A:$Z,16,FALSE)</f>
        <v>#N/A</v>
      </c>
      <c r="I1896" s="39" t="str">
        <f>VLOOKUP(G1896,'MITRA (REFERENSI)'!$A:$Z,25,FALSE)</f>
        <v>#N/A</v>
      </c>
      <c r="J1896" s="38" t="str">
        <f>VLOOKUP(G1896,'MITRA (REFERENSI)'!$A:$Z,26,FALSE)</f>
        <v>#N/A</v>
      </c>
      <c r="K1896" s="38" t="str">
        <f>VLOOKUP(G1896,'MITRA (REFERENSI)'!$A:$Z,15,FALSE)</f>
        <v>#N/A</v>
      </c>
      <c r="L1896" s="38" t="str">
        <f>VLOOKUP(G1896,'MITRA (REFERENSI)'!$A:$Z,15,FALSE)</f>
        <v>#N/A</v>
      </c>
      <c r="M1896" s="38" t="str">
        <f>IF(B1896=1,'KELAS (REFERENSI)'!M1896,IF(B1896=2,'KELAS (REFERENSI)'!M1911,IF(B1896=3,'KELAS (REFERENSI)'!M1926,IF(B1896=4,'KELAS (REFERENSI)'!M1941,""))))</f>
        <v/>
      </c>
      <c r="N1896" s="38" t="str">
        <f>IF(B1896=1,'KELAS (REFERENSI)'!N1896,IF(B1896=2,'KELAS (REFERENSI)'!N1911,IF(B1896=3,'KELAS (REFERENSI)'!N1926,IF(B1896=4,'KELAS (REFERENSI)'!N1941,""))))</f>
        <v/>
      </c>
      <c r="O1896" s="38" t="str">
        <f>IF(B1896=1,'KELAS (REFERENSI)'!O1896,IF(B1896=2,'KELAS (REFERENSI)'!O1911,IF(B1896=3,'KELAS (REFERENSI)'!O1926,IF(B1896=4,'KELAS (REFERENSI)'!O1941,""))))</f>
        <v/>
      </c>
      <c r="P1896" s="38" t="str">
        <f>IF(B1896=1,'KELAS (REFERENSI)'!P1896,IF(B1896=2,'KELAS (REFERENSI)'!P1911,IF(B1896=3,'KELAS (REFERENSI)'!P1926,IF(B1896=4,'KELAS (REFERENSI)'!P1941,""))))</f>
        <v/>
      </c>
      <c r="Q1896" s="38" t="str">
        <f t="shared" si="4"/>
        <v>BPS Kota Jakarta Timur</v>
      </c>
      <c r="R1896" s="38" t="str">
        <f t="shared" si="56"/>
        <v/>
      </c>
      <c r="S1896" s="38" t="str">
        <f t="shared" ref="S1896:T1896" si="1904">S1895</f>
        <v>15 Juni sampai dengan 31 Agustus 2026</v>
      </c>
      <c r="T1896" s="38" t="str">
        <f t="shared" si="1904"/>
        <v>31 Agustus 2026</v>
      </c>
      <c r="U1896" s="46"/>
      <c r="V1896" s="42"/>
      <c r="W1896" s="42"/>
      <c r="X1896" s="42"/>
    </row>
    <row r="1897" ht="15.0" customHeight="1">
      <c r="A1897" s="36" t="s">
        <v>6959</v>
      </c>
      <c r="B1897" s="43"/>
      <c r="C1897" s="44"/>
      <c r="D1897" s="47"/>
      <c r="E1897" s="47"/>
      <c r="F1897" s="39" t="str">
        <f t="shared" si="2"/>
        <v>PETUGAS.1896/SPK/SE/PML/3172/2026</v>
      </c>
      <c r="G1897" s="45"/>
      <c r="H1897" s="39" t="str">
        <f>VLOOKUP(G1897,'MITRA (REFERENSI)'!$A:$Z,16,FALSE)</f>
        <v>#N/A</v>
      </c>
      <c r="I1897" s="39" t="str">
        <f>VLOOKUP(G1897,'MITRA (REFERENSI)'!$A:$Z,25,FALSE)</f>
        <v>#N/A</v>
      </c>
      <c r="J1897" s="38" t="str">
        <f>VLOOKUP(G1897,'MITRA (REFERENSI)'!$A:$Z,26,FALSE)</f>
        <v>#N/A</v>
      </c>
      <c r="K1897" s="38" t="str">
        <f>VLOOKUP(G1897,'MITRA (REFERENSI)'!$A:$Z,15,FALSE)</f>
        <v>#N/A</v>
      </c>
      <c r="L1897" s="38" t="str">
        <f>VLOOKUP(G1897,'MITRA (REFERENSI)'!$A:$Z,15,FALSE)</f>
        <v>#N/A</v>
      </c>
      <c r="M1897" s="38" t="str">
        <f>IF(B1897=1,'KELAS (REFERENSI)'!M1897,IF(B1897=2,'KELAS (REFERENSI)'!M1912,IF(B1897=3,'KELAS (REFERENSI)'!M1927,IF(B1897=4,'KELAS (REFERENSI)'!M1942,""))))</f>
        <v/>
      </c>
      <c r="N1897" s="38" t="str">
        <f>IF(B1897=1,'KELAS (REFERENSI)'!N1897,IF(B1897=2,'KELAS (REFERENSI)'!N1912,IF(B1897=3,'KELAS (REFERENSI)'!N1927,IF(B1897=4,'KELAS (REFERENSI)'!N1942,""))))</f>
        <v/>
      </c>
      <c r="O1897" s="38" t="str">
        <f>IF(B1897=1,'KELAS (REFERENSI)'!O1897,IF(B1897=2,'KELAS (REFERENSI)'!O1912,IF(B1897=3,'KELAS (REFERENSI)'!O1927,IF(B1897=4,'KELAS (REFERENSI)'!O1942,""))))</f>
        <v/>
      </c>
      <c r="P1897" s="38" t="str">
        <f>IF(B1897=1,'KELAS (REFERENSI)'!P1897,IF(B1897=2,'KELAS (REFERENSI)'!P1912,IF(B1897=3,'KELAS (REFERENSI)'!P1927,IF(B1897=4,'KELAS (REFERENSI)'!P1942,""))))</f>
        <v/>
      </c>
      <c r="Q1897" s="38" t="str">
        <f t="shared" si="4"/>
        <v>BPS Kota Jakarta Timur</v>
      </c>
      <c r="R1897" s="38" t="str">
        <f t="shared" si="56"/>
        <v/>
      </c>
      <c r="S1897" s="38" t="str">
        <f t="shared" ref="S1897:T1897" si="1905">S1896</f>
        <v>15 Juni sampai dengan 31 Agustus 2026</v>
      </c>
      <c r="T1897" s="38" t="str">
        <f t="shared" si="1905"/>
        <v>31 Agustus 2026</v>
      </c>
      <c r="U1897" s="46"/>
      <c r="V1897" s="42"/>
      <c r="W1897" s="42"/>
      <c r="X1897" s="42"/>
    </row>
    <row r="1898" ht="15.0" customHeight="1">
      <c r="A1898" s="36" t="s">
        <v>6960</v>
      </c>
      <c r="B1898" s="43"/>
      <c r="C1898" s="44"/>
      <c r="D1898" s="47"/>
      <c r="E1898" s="47"/>
      <c r="F1898" s="39" t="str">
        <f t="shared" si="2"/>
        <v>PETUGAS.1897/SPK/SE/PML/3172/2026</v>
      </c>
      <c r="G1898" s="45"/>
      <c r="H1898" s="39" t="str">
        <f>VLOOKUP(G1898,'MITRA (REFERENSI)'!$A:$Z,16,FALSE)</f>
        <v>#N/A</v>
      </c>
      <c r="I1898" s="39" t="str">
        <f>VLOOKUP(G1898,'MITRA (REFERENSI)'!$A:$Z,25,FALSE)</f>
        <v>#N/A</v>
      </c>
      <c r="J1898" s="38" t="str">
        <f>VLOOKUP(G1898,'MITRA (REFERENSI)'!$A:$Z,26,FALSE)</f>
        <v>#N/A</v>
      </c>
      <c r="K1898" s="38" t="str">
        <f>VLOOKUP(G1898,'MITRA (REFERENSI)'!$A:$Z,15,FALSE)</f>
        <v>#N/A</v>
      </c>
      <c r="L1898" s="38" t="str">
        <f>VLOOKUP(G1898,'MITRA (REFERENSI)'!$A:$Z,15,FALSE)</f>
        <v>#N/A</v>
      </c>
      <c r="M1898" s="38" t="str">
        <f>IF(B1898=1,'KELAS (REFERENSI)'!M1898,IF(B1898=2,'KELAS (REFERENSI)'!M1913,IF(B1898=3,'KELAS (REFERENSI)'!M1928,IF(B1898=4,'KELAS (REFERENSI)'!M1943,""))))</f>
        <v/>
      </c>
      <c r="N1898" s="38" t="str">
        <f>IF(B1898=1,'KELAS (REFERENSI)'!N1898,IF(B1898=2,'KELAS (REFERENSI)'!N1913,IF(B1898=3,'KELAS (REFERENSI)'!N1928,IF(B1898=4,'KELAS (REFERENSI)'!N1943,""))))</f>
        <v/>
      </c>
      <c r="O1898" s="38" t="str">
        <f>IF(B1898=1,'KELAS (REFERENSI)'!O1898,IF(B1898=2,'KELAS (REFERENSI)'!O1913,IF(B1898=3,'KELAS (REFERENSI)'!O1928,IF(B1898=4,'KELAS (REFERENSI)'!O1943,""))))</f>
        <v/>
      </c>
      <c r="P1898" s="38" t="str">
        <f>IF(B1898=1,'KELAS (REFERENSI)'!P1898,IF(B1898=2,'KELAS (REFERENSI)'!P1913,IF(B1898=3,'KELAS (REFERENSI)'!P1928,IF(B1898=4,'KELAS (REFERENSI)'!P1943,""))))</f>
        <v/>
      </c>
      <c r="Q1898" s="38" t="str">
        <f t="shared" si="4"/>
        <v>BPS Kota Jakarta Timur</v>
      </c>
      <c r="R1898" s="38" t="str">
        <f t="shared" si="56"/>
        <v/>
      </c>
      <c r="S1898" s="38" t="str">
        <f t="shared" ref="S1898:T1898" si="1906">S1897</f>
        <v>15 Juni sampai dengan 31 Agustus 2026</v>
      </c>
      <c r="T1898" s="38" t="str">
        <f t="shared" si="1906"/>
        <v>31 Agustus 2026</v>
      </c>
      <c r="U1898" s="46"/>
      <c r="V1898" s="42"/>
      <c r="W1898" s="42"/>
      <c r="X1898" s="42"/>
    </row>
    <row r="1899" ht="15.0" customHeight="1">
      <c r="A1899" s="36" t="s">
        <v>6961</v>
      </c>
      <c r="B1899" s="43"/>
      <c r="C1899" s="44"/>
      <c r="D1899" s="47"/>
      <c r="E1899" s="47"/>
      <c r="F1899" s="39" t="str">
        <f t="shared" si="2"/>
        <v>PETUGAS.1898/SPK/SE/PML/3172/2026</v>
      </c>
      <c r="G1899" s="45"/>
      <c r="H1899" s="39" t="str">
        <f>VLOOKUP(G1899,'MITRA (REFERENSI)'!$A:$Z,16,FALSE)</f>
        <v>#N/A</v>
      </c>
      <c r="I1899" s="39" t="str">
        <f>VLOOKUP(G1899,'MITRA (REFERENSI)'!$A:$Z,25,FALSE)</f>
        <v>#N/A</v>
      </c>
      <c r="J1899" s="38" t="str">
        <f>VLOOKUP(G1899,'MITRA (REFERENSI)'!$A:$Z,26,FALSE)</f>
        <v>#N/A</v>
      </c>
      <c r="K1899" s="38" t="str">
        <f>VLOOKUP(G1899,'MITRA (REFERENSI)'!$A:$Z,15,FALSE)</f>
        <v>#N/A</v>
      </c>
      <c r="L1899" s="38" t="str">
        <f>VLOOKUP(G1899,'MITRA (REFERENSI)'!$A:$Z,15,FALSE)</f>
        <v>#N/A</v>
      </c>
      <c r="M1899" s="38" t="str">
        <f>IF(B1899=1,'KELAS (REFERENSI)'!M1899,IF(B1899=2,'KELAS (REFERENSI)'!M1914,IF(B1899=3,'KELAS (REFERENSI)'!M1929,IF(B1899=4,'KELAS (REFERENSI)'!M1944,""))))</f>
        <v/>
      </c>
      <c r="N1899" s="38" t="str">
        <f>IF(B1899=1,'KELAS (REFERENSI)'!N1899,IF(B1899=2,'KELAS (REFERENSI)'!N1914,IF(B1899=3,'KELAS (REFERENSI)'!N1929,IF(B1899=4,'KELAS (REFERENSI)'!N1944,""))))</f>
        <v/>
      </c>
      <c r="O1899" s="38" t="str">
        <f>IF(B1899=1,'KELAS (REFERENSI)'!O1899,IF(B1899=2,'KELAS (REFERENSI)'!O1914,IF(B1899=3,'KELAS (REFERENSI)'!O1929,IF(B1899=4,'KELAS (REFERENSI)'!O1944,""))))</f>
        <v/>
      </c>
      <c r="P1899" s="38" t="str">
        <f>IF(B1899=1,'KELAS (REFERENSI)'!P1899,IF(B1899=2,'KELAS (REFERENSI)'!P1914,IF(B1899=3,'KELAS (REFERENSI)'!P1929,IF(B1899=4,'KELAS (REFERENSI)'!P1944,""))))</f>
        <v/>
      </c>
      <c r="Q1899" s="38" t="str">
        <f t="shared" si="4"/>
        <v>BPS Kota Jakarta Timur</v>
      </c>
      <c r="R1899" s="38" t="str">
        <f t="shared" si="56"/>
        <v/>
      </c>
      <c r="S1899" s="38" t="str">
        <f t="shared" ref="S1899:T1899" si="1907">S1898</f>
        <v>15 Juni sampai dengan 31 Agustus 2026</v>
      </c>
      <c r="T1899" s="38" t="str">
        <f t="shared" si="1907"/>
        <v>31 Agustus 2026</v>
      </c>
      <c r="U1899" s="46"/>
      <c r="V1899" s="42"/>
      <c r="W1899" s="42"/>
      <c r="X1899" s="42"/>
    </row>
    <row r="1900" ht="15.0" customHeight="1">
      <c r="A1900" s="36" t="s">
        <v>6962</v>
      </c>
      <c r="B1900" s="43"/>
      <c r="C1900" s="44"/>
      <c r="D1900" s="47"/>
      <c r="E1900" s="47"/>
      <c r="F1900" s="39" t="str">
        <f t="shared" si="2"/>
        <v>PETUGAS.1899/SPK/SE/PML/3172/2026</v>
      </c>
      <c r="G1900" s="45"/>
      <c r="H1900" s="39" t="str">
        <f>VLOOKUP(G1900,'MITRA (REFERENSI)'!$A:$Z,16,FALSE)</f>
        <v>#N/A</v>
      </c>
      <c r="I1900" s="39" t="str">
        <f>VLOOKUP(G1900,'MITRA (REFERENSI)'!$A:$Z,25,FALSE)</f>
        <v>#N/A</v>
      </c>
      <c r="J1900" s="38" t="str">
        <f>VLOOKUP(G1900,'MITRA (REFERENSI)'!$A:$Z,26,FALSE)</f>
        <v>#N/A</v>
      </c>
      <c r="K1900" s="38" t="str">
        <f>VLOOKUP(G1900,'MITRA (REFERENSI)'!$A:$Z,15,FALSE)</f>
        <v>#N/A</v>
      </c>
      <c r="L1900" s="38" t="str">
        <f>VLOOKUP(G1900,'MITRA (REFERENSI)'!$A:$Z,15,FALSE)</f>
        <v>#N/A</v>
      </c>
      <c r="M1900" s="38" t="str">
        <f>IF(B1900=1,'KELAS (REFERENSI)'!M1900,IF(B1900=2,'KELAS (REFERENSI)'!M1915,IF(B1900=3,'KELAS (REFERENSI)'!M1930,IF(B1900=4,'KELAS (REFERENSI)'!M1945,""))))</f>
        <v/>
      </c>
      <c r="N1900" s="38" t="str">
        <f>IF(B1900=1,'KELAS (REFERENSI)'!N1900,IF(B1900=2,'KELAS (REFERENSI)'!N1915,IF(B1900=3,'KELAS (REFERENSI)'!N1930,IF(B1900=4,'KELAS (REFERENSI)'!N1945,""))))</f>
        <v/>
      </c>
      <c r="O1900" s="38" t="str">
        <f>IF(B1900=1,'KELAS (REFERENSI)'!O1900,IF(B1900=2,'KELAS (REFERENSI)'!O1915,IF(B1900=3,'KELAS (REFERENSI)'!O1930,IF(B1900=4,'KELAS (REFERENSI)'!O1945,""))))</f>
        <v/>
      </c>
      <c r="P1900" s="38" t="str">
        <f>IF(B1900=1,'KELAS (REFERENSI)'!P1900,IF(B1900=2,'KELAS (REFERENSI)'!P1915,IF(B1900=3,'KELAS (REFERENSI)'!P1930,IF(B1900=4,'KELAS (REFERENSI)'!P1945,""))))</f>
        <v/>
      </c>
      <c r="Q1900" s="38" t="str">
        <f t="shared" si="4"/>
        <v>BPS Kota Jakarta Timur</v>
      </c>
      <c r="R1900" s="38" t="str">
        <f t="shared" si="56"/>
        <v/>
      </c>
      <c r="S1900" s="38" t="str">
        <f t="shared" ref="S1900:T1900" si="1908">S1899</f>
        <v>15 Juni sampai dengan 31 Agustus 2026</v>
      </c>
      <c r="T1900" s="38" t="str">
        <f t="shared" si="1908"/>
        <v>31 Agustus 2026</v>
      </c>
      <c r="U1900" s="46"/>
      <c r="V1900" s="42"/>
      <c r="W1900" s="42"/>
      <c r="X1900" s="42"/>
    </row>
    <row r="1901" ht="15.0" customHeight="1">
      <c r="A1901" s="36" t="s">
        <v>6963</v>
      </c>
      <c r="B1901" s="43"/>
      <c r="C1901" s="44"/>
      <c r="D1901" s="47"/>
      <c r="E1901" s="47"/>
      <c r="F1901" s="39" t="str">
        <f t="shared" si="2"/>
        <v>PETUGAS.1900/SPK/SE/PML/3172/2026</v>
      </c>
      <c r="G1901" s="45"/>
      <c r="H1901" s="39" t="str">
        <f>VLOOKUP(G1901,'MITRA (REFERENSI)'!$A:$Z,16,FALSE)</f>
        <v>#N/A</v>
      </c>
      <c r="I1901" s="39" t="str">
        <f>VLOOKUP(G1901,'MITRA (REFERENSI)'!$A:$Z,25,FALSE)</f>
        <v>#N/A</v>
      </c>
      <c r="J1901" s="38" t="str">
        <f>VLOOKUP(G1901,'MITRA (REFERENSI)'!$A:$Z,26,FALSE)</f>
        <v>#N/A</v>
      </c>
      <c r="K1901" s="38" t="str">
        <f>VLOOKUP(G1901,'MITRA (REFERENSI)'!$A:$Z,15,FALSE)</f>
        <v>#N/A</v>
      </c>
      <c r="L1901" s="38" t="str">
        <f>VLOOKUP(G1901,'MITRA (REFERENSI)'!$A:$Z,15,FALSE)</f>
        <v>#N/A</v>
      </c>
      <c r="M1901" s="38" t="str">
        <f>IF(B1901=1,'KELAS (REFERENSI)'!M1901,IF(B1901=2,'KELAS (REFERENSI)'!M1916,IF(B1901=3,'KELAS (REFERENSI)'!M1931,IF(B1901=4,'KELAS (REFERENSI)'!M1946,""))))</f>
        <v/>
      </c>
      <c r="N1901" s="38" t="str">
        <f>IF(B1901=1,'KELAS (REFERENSI)'!N1901,IF(B1901=2,'KELAS (REFERENSI)'!N1916,IF(B1901=3,'KELAS (REFERENSI)'!N1931,IF(B1901=4,'KELAS (REFERENSI)'!N1946,""))))</f>
        <v/>
      </c>
      <c r="O1901" s="38" t="str">
        <f>IF(B1901=1,'KELAS (REFERENSI)'!O1901,IF(B1901=2,'KELAS (REFERENSI)'!O1916,IF(B1901=3,'KELAS (REFERENSI)'!O1931,IF(B1901=4,'KELAS (REFERENSI)'!O1946,""))))</f>
        <v/>
      </c>
      <c r="P1901" s="38" t="str">
        <f>IF(B1901=1,'KELAS (REFERENSI)'!P1901,IF(B1901=2,'KELAS (REFERENSI)'!P1916,IF(B1901=3,'KELAS (REFERENSI)'!P1931,IF(B1901=4,'KELAS (REFERENSI)'!P1946,""))))</f>
        <v/>
      </c>
      <c r="Q1901" s="38" t="str">
        <f t="shared" si="4"/>
        <v>BPS Kota Jakarta Timur</v>
      </c>
      <c r="R1901" s="38" t="str">
        <f t="shared" si="56"/>
        <v/>
      </c>
      <c r="S1901" s="38" t="str">
        <f t="shared" ref="S1901:T1901" si="1909">S1900</f>
        <v>15 Juni sampai dengan 31 Agustus 2026</v>
      </c>
      <c r="T1901" s="38" t="str">
        <f t="shared" si="1909"/>
        <v>31 Agustus 2026</v>
      </c>
      <c r="U1901" s="46"/>
      <c r="V1901" s="42"/>
      <c r="W1901" s="42"/>
      <c r="X1901" s="42"/>
    </row>
    <row r="1902" ht="15.0" customHeight="1">
      <c r="A1902" s="36" t="s">
        <v>6964</v>
      </c>
      <c r="B1902" s="43"/>
      <c r="C1902" s="44"/>
      <c r="D1902" s="47"/>
      <c r="E1902" s="47"/>
      <c r="F1902" s="39" t="str">
        <f t="shared" si="2"/>
        <v>PETUGAS.1901/SPK/SE/PML/3172/2026</v>
      </c>
      <c r="G1902" s="45"/>
      <c r="H1902" s="39" t="str">
        <f>VLOOKUP(G1902,'MITRA (REFERENSI)'!$A:$Z,16,FALSE)</f>
        <v>#N/A</v>
      </c>
      <c r="I1902" s="39" t="str">
        <f>VLOOKUP(G1902,'MITRA (REFERENSI)'!$A:$Z,25,FALSE)</f>
        <v>#N/A</v>
      </c>
      <c r="J1902" s="38" t="str">
        <f>VLOOKUP(G1902,'MITRA (REFERENSI)'!$A:$Z,26,FALSE)</f>
        <v>#N/A</v>
      </c>
      <c r="K1902" s="38" t="str">
        <f>VLOOKUP(G1902,'MITRA (REFERENSI)'!$A:$Z,15,FALSE)</f>
        <v>#N/A</v>
      </c>
      <c r="L1902" s="38" t="str">
        <f>VLOOKUP(G1902,'MITRA (REFERENSI)'!$A:$Z,15,FALSE)</f>
        <v>#N/A</v>
      </c>
      <c r="M1902" s="38" t="str">
        <f>IF(B1902=1,'KELAS (REFERENSI)'!M1902,IF(B1902=2,'KELAS (REFERENSI)'!M1917,IF(B1902=3,'KELAS (REFERENSI)'!M1932,IF(B1902=4,'KELAS (REFERENSI)'!M1947,""))))</f>
        <v/>
      </c>
      <c r="N1902" s="38" t="str">
        <f>IF(B1902=1,'KELAS (REFERENSI)'!N1902,IF(B1902=2,'KELAS (REFERENSI)'!N1917,IF(B1902=3,'KELAS (REFERENSI)'!N1932,IF(B1902=4,'KELAS (REFERENSI)'!N1947,""))))</f>
        <v/>
      </c>
      <c r="O1902" s="38" t="str">
        <f>IF(B1902=1,'KELAS (REFERENSI)'!O1902,IF(B1902=2,'KELAS (REFERENSI)'!O1917,IF(B1902=3,'KELAS (REFERENSI)'!O1932,IF(B1902=4,'KELAS (REFERENSI)'!O1947,""))))</f>
        <v/>
      </c>
      <c r="P1902" s="38" t="str">
        <f>IF(B1902=1,'KELAS (REFERENSI)'!P1902,IF(B1902=2,'KELAS (REFERENSI)'!P1917,IF(B1902=3,'KELAS (REFERENSI)'!P1932,IF(B1902=4,'KELAS (REFERENSI)'!P1947,""))))</f>
        <v/>
      </c>
      <c r="Q1902" s="38" t="str">
        <f t="shared" si="4"/>
        <v>BPS Kota Jakarta Timur</v>
      </c>
      <c r="R1902" s="38" t="str">
        <f t="shared" si="56"/>
        <v/>
      </c>
      <c r="S1902" s="38" t="str">
        <f t="shared" ref="S1902:T1902" si="1910">S1901</f>
        <v>15 Juni sampai dengan 31 Agustus 2026</v>
      </c>
      <c r="T1902" s="38" t="str">
        <f t="shared" si="1910"/>
        <v>31 Agustus 2026</v>
      </c>
      <c r="U1902" s="46"/>
      <c r="V1902" s="42"/>
      <c r="W1902" s="42"/>
      <c r="X1902" s="42"/>
    </row>
    <row r="1903" ht="15.0" customHeight="1">
      <c r="A1903" s="36" t="s">
        <v>6965</v>
      </c>
      <c r="B1903" s="43"/>
      <c r="C1903" s="44"/>
      <c r="D1903" s="47"/>
      <c r="E1903" s="47"/>
      <c r="F1903" s="39" t="str">
        <f t="shared" si="2"/>
        <v>PETUGAS.1902/SPK/SE/PML/3172/2026</v>
      </c>
      <c r="G1903" s="45"/>
      <c r="H1903" s="39" t="str">
        <f>VLOOKUP(G1903,'MITRA (REFERENSI)'!$A:$Z,16,FALSE)</f>
        <v>#N/A</v>
      </c>
      <c r="I1903" s="39" t="str">
        <f>VLOOKUP(G1903,'MITRA (REFERENSI)'!$A:$Z,25,FALSE)</f>
        <v>#N/A</v>
      </c>
      <c r="J1903" s="38" t="str">
        <f>VLOOKUP(G1903,'MITRA (REFERENSI)'!$A:$Z,26,FALSE)</f>
        <v>#N/A</v>
      </c>
      <c r="K1903" s="38" t="str">
        <f>VLOOKUP(G1903,'MITRA (REFERENSI)'!$A:$Z,15,FALSE)</f>
        <v>#N/A</v>
      </c>
      <c r="L1903" s="38" t="str">
        <f>VLOOKUP(G1903,'MITRA (REFERENSI)'!$A:$Z,15,FALSE)</f>
        <v>#N/A</v>
      </c>
      <c r="M1903" s="38" t="str">
        <f>IF(B1903=1,'KELAS (REFERENSI)'!M1903,IF(B1903=2,'KELAS (REFERENSI)'!M1918,IF(B1903=3,'KELAS (REFERENSI)'!M1933,IF(B1903=4,'KELAS (REFERENSI)'!M1948,""))))</f>
        <v/>
      </c>
      <c r="N1903" s="38" t="str">
        <f>IF(B1903=1,'KELAS (REFERENSI)'!N1903,IF(B1903=2,'KELAS (REFERENSI)'!N1918,IF(B1903=3,'KELAS (REFERENSI)'!N1933,IF(B1903=4,'KELAS (REFERENSI)'!N1948,""))))</f>
        <v/>
      </c>
      <c r="O1903" s="38" t="str">
        <f>IF(B1903=1,'KELAS (REFERENSI)'!O1903,IF(B1903=2,'KELAS (REFERENSI)'!O1918,IF(B1903=3,'KELAS (REFERENSI)'!O1933,IF(B1903=4,'KELAS (REFERENSI)'!O1948,""))))</f>
        <v/>
      </c>
      <c r="P1903" s="38" t="str">
        <f>IF(B1903=1,'KELAS (REFERENSI)'!P1903,IF(B1903=2,'KELAS (REFERENSI)'!P1918,IF(B1903=3,'KELAS (REFERENSI)'!P1933,IF(B1903=4,'KELAS (REFERENSI)'!P1948,""))))</f>
        <v/>
      </c>
      <c r="Q1903" s="38" t="str">
        <f t="shared" si="4"/>
        <v>BPS Kota Jakarta Timur</v>
      </c>
      <c r="R1903" s="38" t="str">
        <f t="shared" si="56"/>
        <v/>
      </c>
      <c r="S1903" s="38" t="str">
        <f t="shared" ref="S1903:T1903" si="1911">S1902</f>
        <v>15 Juni sampai dengan 31 Agustus 2026</v>
      </c>
      <c r="T1903" s="38" t="str">
        <f t="shared" si="1911"/>
        <v>31 Agustus 2026</v>
      </c>
      <c r="U1903" s="46"/>
      <c r="V1903" s="42"/>
      <c r="W1903" s="42"/>
      <c r="X1903" s="42"/>
    </row>
    <row r="1904" ht="15.0" customHeight="1">
      <c r="A1904" s="36" t="s">
        <v>6966</v>
      </c>
      <c r="B1904" s="43"/>
      <c r="C1904" s="44"/>
      <c r="D1904" s="47"/>
      <c r="E1904" s="47"/>
      <c r="F1904" s="39" t="str">
        <f t="shared" si="2"/>
        <v>PETUGAS.1903/SPK/SE/PML/3172/2026</v>
      </c>
      <c r="G1904" s="45"/>
      <c r="H1904" s="39" t="str">
        <f>VLOOKUP(G1904,'MITRA (REFERENSI)'!$A:$Z,16,FALSE)</f>
        <v>#N/A</v>
      </c>
      <c r="I1904" s="39" t="str">
        <f>VLOOKUP(G1904,'MITRA (REFERENSI)'!$A:$Z,25,FALSE)</f>
        <v>#N/A</v>
      </c>
      <c r="J1904" s="38" t="str">
        <f>VLOOKUP(G1904,'MITRA (REFERENSI)'!$A:$Z,26,FALSE)</f>
        <v>#N/A</v>
      </c>
      <c r="K1904" s="38" t="str">
        <f>VLOOKUP(G1904,'MITRA (REFERENSI)'!$A:$Z,15,FALSE)</f>
        <v>#N/A</v>
      </c>
      <c r="L1904" s="38" t="str">
        <f>VLOOKUP(G1904,'MITRA (REFERENSI)'!$A:$Z,15,FALSE)</f>
        <v>#N/A</v>
      </c>
      <c r="M1904" s="38" t="str">
        <f>IF(B1904=1,'KELAS (REFERENSI)'!M1904,IF(B1904=2,'KELAS (REFERENSI)'!M1919,IF(B1904=3,'KELAS (REFERENSI)'!M1934,IF(B1904=4,'KELAS (REFERENSI)'!M1949,""))))</f>
        <v/>
      </c>
      <c r="N1904" s="38" t="str">
        <f>IF(B1904=1,'KELAS (REFERENSI)'!N1904,IF(B1904=2,'KELAS (REFERENSI)'!N1919,IF(B1904=3,'KELAS (REFERENSI)'!N1934,IF(B1904=4,'KELAS (REFERENSI)'!N1949,""))))</f>
        <v/>
      </c>
      <c r="O1904" s="38" t="str">
        <f>IF(B1904=1,'KELAS (REFERENSI)'!O1904,IF(B1904=2,'KELAS (REFERENSI)'!O1919,IF(B1904=3,'KELAS (REFERENSI)'!O1934,IF(B1904=4,'KELAS (REFERENSI)'!O1949,""))))</f>
        <v/>
      </c>
      <c r="P1904" s="38" t="str">
        <f>IF(B1904=1,'KELAS (REFERENSI)'!P1904,IF(B1904=2,'KELAS (REFERENSI)'!P1919,IF(B1904=3,'KELAS (REFERENSI)'!P1934,IF(B1904=4,'KELAS (REFERENSI)'!P1949,""))))</f>
        <v/>
      </c>
      <c r="Q1904" s="38" t="str">
        <f t="shared" si="4"/>
        <v>BPS Kota Jakarta Timur</v>
      </c>
      <c r="R1904" s="38" t="str">
        <f t="shared" si="56"/>
        <v/>
      </c>
      <c r="S1904" s="38" t="str">
        <f t="shared" ref="S1904:T1904" si="1912">S1903</f>
        <v>15 Juni sampai dengan 31 Agustus 2026</v>
      </c>
      <c r="T1904" s="38" t="str">
        <f t="shared" si="1912"/>
        <v>31 Agustus 2026</v>
      </c>
      <c r="U1904" s="46"/>
      <c r="V1904" s="42"/>
      <c r="W1904" s="42"/>
      <c r="X1904" s="42"/>
    </row>
    <row r="1905" ht="15.0" customHeight="1">
      <c r="A1905" s="36" t="s">
        <v>6967</v>
      </c>
      <c r="B1905" s="43"/>
      <c r="C1905" s="44"/>
      <c r="D1905" s="47"/>
      <c r="E1905" s="47"/>
      <c r="F1905" s="39" t="str">
        <f t="shared" si="2"/>
        <v>PETUGAS.1904/SPK/SE/PML/3172/2026</v>
      </c>
      <c r="G1905" s="45"/>
      <c r="H1905" s="39" t="str">
        <f>VLOOKUP(G1905,'MITRA (REFERENSI)'!$A:$Z,16,FALSE)</f>
        <v>#N/A</v>
      </c>
      <c r="I1905" s="39" t="str">
        <f>VLOOKUP(G1905,'MITRA (REFERENSI)'!$A:$Z,25,FALSE)</f>
        <v>#N/A</v>
      </c>
      <c r="J1905" s="38" t="str">
        <f>VLOOKUP(G1905,'MITRA (REFERENSI)'!$A:$Z,26,FALSE)</f>
        <v>#N/A</v>
      </c>
      <c r="K1905" s="38" t="str">
        <f>VLOOKUP(G1905,'MITRA (REFERENSI)'!$A:$Z,15,FALSE)</f>
        <v>#N/A</v>
      </c>
      <c r="L1905" s="38" t="str">
        <f>VLOOKUP(G1905,'MITRA (REFERENSI)'!$A:$Z,15,FALSE)</f>
        <v>#N/A</v>
      </c>
      <c r="M1905" s="38" t="str">
        <f>IF(B1905=1,'KELAS (REFERENSI)'!M1905,IF(B1905=2,'KELAS (REFERENSI)'!M1920,IF(B1905=3,'KELAS (REFERENSI)'!M1935,IF(B1905=4,'KELAS (REFERENSI)'!M1950,""))))</f>
        <v/>
      </c>
      <c r="N1905" s="38" t="str">
        <f>IF(B1905=1,'KELAS (REFERENSI)'!N1905,IF(B1905=2,'KELAS (REFERENSI)'!N1920,IF(B1905=3,'KELAS (REFERENSI)'!N1935,IF(B1905=4,'KELAS (REFERENSI)'!N1950,""))))</f>
        <v/>
      </c>
      <c r="O1905" s="38" t="str">
        <f>IF(B1905=1,'KELAS (REFERENSI)'!O1905,IF(B1905=2,'KELAS (REFERENSI)'!O1920,IF(B1905=3,'KELAS (REFERENSI)'!O1935,IF(B1905=4,'KELAS (REFERENSI)'!O1950,""))))</f>
        <v/>
      </c>
      <c r="P1905" s="38" t="str">
        <f>IF(B1905=1,'KELAS (REFERENSI)'!P1905,IF(B1905=2,'KELAS (REFERENSI)'!P1920,IF(B1905=3,'KELAS (REFERENSI)'!P1935,IF(B1905=4,'KELAS (REFERENSI)'!P1950,""))))</f>
        <v/>
      </c>
      <c r="Q1905" s="38" t="str">
        <f t="shared" si="4"/>
        <v>BPS Kota Jakarta Timur</v>
      </c>
      <c r="R1905" s="38" t="str">
        <f t="shared" si="56"/>
        <v/>
      </c>
      <c r="S1905" s="38" t="str">
        <f t="shared" ref="S1905:T1905" si="1913">S1904</f>
        <v>15 Juni sampai dengan 31 Agustus 2026</v>
      </c>
      <c r="T1905" s="38" t="str">
        <f t="shared" si="1913"/>
        <v>31 Agustus 2026</v>
      </c>
      <c r="U1905" s="46"/>
      <c r="V1905" s="42"/>
      <c r="W1905" s="42"/>
      <c r="X1905" s="42"/>
    </row>
    <row r="1906" ht="15.0" customHeight="1">
      <c r="A1906" s="36" t="s">
        <v>6968</v>
      </c>
      <c r="B1906" s="43"/>
      <c r="C1906" s="44"/>
      <c r="D1906" s="47"/>
      <c r="E1906" s="47"/>
      <c r="F1906" s="39" t="str">
        <f t="shared" si="2"/>
        <v>PETUGAS.1905/SPK/SE/PML/3172/2026</v>
      </c>
      <c r="G1906" s="45"/>
      <c r="H1906" s="39" t="str">
        <f>VLOOKUP(G1906,'MITRA (REFERENSI)'!$A:$Z,16,FALSE)</f>
        <v>#N/A</v>
      </c>
      <c r="I1906" s="39" t="str">
        <f>VLOOKUP(G1906,'MITRA (REFERENSI)'!$A:$Z,25,FALSE)</f>
        <v>#N/A</v>
      </c>
      <c r="J1906" s="38" t="str">
        <f>VLOOKUP(G1906,'MITRA (REFERENSI)'!$A:$Z,26,FALSE)</f>
        <v>#N/A</v>
      </c>
      <c r="K1906" s="38" t="str">
        <f>VLOOKUP(G1906,'MITRA (REFERENSI)'!$A:$Z,15,FALSE)</f>
        <v>#N/A</v>
      </c>
      <c r="L1906" s="38" t="str">
        <f>VLOOKUP(G1906,'MITRA (REFERENSI)'!$A:$Z,15,FALSE)</f>
        <v>#N/A</v>
      </c>
      <c r="M1906" s="38" t="str">
        <f>IF(B1906=1,'KELAS (REFERENSI)'!M1906,IF(B1906=2,'KELAS (REFERENSI)'!M1921,IF(B1906=3,'KELAS (REFERENSI)'!M1936,IF(B1906=4,'KELAS (REFERENSI)'!M1951,""))))</f>
        <v/>
      </c>
      <c r="N1906" s="38" t="str">
        <f>IF(B1906=1,'KELAS (REFERENSI)'!N1906,IF(B1906=2,'KELAS (REFERENSI)'!N1921,IF(B1906=3,'KELAS (REFERENSI)'!N1936,IF(B1906=4,'KELAS (REFERENSI)'!N1951,""))))</f>
        <v/>
      </c>
      <c r="O1906" s="38" t="str">
        <f>IF(B1906=1,'KELAS (REFERENSI)'!O1906,IF(B1906=2,'KELAS (REFERENSI)'!O1921,IF(B1906=3,'KELAS (REFERENSI)'!O1936,IF(B1906=4,'KELAS (REFERENSI)'!O1951,""))))</f>
        <v/>
      </c>
      <c r="P1906" s="38" t="str">
        <f>IF(B1906=1,'KELAS (REFERENSI)'!P1906,IF(B1906=2,'KELAS (REFERENSI)'!P1921,IF(B1906=3,'KELAS (REFERENSI)'!P1936,IF(B1906=4,'KELAS (REFERENSI)'!P1951,""))))</f>
        <v/>
      </c>
      <c r="Q1906" s="38" t="str">
        <f t="shared" si="4"/>
        <v>BPS Kota Jakarta Timur</v>
      </c>
      <c r="R1906" s="38" t="str">
        <f t="shared" si="56"/>
        <v/>
      </c>
      <c r="S1906" s="38" t="str">
        <f t="shared" ref="S1906:T1906" si="1914">S1905</f>
        <v>15 Juni sampai dengan 31 Agustus 2026</v>
      </c>
      <c r="T1906" s="38" t="str">
        <f t="shared" si="1914"/>
        <v>31 Agustus 2026</v>
      </c>
      <c r="U1906" s="46"/>
      <c r="V1906" s="42"/>
      <c r="W1906" s="42"/>
      <c r="X1906" s="42"/>
    </row>
    <row r="1907" ht="15.0" customHeight="1">
      <c r="A1907" s="36" t="s">
        <v>6969</v>
      </c>
      <c r="B1907" s="43"/>
      <c r="C1907" s="44"/>
      <c r="D1907" s="47"/>
      <c r="E1907" s="47"/>
      <c r="F1907" s="39" t="str">
        <f t="shared" si="2"/>
        <v>PETUGAS.1906/SPK/SE/PML/3172/2026</v>
      </c>
      <c r="G1907" s="45"/>
      <c r="H1907" s="39" t="str">
        <f>VLOOKUP(G1907,'MITRA (REFERENSI)'!$A:$Z,16,FALSE)</f>
        <v>#N/A</v>
      </c>
      <c r="I1907" s="39" t="str">
        <f>VLOOKUP(G1907,'MITRA (REFERENSI)'!$A:$Z,25,FALSE)</f>
        <v>#N/A</v>
      </c>
      <c r="J1907" s="38" t="str">
        <f>VLOOKUP(G1907,'MITRA (REFERENSI)'!$A:$Z,26,FALSE)</f>
        <v>#N/A</v>
      </c>
      <c r="K1907" s="38" t="str">
        <f>VLOOKUP(G1907,'MITRA (REFERENSI)'!$A:$Z,15,FALSE)</f>
        <v>#N/A</v>
      </c>
      <c r="L1907" s="38" t="str">
        <f>VLOOKUP(G1907,'MITRA (REFERENSI)'!$A:$Z,15,FALSE)</f>
        <v>#N/A</v>
      </c>
      <c r="M1907" s="38" t="str">
        <f>IF(B1907=1,'KELAS (REFERENSI)'!M1907,IF(B1907=2,'KELAS (REFERENSI)'!M1922,IF(B1907=3,'KELAS (REFERENSI)'!M1937,IF(B1907=4,'KELAS (REFERENSI)'!M1952,""))))</f>
        <v/>
      </c>
      <c r="N1907" s="38" t="str">
        <f>IF(B1907=1,'KELAS (REFERENSI)'!N1907,IF(B1907=2,'KELAS (REFERENSI)'!N1922,IF(B1907=3,'KELAS (REFERENSI)'!N1937,IF(B1907=4,'KELAS (REFERENSI)'!N1952,""))))</f>
        <v/>
      </c>
      <c r="O1907" s="38" t="str">
        <f>IF(B1907=1,'KELAS (REFERENSI)'!O1907,IF(B1907=2,'KELAS (REFERENSI)'!O1922,IF(B1907=3,'KELAS (REFERENSI)'!O1937,IF(B1907=4,'KELAS (REFERENSI)'!O1952,""))))</f>
        <v/>
      </c>
      <c r="P1907" s="38" t="str">
        <f>IF(B1907=1,'KELAS (REFERENSI)'!P1907,IF(B1907=2,'KELAS (REFERENSI)'!P1922,IF(B1907=3,'KELAS (REFERENSI)'!P1937,IF(B1907=4,'KELAS (REFERENSI)'!P1952,""))))</f>
        <v/>
      </c>
      <c r="Q1907" s="38" t="str">
        <f t="shared" si="4"/>
        <v>BPS Kota Jakarta Timur</v>
      </c>
      <c r="R1907" s="38" t="str">
        <f t="shared" si="56"/>
        <v/>
      </c>
      <c r="S1907" s="38" t="str">
        <f t="shared" ref="S1907:T1907" si="1915">S1906</f>
        <v>15 Juni sampai dengan 31 Agustus 2026</v>
      </c>
      <c r="T1907" s="38" t="str">
        <f t="shared" si="1915"/>
        <v>31 Agustus 2026</v>
      </c>
      <c r="U1907" s="46"/>
      <c r="V1907" s="42"/>
      <c r="W1907" s="42"/>
      <c r="X1907" s="42"/>
    </row>
    <row r="1908" ht="15.0" customHeight="1">
      <c r="A1908" s="36" t="s">
        <v>6970</v>
      </c>
      <c r="B1908" s="43"/>
      <c r="C1908" s="44"/>
      <c r="D1908" s="47"/>
      <c r="E1908" s="47"/>
      <c r="F1908" s="39" t="str">
        <f t="shared" si="2"/>
        <v>PETUGAS.1907/SPK/SE/PML/3172/2026</v>
      </c>
      <c r="G1908" s="45"/>
      <c r="H1908" s="39" t="str">
        <f>VLOOKUP(G1908,'MITRA (REFERENSI)'!$A:$Z,16,FALSE)</f>
        <v>#N/A</v>
      </c>
      <c r="I1908" s="39" t="str">
        <f>VLOOKUP(G1908,'MITRA (REFERENSI)'!$A:$Z,25,FALSE)</f>
        <v>#N/A</v>
      </c>
      <c r="J1908" s="38" t="str">
        <f>VLOOKUP(G1908,'MITRA (REFERENSI)'!$A:$Z,26,FALSE)</f>
        <v>#N/A</v>
      </c>
      <c r="K1908" s="38" t="str">
        <f>VLOOKUP(G1908,'MITRA (REFERENSI)'!$A:$Z,15,FALSE)</f>
        <v>#N/A</v>
      </c>
      <c r="L1908" s="38" t="str">
        <f>VLOOKUP(G1908,'MITRA (REFERENSI)'!$A:$Z,15,FALSE)</f>
        <v>#N/A</v>
      </c>
      <c r="M1908" s="38" t="str">
        <f>IF(B1908=1,'KELAS (REFERENSI)'!M1908,IF(B1908=2,'KELAS (REFERENSI)'!M1923,IF(B1908=3,'KELAS (REFERENSI)'!M1938,IF(B1908=4,'KELAS (REFERENSI)'!M1953,""))))</f>
        <v/>
      </c>
      <c r="N1908" s="38" t="str">
        <f>IF(B1908=1,'KELAS (REFERENSI)'!N1908,IF(B1908=2,'KELAS (REFERENSI)'!N1923,IF(B1908=3,'KELAS (REFERENSI)'!N1938,IF(B1908=4,'KELAS (REFERENSI)'!N1953,""))))</f>
        <v/>
      </c>
      <c r="O1908" s="38" t="str">
        <f>IF(B1908=1,'KELAS (REFERENSI)'!O1908,IF(B1908=2,'KELAS (REFERENSI)'!O1923,IF(B1908=3,'KELAS (REFERENSI)'!O1938,IF(B1908=4,'KELAS (REFERENSI)'!O1953,""))))</f>
        <v/>
      </c>
      <c r="P1908" s="38" t="str">
        <f>IF(B1908=1,'KELAS (REFERENSI)'!P1908,IF(B1908=2,'KELAS (REFERENSI)'!P1923,IF(B1908=3,'KELAS (REFERENSI)'!P1938,IF(B1908=4,'KELAS (REFERENSI)'!P1953,""))))</f>
        <v/>
      </c>
      <c r="Q1908" s="38" t="str">
        <f t="shared" si="4"/>
        <v>BPS Kota Jakarta Timur</v>
      </c>
      <c r="R1908" s="38" t="str">
        <f t="shared" si="56"/>
        <v/>
      </c>
      <c r="S1908" s="38" t="str">
        <f t="shared" ref="S1908:T1908" si="1916">S1907</f>
        <v>15 Juni sampai dengan 31 Agustus 2026</v>
      </c>
      <c r="T1908" s="38" t="str">
        <f t="shared" si="1916"/>
        <v>31 Agustus 2026</v>
      </c>
      <c r="U1908" s="46"/>
      <c r="V1908" s="42"/>
      <c r="W1908" s="42"/>
      <c r="X1908" s="42"/>
    </row>
    <row r="1909" ht="15.0" customHeight="1">
      <c r="A1909" s="36" t="s">
        <v>6971</v>
      </c>
      <c r="B1909" s="43"/>
      <c r="C1909" s="44"/>
      <c r="D1909" s="47"/>
      <c r="E1909" s="47"/>
      <c r="F1909" s="39" t="str">
        <f t="shared" si="2"/>
        <v>PETUGAS.1908/SPK/SE/PML/3172/2026</v>
      </c>
      <c r="G1909" s="45"/>
      <c r="H1909" s="39" t="str">
        <f>VLOOKUP(G1909,'MITRA (REFERENSI)'!$A:$Z,16,FALSE)</f>
        <v>#N/A</v>
      </c>
      <c r="I1909" s="39" t="str">
        <f>VLOOKUP(G1909,'MITRA (REFERENSI)'!$A:$Z,25,FALSE)</f>
        <v>#N/A</v>
      </c>
      <c r="J1909" s="38" t="str">
        <f>VLOOKUP(G1909,'MITRA (REFERENSI)'!$A:$Z,26,FALSE)</f>
        <v>#N/A</v>
      </c>
      <c r="K1909" s="38" t="str">
        <f>VLOOKUP(G1909,'MITRA (REFERENSI)'!$A:$Z,15,FALSE)</f>
        <v>#N/A</v>
      </c>
      <c r="L1909" s="38" t="str">
        <f>VLOOKUP(G1909,'MITRA (REFERENSI)'!$A:$Z,15,FALSE)</f>
        <v>#N/A</v>
      </c>
      <c r="M1909" s="38" t="str">
        <f>IF(B1909=1,'KELAS (REFERENSI)'!M1909,IF(B1909=2,'KELAS (REFERENSI)'!M1924,IF(B1909=3,'KELAS (REFERENSI)'!M1939,IF(B1909=4,'KELAS (REFERENSI)'!M1954,""))))</f>
        <v/>
      </c>
      <c r="N1909" s="38" t="str">
        <f>IF(B1909=1,'KELAS (REFERENSI)'!N1909,IF(B1909=2,'KELAS (REFERENSI)'!N1924,IF(B1909=3,'KELAS (REFERENSI)'!N1939,IF(B1909=4,'KELAS (REFERENSI)'!N1954,""))))</f>
        <v/>
      </c>
      <c r="O1909" s="38" t="str">
        <f>IF(B1909=1,'KELAS (REFERENSI)'!O1909,IF(B1909=2,'KELAS (REFERENSI)'!O1924,IF(B1909=3,'KELAS (REFERENSI)'!O1939,IF(B1909=4,'KELAS (REFERENSI)'!O1954,""))))</f>
        <v/>
      </c>
      <c r="P1909" s="38" t="str">
        <f>IF(B1909=1,'KELAS (REFERENSI)'!P1909,IF(B1909=2,'KELAS (REFERENSI)'!P1924,IF(B1909=3,'KELAS (REFERENSI)'!P1939,IF(B1909=4,'KELAS (REFERENSI)'!P1954,""))))</f>
        <v/>
      </c>
      <c r="Q1909" s="38" t="str">
        <f t="shared" si="4"/>
        <v>BPS Kota Jakarta Timur</v>
      </c>
      <c r="R1909" s="38" t="str">
        <f t="shared" si="56"/>
        <v/>
      </c>
      <c r="S1909" s="38" t="str">
        <f t="shared" ref="S1909:T1909" si="1917">S1908</f>
        <v>15 Juni sampai dengan 31 Agustus 2026</v>
      </c>
      <c r="T1909" s="38" t="str">
        <f t="shared" si="1917"/>
        <v>31 Agustus 2026</v>
      </c>
      <c r="U1909" s="46"/>
      <c r="V1909" s="42"/>
      <c r="W1909" s="42"/>
      <c r="X1909" s="42"/>
    </row>
    <row r="1910" ht="15.0" customHeight="1">
      <c r="A1910" s="36" t="s">
        <v>6972</v>
      </c>
      <c r="B1910" s="43"/>
      <c r="C1910" s="44"/>
      <c r="D1910" s="47"/>
      <c r="E1910" s="47"/>
      <c r="F1910" s="39" t="str">
        <f t="shared" si="2"/>
        <v>PETUGAS.1909/SPK/SE/PML/3172/2026</v>
      </c>
      <c r="G1910" s="45"/>
      <c r="H1910" s="39" t="str">
        <f>VLOOKUP(G1910,'MITRA (REFERENSI)'!$A:$Z,16,FALSE)</f>
        <v>#N/A</v>
      </c>
      <c r="I1910" s="39" t="str">
        <f>VLOOKUP(G1910,'MITRA (REFERENSI)'!$A:$Z,25,FALSE)</f>
        <v>#N/A</v>
      </c>
      <c r="J1910" s="38" t="str">
        <f>VLOOKUP(G1910,'MITRA (REFERENSI)'!$A:$Z,26,FALSE)</f>
        <v>#N/A</v>
      </c>
      <c r="K1910" s="38" t="str">
        <f>VLOOKUP(G1910,'MITRA (REFERENSI)'!$A:$Z,15,FALSE)</f>
        <v>#N/A</v>
      </c>
      <c r="L1910" s="38" t="str">
        <f>VLOOKUP(G1910,'MITRA (REFERENSI)'!$A:$Z,15,FALSE)</f>
        <v>#N/A</v>
      </c>
      <c r="M1910" s="38" t="str">
        <f>IF(B1910=1,'KELAS (REFERENSI)'!M1910,IF(B1910=2,'KELAS (REFERENSI)'!M1925,IF(B1910=3,'KELAS (REFERENSI)'!M1940,IF(B1910=4,'KELAS (REFERENSI)'!M1955,""))))</f>
        <v/>
      </c>
      <c r="N1910" s="38" t="str">
        <f>IF(B1910=1,'KELAS (REFERENSI)'!N1910,IF(B1910=2,'KELAS (REFERENSI)'!N1925,IF(B1910=3,'KELAS (REFERENSI)'!N1940,IF(B1910=4,'KELAS (REFERENSI)'!N1955,""))))</f>
        <v/>
      </c>
      <c r="O1910" s="38" t="str">
        <f>IF(B1910=1,'KELAS (REFERENSI)'!O1910,IF(B1910=2,'KELAS (REFERENSI)'!O1925,IF(B1910=3,'KELAS (REFERENSI)'!O1940,IF(B1910=4,'KELAS (REFERENSI)'!O1955,""))))</f>
        <v/>
      </c>
      <c r="P1910" s="38" t="str">
        <f>IF(B1910=1,'KELAS (REFERENSI)'!P1910,IF(B1910=2,'KELAS (REFERENSI)'!P1925,IF(B1910=3,'KELAS (REFERENSI)'!P1940,IF(B1910=4,'KELAS (REFERENSI)'!P1955,""))))</f>
        <v/>
      </c>
      <c r="Q1910" s="38" t="str">
        <f t="shared" si="4"/>
        <v>BPS Kota Jakarta Timur</v>
      </c>
      <c r="R1910" s="38" t="str">
        <f t="shared" si="56"/>
        <v/>
      </c>
      <c r="S1910" s="38" t="str">
        <f t="shared" ref="S1910:T1910" si="1918">S1909</f>
        <v>15 Juni sampai dengan 31 Agustus 2026</v>
      </c>
      <c r="T1910" s="38" t="str">
        <f t="shared" si="1918"/>
        <v>31 Agustus 2026</v>
      </c>
      <c r="U1910" s="46"/>
      <c r="V1910" s="42"/>
      <c r="W1910" s="42"/>
      <c r="X1910" s="42"/>
    </row>
    <row r="1911" ht="15.0" customHeight="1">
      <c r="A1911" s="36" t="s">
        <v>6973</v>
      </c>
      <c r="B1911" s="43"/>
      <c r="C1911" s="44"/>
      <c r="D1911" s="47"/>
      <c r="E1911" s="47"/>
      <c r="F1911" s="39" t="str">
        <f t="shared" si="2"/>
        <v>PETUGAS.1910/SPK/SE/PML/3172/2026</v>
      </c>
      <c r="G1911" s="45"/>
      <c r="H1911" s="39" t="str">
        <f>VLOOKUP(G1911,'MITRA (REFERENSI)'!$A:$Z,16,FALSE)</f>
        <v>#N/A</v>
      </c>
      <c r="I1911" s="39" t="str">
        <f>VLOOKUP(G1911,'MITRA (REFERENSI)'!$A:$Z,25,FALSE)</f>
        <v>#N/A</v>
      </c>
      <c r="J1911" s="38" t="str">
        <f>VLOOKUP(G1911,'MITRA (REFERENSI)'!$A:$Z,26,FALSE)</f>
        <v>#N/A</v>
      </c>
      <c r="K1911" s="38" t="str">
        <f>VLOOKUP(G1911,'MITRA (REFERENSI)'!$A:$Z,15,FALSE)</f>
        <v>#N/A</v>
      </c>
      <c r="L1911" s="38" t="str">
        <f>VLOOKUP(G1911,'MITRA (REFERENSI)'!$A:$Z,15,FALSE)</f>
        <v>#N/A</v>
      </c>
      <c r="M1911" s="38" t="str">
        <f>IF(B1911=1,'KELAS (REFERENSI)'!M1911,IF(B1911=2,'KELAS (REFERENSI)'!M1926,IF(B1911=3,'KELAS (REFERENSI)'!M1941,IF(B1911=4,'KELAS (REFERENSI)'!M1956,""))))</f>
        <v/>
      </c>
      <c r="N1911" s="38" t="str">
        <f>IF(B1911=1,'KELAS (REFERENSI)'!N1911,IF(B1911=2,'KELAS (REFERENSI)'!N1926,IF(B1911=3,'KELAS (REFERENSI)'!N1941,IF(B1911=4,'KELAS (REFERENSI)'!N1956,""))))</f>
        <v/>
      </c>
      <c r="O1911" s="38" t="str">
        <f>IF(B1911=1,'KELAS (REFERENSI)'!O1911,IF(B1911=2,'KELAS (REFERENSI)'!O1926,IF(B1911=3,'KELAS (REFERENSI)'!O1941,IF(B1911=4,'KELAS (REFERENSI)'!O1956,""))))</f>
        <v/>
      </c>
      <c r="P1911" s="38" t="str">
        <f>IF(B1911=1,'KELAS (REFERENSI)'!P1911,IF(B1911=2,'KELAS (REFERENSI)'!P1926,IF(B1911=3,'KELAS (REFERENSI)'!P1941,IF(B1911=4,'KELAS (REFERENSI)'!P1956,""))))</f>
        <v/>
      </c>
      <c r="Q1911" s="38" t="str">
        <f t="shared" si="4"/>
        <v>BPS Kota Jakarta Timur</v>
      </c>
      <c r="R1911" s="38" t="str">
        <f t="shared" si="56"/>
        <v/>
      </c>
      <c r="S1911" s="38" t="str">
        <f t="shared" ref="S1911:T1911" si="1919">S1910</f>
        <v>15 Juni sampai dengan 31 Agustus 2026</v>
      </c>
      <c r="T1911" s="38" t="str">
        <f t="shared" si="1919"/>
        <v>31 Agustus 2026</v>
      </c>
      <c r="U1911" s="46"/>
      <c r="V1911" s="42"/>
      <c r="W1911" s="42"/>
      <c r="X1911" s="42"/>
    </row>
    <row r="1912" ht="15.0" customHeight="1">
      <c r="A1912" s="36" t="s">
        <v>6974</v>
      </c>
      <c r="B1912" s="43"/>
      <c r="C1912" s="44"/>
      <c r="D1912" s="47"/>
      <c r="E1912" s="47"/>
      <c r="F1912" s="39" t="str">
        <f t="shared" si="2"/>
        <v>PETUGAS.1911/SPK/SE/PML/3172/2026</v>
      </c>
      <c r="G1912" s="45"/>
      <c r="H1912" s="39" t="str">
        <f>VLOOKUP(G1912,'MITRA (REFERENSI)'!$A:$Z,16,FALSE)</f>
        <v>#N/A</v>
      </c>
      <c r="I1912" s="39" t="str">
        <f>VLOOKUP(G1912,'MITRA (REFERENSI)'!$A:$Z,25,FALSE)</f>
        <v>#N/A</v>
      </c>
      <c r="J1912" s="38" t="str">
        <f>VLOOKUP(G1912,'MITRA (REFERENSI)'!$A:$Z,26,FALSE)</f>
        <v>#N/A</v>
      </c>
      <c r="K1912" s="38" t="str">
        <f>VLOOKUP(G1912,'MITRA (REFERENSI)'!$A:$Z,15,FALSE)</f>
        <v>#N/A</v>
      </c>
      <c r="L1912" s="38" t="str">
        <f>VLOOKUP(G1912,'MITRA (REFERENSI)'!$A:$Z,15,FALSE)</f>
        <v>#N/A</v>
      </c>
      <c r="M1912" s="38" t="str">
        <f>IF(B1912=1,'KELAS (REFERENSI)'!M1912,IF(B1912=2,'KELAS (REFERENSI)'!M1927,IF(B1912=3,'KELAS (REFERENSI)'!M1942,IF(B1912=4,'KELAS (REFERENSI)'!M1957,""))))</f>
        <v/>
      </c>
      <c r="N1912" s="38" t="str">
        <f>IF(B1912=1,'KELAS (REFERENSI)'!N1912,IF(B1912=2,'KELAS (REFERENSI)'!N1927,IF(B1912=3,'KELAS (REFERENSI)'!N1942,IF(B1912=4,'KELAS (REFERENSI)'!N1957,""))))</f>
        <v/>
      </c>
      <c r="O1912" s="38" t="str">
        <f>IF(B1912=1,'KELAS (REFERENSI)'!O1912,IF(B1912=2,'KELAS (REFERENSI)'!O1927,IF(B1912=3,'KELAS (REFERENSI)'!O1942,IF(B1912=4,'KELAS (REFERENSI)'!O1957,""))))</f>
        <v/>
      </c>
      <c r="P1912" s="38" t="str">
        <f>IF(B1912=1,'KELAS (REFERENSI)'!P1912,IF(B1912=2,'KELAS (REFERENSI)'!P1927,IF(B1912=3,'KELAS (REFERENSI)'!P1942,IF(B1912=4,'KELAS (REFERENSI)'!P1957,""))))</f>
        <v/>
      </c>
      <c r="Q1912" s="38" t="str">
        <f t="shared" si="4"/>
        <v>BPS Kota Jakarta Timur</v>
      </c>
      <c r="R1912" s="38" t="str">
        <f t="shared" si="56"/>
        <v/>
      </c>
      <c r="S1912" s="38" t="str">
        <f t="shared" ref="S1912:T1912" si="1920">S1911</f>
        <v>15 Juni sampai dengan 31 Agustus 2026</v>
      </c>
      <c r="T1912" s="38" t="str">
        <f t="shared" si="1920"/>
        <v>31 Agustus 2026</v>
      </c>
      <c r="U1912" s="46"/>
      <c r="V1912" s="42"/>
      <c r="W1912" s="42"/>
      <c r="X1912" s="42"/>
    </row>
    <row r="1913" ht="15.0" customHeight="1">
      <c r="A1913" s="36" t="s">
        <v>6975</v>
      </c>
      <c r="B1913" s="43"/>
      <c r="C1913" s="44"/>
      <c r="D1913" s="47"/>
      <c r="E1913" s="47"/>
      <c r="F1913" s="39" t="str">
        <f t="shared" si="2"/>
        <v>PETUGAS.1912/SPK/SE/PML/3172/2026</v>
      </c>
      <c r="G1913" s="45"/>
      <c r="H1913" s="39" t="str">
        <f>VLOOKUP(G1913,'MITRA (REFERENSI)'!$A:$Z,16,FALSE)</f>
        <v>#N/A</v>
      </c>
      <c r="I1913" s="39" t="str">
        <f>VLOOKUP(G1913,'MITRA (REFERENSI)'!$A:$Z,25,FALSE)</f>
        <v>#N/A</v>
      </c>
      <c r="J1913" s="38" t="str">
        <f>VLOOKUP(G1913,'MITRA (REFERENSI)'!$A:$Z,26,FALSE)</f>
        <v>#N/A</v>
      </c>
      <c r="K1913" s="38" t="str">
        <f>VLOOKUP(G1913,'MITRA (REFERENSI)'!$A:$Z,15,FALSE)</f>
        <v>#N/A</v>
      </c>
      <c r="L1913" s="38" t="str">
        <f>VLOOKUP(G1913,'MITRA (REFERENSI)'!$A:$Z,15,FALSE)</f>
        <v>#N/A</v>
      </c>
      <c r="M1913" s="38" t="str">
        <f>IF(B1913=1,'KELAS (REFERENSI)'!M1913,IF(B1913=2,'KELAS (REFERENSI)'!M1928,IF(B1913=3,'KELAS (REFERENSI)'!M1943,IF(B1913=4,'KELAS (REFERENSI)'!M1958,""))))</f>
        <v/>
      </c>
      <c r="N1913" s="38" t="str">
        <f>IF(B1913=1,'KELAS (REFERENSI)'!N1913,IF(B1913=2,'KELAS (REFERENSI)'!N1928,IF(B1913=3,'KELAS (REFERENSI)'!N1943,IF(B1913=4,'KELAS (REFERENSI)'!N1958,""))))</f>
        <v/>
      </c>
      <c r="O1913" s="38" t="str">
        <f>IF(B1913=1,'KELAS (REFERENSI)'!O1913,IF(B1913=2,'KELAS (REFERENSI)'!O1928,IF(B1913=3,'KELAS (REFERENSI)'!O1943,IF(B1913=4,'KELAS (REFERENSI)'!O1958,""))))</f>
        <v/>
      </c>
      <c r="P1913" s="38" t="str">
        <f>IF(B1913=1,'KELAS (REFERENSI)'!P1913,IF(B1913=2,'KELAS (REFERENSI)'!P1928,IF(B1913=3,'KELAS (REFERENSI)'!P1943,IF(B1913=4,'KELAS (REFERENSI)'!P1958,""))))</f>
        <v/>
      </c>
      <c r="Q1913" s="38" t="str">
        <f t="shared" si="4"/>
        <v>BPS Kota Jakarta Timur</v>
      </c>
      <c r="R1913" s="38" t="str">
        <f t="shared" si="56"/>
        <v/>
      </c>
      <c r="S1913" s="38" t="str">
        <f t="shared" ref="S1913:T1913" si="1921">S1912</f>
        <v>15 Juni sampai dengan 31 Agustus 2026</v>
      </c>
      <c r="T1913" s="38" t="str">
        <f t="shared" si="1921"/>
        <v>31 Agustus 2026</v>
      </c>
      <c r="U1913" s="46"/>
      <c r="V1913" s="42"/>
      <c r="W1913" s="42"/>
      <c r="X1913" s="42"/>
    </row>
    <row r="1914" ht="15.0" customHeight="1">
      <c r="A1914" s="36" t="s">
        <v>6976</v>
      </c>
      <c r="B1914" s="43"/>
      <c r="C1914" s="44"/>
      <c r="D1914" s="47"/>
      <c r="E1914" s="47"/>
      <c r="F1914" s="39" t="str">
        <f t="shared" si="2"/>
        <v>PETUGAS.1913/SPK/SE/PML/3172/2026</v>
      </c>
      <c r="G1914" s="45"/>
      <c r="H1914" s="39" t="str">
        <f>VLOOKUP(G1914,'MITRA (REFERENSI)'!$A:$Z,16,FALSE)</f>
        <v>#N/A</v>
      </c>
      <c r="I1914" s="39" t="str">
        <f>VLOOKUP(G1914,'MITRA (REFERENSI)'!$A:$Z,25,FALSE)</f>
        <v>#N/A</v>
      </c>
      <c r="J1914" s="38" t="str">
        <f>VLOOKUP(G1914,'MITRA (REFERENSI)'!$A:$Z,26,FALSE)</f>
        <v>#N/A</v>
      </c>
      <c r="K1914" s="38" t="str">
        <f>VLOOKUP(G1914,'MITRA (REFERENSI)'!$A:$Z,15,FALSE)</f>
        <v>#N/A</v>
      </c>
      <c r="L1914" s="38" t="str">
        <f>VLOOKUP(G1914,'MITRA (REFERENSI)'!$A:$Z,15,FALSE)</f>
        <v>#N/A</v>
      </c>
      <c r="M1914" s="38" t="str">
        <f>IF(B1914=1,'KELAS (REFERENSI)'!M1914,IF(B1914=2,'KELAS (REFERENSI)'!M1929,IF(B1914=3,'KELAS (REFERENSI)'!M1944,IF(B1914=4,'KELAS (REFERENSI)'!M1959,""))))</f>
        <v/>
      </c>
      <c r="N1914" s="38" t="str">
        <f>IF(B1914=1,'KELAS (REFERENSI)'!N1914,IF(B1914=2,'KELAS (REFERENSI)'!N1929,IF(B1914=3,'KELAS (REFERENSI)'!N1944,IF(B1914=4,'KELAS (REFERENSI)'!N1959,""))))</f>
        <v/>
      </c>
      <c r="O1914" s="38" t="str">
        <f>IF(B1914=1,'KELAS (REFERENSI)'!O1914,IF(B1914=2,'KELAS (REFERENSI)'!O1929,IF(B1914=3,'KELAS (REFERENSI)'!O1944,IF(B1914=4,'KELAS (REFERENSI)'!O1959,""))))</f>
        <v/>
      </c>
      <c r="P1914" s="38" t="str">
        <f>IF(B1914=1,'KELAS (REFERENSI)'!P1914,IF(B1914=2,'KELAS (REFERENSI)'!P1929,IF(B1914=3,'KELAS (REFERENSI)'!P1944,IF(B1914=4,'KELAS (REFERENSI)'!P1959,""))))</f>
        <v/>
      </c>
      <c r="Q1914" s="38" t="str">
        <f t="shared" si="4"/>
        <v>BPS Kota Jakarta Timur</v>
      </c>
      <c r="R1914" s="38" t="str">
        <f t="shared" si="56"/>
        <v/>
      </c>
      <c r="S1914" s="38" t="str">
        <f t="shared" ref="S1914:T1914" si="1922">S1913</f>
        <v>15 Juni sampai dengan 31 Agustus 2026</v>
      </c>
      <c r="T1914" s="38" t="str">
        <f t="shared" si="1922"/>
        <v>31 Agustus 2026</v>
      </c>
      <c r="U1914" s="46"/>
      <c r="V1914" s="42"/>
      <c r="W1914" s="42"/>
      <c r="X1914" s="42"/>
    </row>
    <row r="1915" ht="15.0" customHeight="1">
      <c r="A1915" s="36" t="s">
        <v>6977</v>
      </c>
      <c r="B1915" s="43"/>
      <c r="C1915" s="44"/>
      <c r="D1915" s="47"/>
      <c r="E1915" s="47"/>
      <c r="F1915" s="39" t="str">
        <f t="shared" si="2"/>
        <v>PETUGAS.1914/SPK/SE/PML/3172/2026</v>
      </c>
      <c r="G1915" s="45"/>
      <c r="H1915" s="39" t="str">
        <f>VLOOKUP(G1915,'MITRA (REFERENSI)'!$A:$Z,16,FALSE)</f>
        <v>#N/A</v>
      </c>
      <c r="I1915" s="39" t="str">
        <f>VLOOKUP(G1915,'MITRA (REFERENSI)'!$A:$Z,25,FALSE)</f>
        <v>#N/A</v>
      </c>
      <c r="J1915" s="38" t="str">
        <f>VLOOKUP(G1915,'MITRA (REFERENSI)'!$A:$Z,26,FALSE)</f>
        <v>#N/A</v>
      </c>
      <c r="K1915" s="38" t="str">
        <f>VLOOKUP(G1915,'MITRA (REFERENSI)'!$A:$Z,15,FALSE)</f>
        <v>#N/A</v>
      </c>
      <c r="L1915" s="38" t="str">
        <f>VLOOKUP(G1915,'MITRA (REFERENSI)'!$A:$Z,15,FALSE)</f>
        <v>#N/A</v>
      </c>
      <c r="M1915" s="38" t="str">
        <f>IF(B1915=1,'KELAS (REFERENSI)'!M1915,IF(B1915=2,'KELAS (REFERENSI)'!M1930,IF(B1915=3,'KELAS (REFERENSI)'!M1945,IF(B1915=4,'KELAS (REFERENSI)'!M1960,""))))</f>
        <v/>
      </c>
      <c r="N1915" s="38" t="str">
        <f>IF(B1915=1,'KELAS (REFERENSI)'!N1915,IF(B1915=2,'KELAS (REFERENSI)'!N1930,IF(B1915=3,'KELAS (REFERENSI)'!N1945,IF(B1915=4,'KELAS (REFERENSI)'!N1960,""))))</f>
        <v/>
      </c>
      <c r="O1915" s="38" t="str">
        <f>IF(B1915=1,'KELAS (REFERENSI)'!O1915,IF(B1915=2,'KELAS (REFERENSI)'!O1930,IF(B1915=3,'KELAS (REFERENSI)'!O1945,IF(B1915=4,'KELAS (REFERENSI)'!O1960,""))))</f>
        <v/>
      </c>
      <c r="P1915" s="38" t="str">
        <f>IF(B1915=1,'KELAS (REFERENSI)'!P1915,IF(B1915=2,'KELAS (REFERENSI)'!P1930,IF(B1915=3,'KELAS (REFERENSI)'!P1945,IF(B1915=4,'KELAS (REFERENSI)'!P1960,""))))</f>
        <v/>
      </c>
      <c r="Q1915" s="38" t="str">
        <f t="shared" si="4"/>
        <v>BPS Kota Jakarta Timur</v>
      </c>
      <c r="R1915" s="38" t="str">
        <f t="shared" si="56"/>
        <v/>
      </c>
      <c r="S1915" s="38" t="str">
        <f t="shared" ref="S1915:T1915" si="1923">S1914</f>
        <v>15 Juni sampai dengan 31 Agustus 2026</v>
      </c>
      <c r="T1915" s="38" t="str">
        <f t="shared" si="1923"/>
        <v>31 Agustus 2026</v>
      </c>
      <c r="U1915" s="46"/>
      <c r="V1915" s="42"/>
      <c r="W1915" s="42"/>
      <c r="X1915" s="42"/>
    </row>
    <row r="1916" ht="15.0" customHeight="1">
      <c r="A1916" s="36" t="s">
        <v>6978</v>
      </c>
      <c r="B1916" s="43"/>
      <c r="C1916" s="44"/>
      <c r="D1916" s="47"/>
      <c r="E1916" s="47"/>
      <c r="F1916" s="39" t="str">
        <f t="shared" si="2"/>
        <v>PETUGAS.1915/SPK/SE/PML/3172/2026</v>
      </c>
      <c r="G1916" s="45"/>
      <c r="H1916" s="39" t="str">
        <f>VLOOKUP(G1916,'MITRA (REFERENSI)'!$A:$Z,16,FALSE)</f>
        <v>#N/A</v>
      </c>
      <c r="I1916" s="39" t="str">
        <f>VLOOKUP(G1916,'MITRA (REFERENSI)'!$A:$Z,25,FALSE)</f>
        <v>#N/A</v>
      </c>
      <c r="J1916" s="38" t="str">
        <f>VLOOKUP(G1916,'MITRA (REFERENSI)'!$A:$Z,26,FALSE)</f>
        <v>#N/A</v>
      </c>
      <c r="K1916" s="38" t="str">
        <f>VLOOKUP(G1916,'MITRA (REFERENSI)'!$A:$Z,15,FALSE)</f>
        <v>#N/A</v>
      </c>
      <c r="L1916" s="38" t="str">
        <f>VLOOKUP(G1916,'MITRA (REFERENSI)'!$A:$Z,15,FALSE)</f>
        <v>#N/A</v>
      </c>
      <c r="M1916" s="38" t="str">
        <f>IF(B1916=1,'KELAS (REFERENSI)'!M1916,IF(B1916=2,'KELAS (REFERENSI)'!M1931,IF(B1916=3,'KELAS (REFERENSI)'!M1946,IF(B1916=4,'KELAS (REFERENSI)'!M1961,""))))</f>
        <v/>
      </c>
      <c r="N1916" s="38" t="str">
        <f>IF(B1916=1,'KELAS (REFERENSI)'!N1916,IF(B1916=2,'KELAS (REFERENSI)'!N1931,IF(B1916=3,'KELAS (REFERENSI)'!N1946,IF(B1916=4,'KELAS (REFERENSI)'!N1961,""))))</f>
        <v/>
      </c>
      <c r="O1916" s="38" t="str">
        <f>IF(B1916=1,'KELAS (REFERENSI)'!O1916,IF(B1916=2,'KELAS (REFERENSI)'!O1931,IF(B1916=3,'KELAS (REFERENSI)'!O1946,IF(B1916=4,'KELAS (REFERENSI)'!O1961,""))))</f>
        <v/>
      </c>
      <c r="P1916" s="38" t="str">
        <f>IF(B1916=1,'KELAS (REFERENSI)'!P1916,IF(B1916=2,'KELAS (REFERENSI)'!P1931,IF(B1916=3,'KELAS (REFERENSI)'!P1946,IF(B1916=4,'KELAS (REFERENSI)'!P1961,""))))</f>
        <v/>
      </c>
      <c r="Q1916" s="38" t="str">
        <f t="shared" si="4"/>
        <v>BPS Kota Jakarta Timur</v>
      </c>
      <c r="R1916" s="38" t="str">
        <f t="shared" si="56"/>
        <v/>
      </c>
      <c r="S1916" s="38" t="str">
        <f t="shared" ref="S1916:T1916" si="1924">S1915</f>
        <v>15 Juni sampai dengan 31 Agustus 2026</v>
      </c>
      <c r="T1916" s="38" t="str">
        <f t="shared" si="1924"/>
        <v>31 Agustus 2026</v>
      </c>
      <c r="U1916" s="46"/>
      <c r="V1916" s="42"/>
      <c r="W1916" s="42"/>
      <c r="X1916" s="42"/>
    </row>
    <row r="1917" ht="15.0" customHeight="1">
      <c r="A1917" s="36" t="s">
        <v>6979</v>
      </c>
      <c r="B1917" s="43"/>
      <c r="C1917" s="44"/>
      <c r="D1917" s="47"/>
      <c r="E1917" s="47"/>
      <c r="F1917" s="39" t="str">
        <f t="shared" si="2"/>
        <v>PETUGAS.1916/SPK/SE/PML/3172/2026</v>
      </c>
      <c r="G1917" s="45"/>
      <c r="H1917" s="39" t="str">
        <f>VLOOKUP(G1917,'MITRA (REFERENSI)'!$A:$Z,16,FALSE)</f>
        <v>#N/A</v>
      </c>
      <c r="I1917" s="39" t="str">
        <f>VLOOKUP(G1917,'MITRA (REFERENSI)'!$A:$Z,25,FALSE)</f>
        <v>#N/A</v>
      </c>
      <c r="J1917" s="38" t="str">
        <f>VLOOKUP(G1917,'MITRA (REFERENSI)'!$A:$Z,26,FALSE)</f>
        <v>#N/A</v>
      </c>
      <c r="K1917" s="38" t="str">
        <f>VLOOKUP(G1917,'MITRA (REFERENSI)'!$A:$Z,15,FALSE)</f>
        <v>#N/A</v>
      </c>
      <c r="L1917" s="38" t="str">
        <f>VLOOKUP(G1917,'MITRA (REFERENSI)'!$A:$Z,15,FALSE)</f>
        <v>#N/A</v>
      </c>
      <c r="M1917" s="38" t="str">
        <f>IF(B1917=1,'KELAS (REFERENSI)'!M1917,IF(B1917=2,'KELAS (REFERENSI)'!M1932,IF(B1917=3,'KELAS (REFERENSI)'!M1947,IF(B1917=4,'KELAS (REFERENSI)'!M1962,""))))</f>
        <v/>
      </c>
      <c r="N1917" s="38" t="str">
        <f>IF(B1917=1,'KELAS (REFERENSI)'!N1917,IF(B1917=2,'KELAS (REFERENSI)'!N1932,IF(B1917=3,'KELAS (REFERENSI)'!N1947,IF(B1917=4,'KELAS (REFERENSI)'!N1962,""))))</f>
        <v/>
      </c>
      <c r="O1917" s="38" t="str">
        <f>IF(B1917=1,'KELAS (REFERENSI)'!O1917,IF(B1917=2,'KELAS (REFERENSI)'!O1932,IF(B1917=3,'KELAS (REFERENSI)'!O1947,IF(B1917=4,'KELAS (REFERENSI)'!O1962,""))))</f>
        <v/>
      </c>
      <c r="P1917" s="38" t="str">
        <f>IF(B1917=1,'KELAS (REFERENSI)'!P1917,IF(B1917=2,'KELAS (REFERENSI)'!P1932,IF(B1917=3,'KELAS (REFERENSI)'!P1947,IF(B1917=4,'KELAS (REFERENSI)'!P1962,""))))</f>
        <v/>
      </c>
      <c r="Q1917" s="38" t="str">
        <f t="shared" si="4"/>
        <v>BPS Kota Jakarta Timur</v>
      </c>
      <c r="R1917" s="38" t="str">
        <f t="shared" si="56"/>
        <v/>
      </c>
      <c r="S1917" s="38" t="str">
        <f t="shared" ref="S1917:T1917" si="1925">S1916</f>
        <v>15 Juni sampai dengan 31 Agustus 2026</v>
      </c>
      <c r="T1917" s="38" t="str">
        <f t="shared" si="1925"/>
        <v>31 Agustus 2026</v>
      </c>
      <c r="U1917" s="46"/>
      <c r="V1917" s="42"/>
      <c r="W1917" s="42"/>
      <c r="X1917" s="42"/>
    </row>
    <row r="1918" ht="15.0" customHeight="1">
      <c r="A1918" s="36" t="s">
        <v>6980</v>
      </c>
      <c r="B1918" s="43"/>
      <c r="C1918" s="44"/>
      <c r="D1918" s="47"/>
      <c r="E1918" s="47"/>
      <c r="F1918" s="39" t="str">
        <f t="shared" si="2"/>
        <v>PETUGAS.1917/SPK/SE/PML/3172/2026</v>
      </c>
      <c r="G1918" s="45"/>
      <c r="H1918" s="39" t="str">
        <f>VLOOKUP(G1918,'MITRA (REFERENSI)'!$A:$Z,16,FALSE)</f>
        <v>#N/A</v>
      </c>
      <c r="I1918" s="39" t="str">
        <f>VLOOKUP(G1918,'MITRA (REFERENSI)'!$A:$Z,25,FALSE)</f>
        <v>#N/A</v>
      </c>
      <c r="J1918" s="38" t="str">
        <f>VLOOKUP(G1918,'MITRA (REFERENSI)'!$A:$Z,26,FALSE)</f>
        <v>#N/A</v>
      </c>
      <c r="K1918" s="38" t="str">
        <f>VLOOKUP(G1918,'MITRA (REFERENSI)'!$A:$Z,15,FALSE)</f>
        <v>#N/A</v>
      </c>
      <c r="L1918" s="38" t="str">
        <f>VLOOKUP(G1918,'MITRA (REFERENSI)'!$A:$Z,15,FALSE)</f>
        <v>#N/A</v>
      </c>
      <c r="M1918" s="38" t="str">
        <f>IF(B1918=1,'KELAS (REFERENSI)'!M1918,IF(B1918=2,'KELAS (REFERENSI)'!M1933,IF(B1918=3,'KELAS (REFERENSI)'!M1948,IF(B1918=4,'KELAS (REFERENSI)'!M1963,""))))</f>
        <v/>
      </c>
      <c r="N1918" s="38" t="str">
        <f>IF(B1918=1,'KELAS (REFERENSI)'!N1918,IF(B1918=2,'KELAS (REFERENSI)'!N1933,IF(B1918=3,'KELAS (REFERENSI)'!N1948,IF(B1918=4,'KELAS (REFERENSI)'!N1963,""))))</f>
        <v/>
      </c>
      <c r="O1918" s="38" t="str">
        <f>IF(B1918=1,'KELAS (REFERENSI)'!O1918,IF(B1918=2,'KELAS (REFERENSI)'!O1933,IF(B1918=3,'KELAS (REFERENSI)'!O1948,IF(B1918=4,'KELAS (REFERENSI)'!O1963,""))))</f>
        <v/>
      </c>
      <c r="P1918" s="38" t="str">
        <f>IF(B1918=1,'KELAS (REFERENSI)'!P1918,IF(B1918=2,'KELAS (REFERENSI)'!P1933,IF(B1918=3,'KELAS (REFERENSI)'!P1948,IF(B1918=4,'KELAS (REFERENSI)'!P1963,""))))</f>
        <v/>
      </c>
      <c r="Q1918" s="38" t="str">
        <f t="shared" si="4"/>
        <v>BPS Kota Jakarta Timur</v>
      </c>
      <c r="R1918" s="38" t="str">
        <f t="shared" si="56"/>
        <v/>
      </c>
      <c r="S1918" s="38" t="str">
        <f t="shared" ref="S1918:T1918" si="1926">S1917</f>
        <v>15 Juni sampai dengan 31 Agustus 2026</v>
      </c>
      <c r="T1918" s="38" t="str">
        <f t="shared" si="1926"/>
        <v>31 Agustus 2026</v>
      </c>
      <c r="U1918" s="46"/>
      <c r="V1918" s="42"/>
      <c r="W1918" s="42"/>
      <c r="X1918" s="42"/>
    </row>
    <row r="1919" ht="15.0" customHeight="1">
      <c r="A1919" s="36" t="s">
        <v>6981</v>
      </c>
      <c r="B1919" s="43"/>
      <c r="C1919" s="44"/>
      <c r="D1919" s="47"/>
      <c r="E1919" s="47"/>
      <c r="F1919" s="39" t="str">
        <f t="shared" si="2"/>
        <v>PETUGAS.1918/SPK/SE/PML/3172/2026</v>
      </c>
      <c r="G1919" s="45"/>
      <c r="H1919" s="39" t="str">
        <f>VLOOKUP(G1919,'MITRA (REFERENSI)'!$A:$Z,16,FALSE)</f>
        <v>#N/A</v>
      </c>
      <c r="I1919" s="39" t="str">
        <f>VLOOKUP(G1919,'MITRA (REFERENSI)'!$A:$Z,25,FALSE)</f>
        <v>#N/A</v>
      </c>
      <c r="J1919" s="38" t="str">
        <f>VLOOKUP(G1919,'MITRA (REFERENSI)'!$A:$Z,26,FALSE)</f>
        <v>#N/A</v>
      </c>
      <c r="K1919" s="38" t="str">
        <f>VLOOKUP(G1919,'MITRA (REFERENSI)'!$A:$Z,15,FALSE)</f>
        <v>#N/A</v>
      </c>
      <c r="L1919" s="38" t="str">
        <f>VLOOKUP(G1919,'MITRA (REFERENSI)'!$A:$Z,15,FALSE)</f>
        <v>#N/A</v>
      </c>
      <c r="M1919" s="38" t="str">
        <f>IF(B1919=1,'KELAS (REFERENSI)'!M1919,IF(B1919=2,'KELAS (REFERENSI)'!M1934,IF(B1919=3,'KELAS (REFERENSI)'!M1949,IF(B1919=4,'KELAS (REFERENSI)'!M1964,""))))</f>
        <v/>
      </c>
      <c r="N1919" s="38" t="str">
        <f>IF(B1919=1,'KELAS (REFERENSI)'!N1919,IF(B1919=2,'KELAS (REFERENSI)'!N1934,IF(B1919=3,'KELAS (REFERENSI)'!N1949,IF(B1919=4,'KELAS (REFERENSI)'!N1964,""))))</f>
        <v/>
      </c>
      <c r="O1919" s="38" t="str">
        <f>IF(B1919=1,'KELAS (REFERENSI)'!O1919,IF(B1919=2,'KELAS (REFERENSI)'!O1934,IF(B1919=3,'KELAS (REFERENSI)'!O1949,IF(B1919=4,'KELAS (REFERENSI)'!O1964,""))))</f>
        <v/>
      </c>
      <c r="P1919" s="38" t="str">
        <f>IF(B1919=1,'KELAS (REFERENSI)'!P1919,IF(B1919=2,'KELAS (REFERENSI)'!P1934,IF(B1919=3,'KELAS (REFERENSI)'!P1949,IF(B1919=4,'KELAS (REFERENSI)'!P1964,""))))</f>
        <v/>
      </c>
      <c r="Q1919" s="38" t="str">
        <f t="shared" si="4"/>
        <v>BPS Kota Jakarta Timur</v>
      </c>
      <c r="R1919" s="38" t="str">
        <f t="shared" si="56"/>
        <v/>
      </c>
      <c r="S1919" s="38" t="str">
        <f t="shared" ref="S1919:T1919" si="1927">S1918</f>
        <v>15 Juni sampai dengan 31 Agustus 2026</v>
      </c>
      <c r="T1919" s="38" t="str">
        <f t="shared" si="1927"/>
        <v>31 Agustus 2026</v>
      </c>
      <c r="U1919" s="46"/>
      <c r="V1919" s="42"/>
      <c r="W1919" s="42"/>
      <c r="X1919" s="42"/>
    </row>
    <row r="1920" ht="15.0" customHeight="1">
      <c r="A1920" s="36" t="s">
        <v>6982</v>
      </c>
      <c r="B1920" s="43"/>
      <c r="C1920" s="44"/>
      <c r="D1920" s="47"/>
      <c r="E1920" s="47"/>
      <c r="F1920" s="39" t="str">
        <f t="shared" si="2"/>
        <v>PETUGAS.1919/SPK/SE/PML/3172/2026</v>
      </c>
      <c r="G1920" s="45"/>
      <c r="H1920" s="39" t="str">
        <f>VLOOKUP(G1920,'MITRA (REFERENSI)'!$A:$Z,16,FALSE)</f>
        <v>#N/A</v>
      </c>
      <c r="I1920" s="39" t="str">
        <f>VLOOKUP(G1920,'MITRA (REFERENSI)'!$A:$Z,25,FALSE)</f>
        <v>#N/A</v>
      </c>
      <c r="J1920" s="38" t="str">
        <f>VLOOKUP(G1920,'MITRA (REFERENSI)'!$A:$Z,26,FALSE)</f>
        <v>#N/A</v>
      </c>
      <c r="K1920" s="38" t="str">
        <f>VLOOKUP(G1920,'MITRA (REFERENSI)'!$A:$Z,15,FALSE)</f>
        <v>#N/A</v>
      </c>
      <c r="L1920" s="38" t="str">
        <f>VLOOKUP(G1920,'MITRA (REFERENSI)'!$A:$Z,15,FALSE)</f>
        <v>#N/A</v>
      </c>
      <c r="M1920" s="38" t="str">
        <f>IF(B1920=1,'KELAS (REFERENSI)'!M1920,IF(B1920=2,'KELAS (REFERENSI)'!M1935,IF(B1920=3,'KELAS (REFERENSI)'!M1950,IF(B1920=4,'KELAS (REFERENSI)'!M1965,""))))</f>
        <v/>
      </c>
      <c r="N1920" s="38" t="str">
        <f>IF(B1920=1,'KELAS (REFERENSI)'!N1920,IF(B1920=2,'KELAS (REFERENSI)'!N1935,IF(B1920=3,'KELAS (REFERENSI)'!N1950,IF(B1920=4,'KELAS (REFERENSI)'!N1965,""))))</f>
        <v/>
      </c>
      <c r="O1920" s="38" t="str">
        <f>IF(B1920=1,'KELAS (REFERENSI)'!O1920,IF(B1920=2,'KELAS (REFERENSI)'!O1935,IF(B1920=3,'KELAS (REFERENSI)'!O1950,IF(B1920=4,'KELAS (REFERENSI)'!O1965,""))))</f>
        <v/>
      </c>
      <c r="P1920" s="38" t="str">
        <f>IF(B1920=1,'KELAS (REFERENSI)'!P1920,IF(B1920=2,'KELAS (REFERENSI)'!P1935,IF(B1920=3,'KELAS (REFERENSI)'!P1950,IF(B1920=4,'KELAS (REFERENSI)'!P1965,""))))</f>
        <v/>
      </c>
      <c r="Q1920" s="38" t="str">
        <f t="shared" si="4"/>
        <v>BPS Kota Jakarta Timur</v>
      </c>
      <c r="R1920" s="38" t="str">
        <f t="shared" si="56"/>
        <v/>
      </c>
      <c r="S1920" s="38" t="str">
        <f t="shared" ref="S1920:T1920" si="1928">S1919</f>
        <v>15 Juni sampai dengan 31 Agustus 2026</v>
      </c>
      <c r="T1920" s="38" t="str">
        <f t="shared" si="1928"/>
        <v>31 Agustus 2026</v>
      </c>
      <c r="U1920" s="46"/>
      <c r="V1920" s="42"/>
      <c r="W1920" s="42"/>
      <c r="X1920" s="42"/>
    </row>
    <row r="1921" ht="15.0" customHeight="1">
      <c r="A1921" s="36" t="s">
        <v>6983</v>
      </c>
      <c r="B1921" s="43"/>
      <c r="C1921" s="44"/>
      <c r="D1921" s="47"/>
      <c r="E1921" s="47"/>
      <c r="F1921" s="39" t="str">
        <f t="shared" si="2"/>
        <v>PETUGAS.1920/SPK/SE/PML/3172/2026</v>
      </c>
      <c r="G1921" s="45"/>
      <c r="H1921" s="39" t="str">
        <f>VLOOKUP(G1921,'MITRA (REFERENSI)'!$A:$Z,16,FALSE)</f>
        <v>#N/A</v>
      </c>
      <c r="I1921" s="39" t="str">
        <f>VLOOKUP(G1921,'MITRA (REFERENSI)'!$A:$Z,25,FALSE)</f>
        <v>#N/A</v>
      </c>
      <c r="J1921" s="38" t="str">
        <f>VLOOKUP(G1921,'MITRA (REFERENSI)'!$A:$Z,26,FALSE)</f>
        <v>#N/A</v>
      </c>
      <c r="K1921" s="38" t="str">
        <f>VLOOKUP(G1921,'MITRA (REFERENSI)'!$A:$Z,15,FALSE)</f>
        <v>#N/A</v>
      </c>
      <c r="L1921" s="38" t="str">
        <f>VLOOKUP(G1921,'MITRA (REFERENSI)'!$A:$Z,15,FALSE)</f>
        <v>#N/A</v>
      </c>
      <c r="M1921" s="38" t="str">
        <f>IF(B1921=1,'KELAS (REFERENSI)'!M1921,IF(B1921=2,'KELAS (REFERENSI)'!M1936,IF(B1921=3,'KELAS (REFERENSI)'!M1951,IF(B1921=4,'KELAS (REFERENSI)'!M1966,""))))</f>
        <v/>
      </c>
      <c r="N1921" s="38" t="str">
        <f>IF(B1921=1,'KELAS (REFERENSI)'!N1921,IF(B1921=2,'KELAS (REFERENSI)'!N1936,IF(B1921=3,'KELAS (REFERENSI)'!N1951,IF(B1921=4,'KELAS (REFERENSI)'!N1966,""))))</f>
        <v/>
      </c>
      <c r="O1921" s="38" t="str">
        <f>IF(B1921=1,'KELAS (REFERENSI)'!O1921,IF(B1921=2,'KELAS (REFERENSI)'!O1936,IF(B1921=3,'KELAS (REFERENSI)'!O1951,IF(B1921=4,'KELAS (REFERENSI)'!O1966,""))))</f>
        <v/>
      </c>
      <c r="P1921" s="38" t="str">
        <f>IF(B1921=1,'KELAS (REFERENSI)'!P1921,IF(B1921=2,'KELAS (REFERENSI)'!P1936,IF(B1921=3,'KELAS (REFERENSI)'!P1951,IF(B1921=4,'KELAS (REFERENSI)'!P1966,""))))</f>
        <v/>
      </c>
      <c r="Q1921" s="38" t="str">
        <f t="shared" si="4"/>
        <v>BPS Kota Jakarta Timur</v>
      </c>
      <c r="R1921" s="38" t="str">
        <f t="shared" si="56"/>
        <v/>
      </c>
      <c r="S1921" s="38" t="str">
        <f t="shared" ref="S1921:T1921" si="1929">S1920</f>
        <v>15 Juni sampai dengan 31 Agustus 2026</v>
      </c>
      <c r="T1921" s="38" t="str">
        <f t="shared" si="1929"/>
        <v>31 Agustus 2026</v>
      </c>
      <c r="U1921" s="46"/>
      <c r="V1921" s="42"/>
      <c r="W1921" s="42"/>
      <c r="X1921" s="42"/>
    </row>
    <row r="1922" ht="15.0" customHeight="1">
      <c r="A1922" s="36" t="s">
        <v>6984</v>
      </c>
      <c r="B1922" s="43"/>
      <c r="C1922" s="44"/>
      <c r="D1922" s="47"/>
      <c r="E1922" s="47"/>
      <c r="F1922" s="39" t="str">
        <f t="shared" si="2"/>
        <v>PETUGAS.1921/SPK/SE/PML/3172/2026</v>
      </c>
      <c r="G1922" s="45"/>
      <c r="H1922" s="39" t="str">
        <f>VLOOKUP(G1922,'MITRA (REFERENSI)'!$A:$Z,16,FALSE)</f>
        <v>#N/A</v>
      </c>
      <c r="I1922" s="39" t="str">
        <f>VLOOKUP(G1922,'MITRA (REFERENSI)'!$A:$Z,25,FALSE)</f>
        <v>#N/A</v>
      </c>
      <c r="J1922" s="38" t="str">
        <f>VLOOKUP(G1922,'MITRA (REFERENSI)'!$A:$Z,26,FALSE)</f>
        <v>#N/A</v>
      </c>
      <c r="K1922" s="38" t="str">
        <f>VLOOKUP(G1922,'MITRA (REFERENSI)'!$A:$Z,15,FALSE)</f>
        <v>#N/A</v>
      </c>
      <c r="L1922" s="38" t="str">
        <f>VLOOKUP(G1922,'MITRA (REFERENSI)'!$A:$Z,15,FALSE)</f>
        <v>#N/A</v>
      </c>
      <c r="M1922" s="38" t="str">
        <f>IF(B1922=1,'KELAS (REFERENSI)'!M1922,IF(B1922=2,'KELAS (REFERENSI)'!M1937,IF(B1922=3,'KELAS (REFERENSI)'!M1952,IF(B1922=4,'KELAS (REFERENSI)'!M1967,""))))</f>
        <v/>
      </c>
      <c r="N1922" s="38" t="str">
        <f>IF(B1922=1,'KELAS (REFERENSI)'!N1922,IF(B1922=2,'KELAS (REFERENSI)'!N1937,IF(B1922=3,'KELAS (REFERENSI)'!N1952,IF(B1922=4,'KELAS (REFERENSI)'!N1967,""))))</f>
        <v/>
      </c>
      <c r="O1922" s="38" t="str">
        <f>IF(B1922=1,'KELAS (REFERENSI)'!O1922,IF(B1922=2,'KELAS (REFERENSI)'!O1937,IF(B1922=3,'KELAS (REFERENSI)'!O1952,IF(B1922=4,'KELAS (REFERENSI)'!O1967,""))))</f>
        <v/>
      </c>
      <c r="P1922" s="38" t="str">
        <f>IF(B1922=1,'KELAS (REFERENSI)'!P1922,IF(B1922=2,'KELAS (REFERENSI)'!P1937,IF(B1922=3,'KELAS (REFERENSI)'!P1952,IF(B1922=4,'KELAS (REFERENSI)'!P1967,""))))</f>
        <v/>
      </c>
      <c r="Q1922" s="38" t="str">
        <f t="shared" si="4"/>
        <v>BPS Kota Jakarta Timur</v>
      </c>
      <c r="R1922" s="38" t="str">
        <f t="shared" si="56"/>
        <v/>
      </c>
      <c r="S1922" s="38" t="str">
        <f t="shared" ref="S1922:T1922" si="1930">S1921</f>
        <v>15 Juni sampai dengan 31 Agustus 2026</v>
      </c>
      <c r="T1922" s="38" t="str">
        <f t="shared" si="1930"/>
        <v>31 Agustus 2026</v>
      </c>
      <c r="U1922" s="46"/>
      <c r="V1922" s="42"/>
      <c r="W1922" s="42"/>
      <c r="X1922" s="42"/>
    </row>
    <row r="1923" ht="15.0" customHeight="1">
      <c r="A1923" s="36" t="s">
        <v>6985</v>
      </c>
      <c r="B1923" s="43"/>
      <c r="C1923" s="44"/>
      <c r="D1923" s="47"/>
      <c r="E1923" s="47"/>
      <c r="F1923" s="39" t="str">
        <f t="shared" si="2"/>
        <v>PETUGAS.1922/SPK/SE/PML/3172/2026</v>
      </c>
      <c r="G1923" s="45"/>
      <c r="H1923" s="39" t="str">
        <f>VLOOKUP(G1923,'MITRA (REFERENSI)'!$A:$Z,16,FALSE)</f>
        <v>#N/A</v>
      </c>
      <c r="I1923" s="39" t="str">
        <f>VLOOKUP(G1923,'MITRA (REFERENSI)'!$A:$Z,25,FALSE)</f>
        <v>#N/A</v>
      </c>
      <c r="J1923" s="38" t="str">
        <f>VLOOKUP(G1923,'MITRA (REFERENSI)'!$A:$Z,26,FALSE)</f>
        <v>#N/A</v>
      </c>
      <c r="K1923" s="38" t="str">
        <f>VLOOKUP(G1923,'MITRA (REFERENSI)'!$A:$Z,15,FALSE)</f>
        <v>#N/A</v>
      </c>
      <c r="L1923" s="38" t="str">
        <f>VLOOKUP(G1923,'MITRA (REFERENSI)'!$A:$Z,15,FALSE)</f>
        <v>#N/A</v>
      </c>
      <c r="M1923" s="38" t="str">
        <f>IF(B1923=1,'KELAS (REFERENSI)'!M1923,IF(B1923=2,'KELAS (REFERENSI)'!M1938,IF(B1923=3,'KELAS (REFERENSI)'!M1953,IF(B1923=4,'KELAS (REFERENSI)'!M1968,""))))</f>
        <v/>
      </c>
      <c r="N1923" s="38" t="str">
        <f>IF(B1923=1,'KELAS (REFERENSI)'!N1923,IF(B1923=2,'KELAS (REFERENSI)'!N1938,IF(B1923=3,'KELAS (REFERENSI)'!N1953,IF(B1923=4,'KELAS (REFERENSI)'!N1968,""))))</f>
        <v/>
      </c>
      <c r="O1923" s="38" t="str">
        <f>IF(B1923=1,'KELAS (REFERENSI)'!O1923,IF(B1923=2,'KELAS (REFERENSI)'!O1938,IF(B1923=3,'KELAS (REFERENSI)'!O1953,IF(B1923=4,'KELAS (REFERENSI)'!O1968,""))))</f>
        <v/>
      </c>
      <c r="P1923" s="38" t="str">
        <f>IF(B1923=1,'KELAS (REFERENSI)'!P1923,IF(B1923=2,'KELAS (REFERENSI)'!P1938,IF(B1923=3,'KELAS (REFERENSI)'!P1953,IF(B1923=4,'KELAS (REFERENSI)'!P1968,""))))</f>
        <v/>
      </c>
      <c r="Q1923" s="38" t="str">
        <f t="shared" si="4"/>
        <v>BPS Kota Jakarta Timur</v>
      </c>
      <c r="R1923" s="38" t="str">
        <f t="shared" si="56"/>
        <v/>
      </c>
      <c r="S1923" s="38" t="str">
        <f t="shared" ref="S1923:T1923" si="1931">S1922</f>
        <v>15 Juni sampai dengan 31 Agustus 2026</v>
      </c>
      <c r="T1923" s="38" t="str">
        <f t="shared" si="1931"/>
        <v>31 Agustus 2026</v>
      </c>
      <c r="U1923" s="46"/>
      <c r="V1923" s="42"/>
      <c r="W1923" s="42"/>
      <c r="X1923" s="42"/>
    </row>
    <row r="1924" ht="15.0" customHeight="1">
      <c r="A1924" s="36" t="s">
        <v>6986</v>
      </c>
      <c r="B1924" s="43"/>
      <c r="C1924" s="44"/>
      <c r="D1924" s="47"/>
      <c r="E1924" s="47"/>
      <c r="F1924" s="39" t="str">
        <f t="shared" si="2"/>
        <v>PETUGAS.1923/SPK/SE/PML/3172/2026</v>
      </c>
      <c r="G1924" s="45"/>
      <c r="H1924" s="39" t="str">
        <f>VLOOKUP(G1924,'MITRA (REFERENSI)'!$A:$Z,16,FALSE)</f>
        <v>#N/A</v>
      </c>
      <c r="I1924" s="39" t="str">
        <f>VLOOKUP(G1924,'MITRA (REFERENSI)'!$A:$Z,25,FALSE)</f>
        <v>#N/A</v>
      </c>
      <c r="J1924" s="38" t="str">
        <f>VLOOKUP(G1924,'MITRA (REFERENSI)'!$A:$Z,26,FALSE)</f>
        <v>#N/A</v>
      </c>
      <c r="K1924" s="38" t="str">
        <f>VLOOKUP(G1924,'MITRA (REFERENSI)'!$A:$Z,15,FALSE)</f>
        <v>#N/A</v>
      </c>
      <c r="L1924" s="38" t="str">
        <f>VLOOKUP(G1924,'MITRA (REFERENSI)'!$A:$Z,15,FALSE)</f>
        <v>#N/A</v>
      </c>
      <c r="M1924" s="38" t="str">
        <f>IF(B1924=1,'KELAS (REFERENSI)'!M1924,IF(B1924=2,'KELAS (REFERENSI)'!M1939,IF(B1924=3,'KELAS (REFERENSI)'!M1954,IF(B1924=4,'KELAS (REFERENSI)'!M1969,""))))</f>
        <v/>
      </c>
      <c r="N1924" s="38" t="str">
        <f>IF(B1924=1,'KELAS (REFERENSI)'!N1924,IF(B1924=2,'KELAS (REFERENSI)'!N1939,IF(B1924=3,'KELAS (REFERENSI)'!N1954,IF(B1924=4,'KELAS (REFERENSI)'!N1969,""))))</f>
        <v/>
      </c>
      <c r="O1924" s="38" t="str">
        <f>IF(B1924=1,'KELAS (REFERENSI)'!O1924,IF(B1924=2,'KELAS (REFERENSI)'!O1939,IF(B1924=3,'KELAS (REFERENSI)'!O1954,IF(B1924=4,'KELAS (REFERENSI)'!O1969,""))))</f>
        <v/>
      </c>
      <c r="P1924" s="38" t="str">
        <f>IF(B1924=1,'KELAS (REFERENSI)'!P1924,IF(B1924=2,'KELAS (REFERENSI)'!P1939,IF(B1924=3,'KELAS (REFERENSI)'!P1954,IF(B1924=4,'KELAS (REFERENSI)'!P1969,""))))</f>
        <v/>
      </c>
      <c r="Q1924" s="38" t="str">
        <f t="shared" si="4"/>
        <v>BPS Kota Jakarta Timur</v>
      </c>
      <c r="R1924" s="38" t="str">
        <f t="shared" si="56"/>
        <v/>
      </c>
      <c r="S1924" s="38" t="str">
        <f t="shared" ref="S1924:T1924" si="1932">S1923</f>
        <v>15 Juni sampai dengan 31 Agustus 2026</v>
      </c>
      <c r="T1924" s="38" t="str">
        <f t="shared" si="1932"/>
        <v>31 Agustus 2026</v>
      </c>
      <c r="U1924" s="46"/>
      <c r="V1924" s="42"/>
      <c r="W1924" s="42"/>
      <c r="X1924" s="42"/>
    </row>
    <row r="1925" ht="15.0" customHeight="1">
      <c r="A1925" s="36" t="s">
        <v>6987</v>
      </c>
      <c r="B1925" s="43"/>
      <c r="C1925" s="44"/>
      <c r="D1925" s="47"/>
      <c r="E1925" s="47"/>
      <c r="F1925" s="39" t="str">
        <f t="shared" si="2"/>
        <v>PETUGAS.1924/SPK/SE/PML/3172/2026</v>
      </c>
      <c r="G1925" s="45"/>
      <c r="H1925" s="39" t="str">
        <f>VLOOKUP(G1925,'MITRA (REFERENSI)'!$A:$Z,16,FALSE)</f>
        <v>#N/A</v>
      </c>
      <c r="I1925" s="39" t="str">
        <f>VLOOKUP(G1925,'MITRA (REFERENSI)'!$A:$Z,25,FALSE)</f>
        <v>#N/A</v>
      </c>
      <c r="J1925" s="38" t="str">
        <f>VLOOKUP(G1925,'MITRA (REFERENSI)'!$A:$Z,26,FALSE)</f>
        <v>#N/A</v>
      </c>
      <c r="K1925" s="38" t="str">
        <f>VLOOKUP(G1925,'MITRA (REFERENSI)'!$A:$Z,15,FALSE)</f>
        <v>#N/A</v>
      </c>
      <c r="L1925" s="38" t="str">
        <f>VLOOKUP(G1925,'MITRA (REFERENSI)'!$A:$Z,15,FALSE)</f>
        <v>#N/A</v>
      </c>
      <c r="M1925" s="38" t="str">
        <f>IF(B1925=1,'KELAS (REFERENSI)'!M1925,IF(B1925=2,'KELAS (REFERENSI)'!M1940,IF(B1925=3,'KELAS (REFERENSI)'!M1955,IF(B1925=4,'KELAS (REFERENSI)'!M1970,""))))</f>
        <v/>
      </c>
      <c r="N1925" s="38" t="str">
        <f>IF(B1925=1,'KELAS (REFERENSI)'!N1925,IF(B1925=2,'KELAS (REFERENSI)'!N1940,IF(B1925=3,'KELAS (REFERENSI)'!N1955,IF(B1925=4,'KELAS (REFERENSI)'!N1970,""))))</f>
        <v/>
      </c>
      <c r="O1925" s="38" t="str">
        <f>IF(B1925=1,'KELAS (REFERENSI)'!O1925,IF(B1925=2,'KELAS (REFERENSI)'!O1940,IF(B1925=3,'KELAS (REFERENSI)'!O1955,IF(B1925=4,'KELAS (REFERENSI)'!O1970,""))))</f>
        <v/>
      </c>
      <c r="P1925" s="38" t="str">
        <f>IF(B1925=1,'KELAS (REFERENSI)'!P1925,IF(B1925=2,'KELAS (REFERENSI)'!P1940,IF(B1925=3,'KELAS (REFERENSI)'!P1955,IF(B1925=4,'KELAS (REFERENSI)'!P1970,""))))</f>
        <v/>
      </c>
      <c r="Q1925" s="38" t="str">
        <f t="shared" si="4"/>
        <v>BPS Kota Jakarta Timur</v>
      </c>
      <c r="R1925" s="38" t="str">
        <f t="shared" si="56"/>
        <v/>
      </c>
      <c r="S1925" s="38" t="str">
        <f t="shared" ref="S1925:T1925" si="1933">S1924</f>
        <v>15 Juni sampai dengan 31 Agustus 2026</v>
      </c>
      <c r="T1925" s="38" t="str">
        <f t="shared" si="1933"/>
        <v>31 Agustus 2026</v>
      </c>
      <c r="U1925" s="46"/>
      <c r="V1925" s="42"/>
      <c r="W1925" s="42"/>
      <c r="X1925" s="42"/>
    </row>
    <row r="1926" ht="15.0" customHeight="1">
      <c r="A1926" s="36" t="s">
        <v>6988</v>
      </c>
      <c r="B1926" s="43"/>
      <c r="C1926" s="44"/>
      <c r="D1926" s="47"/>
      <c r="E1926" s="47"/>
      <c r="F1926" s="39" t="str">
        <f t="shared" si="2"/>
        <v>PETUGAS.1925/SPK/SE/PML/3172/2026</v>
      </c>
      <c r="G1926" s="45"/>
      <c r="H1926" s="39" t="str">
        <f>VLOOKUP(G1926,'MITRA (REFERENSI)'!$A:$Z,16,FALSE)</f>
        <v>#N/A</v>
      </c>
      <c r="I1926" s="39" t="str">
        <f>VLOOKUP(G1926,'MITRA (REFERENSI)'!$A:$Z,25,FALSE)</f>
        <v>#N/A</v>
      </c>
      <c r="J1926" s="38" t="str">
        <f>VLOOKUP(G1926,'MITRA (REFERENSI)'!$A:$Z,26,FALSE)</f>
        <v>#N/A</v>
      </c>
      <c r="K1926" s="38" t="str">
        <f>VLOOKUP(G1926,'MITRA (REFERENSI)'!$A:$Z,15,FALSE)</f>
        <v>#N/A</v>
      </c>
      <c r="L1926" s="38" t="str">
        <f>VLOOKUP(G1926,'MITRA (REFERENSI)'!$A:$Z,15,FALSE)</f>
        <v>#N/A</v>
      </c>
      <c r="M1926" s="38" t="str">
        <f>IF(B1926=1,'KELAS (REFERENSI)'!M1926,IF(B1926=2,'KELAS (REFERENSI)'!M1941,IF(B1926=3,'KELAS (REFERENSI)'!M1956,IF(B1926=4,'KELAS (REFERENSI)'!M1971,""))))</f>
        <v/>
      </c>
      <c r="N1926" s="38" t="str">
        <f>IF(B1926=1,'KELAS (REFERENSI)'!N1926,IF(B1926=2,'KELAS (REFERENSI)'!N1941,IF(B1926=3,'KELAS (REFERENSI)'!N1956,IF(B1926=4,'KELAS (REFERENSI)'!N1971,""))))</f>
        <v/>
      </c>
      <c r="O1926" s="38" t="str">
        <f>IF(B1926=1,'KELAS (REFERENSI)'!O1926,IF(B1926=2,'KELAS (REFERENSI)'!O1941,IF(B1926=3,'KELAS (REFERENSI)'!O1956,IF(B1926=4,'KELAS (REFERENSI)'!O1971,""))))</f>
        <v/>
      </c>
      <c r="P1926" s="38" t="str">
        <f>IF(B1926=1,'KELAS (REFERENSI)'!P1926,IF(B1926=2,'KELAS (REFERENSI)'!P1941,IF(B1926=3,'KELAS (REFERENSI)'!P1956,IF(B1926=4,'KELAS (REFERENSI)'!P1971,""))))</f>
        <v/>
      </c>
      <c r="Q1926" s="38" t="str">
        <f t="shared" si="4"/>
        <v>BPS Kota Jakarta Timur</v>
      </c>
      <c r="R1926" s="38" t="str">
        <f t="shared" si="56"/>
        <v/>
      </c>
      <c r="S1926" s="38" t="str">
        <f t="shared" ref="S1926:T1926" si="1934">S1925</f>
        <v>15 Juni sampai dengan 31 Agustus 2026</v>
      </c>
      <c r="T1926" s="38" t="str">
        <f t="shared" si="1934"/>
        <v>31 Agustus 2026</v>
      </c>
      <c r="U1926" s="46"/>
      <c r="V1926" s="42"/>
      <c r="W1926" s="42"/>
      <c r="X1926" s="42"/>
    </row>
    <row r="1927" ht="15.0" customHeight="1">
      <c r="A1927" s="36" t="s">
        <v>6989</v>
      </c>
      <c r="B1927" s="43"/>
      <c r="C1927" s="44"/>
      <c r="D1927" s="47"/>
      <c r="E1927" s="47"/>
      <c r="F1927" s="39" t="str">
        <f t="shared" si="2"/>
        <v>PETUGAS.1926/SPK/SE/PML/3172/2026</v>
      </c>
      <c r="G1927" s="45"/>
      <c r="H1927" s="39" t="str">
        <f>VLOOKUP(G1927,'MITRA (REFERENSI)'!$A:$Z,16,FALSE)</f>
        <v>#N/A</v>
      </c>
      <c r="I1927" s="39" t="str">
        <f>VLOOKUP(G1927,'MITRA (REFERENSI)'!$A:$Z,25,FALSE)</f>
        <v>#N/A</v>
      </c>
      <c r="J1927" s="38" t="str">
        <f>VLOOKUP(G1927,'MITRA (REFERENSI)'!$A:$Z,26,FALSE)</f>
        <v>#N/A</v>
      </c>
      <c r="K1927" s="38" t="str">
        <f>VLOOKUP(G1927,'MITRA (REFERENSI)'!$A:$Z,15,FALSE)</f>
        <v>#N/A</v>
      </c>
      <c r="L1927" s="38" t="str">
        <f>VLOOKUP(G1927,'MITRA (REFERENSI)'!$A:$Z,15,FALSE)</f>
        <v>#N/A</v>
      </c>
      <c r="M1927" s="38" t="str">
        <f>IF(B1927=1,'KELAS (REFERENSI)'!M1927,IF(B1927=2,'KELAS (REFERENSI)'!M1942,IF(B1927=3,'KELAS (REFERENSI)'!M1957,IF(B1927=4,'KELAS (REFERENSI)'!M1972,""))))</f>
        <v/>
      </c>
      <c r="N1927" s="38" t="str">
        <f>IF(B1927=1,'KELAS (REFERENSI)'!N1927,IF(B1927=2,'KELAS (REFERENSI)'!N1942,IF(B1927=3,'KELAS (REFERENSI)'!N1957,IF(B1927=4,'KELAS (REFERENSI)'!N1972,""))))</f>
        <v/>
      </c>
      <c r="O1927" s="38" t="str">
        <f>IF(B1927=1,'KELAS (REFERENSI)'!O1927,IF(B1927=2,'KELAS (REFERENSI)'!O1942,IF(B1927=3,'KELAS (REFERENSI)'!O1957,IF(B1927=4,'KELAS (REFERENSI)'!O1972,""))))</f>
        <v/>
      </c>
      <c r="P1927" s="38" t="str">
        <f>IF(B1927=1,'KELAS (REFERENSI)'!P1927,IF(B1927=2,'KELAS (REFERENSI)'!P1942,IF(B1927=3,'KELAS (REFERENSI)'!P1957,IF(B1927=4,'KELAS (REFERENSI)'!P1972,""))))</f>
        <v/>
      </c>
      <c r="Q1927" s="38" t="str">
        <f t="shared" si="4"/>
        <v>BPS Kota Jakarta Timur</v>
      </c>
      <c r="R1927" s="38" t="str">
        <f t="shared" si="56"/>
        <v/>
      </c>
      <c r="S1927" s="38" t="str">
        <f t="shared" ref="S1927:T1927" si="1935">S1926</f>
        <v>15 Juni sampai dengan 31 Agustus 2026</v>
      </c>
      <c r="T1927" s="38" t="str">
        <f t="shared" si="1935"/>
        <v>31 Agustus 2026</v>
      </c>
      <c r="U1927" s="46"/>
      <c r="V1927" s="42"/>
      <c r="W1927" s="42"/>
      <c r="X1927" s="42"/>
    </row>
    <row r="1928" ht="15.0" customHeight="1">
      <c r="A1928" s="36" t="s">
        <v>6990</v>
      </c>
      <c r="B1928" s="43"/>
      <c r="C1928" s="44"/>
      <c r="D1928" s="47"/>
      <c r="E1928" s="47"/>
      <c r="F1928" s="39" t="str">
        <f t="shared" si="2"/>
        <v>PETUGAS.1927/SPK/SE/PML/3172/2026</v>
      </c>
      <c r="G1928" s="45"/>
      <c r="H1928" s="39" t="str">
        <f>VLOOKUP(G1928,'MITRA (REFERENSI)'!$A:$Z,16,FALSE)</f>
        <v>#N/A</v>
      </c>
      <c r="I1928" s="39" t="str">
        <f>VLOOKUP(G1928,'MITRA (REFERENSI)'!$A:$Z,25,FALSE)</f>
        <v>#N/A</v>
      </c>
      <c r="J1928" s="38" t="str">
        <f>VLOOKUP(G1928,'MITRA (REFERENSI)'!$A:$Z,26,FALSE)</f>
        <v>#N/A</v>
      </c>
      <c r="K1928" s="38" t="str">
        <f>VLOOKUP(G1928,'MITRA (REFERENSI)'!$A:$Z,15,FALSE)</f>
        <v>#N/A</v>
      </c>
      <c r="L1928" s="38" t="str">
        <f>VLOOKUP(G1928,'MITRA (REFERENSI)'!$A:$Z,15,FALSE)</f>
        <v>#N/A</v>
      </c>
      <c r="M1928" s="38" t="str">
        <f>IF(B1928=1,'KELAS (REFERENSI)'!M1928,IF(B1928=2,'KELAS (REFERENSI)'!M1943,IF(B1928=3,'KELAS (REFERENSI)'!M1958,IF(B1928=4,'KELAS (REFERENSI)'!M1973,""))))</f>
        <v/>
      </c>
      <c r="N1928" s="38" t="str">
        <f>IF(B1928=1,'KELAS (REFERENSI)'!N1928,IF(B1928=2,'KELAS (REFERENSI)'!N1943,IF(B1928=3,'KELAS (REFERENSI)'!N1958,IF(B1928=4,'KELAS (REFERENSI)'!N1973,""))))</f>
        <v/>
      </c>
      <c r="O1928" s="38" t="str">
        <f>IF(B1928=1,'KELAS (REFERENSI)'!O1928,IF(B1928=2,'KELAS (REFERENSI)'!O1943,IF(B1928=3,'KELAS (REFERENSI)'!O1958,IF(B1928=4,'KELAS (REFERENSI)'!O1973,""))))</f>
        <v/>
      </c>
      <c r="P1928" s="38" t="str">
        <f>IF(B1928=1,'KELAS (REFERENSI)'!P1928,IF(B1928=2,'KELAS (REFERENSI)'!P1943,IF(B1928=3,'KELAS (REFERENSI)'!P1958,IF(B1928=4,'KELAS (REFERENSI)'!P1973,""))))</f>
        <v/>
      </c>
      <c r="Q1928" s="38" t="str">
        <f t="shared" si="4"/>
        <v>BPS Kota Jakarta Timur</v>
      </c>
      <c r="R1928" s="38" t="str">
        <f t="shared" si="56"/>
        <v/>
      </c>
      <c r="S1928" s="38" t="str">
        <f t="shared" ref="S1928:T1928" si="1936">S1927</f>
        <v>15 Juni sampai dengan 31 Agustus 2026</v>
      </c>
      <c r="T1928" s="38" t="str">
        <f t="shared" si="1936"/>
        <v>31 Agustus 2026</v>
      </c>
      <c r="U1928" s="46"/>
      <c r="V1928" s="42"/>
      <c r="W1928" s="42"/>
      <c r="X1928" s="42"/>
    </row>
    <row r="1929" ht="15.0" customHeight="1">
      <c r="A1929" s="36" t="s">
        <v>6991</v>
      </c>
      <c r="B1929" s="43"/>
      <c r="C1929" s="44"/>
      <c r="D1929" s="47"/>
      <c r="E1929" s="47"/>
      <c r="F1929" s="39" t="str">
        <f t="shared" si="2"/>
        <v>PETUGAS.1928/SPK/SE/PML/3172/2026</v>
      </c>
      <c r="G1929" s="45"/>
      <c r="H1929" s="39" t="str">
        <f>VLOOKUP(G1929,'MITRA (REFERENSI)'!$A:$Z,16,FALSE)</f>
        <v>#N/A</v>
      </c>
      <c r="I1929" s="39" t="str">
        <f>VLOOKUP(G1929,'MITRA (REFERENSI)'!$A:$Z,25,FALSE)</f>
        <v>#N/A</v>
      </c>
      <c r="J1929" s="38" t="str">
        <f>VLOOKUP(G1929,'MITRA (REFERENSI)'!$A:$Z,26,FALSE)</f>
        <v>#N/A</v>
      </c>
      <c r="K1929" s="38" t="str">
        <f>VLOOKUP(G1929,'MITRA (REFERENSI)'!$A:$Z,15,FALSE)</f>
        <v>#N/A</v>
      </c>
      <c r="L1929" s="38" t="str">
        <f>VLOOKUP(G1929,'MITRA (REFERENSI)'!$A:$Z,15,FALSE)</f>
        <v>#N/A</v>
      </c>
      <c r="M1929" s="38" t="str">
        <f>IF(B1929=1,'KELAS (REFERENSI)'!M1929,IF(B1929=2,'KELAS (REFERENSI)'!M1944,IF(B1929=3,'KELAS (REFERENSI)'!M1959,IF(B1929=4,'KELAS (REFERENSI)'!M1974,""))))</f>
        <v/>
      </c>
      <c r="N1929" s="38" t="str">
        <f>IF(B1929=1,'KELAS (REFERENSI)'!N1929,IF(B1929=2,'KELAS (REFERENSI)'!N1944,IF(B1929=3,'KELAS (REFERENSI)'!N1959,IF(B1929=4,'KELAS (REFERENSI)'!N1974,""))))</f>
        <v/>
      </c>
      <c r="O1929" s="38" t="str">
        <f>IF(B1929=1,'KELAS (REFERENSI)'!O1929,IF(B1929=2,'KELAS (REFERENSI)'!O1944,IF(B1929=3,'KELAS (REFERENSI)'!O1959,IF(B1929=4,'KELAS (REFERENSI)'!O1974,""))))</f>
        <v/>
      </c>
      <c r="P1929" s="38" t="str">
        <f>IF(B1929=1,'KELAS (REFERENSI)'!P1929,IF(B1929=2,'KELAS (REFERENSI)'!P1944,IF(B1929=3,'KELAS (REFERENSI)'!P1959,IF(B1929=4,'KELAS (REFERENSI)'!P1974,""))))</f>
        <v/>
      </c>
      <c r="Q1929" s="38" t="str">
        <f t="shared" si="4"/>
        <v>BPS Kota Jakarta Timur</v>
      </c>
      <c r="R1929" s="38" t="str">
        <f t="shared" si="56"/>
        <v/>
      </c>
      <c r="S1929" s="38" t="str">
        <f t="shared" ref="S1929:T1929" si="1937">S1928</f>
        <v>15 Juni sampai dengan 31 Agustus 2026</v>
      </c>
      <c r="T1929" s="38" t="str">
        <f t="shared" si="1937"/>
        <v>31 Agustus 2026</v>
      </c>
      <c r="U1929" s="46"/>
      <c r="V1929" s="42"/>
      <c r="W1929" s="42"/>
      <c r="X1929" s="42"/>
    </row>
    <row r="1930" ht="15.0" customHeight="1">
      <c r="A1930" s="36" t="s">
        <v>6992</v>
      </c>
      <c r="B1930" s="43"/>
      <c r="C1930" s="44"/>
      <c r="D1930" s="47"/>
      <c r="E1930" s="47"/>
      <c r="F1930" s="39" t="str">
        <f t="shared" si="2"/>
        <v>PETUGAS.1929/SPK/SE/PML/3172/2026</v>
      </c>
      <c r="G1930" s="45"/>
      <c r="H1930" s="39" t="str">
        <f>VLOOKUP(G1930,'MITRA (REFERENSI)'!$A:$Z,16,FALSE)</f>
        <v>#N/A</v>
      </c>
      <c r="I1930" s="39" t="str">
        <f>VLOOKUP(G1930,'MITRA (REFERENSI)'!$A:$Z,25,FALSE)</f>
        <v>#N/A</v>
      </c>
      <c r="J1930" s="38" t="str">
        <f>VLOOKUP(G1930,'MITRA (REFERENSI)'!$A:$Z,26,FALSE)</f>
        <v>#N/A</v>
      </c>
      <c r="K1930" s="38" t="str">
        <f>VLOOKUP(G1930,'MITRA (REFERENSI)'!$A:$Z,15,FALSE)</f>
        <v>#N/A</v>
      </c>
      <c r="L1930" s="38" t="str">
        <f>VLOOKUP(G1930,'MITRA (REFERENSI)'!$A:$Z,15,FALSE)</f>
        <v>#N/A</v>
      </c>
      <c r="M1930" s="38" t="str">
        <f>IF(B1930=1,'KELAS (REFERENSI)'!M1930,IF(B1930=2,'KELAS (REFERENSI)'!M1945,IF(B1930=3,'KELAS (REFERENSI)'!M1960,IF(B1930=4,'KELAS (REFERENSI)'!M1975,""))))</f>
        <v/>
      </c>
      <c r="N1930" s="38" t="str">
        <f>IF(B1930=1,'KELAS (REFERENSI)'!N1930,IF(B1930=2,'KELAS (REFERENSI)'!N1945,IF(B1930=3,'KELAS (REFERENSI)'!N1960,IF(B1930=4,'KELAS (REFERENSI)'!N1975,""))))</f>
        <v/>
      </c>
      <c r="O1930" s="38" t="str">
        <f>IF(B1930=1,'KELAS (REFERENSI)'!O1930,IF(B1930=2,'KELAS (REFERENSI)'!O1945,IF(B1930=3,'KELAS (REFERENSI)'!O1960,IF(B1930=4,'KELAS (REFERENSI)'!O1975,""))))</f>
        <v/>
      </c>
      <c r="P1930" s="38" t="str">
        <f>IF(B1930=1,'KELAS (REFERENSI)'!P1930,IF(B1930=2,'KELAS (REFERENSI)'!P1945,IF(B1930=3,'KELAS (REFERENSI)'!P1960,IF(B1930=4,'KELAS (REFERENSI)'!P1975,""))))</f>
        <v/>
      </c>
      <c r="Q1930" s="38" t="str">
        <f t="shared" si="4"/>
        <v>BPS Kota Jakarta Timur</v>
      </c>
      <c r="R1930" s="38" t="str">
        <f t="shared" si="56"/>
        <v/>
      </c>
      <c r="S1930" s="38" t="str">
        <f t="shared" ref="S1930:T1930" si="1938">S1929</f>
        <v>15 Juni sampai dengan 31 Agustus 2026</v>
      </c>
      <c r="T1930" s="38" t="str">
        <f t="shared" si="1938"/>
        <v>31 Agustus 2026</v>
      </c>
      <c r="U1930" s="46"/>
      <c r="V1930" s="42"/>
      <c r="W1930" s="42"/>
      <c r="X1930" s="42"/>
    </row>
    <row r="1931" ht="15.0" customHeight="1">
      <c r="A1931" s="36" t="s">
        <v>6993</v>
      </c>
      <c r="B1931" s="43"/>
      <c r="C1931" s="44"/>
      <c r="D1931" s="47"/>
      <c r="E1931" s="47"/>
      <c r="F1931" s="39" t="str">
        <f t="shared" si="2"/>
        <v>PETUGAS.1930/SPK/SE/PML/3172/2026</v>
      </c>
      <c r="G1931" s="45"/>
      <c r="H1931" s="39" t="str">
        <f>VLOOKUP(G1931,'MITRA (REFERENSI)'!$A:$Z,16,FALSE)</f>
        <v>#N/A</v>
      </c>
      <c r="I1931" s="39" t="str">
        <f>VLOOKUP(G1931,'MITRA (REFERENSI)'!$A:$Z,25,FALSE)</f>
        <v>#N/A</v>
      </c>
      <c r="J1931" s="38" t="str">
        <f>VLOOKUP(G1931,'MITRA (REFERENSI)'!$A:$Z,26,FALSE)</f>
        <v>#N/A</v>
      </c>
      <c r="K1931" s="38" t="str">
        <f>VLOOKUP(G1931,'MITRA (REFERENSI)'!$A:$Z,15,FALSE)</f>
        <v>#N/A</v>
      </c>
      <c r="L1931" s="38" t="str">
        <f>VLOOKUP(G1931,'MITRA (REFERENSI)'!$A:$Z,15,FALSE)</f>
        <v>#N/A</v>
      </c>
      <c r="M1931" s="38" t="str">
        <f>IF(B1931=1,'KELAS (REFERENSI)'!M1931,IF(B1931=2,'KELAS (REFERENSI)'!M1946,IF(B1931=3,'KELAS (REFERENSI)'!M1961,IF(B1931=4,'KELAS (REFERENSI)'!M1976,""))))</f>
        <v/>
      </c>
      <c r="N1931" s="38" t="str">
        <f>IF(B1931=1,'KELAS (REFERENSI)'!N1931,IF(B1931=2,'KELAS (REFERENSI)'!N1946,IF(B1931=3,'KELAS (REFERENSI)'!N1961,IF(B1931=4,'KELAS (REFERENSI)'!N1976,""))))</f>
        <v/>
      </c>
      <c r="O1931" s="38" t="str">
        <f>IF(B1931=1,'KELAS (REFERENSI)'!O1931,IF(B1931=2,'KELAS (REFERENSI)'!O1946,IF(B1931=3,'KELAS (REFERENSI)'!O1961,IF(B1931=4,'KELAS (REFERENSI)'!O1976,""))))</f>
        <v/>
      </c>
      <c r="P1931" s="38" t="str">
        <f>IF(B1931=1,'KELAS (REFERENSI)'!P1931,IF(B1931=2,'KELAS (REFERENSI)'!P1946,IF(B1931=3,'KELAS (REFERENSI)'!P1961,IF(B1931=4,'KELAS (REFERENSI)'!P1976,""))))</f>
        <v/>
      </c>
      <c r="Q1931" s="38" t="str">
        <f t="shared" si="4"/>
        <v>BPS Kota Jakarta Timur</v>
      </c>
      <c r="R1931" s="38" t="str">
        <f t="shared" si="56"/>
        <v/>
      </c>
      <c r="S1931" s="38" t="str">
        <f t="shared" ref="S1931:T1931" si="1939">S1930</f>
        <v>15 Juni sampai dengan 31 Agustus 2026</v>
      </c>
      <c r="T1931" s="38" t="str">
        <f t="shared" si="1939"/>
        <v>31 Agustus 2026</v>
      </c>
      <c r="U1931" s="46"/>
      <c r="V1931" s="42"/>
      <c r="W1931" s="42"/>
      <c r="X1931" s="42"/>
    </row>
    <row r="1932" ht="15.0" customHeight="1">
      <c r="A1932" s="36" t="s">
        <v>6994</v>
      </c>
      <c r="B1932" s="43"/>
      <c r="C1932" s="44"/>
      <c r="D1932" s="47"/>
      <c r="E1932" s="47"/>
      <c r="F1932" s="39" t="str">
        <f t="shared" si="2"/>
        <v>PETUGAS.1931/SPK/SE/PML/3172/2026</v>
      </c>
      <c r="G1932" s="45"/>
      <c r="H1932" s="39" t="str">
        <f>VLOOKUP(G1932,'MITRA (REFERENSI)'!$A:$Z,16,FALSE)</f>
        <v>#N/A</v>
      </c>
      <c r="I1932" s="39" t="str">
        <f>VLOOKUP(G1932,'MITRA (REFERENSI)'!$A:$Z,25,FALSE)</f>
        <v>#N/A</v>
      </c>
      <c r="J1932" s="38" t="str">
        <f>VLOOKUP(G1932,'MITRA (REFERENSI)'!$A:$Z,26,FALSE)</f>
        <v>#N/A</v>
      </c>
      <c r="K1932" s="38" t="str">
        <f>VLOOKUP(G1932,'MITRA (REFERENSI)'!$A:$Z,15,FALSE)</f>
        <v>#N/A</v>
      </c>
      <c r="L1932" s="38" t="str">
        <f>VLOOKUP(G1932,'MITRA (REFERENSI)'!$A:$Z,15,FALSE)</f>
        <v>#N/A</v>
      </c>
      <c r="M1932" s="38" t="str">
        <f>IF(B1932=1,'KELAS (REFERENSI)'!M1932,IF(B1932=2,'KELAS (REFERENSI)'!M1947,IF(B1932=3,'KELAS (REFERENSI)'!M1962,IF(B1932=4,'KELAS (REFERENSI)'!M1977,""))))</f>
        <v/>
      </c>
      <c r="N1932" s="38" t="str">
        <f>IF(B1932=1,'KELAS (REFERENSI)'!N1932,IF(B1932=2,'KELAS (REFERENSI)'!N1947,IF(B1932=3,'KELAS (REFERENSI)'!N1962,IF(B1932=4,'KELAS (REFERENSI)'!N1977,""))))</f>
        <v/>
      </c>
      <c r="O1932" s="38" t="str">
        <f>IF(B1932=1,'KELAS (REFERENSI)'!O1932,IF(B1932=2,'KELAS (REFERENSI)'!O1947,IF(B1932=3,'KELAS (REFERENSI)'!O1962,IF(B1932=4,'KELAS (REFERENSI)'!O1977,""))))</f>
        <v/>
      </c>
      <c r="P1932" s="38" t="str">
        <f>IF(B1932=1,'KELAS (REFERENSI)'!P1932,IF(B1932=2,'KELAS (REFERENSI)'!P1947,IF(B1932=3,'KELAS (REFERENSI)'!P1962,IF(B1932=4,'KELAS (REFERENSI)'!P1977,""))))</f>
        <v/>
      </c>
      <c r="Q1932" s="38" t="str">
        <f t="shared" si="4"/>
        <v>BPS Kota Jakarta Timur</v>
      </c>
      <c r="R1932" s="38" t="str">
        <f t="shared" si="56"/>
        <v/>
      </c>
      <c r="S1932" s="38" t="str">
        <f t="shared" ref="S1932:T1932" si="1940">S1931</f>
        <v>15 Juni sampai dengan 31 Agustus 2026</v>
      </c>
      <c r="T1932" s="38" t="str">
        <f t="shared" si="1940"/>
        <v>31 Agustus 2026</v>
      </c>
      <c r="U1932" s="46"/>
      <c r="V1932" s="42"/>
      <c r="W1932" s="42"/>
      <c r="X1932" s="42"/>
    </row>
    <row r="1933" ht="15.0" customHeight="1">
      <c r="A1933" s="36" t="s">
        <v>6995</v>
      </c>
      <c r="B1933" s="43"/>
      <c r="C1933" s="44"/>
      <c r="D1933" s="47"/>
      <c r="E1933" s="47"/>
      <c r="F1933" s="39" t="str">
        <f t="shared" si="2"/>
        <v>PETUGAS.1932/SPK/SE/PML/3172/2026</v>
      </c>
      <c r="G1933" s="45"/>
      <c r="H1933" s="39" t="str">
        <f>VLOOKUP(G1933,'MITRA (REFERENSI)'!$A:$Z,16,FALSE)</f>
        <v>#N/A</v>
      </c>
      <c r="I1933" s="39" t="str">
        <f>VLOOKUP(G1933,'MITRA (REFERENSI)'!$A:$Z,25,FALSE)</f>
        <v>#N/A</v>
      </c>
      <c r="J1933" s="38" t="str">
        <f>VLOOKUP(G1933,'MITRA (REFERENSI)'!$A:$Z,26,FALSE)</f>
        <v>#N/A</v>
      </c>
      <c r="K1933" s="38" t="str">
        <f>VLOOKUP(G1933,'MITRA (REFERENSI)'!$A:$Z,15,FALSE)</f>
        <v>#N/A</v>
      </c>
      <c r="L1933" s="38" t="str">
        <f>VLOOKUP(G1933,'MITRA (REFERENSI)'!$A:$Z,15,FALSE)</f>
        <v>#N/A</v>
      </c>
      <c r="M1933" s="38" t="str">
        <f>IF(B1933=1,'KELAS (REFERENSI)'!M1933,IF(B1933=2,'KELAS (REFERENSI)'!M1948,IF(B1933=3,'KELAS (REFERENSI)'!M1963,IF(B1933=4,'KELAS (REFERENSI)'!M1978,""))))</f>
        <v/>
      </c>
      <c r="N1933" s="38" t="str">
        <f>IF(B1933=1,'KELAS (REFERENSI)'!N1933,IF(B1933=2,'KELAS (REFERENSI)'!N1948,IF(B1933=3,'KELAS (REFERENSI)'!N1963,IF(B1933=4,'KELAS (REFERENSI)'!N1978,""))))</f>
        <v/>
      </c>
      <c r="O1933" s="38" t="str">
        <f>IF(B1933=1,'KELAS (REFERENSI)'!O1933,IF(B1933=2,'KELAS (REFERENSI)'!O1948,IF(B1933=3,'KELAS (REFERENSI)'!O1963,IF(B1933=4,'KELAS (REFERENSI)'!O1978,""))))</f>
        <v/>
      </c>
      <c r="P1933" s="38" t="str">
        <f>IF(B1933=1,'KELAS (REFERENSI)'!P1933,IF(B1933=2,'KELAS (REFERENSI)'!P1948,IF(B1933=3,'KELAS (REFERENSI)'!P1963,IF(B1933=4,'KELAS (REFERENSI)'!P1978,""))))</f>
        <v/>
      </c>
      <c r="Q1933" s="38" t="str">
        <f t="shared" si="4"/>
        <v>BPS Kota Jakarta Timur</v>
      </c>
      <c r="R1933" s="38" t="str">
        <f t="shared" si="56"/>
        <v/>
      </c>
      <c r="S1933" s="38" t="str">
        <f t="shared" ref="S1933:T1933" si="1941">S1932</f>
        <v>15 Juni sampai dengan 31 Agustus 2026</v>
      </c>
      <c r="T1933" s="38" t="str">
        <f t="shared" si="1941"/>
        <v>31 Agustus 2026</v>
      </c>
      <c r="U1933" s="46"/>
      <c r="V1933" s="42"/>
      <c r="W1933" s="42"/>
      <c r="X1933" s="42"/>
    </row>
    <row r="1934" ht="15.0" customHeight="1">
      <c r="A1934" s="36" t="s">
        <v>6996</v>
      </c>
      <c r="B1934" s="43"/>
      <c r="C1934" s="44"/>
      <c r="D1934" s="47"/>
      <c r="E1934" s="47"/>
      <c r="F1934" s="39" t="str">
        <f t="shared" si="2"/>
        <v>PETUGAS.1933/SPK/SE/PML/3172/2026</v>
      </c>
      <c r="G1934" s="45"/>
      <c r="H1934" s="39" t="str">
        <f>VLOOKUP(G1934,'MITRA (REFERENSI)'!$A:$Z,16,FALSE)</f>
        <v>#N/A</v>
      </c>
      <c r="I1934" s="39" t="str">
        <f>VLOOKUP(G1934,'MITRA (REFERENSI)'!$A:$Z,25,FALSE)</f>
        <v>#N/A</v>
      </c>
      <c r="J1934" s="38" t="str">
        <f>VLOOKUP(G1934,'MITRA (REFERENSI)'!$A:$Z,26,FALSE)</f>
        <v>#N/A</v>
      </c>
      <c r="K1934" s="38" t="str">
        <f>VLOOKUP(G1934,'MITRA (REFERENSI)'!$A:$Z,15,FALSE)</f>
        <v>#N/A</v>
      </c>
      <c r="L1934" s="38" t="str">
        <f>VLOOKUP(G1934,'MITRA (REFERENSI)'!$A:$Z,15,FALSE)</f>
        <v>#N/A</v>
      </c>
      <c r="M1934" s="38" t="str">
        <f>IF(B1934=1,'KELAS (REFERENSI)'!M1934,IF(B1934=2,'KELAS (REFERENSI)'!M1949,IF(B1934=3,'KELAS (REFERENSI)'!M1964,IF(B1934=4,'KELAS (REFERENSI)'!M1979,""))))</f>
        <v/>
      </c>
      <c r="N1934" s="38" t="str">
        <f>IF(B1934=1,'KELAS (REFERENSI)'!N1934,IF(B1934=2,'KELAS (REFERENSI)'!N1949,IF(B1934=3,'KELAS (REFERENSI)'!N1964,IF(B1934=4,'KELAS (REFERENSI)'!N1979,""))))</f>
        <v/>
      </c>
      <c r="O1934" s="38" t="str">
        <f>IF(B1934=1,'KELAS (REFERENSI)'!O1934,IF(B1934=2,'KELAS (REFERENSI)'!O1949,IF(B1934=3,'KELAS (REFERENSI)'!O1964,IF(B1934=4,'KELAS (REFERENSI)'!O1979,""))))</f>
        <v/>
      </c>
      <c r="P1934" s="38" t="str">
        <f>IF(B1934=1,'KELAS (REFERENSI)'!P1934,IF(B1934=2,'KELAS (REFERENSI)'!P1949,IF(B1934=3,'KELAS (REFERENSI)'!P1964,IF(B1934=4,'KELAS (REFERENSI)'!P1979,""))))</f>
        <v/>
      </c>
      <c r="Q1934" s="38" t="str">
        <f t="shared" si="4"/>
        <v>BPS Kota Jakarta Timur</v>
      </c>
      <c r="R1934" s="38" t="str">
        <f t="shared" si="56"/>
        <v/>
      </c>
      <c r="S1934" s="38" t="str">
        <f t="shared" ref="S1934:T1934" si="1942">S1933</f>
        <v>15 Juni sampai dengan 31 Agustus 2026</v>
      </c>
      <c r="T1934" s="38" t="str">
        <f t="shared" si="1942"/>
        <v>31 Agustus 2026</v>
      </c>
      <c r="U1934" s="46"/>
      <c r="V1934" s="42"/>
      <c r="W1934" s="42"/>
      <c r="X1934" s="42"/>
    </row>
    <row r="1935" ht="15.0" customHeight="1">
      <c r="A1935" s="36" t="s">
        <v>6997</v>
      </c>
      <c r="B1935" s="43"/>
      <c r="C1935" s="44"/>
      <c r="D1935" s="47"/>
      <c r="E1935" s="47"/>
      <c r="F1935" s="39" t="str">
        <f t="shared" si="2"/>
        <v>PETUGAS.1934/SPK/SE/PML/3172/2026</v>
      </c>
      <c r="G1935" s="45"/>
      <c r="H1935" s="39" t="str">
        <f>VLOOKUP(G1935,'MITRA (REFERENSI)'!$A:$Z,16,FALSE)</f>
        <v>#N/A</v>
      </c>
      <c r="I1935" s="39" t="str">
        <f>VLOOKUP(G1935,'MITRA (REFERENSI)'!$A:$Z,25,FALSE)</f>
        <v>#N/A</v>
      </c>
      <c r="J1935" s="38" t="str">
        <f>VLOOKUP(G1935,'MITRA (REFERENSI)'!$A:$Z,26,FALSE)</f>
        <v>#N/A</v>
      </c>
      <c r="K1935" s="38" t="str">
        <f>VLOOKUP(G1935,'MITRA (REFERENSI)'!$A:$Z,15,FALSE)</f>
        <v>#N/A</v>
      </c>
      <c r="L1935" s="38" t="str">
        <f>VLOOKUP(G1935,'MITRA (REFERENSI)'!$A:$Z,15,FALSE)</f>
        <v>#N/A</v>
      </c>
      <c r="M1935" s="38" t="str">
        <f>IF(B1935=1,'KELAS (REFERENSI)'!M1935,IF(B1935=2,'KELAS (REFERENSI)'!M1950,IF(B1935=3,'KELAS (REFERENSI)'!M1965,IF(B1935=4,'KELAS (REFERENSI)'!M1980,""))))</f>
        <v/>
      </c>
      <c r="N1935" s="38" t="str">
        <f>IF(B1935=1,'KELAS (REFERENSI)'!N1935,IF(B1935=2,'KELAS (REFERENSI)'!N1950,IF(B1935=3,'KELAS (REFERENSI)'!N1965,IF(B1935=4,'KELAS (REFERENSI)'!N1980,""))))</f>
        <v/>
      </c>
      <c r="O1935" s="38" t="str">
        <f>IF(B1935=1,'KELAS (REFERENSI)'!O1935,IF(B1935=2,'KELAS (REFERENSI)'!O1950,IF(B1935=3,'KELAS (REFERENSI)'!O1965,IF(B1935=4,'KELAS (REFERENSI)'!O1980,""))))</f>
        <v/>
      </c>
      <c r="P1935" s="38" t="str">
        <f>IF(B1935=1,'KELAS (REFERENSI)'!P1935,IF(B1935=2,'KELAS (REFERENSI)'!P1950,IF(B1935=3,'KELAS (REFERENSI)'!P1965,IF(B1935=4,'KELAS (REFERENSI)'!P1980,""))))</f>
        <v/>
      </c>
      <c r="Q1935" s="38" t="str">
        <f t="shared" si="4"/>
        <v>BPS Kota Jakarta Timur</v>
      </c>
      <c r="R1935" s="38" t="str">
        <f t="shared" si="56"/>
        <v/>
      </c>
      <c r="S1935" s="38" t="str">
        <f t="shared" ref="S1935:T1935" si="1943">S1934</f>
        <v>15 Juni sampai dengan 31 Agustus 2026</v>
      </c>
      <c r="T1935" s="38" t="str">
        <f t="shared" si="1943"/>
        <v>31 Agustus 2026</v>
      </c>
      <c r="U1935" s="46"/>
      <c r="V1935" s="42"/>
      <c r="W1935" s="42"/>
      <c r="X1935" s="42"/>
    </row>
    <row r="1936" ht="15.0" customHeight="1">
      <c r="A1936" s="36" t="s">
        <v>6998</v>
      </c>
      <c r="B1936" s="43"/>
      <c r="C1936" s="44"/>
      <c r="D1936" s="47"/>
      <c r="E1936" s="47"/>
      <c r="F1936" s="39" t="str">
        <f t="shared" si="2"/>
        <v>PETUGAS.1935/SPK/SE/PML/3172/2026</v>
      </c>
      <c r="G1936" s="45"/>
      <c r="H1936" s="39" t="str">
        <f>VLOOKUP(G1936,'MITRA (REFERENSI)'!$A:$Z,16,FALSE)</f>
        <v>#N/A</v>
      </c>
      <c r="I1936" s="39" t="str">
        <f>VLOOKUP(G1936,'MITRA (REFERENSI)'!$A:$Z,25,FALSE)</f>
        <v>#N/A</v>
      </c>
      <c r="J1936" s="38" t="str">
        <f>VLOOKUP(G1936,'MITRA (REFERENSI)'!$A:$Z,26,FALSE)</f>
        <v>#N/A</v>
      </c>
      <c r="K1936" s="38" t="str">
        <f>VLOOKUP(G1936,'MITRA (REFERENSI)'!$A:$Z,15,FALSE)</f>
        <v>#N/A</v>
      </c>
      <c r="L1936" s="38" t="str">
        <f>VLOOKUP(G1936,'MITRA (REFERENSI)'!$A:$Z,15,FALSE)</f>
        <v>#N/A</v>
      </c>
      <c r="M1936" s="38" t="str">
        <f>IF(B1936=1,'KELAS (REFERENSI)'!M1936,IF(B1936=2,'KELAS (REFERENSI)'!M1951,IF(B1936=3,'KELAS (REFERENSI)'!M1966,IF(B1936=4,'KELAS (REFERENSI)'!M1981,""))))</f>
        <v/>
      </c>
      <c r="N1936" s="38" t="str">
        <f>IF(B1936=1,'KELAS (REFERENSI)'!N1936,IF(B1936=2,'KELAS (REFERENSI)'!N1951,IF(B1936=3,'KELAS (REFERENSI)'!N1966,IF(B1936=4,'KELAS (REFERENSI)'!N1981,""))))</f>
        <v/>
      </c>
      <c r="O1936" s="38" t="str">
        <f>IF(B1936=1,'KELAS (REFERENSI)'!O1936,IF(B1936=2,'KELAS (REFERENSI)'!O1951,IF(B1936=3,'KELAS (REFERENSI)'!O1966,IF(B1936=4,'KELAS (REFERENSI)'!O1981,""))))</f>
        <v/>
      </c>
      <c r="P1936" s="38" t="str">
        <f>IF(B1936=1,'KELAS (REFERENSI)'!P1936,IF(B1936=2,'KELAS (REFERENSI)'!P1951,IF(B1936=3,'KELAS (REFERENSI)'!P1966,IF(B1936=4,'KELAS (REFERENSI)'!P1981,""))))</f>
        <v/>
      </c>
      <c r="Q1936" s="38" t="str">
        <f t="shared" si="4"/>
        <v>BPS Kota Jakarta Timur</v>
      </c>
      <c r="R1936" s="38" t="str">
        <f t="shared" si="56"/>
        <v/>
      </c>
      <c r="S1936" s="38" t="str">
        <f t="shared" ref="S1936:T1936" si="1944">S1935</f>
        <v>15 Juni sampai dengan 31 Agustus 2026</v>
      </c>
      <c r="T1936" s="38" t="str">
        <f t="shared" si="1944"/>
        <v>31 Agustus 2026</v>
      </c>
      <c r="U1936" s="46"/>
      <c r="V1936" s="42"/>
      <c r="W1936" s="42"/>
      <c r="X1936" s="42"/>
    </row>
    <row r="1937" ht="15.0" customHeight="1">
      <c r="A1937" s="36" t="s">
        <v>6999</v>
      </c>
      <c r="B1937" s="43"/>
      <c r="C1937" s="44"/>
      <c r="D1937" s="47"/>
      <c r="E1937" s="47"/>
      <c r="F1937" s="39" t="str">
        <f t="shared" si="2"/>
        <v>PETUGAS.1936/SPK/SE/PML/3172/2026</v>
      </c>
      <c r="G1937" s="45"/>
      <c r="H1937" s="39" t="str">
        <f>VLOOKUP(G1937,'MITRA (REFERENSI)'!$A:$Z,16,FALSE)</f>
        <v>#N/A</v>
      </c>
      <c r="I1937" s="39" t="str">
        <f>VLOOKUP(G1937,'MITRA (REFERENSI)'!$A:$Z,25,FALSE)</f>
        <v>#N/A</v>
      </c>
      <c r="J1937" s="38" t="str">
        <f>VLOOKUP(G1937,'MITRA (REFERENSI)'!$A:$Z,26,FALSE)</f>
        <v>#N/A</v>
      </c>
      <c r="K1937" s="38" t="str">
        <f>VLOOKUP(G1937,'MITRA (REFERENSI)'!$A:$Z,15,FALSE)</f>
        <v>#N/A</v>
      </c>
      <c r="L1937" s="38" t="str">
        <f>VLOOKUP(G1937,'MITRA (REFERENSI)'!$A:$Z,15,FALSE)</f>
        <v>#N/A</v>
      </c>
      <c r="M1937" s="38" t="str">
        <f>IF(B1937=1,'KELAS (REFERENSI)'!M1937,IF(B1937=2,'KELAS (REFERENSI)'!M1952,IF(B1937=3,'KELAS (REFERENSI)'!M1967,IF(B1937=4,'KELAS (REFERENSI)'!M1982,""))))</f>
        <v/>
      </c>
      <c r="N1937" s="38" t="str">
        <f>IF(B1937=1,'KELAS (REFERENSI)'!N1937,IF(B1937=2,'KELAS (REFERENSI)'!N1952,IF(B1937=3,'KELAS (REFERENSI)'!N1967,IF(B1937=4,'KELAS (REFERENSI)'!N1982,""))))</f>
        <v/>
      </c>
      <c r="O1937" s="38" t="str">
        <f>IF(B1937=1,'KELAS (REFERENSI)'!O1937,IF(B1937=2,'KELAS (REFERENSI)'!O1952,IF(B1937=3,'KELAS (REFERENSI)'!O1967,IF(B1937=4,'KELAS (REFERENSI)'!O1982,""))))</f>
        <v/>
      </c>
      <c r="P1937" s="38" t="str">
        <f>IF(B1937=1,'KELAS (REFERENSI)'!P1937,IF(B1937=2,'KELAS (REFERENSI)'!P1952,IF(B1937=3,'KELAS (REFERENSI)'!P1967,IF(B1937=4,'KELAS (REFERENSI)'!P1982,""))))</f>
        <v/>
      </c>
      <c r="Q1937" s="38" t="str">
        <f t="shared" si="4"/>
        <v>BPS Kota Jakarta Timur</v>
      </c>
      <c r="R1937" s="38" t="str">
        <f t="shared" si="56"/>
        <v/>
      </c>
      <c r="S1937" s="38" t="str">
        <f t="shared" ref="S1937:T1937" si="1945">S1936</f>
        <v>15 Juni sampai dengan 31 Agustus 2026</v>
      </c>
      <c r="T1937" s="38" t="str">
        <f t="shared" si="1945"/>
        <v>31 Agustus 2026</v>
      </c>
      <c r="U1937" s="46"/>
      <c r="V1937" s="42"/>
      <c r="W1937" s="42"/>
      <c r="X1937" s="42"/>
    </row>
    <row r="1938" ht="15.0" customHeight="1">
      <c r="A1938" s="36" t="s">
        <v>7000</v>
      </c>
      <c r="B1938" s="43"/>
      <c r="C1938" s="44"/>
      <c r="D1938" s="47"/>
      <c r="E1938" s="47"/>
      <c r="F1938" s="39" t="str">
        <f t="shared" si="2"/>
        <v>PETUGAS.1937/SPK/SE/PML/3172/2026</v>
      </c>
      <c r="G1938" s="45"/>
      <c r="H1938" s="39" t="str">
        <f>VLOOKUP(G1938,'MITRA (REFERENSI)'!$A:$Z,16,FALSE)</f>
        <v>#N/A</v>
      </c>
      <c r="I1938" s="39" t="str">
        <f>VLOOKUP(G1938,'MITRA (REFERENSI)'!$A:$Z,25,FALSE)</f>
        <v>#N/A</v>
      </c>
      <c r="J1938" s="38" t="str">
        <f>VLOOKUP(G1938,'MITRA (REFERENSI)'!$A:$Z,26,FALSE)</f>
        <v>#N/A</v>
      </c>
      <c r="K1938" s="38" t="str">
        <f>VLOOKUP(G1938,'MITRA (REFERENSI)'!$A:$Z,15,FALSE)</f>
        <v>#N/A</v>
      </c>
      <c r="L1938" s="38" t="str">
        <f>VLOOKUP(G1938,'MITRA (REFERENSI)'!$A:$Z,15,FALSE)</f>
        <v>#N/A</v>
      </c>
      <c r="M1938" s="38" t="str">
        <f>IF(B1938=1,'KELAS (REFERENSI)'!M1938,IF(B1938=2,'KELAS (REFERENSI)'!M1953,IF(B1938=3,'KELAS (REFERENSI)'!M1968,IF(B1938=4,'KELAS (REFERENSI)'!M1983,""))))</f>
        <v/>
      </c>
      <c r="N1938" s="38" t="str">
        <f>IF(B1938=1,'KELAS (REFERENSI)'!N1938,IF(B1938=2,'KELAS (REFERENSI)'!N1953,IF(B1938=3,'KELAS (REFERENSI)'!N1968,IF(B1938=4,'KELAS (REFERENSI)'!N1983,""))))</f>
        <v/>
      </c>
      <c r="O1938" s="38" t="str">
        <f>IF(B1938=1,'KELAS (REFERENSI)'!O1938,IF(B1938=2,'KELAS (REFERENSI)'!O1953,IF(B1938=3,'KELAS (REFERENSI)'!O1968,IF(B1938=4,'KELAS (REFERENSI)'!O1983,""))))</f>
        <v/>
      </c>
      <c r="P1938" s="38" t="str">
        <f>IF(B1938=1,'KELAS (REFERENSI)'!P1938,IF(B1938=2,'KELAS (REFERENSI)'!P1953,IF(B1938=3,'KELAS (REFERENSI)'!P1968,IF(B1938=4,'KELAS (REFERENSI)'!P1983,""))))</f>
        <v/>
      </c>
      <c r="Q1938" s="38" t="str">
        <f t="shared" si="4"/>
        <v>BPS Kota Jakarta Timur</v>
      </c>
      <c r="R1938" s="38" t="str">
        <f t="shared" si="56"/>
        <v/>
      </c>
      <c r="S1938" s="38" t="str">
        <f t="shared" ref="S1938:T1938" si="1946">S1937</f>
        <v>15 Juni sampai dengan 31 Agustus 2026</v>
      </c>
      <c r="T1938" s="38" t="str">
        <f t="shared" si="1946"/>
        <v>31 Agustus 2026</v>
      </c>
      <c r="U1938" s="46"/>
      <c r="V1938" s="42"/>
      <c r="W1938" s="42"/>
      <c r="X1938" s="42"/>
    </row>
    <row r="1939" ht="15.0" customHeight="1">
      <c r="A1939" s="36" t="s">
        <v>7001</v>
      </c>
      <c r="B1939" s="43"/>
      <c r="C1939" s="44"/>
      <c r="D1939" s="47"/>
      <c r="E1939" s="47"/>
      <c r="F1939" s="39" t="str">
        <f t="shared" si="2"/>
        <v>PETUGAS.1938/SPK/SE/PML/3172/2026</v>
      </c>
      <c r="G1939" s="45"/>
      <c r="H1939" s="39" t="str">
        <f>VLOOKUP(G1939,'MITRA (REFERENSI)'!$A:$Z,16,FALSE)</f>
        <v>#N/A</v>
      </c>
      <c r="I1939" s="39" t="str">
        <f>VLOOKUP(G1939,'MITRA (REFERENSI)'!$A:$Z,25,FALSE)</f>
        <v>#N/A</v>
      </c>
      <c r="J1939" s="38" t="str">
        <f>VLOOKUP(G1939,'MITRA (REFERENSI)'!$A:$Z,26,FALSE)</f>
        <v>#N/A</v>
      </c>
      <c r="K1939" s="38" t="str">
        <f>VLOOKUP(G1939,'MITRA (REFERENSI)'!$A:$Z,15,FALSE)</f>
        <v>#N/A</v>
      </c>
      <c r="L1939" s="38" t="str">
        <f>VLOOKUP(G1939,'MITRA (REFERENSI)'!$A:$Z,15,FALSE)</f>
        <v>#N/A</v>
      </c>
      <c r="M1939" s="38" t="str">
        <f>IF(B1939=1,'KELAS (REFERENSI)'!M1939,IF(B1939=2,'KELAS (REFERENSI)'!M1954,IF(B1939=3,'KELAS (REFERENSI)'!M1969,IF(B1939=4,'KELAS (REFERENSI)'!M1984,""))))</f>
        <v/>
      </c>
      <c r="N1939" s="38" t="str">
        <f>IF(B1939=1,'KELAS (REFERENSI)'!N1939,IF(B1939=2,'KELAS (REFERENSI)'!N1954,IF(B1939=3,'KELAS (REFERENSI)'!N1969,IF(B1939=4,'KELAS (REFERENSI)'!N1984,""))))</f>
        <v/>
      </c>
      <c r="O1939" s="38" t="str">
        <f>IF(B1939=1,'KELAS (REFERENSI)'!O1939,IF(B1939=2,'KELAS (REFERENSI)'!O1954,IF(B1939=3,'KELAS (REFERENSI)'!O1969,IF(B1939=4,'KELAS (REFERENSI)'!O1984,""))))</f>
        <v/>
      </c>
      <c r="P1939" s="38" t="str">
        <f>IF(B1939=1,'KELAS (REFERENSI)'!P1939,IF(B1939=2,'KELAS (REFERENSI)'!P1954,IF(B1939=3,'KELAS (REFERENSI)'!P1969,IF(B1939=4,'KELAS (REFERENSI)'!P1984,""))))</f>
        <v/>
      </c>
      <c r="Q1939" s="38" t="str">
        <f t="shared" si="4"/>
        <v>BPS Kota Jakarta Timur</v>
      </c>
      <c r="R1939" s="38" t="str">
        <f t="shared" si="56"/>
        <v/>
      </c>
      <c r="S1939" s="38" t="str">
        <f t="shared" ref="S1939:T1939" si="1947">S1938</f>
        <v>15 Juni sampai dengan 31 Agustus 2026</v>
      </c>
      <c r="T1939" s="38" t="str">
        <f t="shared" si="1947"/>
        <v>31 Agustus 2026</v>
      </c>
      <c r="U1939" s="46"/>
      <c r="V1939" s="42"/>
      <c r="W1939" s="42"/>
      <c r="X1939" s="42"/>
    </row>
    <row r="1940" ht="15.0" customHeight="1">
      <c r="A1940" s="36" t="s">
        <v>7002</v>
      </c>
      <c r="B1940" s="43"/>
      <c r="C1940" s="44"/>
      <c r="D1940" s="47"/>
      <c r="E1940" s="47"/>
      <c r="F1940" s="39" t="str">
        <f t="shared" si="2"/>
        <v>PETUGAS.1939/SPK/SE/PML/3172/2026</v>
      </c>
      <c r="G1940" s="45"/>
      <c r="H1940" s="39" t="str">
        <f>VLOOKUP(G1940,'MITRA (REFERENSI)'!$A:$Z,16,FALSE)</f>
        <v>#N/A</v>
      </c>
      <c r="I1940" s="39" t="str">
        <f>VLOOKUP(G1940,'MITRA (REFERENSI)'!$A:$Z,25,FALSE)</f>
        <v>#N/A</v>
      </c>
      <c r="J1940" s="38" t="str">
        <f>VLOOKUP(G1940,'MITRA (REFERENSI)'!$A:$Z,26,FALSE)</f>
        <v>#N/A</v>
      </c>
      <c r="K1940" s="38" t="str">
        <f>VLOOKUP(G1940,'MITRA (REFERENSI)'!$A:$Z,15,FALSE)</f>
        <v>#N/A</v>
      </c>
      <c r="L1940" s="38" t="str">
        <f>VLOOKUP(G1940,'MITRA (REFERENSI)'!$A:$Z,15,FALSE)</f>
        <v>#N/A</v>
      </c>
      <c r="M1940" s="38" t="str">
        <f>IF(B1940=1,'KELAS (REFERENSI)'!M1940,IF(B1940=2,'KELAS (REFERENSI)'!M1955,IF(B1940=3,'KELAS (REFERENSI)'!M1970,IF(B1940=4,'KELAS (REFERENSI)'!M1985,""))))</f>
        <v/>
      </c>
      <c r="N1940" s="38" t="str">
        <f>IF(B1940=1,'KELAS (REFERENSI)'!N1940,IF(B1940=2,'KELAS (REFERENSI)'!N1955,IF(B1940=3,'KELAS (REFERENSI)'!N1970,IF(B1940=4,'KELAS (REFERENSI)'!N1985,""))))</f>
        <v/>
      </c>
      <c r="O1940" s="38" t="str">
        <f>IF(B1940=1,'KELAS (REFERENSI)'!O1940,IF(B1940=2,'KELAS (REFERENSI)'!O1955,IF(B1940=3,'KELAS (REFERENSI)'!O1970,IF(B1940=4,'KELAS (REFERENSI)'!O1985,""))))</f>
        <v/>
      </c>
      <c r="P1940" s="38" t="str">
        <f>IF(B1940=1,'KELAS (REFERENSI)'!P1940,IF(B1940=2,'KELAS (REFERENSI)'!P1955,IF(B1940=3,'KELAS (REFERENSI)'!P1970,IF(B1940=4,'KELAS (REFERENSI)'!P1985,""))))</f>
        <v/>
      </c>
      <c r="Q1940" s="38" t="str">
        <f t="shared" si="4"/>
        <v>BPS Kota Jakarta Timur</v>
      </c>
      <c r="R1940" s="38" t="str">
        <f t="shared" si="56"/>
        <v/>
      </c>
      <c r="S1940" s="38" t="str">
        <f t="shared" ref="S1940:T1940" si="1948">S1939</f>
        <v>15 Juni sampai dengan 31 Agustus 2026</v>
      </c>
      <c r="T1940" s="38" t="str">
        <f t="shared" si="1948"/>
        <v>31 Agustus 2026</v>
      </c>
      <c r="U1940" s="46"/>
      <c r="V1940" s="42"/>
      <c r="W1940" s="42"/>
      <c r="X1940" s="42"/>
    </row>
    <row r="1941" ht="15.0" customHeight="1">
      <c r="A1941" s="36" t="s">
        <v>7003</v>
      </c>
      <c r="B1941" s="43"/>
      <c r="C1941" s="44"/>
      <c r="D1941" s="47"/>
      <c r="E1941" s="47"/>
      <c r="F1941" s="39" t="str">
        <f t="shared" si="2"/>
        <v>PETUGAS.1940/SPK/SE/PML/3172/2026</v>
      </c>
      <c r="G1941" s="45"/>
      <c r="H1941" s="39" t="str">
        <f>VLOOKUP(G1941,'MITRA (REFERENSI)'!$A:$Z,16,FALSE)</f>
        <v>#N/A</v>
      </c>
      <c r="I1941" s="39" t="str">
        <f>VLOOKUP(G1941,'MITRA (REFERENSI)'!$A:$Z,25,FALSE)</f>
        <v>#N/A</v>
      </c>
      <c r="J1941" s="38" t="str">
        <f>VLOOKUP(G1941,'MITRA (REFERENSI)'!$A:$Z,26,FALSE)</f>
        <v>#N/A</v>
      </c>
      <c r="K1941" s="38" t="str">
        <f>VLOOKUP(G1941,'MITRA (REFERENSI)'!$A:$Z,15,FALSE)</f>
        <v>#N/A</v>
      </c>
      <c r="L1941" s="38" t="str">
        <f>VLOOKUP(G1941,'MITRA (REFERENSI)'!$A:$Z,15,FALSE)</f>
        <v>#N/A</v>
      </c>
      <c r="M1941" s="38" t="str">
        <f>IF(B1941=1,'KELAS (REFERENSI)'!M1941,IF(B1941=2,'KELAS (REFERENSI)'!M1956,IF(B1941=3,'KELAS (REFERENSI)'!M1971,IF(B1941=4,'KELAS (REFERENSI)'!M1986,""))))</f>
        <v/>
      </c>
      <c r="N1941" s="38" t="str">
        <f>IF(B1941=1,'KELAS (REFERENSI)'!N1941,IF(B1941=2,'KELAS (REFERENSI)'!N1956,IF(B1941=3,'KELAS (REFERENSI)'!N1971,IF(B1941=4,'KELAS (REFERENSI)'!N1986,""))))</f>
        <v/>
      </c>
      <c r="O1941" s="38" t="str">
        <f>IF(B1941=1,'KELAS (REFERENSI)'!O1941,IF(B1941=2,'KELAS (REFERENSI)'!O1956,IF(B1941=3,'KELAS (REFERENSI)'!O1971,IF(B1941=4,'KELAS (REFERENSI)'!O1986,""))))</f>
        <v/>
      </c>
      <c r="P1941" s="38" t="str">
        <f>IF(B1941=1,'KELAS (REFERENSI)'!P1941,IF(B1941=2,'KELAS (REFERENSI)'!P1956,IF(B1941=3,'KELAS (REFERENSI)'!P1971,IF(B1941=4,'KELAS (REFERENSI)'!P1986,""))))</f>
        <v/>
      </c>
      <c r="Q1941" s="38" t="str">
        <f t="shared" si="4"/>
        <v>BPS Kota Jakarta Timur</v>
      </c>
      <c r="R1941" s="38" t="str">
        <f t="shared" si="56"/>
        <v/>
      </c>
      <c r="S1941" s="38" t="str">
        <f t="shared" ref="S1941:T1941" si="1949">S1940</f>
        <v>15 Juni sampai dengan 31 Agustus 2026</v>
      </c>
      <c r="T1941" s="38" t="str">
        <f t="shared" si="1949"/>
        <v>31 Agustus 2026</v>
      </c>
      <c r="U1941" s="46"/>
      <c r="V1941" s="42"/>
      <c r="W1941" s="42"/>
      <c r="X1941" s="42"/>
    </row>
    <row r="1942" ht="15.0" customHeight="1">
      <c r="A1942" s="36" t="s">
        <v>7004</v>
      </c>
      <c r="B1942" s="43"/>
      <c r="C1942" s="44"/>
      <c r="D1942" s="47"/>
      <c r="E1942" s="47"/>
      <c r="F1942" s="39" t="str">
        <f t="shared" si="2"/>
        <v>PETUGAS.1941/SPK/SE/PML/3172/2026</v>
      </c>
      <c r="G1942" s="45"/>
      <c r="H1942" s="39" t="str">
        <f>VLOOKUP(G1942,'MITRA (REFERENSI)'!$A:$Z,16,FALSE)</f>
        <v>#N/A</v>
      </c>
      <c r="I1942" s="39" t="str">
        <f>VLOOKUP(G1942,'MITRA (REFERENSI)'!$A:$Z,25,FALSE)</f>
        <v>#N/A</v>
      </c>
      <c r="J1942" s="38" t="str">
        <f>VLOOKUP(G1942,'MITRA (REFERENSI)'!$A:$Z,26,FALSE)</f>
        <v>#N/A</v>
      </c>
      <c r="K1942" s="38" t="str">
        <f>VLOOKUP(G1942,'MITRA (REFERENSI)'!$A:$Z,15,FALSE)</f>
        <v>#N/A</v>
      </c>
      <c r="L1942" s="38" t="str">
        <f>VLOOKUP(G1942,'MITRA (REFERENSI)'!$A:$Z,15,FALSE)</f>
        <v>#N/A</v>
      </c>
      <c r="M1942" s="38" t="str">
        <f>IF(B1942=1,'KELAS (REFERENSI)'!M1942,IF(B1942=2,'KELAS (REFERENSI)'!M1957,IF(B1942=3,'KELAS (REFERENSI)'!M1972,IF(B1942=4,'KELAS (REFERENSI)'!M1987,""))))</f>
        <v/>
      </c>
      <c r="N1942" s="38" t="str">
        <f>IF(B1942=1,'KELAS (REFERENSI)'!N1942,IF(B1942=2,'KELAS (REFERENSI)'!N1957,IF(B1942=3,'KELAS (REFERENSI)'!N1972,IF(B1942=4,'KELAS (REFERENSI)'!N1987,""))))</f>
        <v/>
      </c>
      <c r="O1942" s="38" t="str">
        <f>IF(B1942=1,'KELAS (REFERENSI)'!O1942,IF(B1942=2,'KELAS (REFERENSI)'!O1957,IF(B1942=3,'KELAS (REFERENSI)'!O1972,IF(B1942=4,'KELAS (REFERENSI)'!O1987,""))))</f>
        <v/>
      </c>
      <c r="P1942" s="38" t="str">
        <f>IF(B1942=1,'KELAS (REFERENSI)'!P1942,IF(B1942=2,'KELAS (REFERENSI)'!P1957,IF(B1942=3,'KELAS (REFERENSI)'!P1972,IF(B1942=4,'KELAS (REFERENSI)'!P1987,""))))</f>
        <v/>
      </c>
      <c r="Q1942" s="38" t="str">
        <f t="shared" si="4"/>
        <v>BPS Kota Jakarta Timur</v>
      </c>
      <c r="R1942" s="38" t="str">
        <f t="shared" si="56"/>
        <v/>
      </c>
      <c r="S1942" s="38" t="str">
        <f t="shared" ref="S1942:T1942" si="1950">S1941</f>
        <v>15 Juni sampai dengan 31 Agustus 2026</v>
      </c>
      <c r="T1942" s="38" t="str">
        <f t="shared" si="1950"/>
        <v>31 Agustus 2026</v>
      </c>
      <c r="U1942" s="46"/>
      <c r="V1942" s="42"/>
      <c r="W1942" s="42"/>
      <c r="X1942" s="42"/>
    </row>
    <row r="1943" ht="15.0" customHeight="1">
      <c r="A1943" s="36" t="s">
        <v>7005</v>
      </c>
      <c r="B1943" s="43"/>
      <c r="C1943" s="44"/>
      <c r="D1943" s="47"/>
      <c r="E1943" s="47"/>
      <c r="F1943" s="39" t="str">
        <f t="shared" si="2"/>
        <v>PETUGAS.1942/SPK/SE/PML/3172/2026</v>
      </c>
      <c r="G1943" s="45"/>
      <c r="H1943" s="39" t="str">
        <f>VLOOKUP(G1943,'MITRA (REFERENSI)'!$A:$Z,16,FALSE)</f>
        <v>#N/A</v>
      </c>
      <c r="I1943" s="39" t="str">
        <f>VLOOKUP(G1943,'MITRA (REFERENSI)'!$A:$Z,25,FALSE)</f>
        <v>#N/A</v>
      </c>
      <c r="J1943" s="38" t="str">
        <f>VLOOKUP(G1943,'MITRA (REFERENSI)'!$A:$Z,26,FALSE)</f>
        <v>#N/A</v>
      </c>
      <c r="K1943" s="38" t="str">
        <f>VLOOKUP(G1943,'MITRA (REFERENSI)'!$A:$Z,15,FALSE)</f>
        <v>#N/A</v>
      </c>
      <c r="L1943" s="38" t="str">
        <f>VLOOKUP(G1943,'MITRA (REFERENSI)'!$A:$Z,15,FALSE)</f>
        <v>#N/A</v>
      </c>
      <c r="M1943" s="38" t="str">
        <f>IF(B1943=1,'KELAS (REFERENSI)'!M1943,IF(B1943=2,'KELAS (REFERENSI)'!M1958,IF(B1943=3,'KELAS (REFERENSI)'!M1973,IF(B1943=4,'KELAS (REFERENSI)'!M1988,""))))</f>
        <v/>
      </c>
      <c r="N1943" s="38" t="str">
        <f>IF(B1943=1,'KELAS (REFERENSI)'!N1943,IF(B1943=2,'KELAS (REFERENSI)'!N1958,IF(B1943=3,'KELAS (REFERENSI)'!N1973,IF(B1943=4,'KELAS (REFERENSI)'!N1988,""))))</f>
        <v/>
      </c>
      <c r="O1943" s="38" t="str">
        <f>IF(B1943=1,'KELAS (REFERENSI)'!O1943,IF(B1943=2,'KELAS (REFERENSI)'!O1958,IF(B1943=3,'KELAS (REFERENSI)'!O1973,IF(B1943=4,'KELAS (REFERENSI)'!O1988,""))))</f>
        <v/>
      </c>
      <c r="P1943" s="38" t="str">
        <f>IF(B1943=1,'KELAS (REFERENSI)'!P1943,IF(B1943=2,'KELAS (REFERENSI)'!P1958,IF(B1943=3,'KELAS (REFERENSI)'!P1973,IF(B1943=4,'KELAS (REFERENSI)'!P1988,""))))</f>
        <v/>
      </c>
      <c r="Q1943" s="38" t="str">
        <f t="shared" si="4"/>
        <v>BPS Kota Jakarta Timur</v>
      </c>
      <c r="R1943" s="38" t="str">
        <f t="shared" si="56"/>
        <v/>
      </c>
      <c r="S1943" s="38" t="str">
        <f t="shared" ref="S1943:T1943" si="1951">S1942</f>
        <v>15 Juni sampai dengan 31 Agustus 2026</v>
      </c>
      <c r="T1943" s="38" t="str">
        <f t="shared" si="1951"/>
        <v>31 Agustus 2026</v>
      </c>
      <c r="U1943" s="46"/>
      <c r="V1943" s="42"/>
      <c r="W1943" s="42"/>
      <c r="X1943" s="42"/>
    </row>
    <row r="1944" ht="15.0" customHeight="1">
      <c r="A1944" s="36" t="s">
        <v>7006</v>
      </c>
      <c r="B1944" s="43"/>
      <c r="C1944" s="44"/>
      <c r="D1944" s="47"/>
      <c r="E1944" s="47"/>
      <c r="F1944" s="39" t="str">
        <f t="shared" si="2"/>
        <v>PETUGAS.1943/SPK/SE/PML/3172/2026</v>
      </c>
      <c r="G1944" s="45"/>
      <c r="H1944" s="39" t="str">
        <f>VLOOKUP(G1944,'MITRA (REFERENSI)'!$A:$Z,16,FALSE)</f>
        <v>#N/A</v>
      </c>
      <c r="I1944" s="39" t="str">
        <f>VLOOKUP(G1944,'MITRA (REFERENSI)'!$A:$Z,25,FALSE)</f>
        <v>#N/A</v>
      </c>
      <c r="J1944" s="38" t="str">
        <f>VLOOKUP(G1944,'MITRA (REFERENSI)'!$A:$Z,26,FALSE)</f>
        <v>#N/A</v>
      </c>
      <c r="K1944" s="38" t="str">
        <f>VLOOKUP(G1944,'MITRA (REFERENSI)'!$A:$Z,15,FALSE)</f>
        <v>#N/A</v>
      </c>
      <c r="L1944" s="38" t="str">
        <f>VLOOKUP(G1944,'MITRA (REFERENSI)'!$A:$Z,15,FALSE)</f>
        <v>#N/A</v>
      </c>
      <c r="M1944" s="38" t="str">
        <f>IF(B1944=1,'KELAS (REFERENSI)'!M1944,IF(B1944=2,'KELAS (REFERENSI)'!M1959,IF(B1944=3,'KELAS (REFERENSI)'!M1974,IF(B1944=4,'KELAS (REFERENSI)'!M1989,""))))</f>
        <v/>
      </c>
      <c r="N1944" s="38" t="str">
        <f>IF(B1944=1,'KELAS (REFERENSI)'!N1944,IF(B1944=2,'KELAS (REFERENSI)'!N1959,IF(B1944=3,'KELAS (REFERENSI)'!N1974,IF(B1944=4,'KELAS (REFERENSI)'!N1989,""))))</f>
        <v/>
      </c>
      <c r="O1944" s="38" t="str">
        <f>IF(B1944=1,'KELAS (REFERENSI)'!O1944,IF(B1944=2,'KELAS (REFERENSI)'!O1959,IF(B1944=3,'KELAS (REFERENSI)'!O1974,IF(B1944=4,'KELAS (REFERENSI)'!O1989,""))))</f>
        <v/>
      </c>
      <c r="P1944" s="38" t="str">
        <f>IF(B1944=1,'KELAS (REFERENSI)'!P1944,IF(B1944=2,'KELAS (REFERENSI)'!P1959,IF(B1944=3,'KELAS (REFERENSI)'!P1974,IF(B1944=4,'KELAS (REFERENSI)'!P1989,""))))</f>
        <v/>
      </c>
      <c r="Q1944" s="38" t="str">
        <f t="shared" si="4"/>
        <v>BPS Kota Jakarta Timur</v>
      </c>
      <c r="R1944" s="38" t="str">
        <f t="shared" si="56"/>
        <v/>
      </c>
      <c r="S1944" s="38" t="str">
        <f t="shared" ref="S1944:T1944" si="1952">S1943</f>
        <v>15 Juni sampai dengan 31 Agustus 2026</v>
      </c>
      <c r="T1944" s="38" t="str">
        <f t="shared" si="1952"/>
        <v>31 Agustus 2026</v>
      </c>
      <c r="U1944" s="46"/>
      <c r="V1944" s="42"/>
      <c r="W1944" s="42"/>
      <c r="X1944" s="42"/>
    </row>
    <row r="1945" ht="15.0" customHeight="1">
      <c r="A1945" s="36" t="s">
        <v>7007</v>
      </c>
      <c r="B1945" s="43"/>
      <c r="C1945" s="44"/>
      <c r="D1945" s="47"/>
      <c r="E1945" s="47"/>
      <c r="F1945" s="39" t="str">
        <f t="shared" si="2"/>
        <v>PETUGAS.1944/SPK/SE/PML/3172/2026</v>
      </c>
      <c r="G1945" s="45"/>
      <c r="H1945" s="39" t="str">
        <f>VLOOKUP(G1945,'MITRA (REFERENSI)'!$A:$Z,16,FALSE)</f>
        <v>#N/A</v>
      </c>
      <c r="I1945" s="39" t="str">
        <f>VLOOKUP(G1945,'MITRA (REFERENSI)'!$A:$Z,25,FALSE)</f>
        <v>#N/A</v>
      </c>
      <c r="J1945" s="38" t="str">
        <f>VLOOKUP(G1945,'MITRA (REFERENSI)'!$A:$Z,26,FALSE)</f>
        <v>#N/A</v>
      </c>
      <c r="K1945" s="38" t="str">
        <f>VLOOKUP(G1945,'MITRA (REFERENSI)'!$A:$Z,15,FALSE)</f>
        <v>#N/A</v>
      </c>
      <c r="L1945" s="38" t="str">
        <f>VLOOKUP(G1945,'MITRA (REFERENSI)'!$A:$Z,15,FALSE)</f>
        <v>#N/A</v>
      </c>
      <c r="M1945" s="38" t="str">
        <f>IF(B1945=1,'KELAS (REFERENSI)'!M1945,IF(B1945=2,'KELAS (REFERENSI)'!M1960,IF(B1945=3,'KELAS (REFERENSI)'!M1975,IF(B1945=4,'KELAS (REFERENSI)'!M1990,""))))</f>
        <v/>
      </c>
      <c r="N1945" s="38" t="str">
        <f>IF(B1945=1,'KELAS (REFERENSI)'!N1945,IF(B1945=2,'KELAS (REFERENSI)'!N1960,IF(B1945=3,'KELAS (REFERENSI)'!N1975,IF(B1945=4,'KELAS (REFERENSI)'!N1990,""))))</f>
        <v/>
      </c>
      <c r="O1945" s="38" t="str">
        <f>IF(B1945=1,'KELAS (REFERENSI)'!O1945,IF(B1945=2,'KELAS (REFERENSI)'!O1960,IF(B1945=3,'KELAS (REFERENSI)'!O1975,IF(B1945=4,'KELAS (REFERENSI)'!O1990,""))))</f>
        <v/>
      </c>
      <c r="P1945" s="38" t="str">
        <f>IF(B1945=1,'KELAS (REFERENSI)'!P1945,IF(B1945=2,'KELAS (REFERENSI)'!P1960,IF(B1945=3,'KELAS (REFERENSI)'!P1975,IF(B1945=4,'KELAS (REFERENSI)'!P1990,""))))</f>
        <v/>
      </c>
      <c r="Q1945" s="38" t="str">
        <f t="shared" si="4"/>
        <v>BPS Kota Jakarta Timur</v>
      </c>
      <c r="R1945" s="38" t="str">
        <f t="shared" si="56"/>
        <v/>
      </c>
      <c r="S1945" s="38" t="str">
        <f t="shared" ref="S1945:T1945" si="1953">S1944</f>
        <v>15 Juni sampai dengan 31 Agustus 2026</v>
      </c>
      <c r="T1945" s="38" t="str">
        <f t="shared" si="1953"/>
        <v>31 Agustus 2026</v>
      </c>
      <c r="U1945" s="46"/>
      <c r="V1945" s="42"/>
      <c r="W1945" s="42"/>
      <c r="X1945" s="42"/>
    </row>
    <row r="1946" ht="15.0" customHeight="1">
      <c r="A1946" s="36" t="s">
        <v>7008</v>
      </c>
      <c r="B1946" s="43"/>
      <c r="C1946" s="44"/>
      <c r="D1946" s="47"/>
      <c r="E1946" s="47"/>
      <c r="F1946" s="39" t="str">
        <f t="shared" si="2"/>
        <v>PETUGAS.1945/SPK/SE/PML/3172/2026</v>
      </c>
      <c r="G1946" s="45"/>
      <c r="H1946" s="39" t="str">
        <f>VLOOKUP(G1946,'MITRA (REFERENSI)'!$A:$Z,16,FALSE)</f>
        <v>#N/A</v>
      </c>
      <c r="I1946" s="39" t="str">
        <f>VLOOKUP(G1946,'MITRA (REFERENSI)'!$A:$Z,25,FALSE)</f>
        <v>#N/A</v>
      </c>
      <c r="J1946" s="38" t="str">
        <f>VLOOKUP(G1946,'MITRA (REFERENSI)'!$A:$Z,26,FALSE)</f>
        <v>#N/A</v>
      </c>
      <c r="K1946" s="38" t="str">
        <f>VLOOKUP(G1946,'MITRA (REFERENSI)'!$A:$Z,15,FALSE)</f>
        <v>#N/A</v>
      </c>
      <c r="L1946" s="38" t="str">
        <f>VLOOKUP(G1946,'MITRA (REFERENSI)'!$A:$Z,15,FALSE)</f>
        <v>#N/A</v>
      </c>
      <c r="M1946" s="38" t="str">
        <f>IF(B1946=1,'KELAS (REFERENSI)'!M1946,IF(B1946=2,'KELAS (REFERENSI)'!M1961,IF(B1946=3,'KELAS (REFERENSI)'!M1976,IF(B1946=4,'KELAS (REFERENSI)'!M1991,""))))</f>
        <v/>
      </c>
      <c r="N1946" s="38" t="str">
        <f>IF(B1946=1,'KELAS (REFERENSI)'!N1946,IF(B1946=2,'KELAS (REFERENSI)'!N1961,IF(B1946=3,'KELAS (REFERENSI)'!N1976,IF(B1946=4,'KELAS (REFERENSI)'!N1991,""))))</f>
        <v/>
      </c>
      <c r="O1946" s="38" t="str">
        <f>IF(B1946=1,'KELAS (REFERENSI)'!O1946,IF(B1946=2,'KELAS (REFERENSI)'!O1961,IF(B1946=3,'KELAS (REFERENSI)'!O1976,IF(B1946=4,'KELAS (REFERENSI)'!O1991,""))))</f>
        <v/>
      </c>
      <c r="P1946" s="38" t="str">
        <f>IF(B1946=1,'KELAS (REFERENSI)'!P1946,IF(B1946=2,'KELAS (REFERENSI)'!P1961,IF(B1946=3,'KELAS (REFERENSI)'!P1976,IF(B1946=4,'KELAS (REFERENSI)'!P1991,""))))</f>
        <v/>
      </c>
      <c r="Q1946" s="38" t="str">
        <f t="shared" si="4"/>
        <v>BPS Kota Jakarta Timur</v>
      </c>
      <c r="R1946" s="38" t="str">
        <f t="shared" si="56"/>
        <v/>
      </c>
      <c r="S1946" s="38" t="str">
        <f t="shared" ref="S1946:T1946" si="1954">S1945</f>
        <v>15 Juni sampai dengan 31 Agustus 2026</v>
      </c>
      <c r="T1946" s="38" t="str">
        <f t="shared" si="1954"/>
        <v>31 Agustus 2026</v>
      </c>
      <c r="U1946" s="46"/>
      <c r="V1946" s="42"/>
      <c r="W1946" s="42"/>
      <c r="X1946" s="42"/>
    </row>
    <row r="1947" ht="15.0" customHeight="1">
      <c r="A1947" s="36" t="s">
        <v>7009</v>
      </c>
      <c r="B1947" s="43"/>
      <c r="C1947" s="44"/>
      <c r="D1947" s="47"/>
      <c r="E1947" s="47"/>
      <c r="F1947" s="39" t="str">
        <f t="shared" si="2"/>
        <v>PETUGAS.1946/SPK/SE/PML/3172/2026</v>
      </c>
      <c r="G1947" s="45"/>
      <c r="H1947" s="39" t="str">
        <f>VLOOKUP(G1947,'MITRA (REFERENSI)'!$A:$Z,16,FALSE)</f>
        <v>#N/A</v>
      </c>
      <c r="I1947" s="39" t="str">
        <f>VLOOKUP(G1947,'MITRA (REFERENSI)'!$A:$Z,25,FALSE)</f>
        <v>#N/A</v>
      </c>
      <c r="J1947" s="38" t="str">
        <f>VLOOKUP(G1947,'MITRA (REFERENSI)'!$A:$Z,26,FALSE)</f>
        <v>#N/A</v>
      </c>
      <c r="K1947" s="38" t="str">
        <f>VLOOKUP(G1947,'MITRA (REFERENSI)'!$A:$Z,15,FALSE)</f>
        <v>#N/A</v>
      </c>
      <c r="L1947" s="38" t="str">
        <f>VLOOKUP(G1947,'MITRA (REFERENSI)'!$A:$Z,15,FALSE)</f>
        <v>#N/A</v>
      </c>
      <c r="M1947" s="38" t="str">
        <f>IF(B1947=1,'KELAS (REFERENSI)'!M1947,IF(B1947=2,'KELAS (REFERENSI)'!M1962,IF(B1947=3,'KELAS (REFERENSI)'!M1977,IF(B1947=4,'KELAS (REFERENSI)'!M1992,""))))</f>
        <v/>
      </c>
      <c r="N1947" s="38" t="str">
        <f>IF(B1947=1,'KELAS (REFERENSI)'!N1947,IF(B1947=2,'KELAS (REFERENSI)'!N1962,IF(B1947=3,'KELAS (REFERENSI)'!N1977,IF(B1947=4,'KELAS (REFERENSI)'!N1992,""))))</f>
        <v/>
      </c>
      <c r="O1947" s="38" t="str">
        <f>IF(B1947=1,'KELAS (REFERENSI)'!O1947,IF(B1947=2,'KELAS (REFERENSI)'!O1962,IF(B1947=3,'KELAS (REFERENSI)'!O1977,IF(B1947=4,'KELAS (REFERENSI)'!O1992,""))))</f>
        <v/>
      </c>
      <c r="P1947" s="38" t="str">
        <f>IF(B1947=1,'KELAS (REFERENSI)'!P1947,IF(B1947=2,'KELAS (REFERENSI)'!P1962,IF(B1947=3,'KELAS (REFERENSI)'!P1977,IF(B1947=4,'KELAS (REFERENSI)'!P1992,""))))</f>
        <v/>
      </c>
      <c r="Q1947" s="38" t="str">
        <f t="shared" si="4"/>
        <v>BPS Kota Jakarta Timur</v>
      </c>
      <c r="R1947" s="38" t="str">
        <f t="shared" si="56"/>
        <v/>
      </c>
      <c r="S1947" s="38" t="str">
        <f t="shared" ref="S1947:T1947" si="1955">S1946</f>
        <v>15 Juni sampai dengan 31 Agustus 2026</v>
      </c>
      <c r="T1947" s="38" t="str">
        <f t="shared" si="1955"/>
        <v>31 Agustus 2026</v>
      </c>
      <c r="U1947" s="46"/>
      <c r="V1947" s="42"/>
      <c r="W1947" s="42"/>
      <c r="X1947" s="42"/>
    </row>
    <row r="1948" ht="15.0" customHeight="1">
      <c r="A1948" s="36" t="s">
        <v>7010</v>
      </c>
      <c r="B1948" s="43"/>
      <c r="C1948" s="44"/>
      <c r="D1948" s="47"/>
      <c r="E1948" s="47"/>
      <c r="F1948" s="39" t="str">
        <f t="shared" si="2"/>
        <v>PETUGAS.1947/SPK/SE/PML/3172/2026</v>
      </c>
      <c r="G1948" s="45"/>
      <c r="H1948" s="39" t="str">
        <f>VLOOKUP(G1948,'MITRA (REFERENSI)'!$A:$Z,16,FALSE)</f>
        <v>#N/A</v>
      </c>
      <c r="I1948" s="39" t="str">
        <f>VLOOKUP(G1948,'MITRA (REFERENSI)'!$A:$Z,25,FALSE)</f>
        <v>#N/A</v>
      </c>
      <c r="J1948" s="38" t="str">
        <f>VLOOKUP(G1948,'MITRA (REFERENSI)'!$A:$Z,26,FALSE)</f>
        <v>#N/A</v>
      </c>
      <c r="K1948" s="38" t="str">
        <f>VLOOKUP(G1948,'MITRA (REFERENSI)'!$A:$Z,15,FALSE)</f>
        <v>#N/A</v>
      </c>
      <c r="L1948" s="38" t="str">
        <f>VLOOKUP(G1948,'MITRA (REFERENSI)'!$A:$Z,15,FALSE)</f>
        <v>#N/A</v>
      </c>
      <c r="M1948" s="38" t="str">
        <f>IF(B1948=1,'KELAS (REFERENSI)'!M1948,IF(B1948=2,'KELAS (REFERENSI)'!M1963,IF(B1948=3,'KELAS (REFERENSI)'!M1978,IF(B1948=4,'KELAS (REFERENSI)'!M1993,""))))</f>
        <v/>
      </c>
      <c r="N1948" s="38" t="str">
        <f>IF(B1948=1,'KELAS (REFERENSI)'!N1948,IF(B1948=2,'KELAS (REFERENSI)'!N1963,IF(B1948=3,'KELAS (REFERENSI)'!N1978,IF(B1948=4,'KELAS (REFERENSI)'!N1993,""))))</f>
        <v/>
      </c>
      <c r="O1948" s="38" t="str">
        <f>IF(B1948=1,'KELAS (REFERENSI)'!O1948,IF(B1948=2,'KELAS (REFERENSI)'!O1963,IF(B1948=3,'KELAS (REFERENSI)'!O1978,IF(B1948=4,'KELAS (REFERENSI)'!O1993,""))))</f>
        <v/>
      </c>
      <c r="P1948" s="38" t="str">
        <f>IF(B1948=1,'KELAS (REFERENSI)'!P1948,IF(B1948=2,'KELAS (REFERENSI)'!P1963,IF(B1948=3,'KELAS (REFERENSI)'!P1978,IF(B1948=4,'KELAS (REFERENSI)'!P1993,""))))</f>
        <v/>
      </c>
      <c r="Q1948" s="38" t="str">
        <f t="shared" si="4"/>
        <v>BPS Kota Jakarta Timur</v>
      </c>
      <c r="R1948" s="38" t="str">
        <f t="shared" si="56"/>
        <v/>
      </c>
      <c r="S1948" s="38" t="str">
        <f t="shared" ref="S1948:T1948" si="1956">S1947</f>
        <v>15 Juni sampai dengan 31 Agustus 2026</v>
      </c>
      <c r="T1948" s="38" t="str">
        <f t="shared" si="1956"/>
        <v>31 Agustus 2026</v>
      </c>
      <c r="U1948" s="46"/>
      <c r="V1948" s="42"/>
      <c r="W1948" s="42"/>
      <c r="X1948" s="42"/>
    </row>
    <row r="1949" ht="15.0" customHeight="1">
      <c r="A1949" s="36" t="s">
        <v>7011</v>
      </c>
      <c r="B1949" s="43"/>
      <c r="C1949" s="44"/>
      <c r="D1949" s="47"/>
      <c r="E1949" s="47"/>
      <c r="F1949" s="39" t="str">
        <f t="shared" si="2"/>
        <v>PETUGAS.1948/SPK/SE/PML/3172/2026</v>
      </c>
      <c r="G1949" s="45"/>
      <c r="H1949" s="39" t="str">
        <f>VLOOKUP(G1949,'MITRA (REFERENSI)'!$A:$Z,16,FALSE)</f>
        <v>#N/A</v>
      </c>
      <c r="I1949" s="39" t="str">
        <f>VLOOKUP(G1949,'MITRA (REFERENSI)'!$A:$Z,25,FALSE)</f>
        <v>#N/A</v>
      </c>
      <c r="J1949" s="38" t="str">
        <f>VLOOKUP(G1949,'MITRA (REFERENSI)'!$A:$Z,26,FALSE)</f>
        <v>#N/A</v>
      </c>
      <c r="K1949" s="38" t="str">
        <f>VLOOKUP(G1949,'MITRA (REFERENSI)'!$A:$Z,15,FALSE)</f>
        <v>#N/A</v>
      </c>
      <c r="L1949" s="38" t="str">
        <f>VLOOKUP(G1949,'MITRA (REFERENSI)'!$A:$Z,15,FALSE)</f>
        <v>#N/A</v>
      </c>
      <c r="M1949" s="38" t="str">
        <f>IF(B1949=1,'KELAS (REFERENSI)'!M1949,IF(B1949=2,'KELAS (REFERENSI)'!M1964,IF(B1949=3,'KELAS (REFERENSI)'!M1979,IF(B1949=4,'KELAS (REFERENSI)'!M1994,""))))</f>
        <v/>
      </c>
      <c r="N1949" s="38" t="str">
        <f>IF(B1949=1,'KELAS (REFERENSI)'!N1949,IF(B1949=2,'KELAS (REFERENSI)'!N1964,IF(B1949=3,'KELAS (REFERENSI)'!N1979,IF(B1949=4,'KELAS (REFERENSI)'!N1994,""))))</f>
        <v/>
      </c>
      <c r="O1949" s="38" t="str">
        <f>IF(B1949=1,'KELAS (REFERENSI)'!O1949,IF(B1949=2,'KELAS (REFERENSI)'!O1964,IF(B1949=3,'KELAS (REFERENSI)'!O1979,IF(B1949=4,'KELAS (REFERENSI)'!O1994,""))))</f>
        <v/>
      </c>
      <c r="P1949" s="38" t="str">
        <f>IF(B1949=1,'KELAS (REFERENSI)'!P1949,IF(B1949=2,'KELAS (REFERENSI)'!P1964,IF(B1949=3,'KELAS (REFERENSI)'!P1979,IF(B1949=4,'KELAS (REFERENSI)'!P1994,""))))</f>
        <v/>
      </c>
      <c r="Q1949" s="38" t="str">
        <f t="shared" si="4"/>
        <v>BPS Kota Jakarta Timur</v>
      </c>
      <c r="R1949" s="38" t="str">
        <f t="shared" si="56"/>
        <v/>
      </c>
      <c r="S1949" s="38" t="str">
        <f t="shared" ref="S1949:T1949" si="1957">S1948</f>
        <v>15 Juni sampai dengan 31 Agustus 2026</v>
      </c>
      <c r="T1949" s="38" t="str">
        <f t="shared" si="1957"/>
        <v>31 Agustus 2026</v>
      </c>
      <c r="U1949" s="46"/>
      <c r="V1949" s="42"/>
      <c r="W1949" s="42"/>
      <c r="X1949" s="42"/>
    </row>
    <row r="1950" ht="15.0" customHeight="1">
      <c r="A1950" s="36" t="s">
        <v>7012</v>
      </c>
      <c r="B1950" s="43"/>
      <c r="C1950" s="44"/>
      <c r="D1950" s="47"/>
      <c r="E1950" s="47"/>
      <c r="F1950" s="39" t="str">
        <f t="shared" si="2"/>
        <v>PETUGAS.1949/SPK/SE/PML/3172/2026</v>
      </c>
      <c r="G1950" s="45"/>
      <c r="H1950" s="39" t="str">
        <f>VLOOKUP(G1950,'MITRA (REFERENSI)'!$A:$Z,16,FALSE)</f>
        <v>#N/A</v>
      </c>
      <c r="I1950" s="39" t="str">
        <f>VLOOKUP(G1950,'MITRA (REFERENSI)'!$A:$Z,25,FALSE)</f>
        <v>#N/A</v>
      </c>
      <c r="J1950" s="38" t="str">
        <f>VLOOKUP(G1950,'MITRA (REFERENSI)'!$A:$Z,26,FALSE)</f>
        <v>#N/A</v>
      </c>
      <c r="K1950" s="38" t="str">
        <f>VLOOKUP(G1950,'MITRA (REFERENSI)'!$A:$Z,15,FALSE)</f>
        <v>#N/A</v>
      </c>
      <c r="L1950" s="38" t="str">
        <f>VLOOKUP(G1950,'MITRA (REFERENSI)'!$A:$Z,15,FALSE)</f>
        <v>#N/A</v>
      </c>
      <c r="M1950" s="38" t="str">
        <f>IF(B1950=1,'KELAS (REFERENSI)'!M1950,IF(B1950=2,'KELAS (REFERENSI)'!M1965,IF(B1950=3,'KELAS (REFERENSI)'!M1980,IF(B1950=4,'KELAS (REFERENSI)'!M1995,""))))</f>
        <v/>
      </c>
      <c r="N1950" s="38" t="str">
        <f>IF(B1950=1,'KELAS (REFERENSI)'!N1950,IF(B1950=2,'KELAS (REFERENSI)'!N1965,IF(B1950=3,'KELAS (REFERENSI)'!N1980,IF(B1950=4,'KELAS (REFERENSI)'!N1995,""))))</f>
        <v/>
      </c>
      <c r="O1950" s="38" t="str">
        <f>IF(B1950=1,'KELAS (REFERENSI)'!O1950,IF(B1950=2,'KELAS (REFERENSI)'!O1965,IF(B1950=3,'KELAS (REFERENSI)'!O1980,IF(B1950=4,'KELAS (REFERENSI)'!O1995,""))))</f>
        <v/>
      </c>
      <c r="P1950" s="38" t="str">
        <f>IF(B1950=1,'KELAS (REFERENSI)'!P1950,IF(B1950=2,'KELAS (REFERENSI)'!P1965,IF(B1950=3,'KELAS (REFERENSI)'!P1980,IF(B1950=4,'KELAS (REFERENSI)'!P1995,""))))</f>
        <v/>
      </c>
      <c r="Q1950" s="38" t="str">
        <f t="shared" si="4"/>
        <v>BPS Kota Jakarta Timur</v>
      </c>
      <c r="R1950" s="38" t="str">
        <f t="shared" si="56"/>
        <v/>
      </c>
      <c r="S1950" s="38" t="str">
        <f t="shared" ref="S1950:T1950" si="1958">S1949</f>
        <v>15 Juni sampai dengan 31 Agustus 2026</v>
      </c>
      <c r="T1950" s="38" t="str">
        <f t="shared" si="1958"/>
        <v>31 Agustus 2026</v>
      </c>
      <c r="U1950" s="46"/>
      <c r="V1950" s="42"/>
      <c r="W1950" s="42"/>
      <c r="X1950" s="42"/>
    </row>
    <row r="1951" ht="15.0" customHeight="1">
      <c r="A1951" s="36" t="s">
        <v>7013</v>
      </c>
      <c r="B1951" s="43"/>
      <c r="C1951" s="44"/>
      <c r="D1951" s="47"/>
      <c r="E1951" s="47"/>
      <c r="F1951" s="39" t="str">
        <f t="shared" si="2"/>
        <v>PETUGAS.1950/SPK/SE/PML/3172/2026</v>
      </c>
      <c r="G1951" s="45"/>
      <c r="H1951" s="39" t="str">
        <f>VLOOKUP(G1951,'MITRA (REFERENSI)'!$A:$Z,16,FALSE)</f>
        <v>#N/A</v>
      </c>
      <c r="I1951" s="39" t="str">
        <f>VLOOKUP(G1951,'MITRA (REFERENSI)'!$A:$Z,25,FALSE)</f>
        <v>#N/A</v>
      </c>
      <c r="J1951" s="38" t="str">
        <f>VLOOKUP(G1951,'MITRA (REFERENSI)'!$A:$Z,26,FALSE)</f>
        <v>#N/A</v>
      </c>
      <c r="K1951" s="38" t="str">
        <f>VLOOKUP(G1951,'MITRA (REFERENSI)'!$A:$Z,15,FALSE)</f>
        <v>#N/A</v>
      </c>
      <c r="L1951" s="38" t="str">
        <f>VLOOKUP(G1951,'MITRA (REFERENSI)'!$A:$Z,15,FALSE)</f>
        <v>#N/A</v>
      </c>
      <c r="M1951" s="38" t="str">
        <f>IF(B1951=1,'KELAS (REFERENSI)'!M1951,IF(B1951=2,'KELAS (REFERENSI)'!M1966,IF(B1951=3,'KELAS (REFERENSI)'!M1981,IF(B1951=4,'KELAS (REFERENSI)'!M1996,""))))</f>
        <v/>
      </c>
      <c r="N1951" s="38" t="str">
        <f>IF(B1951=1,'KELAS (REFERENSI)'!N1951,IF(B1951=2,'KELAS (REFERENSI)'!N1966,IF(B1951=3,'KELAS (REFERENSI)'!N1981,IF(B1951=4,'KELAS (REFERENSI)'!N1996,""))))</f>
        <v/>
      </c>
      <c r="O1951" s="38" t="str">
        <f>IF(B1951=1,'KELAS (REFERENSI)'!O1951,IF(B1951=2,'KELAS (REFERENSI)'!O1966,IF(B1951=3,'KELAS (REFERENSI)'!O1981,IF(B1951=4,'KELAS (REFERENSI)'!O1996,""))))</f>
        <v/>
      </c>
      <c r="P1951" s="38" t="str">
        <f>IF(B1951=1,'KELAS (REFERENSI)'!P1951,IF(B1951=2,'KELAS (REFERENSI)'!P1966,IF(B1951=3,'KELAS (REFERENSI)'!P1981,IF(B1951=4,'KELAS (REFERENSI)'!P1996,""))))</f>
        <v/>
      </c>
      <c r="Q1951" s="38" t="str">
        <f t="shared" si="4"/>
        <v>BPS Kota Jakarta Timur</v>
      </c>
      <c r="R1951" s="38" t="str">
        <f t="shared" si="56"/>
        <v/>
      </c>
      <c r="S1951" s="38" t="str">
        <f t="shared" ref="S1951:T1951" si="1959">S1950</f>
        <v>15 Juni sampai dengan 31 Agustus 2026</v>
      </c>
      <c r="T1951" s="38" t="str">
        <f t="shared" si="1959"/>
        <v>31 Agustus 2026</v>
      </c>
      <c r="U1951" s="46"/>
      <c r="V1951" s="42"/>
      <c r="W1951" s="42"/>
      <c r="X1951" s="42"/>
    </row>
    <row r="1952" ht="15.0" customHeight="1">
      <c r="A1952" s="36" t="s">
        <v>7014</v>
      </c>
      <c r="B1952" s="43"/>
      <c r="C1952" s="44"/>
      <c r="D1952" s="47"/>
      <c r="E1952" s="47"/>
      <c r="F1952" s="39" t="str">
        <f t="shared" si="2"/>
        <v>PETUGAS.1951/SPK/SE/PML/3172/2026</v>
      </c>
      <c r="G1952" s="45"/>
      <c r="H1952" s="39" t="str">
        <f>VLOOKUP(G1952,'MITRA (REFERENSI)'!$A:$Z,16,FALSE)</f>
        <v>#N/A</v>
      </c>
      <c r="I1952" s="39" t="str">
        <f>VLOOKUP(G1952,'MITRA (REFERENSI)'!$A:$Z,25,FALSE)</f>
        <v>#N/A</v>
      </c>
      <c r="J1952" s="38" t="str">
        <f>VLOOKUP(G1952,'MITRA (REFERENSI)'!$A:$Z,26,FALSE)</f>
        <v>#N/A</v>
      </c>
      <c r="K1952" s="38" t="str">
        <f>VLOOKUP(G1952,'MITRA (REFERENSI)'!$A:$Z,15,FALSE)</f>
        <v>#N/A</v>
      </c>
      <c r="L1952" s="38" t="str">
        <f>VLOOKUP(G1952,'MITRA (REFERENSI)'!$A:$Z,15,FALSE)</f>
        <v>#N/A</v>
      </c>
      <c r="M1952" s="38" t="str">
        <f>IF(B1952=1,'KELAS (REFERENSI)'!M1952,IF(B1952=2,'KELAS (REFERENSI)'!M1967,IF(B1952=3,'KELAS (REFERENSI)'!M1982,IF(B1952=4,'KELAS (REFERENSI)'!M1997,""))))</f>
        <v/>
      </c>
      <c r="N1952" s="38" t="str">
        <f>IF(B1952=1,'KELAS (REFERENSI)'!N1952,IF(B1952=2,'KELAS (REFERENSI)'!N1967,IF(B1952=3,'KELAS (REFERENSI)'!N1982,IF(B1952=4,'KELAS (REFERENSI)'!N1997,""))))</f>
        <v/>
      </c>
      <c r="O1952" s="38" t="str">
        <f>IF(B1952=1,'KELAS (REFERENSI)'!O1952,IF(B1952=2,'KELAS (REFERENSI)'!O1967,IF(B1952=3,'KELAS (REFERENSI)'!O1982,IF(B1952=4,'KELAS (REFERENSI)'!O1997,""))))</f>
        <v/>
      </c>
      <c r="P1952" s="38" t="str">
        <f>IF(B1952=1,'KELAS (REFERENSI)'!P1952,IF(B1952=2,'KELAS (REFERENSI)'!P1967,IF(B1952=3,'KELAS (REFERENSI)'!P1982,IF(B1952=4,'KELAS (REFERENSI)'!P1997,""))))</f>
        <v/>
      </c>
      <c r="Q1952" s="38" t="str">
        <f t="shared" si="4"/>
        <v>BPS Kota Jakarta Timur</v>
      </c>
      <c r="R1952" s="38" t="str">
        <f t="shared" si="56"/>
        <v/>
      </c>
      <c r="S1952" s="38" t="str">
        <f t="shared" ref="S1952:T1952" si="1960">S1951</f>
        <v>15 Juni sampai dengan 31 Agustus 2026</v>
      </c>
      <c r="T1952" s="38" t="str">
        <f t="shared" si="1960"/>
        <v>31 Agustus 2026</v>
      </c>
      <c r="U1952" s="46"/>
      <c r="V1952" s="42"/>
      <c r="W1952" s="42"/>
      <c r="X1952" s="42"/>
    </row>
    <row r="1953" ht="15.0" customHeight="1">
      <c r="A1953" s="36" t="s">
        <v>7015</v>
      </c>
      <c r="B1953" s="43"/>
      <c r="C1953" s="44"/>
      <c r="D1953" s="47"/>
      <c r="E1953" s="47"/>
      <c r="F1953" s="39" t="str">
        <f t="shared" si="2"/>
        <v>PETUGAS.1952/SPK/SE/PML/3172/2026</v>
      </c>
      <c r="G1953" s="45"/>
      <c r="H1953" s="39" t="str">
        <f>VLOOKUP(G1953,'MITRA (REFERENSI)'!$A:$Z,16,FALSE)</f>
        <v>#N/A</v>
      </c>
      <c r="I1953" s="39" t="str">
        <f>VLOOKUP(G1953,'MITRA (REFERENSI)'!$A:$Z,25,FALSE)</f>
        <v>#N/A</v>
      </c>
      <c r="J1953" s="38" t="str">
        <f>VLOOKUP(G1953,'MITRA (REFERENSI)'!$A:$Z,26,FALSE)</f>
        <v>#N/A</v>
      </c>
      <c r="K1953" s="38" t="str">
        <f>VLOOKUP(G1953,'MITRA (REFERENSI)'!$A:$Z,15,FALSE)</f>
        <v>#N/A</v>
      </c>
      <c r="L1953" s="38" t="str">
        <f>VLOOKUP(G1953,'MITRA (REFERENSI)'!$A:$Z,15,FALSE)</f>
        <v>#N/A</v>
      </c>
      <c r="M1953" s="38" t="str">
        <f>IF(B1953=1,'KELAS (REFERENSI)'!M1953,IF(B1953=2,'KELAS (REFERENSI)'!M1968,IF(B1953=3,'KELAS (REFERENSI)'!M1983,IF(B1953=4,'KELAS (REFERENSI)'!M1998,""))))</f>
        <v/>
      </c>
      <c r="N1953" s="38" t="str">
        <f>IF(B1953=1,'KELAS (REFERENSI)'!N1953,IF(B1953=2,'KELAS (REFERENSI)'!N1968,IF(B1953=3,'KELAS (REFERENSI)'!N1983,IF(B1953=4,'KELAS (REFERENSI)'!N1998,""))))</f>
        <v/>
      </c>
      <c r="O1953" s="38" t="str">
        <f>IF(B1953=1,'KELAS (REFERENSI)'!O1953,IF(B1953=2,'KELAS (REFERENSI)'!O1968,IF(B1953=3,'KELAS (REFERENSI)'!O1983,IF(B1953=4,'KELAS (REFERENSI)'!O1998,""))))</f>
        <v/>
      </c>
      <c r="P1953" s="38" t="str">
        <f>IF(B1953=1,'KELAS (REFERENSI)'!P1953,IF(B1953=2,'KELAS (REFERENSI)'!P1968,IF(B1953=3,'KELAS (REFERENSI)'!P1983,IF(B1953=4,'KELAS (REFERENSI)'!P1998,""))))</f>
        <v/>
      </c>
      <c r="Q1953" s="38" t="str">
        <f t="shared" si="4"/>
        <v>BPS Kota Jakarta Timur</v>
      </c>
      <c r="R1953" s="38" t="str">
        <f t="shared" si="56"/>
        <v/>
      </c>
      <c r="S1953" s="38" t="str">
        <f t="shared" ref="S1953:T1953" si="1961">S1952</f>
        <v>15 Juni sampai dengan 31 Agustus 2026</v>
      </c>
      <c r="T1953" s="38" t="str">
        <f t="shared" si="1961"/>
        <v>31 Agustus 2026</v>
      </c>
      <c r="U1953" s="46"/>
      <c r="V1953" s="42"/>
      <c r="W1953" s="42"/>
      <c r="X1953" s="42"/>
    </row>
    <row r="1954" ht="15.0" customHeight="1">
      <c r="A1954" s="36" t="s">
        <v>7016</v>
      </c>
      <c r="B1954" s="43"/>
      <c r="C1954" s="44"/>
      <c r="D1954" s="47"/>
      <c r="E1954" s="47"/>
      <c r="F1954" s="39" t="str">
        <f t="shared" si="2"/>
        <v>PETUGAS.1953/SPK/SE/PML/3172/2026</v>
      </c>
      <c r="G1954" s="45"/>
      <c r="H1954" s="39" t="str">
        <f>VLOOKUP(G1954,'MITRA (REFERENSI)'!$A:$Z,16,FALSE)</f>
        <v>#N/A</v>
      </c>
      <c r="I1954" s="39" t="str">
        <f>VLOOKUP(G1954,'MITRA (REFERENSI)'!$A:$Z,25,FALSE)</f>
        <v>#N/A</v>
      </c>
      <c r="J1954" s="38" t="str">
        <f>VLOOKUP(G1954,'MITRA (REFERENSI)'!$A:$Z,26,FALSE)</f>
        <v>#N/A</v>
      </c>
      <c r="K1954" s="38" t="str">
        <f>VLOOKUP(G1954,'MITRA (REFERENSI)'!$A:$Z,15,FALSE)</f>
        <v>#N/A</v>
      </c>
      <c r="L1954" s="38" t="str">
        <f>VLOOKUP(G1954,'MITRA (REFERENSI)'!$A:$Z,15,FALSE)</f>
        <v>#N/A</v>
      </c>
      <c r="M1954" s="38" t="str">
        <f>IF(B1954=1,'KELAS (REFERENSI)'!M1954,IF(B1954=2,'KELAS (REFERENSI)'!M1969,IF(B1954=3,'KELAS (REFERENSI)'!M1984,IF(B1954=4,'KELAS (REFERENSI)'!M1999,""))))</f>
        <v/>
      </c>
      <c r="N1954" s="38" t="str">
        <f>IF(B1954=1,'KELAS (REFERENSI)'!N1954,IF(B1954=2,'KELAS (REFERENSI)'!N1969,IF(B1954=3,'KELAS (REFERENSI)'!N1984,IF(B1954=4,'KELAS (REFERENSI)'!N1999,""))))</f>
        <v/>
      </c>
      <c r="O1954" s="38" t="str">
        <f>IF(B1954=1,'KELAS (REFERENSI)'!O1954,IF(B1954=2,'KELAS (REFERENSI)'!O1969,IF(B1954=3,'KELAS (REFERENSI)'!O1984,IF(B1954=4,'KELAS (REFERENSI)'!O1999,""))))</f>
        <v/>
      </c>
      <c r="P1954" s="38" t="str">
        <f>IF(B1954=1,'KELAS (REFERENSI)'!P1954,IF(B1954=2,'KELAS (REFERENSI)'!P1969,IF(B1954=3,'KELAS (REFERENSI)'!P1984,IF(B1954=4,'KELAS (REFERENSI)'!P1999,""))))</f>
        <v/>
      </c>
      <c r="Q1954" s="38" t="str">
        <f t="shared" si="4"/>
        <v>BPS Kota Jakarta Timur</v>
      </c>
      <c r="R1954" s="38" t="str">
        <f t="shared" si="56"/>
        <v/>
      </c>
      <c r="S1954" s="38" t="str">
        <f t="shared" ref="S1954:T1954" si="1962">S1953</f>
        <v>15 Juni sampai dengan 31 Agustus 2026</v>
      </c>
      <c r="T1954" s="38" t="str">
        <f t="shared" si="1962"/>
        <v>31 Agustus 2026</v>
      </c>
      <c r="U1954" s="46"/>
      <c r="V1954" s="42"/>
      <c r="W1954" s="42"/>
      <c r="X1954" s="42"/>
    </row>
    <row r="1955" ht="15.0" customHeight="1">
      <c r="A1955" s="36" t="s">
        <v>7017</v>
      </c>
      <c r="B1955" s="43"/>
      <c r="C1955" s="44"/>
      <c r="D1955" s="47"/>
      <c r="E1955" s="47"/>
      <c r="F1955" s="39" t="str">
        <f t="shared" si="2"/>
        <v>PETUGAS.1954/SPK/SE/PML/3172/2026</v>
      </c>
      <c r="G1955" s="45"/>
      <c r="H1955" s="39" t="str">
        <f>VLOOKUP(G1955,'MITRA (REFERENSI)'!$A:$Z,16,FALSE)</f>
        <v>#N/A</v>
      </c>
      <c r="I1955" s="39" t="str">
        <f>VLOOKUP(G1955,'MITRA (REFERENSI)'!$A:$Z,25,FALSE)</f>
        <v>#N/A</v>
      </c>
      <c r="J1955" s="38" t="str">
        <f>VLOOKUP(G1955,'MITRA (REFERENSI)'!$A:$Z,26,FALSE)</f>
        <v>#N/A</v>
      </c>
      <c r="K1955" s="38" t="str">
        <f>VLOOKUP(G1955,'MITRA (REFERENSI)'!$A:$Z,15,FALSE)</f>
        <v>#N/A</v>
      </c>
      <c r="L1955" s="38" t="str">
        <f>VLOOKUP(G1955,'MITRA (REFERENSI)'!$A:$Z,15,FALSE)</f>
        <v>#N/A</v>
      </c>
      <c r="M1955" s="38" t="str">
        <f>IF(B1955=1,'KELAS (REFERENSI)'!M1955,IF(B1955=2,'KELAS (REFERENSI)'!M1970,IF(B1955=3,'KELAS (REFERENSI)'!M1985,IF(B1955=4,'KELAS (REFERENSI)'!M2000,""))))</f>
        <v/>
      </c>
      <c r="N1955" s="38" t="str">
        <f>IF(B1955=1,'KELAS (REFERENSI)'!N1955,IF(B1955=2,'KELAS (REFERENSI)'!N1970,IF(B1955=3,'KELAS (REFERENSI)'!N1985,IF(B1955=4,'KELAS (REFERENSI)'!N2000,""))))</f>
        <v/>
      </c>
      <c r="O1955" s="38" t="str">
        <f>IF(B1955=1,'KELAS (REFERENSI)'!O1955,IF(B1955=2,'KELAS (REFERENSI)'!O1970,IF(B1955=3,'KELAS (REFERENSI)'!O1985,IF(B1955=4,'KELAS (REFERENSI)'!O2000,""))))</f>
        <v/>
      </c>
      <c r="P1955" s="38" t="str">
        <f>IF(B1955=1,'KELAS (REFERENSI)'!P1955,IF(B1955=2,'KELAS (REFERENSI)'!P1970,IF(B1955=3,'KELAS (REFERENSI)'!P1985,IF(B1955=4,'KELAS (REFERENSI)'!P2000,""))))</f>
        <v/>
      </c>
      <c r="Q1955" s="38" t="str">
        <f t="shared" si="4"/>
        <v>BPS Kota Jakarta Timur</v>
      </c>
      <c r="R1955" s="38" t="str">
        <f t="shared" si="56"/>
        <v/>
      </c>
      <c r="S1955" s="38" t="str">
        <f t="shared" ref="S1955:T1955" si="1963">S1954</f>
        <v>15 Juni sampai dengan 31 Agustus 2026</v>
      </c>
      <c r="T1955" s="38" t="str">
        <f t="shared" si="1963"/>
        <v>31 Agustus 2026</v>
      </c>
      <c r="U1955" s="46"/>
      <c r="V1955" s="42"/>
      <c r="W1955" s="42"/>
      <c r="X1955" s="42"/>
    </row>
    <row r="1956" ht="15.0" customHeight="1">
      <c r="A1956" s="36" t="s">
        <v>7018</v>
      </c>
      <c r="B1956" s="43"/>
      <c r="C1956" s="44"/>
      <c r="D1956" s="47"/>
      <c r="E1956" s="47"/>
      <c r="F1956" s="39" t="str">
        <f t="shared" si="2"/>
        <v>PETUGAS.1955/SPK/SE/PML/3172/2026</v>
      </c>
      <c r="G1956" s="45"/>
      <c r="H1956" s="39" t="str">
        <f>VLOOKUP(G1956,'MITRA (REFERENSI)'!$A:$Z,16,FALSE)</f>
        <v>#N/A</v>
      </c>
      <c r="I1956" s="39" t="str">
        <f>VLOOKUP(G1956,'MITRA (REFERENSI)'!$A:$Z,25,FALSE)</f>
        <v>#N/A</v>
      </c>
      <c r="J1956" s="38" t="str">
        <f>VLOOKUP(G1956,'MITRA (REFERENSI)'!$A:$Z,26,FALSE)</f>
        <v>#N/A</v>
      </c>
      <c r="K1956" s="38" t="str">
        <f>VLOOKUP(G1956,'MITRA (REFERENSI)'!$A:$Z,15,FALSE)</f>
        <v>#N/A</v>
      </c>
      <c r="L1956" s="38" t="str">
        <f>VLOOKUP(G1956,'MITRA (REFERENSI)'!$A:$Z,15,FALSE)</f>
        <v>#N/A</v>
      </c>
      <c r="M1956" s="38" t="str">
        <f>IF(B1956=1,'KELAS (REFERENSI)'!M1956,IF(B1956=2,'KELAS (REFERENSI)'!M1971,IF(B1956=3,'KELAS (REFERENSI)'!M1986,IF(B1956=4,'KELAS (REFERENSI)'!M2001,""))))</f>
        <v/>
      </c>
      <c r="N1956" s="38" t="str">
        <f>IF(B1956=1,'KELAS (REFERENSI)'!N1956,IF(B1956=2,'KELAS (REFERENSI)'!N1971,IF(B1956=3,'KELAS (REFERENSI)'!N1986,IF(B1956=4,'KELAS (REFERENSI)'!N2001,""))))</f>
        <v/>
      </c>
      <c r="O1956" s="38" t="str">
        <f>IF(B1956=1,'KELAS (REFERENSI)'!O1956,IF(B1956=2,'KELAS (REFERENSI)'!O1971,IF(B1956=3,'KELAS (REFERENSI)'!O1986,IF(B1956=4,'KELAS (REFERENSI)'!O2001,""))))</f>
        <v/>
      </c>
      <c r="P1956" s="38" t="str">
        <f>IF(B1956=1,'KELAS (REFERENSI)'!P1956,IF(B1956=2,'KELAS (REFERENSI)'!P1971,IF(B1956=3,'KELAS (REFERENSI)'!P1986,IF(B1956=4,'KELAS (REFERENSI)'!P2001,""))))</f>
        <v/>
      </c>
      <c r="Q1956" s="38" t="str">
        <f t="shared" si="4"/>
        <v>BPS Kota Jakarta Timur</v>
      </c>
      <c r="R1956" s="38" t="str">
        <f t="shared" si="56"/>
        <v/>
      </c>
      <c r="S1956" s="38" t="str">
        <f t="shared" ref="S1956:T1956" si="1964">S1955</f>
        <v>15 Juni sampai dengan 31 Agustus 2026</v>
      </c>
      <c r="T1956" s="38" t="str">
        <f t="shared" si="1964"/>
        <v>31 Agustus 2026</v>
      </c>
      <c r="U1956" s="46"/>
      <c r="V1956" s="42"/>
      <c r="W1956" s="42"/>
      <c r="X1956" s="42"/>
    </row>
    <row r="1957" ht="15.0" customHeight="1">
      <c r="A1957" s="36" t="s">
        <v>7019</v>
      </c>
      <c r="B1957" s="43"/>
      <c r="C1957" s="44"/>
      <c r="D1957" s="47"/>
      <c r="E1957" s="47"/>
      <c r="F1957" s="39" t="str">
        <f t="shared" si="2"/>
        <v>PETUGAS.1956/SPK/SE/PML/3172/2026</v>
      </c>
      <c r="G1957" s="45"/>
      <c r="H1957" s="39" t="str">
        <f>VLOOKUP(G1957,'MITRA (REFERENSI)'!$A:$Z,16,FALSE)</f>
        <v>#N/A</v>
      </c>
      <c r="I1957" s="39" t="str">
        <f>VLOOKUP(G1957,'MITRA (REFERENSI)'!$A:$Z,25,FALSE)</f>
        <v>#N/A</v>
      </c>
      <c r="J1957" s="38" t="str">
        <f>VLOOKUP(G1957,'MITRA (REFERENSI)'!$A:$Z,26,FALSE)</f>
        <v>#N/A</v>
      </c>
      <c r="K1957" s="38" t="str">
        <f>VLOOKUP(G1957,'MITRA (REFERENSI)'!$A:$Z,15,FALSE)</f>
        <v>#N/A</v>
      </c>
      <c r="L1957" s="38" t="str">
        <f>VLOOKUP(G1957,'MITRA (REFERENSI)'!$A:$Z,15,FALSE)</f>
        <v>#N/A</v>
      </c>
      <c r="M1957" s="38" t="str">
        <f>IF(B1957=1,'KELAS (REFERENSI)'!M1957,IF(B1957=2,'KELAS (REFERENSI)'!M1972,IF(B1957=3,'KELAS (REFERENSI)'!M1987,IF(B1957=4,'KELAS (REFERENSI)'!M2002,""))))</f>
        <v/>
      </c>
      <c r="N1957" s="38" t="str">
        <f>IF(B1957=1,'KELAS (REFERENSI)'!N1957,IF(B1957=2,'KELAS (REFERENSI)'!N1972,IF(B1957=3,'KELAS (REFERENSI)'!N1987,IF(B1957=4,'KELAS (REFERENSI)'!N2002,""))))</f>
        <v/>
      </c>
      <c r="O1957" s="38" t="str">
        <f>IF(B1957=1,'KELAS (REFERENSI)'!O1957,IF(B1957=2,'KELAS (REFERENSI)'!O1972,IF(B1957=3,'KELAS (REFERENSI)'!O1987,IF(B1957=4,'KELAS (REFERENSI)'!O2002,""))))</f>
        <v/>
      </c>
      <c r="P1957" s="38" t="str">
        <f>IF(B1957=1,'KELAS (REFERENSI)'!P1957,IF(B1957=2,'KELAS (REFERENSI)'!P1972,IF(B1957=3,'KELAS (REFERENSI)'!P1987,IF(B1957=4,'KELAS (REFERENSI)'!P2002,""))))</f>
        <v/>
      </c>
      <c r="Q1957" s="38" t="str">
        <f t="shared" si="4"/>
        <v>BPS Kota Jakarta Timur</v>
      </c>
      <c r="R1957" s="38" t="str">
        <f t="shared" si="56"/>
        <v/>
      </c>
      <c r="S1957" s="38" t="str">
        <f t="shared" ref="S1957:T1957" si="1965">S1956</f>
        <v>15 Juni sampai dengan 31 Agustus 2026</v>
      </c>
      <c r="T1957" s="38" t="str">
        <f t="shared" si="1965"/>
        <v>31 Agustus 2026</v>
      </c>
      <c r="U1957" s="46"/>
      <c r="V1957" s="42"/>
      <c r="W1957" s="42"/>
      <c r="X1957" s="42"/>
    </row>
    <row r="1958" ht="15.0" customHeight="1">
      <c r="A1958" s="36" t="s">
        <v>7020</v>
      </c>
      <c r="B1958" s="43"/>
      <c r="C1958" s="44"/>
      <c r="D1958" s="47"/>
      <c r="E1958" s="47"/>
      <c r="F1958" s="39" t="str">
        <f t="shared" si="2"/>
        <v>PETUGAS.1957/SPK/SE/PML/3172/2026</v>
      </c>
      <c r="G1958" s="45"/>
      <c r="H1958" s="39" t="str">
        <f>VLOOKUP(G1958,'MITRA (REFERENSI)'!$A:$Z,16,FALSE)</f>
        <v>#N/A</v>
      </c>
      <c r="I1958" s="39" t="str">
        <f>VLOOKUP(G1958,'MITRA (REFERENSI)'!$A:$Z,25,FALSE)</f>
        <v>#N/A</v>
      </c>
      <c r="J1958" s="38" t="str">
        <f>VLOOKUP(G1958,'MITRA (REFERENSI)'!$A:$Z,26,FALSE)</f>
        <v>#N/A</v>
      </c>
      <c r="K1958" s="38" t="str">
        <f>VLOOKUP(G1958,'MITRA (REFERENSI)'!$A:$Z,15,FALSE)</f>
        <v>#N/A</v>
      </c>
      <c r="L1958" s="38" t="str">
        <f>VLOOKUP(G1958,'MITRA (REFERENSI)'!$A:$Z,15,FALSE)</f>
        <v>#N/A</v>
      </c>
      <c r="M1958" s="38" t="str">
        <f>IF(B1958=1,'KELAS (REFERENSI)'!M1958,IF(B1958=2,'KELAS (REFERENSI)'!M1973,IF(B1958=3,'KELAS (REFERENSI)'!M1988,IF(B1958=4,'KELAS (REFERENSI)'!M2003,""))))</f>
        <v/>
      </c>
      <c r="N1958" s="38" t="str">
        <f>IF(B1958=1,'KELAS (REFERENSI)'!N1958,IF(B1958=2,'KELAS (REFERENSI)'!N1973,IF(B1958=3,'KELAS (REFERENSI)'!N1988,IF(B1958=4,'KELAS (REFERENSI)'!N2003,""))))</f>
        <v/>
      </c>
      <c r="O1958" s="38" t="str">
        <f>IF(B1958=1,'KELAS (REFERENSI)'!O1958,IF(B1958=2,'KELAS (REFERENSI)'!O1973,IF(B1958=3,'KELAS (REFERENSI)'!O1988,IF(B1958=4,'KELAS (REFERENSI)'!O2003,""))))</f>
        <v/>
      </c>
      <c r="P1958" s="38" t="str">
        <f>IF(B1958=1,'KELAS (REFERENSI)'!P1958,IF(B1958=2,'KELAS (REFERENSI)'!P1973,IF(B1958=3,'KELAS (REFERENSI)'!P1988,IF(B1958=4,'KELAS (REFERENSI)'!P2003,""))))</f>
        <v/>
      </c>
      <c r="Q1958" s="38" t="str">
        <f t="shared" si="4"/>
        <v>BPS Kota Jakarta Timur</v>
      </c>
      <c r="R1958" s="38" t="str">
        <f t="shared" si="56"/>
        <v/>
      </c>
      <c r="S1958" s="38" t="str">
        <f t="shared" ref="S1958:T1958" si="1966">S1957</f>
        <v>15 Juni sampai dengan 31 Agustus 2026</v>
      </c>
      <c r="T1958" s="38" t="str">
        <f t="shared" si="1966"/>
        <v>31 Agustus 2026</v>
      </c>
      <c r="U1958" s="46"/>
      <c r="V1958" s="42"/>
      <c r="W1958" s="42"/>
      <c r="X1958" s="42"/>
    </row>
    <row r="1959" ht="15.0" customHeight="1">
      <c r="A1959" s="36" t="s">
        <v>7021</v>
      </c>
      <c r="B1959" s="43"/>
      <c r="C1959" s="44"/>
      <c r="D1959" s="47"/>
      <c r="E1959" s="47"/>
      <c r="F1959" s="39" t="str">
        <f t="shared" si="2"/>
        <v>PETUGAS.1958/SPK/SE/PML/3172/2026</v>
      </c>
      <c r="G1959" s="45"/>
      <c r="H1959" s="39" t="str">
        <f>VLOOKUP(G1959,'MITRA (REFERENSI)'!$A:$Z,16,FALSE)</f>
        <v>#N/A</v>
      </c>
      <c r="I1959" s="39" t="str">
        <f>VLOOKUP(G1959,'MITRA (REFERENSI)'!$A:$Z,25,FALSE)</f>
        <v>#N/A</v>
      </c>
      <c r="J1959" s="38" t="str">
        <f>VLOOKUP(G1959,'MITRA (REFERENSI)'!$A:$Z,26,FALSE)</f>
        <v>#N/A</v>
      </c>
      <c r="K1959" s="38" t="str">
        <f>VLOOKUP(G1959,'MITRA (REFERENSI)'!$A:$Z,15,FALSE)</f>
        <v>#N/A</v>
      </c>
      <c r="L1959" s="38" t="str">
        <f>VLOOKUP(G1959,'MITRA (REFERENSI)'!$A:$Z,15,FALSE)</f>
        <v>#N/A</v>
      </c>
      <c r="M1959" s="38" t="str">
        <f>IF(B1959=1,'KELAS (REFERENSI)'!M1959,IF(B1959=2,'KELAS (REFERENSI)'!M1974,IF(B1959=3,'KELAS (REFERENSI)'!M1989,IF(B1959=4,'KELAS (REFERENSI)'!M2004,""))))</f>
        <v/>
      </c>
      <c r="N1959" s="38" t="str">
        <f>IF(B1959=1,'KELAS (REFERENSI)'!N1959,IF(B1959=2,'KELAS (REFERENSI)'!N1974,IF(B1959=3,'KELAS (REFERENSI)'!N1989,IF(B1959=4,'KELAS (REFERENSI)'!N2004,""))))</f>
        <v/>
      </c>
      <c r="O1959" s="38" t="str">
        <f>IF(B1959=1,'KELAS (REFERENSI)'!O1959,IF(B1959=2,'KELAS (REFERENSI)'!O1974,IF(B1959=3,'KELAS (REFERENSI)'!O1989,IF(B1959=4,'KELAS (REFERENSI)'!O2004,""))))</f>
        <v/>
      </c>
      <c r="P1959" s="38" t="str">
        <f>IF(B1959=1,'KELAS (REFERENSI)'!P1959,IF(B1959=2,'KELAS (REFERENSI)'!P1974,IF(B1959=3,'KELAS (REFERENSI)'!P1989,IF(B1959=4,'KELAS (REFERENSI)'!P2004,""))))</f>
        <v/>
      </c>
      <c r="Q1959" s="38" t="str">
        <f t="shared" si="4"/>
        <v>BPS Kota Jakarta Timur</v>
      </c>
      <c r="R1959" s="38" t="str">
        <f t="shared" si="56"/>
        <v/>
      </c>
      <c r="S1959" s="38" t="str">
        <f t="shared" ref="S1959:T1959" si="1967">S1958</f>
        <v>15 Juni sampai dengan 31 Agustus 2026</v>
      </c>
      <c r="T1959" s="38" t="str">
        <f t="shared" si="1967"/>
        <v>31 Agustus 2026</v>
      </c>
      <c r="U1959" s="46"/>
      <c r="V1959" s="42"/>
      <c r="W1959" s="42"/>
      <c r="X1959" s="42"/>
    </row>
    <row r="1960" ht="15.0" customHeight="1">
      <c r="A1960" s="36" t="s">
        <v>7022</v>
      </c>
      <c r="B1960" s="43"/>
      <c r="C1960" s="44"/>
      <c r="D1960" s="47"/>
      <c r="E1960" s="47"/>
      <c r="F1960" s="39" t="str">
        <f t="shared" si="2"/>
        <v>PETUGAS.1959/SPK/SE/PML/3172/2026</v>
      </c>
      <c r="G1960" s="45"/>
      <c r="H1960" s="39" t="str">
        <f>VLOOKUP(G1960,'MITRA (REFERENSI)'!$A:$Z,16,FALSE)</f>
        <v>#N/A</v>
      </c>
      <c r="I1960" s="39" t="str">
        <f>VLOOKUP(G1960,'MITRA (REFERENSI)'!$A:$Z,25,FALSE)</f>
        <v>#N/A</v>
      </c>
      <c r="J1960" s="38" t="str">
        <f>VLOOKUP(G1960,'MITRA (REFERENSI)'!$A:$Z,26,FALSE)</f>
        <v>#N/A</v>
      </c>
      <c r="K1960" s="38" t="str">
        <f>VLOOKUP(G1960,'MITRA (REFERENSI)'!$A:$Z,15,FALSE)</f>
        <v>#N/A</v>
      </c>
      <c r="L1960" s="38" t="str">
        <f>VLOOKUP(G1960,'MITRA (REFERENSI)'!$A:$Z,15,FALSE)</f>
        <v>#N/A</v>
      </c>
      <c r="M1960" s="38" t="str">
        <f>IF(B1960=1,'KELAS (REFERENSI)'!M1960,IF(B1960=2,'KELAS (REFERENSI)'!M1975,IF(B1960=3,'KELAS (REFERENSI)'!M1990,IF(B1960=4,'KELAS (REFERENSI)'!M2005,""))))</f>
        <v/>
      </c>
      <c r="N1960" s="38" t="str">
        <f>IF(B1960=1,'KELAS (REFERENSI)'!N1960,IF(B1960=2,'KELAS (REFERENSI)'!N1975,IF(B1960=3,'KELAS (REFERENSI)'!N1990,IF(B1960=4,'KELAS (REFERENSI)'!N2005,""))))</f>
        <v/>
      </c>
      <c r="O1960" s="38" t="str">
        <f>IF(B1960=1,'KELAS (REFERENSI)'!O1960,IF(B1960=2,'KELAS (REFERENSI)'!O1975,IF(B1960=3,'KELAS (REFERENSI)'!O1990,IF(B1960=4,'KELAS (REFERENSI)'!O2005,""))))</f>
        <v/>
      </c>
      <c r="P1960" s="38" t="str">
        <f>IF(B1960=1,'KELAS (REFERENSI)'!P1960,IF(B1960=2,'KELAS (REFERENSI)'!P1975,IF(B1960=3,'KELAS (REFERENSI)'!P1990,IF(B1960=4,'KELAS (REFERENSI)'!P2005,""))))</f>
        <v/>
      </c>
      <c r="Q1960" s="38" t="str">
        <f t="shared" si="4"/>
        <v>BPS Kota Jakarta Timur</v>
      </c>
      <c r="R1960" s="38" t="str">
        <f t="shared" si="56"/>
        <v/>
      </c>
      <c r="S1960" s="38" t="str">
        <f t="shared" ref="S1960:T1960" si="1968">S1959</f>
        <v>15 Juni sampai dengan 31 Agustus 2026</v>
      </c>
      <c r="T1960" s="38" t="str">
        <f t="shared" si="1968"/>
        <v>31 Agustus 2026</v>
      </c>
      <c r="U1960" s="46"/>
      <c r="V1960" s="42"/>
      <c r="W1960" s="42"/>
      <c r="X1960" s="42"/>
    </row>
    <row r="1961" ht="15.0" customHeight="1">
      <c r="A1961" s="36" t="s">
        <v>7023</v>
      </c>
      <c r="B1961" s="43"/>
      <c r="C1961" s="44"/>
      <c r="D1961" s="47"/>
      <c r="E1961" s="47"/>
      <c r="F1961" s="39" t="str">
        <f t="shared" si="2"/>
        <v>PETUGAS.1960/SPK/SE/PML/3172/2026</v>
      </c>
      <c r="G1961" s="45"/>
      <c r="H1961" s="39" t="str">
        <f>VLOOKUP(G1961,'MITRA (REFERENSI)'!$A:$Z,16,FALSE)</f>
        <v>#N/A</v>
      </c>
      <c r="I1961" s="39" t="str">
        <f>VLOOKUP(G1961,'MITRA (REFERENSI)'!$A:$Z,25,FALSE)</f>
        <v>#N/A</v>
      </c>
      <c r="J1961" s="38" t="str">
        <f>VLOOKUP(G1961,'MITRA (REFERENSI)'!$A:$Z,26,FALSE)</f>
        <v>#N/A</v>
      </c>
      <c r="K1961" s="38" t="str">
        <f>VLOOKUP(G1961,'MITRA (REFERENSI)'!$A:$Z,15,FALSE)</f>
        <v>#N/A</v>
      </c>
      <c r="L1961" s="38" t="str">
        <f>VLOOKUP(G1961,'MITRA (REFERENSI)'!$A:$Z,15,FALSE)</f>
        <v>#N/A</v>
      </c>
      <c r="M1961" s="38" t="str">
        <f>IF(B1961=1,'KELAS (REFERENSI)'!M1961,IF(B1961=2,'KELAS (REFERENSI)'!M1976,IF(B1961=3,'KELAS (REFERENSI)'!M1991,IF(B1961=4,'KELAS (REFERENSI)'!M2006,""))))</f>
        <v/>
      </c>
      <c r="N1961" s="38" t="str">
        <f>IF(B1961=1,'KELAS (REFERENSI)'!N1961,IF(B1961=2,'KELAS (REFERENSI)'!N1976,IF(B1961=3,'KELAS (REFERENSI)'!N1991,IF(B1961=4,'KELAS (REFERENSI)'!N2006,""))))</f>
        <v/>
      </c>
      <c r="O1961" s="38" t="str">
        <f>IF(B1961=1,'KELAS (REFERENSI)'!O1961,IF(B1961=2,'KELAS (REFERENSI)'!O1976,IF(B1961=3,'KELAS (REFERENSI)'!O1991,IF(B1961=4,'KELAS (REFERENSI)'!O2006,""))))</f>
        <v/>
      </c>
      <c r="P1961" s="38" t="str">
        <f>IF(B1961=1,'KELAS (REFERENSI)'!P1961,IF(B1961=2,'KELAS (REFERENSI)'!P1976,IF(B1961=3,'KELAS (REFERENSI)'!P1991,IF(B1961=4,'KELAS (REFERENSI)'!P2006,""))))</f>
        <v/>
      </c>
      <c r="Q1961" s="38" t="str">
        <f t="shared" si="4"/>
        <v>BPS Kota Jakarta Timur</v>
      </c>
      <c r="R1961" s="38" t="str">
        <f t="shared" si="56"/>
        <v/>
      </c>
      <c r="S1961" s="38" t="str">
        <f t="shared" ref="S1961:T1961" si="1969">S1960</f>
        <v>15 Juni sampai dengan 31 Agustus 2026</v>
      </c>
      <c r="T1961" s="38" t="str">
        <f t="shared" si="1969"/>
        <v>31 Agustus 2026</v>
      </c>
      <c r="U1961" s="46"/>
      <c r="V1961" s="42"/>
      <c r="W1961" s="42"/>
      <c r="X1961" s="42"/>
    </row>
    <row r="1962" ht="15.0" customHeight="1">
      <c r="A1962" s="36" t="s">
        <v>7024</v>
      </c>
      <c r="B1962" s="43"/>
      <c r="C1962" s="44"/>
      <c r="D1962" s="47"/>
      <c r="E1962" s="47"/>
      <c r="F1962" s="39" t="str">
        <f t="shared" si="2"/>
        <v>PETUGAS.1961/SPK/SE/PML/3172/2026</v>
      </c>
      <c r="G1962" s="45"/>
      <c r="H1962" s="39" t="str">
        <f>VLOOKUP(G1962,'MITRA (REFERENSI)'!$A:$Z,16,FALSE)</f>
        <v>#N/A</v>
      </c>
      <c r="I1962" s="39" t="str">
        <f>VLOOKUP(G1962,'MITRA (REFERENSI)'!$A:$Z,25,FALSE)</f>
        <v>#N/A</v>
      </c>
      <c r="J1962" s="38" t="str">
        <f>VLOOKUP(G1962,'MITRA (REFERENSI)'!$A:$Z,26,FALSE)</f>
        <v>#N/A</v>
      </c>
      <c r="K1962" s="38" t="str">
        <f>VLOOKUP(G1962,'MITRA (REFERENSI)'!$A:$Z,15,FALSE)</f>
        <v>#N/A</v>
      </c>
      <c r="L1962" s="38" t="str">
        <f>VLOOKUP(G1962,'MITRA (REFERENSI)'!$A:$Z,15,FALSE)</f>
        <v>#N/A</v>
      </c>
      <c r="M1962" s="38" t="str">
        <f>IF(B1962=1,'KELAS (REFERENSI)'!M1962,IF(B1962=2,'KELAS (REFERENSI)'!M1977,IF(B1962=3,'KELAS (REFERENSI)'!M1992,IF(B1962=4,'KELAS (REFERENSI)'!M2007,""))))</f>
        <v/>
      </c>
      <c r="N1962" s="38" t="str">
        <f>IF(B1962=1,'KELAS (REFERENSI)'!N1962,IF(B1962=2,'KELAS (REFERENSI)'!N1977,IF(B1962=3,'KELAS (REFERENSI)'!N1992,IF(B1962=4,'KELAS (REFERENSI)'!N2007,""))))</f>
        <v/>
      </c>
      <c r="O1962" s="38" t="str">
        <f>IF(B1962=1,'KELAS (REFERENSI)'!O1962,IF(B1962=2,'KELAS (REFERENSI)'!O1977,IF(B1962=3,'KELAS (REFERENSI)'!O1992,IF(B1962=4,'KELAS (REFERENSI)'!O2007,""))))</f>
        <v/>
      </c>
      <c r="P1962" s="38" t="str">
        <f>IF(B1962=1,'KELAS (REFERENSI)'!P1962,IF(B1962=2,'KELAS (REFERENSI)'!P1977,IF(B1962=3,'KELAS (REFERENSI)'!P1992,IF(B1962=4,'KELAS (REFERENSI)'!P2007,""))))</f>
        <v/>
      </c>
      <c r="Q1962" s="38" t="str">
        <f t="shared" si="4"/>
        <v>BPS Kota Jakarta Timur</v>
      </c>
      <c r="R1962" s="38" t="str">
        <f t="shared" si="56"/>
        <v/>
      </c>
      <c r="S1962" s="38" t="str">
        <f t="shared" ref="S1962:T1962" si="1970">S1961</f>
        <v>15 Juni sampai dengan 31 Agustus 2026</v>
      </c>
      <c r="T1962" s="38" t="str">
        <f t="shared" si="1970"/>
        <v>31 Agustus 2026</v>
      </c>
      <c r="U1962" s="46"/>
      <c r="V1962" s="42"/>
      <c r="W1962" s="42"/>
      <c r="X1962" s="42"/>
    </row>
    <row r="1963" ht="15.0" customHeight="1">
      <c r="A1963" s="36" t="s">
        <v>7025</v>
      </c>
      <c r="B1963" s="43"/>
      <c r="C1963" s="44"/>
      <c r="D1963" s="47"/>
      <c r="E1963" s="47"/>
      <c r="F1963" s="39" t="str">
        <f t="shared" si="2"/>
        <v>PETUGAS.1962/SPK/SE/PML/3172/2026</v>
      </c>
      <c r="G1963" s="45"/>
      <c r="H1963" s="39" t="str">
        <f>VLOOKUP(G1963,'MITRA (REFERENSI)'!$A:$Z,16,FALSE)</f>
        <v>#N/A</v>
      </c>
      <c r="I1963" s="39" t="str">
        <f>VLOOKUP(G1963,'MITRA (REFERENSI)'!$A:$Z,25,FALSE)</f>
        <v>#N/A</v>
      </c>
      <c r="J1963" s="38" t="str">
        <f>VLOOKUP(G1963,'MITRA (REFERENSI)'!$A:$Z,26,FALSE)</f>
        <v>#N/A</v>
      </c>
      <c r="K1963" s="38" t="str">
        <f>VLOOKUP(G1963,'MITRA (REFERENSI)'!$A:$Z,15,FALSE)</f>
        <v>#N/A</v>
      </c>
      <c r="L1963" s="38" t="str">
        <f>VLOOKUP(G1963,'MITRA (REFERENSI)'!$A:$Z,15,FALSE)</f>
        <v>#N/A</v>
      </c>
      <c r="M1963" s="38" t="str">
        <f>IF(B1963=1,'KELAS (REFERENSI)'!M1963,IF(B1963=2,'KELAS (REFERENSI)'!M1978,IF(B1963=3,'KELAS (REFERENSI)'!M1993,IF(B1963=4,'KELAS (REFERENSI)'!M2008,""))))</f>
        <v/>
      </c>
      <c r="N1963" s="38" t="str">
        <f>IF(B1963=1,'KELAS (REFERENSI)'!N1963,IF(B1963=2,'KELAS (REFERENSI)'!N1978,IF(B1963=3,'KELAS (REFERENSI)'!N1993,IF(B1963=4,'KELAS (REFERENSI)'!N2008,""))))</f>
        <v/>
      </c>
      <c r="O1963" s="38" t="str">
        <f>IF(B1963=1,'KELAS (REFERENSI)'!O1963,IF(B1963=2,'KELAS (REFERENSI)'!O1978,IF(B1963=3,'KELAS (REFERENSI)'!O1993,IF(B1963=4,'KELAS (REFERENSI)'!O2008,""))))</f>
        <v/>
      </c>
      <c r="P1963" s="38" t="str">
        <f>IF(B1963=1,'KELAS (REFERENSI)'!P1963,IF(B1963=2,'KELAS (REFERENSI)'!P1978,IF(B1963=3,'KELAS (REFERENSI)'!P1993,IF(B1963=4,'KELAS (REFERENSI)'!P2008,""))))</f>
        <v/>
      </c>
      <c r="Q1963" s="38" t="str">
        <f t="shared" si="4"/>
        <v>BPS Kota Jakarta Timur</v>
      </c>
      <c r="R1963" s="38" t="str">
        <f t="shared" si="56"/>
        <v/>
      </c>
      <c r="S1963" s="38" t="str">
        <f t="shared" ref="S1963:T1963" si="1971">S1962</f>
        <v>15 Juni sampai dengan 31 Agustus 2026</v>
      </c>
      <c r="T1963" s="38" t="str">
        <f t="shared" si="1971"/>
        <v>31 Agustus 2026</v>
      </c>
      <c r="U1963" s="46"/>
      <c r="V1963" s="42"/>
      <c r="W1963" s="42"/>
      <c r="X1963" s="42"/>
    </row>
    <row r="1964" ht="15.0" customHeight="1">
      <c r="A1964" s="36" t="s">
        <v>7026</v>
      </c>
      <c r="B1964" s="43"/>
      <c r="C1964" s="44"/>
      <c r="D1964" s="47"/>
      <c r="E1964" s="47"/>
      <c r="F1964" s="39" t="str">
        <f t="shared" si="2"/>
        <v>PETUGAS.1963/SPK/SE/PML/3172/2026</v>
      </c>
      <c r="G1964" s="45"/>
      <c r="H1964" s="39" t="str">
        <f>VLOOKUP(G1964,'MITRA (REFERENSI)'!$A:$Z,16,FALSE)</f>
        <v>#N/A</v>
      </c>
      <c r="I1964" s="39" t="str">
        <f>VLOOKUP(G1964,'MITRA (REFERENSI)'!$A:$Z,25,FALSE)</f>
        <v>#N/A</v>
      </c>
      <c r="J1964" s="38" t="str">
        <f>VLOOKUP(G1964,'MITRA (REFERENSI)'!$A:$Z,26,FALSE)</f>
        <v>#N/A</v>
      </c>
      <c r="K1964" s="38" t="str">
        <f>VLOOKUP(G1964,'MITRA (REFERENSI)'!$A:$Z,15,FALSE)</f>
        <v>#N/A</v>
      </c>
      <c r="L1964" s="38" t="str">
        <f>VLOOKUP(G1964,'MITRA (REFERENSI)'!$A:$Z,15,FALSE)</f>
        <v>#N/A</v>
      </c>
      <c r="M1964" s="38" t="str">
        <f>IF(B1964=1,'KELAS (REFERENSI)'!M1964,IF(B1964=2,'KELAS (REFERENSI)'!M1979,IF(B1964=3,'KELAS (REFERENSI)'!M1994,IF(B1964=4,'KELAS (REFERENSI)'!M2009,""))))</f>
        <v/>
      </c>
      <c r="N1964" s="38" t="str">
        <f>IF(B1964=1,'KELAS (REFERENSI)'!N1964,IF(B1964=2,'KELAS (REFERENSI)'!N1979,IF(B1964=3,'KELAS (REFERENSI)'!N1994,IF(B1964=4,'KELAS (REFERENSI)'!N2009,""))))</f>
        <v/>
      </c>
      <c r="O1964" s="38" t="str">
        <f>IF(B1964=1,'KELAS (REFERENSI)'!O1964,IF(B1964=2,'KELAS (REFERENSI)'!O1979,IF(B1964=3,'KELAS (REFERENSI)'!O1994,IF(B1964=4,'KELAS (REFERENSI)'!O2009,""))))</f>
        <v/>
      </c>
      <c r="P1964" s="38" t="str">
        <f>IF(B1964=1,'KELAS (REFERENSI)'!P1964,IF(B1964=2,'KELAS (REFERENSI)'!P1979,IF(B1964=3,'KELAS (REFERENSI)'!P1994,IF(B1964=4,'KELAS (REFERENSI)'!P2009,""))))</f>
        <v/>
      </c>
      <c r="Q1964" s="38" t="str">
        <f t="shared" si="4"/>
        <v>BPS Kota Jakarta Timur</v>
      </c>
      <c r="R1964" s="38" t="str">
        <f t="shared" si="56"/>
        <v/>
      </c>
      <c r="S1964" s="38" t="str">
        <f t="shared" ref="S1964:T1964" si="1972">S1963</f>
        <v>15 Juni sampai dengan 31 Agustus 2026</v>
      </c>
      <c r="T1964" s="38" t="str">
        <f t="shared" si="1972"/>
        <v>31 Agustus 2026</v>
      </c>
      <c r="U1964" s="46"/>
      <c r="V1964" s="42"/>
      <c r="W1964" s="42"/>
      <c r="X1964" s="42"/>
    </row>
    <row r="1965" ht="15.0" customHeight="1">
      <c r="A1965" s="36" t="s">
        <v>7027</v>
      </c>
      <c r="B1965" s="43"/>
      <c r="C1965" s="44"/>
      <c r="D1965" s="47"/>
      <c r="E1965" s="47"/>
      <c r="F1965" s="39" t="str">
        <f t="shared" si="2"/>
        <v>PETUGAS.1964/SPK/SE/PML/3172/2026</v>
      </c>
      <c r="G1965" s="45"/>
      <c r="H1965" s="39" t="str">
        <f>VLOOKUP(G1965,'MITRA (REFERENSI)'!$A:$Z,16,FALSE)</f>
        <v>#N/A</v>
      </c>
      <c r="I1965" s="39" t="str">
        <f>VLOOKUP(G1965,'MITRA (REFERENSI)'!$A:$Z,25,FALSE)</f>
        <v>#N/A</v>
      </c>
      <c r="J1965" s="38" t="str">
        <f>VLOOKUP(G1965,'MITRA (REFERENSI)'!$A:$Z,26,FALSE)</f>
        <v>#N/A</v>
      </c>
      <c r="K1965" s="38" t="str">
        <f>VLOOKUP(G1965,'MITRA (REFERENSI)'!$A:$Z,15,FALSE)</f>
        <v>#N/A</v>
      </c>
      <c r="L1965" s="38" t="str">
        <f>VLOOKUP(G1965,'MITRA (REFERENSI)'!$A:$Z,15,FALSE)</f>
        <v>#N/A</v>
      </c>
      <c r="M1965" s="38" t="str">
        <f>IF(B1965=1,'KELAS (REFERENSI)'!M1965,IF(B1965=2,'KELAS (REFERENSI)'!M1980,IF(B1965=3,'KELAS (REFERENSI)'!M1995,IF(B1965=4,'KELAS (REFERENSI)'!M2010,""))))</f>
        <v/>
      </c>
      <c r="N1965" s="38" t="str">
        <f>IF(B1965=1,'KELAS (REFERENSI)'!N1965,IF(B1965=2,'KELAS (REFERENSI)'!N1980,IF(B1965=3,'KELAS (REFERENSI)'!N1995,IF(B1965=4,'KELAS (REFERENSI)'!N2010,""))))</f>
        <v/>
      </c>
      <c r="O1965" s="38" t="str">
        <f>IF(B1965=1,'KELAS (REFERENSI)'!O1965,IF(B1965=2,'KELAS (REFERENSI)'!O1980,IF(B1965=3,'KELAS (REFERENSI)'!O1995,IF(B1965=4,'KELAS (REFERENSI)'!O2010,""))))</f>
        <v/>
      </c>
      <c r="P1965" s="38" t="str">
        <f>IF(B1965=1,'KELAS (REFERENSI)'!P1965,IF(B1965=2,'KELAS (REFERENSI)'!P1980,IF(B1965=3,'KELAS (REFERENSI)'!P1995,IF(B1965=4,'KELAS (REFERENSI)'!P2010,""))))</f>
        <v/>
      </c>
      <c r="Q1965" s="38" t="str">
        <f t="shared" si="4"/>
        <v>BPS Kota Jakarta Timur</v>
      </c>
      <c r="R1965" s="38" t="str">
        <f t="shared" si="56"/>
        <v/>
      </c>
      <c r="S1965" s="38" t="str">
        <f t="shared" ref="S1965:T1965" si="1973">S1964</f>
        <v>15 Juni sampai dengan 31 Agustus 2026</v>
      </c>
      <c r="T1965" s="38" t="str">
        <f t="shared" si="1973"/>
        <v>31 Agustus 2026</v>
      </c>
      <c r="U1965" s="46"/>
      <c r="V1965" s="42"/>
      <c r="W1965" s="42"/>
      <c r="X1965" s="42"/>
    </row>
    <row r="1966" ht="15.0" customHeight="1">
      <c r="A1966" s="36" t="s">
        <v>7028</v>
      </c>
      <c r="B1966" s="43"/>
      <c r="C1966" s="44"/>
      <c r="D1966" s="47"/>
      <c r="E1966" s="47"/>
      <c r="F1966" s="39" t="str">
        <f t="shared" si="2"/>
        <v>PETUGAS.1965/SPK/SE/PML/3172/2026</v>
      </c>
      <c r="G1966" s="45"/>
      <c r="H1966" s="39" t="str">
        <f>VLOOKUP(G1966,'MITRA (REFERENSI)'!$A:$Z,16,FALSE)</f>
        <v>#N/A</v>
      </c>
      <c r="I1966" s="39" t="str">
        <f>VLOOKUP(G1966,'MITRA (REFERENSI)'!$A:$Z,25,FALSE)</f>
        <v>#N/A</v>
      </c>
      <c r="J1966" s="38" t="str">
        <f>VLOOKUP(G1966,'MITRA (REFERENSI)'!$A:$Z,26,FALSE)</f>
        <v>#N/A</v>
      </c>
      <c r="K1966" s="38" t="str">
        <f>VLOOKUP(G1966,'MITRA (REFERENSI)'!$A:$Z,15,FALSE)</f>
        <v>#N/A</v>
      </c>
      <c r="L1966" s="38" t="str">
        <f>VLOOKUP(G1966,'MITRA (REFERENSI)'!$A:$Z,15,FALSE)</f>
        <v>#N/A</v>
      </c>
      <c r="M1966" s="38" t="str">
        <f>IF(B1966=1,'KELAS (REFERENSI)'!M1966,IF(B1966=2,'KELAS (REFERENSI)'!M1981,IF(B1966=3,'KELAS (REFERENSI)'!M1996,IF(B1966=4,'KELAS (REFERENSI)'!M2011,""))))</f>
        <v/>
      </c>
      <c r="N1966" s="38" t="str">
        <f>IF(B1966=1,'KELAS (REFERENSI)'!N1966,IF(B1966=2,'KELAS (REFERENSI)'!N1981,IF(B1966=3,'KELAS (REFERENSI)'!N1996,IF(B1966=4,'KELAS (REFERENSI)'!N2011,""))))</f>
        <v/>
      </c>
      <c r="O1966" s="38" t="str">
        <f>IF(B1966=1,'KELAS (REFERENSI)'!O1966,IF(B1966=2,'KELAS (REFERENSI)'!O1981,IF(B1966=3,'KELAS (REFERENSI)'!O1996,IF(B1966=4,'KELAS (REFERENSI)'!O2011,""))))</f>
        <v/>
      </c>
      <c r="P1966" s="38" t="str">
        <f>IF(B1966=1,'KELAS (REFERENSI)'!P1966,IF(B1966=2,'KELAS (REFERENSI)'!P1981,IF(B1966=3,'KELAS (REFERENSI)'!P1996,IF(B1966=4,'KELAS (REFERENSI)'!P2011,""))))</f>
        <v/>
      </c>
      <c r="Q1966" s="38" t="str">
        <f t="shared" si="4"/>
        <v>BPS Kota Jakarta Timur</v>
      </c>
      <c r="R1966" s="38" t="str">
        <f t="shared" si="56"/>
        <v/>
      </c>
      <c r="S1966" s="38" t="str">
        <f t="shared" ref="S1966:T1966" si="1974">S1965</f>
        <v>15 Juni sampai dengan 31 Agustus 2026</v>
      </c>
      <c r="T1966" s="38" t="str">
        <f t="shared" si="1974"/>
        <v>31 Agustus 2026</v>
      </c>
      <c r="U1966" s="46"/>
      <c r="V1966" s="42"/>
      <c r="W1966" s="42"/>
      <c r="X1966" s="42"/>
    </row>
    <row r="1967" ht="15.0" customHeight="1">
      <c r="A1967" s="36" t="s">
        <v>7029</v>
      </c>
      <c r="B1967" s="43"/>
      <c r="C1967" s="44"/>
      <c r="D1967" s="47"/>
      <c r="E1967" s="47"/>
      <c r="F1967" s="39" t="str">
        <f t="shared" si="2"/>
        <v>PETUGAS.1966/SPK/SE/PML/3172/2026</v>
      </c>
      <c r="G1967" s="45"/>
      <c r="H1967" s="39" t="str">
        <f>VLOOKUP(G1967,'MITRA (REFERENSI)'!$A:$Z,16,FALSE)</f>
        <v>#N/A</v>
      </c>
      <c r="I1967" s="39" t="str">
        <f>VLOOKUP(G1967,'MITRA (REFERENSI)'!$A:$Z,25,FALSE)</f>
        <v>#N/A</v>
      </c>
      <c r="J1967" s="38" t="str">
        <f>VLOOKUP(G1967,'MITRA (REFERENSI)'!$A:$Z,26,FALSE)</f>
        <v>#N/A</v>
      </c>
      <c r="K1967" s="38" t="str">
        <f>VLOOKUP(G1967,'MITRA (REFERENSI)'!$A:$Z,15,FALSE)</f>
        <v>#N/A</v>
      </c>
      <c r="L1967" s="38" t="str">
        <f>VLOOKUP(G1967,'MITRA (REFERENSI)'!$A:$Z,15,FALSE)</f>
        <v>#N/A</v>
      </c>
      <c r="M1967" s="38" t="str">
        <f>IF(B1967=1,'KELAS (REFERENSI)'!M1967,IF(B1967=2,'KELAS (REFERENSI)'!M1982,IF(B1967=3,'KELAS (REFERENSI)'!M1997,IF(B1967=4,'KELAS (REFERENSI)'!M2012,""))))</f>
        <v/>
      </c>
      <c r="N1967" s="38" t="str">
        <f>IF(B1967=1,'KELAS (REFERENSI)'!N1967,IF(B1967=2,'KELAS (REFERENSI)'!N1982,IF(B1967=3,'KELAS (REFERENSI)'!N1997,IF(B1967=4,'KELAS (REFERENSI)'!N2012,""))))</f>
        <v/>
      </c>
      <c r="O1967" s="38" t="str">
        <f>IF(B1967=1,'KELAS (REFERENSI)'!O1967,IF(B1967=2,'KELAS (REFERENSI)'!O1982,IF(B1967=3,'KELAS (REFERENSI)'!O1997,IF(B1967=4,'KELAS (REFERENSI)'!O2012,""))))</f>
        <v/>
      </c>
      <c r="P1967" s="38" t="str">
        <f>IF(B1967=1,'KELAS (REFERENSI)'!P1967,IF(B1967=2,'KELAS (REFERENSI)'!P1982,IF(B1967=3,'KELAS (REFERENSI)'!P1997,IF(B1967=4,'KELAS (REFERENSI)'!P2012,""))))</f>
        <v/>
      </c>
      <c r="Q1967" s="38" t="str">
        <f t="shared" si="4"/>
        <v>BPS Kota Jakarta Timur</v>
      </c>
      <c r="R1967" s="38" t="str">
        <f t="shared" si="56"/>
        <v/>
      </c>
      <c r="S1967" s="38" t="str">
        <f t="shared" ref="S1967:T1967" si="1975">S1966</f>
        <v>15 Juni sampai dengan 31 Agustus 2026</v>
      </c>
      <c r="T1967" s="38" t="str">
        <f t="shared" si="1975"/>
        <v>31 Agustus 2026</v>
      </c>
      <c r="U1967" s="46"/>
      <c r="V1967" s="42"/>
      <c r="W1967" s="42"/>
      <c r="X1967" s="42"/>
    </row>
    <row r="1968" ht="15.0" customHeight="1">
      <c r="A1968" s="36" t="s">
        <v>7030</v>
      </c>
      <c r="B1968" s="43"/>
      <c r="C1968" s="44"/>
      <c r="D1968" s="47"/>
      <c r="E1968" s="47"/>
      <c r="F1968" s="39" t="str">
        <f t="shared" si="2"/>
        <v>PETUGAS.1967/SPK/SE/PML/3172/2026</v>
      </c>
      <c r="G1968" s="45"/>
      <c r="H1968" s="39" t="str">
        <f>VLOOKUP(G1968,'MITRA (REFERENSI)'!$A:$Z,16,FALSE)</f>
        <v>#N/A</v>
      </c>
      <c r="I1968" s="39" t="str">
        <f>VLOOKUP(G1968,'MITRA (REFERENSI)'!$A:$Z,25,FALSE)</f>
        <v>#N/A</v>
      </c>
      <c r="J1968" s="38" t="str">
        <f>VLOOKUP(G1968,'MITRA (REFERENSI)'!$A:$Z,26,FALSE)</f>
        <v>#N/A</v>
      </c>
      <c r="K1968" s="38" t="str">
        <f>VLOOKUP(G1968,'MITRA (REFERENSI)'!$A:$Z,15,FALSE)</f>
        <v>#N/A</v>
      </c>
      <c r="L1968" s="38" t="str">
        <f>VLOOKUP(G1968,'MITRA (REFERENSI)'!$A:$Z,15,FALSE)</f>
        <v>#N/A</v>
      </c>
      <c r="M1968" s="38" t="str">
        <f>IF(B1968=1,'KELAS (REFERENSI)'!M1968,IF(B1968=2,'KELAS (REFERENSI)'!M1983,IF(B1968=3,'KELAS (REFERENSI)'!M1998,IF(B1968=4,'KELAS (REFERENSI)'!M2013,""))))</f>
        <v/>
      </c>
      <c r="N1968" s="38" t="str">
        <f>IF(B1968=1,'KELAS (REFERENSI)'!N1968,IF(B1968=2,'KELAS (REFERENSI)'!N1983,IF(B1968=3,'KELAS (REFERENSI)'!N1998,IF(B1968=4,'KELAS (REFERENSI)'!N2013,""))))</f>
        <v/>
      </c>
      <c r="O1968" s="38" t="str">
        <f>IF(B1968=1,'KELAS (REFERENSI)'!O1968,IF(B1968=2,'KELAS (REFERENSI)'!O1983,IF(B1968=3,'KELAS (REFERENSI)'!O1998,IF(B1968=4,'KELAS (REFERENSI)'!O2013,""))))</f>
        <v/>
      </c>
      <c r="P1968" s="38" t="str">
        <f>IF(B1968=1,'KELAS (REFERENSI)'!P1968,IF(B1968=2,'KELAS (REFERENSI)'!P1983,IF(B1968=3,'KELAS (REFERENSI)'!P1998,IF(B1968=4,'KELAS (REFERENSI)'!P2013,""))))</f>
        <v/>
      </c>
      <c r="Q1968" s="38" t="str">
        <f t="shared" si="4"/>
        <v>BPS Kota Jakarta Timur</v>
      </c>
      <c r="R1968" s="38" t="str">
        <f t="shared" si="56"/>
        <v/>
      </c>
      <c r="S1968" s="38" t="str">
        <f t="shared" ref="S1968:T1968" si="1976">S1967</f>
        <v>15 Juni sampai dengan 31 Agustus 2026</v>
      </c>
      <c r="T1968" s="38" t="str">
        <f t="shared" si="1976"/>
        <v>31 Agustus 2026</v>
      </c>
      <c r="U1968" s="46"/>
      <c r="V1968" s="42"/>
      <c r="W1968" s="42"/>
      <c r="X1968" s="42"/>
    </row>
    <row r="1969" ht="15.0" customHeight="1">
      <c r="A1969" s="36" t="s">
        <v>7031</v>
      </c>
      <c r="B1969" s="43"/>
      <c r="C1969" s="44"/>
      <c r="D1969" s="47"/>
      <c r="E1969" s="47"/>
      <c r="F1969" s="39" t="str">
        <f t="shared" si="2"/>
        <v>PETUGAS.1968/SPK/SE/PML/3172/2026</v>
      </c>
      <c r="G1969" s="45"/>
      <c r="H1969" s="39" t="str">
        <f>VLOOKUP(G1969,'MITRA (REFERENSI)'!$A:$Z,16,FALSE)</f>
        <v>#N/A</v>
      </c>
      <c r="I1969" s="39" t="str">
        <f>VLOOKUP(G1969,'MITRA (REFERENSI)'!$A:$Z,25,FALSE)</f>
        <v>#N/A</v>
      </c>
      <c r="J1969" s="38" t="str">
        <f>VLOOKUP(G1969,'MITRA (REFERENSI)'!$A:$Z,26,FALSE)</f>
        <v>#N/A</v>
      </c>
      <c r="K1969" s="38" t="str">
        <f>VLOOKUP(G1969,'MITRA (REFERENSI)'!$A:$Z,15,FALSE)</f>
        <v>#N/A</v>
      </c>
      <c r="L1969" s="38" t="str">
        <f>VLOOKUP(G1969,'MITRA (REFERENSI)'!$A:$Z,15,FALSE)</f>
        <v>#N/A</v>
      </c>
      <c r="M1969" s="38" t="str">
        <f>IF(B1969=1,'KELAS (REFERENSI)'!M1969,IF(B1969=2,'KELAS (REFERENSI)'!M1984,IF(B1969=3,'KELAS (REFERENSI)'!M1999,IF(B1969=4,'KELAS (REFERENSI)'!M2014,""))))</f>
        <v/>
      </c>
      <c r="N1969" s="38" t="str">
        <f>IF(B1969=1,'KELAS (REFERENSI)'!N1969,IF(B1969=2,'KELAS (REFERENSI)'!N1984,IF(B1969=3,'KELAS (REFERENSI)'!N1999,IF(B1969=4,'KELAS (REFERENSI)'!N2014,""))))</f>
        <v/>
      </c>
      <c r="O1969" s="38" t="str">
        <f>IF(B1969=1,'KELAS (REFERENSI)'!O1969,IF(B1969=2,'KELAS (REFERENSI)'!O1984,IF(B1969=3,'KELAS (REFERENSI)'!O1999,IF(B1969=4,'KELAS (REFERENSI)'!O2014,""))))</f>
        <v/>
      </c>
      <c r="P1969" s="38" t="str">
        <f>IF(B1969=1,'KELAS (REFERENSI)'!P1969,IF(B1969=2,'KELAS (REFERENSI)'!P1984,IF(B1969=3,'KELAS (REFERENSI)'!P1999,IF(B1969=4,'KELAS (REFERENSI)'!P2014,""))))</f>
        <v/>
      </c>
      <c r="Q1969" s="38" t="str">
        <f t="shared" si="4"/>
        <v>BPS Kota Jakarta Timur</v>
      </c>
      <c r="R1969" s="38" t="str">
        <f t="shared" si="56"/>
        <v/>
      </c>
      <c r="S1969" s="38" t="str">
        <f t="shared" ref="S1969:T1969" si="1977">S1968</f>
        <v>15 Juni sampai dengan 31 Agustus 2026</v>
      </c>
      <c r="T1969" s="38" t="str">
        <f t="shared" si="1977"/>
        <v>31 Agustus 2026</v>
      </c>
      <c r="U1969" s="46"/>
      <c r="V1969" s="42"/>
      <c r="W1969" s="42"/>
      <c r="X1969" s="42"/>
    </row>
    <row r="1970" ht="15.0" customHeight="1">
      <c r="A1970" s="36" t="s">
        <v>7032</v>
      </c>
      <c r="B1970" s="43"/>
      <c r="C1970" s="44"/>
      <c r="D1970" s="47"/>
      <c r="E1970" s="47"/>
      <c r="F1970" s="39" t="str">
        <f t="shared" si="2"/>
        <v>PETUGAS.1969/SPK/SE/PML/3172/2026</v>
      </c>
      <c r="G1970" s="45"/>
      <c r="H1970" s="39" t="str">
        <f>VLOOKUP(G1970,'MITRA (REFERENSI)'!$A:$Z,16,FALSE)</f>
        <v>#N/A</v>
      </c>
      <c r="I1970" s="39" t="str">
        <f>VLOOKUP(G1970,'MITRA (REFERENSI)'!$A:$Z,25,FALSE)</f>
        <v>#N/A</v>
      </c>
      <c r="J1970" s="38" t="str">
        <f>VLOOKUP(G1970,'MITRA (REFERENSI)'!$A:$Z,26,FALSE)</f>
        <v>#N/A</v>
      </c>
      <c r="K1970" s="38" t="str">
        <f>VLOOKUP(G1970,'MITRA (REFERENSI)'!$A:$Z,15,FALSE)</f>
        <v>#N/A</v>
      </c>
      <c r="L1970" s="38" t="str">
        <f>VLOOKUP(G1970,'MITRA (REFERENSI)'!$A:$Z,15,FALSE)</f>
        <v>#N/A</v>
      </c>
      <c r="M1970" s="38" t="str">
        <f>IF(B1970=1,'KELAS (REFERENSI)'!M1970,IF(B1970=2,'KELAS (REFERENSI)'!M1985,IF(B1970=3,'KELAS (REFERENSI)'!M2000,IF(B1970=4,'KELAS (REFERENSI)'!M2015,""))))</f>
        <v/>
      </c>
      <c r="N1970" s="38" t="str">
        <f>IF(B1970=1,'KELAS (REFERENSI)'!N1970,IF(B1970=2,'KELAS (REFERENSI)'!N1985,IF(B1970=3,'KELAS (REFERENSI)'!N2000,IF(B1970=4,'KELAS (REFERENSI)'!N2015,""))))</f>
        <v/>
      </c>
      <c r="O1970" s="38" t="str">
        <f>IF(B1970=1,'KELAS (REFERENSI)'!O1970,IF(B1970=2,'KELAS (REFERENSI)'!O1985,IF(B1970=3,'KELAS (REFERENSI)'!O2000,IF(B1970=4,'KELAS (REFERENSI)'!O2015,""))))</f>
        <v/>
      </c>
      <c r="P1970" s="38" t="str">
        <f>IF(B1970=1,'KELAS (REFERENSI)'!P1970,IF(B1970=2,'KELAS (REFERENSI)'!P1985,IF(B1970=3,'KELAS (REFERENSI)'!P2000,IF(B1970=4,'KELAS (REFERENSI)'!P2015,""))))</f>
        <v/>
      </c>
      <c r="Q1970" s="38" t="str">
        <f t="shared" si="4"/>
        <v>BPS Kota Jakarta Timur</v>
      </c>
      <c r="R1970" s="38" t="str">
        <f t="shared" si="56"/>
        <v/>
      </c>
      <c r="S1970" s="38" t="str">
        <f t="shared" ref="S1970:T1970" si="1978">S1969</f>
        <v>15 Juni sampai dengan 31 Agustus 2026</v>
      </c>
      <c r="T1970" s="38" t="str">
        <f t="shared" si="1978"/>
        <v>31 Agustus 2026</v>
      </c>
      <c r="U1970" s="46"/>
      <c r="V1970" s="42"/>
      <c r="W1970" s="42"/>
      <c r="X1970" s="42"/>
    </row>
    <row r="1971" ht="15.0" customHeight="1">
      <c r="A1971" s="36" t="s">
        <v>7033</v>
      </c>
      <c r="B1971" s="43"/>
      <c r="C1971" s="44"/>
      <c r="D1971" s="47"/>
      <c r="E1971" s="47"/>
      <c r="F1971" s="39" t="str">
        <f t="shared" si="2"/>
        <v>PETUGAS.1970/SPK/SE/PML/3172/2026</v>
      </c>
      <c r="G1971" s="45"/>
      <c r="H1971" s="39" t="str">
        <f>VLOOKUP(G1971,'MITRA (REFERENSI)'!$A:$Z,16,FALSE)</f>
        <v>#N/A</v>
      </c>
      <c r="I1971" s="39" t="str">
        <f>VLOOKUP(G1971,'MITRA (REFERENSI)'!$A:$Z,25,FALSE)</f>
        <v>#N/A</v>
      </c>
      <c r="J1971" s="38" t="str">
        <f>VLOOKUP(G1971,'MITRA (REFERENSI)'!$A:$Z,26,FALSE)</f>
        <v>#N/A</v>
      </c>
      <c r="K1971" s="38" t="str">
        <f>VLOOKUP(G1971,'MITRA (REFERENSI)'!$A:$Z,15,FALSE)</f>
        <v>#N/A</v>
      </c>
      <c r="L1971" s="38" t="str">
        <f>VLOOKUP(G1971,'MITRA (REFERENSI)'!$A:$Z,15,FALSE)</f>
        <v>#N/A</v>
      </c>
      <c r="M1971" s="38" t="str">
        <f>IF(B1971=1,'KELAS (REFERENSI)'!M1971,IF(B1971=2,'KELAS (REFERENSI)'!M1986,IF(B1971=3,'KELAS (REFERENSI)'!M2001,IF(B1971=4,'KELAS (REFERENSI)'!M2016,""))))</f>
        <v/>
      </c>
      <c r="N1971" s="38" t="str">
        <f>IF(B1971=1,'KELAS (REFERENSI)'!N1971,IF(B1971=2,'KELAS (REFERENSI)'!N1986,IF(B1971=3,'KELAS (REFERENSI)'!N2001,IF(B1971=4,'KELAS (REFERENSI)'!N2016,""))))</f>
        <v/>
      </c>
      <c r="O1971" s="38" t="str">
        <f>IF(B1971=1,'KELAS (REFERENSI)'!O1971,IF(B1971=2,'KELAS (REFERENSI)'!O1986,IF(B1971=3,'KELAS (REFERENSI)'!O2001,IF(B1971=4,'KELAS (REFERENSI)'!O2016,""))))</f>
        <v/>
      </c>
      <c r="P1971" s="38" t="str">
        <f>IF(B1971=1,'KELAS (REFERENSI)'!P1971,IF(B1971=2,'KELAS (REFERENSI)'!P1986,IF(B1971=3,'KELAS (REFERENSI)'!P2001,IF(B1971=4,'KELAS (REFERENSI)'!P2016,""))))</f>
        <v/>
      </c>
      <c r="Q1971" s="38" t="str">
        <f t="shared" si="4"/>
        <v>BPS Kota Jakarta Timur</v>
      </c>
      <c r="R1971" s="38" t="str">
        <f t="shared" si="56"/>
        <v/>
      </c>
      <c r="S1971" s="38" t="str">
        <f t="shared" ref="S1971:T1971" si="1979">S1970</f>
        <v>15 Juni sampai dengan 31 Agustus 2026</v>
      </c>
      <c r="T1971" s="38" t="str">
        <f t="shared" si="1979"/>
        <v>31 Agustus 2026</v>
      </c>
      <c r="U1971" s="46"/>
      <c r="V1971" s="42"/>
      <c r="W1971" s="42"/>
      <c r="X1971" s="42"/>
    </row>
    <row r="1972" ht="15.0" customHeight="1">
      <c r="A1972" s="36" t="s">
        <v>7034</v>
      </c>
      <c r="B1972" s="43"/>
      <c r="C1972" s="44"/>
      <c r="D1972" s="47"/>
      <c r="E1972" s="47"/>
      <c r="F1972" s="39" t="str">
        <f t="shared" si="2"/>
        <v>PETUGAS.1971/SPK/SE/PML/3172/2026</v>
      </c>
      <c r="G1972" s="45"/>
      <c r="H1972" s="39" t="str">
        <f>VLOOKUP(G1972,'MITRA (REFERENSI)'!$A:$Z,16,FALSE)</f>
        <v>#N/A</v>
      </c>
      <c r="I1972" s="39" t="str">
        <f>VLOOKUP(G1972,'MITRA (REFERENSI)'!$A:$Z,25,FALSE)</f>
        <v>#N/A</v>
      </c>
      <c r="J1972" s="38" t="str">
        <f>VLOOKUP(G1972,'MITRA (REFERENSI)'!$A:$Z,26,FALSE)</f>
        <v>#N/A</v>
      </c>
      <c r="K1972" s="38" t="str">
        <f>VLOOKUP(G1972,'MITRA (REFERENSI)'!$A:$Z,15,FALSE)</f>
        <v>#N/A</v>
      </c>
      <c r="L1972" s="38" t="str">
        <f>VLOOKUP(G1972,'MITRA (REFERENSI)'!$A:$Z,15,FALSE)</f>
        <v>#N/A</v>
      </c>
      <c r="M1972" s="38" t="str">
        <f>IF(B1972=1,'KELAS (REFERENSI)'!M1972,IF(B1972=2,'KELAS (REFERENSI)'!M1987,IF(B1972=3,'KELAS (REFERENSI)'!M2002,IF(B1972=4,'KELAS (REFERENSI)'!M2017,""))))</f>
        <v/>
      </c>
      <c r="N1972" s="38" t="str">
        <f>IF(B1972=1,'KELAS (REFERENSI)'!N1972,IF(B1972=2,'KELAS (REFERENSI)'!N1987,IF(B1972=3,'KELAS (REFERENSI)'!N2002,IF(B1972=4,'KELAS (REFERENSI)'!N2017,""))))</f>
        <v/>
      </c>
      <c r="O1972" s="38" t="str">
        <f>IF(B1972=1,'KELAS (REFERENSI)'!O1972,IF(B1972=2,'KELAS (REFERENSI)'!O1987,IF(B1972=3,'KELAS (REFERENSI)'!O2002,IF(B1972=4,'KELAS (REFERENSI)'!O2017,""))))</f>
        <v/>
      </c>
      <c r="P1972" s="38" t="str">
        <f>IF(B1972=1,'KELAS (REFERENSI)'!P1972,IF(B1972=2,'KELAS (REFERENSI)'!P1987,IF(B1972=3,'KELAS (REFERENSI)'!P2002,IF(B1972=4,'KELAS (REFERENSI)'!P2017,""))))</f>
        <v/>
      </c>
      <c r="Q1972" s="38" t="str">
        <f t="shared" si="4"/>
        <v>BPS Kota Jakarta Timur</v>
      </c>
      <c r="R1972" s="38" t="str">
        <f t="shared" si="56"/>
        <v/>
      </c>
      <c r="S1972" s="38" t="str">
        <f t="shared" ref="S1972:T1972" si="1980">S1971</f>
        <v>15 Juni sampai dengan 31 Agustus 2026</v>
      </c>
      <c r="T1972" s="38" t="str">
        <f t="shared" si="1980"/>
        <v>31 Agustus 2026</v>
      </c>
      <c r="U1972" s="46"/>
      <c r="V1972" s="42"/>
      <c r="W1972" s="42"/>
      <c r="X1972" s="42"/>
    </row>
    <row r="1973" ht="15.0" customHeight="1">
      <c r="A1973" s="36" t="s">
        <v>7035</v>
      </c>
      <c r="B1973" s="43"/>
      <c r="C1973" s="44"/>
      <c r="D1973" s="47"/>
      <c r="E1973" s="47"/>
      <c r="F1973" s="39" t="str">
        <f t="shared" si="2"/>
        <v>PETUGAS.1972/SPK/SE/PML/3172/2026</v>
      </c>
      <c r="G1973" s="45"/>
      <c r="H1973" s="39" t="str">
        <f>VLOOKUP(G1973,'MITRA (REFERENSI)'!$A:$Z,16,FALSE)</f>
        <v>#N/A</v>
      </c>
      <c r="I1973" s="39" t="str">
        <f>VLOOKUP(G1973,'MITRA (REFERENSI)'!$A:$Z,25,FALSE)</f>
        <v>#N/A</v>
      </c>
      <c r="J1973" s="38" t="str">
        <f>VLOOKUP(G1973,'MITRA (REFERENSI)'!$A:$Z,26,FALSE)</f>
        <v>#N/A</v>
      </c>
      <c r="K1973" s="38" t="str">
        <f>VLOOKUP(G1973,'MITRA (REFERENSI)'!$A:$Z,15,FALSE)</f>
        <v>#N/A</v>
      </c>
      <c r="L1973" s="38" t="str">
        <f>VLOOKUP(G1973,'MITRA (REFERENSI)'!$A:$Z,15,FALSE)</f>
        <v>#N/A</v>
      </c>
      <c r="M1973" s="38" t="str">
        <f>IF(B1973=1,'KELAS (REFERENSI)'!M1973,IF(B1973=2,'KELAS (REFERENSI)'!M1988,IF(B1973=3,'KELAS (REFERENSI)'!M2003,IF(B1973=4,'KELAS (REFERENSI)'!M2018,""))))</f>
        <v/>
      </c>
      <c r="N1973" s="38" t="str">
        <f>IF(B1973=1,'KELAS (REFERENSI)'!N1973,IF(B1973=2,'KELAS (REFERENSI)'!N1988,IF(B1973=3,'KELAS (REFERENSI)'!N2003,IF(B1973=4,'KELAS (REFERENSI)'!N2018,""))))</f>
        <v/>
      </c>
      <c r="O1973" s="38" t="str">
        <f>IF(B1973=1,'KELAS (REFERENSI)'!O1973,IF(B1973=2,'KELAS (REFERENSI)'!O1988,IF(B1973=3,'KELAS (REFERENSI)'!O2003,IF(B1973=4,'KELAS (REFERENSI)'!O2018,""))))</f>
        <v/>
      </c>
      <c r="P1973" s="38" t="str">
        <f>IF(B1973=1,'KELAS (REFERENSI)'!P1973,IF(B1973=2,'KELAS (REFERENSI)'!P1988,IF(B1973=3,'KELAS (REFERENSI)'!P2003,IF(B1973=4,'KELAS (REFERENSI)'!P2018,""))))</f>
        <v/>
      </c>
      <c r="Q1973" s="38" t="str">
        <f t="shared" si="4"/>
        <v>BPS Kota Jakarta Timur</v>
      </c>
      <c r="R1973" s="38" t="str">
        <f t="shared" si="56"/>
        <v/>
      </c>
      <c r="S1973" s="38" t="str">
        <f t="shared" ref="S1973:T1973" si="1981">S1972</f>
        <v>15 Juni sampai dengan 31 Agustus 2026</v>
      </c>
      <c r="T1973" s="38" t="str">
        <f t="shared" si="1981"/>
        <v>31 Agustus 2026</v>
      </c>
      <c r="U1973" s="46"/>
      <c r="V1973" s="42"/>
      <c r="W1973" s="42"/>
      <c r="X1973" s="42"/>
    </row>
    <row r="1974" ht="15.0" customHeight="1">
      <c r="A1974" s="36" t="s">
        <v>7036</v>
      </c>
      <c r="B1974" s="43"/>
      <c r="C1974" s="44"/>
      <c r="D1974" s="47"/>
      <c r="E1974" s="47"/>
      <c r="F1974" s="39" t="str">
        <f t="shared" si="2"/>
        <v>PETUGAS.1973/SPK/SE/PML/3172/2026</v>
      </c>
      <c r="G1974" s="45"/>
      <c r="H1974" s="39" t="str">
        <f>VLOOKUP(G1974,'MITRA (REFERENSI)'!$A:$Z,16,FALSE)</f>
        <v>#N/A</v>
      </c>
      <c r="I1974" s="39" t="str">
        <f>VLOOKUP(G1974,'MITRA (REFERENSI)'!$A:$Z,25,FALSE)</f>
        <v>#N/A</v>
      </c>
      <c r="J1974" s="38" t="str">
        <f>VLOOKUP(G1974,'MITRA (REFERENSI)'!$A:$Z,26,FALSE)</f>
        <v>#N/A</v>
      </c>
      <c r="K1974" s="38" t="str">
        <f>VLOOKUP(G1974,'MITRA (REFERENSI)'!$A:$Z,15,FALSE)</f>
        <v>#N/A</v>
      </c>
      <c r="L1974" s="38" t="str">
        <f>VLOOKUP(G1974,'MITRA (REFERENSI)'!$A:$Z,15,FALSE)</f>
        <v>#N/A</v>
      </c>
      <c r="M1974" s="38" t="str">
        <f>IF(B1974=1,'KELAS (REFERENSI)'!M1974,IF(B1974=2,'KELAS (REFERENSI)'!M1989,IF(B1974=3,'KELAS (REFERENSI)'!M2004,IF(B1974=4,'KELAS (REFERENSI)'!M2019,""))))</f>
        <v/>
      </c>
      <c r="N1974" s="38" t="str">
        <f>IF(B1974=1,'KELAS (REFERENSI)'!N1974,IF(B1974=2,'KELAS (REFERENSI)'!N1989,IF(B1974=3,'KELAS (REFERENSI)'!N2004,IF(B1974=4,'KELAS (REFERENSI)'!N2019,""))))</f>
        <v/>
      </c>
      <c r="O1974" s="38" t="str">
        <f>IF(B1974=1,'KELAS (REFERENSI)'!O1974,IF(B1974=2,'KELAS (REFERENSI)'!O1989,IF(B1974=3,'KELAS (REFERENSI)'!O2004,IF(B1974=4,'KELAS (REFERENSI)'!O2019,""))))</f>
        <v/>
      </c>
      <c r="P1974" s="38" t="str">
        <f>IF(B1974=1,'KELAS (REFERENSI)'!P1974,IF(B1974=2,'KELAS (REFERENSI)'!P1989,IF(B1974=3,'KELAS (REFERENSI)'!P2004,IF(B1974=4,'KELAS (REFERENSI)'!P2019,""))))</f>
        <v/>
      </c>
      <c r="Q1974" s="38" t="str">
        <f t="shared" si="4"/>
        <v>BPS Kota Jakarta Timur</v>
      </c>
      <c r="R1974" s="38" t="str">
        <f t="shared" si="56"/>
        <v/>
      </c>
      <c r="S1974" s="38" t="str">
        <f t="shared" ref="S1974:T1974" si="1982">S1973</f>
        <v>15 Juni sampai dengan 31 Agustus 2026</v>
      </c>
      <c r="T1974" s="38" t="str">
        <f t="shared" si="1982"/>
        <v>31 Agustus 2026</v>
      </c>
      <c r="U1974" s="46"/>
      <c r="V1974" s="42"/>
      <c r="W1974" s="42"/>
      <c r="X1974" s="42"/>
    </row>
    <row r="1975" ht="15.0" customHeight="1">
      <c r="A1975" s="36" t="s">
        <v>7037</v>
      </c>
      <c r="B1975" s="43"/>
      <c r="C1975" s="44"/>
      <c r="D1975" s="47"/>
      <c r="E1975" s="47"/>
      <c r="F1975" s="39" t="str">
        <f t="shared" si="2"/>
        <v>PETUGAS.1974/SPK/SE/PML/3172/2026</v>
      </c>
      <c r="G1975" s="45"/>
      <c r="H1975" s="39" t="str">
        <f>VLOOKUP(G1975,'MITRA (REFERENSI)'!$A:$Z,16,FALSE)</f>
        <v>#N/A</v>
      </c>
      <c r="I1975" s="39" t="str">
        <f>VLOOKUP(G1975,'MITRA (REFERENSI)'!$A:$Z,25,FALSE)</f>
        <v>#N/A</v>
      </c>
      <c r="J1975" s="38" t="str">
        <f>VLOOKUP(G1975,'MITRA (REFERENSI)'!$A:$Z,26,FALSE)</f>
        <v>#N/A</v>
      </c>
      <c r="K1975" s="38" t="str">
        <f>VLOOKUP(G1975,'MITRA (REFERENSI)'!$A:$Z,15,FALSE)</f>
        <v>#N/A</v>
      </c>
      <c r="L1975" s="38" t="str">
        <f>VLOOKUP(G1975,'MITRA (REFERENSI)'!$A:$Z,15,FALSE)</f>
        <v>#N/A</v>
      </c>
      <c r="M1975" s="38" t="str">
        <f>IF(B1975=1,'KELAS (REFERENSI)'!M1975,IF(B1975=2,'KELAS (REFERENSI)'!M1990,IF(B1975=3,'KELAS (REFERENSI)'!M2005,IF(B1975=4,'KELAS (REFERENSI)'!M2020,""))))</f>
        <v/>
      </c>
      <c r="N1975" s="38" t="str">
        <f>IF(B1975=1,'KELAS (REFERENSI)'!N1975,IF(B1975=2,'KELAS (REFERENSI)'!N1990,IF(B1975=3,'KELAS (REFERENSI)'!N2005,IF(B1975=4,'KELAS (REFERENSI)'!N2020,""))))</f>
        <v/>
      </c>
      <c r="O1975" s="38" t="str">
        <f>IF(B1975=1,'KELAS (REFERENSI)'!O1975,IF(B1975=2,'KELAS (REFERENSI)'!O1990,IF(B1975=3,'KELAS (REFERENSI)'!O2005,IF(B1975=4,'KELAS (REFERENSI)'!O2020,""))))</f>
        <v/>
      </c>
      <c r="P1975" s="38" t="str">
        <f>IF(B1975=1,'KELAS (REFERENSI)'!P1975,IF(B1975=2,'KELAS (REFERENSI)'!P1990,IF(B1975=3,'KELAS (REFERENSI)'!P2005,IF(B1975=4,'KELAS (REFERENSI)'!P2020,""))))</f>
        <v/>
      </c>
      <c r="Q1975" s="38" t="str">
        <f t="shared" si="4"/>
        <v>BPS Kota Jakarta Timur</v>
      </c>
      <c r="R1975" s="38" t="str">
        <f t="shared" si="56"/>
        <v/>
      </c>
      <c r="S1975" s="38" t="str">
        <f t="shared" ref="S1975:T1975" si="1983">S1974</f>
        <v>15 Juni sampai dengan 31 Agustus 2026</v>
      </c>
      <c r="T1975" s="38" t="str">
        <f t="shared" si="1983"/>
        <v>31 Agustus 2026</v>
      </c>
      <c r="U1975" s="46"/>
      <c r="V1975" s="42"/>
      <c r="W1975" s="42"/>
      <c r="X1975" s="42"/>
    </row>
    <row r="1976" ht="15.0" customHeight="1">
      <c r="A1976" s="36" t="s">
        <v>7038</v>
      </c>
      <c r="B1976" s="43"/>
      <c r="C1976" s="44"/>
      <c r="D1976" s="47"/>
      <c r="E1976" s="47"/>
      <c r="F1976" s="39" t="str">
        <f t="shared" si="2"/>
        <v>PETUGAS.1975/SPK/SE/PML/3172/2026</v>
      </c>
      <c r="G1976" s="45"/>
      <c r="H1976" s="39" t="str">
        <f>VLOOKUP(G1976,'MITRA (REFERENSI)'!$A:$Z,16,FALSE)</f>
        <v>#N/A</v>
      </c>
      <c r="I1976" s="39" t="str">
        <f>VLOOKUP(G1976,'MITRA (REFERENSI)'!$A:$Z,25,FALSE)</f>
        <v>#N/A</v>
      </c>
      <c r="J1976" s="38" t="str">
        <f>VLOOKUP(G1976,'MITRA (REFERENSI)'!$A:$Z,26,FALSE)</f>
        <v>#N/A</v>
      </c>
      <c r="K1976" s="38" t="str">
        <f>VLOOKUP(G1976,'MITRA (REFERENSI)'!$A:$Z,15,FALSE)</f>
        <v>#N/A</v>
      </c>
      <c r="L1976" s="38" t="str">
        <f>VLOOKUP(G1976,'MITRA (REFERENSI)'!$A:$Z,15,FALSE)</f>
        <v>#N/A</v>
      </c>
      <c r="M1976" s="38" t="str">
        <f>IF(B1976=1,'KELAS (REFERENSI)'!M1976,IF(B1976=2,'KELAS (REFERENSI)'!M1991,IF(B1976=3,'KELAS (REFERENSI)'!M2006,IF(B1976=4,'KELAS (REFERENSI)'!M2021,""))))</f>
        <v/>
      </c>
      <c r="N1976" s="38" t="str">
        <f>IF(B1976=1,'KELAS (REFERENSI)'!N1976,IF(B1976=2,'KELAS (REFERENSI)'!N1991,IF(B1976=3,'KELAS (REFERENSI)'!N2006,IF(B1976=4,'KELAS (REFERENSI)'!N2021,""))))</f>
        <v/>
      </c>
      <c r="O1976" s="38" t="str">
        <f>IF(B1976=1,'KELAS (REFERENSI)'!O1976,IF(B1976=2,'KELAS (REFERENSI)'!O1991,IF(B1976=3,'KELAS (REFERENSI)'!O2006,IF(B1976=4,'KELAS (REFERENSI)'!O2021,""))))</f>
        <v/>
      </c>
      <c r="P1976" s="38" t="str">
        <f>IF(B1976=1,'KELAS (REFERENSI)'!P1976,IF(B1976=2,'KELAS (REFERENSI)'!P1991,IF(B1976=3,'KELAS (REFERENSI)'!P2006,IF(B1976=4,'KELAS (REFERENSI)'!P2021,""))))</f>
        <v/>
      </c>
      <c r="Q1976" s="38" t="str">
        <f t="shared" si="4"/>
        <v>BPS Kota Jakarta Timur</v>
      </c>
      <c r="R1976" s="38" t="str">
        <f t="shared" si="56"/>
        <v/>
      </c>
      <c r="S1976" s="38" t="str">
        <f t="shared" ref="S1976:T1976" si="1984">S1975</f>
        <v>15 Juni sampai dengan 31 Agustus 2026</v>
      </c>
      <c r="T1976" s="38" t="str">
        <f t="shared" si="1984"/>
        <v>31 Agustus 2026</v>
      </c>
      <c r="U1976" s="46"/>
      <c r="V1976" s="42"/>
      <c r="W1976" s="42"/>
      <c r="X1976" s="42"/>
    </row>
    <row r="1977" ht="15.0" customHeight="1">
      <c r="A1977" s="36" t="s">
        <v>7039</v>
      </c>
      <c r="B1977" s="43"/>
      <c r="C1977" s="44"/>
      <c r="D1977" s="47"/>
      <c r="E1977" s="47"/>
      <c r="F1977" s="39" t="str">
        <f t="shared" si="2"/>
        <v>PETUGAS.1976/SPK/SE/PML/3172/2026</v>
      </c>
      <c r="G1977" s="45"/>
      <c r="H1977" s="39" t="str">
        <f>VLOOKUP(G1977,'MITRA (REFERENSI)'!$A:$Z,16,FALSE)</f>
        <v>#N/A</v>
      </c>
      <c r="I1977" s="39" t="str">
        <f>VLOOKUP(G1977,'MITRA (REFERENSI)'!$A:$Z,25,FALSE)</f>
        <v>#N/A</v>
      </c>
      <c r="J1977" s="38" t="str">
        <f>VLOOKUP(G1977,'MITRA (REFERENSI)'!$A:$Z,26,FALSE)</f>
        <v>#N/A</v>
      </c>
      <c r="K1977" s="38" t="str">
        <f>VLOOKUP(G1977,'MITRA (REFERENSI)'!$A:$Z,15,FALSE)</f>
        <v>#N/A</v>
      </c>
      <c r="L1977" s="38" t="str">
        <f>VLOOKUP(G1977,'MITRA (REFERENSI)'!$A:$Z,15,FALSE)</f>
        <v>#N/A</v>
      </c>
      <c r="M1977" s="38" t="str">
        <f>IF(B1977=1,'KELAS (REFERENSI)'!M1977,IF(B1977=2,'KELAS (REFERENSI)'!M1992,IF(B1977=3,'KELAS (REFERENSI)'!M2007,IF(B1977=4,'KELAS (REFERENSI)'!M2022,""))))</f>
        <v/>
      </c>
      <c r="N1977" s="38" t="str">
        <f>IF(B1977=1,'KELAS (REFERENSI)'!N1977,IF(B1977=2,'KELAS (REFERENSI)'!N1992,IF(B1977=3,'KELAS (REFERENSI)'!N2007,IF(B1977=4,'KELAS (REFERENSI)'!N2022,""))))</f>
        <v/>
      </c>
      <c r="O1977" s="38" t="str">
        <f>IF(B1977=1,'KELAS (REFERENSI)'!O1977,IF(B1977=2,'KELAS (REFERENSI)'!O1992,IF(B1977=3,'KELAS (REFERENSI)'!O2007,IF(B1977=4,'KELAS (REFERENSI)'!O2022,""))))</f>
        <v/>
      </c>
      <c r="P1977" s="38" t="str">
        <f>IF(B1977=1,'KELAS (REFERENSI)'!P1977,IF(B1977=2,'KELAS (REFERENSI)'!P1992,IF(B1977=3,'KELAS (REFERENSI)'!P2007,IF(B1977=4,'KELAS (REFERENSI)'!P2022,""))))</f>
        <v/>
      </c>
      <c r="Q1977" s="38" t="str">
        <f t="shared" si="4"/>
        <v>BPS Kota Jakarta Timur</v>
      </c>
      <c r="R1977" s="38" t="str">
        <f t="shared" si="56"/>
        <v/>
      </c>
      <c r="S1977" s="38" t="str">
        <f t="shared" ref="S1977:T1977" si="1985">S1976</f>
        <v>15 Juni sampai dengan 31 Agustus 2026</v>
      </c>
      <c r="T1977" s="38" t="str">
        <f t="shared" si="1985"/>
        <v>31 Agustus 2026</v>
      </c>
      <c r="U1977" s="46"/>
      <c r="V1977" s="42"/>
      <c r="W1977" s="42"/>
      <c r="X1977" s="42"/>
    </row>
    <row r="1978" ht="15.0" customHeight="1">
      <c r="A1978" s="36" t="s">
        <v>7040</v>
      </c>
      <c r="B1978" s="43"/>
      <c r="C1978" s="44"/>
      <c r="D1978" s="47"/>
      <c r="E1978" s="47"/>
      <c r="F1978" s="39" t="str">
        <f t="shared" si="2"/>
        <v>PETUGAS.1977/SPK/SE/PML/3172/2026</v>
      </c>
      <c r="G1978" s="45"/>
      <c r="H1978" s="39" t="str">
        <f>VLOOKUP(G1978,'MITRA (REFERENSI)'!$A:$Z,16,FALSE)</f>
        <v>#N/A</v>
      </c>
      <c r="I1978" s="39" t="str">
        <f>VLOOKUP(G1978,'MITRA (REFERENSI)'!$A:$Z,25,FALSE)</f>
        <v>#N/A</v>
      </c>
      <c r="J1978" s="38" t="str">
        <f>VLOOKUP(G1978,'MITRA (REFERENSI)'!$A:$Z,26,FALSE)</f>
        <v>#N/A</v>
      </c>
      <c r="K1978" s="38" t="str">
        <f>VLOOKUP(G1978,'MITRA (REFERENSI)'!$A:$Z,15,FALSE)</f>
        <v>#N/A</v>
      </c>
      <c r="L1978" s="38" t="str">
        <f>VLOOKUP(G1978,'MITRA (REFERENSI)'!$A:$Z,15,FALSE)</f>
        <v>#N/A</v>
      </c>
      <c r="M1978" s="38" t="str">
        <f>IF(B1978=1,'KELAS (REFERENSI)'!M1978,IF(B1978=2,'KELAS (REFERENSI)'!M1993,IF(B1978=3,'KELAS (REFERENSI)'!M2008,IF(B1978=4,'KELAS (REFERENSI)'!M2023,""))))</f>
        <v/>
      </c>
      <c r="N1978" s="38" t="str">
        <f>IF(B1978=1,'KELAS (REFERENSI)'!N1978,IF(B1978=2,'KELAS (REFERENSI)'!N1993,IF(B1978=3,'KELAS (REFERENSI)'!N2008,IF(B1978=4,'KELAS (REFERENSI)'!N2023,""))))</f>
        <v/>
      </c>
      <c r="O1978" s="38" t="str">
        <f>IF(B1978=1,'KELAS (REFERENSI)'!O1978,IF(B1978=2,'KELAS (REFERENSI)'!O1993,IF(B1978=3,'KELAS (REFERENSI)'!O2008,IF(B1978=4,'KELAS (REFERENSI)'!O2023,""))))</f>
        <v/>
      </c>
      <c r="P1978" s="38" t="str">
        <f>IF(B1978=1,'KELAS (REFERENSI)'!P1978,IF(B1978=2,'KELAS (REFERENSI)'!P1993,IF(B1978=3,'KELAS (REFERENSI)'!P2008,IF(B1978=4,'KELAS (REFERENSI)'!P2023,""))))</f>
        <v/>
      </c>
      <c r="Q1978" s="38" t="str">
        <f t="shared" si="4"/>
        <v>BPS Kota Jakarta Timur</v>
      </c>
      <c r="R1978" s="38" t="str">
        <f t="shared" si="56"/>
        <v/>
      </c>
      <c r="S1978" s="38" t="str">
        <f t="shared" ref="S1978:T1978" si="1986">S1977</f>
        <v>15 Juni sampai dengan 31 Agustus 2026</v>
      </c>
      <c r="T1978" s="38" t="str">
        <f t="shared" si="1986"/>
        <v>31 Agustus 2026</v>
      </c>
      <c r="U1978" s="46"/>
      <c r="V1978" s="42"/>
      <c r="W1978" s="42"/>
      <c r="X1978" s="42"/>
    </row>
    <row r="1979" ht="15.0" customHeight="1">
      <c r="A1979" s="36" t="s">
        <v>7041</v>
      </c>
      <c r="B1979" s="43"/>
      <c r="C1979" s="44"/>
      <c r="D1979" s="47"/>
      <c r="E1979" s="47"/>
      <c r="F1979" s="39" t="str">
        <f t="shared" si="2"/>
        <v>PETUGAS.1978/SPK/SE/PML/3172/2026</v>
      </c>
      <c r="G1979" s="45"/>
      <c r="H1979" s="39" t="str">
        <f>VLOOKUP(G1979,'MITRA (REFERENSI)'!$A:$Z,16,FALSE)</f>
        <v>#N/A</v>
      </c>
      <c r="I1979" s="39" t="str">
        <f>VLOOKUP(G1979,'MITRA (REFERENSI)'!$A:$Z,25,FALSE)</f>
        <v>#N/A</v>
      </c>
      <c r="J1979" s="38" t="str">
        <f>VLOOKUP(G1979,'MITRA (REFERENSI)'!$A:$Z,26,FALSE)</f>
        <v>#N/A</v>
      </c>
      <c r="K1979" s="38" t="str">
        <f>VLOOKUP(G1979,'MITRA (REFERENSI)'!$A:$Z,15,FALSE)</f>
        <v>#N/A</v>
      </c>
      <c r="L1979" s="38" t="str">
        <f>VLOOKUP(G1979,'MITRA (REFERENSI)'!$A:$Z,15,FALSE)</f>
        <v>#N/A</v>
      </c>
      <c r="M1979" s="38" t="str">
        <f>IF(B1979=1,'KELAS (REFERENSI)'!M1979,IF(B1979=2,'KELAS (REFERENSI)'!M1994,IF(B1979=3,'KELAS (REFERENSI)'!M2009,IF(B1979=4,'KELAS (REFERENSI)'!M2024,""))))</f>
        <v/>
      </c>
      <c r="N1979" s="38" t="str">
        <f>IF(B1979=1,'KELAS (REFERENSI)'!N1979,IF(B1979=2,'KELAS (REFERENSI)'!N1994,IF(B1979=3,'KELAS (REFERENSI)'!N2009,IF(B1979=4,'KELAS (REFERENSI)'!N2024,""))))</f>
        <v/>
      </c>
      <c r="O1979" s="38" t="str">
        <f>IF(B1979=1,'KELAS (REFERENSI)'!O1979,IF(B1979=2,'KELAS (REFERENSI)'!O1994,IF(B1979=3,'KELAS (REFERENSI)'!O2009,IF(B1979=4,'KELAS (REFERENSI)'!O2024,""))))</f>
        <v/>
      </c>
      <c r="P1979" s="38" t="str">
        <f>IF(B1979=1,'KELAS (REFERENSI)'!P1979,IF(B1979=2,'KELAS (REFERENSI)'!P1994,IF(B1979=3,'KELAS (REFERENSI)'!P2009,IF(B1979=4,'KELAS (REFERENSI)'!P2024,""))))</f>
        <v/>
      </c>
      <c r="Q1979" s="38" t="str">
        <f t="shared" si="4"/>
        <v>BPS Kota Jakarta Timur</v>
      </c>
      <c r="R1979" s="38" t="str">
        <f t="shared" si="56"/>
        <v/>
      </c>
      <c r="S1979" s="38" t="str">
        <f t="shared" ref="S1979:T1979" si="1987">S1978</f>
        <v>15 Juni sampai dengan 31 Agustus 2026</v>
      </c>
      <c r="T1979" s="38" t="str">
        <f t="shared" si="1987"/>
        <v>31 Agustus 2026</v>
      </c>
      <c r="U1979" s="46"/>
      <c r="V1979" s="42"/>
      <c r="W1979" s="42"/>
      <c r="X1979" s="42"/>
    </row>
    <row r="1980" ht="15.0" customHeight="1">
      <c r="A1980" s="36" t="s">
        <v>7042</v>
      </c>
      <c r="B1980" s="43"/>
      <c r="C1980" s="44"/>
      <c r="D1980" s="47"/>
      <c r="E1980" s="47"/>
      <c r="F1980" s="39" t="str">
        <f t="shared" si="2"/>
        <v>PETUGAS.1979/SPK/SE/PML/3172/2026</v>
      </c>
      <c r="G1980" s="45"/>
      <c r="H1980" s="39" t="str">
        <f>VLOOKUP(G1980,'MITRA (REFERENSI)'!$A:$Z,16,FALSE)</f>
        <v>#N/A</v>
      </c>
      <c r="I1980" s="39" t="str">
        <f>VLOOKUP(G1980,'MITRA (REFERENSI)'!$A:$Z,25,FALSE)</f>
        <v>#N/A</v>
      </c>
      <c r="J1980" s="38" t="str">
        <f>VLOOKUP(G1980,'MITRA (REFERENSI)'!$A:$Z,26,FALSE)</f>
        <v>#N/A</v>
      </c>
      <c r="K1980" s="38" t="str">
        <f>VLOOKUP(G1980,'MITRA (REFERENSI)'!$A:$Z,15,FALSE)</f>
        <v>#N/A</v>
      </c>
      <c r="L1980" s="38" t="str">
        <f>VLOOKUP(G1980,'MITRA (REFERENSI)'!$A:$Z,15,FALSE)</f>
        <v>#N/A</v>
      </c>
      <c r="M1980" s="38" t="str">
        <f>IF(B1980=1,'KELAS (REFERENSI)'!M1980,IF(B1980=2,'KELAS (REFERENSI)'!M1995,IF(B1980=3,'KELAS (REFERENSI)'!M2010,IF(B1980=4,'KELAS (REFERENSI)'!M2025,""))))</f>
        <v/>
      </c>
      <c r="N1980" s="38" t="str">
        <f>IF(B1980=1,'KELAS (REFERENSI)'!N1980,IF(B1980=2,'KELAS (REFERENSI)'!N1995,IF(B1980=3,'KELAS (REFERENSI)'!N2010,IF(B1980=4,'KELAS (REFERENSI)'!N2025,""))))</f>
        <v/>
      </c>
      <c r="O1980" s="38" t="str">
        <f>IF(B1980=1,'KELAS (REFERENSI)'!O1980,IF(B1980=2,'KELAS (REFERENSI)'!O1995,IF(B1980=3,'KELAS (REFERENSI)'!O2010,IF(B1980=4,'KELAS (REFERENSI)'!O2025,""))))</f>
        <v/>
      </c>
      <c r="P1980" s="38" t="str">
        <f>IF(B1980=1,'KELAS (REFERENSI)'!P1980,IF(B1980=2,'KELAS (REFERENSI)'!P1995,IF(B1980=3,'KELAS (REFERENSI)'!P2010,IF(B1980=4,'KELAS (REFERENSI)'!P2025,""))))</f>
        <v/>
      </c>
      <c r="Q1980" s="38" t="str">
        <f t="shared" si="4"/>
        <v>BPS Kota Jakarta Timur</v>
      </c>
      <c r="R1980" s="38" t="str">
        <f t="shared" si="56"/>
        <v/>
      </c>
      <c r="S1980" s="38" t="str">
        <f t="shared" ref="S1980:T1980" si="1988">S1979</f>
        <v>15 Juni sampai dengan 31 Agustus 2026</v>
      </c>
      <c r="T1980" s="38" t="str">
        <f t="shared" si="1988"/>
        <v>31 Agustus 2026</v>
      </c>
      <c r="U1980" s="46"/>
      <c r="V1980" s="42"/>
      <c r="W1980" s="42"/>
      <c r="X1980" s="42"/>
    </row>
    <row r="1981" ht="15.0" customHeight="1">
      <c r="A1981" s="36" t="s">
        <v>7043</v>
      </c>
      <c r="B1981" s="43"/>
      <c r="C1981" s="44"/>
      <c r="D1981" s="47"/>
      <c r="E1981" s="47"/>
      <c r="F1981" s="39" t="str">
        <f t="shared" si="2"/>
        <v>PETUGAS.1980/SPK/SE/PML/3172/2026</v>
      </c>
      <c r="G1981" s="45"/>
      <c r="H1981" s="39" t="str">
        <f>VLOOKUP(G1981,'MITRA (REFERENSI)'!$A:$Z,16,FALSE)</f>
        <v>#N/A</v>
      </c>
      <c r="I1981" s="39" t="str">
        <f>VLOOKUP(G1981,'MITRA (REFERENSI)'!$A:$Z,25,FALSE)</f>
        <v>#N/A</v>
      </c>
      <c r="J1981" s="38" t="str">
        <f>VLOOKUP(G1981,'MITRA (REFERENSI)'!$A:$Z,26,FALSE)</f>
        <v>#N/A</v>
      </c>
      <c r="K1981" s="38" t="str">
        <f>VLOOKUP(G1981,'MITRA (REFERENSI)'!$A:$Z,15,FALSE)</f>
        <v>#N/A</v>
      </c>
      <c r="L1981" s="38" t="str">
        <f>VLOOKUP(G1981,'MITRA (REFERENSI)'!$A:$Z,15,FALSE)</f>
        <v>#N/A</v>
      </c>
      <c r="M1981" s="38" t="str">
        <f>IF(B1981=1,'KELAS (REFERENSI)'!M1981,IF(B1981=2,'KELAS (REFERENSI)'!M1996,IF(B1981=3,'KELAS (REFERENSI)'!M2011,IF(B1981=4,'KELAS (REFERENSI)'!M2026,""))))</f>
        <v/>
      </c>
      <c r="N1981" s="38" t="str">
        <f>IF(B1981=1,'KELAS (REFERENSI)'!N1981,IF(B1981=2,'KELAS (REFERENSI)'!N1996,IF(B1981=3,'KELAS (REFERENSI)'!N2011,IF(B1981=4,'KELAS (REFERENSI)'!N2026,""))))</f>
        <v/>
      </c>
      <c r="O1981" s="38" t="str">
        <f>IF(B1981=1,'KELAS (REFERENSI)'!O1981,IF(B1981=2,'KELAS (REFERENSI)'!O1996,IF(B1981=3,'KELAS (REFERENSI)'!O2011,IF(B1981=4,'KELAS (REFERENSI)'!O2026,""))))</f>
        <v/>
      </c>
      <c r="P1981" s="38" t="str">
        <f>IF(B1981=1,'KELAS (REFERENSI)'!P1981,IF(B1981=2,'KELAS (REFERENSI)'!P1996,IF(B1981=3,'KELAS (REFERENSI)'!P2011,IF(B1981=4,'KELAS (REFERENSI)'!P2026,""))))</f>
        <v/>
      </c>
      <c r="Q1981" s="38" t="str">
        <f t="shared" si="4"/>
        <v>BPS Kota Jakarta Timur</v>
      </c>
      <c r="R1981" s="38" t="str">
        <f t="shared" si="56"/>
        <v/>
      </c>
      <c r="S1981" s="38" t="str">
        <f t="shared" ref="S1981:T1981" si="1989">S1980</f>
        <v>15 Juni sampai dengan 31 Agustus 2026</v>
      </c>
      <c r="T1981" s="38" t="str">
        <f t="shared" si="1989"/>
        <v>31 Agustus 2026</v>
      </c>
      <c r="U1981" s="46"/>
      <c r="V1981" s="42"/>
      <c r="W1981" s="42"/>
      <c r="X1981" s="42"/>
    </row>
    <row r="1982" ht="15.0" customHeight="1">
      <c r="A1982" s="36" t="s">
        <v>7044</v>
      </c>
      <c r="B1982" s="43"/>
      <c r="C1982" s="44"/>
      <c r="D1982" s="47"/>
      <c r="E1982" s="47"/>
      <c r="F1982" s="39" t="str">
        <f t="shared" si="2"/>
        <v>PETUGAS.1981/SPK/SE/PML/3172/2026</v>
      </c>
      <c r="G1982" s="45"/>
      <c r="H1982" s="39" t="str">
        <f>VLOOKUP(G1982,'MITRA (REFERENSI)'!$A:$Z,16,FALSE)</f>
        <v>#N/A</v>
      </c>
      <c r="I1982" s="39" t="str">
        <f>VLOOKUP(G1982,'MITRA (REFERENSI)'!$A:$Z,25,FALSE)</f>
        <v>#N/A</v>
      </c>
      <c r="J1982" s="38" t="str">
        <f>VLOOKUP(G1982,'MITRA (REFERENSI)'!$A:$Z,26,FALSE)</f>
        <v>#N/A</v>
      </c>
      <c r="K1982" s="38" t="str">
        <f>VLOOKUP(G1982,'MITRA (REFERENSI)'!$A:$Z,15,FALSE)</f>
        <v>#N/A</v>
      </c>
      <c r="L1982" s="38" t="str">
        <f>VLOOKUP(G1982,'MITRA (REFERENSI)'!$A:$Z,15,FALSE)</f>
        <v>#N/A</v>
      </c>
      <c r="M1982" s="38" t="str">
        <f>IF(B1982=1,'KELAS (REFERENSI)'!M1982,IF(B1982=2,'KELAS (REFERENSI)'!M1997,IF(B1982=3,'KELAS (REFERENSI)'!M2012,IF(B1982=4,'KELAS (REFERENSI)'!M2027,""))))</f>
        <v/>
      </c>
      <c r="N1982" s="38" t="str">
        <f>IF(B1982=1,'KELAS (REFERENSI)'!N1982,IF(B1982=2,'KELAS (REFERENSI)'!N1997,IF(B1982=3,'KELAS (REFERENSI)'!N2012,IF(B1982=4,'KELAS (REFERENSI)'!N2027,""))))</f>
        <v/>
      </c>
      <c r="O1982" s="38" t="str">
        <f>IF(B1982=1,'KELAS (REFERENSI)'!O1982,IF(B1982=2,'KELAS (REFERENSI)'!O1997,IF(B1982=3,'KELAS (REFERENSI)'!O2012,IF(B1982=4,'KELAS (REFERENSI)'!O2027,""))))</f>
        <v/>
      </c>
      <c r="P1982" s="38" t="str">
        <f>IF(B1982=1,'KELAS (REFERENSI)'!P1982,IF(B1982=2,'KELAS (REFERENSI)'!P1997,IF(B1982=3,'KELAS (REFERENSI)'!P2012,IF(B1982=4,'KELAS (REFERENSI)'!P2027,""))))</f>
        <v/>
      </c>
      <c r="Q1982" s="38" t="str">
        <f t="shared" si="4"/>
        <v>BPS Kota Jakarta Timur</v>
      </c>
      <c r="R1982" s="38" t="str">
        <f t="shared" si="56"/>
        <v/>
      </c>
      <c r="S1982" s="38" t="str">
        <f t="shared" ref="S1982:T1982" si="1990">S1981</f>
        <v>15 Juni sampai dengan 31 Agustus 2026</v>
      </c>
      <c r="T1982" s="38" t="str">
        <f t="shared" si="1990"/>
        <v>31 Agustus 2026</v>
      </c>
      <c r="U1982" s="46"/>
      <c r="V1982" s="42"/>
      <c r="W1982" s="42"/>
      <c r="X1982" s="42"/>
    </row>
    <row r="1983" ht="15.0" customHeight="1">
      <c r="A1983" s="36" t="s">
        <v>7045</v>
      </c>
      <c r="B1983" s="43"/>
      <c r="C1983" s="44"/>
      <c r="D1983" s="47"/>
      <c r="E1983" s="47"/>
      <c r="F1983" s="39" t="str">
        <f t="shared" si="2"/>
        <v>PETUGAS.1982/SPK/SE/PML/3172/2026</v>
      </c>
      <c r="G1983" s="45"/>
      <c r="H1983" s="39" t="str">
        <f>VLOOKUP(G1983,'MITRA (REFERENSI)'!$A:$Z,16,FALSE)</f>
        <v>#N/A</v>
      </c>
      <c r="I1983" s="39" t="str">
        <f>VLOOKUP(G1983,'MITRA (REFERENSI)'!$A:$Z,25,FALSE)</f>
        <v>#N/A</v>
      </c>
      <c r="J1983" s="38" t="str">
        <f>VLOOKUP(G1983,'MITRA (REFERENSI)'!$A:$Z,26,FALSE)</f>
        <v>#N/A</v>
      </c>
      <c r="K1983" s="38" t="str">
        <f>VLOOKUP(G1983,'MITRA (REFERENSI)'!$A:$Z,15,FALSE)</f>
        <v>#N/A</v>
      </c>
      <c r="L1983" s="38" t="str">
        <f>VLOOKUP(G1983,'MITRA (REFERENSI)'!$A:$Z,15,FALSE)</f>
        <v>#N/A</v>
      </c>
      <c r="M1983" s="38" t="str">
        <f>IF(B1983=1,'KELAS (REFERENSI)'!M1983,IF(B1983=2,'KELAS (REFERENSI)'!M1998,IF(B1983=3,'KELAS (REFERENSI)'!M2013,IF(B1983=4,'KELAS (REFERENSI)'!M2028,""))))</f>
        <v/>
      </c>
      <c r="N1983" s="38" t="str">
        <f>IF(B1983=1,'KELAS (REFERENSI)'!N1983,IF(B1983=2,'KELAS (REFERENSI)'!N1998,IF(B1983=3,'KELAS (REFERENSI)'!N2013,IF(B1983=4,'KELAS (REFERENSI)'!N2028,""))))</f>
        <v/>
      </c>
      <c r="O1983" s="38" t="str">
        <f>IF(B1983=1,'KELAS (REFERENSI)'!O1983,IF(B1983=2,'KELAS (REFERENSI)'!O1998,IF(B1983=3,'KELAS (REFERENSI)'!O2013,IF(B1983=4,'KELAS (REFERENSI)'!O2028,""))))</f>
        <v/>
      </c>
      <c r="P1983" s="38" t="str">
        <f>IF(B1983=1,'KELAS (REFERENSI)'!P1983,IF(B1983=2,'KELAS (REFERENSI)'!P1998,IF(B1983=3,'KELAS (REFERENSI)'!P2013,IF(B1983=4,'KELAS (REFERENSI)'!P2028,""))))</f>
        <v/>
      </c>
      <c r="Q1983" s="38" t="str">
        <f t="shared" si="4"/>
        <v>BPS Kota Jakarta Timur</v>
      </c>
      <c r="R1983" s="38" t="str">
        <f t="shared" si="56"/>
        <v/>
      </c>
      <c r="S1983" s="38" t="str">
        <f t="shared" ref="S1983:T1983" si="1991">S1982</f>
        <v>15 Juni sampai dengan 31 Agustus 2026</v>
      </c>
      <c r="T1983" s="38" t="str">
        <f t="shared" si="1991"/>
        <v>31 Agustus 2026</v>
      </c>
      <c r="U1983" s="46"/>
      <c r="V1983" s="42"/>
      <c r="W1983" s="42"/>
      <c r="X1983" s="42"/>
    </row>
    <row r="1984" ht="15.0" customHeight="1">
      <c r="A1984" s="36" t="s">
        <v>7046</v>
      </c>
      <c r="B1984" s="43"/>
      <c r="C1984" s="44"/>
      <c r="D1984" s="47"/>
      <c r="E1984" s="47"/>
      <c r="F1984" s="39" t="str">
        <f t="shared" si="2"/>
        <v>PETUGAS.1983/SPK/SE/PML/3172/2026</v>
      </c>
      <c r="G1984" s="45"/>
      <c r="H1984" s="39" t="str">
        <f>VLOOKUP(G1984,'MITRA (REFERENSI)'!$A:$Z,16,FALSE)</f>
        <v>#N/A</v>
      </c>
      <c r="I1984" s="39" t="str">
        <f>VLOOKUP(G1984,'MITRA (REFERENSI)'!$A:$Z,25,FALSE)</f>
        <v>#N/A</v>
      </c>
      <c r="J1984" s="38" t="str">
        <f>VLOOKUP(G1984,'MITRA (REFERENSI)'!$A:$Z,26,FALSE)</f>
        <v>#N/A</v>
      </c>
      <c r="K1984" s="38" t="str">
        <f>VLOOKUP(G1984,'MITRA (REFERENSI)'!$A:$Z,15,FALSE)</f>
        <v>#N/A</v>
      </c>
      <c r="L1984" s="38" t="str">
        <f>VLOOKUP(G1984,'MITRA (REFERENSI)'!$A:$Z,15,FALSE)</f>
        <v>#N/A</v>
      </c>
      <c r="M1984" s="38" t="str">
        <f>IF(B1984=1,'KELAS (REFERENSI)'!M1984,IF(B1984=2,'KELAS (REFERENSI)'!M1999,IF(B1984=3,'KELAS (REFERENSI)'!M2014,IF(B1984=4,'KELAS (REFERENSI)'!M2029,""))))</f>
        <v/>
      </c>
      <c r="N1984" s="38" t="str">
        <f>IF(B1984=1,'KELAS (REFERENSI)'!N1984,IF(B1984=2,'KELAS (REFERENSI)'!N1999,IF(B1984=3,'KELAS (REFERENSI)'!N2014,IF(B1984=4,'KELAS (REFERENSI)'!N2029,""))))</f>
        <v/>
      </c>
      <c r="O1984" s="38" t="str">
        <f>IF(B1984=1,'KELAS (REFERENSI)'!O1984,IF(B1984=2,'KELAS (REFERENSI)'!O1999,IF(B1984=3,'KELAS (REFERENSI)'!O2014,IF(B1984=4,'KELAS (REFERENSI)'!O2029,""))))</f>
        <v/>
      </c>
      <c r="P1984" s="38" t="str">
        <f>IF(B1984=1,'KELAS (REFERENSI)'!P1984,IF(B1984=2,'KELAS (REFERENSI)'!P1999,IF(B1984=3,'KELAS (REFERENSI)'!P2014,IF(B1984=4,'KELAS (REFERENSI)'!P2029,""))))</f>
        <v/>
      </c>
      <c r="Q1984" s="38" t="str">
        <f t="shared" si="4"/>
        <v>BPS Kota Jakarta Timur</v>
      </c>
      <c r="R1984" s="38" t="str">
        <f t="shared" si="56"/>
        <v/>
      </c>
      <c r="S1984" s="38" t="str">
        <f t="shared" ref="S1984:T1984" si="1992">S1983</f>
        <v>15 Juni sampai dengan 31 Agustus 2026</v>
      </c>
      <c r="T1984" s="38" t="str">
        <f t="shared" si="1992"/>
        <v>31 Agustus 2026</v>
      </c>
      <c r="U1984" s="46"/>
      <c r="V1984" s="42"/>
      <c r="W1984" s="42"/>
      <c r="X1984" s="42"/>
    </row>
    <row r="1985" ht="15.0" customHeight="1">
      <c r="A1985" s="36" t="s">
        <v>7047</v>
      </c>
      <c r="B1985" s="43"/>
      <c r="C1985" s="44"/>
      <c r="D1985" s="47"/>
      <c r="E1985" s="47"/>
      <c r="F1985" s="39" t="str">
        <f t="shared" si="2"/>
        <v>PETUGAS.1984/SPK/SE/PML/3172/2026</v>
      </c>
      <c r="G1985" s="45"/>
      <c r="H1985" s="39" t="str">
        <f>VLOOKUP(G1985,'MITRA (REFERENSI)'!$A:$Z,16,FALSE)</f>
        <v>#N/A</v>
      </c>
      <c r="I1985" s="39" t="str">
        <f>VLOOKUP(G1985,'MITRA (REFERENSI)'!$A:$Z,25,FALSE)</f>
        <v>#N/A</v>
      </c>
      <c r="J1985" s="38" t="str">
        <f>VLOOKUP(G1985,'MITRA (REFERENSI)'!$A:$Z,26,FALSE)</f>
        <v>#N/A</v>
      </c>
      <c r="K1985" s="38" t="str">
        <f>VLOOKUP(G1985,'MITRA (REFERENSI)'!$A:$Z,15,FALSE)</f>
        <v>#N/A</v>
      </c>
      <c r="L1985" s="38" t="str">
        <f>VLOOKUP(G1985,'MITRA (REFERENSI)'!$A:$Z,15,FALSE)</f>
        <v>#N/A</v>
      </c>
      <c r="M1985" s="38" t="str">
        <f>IF(B1985=1,'KELAS (REFERENSI)'!M1985,IF(B1985=2,'KELAS (REFERENSI)'!M2000,IF(B1985=3,'KELAS (REFERENSI)'!M2015,IF(B1985=4,'KELAS (REFERENSI)'!M2030,""))))</f>
        <v/>
      </c>
      <c r="N1985" s="38" t="str">
        <f>IF(B1985=1,'KELAS (REFERENSI)'!N1985,IF(B1985=2,'KELAS (REFERENSI)'!N2000,IF(B1985=3,'KELAS (REFERENSI)'!N2015,IF(B1985=4,'KELAS (REFERENSI)'!N2030,""))))</f>
        <v/>
      </c>
      <c r="O1985" s="38" t="str">
        <f>IF(B1985=1,'KELAS (REFERENSI)'!O1985,IF(B1985=2,'KELAS (REFERENSI)'!O2000,IF(B1985=3,'KELAS (REFERENSI)'!O2015,IF(B1985=4,'KELAS (REFERENSI)'!O2030,""))))</f>
        <v/>
      </c>
      <c r="P1985" s="38" t="str">
        <f>IF(B1985=1,'KELAS (REFERENSI)'!P1985,IF(B1985=2,'KELAS (REFERENSI)'!P2000,IF(B1985=3,'KELAS (REFERENSI)'!P2015,IF(B1985=4,'KELAS (REFERENSI)'!P2030,""))))</f>
        <v/>
      </c>
      <c r="Q1985" s="38" t="str">
        <f t="shared" si="4"/>
        <v>BPS Kota Jakarta Timur</v>
      </c>
      <c r="R1985" s="38" t="str">
        <f t="shared" si="56"/>
        <v/>
      </c>
      <c r="S1985" s="38" t="str">
        <f t="shared" ref="S1985:T1985" si="1993">S1984</f>
        <v>15 Juni sampai dengan 31 Agustus 2026</v>
      </c>
      <c r="T1985" s="38" t="str">
        <f t="shared" si="1993"/>
        <v>31 Agustus 2026</v>
      </c>
      <c r="U1985" s="46"/>
      <c r="V1985" s="42"/>
      <c r="W1985" s="42"/>
      <c r="X1985" s="42"/>
    </row>
    <row r="1986" ht="15.0" customHeight="1">
      <c r="A1986" s="36" t="s">
        <v>7048</v>
      </c>
      <c r="B1986" s="43"/>
      <c r="C1986" s="44"/>
      <c r="D1986" s="47"/>
      <c r="E1986" s="47"/>
      <c r="F1986" s="39" t="str">
        <f t="shared" si="2"/>
        <v>PETUGAS.1985/SPK/SE/PML/3172/2026</v>
      </c>
      <c r="G1986" s="45"/>
      <c r="H1986" s="39" t="str">
        <f>VLOOKUP(G1986,'MITRA (REFERENSI)'!$A:$Z,16,FALSE)</f>
        <v>#N/A</v>
      </c>
      <c r="I1986" s="39" t="str">
        <f>VLOOKUP(G1986,'MITRA (REFERENSI)'!$A:$Z,25,FALSE)</f>
        <v>#N/A</v>
      </c>
      <c r="J1986" s="38" t="str">
        <f>VLOOKUP(G1986,'MITRA (REFERENSI)'!$A:$Z,26,FALSE)</f>
        <v>#N/A</v>
      </c>
      <c r="K1986" s="38" t="str">
        <f>VLOOKUP(G1986,'MITRA (REFERENSI)'!$A:$Z,15,FALSE)</f>
        <v>#N/A</v>
      </c>
      <c r="L1986" s="38" t="str">
        <f>VLOOKUP(G1986,'MITRA (REFERENSI)'!$A:$Z,15,FALSE)</f>
        <v>#N/A</v>
      </c>
      <c r="M1986" s="38" t="str">
        <f>IF(B1986=1,'KELAS (REFERENSI)'!M1986,IF(B1986=2,'KELAS (REFERENSI)'!M2001,IF(B1986=3,'KELAS (REFERENSI)'!M2016,IF(B1986=4,'KELAS (REFERENSI)'!M2031,""))))</f>
        <v/>
      </c>
      <c r="N1986" s="38" t="str">
        <f>IF(B1986=1,'KELAS (REFERENSI)'!N1986,IF(B1986=2,'KELAS (REFERENSI)'!N2001,IF(B1986=3,'KELAS (REFERENSI)'!N2016,IF(B1986=4,'KELAS (REFERENSI)'!N2031,""))))</f>
        <v/>
      </c>
      <c r="O1986" s="38" t="str">
        <f>IF(B1986=1,'KELAS (REFERENSI)'!O1986,IF(B1986=2,'KELAS (REFERENSI)'!O2001,IF(B1986=3,'KELAS (REFERENSI)'!O2016,IF(B1986=4,'KELAS (REFERENSI)'!O2031,""))))</f>
        <v/>
      </c>
      <c r="P1986" s="38" t="str">
        <f>IF(B1986=1,'KELAS (REFERENSI)'!P1986,IF(B1986=2,'KELAS (REFERENSI)'!P2001,IF(B1986=3,'KELAS (REFERENSI)'!P2016,IF(B1986=4,'KELAS (REFERENSI)'!P2031,""))))</f>
        <v/>
      </c>
      <c r="Q1986" s="38" t="str">
        <f t="shared" si="4"/>
        <v>BPS Kota Jakarta Timur</v>
      </c>
      <c r="R1986" s="38" t="str">
        <f t="shared" si="56"/>
        <v/>
      </c>
      <c r="S1986" s="38" t="str">
        <f t="shared" ref="S1986:T1986" si="1994">S1985</f>
        <v>15 Juni sampai dengan 31 Agustus 2026</v>
      </c>
      <c r="T1986" s="38" t="str">
        <f t="shared" si="1994"/>
        <v>31 Agustus 2026</v>
      </c>
      <c r="U1986" s="46"/>
      <c r="V1986" s="42"/>
      <c r="W1986" s="42"/>
      <c r="X1986" s="42"/>
    </row>
    <row r="1987" ht="15.0" customHeight="1">
      <c r="A1987" s="36" t="s">
        <v>7049</v>
      </c>
      <c r="B1987" s="43"/>
      <c r="C1987" s="44"/>
      <c r="D1987" s="47"/>
      <c r="E1987" s="47"/>
      <c r="F1987" s="39" t="str">
        <f t="shared" si="2"/>
        <v>PETUGAS.1986/SPK/SE/PML/3172/2026</v>
      </c>
      <c r="G1987" s="45"/>
      <c r="H1987" s="39" t="str">
        <f>VLOOKUP(G1987,'MITRA (REFERENSI)'!$A:$Z,16,FALSE)</f>
        <v>#N/A</v>
      </c>
      <c r="I1987" s="39" t="str">
        <f>VLOOKUP(G1987,'MITRA (REFERENSI)'!$A:$Z,25,FALSE)</f>
        <v>#N/A</v>
      </c>
      <c r="J1987" s="38" t="str">
        <f>VLOOKUP(G1987,'MITRA (REFERENSI)'!$A:$Z,26,FALSE)</f>
        <v>#N/A</v>
      </c>
      <c r="K1987" s="38" t="str">
        <f>VLOOKUP(G1987,'MITRA (REFERENSI)'!$A:$Z,15,FALSE)</f>
        <v>#N/A</v>
      </c>
      <c r="L1987" s="38" t="str">
        <f>VLOOKUP(G1987,'MITRA (REFERENSI)'!$A:$Z,15,FALSE)</f>
        <v>#N/A</v>
      </c>
      <c r="M1987" s="38" t="str">
        <f>IF(B1987=1,'KELAS (REFERENSI)'!M1987,IF(B1987=2,'KELAS (REFERENSI)'!M2002,IF(B1987=3,'KELAS (REFERENSI)'!M2017,IF(B1987=4,'KELAS (REFERENSI)'!M2032,""))))</f>
        <v/>
      </c>
      <c r="N1987" s="38" t="str">
        <f>IF(B1987=1,'KELAS (REFERENSI)'!N1987,IF(B1987=2,'KELAS (REFERENSI)'!N2002,IF(B1987=3,'KELAS (REFERENSI)'!N2017,IF(B1987=4,'KELAS (REFERENSI)'!N2032,""))))</f>
        <v/>
      </c>
      <c r="O1987" s="38" t="str">
        <f>IF(B1987=1,'KELAS (REFERENSI)'!O1987,IF(B1987=2,'KELAS (REFERENSI)'!O2002,IF(B1987=3,'KELAS (REFERENSI)'!O2017,IF(B1987=4,'KELAS (REFERENSI)'!O2032,""))))</f>
        <v/>
      </c>
      <c r="P1987" s="38" t="str">
        <f>IF(B1987=1,'KELAS (REFERENSI)'!P1987,IF(B1987=2,'KELAS (REFERENSI)'!P2002,IF(B1987=3,'KELAS (REFERENSI)'!P2017,IF(B1987=4,'KELAS (REFERENSI)'!P2032,""))))</f>
        <v/>
      </c>
      <c r="Q1987" s="38" t="str">
        <f t="shared" si="4"/>
        <v>BPS Kota Jakarta Timur</v>
      </c>
      <c r="R1987" s="38" t="str">
        <f t="shared" si="56"/>
        <v/>
      </c>
      <c r="S1987" s="38" t="str">
        <f t="shared" ref="S1987:T1987" si="1995">S1986</f>
        <v>15 Juni sampai dengan 31 Agustus 2026</v>
      </c>
      <c r="T1987" s="38" t="str">
        <f t="shared" si="1995"/>
        <v>31 Agustus 2026</v>
      </c>
      <c r="U1987" s="46"/>
      <c r="V1987" s="42"/>
      <c r="W1987" s="42"/>
      <c r="X1987" s="42"/>
    </row>
    <row r="1988" ht="15.0" customHeight="1">
      <c r="A1988" s="36" t="s">
        <v>7050</v>
      </c>
      <c r="B1988" s="43"/>
      <c r="C1988" s="44"/>
      <c r="D1988" s="47"/>
      <c r="E1988" s="47"/>
      <c r="F1988" s="39" t="str">
        <f t="shared" si="2"/>
        <v>PETUGAS.1987/SPK/SE/PML/3172/2026</v>
      </c>
      <c r="G1988" s="45"/>
      <c r="H1988" s="39" t="str">
        <f>VLOOKUP(G1988,'MITRA (REFERENSI)'!$A:$Z,16,FALSE)</f>
        <v>#N/A</v>
      </c>
      <c r="I1988" s="39" t="str">
        <f>VLOOKUP(G1988,'MITRA (REFERENSI)'!$A:$Z,25,FALSE)</f>
        <v>#N/A</v>
      </c>
      <c r="J1988" s="38" t="str">
        <f>VLOOKUP(G1988,'MITRA (REFERENSI)'!$A:$Z,26,FALSE)</f>
        <v>#N/A</v>
      </c>
      <c r="K1988" s="38" t="str">
        <f>VLOOKUP(G1988,'MITRA (REFERENSI)'!$A:$Z,15,FALSE)</f>
        <v>#N/A</v>
      </c>
      <c r="L1988" s="38" t="str">
        <f>VLOOKUP(G1988,'MITRA (REFERENSI)'!$A:$Z,15,FALSE)</f>
        <v>#N/A</v>
      </c>
      <c r="M1988" s="38" t="str">
        <f>IF(B1988=1,'KELAS (REFERENSI)'!M1988,IF(B1988=2,'KELAS (REFERENSI)'!M2003,IF(B1988=3,'KELAS (REFERENSI)'!M2018,IF(B1988=4,'KELAS (REFERENSI)'!M2033,""))))</f>
        <v/>
      </c>
      <c r="N1988" s="38" t="str">
        <f>IF(B1988=1,'KELAS (REFERENSI)'!N1988,IF(B1988=2,'KELAS (REFERENSI)'!N2003,IF(B1988=3,'KELAS (REFERENSI)'!N2018,IF(B1988=4,'KELAS (REFERENSI)'!N2033,""))))</f>
        <v/>
      </c>
      <c r="O1988" s="38" t="str">
        <f>IF(B1988=1,'KELAS (REFERENSI)'!O1988,IF(B1988=2,'KELAS (REFERENSI)'!O2003,IF(B1988=3,'KELAS (REFERENSI)'!O2018,IF(B1988=4,'KELAS (REFERENSI)'!O2033,""))))</f>
        <v/>
      </c>
      <c r="P1988" s="38" t="str">
        <f>IF(B1988=1,'KELAS (REFERENSI)'!P1988,IF(B1988=2,'KELAS (REFERENSI)'!P2003,IF(B1988=3,'KELAS (REFERENSI)'!P2018,IF(B1988=4,'KELAS (REFERENSI)'!P2033,""))))</f>
        <v/>
      </c>
      <c r="Q1988" s="38" t="str">
        <f t="shared" si="4"/>
        <v>BPS Kota Jakarta Timur</v>
      </c>
      <c r="R1988" s="38" t="str">
        <f t="shared" si="56"/>
        <v/>
      </c>
      <c r="S1988" s="38" t="str">
        <f t="shared" ref="S1988:T1988" si="1996">S1987</f>
        <v>15 Juni sampai dengan 31 Agustus 2026</v>
      </c>
      <c r="T1988" s="38" t="str">
        <f t="shared" si="1996"/>
        <v>31 Agustus 2026</v>
      </c>
      <c r="U1988" s="46"/>
      <c r="V1988" s="42"/>
      <c r="W1988" s="42"/>
      <c r="X1988" s="42"/>
    </row>
    <row r="1989" ht="15.0" customHeight="1">
      <c r="A1989" s="36" t="s">
        <v>7051</v>
      </c>
      <c r="B1989" s="43"/>
      <c r="C1989" s="44"/>
      <c r="D1989" s="47"/>
      <c r="E1989" s="47"/>
      <c r="F1989" s="39" t="str">
        <f t="shared" si="2"/>
        <v>PETUGAS.1988/SPK/SE/PML/3172/2026</v>
      </c>
      <c r="G1989" s="45"/>
      <c r="H1989" s="39" t="str">
        <f>VLOOKUP(G1989,'MITRA (REFERENSI)'!$A:$Z,16,FALSE)</f>
        <v>#N/A</v>
      </c>
      <c r="I1989" s="39" t="str">
        <f>VLOOKUP(G1989,'MITRA (REFERENSI)'!$A:$Z,25,FALSE)</f>
        <v>#N/A</v>
      </c>
      <c r="J1989" s="38" t="str">
        <f>VLOOKUP(G1989,'MITRA (REFERENSI)'!$A:$Z,26,FALSE)</f>
        <v>#N/A</v>
      </c>
      <c r="K1989" s="38" t="str">
        <f>VLOOKUP(G1989,'MITRA (REFERENSI)'!$A:$Z,15,FALSE)</f>
        <v>#N/A</v>
      </c>
      <c r="L1989" s="38" t="str">
        <f>VLOOKUP(G1989,'MITRA (REFERENSI)'!$A:$Z,15,FALSE)</f>
        <v>#N/A</v>
      </c>
      <c r="M1989" s="38" t="str">
        <f>IF(B1989=1,'KELAS (REFERENSI)'!M1989,IF(B1989=2,'KELAS (REFERENSI)'!M2004,IF(B1989=3,'KELAS (REFERENSI)'!M2019,IF(B1989=4,'KELAS (REFERENSI)'!M2034,""))))</f>
        <v/>
      </c>
      <c r="N1989" s="38" t="str">
        <f>IF(B1989=1,'KELAS (REFERENSI)'!N1989,IF(B1989=2,'KELAS (REFERENSI)'!N2004,IF(B1989=3,'KELAS (REFERENSI)'!N2019,IF(B1989=4,'KELAS (REFERENSI)'!N2034,""))))</f>
        <v/>
      </c>
      <c r="O1989" s="38" t="str">
        <f>IF(B1989=1,'KELAS (REFERENSI)'!O1989,IF(B1989=2,'KELAS (REFERENSI)'!O2004,IF(B1989=3,'KELAS (REFERENSI)'!O2019,IF(B1989=4,'KELAS (REFERENSI)'!O2034,""))))</f>
        <v/>
      </c>
      <c r="P1989" s="38" t="str">
        <f>IF(B1989=1,'KELAS (REFERENSI)'!P1989,IF(B1989=2,'KELAS (REFERENSI)'!P2004,IF(B1989=3,'KELAS (REFERENSI)'!P2019,IF(B1989=4,'KELAS (REFERENSI)'!P2034,""))))</f>
        <v/>
      </c>
      <c r="Q1989" s="38" t="str">
        <f t="shared" si="4"/>
        <v>BPS Kota Jakarta Timur</v>
      </c>
      <c r="R1989" s="38" t="str">
        <f t="shared" si="56"/>
        <v/>
      </c>
      <c r="S1989" s="38" t="str">
        <f t="shared" ref="S1989:T1989" si="1997">S1988</f>
        <v>15 Juni sampai dengan 31 Agustus 2026</v>
      </c>
      <c r="T1989" s="38" t="str">
        <f t="shared" si="1997"/>
        <v>31 Agustus 2026</v>
      </c>
      <c r="U1989" s="46"/>
      <c r="V1989" s="42"/>
      <c r="W1989" s="42"/>
      <c r="X1989" s="42"/>
    </row>
    <row r="1990" ht="15.0" customHeight="1">
      <c r="A1990" s="36" t="s">
        <v>7052</v>
      </c>
      <c r="B1990" s="43"/>
      <c r="C1990" s="44"/>
      <c r="D1990" s="47"/>
      <c r="E1990" s="47"/>
      <c r="F1990" s="39" t="str">
        <f t="shared" si="2"/>
        <v>PETUGAS.1989/SPK/SE/PML/3172/2026</v>
      </c>
      <c r="G1990" s="45"/>
      <c r="H1990" s="39" t="str">
        <f>VLOOKUP(G1990,'MITRA (REFERENSI)'!$A:$Z,16,FALSE)</f>
        <v>#N/A</v>
      </c>
      <c r="I1990" s="39" t="str">
        <f>VLOOKUP(G1990,'MITRA (REFERENSI)'!$A:$Z,25,FALSE)</f>
        <v>#N/A</v>
      </c>
      <c r="J1990" s="38" t="str">
        <f>VLOOKUP(G1990,'MITRA (REFERENSI)'!$A:$Z,26,FALSE)</f>
        <v>#N/A</v>
      </c>
      <c r="K1990" s="38" t="str">
        <f>VLOOKUP(G1990,'MITRA (REFERENSI)'!$A:$Z,15,FALSE)</f>
        <v>#N/A</v>
      </c>
      <c r="L1990" s="38" t="str">
        <f>VLOOKUP(G1990,'MITRA (REFERENSI)'!$A:$Z,15,FALSE)</f>
        <v>#N/A</v>
      </c>
      <c r="M1990" s="38" t="str">
        <f>IF(B1990=1,'KELAS (REFERENSI)'!M1990,IF(B1990=2,'KELAS (REFERENSI)'!M2005,IF(B1990=3,'KELAS (REFERENSI)'!M2020,IF(B1990=4,'KELAS (REFERENSI)'!M2035,""))))</f>
        <v/>
      </c>
      <c r="N1990" s="38" t="str">
        <f>IF(B1990=1,'KELAS (REFERENSI)'!N1990,IF(B1990=2,'KELAS (REFERENSI)'!N2005,IF(B1990=3,'KELAS (REFERENSI)'!N2020,IF(B1990=4,'KELAS (REFERENSI)'!N2035,""))))</f>
        <v/>
      </c>
      <c r="O1990" s="38" t="str">
        <f>IF(B1990=1,'KELAS (REFERENSI)'!O1990,IF(B1990=2,'KELAS (REFERENSI)'!O2005,IF(B1990=3,'KELAS (REFERENSI)'!O2020,IF(B1990=4,'KELAS (REFERENSI)'!O2035,""))))</f>
        <v/>
      </c>
      <c r="P1990" s="38" t="str">
        <f>IF(B1990=1,'KELAS (REFERENSI)'!P1990,IF(B1990=2,'KELAS (REFERENSI)'!P2005,IF(B1990=3,'KELAS (REFERENSI)'!P2020,IF(B1990=4,'KELAS (REFERENSI)'!P2035,""))))</f>
        <v/>
      </c>
      <c r="Q1990" s="38" t="str">
        <f t="shared" si="4"/>
        <v>BPS Kota Jakarta Timur</v>
      </c>
      <c r="R1990" s="38" t="str">
        <f t="shared" si="56"/>
        <v/>
      </c>
      <c r="S1990" s="38" t="str">
        <f t="shared" ref="S1990:T1990" si="1998">S1989</f>
        <v>15 Juni sampai dengan 31 Agustus 2026</v>
      </c>
      <c r="T1990" s="38" t="str">
        <f t="shared" si="1998"/>
        <v>31 Agustus 2026</v>
      </c>
      <c r="U1990" s="46"/>
      <c r="V1990" s="42"/>
      <c r="W1990" s="42"/>
      <c r="X1990" s="42"/>
    </row>
    <row r="1991" ht="15.0" customHeight="1">
      <c r="A1991" s="36" t="s">
        <v>7053</v>
      </c>
      <c r="B1991" s="43"/>
      <c r="C1991" s="44"/>
      <c r="D1991" s="47"/>
      <c r="E1991" s="47"/>
      <c r="F1991" s="39" t="str">
        <f t="shared" si="2"/>
        <v>PETUGAS.1990/SPK/SE/PML/3172/2026</v>
      </c>
      <c r="G1991" s="45"/>
      <c r="H1991" s="39" t="str">
        <f>VLOOKUP(G1991,'MITRA (REFERENSI)'!$A:$Z,16,FALSE)</f>
        <v>#N/A</v>
      </c>
      <c r="I1991" s="39" t="str">
        <f>VLOOKUP(G1991,'MITRA (REFERENSI)'!$A:$Z,25,FALSE)</f>
        <v>#N/A</v>
      </c>
      <c r="J1991" s="38" t="str">
        <f>VLOOKUP(G1991,'MITRA (REFERENSI)'!$A:$Z,26,FALSE)</f>
        <v>#N/A</v>
      </c>
      <c r="K1991" s="38" t="str">
        <f>VLOOKUP(G1991,'MITRA (REFERENSI)'!$A:$Z,15,FALSE)</f>
        <v>#N/A</v>
      </c>
      <c r="L1991" s="38" t="str">
        <f>VLOOKUP(G1991,'MITRA (REFERENSI)'!$A:$Z,15,FALSE)</f>
        <v>#N/A</v>
      </c>
      <c r="M1991" s="38" t="str">
        <f>IF(B1991=1,'KELAS (REFERENSI)'!M1991,IF(B1991=2,'KELAS (REFERENSI)'!M2006,IF(B1991=3,'KELAS (REFERENSI)'!M2021,IF(B1991=4,'KELAS (REFERENSI)'!M2036,""))))</f>
        <v/>
      </c>
      <c r="N1991" s="38" t="str">
        <f>IF(B1991=1,'KELAS (REFERENSI)'!N1991,IF(B1991=2,'KELAS (REFERENSI)'!N2006,IF(B1991=3,'KELAS (REFERENSI)'!N2021,IF(B1991=4,'KELAS (REFERENSI)'!N2036,""))))</f>
        <v/>
      </c>
      <c r="O1991" s="38" t="str">
        <f>IF(B1991=1,'KELAS (REFERENSI)'!O1991,IF(B1991=2,'KELAS (REFERENSI)'!O2006,IF(B1991=3,'KELAS (REFERENSI)'!O2021,IF(B1991=4,'KELAS (REFERENSI)'!O2036,""))))</f>
        <v/>
      </c>
      <c r="P1991" s="38" t="str">
        <f>IF(B1991=1,'KELAS (REFERENSI)'!P1991,IF(B1991=2,'KELAS (REFERENSI)'!P2006,IF(B1991=3,'KELAS (REFERENSI)'!P2021,IF(B1991=4,'KELAS (REFERENSI)'!P2036,""))))</f>
        <v/>
      </c>
      <c r="Q1991" s="38" t="str">
        <f t="shared" si="4"/>
        <v>BPS Kota Jakarta Timur</v>
      </c>
      <c r="R1991" s="38" t="str">
        <f t="shared" si="56"/>
        <v/>
      </c>
      <c r="S1991" s="38" t="str">
        <f t="shared" ref="S1991:T1991" si="1999">S1990</f>
        <v>15 Juni sampai dengan 31 Agustus 2026</v>
      </c>
      <c r="T1991" s="38" t="str">
        <f t="shared" si="1999"/>
        <v>31 Agustus 2026</v>
      </c>
      <c r="U1991" s="46"/>
      <c r="V1991" s="42"/>
      <c r="W1991" s="42"/>
      <c r="X1991" s="42"/>
    </row>
    <row r="1992" ht="15.0" customHeight="1">
      <c r="A1992" s="36" t="s">
        <v>7054</v>
      </c>
      <c r="B1992" s="43"/>
      <c r="C1992" s="44"/>
      <c r="D1992" s="47"/>
      <c r="E1992" s="47"/>
      <c r="F1992" s="39" t="str">
        <f t="shared" si="2"/>
        <v>PETUGAS.1991/SPK/SE/PML/3172/2026</v>
      </c>
      <c r="G1992" s="45"/>
      <c r="H1992" s="39" t="str">
        <f>VLOOKUP(G1992,'MITRA (REFERENSI)'!$A:$Z,16,FALSE)</f>
        <v>#N/A</v>
      </c>
      <c r="I1992" s="39" t="str">
        <f>VLOOKUP(G1992,'MITRA (REFERENSI)'!$A:$Z,25,FALSE)</f>
        <v>#N/A</v>
      </c>
      <c r="J1992" s="38" t="str">
        <f>VLOOKUP(G1992,'MITRA (REFERENSI)'!$A:$Z,26,FALSE)</f>
        <v>#N/A</v>
      </c>
      <c r="K1992" s="38" t="str">
        <f>VLOOKUP(G1992,'MITRA (REFERENSI)'!$A:$Z,15,FALSE)</f>
        <v>#N/A</v>
      </c>
      <c r="L1992" s="38" t="str">
        <f>VLOOKUP(G1992,'MITRA (REFERENSI)'!$A:$Z,15,FALSE)</f>
        <v>#N/A</v>
      </c>
      <c r="M1992" s="38" t="str">
        <f>IF(B1992=1,'KELAS (REFERENSI)'!M1992,IF(B1992=2,'KELAS (REFERENSI)'!M2007,IF(B1992=3,'KELAS (REFERENSI)'!M2022,IF(B1992=4,'KELAS (REFERENSI)'!M2037,""))))</f>
        <v/>
      </c>
      <c r="N1992" s="38" t="str">
        <f>IF(B1992=1,'KELAS (REFERENSI)'!N1992,IF(B1992=2,'KELAS (REFERENSI)'!N2007,IF(B1992=3,'KELAS (REFERENSI)'!N2022,IF(B1992=4,'KELAS (REFERENSI)'!N2037,""))))</f>
        <v/>
      </c>
      <c r="O1992" s="38" t="str">
        <f>IF(B1992=1,'KELAS (REFERENSI)'!O1992,IF(B1992=2,'KELAS (REFERENSI)'!O2007,IF(B1992=3,'KELAS (REFERENSI)'!O2022,IF(B1992=4,'KELAS (REFERENSI)'!O2037,""))))</f>
        <v/>
      </c>
      <c r="P1992" s="38" t="str">
        <f>IF(B1992=1,'KELAS (REFERENSI)'!P1992,IF(B1992=2,'KELAS (REFERENSI)'!P2007,IF(B1992=3,'KELAS (REFERENSI)'!P2022,IF(B1992=4,'KELAS (REFERENSI)'!P2037,""))))</f>
        <v/>
      </c>
      <c r="Q1992" s="38" t="str">
        <f t="shared" si="4"/>
        <v>BPS Kota Jakarta Timur</v>
      </c>
      <c r="R1992" s="38" t="str">
        <f t="shared" si="56"/>
        <v/>
      </c>
      <c r="S1992" s="38" t="str">
        <f t="shared" ref="S1992:T1992" si="2000">S1991</f>
        <v>15 Juni sampai dengan 31 Agustus 2026</v>
      </c>
      <c r="T1992" s="38" t="str">
        <f t="shared" si="2000"/>
        <v>31 Agustus 2026</v>
      </c>
      <c r="U1992" s="46"/>
      <c r="V1992" s="42"/>
      <c r="W1992" s="42"/>
      <c r="X1992" s="42"/>
    </row>
    <row r="1993" ht="15.0" customHeight="1">
      <c r="A1993" s="36" t="s">
        <v>7055</v>
      </c>
      <c r="B1993" s="43"/>
      <c r="C1993" s="44"/>
      <c r="D1993" s="47"/>
      <c r="E1993" s="47"/>
      <c r="F1993" s="39" t="str">
        <f t="shared" si="2"/>
        <v>PETUGAS.1992/SPK/SE/PML/3172/2026</v>
      </c>
      <c r="G1993" s="45"/>
      <c r="H1993" s="39" t="str">
        <f>VLOOKUP(G1993,'MITRA (REFERENSI)'!$A:$Z,16,FALSE)</f>
        <v>#N/A</v>
      </c>
      <c r="I1993" s="39" t="str">
        <f>VLOOKUP(G1993,'MITRA (REFERENSI)'!$A:$Z,25,FALSE)</f>
        <v>#N/A</v>
      </c>
      <c r="J1993" s="38" t="str">
        <f>VLOOKUP(G1993,'MITRA (REFERENSI)'!$A:$Z,26,FALSE)</f>
        <v>#N/A</v>
      </c>
      <c r="K1993" s="38" t="str">
        <f>VLOOKUP(G1993,'MITRA (REFERENSI)'!$A:$Z,15,FALSE)</f>
        <v>#N/A</v>
      </c>
      <c r="L1993" s="38" t="str">
        <f>VLOOKUP(G1993,'MITRA (REFERENSI)'!$A:$Z,15,FALSE)</f>
        <v>#N/A</v>
      </c>
      <c r="M1993" s="38" t="str">
        <f>IF(B1993=1,'KELAS (REFERENSI)'!M1993,IF(B1993=2,'KELAS (REFERENSI)'!M2008,IF(B1993=3,'KELAS (REFERENSI)'!M2023,IF(B1993=4,'KELAS (REFERENSI)'!M2038,""))))</f>
        <v/>
      </c>
      <c r="N1993" s="38" t="str">
        <f>IF(B1993=1,'KELAS (REFERENSI)'!N1993,IF(B1993=2,'KELAS (REFERENSI)'!N2008,IF(B1993=3,'KELAS (REFERENSI)'!N2023,IF(B1993=4,'KELAS (REFERENSI)'!N2038,""))))</f>
        <v/>
      </c>
      <c r="O1993" s="38" t="str">
        <f>IF(B1993=1,'KELAS (REFERENSI)'!O1993,IF(B1993=2,'KELAS (REFERENSI)'!O2008,IF(B1993=3,'KELAS (REFERENSI)'!O2023,IF(B1993=4,'KELAS (REFERENSI)'!O2038,""))))</f>
        <v/>
      </c>
      <c r="P1993" s="38" t="str">
        <f>IF(B1993=1,'KELAS (REFERENSI)'!P1993,IF(B1993=2,'KELAS (REFERENSI)'!P2008,IF(B1993=3,'KELAS (REFERENSI)'!P2023,IF(B1993=4,'KELAS (REFERENSI)'!P2038,""))))</f>
        <v/>
      </c>
      <c r="Q1993" s="38" t="str">
        <f t="shared" si="4"/>
        <v>BPS Kota Jakarta Timur</v>
      </c>
      <c r="R1993" s="38" t="str">
        <f t="shared" si="56"/>
        <v/>
      </c>
      <c r="S1993" s="38" t="str">
        <f t="shared" ref="S1993:T1993" si="2001">S1992</f>
        <v>15 Juni sampai dengan 31 Agustus 2026</v>
      </c>
      <c r="T1993" s="38" t="str">
        <f t="shared" si="2001"/>
        <v>31 Agustus 2026</v>
      </c>
      <c r="U1993" s="46"/>
      <c r="V1993" s="42"/>
      <c r="W1993" s="42"/>
      <c r="X1993" s="42"/>
    </row>
    <row r="1994" ht="15.0" customHeight="1">
      <c r="A1994" s="36" t="s">
        <v>7056</v>
      </c>
      <c r="B1994" s="43"/>
      <c r="C1994" s="44"/>
      <c r="D1994" s="47"/>
      <c r="E1994" s="47"/>
      <c r="F1994" s="39" t="str">
        <f t="shared" si="2"/>
        <v>PETUGAS.1993/SPK/SE/PML/3172/2026</v>
      </c>
      <c r="G1994" s="45"/>
      <c r="H1994" s="39" t="str">
        <f>VLOOKUP(G1994,'MITRA (REFERENSI)'!$A:$Z,16,FALSE)</f>
        <v>#N/A</v>
      </c>
      <c r="I1994" s="39" t="str">
        <f>VLOOKUP(G1994,'MITRA (REFERENSI)'!$A:$Z,25,FALSE)</f>
        <v>#N/A</v>
      </c>
      <c r="J1994" s="38" t="str">
        <f>VLOOKUP(G1994,'MITRA (REFERENSI)'!$A:$Z,26,FALSE)</f>
        <v>#N/A</v>
      </c>
      <c r="K1994" s="38" t="str">
        <f>VLOOKUP(G1994,'MITRA (REFERENSI)'!$A:$Z,15,FALSE)</f>
        <v>#N/A</v>
      </c>
      <c r="L1994" s="38" t="str">
        <f>VLOOKUP(G1994,'MITRA (REFERENSI)'!$A:$Z,15,FALSE)</f>
        <v>#N/A</v>
      </c>
      <c r="M1994" s="38" t="str">
        <f>IF(B1994=1,'KELAS (REFERENSI)'!M1994,IF(B1994=2,'KELAS (REFERENSI)'!M2009,IF(B1994=3,'KELAS (REFERENSI)'!M2024,IF(B1994=4,'KELAS (REFERENSI)'!M2039,""))))</f>
        <v/>
      </c>
      <c r="N1994" s="38" t="str">
        <f>IF(B1994=1,'KELAS (REFERENSI)'!N1994,IF(B1994=2,'KELAS (REFERENSI)'!N2009,IF(B1994=3,'KELAS (REFERENSI)'!N2024,IF(B1994=4,'KELAS (REFERENSI)'!N2039,""))))</f>
        <v/>
      </c>
      <c r="O1994" s="38" t="str">
        <f>IF(B1994=1,'KELAS (REFERENSI)'!O1994,IF(B1994=2,'KELAS (REFERENSI)'!O2009,IF(B1994=3,'KELAS (REFERENSI)'!O2024,IF(B1994=4,'KELAS (REFERENSI)'!O2039,""))))</f>
        <v/>
      </c>
      <c r="P1994" s="38" t="str">
        <f>IF(B1994=1,'KELAS (REFERENSI)'!P1994,IF(B1994=2,'KELAS (REFERENSI)'!P2009,IF(B1994=3,'KELAS (REFERENSI)'!P2024,IF(B1994=4,'KELAS (REFERENSI)'!P2039,""))))</f>
        <v/>
      </c>
      <c r="Q1994" s="38" t="str">
        <f t="shared" si="4"/>
        <v>BPS Kota Jakarta Timur</v>
      </c>
      <c r="R1994" s="38" t="str">
        <f t="shared" si="56"/>
        <v/>
      </c>
      <c r="S1994" s="38" t="str">
        <f t="shared" ref="S1994:T1994" si="2002">S1993</f>
        <v>15 Juni sampai dengan 31 Agustus 2026</v>
      </c>
      <c r="T1994" s="38" t="str">
        <f t="shared" si="2002"/>
        <v>31 Agustus 2026</v>
      </c>
      <c r="U1994" s="46"/>
      <c r="V1994" s="42"/>
      <c r="W1994" s="42"/>
      <c r="X1994" s="42"/>
    </row>
    <row r="1995" ht="15.0" customHeight="1">
      <c r="A1995" s="36" t="s">
        <v>7057</v>
      </c>
      <c r="B1995" s="43"/>
      <c r="C1995" s="44"/>
      <c r="D1995" s="47"/>
      <c r="E1995" s="47"/>
      <c r="F1995" s="39" t="str">
        <f t="shared" si="2"/>
        <v>PETUGAS.1994/SPK/SE/PML/3172/2026</v>
      </c>
      <c r="G1995" s="45"/>
      <c r="H1995" s="39" t="str">
        <f>VLOOKUP(G1995,'MITRA (REFERENSI)'!$A:$Z,16,FALSE)</f>
        <v>#N/A</v>
      </c>
      <c r="I1995" s="39" t="str">
        <f>VLOOKUP(G1995,'MITRA (REFERENSI)'!$A:$Z,25,FALSE)</f>
        <v>#N/A</v>
      </c>
      <c r="J1995" s="38" t="str">
        <f>VLOOKUP(G1995,'MITRA (REFERENSI)'!$A:$Z,26,FALSE)</f>
        <v>#N/A</v>
      </c>
      <c r="K1995" s="38" t="str">
        <f>VLOOKUP(G1995,'MITRA (REFERENSI)'!$A:$Z,15,FALSE)</f>
        <v>#N/A</v>
      </c>
      <c r="L1995" s="38" t="str">
        <f>VLOOKUP(G1995,'MITRA (REFERENSI)'!$A:$Z,15,FALSE)</f>
        <v>#N/A</v>
      </c>
      <c r="M1995" s="38" t="str">
        <f>IF(B1995=1,'KELAS (REFERENSI)'!M1995,IF(B1995=2,'KELAS (REFERENSI)'!M2010,IF(B1995=3,'KELAS (REFERENSI)'!M2025,IF(B1995=4,'KELAS (REFERENSI)'!M2040,""))))</f>
        <v/>
      </c>
      <c r="N1995" s="38" t="str">
        <f>IF(B1995=1,'KELAS (REFERENSI)'!N1995,IF(B1995=2,'KELAS (REFERENSI)'!N2010,IF(B1995=3,'KELAS (REFERENSI)'!N2025,IF(B1995=4,'KELAS (REFERENSI)'!N2040,""))))</f>
        <v/>
      </c>
      <c r="O1995" s="38" t="str">
        <f>IF(B1995=1,'KELAS (REFERENSI)'!O1995,IF(B1995=2,'KELAS (REFERENSI)'!O2010,IF(B1995=3,'KELAS (REFERENSI)'!O2025,IF(B1995=4,'KELAS (REFERENSI)'!O2040,""))))</f>
        <v/>
      </c>
      <c r="P1995" s="38" t="str">
        <f>IF(B1995=1,'KELAS (REFERENSI)'!P1995,IF(B1995=2,'KELAS (REFERENSI)'!P2010,IF(B1995=3,'KELAS (REFERENSI)'!P2025,IF(B1995=4,'KELAS (REFERENSI)'!P2040,""))))</f>
        <v/>
      </c>
      <c r="Q1995" s="38" t="str">
        <f t="shared" si="4"/>
        <v>BPS Kota Jakarta Timur</v>
      </c>
      <c r="R1995" s="38" t="str">
        <f t="shared" si="56"/>
        <v/>
      </c>
      <c r="S1995" s="38" t="str">
        <f t="shared" ref="S1995:T1995" si="2003">S1994</f>
        <v>15 Juni sampai dengan 31 Agustus 2026</v>
      </c>
      <c r="T1995" s="38" t="str">
        <f t="shared" si="2003"/>
        <v>31 Agustus 2026</v>
      </c>
      <c r="U1995" s="46"/>
      <c r="V1995" s="42"/>
      <c r="W1995" s="42"/>
      <c r="X1995" s="42"/>
    </row>
    <row r="1996" ht="15.0" customHeight="1">
      <c r="A1996" s="36" t="s">
        <v>7058</v>
      </c>
      <c r="B1996" s="43"/>
      <c r="C1996" s="44"/>
      <c r="D1996" s="47"/>
      <c r="E1996" s="47"/>
      <c r="F1996" s="39" t="str">
        <f t="shared" si="2"/>
        <v>PETUGAS.1995/SPK/SE/PML/3172/2026</v>
      </c>
      <c r="G1996" s="45"/>
      <c r="H1996" s="39" t="str">
        <f>VLOOKUP(G1996,'MITRA (REFERENSI)'!$A:$Z,16,FALSE)</f>
        <v>#N/A</v>
      </c>
      <c r="I1996" s="39" t="str">
        <f>VLOOKUP(G1996,'MITRA (REFERENSI)'!$A:$Z,25,FALSE)</f>
        <v>#N/A</v>
      </c>
      <c r="J1996" s="38" t="str">
        <f>VLOOKUP(G1996,'MITRA (REFERENSI)'!$A:$Z,26,FALSE)</f>
        <v>#N/A</v>
      </c>
      <c r="K1996" s="38" t="str">
        <f>VLOOKUP(G1996,'MITRA (REFERENSI)'!$A:$Z,15,FALSE)</f>
        <v>#N/A</v>
      </c>
      <c r="L1996" s="38" t="str">
        <f>VLOOKUP(G1996,'MITRA (REFERENSI)'!$A:$Z,15,FALSE)</f>
        <v>#N/A</v>
      </c>
      <c r="M1996" s="38" t="str">
        <f>IF(B1996=1,'KELAS (REFERENSI)'!M1996,IF(B1996=2,'KELAS (REFERENSI)'!M2011,IF(B1996=3,'KELAS (REFERENSI)'!M2026,IF(B1996=4,'KELAS (REFERENSI)'!M2041,""))))</f>
        <v/>
      </c>
      <c r="N1996" s="38" t="str">
        <f>IF(B1996=1,'KELAS (REFERENSI)'!N1996,IF(B1996=2,'KELAS (REFERENSI)'!N2011,IF(B1996=3,'KELAS (REFERENSI)'!N2026,IF(B1996=4,'KELAS (REFERENSI)'!N2041,""))))</f>
        <v/>
      </c>
      <c r="O1996" s="38" t="str">
        <f>IF(B1996=1,'KELAS (REFERENSI)'!O1996,IF(B1996=2,'KELAS (REFERENSI)'!O2011,IF(B1996=3,'KELAS (REFERENSI)'!O2026,IF(B1996=4,'KELAS (REFERENSI)'!O2041,""))))</f>
        <v/>
      </c>
      <c r="P1996" s="38" t="str">
        <f>IF(B1996=1,'KELAS (REFERENSI)'!P1996,IF(B1996=2,'KELAS (REFERENSI)'!P2011,IF(B1996=3,'KELAS (REFERENSI)'!P2026,IF(B1996=4,'KELAS (REFERENSI)'!P2041,""))))</f>
        <v/>
      </c>
      <c r="Q1996" s="38" t="str">
        <f t="shared" si="4"/>
        <v>BPS Kota Jakarta Timur</v>
      </c>
      <c r="R1996" s="38" t="str">
        <f t="shared" si="56"/>
        <v/>
      </c>
      <c r="S1996" s="38" t="str">
        <f t="shared" ref="S1996:T1996" si="2004">S1995</f>
        <v>15 Juni sampai dengan 31 Agustus 2026</v>
      </c>
      <c r="T1996" s="38" t="str">
        <f t="shared" si="2004"/>
        <v>31 Agustus 2026</v>
      </c>
      <c r="U1996" s="46"/>
      <c r="V1996" s="42"/>
      <c r="W1996" s="42"/>
      <c r="X1996" s="42"/>
    </row>
    <row r="1997" ht="15.0" customHeight="1">
      <c r="A1997" s="36" t="s">
        <v>7059</v>
      </c>
      <c r="B1997" s="43"/>
      <c r="C1997" s="44"/>
      <c r="D1997" s="47"/>
      <c r="E1997" s="47"/>
      <c r="F1997" s="39" t="str">
        <f t="shared" si="2"/>
        <v>PETUGAS.1996/SPK/SE/PML/3172/2026</v>
      </c>
      <c r="G1997" s="45"/>
      <c r="H1997" s="39" t="str">
        <f>VLOOKUP(G1997,'MITRA (REFERENSI)'!$A:$Z,16,FALSE)</f>
        <v>#N/A</v>
      </c>
      <c r="I1997" s="39" t="str">
        <f>VLOOKUP(G1997,'MITRA (REFERENSI)'!$A:$Z,25,FALSE)</f>
        <v>#N/A</v>
      </c>
      <c r="J1997" s="38" t="str">
        <f>VLOOKUP(G1997,'MITRA (REFERENSI)'!$A:$Z,26,FALSE)</f>
        <v>#N/A</v>
      </c>
      <c r="K1997" s="38" t="str">
        <f>VLOOKUP(G1997,'MITRA (REFERENSI)'!$A:$Z,15,FALSE)</f>
        <v>#N/A</v>
      </c>
      <c r="L1997" s="38" t="str">
        <f>VLOOKUP(G1997,'MITRA (REFERENSI)'!$A:$Z,15,FALSE)</f>
        <v>#N/A</v>
      </c>
      <c r="M1997" s="38" t="str">
        <f>IF(B1997=1,'KELAS (REFERENSI)'!M1997,IF(B1997=2,'KELAS (REFERENSI)'!M2012,IF(B1997=3,'KELAS (REFERENSI)'!M2027,IF(B1997=4,'KELAS (REFERENSI)'!M2042,""))))</f>
        <v/>
      </c>
      <c r="N1997" s="38" t="str">
        <f>IF(B1997=1,'KELAS (REFERENSI)'!N1997,IF(B1997=2,'KELAS (REFERENSI)'!N2012,IF(B1997=3,'KELAS (REFERENSI)'!N2027,IF(B1997=4,'KELAS (REFERENSI)'!N2042,""))))</f>
        <v/>
      </c>
      <c r="O1997" s="38" t="str">
        <f>IF(B1997=1,'KELAS (REFERENSI)'!O1997,IF(B1997=2,'KELAS (REFERENSI)'!O2012,IF(B1997=3,'KELAS (REFERENSI)'!O2027,IF(B1997=4,'KELAS (REFERENSI)'!O2042,""))))</f>
        <v/>
      </c>
      <c r="P1997" s="38" t="str">
        <f>IF(B1997=1,'KELAS (REFERENSI)'!P1997,IF(B1997=2,'KELAS (REFERENSI)'!P2012,IF(B1997=3,'KELAS (REFERENSI)'!P2027,IF(B1997=4,'KELAS (REFERENSI)'!P2042,""))))</f>
        <v/>
      </c>
      <c r="Q1997" s="38" t="str">
        <f t="shared" si="4"/>
        <v>BPS Kota Jakarta Timur</v>
      </c>
      <c r="R1997" s="38" t="str">
        <f t="shared" si="56"/>
        <v/>
      </c>
      <c r="S1997" s="38" t="str">
        <f t="shared" ref="S1997:T1997" si="2005">S1996</f>
        <v>15 Juni sampai dengan 31 Agustus 2026</v>
      </c>
      <c r="T1997" s="38" t="str">
        <f t="shared" si="2005"/>
        <v>31 Agustus 2026</v>
      </c>
      <c r="U1997" s="46"/>
      <c r="V1997" s="42"/>
      <c r="W1997" s="42"/>
      <c r="X1997" s="42"/>
    </row>
    <row r="1998" ht="15.0" customHeight="1">
      <c r="A1998" s="36" t="s">
        <v>7060</v>
      </c>
      <c r="B1998" s="43"/>
      <c r="C1998" s="44"/>
      <c r="D1998" s="47"/>
      <c r="E1998" s="47"/>
      <c r="F1998" s="39" t="str">
        <f t="shared" si="2"/>
        <v>PETUGAS.1997/SPK/SE/PML/3172/2026</v>
      </c>
      <c r="G1998" s="45"/>
      <c r="H1998" s="39" t="str">
        <f>VLOOKUP(G1998,'MITRA (REFERENSI)'!$A:$Z,16,FALSE)</f>
        <v>#N/A</v>
      </c>
      <c r="I1998" s="39" t="str">
        <f>VLOOKUP(G1998,'MITRA (REFERENSI)'!$A:$Z,25,FALSE)</f>
        <v>#N/A</v>
      </c>
      <c r="J1998" s="38" t="str">
        <f>VLOOKUP(G1998,'MITRA (REFERENSI)'!$A:$Z,26,FALSE)</f>
        <v>#N/A</v>
      </c>
      <c r="K1998" s="38" t="str">
        <f>VLOOKUP(G1998,'MITRA (REFERENSI)'!$A:$Z,15,FALSE)</f>
        <v>#N/A</v>
      </c>
      <c r="L1998" s="38" t="str">
        <f>VLOOKUP(G1998,'MITRA (REFERENSI)'!$A:$Z,15,FALSE)</f>
        <v>#N/A</v>
      </c>
      <c r="M1998" s="38" t="str">
        <f>IF(B1998=1,'KELAS (REFERENSI)'!M1998,IF(B1998=2,'KELAS (REFERENSI)'!M2013,IF(B1998=3,'KELAS (REFERENSI)'!M2028,IF(B1998=4,'KELAS (REFERENSI)'!M2043,""))))</f>
        <v/>
      </c>
      <c r="N1998" s="38" t="str">
        <f>IF(B1998=1,'KELAS (REFERENSI)'!N1998,IF(B1998=2,'KELAS (REFERENSI)'!N2013,IF(B1998=3,'KELAS (REFERENSI)'!N2028,IF(B1998=4,'KELAS (REFERENSI)'!N2043,""))))</f>
        <v/>
      </c>
      <c r="O1998" s="38" t="str">
        <f>IF(B1998=1,'KELAS (REFERENSI)'!O1998,IF(B1998=2,'KELAS (REFERENSI)'!O2013,IF(B1998=3,'KELAS (REFERENSI)'!O2028,IF(B1998=4,'KELAS (REFERENSI)'!O2043,""))))</f>
        <v/>
      </c>
      <c r="P1998" s="38" t="str">
        <f>IF(B1998=1,'KELAS (REFERENSI)'!P1998,IF(B1998=2,'KELAS (REFERENSI)'!P2013,IF(B1998=3,'KELAS (REFERENSI)'!P2028,IF(B1998=4,'KELAS (REFERENSI)'!P2043,""))))</f>
        <v/>
      </c>
      <c r="Q1998" s="38" t="str">
        <f t="shared" si="4"/>
        <v>BPS Kota Jakarta Timur</v>
      </c>
      <c r="R1998" s="38" t="str">
        <f t="shared" si="56"/>
        <v/>
      </c>
      <c r="S1998" s="38" t="str">
        <f t="shared" ref="S1998:T1998" si="2006">S1997</f>
        <v>15 Juni sampai dengan 31 Agustus 2026</v>
      </c>
      <c r="T1998" s="38" t="str">
        <f t="shared" si="2006"/>
        <v>31 Agustus 2026</v>
      </c>
      <c r="U1998" s="46"/>
      <c r="V1998" s="42"/>
      <c r="W1998" s="42"/>
      <c r="X1998" s="42"/>
    </row>
    <row r="1999" ht="15.0" customHeight="1">
      <c r="A1999" s="36" t="s">
        <v>7061</v>
      </c>
      <c r="B1999" s="43"/>
      <c r="C1999" s="44"/>
      <c r="D1999" s="47"/>
      <c r="E1999" s="47"/>
      <c r="F1999" s="39" t="str">
        <f t="shared" si="2"/>
        <v>PETUGAS.1998/SPK/SE/PML/3172/2026</v>
      </c>
      <c r="G1999" s="45"/>
      <c r="H1999" s="39" t="str">
        <f>VLOOKUP(G1999,'MITRA (REFERENSI)'!$A:$Z,16,FALSE)</f>
        <v>#N/A</v>
      </c>
      <c r="I1999" s="39" t="str">
        <f>VLOOKUP(G1999,'MITRA (REFERENSI)'!$A:$Z,25,FALSE)</f>
        <v>#N/A</v>
      </c>
      <c r="J1999" s="38" t="str">
        <f>VLOOKUP(G1999,'MITRA (REFERENSI)'!$A:$Z,26,FALSE)</f>
        <v>#N/A</v>
      </c>
      <c r="K1999" s="38" t="str">
        <f>VLOOKUP(G1999,'MITRA (REFERENSI)'!$A:$Z,15,FALSE)</f>
        <v>#N/A</v>
      </c>
      <c r="L1999" s="38" t="str">
        <f>VLOOKUP(G1999,'MITRA (REFERENSI)'!$A:$Z,15,FALSE)</f>
        <v>#N/A</v>
      </c>
      <c r="M1999" s="38" t="str">
        <f>IF(B1999=1,'KELAS (REFERENSI)'!M1999,IF(B1999=2,'KELAS (REFERENSI)'!M2014,IF(B1999=3,'KELAS (REFERENSI)'!M2029,IF(B1999=4,'KELAS (REFERENSI)'!M2044,""))))</f>
        <v/>
      </c>
      <c r="N1999" s="38" t="str">
        <f>IF(B1999=1,'KELAS (REFERENSI)'!N1999,IF(B1999=2,'KELAS (REFERENSI)'!N2014,IF(B1999=3,'KELAS (REFERENSI)'!N2029,IF(B1999=4,'KELAS (REFERENSI)'!N2044,""))))</f>
        <v/>
      </c>
      <c r="O1999" s="38" t="str">
        <f>IF(B1999=1,'KELAS (REFERENSI)'!O1999,IF(B1999=2,'KELAS (REFERENSI)'!O2014,IF(B1999=3,'KELAS (REFERENSI)'!O2029,IF(B1999=4,'KELAS (REFERENSI)'!O2044,""))))</f>
        <v/>
      </c>
      <c r="P1999" s="38" t="str">
        <f>IF(B1999=1,'KELAS (REFERENSI)'!P1999,IF(B1999=2,'KELAS (REFERENSI)'!P2014,IF(B1999=3,'KELAS (REFERENSI)'!P2029,IF(B1999=4,'KELAS (REFERENSI)'!P2044,""))))</f>
        <v/>
      </c>
      <c r="Q1999" s="38" t="str">
        <f t="shared" si="4"/>
        <v>BPS Kota Jakarta Timur</v>
      </c>
      <c r="R1999" s="38" t="str">
        <f t="shared" si="56"/>
        <v/>
      </c>
      <c r="S1999" s="38" t="str">
        <f t="shared" ref="S1999:T1999" si="2007">S1998</f>
        <v>15 Juni sampai dengan 31 Agustus 2026</v>
      </c>
      <c r="T1999" s="38" t="str">
        <f t="shared" si="2007"/>
        <v>31 Agustus 2026</v>
      </c>
      <c r="U1999" s="46"/>
      <c r="V1999" s="42"/>
      <c r="W1999" s="42"/>
      <c r="X1999" s="42"/>
    </row>
    <row r="2000" ht="15.0" customHeight="1">
      <c r="A2000" s="36" t="s">
        <v>7062</v>
      </c>
      <c r="B2000" s="43"/>
      <c r="C2000" s="44"/>
      <c r="D2000" s="47"/>
      <c r="E2000" s="47"/>
      <c r="F2000" s="39" t="str">
        <f t="shared" si="2"/>
        <v>PETUGAS.1999/SPK/SE/PML/3172/2026</v>
      </c>
      <c r="G2000" s="45"/>
      <c r="H2000" s="39" t="str">
        <f>VLOOKUP(G2000,'MITRA (REFERENSI)'!$A:$Z,16,FALSE)</f>
        <v>#N/A</v>
      </c>
      <c r="I2000" s="39" t="str">
        <f>VLOOKUP(G2000,'MITRA (REFERENSI)'!$A:$Z,25,FALSE)</f>
        <v>#N/A</v>
      </c>
      <c r="J2000" s="38" t="str">
        <f>VLOOKUP(G2000,'MITRA (REFERENSI)'!$A:$Z,26,FALSE)</f>
        <v>#N/A</v>
      </c>
      <c r="K2000" s="38" t="str">
        <f>VLOOKUP(G2000,'MITRA (REFERENSI)'!$A:$Z,15,FALSE)</f>
        <v>#N/A</v>
      </c>
      <c r="L2000" s="38" t="str">
        <f>VLOOKUP(G2000,'MITRA (REFERENSI)'!$A:$Z,15,FALSE)</f>
        <v>#N/A</v>
      </c>
      <c r="M2000" s="38" t="str">
        <f>IF(B2000=1,'KELAS (REFERENSI)'!M2000,IF(B2000=2,'KELAS (REFERENSI)'!M2015,IF(B2000=3,'KELAS (REFERENSI)'!M2030,IF(B2000=4,'KELAS (REFERENSI)'!M2045,""))))</f>
        <v/>
      </c>
      <c r="N2000" s="38" t="str">
        <f>IF(B2000=1,'KELAS (REFERENSI)'!N2000,IF(B2000=2,'KELAS (REFERENSI)'!N2015,IF(B2000=3,'KELAS (REFERENSI)'!N2030,IF(B2000=4,'KELAS (REFERENSI)'!N2045,""))))</f>
        <v/>
      </c>
      <c r="O2000" s="38" t="str">
        <f>IF(B2000=1,'KELAS (REFERENSI)'!O2000,IF(B2000=2,'KELAS (REFERENSI)'!O2015,IF(B2000=3,'KELAS (REFERENSI)'!O2030,IF(B2000=4,'KELAS (REFERENSI)'!O2045,""))))</f>
        <v/>
      </c>
      <c r="P2000" s="38" t="str">
        <f>IF(B2000=1,'KELAS (REFERENSI)'!P2000,IF(B2000=2,'KELAS (REFERENSI)'!P2015,IF(B2000=3,'KELAS (REFERENSI)'!P2030,IF(B2000=4,'KELAS (REFERENSI)'!P2045,""))))</f>
        <v/>
      </c>
      <c r="Q2000" s="38" t="str">
        <f t="shared" si="4"/>
        <v>BPS Kota Jakarta Timur</v>
      </c>
      <c r="R2000" s="38" t="str">
        <f t="shared" si="56"/>
        <v/>
      </c>
      <c r="S2000" s="38" t="str">
        <f t="shared" ref="S2000:T2000" si="2008">S1999</f>
        <v>15 Juni sampai dengan 31 Agustus 2026</v>
      </c>
      <c r="T2000" s="38" t="str">
        <f t="shared" si="2008"/>
        <v>31 Agustus 2026</v>
      </c>
      <c r="U2000" s="46"/>
      <c r="V2000" s="42"/>
      <c r="W2000" s="42"/>
      <c r="X2000" s="42"/>
    </row>
    <row r="2001" ht="15.0" customHeight="1">
      <c r="A2001" s="36" t="s">
        <v>7063</v>
      </c>
      <c r="B2001" s="43"/>
      <c r="C2001" s="44"/>
      <c r="D2001" s="47"/>
      <c r="E2001" s="47"/>
      <c r="F2001" s="39" t="str">
        <f t="shared" si="2"/>
        <v>PETUGAS.2000/SPK/SE/PML/3172/2026</v>
      </c>
      <c r="G2001" s="45"/>
      <c r="H2001" s="39" t="str">
        <f>VLOOKUP(G2001,'MITRA (REFERENSI)'!$A:$Z,16,FALSE)</f>
        <v>#N/A</v>
      </c>
      <c r="I2001" s="39" t="str">
        <f>VLOOKUP(G2001,'MITRA (REFERENSI)'!$A:$Z,25,FALSE)</f>
        <v>#N/A</v>
      </c>
      <c r="J2001" s="38" t="str">
        <f>VLOOKUP(G2001,'MITRA (REFERENSI)'!$A:$Z,26,FALSE)</f>
        <v>#N/A</v>
      </c>
      <c r="K2001" s="38" t="str">
        <f>VLOOKUP(G2001,'MITRA (REFERENSI)'!$A:$Z,15,FALSE)</f>
        <v>#N/A</v>
      </c>
      <c r="L2001" s="38" t="str">
        <f>VLOOKUP(G2001,'MITRA (REFERENSI)'!$A:$Z,15,FALSE)</f>
        <v>#N/A</v>
      </c>
      <c r="M2001" s="38" t="str">
        <f>IF(B2001=1,'KELAS (REFERENSI)'!M2001,IF(B2001=2,'KELAS (REFERENSI)'!M2016,IF(B2001=3,'KELAS (REFERENSI)'!M2031,IF(B2001=4,'KELAS (REFERENSI)'!M2046,""))))</f>
        <v/>
      </c>
      <c r="N2001" s="38" t="str">
        <f>IF(B2001=1,'KELAS (REFERENSI)'!N2001,IF(B2001=2,'KELAS (REFERENSI)'!N2016,IF(B2001=3,'KELAS (REFERENSI)'!N2031,IF(B2001=4,'KELAS (REFERENSI)'!N2046,""))))</f>
        <v/>
      </c>
      <c r="O2001" s="38" t="str">
        <f>IF(B2001=1,'KELAS (REFERENSI)'!O2001,IF(B2001=2,'KELAS (REFERENSI)'!O2016,IF(B2001=3,'KELAS (REFERENSI)'!O2031,IF(B2001=4,'KELAS (REFERENSI)'!O2046,""))))</f>
        <v/>
      </c>
      <c r="P2001" s="38" t="str">
        <f>IF(B2001=1,'KELAS (REFERENSI)'!P2001,IF(B2001=2,'KELAS (REFERENSI)'!P2016,IF(B2001=3,'KELAS (REFERENSI)'!P2031,IF(B2001=4,'KELAS (REFERENSI)'!P2046,""))))</f>
        <v/>
      </c>
      <c r="Q2001" s="38" t="str">
        <f t="shared" si="4"/>
        <v>BPS Kota Jakarta Timur</v>
      </c>
      <c r="R2001" s="38" t="str">
        <f t="shared" si="56"/>
        <v/>
      </c>
      <c r="S2001" s="38" t="str">
        <f t="shared" ref="S2001:T2001" si="2009">S2000</f>
        <v>15 Juni sampai dengan 31 Agustus 2026</v>
      </c>
      <c r="T2001" s="38" t="str">
        <f t="shared" si="2009"/>
        <v>31 Agustus 2026</v>
      </c>
      <c r="U2001" s="46"/>
      <c r="V2001" s="42"/>
      <c r="W2001" s="42"/>
      <c r="X2001" s="42"/>
    </row>
  </sheetData>
  <autoFilter ref="$A$1:$AE$1001"/>
  <conditionalFormatting sqref="U1:U2001">
    <cfRule type="expression" dxfId="0" priority="1">
      <formula>"&gt;7"</formula>
    </cfRule>
  </conditionalFormatting>
  <conditionalFormatting sqref="U1:U2001">
    <cfRule type="expression" dxfId="1" priority="2">
      <formula>"&lt;6"</formula>
    </cfRule>
  </conditionalFormatting>
  <dataValidations>
    <dataValidation type="list" allowBlank="1" showErrorMessage="1" sqref="C2:C2001">
      <formula1>"A,B,C,D,E,F,G,H,I,J,K,L,M,N,O,P,Q,R,S,T,U,V"</formula1>
    </dataValidation>
    <dataValidation type="list" allowBlank="1" showErrorMessage="1" sqref="C1">
      <formula1>"A,B,C,D,E,F,G,H,I,J,K,L,M,N,O,P,Q,R,S,T"</formula1>
    </dataValidation>
    <dataValidation type="list" allowBlank="1" showErrorMessage="1" sqref="G1:G2001">
      <formula1>'MITRA (REFERENSI)'!$A$2:$A$525</formula1>
    </dataValidation>
    <dataValidation type="list" allowBlank="1" showErrorMessage="1" sqref="B1">
      <formula1>"1,2,3"</formula1>
    </dataValidation>
    <dataValidation type="list" allowBlank="1" showErrorMessage="1" sqref="B2:B2001">
      <formula1>"1,2,3,4"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6.57"/>
    <col customWidth="1" min="2" max="2" width="14.0"/>
    <col customWidth="1" min="3" max="3" width="8.57"/>
    <col customWidth="1" min="4" max="5" width="12.14"/>
    <col customWidth="1" hidden="1" min="6" max="6" width="34.71"/>
    <col customWidth="1" min="7" max="7" width="27.71"/>
    <col customWidth="1" min="8" max="8" width="18.71"/>
    <col customWidth="1" hidden="1" min="9" max="9" width="13.0"/>
    <col customWidth="1" hidden="1" min="10" max="12" width="12.57"/>
    <col customWidth="1" hidden="1" min="13" max="13" width="7.57"/>
    <col customWidth="1" hidden="1" min="14" max="14" width="12.86"/>
    <col customWidth="1" hidden="1" min="15" max="15" width="9.0"/>
    <col customWidth="1" hidden="1" min="16" max="16" width="22.57"/>
    <col customWidth="1" hidden="1" min="17" max="17" width="20.57"/>
    <col customWidth="1" hidden="1" min="18" max="18" width="17.86"/>
    <col customWidth="1" hidden="1" min="19" max="19" width="34.86"/>
    <col customWidth="1" hidden="1" min="20" max="20" width="15.14"/>
    <col customWidth="1" min="21" max="21" width="32.14"/>
    <col customWidth="1" min="22" max="23" width="31.0"/>
    <col customWidth="1" min="24" max="26" width="14.43"/>
    <col customWidth="1" min="27" max="27" width="20.14"/>
    <col customWidth="1" min="28" max="28" width="20.86"/>
    <col customWidth="1" min="29" max="29" width="16.86"/>
    <col customWidth="1" min="35" max="35" width="20.14"/>
    <col customWidth="1" min="36" max="36" width="22.43"/>
    <col customWidth="1" min="37" max="37" width="29.71"/>
  </cols>
  <sheetData>
    <row r="1" ht="57.0" customHeight="1">
      <c r="A1" s="48" t="s">
        <v>4818</v>
      </c>
      <c r="B1" s="49" t="s">
        <v>4819</v>
      </c>
      <c r="C1" s="49" t="s">
        <v>4821</v>
      </c>
      <c r="D1" s="50" t="s">
        <v>4822</v>
      </c>
      <c r="E1" s="50" t="s">
        <v>4820</v>
      </c>
      <c r="F1" s="50" t="s">
        <v>5051</v>
      </c>
      <c r="G1" s="49" t="s">
        <v>0</v>
      </c>
      <c r="H1" s="50" t="s">
        <v>15</v>
      </c>
      <c r="I1" s="50" t="s">
        <v>24</v>
      </c>
      <c r="J1" s="50" t="s">
        <v>25</v>
      </c>
      <c r="K1" s="50" t="s">
        <v>16</v>
      </c>
      <c r="L1" s="50" t="s">
        <v>5052</v>
      </c>
      <c r="M1" s="50" t="s">
        <v>4829</v>
      </c>
      <c r="N1" s="50" t="s">
        <v>4830</v>
      </c>
      <c r="O1" s="50" t="s">
        <v>4831</v>
      </c>
      <c r="P1" s="50" t="s">
        <v>4832</v>
      </c>
      <c r="Q1" s="50" t="s">
        <v>5053</v>
      </c>
      <c r="R1" s="50" t="s">
        <v>4833</v>
      </c>
      <c r="S1" s="50" t="s">
        <v>4830</v>
      </c>
      <c r="T1" s="50" t="s">
        <v>5054</v>
      </c>
      <c r="U1" s="51" t="s">
        <v>16</v>
      </c>
      <c r="V1" s="51" t="s">
        <v>10</v>
      </c>
      <c r="W1" s="52" t="s">
        <v>7067</v>
      </c>
      <c r="X1" s="51" t="s">
        <v>7068</v>
      </c>
      <c r="Y1" s="51" t="s">
        <v>7069</v>
      </c>
      <c r="Z1" s="52" t="s">
        <v>7070</v>
      </c>
      <c r="AA1" s="51" t="s">
        <v>7071</v>
      </c>
      <c r="AB1" s="52" t="s">
        <v>7072</v>
      </c>
      <c r="AC1" s="52" t="s">
        <v>7073</v>
      </c>
      <c r="AD1" s="52" t="s">
        <v>7074</v>
      </c>
      <c r="AE1" s="52" t="s">
        <v>7075</v>
      </c>
      <c r="AF1" s="52" t="s">
        <v>7076</v>
      </c>
      <c r="AG1" s="52" t="s">
        <v>7077</v>
      </c>
      <c r="AH1" s="52" t="s">
        <v>7078</v>
      </c>
      <c r="AI1" s="52" t="s">
        <v>7079</v>
      </c>
      <c r="AJ1" s="52" t="s">
        <v>7080</v>
      </c>
      <c r="AK1" s="51" t="s">
        <v>25</v>
      </c>
      <c r="AL1" s="51" t="s">
        <v>7081</v>
      </c>
      <c r="AM1" s="51" t="s">
        <v>7082</v>
      </c>
    </row>
    <row r="2">
      <c r="A2" s="53" t="s">
        <v>5061</v>
      </c>
      <c r="B2" s="54">
        <v>1.0</v>
      </c>
      <c r="C2" s="54" t="s">
        <v>4851</v>
      </c>
      <c r="D2" s="55" t="str">
        <f t="shared" ref="D2:D555" si="1">B2&amp;C2</f>
        <v>1A</v>
      </c>
      <c r="E2" s="55" t="str">
        <f>VLOOKUP(D2,'KELAS (REFERENSI)'!$E$1:$J$68,6,FALSE)</f>
        <v>BWP</v>
      </c>
      <c r="F2" s="56" t="str">
        <f t="shared" ref="F2:F2001" si="2">"PETUGAS."&amp;A2&amp;"/SPK/SE/PML/3172/2026"</f>
        <v>PETUGAS.0001/SPK/SE/PML/3172/2026</v>
      </c>
      <c r="G2" s="57" t="s">
        <v>2937</v>
      </c>
      <c r="H2" s="56" t="str">
        <f>VLOOKUP(G2,'MITRA (REFERENSI)'!$A:$Z,16,FALSE)</f>
        <v>317222040030</v>
      </c>
      <c r="I2" s="56" t="str">
        <f>VLOOKUP(G2,'MITRA (REFERENSI)'!$A:$Z,25,FALSE)</f>
        <v>Mengurus Rumah Tangga</v>
      </c>
      <c r="J2" s="55" t="str">
        <f>VLOOKUP(G2,'MITRA (REFERENSI)'!$A:$Z,26,FALSE)</f>
        <v>#REF!</v>
      </c>
      <c r="K2" s="55" t="str">
        <f>VLOOKUP(G2,'MITRA (REFERENSI)'!$A:$Z,15,FALSE)</f>
        <v>+62 882-1263-2913</v>
      </c>
      <c r="L2" s="55" t="str">
        <f>VLOOKUP(G2,'MITRA (REFERENSI)'!$A:$Z,15,FALSE)</f>
        <v>+62 882-1263-2913</v>
      </c>
      <c r="M2" s="55" t="str">
        <f>IF(B2=1,'KELAS (REFERENSI)'!M2,IF(B2=2,'KELAS (REFERENSI)'!M17,IF(B2=3,'KELAS (REFERENSI)'!M32,IF(B2=4,'KELAS (REFERENSI)'!M47,""))))</f>
        <v>Selasa</v>
      </c>
      <c r="N2" s="55" t="str">
        <f>IF(B2=1,'KELAS (REFERENSI)'!N2,IF(B2=2,'KELAS (REFERENSI)'!N17,IF(B2=3,'KELAS (REFERENSI)'!N32,IF(B2=4,'KELAS (REFERENSI)'!N47,""))))</f>
        <v>Dua Puluh Enam</v>
      </c>
      <c r="O2" s="55" t="str">
        <f>IF(B2=1,'KELAS (REFERENSI)'!O2,IF(B2=2,'KELAS (REFERENSI)'!O17,IF(B2=3,'KELAS (REFERENSI)'!O32,IF(B2=4,'KELAS (REFERENSI)'!O47,""))))</f>
        <v>Mei</v>
      </c>
      <c r="P2" s="55" t="str">
        <f>IF(B2=1,'KELAS (REFERENSI)'!P2,IF(B2=2,'KELAS (REFERENSI)'!P17,IF(B2=3,'KELAS (REFERENSI)'!P32,IF(B2=4,'KELAS (REFERENSI)'!P47,""))))</f>
        <v>Dua Ribu Dua Puluh Enam</v>
      </c>
      <c r="Q2" s="58" t="s">
        <v>5062</v>
      </c>
      <c r="R2" s="55" t="str">
        <f>IF(B2=1,'[1]KELAS (REF) 1080'!L2,IF(B2=2,'[1]KELAS (REF) 1080'!L15,IF(B2=3,'[1]KELAS (REF) 1080'!L45,"")))</f>
        <v>#REF!</v>
      </c>
      <c r="S2" s="55" t="s">
        <v>5063</v>
      </c>
      <c r="T2" s="55" t="s">
        <v>5064</v>
      </c>
      <c r="U2" s="59" t="str">
        <f>VLOOKUP(G2,'MITRA (REFERENSI)'!$A:$Z,17,FALSE)</f>
        <v>massutarno29@gmail.com</v>
      </c>
      <c r="V2" s="59" t="str">
        <f>VLOOKUP(G2,'MITRA (REFERENSI)'!$A:$Z,11,FALSE)</f>
        <v>Pr</v>
      </c>
      <c r="W2" s="60"/>
      <c r="X2" s="61" t="s">
        <v>7083</v>
      </c>
      <c r="Y2" s="61" t="s">
        <v>4891</v>
      </c>
      <c r="Z2" s="62"/>
      <c r="AA2" s="63"/>
      <c r="AB2" s="62"/>
      <c r="AC2" s="62"/>
      <c r="AD2" s="62"/>
      <c r="AE2" s="62"/>
      <c r="AF2" s="62"/>
      <c r="AG2" s="62"/>
      <c r="AH2" s="62"/>
      <c r="AI2" s="62"/>
      <c r="AJ2" s="62"/>
      <c r="AK2" s="59" t="str">
        <f>VLOOKUP(G2,'MITRA (REFERENSI)'!$A:$Z,5,FALSE)</f>
        <v>Kp.pedaengan RT 009 RW 008 penggilingan cakung</v>
      </c>
      <c r="AL2" s="59" t="str">
        <f>VLOOKUP(G2,'MITRA (REFERENSI)'!$A:$Z,13,FALSE)</f>
        <v>Mengurus Rumah Tangga</v>
      </c>
      <c r="AM2" s="59" t="str">
        <f>VLOOKUP(G2,'MITRA (REFERENSI)'!$A:$Z,14,FALSE)</f>
        <v/>
      </c>
    </row>
    <row r="3">
      <c r="A3" s="53" t="s">
        <v>5065</v>
      </c>
      <c r="B3" s="54">
        <v>1.0</v>
      </c>
      <c r="C3" s="54" t="s">
        <v>4851</v>
      </c>
      <c r="D3" s="55" t="str">
        <f t="shared" si="1"/>
        <v>1A</v>
      </c>
      <c r="E3" s="55" t="str">
        <f>VLOOKUP(D3,'KELAS (REFERENSI)'!$E$1:$J$68,6,FALSE)</f>
        <v>BWP</v>
      </c>
      <c r="F3" s="56" t="str">
        <f t="shared" si="2"/>
        <v>PETUGAS.0002/SPK/SE/PML/3172/2026</v>
      </c>
      <c r="G3" s="57" t="s">
        <v>2774</v>
      </c>
      <c r="H3" s="56" t="str">
        <f>VLOOKUP(G3,'MITRA (REFERENSI)'!$A:$Z,16,FALSE)</f>
        <v>317222040025</v>
      </c>
      <c r="I3" s="56" t="str">
        <f>VLOOKUP(G3,'MITRA (REFERENSI)'!$A:$Z,25,FALSE)</f>
        <v>Mengurus Rumah Tangga</v>
      </c>
      <c r="J3" s="55" t="str">
        <f>VLOOKUP(G3,'MITRA (REFERENSI)'!$A:$Z,26,FALSE)</f>
        <v>#REF!</v>
      </c>
      <c r="K3" s="55" t="str">
        <f>VLOOKUP(G3,'MITRA (REFERENSI)'!$A:$Z,15,FALSE)</f>
        <v>+62 812-1939-1973</v>
      </c>
      <c r="L3" s="55" t="str">
        <f>VLOOKUP(G3,'MITRA (REFERENSI)'!$A:$Z,15,FALSE)</f>
        <v>+62 812-1939-1973</v>
      </c>
      <c r="M3" s="55" t="str">
        <f>IF(B3=1,'KELAS (REFERENSI)'!M3,IF(B3=2,'KELAS (REFERENSI)'!M18,IF(B3=3,'KELAS (REFERENSI)'!M33,IF(B3=4,'KELAS (REFERENSI)'!M48,""))))</f>
        <v>Selasa</v>
      </c>
      <c r="N3" s="55" t="str">
        <f>IF(B3=1,'KELAS (REFERENSI)'!N3,IF(B3=2,'KELAS (REFERENSI)'!N18,IF(B3=3,'KELAS (REFERENSI)'!N33,IF(B3=4,'KELAS (REFERENSI)'!N48,""))))</f>
        <v>Dua Puluh Enam</v>
      </c>
      <c r="O3" s="55" t="str">
        <f>IF(B3=1,'KELAS (REFERENSI)'!O3,IF(B3=2,'KELAS (REFERENSI)'!O18,IF(B3=3,'KELAS (REFERENSI)'!O33,IF(B3=4,'KELAS (REFERENSI)'!O48,""))))</f>
        <v>Mei</v>
      </c>
      <c r="P3" s="55" t="str">
        <f>IF(B3=1,'KELAS (REFERENSI)'!P3,IF(B3=2,'KELAS (REFERENSI)'!P18,IF(B3=3,'KELAS (REFERENSI)'!P33,IF(B3=4,'KELAS (REFERENSI)'!P48,""))))</f>
        <v>Dua Ribu Dua Puluh Enam</v>
      </c>
      <c r="Q3" s="55" t="str">
        <f t="shared" ref="Q3:Q2001" si="4">Q2</f>
        <v>BPS Kota Jakarta Timur</v>
      </c>
      <c r="R3" s="55" t="str">
        <f t="shared" ref="R3:R4" si="5">IF(B3=1,'[1]KELAS (REF) 1080'!L3,IF(B3=2,'[1]KELAS (REF) 1080'!L23,IF(B3=3,'[1]KELAS (REF) 1080'!L46,"")))</f>
        <v>#REF!</v>
      </c>
      <c r="S3" s="55" t="str">
        <f t="shared" ref="S3:T3" si="3">S2</f>
        <v>15 Juni sampai dengan 31 Agustus 2026</v>
      </c>
      <c r="T3" s="55" t="str">
        <f t="shared" si="3"/>
        <v>31 Agustus 2026</v>
      </c>
      <c r="U3" s="59" t="str">
        <f>VLOOKUP(G3,'MITRA (REFERENSI)'!$A:$Z,17,FALSE)</f>
        <v>nitabudihati741@gmail.com</v>
      </c>
      <c r="V3" s="59" t="str">
        <f>VLOOKUP(G3,'MITRA (REFERENSI)'!$A:$Z,11,FALSE)</f>
        <v>Pr</v>
      </c>
      <c r="W3" s="60"/>
      <c r="X3" s="61" t="s">
        <v>7084</v>
      </c>
      <c r="Y3" s="64" t="s">
        <v>4891</v>
      </c>
      <c r="Z3" s="62"/>
      <c r="AA3" s="63"/>
      <c r="AB3" s="62"/>
      <c r="AC3" s="62"/>
      <c r="AD3" s="62"/>
      <c r="AE3" s="62"/>
      <c r="AF3" s="62"/>
      <c r="AG3" s="62"/>
      <c r="AH3" s="62"/>
      <c r="AI3" s="62"/>
      <c r="AJ3" s="62"/>
      <c r="AK3" s="59" t="str">
        <f>VLOOKUP(G3,'MITRA (REFERENSI)'!$A:$Z,5,FALSE)</f>
        <v>Kampung jembatan jl. Marzuki 8 rt 002 rw 014</v>
      </c>
      <c r="AL3" s="59" t="str">
        <f>VLOOKUP(G3,'MITRA (REFERENSI)'!$A:$Z,13,FALSE)</f>
        <v>Mengurus Rumah Tangga</v>
      </c>
      <c r="AM3" s="59" t="str">
        <f>VLOOKUP(G3,'MITRA (REFERENSI)'!$A:$Z,14,FALSE)</f>
        <v/>
      </c>
    </row>
    <row r="4">
      <c r="A4" s="53" t="s">
        <v>5066</v>
      </c>
      <c r="B4" s="54">
        <v>1.0</v>
      </c>
      <c r="C4" s="54" t="s">
        <v>4851</v>
      </c>
      <c r="D4" s="55" t="str">
        <f t="shared" si="1"/>
        <v>1A</v>
      </c>
      <c r="E4" s="55" t="str">
        <f>VLOOKUP(D4,'KELAS (REFERENSI)'!$E$1:$J$68,6,FALSE)</f>
        <v>BWP</v>
      </c>
      <c r="F4" s="56" t="str">
        <f t="shared" si="2"/>
        <v>PETUGAS.0003/SPK/SE/PML/3172/2026</v>
      </c>
      <c r="G4" s="65" t="s">
        <v>4457</v>
      </c>
      <c r="H4" s="56" t="str">
        <f>VLOOKUP(G4,'MITRA (REFERENSI)'!$A:$Z,16,FALSE)</f>
        <v>317222092110</v>
      </c>
      <c r="I4" s="56" t="str">
        <f>VLOOKUP(G4,'MITRA (REFERENSI)'!$A:$Z,25,FALSE)</f>
        <v>Mengurus Rumah Tangga</v>
      </c>
      <c r="J4" s="55" t="str">
        <f>VLOOKUP(G4,'MITRA (REFERENSI)'!$A:$Z,26,FALSE)</f>
        <v>#REF!</v>
      </c>
      <c r="K4" s="55" t="str">
        <f>VLOOKUP(G4,'MITRA (REFERENSI)'!$A:$Z,15,FALSE)</f>
        <v>+62 812-1095-7927</v>
      </c>
      <c r="L4" s="55" t="str">
        <f>VLOOKUP(G4,'MITRA (REFERENSI)'!$A:$Z,15,FALSE)</f>
        <v>+62 812-1095-7927</v>
      </c>
      <c r="M4" s="55" t="str">
        <f>IF(B4=1,'KELAS (REFERENSI)'!M4,IF(B4=2,'KELAS (REFERENSI)'!M19,IF(B4=3,'KELAS (REFERENSI)'!M34,IF(B4=4,'KELAS (REFERENSI)'!M49,""))))</f>
        <v>Selasa</v>
      </c>
      <c r="N4" s="55" t="str">
        <f>IF(B4=1,'KELAS (REFERENSI)'!N4,IF(B4=2,'KELAS (REFERENSI)'!N19,IF(B4=3,'KELAS (REFERENSI)'!N34,IF(B4=4,'KELAS (REFERENSI)'!N49,""))))</f>
        <v>Dua Puluh Enam</v>
      </c>
      <c r="O4" s="55" t="str">
        <f>IF(B4=1,'KELAS (REFERENSI)'!O4,IF(B4=2,'KELAS (REFERENSI)'!O19,IF(B4=3,'KELAS (REFERENSI)'!O34,IF(B4=4,'KELAS (REFERENSI)'!O49,""))))</f>
        <v>Mei</v>
      </c>
      <c r="P4" s="55" t="str">
        <f>IF(B4=1,'KELAS (REFERENSI)'!P4,IF(B4=2,'KELAS (REFERENSI)'!P19,IF(B4=3,'KELAS (REFERENSI)'!P34,IF(B4=4,'KELAS (REFERENSI)'!P49,""))))</f>
        <v>Dua Ribu Dua Puluh Enam</v>
      </c>
      <c r="Q4" s="55" t="str">
        <f t="shared" si="4"/>
        <v>BPS Kota Jakarta Timur</v>
      </c>
      <c r="R4" s="55" t="str">
        <f t="shared" si="5"/>
        <v>#REF!</v>
      </c>
      <c r="S4" s="55" t="str">
        <f t="shared" ref="S4:T4" si="6">S3</f>
        <v>15 Juni sampai dengan 31 Agustus 2026</v>
      </c>
      <c r="T4" s="55" t="str">
        <f t="shared" si="6"/>
        <v>31 Agustus 2026</v>
      </c>
      <c r="U4" s="59" t="str">
        <f>VLOOKUP(G4,'MITRA (REFERENSI)'!$A:$Z,17,FALSE)</f>
        <v>ummuarkan3@gmail.com</v>
      </c>
      <c r="V4" s="59" t="str">
        <f>VLOOKUP(G4,'MITRA (REFERENSI)'!$A:$Z,11,FALSE)</f>
        <v>Pr</v>
      </c>
      <c r="W4" s="60"/>
      <c r="X4" s="61" t="s">
        <v>7084</v>
      </c>
      <c r="Y4" s="64" t="s">
        <v>4891</v>
      </c>
      <c r="Z4" s="62"/>
      <c r="AA4" s="63"/>
      <c r="AB4" s="62"/>
      <c r="AC4" s="62"/>
      <c r="AD4" s="62"/>
      <c r="AE4" s="62"/>
      <c r="AF4" s="62"/>
      <c r="AG4" s="62"/>
      <c r="AH4" s="62"/>
      <c r="AI4" s="62"/>
      <c r="AJ4" s="62"/>
      <c r="AK4" s="59" t="str">
        <f>VLOOKUP(G4,'MITRA (REFERENSI)'!$A:$Z,5,FALSE)</f>
        <v>Jalan tipar cakung kp. Baru</v>
      </c>
      <c r="AL4" s="59" t="str">
        <f>VLOOKUP(G4,'MITRA (REFERENSI)'!$A:$Z,13,FALSE)</f>
        <v>Mengurus Rumah Tangga</v>
      </c>
      <c r="AM4" s="59" t="str">
        <f>VLOOKUP(G4,'MITRA (REFERENSI)'!$A:$Z,14,FALSE)</f>
        <v/>
      </c>
    </row>
    <row r="5">
      <c r="A5" s="53" t="s">
        <v>5067</v>
      </c>
      <c r="B5" s="54">
        <v>1.0</v>
      </c>
      <c r="C5" s="54" t="s">
        <v>4851</v>
      </c>
      <c r="D5" s="55" t="str">
        <f t="shared" si="1"/>
        <v>1A</v>
      </c>
      <c r="E5" s="55" t="str">
        <f>VLOOKUP(D5,'KELAS (REFERENSI)'!$E$1:$J$68,6,FALSE)</f>
        <v>BWP</v>
      </c>
      <c r="F5" s="56" t="str">
        <f t="shared" si="2"/>
        <v>PETUGAS.0004/SPK/SE/PML/3172/2026</v>
      </c>
      <c r="G5" s="65" t="s">
        <v>4315</v>
      </c>
      <c r="H5" s="56" t="str">
        <f>VLOOKUP(G5,'MITRA (REFERENSI)'!$A:$Z,16,FALSE)</f>
        <v>317222090390</v>
      </c>
      <c r="I5" s="56" t="str">
        <f>VLOOKUP(G5,'MITRA (REFERENSI)'!$A:$Z,25,FALSE)</f>
        <v>Pelajar / Mahasiswa</v>
      </c>
      <c r="J5" s="55" t="str">
        <f>VLOOKUP(G5,'MITRA (REFERENSI)'!$A:$Z,26,FALSE)</f>
        <v>#REF!</v>
      </c>
      <c r="K5" s="55" t="str">
        <f>VLOOKUP(G5,'MITRA (REFERENSI)'!$A:$Z,15,FALSE)</f>
        <v>+62 895-3476-26688</v>
      </c>
      <c r="L5" s="55" t="str">
        <f>VLOOKUP(G5,'MITRA (REFERENSI)'!$A:$Z,15,FALSE)</f>
        <v>+62 895-3476-26688</v>
      </c>
      <c r="M5" s="55" t="str">
        <f>IF(B5=1,'KELAS (REFERENSI)'!M5,IF(B5=2,'KELAS (REFERENSI)'!M20,IF(B5=3,'KELAS (REFERENSI)'!M35,IF(B5=4,'KELAS (REFERENSI)'!M50,""))))</f>
        <v>Selasa</v>
      </c>
      <c r="N5" s="55" t="str">
        <f>IF(B5=1,'KELAS (REFERENSI)'!N5,IF(B5=2,'KELAS (REFERENSI)'!N20,IF(B5=3,'KELAS (REFERENSI)'!N35,IF(B5=4,'KELAS (REFERENSI)'!N50,""))))</f>
        <v>Dua Puluh Enam</v>
      </c>
      <c r="O5" s="55" t="str">
        <f>IF(B5=1,'KELAS (REFERENSI)'!O5,IF(B5=2,'KELAS (REFERENSI)'!O20,IF(B5=3,'KELAS (REFERENSI)'!O35,IF(B5=4,'KELAS (REFERENSI)'!O50,""))))</f>
        <v>Mei</v>
      </c>
      <c r="P5" s="55" t="str">
        <f>IF(B5=1,'KELAS (REFERENSI)'!P5,IF(B5=2,'KELAS (REFERENSI)'!P20,IF(B5=3,'KELAS (REFERENSI)'!P35,IF(B5=4,'KELAS (REFERENSI)'!P50,""))))</f>
        <v>Dua Ribu Dua Puluh Enam</v>
      </c>
      <c r="Q5" s="55" t="str">
        <f t="shared" si="4"/>
        <v>BPS Kota Jakarta Timur</v>
      </c>
      <c r="R5" s="55" t="str">
        <f>IF(B5=1,'[1]KELAS (REF) 1080'!L5,IF(B5=2,'[1]KELAS (REF) 1080'!L25,IF(B5=3,'[1]KELAS (REF) 1080'!#REF!,"")))</f>
        <v>#ERROR!</v>
      </c>
      <c r="S5" s="55" t="str">
        <f t="shared" ref="S5:T5" si="7">S4</f>
        <v>15 Juni sampai dengan 31 Agustus 2026</v>
      </c>
      <c r="T5" s="55" t="str">
        <f t="shared" si="7"/>
        <v>31 Agustus 2026</v>
      </c>
      <c r="U5" s="59" t="str">
        <f>VLOOKUP(G5,'MITRA (REFERENSI)'!$A:$Z,17,FALSE)</f>
        <v>Najwabelle67@gmail.com</v>
      </c>
      <c r="V5" s="59" t="str">
        <f>VLOOKUP(G5,'MITRA (REFERENSI)'!$A:$Z,11,FALSE)</f>
        <v>Pr</v>
      </c>
      <c r="W5" s="60"/>
      <c r="X5" s="61" t="s">
        <v>7083</v>
      </c>
      <c r="Y5" s="64" t="s">
        <v>4891</v>
      </c>
      <c r="Z5" s="62"/>
      <c r="AA5" s="63"/>
      <c r="AB5" s="62"/>
      <c r="AC5" s="62"/>
      <c r="AD5" s="62"/>
      <c r="AE5" s="62"/>
      <c r="AF5" s="62"/>
      <c r="AG5" s="62"/>
      <c r="AH5" s="62"/>
      <c r="AI5" s="62"/>
      <c r="AJ5" s="62"/>
      <c r="AK5" s="59" t="str">
        <f>VLOOKUP(G5,'MITRA (REFERENSI)'!$A:$Z,5,FALSE)</f>
        <v>Kp. Rawaterate RT 001/02</v>
      </c>
      <c r="AL5" s="59" t="str">
        <f>VLOOKUP(G5,'MITRA (REFERENSI)'!$A:$Z,13,FALSE)</f>
        <v>Pelajar / Mahasiswa</v>
      </c>
      <c r="AM5" s="59" t="str">
        <f>VLOOKUP(G5,'MITRA (REFERENSI)'!$A:$Z,14,FALSE)</f>
        <v/>
      </c>
    </row>
    <row r="6">
      <c r="A6" s="53" t="s">
        <v>5068</v>
      </c>
      <c r="B6" s="54">
        <v>1.0</v>
      </c>
      <c r="C6" s="54" t="s">
        <v>4851</v>
      </c>
      <c r="D6" s="55" t="str">
        <f t="shared" si="1"/>
        <v>1A</v>
      </c>
      <c r="E6" s="55" t="str">
        <f>VLOOKUP(D6,'KELAS (REFERENSI)'!$E$1:$J$68,6,FALSE)</f>
        <v>BWP</v>
      </c>
      <c r="F6" s="56" t="str">
        <f t="shared" si="2"/>
        <v>PETUGAS.0005/SPK/SE/PML/3172/2026</v>
      </c>
      <c r="G6" s="65" t="s">
        <v>965</v>
      </c>
      <c r="H6" s="56" t="str">
        <f>VLOOKUP(G6,'MITRA (REFERENSI)'!$A:$Z,16,FALSE)</f>
        <v>317223060003</v>
      </c>
      <c r="I6" s="56" t="str">
        <f>VLOOKUP(G6,'MITRA (REFERENSI)'!$A:$Z,25,FALSE)</f>
        <v>Mengurus Rumah Tangga</v>
      </c>
      <c r="J6" s="55" t="str">
        <f>VLOOKUP(G6,'MITRA (REFERENSI)'!$A:$Z,26,FALSE)</f>
        <v>#REF!</v>
      </c>
      <c r="K6" s="55" t="str">
        <f>VLOOKUP(G6,'MITRA (REFERENSI)'!$A:$Z,15,FALSE)</f>
        <v>+62 857-3383-8208</v>
      </c>
      <c r="L6" s="55" t="str">
        <f>VLOOKUP(G6,'MITRA (REFERENSI)'!$A:$Z,15,FALSE)</f>
        <v>+62 857-3383-8208</v>
      </c>
      <c r="M6" s="55" t="str">
        <f>IF(B6=1,'KELAS (REFERENSI)'!M6,IF(B6=2,'KELAS (REFERENSI)'!M21,IF(B6=3,'KELAS (REFERENSI)'!M36,IF(B6=4,'KELAS (REFERENSI)'!M51,""))))</f>
        <v>Selasa</v>
      </c>
      <c r="N6" s="55" t="str">
        <f>IF(B6=1,'KELAS (REFERENSI)'!N6,IF(B6=2,'KELAS (REFERENSI)'!N21,IF(B6=3,'KELAS (REFERENSI)'!N36,IF(B6=4,'KELAS (REFERENSI)'!N51,""))))</f>
        <v>Dua Puluh Enam</v>
      </c>
      <c r="O6" s="55" t="str">
        <f>IF(B6=1,'KELAS (REFERENSI)'!O6,IF(B6=2,'KELAS (REFERENSI)'!O21,IF(B6=3,'KELAS (REFERENSI)'!O36,IF(B6=4,'KELAS (REFERENSI)'!O51,""))))</f>
        <v>Mei</v>
      </c>
      <c r="P6" s="55" t="str">
        <f>IF(B6=1,'KELAS (REFERENSI)'!P6,IF(B6=2,'KELAS (REFERENSI)'!P21,IF(B6=3,'KELAS (REFERENSI)'!P36,IF(B6=4,'KELAS (REFERENSI)'!P51,""))))</f>
        <v>Dua Ribu Dua Puluh Enam</v>
      </c>
      <c r="Q6" s="55" t="str">
        <f t="shared" si="4"/>
        <v>BPS Kota Jakarta Timur</v>
      </c>
      <c r="R6" s="55" t="str">
        <f>IF(B6=1,'[1]KELAS (REF) 1080'!L6,IF(B6=2,'[1]KELAS (REF) 1080'!L26,IF(B6=3,'[1]KELAS (REF) 1080'!#REF!,"")))</f>
        <v>#ERROR!</v>
      </c>
      <c r="S6" s="55" t="str">
        <f t="shared" ref="S6:T6" si="8">S5</f>
        <v>15 Juni sampai dengan 31 Agustus 2026</v>
      </c>
      <c r="T6" s="55" t="str">
        <f t="shared" si="8"/>
        <v>31 Agustus 2026</v>
      </c>
      <c r="U6" s="59" t="str">
        <f>VLOOKUP(G6,'MITRA (REFERENSI)'!$A:$Z,17,FALSE)</f>
        <v>dewinuraini020910@gmail.com</v>
      </c>
      <c r="V6" s="59" t="str">
        <f>VLOOKUP(G6,'MITRA (REFERENSI)'!$A:$Z,11,FALSE)</f>
        <v>Pr</v>
      </c>
      <c r="W6" s="60"/>
      <c r="X6" s="61" t="s">
        <v>7084</v>
      </c>
      <c r="Y6" s="64" t="s">
        <v>4891</v>
      </c>
      <c r="Z6" s="62"/>
      <c r="AA6" s="63"/>
      <c r="AB6" s="62"/>
      <c r="AC6" s="62"/>
      <c r="AD6" s="62"/>
      <c r="AE6" s="62"/>
      <c r="AF6" s="62"/>
      <c r="AG6" s="62"/>
      <c r="AH6" s="62"/>
      <c r="AI6" s="62"/>
      <c r="AJ6" s="62"/>
      <c r="AK6" s="59" t="str">
        <f>VLOOKUP(G6,'MITRA (REFERENSI)'!$A:$Z,5,FALSE)</f>
        <v>Komplek TNI ad 1 rt002/006</v>
      </c>
      <c r="AL6" s="59" t="str">
        <f>VLOOKUP(G6,'MITRA (REFERENSI)'!$A:$Z,13,FALSE)</f>
        <v>Mengurus Rumah Tangga</v>
      </c>
      <c r="AM6" s="59" t="str">
        <f>VLOOKUP(G6,'MITRA (REFERENSI)'!$A:$Z,14,FALSE)</f>
        <v/>
      </c>
    </row>
    <row r="7">
      <c r="A7" s="53" t="s">
        <v>5069</v>
      </c>
      <c r="B7" s="54">
        <v>1.0</v>
      </c>
      <c r="C7" s="54" t="s">
        <v>4851</v>
      </c>
      <c r="D7" s="55" t="str">
        <f t="shared" si="1"/>
        <v>1A</v>
      </c>
      <c r="E7" s="55" t="str">
        <f>VLOOKUP(D7,'KELAS (REFERENSI)'!$E$1:$J$68,6,FALSE)</f>
        <v>BWP</v>
      </c>
      <c r="F7" s="56" t="str">
        <f t="shared" si="2"/>
        <v>PETUGAS.0006/SPK/SE/PML/3172/2026</v>
      </c>
      <c r="G7" s="65" t="s">
        <v>3628</v>
      </c>
      <c r="H7" s="56" t="str">
        <f>VLOOKUP(G7,'MITRA (REFERENSI)'!$A:$Z,16,FALSE)</f>
        <v>317223030024</v>
      </c>
      <c r="I7" s="56" t="str">
        <f>VLOOKUP(G7,'MITRA (REFERENSI)'!$A:$Z,25,FALSE)</f>
        <v>Mengurus Rumah Tangga</v>
      </c>
      <c r="J7" s="55" t="str">
        <f>VLOOKUP(G7,'MITRA (REFERENSI)'!$A:$Z,26,FALSE)</f>
        <v>#REF!</v>
      </c>
      <c r="K7" s="55" t="str">
        <f>VLOOKUP(G7,'MITRA (REFERENSI)'!$A:$Z,15,FALSE)</f>
        <v>+62 877-2199-2933</v>
      </c>
      <c r="L7" s="55" t="str">
        <f>VLOOKUP(G7,'MITRA (REFERENSI)'!$A:$Z,15,FALSE)</f>
        <v>+62 877-2199-2933</v>
      </c>
      <c r="M7" s="55" t="str">
        <f>IF(B7=1,'KELAS (REFERENSI)'!M7,IF(B7=2,'KELAS (REFERENSI)'!M22,IF(B7=3,'KELAS (REFERENSI)'!M37,IF(B7=4,'KELAS (REFERENSI)'!M52,""))))</f>
        <v>Selasa</v>
      </c>
      <c r="N7" s="55" t="str">
        <f>IF(B7=1,'KELAS (REFERENSI)'!N7,IF(B7=2,'KELAS (REFERENSI)'!N22,IF(B7=3,'KELAS (REFERENSI)'!N37,IF(B7=4,'KELAS (REFERENSI)'!N52,""))))</f>
        <v>Dua Puluh Enam</v>
      </c>
      <c r="O7" s="55" t="str">
        <f>IF(B7=1,'KELAS (REFERENSI)'!O7,IF(B7=2,'KELAS (REFERENSI)'!O22,IF(B7=3,'KELAS (REFERENSI)'!O37,IF(B7=4,'KELAS (REFERENSI)'!O52,""))))</f>
        <v>Mei</v>
      </c>
      <c r="P7" s="55" t="str">
        <f>IF(B7=1,'KELAS (REFERENSI)'!P7,IF(B7=2,'KELAS (REFERENSI)'!P22,IF(B7=3,'KELAS (REFERENSI)'!P37,IF(B7=4,'KELAS (REFERENSI)'!P52,""))))</f>
        <v>Dua Ribu Dua Puluh Enam</v>
      </c>
      <c r="Q7" s="55" t="str">
        <f t="shared" si="4"/>
        <v>BPS Kota Jakarta Timur</v>
      </c>
      <c r="R7" s="55" t="str">
        <f>IF(B7=1,'[1]KELAS (REF) 1080'!L7,IF(B7=2,'[1]KELAS (REF) 1080'!L27,IF(B7=3,'[1]KELAS (REF) 1080'!#REF!,"")))</f>
        <v>#ERROR!</v>
      </c>
      <c r="S7" s="55" t="str">
        <f t="shared" ref="S7:T7" si="9">S6</f>
        <v>15 Juni sampai dengan 31 Agustus 2026</v>
      </c>
      <c r="T7" s="55" t="str">
        <f t="shared" si="9"/>
        <v>31 Agustus 2026</v>
      </c>
      <c r="U7" s="59" t="str">
        <f>VLOOKUP(G7,'MITRA (REFERENSI)'!$A:$Z,17,FALSE)</f>
        <v>dyahsadiyahsd@gmail.com</v>
      </c>
      <c r="V7" s="59" t="str">
        <f>VLOOKUP(G7,'MITRA (REFERENSI)'!$A:$Z,11,FALSE)</f>
        <v>Pr</v>
      </c>
      <c r="W7" s="60"/>
      <c r="X7" s="61" t="s">
        <v>7084</v>
      </c>
      <c r="Y7" s="64" t="s">
        <v>4891</v>
      </c>
      <c r="Z7" s="62"/>
      <c r="AA7" s="63"/>
      <c r="AB7" s="62"/>
      <c r="AC7" s="62"/>
      <c r="AD7" s="62"/>
      <c r="AE7" s="62"/>
      <c r="AF7" s="62"/>
      <c r="AG7" s="62"/>
      <c r="AH7" s="62"/>
      <c r="AI7" s="62"/>
      <c r="AJ7" s="62"/>
      <c r="AK7" s="59" t="str">
        <f>VLOOKUP(G7,'MITRA (REFERENSI)'!$A:$Z,5,FALSE)</f>
        <v>Kp baru rt 009 rw008</v>
      </c>
      <c r="AL7" s="59" t="str">
        <f>VLOOKUP(G7,'MITRA (REFERENSI)'!$A:$Z,13,FALSE)</f>
        <v>Mengurus Rumah Tangga</v>
      </c>
      <c r="AM7" s="59" t="str">
        <f>VLOOKUP(G7,'MITRA (REFERENSI)'!$A:$Z,14,FALSE)</f>
        <v/>
      </c>
    </row>
    <row r="8">
      <c r="A8" s="53" t="s">
        <v>5070</v>
      </c>
      <c r="B8" s="54">
        <v>1.0</v>
      </c>
      <c r="C8" s="54" t="s">
        <v>4851</v>
      </c>
      <c r="D8" s="55" t="str">
        <f t="shared" si="1"/>
        <v>1A</v>
      </c>
      <c r="E8" s="55" t="str">
        <f>VLOOKUP(D8,'KELAS (REFERENSI)'!$E$1:$J$68,6,FALSE)</f>
        <v>BWP</v>
      </c>
      <c r="F8" s="56" t="str">
        <f t="shared" si="2"/>
        <v>PETUGAS.0007/SPK/SE/PML/3172/2026</v>
      </c>
      <c r="G8" s="65" t="s">
        <v>4413</v>
      </c>
      <c r="H8" s="56" t="str">
        <f>VLOOKUP(G8,'MITRA (REFERENSI)'!$A:$Z,16,FALSE)</f>
        <v>317222040024</v>
      </c>
      <c r="I8" s="56" t="str">
        <f>VLOOKUP(G8,'MITRA (REFERENSI)'!$A:$Z,25,FALSE)</f>
        <v>Mengurus Rumah Tangga</v>
      </c>
      <c r="J8" s="55" t="str">
        <f>VLOOKUP(G8,'MITRA (REFERENSI)'!$A:$Z,26,FALSE)</f>
        <v>#REF!</v>
      </c>
      <c r="K8" s="55" t="str">
        <f>VLOOKUP(G8,'MITRA (REFERENSI)'!$A:$Z,15,FALSE)</f>
        <v>+62 081-2130-92222</v>
      </c>
      <c r="L8" s="55" t="str">
        <f>VLOOKUP(G8,'MITRA (REFERENSI)'!$A:$Z,15,FALSE)</f>
        <v>+62 081-2130-92222</v>
      </c>
      <c r="M8" s="55" t="str">
        <f>IF(B8=1,'KELAS (REFERENSI)'!M8,IF(B8=2,'KELAS (REFERENSI)'!M23,IF(B8=3,'KELAS (REFERENSI)'!M38,IF(B8=4,'KELAS (REFERENSI)'!M53,""))))</f>
        <v>Selasa</v>
      </c>
      <c r="N8" s="55" t="str">
        <f>IF(B8=1,'KELAS (REFERENSI)'!N8,IF(B8=2,'KELAS (REFERENSI)'!N23,IF(B8=3,'KELAS (REFERENSI)'!N38,IF(B8=4,'KELAS (REFERENSI)'!N53,""))))</f>
        <v>Dua Puluh Enam</v>
      </c>
      <c r="O8" s="55" t="str">
        <f>IF(B8=1,'KELAS (REFERENSI)'!O8,IF(B8=2,'KELAS (REFERENSI)'!O23,IF(B8=3,'KELAS (REFERENSI)'!O38,IF(B8=4,'KELAS (REFERENSI)'!O53,""))))</f>
        <v>Mei</v>
      </c>
      <c r="P8" s="55" t="str">
        <f>IF(B8=1,'KELAS (REFERENSI)'!P8,IF(B8=2,'KELAS (REFERENSI)'!P23,IF(B8=3,'KELAS (REFERENSI)'!P38,IF(B8=4,'KELAS (REFERENSI)'!P53,""))))</f>
        <v>Dua Ribu Dua Puluh Enam</v>
      </c>
      <c r="Q8" s="55" t="str">
        <f t="shared" si="4"/>
        <v>BPS Kota Jakarta Timur</v>
      </c>
      <c r="R8" s="55" t="str">
        <f t="shared" ref="R8:R14" si="11">IF(B8=1,'[1]KELAS (REF) 1080'!L8,IF(B8=2,'[1]KELAS (REF) 1080'!L28,IF(B8=3,'[1]KELAS (REF) 1080'!L48,"")))</f>
        <v>#REF!</v>
      </c>
      <c r="S8" s="55" t="str">
        <f t="shared" ref="S8:T8" si="10">S7</f>
        <v>15 Juni sampai dengan 31 Agustus 2026</v>
      </c>
      <c r="T8" s="55" t="str">
        <f t="shared" si="10"/>
        <v>31 Agustus 2026</v>
      </c>
      <c r="U8" s="59" t="str">
        <f>VLOOKUP(G8,'MITRA (REFERENSI)'!$A:$Z,17,FALSE)</f>
        <v>tutiboenthe1234@gmail.com</v>
      </c>
      <c r="V8" s="59" t="str">
        <f>VLOOKUP(G8,'MITRA (REFERENSI)'!$A:$Z,11,FALSE)</f>
        <v>Pr</v>
      </c>
      <c r="W8" s="60"/>
      <c r="X8" s="61" t="s">
        <v>7083</v>
      </c>
      <c r="Y8" s="64" t="s">
        <v>4891</v>
      </c>
      <c r="Z8" s="62"/>
      <c r="AA8" s="63"/>
      <c r="AB8" s="62"/>
      <c r="AC8" s="62"/>
      <c r="AD8" s="62"/>
      <c r="AE8" s="62"/>
      <c r="AF8" s="62"/>
      <c r="AG8" s="62"/>
      <c r="AH8" s="62"/>
      <c r="AI8" s="62"/>
      <c r="AJ8" s="62"/>
      <c r="AK8" s="59" t="str">
        <f>VLOOKUP(G8,'MITRA (REFERENSI)'!$A:$Z,5,FALSE)</f>
        <v>Jl.Tipar Cakung Kp.Baru RT 012 RW 008 No.120 Cakung Barat Jakarta Timur</v>
      </c>
      <c r="AL8" s="59" t="str">
        <f>VLOOKUP(G8,'MITRA (REFERENSI)'!$A:$Z,13,FALSE)</f>
        <v>Mengurus Rumah Tangga</v>
      </c>
      <c r="AM8" s="59" t="str">
        <f>VLOOKUP(G8,'MITRA (REFERENSI)'!$A:$Z,14,FALSE)</f>
        <v/>
      </c>
    </row>
    <row r="9">
      <c r="A9" s="53" t="s">
        <v>5071</v>
      </c>
      <c r="B9" s="54">
        <v>1.0</v>
      </c>
      <c r="C9" s="54" t="s">
        <v>4851</v>
      </c>
      <c r="D9" s="55" t="str">
        <f t="shared" si="1"/>
        <v>1A</v>
      </c>
      <c r="E9" s="55" t="str">
        <f>VLOOKUP(D9,'KELAS (REFERENSI)'!$E$1:$J$68,6,FALSE)</f>
        <v>BWP</v>
      </c>
      <c r="F9" s="56" t="str">
        <f t="shared" si="2"/>
        <v>PETUGAS.0008/SPK/SE/PML/3172/2026</v>
      </c>
      <c r="G9" s="65" t="s">
        <v>4719</v>
      </c>
      <c r="H9" s="56" t="str">
        <f>VLOOKUP(G9,'MITRA (REFERENSI)'!$A:$Z,16,FALSE)</f>
        <v>317223020005</v>
      </c>
      <c r="I9" s="56" t="str">
        <f>VLOOKUP(G9,'MITRA (REFERENSI)'!$A:$Z,25,FALSE)</f>
        <v>Kader PKK / Karang Taruna / Kader Lainnya</v>
      </c>
      <c r="J9" s="55" t="str">
        <f>VLOOKUP(G9,'MITRA (REFERENSI)'!$A:$Z,26,FALSE)</f>
        <v>#REF!</v>
      </c>
      <c r="K9" s="55" t="str">
        <f>VLOOKUP(G9,'MITRA (REFERENSI)'!$A:$Z,15,FALSE)</f>
        <v>+62 878-5691-1399</v>
      </c>
      <c r="L9" s="55" t="str">
        <f>VLOOKUP(G9,'MITRA (REFERENSI)'!$A:$Z,15,FALSE)</f>
        <v>+62 878-5691-1399</v>
      </c>
      <c r="M9" s="55" t="str">
        <f>IF(B9=1,'KELAS (REFERENSI)'!M9,IF(B9=2,'KELAS (REFERENSI)'!M24,IF(B9=3,'KELAS (REFERENSI)'!M39,IF(B9=4,'KELAS (REFERENSI)'!M54,""))))</f>
        <v>Selasa</v>
      </c>
      <c r="N9" s="55" t="str">
        <f>IF(B9=1,'KELAS (REFERENSI)'!N9,IF(B9=2,'KELAS (REFERENSI)'!N24,IF(B9=3,'KELAS (REFERENSI)'!N39,IF(B9=4,'KELAS (REFERENSI)'!N54,""))))</f>
        <v>Dua Puluh Enam</v>
      </c>
      <c r="O9" s="55" t="str">
        <f>IF(B9=1,'KELAS (REFERENSI)'!O9,IF(B9=2,'KELAS (REFERENSI)'!O24,IF(B9=3,'KELAS (REFERENSI)'!O39,IF(B9=4,'KELAS (REFERENSI)'!O54,""))))</f>
        <v>Mei</v>
      </c>
      <c r="P9" s="55" t="str">
        <f>IF(B9=1,'KELAS (REFERENSI)'!P9,IF(B9=2,'KELAS (REFERENSI)'!P24,IF(B9=3,'KELAS (REFERENSI)'!P39,IF(B9=4,'KELAS (REFERENSI)'!P54,""))))</f>
        <v>Dua Ribu Dua Puluh Enam</v>
      </c>
      <c r="Q9" s="55" t="str">
        <f t="shared" si="4"/>
        <v>BPS Kota Jakarta Timur</v>
      </c>
      <c r="R9" s="55" t="str">
        <f t="shared" si="11"/>
        <v>#REF!</v>
      </c>
      <c r="S9" s="55" t="str">
        <f t="shared" ref="S9:T9" si="12">S8</f>
        <v>15 Juni sampai dengan 31 Agustus 2026</v>
      </c>
      <c r="T9" s="55" t="str">
        <f t="shared" si="12"/>
        <v>31 Agustus 2026</v>
      </c>
      <c r="U9" s="59" t="str">
        <f>VLOOKUP(G9,'MITRA (REFERENSI)'!$A:$Z,17,FALSE)</f>
        <v>Yunieyusniawati@gmail.com</v>
      </c>
      <c r="V9" s="59" t="str">
        <f>VLOOKUP(G9,'MITRA (REFERENSI)'!$A:$Z,11,FALSE)</f>
        <v>Pr</v>
      </c>
      <c r="W9" s="60"/>
      <c r="X9" s="61" t="s">
        <v>7083</v>
      </c>
      <c r="Y9" s="64" t="s">
        <v>4891</v>
      </c>
      <c r="Z9" s="62"/>
      <c r="AA9" s="63"/>
      <c r="AB9" s="62"/>
      <c r="AC9" s="62"/>
      <c r="AD9" s="62"/>
      <c r="AE9" s="62"/>
      <c r="AF9" s="62"/>
      <c r="AG9" s="62"/>
      <c r="AH9" s="62"/>
      <c r="AI9" s="62"/>
      <c r="AJ9" s="62"/>
      <c r="AK9" s="59" t="str">
        <f>VLOOKUP(G9,'MITRA (REFERENSI)'!$A:$Z,5,FALSE)</f>
        <v>Jln rawakuning rt 003 rw 07</v>
      </c>
      <c r="AL9" s="59" t="str">
        <f>VLOOKUP(G9,'MITRA (REFERENSI)'!$A:$Z,13,FALSE)</f>
        <v>Kader PKK / Karang Taruna / Kader Lainnya</v>
      </c>
      <c r="AM9" s="59" t="str">
        <f>VLOOKUP(G9,'MITRA (REFERENSI)'!$A:$Z,14,FALSE)</f>
        <v/>
      </c>
    </row>
    <row r="10">
      <c r="A10" s="53" t="s">
        <v>5072</v>
      </c>
      <c r="B10" s="54">
        <v>1.0</v>
      </c>
      <c r="C10" s="54" t="s">
        <v>4851</v>
      </c>
      <c r="D10" s="55" t="str">
        <f t="shared" si="1"/>
        <v>1A</v>
      </c>
      <c r="E10" s="55" t="str">
        <f>VLOOKUP(D10,'KELAS (REFERENSI)'!$E$1:$J$68,6,FALSE)</f>
        <v>BWP</v>
      </c>
      <c r="F10" s="56" t="str">
        <f t="shared" si="2"/>
        <v>PETUGAS.0009/SPK/SE/PML/3172/2026</v>
      </c>
      <c r="G10" s="65" t="s">
        <v>1485</v>
      </c>
      <c r="H10" s="56" t="str">
        <f>VLOOKUP(G10,'MITRA (REFERENSI)'!$A:$Z,16,FALSE)</f>
        <v>317222090817</v>
      </c>
      <c r="I10" s="56" t="str">
        <f>VLOOKUP(G10,'MITRA (REFERENSI)'!$A:$Z,25,FALSE)</f>
        <v>Mengurus Rumah Tangga</v>
      </c>
      <c r="J10" s="55" t="str">
        <f>VLOOKUP(G10,'MITRA (REFERENSI)'!$A:$Z,26,FALSE)</f>
        <v>#REF!</v>
      </c>
      <c r="K10" s="55" t="str">
        <f>VLOOKUP(G10,'MITRA (REFERENSI)'!$A:$Z,15,FALSE)</f>
        <v>+62 813-1920-0463</v>
      </c>
      <c r="L10" s="55" t="str">
        <f>VLOOKUP(G10,'MITRA (REFERENSI)'!$A:$Z,15,FALSE)</f>
        <v>+62 813-1920-0463</v>
      </c>
      <c r="M10" s="55" t="str">
        <f>IF(B10=1,'KELAS (REFERENSI)'!M10,IF(B10=2,'KELAS (REFERENSI)'!M25,IF(B10=3,'KELAS (REFERENSI)'!M40,IF(B10=4,'KELAS (REFERENSI)'!M55,""))))</f>
        <v>Selasa</v>
      </c>
      <c r="N10" s="55" t="str">
        <f>IF(B10=1,'KELAS (REFERENSI)'!N10,IF(B10=2,'KELAS (REFERENSI)'!N25,IF(B10=3,'KELAS (REFERENSI)'!N40,IF(B10=4,'KELAS (REFERENSI)'!N55,""))))</f>
        <v>Dua Puluh Enam</v>
      </c>
      <c r="O10" s="55" t="str">
        <f>IF(B10=1,'KELAS (REFERENSI)'!O10,IF(B10=2,'KELAS (REFERENSI)'!O25,IF(B10=3,'KELAS (REFERENSI)'!O40,IF(B10=4,'KELAS (REFERENSI)'!O55,""))))</f>
        <v>Mei</v>
      </c>
      <c r="P10" s="55" t="str">
        <f>IF(B10=1,'KELAS (REFERENSI)'!P10,IF(B10=2,'KELAS (REFERENSI)'!P25,IF(B10=3,'KELAS (REFERENSI)'!P40,IF(B10=4,'KELAS (REFERENSI)'!P55,""))))</f>
        <v>Dua Ribu Dua Puluh Enam</v>
      </c>
      <c r="Q10" s="55" t="str">
        <f t="shared" si="4"/>
        <v>BPS Kota Jakarta Timur</v>
      </c>
      <c r="R10" s="55" t="str">
        <f t="shared" si="11"/>
        <v>#REF!</v>
      </c>
      <c r="S10" s="55" t="str">
        <f t="shared" ref="S10:T10" si="13">S9</f>
        <v>15 Juni sampai dengan 31 Agustus 2026</v>
      </c>
      <c r="T10" s="55" t="str">
        <f t="shared" si="13"/>
        <v>31 Agustus 2026</v>
      </c>
      <c r="U10" s="59" t="str">
        <f>VLOOKUP(G10,'MITRA (REFERENSI)'!$A:$Z,17,FALSE)</f>
        <v>fkartika2809@gmail.com</v>
      </c>
      <c r="V10" s="59" t="str">
        <f>VLOOKUP(G10,'MITRA (REFERENSI)'!$A:$Z,11,FALSE)</f>
        <v>Pr</v>
      </c>
      <c r="W10" s="60"/>
      <c r="X10" s="61" t="s">
        <v>7084</v>
      </c>
      <c r="Y10" s="64" t="s">
        <v>4891</v>
      </c>
      <c r="Z10" s="62"/>
      <c r="AA10" s="63"/>
      <c r="AB10" s="62"/>
      <c r="AC10" s="62"/>
      <c r="AD10" s="62"/>
      <c r="AE10" s="62"/>
      <c r="AF10" s="62"/>
      <c r="AG10" s="62"/>
      <c r="AH10" s="62"/>
      <c r="AI10" s="62"/>
      <c r="AJ10" s="62"/>
      <c r="AK10" s="59" t="str">
        <f>VLOOKUP(G10,'MITRA (REFERENSI)'!$A:$Z,5,FALSE)</f>
        <v>Taman Buaran Indah 4 blok LA2 No. 8</v>
      </c>
      <c r="AL10" s="59" t="str">
        <f>VLOOKUP(G10,'MITRA (REFERENSI)'!$A:$Z,13,FALSE)</f>
        <v>Mengurus Rumah Tangga</v>
      </c>
      <c r="AM10" s="59" t="str">
        <f>VLOOKUP(G10,'MITRA (REFERENSI)'!$A:$Z,14,FALSE)</f>
        <v/>
      </c>
    </row>
    <row r="11">
      <c r="A11" s="53" t="s">
        <v>5073</v>
      </c>
      <c r="B11" s="54">
        <v>1.0</v>
      </c>
      <c r="C11" s="54" t="s">
        <v>4851</v>
      </c>
      <c r="D11" s="55" t="str">
        <f t="shared" si="1"/>
        <v>1A</v>
      </c>
      <c r="E11" s="55" t="str">
        <f>VLOOKUP(D11,'KELAS (REFERENSI)'!$E$1:$J$68,6,FALSE)</f>
        <v>BWP</v>
      </c>
      <c r="F11" s="56" t="str">
        <f t="shared" si="2"/>
        <v>PETUGAS.0010/SPK/SE/PML/3172/2026</v>
      </c>
      <c r="G11" s="65" t="s">
        <v>774</v>
      </c>
      <c r="H11" s="56" t="str">
        <f>VLOOKUP(G11,'MITRA (REFERENSI)'!$A:$Z,16,FALSE)</f>
        <v>317222090873</v>
      </c>
      <c r="I11" s="56" t="str">
        <f>VLOOKUP(G11,'MITRA (REFERENSI)'!$A:$Z,25,FALSE)</f>
        <v>Mengurus Rumah Tangga</v>
      </c>
      <c r="J11" s="55" t="str">
        <f>VLOOKUP(G11,'MITRA (REFERENSI)'!$A:$Z,26,FALSE)</f>
        <v>#REF!</v>
      </c>
      <c r="K11" s="55" t="str">
        <f>VLOOKUP(G11,'MITRA (REFERENSI)'!$A:$Z,15,FALSE)</f>
        <v>+62 878-8633-7322</v>
      </c>
      <c r="L11" s="55" t="str">
        <f>VLOOKUP(G11,'MITRA (REFERENSI)'!$A:$Z,15,FALSE)</f>
        <v>+62 878-8633-7322</v>
      </c>
      <c r="M11" s="55" t="str">
        <f>IF(B11=1,'KELAS (REFERENSI)'!M11,IF(B11=2,'KELAS (REFERENSI)'!M26,IF(B11=3,'KELAS (REFERENSI)'!M41,IF(B11=4,'KELAS (REFERENSI)'!M56,""))))</f>
        <v>Selasa</v>
      </c>
      <c r="N11" s="55" t="str">
        <f>IF(B11=1,'KELAS (REFERENSI)'!N11,IF(B11=2,'KELAS (REFERENSI)'!N26,IF(B11=3,'KELAS (REFERENSI)'!N41,IF(B11=4,'KELAS (REFERENSI)'!N56,""))))</f>
        <v>Dua Puluh Enam</v>
      </c>
      <c r="O11" s="55" t="str">
        <f>IF(B11=1,'KELAS (REFERENSI)'!O11,IF(B11=2,'KELAS (REFERENSI)'!O26,IF(B11=3,'KELAS (REFERENSI)'!O41,IF(B11=4,'KELAS (REFERENSI)'!O56,""))))</f>
        <v>Mei</v>
      </c>
      <c r="P11" s="55" t="str">
        <f>IF(B11=1,'KELAS (REFERENSI)'!P11,IF(B11=2,'KELAS (REFERENSI)'!P26,IF(B11=3,'KELAS (REFERENSI)'!P41,IF(B11=4,'KELAS (REFERENSI)'!P56,""))))</f>
        <v>Dua Ribu Dua Puluh Enam</v>
      </c>
      <c r="Q11" s="55" t="str">
        <f t="shared" si="4"/>
        <v>BPS Kota Jakarta Timur</v>
      </c>
      <c r="R11" s="55" t="str">
        <f t="shared" si="11"/>
        <v>#REF!</v>
      </c>
      <c r="S11" s="55" t="str">
        <f t="shared" ref="S11:T11" si="14">S10</f>
        <v>15 Juni sampai dengan 31 Agustus 2026</v>
      </c>
      <c r="T11" s="55" t="str">
        <f t="shared" si="14"/>
        <v>31 Agustus 2026</v>
      </c>
      <c r="U11" s="59" t="str">
        <f>VLOOKUP(G11,'MITRA (REFERENSI)'!$A:$Z,17,FALSE)</f>
        <v>dedekurniasih52@gmail.com</v>
      </c>
      <c r="V11" s="59" t="str">
        <f>VLOOKUP(G11,'MITRA (REFERENSI)'!$A:$Z,11,FALSE)</f>
        <v>Pr</v>
      </c>
      <c r="W11" s="60"/>
      <c r="X11" s="61" t="s">
        <v>7083</v>
      </c>
      <c r="Y11" s="64" t="s">
        <v>4891</v>
      </c>
      <c r="Z11" s="62"/>
      <c r="AA11" s="63"/>
      <c r="AB11" s="62"/>
      <c r="AC11" s="62"/>
      <c r="AD11" s="62"/>
      <c r="AE11" s="62"/>
      <c r="AF11" s="62"/>
      <c r="AG11" s="62"/>
      <c r="AH11" s="62"/>
      <c r="AI11" s="62"/>
      <c r="AJ11" s="62"/>
      <c r="AK11" s="59" t="str">
        <f>VLOOKUP(G11,'MITRA (REFERENSI)'!$A:$Z,5,FALSE)</f>
        <v>KP JEMBATAN RT.006 RW.012</v>
      </c>
      <c r="AL11" s="59" t="str">
        <f>VLOOKUP(G11,'MITRA (REFERENSI)'!$A:$Z,13,FALSE)</f>
        <v>Mengurus Rumah Tangga</v>
      </c>
      <c r="AM11" s="59" t="str">
        <f>VLOOKUP(G11,'MITRA (REFERENSI)'!$A:$Z,14,FALSE)</f>
        <v/>
      </c>
    </row>
    <row r="12">
      <c r="A12" s="53" t="s">
        <v>5074</v>
      </c>
      <c r="B12" s="54">
        <v>1.0</v>
      </c>
      <c r="C12" s="54" t="s">
        <v>4851</v>
      </c>
      <c r="D12" s="55" t="str">
        <f t="shared" si="1"/>
        <v>1A</v>
      </c>
      <c r="E12" s="55" t="str">
        <f>VLOOKUP(D12,'KELAS (REFERENSI)'!$E$1:$J$68,6,FALSE)</f>
        <v>BWP</v>
      </c>
      <c r="F12" s="56" t="str">
        <f t="shared" si="2"/>
        <v>PETUGAS.0011/SPK/SE/PML/3172/2026</v>
      </c>
      <c r="G12" s="66" t="s">
        <v>727</v>
      </c>
      <c r="H12" s="56" t="str">
        <f>VLOOKUP(G12,'MITRA (REFERENSI)'!$A:$Z,16,FALSE)</f>
        <v>317222030013</v>
      </c>
      <c r="I12" s="56" t="str">
        <f>VLOOKUP(G12,'MITRA (REFERENSI)'!$A:$Z,25,FALSE)</f>
        <v>Mengurus Rumah Tangga</v>
      </c>
      <c r="J12" s="55" t="str">
        <f>VLOOKUP(G12,'MITRA (REFERENSI)'!$A:$Z,26,FALSE)</f>
        <v>#REF!</v>
      </c>
      <c r="K12" s="55" t="str">
        <f>VLOOKUP(G12,'MITRA (REFERENSI)'!$A:$Z,15,FALSE)</f>
        <v>+62 888-9263-784</v>
      </c>
      <c r="L12" s="55" t="str">
        <f>VLOOKUP(G12,'MITRA (REFERENSI)'!$A:$Z,15,FALSE)</f>
        <v>+62 888-9263-784</v>
      </c>
      <c r="M12" s="55" t="str">
        <f>IF(B12=1,'KELAS (REFERENSI)'!M12,IF(B12=2,'KELAS (REFERENSI)'!M27,IF(B12=3,'KELAS (REFERENSI)'!M42,IF(B12=4,'KELAS (REFERENSI)'!M57,""))))</f>
        <v>Selasa</v>
      </c>
      <c r="N12" s="55" t="str">
        <f>IF(B12=1,'KELAS (REFERENSI)'!N12,IF(B12=2,'KELAS (REFERENSI)'!N27,IF(B12=3,'KELAS (REFERENSI)'!N42,IF(B12=4,'KELAS (REFERENSI)'!N57,""))))</f>
        <v>Dua Puluh Enam</v>
      </c>
      <c r="O12" s="55" t="str">
        <f>IF(B12=1,'KELAS (REFERENSI)'!O12,IF(B12=2,'KELAS (REFERENSI)'!O27,IF(B12=3,'KELAS (REFERENSI)'!O42,IF(B12=4,'KELAS (REFERENSI)'!O57,""))))</f>
        <v>Mei</v>
      </c>
      <c r="P12" s="55" t="str">
        <f>IF(B12=1,'KELAS (REFERENSI)'!P12,IF(B12=2,'KELAS (REFERENSI)'!P27,IF(B12=3,'KELAS (REFERENSI)'!P42,IF(B12=4,'KELAS (REFERENSI)'!P57,""))))</f>
        <v>Dua Ribu Dua Puluh Enam</v>
      </c>
      <c r="Q12" s="55" t="str">
        <f t="shared" si="4"/>
        <v>BPS Kota Jakarta Timur</v>
      </c>
      <c r="R12" s="55" t="str">
        <f t="shared" si="11"/>
        <v>#REF!</v>
      </c>
      <c r="S12" s="55" t="str">
        <f t="shared" ref="S12:T12" si="15">S11</f>
        <v>15 Juni sampai dengan 31 Agustus 2026</v>
      </c>
      <c r="T12" s="55" t="str">
        <f t="shared" si="15"/>
        <v>31 Agustus 2026</v>
      </c>
      <c r="U12" s="59" t="str">
        <f>VLOOKUP(G12,'MITRA (REFERENSI)'!$A:$Z,17,FALSE)</f>
        <v>Cyntiashesa@gmail.com</v>
      </c>
      <c r="V12" s="59" t="str">
        <f>VLOOKUP(G12,'MITRA (REFERENSI)'!$A:$Z,11,FALSE)</f>
        <v>Pr</v>
      </c>
      <c r="W12" s="60"/>
      <c r="X12" s="61" t="s">
        <v>7084</v>
      </c>
      <c r="Y12" s="64" t="s">
        <v>4891</v>
      </c>
      <c r="Z12" s="62"/>
      <c r="AA12" s="63"/>
      <c r="AB12" s="62"/>
      <c r="AC12" s="62"/>
      <c r="AD12" s="62"/>
      <c r="AE12" s="62"/>
      <c r="AF12" s="62"/>
      <c r="AG12" s="62"/>
      <c r="AH12" s="62"/>
      <c r="AI12" s="62"/>
      <c r="AJ12" s="62"/>
      <c r="AK12" s="59" t="str">
        <f>VLOOKUP(G12,'MITRA (REFERENSI)'!$A:$Z,5,FALSE)</f>
        <v>Kp.pedurenan rt010/06</v>
      </c>
      <c r="AL12" s="59" t="str">
        <f>VLOOKUP(G12,'MITRA (REFERENSI)'!$A:$Z,13,FALSE)</f>
        <v>Mengurus Rumah Tangga</v>
      </c>
      <c r="AM12" s="59" t="str">
        <f>VLOOKUP(G12,'MITRA (REFERENSI)'!$A:$Z,14,FALSE)</f>
        <v/>
      </c>
    </row>
    <row r="13">
      <c r="A13" s="53" t="s">
        <v>5075</v>
      </c>
      <c r="B13" s="54">
        <v>1.0</v>
      </c>
      <c r="C13" s="54" t="s">
        <v>4851</v>
      </c>
      <c r="D13" s="55" t="str">
        <f t="shared" si="1"/>
        <v>1A</v>
      </c>
      <c r="E13" s="55" t="str">
        <f>VLOOKUP(D13,'KELAS (REFERENSI)'!$E$1:$J$68,6,FALSE)</f>
        <v>BWP</v>
      </c>
      <c r="F13" s="56" t="str">
        <f t="shared" si="2"/>
        <v>PETUGAS.0012/SPK/SE/PML/3172/2026</v>
      </c>
      <c r="G13" s="65" t="s">
        <v>1055</v>
      </c>
      <c r="H13" s="56" t="str">
        <f>VLOOKUP(G13,'MITRA (REFERENSI)'!$A:$Z,16,FALSE)</f>
        <v>317223030008</v>
      </c>
      <c r="I13" s="56" t="str">
        <f>VLOOKUP(G13,'MITRA (REFERENSI)'!$A:$Z,25,FALSE)</f>
        <v>Mengurus Rumah Tangga</v>
      </c>
      <c r="J13" s="55" t="str">
        <f>VLOOKUP(G13,'MITRA (REFERENSI)'!$A:$Z,26,FALSE)</f>
        <v>#REF!</v>
      </c>
      <c r="K13" s="55" t="str">
        <f>VLOOKUP(G13,'MITRA (REFERENSI)'!$A:$Z,15,FALSE)</f>
        <v>+62 858-9141-1178</v>
      </c>
      <c r="L13" s="55" t="str">
        <f>VLOOKUP(G13,'MITRA (REFERENSI)'!$A:$Z,15,FALSE)</f>
        <v>+62 858-9141-1178</v>
      </c>
      <c r="M13" s="55" t="str">
        <f>IF(B13=1,'KELAS (REFERENSI)'!M13,IF(B13=2,'KELAS (REFERENSI)'!M28,IF(B13=3,'KELAS (REFERENSI)'!M43,IF(B13=4,'KELAS (REFERENSI)'!M58,""))))</f>
        <v>Selasa</v>
      </c>
      <c r="N13" s="55" t="str">
        <f>IF(B13=1,'KELAS (REFERENSI)'!N13,IF(B13=2,'KELAS (REFERENSI)'!N28,IF(B13=3,'KELAS (REFERENSI)'!N43,IF(B13=4,'KELAS (REFERENSI)'!N58,""))))</f>
        <v>Dua Puluh Enam</v>
      </c>
      <c r="O13" s="55" t="str">
        <f>IF(B13=1,'KELAS (REFERENSI)'!O13,IF(B13=2,'KELAS (REFERENSI)'!O28,IF(B13=3,'KELAS (REFERENSI)'!O43,IF(B13=4,'KELAS (REFERENSI)'!O58,""))))</f>
        <v>Mei</v>
      </c>
      <c r="P13" s="55" t="str">
        <f>IF(B13=1,'KELAS (REFERENSI)'!P13,IF(B13=2,'KELAS (REFERENSI)'!P28,IF(B13=3,'KELAS (REFERENSI)'!P43,IF(B13=4,'KELAS (REFERENSI)'!P58,""))))</f>
        <v>Dua Ribu Dua Puluh Enam</v>
      </c>
      <c r="Q13" s="55" t="str">
        <f t="shared" si="4"/>
        <v>BPS Kota Jakarta Timur</v>
      </c>
      <c r="R13" s="55" t="str">
        <f t="shared" si="11"/>
        <v>#REF!</v>
      </c>
      <c r="S13" s="55" t="str">
        <f t="shared" ref="S13:T13" si="16">S12</f>
        <v>15 Juni sampai dengan 31 Agustus 2026</v>
      </c>
      <c r="T13" s="55" t="str">
        <f t="shared" si="16"/>
        <v>31 Agustus 2026</v>
      </c>
      <c r="U13" s="59" t="str">
        <f>VLOOKUP(G13,'MITRA (REFERENSI)'!$A:$Z,17,FALSE)</f>
        <v>diansulistia8806@gmail.com</v>
      </c>
      <c r="V13" s="59" t="str">
        <f>VLOOKUP(G13,'MITRA (REFERENSI)'!$A:$Z,11,FALSE)</f>
        <v>Pr</v>
      </c>
      <c r="W13" s="60"/>
      <c r="X13" s="61" t="s">
        <v>7083</v>
      </c>
      <c r="Y13" s="64" t="s">
        <v>4891</v>
      </c>
      <c r="Z13" s="62"/>
      <c r="AA13" s="63"/>
      <c r="AB13" s="62"/>
      <c r="AC13" s="62"/>
      <c r="AD13" s="62"/>
      <c r="AE13" s="62"/>
      <c r="AF13" s="62"/>
      <c r="AG13" s="62"/>
      <c r="AH13" s="62"/>
      <c r="AI13" s="62"/>
      <c r="AJ13" s="62"/>
      <c r="AK13" s="59" t="str">
        <f>VLOOKUP(G13,'MITRA (REFERENSI)'!$A:$Z,5,FALSE)</f>
        <v>Jl. Inspeksi pam RT 017 RW 04</v>
      </c>
      <c r="AL13" s="59" t="str">
        <f>VLOOKUP(G13,'MITRA (REFERENSI)'!$A:$Z,13,FALSE)</f>
        <v>Mengurus Rumah Tangga</v>
      </c>
      <c r="AM13" s="59" t="str">
        <f>VLOOKUP(G13,'MITRA (REFERENSI)'!$A:$Z,14,FALSE)</f>
        <v/>
      </c>
    </row>
    <row r="14">
      <c r="A14" s="53" t="s">
        <v>5076</v>
      </c>
      <c r="B14" s="54">
        <v>1.0</v>
      </c>
      <c r="C14" s="54" t="s">
        <v>4851</v>
      </c>
      <c r="D14" s="55" t="str">
        <f t="shared" si="1"/>
        <v>1A</v>
      </c>
      <c r="E14" s="55" t="str">
        <f>VLOOKUP(D14,'KELAS (REFERENSI)'!$E$1:$J$68,6,FALSE)</f>
        <v>BWP</v>
      </c>
      <c r="F14" s="56" t="str">
        <f t="shared" si="2"/>
        <v>PETUGAS.0013/SPK/SE/PML/3172/2026</v>
      </c>
      <c r="G14" s="65" t="s">
        <v>3763</v>
      </c>
      <c r="H14" s="56" t="str">
        <f>VLOOKUP(G14,'MITRA (REFERENSI)'!$A:$Z,16,FALSE)</f>
        <v>317223020006</v>
      </c>
      <c r="I14" s="56" t="str">
        <f>VLOOKUP(G14,'MITRA (REFERENSI)'!$A:$Z,25,FALSE)</f>
        <v>Kader PKK / Karang Taruna / Kader Lainnya</v>
      </c>
      <c r="J14" s="55" t="str">
        <f>VLOOKUP(G14,'MITRA (REFERENSI)'!$A:$Z,26,FALSE)</f>
        <v>#REF!</v>
      </c>
      <c r="K14" s="55" t="str">
        <f>VLOOKUP(G14,'MITRA (REFERENSI)'!$A:$Z,15,FALSE)</f>
        <v>+62 813-1196-9983</v>
      </c>
      <c r="L14" s="55" t="str">
        <f>VLOOKUP(G14,'MITRA (REFERENSI)'!$A:$Z,15,FALSE)</f>
        <v>+62 813-1196-9983</v>
      </c>
      <c r="M14" s="55" t="str">
        <f>IF(B14=1,'KELAS (REFERENSI)'!M14,IF(B14=2,'KELAS (REFERENSI)'!M29,IF(B14=3,'KELAS (REFERENSI)'!M44,IF(B14=4,'KELAS (REFERENSI)'!M59,""))))</f>
        <v>Selasa</v>
      </c>
      <c r="N14" s="55" t="str">
        <f>IF(B14=1,'KELAS (REFERENSI)'!N14,IF(B14=2,'KELAS (REFERENSI)'!N29,IF(B14=3,'KELAS (REFERENSI)'!N44,IF(B14=4,'KELAS (REFERENSI)'!N59,""))))</f>
        <v>Dua Puluh Enam</v>
      </c>
      <c r="O14" s="55" t="str">
        <f>IF(B14=1,'KELAS (REFERENSI)'!O14,IF(B14=2,'KELAS (REFERENSI)'!O29,IF(B14=3,'KELAS (REFERENSI)'!O44,IF(B14=4,'KELAS (REFERENSI)'!O59,""))))</f>
        <v>Mei</v>
      </c>
      <c r="P14" s="55" t="str">
        <f>IF(B14=1,'KELAS (REFERENSI)'!P14,IF(B14=2,'KELAS (REFERENSI)'!P29,IF(B14=3,'KELAS (REFERENSI)'!P44,IF(B14=4,'KELAS (REFERENSI)'!P59,""))))</f>
        <v>Dua Ribu Dua Puluh Enam</v>
      </c>
      <c r="Q14" s="55" t="str">
        <f t="shared" si="4"/>
        <v>BPS Kota Jakarta Timur</v>
      </c>
      <c r="R14" s="55" t="str">
        <f t="shared" si="11"/>
        <v>#REF!</v>
      </c>
      <c r="S14" s="55" t="str">
        <f t="shared" ref="S14:T14" si="17">S13</f>
        <v>15 Juni sampai dengan 31 Agustus 2026</v>
      </c>
      <c r="T14" s="55" t="str">
        <f t="shared" si="17"/>
        <v>31 Agustus 2026</v>
      </c>
      <c r="U14" s="59" t="str">
        <f>VLOOKUP(G14,'MITRA (REFERENSI)'!$A:$Z,17,FALSE)</f>
        <v>shofiatulumah03@gmail.com</v>
      </c>
      <c r="V14" s="59" t="str">
        <f>VLOOKUP(G14,'MITRA (REFERENSI)'!$A:$Z,11,FALSE)</f>
        <v>Pr</v>
      </c>
      <c r="W14" s="60"/>
      <c r="X14" s="61" t="s">
        <v>7083</v>
      </c>
      <c r="Y14" s="64" t="s">
        <v>4891</v>
      </c>
      <c r="Z14" s="62"/>
      <c r="AA14" s="63"/>
      <c r="AB14" s="62"/>
      <c r="AC14" s="62"/>
      <c r="AD14" s="62"/>
      <c r="AE14" s="62"/>
      <c r="AF14" s="62"/>
      <c r="AG14" s="62"/>
      <c r="AH14" s="62"/>
      <c r="AI14" s="62"/>
      <c r="AJ14" s="62"/>
      <c r="AK14" s="59" t="str">
        <f>VLOOKUP(G14,'MITRA (REFERENSI)'!$A:$Z,5,FALSE)</f>
        <v>Jl.rawa kuning rt007 RW016 no 43 GG abadi</v>
      </c>
      <c r="AL14" s="59" t="str">
        <f>VLOOKUP(G14,'MITRA (REFERENSI)'!$A:$Z,13,FALSE)</f>
        <v>Kader PKK / Karang Taruna / Kader Lainnya</v>
      </c>
      <c r="AM14" s="59" t="str">
        <f>VLOOKUP(G14,'MITRA (REFERENSI)'!$A:$Z,14,FALSE)</f>
        <v/>
      </c>
    </row>
    <row r="15">
      <c r="A15" s="53" t="s">
        <v>5077</v>
      </c>
      <c r="B15" s="54">
        <v>1.0</v>
      </c>
      <c r="C15" s="54" t="s">
        <v>4851</v>
      </c>
      <c r="D15" s="55" t="str">
        <f t="shared" si="1"/>
        <v>1A</v>
      </c>
      <c r="E15" s="55" t="str">
        <f>VLOOKUP(D15,'KELAS (REFERENSI)'!$E$1:$J$68,6,FALSE)</f>
        <v>BWP</v>
      </c>
      <c r="F15" s="56" t="str">
        <f t="shared" si="2"/>
        <v>PETUGAS.0014/SPK/SE/PML/3172/2026</v>
      </c>
      <c r="G15" s="65" t="s">
        <v>2012</v>
      </c>
      <c r="H15" s="56" t="str">
        <f>VLOOKUP(G15,'MITRA (REFERENSI)'!$A:$Z,16,FALSE)</f>
        <v>317223030002</v>
      </c>
      <c r="I15" s="56" t="str">
        <f>VLOOKUP(G15,'MITRA (REFERENSI)'!$A:$Z,25,FALSE)</f>
        <v>Kader PKK / Karang Taruna / Kader Lainnya</v>
      </c>
      <c r="J15" s="55" t="str">
        <f>VLOOKUP(G15,'MITRA (REFERENSI)'!$A:$Z,26,FALSE)</f>
        <v>#REF!</v>
      </c>
      <c r="K15" s="55" t="str">
        <f>VLOOKUP(G15,'MITRA (REFERENSI)'!$A:$Z,15,FALSE)</f>
        <v>+62 085-7776-70972</v>
      </c>
      <c r="L15" s="55" t="str">
        <f>VLOOKUP(G15,'MITRA (REFERENSI)'!$A:$Z,15,FALSE)</f>
        <v>+62 085-7776-70972</v>
      </c>
      <c r="M15" s="55" t="str">
        <f>IF(B15=1,'KELAS (REFERENSI)'!M15,IF(B15=2,'KELAS (REFERENSI)'!M30,IF(B15=3,'KELAS (REFERENSI)'!M45,IF(B15=4,'KELAS (REFERENSI)'!M60,""))))</f>
        <v>Selasa</v>
      </c>
      <c r="N15" s="55" t="str">
        <f>IF(B15=1,'KELAS (REFERENSI)'!N15,IF(B15=2,'KELAS (REFERENSI)'!N30,IF(B15=3,'KELAS (REFERENSI)'!N45,IF(B15=4,'KELAS (REFERENSI)'!N60,""))))</f>
        <v>Dua Puluh Enam</v>
      </c>
      <c r="O15" s="55" t="str">
        <f>IF(B15=1,'KELAS (REFERENSI)'!O15,IF(B15=2,'KELAS (REFERENSI)'!O30,IF(B15=3,'KELAS (REFERENSI)'!O45,IF(B15=4,'KELAS (REFERENSI)'!O60,""))))</f>
        <v>Mei</v>
      </c>
      <c r="P15" s="55" t="str">
        <f>IF(B15=1,'KELAS (REFERENSI)'!P15,IF(B15=2,'KELAS (REFERENSI)'!P30,IF(B15=3,'KELAS (REFERENSI)'!P45,IF(B15=4,'KELAS (REFERENSI)'!P60,""))))</f>
        <v>Dua Ribu Dua Puluh Enam</v>
      </c>
      <c r="Q15" s="55" t="str">
        <f t="shared" si="4"/>
        <v>BPS Kota Jakarta Timur</v>
      </c>
      <c r="R15" s="55" t="str">
        <f>IF(B15=1,'[1]KELAS (REF) 1080'!#REF!,IF(B15=2,'[1]KELAS (REF) 1080'!L35,IF(B15=3,'[1]KELAS (REF) 1080'!L55,"")))</f>
        <v>#ERROR!</v>
      </c>
      <c r="S15" s="55" t="str">
        <f t="shared" ref="S15:T15" si="18">S14</f>
        <v>15 Juni sampai dengan 31 Agustus 2026</v>
      </c>
      <c r="T15" s="55" t="str">
        <f t="shared" si="18"/>
        <v>31 Agustus 2026</v>
      </c>
      <c r="U15" s="59" t="str">
        <f>VLOOKUP(G15,'MITRA (REFERENSI)'!$A:$Z,17,FALSE)</f>
        <v>kiswatirejodikoro@gmail.com</v>
      </c>
      <c r="V15" s="59" t="str">
        <f>VLOOKUP(G15,'MITRA (REFERENSI)'!$A:$Z,11,FALSE)</f>
        <v>Pr</v>
      </c>
      <c r="W15" s="60"/>
      <c r="X15" s="61" t="s">
        <v>7083</v>
      </c>
      <c r="Y15" s="64" t="s">
        <v>4891</v>
      </c>
      <c r="Z15" s="62"/>
      <c r="AA15" s="63"/>
      <c r="AB15" s="62"/>
      <c r="AC15" s="62"/>
      <c r="AD15" s="62"/>
      <c r="AE15" s="62"/>
      <c r="AF15" s="62"/>
      <c r="AG15" s="62"/>
      <c r="AH15" s="62"/>
      <c r="AI15" s="62"/>
      <c r="AJ15" s="62"/>
      <c r="AK15" s="59" t="str">
        <f>VLOOKUP(G15,'MITRA (REFERENSI)'!$A:$Z,5,FALSE)</f>
        <v>Jln waru 7 kayu tinggi</v>
      </c>
      <c r="AL15" s="59" t="str">
        <f>VLOOKUP(G15,'MITRA (REFERENSI)'!$A:$Z,13,FALSE)</f>
        <v>Kader PKK / Karang Taruna / Kader Lainnya</v>
      </c>
      <c r="AM15" s="59" t="str">
        <f>VLOOKUP(G15,'MITRA (REFERENSI)'!$A:$Z,14,FALSE)</f>
        <v/>
      </c>
    </row>
    <row r="16">
      <c r="A16" s="53" t="s">
        <v>5078</v>
      </c>
      <c r="B16" s="54">
        <v>1.0</v>
      </c>
      <c r="C16" s="54" t="s">
        <v>4851</v>
      </c>
      <c r="D16" s="55" t="str">
        <f t="shared" si="1"/>
        <v>1A</v>
      </c>
      <c r="E16" s="55" t="str">
        <f>VLOOKUP(D16,'KELAS (REFERENSI)'!$E$1:$J$68,6,FALSE)</f>
        <v>BWP</v>
      </c>
      <c r="F16" s="56" t="str">
        <f t="shared" si="2"/>
        <v>PETUGAS.0015/SPK/SE/PML/3172/2026</v>
      </c>
      <c r="G16" s="65" t="s">
        <v>1630</v>
      </c>
      <c r="H16" s="56" t="str">
        <f>VLOOKUP(G16,'MITRA (REFERENSI)'!$A:$Z,16,FALSE)</f>
        <v>317223030023</v>
      </c>
      <c r="I16" s="56" t="str">
        <f>VLOOKUP(G16,'MITRA (REFERENSI)'!$A:$Z,25,FALSE)</f>
        <v>Kader PKK / Karang Taruna / Kader Lainnya</v>
      </c>
      <c r="J16" s="55" t="str">
        <f>VLOOKUP(G16,'MITRA (REFERENSI)'!$A:$Z,26,FALSE)</f>
        <v>#REF!</v>
      </c>
      <c r="K16" s="55" t="str">
        <f>VLOOKUP(G16,'MITRA (REFERENSI)'!$A:$Z,15,FALSE)</f>
        <v>+62 811-8681-578</v>
      </c>
      <c r="L16" s="55" t="str">
        <f>VLOOKUP(G16,'MITRA (REFERENSI)'!$A:$Z,15,FALSE)</f>
        <v>+62 811-8681-578</v>
      </c>
      <c r="M16" s="55" t="str">
        <f>IF(B16=1,'KELAS (REFERENSI)'!M16,IF(B16=2,'KELAS (REFERENSI)'!M31,IF(B16=3,'KELAS (REFERENSI)'!M46,IF(B16=4,'KELAS (REFERENSI)'!M61,""))))</f>
        <v>Selasa</v>
      </c>
      <c r="N16" s="55" t="str">
        <f>IF(B16=1,'KELAS (REFERENSI)'!N16,IF(B16=2,'KELAS (REFERENSI)'!N31,IF(B16=3,'KELAS (REFERENSI)'!N46,IF(B16=4,'KELAS (REFERENSI)'!N61,""))))</f>
        <v>Dua Puluh Enam</v>
      </c>
      <c r="O16" s="55" t="str">
        <f>IF(B16=1,'KELAS (REFERENSI)'!O16,IF(B16=2,'KELAS (REFERENSI)'!O31,IF(B16=3,'KELAS (REFERENSI)'!O46,IF(B16=4,'KELAS (REFERENSI)'!O61,""))))</f>
        <v>Mei</v>
      </c>
      <c r="P16" s="55" t="str">
        <f>IF(B16=1,'KELAS (REFERENSI)'!P16,IF(B16=2,'KELAS (REFERENSI)'!P31,IF(B16=3,'KELAS (REFERENSI)'!P46,IF(B16=4,'KELAS (REFERENSI)'!P61,""))))</f>
        <v>Dua Ribu Dua Puluh Enam</v>
      </c>
      <c r="Q16" s="55" t="str">
        <f t="shared" si="4"/>
        <v>BPS Kota Jakarta Timur</v>
      </c>
      <c r="R16" s="55" t="str">
        <f t="shared" ref="R16:R21" si="20">IF(B16=1,'[1]KELAS (REF) 1080'!L16,IF(B16=2,'[1]KELAS (REF) 1080'!L36,IF(B16=3,'[1]KELAS (REF) 1080'!L56,"")))</f>
        <v>#REF!</v>
      </c>
      <c r="S16" s="55" t="str">
        <f t="shared" ref="S16:T16" si="19">S15</f>
        <v>15 Juni sampai dengan 31 Agustus 2026</v>
      </c>
      <c r="T16" s="55" t="str">
        <f t="shared" si="19"/>
        <v>31 Agustus 2026</v>
      </c>
      <c r="U16" s="59" t="str">
        <f>VLOOKUP(G16,'MITRA (REFERENSI)'!$A:$Z,17,FALSE)</f>
        <v>wherawati274@gmail.com</v>
      </c>
      <c r="V16" s="59" t="str">
        <f>VLOOKUP(G16,'MITRA (REFERENSI)'!$A:$Z,11,FALSE)</f>
        <v>Pr</v>
      </c>
      <c r="W16" s="60"/>
      <c r="X16" s="61" t="s">
        <v>7083</v>
      </c>
      <c r="Y16" s="64" t="s">
        <v>4891</v>
      </c>
      <c r="Z16" s="62"/>
      <c r="AA16" s="63"/>
      <c r="AB16" s="62"/>
      <c r="AC16" s="62"/>
      <c r="AD16" s="62"/>
      <c r="AE16" s="62"/>
      <c r="AF16" s="62"/>
      <c r="AG16" s="62"/>
      <c r="AH16" s="62"/>
      <c r="AI16" s="62"/>
      <c r="AJ16" s="62"/>
      <c r="AK16" s="59" t="str">
        <f>VLOOKUP(G16,'MITRA (REFERENSI)'!$A:$Z,5,FALSE)</f>
        <v>JLN .RAYA BEKASI KM 18/23 RT 003 RW 011</v>
      </c>
      <c r="AL16" s="59" t="str">
        <f>VLOOKUP(G16,'MITRA (REFERENSI)'!$A:$Z,13,FALSE)</f>
        <v>Kader PKK / Karang Taruna / Kader Lainnya</v>
      </c>
      <c r="AM16" s="59" t="str">
        <f>VLOOKUP(G16,'MITRA (REFERENSI)'!$A:$Z,14,FALSE)</f>
        <v/>
      </c>
    </row>
    <row r="17">
      <c r="A17" s="53" t="s">
        <v>5079</v>
      </c>
      <c r="B17" s="54">
        <v>1.0</v>
      </c>
      <c r="C17" s="54" t="s">
        <v>4851</v>
      </c>
      <c r="D17" s="55" t="str">
        <f t="shared" si="1"/>
        <v>1A</v>
      </c>
      <c r="E17" s="55" t="str">
        <f>VLOOKUP(D17,'KELAS (REFERENSI)'!$E$1:$J$68,6,FALSE)</f>
        <v>BWP</v>
      </c>
      <c r="F17" s="56" t="str">
        <f t="shared" si="2"/>
        <v>PETUGAS.0016/SPK/SE/PML/3172/2026</v>
      </c>
      <c r="G17" s="65" t="s">
        <v>3754</v>
      </c>
      <c r="H17" s="56" t="str">
        <f>VLOOKUP(G17,'MITRA (REFERENSI)'!$A:$Z,16,FALSE)</f>
        <v>317222010122</v>
      </c>
      <c r="I17" s="56" t="str">
        <f>VLOOKUP(G17,'MITRA (REFERENSI)'!$A:$Z,25,FALSE)</f>
        <v>Mengurus Rumah Tangga</v>
      </c>
      <c r="J17" s="55" t="str">
        <f>VLOOKUP(G17,'MITRA (REFERENSI)'!$A:$Z,26,FALSE)</f>
        <v>#REF!</v>
      </c>
      <c r="K17" s="55" t="str">
        <f>VLOOKUP(G17,'MITRA (REFERENSI)'!$A:$Z,15,FALSE)</f>
        <v>+62 813-1779-2504</v>
      </c>
      <c r="L17" s="55" t="str">
        <f>VLOOKUP(G17,'MITRA (REFERENSI)'!$A:$Z,15,FALSE)</f>
        <v>+62 813-1779-2504</v>
      </c>
      <c r="M17" s="55" t="str">
        <f>IF(B17=1,'KELAS (REFERENSI)'!M17,IF(B17=2,'KELAS (REFERENSI)'!M32,IF(B17=3,'KELAS (REFERENSI)'!M47,IF(B17=4,'KELAS (REFERENSI)'!M62,""))))</f>
        <v>Jumat</v>
      </c>
      <c r="N17" s="55" t="str">
        <f>IF(B17=1,'KELAS (REFERENSI)'!N17,IF(B17=2,'KELAS (REFERENSI)'!N32,IF(B17=3,'KELAS (REFERENSI)'!N47,IF(B17=4,'KELAS (REFERENSI)'!N62,""))))</f>
        <v>Dua Puluh Sembilan</v>
      </c>
      <c r="O17" s="55" t="str">
        <f>IF(B17=1,'KELAS (REFERENSI)'!O17,IF(B17=2,'KELAS (REFERENSI)'!O32,IF(B17=3,'KELAS (REFERENSI)'!O47,IF(B17=4,'KELAS (REFERENSI)'!O62,""))))</f>
        <v>Mei</v>
      </c>
      <c r="P17" s="55" t="str">
        <f>IF(B17=1,'KELAS (REFERENSI)'!P17,IF(B17=2,'KELAS (REFERENSI)'!P32,IF(B17=3,'KELAS (REFERENSI)'!P47,IF(B17=4,'KELAS (REFERENSI)'!P62,""))))</f>
        <v>Dua Ribu Dua Puluh Enam</v>
      </c>
      <c r="Q17" s="55" t="str">
        <f t="shared" si="4"/>
        <v>BPS Kota Jakarta Timur</v>
      </c>
      <c r="R17" s="55" t="str">
        <f t="shared" si="20"/>
        <v>#REF!</v>
      </c>
      <c r="S17" s="55" t="str">
        <f t="shared" ref="S17:T17" si="21">S16</f>
        <v>15 Juni sampai dengan 31 Agustus 2026</v>
      </c>
      <c r="T17" s="55" t="str">
        <f t="shared" si="21"/>
        <v>31 Agustus 2026</v>
      </c>
      <c r="U17" s="59" t="str">
        <f>VLOOKUP(G17,'MITRA (REFERENSI)'!$A:$Z,17,FALSE)</f>
        <v>mintarsihshinta@gmail.com</v>
      </c>
      <c r="V17" s="59" t="str">
        <f>VLOOKUP(G17,'MITRA (REFERENSI)'!$A:$Z,11,FALSE)</f>
        <v>Pr</v>
      </c>
      <c r="W17" s="60"/>
      <c r="X17" s="61" t="s">
        <v>7083</v>
      </c>
      <c r="Y17" s="64" t="s">
        <v>4891</v>
      </c>
      <c r="Z17" s="62"/>
      <c r="AA17" s="63"/>
      <c r="AB17" s="62"/>
      <c r="AC17" s="62"/>
      <c r="AD17" s="62"/>
      <c r="AE17" s="62"/>
      <c r="AF17" s="62"/>
      <c r="AG17" s="62"/>
      <c r="AH17" s="62"/>
      <c r="AI17" s="62"/>
      <c r="AJ17" s="62"/>
      <c r="AK17" s="59" t="str">
        <f>VLOOKUP(G17,'MITRA (REFERENSI)'!$A:$Z,5,FALSE)</f>
        <v>Taman buaran indah IV Jalan kebun anggrek 3  blok la 2/6 rt 4/13</v>
      </c>
      <c r="AL17" s="59" t="str">
        <f>VLOOKUP(G17,'MITRA (REFERENSI)'!$A:$Z,13,FALSE)</f>
        <v>Mengurus Rumah Tangga</v>
      </c>
      <c r="AM17" s="59" t="str">
        <f>VLOOKUP(G17,'MITRA (REFERENSI)'!$A:$Z,14,FALSE)</f>
        <v/>
      </c>
    </row>
    <row r="18">
      <c r="A18" s="53" t="s">
        <v>5080</v>
      </c>
      <c r="B18" s="54">
        <v>1.0</v>
      </c>
      <c r="C18" s="54" t="s">
        <v>4851</v>
      </c>
      <c r="D18" s="55" t="str">
        <f t="shared" si="1"/>
        <v>1A</v>
      </c>
      <c r="E18" s="55" t="str">
        <f>VLOOKUP(D18,'KELAS (REFERENSI)'!$E$1:$J$68,6,FALSE)</f>
        <v>BWP</v>
      </c>
      <c r="F18" s="56" t="str">
        <f t="shared" si="2"/>
        <v>PETUGAS.0017/SPK/SE/PML/3172/2026</v>
      </c>
      <c r="G18" s="65" t="s">
        <v>4645</v>
      </c>
      <c r="H18" s="56" t="str">
        <f>VLOOKUP(G18,'MITRA (REFERENSI)'!$A:$Z,16,FALSE)</f>
        <v>317222010335</v>
      </c>
      <c r="I18" s="56" t="str">
        <f>VLOOKUP(G18,'MITRA (REFERENSI)'!$A:$Z,25,FALSE)</f>
        <v>Ibu rumah tangga</v>
      </c>
      <c r="J18" s="55" t="str">
        <f>VLOOKUP(G18,'MITRA (REFERENSI)'!$A:$Z,26,FALSE)</f>
        <v>#REF!</v>
      </c>
      <c r="K18" s="55" t="str">
        <f>VLOOKUP(G18,'MITRA (REFERENSI)'!$A:$Z,15,FALSE)</f>
        <v>+62 815-4963-1915</v>
      </c>
      <c r="L18" s="55" t="str">
        <f>VLOOKUP(G18,'MITRA (REFERENSI)'!$A:$Z,15,FALSE)</f>
        <v>+62 815-4963-1915</v>
      </c>
      <c r="M18" s="55" t="str">
        <f>IF(B18=1,'KELAS (REFERENSI)'!M18,IF(B18=2,'KELAS (REFERENSI)'!M33,IF(B18=3,'KELAS (REFERENSI)'!M48,IF(B18=4,'KELAS (REFERENSI)'!M63,""))))</f>
        <v>Jumat</v>
      </c>
      <c r="N18" s="55" t="str">
        <f>IF(B18=1,'KELAS (REFERENSI)'!N18,IF(B18=2,'KELAS (REFERENSI)'!N33,IF(B18=3,'KELAS (REFERENSI)'!N48,IF(B18=4,'KELAS (REFERENSI)'!N63,""))))</f>
        <v>Dua Puluh Sembilan</v>
      </c>
      <c r="O18" s="55" t="str">
        <f>IF(B18=1,'KELAS (REFERENSI)'!O18,IF(B18=2,'KELAS (REFERENSI)'!O33,IF(B18=3,'KELAS (REFERENSI)'!O48,IF(B18=4,'KELAS (REFERENSI)'!O63,""))))</f>
        <v>Mei</v>
      </c>
      <c r="P18" s="55" t="str">
        <f>IF(B18=1,'KELAS (REFERENSI)'!P18,IF(B18=2,'KELAS (REFERENSI)'!P33,IF(B18=3,'KELAS (REFERENSI)'!P48,IF(B18=4,'KELAS (REFERENSI)'!P63,""))))</f>
        <v>Dua Ribu Dua Puluh Enam</v>
      </c>
      <c r="Q18" s="55" t="str">
        <f t="shared" si="4"/>
        <v>BPS Kota Jakarta Timur</v>
      </c>
      <c r="R18" s="55" t="str">
        <f t="shared" si="20"/>
        <v>#REF!</v>
      </c>
      <c r="S18" s="55" t="str">
        <f t="shared" ref="S18:T18" si="22">S17</f>
        <v>15 Juni sampai dengan 31 Agustus 2026</v>
      </c>
      <c r="T18" s="55" t="str">
        <f t="shared" si="22"/>
        <v>31 Agustus 2026</v>
      </c>
      <c r="U18" s="59" t="str">
        <f>VLOOKUP(G18,'MITRA (REFERENSI)'!$A:$Z,17,FALSE)</f>
        <v>yuliheny9@gmail.com</v>
      </c>
      <c r="V18" s="59" t="str">
        <f>VLOOKUP(G18,'MITRA (REFERENSI)'!$A:$Z,11,FALSE)</f>
        <v>Pr</v>
      </c>
      <c r="W18" s="60"/>
      <c r="X18" s="61" t="s">
        <v>7083</v>
      </c>
      <c r="Y18" s="64" t="s">
        <v>4891</v>
      </c>
      <c r="Z18" s="62"/>
      <c r="AA18" s="63"/>
      <c r="AB18" s="62"/>
      <c r="AC18" s="62"/>
      <c r="AD18" s="62"/>
      <c r="AE18" s="62"/>
      <c r="AF18" s="62"/>
      <c r="AG18" s="62"/>
      <c r="AH18" s="62"/>
      <c r="AI18" s="62"/>
      <c r="AJ18" s="62"/>
      <c r="AK18" s="59" t="str">
        <f>VLOOKUP(G18,'MITRA (REFERENSI)'!$A:$Z,5,FALSE)</f>
        <v>Jl.tipar Cakung kp.baru</v>
      </c>
      <c r="AL18" s="59" t="str">
        <f>VLOOKUP(G18,'MITRA (REFERENSI)'!$A:$Z,13,FALSE)</f>
        <v>Lainnya</v>
      </c>
      <c r="AM18" s="59" t="str">
        <f>VLOOKUP(G18,'MITRA (REFERENSI)'!$A:$Z,14,FALSE)</f>
        <v>Ibu rumah tangga</v>
      </c>
    </row>
    <row r="19">
      <c r="A19" s="53" t="s">
        <v>5081</v>
      </c>
      <c r="B19" s="54">
        <v>1.0</v>
      </c>
      <c r="C19" s="54" t="s">
        <v>4851</v>
      </c>
      <c r="D19" s="55" t="str">
        <f t="shared" si="1"/>
        <v>1A</v>
      </c>
      <c r="E19" s="55" t="str">
        <f>VLOOKUP(D19,'KELAS (REFERENSI)'!$E$1:$J$68,6,FALSE)</f>
        <v>BWP</v>
      </c>
      <c r="F19" s="56" t="str">
        <f t="shared" si="2"/>
        <v>PETUGAS.0018/SPK/SE/PML/3172/2026</v>
      </c>
      <c r="G19" s="65" t="s">
        <v>2484</v>
      </c>
      <c r="H19" s="56" t="str">
        <f>VLOOKUP(G19,'MITRA (REFERENSI)'!$A:$Z,16,FALSE)</f>
        <v>317222090680</v>
      </c>
      <c r="I19" s="56" t="str">
        <f>VLOOKUP(G19,'MITRA (REFERENSI)'!$A:$Z,25,FALSE)</f>
        <v>Pelajar / Mahasiswa</v>
      </c>
      <c r="J19" s="55" t="str">
        <f>VLOOKUP(G19,'MITRA (REFERENSI)'!$A:$Z,26,FALSE)</f>
        <v>#REF!</v>
      </c>
      <c r="K19" s="55" t="str">
        <f>VLOOKUP(G19,'MITRA (REFERENSI)'!$A:$Z,15,FALSE)</f>
        <v>+62 851-5852-3351</v>
      </c>
      <c r="L19" s="55" t="str">
        <f>VLOOKUP(G19,'MITRA (REFERENSI)'!$A:$Z,15,FALSE)</f>
        <v>+62 851-5852-3351</v>
      </c>
      <c r="M19" s="55" t="str">
        <f>IF(B19=1,'KELAS (REFERENSI)'!M19,IF(B19=2,'KELAS (REFERENSI)'!M34,IF(B19=3,'KELAS (REFERENSI)'!M49,IF(B19=4,'KELAS (REFERENSI)'!M64,""))))</f>
        <v>Jumat</v>
      </c>
      <c r="N19" s="55" t="str">
        <f>IF(B19=1,'KELAS (REFERENSI)'!N19,IF(B19=2,'KELAS (REFERENSI)'!N34,IF(B19=3,'KELAS (REFERENSI)'!N49,IF(B19=4,'KELAS (REFERENSI)'!N64,""))))</f>
        <v>Dua Puluh Sembilan</v>
      </c>
      <c r="O19" s="55" t="str">
        <f>IF(B19=1,'KELAS (REFERENSI)'!O19,IF(B19=2,'KELAS (REFERENSI)'!O34,IF(B19=3,'KELAS (REFERENSI)'!O49,IF(B19=4,'KELAS (REFERENSI)'!O64,""))))</f>
        <v>Mei</v>
      </c>
      <c r="P19" s="55" t="str">
        <f>IF(B19=1,'KELAS (REFERENSI)'!P19,IF(B19=2,'KELAS (REFERENSI)'!P34,IF(B19=3,'KELAS (REFERENSI)'!P49,IF(B19=4,'KELAS (REFERENSI)'!P64,""))))</f>
        <v>Dua Ribu Dua Puluh Enam</v>
      </c>
      <c r="Q19" s="55" t="str">
        <f t="shared" si="4"/>
        <v>BPS Kota Jakarta Timur</v>
      </c>
      <c r="R19" s="55" t="str">
        <f t="shared" si="20"/>
        <v>#REF!</v>
      </c>
      <c r="S19" s="55" t="str">
        <f t="shared" ref="S19:T19" si="23">S18</f>
        <v>15 Juni sampai dengan 31 Agustus 2026</v>
      </c>
      <c r="T19" s="55" t="str">
        <f t="shared" si="23"/>
        <v>31 Agustus 2026</v>
      </c>
      <c r="U19" s="59" t="str">
        <f>VLOOKUP(G19,'MITRA (REFERENSI)'!$A:$Z,17,FALSE)</f>
        <v>lylaozan@gmail.com</v>
      </c>
      <c r="V19" s="59" t="str">
        <f>VLOOKUP(G19,'MITRA (REFERENSI)'!$A:$Z,11,FALSE)</f>
        <v>Lk</v>
      </c>
      <c r="W19" s="60"/>
      <c r="X19" s="61" t="s">
        <v>7083</v>
      </c>
      <c r="Y19" s="64" t="s">
        <v>4891</v>
      </c>
      <c r="Z19" s="62"/>
      <c r="AA19" s="63"/>
      <c r="AB19" s="62"/>
      <c r="AC19" s="62"/>
      <c r="AD19" s="62"/>
      <c r="AE19" s="62"/>
      <c r="AF19" s="62"/>
      <c r="AG19" s="62"/>
      <c r="AH19" s="62"/>
      <c r="AI19" s="62"/>
      <c r="AJ19" s="62"/>
      <c r="AK19" s="59" t="str">
        <f>VLOOKUP(G19,'MITRA (REFERENSI)'!$A:$Z,5,FALSE)</f>
        <v>JL. P Komarudin 1 RT008 RW05 Penggilingan Cakung Jakarta Timur</v>
      </c>
      <c r="AL19" s="59" t="str">
        <f>VLOOKUP(G19,'MITRA (REFERENSI)'!$A:$Z,13,FALSE)</f>
        <v>Pelajar / Mahasiswa</v>
      </c>
      <c r="AM19" s="59" t="str">
        <f>VLOOKUP(G19,'MITRA (REFERENSI)'!$A:$Z,14,FALSE)</f>
        <v/>
      </c>
    </row>
    <row r="20">
      <c r="A20" s="53" t="s">
        <v>5082</v>
      </c>
      <c r="B20" s="54">
        <v>1.0</v>
      </c>
      <c r="C20" s="54" t="s">
        <v>4851</v>
      </c>
      <c r="D20" s="55" t="str">
        <f t="shared" si="1"/>
        <v>1A</v>
      </c>
      <c r="E20" s="55" t="str">
        <f>VLOOKUP(D20,'KELAS (REFERENSI)'!$E$1:$J$68,6,FALSE)</f>
        <v>BWP</v>
      </c>
      <c r="F20" s="56" t="str">
        <f t="shared" si="2"/>
        <v>PETUGAS.0019/SPK/SE/PML/3172/2026</v>
      </c>
      <c r="G20" s="65" t="s">
        <v>682</v>
      </c>
      <c r="H20" s="56" t="str">
        <f>VLOOKUP(G20,'MITRA (REFERENSI)'!$A:$Z,16,FALSE)</f>
        <v>317222092473</v>
      </c>
      <c r="I20" s="56" t="str">
        <f>VLOOKUP(G20,'MITRA (REFERENSI)'!$A:$Z,25,FALSE)</f>
        <v>Mengurus Rumah Tangga</v>
      </c>
      <c r="J20" s="55" t="str">
        <f>VLOOKUP(G20,'MITRA (REFERENSI)'!$A:$Z,26,FALSE)</f>
        <v>#REF!</v>
      </c>
      <c r="K20" s="55" t="str">
        <f>VLOOKUP(G20,'MITRA (REFERENSI)'!$A:$Z,15,FALSE)</f>
        <v>+62 877-7076-3420</v>
      </c>
      <c r="L20" s="55" t="str">
        <f>VLOOKUP(G20,'MITRA (REFERENSI)'!$A:$Z,15,FALSE)</f>
        <v>+62 877-7076-3420</v>
      </c>
      <c r="M20" s="55" t="str">
        <f>IF(B20=1,'KELAS (REFERENSI)'!M20,IF(B20=2,'KELAS (REFERENSI)'!M35,IF(B20=3,'KELAS (REFERENSI)'!M50,IF(B20=4,'KELAS (REFERENSI)'!M65,""))))</f>
        <v>Jumat</v>
      </c>
      <c r="N20" s="55" t="str">
        <f>IF(B20=1,'KELAS (REFERENSI)'!N20,IF(B20=2,'KELAS (REFERENSI)'!N35,IF(B20=3,'KELAS (REFERENSI)'!N50,IF(B20=4,'KELAS (REFERENSI)'!N65,""))))</f>
        <v>Dua Puluh Sembilan</v>
      </c>
      <c r="O20" s="55" t="str">
        <f>IF(B20=1,'KELAS (REFERENSI)'!O20,IF(B20=2,'KELAS (REFERENSI)'!O35,IF(B20=3,'KELAS (REFERENSI)'!O50,IF(B20=4,'KELAS (REFERENSI)'!O65,""))))</f>
        <v>Mei</v>
      </c>
      <c r="P20" s="55" t="str">
        <f>IF(B20=1,'KELAS (REFERENSI)'!P20,IF(B20=2,'KELAS (REFERENSI)'!P35,IF(B20=3,'KELAS (REFERENSI)'!P50,IF(B20=4,'KELAS (REFERENSI)'!P65,""))))</f>
        <v>Dua Ribu Dua Puluh Enam</v>
      </c>
      <c r="Q20" s="55" t="str">
        <f t="shared" si="4"/>
        <v>BPS Kota Jakarta Timur</v>
      </c>
      <c r="R20" s="55" t="str">
        <f t="shared" si="20"/>
        <v>#REF!</v>
      </c>
      <c r="S20" s="55" t="str">
        <f t="shared" ref="S20:T20" si="24">S19</f>
        <v>15 Juni sampai dengan 31 Agustus 2026</v>
      </c>
      <c r="T20" s="55" t="str">
        <f t="shared" si="24"/>
        <v>31 Agustus 2026</v>
      </c>
      <c r="U20" s="59" t="str">
        <f>VLOOKUP(G20,'MITRA (REFERENSI)'!$A:$Z,17,FALSE)</f>
        <v>Chairani0602@gmail.com</v>
      </c>
      <c r="V20" s="59" t="str">
        <f>VLOOKUP(G20,'MITRA (REFERENSI)'!$A:$Z,11,FALSE)</f>
        <v>Pr</v>
      </c>
      <c r="W20" s="60"/>
      <c r="X20" s="61" t="s">
        <v>7083</v>
      </c>
      <c r="Y20" s="64" t="s">
        <v>4891</v>
      </c>
      <c r="Z20" s="62"/>
      <c r="AA20" s="63"/>
      <c r="AB20" s="62"/>
      <c r="AC20" s="62"/>
      <c r="AD20" s="62"/>
      <c r="AE20" s="62"/>
      <c r="AF20" s="62"/>
      <c r="AG20" s="62"/>
      <c r="AH20" s="62"/>
      <c r="AI20" s="62"/>
      <c r="AJ20" s="62"/>
      <c r="AK20" s="59" t="str">
        <f>VLOOKUP(G20,'MITRA (REFERENSI)'!$A:$Z,5,FALSE)</f>
        <v>Jalan pahlawan komarudin rt 14 rw 5</v>
      </c>
      <c r="AL20" s="59" t="str">
        <f>VLOOKUP(G20,'MITRA (REFERENSI)'!$A:$Z,13,FALSE)</f>
        <v>Mengurus Rumah Tangga</v>
      </c>
      <c r="AM20" s="59" t="str">
        <f>VLOOKUP(G20,'MITRA (REFERENSI)'!$A:$Z,14,FALSE)</f>
        <v/>
      </c>
    </row>
    <row r="21" ht="15.75" customHeight="1">
      <c r="A21" s="53" t="s">
        <v>5083</v>
      </c>
      <c r="B21" s="54">
        <v>1.0</v>
      </c>
      <c r="C21" s="54" t="s">
        <v>4851</v>
      </c>
      <c r="D21" s="55" t="str">
        <f t="shared" si="1"/>
        <v>1A</v>
      </c>
      <c r="E21" s="55" t="str">
        <f>VLOOKUP(D21,'KELAS (REFERENSI)'!$E$1:$J$68,6,FALSE)</f>
        <v>BWP</v>
      </c>
      <c r="F21" s="56" t="str">
        <f t="shared" si="2"/>
        <v>PETUGAS.0020/SPK/SE/PML/3172/2026</v>
      </c>
      <c r="G21" s="65" t="s">
        <v>1521</v>
      </c>
      <c r="H21" s="56" t="str">
        <f>VLOOKUP(G21,'MITRA (REFERENSI)'!$A:$Z,16,FALSE)</f>
        <v>317222092292</v>
      </c>
      <c r="I21" s="56" t="str">
        <f>VLOOKUP(G21,'MITRA (REFERENSI)'!$A:$Z,25,FALSE)</f>
        <v>Mengurus Rumah Tangga</v>
      </c>
      <c r="J21" s="55" t="str">
        <f>VLOOKUP(G21,'MITRA (REFERENSI)'!$A:$Z,26,FALSE)</f>
        <v>#REF!</v>
      </c>
      <c r="K21" s="55" t="str">
        <f>VLOOKUP(G21,'MITRA (REFERENSI)'!$A:$Z,15,FALSE)</f>
        <v>+62 819-3317-5099</v>
      </c>
      <c r="L21" s="55" t="str">
        <f>VLOOKUP(G21,'MITRA (REFERENSI)'!$A:$Z,15,FALSE)</f>
        <v>+62 819-3317-5099</v>
      </c>
      <c r="M21" s="55" t="str">
        <f>IF(B21=1,'KELAS (REFERENSI)'!M21,IF(B21=2,'KELAS (REFERENSI)'!M36,IF(B21=3,'KELAS (REFERENSI)'!M51,IF(B21=4,'KELAS (REFERENSI)'!M66,""))))</f>
        <v>Jumat</v>
      </c>
      <c r="N21" s="55" t="str">
        <f>IF(B21=1,'KELAS (REFERENSI)'!N21,IF(B21=2,'KELAS (REFERENSI)'!N36,IF(B21=3,'KELAS (REFERENSI)'!N51,IF(B21=4,'KELAS (REFERENSI)'!N66,""))))</f>
        <v>Dua Puluh Sembilan</v>
      </c>
      <c r="O21" s="55" t="str">
        <f>IF(B21=1,'KELAS (REFERENSI)'!O21,IF(B21=2,'KELAS (REFERENSI)'!O36,IF(B21=3,'KELAS (REFERENSI)'!O51,IF(B21=4,'KELAS (REFERENSI)'!O66,""))))</f>
        <v>Mei</v>
      </c>
      <c r="P21" s="55" t="str">
        <f>IF(B21=1,'KELAS (REFERENSI)'!P21,IF(B21=2,'KELAS (REFERENSI)'!P36,IF(B21=3,'KELAS (REFERENSI)'!P51,IF(B21=4,'KELAS (REFERENSI)'!P66,""))))</f>
        <v>Dua Ribu Dua Puluh Enam</v>
      </c>
      <c r="Q21" s="55" t="str">
        <f t="shared" si="4"/>
        <v>BPS Kota Jakarta Timur</v>
      </c>
      <c r="R21" s="55" t="str">
        <f t="shared" si="20"/>
        <v>#REF!</v>
      </c>
      <c r="S21" s="55" t="str">
        <f t="shared" ref="S21:T21" si="25">S20</f>
        <v>15 Juni sampai dengan 31 Agustus 2026</v>
      </c>
      <c r="T21" s="55" t="str">
        <f t="shared" si="25"/>
        <v>31 Agustus 2026</v>
      </c>
      <c r="U21" s="59" t="str">
        <f>VLOOKUP(G21,'MITRA (REFERENSI)'!$A:$Z,17,FALSE)</f>
        <v>fitbung987@gmail.com</v>
      </c>
      <c r="V21" s="59" t="str">
        <f>VLOOKUP(G21,'MITRA (REFERENSI)'!$A:$Z,11,FALSE)</f>
        <v>Pr</v>
      </c>
      <c r="W21" s="60"/>
      <c r="X21" s="61" t="s">
        <v>7084</v>
      </c>
      <c r="Y21" s="64" t="s">
        <v>4891</v>
      </c>
      <c r="Z21" s="62"/>
      <c r="AA21" s="63"/>
      <c r="AB21" s="62"/>
      <c r="AC21" s="62"/>
      <c r="AD21" s="62"/>
      <c r="AE21" s="62"/>
      <c r="AF21" s="62"/>
      <c r="AG21" s="62"/>
      <c r="AH21" s="62"/>
      <c r="AI21" s="62"/>
      <c r="AJ21" s="62"/>
      <c r="AK21" s="59" t="str">
        <f>VLOOKUP(G21,'MITRA (REFERENSI)'!$A:$Z,5,FALSE)</f>
        <v>Ujung Krawang RT.01 RW. 05</v>
      </c>
      <c r="AL21" s="59" t="str">
        <f>VLOOKUP(G21,'MITRA (REFERENSI)'!$A:$Z,13,FALSE)</f>
        <v>Mengurus Rumah Tangga</v>
      </c>
      <c r="AM21" s="59" t="str">
        <f>VLOOKUP(G21,'MITRA (REFERENSI)'!$A:$Z,14,FALSE)</f>
        <v/>
      </c>
    </row>
    <row r="22" ht="15.75" customHeight="1">
      <c r="A22" s="53" t="s">
        <v>5084</v>
      </c>
      <c r="B22" s="54">
        <v>1.0</v>
      </c>
      <c r="C22" s="54" t="s">
        <v>4851</v>
      </c>
      <c r="D22" s="55" t="str">
        <f t="shared" si="1"/>
        <v>1A</v>
      </c>
      <c r="E22" s="55" t="str">
        <f>VLOOKUP(D22,'KELAS (REFERENSI)'!$E$1:$J$68,6,FALSE)</f>
        <v>BWP</v>
      </c>
      <c r="F22" s="56" t="str">
        <f t="shared" si="2"/>
        <v>PETUGAS.0021/SPK/SE/PML/3172/2026</v>
      </c>
      <c r="G22" s="65" t="s">
        <v>2493</v>
      </c>
      <c r="H22" s="56" t="str">
        <f>VLOOKUP(G22,'MITRA (REFERENSI)'!$A:$Z,16,FALSE)</f>
        <v>317222010117</v>
      </c>
      <c r="I22" s="56" t="str">
        <f>VLOOKUP(G22,'MITRA (REFERENSI)'!$A:$Z,25,FALSE)</f>
        <v>Wiraswasta</v>
      </c>
      <c r="J22" s="55" t="str">
        <f>VLOOKUP(G22,'MITRA (REFERENSI)'!$A:$Z,26,FALSE)</f>
        <v>#REF!</v>
      </c>
      <c r="K22" s="55" t="str">
        <f>VLOOKUP(G22,'MITRA (REFERENSI)'!$A:$Z,15,FALSE)</f>
        <v>+62 859-5995-0929</v>
      </c>
      <c r="L22" s="55" t="str">
        <f>VLOOKUP(G22,'MITRA (REFERENSI)'!$A:$Z,15,FALSE)</f>
        <v>+62 859-5995-0929</v>
      </c>
      <c r="M22" s="55" t="str">
        <f>IF(B22=1,'KELAS (REFERENSI)'!M22,IF(B22=2,'KELAS (REFERENSI)'!M37,IF(B22=3,'KELAS (REFERENSI)'!M52,IF(B22=4,'KELAS (REFERENSI)'!M67,""))))</f>
        <v>Jumat</v>
      </c>
      <c r="N22" s="55" t="str">
        <f>IF(B22=1,'KELAS (REFERENSI)'!N22,IF(B22=2,'KELAS (REFERENSI)'!N37,IF(B22=3,'KELAS (REFERENSI)'!N52,IF(B22=4,'KELAS (REFERENSI)'!N67,""))))</f>
        <v>Dua Puluh Sembilan</v>
      </c>
      <c r="O22" s="55" t="str">
        <f>IF(B22=1,'KELAS (REFERENSI)'!O22,IF(B22=2,'KELAS (REFERENSI)'!O37,IF(B22=3,'KELAS (REFERENSI)'!O52,IF(B22=4,'KELAS (REFERENSI)'!O67,""))))</f>
        <v>Mei</v>
      </c>
      <c r="P22" s="55" t="str">
        <f>IF(B22=1,'KELAS (REFERENSI)'!P22,IF(B22=2,'KELAS (REFERENSI)'!P37,IF(B22=3,'KELAS (REFERENSI)'!P52,IF(B22=4,'KELAS (REFERENSI)'!P67,""))))</f>
        <v>Dua Ribu Dua Puluh Enam</v>
      </c>
      <c r="Q22" s="55" t="str">
        <f t="shared" si="4"/>
        <v>BPS Kota Jakarta Timur</v>
      </c>
      <c r="R22" s="55" t="str">
        <f>IF(B22=1,'[1]KELAS (REF) 1080'!L15,IF(B22=2,'[1]KELAS (REF) 1080'!L45,IF(B22=3,'[1]KELAS (REF) 1080'!L62,"")))</f>
        <v>#REF!</v>
      </c>
      <c r="S22" s="55" t="str">
        <f t="shared" ref="S22:T22" si="26">S21</f>
        <v>15 Juni sampai dengan 31 Agustus 2026</v>
      </c>
      <c r="T22" s="55" t="str">
        <f t="shared" si="26"/>
        <v>31 Agustus 2026</v>
      </c>
      <c r="U22" s="59" t="str">
        <f>VLOOKUP(G22,'MITRA (REFERENSI)'!$A:$Z,17,FALSE)</f>
        <v>iqbal.ahda@gmail.com</v>
      </c>
      <c r="V22" s="59" t="str">
        <f>VLOOKUP(G22,'MITRA (REFERENSI)'!$A:$Z,11,FALSE)</f>
        <v>Lk</v>
      </c>
      <c r="W22" s="60"/>
      <c r="X22" s="61" t="s">
        <v>7083</v>
      </c>
      <c r="Y22" s="64" t="s">
        <v>4891</v>
      </c>
      <c r="Z22" s="62"/>
      <c r="AA22" s="63"/>
      <c r="AB22" s="62"/>
      <c r="AC22" s="62"/>
      <c r="AD22" s="62"/>
      <c r="AE22" s="62"/>
      <c r="AF22" s="62"/>
      <c r="AG22" s="62"/>
      <c r="AH22" s="62"/>
      <c r="AI22" s="62"/>
      <c r="AJ22" s="62"/>
      <c r="AK22" s="59" t="str">
        <f>VLOOKUP(G22,'MITRA (REFERENSI)'!$A:$Z,5,FALSE)</f>
        <v>PIK BLOK C No. 7 RT001/RW010</v>
      </c>
      <c r="AL22" s="59" t="str">
        <f>VLOOKUP(G22,'MITRA (REFERENSI)'!$A:$Z,13,FALSE)</f>
        <v>Wiraswasta</v>
      </c>
      <c r="AM22" s="59" t="str">
        <f>VLOOKUP(G22,'MITRA (REFERENSI)'!$A:$Z,14,FALSE)</f>
        <v/>
      </c>
    </row>
    <row r="23" ht="15.75" customHeight="1">
      <c r="A23" s="53" t="s">
        <v>5085</v>
      </c>
      <c r="B23" s="54">
        <v>1.0</v>
      </c>
      <c r="C23" s="54" t="s">
        <v>4851</v>
      </c>
      <c r="D23" s="55" t="str">
        <f t="shared" si="1"/>
        <v>1A</v>
      </c>
      <c r="E23" s="55" t="str">
        <f>VLOOKUP(D23,'KELAS (REFERENSI)'!$E$1:$J$68,6,FALSE)</f>
        <v>BWP</v>
      </c>
      <c r="F23" s="56" t="str">
        <f t="shared" si="2"/>
        <v>PETUGAS.0022/SPK/SE/PML/3172/2026</v>
      </c>
      <c r="G23" s="65" t="s">
        <v>3358</v>
      </c>
      <c r="H23" s="56" t="str">
        <f>VLOOKUP(G23,'MITRA (REFERENSI)'!$A:$Z,16,FALSE)</f>
        <v>317222010007</v>
      </c>
      <c r="I23" s="56" t="str">
        <f>VLOOKUP(G23,'MITRA (REFERENSI)'!$A:$Z,25,FALSE)</f>
        <v>Kader PKK / Karang Taruna / Kader Lainnya</v>
      </c>
      <c r="J23" s="55" t="str">
        <f>VLOOKUP(G23,'MITRA (REFERENSI)'!$A:$Z,26,FALSE)</f>
        <v>#REF!</v>
      </c>
      <c r="K23" s="55" t="str">
        <f>VLOOKUP(G23,'MITRA (REFERENSI)'!$A:$Z,15,FALSE)</f>
        <v>+62 812-9161-9658</v>
      </c>
      <c r="L23" s="55" t="str">
        <f>VLOOKUP(G23,'MITRA (REFERENSI)'!$A:$Z,15,FALSE)</f>
        <v>+62 812-9161-9658</v>
      </c>
      <c r="M23" s="55" t="str">
        <f>IF(B23=1,'KELAS (REFERENSI)'!M23,IF(B23=2,'KELAS (REFERENSI)'!M38,IF(B23=3,'KELAS (REFERENSI)'!M53,IF(B23=4,'KELAS (REFERENSI)'!M68,""))))</f>
        <v>Jumat</v>
      </c>
      <c r="N23" s="55" t="str">
        <f>IF(B23=1,'KELAS (REFERENSI)'!N23,IF(B23=2,'KELAS (REFERENSI)'!N38,IF(B23=3,'KELAS (REFERENSI)'!N53,IF(B23=4,'KELAS (REFERENSI)'!N68,""))))</f>
        <v>Dua Puluh Sembilan</v>
      </c>
      <c r="O23" s="55" t="str">
        <f>IF(B23=1,'KELAS (REFERENSI)'!O23,IF(B23=2,'KELAS (REFERENSI)'!O38,IF(B23=3,'KELAS (REFERENSI)'!O53,IF(B23=4,'KELAS (REFERENSI)'!O68,""))))</f>
        <v>Mei</v>
      </c>
      <c r="P23" s="55" t="str">
        <f>IF(B23=1,'KELAS (REFERENSI)'!P23,IF(B23=2,'KELAS (REFERENSI)'!P38,IF(B23=3,'KELAS (REFERENSI)'!P53,IF(B23=4,'KELAS (REFERENSI)'!P68,""))))</f>
        <v>Dua Ribu Dua Puluh Enam</v>
      </c>
      <c r="Q23" s="55" t="str">
        <f t="shared" si="4"/>
        <v>BPS Kota Jakarta Timur</v>
      </c>
      <c r="R23" s="55" t="str">
        <f t="shared" ref="R23:R24" si="28">IF(B23=1,'[1]KELAS (REF) 1080'!L23,IF(B23=2,'[1]KELAS (REF) 1080'!L46,IF(B23=3,'[1]KELAS (REF) 1080'!L63,"")))</f>
        <v>#REF!</v>
      </c>
      <c r="S23" s="55" t="str">
        <f t="shared" ref="S23:T23" si="27">S22</f>
        <v>15 Juni sampai dengan 31 Agustus 2026</v>
      </c>
      <c r="T23" s="55" t="str">
        <f t="shared" si="27"/>
        <v>31 Agustus 2026</v>
      </c>
      <c r="U23" s="59" t="str">
        <f>VLOOKUP(G23,'MITRA (REFERENSI)'!$A:$Z,17,FALSE)</f>
        <v>rherawati832@gmail.com</v>
      </c>
      <c r="V23" s="59" t="str">
        <f>VLOOKUP(G23,'MITRA (REFERENSI)'!$A:$Z,11,FALSE)</f>
        <v>Pr</v>
      </c>
      <c r="W23" s="60"/>
      <c r="X23" s="61" t="s">
        <v>7083</v>
      </c>
      <c r="Y23" s="64" t="s">
        <v>4891</v>
      </c>
      <c r="Z23" s="62"/>
      <c r="AA23" s="63"/>
      <c r="AB23" s="62"/>
      <c r="AC23" s="62"/>
      <c r="AD23" s="62"/>
      <c r="AE23" s="62"/>
      <c r="AF23" s="62"/>
      <c r="AG23" s="62"/>
      <c r="AH23" s="62"/>
      <c r="AI23" s="62"/>
      <c r="AJ23" s="62"/>
      <c r="AK23" s="59" t="str">
        <f>VLOOKUP(G23,'MITRA (REFERENSI)'!$A:$Z,5,FALSE)</f>
        <v>Kp RAWA TERATE RT 001 RW 03</v>
      </c>
      <c r="AL23" s="59" t="str">
        <f>VLOOKUP(G23,'MITRA (REFERENSI)'!$A:$Z,13,FALSE)</f>
        <v>Kader PKK / Karang Taruna / Kader Lainnya</v>
      </c>
      <c r="AM23" s="59" t="str">
        <f>VLOOKUP(G23,'MITRA (REFERENSI)'!$A:$Z,14,FALSE)</f>
        <v/>
      </c>
    </row>
    <row r="24" ht="15.75" customHeight="1">
      <c r="A24" s="53" t="s">
        <v>5086</v>
      </c>
      <c r="B24" s="54">
        <v>1.0</v>
      </c>
      <c r="C24" s="54" t="s">
        <v>4851</v>
      </c>
      <c r="D24" s="55" t="str">
        <f t="shared" si="1"/>
        <v>1A</v>
      </c>
      <c r="E24" s="55" t="str">
        <f>VLOOKUP(D24,'KELAS (REFERENSI)'!$E$1:$J$68,6,FALSE)</f>
        <v>BWP</v>
      </c>
      <c r="F24" s="56" t="str">
        <f t="shared" si="2"/>
        <v>PETUGAS.0023/SPK/SE/PML/3172/2026</v>
      </c>
      <c r="G24" s="65" t="s">
        <v>3565</v>
      </c>
      <c r="H24" s="56" t="str">
        <f>VLOOKUP(G24,'MITRA (REFERENSI)'!$A:$Z,16,FALSE)</f>
        <v>317222091086</v>
      </c>
      <c r="I24" s="56" t="str">
        <f>VLOOKUP(G24,'MITRA (REFERENSI)'!$A:$Z,25,FALSE)</f>
        <v>Wiraswasta</v>
      </c>
      <c r="J24" s="55" t="str">
        <f>VLOOKUP(G24,'MITRA (REFERENSI)'!$A:$Z,26,FALSE)</f>
        <v>#REF!</v>
      </c>
      <c r="K24" s="55" t="str">
        <f>VLOOKUP(G24,'MITRA (REFERENSI)'!$A:$Z,15,FALSE)</f>
        <v>+62 819-3660-9977</v>
      </c>
      <c r="L24" s="55" t="str">
        <f>VLOOKUP(G24,'MITRA (REFERENSI)'!$A:$Z,15,FALSE)</f>
        <v>+62 819-3660-9977</v>
      </c>
      <c r="M24" s="55" t="str">
        <f>IF(B24=1,'KELAS (REFERENSI)'!M24,IF(B24=2,'KELAS (REFERENSI)'!M39,IF(B24=3,'KELAS (REFERENSI)'!M54,IF(B24=4,'KELAS (REFERENSI)'!M69,""))))</f>
        <v>Jumat</v>
      </c>
      <c r="N24" s="55" t="str">
        <f>IF(B24=1,'KELAS (REFERENSI)'!N24,IF(B24=2,'KELAS (REFERENSI)'!N39,IF(B24=3,'KELAS (REFERENSI)'!N54,IF(B24=4,'KELAS (REFERENSI)'!N69,""))))</f>
        <v>Dua Puluh Sembilan</v>
      </c>
      <c r="O24" s="55" t="str">
        <f>IF(B24=1,'KELAS (REFERENSI)'!O24,IF(B24=2,'KELAS (REFERENSI)'!O39,IF(B24=3,'KELAS (REFERENSI)'!O54,IF(B24=4,'KELAS (REFERENSI)'!O69,""))))</f>
        <v>Mei</v>
      </c>
      <c r="P24" s="55" t="str">
        <f>IF(B24=1,'KELAS (REFERENSI)'!P24,IF(B24=2,'KELAS (REFERENSI)'!P39,IF(B24=3,'KELAS (REFERENSI)'!P54,IF(B24=4,'KELAS (REFERENSI)'!P69,""))))</f>
        <v>Dua Ribu Dua Puluh Enam</v>
      </c>
      <c r="Q24" s="55" t="str">
        <f t="shared" si="4"/>
        <v>BPS Kota Jakarta Timur</v>
      </c>
      <c r="R24" s="55" t="str">
        <f t="shared" si="28"/>
        <v>#REF!</v>
      </c>
      <c r="S24" s="55" t="str">
        <f t="shared" ref="S24:T24" si="29">S23</f>
        <v>15 Juni sampai dengan 31 Agustus 2026</v>
      </c>
      <c r="T24" s="55" t="str">
        <f t="shared" si="29"/>
        <v>31 Agustus 2026</v>
      </c>
      <c r="U24" s="59" t="str">
        <f>VLOOKUP(G24,'MITRA (REFERENSI)'!$A:$Z,17,FALSE)</f>
        <v>rosiseptiani98@gmail.com</v>
      </c>
      <c r="V24" s="59" t="str">
        <f>VLOOKUP(G24,'MITRA (REFERENSI)'!$A:$Z,11,FALSE)</f>
        <v>Pr</v>
      </c>
      <c r="W24" s="60"/>
      <c r="X24" s="61" t="s">
        <v>7083</v>
      </c>
      <c r="Y24" s="64" t="s">
        <v>4891</v>
      </c>
      <c r="Z24" s="62"/>
      <c r="AA24" s="63"/>
      <c r="AB24" s="62"/>
      <c r="AC24" s="62"/>
      <c r="AD24" s="62"/>
      <c r="AE24" s="62"/>
      <c r="AF24" s="62"/>
      <c r="AG24" s="62"/>
      <c r="AH24" s="62"/>
      <c r="AI24" s="62"/>
      <c r="AJ24" s="62"/>
      <c r="AK24" s="59" t="str">
        <f>VLOOKUP(G24,'MITRA (REFERENSI)'!$A:$Z,5,FALSE)</f>
        <v>Kp. Rawa Terate Rt007 Rw011</v>
      </c>
      <c r="AL24" s="59" t="str">
        <f>VLOOKUP(G24,'MITRA (REFERENSI)'!$A:$Z,13,FALSE)</f>
        <v>Wiraswasta</v>
      </c>
      <c r="AM24" s="59" t="str">
        <f>VLOOKUP(G24,'MITRA (REFERENSI)'!$A:$Z,14,FALSE)</f>
        <v/>
      </c>
    </row>
    <row r="25" ht="15.75" customHeight="1">
      <c r="A25" s="53" t="s">
        <v>5087</v>
      </c>
      <c r="B25" s="54">
        <v>1.0</v>
      </c>
      <c r="C25" s="54" t="s">
        <v>4851</v>
      </c>
      <c r="D25" s="55" t="str">
        <f t="shared" si="1"/>
        <v>1A</v>
      </c>
      <c r="E25" s="55" t="str">
        <f>VLOOKUP(D25,'KELAS (REFERENSI)'!$E$1:$J$68,6,FALSE)</f>
        <v>BWP</v>
      </c>
      <c r="F25" s="56" t="str">
        <f t="shared" si="2"/>
        <v>PETUGAS.0024/SPK/SE/PML/3172/2026</v>
      </c>
      <c r="G25" s="65" t="s">
        <v>544</v>
      </c>
      <c r="H25" s="56" t="str">
        <f>VLOOKUP(G25,'MITRA (REFERENSI)'!$A:$Z,16,FALSE)</f>
        <v>317222060009</v>
      </c>
      <c r="I25" s="56" t="str">
        <f>VLOOKUP(G25,'MITRA (REFERENSI)'!$A:$Z,25,FALSE)</f>
        <v>Kader PKK / Karang Taruna / Kader Lainnya</v>
      </c>
      <c r="J25" s="55" t="str">
        <f>VLOOKUP(G25,'MITRA (REFERENSI)'!$A:$Z,26,FALSE)</f>
        <v>#REF!</v>
      </c>
      <c r="K25" s="55" t="str">
        <f>VLOOKUP(G25,'MITRA (REFERENSI)'!$A:$Z,15,FALSE)</f>
        <v>+62 812-9546-1613</v>
      </c>
      <c r="L25" s="55" t="str">
        <f>VLOOKUP(G25,'MITRA (REFERENSI)'!$A:$Z,15,FALSE)</f>
        <v>+62 812-9546-1613</v>
      </c>
      <c r="M25" s="55" t="str">
        <f>IF(B25=1,'KELAS (REFERENSI)'!M25,IF(B25=2,'KELAS (REFERENSI)'!M40,IF(B25=3,'KELAS (REFERENSI)'!M55,IF(B25=4,'KELAS (REFERENSI)'!M70,""))))</f>
        <v>Jumat</v>
      </c>
      <c r="N25" s="55" t="str">
        <f>IF(B25=1,'KELAS (REFERENSI)'!N25,IF(B25=2,'KELAS (REFERENSI)'!N40,IF(B25=3,'KELAS (REFERENSI)'!N55,IF(B25=4,'KELAS (REFERENSI)'!N70,""))))</f>
        <v>Dua Puluh Sembilan</v>
      </c>
      <c r="O25" s="55" t="str">
        <f>IF(B25=1,'KELAS (REFERENSI)'!O25,IF(B25=2,'KELAS (REFERENSI)'!O40,IF(B25=3,'KELAS (REFERENSI)'!O55,IF(B25=4,'KELAS (REFERENSI)'!O70,""))))</f>
        <v>Mei</v>
      </c>
      <c r="P25" s="55" t="str">
        <f>IF(B25=1,'KELAS (REFERENSI)'!P25,IF(B25=2,'KELAS (REFERENSI)'!P40,IF(B25=3,'KELAS (REFERENSI)'!P55,IF(B25=4,'KELAS (REFERENSI)'!P70,""))))</f>
        <v>Dua Ribu Dua Puluh Enam</v>
      </c>
      <c r="Q25" s="55" t="str">
        <f t="shared" si="4"/>
        <v>BPS Kota Jakarta Timur</v>
      </c>
      <c r="R25" s="55" t="str">
        <f>IF(B25=1,'[1]KELAS (REF) 1080'!L25,IF(B25=2,'[1]KELAS (REF) 1080'!#REF!,IF(B25=3,'[1]KELAS (REF) 1080'!L65,"")))</f>
        <v>#ERROR!</v>
      </c>
      <c r="S25" s="55" t="str">
        <f t="shared" ref="S25:T25" si="30">S24</f>
        <v>15 Juni sampai dengan 31 Agustus 2026</v>
      </c>
      <c r="T25" s="55" t="str">
        <f t="shared" si="30"/>
        <v>31 Agustus 2026</v>
      </c>
      <c r="U25" s="59" t="str">
        <f>VLOOKUP(G25,'MITRA (REFERENSI)'!$A:$Z,17,FALSE)</f>
        <v>asnawaati@gmail.com</v>
      </c>
      <c r="V25" s="59" t="str">
        <f>VLOOKUP(G25,'MITRA (REFERENSI)'!$A:$Z,11,FALSE)</f>
        <v>Pr</v>
      </c>
      <c r="W25" s="60"/>
      <c r="X25" s="61" t="s">
        <v>7084</v>
      </c>
      <c r="Y25" s="64" t="s">
        <v>4891</v>
      </c>
      <c r="Z25" s="62"/>
      <c r="AA25" s="63"/>
      <c r="AB25" s="62"/>
      <c r="AC25" s="62"/>
      <c r="AD25" s="62"/>
      <c r="AE25" s="62"/>
      <c r="AF25" s="62"/>
      <c r="AG25" s="62"/>
      <c r="AH25" s="62"/>
      <c r="AI25" s="62"/>
      <c r="AJ25" s="62"/>
      <c r="AK25" s="59" t="str">
        <f>VLOOKUP(G25,'MITRA (REFERENSI)'!$A:$Z,5,FALSE)</f>
        <v>Jl. Rukem jaya 1 rt002 rw08 no 13</v>
      </c>
      <c r="AL25" s="59" t="str">
        <f>VLOOKUP(G25,'MITRA (REFERENSI)'!$A:$Z,13,FALSE)</f>
        <v>Kader PKK / Karang Taruna / Kader Lainnya</v>
      </c>
      <c r="AM25" s="59" t="str">
        <f>VLOOKUP(G25,'MITRA (REFERENSI)'!$A:$Z,14,FALSE)</f>
        <v/>
      </c>
    </row>
    <row r="26" ht="15.75" customHeight="1">
      <c r="A26" s="53" t="s">
        <v>5088</v>
      </c>
      <c r="B26" s="54">
        <v>1.0</v>
      </c>
      <c r="C26" s="54" t="s">
        <v>4851</v>
      </c>
      <c r="D26" s="55" t="str">
        <f t="shared" si="1"/>
        <v>1A</v>
      </c>
      <c r="E26" s="55" t="str">
        <f>VLOOKUP(D26,'KELAS (REFERENSI)'!$E$1:$J$68,6,FALSE)</f>
        <v>BWP</v>
      </c>
      <c r="F26" s="56" t="str">
        <f t="shared" si="2"/>
        <v>PETUGAS.0025/SPK/SE/PML/3172/2026</v>
      </c>
      <c r="G26" s="65" t="s">
        <v>2638</v>
      </c>
      <c r="H26" s="56" t="str">
        <f>VLOOKUP(G26,'MITRA (REFERENSI)'!$A:$Z,16,FALSE)</f>
        <v>317222010050</v>
      </c>
      <c r="I26" s="56" t="str">
        <f>VLOOKUP(G26,'MITRA (REFERENSI)'!$A:$Z,25,FALSE)</f>
        <v>Pelajar / Mahasiswa</v>
      </c>
      <c r="J26" s="55" t="str">
        <f>VLOOKUP(G26,'MITRA (REFERENSI)'!$A:$Z,26,FALSE)</f>
        <v>#REF!</v>
      </c>
      <c r="K26" s="55" t="str">
        <f>VLOOKUP(G26,'MITRA (REFERENSI)'!$A:$Z,15,FALSE)</f>
        <v>+62 895-1664-3897</v>
      </c>
      <c r="L26" s="55" t="str">
        <f>VLOOKUP(G26,'MITRA (REFERENSI)'!$A:$Z,15,FALSE)</f>
        <v>+62 895-1664-3897</v>
      </c>
      <c r="M26" s="55" t="str">
        <f>IF(B26=1,'KELAS (REFERENSI)'!M26,IF(B26=2,'KELAS (REFERENSI)'!M41,IF(B26=3,'KELAS (REFERENSI)'!M56,IF(B26=4,'KELAS (REFERENSI)'!M71,""))))</f>
        <v>Jumat</v>
      </c>
      <c r="N26" s="55" t="str">
        <f>IF(B26=1,'KELAS (REFERENSI)'!N26,IF(B26=2,'KELAS (REFERENSI)'!N41,IF(B26=3,'KELAS (REFERENSI)'!N56,IF(B26=4,'KELAS (REFERENSI)'!N71,""))))</f>
        <v>Dua Puluh Sembilan</v>
      </c>
      <c r="O26" s="55" t="str">
        <f>IF(B26=1,'KELAS (REFERENSI)'!O26,IF(B26=2,'KELAS (REFERENSI)'!O41,IF(B26=3,'KELAS (REFERENSI)'!O56,IF(B26=4,'KELAS (REFERENSI)'!O71,""))))</f>
        <v>Mei</v>
      </c>
      <c r="P26" s="55" t="str">
        <f>IF(B26=1,'KELAS (REFERENSI)'!P26,IF(B26=2,'KELAS (REFERENSI)'!P41,IF(B26=3,'KELAS (REFERENSI)'!P56,IF(B26=4,'KELAS (REFERENSI)'!P71,""))))</f>
        <v>Dua Ribu Dua Puluh Enam</v>
      </c>
      <c r="Q26" s="55" t="str">
        <f t="shared" si="4"/>
        <v>BPS Kota Jakarta Timur</v>
      </c>
      <c r="R26" s="55" t="str">
        <f>IF(B26=1,'[1]KELAS (REF) 1080'!L26,IF(B26=2,'[1]KELAS (REF) 1080'!#REF!,IF(B26=3,'[1]KELAS (REF) 1080'!L66,"")))</f>
        <v>#ERROR!</v>
      </c>
      <c r="S26" s="55" t="str">
        <f t="shared" ref="S26:T26" si="31">S25</f>
        <v>15 Juni sampai dengan 31 Agustus 2026</v>
      </c>
      <c r="T26" s="55" t="str">
        <f t="shared" si="31"/>
        <v>31 Agustus 2026</v>
      </c>
      <c r="U26" s="59" t="str">
        <f>VLOOKUP(G26,'MITRA (REFERENSI)'!$A:$Z,17,FALSE)</f>
        <v>cnailatul@gmail.com</v>
      </c>
      <c r="V26" s="59" t="str">
        <f>VLOOKUP(G26,'MITRA (REFERENSI)'!$A:$Z,11,FALSE)</f>
        <v>Pr</v>
      </c>
      <c r="W26" s="60"/>
      <c r="X26" s="61" t="s">
        <v>7084</v>
      </c>
      <c r="Y26" s="64" t="s">
        <v>4891</v>
      </c>
      <c r="Z26" s="62"/>
      <c r="AA26" s="63"/>
      <c r="AB26" s="62"/>
      <c r="AC26" s="62"/>
      <c r="AD26" s="62"/>
      <c r="AE26" s="62"/>
      <c r="AF26" s="62"/>
      <c r="AG26" s="62"/>
      <c r="AH26" s="62"/>
      <c r="AI26" s="62"/>
      <c r="AJ26" s="62"/>
      <c r="AK26" s="59" t="str">
        <f>VLOOKUP(G26,'MITRA (REFERENSI)'!$A:$Z,5,FALSE)</f>
        <v>Kp Pengarengan Rt 011 Rw 012</v>
      </c>
      <c r="AL26" s="59" t="str">
        <f>VLOOKUP(G26,'MITRA (REFERENSI)'!$A:$Z,13,FALSE)</f>
        <v>Pelajar / Mahasiswa</v>
      </c>
      <c r="AM26" s="59" t="str">
        <f>VLOOKUP(G26,'MITRA (REFERENSI)'!$A:$Z,14,FALSE)</f>
        <v/>
      </c>
    </row>
    <row r="27" ht="15.75" customHeight="1">
      <c r="A27" s="53" t="s">
        <v>5089</v>
      </c>
      <c r="B27" s="54">
        <v>1.0</v>
      </c>
      <c r="C27" s="54" t="s">
        <v>4851</v>
      </c>
      <c r="D27" s="55" t="str">
        <f t="shared" si="1"/>
        <v>1A</v>
      </c>
      <c r="E27" s="55" t="str">
        <f>VLOOKUP(D27,'KELAS (REFERENSI)'!$E$1:$J$68,6,FALSE)</f>
        <v>BWP</v>
      </c>
      <c r="F27" s="56" t="str">
        <f t="shared" si="2"/>
        <v>PETUGAS.0026/SPK/SE/PML/3172/2026</v>
      </c>
      <c r="G27" s="65" t="s">
        <v>2612</v>
      </c>
      <c r="H27" s="56" t="str">
        <f>VLOOKUP(G27,'MITRA (REFERENSI)'!$A:$Z,16,FALSE)</f>
        <v>317223030009</v>
      </c>
      <c r="I27" s="56" t="str">
        <f>VLOOKUP(G27,'MITRA (REFERENSI)'!$A:$Z,25,FALSE)</f>
        <v>Kader PKK / Karang Taruna / Kader Lainnya</v>
      </c>
      <c r="J27" s="55" t="str">
        <f>VLOOKUP(G27,'MITRA (REFERENSI)'!$A:$Z,26,FALSE)</f>
        <v>#REF!</v>
      </c>
      <c r="K27" s="55" t="str">
        <f>VLOOKUP(G27,'MITRA (REFERENSI)'!$A:$Z,15,FALSE)</f>
        <v>+62 878-4174-8865</v>
      </c>
      <c r="L27" s="55" t="str">
        <f>VLOOKUP(G27,'MITRA (REFERENSI)'!$A:$Z,15,FALSE)</f>
        <v>+62 878-4174-8865</v>
      </c>
      <c r="M27" s="55" t="str">
        <f>IF(B27=1,'KELAS (REFERENSI)'!M27,IF(B27=2,'KELAS (REFERENSI)'!M42,IF(B27=3,'KELAS (REFERENSI)'!M57,IF(B27=4,'KELAS (REFERENSI)'!M72,""))))</f>
        <v>Jumat</v>
      </c>
      <c r="N27" s="55" t="str">
        <f>IF(B27=1,'KELAS (REFERENSI)'!N27,IF(B27=2,'KELAS (REFERENSI)'!N42,IF(B27=3,'KELAS (REFERENSI)'!N57,IF(B27=4,'KELAS (REFERENSI)'!N72,""))))</f>
        <v>Dua Puluh Sembilan</v>
      </c>
      <c r="O27" s="55" t="str">
        <f>IF(B27=1,'KELAS (REFERENSI)'!O27,IF(B27=2,'KELAS (REFERENSI)'!O42,IF(B27=3,'KELAS (REFERENSI)'!O57,IF(B27=4,'KELAS (REFERENSI)'!O72,""))))</f>
        <v>Mei</v>
      </c>
      <c r="P27" s="55" t="str">
        <f>IF(B27=1,'KELAS (REFERENSI)'!P27,IF(B27=2,'KELAS (REFERENSI)'!P42,IF(B27=3,'KELAS (REFERENSI)'!P57,IF(B27=4,'KELAS (REFERENSI)'!P72,""))))</f>
        <v>Dua Ribu Dua Puluh Enam</v>
      </c>
      <c r="Q27" s="55" t="str">
        <f t="shared" si="4"/>
        <v>BPS Kota Jakarta Timur</v>
      </c>
      <c r="R27" s="55" t="str">
        <f>IF(B27=1,'[1]KELAS (REF) 1080'!L27,IF(B27=2,'[1]KELAS (REF) 1080'!#REF!,IF(B27=3,'[1]KELAS (REF) 1080'!L67,"")))</f>
        <v>#ERROR!</v>
      </c>
      <c r="S27" s="55" t="str">
        <f t="shared" ref="S27:T27" si="32">S26</f>
        <v>15 Juni sampai dengan 31 Agustus 2026</v>
      </c>
      <c r="T27" s="55" t="str">
        <f t="shared" si="32"/>
        <v>31 Agustus 2026</v>
      </c>
      <c r="U27" s="59" t="str">
        <f>VLOOKUP(G27,'MITRA (REFERENSI)'!$A:$Z,17,FALSE)</f>
        <v>mustiati696@gmail.com</v>
      </c>
      <c r="V27" s="59" t="str">
        <f>VLOOKUP(G27,'MITRA (REFERENSI)'!$A:$Z,11,FALSE)</f>
        <v>Pr</v>
      </c>
      <c r="W27" s="60"/>
      <c r="X27" s="61" t="s">
        <v>7083</v>
      </c>
      <c r="Y27" s="64" t="s">
        <v>4891</v>
      </c>
      <c r="Z27" s="62"/>
      <c r="AA27" s="63"/>
      <c r="AB27" s="62"/>
      <c r="AC27" s="62"/>
      <c r="AD27" s="62"/>
      <c r="AE27" s="62"/>
      <c r="AF27" s="62"/>
      <c r="AG27" s="62"/>
      <c r="AH27" s="62"/>
      <c r="AI27" s="62"/>
      <c r="AJ27" s="62"/>
      <c r="AK27" s="59" t="str">
        <f>VLOOKUP(G27,'MITRA (REFERENSI)'!$A:$Z,5,FALSE)</f>
        <v>Kp Jembatan RT 007 RW 01 No. 61</v>
      </c>
      <c r="AL27" s="59" t="str">
        <f>VLOOKUP(G27,'MITRA (REFERENSI)'!$A:$Z,13,FALSE)</f>
        <v>Kader PKK / Karang Taruna / Kader Lainnya</v>
      </c>
      <c r="AM27" s="59" t="str">
        <f>VLOOKUP(G27,'MITRA (REFERENSI)'!$A:$Z,14,FALSE)</f>
        <v/>
      </c>
    </row>
    <row r="28" ht="15.75" customHeight="1">
      <c r="A28" s="53" t="s">
        <v>5090</v>
      </c>
      <c r="B28" s="54">
        <v>1.0</v>
      </c>
      <c r="C28" s="54" t="s">
        <v>4851</v>
      </c>
      <c r="D28" s="55" t="str">
        <f t="shared" si="1"/>
        <v>1A</v>
      </c>
      <c r="E28" s="55" t="str">
        <f>VLOOKUP(D28,'KELAS (REFERENSI)'!$E$1:$J$68,6,FALSE)</f>
        <v>BWP</v>
      </c>
      <c r="F28" s="56" t="str">
        <f t="shared" si="2"/>
        <v>PETUGAS.0027/SPK/SE/PML/3172/2026</v>
      </c>
      <c r="G28" s="65" t="s">
        <v>3402</v>
      </c>
      <c r="H28" s="56" t="str">
        <f>VLOOKUP(G28,'MITRA (REFERENSI)'!$A:$Z,16,FALSE)</f>
        <v>317222010054</v>
      </c>
      <c r="I28" s="56" t="str">
        <f>VLOOKUP(G28,'MITRA (REFERENSI)'!$A:$Z,25,FALSE)</f>
        <v>Jualan online</v>
      </c>
      <c r="J28" s="55" t="str">
        <f>VLOOKUP(G28,'MITRA (REFERENSI)'!$A:$Z,26,FALSE)</f>
        <v>#REF!</v>
      </c>
      <c r="K28" s="55" t="str">
        <f>VLOOKUP(G28,'MITRA (REFERENSI)'!$A:$Z,15,FALSE)</f>
        <v>+62 859-6039-9037</v>
      </c>
      <c r="L28" s="55" t="str">
        <f>VLOOKUP(G28,'MITRA (REFERENSI)'!$A:$Z,15,FALSE)</f>
        <v>+62 859-6039-9037</v>
      </c>
      <c r="M28" s="55" t="str">
        <f>IF(B28=1,'KELAS (REFERENSI)'!M28,IF(B28=2,'KELAS (REFERENSI)'!M43,IF(B28=3,'KELAS (REFERENSI)'!M58,IF(B28=4,'KELAS (REFERENSI)'!M73,""))))</f>
        <v>Jumat</v>
      </c>
      <c r="N28" s="55" t="str">
        <f>IF(B28=1,'KELAS (REFERENSI)'!N28,IF(B28=2,'KELAS (REFERENSI)'!N43,IF(B28=3,'KELAS (REFERENSI)'!N58,IF(B28=4,'KELAS (REFERENSI)'!N73,""))))</f>
        <v>Dua Puluh Sembilan</v>
      </c>
      <c r="O28" s="55" t="str">
        <f>IF(B28=1,'KELAS (REFERENSI)'!O28,IF(B28=2,'KELAS (REFERENSI)'!O43,IF(B28=3,'KELAS (REFERENSI)'!O58,IF(B28=4,'KELAS (REFERENSI)'!O73,""))))</f>
        <v>Mei</v>
      </c>
      <c r="P28" s="55" t="str">
        <f>IF(B28=1,'KELAS (REFERENSI)'!P28,IF(B28=2,'KELAS (REFERENSI)'!P43,IF(B28=3,'KELAS (REFERENSI)'!P58,IF(B28=4,'KELAS (REFERENSI)'!P73,""))))</f>
        <v>Dua Ribu Dua Puluh Enam</v>
      </c>
      <c r="Q28" s="55" t="str">
        <f t="shared" si="4"/>
        <v>BPS Kota Jakarta Timur</v>
      </c>
      <c r="R28" s="55" t="str">
        <f t="shared" ref="R28:R41" si="34">IF(B28=1,'[1]KELAS (REF) 1080'!L28,IF(B28=2,'[1]KELAS (REF) 1080'!L48,IF(B28=3,'[1]KELAS (REF) 1080'!L68,"")))</f>
        <v>#REF!</v>
      </c>
      <c r="S28" s="55" t="str">
        <f t="shared" ref="S28:T28" si="33">S27</f>
        <v>15 Juni sampai dengan 31 Agustus 2026</v>
      </c>
      <c r="T28" s="55" t="str">
        <f t="shared" si="33"/>
        <v>31 Agustus 2026</v>
      </c>
      <c r="U28" s="59" t="str">
        <f>VLOOKUP(G28,'MITRA (REFERENSI)'!$A:$Z,17,FALSE)</f>
        <v>rio.alzuhry@gmail.com</v>
      </c>
      <c r="V28" s="59" t="str">
        <f>VLOOKUP(G28,'MITRA (REFERENSI)'!$A:$Z,11,FALSE)</f>
        <v>Lk</v>
      </c>
      <c r="W28" s="60"/>
      <c r="X28" s="61" t="s">
        <v>7083</v>
      </c>
      <c r="Y28" s="64" t="s">
        <v>4891</v>
      </c>
      <c r="Z28" s="62"/>
      <c r="AA28" s="63"/>
      <c r="AB28" s="62"/>
      <c r="AC28" s="62"/>
      <c r="AD28" s="62"/>
      <c r="AE28" s="62"/>
      <c r="AF28" s="62"/>
      <c r="AG28" s="62"/>
      <c r="AH28" s="62"/>
      <c r="AI28" s="62"/>
      <c r="AJ28" s="62"/>
      <c r="AK28" s="59" t="str">
        <f>VLOOKUP(G28,'MITRA (REFERENSI)'!$A:$Z,5,FALSE)</f>
        <v>Kp. Rawa Terate Rt 007 Rw 011 no 19</v>
      </c>
      <c r="AL28" s="59" t="str">
        <f>VLOOKUP(G28,'MITRA (REFERENSI)'!$A:$Z,13,FALSE)</f>
        <v>Lainnya</v>
      </c>
      <c r="AM28" s="59" t="str">
        <f>VLOOKUP(G28,'MITRA (REFERENSI)'!$A:$Z,14,FALSE)</f>
        <v>Jualan online</v>
      </c>
    </row>
    <row r="29" ht="15.75" customHeight="1">
      <c r="A29" s="53" t="s">
        <v>5091</v>
      </c>
      <c r="B29" s="54">
        <v>1.0</v>
      </c>
      <c r="C29" s="54" t="s">
        <v>4851</v>
      </c>
      <c r="D29" s="55" t="str">
        <f t="shared" si="1"/>
        <v>1A</v>
      </c>
      <c r="E29" s="55" t="str">
        <f>VLOOKUP(D29,'KELAS (REFERENSI)'!$E$1:$J$68,6,FALSE)</f>
        <v>BWP</v>
      </c>
      <c r="F29" s="56" t="str">
        <f t="shared" si="2"/>
        <v>PETUGAS.0028/SPK/SE/PML/3172/2026</v>
      </c>
      <c r="G29" s="65" t="s">
        <v>3177</v>
      </c>
      <c r="H29" s="56" t="str">
        <f>VLOOKUP(G29,'MITRA (REFERENSI)'!$A:$Z,16,FALSE)</f>
        <v>317222010313</v>
      </c>
      <c r="I29" s="56" t="str">
        <f>VLOOKUP(G29,'MITRA (REFERENSI)'!$A:$Z,25,FALSE)</f>
        <v>Kader PKK / Karang Taruna / Kader Lainnya</v>
      </c>
      <c r="J29" s="55" t="str">
        <f>VLOOKUP(G29,'MITRA (REFERENSI)'!$A:$Z,26,FALSE)</f>
        <v>#REF!</v>
      </c>
      <c r="K29" s="55" t="str">
        <f>VLOOKUP(G29,'MITRA (REFERENSI)'!$A:$Z,15,FALSE)</f>
        <v>+62 897-1964-064</v>
      </c>
      <c r="L29" s="55" t="str">
        <f>VLOOKUP(G29,'MITRA (REFERENSI)'!$A:$Z,15,FALSE)</f>
        <v>+62 897-1964-064</v>
      </c>
      <c r="M29" s="55" t="str">
        <f>IF(B29=1,'KELAS (REFERENSI)'!M29,IF(B29=2,'KELAS (REFERENSI)'!M44,IF(B29=3,'KELAS (REFERENSI)'!M59,IF(B29=4,'KELAS (REFERENSI)'!M74,""))))</f>
        <v>Jumat</v>
      </c>
      <c r="N29" s="55" t="str">
        <f>IF(B29=1,'KELAS (REFERENSI)'!N29,IF(B29=2,'KELAS (REFERENSI)'!N44,IF(B29=3,'KELAS (REFERENSI)'!N59,IF(B29=4,'KELAS (REFERENSI)'!N74,""))))</f>
        <v>Dua Puluh Sembilan</v>
      </c>
      <c r="O29" s="55" t="str">
        <f>IF(B29=1,'KELAS (REFERENSI)'!O29,IF(B29=2,'KELAS (REFERENSI)'!O44,IF(B29=3,'KELAS (REFERENSI)'!O59,IF(B29=4,'KELAS (REFERENSI)'!O74,""))))</f>
        <v>Mei</v>
      </c>
      <c r="P29" s="55" t="str">
        <f>IF(B29=1,'KELAS (REFERENSI)'!P29,IF(B29=2,'KELAS (REFERENSI)'!P44,IF(B29=3,'KELAS (REFERENSI)'!P59,IF(B29=4,'KELAS (REFERENSI)'!P74,""))))</f>
        <v>Dua Ribu Dua Puluh Enam</v>
      </c>
      <c r="Q29" s="55" t="str">
        <f t="shared" si="4"/>
        <v>BPS Kota Jakarta Timur</v>
      </c>
      <c r="R29" s="55" t="str">
        <f t="shared" si="34"/>
        <v>#REF!</v>
      </c>
      <c r="S29" s="55" t="str">
        <f t="shared" ref="S29:T29" si="35">S28</f>
        <v>15 Juni sampai dengan 31 Agustus 2026</v>
      </c>
      <c r="T29" s="55" t="str">
        <f t="shared" si="35"/>
        <v>31 Agustus 2026</v>
      </c>
      <c r="U29" s="59" t="str">
        <f>VLOOKUP(G29,'MITRA (REFERENSI)'!$A:$Z,17,FALSE)</f>
        <v>tata.menil82@gmail.com</v>
      </c>
      <c r="V29" s="59" t="str">
        <f>VLOOKUP(G29,'MITRA (REFERENSI)'!$A:$Z,11,FALSE)</f>
        <v>Pr</v>
      </c>
      <c r="W29" s="60"/>
      <c r="X29" s="61" t="s">
        <v>7083</v>
      </c>
      <c r="Y29" s="64" t="s">
        <v>4891</v>
      </c>
      <c r="Z29" s="62"/>
      <c r="AA29" s="63"/>
      <c r="AB29" s="62"/>
      <c r="AC29" s="62"/>
      <c r="AD29" s="62"/>
      <c r="AE29" s="62"/>
      <c r="AF29" s="62"/>
      <c r="AG29" s="62"/>
      <c r="AH29" s="62"/>
      <c r="AI29" s="62"/>
      <c r="AJ29" s="62"/>
      <c r="AK29" s="59" t="str">
        <f>VLOOKUP(G29,'MITRA (REFERENSI)'!$A:$Z,5,FALSE)</f>
        <v>Jl. Angkasa 1 rt 005 rw 03 no 96</v>
      </c>
      <c r="AL29" s="59" t="str">
        <f>VLOOKUP(G29,'MITRA (REFERENSI)'!$A:$Z,13,FALSE)</f>
        <v>Kader PKK / Karang Taruna / Kader Lainnya</v>
      </c>
      <c r="AM29" s="59" t="str">
        <f>VLOOKUP(G29,'MITRA (REFERENSI)'!$A:$Z,14,FALSE)</f>
        <v/>
      </c>
    </row>
    <row r="30" ht="15.75" customHeight="1">
      <c r="A30" s="53" t="s">
        <v>5092</v>
      </c>
      <c r="B30" s="67">
        <v>1.0</v>
      </c>
      <c r="C30" s="67" t="s">
        <v>4851</v>
      </c>
      <c r="D30" s="55" t="str">
        <f t="shared" si="1"/>
        <v>1A</v>
      </c>
      <c r="E30" s="55" t="str">
        <f>VLOOKUP(D30,'KELAS (REFERENSI)'!$E$1:$J$68,6,FALSE)</f>
        <v>BWP</v>
      </c>
      <c r="F30" s="56" t="str">
        <f t="shared" si="2"/>
        <v>PETUGAS.0029/SPK/SE/PML/3172/2026</v>
      </c>
      <c r="G30" s="68" t="s">
        <v>4959</v>
      </c>
      <c r="H30" s="56" t="str">
        <f>VLOOKUP(G30,'MITRA (REFERENSI)'!$A:$Z,16,FALSE)</f>
        <v>#N/A</v>
      </c>
      <c r="I30" s="56" t="str">
        <f>VLOOKUP(G30,'MITRA (REFERENSI)'!$A:$Z,25,FALSE)</f>
        <v>#N/A</v>
      </c>
      <c r="J30" s="55" t="str">
        <f>VLOOKUP(G30,'MITRA (REFERENSI)'!$A:$Z,26,FALSE)</f>
        <v>#N/A</v>
      </c>
      <c r="K30" s="55" t="str">
        <f>VLOOKUP(G30,'MITRA (REFERENSI)'!$A:$Z,15,FALSE)</f>
        <v>#N/A</v>
      </c>
      <c r="L30" s="55" t="str">
        <f>VLOOKUP(G30,'MITRA (REFERENSI)'!$A:$Z,15,FALSE)</f>
        <v>#N/A</v>
      </c>
      <c r="M30" s="55" t="str">
        <f>IF(B30=1,'KELAS (REFERENSI)'!M30,IF(B30=2,'KELAS (REFERENSI)'!M45,IF(B30=3,'KELAS (REFERENSI)'!M60,IF(B30=4,'KELAS (REFERENSI)'!M75,""))))</f>
        <v>Jumat</v>
      </c>
      <c r="N30" s="55" t="str">
        <f>IF(B30=1,'KELAS (REFERENSI)'!N30,IF(B30=2,'KELAS (REFERENSI)'!N45,IF(B30=3,'KELAS (REFERENSI)'!N60,IF(B30=4,'KELAS (REFERENSI)'!N75,""))))</f>
        <v>Dua Puluh Sembilan</v>
      </c>
      <c r="O30" s="55" t="str">
        <f>IF(B30=1,'KELAS (REFERENSI)'!O30,IF(B30=2,'KELAS (REFERENSI)'!O45,IF(B30=3,'KELAS (REFERENSI)'!O60,IF(B30=4,'KELAS (REFERENSI)'!O75,""))))</f>
        <v>Mei</v>
      </c>
      <c r="P30" s="55" t="str">
        <f>IF(B30=1,'KELAS (REFERENSI)'!P30,IF(B30=2,'KELAS (REFERENSI)'!P45,IF(B30=3,'KELAS (REFERENSI)'!P60,IF(B30=4,'KELAS (REFERENSI)'!P75,""))))</f>
        <v>Dua Ribu Dua Puluh Enam</v>
      </c>
      <c r="Q30" s="55" t="str">
        <f t="shared" si="4"/>
        <v>BPS Kota Jakarta Timur</v>
      </c>
      <c r="R30" s="55" t="str">
        <f t="shared" si="34"/>
        <v>#REF!</v>
      </c>
      <c r="S30" s="55" t="str">
        <f t="shared" ref="S30:T30" si="36">S29</f>
        <v>15 Juni sampai dengan 31 Agustus 2026</v>
      </c>
      <c r="T30" s="55" t="str">
        <f t="shared" si="36"/>
        <v>31 Agustus 2026</v>
      </c>
      <c r="U30" s="69" t="str">
        <f>VLOOKUP(G30,'MITRA (REFERENSI)'!$A:$Z,17,FALSE)</f>
        <v>#N/A</v>
      </c>
      <c r="V30" s="59" t="str">
        <f>VLOOKUP(G30,'MITRA (REFERENSI)'!$A:$Z,11,FALSE)</f>
        <v>#N/A</v>
      </c>
      <c r="W30" s="60"/>
      <c r="X30" s="61" t="s">
        <v>4825</v>
      </c>
      <c r="Y30" s="70" t="s">
        <v>5062</v>
      </c>
      <c r="Z30" s="62"/>
      <c r="AA30" s="71" t="str">
        <f>VLOOKUP(G30,'PEGAWAI (REFERENSI)'!$A:$E,4,FALSE)</f>
        <v>Pembina/IV/a</v>
      </c>
      <c r="AB30" s="62"/>
      <c r="AC30" s="62"/>
      <c r="AD30" s="62"/>
      <c r="AE30" s="62"/>
      <c r="AF30" s="62"/>
      <c r="AG30" s="62"/>
      <c r="AH30" s="62"/>
      <c r="AI30" s="62"/>
      <c r="AJ30" s="62"/>
      <c r="AK30" s="59" t="str">
        <f>VLOOKUP(G30,'MITRA (REFERENSI)'!$A:$Z,5,FALSE)</f>
        <v>#N/A</v>
      </c>
      <c r="AL30" s="59" t="str">
        <f>VLOOKUP(G30,'MITRA (REFERENSI)'!$A:$Z,13,FALSE)</f>
        <v>#N/A</v>
      </c>
      <c r="AM30" s="59" t="str">
        <f>VLOOKUP(G30,'MITRA (REFERENSI)'!$A:$Z,14,FALSE)</f>
        <v>#N/A</v>
      </c>
    </row>
    <row r="31" ht="15.75" customHeight="1">
      <c r="A31" s="53" t="s">
        <v>5093</v>
      </c>
      <c r="B31" s="67">
        <v>1.0</v>
      </c>
      <c r="C31" s="67" t="s">
        <v>4851</v>
      </c>
      <c r="D31" s="55" t="str">
        <f t="shared" si="1"/>
        <v>1A</v>
      </c>
      <c r="E31" s="55" t="str">
        <f>VLOOKUP(D31,'KELAS (REFERENSI)'!$E$1:$J$68,6,FALSE)</f>
        <v>BWP</v>
      </c>
      <c r="F31" s="56" t="str">
        <f t="shared" si="2"/>
        <v>PETUGAS.0030/SPK/SE/PML/3172/2026</v>
      </c>
      <c r="G31" s="68" t="s">
        <v>5023</v>
      </c>
      <c r="H31" s="56" t="str">
        <f>VLOOKUP(G31,'MITRA (REFERENSI)'!$A:$Z,16,FALSE)</f>
        <v>#N/A</v>
      </c>
      <c r="I31" s="56" t="str">
        <f>VLOOKUP(G31,'MITRA (REFERENSI)'!$A:$Z,25,FALSE)</f>
        <v>#N/A</v>
      </c>
      <c r="J31" s="55" t="str">
        <f>VLOOKUP(G31,'MITRA (REFERENSI)'!$A:$Z,26,FALSE)</f>
        <v>#N/A</v>
      </c>
      <c r="K31" s="55" t="str">
        <f>VLOOKUP(G31,'MITRA (REFERENSI)'!$A:$Z,15,FALSE)</f>
        <v>#N/A</v>
      </c>
      <c r="L31" s="55" t="str">
        <f>VLOOKUP(G31,'MITRA (REFERENSI)'!$A:$Z,15,FALSE)</f>
        <v>#N/A</v>
      </c>
      <c r="M31" s="55" t="str">
        <f>IF(B31=1,'KELAS (REFERENSI)'!M31,IF(B31=2,'KELAS (REFERENSI)'!M46,IF(B31=3,'KELAS (REFERENSI)'!M61,IF(B31=4,'KELAS (REFERENSI)'!M76,""))))</f>
        <v>Jumat</v>
      </c>
      <c r="N31" s="55" t="str">
        <f>IF(B31=1,'KELAS (REFERENSI)'!N31,IF(B31=2,'KELAS (REFERENSI)'!N46,IF(B31=3,'KELAS (REFERENSI)'!N61,IF(B31=4,'KELAS (REFERENSI)'!N76,""))))</f>
        <v>Dua Puluh Sembilan</v>
      </c>
      <c r="O31" s="55" t="str">
        <f>IF(B31=1,'KELAS (REFERENSI)'!O31,IF(B31=2,'KELAS (REFERENSI)'!O46,IF(B31=3,'KELAS (REFERENSI)'!O61,IF(B31=4,'KELAS (REFERENSI)'!O76,""))))</f>
        <v>Mei</v>
      </c>
      <c r="P31" s="55" t="str">
        <f>IF(B31=1,'KELAS (REFERENSI)'!P31,IF(B31=2,'KELAS (REFERENSI)'!P46,IF(B31=3,'KELAS (REFERENSI)'!P61,IF(B31=4,'KELAS (REFERENSI)'!P76,""))))</f>
        <v>Dua Ribu Dua Puluh Enam</v>
      </c>
      <c r="Q31" s="55" t="str">
        <f t="shared" si="4"/>
        <v>BPS Kota Jakarta Timur</v>
      </c>
      <c r="R31" s="55" t="str">
        <f t="shared" si="34"/>
        <v>#REF!</v>
      </c>
      <c r="S31" s="55" t="str">
        <f t="shared" ref="S31:T31" si="37">S30</f>
        <v>15 Juni sampai dengan 31 Agustus 2026</v>
      </c>
      <c r="T31" s="55" t="str">
        <f t="shared" si="37"/>
        <v>31 Agustus 2026</v>
      </c>
      <c r="U31" s="69" t="str">
        <f>VLOOKUP(G31,'MITRA (REFERENSI)'!$A:$Z,17,FALSE)</f>
        <v>#N/A</v>
      </c>
      <c r="V31" s="59" t="str">
        <f>VLOOKUP(G31,'MITRA (REFERENSI)'!$A:$Z,11,FALSE)</f>
        <v>#N/A</v>
      </c>
      <c r="W31" s="60"/>
      <c r="X31" s="61" t="s">
        <v>4824</v>
      </c>
      <c r="Y31" s="70" t="s">
        <v>5062</v>
      </c>
      <c r="Z31" s="62"/>
      <c r="AA31" s="71" t="str">
        <f>VLOOKUP(G31,'PEGAWAI (REFERENSI)'!$A:$E,4,FALSE)</f>
        <v>Penata Muda Tk. I/III/b</v>
      </c>
      <c r="AB31" s="62"/>
      <c r="AC31" s="62"/>
      <c r="AD31" s="62"/>
      <c r="AE31" s="62"/>
      <c r="AF31" s="62"/>
      <c r="AG31" s="62"/>
      <c r="AH31" s="62"/>
      <c r="AI31" s="62"/>
      <c r="AJ31" s="62"/>
      <c r="AK31" s="59" t="str">
        <f>VLOOKUP(G31,'MITRA (REFERENSI)'!$A:$Z,5,FALSE)</f>
        <v>#N/A</v>
      </c>
      <c r="AL31" s="59" t="str">
        <f>VLOOKUP(G31,'MITRA (REFERENSI)'!$A:$Z,13,FALSE)</f>
        <v>#N/A</v>
      </c>
      <c r="AM31" s="59" t="str">
        <f>VLOOKUP(G31,'MITRA (REFERENSI)'!$A:$Z,14,FALSE)</f>
        <v>#N/A</v>
      </c>
    </row>
    <row r="32" ht="15.75" customHeight="1">
      <c r="A32" s="53" t="s">
        <v>5094</v>
      </c>
      <c r="B32" s="67">
        <v>1.0</v>
      </c>
      <c r="C32" s="67" t="s">
        <v>4851</v>
      </c>
      <c r="D32" s="55" t="str">
        <f t="shared" si="1"/>
        <v>1A</v>
      </c>
      <c r="E32" s="55" t="str">
        <f>VLOOKUP(D32,'KELAS (REFERENSI)'!$E$1:$J$68,6,FALSE)</f>
        <v>BWP</v>
      </c>
      <c r="F32" s="56" t="str">
        <f t="shared" si="2"/>
        <v>PETUGAS.0031/SPK/SE/PML/3172/2026</v>
      </c>
      <c r="G32" s="68" t="s">
        <v>7085</v>
      </c>
      <c r="H32" s="56" t="str">
        <f>VLOOKUP(G32,'MITRA (REFERENSI)'!$A:$Z,16,FALSE)</f>
        <v>#N/A</v>
      </c>
      <c r="I32" s="56" t="str">
        <f>VLOOKUP(G32,'MITRA (REFERENSI)'!$A:$Z,25,FALSE)</f>
        <v>#N/A</v>
      </c>
      <c r="J32" s="55" t="str">
        <f>VLOOKUP(G32,'MITRA (REFERENSI)'!$A:$Z,26,FALSE)</f>
        <v>#N/A</v>
      </c>
      <c r="K32" s="55" t="str">
        <f>VLOOKUP(G32,'MITRA (REFERENSI)'!$A:$Z,15,FALSE)</f>
        <v>#N/A</v>
      </c>
      <c r="L32" s="55" t="str">
        <f>VLOOKUP(G32,'MITRA (REFERENSI)'!$A:$Z,15,FALSE)</f>
        <v>#N/A</v>
      </c>
      <c r="M32" s="55" t="str">
        <f>IF(B32=1,'KELAS (REFERENSI)'!M32,IF(B32=2,'KELAS (REFERENSI)'!M47,IF(B32=3,'KELAS (REFERENSI)'!M62,IF(B32=4,'KELAS (REFERENSI)'!M77,""))))</f>
        <v>Kamis</v>
      </c>
      <c r="N32" s="55" t="str">
        <f>IF(B32=1,'KELAS (REFERENSI)'!N32,IF(B32=2,'KELAS (REFERENSI)'!N47,IF(B32=3,'KELAS (REFERENSI)'!N62,IF(B32=4,'KELAS (REFERENSI)'!N77,""))))</f>
        <v>Empat</v>
      </c>
      <c r="O32" s="55" t="str">
        <f>IF(B32=1,'KELAS (REFERENSI)'!O32,IF(B32=2,'KELAS (REFERENSI)'!O47,IF(B32=3,'KELAS (REFERENSI)'!O62,IF(B32=4,'KELAS (REFERENSI)'!O77,""))))</f>
        <v>Juni</v>
      </c>
      <c r="P32" s="55" t="str">
        <f>IF(B32=1,'KELAS (REFERENSI)'!P32,IF(B32=2,'KELAS (REFERENSI)'!P47,IF(B32=3,'KELAS (REFERENSI)'!P62,IF(B32=4,'KELAS (REFERENSI)'!P77,""))))</f>
        <v>Dua Ribu Dua Puluh Enam</v>
      </c>
      <c r="Q32" s="55" t="str">
        <f t="shared" si="4"/>
        <v>BPS Kota Jakarta Timur</v>
      </c>
      <c r="R32" s="55" t="str">
        <f t="shared" si="34"/>
        <v>#REF!</v>
      </c>
      <c r="S32" s="55" t="str">
        <f t="shared" ref="S32:T32" si="38">S31</f>
        <v>15 Juni sampai dengan 31 Agustus 2026</v>
      </c>
      <c r="T32" s="55" t="str">
        <f t="shared" si="38"/>
        <v>31 Agustus 2026</v>
      </c>
      <c r="U32" s="69" t="str">
        <f>VLOOKUP(G32,'MITRA (REFERENSI)'!$A:$Z,17,FALSE)</f>
        <v>#N/A</v>
      </c>
      <c r="V32" s="59" t="str">
        <f>VLOOKUP(G32,'MITRA (REFERENSI)'!$A:$Z,11,FALSE)</f>
        <v>#N/A</v>
      </c>
      <c r="W32" s="60"/>
      <c r="X32" s="61" t="s">
        <v>4824</v>
      </c>
      <c r="Y32" s="70" t="s">
        <v>5062</v>
      </c>
      <c r="Z32" s="62"/>
      <c r="AA32" s="71" t="str">
        <f>VLOOKUP(G32,'PEGAWAI (REFERENSI)'!$A:$E,4,FALSE)</f>
        <v>#N/A</v>
      </c>
      <c r="AB32" s="62"/>
      <c r="AC32" s="62"/>
      <c r="AD32" s="62"/>
      <c r="AE32" s="62"/>
      <c r="AF32" s="62"/>
      <c r="AG32" s="62"/>
      <c r="AH32" s="62"/>
      <c r="AI32" s="62"/>
      <c r="AJ32" s="62"/>
      <c r="AK32" s="59" t="str">
        <f>VLOOKUP(G32,'MITRA (REFERENSI)'!$A:$Z,5,FALSE)</f>
        <v>#N/A</v>
      </c>
      <c r="AL32" s="59" t="str">
        <f>VLOOKUP(G32,'MITRA (REFERENSI)'!$A:$Z,13,FALSE)</f>
        <v>#N/A</v>
      </c>
      <c r="AM32" s="59" t="str">
        <f>VLOOKUP(G32,'MITRA (REFERENSI)'!$A:$Z,14,FALSE)</f>
        <v>#N/A</v>
      </c>
    </row>
    <row r="33" ht="15.75" customHeight="1">
      <c r="A33" s="53" t="s">
        <v>5095</v>
      </c>
      <c r="B33" s="54">
        <v>1.0</v>
      </c>
      <c r="C33" s="54" t="s">
        <v>4871</v>
      </c>
      <c r="D33" s="55" t="str">
        <f t="shared" si="1"/>
        <v>1B</v>
      </c>
      <c r="E33" s="55" t="str">
        <f>VLOOKUP(D33,'KELAS (REFERENSI)'!$E$1:$J$68,6,FALSE)</f>
        <v>BWP</v>
      </c>
      <c r="F33" s="56" t="str">
        <f t="shared" si="2"/>
        <v>PETUGAS.0032/SPK/SE/PML/3172/2026</v>
      </c>
      <c r="G33" s="61" t="s">
        <v>3556</v>
      </c>
      <c r="H33" s="56" t="str">
        <f>VLOOKUP(G33,'MITRA (REFERENSI)'!$A:$Z,16,FALSE)</f>
        <v>317222040021</v>
      </c>
      <c r="I33" s="56" t="str">
        <f>VLOOKUP(G33,'MITRA (REFERENSI)'!$A:$Z,25,FALSE)</f>
        <v>Mengurus Rumah Tangga</v>
      </c>
      <c r="J33" s="55" t="str">
        <f>VLOOKUP(G33,'MITRA (REFERENSI)'!$A:$Z,26,FALSE)</f>
        <v>#REF!</v>
      </c>
      <c r="K33" s="55" t="str">
        <f>VLOOKUP(G33,'MITRA (REFERENSI)'!$A:$Z,15,FALSE)</f>
        <v>+62 813-1986-1926</v>
      </c>
      <c r="L33" s="55" t="str">
        <f>VLOOKUP(G33,'MITRA (REFERENSI)'!$A:$Z,15,FALSE)</f>
        <v>+62 813-1986-1926</v>
      </c>
      <c r="M33" s="55" t="str">
        <f>IF(B33=1,'KELAS (REFERENSI)'!M33,IF(B33=2,'KELAS (REFERENSI)'!M48,IF(B33=3,'KELAS (REFERENSI)'!M63,IF(B33=4,'KELAS (REFERENSI)'!M78,""))))</f>
        <v>Kamis</v>
      </c>
      <c r="N33" s="55" t="str">
        <f>IF(B33=1,'KELAS (REFERENSI)'!N33,IF(B33=2,'KELAS (REFERENSI)'!N48,IF(B33=3,'KELAS (REFERENSI)'!N63,IF(B33=4,'KELAS (REFERENSI)'!N78,""))))</f>
        <v>Empat</v>
      </c>
      <c r="O33" s="55" t="str">
        <f>IF(B33=1,'KELAS (REFERENSI)'!O33,IF(B33=2,'KELAS (REFERENSI)'!O48,IF(B33=3,'KELAS (REFERENSI)'!O63,IF(B33=4,'KELAS (REFERENSI)'!O78,""))))</f>
        <v>Juni</v>
      </c>
      <c r="P33" s="55" t="str">
        <f>IF(B33=1,'KELAS (REFERENSI)'!P33,IF(B33=2,'KELAS (REFERENSI)'!P48,IF(B33=3,'KELAS (REFERENSI)'!P63,IF(B33=4,'KELAS (REFERENSI)'!P78,""))))</f>
        <v>Dua Ribu Dua Puluh Enam</v>
      </c>
      <c r="Q33" s="55" t="str">
        <f t="shared" si="4"/>
        <v>BPS Kota Jakarta Timur</v>
      </c>
      <c r="R33" s="55" t="str">
        <f t="shared" si="34"/>
        <v>#REF!</v>
      </c>
      <c r="S33" s="55" t="str">
        <f t="shared" ref="S33:T33" si="39">S32</f>
        <v>15 Juni sampai dengan 31 Agustus 2026</v>
      </c>
      <c r="T33" s="55" t="str">
        <f t="shared" si="39"/>
        <v>31 Agustus 2026</v>
      </c>
      <c r="U33" s="59" t="str">
        <f>VLOOKUP(G33,'MITRA (REFERENSI)'!$A:$Z,17,FALSE)</f>
        <v>Ikohropiqoh@gmail.com</v>
      </c>
      <c r="V33" s="59" t="str">
        <f>VLOOKUP(G33,'MITRA (REFERENSI)'!$A:$Z,11,FALSE)</f>
        <v>Pr</v>
      </c>
      <c r="W33" s="60"/>
      <c r="X33" s="61" t="s">
        <v>7083</v>
      </c>
      <c r="Y33" s="64" t="s">
        <v>4891</v>
      </c>
      <c r="Z33" s="62"/>
      <c r="AA33" s="63"/>
      <c r="AB33" s="62"/>
      <c r="AC33" s="62"/>
      <c r="AD33" s="62"/>
      <c r="AE33" s="62"/>
      <c r="AF33" s="62"/>
      <c r="AG33" s="62"/>
      <c r="AH33" s="62"/>
      <c r="AI33" s="62"/>
      <c r="AJ33" s="62"/>
      <c r="AK33" s="59" t="str">
        <f>VLOOKUP(G33,'MITRA (REFERENSI)'!$A:$Z,5,FALSE)</f>
        <v>Kp. Gempol RT 002 RW 01</v>
      </c>
      <c r="AL33" s="59" t="str">
        <f>VLOOKUP(G33,'MITRA (REFERENSI)'!$A:$Z,13,FALSE)</f>
        <v>Mengurus Rumah Tangga</v>
      </c>
      <c r="AM33" s="59" t="str">
        <f>VLOOKUP(G33,'MITRA (REFERENSI)'!$A:$Z,14,FALSE)</f>
        <v/>
      </c>
    </row>
    <row r="34" ht="15.75" customHeight="1">
      <c r="A34" s="53" t="s">
        <v>5096</v>
      </c>
      <c r="B34" s="54">
        <v>1.0</v>
      </c>
      <c r="C34" s="54" t="s">
        <v>4871</v>
      </c>
      <c r="D34" s="55" t="str">
        <f t="shared" si="1"/>
        <v>1B</v>
      </c>
      <c r="E34" s="55" t="str">
        <f>VLOOKUP(D34,'KELAS (REFERENSI)'!$E$1:$J$68,6,FALSE)</f>
        <v>BWP</v>
      </c>
      <c r="F34" s="56" t="str">
        <f t="shared" si="2"/>
        <v>PETUGAS.0033/SPK/SE/PML/3172/2026</v>
      </c>
      <c r="G34" s="61" t="s">
        <v>627</v>
      </c>
      <c r="H34" s="56" t="str">
        <f>VLOOKUP(G34,'MITRA (REFERENSI)'!$A:$Z,16,FALSE)</f>
        <v>317222092115</v>
      </c>
      <c r="I34" s="56" t="str">
        <f>VLOOKUP(G34,'MITRA (REFERENSI)'!$A:$Z,25,FALSE)</f>
        <v>Wiraswasta</v>
      </c>
      <c r="J34" s="55" t="str">
        <f>VLOOKUP(G34,'MITRA (REFERENSI)'!$A:$Z,26,FALSE)</f>
        <v>#REF!</v>
      </c>
      <c r="K34" s="55" t="str">
        <f>VLOOKUP(G34,'MITRA (REFERENSI)'!$A:$Z,15,FALSE)</f>
        <v>+62 856-9196-8781</v>
      </c>
      <c r="L34" s="55" t="str">
        <f>VLOOKUP(G34,'MITRA (REFERENSI)'!$A:$Z,15,FALSE)</f>
        <v>+62 856-9196-8781</v>
      </c>
      <c r="M34" s="55" t="str">
        <f>IF(B34=1,'KELAS (REFERENSI)'!M34,IF(B34=2,'KELAS (REFERENSI)'!M49,IF(B34=3,'KELAS (REFERENSI)'!M64,IF(B34=4,'KELAS (REFERENSI)'!M79,""))))</f>
        <v>Kamis</v>
      </c>
      <c r="N34" s="55" t="str">
        <f>IF(B34=1,'KELAS (REFERENSI)'!N34,IF(B34=2,'KELAS (REFERENSI)'!N49,IF(B34=3,'KELAS (REFERENSI)'!N64,IF(B34=4,'KELAS (REFERENSI)'!N79,""))))</f>
        <v>Empat</v>
      </c>
      <c r="O34" s="55" t="str">
        <f>IF(B34=1,'KELAS (REFERENSI)'!O34,IF(B34=2,'KELAS (REFERENSI)'!O49,IF(B34=3,'KELAS (REFERENSI)'!O64,IF(B34=4,'KELAS (REFERENSI)'!O79,""))))</f>
        <v>Juni</v>
      </c>
      <c r="P34" s="55" t="str">
        <f>IF(B34=1,'KELAS (REFERENSI)'!P34,IF(B34=2,'KELAS (REFERENSI)'!P49,IF(B34=3,'KELAS (REFERENSI)'!P64,IF(B34=4,'KELAS (REFERENSI)'!P79,""))))</f>
        <v>Dua Ribu Dua Puluh Enam</v>
      </c>
      <c r="Q34" s="55" t="str">
        <f t="shared" si="4"/>
        <v>BPS Kota Jakarta Timur</v>
      </c>
      <c r="R34" s="55" t="str">
        <f t="shared" si="34"/>
        <v>#REF!</v>
      </c>
      <c r="S34" s="55" t="str">
        <f t="shared" ref="S34:T34" si="40">S33</f>
        <v>15 Juni sampai dengan 31 Agustus 2026</v>
      </c>
      <c r="T34" s="55" t="str">
        <f t="shared" si="40"/>
        <v>31 Agustus 2026</v>
      </c>
      <c r="U34" s="59" t="str">
        <f>VLOOKUP(G34,'MITRA (REFERENSI)'!$A:$Z,17,FALSE)</f>
        <v>barykey83@gmail.com</v>
      </c>
      <c r="V34" s="59" t="str">
        <f>VLOOKUP(G34,'MITRA (REFERENSI)'!$A:$Z,11,FALSE)</f>
        <v>Lk</v>
      </c>
      <c r="W34" s="60"/>
      <c r="X34" s="61" t="s">
        <v>7084</v>
      </c>
      <c r="Y34" s="64" t="s">
        <v>4891</v>
      </c>
      <c r="Z34" s="62"/>
      <c r="AA34" s="63"/>
      <c r="AB34" s="62"/>
      <c r="AC34" s="62"/>
      <c r="AD34" s="62"/>
      <c r="AE34" s="62"/>
      <c r="AF34" s="62"/>
      <c r="AG34" s="62"/>
      <c r="AH34" s="62"/>
      <c r="AI34" s="62"/>
      <c r="AJ34" s="62"/>
      <c r="AK34" s="59" t="str">
        <f>VLOOKUP(G34,'MITRA (REFERENSI)'!$A:$Z,5,FALSE)</f>
        <v>KP.BARU TIPAR CAKUNG RT 001/007</v>
      </c>
      <c r="AL34" s="59" t="str">
        <f>VLOOKUP(G34,'MITRA (REFERENSI)'!$A:$Z,13,FALSE)</f>
        <v>Wiraswasta</v>
      </c>
      <c r="AM34" s="59" t="str">
        <f>VLOOKUP(G34,'MITRA (REFERENSI)'!$A:$Z,14,FALSE)</f>
        <v/>
      </c>
    </row>
    <row r="35" ht="15.75" customHeight="1">
      <c r="A35" s="53" t="s">
        <v>5097</v>
      </c>
      <c r="B35" s="54">
        <v>1.0</v>
      </c>
      <c r="C35" s="54" t="s">
        <v>4871</v>
      </c>
      <c r="D35" s="55" t="str">
        <f t="shared" si="1"/>
        <v>1B</v>
      </c>
      <c r="E35" s="55" t="str">
        <f>VLOOKUP(D35,'KELAS (REFERENSI)'!$E$1:$J$68,6,FALSE)</f>
        <v>BWP</v>
      </c>
      <c r="F35" s="56" t="str">
        <f t="shared" si="2"/>
        <v>PETUGAS.0034/SPK/SE/PML/3172/2026</v>
      </c>
      <c r="G35" s="61" t="s">
        <v>3230</v>
      </c>
      <c r="H35" s="56" t="str">
        <f>VLOOKUP(G35,'MITRA (REFERENSI)'!$A:$Z,16,FALSE)</f>
        <v>317223020003</v>
      </c>
      <c r="I35" s="56" t="str">
        <f>VLOOKUP(G35,'MITRA (REFERENSI)'!$A:$Z,25,FALSE)</f>
        <v>Kader PKK / Karang Taruna / Kader Lainnya</v>
      </c>
      <c r="J35" s="55" t="str">
        <f>VLOOKUP(G35,'MITRA (REFERENSI)'!$A:$Z,26,FALSE)</f>
        <v>#REF!</v>
      </c>
      <c r="K35" s="55" t="str">
        <f>VLOOKUP(G35,'MITRA (REFERENSI)'!$A:$Z,15,FALSE)</f>
        <v>+62 877-3214-0651</v>
      </c>
      <c r="L35" s="55" t="str">
        <f>VLOOKUP(G35,'MITRA (REFERENSI)'!$A:$Z,15,FALSE)</f>
        <v>+62 877-3214-0651</v>
      </c>
      <c r="M35" s="55" t="str">
        <f>IF(B35=1,'KELAS (REFERENSI)'!M35,IF(B35=2,'KELAS (REFERENSI)'!M50,IF(B35=3,'KELAS (REFERENSI)'!M65,IF(B35=4,'KELAS (REFERENSI)'!M80,""))))</f>
        <v>Kamis</v>
      </c>
      <c r="N35" s="55" t="str">
        <f>IF(B35=1,'KELAS (REFERENSI)'!N35,IF(B35=2,'KELAS (REFERENSI)'!N50,IF(B35=3,'KELAS (REFERENSI)'!N65,IF(B35=4,'KELAS (REFERENSI)'!N80,""))))</f>
        <v>Empat</v>
      </c>
      <c r="O35" s="55" t="str">
        <f>IF(B35=1,'KELAS (REFERENSI)'!O35,IF(B35=2,'KELAS (REFERENSI)'!O50,IF(B35=3,'KELAS (REFERENSI)'!O65,IF(B35=4,'KELAS (REFERENSI)'!O80,""))))</f>
        <v>Juni</v>
      </c>
      <c r="P35" s="55" t="str">
        <f>IF(B35=1,'KELAS (REFERENSI)'!P35,IF(B35=2,'KELAS (REFERENSI)'!P50,IF(B35=3,'KELAS (REFERENSI)'!P65,IF(B35=4,'KELAS (REFERENSI)'!P80,""))))</f>
        <v>Dua Ribu Dua Puluh Enam</v>
      </c>
      <c r="Q35" s="55" t="str">
        <f t="shared" si="4"/>
        <v>BPS Kota Jakarta Timur</v>
      </c>
      <c r="R35" s="55" t="str">
        <f t="shared" si="34"/>
        <v>#REF!</v>
      </c>
      <c r="S35" s="55" t="str">
        <f t="shared" ref="S35:T35" si="41">S34</f>
        <v>15 Juni sampai dengan 31 Agustus 2026</v>
      </c>
      <c r="T35" s="55" t="str">
        <f t="shared" si="41"/>
        <v>31 Agustus 2026</v>
      </c>
      <c r="U35" s="59" t="str">
        <f>VLOOKUP(G35,'MITRA (REFERENSI)'!$A:$Z,17,FALSE)</f>
        <v>ayurahayu290567@gmail.com</v>
      </c>
      <c r="V35" s="59" t="str">
        <f>VLOOKUP(G35,'MITRA (REFERENSI)'!$A:$Z,11,FALSE)</f>
        <v>Pr</v>
      </c>
      <c r="W35" s="60"/>
      <c r="X35" s="61" t="s">
        <v>7083</v>
      </c>
      <c r="Y35" s="64" t="s">
        <v>4891</v>
      </c>
      <c r="Z35" s="62"/>
      <c r="AA35" s="63"/>
      <c r="AB35" s="62"/>
      <c r="AC35" s="62"/>
      <c r="AD35" s="62"/>
      <c r="AE35" s="62"/>
      <c r="AF35" s="62"/>
      <c r="AG35" s="62"/>
      <c r="AH35" s="62"/>
      <c r="AI35" s="62"/>
      <c r="AJ35" s="62"/>
      <c r="AK35" s="59" t="str">
        <f>VLOOKUP(G35,'MITRA (REFERENSI)'!$A:$Z,5,FALSE)</f>
        <v>Kandang Besar RT.012/004 UJUNG MENTENG</v>
      </c>
      <c r="AL35" s="59" t="str">
        <f>VLOOKUP(G35,'MITRA (REFERENSI)'!$A:$Z,13,FALSE)</f>
        <v>Kader PKK / Karang Taruna / Kader Lainnya</v>
      </c>
      <c r="AM35" s="59" t="str">
        <f>VLOOKUP(G35,'MITRA (REFERENSI)'!$A:$Z,14,FALSE)</f>
        <v/>
      </c>
    </row>
    <row r="36" ht="15.75" customHeight="1">
      <c r="A36" s="53" t="s">
        <v>5098</v>
      </c>
      <c r="B36" s="54">
        <v>1.0</v>
      </c>
      <c r="C36" s="54" t="s">
        <v>4871</v>
      </c>
      <c r="D36" s="55" t="str">
        <f t="shared" si="1"/>
        <v>1B</v>
      </c>
      <c r="E36" s="55" t="str">
        <f>VLOOKUP(D36,'KELAS (REFERENSI)'!$E$1:$J$68,6,FALSE)</f>
        <v>BWP</v>
      </c>
      <c r="F36" s="56" t="str">
        <f t="shared" si="2"/>
        <v>PETUGAS.0035/SPK/SE/PML/3172/2026</v>
      </c>
      <c r="G36" s="61" t="s">
        <v>2275</v>
      </c>
      <c r="H36" s="56" t="str">
        <f>VLOOKUP(G36,'MITRA (REFERENSI)'!$A:$Z,16,FALSE)</f>
        <v>317222092384</v>
      </c>
      <c r="I36" s="56" t="str">
        <f>VLOOKUP(G36,'MITRA (REFERENSI)'!$A:$Z,25,FALSE)</f>
        <v>Kader PKK / Karang Taruna / Kader Lainnya</v>
      </c>
      <c r="J36" s="55" t="str">
        <f>VLOOKUP(G36,'MITRA (REFERENSI)'!$A:$Z,26,FALSE)</f>
        <v>#REF!</v>
      </c>
      <c r="K36" s="55" t="str">
        <f>VLOOKUP(G36,'MITRA (REFERENSI)'!$A:$Z,15,FALSE)</f>
        <v>+62 812-1861-1775</v>
      </c>
      <c r="L36" s="55" t="str">
        <f>VLOOKUP(G36,'MITRA (REFERENSI)'!$A:$Z,15,FALSE)</f>
        <v>+62 812-1861-1775</v>
      </c>
      <c r="M36" s="55" t="str">
        <f>IF(B36=1,'KELAS (REFERENSI)'!M36,IF(B36=2,'KELAS (REFERENSI)'!M51,IF(B36=3,'KELAS (REFERENSI)'!M66,IF(B36=4,'KELAS (REFERENSI)'!M81,""))))</f>
        <v>Kamis</v>
      </c>
      <c r="N36" s="55" t="str">
        <f>IF(B36=1,'KELAS (REFERENSI)'!N36,IF(B36=2,'KELAS (REFERENSI)'!N51,IF(B36=3,'KELAS (REFERENSI)'!N66,IF(B36=4,'KELAS (REFERENSI)'!N81,""))))</f>
        <v>Empat</v>
      </c>
      <c r="O36" s="55" t="str">
        <f>IF(B36=1,'KELAS (REFERENSI)'!O36,IF(B36=2,'KELAS (REFERENSI)'!O51,IF(B36=3,'KELAS (REFERENSI)'!O66,IF(B36=4,'KELAS (REFERENSI)'!O81,""))))</f>
        <v>Juni</v>
      </c>
      <c r="P36" s="55" t="str">
        <f>IF(B36=1,'KELAS (REFERENSI)'!P36,IF(B36=2,'KELAS (REFERENSI)'!P51,IF(B36=3,'KELAS (REFERENSI)'!P66,IF(B36=4,'KELAS (REFERENSI)'!P81,""))))</f>
        <v>Dua Ribu Dua Puluh Enam</v>
      </c>
      <c r="Q36" s="55" t="str">
        <f t="shared" si="4"/>
        <v>BPS Kota Jakarta Timur</v>
      </c>
      <c r="R36" s="55" t="str">
        <f t="shared" si="34"/>
        <v>#REF!</v>
      </c>
      <c r="S36" s="55" t="str">
        <f t="shared" ref="S36:T36" si="42">S35</f>
        <v>15 Juni sampai dengan 31 Agustus 2026</v>
      </c>
      <c r="T36" s="55" t="str">
        <f t="shared" si="42"/>
        <v>31 Agustus 2026</v>
      </c>
      <c r="U36" s="59" t="str">
        <f>VLOOKUP(G36,'MITRA (REFERENSI)'!$A:$Z,17,FALSE)</f>
        <v>novaarta030@gmail.com</v>
      </c>
      <c r="V36" s="59" t="str">
        <f>VLOOKUP(G36,'MITRA (REFERENSI)'!$A:$Z,11,FALSE)</f>
        <v>Pr</v>
      </c>
      <c r="W36" s="60"/>
      <c r="X36" s="61" t="s">
        <v>7084</v>
      </c>
      <c r="Y36" s="64" t="s">
        <v>4891</v>
      </c>
      <c r="Z36" s="62"/>
      <c r="AA36" s="63"/>
      <c r="AB36" s="62"/>
      <c r="AC36" s="62"/>
      <c r="AD36" s="62"/>
      <c r="AE36" s="62"/>
      <c r="AF36" s="62"/>
      <c r="AG36" s="62"/>
      <c r="AH36" s="62"/>
      <c r="AI36" s="62"/>
      <c r="AJ36" s="62"/>
      <c r="AK36" s="59" t="str">
        <f>VLOOKUP(G36,'MITRA (REFERENSI)'!$A:$Z,5,FALSE)</f>
        <v>Kp. Pisangan Rt. 001 Rw. 004 No. 51D</v>
      </c>
      <c r="AL36" s="59" t="str">
        <f>VLOOKUP(G36,'MITRA (REFERENSI)'!$A:$Z,13,FALSE)</f>
        <v>Kader PKK / Karang Taruna / Kader Lainnya</v>
      </c>
      <c r="AM36" s="59" t="str">
        <f>VLOOKUP(G36,'MITRA (REFERENSI)'!$A:$Z,14,FALSE)</f>
        <v/>
      </c>
    </row>
    <row r="37" ht="15.75" customHeight="1">
      <c r="A37" s="53" t="s">
        <v>5099</v>
      </c>
      <c r="B37" s="54">
        <v>1.0</v>
      </c>
      <c r="C37" s="54" t="s">
        <v>4871</v>
      </c>
      <c r="D37" s="55" t="str">
        <f t="shared" si="1"/>
        <v>1B</v>
      </c>
      <c r="E37" s="55" t="str">
        <f>VLOOKUP(D37,'KELAS (REFERENSI)'!$E$1:$J$68,6,FALSE)</f>
        <v>BWP</v>
      </c>
      <c r="F37" s="56" t="str">
        <f t="shared" si="2"/>
        <v>PETUGAS.0036/SPK/SE/PML/3172/2026</v>
      </c>
      <c r="G37" s="61" t="s">
        <v>255</v>
      </c>
      <c r="H37" s="56" t="str">
        <f>VLOOKUP(G37,'MITRA (REFERENSI)'!$A:$Z,16,FALSE)</f>
        <v>317222040075</v>
      </c>
      <c r="I37" s="56" t="str">
        <f>VLOOKUP(G37,'MITRA (REFERENSI)'!$A:$Z,25,FALSE)</f>
        <v>Pelajar / Mahasiswa</v>
      </c>
      <c r="J37" s="55" t="str">
        <f>VLOOKUP(G37,'MITRA (REFERENSI)'!$A:$Z,26,FALSE)</f>
        <v>#REF!</v>
      </c>
      <c r="K37" s="55" t="str">
        <f>VLOOKUP(G37,'MITRA (REFERENSI)'!$A:$Z,15,FALSE)</f>
        <v>+62 858-8089-2684</v>
      </c>
      <c r="L37" s="55" t="str">
        <f>VLOOKUP(G37,'MITRA (REFERENSI)'!$A:$Z,15,FALSE)</f>
        <v>+62 858-8089-2684</v>
      </c>
      <c r="M37" s="55" t="str">
        <f>IF(B37=1,'KELAS (REFERENSI)'!M37,IF(B37=2,'KELAS (REFERENSI)'!M52,IF(B37=3,'KELAS (REFERENSI)'!M67,IF(B37=4,'KELAS (REFERENSI)'!M82,""))))</f>
        <v>Kamis</v>
      </c>
      <c r="N37" s="55" t="str">
        <f>IF(B37=1,'KELAS (REFERENSI)'!N37,IF(B37=2,'KELAS (REFERENSI)'!N52,IF(B37=3,'KELAS (REFERENSI)'!N67,IF(B37=4,'KELAS (REFERENSI)'!N82,""))))</f>
        <v>Empat</v>
      </c>
      <c r="O37" s="55" t="str">
        <f>IF(B37=1,'KELAS (REFERENSI)'!O37,IF(B37=2,'KELAS (REFERENSI)'!O52,IF(B37=3,'KELAS (REFERENSI)'!O67,IF(B37=4,'KELAS (REFERENSI)'!O82,""))))</f>
        <v>Juni</v>
      </c>
      <c r="P37" s="55" t="str">
        <f>IF(B37=1,'KELAS (REFERENSI)'!P37,IF(B37=2,'KELAS (REFERENSI)'!P52,IF(B37=3,'KELAS (REFERENSI)'!P67,IF(B37=4,'KELAS (REFERENSI)'!P82,""))))</f>
        <v>Dua Ribu Dua Puluh Enam</v>
      </c>
      <c r="Q37" s="55" t="str">
        <f t="shared" si="4"/>
        <v>BPS Kota Jakarta Timur</v>
      </c>
      <c r="R37" s="55" t="str">
        <f t="shared" si="34"/>
        <v>#REF!</v>
      </c>
      <c r="S37" s="55" t="str">
        <f t="shared" ref="S37:T37" si="43">S36</f>
        <v>15 Juni sampai dengan 31 Agustus 2026</v>
      </c>
      <c r="T37" s="55" t="str">
        <f t="shared" si="43"/>
        <v>31 Agustus 2026</v>
      </c>
      <c r="U37" s="59" t="str">
        <f>VLOOKUP(G37,'MITRA (REFERENSI)'!$A:$Z,17,FALSE)</f>
        <v>alffito15@gmail.com</v>
      </c>
      <c r="V37" s="59" t="str">
        <f>VLOOKUP(G37,'MITRA (REFERENSI)'!$A:$Z,11,FALSE)</f>
        <v>Lk</v>
      </c>
      <c r="W37" s="60"/>
      <c r="X37" s="61" t="s">
        <v>7083</v>
      </c>
      <c r="Y37" s="64" t="s">
        <v>4891</v>
      </c>
      <c r="Z37" s="62"/>
      <c r="AA37" s="63"/>
      <c r="AB37" s="62"/>
      <c r="AC37" s="62"/>
      <c r="AD37" s="62"/>
      <c r="AE37" s="62"/>
      <c r="AF37" s="62"/>
      <c r="AG37" s="62"/>
      <c r="AH37" s="62"/>
      <c r="AI37" s="62"/>
      <c r="AJ37" s="62"/>
      <c r="AK37" s="59" t="str">
        <f>VLOOKUP(G37,'MITRA (REFERENSI)'!$A:$Z,5,FALSE)</f>
        <v>jalan rawa kuning RT 007 RW 016 GG Abadi</v>
      </c>
      <c r="AL37" s="59" t="str">
        <f>VLOOKUP(G37,'MITRA (REFERENSI)'!$A:$Z,13,FALSE)</f>
        <v>Pelajar / Mahasiswa</v>
      </c>
      <c r="AM37" s="59" t="str">
        <f>VLOOKUP(G37,'MITRA (REFERENSI)'!$A:$Z,14,FALSE)</f>
        <v/>
      </c>
    </row>
    <row r="38" ht="15.75" customHeight="1">
      <c r="A38" s="53" t="s">
        <v>5100</v>
      </c>
      <c r="B38" s="54">
        <v>1.0</v>
      </c>
      <c r="C38" s="54" t="s">
        <v>4871</v>
      </c>
      <c r="D38" s="55" t="str">
        <f t="shared" si="1"/>
        <v>1B</v>
      </c>
      <c r="E38" s="55" t="str">
        <f>VLOOKUP(D38,'KELAS (REFERENSI)'!$E$1:$J$68,6,FALSE)</f>
        <v>BWP</v>
      </c>
      <c r="F38" s="56" t="str">
        <f t="shared" si="2"/>
        <v>PETUGAS.0037/SPK/SE/PML/3172/2026</v>
      </c>
      <c r="G38" s="61" t="s">
        <v>1738</v>
      </c>
      <c r="H38" s="56" t="str">
        <f>VLOOKUP(G38,'MITRA (REFERENSI)'!$A:$Z,16,FALSE)</f>
        <v>317225050045</v>
      </c>
      <c r="I38" s="56" t="str">
        <f>VLOOKUP(G38,'MITRA (REFERENSI)'!$A:$Z,25,FALSE)</f>
        <v>Kader PKK / Karang Taruna / Kader Lainnya</v>
      </c>
      <c r="J38" s="55" t="str">
        <f>VLOOKUP(G38,'MITRA (REFERENSI)'!$A:$Z,26,FALSE)</f>
        <v>#REF!</v>
      </c>
      <c r="K38" s="55" t="str">
        <f>VLOOKUP(G38,'MITRA (REFERENSI)'!$A:$Z,15,FALSE)</f>
        <v>+62 895-3404-83304</v>
      </c>
      <c r="L38" s="55" t="str">
        <f>VLOOKUP(G38,'MITRA (REFERENSI)'!$A:$Z,15,FALSE)</f>
        <v>+62 895-3404-83304</v>
      </c>
      <c r="M38" s="55" t="str">
        <f>IF(B38=1,'KELAS (REFERENSI)'!M38,IF(B38=2,'KELAS (REFERENSI)'!M53,IF(B38=3,'KELAS (REFERENSI)'!M68,IF(B38=4,'KELAS (REFERENSI)'!M83,""))))</f>
        <v>Kamis</v>
      </c>
      <c r="N38" s="55" t="str">
        <f>IF(B38=1,'KELAS (REFERENSI)'!N38,IF(B38=2,'KELAS (REFERENSI)'!N53,IF(B38=3,'KELAS (REFERENSI)'!N68,IF(B38=4,'KELAS (REFERENSI)'!N83,""))))</f>
        <v>Empat</v>
      </c>
      <c r="O38" s="55" t="str">
        <f>IF(B38=1,'KELAS (REFERENSI)'!O38,IF(B38=2,'KELAS (REFERENSI)'!O53,IF(B38=3,'KELAS (REFERENSI)'!O68,IF(B38=4,'KELAS (REFERENSI)'!O83,""))))</f>
        <v>Juni</v>
      </c>
      <c r="P38" s="55" t="str">
        <f>IF(B38=1,'KELAS (REFERENSI)'!P38,IF(B38=2,'KELAS (REFERENSI)'!P53,IF(B38=3,'KELAS (REFERENSI)'!P68,IF(B38=4,'KELAS (REFERENSI)'!P83,""))))</f>
        <v>Dua Ribu Dua Puluh Enam</v>
      </c>
      <c r="Q38" s="55" t="str">
        <f t="shared" si="4"/>
        <v>BPS Kota Jakarta Timur</v>
      </c>
      <c r="R38" s="55" t="str">
        <f t="shared" si="34"/>
        <v>#REF!</v>
      </c>
      <c r="S38" s="55" t="str">
        <f t="shared" ref="S38:T38" si="44">S37</f>
        <v>15 Juni sampai dengan 31 Agustus 2026</v>
      </c>
      <c r="T38" s="55" t="str">
        <f t="shared" si="44"/>
        <v>31 Agustus 2026</v>
      </c>
      <c r="U38" s="59" t="str">
        <f>VLOOKUP(G38,'MITRA (REFERENSI)'!$A:$Z,17,FALSE)</f>
        <v>idafarida200780@gmail.com</v>
      </c>
      <c r="V38" s="59" t="str">
        <f>VLOOKUP(G38,'MITRA (REFERENSI)'!$A:$Z,11,FALSE)</f>
        <v>Pr</v>
      </c>
      <c r="W38" s="60"/>
      <c r="X38" s="61" t="s">
        <v>7084</v>
      </c>
      <c r="Y38" s="64" t="s">
        <v>4891</v>
      </c>
      <c r="Z38" s="62"/>
      <c r="AA38" s="63"/>
      <c r="AB38" s="62"/>
      <c r="AC38" s="62"/>
      <c r="AD38" s="62"/>
      <c r="AE38" s="62"/>
      <c r="AF38" s="62"/>
      <c r="AG38" s="62"/>
      <c r="AH38" s="62"/>
      <c r="AI38" s="62"/>
      <c r="AJ38" s="62"/>
      <c r="AK38" s="59" t="str">
        <f>VLOOKUP(G38,'MITRA (REFERENSI)'!$A:$Z,5,FALSE)</f>
        <v>Jl Kayumanis IX RT012 RW 009 No 26 Matraman Jakarta Timur</v>
      </c>
      <c r="AL38" s="59" t="str">
        <f>VLOOKUP(G38,'MITRA (REFERENSI)'!$A:$Z,13,FALSE)</f>
        <v>Kader PKK / Karang Taruna / Kader Lainnya</v>
      </c>
      <c r="AM38" s="59" t="str">
        <f>VLOOKUP(G38,'MITRA (REFERENSI)'!$A:$Z,14,FALSE)</f>
        <v/>
      </c>
    </row>
    <row r="39" ht="15.75" customHeight="1">
      <c r="A39" s="53" t="s">
        <v>5101</v>
      </c>
      <c r="B39" s="54">
        <v>1.0</v>
      </c>
      <c r="C39" s="54" t="s">
        <v>4871</v>
      </c>
      <c r="D39" s="55" t="str">
        <f t="shared" si="1"/>
        <v>1B</v>
      </c>
      <c r="E39" s="55" t="str">
        <f>VLOOKUP(D39,'KELAS (REFERENSI)'!$E$1:$J$68,6,FALSE)</f>
        <v>BWP</v>
      </c>
      <c r="F39" s="56" t="str">
        <f t="shared" si="2"/>
        <v>PETUGAS.0038/SPK/SE/PML/3172/2026</v>
      </c>
      <c r="G39" s="61" t="s">
        <v>3484</v>
      </c>
      <c r="H39" s="56" t="str">
        <f>VLOOKUP(G39,'MITRA (REFERENSI)'!$A:$Z,16,FALSE)</f>
        <v>317222010064</v>
      </c>
      <c r="I39" s="56" t="str">
        <f>VLOOKUP(G39,'MITRA (REFERENSI)'!$A:$Z,25,FALSE)</f>
        <v>Freelance</v>
      </c>
      <c r="J39" s="55" t="str">
        <f>VLOOKUP(G39,'MITRA (REFERENSI)'!$A:$Z,26,FALSE)</f>
        <v>#REF!</v>
      </c>
      <c r="K39" s="55" t="str">
        <f>VLOOKUP(G39,'MITRA (REFERENSI)'!$A:$Z,15,FALSE)</f>
        <v>+62 812-9066-0312</v>
      </c>
      <c r="L39" s="55" t="str">
        <f>VLOOKUP(G39,'MITRA (REFERENSI)'!$A:$Z,15,FALSE)</f>
        <v>+62 812-9066-0312</v>
      </c>
      <c r="M39" s="55" t="str">
        <f>IF(B39=1,'KELAS (REFERENSI)'!M39,IF(B39=2,'KELAS (REFERENSI)'!M54,IF(B39=3,'KELAS (REFERENSI)'!M69,IF(B39=4,'KELAS (REFERENSI)'!M84,""))))</f>
        <v>Kamis</v>
      </c>
      <c r="N39" s="55" t="str">
        <f>IF(B39=1,'KELAS (REFERENSI)'!N39,IF(B39=2,'KELAS (REFERENSI)'!N54,IF(B39=3,'KELAS (REFERENSI)'!N69,IF(B39=4,'KELAS (REFERENSI)'!N84,""))))</f>
        <v>Empat</v>
      </c>
      <c r="O39" s="55" t="str">
        <f>IF(B39=1,'KELAS (REFERENSI)'!O39,IF(B39=2,'KELAS (REFERENSI)'!O54,IF(B39=3,'KELAS (REFERENSI)'!O69,IF(B39=4,'KELAS (REFERENSI)'!O84,""))))</f>
        <v>Juni</v>
      </c>
      <c r="P39" s="55" t="str">
        <f>IF(B39=1,'KELAS (REFERENSI)'!P39,IF(B39=2,'KELAS (REFERENSI)'!P54,IF(B39=3,'KELAS (REFERENSI)'!P69,IF(B39=4,'KELAS (REFERENSI)'!P84,""))))</f>
        <v>Dua Ribu Dua Puluh Enam</v>
      </c>
      <c r="Q39" s="55" t="str">
        <f t="shared" si="4"/>
        <v>BPS Kota Jakarta Timur</v>
      </c>
      <c r="R39" s="55" t="str">
        <f t="shared" si="34"/>
        <v>#REF!</v>
      </c>
      <c r="S39" s="55" t="str">
        <f t="shared" ref="S39:T39" si="45">S38</f>
        <v>15 Juni sampai dengan 31 Agustus 2026</v>
      </c>
      <c r="T39" s="55" t="str">
        <f t="shared" si="45"/>
        <v>31 Agustus 2026</v>
      </c>
      <c r="U39" s="59" t="str">
        <f>VLOOKUP(G39,'MITRA (REFERENSI)'!$A:$Z,17,FALSE)</f>
        <v>Rezhamarsyaf@gmail.com</v>
      </c>
      <c r="V39" s="59" t="str">
        <f>VLOOKUP(G39,'MITRA (REFERENSI)'!$A:$Z,11,FALSE)</f>
        <v>Lk</v>
      </c>
      <c r="W39" s="60"/>
      <c r="X39" s="61" t="s">
        <v>7083</v>
      </c>
      <c r="Y39" s="64" t="s">
        <v>4891</v>
      </c>
      <c r="Z39" s="62"/>
      <c r="AA39" s="63"/>
      <c r="AB39" s="62"/>
      <c r="AC39" s="62"/>
      <c r="AD39" s="62"/>
      <c r="AE39" s="62"/>
      <c r="AF39" s="62"/>
      <c r="AG39" s="62"/>
      <c r="AH39" s="62"/>
      <c r="AI39" s="62"/>
      <c r="AJ39" s="62"/>
      <c r="AK39" s="59" t="str">
        <f>VLOOKUP(G39,'MITRA (REFERENSI)'!$A:$Z,5,FALSE)</f>
        <v>Jln. Kp Rawa Badung Rt. 009 Rw. 007</v>
      </c>
      <c r="AL39" s="59" t="str">
        <f>VLOOKUP(G39,'MITRA (REFERENSI)'!$A:$Z,13,FALSE)</f>
        <v>Lainnya</v>
      </c>
      <c r="AM39" s="59" t="str">
        <f>VLOOKUP(G39,'MITRA (REFERENSI)'!$A:$Z,14,FALSE)</f>
        <v>Freelance</v>
      </c>
    </row>
    <row r="40" ht="15.75" customHeight="1">
      <c r="A40" s="53" t="s">
        <v>5102</v>
      </c>
      <c r="B40" s="54">
        <v>1.0</v>
      </c>
      <c r="C40" s="54" t="s">
        <v>4871</v>
      </c>
      <c r="D40" s="55" t="str">
        <f t="shared" si="1"/>
        <v>1B</v>
      </c>
      <c r="E40" s="55" t="str">
        <f>VLOOKUP(D40,'KELAS (REFERENSI)'!$E$1:$J$68,6,FALSE)</f>
        <v>BWP</v>
      </c>
      <c r="F40" s="56" t="str">
        <f t="shared" si="2"/>
        <v>PETUGAS.0039/SPK/SE/PML/3172/2026</v>
      </c>
      <c r="G40" s="61" t="s">
        <v>4636</v>
      </c>
      <c r="H40" s="56" t="str">
        <f>VLOOKUP(G40,'MITRA (REFERENSI)'!$A:$Z,16,FALSE)</f>
        <v>317223020004</v>
      </c>
      <c r="I40" s="56" t="str">
        <f>VLOOKUP(G40,'MITRA (REFERENSI)'!$A:$Z,25,FALSE)</f>
        <v>Wiraswasta</v>
      </c>
      <c r="J40" s="55" t="str">
        <f>VLOOKUP(G40,'MITRA (REFERENSI)'!$A:$Z,26,FALSE)</f>
        <v>#REF!</v>
      </c>
      <c r="K40" s="55" t="str">
        <f>VLOOKUP(G40,'MITRA (REFERENSI)'!$A:$Z,15,FALSE)</f>
        <v>+62 817-7952-4018</v>
      </c>
      <c r="L40" s="55" t="str">
        <f>VLOOKUP(G40,'MITRA (REFERENSI)'!$A:$Z,15,FALSE)</f>
        <v>+62 817-7952-4018</v>
      </c>
      <c r="M40" s="55" t="str">
        <f>IF(B40=1,'KELAS (REFERENSI)'!M40,IF(B40=2,'KELAS (REFERENSI)'!M55,IF(B40=3,'KELAS (REFERENSI)'!M70,IF(B40=4,'KELAS (REFERENSI)'!M85,""))))</f>
        <v>Kamis</v>
      </c>
      <c r="N40" s="55" t="str">
        <f>IF(B40=1,'KELAS (REFERENSI)'!N40,IF(B40=2,'KELAS (REFERENSI)'!N55,IF(B40=3,'KELAS (REFERENSI)'!N70,IF(B40=4,'KELAS (REFERENSI)'!N85,""))))</f>
        <v>Empat</v>
      </c>
      <c r="O40" s="55" t="str">
        <f>IF(B40=1,'KELAS (REFERENSI)'!O40,IF(B40=2,'KELAS (REFERENSI)'!O55,IF(B40=3,'KELAS (REFERENSI)'!O70,IF(B40=4,'KELAS (REFERENSI)'!O85,""))))</f>
        <v>Juni</v>
      </c>
      <c r="P40" s="55" t="str">
        <f>IF(B40=1,'KELAS (REFERENSI)'!P40,IF(B40=2,'KELAS (REFERENSI)'!P55,IF(B40=3,'KELAS (REFERENSI)'!P70,IF(B40=4,'KELAS (REFERENSI)'!P85,""))))</f>
        <v>Dua Ribu Dua Puluh Enam</v>
      </c>
      <c r="Q40" s="55" t="str">
        <f t="shared" si="4"/>
        <v>BPS Kota Jakarta Timur</v>
      </c>
      <c r="R40" s="55" t="str">
        <f t="shared" si="34"/>
        <v>#REF!</v>
      </c>
      <c r="S40" s="55" t="str">
        <f t="shared" ref="S40:T40" si="46">S39</f>
        <v>15 Juni sampai dengan 31 Agustus 2026</v>
      </c>
      <c r="T40" s="55" t="str">
        <f t="shared" si="46"/>
        <v>31 Agustus 2026</v>
      </c>
      <c r="U40" s="59" t="str">
        <f>VLOOKUP(G40,'MITRA (REFERENSI)'!$A:$Z,17,FALSE)</f>
        <v>octavianiyuanita648@gmail.com</v>
      </c>
      <c r="V40" s="59" t="str">
        <f>VLOOKUP(G40,'MITRA (REFERENSI)'!$A:$Z,11,FALSE)</f>
        <v>Pr</v>
      </c>
      <c r="W40" s="60"/>
      <c r="X40" s="61" t="s">
        <v>7083</v>
      </c>
      <c r="Y40" s="64" t="s">
        <v>4891</v>
      </c>
      <c r="Z40" s="62"/>
      <c r="AA40" s="63"/>
      <c r="AB40" s="62"/>
      <c r="AC40" s="62"/>
      <c r="AD40" s="62"/>
      <c r="AE40" s="62"/>
      <c r="AF40" s="62"/>
      <c r="AG40" s="62"/>
      <c r="AH40" s="62"/>
      <c r="AI40" s="62"/>
      <c r="AJ40" s="62"/>
      <c r="AK40" s="59" t="str">
        <f>VLOOKUP(G40,'MITRA (REFERENSI)'!$A:$Z,5,FALSE)</f>
        <v>Jatinegara Lio 1 Rt 005 Rw 04</v>
      </c>
      <c r="AL40" s="59" t="str">
        <f>VLOOKUP(G40,'MITRA (REFERENSI)'!$A:$Z,13,FALSE)</f>
        <v>Wiraswasta</v>
      </c>
      <c r="AM40" s="59" t="str">
        <f>VLOOKUP(G40,'MITRA (REFERENSI)'!$A:$Z,14,FALSE)</f>
        <v/>
      </c>
    </row>
    <row r="41" ht="15.75" customHeight="1">
      <c r="A41" s="53" t="s">
        <v>5103</v>
      </c>
      <c r="B41" s="54">
        <v>1.0</v>
      </c>
      <c r="C41" s="54" t="s">
        <v>4871</v>
      </c>
      <c r="D41" s="55" t="str">
        <f t="shared" si="1"/>
        <v>1B</v>
      </c>
      <c r="E41" s="55" t="str">
        <f>VLOOKUP(D41,'KELAS (REFERENSI)'!$E$1:$J$68,6,FALSE)</f>
        <v>BWP</v>
      </c>
      <c r="F41" s="56" t="str">
        <f t="shared" si="2"/>
        <v>PETUGAS.0040/SPK/SE/PML/3172/2026</v>
      </c>
      <c r="G41" s="61" t="s">
        <v>73</v>
      </c>
      <c r="H41" s="56" t="str">
        <f>VLOOKUP(G41,'MITRA (REFERENSI)'!$A:$Z,16,FALSE)</f>
        <v>317222010093</v>
      </c>
      <c r="I41" s="56" t="str">
        <f>VLOOKUP(G41,'MITRA (REFERENSI)'!$A:$Z,25,FALSE)</f>
        <v>Wiraswasta</v>
      </c>
      <c r="J41" s="55" t="str">
        <f>VLOOKUP(G41,'MITRA (REFERENSI)'!$A:$Z,26,FALSE)</f>
        <v>#REF!</v>
      </c>
      <c r="K41" s="55" t="str">
        <f>VLOOKUP(G41,'MITRA (REFERENSI)'!$A:$Z,15,FALSE)</f>
        <v>+62 812-8444-8884</v>
      </c>
      <c r="L41" s="55" t="str">
        <f>VLOOKUP(G41,'MITRA (REFERENSI)'!$A:$Z,15,FALSE)</f>
        <v>+62 812-8444-8884</v>
      </c>
      <c r="M41" s="55" t="str">
        <f>IF(B41=1,'KELAS (REFERENSI)'!M41,IF(B41=2,'KELAS (REFERENSI)'!M56,IF(B41=3,'KELAS (REFERENSI)'!M71,IF(B41=4,'KELAS (REFERENSI)'!M86,""))))</f>
        <v>Kamis</v>
      </c>
      <c r="N41" s="55" t="str">
        <f>IF(B41=1,'KELAS (REFERENSI)'!N41,IF(B41=2,'KELAS (REFERENSI)'!N56,IF(B41=3,'KELAS (REFERENSI)'!N71,IF(B41=4,'KELAS (REFERENSI)'!N86,""))))</f>
        <v>Empat</v>
      </c>
      <c r="O41" s="55" t="str">
        <f>IF(B41=1,'KELAS (REFERENSI)'!O41,IF(B41=2,'KELAS (REFERENSI)'!O56,IF(B41=3,'KELAS (REFERENSI)'!O71,IF(B41=4,'KELAS (REFERENSI)'!O86,""))))</f>
        <v>Juni</v>
      </c>
      <c r="P41" s="55" t="str">
        <f>IF(B41=1,'KELAS (REFERENSI)'!P41,IF(B41=2,'KELAS (REFERENSI)'!P56,IF(B41=3,'KELAS (REFERENSI)'!P71,IF(B41=4,'KELAS (REFERENSI)'!P86,""))))</f>
        <v>Dua Ribu Dua Puluh Enam</v>
      </c>
      <c r="Q41" s="55" t="str">
        <f t="shared" si="4"/>
        <v>BPS Kota Jakarta Timur</v>
      </c>
      <c r="R41" s="55" t="str">
        <f t="shared" si="34"/>
        <v>#REF!</v>
      </c>
      <c r="S41" s="55" t="str">
        <f t="shared" ref="S41:T41" si="47">S40</f>
        <v>15 Juni sampai dengan 31 Agustus 2026</v>
      </c>
      <c r="T41" s="55" t="str">
        <f t="shared" si="47"/>
        <v>31 Agustus 2026</v>
      </c>
      <c r="U41" s="59" t="str">
        <f>VLOOKUP(G41,'MITRA (REFERENSI)'!$A:$Z,17,FALSE)</f>
        <v>achmadasadi001@gmail.com</v>
      </c>
      <c r="V41" s="59" t="str">
        <f>VLOOKUP(G41,'MITRA (REFERENSI)'!$A:$Z,11,FALSE)</f>
        <v>Lk</v>
      </c>
      <c r="W41" s="60"/>
      <c r="X41" s="61" t="s">
        <v>7083</v>
      </c>
      <c r="Y41" s="64" t="s">
        <v>4891</v>
      </c>
      <c r="Z41" s="62"/>
      <c r="AA41" s="63"/>
      <c r="AB41" s="62"/>
      <c r="AC41" s="62"/>
      <c r="AD41" s="62"/>
      <c r="AE41" s="62"/>
      <c r="AF41" s="62"/>
      <c r="AG41" s="62"/>
      <c r="AH41" s="62"/>
      <c r="AI41" s="62"/>
      <c r="AJ41" s="62"/>
      <c r="AK41" s="59" t="str">
        <f>VLOOKUP(G41,'MITRA (REFERENSI)'!$A:$Z,5,FALSE)</f>
        <v>Kp.Pisangan Rt 001/04 no.20</v>
      </c>
      <c r="AL41" s="59" t="str">
        <f>VLOOKUP(G41,'MITRA (REFERENSI)'!$A:$Z,13,FALSE)</f>
        <v>Wiraswasta</v>
      </c>
      <c r="AM41" s="59" t="str">
        <f>VLOOKUP(G41,'MITRA (REFERENSI)'!$A:$Z,14,FALSE)</f>
        <v/>
      </c>
    </row>
    <row r="42" ht="15.75" customHeight="1">
      <c r="A42" s="53" t="s">
        <v>5104</v>
      </c>
      <c r="B42" s="54">
        <v>1.0</v>
      </c>
      <c r="C42" s="54" t="s">
        <v>4871</v>
      </c>
      <c r="D42" s="55" t="str">
        <f t="shared" si="1"/>
        <v>1B</v>
      </c>
      <c r="E42" s="55" t="str">
        <f>VLOOKUP(D42,'KELAS (REFERENSI)'!$E$1:$J$68,6,FALSE)</f>
        <v>BWP</v>
      </c>
      <c r="F42" s="56" t="str">
        <f t="shared" si="2"/>
        <v>PETUGAS.0041/SPK/SE/PML/3172/2026</v>
      </c>
      <c r="G42" s="61" t="s">
        <v>992</v>
      </c>
      <c r="H42" s="56" t="str">
        <f>VLOOKUP(G42,'MITRA (REFERENSI)'!$A:$Z,16,FALSE)</f>
        <v>317223030012</v>
      </c>
      <c r="I42" s="56" t="str">
        <f>VLOOKUP(G42,'MITRA (REFERENSI)'!$A:$Z,25,FALSE)</f>
        <v>Mengurus Rumah Tangga</v>
      </c>
      <c r="J42" s="55" t="str">
        <f>VLOOKUP(G42,'MITRA (REFERENSI)'!$A:$Z,26,FALSE)</f>
        <v>#REF!</v>
      </c>
      <c r="K42" s="55" t="str">
        <f>VLOOKUP(G42,'MITRA (REFERENSI)'!$A:$Z,15,FALSE)</f>
        <v>+62 813-8746-3464</v>
      </c>
      <c r="L42" s="55" t="str">
        <f>VLOOKUP(G42,'MITRA (REFERENSI)'!$A:$Z,15,FALSE)</f>
        <v>+62 813-8746-3464</v>
      </c>
      <c r="M42" s="55" t="str">
        <f>IF(B42=1,'KELAS (REFERENSI)'!M42,IF(B42=2,'KELAS (REFERENSI)'!M57,IF(B42=3,'KELAS (REFERENSI)'!M72,IF(B42=4,'KELAS (REFERENSI)'!M87,""))))</f>
        <v>Kamis</v>
      </c>
      <c r="N42" s="55" t="str">
        <f>IF(B42=1,'KELAS (REFERENSI)'!N42,IF(B42=2,'KELAS (REFERENSI)'!N57,IF(B42=3,'KELAS (REFERENSI)'!N72,IF(B42=4,'KELAS (REFERENSI)'!N87,""))))</f>
        <v>Empat</v>
      </c>
      <c r="O42" s="55" t="str">
        <f>IF(B42=1,'KELAS (REFERENSI)'!O42,IF(B42=2,'KELAS (REFERENSI)'!O57,IF(B42=3,'KELAS (REFERENSI)'!O72,IF(B42=4,'KELAS (REFERENSI)'!O87,""))))</f>
        <v>Juni</v>
      </c>
      <c r="P42" s="55" t="str">
        <f>IF(B42=1,'KELAS (REFERENSI)'!P42,IF(B42=2,'KELAS (REFERENSI)'!P57,IF(B42=3,'KELAS (REFERENSI)'!P72,IF(B42=4,'KELAS (REFERENSI)'!P87,""))))</f>
        <v>Dua Ribu Dua Puluh Enam</v>
      </c>
      <c r="Q42" s="55" t="str">
        <f t="shared" si="4"/>
        <v>BPS Kota Jakarta Timur</v>
      </c>
      <c r="R42" s="55" t="str">
        <f t="shared" ref="R42:R44" si="49">IF(B42=1,'[1]KELAS (REF) 1080'!L45,IF(B42=2,'[1]KELAS (REF) 1080'!L62,IF(B42=3,'[1]KELAS (REF) 1080'!L82,"")))</f>
        <v>#REF!</v>
      </c>
      <c r="S42" s="55" t="str">
        <f t="shared" ref="S42:T42" si="48">S41</f>
        <v>15 Juni sampai dengan 31 Agustus 2026</v>
      </c>
      <c r="T42" s="55" t="str">
        <f t="shared" si="48"/>
        <v>31 Agustus 2026</v>
      </c>
      <c r="U42" s="59" t="str">
        <f>VLOOKUP(G42,'MITRA (REFERENSI)'!$A:$Z,17,FALSE)</f>
        <v>Dewis6506@gmail.com</v>
      </c>
      <c r="V42" s="59" t="str">
        <f>VLOOKUP(G42,'MITRA (REFERENSI)'!$A:$Z,11,FALSE)</f>
        <v>Pr</v>
      </c>
      <c r="W42" s="60"/>
      <c r="X42" s="61" t="s">
        <v>7083</v>
      </c>
      <c r="Y42" s="64" t="s">
        <v>4891</v>
      </c>
      <c r="Z42" s="62"/>
      <c r="AA42" s="63"/>
      <c r="AB42" s="62"/>
      <c r="AC42" s="62"/>
      <c r="AD42" s="62"/>
      <c r="AE42" s="62"/>
      <c r="AF42" s="62"/>
      <c r="AG42" s="62"/>
      <c r="AH42" s="62"/>
      <c r="AI42" s="62"/>
      <c r="AJ42" s="62"/>
      <c r="AK42" s="59" t="str">
        <f>VLOOKUP(G42,'MITRA (REFERENSI)'!$A:$Z,5,FALSE)</f>
        <v>KP Pedurenan RT 010/006</v>
      </c>
      <c r="AL42" s="59" t="str">
        <f>VLOOKUP(G42,'MITRA (REFERENSI)'!$A:$Z,13,FALSE)</f>
        <v>Mengurus Rumah Tangga</v>
      </c>
      <c r="AM42" s="59" t="str">
        <f>VLOOKUP(G42,'MITRA (REFERENSI)'!$A:$Z,14,FALSE)</f>
        <v/>
      </c>
    </row>
    <row r="43" ht="15.75" customHeight="1">
      <c r="A43" s="53" t="s">
        <v>5105</v>
      </c>
      <c r="B43" s="54">
        <v>1.0</v>
      </c>
      <c r="C43" s="54" t="s">
        <v>4871</v>
      </c>
      <c r="D43" s="55" t="str">
        <f t="shared" si="1"/>
        <v>1B</v>
      </c>
      <c r="E43" s="55" t="str">
        <f>VLOOKUP(D43,'KELAS (REFERENSI)'!$E$1:$J$68,6,FALSE)</f>
        <v>BWP</v>
      </c>
      <c r="F43" s="56" t="str">
        <f t="shared" si="2"/>
        <v>PETUGAS.0042/SPK/SE/PML/3172/2026</v>
      </c>
      <c r="G43" s="61" t="s">
        <v>4519</v>
      </c>
      <c r="H43" s="56" t="str">
        <f>VLOOKUP(G43,'MITRA (REFERENSI)'!$A:$Z,16,FALSE)</f>
        <v>317222010306</v>
      </c>
      <c r="I43" s="56" t="str">
        <f>VLOOKUP(G43,'MITRA (REFERENSI)'!$A:$Z,25,FALSE)</f>
        <v>Mengurus Rumah Tangga</v>
      </c>
      <c r="J43" s="55" t="str">
        <f>VLOOKUP(G43,'MITRA (REFERENSI)'!$A:$Z,26,FALSE)</f>
        <v>#REF!</v>
      </c>
      <c r="K43" s="55" t="str">
        <f>VLOOKUP(G43,'MITRA (REFERENSI)'!$A:$Z,15,FALSE)</f>
        <v>+62 882-1336-1344</v>
      </c>
      <c r="L43" s="55" t="str">
        <f>VLOOKUP(G43,'MITRA (REFERENSI)'!$A:$Z,15,FALSE)</f>
        <v>+62 882-1336-1344</v>
      </c>
      <c r="M43" s="55" t="str">
        <f>IF(B43=1,'KELAS (REFERENSI)'!M43,IF(B43=2,'KELAS (REFERENSI)'!M58,IF(B43=3,'KELAS (REFERENSI)'!M73,IF(B43=4,'KELAS (REFERENSI)'!M88,""))))</f>
        <v>Kamis</v>
      </c>
      <c r="N43" s="55" t="str">
        <f>IF(B43=1,'KELAS (REFERENSI)'!N43,IF(B43=2,'KELAS (REFERENSI)'!N58,IF(B43=3,'KELAS (REFERENSI)'!N73,IF(B43=4,'KELAS (REFERENSI)'!N88,""))))</f>
        <v>Empat</v>
      </c>
      <c r="O43" s="55" t="str">
        <f>IF(B43=1,'KELAS (REFERENSI)'!O43,IF(B43=2,'KELAS (REFERENSI)'!O58,IF(B43=3,'KELAS (REFERENSI)'!O73,IF(B43=4,'KELAS (REFERENSI)'!O88,""))))</f>
        <v>Juni</v>
      </c>
      <c r="P43" s="55" t="str">
        <f>IF(B43=1,'KELAS (REFERENSI)'!P43,IF(B43=2,'KELAS (REFERENSI)'!P58,IF(B43=3,'KELAS (REFERENSI)'!P73,IF(B43=4,'KELAS (REFERENSI)'!P88,""))))</f>
        <v>Dua Ribu Dua Puluh Enam</v>
      </c>
      <c r="Q43" s="55" t="str">
        <f t="shared" si="4"/>
        <v>BPS Kota Jakarta Timur</v>
      </c>
      <c r="R43" s="55" t="str">
        <f t="shared" si="49"/>
        <v>#REF!</v>
      </c>
      <c r="S43" s="55" t="str">
        <f t="shared" ref="S43:T43" si="50">S42</f>
        <v>15 Juni sampai dengan 31 Agustus 2026</v>
      </c>
      <c r="T43" s="55" t="str">
        <f t="shared" si="50"/>
        <v>31 Agustus 2026</v>
      </c>
      <c r="U43" s="59" t="str">
        <f>VLOOKUP(G43,'MITRA (REFERENSI)'!$A:$Z,17,FALSE)</f>
        <v>Warsihw426@gmail.com</v>
      </c>
      <c r="V43" s="59" t="str">
        <f>VLOOKUP(G43,'MITRA (REFERENSI)'!$A:$Z,11,FALSE)</f>
        <v>Pr</v>
      </c>
      <c r="W43" s="60"/>
      <c r="X43" s="61" t="s">
        <v>7084</v>
      </c>
      <c r="Y43" s="64" t="s">
        <v>4891</v>
      </c>
      <c r="Z43" s="62"/>
      <c r="AA43" s="63"/>
      <c r="AB43" s="62"/>
      <c r="AC43" s="62"/>
      <c r="AD43" s="62"/>
      <c r="AE43" s="62"/>
      <c r="AF43" s="62"/>
      <c r="AG43" s="62"/>
      <c r="AH43" s="62"/>
      <c r="AI43" s="62"/>
      <c r="AJ43" s="62"/>
      <c r="AK43" s="59" t="str">
        <f>VLOOKUP(G43,'MITRA (REFERENSI)'!$A:$Z,5,FALSE)</f>
        <v>Jl tipar cakung kp baru rt 008 rw 008</v>
      </c>
      <c r="AL43" s="59" t="str">
        <f>VLOOKUP(G43,'MITRA (REFERENSI)'!$A:$Z,13,FALSE)</f>
        <v>Mengurus Rumah Tangga</v>
      </c>
      <c r="AM43" s="59" t="str">
        <f>VLOOKUP(G43,'MITRA (REFERENSI)'!$A:$Z,14,FALSE)</f>
        <v/>
      </c>
    </row>
    <row r="44" ht="15.75" customHeight="1">
      <c r="A44" s="53" t="s">
        <v>5106</v>
      </c>
      <c r="B44" s="54">
        <v>1.0</v>
      </c>
      <c r="C44" s="54" t="s">
        <v>4871</v>
      </c>
      <c r="D44" s="55" t="str">
        <f t="shared" si="1"/>
        <v>1B</v>
      </c>
      <c r="E44" s="55" t="str">
        <f>VLOOKUP(D44,'KELAS (REFERENSI)'!$E$1:$J$68,6,FALSE)</f>
        <v>BWP</v>
      </c>
      <c r="F44" s="56" t="str">
        <f t="shared" si="2"/>
        <v>PETUGAS.0043/SPK/SE/PML/3172/2026</v>
      </c>
      <c r="G44" s="61" t="s">
        <v>3286</v>
      </c>
      <c r="H44" s="56" t="str">
        <f>VLOOKUP(G44,'MITRA (REFERENSI)'!$A:$Z,16,FALSE)</f>
        <v>317225050065</v>
      </c>
      <c r="I44" s="56" t="str">
        <f>VLOOKUP(G44,'MITRA (REFERENSI)'!$A:$Z,25,FALSE)</f>
        <v>Pelajar / Mahasiswa</v>
      </c>
      <c r="J44" s="55" t="str">
        <f>VLOOKUP(G44,'MITRA (REFERENSI)'!$A:$Z,26,FALSE)</f>
        <v>#REF!</v>
      </c>
      <c r="K44" s="55" t="str">
        <f>VLOOKUP(G44,'MITRA (REFERENSI)'!$A:$Z,15,FALSE)</f>
        <v>+62 859-2055-9837</v>
      </c>
      <c r="L44" s="55" t="str">
        <f>VLOOKUP(G44,'MITRA (REFERENSI)'!$A:$Z,15,FALSE)</f>
        <v>+62 859-2055-9837</v>
      </c>
      <c r="M44" s="55" t="str">
        <f>IF(B44=1,'KELAS (REFERENSI)'!M44,IF(B44=2,'KELAS (REFERENSI)'!M59,IF(B44=3,'KELAS (REFERENSI)'!M74,IF(B44=4,'KELAS (REFERENSI)'!M89,""))))</f>
        <v>Kamis</v>
      </c>
      <c r="N44" s="55" t="str">
        <f>IF(B44=1,'KELAS (REFERENSI)'!N44,IF(B44=2,'KELAS (REFERENSI)'!N59,IF(B44=3,'KELAS (REFERENSI)'!N74,IF(B44=4,'KELAS (REFERENSI)'!N89,""))))</f>
        <v>Empat</v>
      </c>
      <c r="O44" s="55" t="str">
        <f>IF(B44=1,'KELAS (REFERENSI)'!O44,IF(B44=2,'KELAS (REFERENSI)'!O59,IF(B44=3,'KELAS (REFERENSI)'!O74,IF(B44=4,'KELAS (REFERENSI)'!O89,""))))</f>
        <v>Juni</v>
      </c>
      <c r="P44" s="55" t="str">
        <f>IF(B44=1,'KELAS (REFERENSI)'!P44,IF(B44=2,'KELAS (REFERENSI)'!P59,IF(B44=3,'KELAS (REFERENSI)'!P74,IF(B44=4,'KELAS (REFERENSI)'!P89,""))))</f>
        <v>Dua Ribu Dua Puluh Enam</v>
      </c>
      <c r="Q44" s="55" t="str">
        <f t="shared" si="4"/>
        <v>BPS Kota Jakarta Timur</v>
      </c>
      <c r="R44" s="55" t="str">
        <f t="shared" si="49"/>
        <v>#REF!</v>
      </c>
      <c r="S44" s="55" t="str">
        <f t="shared" ref="S44:T44" si="51">S43</f>
        <v>15 Juni sampai dengan 31 Agustus 2026</v>
      </c>
      <c r="T44" s="55" t="str">
        <f t="shared" si="51"/>
        <v>31 Agustus 2026</v>
      </c>
      <c r="U44" s="59" t="str">
        <f>VLOOKUP(G44,'MITRA (REFERENSI)'!$A:$Z,17,FALSE)</f>
        <v>ratnasafitri443@gmail.com</v>
      </c>
      <c r="V44" s="59" t="str">
        <f>VLOOKUP(G44,'MITRA (REFERENSI)'!$A:$Z,11,FALSE)</f>
        <v>Pr</v>
      </c>
      <c r="W44" s="60"/>
      <c r="X44" s="61" t="s">
        <v>7084</v>
      </c>
      <c r="Y44" s="64" t="s">
        <v>4891</v>
      </c>
      <c r="Z44" s="62"/>
      <c r="AA44" s="63"/>
      <c r="AB44" s="62"/>
      <c r="AC44" s="62"/>
      <c r="AD44" s="62"/>
      <c r="AE44" s="62"/>
      <c r="AF44" s="62"/>
      <c r="AG44" s="62"/>
      <c r="AH44" s="62"/>
      <c r="AI44" s="62"/>
      <c r="AJ44" s="62"/>
      <c r="AK44" s="59" t="str">
        <f>VLOOKUP(G44,'MITRA (REFERENSI)'!$A:$Z,5,FALSE)</f>
        <v>Kp. Waru Doyong</v>
      </c>
      <c r="AL44" s="59" t="str">
        <f>VLOOKUP(G44,'MITRA (REFERENSI)'!$A:$Z,13,FALSE)</f>
        <v>Pelajar / Mahasiswa</v>
      </c>
      <c r="AM44" s="59" t="str">
        <f>VLOOKUP(G44,'MITRA (REFERENSI)'!$A:$Z,14,FALSE)</f>
        <v/>
      </c>
    </row>
    <row r="45" ht="15.75" customHeight="1">
      <c r="A45" s="53" t="s">
        <v>5107</v>
      </c>
      <c r="B45" s="54">
        <v>1.0</v>
      </c>
      <c r="C45" s="54" t="s">
        <v>4871</v>
      </c>
      <c r="D45" s="55" t="str">
        <f t="shared" si="1"/>
        <v>1B</v>
      </c>
      <c r="E45" s="55" t="str">
        <f>VLOOKUP(D45,'KELAS (REFERENSI)'!$E$1:$J$68,6,FALSE)</f>
        <v>BWP</v>
      </c>
      <c r="F45" s="56" t="str">
        <f t="shared" si="2"/>
        <v>PETUGAS.0044/SPK/SE/PML/3172/2026</v>
      </c>
      <c r="G45" s="61" t="s">
        <v>3340</v>
      </c>
      <c r="H45" s="56" t="str">
        <f>VLOOKUP(G45,'MITRA (REFERENSI)'!$A:$Z,16,FALSE)</f>
        <v>317223110012</v>
      </c>
      <c r="I45" s="56" t="str">
        <f>VLOOKUP(G45,'MITRA (REFERENSI)'!$A:$Z,25,FALSE)</f>
        <v>Wiraswasta</v>
      </c>
      <c r="J45" s="55" t="str">
        <f>VLOOKUP(G45,'MITRA (REFERENSI)'!$A:$Z,26,FALSE)</f>
        <v>#REF!</v>
      </c>
      <c r="K45" s="55" t="str">
        <f>VLOOKUP(G45,'MITRA (REFERENSI)'!$A:$Z,15,FALSE)</f>
        <v>+62 822-1814-1449</v>
      </c>
      <c r="L45" s="55" t="str">
        <f>VLOOKUP(G45,'MITRA (REFERENSI)'!$A:$Z,15,FALSE)</f>
        <v>+62 822-1814-1449</v>
      </c>
      <c r="M45" s="55" t="str">
        <f>IF(B45=1,'KELAS (REFERENSI)'!M45,IF(B45=2,'KELAS (REFERENSI)'!M60,IF(B45=3,'KELAS (REFERENSI)'!M75,IF(B45=4,'KELAS (REFERENSI)'!M90,""))))</f>
        <v>Kamis</v>
      </c>
      <c r="N45" s="55" t="str">
        <f>IF(B45=1,'KELAS (REFERENSI)'!N45,IF(B45=2,'KELAS (REFERENSI)'!N60,IF(B45=3,'KELAS (REFERENSI)'!N75,IF(B45=4,'KELAS (REFERENSI)'!N90,""))))</f>
        <v>Empat</v>
      </c>
      <c r="O45" s="55" t="str">
        <f>IF(B45=1,'KELAS (REFERENSI)'!O45,IF(B45=2,'KELAS (REFERENSI)'!O60,IF(B45=3,'KELAS (REFERENSI)'!O75,IF(B45=4,'KELAS (REFERENSI)'!O90,""))))</f>
        <v>Juni</v>
      </c>
      <c r="P45" s="55" t="str">
        <f>IF(B45=1,'KELAS (REFERENSI)'!P45,IF(B45=2,'KELAS (REFERENSI)'!P60,IF(B45=3,'KELAS (REFERENSI)'!P75,IF(B45=4,'KELAS (REFERENSI)'!P90,""))))</f>
        <v>Dua Ribu Dua Puluh Enam</v>
      </c>
      <c r="Q45" s="55" t="str">
        <f t="shared" si="4"/>
        <v>BPS Kota Jakarta Timur</v>
      </c>
      <c r="R45" s="55" t="str">
        <f>IF(B45=1,'[1]KELAS (REF) 1080'!#REF!,IF(B45=2,'[1]KELAS (REF) 1080'!L65,IF(B45=3,'[1]KELAS (REF) 1080'!L85,"")))</f>
        <v>#ERROR!</v>
      </c>
      <c r="S45" s="55" t="str">
        <f t="shared" ref="S45:T45" si="52">S44</f>
        <v>15 Juni sampai dengan 31 Agustus 2026</v>
      </c>
      <c r="T45" s="55" t="str">
        <f t="shared" si="52"/>
        <v>31 Agustus 2026</v>
      </c>
      <c r="U45" s="59" t="str">
        <f>VLOOKUP(G45,'MITRA (REFERENSI)'!$A:$Z,17,FALSE)</f>
        <v>ridhashiddieqy94@gmail.com</v>
      </c>
      <c r="V45" s="59" t="str">
        <f>VLOOKUP(G45,'MITRA (REFERENSI)'!$A:$Z,11,FALSE)</f>
        <v>Lk</v>
      </c>
      <c r="W45" s="60"/>
      <c r="X45" s="61" t="s">
        <v>7083</v>
      </c>
      <c r="Y45" s="64" t="s">
        <v>4891</v>
      </c>
      <c r="Z45" s="62"/>
      <c r="AA45" s="63"/>
      <c r="AB45" s="62"/>
      <c r="AC45" s="62"/>
      <c r="AD45" s="62"/>
      <c r="AE45" s="62"/>
      <c r="AF45" s="62"/>
      <c r="AG45" s="62"/>
      <c r="AH45" s="62"/>
      <c r="AI45" s="62"/>
      <c r="AJ45" s="62"/>
      <c r="AK45" s="59" t="str">
        <f>VLOOKUP(G45,'MITRA (REFERENSI)'!$A:$Z,5,FALSE)</f>
        <v>Perumahan Aneka Elok Blok G7 No 3 RT012/RW009</v>
      </c>
      <c r="AL45" s="59" t="str">
        <f>VLOOKUP(G45,'MITRA (REFERENSI)'!$A:$Z,13,FALSE)</f>
        <v>Wiraswasta</v>
      </c>
      <c r="AM45" s="59" t="str">
        <f>VLOOKUP(G45,'MITRA (REFERENSI)'!$A:$Z,14,FALSE)</f>
        <v/>
      </c>
    </row>
    <row r="46" ht="15.75" customHeight="1">
      <c r="A46" s="53" t="s">
        <v>5108</v>
      </c>
      <c r="B46" s="54">
        <v>1.0</v>
      </c>
      <c r="C46" s="54" t="s">
        <v>4871</v>
      </c>
      <c r="D46" s="55" t="str">
        <f t="shared" si="1"/>
        <v>1B</v>
      </c>
      <c r="E46" s="55" t="str">
        <f>VLOOKUP(D46,'KELAS (REFERENSI)'!$E$1:$J$68,6,FALSE)</f>
        <v>BWP</v>
      </c>
      <c r="F46" s="56" t="str">
        <f t="shared" si="2"/>
        <v>PETUGAS.0045/SPK/SE/PML/3172/2026</v>
      </c>
      <c r="G46" s="61" t="s">
        <v>2030</v>
      </c>
      <c r="H46" s="56" t="str">
        <f>VLOOKUP(G46,'MITRA (REFERENSI)'!$A:$Z,16,FALSE)</f>
        <v>317222010010</v>
      </c>
      <c r="I46" s="56" t="str">
        <f>VLOOKUP(G46,'MITRA (REFERENSI)'!$A:$Z,25,FALSE)</f>
        <v>Kader PKK / Karang Taruna / Kader Lainnya</v>
      </c>
      <c r="J46" s="55" t="str">
        <f>VLOOKUP(G46,'MITRA (REFERENSI)'!$A:$Z,26,FALSE)</f>
        <v>#REF!</v>
      </c>
      <c r="K46" s="55" t="str">
        <f>VLOOKUP(G46,'MITRA (REFERENSI)'!$A:$Z,15,FALSE)</f>
        <v>+62 851-5937-4468_</v>
      </c>
      <c r="L46" s="55" t="str">
        <f>VLOOKUP(G46,'MITRA (REFERENSI)'!$A:$Z,15,FALSE)</f>
        <v>+62 851-5937-4468_</v>
      </c>
      <c r="M46" s="55" t="str">
        <f>IF(B46=1,'KELAS (REFERENSI)'!M46,IF(B46=2,'KELAS (REFERENSI)'!M61,IF(B46=3,'KELAS (REFERENSI)'!M76,IF(B46=4,'KELAS (REFERENSI)'!M91,""))))</f>
        <v>Kamis</v>
      </c>
      <c r="N46" s="55" t="str">
        <f>IF(B46=1,'KELAS (REFERENSI)'!N46,IF(B46=2,'KELAS (REFERENSI)'!N61,IF(B46=3,'KELAS (REFERENSI)'!N76,IF(B46=4,'KELAS (REFERENSI)'!N91,""))))</f>
        <v>Empat</v>
      </c>
      <c r="O46" s="55" t="str">
        <f>IF(B46=1,'KELAS (REFERENSI)'!O46,IF(B46=2,'KELAS (REFERENSI)'!O61,IF(B46=3,'KELAS (REFERENSI)'!O76,IF(B46=4,'KELAS (REFERENSI)'!O91,""))))</f>
        <v>Juni</v>
      </c>
      <c r="P46" s="55" t="str">
        <f>IF(B46=1,'KELAS (REFERENSI)'!P46,IF(B46=2,'KELAS (REFERENSI)'!P61,IF(B46=3,'KELAS (REFERENSI)'!P76,IF(B46=4,'KELAS (REFERENSI)'!P91,""))))</f>
        <v>Dua Ribu Dua Puluh Enam</v>
      </c>
      <c r="Q46" s="55" t="str">
        <f t="shared" si="4"/>
        <v>BPS Kota Jakarta Timur</v>
      </c>
      <c r="R46" s="55" t="str">
        <f>IF(B46=1,'[1]KELAS (REF) 1080'!#REF!,IF(B46=2,'[1]KELAS (REF) 1080'!L66,IF(B46=3,'[1]KELAS (REF) 1080'!L86,"")))</f>
        <v>#ERROR!</v>
      </c>
      <c r="S46" s="55" t="str">
        <f t="shared" ref="S46:T46" si="53">S45</f>
        <v>15 Juni sampai dengan 31 Agustus 2026</v>
      </c>
      <c r="T46" s="55" t="str">
        <f t="shared" si="53"/>
        <v>31 Agustus 2026</v>
      </c>
      <c r="U46" s="59" t="str">
        <f>VLOOKUP(G46,'MITRA (REFERENSI)'!$A:$Z,17,FALSE)</f>
        <v>santimamelaz826@gmail.com</v>
      </c>
      <c r="V46" s="59" t="str">
        <f>VLOOKUP(G46,'MITRA (REFERENSI)'!$A:$Z,11,FALSE)</f>
        <v>Pr</v>
      </c>
      <c r="W46" s="60"/>
      <c r="X46" s="61" t="s">
        <v>7083</v>
      </c>
      <c r="Y46" s="64" t="s">
        <v>4891</v>
      </c>
      <c r="Z46" s="62"/>
      <c r="AA46" s="63"/>
      <c r="AB46" s="62"/>
      <c r="AC46" s="62"/>
      <c r="AD46" s="62"/>
      <c r="AE46" s="62"/>
      <c r="AF46" s="62"/>
      <c r="AG46" s="62"/>
      <c r="AH46" s="62"/>
      <c r="AI46" s="62"/>
      <c r="AJ46" s="62"/>
      <c r="AK46" s="59" t="str">
        <f>VLOOKUP(G46,'MITRA (REFERENSI)'!$A:$Z,5,FALSE)</f>
        <v>Kp Baru rt 009 RW 008</v>
      </c>
      <c r="AL46" s="59" t="str">
        <f>VLOOKUP(G46,'MITRA (REFERENSI)'!$A:$Z,13,FALSE)</f>
        <v>Kader PKK / Karang Taruna / Kader Lainnya</v>
      </c>
      <c r="AM46" s="59" t="str">
        <f>VLOOKUP(G46,'MITRA (REFERENSI)'!$A:$Z,14,FALSE)</f>
        <v/>
      </c>
    </row>
    <row r="47" ht="15.75" customHeight="1">
      <c r="A47" s="53" t="s">
        <v>5109</v>
      </c>
      <c r="B47" s="54">
        <v>1.0</v>
      </c>
      <c r="C47" s="54" t="s">
        <v>4871</v>
      </c>
      <c r="D47" s="55" t="str">
        <f t="shared" si="1"/>
        <v>1B</v>
      </c>
      <c r="E47" s="55" t="str">
        <f>VLOOKUP(D47,'KELAS (REFERENSI)'!$E$1:$J$68,6,FALSE)</f>
        <v>BWP</v>
      </c>
      <c r="F47" s="56" t="str">
        <f t="shared" si="2"/>
        <v>PETUGAS.0046/SPK/SE/PML/3172/2026</v>
      </c>
      <c r="G47" s="61" t="s">
        <v>4573</v>
      </c>
      <c r="H47" s="56" t="str">
        <f>VLOOKUP(G47,'MITRA (REFERENSI)'!$A:$Z,16,FALSE)</f>
        <v>317222010132</v>
      </c>
      <c r="I47" s="56" t="str">
        <f>VLOOKUP(G47,'MITRA (REFERENSI)'!$A:$Z,25,FALSE)</f>
        <v>Wiraswasta</v>
      </c>
      <c r="J47" s="55" t="str">
        <f>VLOOKUP(G47,'MITRA (REFERENSI)'!$A:$Z,26,FALSE)</f>
        <v>#REF!</v>
      </c>
      <c r="K47" s="55" t="str">
        <f>VLOOKUP(G47,'MITRA (REFERENSI)'!$A:$Z,15,FALSE)</f>
        <v>+62 082-1133-67100</v>
      </c>
      <c r="L47" s="55" t="str">
        <f>VLOOKUP(G47,'MITRA (REFERENSI)'!$A:$Z,15,FALSE)</f>
        <v>+62 082-1133-67100</v>
      </c>
      <c r="M47" s="55" t="str">
        <f>IF(B47=1,'KELAS (REFERENSI)'!M47,IF(B47=2,'KELAS (REFERENSI)'!M62,IF(B47=3,'KELAS (REFERENSI)'!M77,IF(B47=4,'KELAS (REFERENSI)'!M92,""))))</f>
        <v>Jumat</v>
      </c>
      <c r="N47" s="55" t="str">
        <f>IF(B47=1,'KELAS (REFERENSI)'!N47,IF(B47=2,'KELAS (REFERENSI)'!N62,IF(B47=3,'KELAS (REFERENSI)'!N77,IF(B47=4,'KELAS (REFERENSI)'!N92,""))))</f>
        <v>Lima</v>
      </c>
      <c r="O47" s="55" t="str">
        <f>IF(B47=1,'KELAS (REFERENSI)'!O47,IF(B47=2,'KELAS (REFERENSI)'!O62,IF(B47=3,'KELAS (REFERENSI)'!O77,IF(B47=4,'KELAS (REFERENSI)'!O92,""))))</f>
        <v>Juni</v>
      </c>
      <c r="P47" s="55" t="str">
        <f>IF(B47=1,'KELAS (REFERENSI)'!P47,IF(B47=2,'KELAS (REFERENSI)'!P62,IF(B47=3,'KELAS (REFERENSI)'!P77,IF(B47=4,'KELAS (REFERENSI)'!P92,""))))</f>
        <v>Dua Ribu Dua Puluh Enam</v>
      </c>
      <c r="Q47" s="55" t="str">
        <f t="shared" si="4"/>
        <v>BPS Kota Jakarta Timur</v>
      </c>
      <c r="R47" s="55" t="str">
        <f>IF(B47=1,'[1]KELAS (REF) 1080'!#REF!,IF(B47=2,'[1]KELAS (REF) 1080'!L67,IF(B47=3,'[1]KELAS (REF) 1080'!L87,"")))</f>
        <v>#ERROR!</v>
      </c>
      <c r="S47" s="55" t="str">
        <f t="shared" ref="S47:T47" si="54">S46</f>
        <v>15 Juni sampai dengan 31 Agustus 2026</v>
      </c>
      <c r="T47" s="55" t="str">
        <f t="shared" si="54"/>
        <v>31 Agustus 2026</v>
      </c>
      <c r="U47" s="59" t="str">
        <f>VLOOKUP(G47,'MITRA (REFERENSI)'!$A:$Z,17,FALSE)</f>
        <v>wisnu.n8@gmail.com</v>
      </c>
      <c r="V47" s="59" t="str">
        <f>VLOOKUP(G47,'MITRA (REFERENSI)'!$A:$Z,11,FALSE)</f>
        <v>Lk</v>
      </c>
      <c r="W47" s="60"/>
      <c r="X47" s="61" t="s">
        <v>7083</v>
      </c>
      <c r="Y47" s="64" t="s">
        <v>4891</v>
      </c>
      <c r="Z47" s="62"/>
      <c r="AA47" s="63"/>
      <c r="AB47" s="62"/>
      <c r="AC47" s="62"/>
      <c r="AD47" s="62"/>
      <c r="AE47" s="62"/>
      <c r="AF47" s="62"/>
      <c r="AG47" s="62"/>
      <c r="AH47" s="62"/>
      <c r="AI47" s="62"/>
      <c r="AJ47" s="62"/>
      <c r="AK47" s="59" t="str">
        <f>VLOOKUP(G47,'MITRA (REFERENSI)'!$A:$Z,5,FALSE)</f>
        <v>Jl. kayu tinggi Rt.04 Rw.04</v>
      </c>
      <c r="AL47" s="59" t="str">
        <f>VLOOKUP(G47,'MITRA (REFERENSI)'!$A:$Z,13,FALSE)</f>
        <v>Wiraswasta</v>
      </c>
      <c r="AM47" s="59" t="str">
        <f>VLOOKUP(G47,'MITRA (REFERENSI)'!$A:$Z,14,FALSE)</f>
        <v/>
      </c>
    </row>
    <row r="48" ht="15.75" customHeight="1">
      <c r="A48" s="53" t="s">
        <v>5110</v>
      </c>
      <c r="B48" s="54">
        <v>1.0</v>
      </c>
      <c r="C48" s="54" t="s">
        <v>4871</v>
      </c>
      <c r="D48" s="55" t="str">
        <f t="shared" si="1"/>
        <v>1B</v>
      </c>
      <c r="E48" s="55" t="str">
        <f>VLOOKUP(D48,'KELAS (REFERENSI)'!$E$1:$J$68,6,FALSE)</f>
        <v>BWP</v>
      </c>
      <c r="F48" s="56" t="str">
        <f t="shared" si="2"/>
        <v>PETUGAS.0047/SPK/SE/PML/3172/2026</v>
      </c>
      <c r="G48" s="61" t="s">
        <v>3141</v>
      </c>
      <c r="H48" s="56" t="str">
        <f>VLOOKUP(G48,'MITRA (REFERENSI)'!$A:$Z,16,FALSE)</f>
        <v>317223030007</v>
      </c>
      <c r="I48" s="56" t="str">
        <f>VLOOKUP(G48,'MITRA (REFERENSI)'!$A:$Z,25,FALSE)</f>
        <v>Mengurus Rumah Tangga</v>
      </c>
      <c r="J48" s="55" t="str">
        <f>VLOOKUP(G48,'MITRA (REFERENSI)'!$A:$Z,26,FALSE)</f>
        <v>#REF!</v>
      </c>
      <c r="K48" s="55" t="str">
        <f>VLOOKUP(G48,'MITRA (REFERENSI)'!$A:$Z,15,FALSE)</f>
        <v>+62 821-1264-5767</v>
      </c>
      <c r="L48" s="55" t="str">
        <f>VLOOKUP(G48,'MITRA (REFERENSI)'!$A:$Z,15,FALSE)</f>
        <v>+62 821-1264-5767</v>
      </c>
      <c r="M48" s="55" t="str">
        <f>IF(B48=1,'KELAS (REFERENSI)'!M48,IF(B48=2,'KELAS (REFERENSI)'!M63,IF(B48=3,'KELAS (REFERENSI)'!M78,IF(B48=4,'KELAS (REFERENSI)'!M93,""))))</f>
        <v>Jumat</v>
      </c>
      <c r="N48" s="55" t="str">
        <f>IF(B48=1,'KELAS (REFERENSI)'!N48,IF(B48=2,'KELAS (REFERENSI)'!N63,IF(B48=3,'KELAS (REFERENSI)'!N78,IF(B48=4,'KELAS (REFERENSI)'!N93,""))))</f>
        <v>Lima</v>
      </c>
      <c r="O48" s="55" t="str">
        <f>IF(B48=1,'KELAS (REFERENSI)'!O48,IF(B48=2,'KELAS (REFERENSI)'!O63,IF(B48=3,'KELAS (REFERENSI)'!O78,IF(B48=4,'KELAS (REFERENSI)'!O93,""))))</f>
        <v>Juni</v>
      </c>
      <c r="P48" s="55" t="str">
        <f>IF(B48=1,'KELAS (REFERENSI)'!P48,IF(B48=2,'KELAS (REFERENSI)'!P63,IF(B48=3,'KELAS (REFERENSI)'!P78,IF(B48=4,'KELAS (REFERENSI)'!P93,""))))</f>
        <v>Dua Ribu Dua Puluh Enam</v>
      </c>
      <c r="Q48" s="55" t="str">
        <f t="shared" si="4"/>
        <v>BPS Kota Jakarta Timur</v>
      </c>
      <c r="R48" s="55" t="str">
        <f t="shared" ref="R48:R2001" si="56">IF(B48=1,'[1]KELAS (REF) 1080'!L48,IF(B48=2,'[1]KELAS (REF) 1080'!L68,IF(B48=3,'[1]KELAS (REF) 1080'!L88,"")))</f>
        <v>#REF!</v>
      </c>
      <c r="S48" s="55" t="str">
        <f t="shared" ref="S48:T48" si="55">S47</f>
        <v>15 Juni sampai dengan 31 Agustus 2026</v>
      </c>
      <c r="T48" s="55" t="str">
        <f t="shared" si="55"/>
        <v>31 Agustus 2026</v>
      </c>
      <c r="U48" s="59" t="str">
        <f>VLOOKUP(G48,'MITRA (REFERENSI)'!$A:$Z,17,FALSE)</f>
        <v>purwa0328@gmail.com</v>
      </c>
      <c r="V48" s="59" t="str">
        <f>VLOOKUP(G48,'MITRA (REFERENSI)'!$A:$Z,11,FALSE)</f>
        <v>Pr</v>
      </c>
      <c r="W48" s="60"/>
      <c r="X48" s="61" t="s">
        <v>7083</v>
      </c>
      <c r="Y48" s="64" t="s">
        <v>4891</v>
      </c>
      <c r="Z48" s="62"/>
      <c r="AA48" s="63"/>
      <c r="AB48" s="62"/>
      <c r="AC48" s="62"/>
      <c r="AD48" s="62"/>
      <c r="AE48" s="62"/>
      <c r="AF48" s="62"/>
      <c r="AG48" s="62"/>
      <c r="AH48" s="62"/>
      <c r="AI48" s="62"/>
      <c r="AJ48" s="62"/>
      <c r="AK48" s="59" t="str">
        <f>VLOOKUP(G48,'MITRA (REFERENSI)'!$A:$Z,5,FALSE)</f>
        <v>Kampung Bali RT004 RW005</v>
      </c>
      <c r="AL48" s="59" t="str">
        <f>VLOOKUP(G48,'MITRA (REFERENSI)'!$A:$Z,13,FALSE)</f>
        <v>Mengurus Rumah Tangga</v>
      </c>
      <c r="AM48" s="59" t="str">
        <f>VLOOKUP(G48,'MITRA (REFERENSI)'!$A:$Z,14,FALSE)</f>
        <v/>
      </c>
    </row>
    <row r="49" ht="15.75" customHeight="1">
      <c r="A49" s="53" t="s">
        <v>5111</v>
      </c>
      <c r="B49" s="54">
        <v>1.0</v>
      </c>
      <c r="C49" s="54" t="s">
        <v>4871</v>
      </c>
      <c r="D49" s="55" t="str">
        <f t="shared" si="1"/>
        <v>1B</v>
      </c>
      <c r="E49" s="55" t="str">
        <f>VLOOKUP(D49,'KELAS (REFERENSI)'!$E$1:$J$68,6,FALSE)</f>
        <v>BWP</v>
      </c>
      <c r="F49" s="56" t="str">
        <f t="shared" si="2"/>
        <v>PETUGAS.0048/SPK/SE/PML/3172/2026</v>
      </c>
      <c r="G49" s="61" t="s">
        <v>3384</v>
      </c>
      <c r="H49" s="56" t="str">
        <f>VLOOKUP(G49,'MITRA (REFERENSI)'!$A:$Z,16,FALSE)</f>
        <v>317222010002</v>
      </c>
      <c r="I49" s="56" t="str">
        <f>VLOOKUP(G49,'MITRA (REFERENSI)'!$A:$Z,25,FALSE)</f>
        <v>Kader PKK / Karang Taruna / Kader Lainnya</v>
      </c>
      <c r="J49" s="55" t="str">
        <f>VLOOKUP(G49,'MITRA (REFERENSI)'!$A:$Z,26,FALSE)</f>
        <v>#REF!</v>
      </c>
      <c r="K49" s="55" t="str">
        <f>VLOOKUP(G49,'MITRA (REFERENSI)'!$A:$Z,15,FALSE)</f>
        <v>+62 822-1102-8383</v>
      </c>
      <c r="L49" s="55" t="str">
        <f>VLOOKUP(G49,'MITRA (REFERENSI)'!$A:$Z,15,FALSE)</f>
        <v>+62 822-1102-8383</v>
      </c>
      <c r="M49" s="55" t="str">
        <f>IF(B49=1,'KELAS (REFERENSI)'!M49,IF(B49=2,'KELAS (REFERENSI)'!M64,IF(B49=3,'KELAS (REFERENSI)'!M79,IF(B49=4,'KELAS (REFERENSI)'!M94,""))))</f>
        <v>Jumat</v>
      </c>
      <c r="N49" s="55" t="str">
        <f>IF(B49=1,'KELAS (REFERENSI)'!N49,IF(B49=2,'KELAS (REFERENSI)'!N64,IF(B49=3,'KELAS (REFERENSI)'!N79,IF(B49=4,'KELAS (REFERENSI)'!N94,""))))</f>
        <v>Lima</v>
      </c>
      <c r="O49" s="55" t="str">
        <f>IF(B49=1,'KELAS (REFERENSI)'!O49,IF(B49=2,'KELAS (REFERENSI)'!O64,IF(B49=3,'KELAS (REFERENSI)'!O79,IF(B49=4,'KELAS (REFERENSI)'!O94,""))))</f>
        <v>Juni</v>
      </c>
      <c r="P49" s="55" t="str">
        <f>IF(B49=1,'KELAS (REFERENSI)'!P49,IF(B49=2,'KELAS (REFERENSI)'!P64,IF(B49=3,'KELAS (REFERENSI)'!P79,IF(B49=4,'KELAS (REFERENSI)'!P94,""))))</f>
        <v>Dua Ribu Dua Puluh Enam</v>
      </c>
      <c r="Q49" s="55" t="str">
        <f t="shared" si="4"/>
        <v>BPS Kota Jakarta Timur</v>
      </c>
      <c r="R49" s="55" t="str">
        <f t="shared" si="56"/>
        <v>#REF!</v>
      </c>
      <c r="S49" s="55" t="str">
        <f t="shared" ref="S49:T49" si="57">S48</f>
        <v>15 Juni sampai dengan 31 Agustus 2026</v>
      </c>
      <c r="T49" s="55" t="str">
        <f t="shared" si="57"/>
        <v>31 Agustus 2026</v>
      </c>
      <c r="U49" s="59" t="str">
        <f>VLOOKUP(G49,'MITRA (REFERENSI)'!$A:$Z,17,FALSE)</f>
        <v>rinifauziahsari@gmail.com</v>
      </c>
      <c r="V49" s="59" t="str">
        <f>VLOOKUP(G49,'MITRA (REFERENSI)'!$A:$Z,11,FALSE)</f>
        <v>Pr</v>
      </c>
      <c r="W49" s="60"/>
      <c r="X49" s="61" t="s">
        <v>7083</v>
      </c>
      <c r="Y49" s="64" t="s">
        <v>4891</v>
      </c>
      <c r="Z49" s="62"/>
      <c r="AA49" s="63"/>
      <c r="AB49" s="62"/>
      <c r="AC49" s="62"/>
      <c r="AD49" s="62"/>
      <c r="AE49" s="62"/>
      <c r="AF49" s="62"/>
      <c r="AG49" s="62"/>
      <c r="AH49" s="62"/>
      <c r="AI49" s="62"/>
      <c r="AJ49" s="62"/>
      <c r="AK49" s="59" t="str">
        <f>VLOOKUP(G49,'MITRA (REFERENSI)'!$A:$Z,5,FALSE)</f>
        <v>KP WARUDOYONG</v>
      </c>
      <c r="AL49" s="59" t="str">
        <f>VLOOKUP(G49,'MITRA (REFERENSI)'!$A:$Z,13,FALSE)</f>
        <v>Kader PKK / Karang Taruna / Kader Lainnya</v>
      </c>
      <c r="AM49" s="59" t="str">
        <f>VLOOKUP(G49,'MITRA (REFERENSI)'!$A:$Z,14,FALSE)</f>
        <v/>
      </c>
    </row>
    <row r="50" ht="15.75" customHeight="1">
      <c r="A50" s="53" t="s">
        <v>5112</v>
      </c>
      <c r="B50" s="54">
        <v>1.0</v>
      </c>
      <c r="C50" s="54" t="s">
        <v>4871</v>
      </c>
      <c r="D50" s="55" t="str">
        <f t="shared" si="1"/>
        <v>1B</v>
      </c>
      <c r="E50" s="55" t="str">
        <f>VLOOKUP(D50,'KELAS (REFERENSI)'!$E$1:$J$68,6,FALSE)</f>
        <v>BWP</v>
      </c>
      <c r="F50" s="56" t="str">
        <f t="shared" si="2"/>
        <v>PETUGAS.0049/SPK/SE/PML/3172/2026</v>
      </c>
      <c r="G50" s="61" t="s">
        <v>2828</v>
      </c>
      <c r="H50" s="56" t="str">
        <f>VLOOKUP(G50,'MITRA (REFERENSI)'!$A:$Z,16,FALSE)</f>
        <v>317222010133</v>
      </c>
      <c r="I50" s="56" t="str">
        <f>VLOOKUP(G50,'MITRA (REFERENSI)'!$A:$Z,25,FALSE)</f>
        <v>Mengurus Rumah Tangga</v>
      </c>
      <c r="J50" s="55" t="str">
        <f>VLOOKUP(G50,'MITRA (REFERENSI)'!$A:$Z,26,FALSE)</f>
        <v>#REF!</v>
      </c>
      <c r="K50" s="55" t="str">
        <f>VLOOKUP(G50,'MITRA (REFERENSI)'!$A:$Z,15,FALSE)</f>
        <v>+62 821-9555-7102</v>
      </c>
      <c r="L50" s="55" t="str">
        <f>VLOOKUP(G50,'MITRA (REFERENSI)'!$A:$Z,15,FALSE)</f>
        <v>+62 821-9555-7102</v>
      </c>
      <c r="M50" s="55" t="str">
        <f>IF(B50=1,'KELAS (REFERENSI)'!M50,IF(B50=2,'KELAS (REFERENSI)'!M65,IF(B50=3,'KELAS (REFERENSI)'!M80,IF(B50=4,'KELAS (REFERENSI)'!M95,""))))</f>
        <v>Jumat</v>
      </c>
      <c r="N50" s="55" t="str">
        <f>IF(B50=1,'KELAS (REFERENSI)'!N50,IF(B50=2,'KELAS (REFERENSI)'!N65,IF(B50=3,'KELAS (REFERENSI)'!N80,IF(B50=4,'KELAS (REFERENSI)'!N95,""))))</f>
        <v>Lima</v>
      </c>
      <c r="O50" s="55" t="str">
        <f>IF(B50=1,'KELAS (REFERENSI)'!O50,IF(B50=2,'KELAS (REFERENSI)'!O65,IF(B50=3,'KELAS (REFERENSI)'!O80,IF(B50=4,'KELAS (REFERENSI)'!O95,""))))</f>
        <v>Juni</v>
      </c>
      <c r="P50" s="55" t="str">
        <f>IF(B50=1,'KELAS (REFERENSI)'!P50,IF(B50=2,'KELAS (REFERENSI)'!P65,IF(B50=3,'KELAS (REFERENSI)'!P80,IF(B50=4,'KELAS (REFERENSI)'!P95,""))))</f>
        <v>Dua Ribu Dua Puluh Enam</v>
      </c>
      <c r="Q50" s="55" t="str">
        <f t="shared" si="4"/>
        <v>BPS Kota Jakarta Timur</v>
      </c>
      <c r="R50" s="55" t="str">
        <f t="shared" si="56"/>
        <v>#REF!</v>
      </c>
      <c r="S50" s="55" t="str">
        <f t="shared" ref="S50:T50" si="58">S49</f>
        <v>15 Juni sampai dengan 31 Agustus 2026</v>
      </c>
      <c r="T50" s="55" t="str">
        <f t="shared" si="58"/>
        <v>31 Agustus 2026</v>
      </c>
      <c r="U50" s="59" t="str">
        <f>VLOOKUP(G50,'MITRA (REFERENSI)'!$A:$Z,17,FALSE)</f>
        <v>Nuniedn@gmail.com</v>
      </c>
      <c r="V50" s="59" t="str">
        <f>VLOOKUP(G50,'MITRA (REFERENSI)'!$A:$Z,11,FALSE)</f>
        <v>Pr</v>
      </c>
      <c r="W50" s="60"/>
      <c r="X50" s="61" t="s">
        <v>7083</v>
      </c>
      <c r="Y50" s="64" t="s">
        <v>4891</v>
      </c>
      <c r="Z50" s="62"/>
      <c r="AA50" s="63"/>
      <c r="AB50" s="62"/>
      <c r="AC50" s="62"/>
      <c r="AD50" s="62"/>
      <c r="AE50" s="62"/>
      <c r="AF50" s="62"/>
      <c r="AG50" s="62"/>
      <c r="AH50" s="62"/>
      <c r="AI50" s="62"/>
      <c r="AJ50" s="62"/>
      <c r="AK50" s="59" t="str">
        <f>VLOOKUP(G50,'MITRA (REFERENSI)'!$A:$Z,5,FALSE)</f>
        <v>Jl raya bekasi km 25 kp gempol rt 001 rw 01</v>
      </c>
      <c r="AL50" s="59" t="str">
        <f>VLOOKUP(G50,'MITRA (REFERENSI)'!$A:$Z,13,FALSE)</f>
        <v>Mengurus Rumah Tangga</v>
      </c>
      <c r="AM50" s="59" t="str">
        <f>VLOOKUP(G50,'MITRA (REFERENSI)'!$A:$Z,14,FALSE)</f>
        <v/>
      </c>
    </row>
    <row r="51" ht="15.75" customHeight="1">
      <c r="A51" s="53" t="s">
        <v>5113</v>
      </c>
      <c r="B51" s="54">
        <v>1.0</v>
      </c>
      <c r="C51" s="54" t="s">
        <v>4871</v>
      </c>
      <c r="D51" s="55" t="str">
        <f t="shared" si="1"/>
        <v>1B</v>
      </c>
      <c r="E51" s="55" t="str">
        <f>VLOOKUP(D51,'KELAS (REFERENSI)'!$E$1:$J$68,6,FALSE)</f>
        <v>BWP</v>
      </c>
      <c r="F51" s="56" t="str">
        <f t="shared" si="2"/>
        <v>PETUGAS.0050/SPK/SE/PML/3172/2026</v>
      </c>
      <c r="G51" s="61" t="s">
        <v>1156</v>
      </c>
      <c r="H51" s="56" t="str">
        <f>VLOOKUP(G51,'MITRA (REFERENSI)'!$A:$Z,16,FALSE)</f>
        <v>317222010009</v>
      </c>
      <c r="I51" s="56" t="str">
        <f>VLOOKUP(G51,'MITRA (REFERENSI)'!$A:$Z,25,FALSE)</f>
        <v>Kader PKK / Karang Taruna / Kader Lainnya</v>
      </c>
      <c r="J51" s="55" t="str">
        <f>VLOOKUP(G51,'MITRA (REFERENSI)'!$A:$Z,26,FALSE)</f>
        <v>#REF!</v>
      </c>
      <c r="K51" s="55" t="str">
        <f>VLOOKUP(G51,'MITRA (REFERENSI)'!$A:$Z,15,FALSE)</f>
        <v>+62 995-8692-07</v>
      </c>
      <c r="L51" s="55" t="str">
        <f>VLOOKUP(G51,'MITRA (REFERENSI)'!$A:$Z,15,FALSE)</f>
        <v>+62 995-8692-07</v>
      </c>
      <c r="M51" s="55" t="str">
        <f>IF(B51=1,'KELAS (REFERENSI)'!M51,IF(B51=2,'KELAS (REFERENSI)'!M66,IF(B51=3,'KELAS (REFERENSI)'!M81,IF(B51=4,'KELAS (REFERENSI)'!M96,""))))</f>
        <v>Jumat</v>
      </c>
      <c r="N51" s="55" t="str">
        <f>IF(B51=1,'KELAS (REFERENSI)'!N51,IF(B51=2,'KELAS (REFERENSI)'!N66,IF(B51=3,'KELAS (REFERENSI)'!N81,IF(B51=4,'KELAS (REFERENSI)'!N96,""))))</f>
        <v>Lima</v>
      </c>
      <c r="O51" s="55" t="str">
        <f>IF(B51=1,'KELAS (REFERENSI)'!O51,IF(B51=2,'KELAS (REFERENSI)'!O66,IF(B51=3,'KELAS (REFERENSI)'!O81,IF(B51=4,'KELAS (REFERENSI)'!O96,""))))</f>
        <v>Juni</v>
      </c>
      <c r="P51" s="55" t="str">
        <f>IF(B51=1,'KELAS (REFERENSI)'!P51,IF(B51=2,'KELAS (REFERENSI)'!P66,IF(B51=3,'KELAS (REFERENSI)'!P81,IF(B51=4,'KELAS (REFERENSI)'!P96,""))))</f>
        <v>Dua Ribu Dua Puluh Enam</v>
      </c>
      <c r="Q51" s="55" t="str">
        <f t="shared" si="4"/>
        <v>BPS Kota Jakarta Timur</v>
      </c>
      <c r="R51" s="55" t="str">
        <f t="shared" si="56"/>
        <v>#REF!</v>
      </c>
      <c r="S51" s="55" t="str">
        <f t="shared" ref="S51:T51" si="59">S50</f>
        <v>15 Juni sampai dengan 31 Agustus 2026</v>
      </c>
      <c r="T51" s="55" t="str">
        <f t="shared" si="59"/>
        <v>31 Agustus 2026</v>
      </c>
      <c r="U51" s="59" t="str">
        <f>VLOOKUP(G51,'MITRA (REFERENSI)'!$A:$Z,17,FALSE)</f>
        <v>dwahyuni900@gmail.com</v>
      </c>
      <c r="V51" s="59" t="str">
        <f>VLOOKUP(G51,'MITRA (REFERENSI)'!$A:$Z,11,FALSE)</f>
        <v>Pr</v>
      </c>
      <c r="W51" s="60"/>
      <c r="X51" s="61" t="s">
        <v>7083</v>
      </c>
      <c r="Y51" s="64" t="s">
        <v>4891</v>
      </c>
      <c r="Z51" s="62"/>
      <c r="AA51" s="63"/>
      <c r="AB51" s="62"/>
      <c r="AC51" s="62"/>
      <c r="AD51" s="62"/>
      <c r="AE51" s="62"/>
      <c r="AF51" s="62"/>
      <c r="AG51" s="62"/>
      <c r="AH51" s="62"/>
      <c r="AI51" s="62"/>
      <c r="AJ51" s="62"/>
      <c r="AK51" s="59" t="str">
        <f>VLOOKUP(G51,'MITRA (REFERENSI)'!$A:$Z,5,FALSE)</f>
        <v>Jln Air zam-zam Kp. Rawaterate Rt 003 Rw 001 No. 71</v>
      </c>
      <c r="AL51" s="59" t="str">
        <f>VLOOKUP(G51,'MITRA (REFERENSI)'!$A:$Z,13,FALSE)</f>
        <v>Kader PKK / Karang Taruna / Kader Lainnya</v>
      </c>
      <c r="AM51" s="59" t="str">
        <f>VLOOKUP(G51,'MITRA (REFERENSI)'!$A:$Z,14,FALSE)</f>
        <v/>
      </c>
    </row>
    <row r="52" ht="15.75" customHeight="1">
      <c r="A52" s="53" t="s">
        <v>5114</v>
      </c>
      <c r="B52" s="54">
        <v>1.0</v>
      </c>
      <c r="C52" s="54" t="s">
        <v>4871</v>
      </c>
      <c r="D52" s="55" t="str">
        <f t="shared" si="1"/>
        <v>1B</v>
      </c>
      <c r="E52" s="55" t="str">
        <f>VLOOKUP(D52,'KELAS (REFERENSI)'!$E$1:$J$68,6,FALSE)</f>
        <v>BWP</v>
      </c>
      <c r="F52" s="56" t="str">
        <f t="shared" si="2"/>
        <v>PETUGAS.0051/SPK/SE/PML/3172/2026</v>
      </c>
      <c r="G52" s="61" t="s">
        <v>654</v>
      </c>
      <c r="H52" s="56" t="str">
        <f>VLOOKUP(G52,'MITRA (REFERENSI)'!$A:$Z,16,FALSE)</f>
        <v>317222010131</v>
      </c>
      <c r="I52" s="56" t="str">
        <f>VLOOKUP(G52,'MITRA (REFERENSI)'!$A:$Z,25,FALSE)</f>
        <v>Kader PKK / Karang Taruna / Kader Lainnya</v>
      </c>
      <c r="J52" s="55" t="str">
        <f>VLOOKUP(G52,'MITRA (REFERENSI)'!$A:$Z,26,FALSE)</f>
        <v>#REF!</v>
      </c>
      <c r="K52" s="55" t="str">
        <f>VLOOKUP(G52,'MITRA (REFERENSI)'!$A:$Z,15,FALSE)</f>
        <v>+62 089-9972-1917</v>
      </c>
      <c r="L52" s="55" t="str">
        <f>VLOOKUP(G52,'MITRA (REFERENSI)'!$A:$Z,15,FALSE)</f>
        <v>+62 089-9972-1917</v>
      </c>
      <c r="M52" s="55" t="str">
        <f>IF(B52=1,'KELAS (REFERENSI)'!M52,IF(B52=2,'KELAS (REFERENSI)'!M67,IF(B52=3,'KELAS (REFERENSI)'!M82,IF(B52=4,'KELAS (REFERENSI)'!M97,""))))</f>
        <v>Jumat</v>
      </c>
      <c r="N52" s="55" t="str">
        <f>IF(B52=1,'KELAS (REFERENSI)'!N52,IF(B52=2,'KELAS (REFERENSI)'!N67,IF(B52=3,'KELAS (REFERENSI)'!N82,IF(B52=4,'KELAS (REFERENSI)'!N97,""))))</f>
        <v>Lima</v>
      </c>
      <c r="O52" s="55" t="str">
        <f>IF(B52=1,'KELAS (REFERENSI)'!O52,IF(B52=2,'KELAS (REFERENSI)'!O67,IF(B52=3,'KELAS (REFERENSI)'!O82,IF(B52=4,'KELAS (REFERENSI)'!O97,""))))</f>
        <v>Juni</v>
      </c>
      <c r="P52" s="55" t="str">
        <f>IF(B52=1,'KELAS (REFERENSI)'!P52,IF(B52=2,'KELAS (REFERENSI)'!P67,IF(B52=3,'KELAS (REFERENSI)'!P82,IF(B52=4,'KELAS (REFERENSI)'!P97,""))))</f>
        <v>Dua Ribu Dua Puluh Enam</v>
      </c>
      <c r="Q52" s="55" t="str">
        <f t="shared" si="4"/>
        <v>BPS Kota Jakarta Timur</v>
      </c>
      <c r="R52" s="55" t="str">
        <f t="shared" si="56"/>
        <v>#REF!</v>
      </c>
      <c r="S52" s="55" t="str">
        <f t="shared" ref="S52:T52" si="60">S51</f>
        <v>15 Juni sampai dengan 31 Agustus 2026</v>
      </c>
      <c r="T52" s="55" t="str">
        <f t="shared" si="60"/>
        <v>31 Agustus 2026</v>
      </c>
      <c r="U52" s="59" t="str">
        <f>VLOOKUP(G52,'MITRA (REFERENSI)'!$A:$Z,17,FALSE)</f>
        <v>blestari06@gmail.com</v>
      </c>
      <c r="V52" s="59" t="str">
        <f>VLOOKUP(G52,'MITRA (REFERENSI)'!$A:$Z,11,FALSE)</f>
        <v>Pr</v>
      </c>
      <c r="W52" s="60"/>
      <c r="X52" s="61" t="s">
        <v>7083</v>
      </c>
      <c r="Y52" s="64" t="s">
        <v>4891</v>
      </c>
      <c r="Z52" s="62"/>
      <c r="AA52" s="63"/>
      <c r="AB52" s="62"/>
      <c r="AC52" s="62"/>
      <c r="AD52" s="62"/>
      <c r="AE52" s="62"/>
      <c r="AF52" s="62"/>
      <c r="AG52" s="62"/>
      <c r="AH52" s="62"/>
      <c r="AI52" s="62"/>
      <c r="AJ52" s="62"/>
      <c r="AK52" s="59" t="str">
        <f>VLOOKUP(G52,'MITRA (REFERENSI)'!$A:$Z,5,FALSE)</f>
        <v>Bulak Indah RT. 002 RW. 05</v>
      </c>
      <c r="AL52" s="59" t="str">
        <f>VLOOKUP(G52,'MITRA (REFERENSI)'!$A:$Z,13,FALSE)</f>
        <v>Kader PKK / Karang Taruna / Kader Lainnya</v>
      </c>
      <c r="AM52" s="59" t="str">
        <f>VLOOKUP(G52,'MITRA (REFERENSI)'!$A:$Z,14,FALSE)</f>
        <v/>
      </c>
    </row>
    <row r="53" ht="15.75" customHeight="1">
      <c r="A53" s="53" t="s">
        <v>5115</v>
      </c>
      <c r="B53" s="54">
        <v>1.0</v>
      </c>
      <c r="C53" s="54" t="s">
        <v>4871</v>
      </c>
      <c r="D53" s="55" t="str">
        <f t="shared" si="1"/>
        <v>1B</v>
      </c>
      <c r="E53" s="55" t="str">
        <f>VLOOKUP(D53,'KELAS (REFERENSI)'!$E$1:$J$68,6,FALSE)</f>
        <v>BWP</v>
      </c>
      <c r="F53" s="56" t="str">
        <f t="shared" si="2"/>
        <v>PETUGAS.0052/SPK/SE/PML/3172/2026</v>
      </c>
      <c r="G53" s="61" t="s">
        <v>3842</v>
      </c>
      <c r="H53" s="56" t="str">
        <f>VLOOKUP(G53,'MITRA (REFERENSI)'!$A:$Z,16,FALSE)</f>
        <v>317222010138</v>
      </c>
      <c r="I53" s="56" t="str">
        <f>VLOOKUP(G53,'MITRA (REFERENSI)'!$A:$Z,25,FALSE)</f>
        <v>Mengurus Rumah Tangga</v>
      </c>
      <c r="J53" s="55" t="str">
        <f>VLOOKUP(G53,'MITRA (REFERENSI)'!$A:$Z,26,FALSE)</f>
        <v>#REF!</v>
      </c>
      <c r="K53" s="55" t="str">
        <f>VLOOKUP(G53,'MITRA (REFERENSI)'!$A:$Z,15,FALSE)</f>
        <v>+62 882-9128-7435</v>
      </c>
      <c r="L53" s="55" t="str">
        <f>VLOOKUP(G53,'MITRA (REFERENSI)'!$A:$Z,15,FALSE)</f>
        <v>+62 882-9128-7435</v>
      </c>
      <c r="M53" s="55" t="str">
        <f>IF(B53=1,'KELAS (REFERENSI)'!M53,IF(B53=2,'KELAS (REFERENSI)'!M68,IF(B53=3,'KELAS (REFERENSI)'!M83,IF(B53=4,'KELAS (REFERENSI)'!M98,""))))</f>
        <v>Jumat</v>
      </c>
      <c r="N53" s="55" t="str">
        <f>IF(B53=1,'KELAS (REFERENSI)'!N53,IF(B53=2,'KELAS (REFERENSI)'!N68,IF(B53=3,'KELAS (REFERENSI)'!N83,IF(B53=4,'KELAS (REFERENSI)'!N98,""))))</f>
        <v>Lima</v>
      </c>
      <c r="O53" s="55" t="str">
        <f>IF(B53=1,'KELAS (REFERENSI)'!O53,IF(B53=2,'KELAS (REFERENSI)'!O68,IF(B53=3,'KELAS (REFERENSI)'!O83,IF(B53=4,'KELAS (REFERENSI)'!O98,""))))</f>
        <v>Juni</v>
      </c>
      <c r="P53" s="55" t="str">
        <f>IF(B53=1,'KELAS (REFERENSI)'!P53,IF(B53=2,'KELAS (REFERENSI)'!P68,IF(B53=3,'KELAS (REFERENSI)'!P83,IF(B53=4,'KELAS (REFERENSI)'!P98,""))))</f>
        <v>Dua Ribu Dua Puluh Enam</v>
      </c>
      <c r="Q53" s="55" t="str">
        <f t="shared" si="4"/>
        <v>BPS Kota Jakarta Timur</v>
      </c>
      <c r="R53" s="55" t="str">
        <f t="shared" si="56"/>
        <v>#REF!</v>
      </c>
      <c r="S53" s="55" t="str">
        <f t="shared" ref="S53:T53" si="61">S52</f>
        <v>15 Juni sampai dengan 31 Agustus 2026</v>
      </c>
      <c r="T53" s="55" t="str">
        <f t="shared" si="61"/>
        <v>31 Agustus 2026</v>
      </c>
      <c r="U53" s="59" t="str">
        <f>VLOOKUP(G53,'MITRA (REFERENSI)'!$A:$Z,17,FALSE)</f>
        <v>Kokomacom17@gmail.com</v>
      </c>
      <c r="V53" s="59" t="str">
        <f>VLOOKUP(G53,'MITRA (REFERENSI)'!$A:$Z,11,FALSE)</f>
        <v>Pr</v>
      </c>
      <c r="W53" s="60"/>
      <c r="X53" s="61" t="s">
        <v>7084</v>
      </c>
      <c r="Y53" s="64" t="s">
        <v>4891</v>
      </c>
      <c r="Z53" s="62"/>
      <c r="AA53" s="63"/>
      <c r="AB53" s="62"/>
      <c r="AC53" s="62"/>
      <c r="AD53" s="62"/>
      <c r="AE53" s="62"/>
      <c r="AF53" s="62"/>
      <c r="AG53" s="62"/>
      <c r="AH53" s="62"/>
      <c r="AI53" s="62"/>
      <c r="AJ53" s="62"/>
      <c r="AK53" s="59" t="str">
        <f>VLOOKUP(G53,'MITRA (REFERENSI)'!$A:$Z,5,FALSE)</f>
        <v>Cakung barat rt009 /05 no. 134</v>
      </c>
      <c r="AL53" s="59" t="str">
        <f>VLOOKUP(G53,'MITRA (REFERENSI)'!$A:$Z,13,FALSE)</f>
        <v>Mengurus Rumah Tangga</v>
      </c>
      <c r="AM53" s="59" t="str">
        <f>VLOOKUP(G53,'MITRA (REFERENSI)'!$A:$Z,14,FALSE)</f>
        <v/>
      </c>
    </row>
    <row r="54" ht="15.75" customHeight="1">
      <c r="A54" s="53" t="s">
        <v>5116</v>
      </c>
      <c r="B54" s="54">
        <v>1.0</v>
      </c>
      <c r="C54" s="54" t="s">
        <v>4871</v>
      </c>
      <c r="D54" s="55" t="str">
        <f t="shared" si="1"/>
        <v>1B</v>
      </c>
      <c r="E54" s="55" t="str">
        <f>VLOOKUP(D54,'KELAS (REFERENSI)'!$E$1:$J$68,6,FALSE)</f>
        <v>BWP</v>
      </c>
      <c r="F54" s="56" t="str">
        <f t="shared" si="2"/>
        <v>PETUGAS.0053/SPK/SE/PML/3172/2026</v>
      </c>
      <c r="G54" s="61" t="s">
        <v>2202</v>
      </c>
      <c r="H54" s="56" t="str">
        <f>VLOOKUP(G54,'MITRA (REFERENSI)'!$A:$Z,16,FALSE)</f>
        <v>317222010333</v>
      </c>
      <c r="I54" s="56" t="str">
        <f>VLOOKUP(G54,'MITRA (REFERENSI)'!$A:$Z,25,FALSE)</f>
        <v>Mengurus Rumah Tangga</v>
      </c>
      <c r="J54" s="55" t="str">
        <f>VLOOKUP(G54,'MITRA (REFERENSI)'!$A:$Z,26,FALSE)</f>
        <v>#REF!</v>
      </c>
      <c r="K54" s="55" t="str">
        <f>VLOOKUP(G54,'MITRA (REFERENSI)'!$A:$Z,15,FALSE)</f>
        <v>+62 896-0725-4553</v>
      </c>
      <c r="L54" s="55" t="str">
        <f>VLOOKUP(G54,'MITRA (REFERENSI)'!$A:$Z,15,FALSE)</f>
        <v>+62 896-0725-4553</v>
      </c>
      <c r="M54" s="55" t="str">
        <f>IF(B54=1,'KELAS (REFERENSI)'!M54,IF(B54=2,'KELAS (REFERENSI)'!M69,IF(B54=3,'KELAS (REFERENSI)'!M84,IF(B54=4,'KELAS (REFERENSI)'!M99,""))))</f>
        <v>Jumat</v>
      </c>
      <c r="N54" s="55" t="str">
        <f>IF(B54=1,'KELAS (REFERENSI)'!N54,IF(B54=2,'KELAS (REFERENSI)'!N69,IF(B54=3,'KELAS (REFERENSI)'!N84,IF(B54=4,'KELAS (REFERENSI)'!N99,""))))</f>
        <v>Lima</v>
      </c>
      <c r="O54" s="55" t="str">
        <f>IF(B54=1,'KELAS (REFERENSI)'!O54,IF(B54=2,'KELAS (REFERENSI)'!O69,IF(B54=3,'KELAS (REFERENSI)'!O84,IF(B54=4,'KELAS (REFERENSI)'!O99,""))))</f>
        <v>Juni</v>
      </c>
      <c r="P54" s="55" t="str">
        <f>IF(B54=1,'KELAS (REFERENSI)'!P54,IF(B54=2,'KELAS (REFERENSI)'!P69,IF(B54=3,'KELAS (REFERENSI)'!P84,IF(B54=4,'KELAS (REFERENSI)'!P99,""))))</f>
        <v>Dua Ribu Dua Puluh Enam</v>
      </c>
      <c r="Q54" s="55" t="str">
        <f t="shared" si="4"/>
        <v>BPS Kota Jakarta Timur</v>
      </c>
      <c r="R54" s="55" t="str">
        <f t="shared" si="56"/>
        <v>#REF!</v>
      </c>
      <c r="S54" s="55" t="str">
        <f t="shared" ref="S54:T54" si="62">S53</f>
        <v>15 Juni sampai dengan 31 Agustus 2026</v>
      </c>
      <c r="T54" s="55" t="str">
        <f t="shared" si="62"/>
        <v>31 Agustus 2026</v>
      </c>
      <c r="U54" s="59" t="str">
        <f>VLOOKUP(G54,'MITRA (REFERENSI)'!$A:$Z,17,FALSE)</f>
        <v>maratunsoleha131992@gmail.com</v>
      </c>
      <c r="V54" s="59" t="str">
        <f>VLOOKUP(G54,'MITRA (REFERENSI)'!$A:$Z,11,FALSE)</f>
        <v>Pr</v>
      </c>
      <c r="W54" s="60"/>
      <c r="X54" s="61" t="s">
        <v>7084</v>
      </c>
      <c r="Y54" s="64" t="s">
        <v>4891</v>
      </c>
      <c r="Z54" s="62"/>
      <c r="AA54" s="63"/>
      <c r="AB54" s="62"/>
      <c r="AC54" s="62"/>
      <c r="AD54" s="62"/>
      <c r="AE54" s="62"/>
      <c r="AF54" s="62"/>
      <c r="AG54" s="72"/>
      <c r="AH54" s="72"/>
      <c r="AI54" s="72"/>
      <c r="AJ54" s="72"/>
      <c r="AK54" s="59" t="str">
        <f>VLOOKUP(G54,'MITRA (REFERENSI)'!$A:$Z,5,FALSE)</f>
        <v>Tipar Cakung RT 09 RW 05</v>
      </c>
      <c r="AL54" s="59" t="str">
        <f>VLOOKUP(G54,'MITRA (REFERENSI)'!$A:$Z,13,FALSE)</f>
        <v>Mengurus Rumah Tangga</v>
      </c>
      <c r="AM54" s="59" t="str">
        <f>VLOOKUP(G54,'MITRA (REFERENSI)'!$A:$Z,14,FALSE)</f>
        <v/>
      </c>
    </row>
    <row r="55" ht="15.75" customHeight="1">
      <c r="A55" s="53" t="s">
        <v>5117</v>
      </c>
      <c r="B55" s="54">
        <v>1.0</v>
      </c>
      <c r="C55" s="54" t="s">
        <v>4871</v>
      </c>
      <c r="D55" s="55" t="str">
        <f t="shared" si="1"/>
        <v>1B</v>
      </c>
      <c r="E55" s="55" t="str">
        <f>VLOOKUP(D55,'KELAS (REFERENSI)'!$E$1:$J$68,6,FALSE)</f>
        <v>BWP</v>
      </c>
      <c r="F55" s="56" t="str">
        <f t="shared" si="2"/>
        <v>PETUGAS.0054/SPK/SE/PML/3172/2026</v>
      </c>
      <c r="G55" s="61" t="s">
        <v>1129</v>
      </c>
      <c r="H55" s="56" t="str">
        <f>VLOOKUP(G55,'MITRA (REFERENSI)'!$A:$Z,16,FALSE)</f>
        <v>317222010088</v>
      </c>
      <c r="I55" s="56" t="str">
        <f>VLOOKUP(G55,'MITRA (REFERENSI)'!$A:$Z,25,FALSE)</f>
        <v>Pelajar / Mahasiswa</v>
      </c>
      <c r="J55" s="55" t="str">
        <f>VLOOKUP(G55,'MITRA (REFERENSI)'!$A:$Z,26,FALSE)</f>
        <v>#REF!</v>
      </c>
      <c r="K55" s="55" t="str">
        <f>VLOOKUP(G55,'MITRA (REFERENSI)'!$A:$Z,15,FALSE)</f>
        <v>+62 812-9313-0252</v>
      </c>
      <c r="L55" s="55" t="str">
        <f>VLOOKUP(G55,'MITRA (REFERENSI)'!$A:$Z,15,FALSE)</f>
        <v>+62 812-9313-0252</v>
      </c>
      <c r="M55" s="55" t="str">
        <f>IF(B55=1,'KELAS (REFERENSI)'!M55,IF(B55=2,'KELAS (REFERENSI)'!M70,IF(B55=3,'KELAS (REFERENSI)'!M85,IF(B55=4,'KELAS (REFERENSI)'!M100,""))))</f>
        <v>Jumat</v>
      </c>
      <c r="N55" s="55" t="str">
        <f>IF(B55=1,'KELAS (REFERENSI)'!N55,IF(B55=2,'KELAS (REFERENSI)'!N70,IF(B55=3,'KELAS (REFERENSI)'!N85,IF(B55=4,'KELAS (REFERENSI)'!N100,""))))</f>
        <v>Lima</v>
      </c>
      <c r="O55" s="55" t="str">
        <f>IF(B55=1,'KELAS (REFERENSI)'!O55,IF(B55=2,'KELAS (REFERENSI)'!O70,IF(B55=3,'KELAS (REFERENSI)'!O85,IF(B55=4,'KELAS (REFERENSI)'!O100,""))))</f>
        <v>Juni</v>
      </c>
      <c r="P55" s="55" t="str">
        <f>IF(B55=1,'KELAS (REFERENSI)'!P55,IF(B55=2,'KELAS (REFERENSI)'!P70,IF(B55=3,'KELAS (REFERENSI)'!P85,IF(B55=4,'KELAS (REFERENSI)'!P100,""))))</f>
        <v>Dua Ribu Dua Puluh Enam</v>
      </c>
      <c r="Q55" s="55" t="str">
        <f t="shared" si="4"/>
        <v>BPS Kota Jakarta Timur</v>
      </c>
      <c r="R55" s="55" t="str">
        <f t="shared" si="56"/>
        <v>#REF!</v>
      </c>
      <c r="S55" s="55" t="str">
        <f t="shared" ref="S55:T55" si="63">S54</f>
        <v>15 Juni sampai dengan 31 Agustus 2026</v>
      </c>
      <c r="T55" s="55" t="str">
        <f t="shared" si="63"/>
        <v>31 Agustus 2026</v>
      </c>
      <c r="U55" s="59" t="str">
        <f>VLOOKUP(G55,'MITRA (REFERENSI)'!$A:$Z,17,FALSE)</f>
        <v>dwie25april@gmail.com</v>
      </c>
      <c r="V55" s="59" t="str">
        <f>VLOOKUP(G55,'MITRA (REFERENSI)'!$A:$Z,11,FALSE)</f>
        <v>Lk</v>
      </c>
      <c r="W55" s="60"/>
      <c r="X55" s="61" t="s">
        <v>7083</v>
      </c>
      <c r="Y55" s="64" t="s">
        <v>4891</v>
      </c>
      <c r="Z55" s="62"/>
      <c r="AA55" s="63"/>
      <c r="AB55" s="62"/>
      <c r="AC55" s="62"/>
      <c r="AD55" s="62"/>
      <c r="AE55" s="62"/>
      <c r="AF55" s="62"/>
      <c r="AG55" s="72"/>
      <c r="AH55" s="72"/>
      <c r="AI55" s="72"/>
      <c r="AJ55" s="72"/>
      <c r="AK55" s="59" t="str">
        <f>VLOOKUP(G55,'MITRA (REFERENSI)'!$A:$Z,5,FALSE)</f>
        <v>Jalan kampung lio rt 004 / rw 004</v>
      </c>
      <c r="AL55" s="59" t="str">
        <f>VLOOKUP(G55,'MITRA (REFERENSI)'!$A:$Z,13,FALSE)</f>
        <v>Pelajar / Mahasiswa</v>
      </c>
      <c r="AM55" s="59" t="str">
        <f>VLOOKUP(G55,'MITRA (REFERENSI)'!$A:$Z,14,FALSE)</f>
        <v/>
      </c>
    </row>
    <row r="56" ht="15.75" customHeight="1">
      <c r="A56" s="53" t="s">
        <v>5118</v>
      </c>
      <c r="B56" s="54">
        <v>1.0</v>
      </c>
      <c r="C56" s="54" t="s">
        <v>4871</v>
      </c>
      <c r="D56" s="55" t="str">
        <f t="shared" si="1"/>
        <v>1B</v>
      </c>
      <c r="E56" s="55" t="str">
        <f>VLOOKUP(D56,'KELAS (REFERENSI)'!$E$1:$J$68,6,FALSE)</f>
        <v>BWP</v>
      </c>
      <c r="F56" s="56" t="str">
        <f t="shared" si="2"/>
        <v>PETUGAS.0055/SPK/SE/PML/3172/2026</v>
      </c>
      <c r="G56" s="61" t="s">
        <v>1612</v>
      </c>
      <c r="H56" s="56" t="str">
        <f>VLOOKUP(G56,'MITRA (REFERENSI)'!$A:$Z,16,FALSE)</f>
        <v>317222020113</v>
      </c>
      <c r="I56" s="56" t="str">
        <f>VLOOKUP(G56,'MITRA (REFERENSI)'!$A:$Z,25,FALSE)</f>
        <v>Wiraswasta</v>
      </c>
      <c r="J56" s="55" t="str">
        <f>VLOOKUP(G56,'MITRA (REFERENSI)'!$A:$Z,26,FALSE)</f>
        <v>#REF!</v>
      </c>
      <c r="K56" s="55" t="str">
        <f>VLOOKUP(G56,'MITRA (REFERENSI)'!$A:$Z,15,FALSE)</f>
        <v>+62 877-7071-6422</v>
      </c>
      <c r="L56" s="55" t="str">
        <f>VLOOKUP(G56,'MITRA (REFERENSI)'!$A:$Z,15,FALSE)</f>
        <v>+62 877-7071-6422</v>
      </c>
      <c r="M56" s="55" t="str">
        <f>IF(B56=1,'KELAS (REFERENSI)'!M56,IF(B56=2,'KELAS (REFERENSI)'!M71,IF(B56=3,'KELAS (REFERENSI)'!M86,IF(B56=4,'KELAS (REFERENSI)'!M101,""))))</f>
        <v>Jumat</v>
      </c>
      <c r="N56" s="55" t="str">
        <f>IF(B56=1,'KELAS (REFERENSI)'!N56,IF(B56=2,'KELAS (REFERENSI)'!N71,IF(B56=3,'KELAS (REFERENSI)'!N86,IF(B56=4,'KELAS (REFERENSI)'!N101,""))))</f>
        <v>Lima</v>
      </c>
      <c r="O56" s="55" t="str">
        <f>IF(B56=1,'KELAS (REFERENSI)'!O56,IF(B56=2,'KELAS (REFERENSI)'!O71,IF(B56=3,'KELAS (REFERENSI)'!O86,IF(B56=4,'KELAS (REFERENSI)'!O101,""))))</f>
        <v>Juni</v>
      </c>
      <c r="P56" s="55" t="str">
        <f>IF(B56=1,'KELAS (REFERENSI)'!P56,IF(B56=2,'KELAS (REFERENSI)'!P71,IF(B56=3,'KELAS (REFERENSI)'!P86,IF(B56=4,'KELAS (REFERENSI)'!P101,""))))</f>
        <v>Dua Ribu Dua Puluh Enam</v>
      </c>
      <c r="Q56" s="55" t="str">
        <f t="shared" si="4"/>
        <v>BPS Kota Jakarta Timur</v>
      </c>
      <c r="R56" s="55" t="str">
        <f t="shared" si="56"/>
        <v>#REF!</v>
      </c>
      <c r="S56" s="55" t="str">
        <f t="shared" ref="S56:T56" si="64">S55</f>
        <v>15 Juni sampai dengan 31 Agustus 2026</v>
      </c>
      <c r="T56" s="55" t="str">
        <f t="shared" si="64"/>
        <v>31 Agustus 2026</v>
      </c>
      <c r="U56" s="59" t="str">
        <f>VLOOKUP(G56,'MITRA (REFERENSI)'!$A:$Z,17,FALSE)</f>
        <v>henry.01juni1962@gmail.com</v>
      </c>
      <c r="V56" s="59" t="str">
        <f>VLOOKUP(G56,'MITRA (REFERENSI)'!$A:$Z,11,FALSE)</f>
        <v>Lk</v>
      </c>
      <c r="W56" s="60"/>
      <c r="X56" s="61" t="s">
        <v>7083</v>
      </c>
      <c r="Y56" s="64" t="s">
        <v>4891</v>
      </c>
      <c r="Z56" s="62"/>
      <c r="AA56" s="63"/>
      <c r="AB56" s="62"/>
      <c r="AC56" s="62"/>
      <c r="AD56" s="62"/>
      <c r="AE56" s="62"/>
      <c r="AF56" s="62"/>
      <c r="AG56" s="72"/>
      <c r="AH56" s="72"/>
      <c r="AI56" s="72"/>
      <c r="AJ56" s="72"/>
      <c r="AK56" s="59" t="str">
        <f>VLOOKUP(G56,'MITRA (REFERENSI)'!$A:$Z,5,FALSE)</f>
        <v>Jalam Tipar Cakung</v>
      </c>
      <c r="AL56" s="59" t="str">
        <f>VLOOKUP(G56,'MITRA (REFERENSI)'!$A:$Z,13,FALSE)</f>
        <v>Wiraswasta</v>
      </c>
      <c r="AM56" s="59" t="str">
        <f>VLOOKUP(G56,'MITRA (REFERENSI)'!$A:$Z,14,FALSE)</f>
        <v/>
      </c>
    </row>
    <row r="57" ht="15.75" customHeight="1">
      <c r="A57" s="53" t="s">
        <v>5119</v>
      </c>
      <c r="B57" s="54">
        <v>1.0</v>
      </c>
      <c r="C57" s="54" t="s">
        <v>4871</v>
      </c>
      <c r="D57" s="55" t="str">
        <f t="shared" si="1"/>
        <v>1B</v>
      </c>
      <c r="E57" s="55" t="str">
        <f>VLOOKUP(D57,'KELAS (REFERENSI)'!$E$1:$J$68,6,FALSE)</f>
        <v>BWP</v>
      </c>
      <c r="F57" s="56" t="str">
        <f t="shared" si="2"/>
        <v>PETUGAS.0056/SPK/SE/PML/3172/2026</v>
      </c>
      <c r="G57" s="61" t="s">
        <v>1212</v>
      </c>
      <c r="H57" s="56" t="str">
        <f>VLOOKUP(G57,'MITRA (REFERENSI)'!$A:$Z,16,FALSE)</f>
        <v>317222030024</v>
      </c>
      <c r="I57" s="56" t="str">
        <f>VLOOKUP(G57,'MITRA (REFERENSI)'!$A:$Z,25,FALSE)</f>
        <v>Mengurus Rumah Tangga</v>
      </c>
      <c r="J57" s="55" t="str">
        <f>VLOOKUP(G57,'MITRA (REFERENSI)'!$A:$Z,26,FALSE)</f>
        <v>#REF!</v>
      </c>
      <c r="K57" s="55" t="str">
        <f>VLOOKUP(G57,'MITRA (REFERENSI)'!$A:$Z,15,FALSE)</f>
        <v>+62 081-2930-9997</v>
      </c>
      <c r="L57" s="55" t="str">
        <f>VLOOKUP(G57,'MITRA (REFERENSI)'!$A:$Z,15,FALSE)</f>
        <v>+62 081-2930-9997</v>
      </c>
      <c r="M57" s="55" t="str">
        <f>IF(B57=1,'KELAS (REFERENSI)'!M57,IF(B57=2,'KELAS (REFERENSI)'!M72,IF(B57=3,'KELAS (REFERENSI)'!M87,IF(B57=4,'KELAS (REFERENSI)'!M102,""))))</f>
        <v>Jumat</v>
      </c>
      <c r="N57" s="55" t="str">
        <f>IF(B57=1,'KELAS (REFERENSI)'!N57,IF(B57=2,'KELAS (REFERENSI)'!N72,IF(B57=3,'KELAS (REFERENSI)'!N87,IF(B57=4,'KELAS (REFERENSI)'!N102,""))))</f>
        <v>Lima</v>
      </c>
      <c r="O57" s="55" t="str">
        <f>IF(B57=1,'KELAS (REFERENSI)'!O57,IF(B57=2,'KELAS (REFERENSI)'!O72,IF(B57=3,'KELAS (REFERENSI)'!O87,IF(B57=4,'KELAS (REFERENSI)'!O102,""))))</f>
        <v>Juni</v>
      </c>
      <c r="P57" s="55" t="str">
        <f>IF(B57=1,'KELAS (REFERENSI)'!P57,IF(B57=2,'KELAS (REFERENSI)'!P72,IF(B57=3,'KELAS (REFERENSI)'!P87,IF(B57=4,'KELAS (REFERENSI)'!P102,""))))</f>
        <v>Dua Ribu Dua Puluh Enam</v>
      </c>
      <c r="Q57" s="55" t="str">
        <f t="shared" si="4"/>
        <v>BPS Kota Jakarta Timur</v>
      </c>
      <c r="R57" s="55" t="str">
        <f t="shared" si="56"/>
        <v>#REF!</v>
      </c>
      <c r="S57" s="55" t="str">
        <f t="shared" ref="S57:T57" si="65">S56</f>
        <v>15 Juni sampai dengan 31 Agustus 2026</v>
      </c>
      <c r="T57" s="55" t="str">
        <f t="shared" si="65"/>
        <v>31 Agustus 2026</v>
      </c>
      <c r="U57" s="59" t="str">
        <f>VLOOKUP(G57,'MITRA (REFERENSI)'!$A:$Z,17,FALSE)</f>
        <v>kak4ek4@gmail.com</v>
      </c>
      <c r="V57" s="59" t="str">
        <f>VLOOKUP(G57,'MITRA (REFERENSI)'!$A:$Z,11,FALSE)</f>
        <v>Pr</v>
      </c>
      <c r="W57" s="60"/>
      <c r="X57" s="61" t="s">
        <v>7084</v>
      </c>
      <c r="Y57" s="64" t="s">
        <v>4891</v>
      </c>
      <c r="Z57" s="62"/>
      <c r="AA57" s="63"/>
      <c r="AB57" s="62"/>
      <c r="AC57" s="62"/>
      <c r="AD57" s="62"/>
      <c r="AE57" s="62"/>
      <c r="AF57" s="62"/>
      <c r="AG57" s="72"/>
      <c r="AH57" s="72"/>
      <c r="AI57" s="72"/>
      <c r="AJ57" s="72"/>
      <c r="AK57" s="59" t="str">
        <f>VLOOKUP(G57,'MITRA (REFERENSI)'!$A:$Z,5,FALSE)</f>
        <v>Perum Aneka Elok Jl. Rengas Elok 1 Blok A9 no.5 Rt.010 Rw.009</v>
      </c>
      <c r="AL57" s="59" t="str">
        <f>VLOOKUP(G57,'MITRA (REFERENSI)'!$A:$Z,13,FALSE)</f>
        <v>Mengurus Rumah Tangga</v>
      </c>
      <c r="AM57" s="59" t="str">
        <f>VLOOKUP(G57,'MITRA (REFERENSI)'!$A:$Z,14,FALSE)</f>
        <v/>
      </c>
    </row>
    <row r="58" ht="15.75" customHeight="1">
      <c r="A58" s="53" t="s">
        <v>5120</v>
      </c>
      <c r="B58" s="54">
        <v>1.0</v>
      </c>
      <c r="C58" s="54" t="s">
        <v>4871</v>
      </c>
      <c r="D58" s="55" t="str">
        <f t="shared" si="1"/>
        <v>1B</v>
      </c>
      <c r="E58" s="55" t="str">
        <f>VLOOKUP(D58,'KELAS (REFERENSI)'!$E$1:$J$68,6,FALSE)</f>
        <v>BWP</v>
      </c>
      <c r="F58" s="56" t="str">
        <f t="shared" si="2"/>
        <v>PETUGAS.0057/SPK/SE/PML/3172/2026</v>
      </c>
      <c r="G58" s="61" t="s">
        <v>535</v>
      </c>
      <c r="H58" s="56" t="str">
        <f>VLOOKUP(G58,'MITRA (REFERENSI)'!$A:$Z,16,FALSE)</f>
        <v>317222040062</v>
      </c>
      <c r="I58" s="56" t="str">
        <f>VLOOKUP(G58,'MITRA (REFERENSI)'!$A:$Z,25,FALSE)</f>
        <v>Kader PKK / Karang Taruna / Kader Lainnya</v>
      </c>
      <c r="J58" s="55" t="str">
        <f>VLOOKUP(G58,'MITRA (REFERENSI)'!$A:$Z,26,FALSE)</f>
        <v>#REF!</v>
      </c>
      <c r="K58" s="55" t="str">
        <f>VLOOKUP(G58,'MITRA (REFERENSI)'!$A:$Z,15,FALSE)</f>
        <v>+62 878-7202-9699</v>
      </c>
      <c r="L58" s="55" t="str">
        <f>VLOOKUP(G58,'MITRA (REFERENSI)'!$A:$Z,15,FALSE)</f>
        <v>+62 878-7202-9699</v>
      </c>
      <c r="M58" s="55" t="str">
        <f>IF(B58=1,'KELAS (REFERENSI)'!M58,IF(B58=2,'KELAS (REFERENSI)'!M73,IF(B58=3,'KELAS (REFERENSI)'!M88,IF(B58=4,'KELAS (REFERENSI)'!M103,""))))</f>
        <v>Jumat</v>
      </c>
      <c r="N58" s="55" t="str">
        <f>IF(B58=1,'KELAS (REFERENSI)'!N58,IF(B58=2,'KELAS (REFERENSI)'!N73,IF(B58=3,'KELAS (REFERENSI)'!N88,IF(B58=4,'KELAS (REFERENSI)'!N103,""))))</f>
        <v>Lima</v>
      </c>
      <c r="O58" s="55" t="str">
        <f>IF(B58=1,'KELAS (REFERENSI)'!O58,IF(B58=2,'KELAS (REFERENSI)'!O73,IF(B58=3,'KELAS (REFERENSI)'!O88,IF(B58=4,'KELAS (REFERENSI)'!O103,""))))</f>
        <v>Juni</v>
      </c>
      <c r="P58" s="55" t="str">
        <f>IF(B58=1,'KELAS (REFERENSI)'!P58,IF(B58=2,'KELAS (REFERENSI)'!P73,IF(B58=3,'KELAS (REFERENSI)'!P88,IF(B58=4,'KELAS (REFERENSI)'!P103,""))))</f>
        <v>Dua Ribu Dua Puluh Enam</v>
      </c>
      <c r="Q58" s="55" t="str">
        <f t="shared" si="4"/>
        <v>BPS Kota Jakarta Timur</v>
      </c>
      <c r="R58" s="55" t="str">
        <f t="shared" si="56"/>
        <v>#REF!</v>
      </c>
      <c r="S58" s="55" t="str">
        <f t="shared" ref="S58:T58" si="66">S57</f>
        <v>15 Juni sampai dengan 31 Agustus 2026</v>
      </c>
      <c r="T58" s="55" t="str">
        <f t="shared" si="66"/>
        <v>31 Agustus 2026</v>
      </c>
      <c r="U58" s="59" t="str">
        <f>VLOOKUP(G58,'MITRA (REFERENSI)'!$A:$Z,17,FALSE)</f>
        <v>asiskurniasih79@gmail.com</v>
      </c>
      <c r="V58" s="59" t="str">
        <f>VLOOKUP(G58,'MITRA (REFERENSI)'!$A:$Z,11,FALSE)</f>
        <v>Pr</v>
      </c>
      <c r="W58" s="60"/>
      <c r="X58" s="61" t="s">
        <v>7084</v>
      </c>
      <c r="Y58" s="64" t="s">
        <v>4891</v>
      </c>
      <c r="Z58" s="62"/>
      <c r="AA58" s="63"/>
      <c r="AB58" s="62"/>
      <c r="AC58" s="62"/>
      <c r="AD58" s="62"/>
      <c r="AE58" s="62"/>
      <c r="AF58" s="62"/>
      <c r="AG58" s="72"/>
      <c r="AH58" s="72"/>
      <c r="AI58" s="72"/>
      <c r="AJ58" s="72"/>
      <c r="AK58" s="59" t="str">
        <f>VLOOKUP(G58,'MITRA (REFERENSI)'!$A:$Z,5,FALSE)</f>
        <v>Jl. Raya Pulogebang Kp. Kandang Besar RT. 12/04</v>
      </c>
      <c r="AL58" s="59" t="str">
        <f>VLOOKUP(G58,'MITRA (REFERENSI)'!$A:$Z,13,FALSE)</f>
        <v>Kader PKK / Karang Taruna / Kader Lainnya</v>
      </c>
      <c r="AM58" s="59" t="str">
        <f>VLOOKUP(G58,'MITRA (REFERENSI)'!$A:$Z,14,FALSE)</f>
        <v/>
      </c>
    </row>
    <row r="59" ht="15.75" customHeight="1">
      <c r="A59" s="53" t="s">
        <v>5121</v>
      </c>
      <c r="B59" s="54">
        <v>1.0</v>
      </c>
      <c r="C59" s="54" t="s">
        <v>4871</v>
      </c>
      <c r="D59" s="55" t="str">
        <f t="shared" si="1"/>
        <v>1B</v>
      </c>
      <c r="E59" s="55" t="str">
        <f>VLOOKUP(D59,'KELAS (REFERENSI)'!$E$1:$J$68,6,FALSE)</f>
        <v>BWP</v>
      </c>
      <c r="F59" s="56" t="str">
        <f t="shared" si="2"/>
        <v>PETUGAS.0058/SPK/SE/PML/3172/2026</v>
      </c>
      <c r="G59" s="61" t="s">
        <v>4359</v>
      </c>
      <c r="H59" s="56" t="str">
        <f>VLOOKUP(G59,'MITRA (REFERENSI)'!$A:$Z,16,FALSE)</f>
        <v>317222040036</v>
      </c>
      <c r="I59" s="56" t="str">
        <f>VLOOKUP(G59,'MITRA (REFERENSI)'!$A:$Z,25,FALSE)</f>
        <v>Kader PKK / Karang Taruna / Kader Lainnya</v>
      </c>
      <c r="J59" s="55" t="str">
        <f>VLOOKUP(G59,'MITRA (REFERENSI)'!$A:$Z,26,FALSE)</f>
        <v>#REF!</v>
      </c>
      <c r="K59" s="55" t="str">
        <f>VLOOKUP(G59,'MITRA (REFERENSI)'!$A:$Z,15,FALSE)</f>
        <v>+62 081-8182-51312</v>
      </c>
      <c r="L59" s="55" t="str">
        <f>VLOOKUP(G59,'MITRA (REFERENSI)'!$A:$Z,15,FALSE)</f>
        <v>+62 081-8182-51312</v>
      </c>
      <c r="M59" s="55" t="str">
        <f>IF(B59=1,'KELAS (REFERENSI)'!M59,IF(B59=2,'KELAS (REFERENSI)'!M74,IF(B59=3,'KELAS (REFERENSI)'!M89,IF(B59=4,'KELAS (REFERENSI)'!M104,""))))</f>
        <v>Jumat</v>
      </c>
      <c r="N59" s="55" t="str">
        <f>IF(B59=1,'KELAS (REFERENSI)'!N59,IF(B59=2,'KELAS (REFERENSI)'!N74,IF(B59=3,'KELAS (REFERENSI)'!N89,IF(B59=4,'KELAS (REFERENSI)'!N104,""))))</f>
        <v>Lima</v>
      </c>
      <c r="O59" s="55" t="str">
        <f>IF(B59=1,'KELAS (REFERENSI)'!O59,IF(B59=2,'KELAS (REFERENSI)'!O74,IF(B59=3,'KELAS (REFERENSI)'!O89,IF(B59=4,'KELAS (REFERENSI)'!O104,""))))</f>
        <v>Juni</v>
      </c>
      <c r="P59" s="55" t="str">
        <f>IF(B59=1,'KELAS (REFERENSI)'!P59,IF(B59=2,'KELAS (REFERENSI)'!P74,IF(B59=3,'KELAS (REFERENSI)'!P89,IF(B59=4,'KELAS (REFERENSI)'!P104,""))))</f>
        <v>Dua Ribu Dua Puluh Enam</v>
      </c>
      <c r="Q59" s="55" t="str">
        <f t="shared" si="4"/>
        <v>BPS Kota Jakarta Timur</v>
      </c>
      <c r="R59" s="55" t="str">
        <f t="shared" si="56"/>
        <v>#REF!</v>
      </c>
      <c r="S59" s="55" t="str">
        <f t="shared" ref="S59:T59" si="67">S58</f>
        <v>15 Juni sampai dengan 31 Agustus 2026</v>
      </c>
      <c r="T59" s="55" t="str">
        <f t="shared" si="67"/>
        <v>31 Agustus 2026</v>
      </c>
      <c r="U59" s="59" t="str">
        <f>VLOOKUP(G59,'MITRA (REFERENSI)'!$A:$Z,17,FALSE)</f>
        <v>Tiaraagnessintya1@gmail.com</v>
      </c>
      <c r="V59" s="59" t="str">
        <f>VLOOKUP(G59,'MITRA (REFERENSI)'!$A:$Z,11,FALSE)</f>
        <v>Pr</v>
      </c>
      <c r="W59" s="60"/>
      <c r="X59" s="61" t="s">
        <v>7084</v>
      </c>
      <c r="Y59" s="64" t="s">
        <v>4891</v>
      </c>
      <c r="Z59" s="62"/>
      <c r="AA59" s="63"/>
      <c r="AB59" s="62"/>
      <c r="AC59" s="62"/>
      <c r="AD59" s="62"/>
      <c r="AE59" s="62"/>
      <c r="AF59" s="62"/>
      <c r="AG59" s="72"/>
      <c r="AH59" s="72"/>
      <c r="AI59" s="72"/>
      <c r="AJ59" s="72"/>
      <c r="AK59" s="59" t="str">
        <f>VLOOKUP(G59,'MITRA (REFERENSI)'!$A:$Z,5,FALSE)</f>
        <v>Jl. Raya Pulogebang Kp. Kandang Besar RT. 012/04</v>
      </c>
      <c r="AL59" s="59" t="str">
        <f>VLOOKUP(G59,'MITRA (REFERENSI)'!$A:$Z,13,FALSE)</f>
        <v>Kader PKK / Karang Taruna / Kader Lainnya</v>
      </c>
      <c r="AM59" s="59" t="str">
        <f>VLOOKUP(G59,'MITRA (REFERENSI)'!$A:$Z,14,FALSE)</f>
        <v/>
      </c>
    </row>
    <row r="60" ht="15.75" customHeight="1">
      <c r="A60" s="53" t="s">
        <v>5122</v>
      </c>
      <c r="B60" s="54">
        <v>1.0</v>
      </c>
      <c r="C60" s="54" t="s">
        <v>4871</v>
      </c>
      <c r="D60" s="55" t="str">
        <f t="shared" si="1"/>
        <v>1B</v>
      </c>
      <c r="E60" s="55" t="str">
        <f>VLOOKUP(D60,'KELAS (REFERENSI)'!$E$1:$J$68,6,FALSE)</f>
        <v>BWP</v>
      </c>
      <c r="F60" s="56" t="str">
        <f t="shared" si="2"/>
        <v>PETUGAS.0059/SPK/SE/PML/3172/2026</v>
      </c>
      <c r="G60" s="61" t="s">
        <v>3574</v>
      </c>
      <c r="H60" s="56" t="str">
        <f>VLOOKUP(G60,'MITRA (REFERENSI)'!$A:$Z,16,FALSE)</f>
        <v>317222090887</v>
      </c>
      <c r="I60" s="56" t="str">
        <f>VLOOKUP(G60,'MITRA (REFERENSI)'!$A:$Z,25,FALSE)</f>
        <v>Mengurus Rumah Tangga</v>
      </c>
      <c r="J60" s="55" t="str">
        <f>VLOOKUP(G60,'MITRA (REFERENSI)'!$A:$Z,26,FALSE)</f>
        <v>#REF!</v>
      </c>
      <c r="K60" s="55" t="str">
        <f>VLOOKUP(G60,'MITRA (REFERENSI)'!$A:$Z,15,FALSE)</f>
        <v>+62 812-8958-7808</v>
      </c>
      <c r="L60" s="55" t="str">
        <f>VLOOKUP(G60,'MITRA (REFERENSI)'!$A:$Z,15,FALSE)</f>
        <v>+62 812-8958-7808</v>
      </c>
      <c r="M60" s="55" t="str">
        <f>IF(B60=1,'KELAS (REFERENSI)'!M60,IF(B60=2,'KELAS (REFERENSI)'!M75,IF(B60=3,'KELAS (REFERENSI)'!M90,IF(B60=4,'KELAS (REFERENSI)'!M105,""))))</f>
        <v>Jumat</v>
      </c>
      <c r="N60" s="55" t="str">
        <f>IF(B60=1,'KELAS (REFERENSI)'!N60,IF(B60=2,'KELAS (REFERENSI)'!N75,IF(B60=3,'KELAS (REFERENSI)'!N90,IF(B60=4,'KELAS (REFERENSI)'!N105,""))))</f>
        <v>Lima</v>
      </c>
      <c r="O60" s="55" t="str">
        <f>IF(B60=1,'KELAS (REFERENSI)'!O60,IF(B60=2,'KELAS (REFERENSI)'!O75,IF(B60=3,'KELAS (REFERENSI)'!O90,IF(B60=4,'KELAS (REFERENSI)'!O105,""))))</f>
        <v>Juni</v>
      </c>
      <c r="P60" s="55" t="str">
        <f>IF(B60=1,'KELAS (REFERENSI)'!P60,IF(B60=2,'KELAS (REFERENSI)'!P75,IF(B60=3,'KELAS (REFERENSI)'!P90,IF(B60=4,'KELAS (REFERENSI)'!P105,""))))</f>
        <v>Dua Ribu Dua Puluh Enam</v>
      </c>
      <c r="Q60" s="55" t="str">
        <f t="shared" si="4"/>
        <v>BPS Kota Jakarta Timur</v>
      </c>
      <c r="R60" s="55" t="str">
        <f t="shared" si="56"/>
        <v>#REF!</v>
      </c>
      <c r="S60" s="55" t="str">
        <f t="shared" ref="S60:T60" si="68">S59</f>
        <v>15 Juni sampai dengan 31 Agustus 2026</v>
      </c>
      <c r="T60" s="55" t="str">
        <f t="shared" si="68"/>
        <v>31 Agustus 2026</v>
      </c>
      <c r="U60" s="59" t="str">
        <f>VLOOKUP(G60,'MITRA (REFERENSI)'!$A:$Z,17,FALSE)</f>
        <v>rosita28budiarti@gmail.com</v>
      </c>
      <c r="V60" s="59" t="str">
        <f>VLOOKUP(G60,'MITRA (REFERENSI)'!$A:$Z,11,FALSE)</f>
        <v>Pr</v>
      </c>
      <c r="W60" s="60"/>
      <c r="X60" s="61" t="s">
        <v>7084</v>
      </c>
      <c r="Y60" s="64" t="s">
        <v>4891</v>
      </c>
      <c r="Z60" s="62"/>
      <c r="AA60" s="63"/>
      <c r="AB60" s="62"/>
      <c r="AC60" s="62"/>
      <c r="AD60" s="62"/>
      <c r="AE60" s="62"/>
      <c r="AF60" s="62"/>
      <c r="AG60" s="72"/>
      <c r="AH60" s="72"/>
      <c r="AI60" s="72"/>
      <c r="AJ60" s="72"/>
      <c r="AK60" s="59" t="str">
        <f>VLOOKUP(G60,'MITRA (REFERENSI)'!$A:$Z,5,FALSE)</f>
        <v>Jl.kayu tinggi RT 09 /04 Cakung timur</v>
      </c>
      <c r="AL60" s="59" t="str">
        <f>VLOOKUP(G60,'MITRA (REFERENSI)'!$A:$Z,13,FALSE)</f>
        <v>Mengurus Rumah Tangga</v>
      </c>
      <c r="AM60" s="59" t="str">
        <f>VLOOKUP(G60,'MITRA (REFERENSI)'!$A:$Z,14,FALSE)</f>
        <v/>
      </c>
    </row>
    <row r="61" ht="15.75" customHeight="1">
      <c r="A61" s="53" t="s">
        <v>5123</v>
      </c>
      <c r="B61" s="67">
        <v>1.0</v>
      </c>
      <c r="C61" s="67" t="s">
        <v>4871</v>
      </c>
      <c r="D61" s="55" t="str">
        <f t="shared" si="1"/>
        <v>1B</v>
      </c>
      <c r="E61" s="55" t="str">
        <f>VLOOKUP(D61,'KELAS (REFERENSI)'!$E$1:$J$68,6,FALSE)</f>
        <v>BWP</v>
      </c>
      <c r="F61" s="56" t="str">
        <f t="shared" si="2"/>
        <v>PETUGAS.0060/SPK/SE/PML/3172/2026</v>
      </c>
      <c r="G61" s="68" t="s">
        <v>5009</v>
      </c>
      <c r="H61" s="56" t="str">
        <f>VLOOKUP(G61,'MITRA (REFERENSI)'!$A:$Z,16,FALSE)</f>
        <v>#N/A</v>
      </c>
      <c r="I61" s="56" t="str">
        <f>VLOOKUP(G61,'MITRA (REFERENSI)'!$A:$Z,25,FALSE)</f>
        <v>#N/A</v>
      </c>
      <c r="J61" s="55" t="str">
        <f>VLOOKUP(G61,'MITRA (REFERENSI)'!$A:$Z,26,FALSE)</f>
        <v>#N/A</v>
      </c>
      <c r="K61" s="55" t="str">
        <f>VLOOKUP(G61,'MITRA (REFERENSI)'!$A:$Z,15,FALSE)</f>
        <v>#N/A</v>
      </c>
      <c r="L61" s="55" t="str">
        <f>VLOOKUP(G61,'MITRA (REFERENSI)'!$A:$Z,15,FALSE)</f>
        <v>#N/A</v>
      </c>
      <c r="M61" s="55" t="str">
        <f>IF(B61=1,'KELAS (REFERENSI)'!M61,IF(B61=2,'KELAS (REFERENSI)'!M76,IF(B61=3,'KELAS (REFERENSI)'!M91,IF(B61=4,'KELAS (REFERENSI)'!M106,""))))</f>
        <v>Jumat</v>
      </c>
      <c r="N61" s="55" t="str">
        <f>IF(B61=1,'KELAS (REFERENSI)'!N61,IF(B61=2,'KELAS (REFERENSI)'!N76,IF(B61=3,'KELAS (REFERENSI)'!N91,IF(B61=4,'KELAS (REFERENSI)'!N106,""))))</f>
        <v>Lima</v>
      </c>
      <c r="O61" s="55" t="str">
        <f>IF(B61=1,'KELAS (REFERENSI)'!O61,IF(B61=2,'KELAS (REFERENSI)'!O76,IF(B61=3,'KELAS (REFERENSI)'!O91,IF(B61=4,'KELAS (REFERENSI)'!O106,""))))</f>
        <v>Juni</v>
      </c>
      <c r="P61" s="55" t="str">
        <f>IF(B61=1,'KELAS (REFERENSI)'!P61,IF(B61=2,'KELAS (REFERENSI)'!P76,IF(B61=3,'KELAS (REFERENSI)'!P91,IF(B61=4,'KELAS (REFERENSI)'!P106,""))))</f>
        <v>Dua Ribu Dua Puluh Enam</v>
      </c>
      <c r="Q61" s="55" t="str">
        <f t="shared" si="4"/>
        <v>BPS Kota Jakarta Timur</v>
      </c>
      <c r="R61" s="55" t="str">
        <f t="shared" si="56"/>
        <v>#REF!</v>
      </c>
      <c r="S61" s="55" t="str">
        <f t="shared" ref="S61:T61" si="69">S60</f>
        <v>15 Juni sampai dengan 31 Agustus 2026</v>
      </c>
      <c r="T61" s="55" t="str">
        <f t="shared" si="69"/>
        <v>31 Agustus 2026</v>
      </c>
      <c r="U61" s="69" t="str">
        <f>VLOOKUP(G61,'MITRA (REFERENSI)'!$A:$Z,17,FALSE)</f>
        <v>#N/A</v>
      </c>
      <c r="V61" s="59" t="str">
        <f>VLOOKUP(G61,'MITRA (REFERENSI)'!$A:$Z,11,FALSE)</f>
        <v>#N/A</v>
      </c>
      <c r="W61" s="60"/>
      <c r="X61" s="61" t="s">
        <v>4825</v>
      </c>
      <c r="Y61" s="70" t="s">
        <v>5062</v>
      </c>
      <c r="Z61" s="62"/>
      <c r="AA61" s="71" t="str">
        <f>VLOOKUP(G61,'PEGAWAI (REFERENSI)'!$A:$E,4,FALSE)</f>
        <v>Penata Muda/III/a</v>
      </c>
      <c r="AB61" s="62"/>
      <c r="AC61" s="62"/>
      <c r="AD61" s="62"/>
      <c r="AE61" s="62"/>
      <c r="AF61" s="62"/>
      <c r="AG61" s="72"/>
      <c r="AH61" s="72"/>
      <c r="AI61" s="72"/>
      <c r="AJ61" s="72"/>
      <c r="AK61" s="59" t="str">
        <f>VLOOKUP(G61,'MITRA (REFERENSI)'!$A:$Z,5,FALSE)</f>
        <v>#N/A</v>
      </c>
      <c r="AL61" s="59" t="str">
        <f>VLOOKUP(G61,'MITRA (REFERENSI)'!$A:$Z,13,FALSE)</f>
        <v>#N/A</v>
      </c>
      <c r="AM61" s="59" t="str">
        <f>VLOOKUP(G61,'MITRA (REFERENSI)'!$A:$Z,14,FALSE)</f>
        <v>#N/A</v>
      </c>
    </row>
    <row r="62" ht="15.75" customHeight="1">
      <c r="A62" s="53" t="s">
        <v>5124</v>
      </c>
      <c r="B62" s="67">
        <v>1.0</v>
      </c>
      <c r="C62" s="67" t="s">
        <v>4871</v>
      </c>
      <c r="D62" s="55" t="str">
        <f t="shared" si="1"/>
        <v>1B</v>
      </c>
      <c r="E62" s="55" t="str">
        <f>VLOOKUP(D62,'KELAS (REFERENSI)'!$E$1:$J$68,6,FALSE)</f>
        <v>BWP</v>
      </c>
      <c r="F62" s="56" t="str">
        <f t="shared" si="2"/>
        <v>PETUGAS.0061/SPK/SE/PML/3172/2026</v>
      </c>
      <c r="G62" s="68" t="s">
        <v>5017</v>
      </c>
      <c r="H62" s="56" t="str">
        <f>VLOOKUP(G62,'MITRA (REFERENSI)'!$A:$Z,16,FALSE)</f>
        <v>#N/A</v>
      </c>
      <c r="I62" s="56" t="str">
        <f>VLOOKUP(G62,'MITRA (REFERENSI)'!$A:$Z,25,FALSE)</f>
        <v>#N/A</v>
      </c>
      <c r="J62" s="55" t="str">
        <f>VLOOKUP(G62,'MITRA (REFERENSI)'!$A:$Z,26,FALSE)</f>
        <v>#N/A</v>
      </c>
      <c r="K62" s="55" t="str">
        <f>VLOOKUP(G62,'MITRA (REFERENSI)'!$A:$Z,15,FALSE)</f>
        <v>#N/A</v>
      </c>
      <c r="L62" s="55" t="str">
        <f>VLOOKUP(G62,'MITRA (REFERENSI)'!$A:$Z,15,FALSE)</f>
        <v>#N/A</v>
      </c>
      <c r="M62" s="55" t="str">
        <f>IF(B62=1,'KELAS (REFERENSI)'!M62,IF(B62=2,'KELAS (REFERENSI)'!M77,IF(B62=3,'KELAS (REFERENSI)'!M92,IF(B62=4,'KELAS (REFERENSI)'!M107,""))))</f>
        <v>Jumat</v>
      </c>
      <c r="N62" s="55" t="str">
        <f>IF(B62=1,'KELAS (REFERENSI)'!N62,IF(B62=2,'KELAS (REFERENSI)'!N77,IF(B62=3,'KELAS (REFERENSI)'!N92,IF(B62=4,'KELAS (REFERENSI)'!N107,""))))</f>
        <v>Lima</v>
      </c>
      <c r="O62" s="55" t="str">
        <f>IF(B62=1,'KELAS (REFERENSI)'!O62,IF(B62=2,'KELAS (REFERENSI)'!O77,IF(B62=3,'KELAS (REFERENSI)'!O92,IF(B62=4,'KELAS (REFERENSI)'!O107,""))))</f>
        <v>Juni</v>
      </c>
      <c r="P62" s="55" t="str">
        <f>IF(B62=1,'KELAS (REFERENSI)'!P62,IF(B62=2,'KELAS (REFERENSI)'!P77,IF(B62=3,'KELAS (REFERENSI)'!P92,IF(B62=4,'KELAS (REFERENSI)'!P107,""))))</f>
        <v>Dua Ribu Dua Puluh Enam</v>
      </c>
      <c r="Q62" s="55" t="str">
        <f t="shared" si="4"/>
        <v>BPS Kota Jakarta Timur</v>
      </c>
      <c r="R62" s="55" t="str">
        <f t="shared" si="56"/>
        <v>#REF!</v>
      </c>
      <c r="S62" s="55" t="str">
        <f t="shared" ref="S62:T62" si="70">S61</f>
        <v>15 Juni sampai dengan 31 Agustus 2026</v>
      </c>
      <c r="T62" s="55" t="str">
        <f t="shared" si="70"/>
        <v>31 Agustus 2026</v>
      </c>
      <c r="U62" s="69" t="str">
        <f>VLOOKUP(G62,'MITRA (REFERENSI)'!$A:$Z,17,FALSE)</f>
        <v>#N/A</v>
      </c>
      <c r="V62" s="59" t="str">
        <f>VLOOKUP(G62,'MITRA (REFERENSI)'!$A:$Z,11,FALSE)</f>
        <v>#N/A</v>
      </c>
      <c r="W62" s="60"/>
      <c r="X62" s="61" t="s">
        <v>4824</v>
      </c>
      <c r="Y62" s="70" t="s">
        <v>5062</v>
      </c>
      <c r="Z62" s="62"/>
      <c r="AA62" s="71" t="str">
        <f>VLOOKUP(G62,'PEGAWAI (REFERENSI)'!$A:$E,4,FALSE)</f>
        <v>Penata Muda Tk. I/III/b</v>
      </c>
      <c r="AB62" s="62"/>
      <c r="AC62" s="62"/>
      <c r="AD62" s="62"/>
      <c r="AE62" s="62"/>
      <c r="AF62" s="62"/>
      <c r="AG62" s="72"/>
      <c r="AH62" s="72"/>
      <c r="AI62" s="72"/>
      <c r="AJ62" s="72"/>
      <c r="AK62" s="59" t="str">
        <f>VLOOKUP(G62,'MITRA (REFERENSI)'!$A:$Z,5,FALSE)</f>
        <v>#N/A</v>
      </c>
      <c r="AL62" s="59" t="str">
        <f>VLOOKUP(G62,'MITRA (REFERENSI)'!$A:$Z,13,FALSE)</f>
        <v>#N/A</v>
      </c>
      <c r="AM62" s="59" t="str">
        <f>VLOOKUP(G62,'MITRA (REFERENSI)'!$A:$Z,14,FALSE)</f>
        <v>#N/A</v>
      </c>
    </row>
    <row r="63" ht="15.75" customHeight="1">
      <c r="A63" s="53" t="s">
        <v>5125</v>
      </c>
      <c r="B63" s="67">
        <v>1.0</v>
      </c>
      <c r="C63" s="67" t="s">
        <v>4871</v>
      </c>
      <c r="D63" s="55" t="str">
        <f t="shared" si="1"/>
        <v>1B</v>
      </c>
      <c r="E63" s="55" t="str">
        <f>VLOOKUP(D63,'KELAS (REFERENSI)'!$E$1:$J$68,6,FALSE)</f>
        <v>BWP</v>
      </c>
      <c r="F63" s="56" t="str">
        <f t="shared" si="2"/>
        <v>PETUGAS.0062/SPK/SE/PML/3172/2026</v>
      </c>
      <c r="G63" s="68" t="s">
        <v>1648</v>
      </c>
      <c r="H63" s="56" t="str">
        <f>VLOOKUP(G63,'MITRA (REFERENSI)'!$A:$Z,16,FALSE)</f>
        <v>317225050010</v>
      </c>
      <c r="I63" s="56" t="str">
        <f>VLOOKUP(G63,'MITRA (REFERENSI)'!$A:$Z,25,FALSE)</f>
        <v>Wiraswasta</v>
      </c>
      <c r="J63" s="55" t="str">
        <f>VLOOKUP(G63,'MITRA (REFERENSI)'!$A:$Z,26,FALSE)</f>
        <v>#REF!</v>
      </c>
      <c r="K63" s="55" t="str">
        <f>VLOOKUP(G63,'MITRA (REFERENSI)'!$A:$Z,15,FALSE)</f>
        <v>+62 896-1315-8393</v>
      </c>
      <c r="L63" s="55" t="str">
        <f>VLOOKUP(G63,'MITRA (REFERENSI)'!$A:$Z,15,FALSE)</f>
        <v>+62 896-1315-8393</v>
      </c>
      <c r="M63" s="55" t="str">
        <f>IF(B63=1,'KELAS (REFERENSI)'!M63,IF(B63=2,'KELAS (REFERENSI)'!M78,IF(B63=3,'KELAS (REFERENSI)'!M93,IF(B63=4,'KELAS (REFERENSI)'!M108,""))))</f>
        <v>Jumat</v>
      </c>
      <c r="N63" s="55" t="str">
        <f>IF(B63=1,'KELAS (REFERENSI)'!N63,IF(B63=2,'KELAS (REFERENSI)'!N78,IF(B63=3,'KELAS (REFERENSI)'!N93,IF(B63=4,'KELAS (REFERENSI)'!N108,""))))</f>
        <v>Lima</v>
      </c>
      <c r="O63" s="55" t="str">
        <f>IF(B63=1,'KELAS (REFERENSI)'!O63,IF(B63=2,'KELAS (REFERENSI)'!O78,IF(B63=3,'KELAS (REFERENSI)'!O93,IF(B63=4,'KELAS (REFERENSI)'!O108,""))))</f>
        <v>Juni</v>
      </c>
      <c r="P63" s="55" t="str">
        <f>IF(B63=1,'KELAS (REFERENSI)'!P63,IF(B63=2,'KELAS (REFERENSI)'!P78,IF(B63=3,'KELAS (REFERENSI)'!P93,IF(B63=4,'KELAS (REFERENSI)'!P108,""))))</f>
        <v>Dua Ribu Dua Puluh Enam</v>
      </c>
      <c r="Q63" s="55" t="str">
        <f t="shared" si="4"/>
        <v>BPS Kota Jakarta Timur</v>
      </c>
      <c r="R63" s="55" t="str">
        <f t="shared" si="56"/>
        <v>#REF!</v>
      </c>
      <c r="S63" s="55" t="str">
        <f t="shared" ref="S63:T63" si="71">S62</f>
        <v>15 Juni sampai dengan 31 Agustus 2026</v>
      </c>
      <c r="T63" s="55" t="str">
        <f t="shared" si="71"/>
        <v>31 Agustus 2026</v>
      </c>
      <c r="U63" s="69" t="str">
        <f>VLOOKUP(G63,'MITRA (REFERENSI)'!$A:$Z,17,FALSE)</f>
        <v>herisugihartoksk123@gmail.com</v>
      </c>
      <c r="V63" s="59" t="str">
        <f>VLOOKUP(G63,'MITRA (REFERENSI)'!$A:$Z,11,FALSE)</f>
        <v>Lk</v>
      </c>
      <c r="W63" s="60"/>
      <c r="X63" s="61" t="s">
        <v>4824</v>
      </c>
      <c r="Y63" s="70" t="s">
        <v>5062</v>
      </c>
      <c r="Z63" s="62"/>
      <c r="AA63" s="71" t="str">
        <f>VLOOKUP(G63,'PEGAWAI (REFERENSI)'!$A:$E,4,FALSE)</f>
        <v>#N/A</v>
      </c>
      <c r="AB63" s="62"/>
      <c r="AC63" s="62"/>
      <c r="AD63" s="62"/>
      <c r="AE63" s="62"/>
      <c r="AF63" s="62"/>
      <c r="AG63" s="72"/>
      <c r="AH63" s="72"/>
      <c r="AI63" s="72"/>
      <c r="AJ63" s="72"/>
      <c r="AK63" s="59" t="str">
        <f>VLOOKUP(G63,'MITRA (REFERENSI)'!$A:$Z,5,FALSE)</f>
        <v>Selat Dampit Blk G V/15 RT 003 RW 017</v>
      </c>
      <c r="AL63" s="59" t="str">
        <f>VLOOKUP(G63,'MITRA (REFERENSI)'!$A:$Z,13,FALSE)</f>
        <v>Wiraswasta</v>
      </c>
      <c r="AM63" s="59" t="str">
        <f>VLOOKUP(G63,'MITRA (REFERENSI)'!$A:$Z,14,FALSE)</f>
        <v/>
      </c>
    </row>
    <row r="64" ht="15.75" customHeight="1">
      <c r="A64" s="53" t="s">
        <v>5126</v>
      </c>
      <c r="B64" s="54">
        <v>1.0</v>
      </c>
      <c r="C64" s="54" t="s">
        <v>4875</v>
      </c>
      <c r="D64" s="55" t="str">
        <f t="shared" si="1"/>
        <v>1C</v>
      </c>
      <c r="E64" s="55" t="str">
        <f>VLOOKUP(D64,'KELAS (REFERENSI)'!$E$1:$J$68,6,FALSE)</f>
        <v>BWP</v>
      </c>
      <c r="F64" s="56" t="str">
        <f t="shared" si="2"/>
        <v>PETUGAS.0063/SPK/SE/PML/3172/2026</v>
      </c>
      <c r="G64" s="61" t="s">
        <v>1120</v>
      </c>
      <c r="H64" s="56" t="str">
        <f>VLOOKUP(G64,'MITRA (REFERENSI)'!$A:$Z,16,FALSE)</f>
        <v>317222090743</v>
      </c>
      <c r="I64" s="56" t="str">
        <f>VLOOKUP(G64,'MITRA (REFERENSI)'!$A:$Z,25,FALSE)</f>
        <v>Mengurus Rumah Tangga</v>
      </c>
      <c r="J64" s="55" t="str">
        <f>VLOOKUP(G64,'MITRA (REFERENSI)'!$A:$Z,26,FALSE)</f>
        <v>#REF!</v>
      </c>
      <c r="K64" s="55" t="str">
        <f>VLOOKUP(G64,'MITRA (REFERENSI)'!$A:$Z,15,FALSE)</f>
        <v>+62 895-4034-71133</v>
      </c>
      <c r="L64" s="55" t="str">
        <f>VLOOKUP(G64,'MITRA (REFERENSI)'!$A:$Z,15,FALSE)</f>
        <v>+62 895-4034-71133</v>
      </c>
      <c r="M64" s="55" t="str">
        <f>IF(B64=1,'KELAS (REFERENSI)'!M64,IF(B64=2,'KELAS (REFERENSI)'!M79,IF(B64=3,'KELAS (REFERENSI)'!M94,IF(B64=4,'KELAS (REFERENSI)'!M109,""))))</f>
        <v>Jumat</v>
      </c>
      <c r="N64" s="55" t="str">
        <f>IF(B64=1,'KELAS (REFERENSI)'!N64,IF(B64=2,'KELAS (REFERENSI)'!N79,IF(B64=3,'KELAS (REFERENSI)'!N94,IF(B64=4,'KELAS (REFERENSI)'!N109,""))))</f>
        <v>Lima</v>
      </c>
      <c r="O64" s="55" t="str">
        <f>IF(B64=1,'KELAS (REFERENSI)'!O64,IF(B64=2,'KELAS (REFERENSI)'!O79,IF(B64=3,'KELAS (REFERENSI)'!O94,IF(B64=4,'KELAS (REFERENSI)'!O109,""))))</f>
        <v>Juni</v>
      </c>
      <c r="P64" s="55" t="str">
        <f>IF(B64=1,'KELAS (REFERENSI)'!P64,IF(B64=2,'KELAS (REFERENSI)'!P79,IF(B64=3,'KELAS (REFERENSI)'!P94,IF(B64=4,'KELAS (REFERENSI)'!P109,""))))</f>
        <v>Dua Ribu Dua Puluh Enam</v>
      </c>
      <c r="Q64" s="55" t="str">
        <f t="shared" si="4"/>
        <v>BPS Kota Jakarta Timur</v>
      </c>
      <c r="R64" s="55" t="str">
        <f t="shared" si="56"/>
        <v>#REF!</v>
      </c>
      <c r="S64" s="55" t="str">
        <f t="shared" ref="S64:T64" si="72">S63</f>
        <v>15 Juni sampai dengan 31 Agustus 2026</v>
      </c>
      <c r="T64" s="55" t="str">
        <f t="shared" si="72"/>
        <v>31 Agustus 2026</v>
      </c>
      <c r="U64" s="59" t="str">
        <f>VLOOKUP(G64,'MITRA (REFERENSI)'!$A:$Z,17,FALSE)</f>
        <v>driannilakanti@gmail.com</v>
      </c>
      <c r="V64" s="59" t="str">
        <f>VLOOKUP(G64,'MITRA (REFERENSI)'!$A:$Z,11,FALSE)</f>
        <v>Pr</v>
      </c>
      <c r="W64" s="60"/>
      <c r="X64" s="61" t="s">
        <v>7084</v>
      </c>
      <c r="Y64" s="64" t="s">
        <v>4891</v>
      </c>
      <c r="Z64" s="62"/>
      <c r="AA64" s="63"/>
      <c r="AB64" s="62"/>
      <c r="AC64" s="62"/>
      <c r="AD64" s="62"/>
      <c r="AE64" s="62"/>
      <c r="AF64" s="62"/>
      <c r="AG64" s="72"/>
      <c r="AH64" s="72"/>
      <c r="AI64" s="72"/>
      <c r="AJ64" s="72"/>
      <c r="AK64" s="59" t="str">
        <f>VLOOKUP(G64,'MITRA (REFERENSI)'!$A:$Z,5,FALSE)</f>
        <v>Kp.Kandang Sapi Rt05 RW 06 No.7</v>
      </c>
      <c r="AL64" s="59" t="str">
        <f>VLOOKUP(G64,'MITRA (REFERENSI)'!$A:$Z,13,FALSE)</f>
        <v>Mengurus Rumah Tangga</v>
      </c>
      <c r="AM64" s="59" t="str">
        <f>VLOOKUP(G64,'MITRA (REFERENSI)'!$A:$Z,14,FALSE)</f>
        <v/>
      </c>
    </row>
    <row r="65" ht="15.75" customHeight="1">
      <c r="A65" s="53" t="s">
        <v>5127</v>
      </c>
      <c r="B65" s="54">
        <v>1.0</v>
      </c>
      <c r="C65" s="54" t="s">
        <v>4875</v>
      </c>
      <c r="D65" s="55" t="str">
        <f t="shared" si="1"/>
        <v>1C</v>
      </c>
      <c r="E65" s="55" t="str">
        <f>VLOOKUP(D65,'KELAS (REFERENSI)'!$E$1:$J$68,6,FALSE)</f>
        <v>BWP</v>
      </c>
      <c r="F65" s="56" t="str">
        <f t="shared" si="2"/>
        <v>PETUGAS.0064/SPK/SE/PML/3172/2026</v>
      </c>
      <c r="G65" s="61" t="s">
        <v>3869</v>
      </c>
      <c r="H65" s="56" t="str">
        <f>VLOOKUP(G65,'MITRA (REFERENSI)'!$A:$Z,16,FALSE)</f>
        <v>317222092315</v>
      </c>
      <c r="I65" s="56" t="str">
        <f>VLOOKUP(G65,'MITRA (REFERENSI)'!$A:$Z,25,FALSE)</f>
        <v>Mengurus Rumah Tangga</v>
      </c>
      <c r="J65" s="55" t="str">
        <f>VLOOKUP(G65,'MITRA (REFERENSI)'!$A:$Z,26,FALSE)</f>
        <v>#REF!</v>
      </c>
      <c r="K65" s="55" t="str">
        <f>VLOOKUP(G65,'MITRA (REFERENSI)'!$A:$Z,15,FALSE)</f>
        <v>+62 822-2221-6384</v>
      </c>
      <c r="L65" s="55" t="str">
        <f>VLOOKUP(G65,'MITRA (REFERENSI)'!$A:$Z,15,FALSE)</f>
        <v>+62 822-2221-6384</v>
      </c>
      <c r="M65" s="55" t="str">
        <f>IF(B65=1,'KELAS (REFERENSI)'!M65,IF(B65=2,'KELAS (REFERENSI)'!M80,IF(B65=3,'KELAS (REFERENSI)'!M95,IF(B65=4,'KELAS (REFERENSI)'!M110,""))))</f>
        <v>Jumat</v>
      </c>
      <c r="N65" s="55" t="str">
        <f>IF(B65=1,'KELAS (REFERENSI)'!N65,IF(B65=2,'KELAS (REFERENSI)'!N80,IF(B65=3,'KELAS (REFERENSI)'!N95,IF(B65=4,'KELAS (REFERENSI)'!N110,""))))</f>
        <v>Lima</v>
      </c>
      <c r="O65" s="55" t="str">
        <f>IF(B65=1,'KELAS (REFERENSI)'!O65,IF(B65=2,'KELAS (REFERENSI)'!O80,IF(B65=3,'KELAS (REFERENSI)'!O95,IF(B65=4,'KELAS (REFERENSI)'!O110,""))))</f>
        <v>Juni</v>
      </c>
      <c r="P65" s="55" t="str">
        <f>IF(B65=1,'KELAS (REFERENSI)'!P65,IF(B65=2,'KELAS (REFERENSI)'!P80,IF(B65=3,'KELAS (REFERENSI)'!P95,IF(B65=4,'KELAS (REFERENSI)'!P110,""))))</f>
        <v>Dua Ribu Dua Puluh Enam</v>
      </c>
      <c r="Q65" s="55" t="str">
        <f t="shared" si="4"/>
        <v>BPS Kota Jakarta Timur</v>
      </c>
      <c r="R65" s="55" t="str">
        <f t="shared" si="56"/>
        <v>#REF!</v>
      </c>
      <c r="S65" s="55" t="str">
        <f t="shared" ref="S65:T65" si="73">S64</f>
        <v>15 Juni sampai dengan 31 Agustus 2026</v>
      </c>
      <c r="T65" s="55" t="str">
        <f t="shared" si="73"/>
        <v>31 Agustus 2026</v>
      </c>
      <c r="U65" s="59" t="str">
        <f>VLOOKUP(G65,'MITRA (REFERENSI)'!$A:$Z,17,FALSE)</f>
        <v>yance.khansa@gmail.com</v>
      </c>
      <c r="V65" s="59" t="str">
        <f>VLOOKUP(G65,'MITRA (REFERENSI)'!$A:$Z,11,FALSE)</f>
        <v>Pr</v>
      </c>
      <c r="W65" s="60"/>
      <c r="X65" s="61" t="s">
        <v>7084</v>
      </c>
      <c r="Y65" s="64" t="s">
        <v>4891</v>
      </c>
      <c r="Z65" s="62"/>
      <c r="AA65" s="63"/>
      <c r="AB65" s="62"/>
      <c r="AC65" s="62"/>
      <c r="AD65" s="62"/>
      <c r="AE65" s="62"/>
      <c r="AF65" s="62"/>
      <c r="AG65" s="72"/>
      <c r="AH65" s="72"/>
      <c r="AI65" s="72"/>
      <c r="AJ65" s="72"/>
      <c r="AK65" s="59" t="str">
        <f>VLOOKUP(G65,'MITRA (REFERENSI)'!$A:$Z,5,FALSE)</f>
        <v>Pulo gebang permai blok D9/22 RT 002/009</v>
      </c>
      <c r="AL65" s="59" t="str">
        <f>VLOOKUP(G65,'MITRA (REFERENSI)'!$A:$Z,13,FALSE)</f>
        <v>Mengurus Rumah Tangga</v>
      </c>
      <c r="AM65" s="59" t="str">
        <f>VLOOKUP(G65,'MITRA (REFERENSI)'!$A:$Z,14,FALSE)</f>
        <v/>
      </c>
    </row>
    <row r="66" ht="15.75" customHeight="1">
      <c r="A66" s="53" t="s">
        <v>5128</v>
      </c>
      <c r="B66" s="54">
        <v>1.0</v>
      </c>
      <c r="C66" s="54" t="s">
        <v>4875</v>
      </c>
      <c r="D66" s="55" t="str">
        <f t="shared" si="1"/>
        <v>1C</v>
      </c>
      <c r="E66" s="55" t="str">
        <f>VLOOKUP(D66,'KELAS (REFERENSI)'!$E$1:$J$68,6,FALSE)</f>
        <v>BWP</v>
      </c>
      <c r="F66" s="56" t="str">
        <f t="shared" si="2"/>
        <v>PETUGAS.0065/SPK/SE/PML/3172/2026</v>
      </c>
      <c r="G66" s="61" t="s">
        <v>1038</v>
      </c>
      <c r="H66" s="56" t="str">
        <f>VLOOKUP(G66,'MITRA (REFERENSI)'!$A:$Z,16,FALSE)</f>
        <v>317222091475</v>
      </c>
      <c r="I66" s="56" t="str">
        <f>VLOOKUP(G66,'MITRA (REFERENSI)'!$A:$Z,25,FALSE)</f>
        <v>Belum Bekerja</v>
      </c>
      <c r="J66" s="55" t="str">
        <f>VLOOKUP(G66,'MITRA (REFERENSI)'!$A:$Z,26,FALSE)</f>
        <v>#REF!</v>
      </c>
      <c r="K66" s="55" t="str">
        <f>VLOOKUP(G66,'MITRA (REFERENSI)'!$A:$Z,15,FALSE)</f>
        <v>+62 857-8166-1595</v>
      </c>
      <c r="L66" s="55" t="str">
        <f>VLOOKUP(G66,'MITRA (REFERENSI)'!$A:$Z,15,FALSE)</f>
        <v>+62 857-8166-1595</v>
      </c>
      <c r="M66" s="55" t="str">
        <f>IF(B66=1,'KELAS (REFERENSI)'!M66,IF(B66=2,'KELAS (REFERENSI)'!M81,IF(B66=3,'KELAS (REFERENSI)'!M96,IF(B66=4,'KELAS (REFERENSI)'!M111,""))))</f>
        <v>Jumat</v>
      </c>
      <c r="N66" s="55" t="str">
        <f>IF(B66=1,'KELAS (REFERENSI)'!N66,IF(B66=2,'KELAS (REFERENSI)'!N81,IF(B66=3,'KELAS (REFERENSI)'!N96,IF(B66=4,'KELAS (REFERENSI)'!N111,""))))</f>
        <v>Lima</v>
      </c>
      <c r="O66" s="55" t="str">
        <f>IF(B66=1,'KELAS (REFERENSI)'!O66,IF(B66=2,'KELAS (REFERENSI)'!O81,IF(B66=3,'KELAS (REFERENSI)'!O96,IF(B66=4,'KELAS (REFERENSI)'!O111,""))))</f>
        <v>Juni</v>
      </c>
      <c r="P66" s="55" t="str">
        <f>IF(B66=1,'KELAS (REFERENSI)'!P66,IF(B66=2,'KELAS (REFERENSI)'!P81,IF(B66=3,'KELAS (REFERENSI)'!P96,IF(B66=4,'KELAS (REFERENSI)'!P111,""))))</f>
        <v>Dua Ribu Dua Puluh Enam</v>
      </c>
      <c r="Q66" s="55" t="str">
        <f t="shared" si="4"/>
        <v>BPS Kota Jakarta Timur</v>
      </c>
      <c r="R66" s="55" t="str">
        <f t="shared" si="56"/>
        <v>#REF!</v>
      </c>
      <c r="S66" s="55" t="str">
        <f t="shared" ref="S66:T66" si="74">S65</f>
        <v>15 Juni sampai dengan 31 Agustus 2026</v>
      </c>
      <c r="T66" s="55" t="str">
        <f t="shared" si="74"/>
        <v>31 Agustus 2026</v>
      </c>
      <c r="U66" s="59" t="str">
        <f>VLOOKUP(G66,'MITRA (REFERENSI)'!$A:$Z,17,FALSE)</f>
        <v>annastasyadian@gmail.com</v>
      </c>
      <c r="V66" s="59" t="str">
        <f>VLOOKUP(G66,'MITRA (REFERENSI)'!$A:$Z,11,FALSE)</f>
        <v>Pr</v>
      </c>
      <c r="W66" s="60"/>
      <c r="X66" s="61" t="s">
        <v>7084</v>
      </c>
      <c r="Y66" s="64" t="s">
        <v>4891</v>
      </c>
      <c r="Z66" s="62"/>
      <c r="AA66" s="63"/>
      <c r="AB66" s="62"/>
      <c r="AC66" s="62"/>
      <c r="AD66" s="62"/>
      <c r="AE66" s="62"/>
      <c r="AF66" s="62"/>
      <c r="AG66" s="72"/>
      <c r="AH66" s="72"/>
      <c r="AI66" s="72"/>
      <c r="AJ66" s="72"/>
      <c r="AK66" s="59" t="str">
        <f>VLOOKUP(G66,'MITRA (REFERENSI)'!$A:$Z,5,FALSE)</f>
        <v>Jatinegara Ilir RT. 006 RW. 011</v>
      </c>
      <c r="AL66" s="59" t="str">
        <f>VLOOKUP(G66,'MITRA (REFERENSI)'!$A:$Z,13,FALSE)</f>
        <v>Lainnya</v>
      </c>
      <c r="AM66" s="59" t="str">
        <f>VLOOKUP(G66,'MITRA (REFERENSI)'!$A:$Z,14,FALSE)</f>
        <v>Belum Bekerja</v>
      </c>
    </row>
    <row r="67" ht="15.75" customHeight="1">
      <c r="A67" s="53" t="s">
        <v>5129</v>
      </c>
      <c r="B67" s="54">
        <v>1.0</v>
      </c>
      <c r="C67" s="54" t="s">
        <v>4875</v>
      </c>
      <c r="D67" s="55" t="str">
        <f t="shared" si="1"/>
        <v>1C</v>
      </c>
      <c r="E67" s="55" t="str">
        <f>VLOOKUP(D67,'KELAS (REFERENSI)'!$E$1:$J$68,6,FALSE)</f>
        <v>BWP</v>
      </c>
      <c r="F67" s="56" t="str">
        <f t="shared" si="2"/>
        <v>PETUGAS.0066/SPK/SE/PML/3172/2026</v>
      </c>
      <c r="G67" s="61" t="s">
        <v>4709</v>
      </c>
      <c r="H67" s="56" t="str">
        <f>VLOOKUP(G67,'MITRA (REFERENSI)'!$A:$Z,16,FALSE)</f>
        <v>317222092594</v>
      </c>
      <c r="I67" s="56" t="str">
        <f>VLOOKUP(G67,'MITRA (REFERENSI)'!$A:$Z,25,FALSE)</f>
        <v>Sedang tidak bekerja</v>
      </c>
      <c r="J67" s="55" t="str">
        <f>VLOOKUP(G67,'MITRA (REFERENSI)'!$A:$Z,26,FALSE)</f>
        <v>#REF!</v>
      </c>
      <c r="K67" s="55" t="str">
        <f>VLOOKUP(G67,'MITRA (REFERENSI)'!$A:$Z,15,FALSE)</f>
        <v>+62 812-8637-1182</v>
      </c>
      <c r="L67" s="55" t="str">
        <f>VLOOKUP(G67,'MITRA (REFERENSI)'!$A:$Z,15,FALSE)</f>
        <v>+62 812-8637-1182</v>
      </c>
      <c r="M67" s="55" t="str">
        <f>IF(B67=1,'KELAS (REFERENSI)'!M67,IF(B67=2,'KELAS (REFERENSI)'!M82,IF(B67=3,'KELAS (REFERENSI)'!M97,IF(B67=4,'KELAS (REFERENSI)'!M112,""))))</f>
        <v>Jumat</v>
      </c>
      <c r="N67" s="55" t="str">
        <f>IF(B67=1,'KELAS (REFERENSI)'!N67,IF(B67=2,'KELAS (REFERENSI)'!N82,IF(B67=3,'KELAS (REFERENSI)'!N97,IF(B67=4,'KELAS (REFERENSI)'!N112,""))))</f>
        <v>Lima</v>
      </c>
      <c r="O67" s="55" t="str">
        <f>IF(B67=1,'KELAS (REFERENSI)'!O67,IF(B67=2,'KELAS (REFERENSI)'!O82,IF(B67=3,'KELAS (REFERENSI)'!O97,IF(B67=4,'KELAS (REFERENSI)'!O112,""))))</f>
        <v>Juni</v>
      </c>
      <c r="P67" s="55" t="str">
        <f>IF(B67=1,'KELAS (REFERENSI)'!P67,IF(B67=2,'KELAS (REFERENSI)'!P82,IF(B67=3,'KELAS (REFERENSI)'!P97,IF(B67=4,'KELAS (REFERENSI)'!P112,""))))</f>
        <v>Dua Ribu Dua Puluh Enam</v>
      </c>
      <c r="Q67" s="55" t="str">
        <f t="shared" si="4"/>
        <v>BPS Kota Jakarta Timur</v>
      </c>
      <c r="R67" s="55" t="str">
        <f t="shared" si="56"/>
        <v>#REF!</v>
      </c>
      <c r="S67" s="55" t="str">
        <f t="shared" ref="S67:T67" si="75">S66</f>
        <v>15 Juni sampai dengan 31 Agustus 2026</v>
      </c>
      <c r="T67" s="55" t="str">
        <f t="shared" si="75"/>
        <v>31 Agustus 2026</v>
      </c>
      <c r="U67" s="59" t="str">
        <f>VLOOKUP(G67,'MITRA (REFERENSI)'!$A:$Z,17,FALSE)</f>
        <v>yuliyantitumanggor21@gmail.com</v>
      </c>
      <c r="V67" s="59" t="str">
        <f>VLOOKUP(G67,'MITRA (REFERENSI)'!$A:$Z,11,FALSE)</f>
        <v>Pr</v>
      </c>
      <c r="W67" s="60"/>
      <c r="X67" s="61" t="s">
        <v>7084</v>
      </c>
      <c r="Y67" s="64" t="s">
        <v>4891</v>
      </c>
      <c r="Z67" s="62"/>
      <c r="AA67" s="63"/>
      <c r="AB67" s="62"/>
      <c r="AC67" s="62"/>
      <c r="AD67" s="62"/>
      <c r="AE67" s="62"/>
      <c r="AF67" s="62"/>
      <c r="AG67" s="72"/>
      <c r="AH67" s="72"/>
      <c r="AI67" s="72"/>
      <c r="AJ67" s="72"/>
      <c r="AK67" s="59" t="str">
        <f>VLOOKUP(G67,'MITRA (REFERENSI)'!$A:$Z,5,FALSE)</f>
        <v>Kp baru tipar Cakung Jakarta timur</v>
      </c>
      <c r="AL67" s="59" t="str">
        <f>VLOOKUP(G67,'MITRA (REFERENSI)'!$A:$Z,13,FALSE)</f>
        <v>Lainnya</v>
      </c>
      <c r="AM67" s="59" t="str">
        <f>VLOOKUP(G67,'MITRA (REFERENSI)'!$A:$Z,14,FALSE)</f>
        <v>Sedang tidak bekerja</v>
      </c>
    </row>
    <row r="68" ht="15.75" customHeight="1">
      <c r="A68" s="53" t="s">
        <v>5130</v>
      </c>
      <c r="B68" s="54">
        <v>1.0</v>
      </c>
      <c r="C68" s="54" t="s">
        <v>4875</v>
      </c>
      <c r="D68" s="55" t="str">
        <f t="shared" si="1"/>
        <v>1C</v>
      </c>
      <c r="E68" s="55" t="str">
        <f>VLOOKUP(D68,'KELAS (REFERENSI)'!$E$1:$J$68,6,FALSE)</f>
        <v>BWP</v>
      </c>
      <c r="F68" s="56" t="str">
        <f t="shared" si="2"/>
        <v>PETUGAS.0067/SPK/SE/PML/3172/2026</v>
      </c>
      <c r="G68" s="61" t="s">
        <v>314</v>
      </c>
      <c r="H68" s="56" t="str">
        <f>VLOOKUP(G68,'MITRA (REFERENSI)'!$A:$Z,16,FALSE)</f>
        <v>317222110037</v>
      </c>
      <c r="I68" s="56" t="str">
        <f>VLOOKUP(G68,'MITRA (REFERENSI)'!$A:$Z,25,FALSE)</f>
        <v>Pelajar / Mahasiswa</v>
      </c>
      <c r="J68" s="55" t="str">
        <f>VLOOKUP(G68,'MITRA (REFERENSI)'!$A:$Z,26,FALSE)</f>
        <v>#REF!</v>
      </c>
      <c r="K68" s="55" t="str">
        <f>VLOOKUP(G68,'MITRA (REFERENSI)'!$A:$Z,15,FALSE)</f>
        <v>+62 819-9918-7322</v>
      </c>
      <c r="L68" s="55" t="str">
        <f>VLOOKUP(G68,'MITRA (REFERENSI)'!$A:$Z,15,FALSE)</f>
        <v>+62 819-9918-7322</v>
      </c>
      <c r="M68" s="55" t="str">
        <f>IF(B68=1,'KELAS (REFERENSI)'!M68,IF(B68=2,'KELAS (REFERENSI)'!M83,IF(B68=3,'KELAS (REFERENSI)'!M98,IF(B68=4,'KELAS (REFERENSI)'!M113,""))))</f>
        <v>Jumat</v>
      </c>
      <c r="N68" s="55" t="str">
        <f>IF(B68=1,'KELAS (REFERENSI)'!N68,IF(B68=2,'KELAS (REFERENSI)'!N83,IF(B68=3,'KELAS (REFERENSI)'!N98,IF(B68=4,'KELAS (REFERENSI)'!N113,""))))</f>
        <v>Lima</v>
      </c>
      <c r="O68" s="55" t="str">
        <f>IF(B68=1,'KELAS (REFERENSI)'!O68,IF(B68=2,'KELAS (REFERENSI)'!O83,IF(B68=3,'KELAS (REFERENSI)'!O98,IF(B68=4,'KELAS (REFERENSI)'!O113,""))))</f>
        <v>Juni</v>
      </c>
      <c r="P68" s="55" t="str">
        <f>IF(B68=1,'KELAS (REFERENSI)'!P68,IF(B68=2,'KELAS (REFERENSI)'!P83,IF(B68=3,'KELAS (REFERENSI)'!P98,IF(B68=4,'KELAS (REFERENSI)'!P113,""))))</f>
        <v>Dua Ribu Dua Puluh Enam</v>
      </c>
      <c r="Q68" s="55" t="str">
        <f t="shared" si="4"/>
        <v>BPS Kota Jakarta Timur</v>
      </c>
      <c r="R68" s="55" t="str">
        <f t="shared" si="56"/>
        <v>#REF!</v>
      </c>
      <c r="S68" s="55" t="str">
        <f t="shared" ref="S68:T68" si="76">S67</f>
        <v>15 Juni sampai dengan 31 Agustus 2026</v>
      </c>
      <c r="T68" s="55" t="str">
        <f t="shared" si="76"/>
        <v>31 Agustus 2026</v>
      </c>
      <c r="U68" s="59" t="str">
        <f>VLOOKUP(G68,'MITRA (REFERENSI)'!$A:$Z,17,FALSE)</f>
        <v>Ridhwanamar18@gmail.com</v>
      </c>
      <c r="V68" s="59" t="str">
        <f>VLOOKUP(G68,'MITRA (REFERENSI)'!$A:$Z,11,FALSE)</f>
        <v>Lk</v>
      </c>
      <c r="W68" s="60"/>
      <c r="X68" s="61" t="s">
        <v>7083</v>
      </c>
      <c r="Y68" s="64" t="s">
        <v>4891</v>
      </c>
      <c r="Z68" s="62"/>
      <c r="AA68" s="63"/>
      <c r="AB68" s="62"/>
      <c r="AC68" s="62"/>
      <c r="AD68" s="62"/>
      <c r="AE68" s="62"/>
      <c r="AF68" s="62"/>
      <c r="AG68" s="72"/>
      <c r="AH68" s="72"/>
      <c r="AI68" s="72"/>
      <c r="AJ68" s="72"/>
      <c r="AK68" s="59" t="str">
        <f>VLOOKUP(G68,'MITRA (REFERENSI)'!$A:$Z,5,FALSE)</f>
        <v>Jalan Salak 6 No. 8</v>
      </c>
      <c r="AL68" s="59" t="str">
        <f>VLOOKUP(G68,'MITRA (REFERENSI)'!$A:$Z,13,FALSE)</f>
        <v>Pelajar / Mahasiswa</v>
      </c>
      <c r="AM68" s="59" t="str">
        <f>VLOOKUP(G68,'MITRA (REFERENSI)'!$A:$Z,14,FALSE)</f>
        <v/>
      </c>
    </row>
    <row r="69" ht="15.75" customHeight="1">
      <c r="A69" s="53" t="s">
        <v>5131</v>
      </c>
      <c r="B69" s="54">
        <v>1.0</v>
      </c>
      <c r="C69" s="54" t="s">
        <v>4875</v>
      </c>
      <c r="D69" s="55" t="str">
        <f t="shared" si="1"/>
        <v>1C</v>
      </c>
      <c r="E69" s="55" t="str">
        <f>VLOOKUP(D69,'KELAS (REFERENSI)'!$E$1:$J$68,6,FALSE)</f>
        <v>BWP</v>
      </c>
      <c r="F69" s="56" t="str">
        <f t="shared" si="2"/>
        <v>PETUGAS.0068/SPK/SE/PML/3172/2026</v>
      </c>
      <c r="G69" s="61" t="s">
        <v>1476</v>
      </c>
      <c r="H69" s="56" t="str">
        <f>VLOOKUP(G69,'MITRA (REFERENSI)'!$A:$Z,16,FALSE)</f>
        <v>317222100966</v>
      </c>
      <c r="I69" s="56" t="str">
        <f>VLOOKUP(G69,'MITRA (REFERENSI)'!$A:$Z,25,FALSE)</f>
        <v>Wiraswasta</v>
      </c>
      <c r="J69" s="55" t="str">
        <f>VLOOKUP(G69,'MITRA (REFERENSI)'!$A:$Z,26,FALSE)</f>
        <v>#REF!</v>
      </c>
      <c r="K69" s="55" t="str">
        <f>VLOOKUP(G69,'MITRA (REFERENSI)'!$A:$Z,15,FALSE)</f>
        <v>+62 822-5879-6611</v>
      </c>
      <c r="L69" s="55" t="str">
        <f>VLOOKUP(G69,'MITRA (REFERENSI)'!$A:$Z,15,FALSE)</f>
        <v>+62 822-5879-6611</v>
      </c>
      <c r="M69" s="55" t="str">
        <f>IF(B69=1,'KELAS (REFERENSI)'!M69,IF(B69=2,'KELAS (REFERENSI)'!M84,IF(B69=3,'KELAS (REFERENSI)'!M99,IF(B69=4,'KELAS (REFERENSI)'!M114,""))))</f>
        <v/>
      </c>
      <c r="N69" s="55" t="str">
        <f>IF(B69=1,'KELAS (REFERENSI)'!N69,IF(B69=2,'KELAS (REFERENSI)'!N84,IF(B69=3,'KELAS (REFERENSI)'!N99,IF(B69=4,'KELAS (REFERENSI)'!N114,""))))</f>
        <v/>
      </c>
      <c r="O69" s="55" t="str">
        <f>IF(B69=1,'KELAS (REFERENSI)'!O69,IF(B69=2,'KELAS (REFERENSI)'!O84,IF(B69=3,'KELAS (REFERENSI)'!O99,IF(B69=4,'KELAS (REFERENSI)'!O114,""))))</f>
        <v/>
      </c>
      <c r="P69" s="55" t="str">
        <f>IF(B69=1,'KELAS (REFERENSI)'!P69,IF(B69=2,'KELAS (REFERENSI)'!P84,IF(B69=3,'KELAS (REFERENSI)'!P99,IF(B69=4,'KELAS (REFERENSI)'!P114,""))))</f>
        <v/>
      </c>
      <c r="Q69" s="55" t="str">
        <f t="shared" si="4"/>
        <v>BPS Kota Jakarta Timur</v>
      </c>
      <c r="R69" s="55" t="str">
        <f t="shared" si="56"/>
        <v>#REF!</v>
      </c>
      <c r="S69" s="55" t="str">
        <f t="shared" ref="S69:T69" si="77">S68</f>
        <v>15 Juni sampai dengan 31 Agustus 2026</v>
      </c>
      <c r="T69" s="55" t="str">
        <f t="shared" si="77"/>
        <v>31 Agustus 2026</v>
      </c>
      <c r="U69" s="59" t="str">
        <f>VLOOKUP(G69,'MITRA (REFERENSI)'!$A:$Z,17,FALSE)</f>
        <v>handayanifitri0680@gmail.com</v>
      </c>
      <c r="V69" s="59" t="str">
        <f>VLOOKUP(G69,'MITRA (REFERENSI)'!$A:$Z,11,FALSE)</f>
        <v>Pr</v>
      </c>
      <c r="W69" s="60"/>
      <c r="X69" s="61" t="s">
        <v>7083</v>
      </c>
      <c r="Y69" s="64" t="s">
        <v>4891</v>
      </c>
      <c r="Z69" s="62"/>
      <c r="AA69" s="63"/>
      <c r="AB69" s="62"/>
      <c r="AC69" s="62"/>
      <c r="AD69" s="62"/>
      <c r="AE69" s="62"/>
      <c r="AF69" s="62"/>
      <c r="AG69" s="72"/>
      <c r="AH69" s="72"/>
      <c r="AI69" s="72"/>
      <c r="AJ69" s="72"/>
      <c r="AK69" s="59" t="str">
        <f>VLOOKUP(G69,'MITRA (REFERENSI)'!$A:$Z,5,FALSE)</f>
        <v>jl.bintara 1 RT.11 / RW.002</v>
      </c>
      <c r="AL69" s="59" t="str">
        <f>VLOOKUP(G69,'MITRA (REFERENSI)'!$A:$Z,13,FALSE)</f>
        <v>Wiraswasta</v>
      </c>
      <c r="AM69" s="59" t="str">
        <f>VLOOKUP(G69,'MITRA (REFERENSI)'!$A:$Z,14,FALSE)</f>
        <v/>
      </c>
    </row>
    <row r="70" ht="15.75" customHeight="1">
      <c r="A70" s="53" t="s">
        <v>5132</v>
      </c>
      <c r="B70" s="54">
        <v>1.0</v>
      </c>
      <c r="C70" s="54" t="s">
        <v>4875</v>
      </c>
      <c r="D70" s="55" t="str">
        <f t="shared" si="1"/>
        <v>1C</v>
      </c>
      <c r="E70" s="55" t="str">
        <f>VLOOKUP(D70,'KELAS (REFERENSI)'!$E$1:$J$68,6,FALSE)</f>
        <v>BWP</v>
      </c>
      <c r="F70" s="56" t="str">
        <f t="shared" si="2"/>
        <v>PETUGAS.0069/SPK/SE/PML/3172/2026</v>
      </c>
      <c r="G70" s="61" t="s">
        <v>1357</v>
      </c>
      <c r="H70" s="56" t="str">
        <f>VLOOKUP(G70,'MITRA (REFERENSI)'!$A:$Z,16,FALSE)</f>
        <v>317222090128</v>
      </c>
      <c r="I70" s="56" t="str">
        <f>VLOOKUP(G70,'MITRA (REFERENSI)'!$A:$Z,25,FALSE)</f>
        <v>Kader PKK / Karang Taruna / Kader Lainnya</v>
      </c>
      <c r="J70" s="55" t="str">
        <f>VLOOKUP(G70,'MITRA (REFERENSI)'!$A:$Z,26,FALSE)</f>
        <v>#REF!</v>
      </c>
      <c r="K70" s="55" t="str">
        <f>VLOOKUP(G70,'MITRA (REFERENSI)'!$A:$Z,15,FALSE)</f>
        <v>+62 812-6161-4667</v>
      </c>
      <c r="L70" s="55" t="str">
        <f>VLOOKUP(G70,'MITRA (REFERENSI)'!$A:$Z,15,FALSE)</f>
        <v>+62 812-6161-4667</v>
      </c>
      <c r="M70" s="55" t="str">
        <f>IF(B70=1,'KELAS (REFERENSI)'!M70,IF(B70=2,'KELAS (REFERENSI)'!M85,IF(B70=3,'KELAS (REFERENSI)'!M100,IF(B70=4,'KELAS (REFERENSI)'!M115,""))))</f>
        <v/>
      </c>
      <c r="N70" s="55" t="str">
        <f>IF(B70=1,'KELAS (REFERENSI)'!N70,IF(B70=2,'KELAS (REFERENSI)'!N85,IF(B70=3,'KELAS (REFERENSI)'!N100,IF(B70=4,'KELAS (REFERENSI)'!N115,""))))</f>
        <v/>
      </c>
      <c r="O70" s="55" t="str">
        <f>IF(B70=1,'KELAS (REFERENSI)'!O70,IF(B70=2,'KELAS (REFERENSI)'!O85,IF(B70=3,'KELAS (REFERENSI)'!O100,IF(B70=4,'KELAS (REFERENSI)'!O115,""))))</f>
        <v/>
      </c>
      <c r="P70" s="55" t="str">
        <f>IF(B70=1,'KELAS (REFERENSI)'!P70,IF(B70=2,'KELAS (REFERENSI)'!P85,IF(B70=3,'KELAS (REFERENSI)'!P100,IF(B70=4,'KELAS (REFERENSI)'!P115,""))))</f>
        <v/>
      </c>
      <c r="Q70" s="55" t="str">
        <f t="shared" si="4"/>
        <v>BPS Kota Jakarta Timur</v>
      </c>
      <c r="R70" s="55" t="str">
        <f t="shared" si="56"/>
        <v>#REF!</v>
      </c>
      <c r="S70" s="55" t="str">
        <f t="shared" ref="S70:T70" si="78">S69</f>
        <v>15 Juni sampai dengan 31 Agustus 2026</v>
      </c>
      <c r="T70" s="55" t="str">
        <f t="shared" si="78"/>
        <v>31 Agustus 2026</v>
      </c>
      <c r="U70" s="59" t="str">
        <f>VLOOKUP(G70,'MITRA (REFERENSI)'!$A:$Z,17,FALSE)</f>
        <v>Etisoleha@gmail.com</v>
      </c>
      <c r="V70" s="59" t="str">
        <f>VLOOKUP(G70,'MITRA (REFERENSI)'!$A:$Z,11,FALSE)</f>
        <v>Pr</v>
      </c>
      <c r="W70" s="60"/>
      <c r="X70" s="61" t="s">
        <v>7084</v>
      </c>
      <c r="Y70" s="64" t="s">
        <v>4897</v>
      </c>
      <c r="Z70" s="62"/>
      <c r="AA70" s="63"/>
      <c r="AB70" s="62"/>
      <c r="AC70" s="62"/>
      <c r="AD70" s="62"/>
      <c r="AE70" s="62"/>
      <c r="AF70" s="62"/>
      <c r="AG70" s="72"/>
      <c r="AH70" s="72"/>
      <c r="AI70" s="72"/>
      <c r="AJ70" s="72"/>
      <c r="AK70" s="59" t="str">
        <f>VLOOKUP(G70,'MITRA (REFERENSI)'!$A:$Z,5,FALSE)</f>
        <v>Jl.TANAH KOJA</v>
      </c>
      <c r="AL70" s="59" t="str">
        <f>VLOOKUP(G70,'MITRA (REFERENSI)'!$A:$Z,13,FALSE)</f>
        <v>Kader PKK / Karang Taruna / Kader Lainnya</v>
      </c>
      <c r="AM70" s="59" t="str">
        <f>VLOOKUP(G70,'MITRA (REFERENSI)'!$A:$Z,14,FALSE)</f>
        <v/>
      </c>
    </row>
    <row r="71" ht="15.75" customHeight="1">
      <c r="A71" s="53" t="s">
        <v>5133</v>
      </c>
      <c r="B71" s="54">
        <v>1.0</v>
      </c>
      <c r="C71" s="54" t="s">
        <v>4875</v>
      </c>
      <c r="D71" s="55" t="str">
        <f t="shared" si="1"/>
        <v>1C</v>
      </c>
      <c r="E71" s="55" t="str">
        <f>VLOOKUP(D71,'KELAS (REFERENSI)'!$E$1:$J$68,6,FALSE)</f>
        <v>BWP</v>
      </c>
      <c r="F71" s="56" t="str">
        <f t="shared" si="2"/>
        <v>PETUGAS.0070/SPK/SE/PML/3172/2026</v>
      </c>
      <c r="G71" s="61" t="s">
        <v>700</v>
      </c>
      <c r="H71" s="56" t="str">
        <f>VLOOKUP(G71,'MITRA (REFERENSI)'!$A:$Z,16,FALSE)</f>
        <v>317222010161</v>
      </c>
      <c r="I71" s="56" t="str">
        <f>VLOOKUP(G71,'MITRA (REFERENSI)'!$A:$Z,25,FALSE)</f>
        <v>Pelajar / Mahasiswa</v>
      </c>
      <c r="J71" s="55" t="str">
        <f>VLOOKUP(G71,'MITRA (REFERENSI)'!$A:$Z,26,FALSE)</f>
        <v>#REF!</v>
      </c>
      <c r="K71" s="55" t="str">
        <f>VLOOKUP(G71,'MITRA (REFERENSI)'!$A:$Z,15,FALSE)</f>
        <v>+62 821-2426-0793</v>
      </c>
      <c r="L71" s="55" t="str">
        <f>VLOOKUP(G71,'MITRA (REFERENSI)'!$A:$Z,15,FALSE)</f>
        <v>+62 821-2426-0793</v>
      </c>
      <c r="M71" s="55" t="str">
        <f>IF(B71=1,'KELAS (REFERENSI)'!M71,IF(B71=2,'KELAS (REFERENSI)'!M86,IF(B71=3,'KELAS (REFERENSI)'!M101,IF(B71=4,'KELAS (REFERENSI)'!M116,""))))</f>
        <v/>
      </c>
      <c r="N71" s="55" t="str">
        <f>IF(B71=1,'KELAS (REFERENSI)'!N71,IF(B71=2,'KELAS (REFERENSI)'!N86,IF(B71=3,'KELAS (REFERENSI)'!N101,IF(B71=4,'KELAS (REFERENSI)'!N116,""))))</f>
        <v/>
      </c>
      <c r="O71" s="55" t="str">
        <f>IF(B71=1,'KELAS (REFERENSI)'!O71,IF(B71=2,'KELAS (REFERENSI)'!O86,IF(B71=3,'KELAS (REFERENSI)'!O101,IF(B71=4,'KELAS (REFERENSI)'!O116,""))))</f>
        <v/>
      </c>
      <c r="P71" s="55" t="str">
        <f>IF(B71=1,'KELAS (REFERENSI)'!P71,IF(B71=2,'KELAS (REFERENSI)'!P86,IF(B71=3,'KELAS (REFERENSI)'!P101,IF(B71=4,'KELAS (REFERENSI)'!P116,""))))</f>
        <v/>
      </c>
      <c r="Q71" s="55" t="str">
        <f t="shared" si="4"/>
        <v>BPS Kota Jakarta Timur</v>
      </c>
      <c r="R71" s="55" t="str">
        <f t="shared" si="56"/>
        <v>#REF!</v>
      </c>
      <c r="S71" s="55" t="str">
        <f t="shared" ref="S71:T71" si="79">S70</f>
        <v>15 Juni sampai dengan 31 Agustus 2026</v>
      </c>
      <c r="T71" s="55" t="str">
        <f t="shared" si="79"/>
        <v>31 Agustus 2026</v>
      </c>
      <c r="U71" s="59" t="str">
        <f>VLOOKUP(G71,'MITRA (REFERENSI)'!$A:$Z,17,FALSE)</f>
        <v>chairul1693@gmail.com</v>
      </c>
      <c r="V71" s="59" t="str">
        <f>VLOOKUP(G71,'MITRA (REFERENSI)'!$A:$Z,11,FALSE)</f>
        <v>Lk</v>
      </c>
      <c r="W71" s="60"/>
      <c r="X71" s="61" t="s">
        <v>7083</v>
      </c>
      <c r="Y71" s="64" t="s">
        <v>4897</v>
      </c>
      <c r="Z71" s="62"/>
      <c r="AA71" s="63"/>
      <c r="AB71" s="62"/>
      <c r="AC71" s="62"/>
      <c r="AD71" s="62"/>
      <c r="AE71" s="62"/>
      <c r="AF71" s="62"/>
      <c r="AG71" s="72"/>
      <c r="AH71" s="72"/>
      <c r="AI71" s="72"/>
      <c r="AJ71" s="72"/>
      <c r="AK71" s="59" t="str">
        <f>VLOOKUP(G71,'MITRA (REFERENSI)'!$A:$Z,5,FALSE)</f>
        <v>Jl Kayu IX no 12</v>
      </c>
      <c r="AL71" s="59" t="str">
        <f>VLOOKUP(G71,'MITRA (REFERENSI)'!$A:$Z,13,FALSE)</f>
        <v>Pelajar / Mahasiswa</v>
      </c>
      <c r="AM71" s="59" t="str">
        <f>VLOOKUP(G71,'MITRA (REFERENSI)'!$A:$Z,14,FALSE)</f>
        <v/>
      </c>
    </row>
    <row r="72" ht="15.75" customHeight="1">
      <c r="A72" s="53" t="s">
        <v>5134</v>
      </c>
      <c r="B72" s="54">
        <v>1.0</v>
      </c>
      <c r="C72" s="54" t="s">
        <v>4875</v>
      </c>
      <c r="D72" s="55" t="str">
        <f t="shared" si="1"/>
        <v>1C</v>
      </c>
      <c r="E72" s="55" t="str">
        <f>VLOOKUP(D72,'KELAS (REFERENSI)'!$E$1:$J$68,6,FALSE)</f>
        <v>BWP</v>
      </c>
      <c r="F72" s="56" t="str">
        <f t="shared" si="2"/>
        <v>PETUGAS.0071/SPK/SE/PML/3172/2026</v>
      </c>
      <c r="G72" s="61" t="s">
        <v>1694</v>
      </c>
      <c r="H72" s="56" t="str">
        <f>VLOOKUP(G72,'MITRA (REFERENSI)'!$A:$Z,16,FALSE)</f>
        <v>317222090799</v>
      </c>
      <c r="I72" s="56" t="str">
        <f>VLOOKUP(G72,'MITRA (REFERENSI)'!$A:$Z,25,FALSE)</f>
        <v>Wiraswasta</v>
      </c>
      <c r="J72" s="55" t="str">
        <f>VLOOKUP(G72,'MITRA (REFERENSI)'!$A:$Z,26,FALSE)</f>
        <v>#REF!</v>
      </c>
      <c r="K72" s="55" t="str">
        <f>VLOOKUP(G72,'MITRA (REFERENSI)'!$A:$Z,15,FALSE)</f>
        <v>+62 895-1750-1785</v>
      </c>
      <c r="L72" s="55" t="str">
        <f>VLOOKUP(G72,'MITRA (REFERENSI)'!$A:$Z,15,FALSE)</f>
        <v>+62 895-1750-1785</v>
      </c>
      <c r="M72" s="55" t="str">
        <f>IF(B72=1,'KELAS (REFERENSI)'!M72,IF(B72=2,'KELAS (REFERENSI)'!M87,IF(B72=3,'KELAS (REFERENSI)'!M102,IF(B72=4,'KELAS (REFERENSI)'!M117,""))))</f>
        <v/>
      </c>
      <c r="N72" s="55" t="str">
        <f>IF(B72=1,'KELAS (REFERENSI)'!N72,IF(B72=2,'KELAS (REFERENSI)'!N87,IF(B72=3,'KELAS (REFERENSI)'!N102,IF(B72=4,'KELAS (REFERENSI)'!N117,""))))</f>
        <v/>
      </c>
      <c r="O72" s="55" t="str">
        <f>IF(B72=1,'KELAS (REFERENSI)'!O72,IF(B72=2,'KELAS (REFERENSI)'!O87,IF(B72=3,'KELAS (REFERENSI)'!O102,IF(B72=4,'KELAS (REFERENSI)'!O117,""))))</f>
        <v/>
      </c>
      <c r="P72" s="55" t="str">
        <f>IF(B72=1,'KELAS (REFERENSI)'!P72,IF(B72=2,'KELAS (REFERENSI)'!P87,IF(B72=3,'KELAS (REFERENSI)'!P102,IF(B72=4,'KELAS (REFERENSI)'!P117,""))))</f>
        <v/>
      </c>
      <c r="Q72" s="55" t="str">
        <f t="shared" si="4"/>
        <v>BPS Kota Jakarta Timur</v>
      </c>
      <c r="R72" s="55" t="str">
        <f t="shared" si="56"/>
        <v>#REF!</v>
      </c>
      <c r="S72" s="55" t="str">
        <f t="shared" ref="S72:T72" si="80">S71</f>
        <v>15 Juni sampai dengan 31 Agustus 2026</v>
      </c>
      <c r="T72" s="55" t="str">
        <f t="shared" si="80"/>
        <v>31 Agustus 2026</v>
      </c>
      <c r="U72" s="59" t="str">
        <f>VLOOKUP(G72,'MITRA (REFERENSI)'!$A:$Z,17,FALSE)</f>
        <v>arselfairel@gmail.com</v>
      </c>
      <c r="V72" s="59" t="str">
        <f>VLOOKUP(G72,'MITRA (REFERENSI)'!$A:$Z,11,FALSE)</f>
        <v>Pr</v>
      </c>
      <c r="W72" s="60"/>
      <c r="X72" s="61" t="s">
        <v>7084</v>
      </c>
      <c r="Y72" s="64" t="s">
        <v>4897</v>
      </c>
      <c r="Z72" s="62"/>
      <c r="AA72" s="63"/>
      <c r="AB72" s="62"/>
      <c r="AC72" s="62"/>
      <c r="AD72" s="62"/>
      <c r="AE72" s="62"/>
      <c r="AF72" s="62"/>
      <c r="AG72" s="72"/>
      <c r="AH72" s="72"/>
      <c r="AI72" s="72"/>
      <c r="AJ72" s="72"/>
      <c r="AK72" s="59" t="str">
        <f>VLOOKUP(G72,'MITRA (REFERENSI)'!$A:$Z,5,FALSE)</f>
        <v>Jalan layur no 38</v>
      </c>
      <c r="AL72" s="59" t="str">
        <f>VLOOKUP(G72,'MITRA (REFERENSI)'!$A:$Z,13,FALSE)</f>
        <v>Wiraswasta</v>
      </c>
      <c r="AM72" s="59" t="str">
        <f>VLOOKUP(G72,'MITRA (REFERENSI)'!$A:$Z,14,FALSE)</f>
        <v/>
      </c>
    </row>
    <row r="73" ht="15.75" customHeight="1">
      <c r="A73" s="53" t="s">
        <v>5135</v>
      </c>
      <c r="B73" s="54">
        <v>1.0</v>
      </c>
      <c r="C73" s="54" t="s">
        <v>4875</v>
      </c>
      <c r="D73" s="55" t="str">
        <f t="shared" si="1"/>
        <v>1C</v>
      </c>
      <c r="E73" s="55" t="str">
        <f>VLOOKUP(D73,'KELAS (REFERENSI)'!$E$1:$J$68,6,FALSE)</f>
        <v>BWP</v>
      </c>
      <c r="F73" s="56" t="str">
        <f t="shared" si="2"/>
        <v>PETUGAS.0072/SPK/SE/PML/3172/2026</v>
      </c>
      <c r="G73" s="61" t="s">
        <v>2048</v>
      </c>
      <c r="H73" s="56" t="str">
        <f>VLOOKUP(G73,'MITRA (REFERENSI)'!$A:$Z,16,FALSE)</f>
        <v>317222010209</v>
      </c>
      <c r="I73" s="56" t="str">
        <f>VLOOKUP(G73,'MITRA (REFERENSI)'!$A:$Z,25,FALSE)</f>
        <v>Pegawai / Guru Honorer</v>
      </c>
      <c r="J73" s="55" t="str">
        <f>VLOOKUP(G73,'MITRA (REFERENSI)'!$A:$Z,26,FALSE)</f>
        <v>#REF!</v>
      </c>
      <c r="K73" s="55" t="str">
        <f>VLOOKUP(G73,'MITRA (REFERENSI)'!$A:$Z,15,FALSE)</f>
        <v>+62 081-2194-26896</v>
      </c>
      <c r="L73" s="55" t="str">
        <f>VLOOKUP(G73,'MITRA (REFERENSI)'!$A:$Z,15,FALSE)</f>
        <v>+62 081-2194-26896</v>
      </c>
      <c r="M73" s="55" t="str">
        <f>IF(B73=1,'KELAS (REFERENSI)'!M73,IF(B73=2,'KELAS (REFERENSI)'!M88,IF(B73=3,'KELAS (REFERENSI)'!M103,IF(B73=4,'KELAS (REFERENSI)'!M118,""))))</f>
        <v/>
      </c>
      <c r="N73" s="55" t="str">
        <f>IF(B73=1,'KELAS (REFERENSI)'!N73,IF(B73=2,'KELAS (REFERENSI)'!N88,IF(B73=3,'KELAS (REFERENSI)'!N103,IF(B73=4,'KELAS (REFERENSI)'!N118,""))))</f>
        <v/>
      </c>
      <c r="O73" s="55" t="str">
        <f>IF(B73=1,'KELAS (REFERENSI)'!O73,IF(B73=2,'KELAS (REFERENSI)'!O88,IF(B73=3,'KELAS (REFERENSI)'!O103,IF(B73=4,'KELAS (REFERENSI)'!O118,""))))</f>
        <v/>
      </c>
      <c r="P73" s="55" t="str">
        <f>IF(B73=1,'KELAS (REFERENSI)'!P73,IF(B73=2,'KELAS (REFERENSI)'!P88,IF(B73=3,'KELAS (REFERENSI)'!P103,IF(B73=4,'KELAS (REFERENSI)'!P118,""))))</f>
        <v/>
      </c>
      <c r="Q73" s="55" t="str">
        <f t="shared" si="4"/>
        <v>BPS Kota Jakarta Timur</v>
      </c>
      <c r="R73" s="55" t="str">
        <f t="shared" si="56"/>
        <v>#REF!</v>
      </c>
      <c r="S73" s="55" t="str">
        <f t="shared" ref="S73:T73" si="81">S72</f>
        <v>15 Juni sampai dengan 31 Agustus 2026</v>
      </c>
      <c r="T73" s="55" t="str">
        <f t="shared" si="81"/>
        <v>31 Agustus 2026</v>
      </c>
      <c r="U73" s="59" t="str">
        <f>VLOOKUP(G73,'MITRA (REFERENSI)'!$A:$Z,17,FALSE)</f>
        <v>lailatulbadriyah85@gmail.com</v>
      </c>
      <c r="V73" s="59" t="str">
        <f>VLOOKUP(G73,'MITRA (REFERENSI)'!$A:$Z,11,FALSE)</f>
        <v>Pr</v>
      </c>
      <c r="W73" s="60"/>
      <c r="X73" s="61" t="s">
        <v>7083</v>
      </c>
      <c r="Y73" s="64" t="s">
        <v>4897</v>
      </c>
      <c r="Z73" s="62"/>
      <c r="AA73" s="63"/>
      <c r="AB73" s="62"/>
      <c r="AC73" s="62"/>
      <c r="AD73" s="62"/>
      <c r="AE73" s="62"/>
      <c r="AF73" s="62"/>
      <c r="AG73" s="72"/>
      <c r="AH73" s="72"/>
      <c r="AI73" s="72"/>
      <c r="AJ73" s="72"/>
      <c r="AK73" s="59" t="str">
        <f>VLOOKUP(G73,'MITRA (REFERENSI)'!$A:$Z,5,FALSE)</f>
        <v>Jl Pratekan No 56 RT 006 RW 03</v>
      </c>
      <c r="AL73" s="59" t="str">
        <f>VLOOKUP(G73,'MITRA (REFERENSI)'!$A:$Z,13,FALSE)</f>
        <v>Pegawai / Guru Honorer</v>
      </c>
      <c r="AM73" s="59" t="str">
        <f>VLOOKUP(G73,'MITRA (REFERENSI)'!$A:$Z,14,FALSE)</f>
        <v/>
      </c>
    </row>
    <row r="74" ht="15.75" customHeight="1">
      <c r="A74" s="53" t="s">
        <v>5136</v>
      </c>
      <c r="B74" s="54">
        <v>1.0</v>
      </c>
      <c r="C74" s="54" t="s">
        <v>4875</v>
      </c>
      <c r="D74" s="55" t="str">
        <f t="shared" si="1"/>
        <v>1C</v>
      </c>
      <c r="E74" s="55" t="str">
        <f>VLOOKUP(D74,'KELAS (REFERENSI)'!$E$1:$J$68,6,FALSE)</f>
        <v>BWP</v>
      </c>
      <c r="F74" s="56" t="str">
        <f t="shared" si="2"/>
        <v>PETUGAS.0073/SPK/SE/PML/3172/2026</v>
      </c>
      <c r="G74" s="61" t="s">
        <v>2330</v>
      </c>
      <c r="H74" s="56" t="str">
        <f>VLOOKUP(G74,'MITRA (REFERENSI)'!$A:$Z,16,FALSE)</f>
        <v>317222100582</v>
      </c>
      <c r="I74" s="56" t="str">
        <f>VLOOKUP(G74,'MITRA (REFERENSI)'!$A:$Z,25,FALSE)</f>
        <v>Kader PKK / Karang Taruna / Kader Lainnya</v>
      </c>
      <c r="J74" s="55" t="str">
        <f>VLOOKUP(G74,'MITRA (REFERENSI)'!$A:$Z,26,FALSE)</f>
        <v>#REF!</v>
      </c>
      <c r="K74" s="55" t="str">
        <f>VLOOKUP(G74,'MITRA (REFERENSI)'!$A:$Z,15,FALSE)</f>
        <v>+62 812-8917-5514</v>
      </c>
      <c r="L74" s="55" t="str">
        <f>VLOOKUP(G74,'MITRA (REFERENSI)'!$A:$Z,15,FALSE)</f>
        <v>+62 812-8917-5514</v>
      </c>
      <c r="M74" s="55" t="str">
        <f>IF(B74=1,'KELAS (REFERENSI)'!M74,IF(B74=2,'KELAS (REFERENSI)'!M89,IF(B74=3,'KELAS (REFERENSI)'!M104,IF(B74=4,'KELAS (REFERENSI)'!M119,""))))</f>
        <v/>
      </c>
      <c r="N74" s="55" t="str">
        <f>IF(B74=1,'KELAS (REFERENSI)'!N74,IF(B74=2,'KELAS (REFERENSI)'!N89,IF(B74=3,'KELAS (REFERENSI)'!N104,IF(B74=4,'KELAS (REFERENSI)'!N119,""))))</f>
        <v/>
      </c>
      <c r="O74" s="55" t="str">
        <f>IF(B74=1,'KELAS (REFERENSI)'!O74,IF(B74=2,'KELAS (REFERENSI)'!O89,IF(B74=3,'KELAS (REFERENSI)'!O104,IF(B74=4,'KELAS (REFERENSI)'!O119,""))))</f>
        <v/>
      </c>
      <c r="P74" s="55" t="str">
        <f>IF(B74=1,'KELAS (REFERENSI)'!P74,IF(B74=2,'KELAS (REFERENSI)'!P89,IF(B74=3,'KELAS (REFERENSI)'!P104,IF(B74=4,'KELAS (REFERENSI)'!P119,""))))</f>
        <v/>
      </c>
      <c r="Q74" s="55" t="str">
        <f t="shared" si="4"/>
        <v>BPS Kota Jakarta Timur</v>
      </c>
      <c r="R74" s="55" t="str">
        <f t="shared" si="56"/>
        <v>#REF!</v>
      </c>
      <c r="S74" s="55" t="str">
        <f t="shared" ref="S74:T74" si="82">S73</f>
        <v>15 Juni sampai dengan 31 Agustus 2026</v>
      </c>
      <c r="T74" s="55" t="str">
        <f t="shared" si="82"/>
        <v>31 Agustus 2026</v>
      </c>
      <c r="U74" s="59" t="str">
        <f>VLOOKUP(G74,'MITRA (REFERENSI)'!$A:$Z,17,FALSE)</f>
        <v>geminicute82@gmail.com</v>
      </c>
      <c r="V74" s="59" t="str">
        <f>VLOOKUP(G74,'MITRA (REFERENSI)'!$A:$Z,11,FALSE)</f>
        <v>Pr</v>
      </c>
      <c r="W74" s="60"/>
      <c r="X74" s="61" t="s">
        <v>7084</v>
      </c>
      <c r="Y74" s="64" t="s">
        <v>4897</v>
      </c>
      <c r="Z74" s="62"/>
      <c r="AA74" s="63"/>
      <c r="AB74" s="62"/>
      <c r="AC74" s="62"/>
      <c r="AD74" s="62"/>
      <c r="AE74" s="62"/>
      <c r="AF74" s="62"/>
      <c r="AG74" s="72"/>
      <c r="AH74" s="72"/>
      <c r="AI74" s="72"/>
      <c r="AJ74" s="72"/>
      <c r="AK74" s="59" t="str">
        <f>VLOOKUP(G74,'MITRA (REFERENSI)'!$A:$Z,5,FALSE)</f>
        <v>Asrama Polri Cipinang B/4 Rt.04 Rw.06</v>
      </c>
      <c r="AL74" s="59" t="str">
        <f>VLOOKUP(G74,'MITRA (REFERENSI)'!$A:$Z,13,FALSE)</f>
        <v>Kader PKK / Karang Taruna / Kader Lainnya</v>
      </c>
      <c r="AM74" s="59" t="str">
        <f>VLOOKUP(G74,'MITRA (REFERENSI)'!$A:$Z,14,FALSE)</f>
        <v/>
      </c>
    </row>
    <row r="75" ht="15.75" customHeight="1">
      <c r="A75" s="53" t="s">
        <v>5137</v>
      </c>
      <c r="B75" s="54">
        <v>1.0</v>
      </c>
      <c r="C75" s="54" t="s">
        <v>4875</v>
      </c>
      <c r="D75" s="55" t="str">
        <f t="shared" si="1"/>
        <v>1C</v>
      </c>
      <c r="E75" s="55" t="str">
        <f>VLOOKUP(D75,'KELAS (REFERENSI)'!$E$1:$J$68,6,FALSE)</f>
        <v>BWP</v>
      </c>
      <c r="F75" s="56" t="str">
        <f t="shared" si="2"/>
        <v>PETUGAS.0074/SPK/SE/PML/3172/2026</v>
      </c>
      <c r="G75" s="61" t="s">
        <v>4073</v>
      </c>
      <c r="H75" s="56" t="str">
        <f>VLOOKUP(G75,'MITRA (REFERENSI)'!$A:$Z,16,FALSE)</f>
        <v>317225050088</v>
      </c>
      <c r="I75" s="56" t="str">
        <f>VLOOKUP(G75,'MITRA (REFERENSI)'!$A:$Z,25,FALSE)</f>
        <v>Mengurus Rumah Tangga</v>
      </c>
      <c r="J75" s="55" t="str">
        <f>VLOOKUP(G75,'MITRA (REFERENSI)'!$A:$Z,26,FALSE)</f>
        <v>#REF!</v>
      </c>
      <c r="K75" s="55" t="str">
        <f>VLOOKUP(G75,'MITRA (REFERENSI)'!$A:$Z,15,FALSE)</f>
        <v>+62 895-0440-6768</v>
      </c>
      <c r="L75" s="55" t="str">
        <f>VLOOKUP(G75,'MITRA (REFERENSI)'!$A:$Z,15,FALSE)</f>
        <v>+62 895-0440-6768</v>
      </c>
      <c r="M75" s="55" t="str">
        <f>IF(B75=1,'KELAS (REFERENSI)'!M75,IF(B75=2,'KELAS (REFERENSI)'!M90,IF(B75=3,'KELAS (REFERENSI)'!M105,IF(B75=4,'KELAS (REFERENSI)'!M120,""))))</f>
        <v/>
      </c>
      <c r="N75" s="55" t="str">
        <f>IF(B75=1,'KELAS (REFERENSI)'!N75,IF(B75=2,'KELAS (REFERENSI)'!N90,IF(B75=3,'KELAS (REFERENSI)'!N105,IF(B75=4,'KELAS (REFERENSI)'!N120,""))))</f>
        <v/>
      </c>
      <c r="O75" s="55" t="str">
        <f>IF(B75=1,'KELAS (REFERENSI)'!O75,IF(B75=2,'KELAS (REFERENSI)'!O90,IF(B75=3,'KELAS (REFERENSI)'!O105,IF(B75=4,'KELAS (REFERENSI)'!O120,""))))</f>
        <v/>
      </c>
      <c r="P75" s="55" t="str">
        <f>IF(B75=1,'KELAS (REFERENSI)'!P75,IF(B75=2,'KELAS (REFERENSI)'!P90,IF(B75=3,'KELAS (REFERENSI)'!P105,IF(B75=4,'KELAS (REFERENSI)'!P120,""))))</f>
        <v/>
      </c>
      <c r="Q75" s="55" t="str">
        <f t="shared" si="4"/>
        <v>BPS Kota Jakarta Timur</v>
      </c>
      <c r="R75" s="55" t="str">
        <f t="shared" si="56"/>
        <v>#REF!</v>
      </c>
      <c r="S75" s="55" t="str">
        <f t="shared" ref="S75:T75" si="83">S74</f>
        <v>15 Juni sampai dengan 31 Agustus 2026</v>
      </c>
      <c r="T75" s="55" t="str">
        <f t="shared" si="83"/>
        <v>31 Agustus 2026</v>
      </c>
      <c r="U75" s="59" t="str">
        <f>VLOOKUP(G75,'MITRA (REFERENSI)'!$A:$Z,17,FALSE)</f>
        <v>sriwulansari727@gmail.com</v>
      </c>
      <c r="V75" s="59" t="str">
        <f>VLOOKUP(G75,'MITRA (REFERENSI)'!$A:$Z,11,FALSE)</f>
        <v>Pr</v>
      </c>
      <c r="W75" s="60"/>
      <c r="X75" s="61" t="s">
        <v>7084</v>
      </c>
      <c r="Y75" s="64" t="s">
        <v>4897</v>
      </c>
      <c r="Z75" s="62"/>
      <c r="AA75" s="63"/>
      <c r="AB75" s="62"/>
      <c r="AC75" s="62"/>
      <c r="AD75" s="62"/>
      <c r="AE75" s="62"/>
      <c r="AF75" s="62"/>
      <c r="AG75" s="72"/>
      <c r="AH75" s="72"/>
      <c r="AI75" s="72"/>
      <c r="AJ75" s="72"/>
      <c r="AK75" s="59" t="str">
        <f>VLOOKUP(G75,'MITRA (REFERENSI)'!$A:$Z,5,FALSE)</f>
        <v>Jl. Rawamangun Selatan No. 1</v>
      </c>
      <c r="AL75" s="59" t="str">
        <f>VLOOKUP(G75,'MITRA (REFERENSI)'!$A:$Z,13,FALSE)</f>
        <v>Mengurus Rumah Tangga</v>
      </c>
      <c r="AM75" s="59" t="str">
        <f>VLOOKUP(G75,'MITRA (REFERENSI)'!$A:$Z,14,FALSE)</f>
        <v/>
      </c>
    </row>
    <row r="76" ht="15.75" customHeight="1">
      <c r="A76" s="53" t="s">
        <v>5138</v>
      </c>
      <c r="B76" s="54">
        <v>1.0</v>
      </c>
      <c r="C76" s="54" t="s">
        <v>4875</v>
      </c>
      <c r="D76" s="55" t="str">
        <f t="shared" si="1"/>
        <v>1C</v>
      </c>
      <c r="E76" s="55" t="str">
        <f>VLOOKUP(D76,'KELAS (REFERENSI)'!$E$1:$J$68,6,FALSE)</f>
        <v>BWP</v>
      </c>
      <c r="F76" s="56" t="str">
        <f t="shared" si="2"/>
        <v>PETUGAS.0075/SPK/SE/PML/3172/2026</v>
      </c>
      <c r="G76" s="61" t="s">
        <v>2003</v>
      </c>
      <c r="H76" s="56" t="str">
        <f>VLOOKUP(G76,'MITRA (REFERENSI)'!$A:$Z,16,FALSE)</f>
        <v>317225050089</v>
      </c>
      <c r="I76" s="56" t="str">
        <f>VLOOKUP(G76,'MITRA (REFERENSI)'!$A:$Z,25,FALSE)</f>
        <v>Mengurus Rumah Tangga</v>
      </c>
      <c r="J76" s="55" t="str">
        <f>VLOOKUP(G76,'MITRA (REFERENSI)'!$A:$Z,26,FALSE)</f>
        <v>#REF!</v>
      </c>
      <c r="K76" s="55" t="str">
        <f>VLOOKUP(G76,'MITRA (REFERENSI)'!$A:$Z,15,FALSE)</f>
        <v>+62 812-1227-0365</v>
      </c>
      <c r="L76" s="55" t="str">
        <f>VLOOKUP(G76,'MITRA (REFERENSI)'!$A:$Z,15,FALSE)</f>
        <v>+62 812-1227-0365</v>
      </c>
      <c r="M76" s="55" t="str">
        <f>IF(B76=1,'KELAS (REFERENSI)'!M76,IF(B76=2,'KELAS (REFERENSI)'!M91,IF(B76=3,'KELAS (REFERENSI)'!M106,IF(B76=4,'KELAS (REFERENSI)'!M121,""))))</f>
        <v/>
      </c>
      <c r="N76" s="55" t="str">
        <f>IF(B76=1,'KELAS (REFERENSI)'!N76,IF(B76=2,'KELAS (REFERENSI)'!N91,IF(B76=3,'KELAS (REFERENSI)'!N106,IF(B76=4,'KELAS (REFERENSI)'!N121,""))))</f>
        <v/>
      </c>
      <c r="O76" s="55" t="str">
        <f>IF(B76=1,'KELAS (REFERENSI)'!O76,IF(B76=2,'KELAS (REFERENSI)'!O91,IF(B76=3,'KELAS (REFERENSI)'!O106,IF(B76=4,'KELAS (REFERENSI)'!O121,""))))</f>
        <v/>
      </c>
      <c r="P76" s="55" t="str">
        <f>IF(B76=1,'KELAS (REFERENSI)'!P76,IF(B76=2,'KELAS (REFERENSI)'!P91,IF(B76=3,'KELAS (REFERENSI)'!P106,IF(B76=4,'KELAS (REFERENSI)'!P121,""))))</f>
        <v/>
      </c>
      <c r="Q76" s="55" t="str">
        <f t="shared" si="4"/>
        <v>BPS Kota Jakarta Timur</v>
      </c>
      <c r="R76" s="55" t="str">
        <f t="shared" si="56"/>
        <v>#REF!</v>
      </c>
      <c r="S76" s="55" t="str">
        <f t="shared" ref="S76:T76" si="84">S75</f>
        <v>15 Juni sampai dengan 31 Agustus 2026</v>
      </c>
      <c r="T76" s="55" t="str">
        <f t="shared" si="84"/>
        <v>31 Agustus 2026</v>
      </c>
      <c r="U76" s="59" t="str">
        <f>VLOOKUP(G76,'MITRA (REFERENSI)'!$A:$Z,17,FALSE)</f>
        <v>salman271117@gmail.com</v>
      </c>
      <c r="V76" s="59" t="str">
        <f>VLOOKUP(G76,'MITRA (REFERENSI)'!$A:$Z,11,FALSE)</f>
        <v>Pr</v>
      </c>
      <c r="W76" s="60"/>
      <c r="X76" s="61" t="s">
        <v>7084</v>
      </c>
      <c r="Y76" s="64" t="s">
        <v>4897</v>
      </c>
      <c r="Z76" s="62"/>
      <c r="AA76" s="63"/>
      <c r="AB76" s="62"/>
      <c r="AC76" s="62"/>
      <c r="AD76" s="62"/>
      <c r="AE76" s="62"/>
      <c r="AF76" s="62"/>
      <c r="AG76" s="72"/>
      <c r="AH76" s="72"/>
      <c r="AI76" s="72"/>
      <c r="AJ76" s="72"/>
      <c r="AK76" s="59" t="str">
        <f>VLOOKUP(G76,'MITRA (REFERENSI)'!$A:$Z,5,FALSE)</f>
        <v>Cipinang Baru Bunder rt005/001 no.6</v>
      </c>
      <c r="AL76" s="59" t="str">
        <f>VLOOKUP(G76,'MITRA (REFERENSI)'!$A:$Z,13,FALSE)</f>
        <v>Lainnya</v>
      </c>
      <c r="AM76" s="59" t="str">
        <f>VLOOKUP(G76,'MITRA (REFERENSI)'!$A:$Z,14,FALSE)</f>
        <v>Mengurus Rumah Tangga</v>
      </c>
    </row>
    <row r="77" ht="15.75" customHeight="1">
      <c r="A77" s="53" t="s">
        <v>5139</v>
      </c>
      <c r="B77" s="54">
        <v>1.0</v>
      </c>
      <c r="C77" s="54" t="s">
        <v>4875</v>
      </c>
      <c r="D77" s="55" t="str">
        <f t="shared" si="1"/>
        <v>1C</v>
      </c>
      <c r="E77" s="55" t="str">
        <f>VLOOKUP(D77,'KELAS (REFERENSI)'!$E$1:$J$68,6,FALSE)</f>
        <v>BWP</v>
      </c>
      <c r="F77" s="56" t="str">
        <f t="shared" si="2"/>
        <v>PETUGAS.0076/SPK/SE/PML/3172/2026</v>
      </c>
      <c r="G77" s="61" t="s">
        <v>1285</v>
      </c>
      <c r="H77" s="56" t="str">
        <f>VLOOKUP(G77,'MITRA (REFERENSI)'!$A:$Z,16,FALSE)</f>
        <v>317222100380</v>
      </c>
      <c r="I77" s="56" t="str">
        <f>VLOOKUP(G77,'MITRA (REFERENSI)'!$A:$Z,25,FALSE)</f>
        <v>Kader PKK / Karang Taruna / Kader Lainnya</v>
      </c>
      <c r="J77" s="55" t="str">
        <f>VLOOKUP(G77,'MITRA (REFERENSI)'!$A:$Z,26,FALSE)</f>
        <v>#REF!</v>
      </c>
      <c r="K77" s="55" t="str">
        <f>VLOOKUP(G77,'MITRA (REFERENSI)'!$A:$Z,15,FALSE)</f>
        <v>+62 812-8777-2369</v>
      </c>
      <c r="L77" s="55" t="str">
        <f>VLOOKUP(G77,'MITRA (REFERENSI)'!$A:$Z,15,FALSE)</f>
        <v>+62 812-8777-2369</v>
      </c>
      <c r="M77" s="55" t="str">
        <f>IF(B77=1,'KELAS (REFERENSI)'!M77,IF(B77=2,'KELAS (REFERENSI)'!M92,IF(B77=3,'KELAS (REFERENSI)'!M107,IF(B77=4,'KELAS (REFERENSI)'!M122,""))))</f>
        <v/>
      </c>
      <c r="N77" s="55" t="str">
        <f>IF(B77=1,'KELAS (REFERENSI)'!N77,IF(B77=2,'KELAS (REFERENSI)'!N92,IF(B77=3,'KELAS (REFERENSI)'!N107,IF(B77=4,'KELAS (REFERENSI)'!N122,""))))</f>
        <v/>
      </c>
      <c r="O77" s="55" t="str">
        <f>IF(B77=1,'KELAS (REFERENSI)'!O77,IF(B77=2,'KELAS (REFERENSI)'!O92,IF(B77=3,'KELAS (REFERENSI)'!O107,IF(B77=4,'KELAS (REFERENSI)'!O122,""))))</f>
        <v/>
      </c>
      <c r="P77" s="55" t="str">
        <f>IF(B77=1,'KELAS (REFERENSI)'!P77,IF(B77=2,'KELAS (REFERENSI)'!P92,IF(B77=3,'KELAS (REFERENSI)'!P107,IF(B77=4,'KELAS (REFERENSI)'!P122,""))))</f>
        <v/>
      </c>
      <c r="Q77" s="55" t="str">
        <f t="shared" si="4"/>
        <v>BPS Kota Jakarta Timur</v>
      </c>
      <c r="R77" s="55" t="str">
        <f t="shared" si="56"/>
        <v>#REF!</v>
      </c>
      <c r="S77" s="55" t="str">
        <f t="shared" ref="S77:T77" si="85">S76</f>
        <v>15 Juni sampai dengan 31 Agustus 2026</v>
      </c>
      <c r="T77" s="55" t="str">
        <f t="shared" si="85"/>
        <v>31 Agustus 2026</v>
      </c>
      <c r="U77" s="59" t="str">
        <f>VLOOKUP(G77,'MITRA (REFERENSI)'!$A:$Z,17,FALSE)</f>
        <v>endahwidowati007@gmail.com</v>
      </c>
      <c r="V77" s="59" t="str">
        <f>VLOOKUP(G77,'MITRA (REFERENSI)'!$A:$Z,11,FALSE)</f>
        <v>Pr</v>
      </c>
      <c r="W77" s="60"/>
      <c r="X77" s="61" t="s">
        <v>7084</v>
      </c>
      <c r="Y77" s="64" t="s">
        <v>4897</v>
      </c>
      <c r="Z77" s="62"/>
      <c r="AA77" s="63"/>
      <c r="AB77" s="62"/>
      <c r="AC77" s="62"/>
      <c r="AD77" s="62"/>
      <c r="AE77" s="62"/>
      <c r="AF77" s="62"/>
      <c r="AG77" s="72"/>
      <c r="AH77" s="72"/>
      <c r="AI77" s="72"/>
      <c r="AJ77" s="72"/>
      <c r="AK77" s="59" t="str">
        <f>VLOOKUP(G77,'MITRA (REFERENSI)'!$A:$Z,5,FALSE)</f>
        <v>Jalan Porselen V No.5 Rt014 Rw003</v>
      </c>
      <c r="AL77" s="59" t="str">
        <f>VLOOKUP(G77,'MITRA (REFERENSI)'!$A:$Z,13,FALSE)</f>
        <v>Kader PKK / Karang Taruna / Kader Lainnya</v>
      </c>
      <c r="AM77" s="59" t="str">
        <f>VLOOKUP(G77,'MITRA (REFERENSI)'!$A:$Z,14,FALSE)</f>
        <v/>
      </c>
    </row>
    <row r="78" ht="15.75" customHeight="1">
      <c r="A78" s="53" t="s">
        <v>5140</v>
      </c>
      <c r="B78" s="54">
        <v>1.0</v>
      </c>
      <c r="C78" s="54" t="s">
        <v>4875</v>
      </c>
      <c r="D78" s="55" t="str">
        <f t="shared" si="1"/>
        <v>1C</v>
      </c>
      <c r="E78" s="55" t="str">
        <f>VLOOKUP(D78,'KELAS (REFERENSI)'!$E$1:$J$68,6,FALSE)</f>
        <v>BWP</v>
      </c>
      <c r="F78" s="56" t="str">
        <f t="shared" si="2"/>
        <v>PETUGAS.0077/SPK/SE/PML/3172/2026</v>
      </c>
      <c r="G78" s="61" t="s">
        <v>2357</v>
      </c>
      <c r="H78" s="56" t="str">
        <f>VLOOKUP(G78,'MITRA (REFERENSI)'!$A:$Z,16,FALSE)</f>
        <v>317225050004</v>
      </c>
      <c r="I78" s="56" t="str">
        <f>VLOOKUP(G78,'MITRA (REFERENSI)'!$A:$Z,25,FALSE)</f>
        <v>Kader PKK / Karang Taruna / Kader Lainnya</v>
      </c>
      <c r="J78" s="55" t="str">
        <f>VLOOKUP(G78,'MITRA (REFERENSI)'!$A:$Z,26,FALSE)</f>
        <v>#REF!</v>
      </c>
      <c r="K78" s="55" t="str">
        <f>VLOOKUP(G78,'MITRA (REFERENSI)'!$A:$Z,15,FALSE)</f>
        <v>+62 089-6029-38886</v>
      </c>
      <c r="L78" s="55" t="str">
        <f>VLOOKUP(G78,'MITRA (REFERENSI)'!$A:$Z,15,FALSE)</f>
        <v>+62 089-6029-38886</v>
      </c>
      <c r="M78" s="55" t="str">
        <f>IF(B78=1,'KELAS (REFERENSI)'!M78,IF(B78=2,'KELAS (REFERENSI)'!M93,IF(B78=3,'KELAS (REFERENSI)'!M108,IF(B78=4,'KELAS (REFERENSI)'!M123,""))))</f>
        <v/>
      </c>
      <c r="N78" s="55" t="str">
        <f>IF(B78=1,'KELAS (REFERENSI)'!N78,IF(B78=2,'KELAS (REFERENSI)'!N93,IF(B78=3,'KELAS (REFERENSI)'!N108,IF(B78=4,'KELAS (REFERENSI)'!N123,""))))</f>
        <v/>
      </c>
      <c r="O78" s="55" t="str">
        <f>IF(B78=1,'KELAS (REFERENSI)'!O78,IF(B78=2,'KELAS (REFERENSI)'!O93,IF(B78=3,'KELAS (REFERENSI)'!O108,IF(B78=4,'KELAS (REFERENSI)'!O123,""))))</f>
        <v/>
      </c>
      <c r="P78" s="55" t="str">
        <f>IF(B78=1,'KELAS (REFERENSI)'!P78,IF(B78=2,'KELAS (REFERENSI)'!P93,IF(B78=3,'KELAS (REFERENSI)'!P108,IF(B78=4,'KELAS (REFERENSI)'!P123,""))))</f>
        <v/>
      </c>
      <c r="Q78" s="55" t="str">
        <f t="shared" si="4"/>
        <v>BPS Kota Jakarta Timur</v>
      </c>
      <c r="R78" s="55" t="str">
        <f t="shared" si="56"/>
        <v>#REF!</v>
      </c>
      <c r="S78" s="55" t="str">
        <f t="shared" ref="S78:T78" si="86">S77</f>
        <v>15 Juni sampai dengan 31 Agustus 2026</v>
      </c>
      <c r="T78" s="55" t="str">
        <f t="shared" si="86"/>
        <v>31 Agustus 2026</v>
      </c>
      <c r="U78" s="59" t="str">
        <f>VLOOKUP(G78,'MITRA (REFERENSI)'!$A:$Z,17,FALSE)</f>
        <v>megaarme4@gmail.com</v>
      </c>
      <c r="V78" s="59" t="str">
        <f>VLOOKUP(G78,'MITRA (REFERENSI)'!$A:$Z,11,FALSE)</f>
        <v>Pr</v>
      </c>
      <c r="W78" s="60"/>
      <c r="X78" s="61" t="s">
        <v>7084</v>
      </c>
      <c r="Y78" s="64" t="s">
        <v>4897</v>
      </c>
      <c r="Z78" s="62"/>
      <c r="AA78" s="63"/>
      <c r="AB78" s="62"/>
      <c r="AC78" s="62"/>
      <c r="AD78" s="62"/>
      <c r="AE78" s="62"/>
      <c r="AF78" s="62"/>
      <c r="AG78" s="72"/>
      <c r="AH78" s="72"/>
      <c r="AI78" s="72"/>
      <c r="AJ78" s="72"/>
      <c r="AK78" s="59" t="str">
        <f>VLOOKUP(G78,'MITRA (REFERENSI)'!$A:$Z,5,FALSE)</f>
        <v>Jl. Angkur No 6 RT017 RW003</v>
      </c>
      <c r="AL78" s="59" t="str">
        <f>VLOOKUP(G78,'MITRA (REFERENSI)'!$A:$Z,13,FALSE)</f>
        <v>Kader PKK / Karang Taruna / Kader Lainnya</v>
      </c>
      <c r="AM78" s="59" t="str">
        <f>VLOOKUP(G78,'MITRA (REFERENSI)'!$A:$Z,14,FALSE)</f>
        <v/>
      </c>
    </row>
    <row r="79" ht="15.75" customHeight="1">
      <c r="A79" s="53" t="s">
        <v>5141</v>
      </c>
      <c r="B79" s="54">
        <v>1.0</v>
      </c>
      <c r="C79" s="54" t="s">
        <v>4875</v>
      </c>
      <c r="D79" s="55" t="str">
        <f t="shared" si="1"/>
        <v>1C</v>
      </c>
      <c r="E79" s="55" t="str">
        <f>VLOOKUP(D79,'KELAS (REFERENSI)'!$E$1:$J$68,6,FALSE)</f>
        <v>BWP</v>
      </c>
      <c r="F79" s="56" t="str">
        <f t="shared" si="2"/>
        <v>PETUGAS.0078/SPK/SE/PML/3172/2026</v>
      </c>
      <c r="G79" s="61" t="s">
        <v>2576</v>
      </c>
      <c r="H79" s="56" t="str">
        <f>VLOOKUP(G79,'MITRA (REFERENSI)'!$A:$Z,16,FALSE)</f>
        <v>317223110112</v>
      </c>
      <c r="I79" s="56" t="str">
        <f>VLOOKUP(G79,'MITRA (REFERENSI)'!$A:$Z,25,FALSE)</f>
        <v>Kader PKK / Karang Taruna / Kader Lainnya</v>
      </c>
      <c r="J79" s="55" t="str">
        <f>VLOOKUP(G79,'MITRA (REFERENSI)'!$A:$Z,26,FALSE)</f>
        <v>#REF!</v>
      </c>
      <c r="K79" s="55" t="str">
        <f>VLOOKUP(G79,'MITRA (REFERENSI)'!$A:$Z,15,FALSE)</f>
        <v>+62 822-1192-3510</v>
      </c>
      <c r="L79" s="55" t="str">
        <f>VLOOKUP(G79,'MITRA (REFERENSI)'!$A:$Z,15,FALSE)</f>
        <v>+62 822-1192-3510</v>
      </c>
      <c r="M79" s="55" t="str">
        <f>IF(B79=1,'KELAS (REFERENSI)'!M79,IF(B79=2,'KELAS (REFERENSI)'!M94,IF(B79=3,'KELAS (REFERENSI)'!M109,IF(B79=4,'KELAS (REFERENSI)'!M124,""))))</f>
        <v/>
      </c>
      <c r="N79" s="55" t="str">
        <f>IF(B79=1,'KELAS (REFERENSI)'!N79,IF(B79=2,'KELAS (REFERENSI)'!N94,IF(B79=3,'KELAS (REFERENSI)'!N109,IF(B79=4,'KELAS (REFERENSI)'!N124,""))))</f>
        <v/>
      </c>
      <c r="O79" s="55" t="str">
        <f>IF(B79=1,'KELAS (REFERENSI)'!O79,IF(B79=2,'KELAS (REFERENSI)'!O94,IF(B79=3,'KELAS (REFERENSI)'!O109,IF(B79=4,'KELAS (REFERENSI)'!O124,""))))</f>
        <v/>
      </c>
      <c r="P79" s="55" t="str">
        <f>IF(B79=1,'KELAS (REFERENSI)'!P79,IF(B79=2,'KELAS (REFERENSI)'!P94,IF(B79=3,'KELAS (REFERENSI)'!P109,IF(B79=4,'KELAS (REFERENSI)'!P124,""))))</f>
        <v/>
      </c>
      <c r="Q79" s="55" t="str">
        <f t="shared" si="4"/>
        <v>BPS Kota Jakarta Timur</v>
      </c>
      <c r="R79" s="55" t="str">
        <f t="shared" si="56"/>
        <v>#REF!</v>
      </c>
      <c r="S79" s="55" t="str">
        <f t="shared" ref="S79:T79" si="87">S78</f>
        <v>15 Juni sampai dengan 31 Agustus 2026</v>
      </c>
      <c r="T79" s="55" t="str">
        <f t="shared" si="87"/>
        <v>31 Agustus 2026</v>
      </c>
      <c r="U79" s="59" t="str">
        <f>VLOOKUP(G79,'MITRA (REFERENSI)'!$A:$Z,17,FALSE)</f>
        <v>Yati197931@gmail.com</v>
      </c>
      <c r="V79" s="59" t="str">
        <f>VLOOKUP(G79,'MITRA (REFERENSI)'!$A:$Z,11,FALSE)</f>
        <v>Pr</v>
      </c>
      <c r="W79" s="60"/>
      <c r="X79" s="61" t="s">
        <v>7084</v>
      </c>
      <c r="Y79" s="64" t="s">
        <v>4897</v>
      </c>
      <c r="Z79" s="62"/>
      <c r="AA79" s="63"/>
      <c r="AB79" s="62"/>
      <c r="AC79" s="62"/>
      <c r="AD79" s="62"/>
      <c r="AE79" s="62"/>
      <c r="AF79" s="62"/>
      <c r="AG79" s="72"/>
      <c r="AH79" s="72"/>
      <c r="AI79" s="72"/>
      <c r="AJ79" s="72"/>
      <c r="AK79" s="59" t="str">
        <f>VLOOKUP(G79,'MITRA (REFERENSI)'!$A:$Z,5,FALSE)</f>
        <v>Jl.pisangan lama no 20 RT 02/RW 03 kel.pulogadung kec.pulogadung Jakarta timur</v>
      </c>
      <c r="AL79" s="59" t="str">
        <f>VLOOKUP(G79,'MITRA (REFERENSI)'!$A:$Z,13,FALSE)</f>
        <v>Kader PKK / Karang Taruna / Kader Lainnya</v>
      </c>
      <c r="AM79" s="59" t="str">
        <f>VLOOKUP(G79,'MITRA (REFERENSI)'!$A:$Z,14,FALSE)</f>
        <v/>
      </c>
    </row>
    <row r="80" ht="15.75" customHeight="1">
      <c r="A80" s="53" t="s">
        <v>5142</v>
      </c>
      <c r="B80" s="54">
        <v>1.0</v>
      </c>
      <c r="C80" s="54" t="s">
        <v>4875</v>
      </c>
      <c r="D80" s="55" t="str">
        <f t="shared" si="1"/>
        <v>1C</v>
      </c>
      <c r="E80" s="55" t="str">
        <f>VLOOKUP(D80,'KELAS (REFERENSI)'!$E$1:$J$68,6,FALSE)</f>
        <v>BWP</v>
      </c>
      <c r="F80" s="56" t="str">
        <f t="shared" si="2"/>
        <v>PETUGAS.0079/SPK/SE/PML/3172/2026</v>
      </c>
      <c r="G80" s="61" t="s">
        <v>598</v>
      </c>
      <c r="H80" s="56" t="str">
        <f>VLOOKUP(G80,'MITRA (REFERENSI)'!$A:$Z,16,FALSE)</f>
        <v>317222050019</v>
      </c>
      <c r="I80" s="56" t="str">
        <f>VLOOKUP(G80,'MITRA (REFERENSI)'!$A:$Z,25,FALSE)</f>
        <v>pensiunan bps</v>
      </c>
      <c r="J80" s="55" t="str">
        <f>VLOOKUP(G80,'MITRA (REFERENSI)'!$A:$Z,26,FALSE)</f>
        <v>#REF!</v>
      </c>
      <c r="K80" s="55" t="str">
        <f>VLOOKUP(G80,'MITRA (REFERENSI)'!$A:$Z,15,FALSE)</f>
        <v>+62 081-3170-21702</v>
      </c>
      <c r="L80" s="55" t="str">
        <f>VLOOKUP(G80,'MITRA (REFERENSI)'!$A:$Z,15,FALSE)</f>
        <v>+62 081-3170-21702</v>
      </c>
      <c r="M80" s="55" t="str">
        <f>IF(B80=1,'KELAS (REFERENSI)'!M80,IF(B80=2,'KELAS (REFERENSI)'!M95,IF(B80=3,'KELAS (REFERENSI)'!M110,IF(B80=4,'KELAS (REFERENSI)'!M125,""))))</f>
        <v/>
      </c>
      <c r="N80" s="55" t="str">
        <f>IF(B80=1,'KELAS (REFERENSI)'!N80,IF(B80=2,'KELAS (REFERENSI)'!N95,IF(B80=3,'KELAS (REFERENSI)'!N110,IF(B80=4,'KELAS (REFERENSI)'!N125,""))))</f>
        <v/>
      </c>
      <c r="O80" s="55" t="str">
        <f>IF(B80=1,'KELAS (REFERENSI)'!O80,IF(B80=2,'KELAS (REFERENSI)'!O95,IF(B80=3,'KELAS (REFERENSI)'!O110,IF(B80=4,'KELAS (REFERENSI)'!O125,""))))</f>
        <v/>
      </c>
      <c r="P80" s="55" t="str">
        <f>IF(B80=1,'KELAS (REFERENSI)'!P80,IF(B80=2,'KELAS (REFERENSI)'!P95,IF(B80=3,'KELAS (REFERENSI)'!P110,IF(B80=4,'KELAS (REFERENSI)'!P125,""))))</f>
        <v/>
      </c>
      <c r="Q80" s="55" t="str">
        <f t="shared" si="4"/>
        <v>BPS Kota Jakarta Timur</v>
      </c>
      <c r="R80" s="55" t="str">
        <f t="shared" si="56"/>
        <v>#REF!</v>
      </c>
      <c r="S80" s="55" t="str">
        <f t="shared" ref="S80:T80" si="88">S79</f>
        <v>15 Juni sampai dengan 31 Agustus 2026</v>
      </c>
      <c r="T80" s="55" t="str">
        <f t="shared" si="88"/>
        <v>31 Agustus 2026</v>
      </c>
      <c r="U80" s="59" t="str">
        <f>VLOOKUP(G80,'MITRA (REFERENSI)'!$A:$Z,17,FALSE)</f>
        <v>bambangsutopo1964@gmail.com</v>
      </c>
      <c r="V80" s="59" t="str">
        <f>VLOOKUP(G80,'MITRA (REFERENSI)'!$A:$Z,11,FALSE)</f>
        <v>Lk</v>
      </c>
      <c r="W80" s="60"/>
      <c r="X80" s="61" t="s">
        <v>7083</v>
      </c>
      <c r="Y80" s="64" t="s">
        <v>4897</v>
      </c>
      <c r="Z80" s="62"/>
      <c r="AA80" s="63"/>
      <c r="AB80" s="62"/>
      <c r="AC80" s="62"/>
      <c r="AD80" s="62"/>
      <c r="AE80" s="62"/>
      <c r="AF80" s="62"/>
      <c r="AG80" s="72"/>
      <c r="AH80" s="72"/>
      <c r="AI80" s="72"/>
      <c r="AJ80" s="72"/>
      <c r="AK80" s="59" t="str">
        <f>VLOOKUP(G80,'MITRA (REFERENSI)'!$A:$Z,5,FALSE)</f>
        <v>jalan batu jamrud 1 nomor 3B RT 007 rw 010 kayu putih jakarta timur</v>
      </c>
      <c r="AL80" s="59" t="str">
        <f>VLOOKUP(G80,'MITRA (REFERENSI)'!$A:$Z,13,FALSE)</f>
        <v>Lainnya</v>
      </c>
      <c r="AM80" s="59" t="str">
        <f>VLOOKUP(G80,'MITRA (REFERENSI)'!$A:$Z,14,FALSE)</f>
        <v>pensiunan bps</v>
      </c>
    </row>
    <row r="81" ht="15.75" customHeight="1">
      <c r="A81" s="53" t="s">
        <v>5143</v>
      </c>
      <c r="B81" s="54">
        <v>1.0</v>
      </c>
      <c r="C81" s="54" t="s">
        <v>4875</v>
      </c>
      <c r="D81" s="55" t="str">
        <f t="shared" si="1"/>
        <v>1C</v>
      </c>
      <c r="E81" s="55" t="str">
        <f>VLOOKUP(D81,'KELAS (REFERENSI)'!$E$1:$J$68,6,FALSE)</f>
        <v>BWP</v>
      </c>
      <c r="F81" s="56" t="str">
        <f t="shared" si="2"/>
        <v>PETUGAS.0080/SPK/SE/PML/3172/2026</v>
      </c>
      <c r="G81" s="61" t="s">
        <v>3322</v>
      </c>
      <c r="H81" s="56" t="str">
        <f>VLOOKUP(G81,'MITRA (REFERENSI)'!$A:$Z,16,FALSE)</f>
        <v>317222091106</v>
      </c>
      <c r="I81" s="56" t="str">
        <f>VLOOKUP(G81,'MITRA (REFERENSI)'!$A:$Z,25,FALSE)</f>
        <v>Kader PKK / Karang Taruna / Kader Lainnya</v>
      </c>
      <c r="J81" s="55" t="str">
        <f>VLOOKUP(G81,'MITRA (REFERENSI)'!$A:$Z,26,FALSE)</f>
        <v>#REF!</v>
      </c>
      <c r="K81" s="55" t="str">
        <f>VLOOKUP(G81,'MITRA (REFERENSI)'!$A:$Z,15,FALSE)</f>
        <v>+62 813-1528-3546</v>
      </c>
      <c r="L81" s="55" t="str">
        <f>VLOOKUP(G81,'MITRA (REFERENSI)'!$A:$Z,15,FALSE)</f>
        <v>+62 813-1528-3546</v>
      </c>
      <c r="M81" s="55" t="str">
        <f>IF(B81=1,'KELAS (REFERENSI)'!M81,IF(B81=2,'KELAS (REFERENSI)'!M96,IF(B81=3,'KELAS (REFERENSI)'!M111,IF(B81=4,'KELAS (REFERENSI)'!M126,""))))</f>
        <v/>
      </c>
      <c r="N81" s="55" t="str">
        <f>IF(B81=1,'KELAS (REFERENSI)'!N81,IF(B81=2,'KELAS (REFERENSI)'!N96,IF(B81=3,'KELAS (REFERENSI)'!N111,IF(B81=4,'KELAS (REFERENSI)'!N126,""))))</f>
        <v/>
      </c>
      <c r="O81" s="55" t="str">
        <f>IF(B81=1,'KELAS (REFERENSI)'!O81,IF(B81=2,'KELAS (REFERENSI)'!O96,IF(B81=3,'KELAS (REFERENSI)'!O111,IF(B81=4,'KELAS (REFERENSI)'!O126,""))))</f>
        <v/>
      </c>
      <c r="P81" s="55" t="str">
        <f>IF(B81=1,'KELAS (REFERENSI)'!P81,IF(B81=2,'KELAS (REFERENSI)'!P96,IF(B81=3,'KELAS (REFERENSI)'!P111,IF(B81=4,'KELAS (REFERENSI)'!P126,""))))</f>
        <v/>
      </c>
      <c r="Q81" s="55" t="str">
        <f t="shared" si="4"/>
        <v>BPS Kota Jakarta Timur</v>
      </c>
      <c r="R81" s="55" t="str">
        <f t="shared" si="56"/>
        <v>#REF!</v>
      </c>
      <c r="S81" s="55" t="str">
        <f t="shared" ref="S81:T81" si="89">S80</f>
        <v>15 Juni sampai dengan 31 Agustus 2026</v>
      </c>
      <c r="T81" s="55" t="str">
        <f t="shared" si="89"/>
        <v>31 Agustus 2026</v>
      </c>
      <c r="U81" s="59" t="str">
        <f>VLOOKUP(G81,'MITRA (REFERENSI)'!$A:$Z,17,FALSE)</f>
        <v>retnohandayani752@gmail.com</v>
      </c>
      <c r="V81" s="59" t="str">
        <f>VLOOKUP(G81,'MITRA (REFERENSI)'!$A:$Z,11,FALSE)</f>
        <v>Pr</v>
      </c>
      <c r="W81" s="60"/>
      <c r="X81" s="61" t="s">
        <v>7084</v>
      </c>
      <c r="Y81" s="64" t="s">
        <v>4897</v>
      </c>
      <c r="Z81" s="62"/>
      <c r="AA81" s="63"/>
      <c r="AB81" s="62"/>
      <c r="AC81" s="62"/>
      <c r="AD81" s="62"/>
      <c r="AE81" s="62"/>
      <c r="AF81" s="62"/>
      <c r="AG81" s="72"/>
      <c r="AH81" s="72"/>
      <c r="AI81" s="72"/>
      <c r="AJ81" s="72"/>
      <c r="AK81" s="59" t="str">
        <f>VLOOKUP(G81,'MITRA (REFERENSI)'!$A:$Z,5,FALSE)</f>
        <v>Jalan Ikan mas No12 Rt02/010</v>
      </c>
      <c r="AL81" s="59" t="str">
        <f>VLOOKUP(G81,'MITRA (REFERENSI)'!$A:$Z,13,FALSE)</f>
        <v>Kader PKK / Karang Taruna / Kader Lainnya</v>
      </c>
      <c r="AM81" s="59" t="str">
        <f>VLOOKUP(G81,'MITRA (REFERENSI)'!$A:$Z,14,FALSE)</f>
        <v/>
      </c>
    </row>
    <row r="82" ht="15.75" customHeight="1">
      <c r="A82" s="53" t="s">
        <v>5144</v>
      </c>
      <c r="B82" s="54">
        <v>1.0</v>
      </c>
      <c r="C82" s="54" t="s">
        <v>4875</v>
      </c>
      <c r="D82" s="55" t="str">
        <f t="shared" si="1"/>
        <v>1C</v>
      </c>
      <c r="E82" s="55" t="str">
        <f>VLOOKUP(D82,'KELAS (REFERENSI)'!$E$1:$J$68,6,FALSE)</f>
        <v>BWP</v>
      </c>
      <c r="F82" s="56" t="str">
        <f t="shared" si="2"/>
        <v>PETUGAS.0081/SPK/SE/PML/3172/2026</v>
      </c>
      <c r="G82" s="61" t="s">
        <v>1931</v>
      </c>
      <c r="H82" s="56" t="str">
        <f>VLOOKUP(G82,'MITRA (REFERENSI)'!$A:$Z,16,FALSE)</f>
        <v>317222091473</v>
      </c>
      <c r="I82" s="56" t="str">
        <f>VLOOKUP(G82,'MITRA (REFERENSI)'!$A:$Z,25,FALSE)</f>
        <v>Kader PKK / Karang Taruna / Kader Lainnya</v>
      </c>
      <c r="J82" s="55" t="str">
        <f>VLOOKUP(G82,'MITRA (REFERENSI)'!$A:$Z,26,FALSE)</f>
        <v>#REF!</v>
      </c>
      <c r="K82" s="55" t="str">
        <f>VLOOKUP(G82,'MITRA (REFERENSI)'!$A:$Z,15,FALSE)</f>
        <v>+62 851-7105-5352</v>
      </c>
      <c r="L82" s="55" t="str">
        <f>VLOOKUP(G82,'MITRA (REFERENSI)'!$A:$Z,15,FALSE)</f>
        <v>+62 851-7105-5352</v>
      </c>
      <c r="M82" s="55" t="str">
        <f>IF(B82=1,'KELAS (REFERENSI)'!M82,IF(B82=2,'KELAS (REFERENSI)'!M97,IF(B82=3,'KELAS (REFERENSI)'!M112,IF(B82=4,'KELAS (REFERENSI)'!M127,""))))</f>
        <v/>
      </c>
      <c r="N82" s="55" t="str">
        <f>IF(B82=1,'KELAS (REFERENSI)'!N82,IF(B82=2,'KELAS (REFERENSI)'!N97,IF(B82=3,'KELAS (REFERENSI)'!N112,IF(B82=4,'KELAS (REFERENSI)'!N127,""))))</f>
        <v/>
      </c>
      <c r="O82" s="55" t="str">
        <f>IF(B82=1,'KELAS (REFERENSI)'!O82,IF(B82=2,'KELAS (REFERENSI)'!O97,IF(B82=3,'KELAS (REFERENSI)'!O112,IF(B82=4,'KELAS (REFERENSI)'!O127,""))))</f>
        <v/>
      </c>
      <c r="P82" s="55" t="str">
        <f>IF(B82=1,'KELAS (REFERENSI)'!P82,IF(B82=2,'KELAS (REFERENSI)'!P97,IF(B82=3,'KELAS (REFERENSI)'!P112,IF(B82=4,'KELAS (REFERENSI)'!P127,""))))</f>
        <v/>
      </c>
      <c r="Q82" s="55" t="str">
        <f t="shared" si="4"/>
        <v>BPS Kota Jakarta Timur</v>
      </c>
      <c r="R82" s="55" t="str">
        <f t="shared" si="56"/>
        <v>#REF!</v>
      </c>
      <c r="S82" s="55" t="str">
        <f t="shared" ref="S82:T82" si="90">S81</f>
        <v>15 Juni sampai dengan 31 Agustus 2026</v>
      </c>
      <c r="T82" s="55" t="str">
        <f t="shared" si="90"/>
        <v>31 Agustus 2026</v>
      </c>
      <c r="U82" s="59" t="str">
        <f>VLOOKUP(G82,'MITRA (REFERENSI)'!$A:$Z,17,FALSE)</f>
        <v>badriyahjihan46@gmail.com</v>
      </c>
      <c r="V82" s="59" t="str">
        <f>VLOOKUP(G82,'MITRA (REFERENSI)'!$A:$Z,11,FALSE)</f>
        <v>Pr</v>
      </c>
      <c r="W82" s="60"/>
      <c r="X82" s="61" t="s">
        <v>7084</v>
      </c>
      <c r="Y82" s="64" t="s">
        <v>4897</v>
      </c>
      <c r="Z82" s="62"/>
      <c r="AA82" s="63"/>
      <c r="AB82" s="62"/>
      <c r="AC82" s="62"/>
      <c r="AD82" s="62"/>
      <c r="AE82" s="62"/>
      <c r="AF82" s="62"/>
      <c r="AG82" s="72"/>
      <c r="AH82" s="72"/>
      <c r="AI82" s="72"/>
      <c r="AJ82" s="72"/>
      <c r="AK82" s="59" t="str">
        <f>VLOOKUP(G82,'MITRA (REFERENSI)'!$A:$Z,5,FALSE)</f>
        <v>Jl aren II no 15</v>
      </c>
      <c r="AL82" s="59" t="str">
        <f>VLOOKUP(G82,'MITRA (REFERENSI)'!$A:$Z,13,FALSE)</f>
        <v>Kader PKK / Karang Taruna / Kader Lainnya</v>
      </c>
      <c r="AM82" s="59" t="str">
        <f>VLOOKUP(G82,'MITRA (REFERENSI)'!$A:$Z,14,FALSE)</f>
        <v/>
      </c>
    </row>
    <row r="83" ht="15.75" customHeight="1">
      <c r="A83" s="53" t="s">
        <v>5145</v>
      </c>
      <c r="B83" s="54">
        <v>1.0</v>
      </c>
      <c r="C83" s="54" t="s">
        <v>4875</v>
      </c>
      <c r="D83" s="55" t="str">
        <f t="shared" si="1"/>
        <v>1C</v>
      </c>
      <c r="E83" s="55" t="str">
        <f>VLOOKUP(D83,'KELAS (REFERENSI)'!$E$1:$J$68,6,FALSE)</f>
        <v>BWP</v>
      </c>
      <c r="F83" s="56" t="str">
        <f t="shared" si="2"/>
        <v>PETUGAS.0082/SPK/SE/PML/3172/2026</v>
      </c>
      <c r="G83" s="61" t="s">
        <v>1557</v>
      </c>
      <c r="H83" s="56" t="str">
        <f>VLOOKUP(G83,'MITRA (REFERENSI)'!$A:$Z,16,FALSE)</f>
        <v>317222100361</v>
      </c>
      <c r="I83" s="56" t="str">
        <f>VLOOKUP(G83,'MITRA (REFERENSI)'!$A:$Z,25,FALSE)</f>
        <v>Kader PKK / Karang Taruna / Kader Lainnya</v>
      </c>
      <c r="J83" s="55" t="str">
        <f>VLOOKUP(G83,'MITRA (REFERENSI)'!$A:$Z,26,FALSE)</f>
        <v>#REF!</v>
      </c>
      <c r="K83" s="55" t="str">
        <f>VLOOKUP(G83,'MITRA (REFERENSI)'!$A:$Z,15,FALSE)</f>
        <v>+62 815-1011-3454</v>
      </c>
      <c r="L83" s="55" t="str">
        <f>VLOOKUP(G83,'MITRA (REFERENSI)'!$A:$Z,15,FALSE)</f>
        <v>+62 815-1011-3454</v>
      </c>
      <c r="M83" s="55" t="str">
        <f>IF(B83=1,'KELAS (REFERENSI)'!M83,IF(B83=2,'KELAS (REFERENSI)'!M98,IF(B83=3,'KELAS (REFERENSI)'!M113,IF(B83=4,'KELAS (REFERENSI)'!M128,""))))</f>
        <v/>
      </c>
      <c r="N83" s="55" t="str">
        <f>IF(B83=1,'KELAS (REFERENSI)'!N83,IF(B83=2,'KELAS (REFERENSI)'!N98,IF(B83=3,'KELAS (REFERENSI)'!N113,IF(B83=4,'KELAS (REFERENSI)'!N128,""))))</f>
        <v/>
      </c>
      <c r="O83" s="55" t="str">
        <f>IF(B83=1,'KELAS (REFERENSI)'!O83,IF(B83=2,'KELAS (REFERENSI)'!O98,IF(B83=3,'KELAS (REFERENSI)'!O113,IF(B83=4,'KELAS (REFERENSI)'!O128,""))))</f>
        <v/>
      </c>
      <c r="P83" s="55" t="str">
        <f>IF(B83=1,'KELAS (REFERENSI)'!P83,IF(B83=2,'KELAS (REFERENSI)'!P98,IF(B83=3,'KELAS (REFERENSI)'!P113,IF(B83=4,'KELAS (REFERENSI)'!P128,""))))</f>
        <v/>
      </c>
      <c r="Q83" s="55" t="str">
        <f t="shared" si="4"/>
        <v>BPS Kota Jakarta Timur</v>
      </c>
      <c r="R83" s="55" t="str">
        <f t="shared" si="56"/>
        <v>#REF!</v>
      </c>
      <c r="S83" s="55" t="str">
        <f t="shared" ref="S83:T83" si="91">S82</f>
        <v>15 Juni sampai dengan 31 Agustus 2026</v>
      </c>
      <c r="T83" s="55" t="str">
        <f t="shared" si="91"/>
        <v>31 Agustus 2026</v>
      </c>
      <c r="U83" s="59" t="str">
        <f>VLOOKUP(G83,'MITRA (REFERENSI)'!$A:$Z,17,FALSE)</f>
        <v>halimatusadiah066@gmail.com</v>
      </c>
      <c r="V83" s="59" t="str">
        <f>VLOOKUP(G83,'MITRA (REFERENSI)'!$A:$Z,11,FALSE)</f>
        <v>Pr</v>
      </c>
      <c r="W83" s="60"/>
      <c r="X83" s="61" t="s">
        <v>7084</v>
      </c>
      <c r="Y83" s="64" t="s">
        <v>4897</v>
      </c>
      <c r="Z83" s="62"/>
      <c r="AA83" s="63"/>
      <c r="AB83" s="62"/>
      <c r="AC83" s="62"/>
      <c r="AD83" s="62"/>
      <c r="AE83" s="62"/>
      <c r="AF83" s="62"/>
      <c r="AG83" s="72"/>
      <c r="AH83" s="72"/>
      <c r="AI83" s="72"/>
      <c r="AJ83" s="72"/>
      <c r="AK83" s="59" t="str">
        <f>VLOOKUP(G83,'MITRA (REFERENSI)'!$A:$Z,5,FALSE)</f>
        <v>Jl. Temugiring No. 29 Rt. 004 Rw. 008</v>
      </c>
      <c r="AL83" s="59" t="str">
        <f>VLOOKUP(G83,'MITRA (REFERENSI)'!$A:$Z,13,FALSE)</f>
        <v>Kader PKK / Karang Taruna / Kader Lainnya</v>
      </c>
      <c r="AM83" s="59" t="str">
        <f>VLOOKUP(G83,'MITRA (REFERENSI)'!$A:$Z,14,FALSE)</f>
        <v/>
      </c>
    </row>
    <row r="84" ht="15.75" customHeight="1">
      <c r="A84" s="53" t="s">
        <v>5146</v>
      </c>
      <c r="B84" s="54">
        <v>1.0</v>
      </c>
      <c r="C84" s="54" t="s">
        <v>4875</v>
      </c>
      <c r="D84" s="55" t="str">
        <f t="shared" si="1"/>
        <v>1C</v>
      </c>
      <c r="E84" s="55" t="str">
        <f>VLOOKUP(D84,'KELAS (REFERENSI)'!$E$1:$J$68,6,FALSE)</f>
        <v>BWP</v>
      </c>
      <c r="F84" s="56" t="str">
        <f t="shared" si="2"/>
        <v>PETUGAS.0083/SPK/SE/PML/3172/2026</v>
      </c>
      <c r="G84" s="61" t="s">
        <v>3258</v>
      </c>
      <c r="H84" s="56" t="str">
        <f>VLOOKUP(G84,'MITRA (REFERENSI)'!$A:$Z,16,FALSE)</f>
        <v>317222110013</v>
      </c>
      <c r="I84" s="56" t="str">
        <f>VLOOKUP(G84,'MITRA (REFERENSI)'!$A:$Z,25,FALSE)</f>
        <v>Driver transportasi online</v>
      </c>
      <c r="J84" s="55" t="str">
        <f>VLOOKUP(G84,'MITRA (REFERENSI)'!$A:$Z,26,FALSE)</f>
        <v>#REF!</v>
      </c>
      <c r="K84" s="55" t="str">
        <f>VLOOKUP(G84,'MITRA (REFERENSI)'!$A:$Z,15,FALSE)</f>
        <v>+62 851-5623-1185</v>
      </c>
      <c r="L84" s="55" t="str">
        <f>VLOOKUP(G84,'MITRA (REFERENSI)'!$A:$Z,15,FALSE)</f>
        <v>+62 851-5623-1185</v>
      </c>
      <c r="M84" s="55" t="str">
        <f>IF(B84=1,'KELAS (REFERENSI)'!M84,IF(B84=2,'KELAS (REFERENSI)'!M99,IF(B84=3,'KELAS (REFERENSI)'!M114,IF(B84=4,'KELAS (REFERENSI)'!M129,""))))</f>
        <v/>
      </c>
      <c r="N84" s="55" t="str">
        <f>IF(B84=1,'KELAS (REFERENSI)'!N84,IF(B84=2,'KELAS (REFERENSI)'!N99,IF(B84=3,'KELAS (REFERENSI)'!N114,IF(B84=4,'KELAS (REFERENSI)'!N129,""))))</f>
        <v/>
      </c>
      <c r="O84" s="55" t="str">
        <f>IF(B84=1,'KELAS (REFERENSI)'!O84,IF(B84=2,'KELAS (REFERENSI)'!O99,IF(B84=3,'KELAS (REFERENSI)'!O114,IF(B84=4,'KELAS (REFERENSI)'!O129,""))))</f>
        <v/>
      </c>
      <c r="P84" s="55" t="str">
        <f>IF(B84=1,'KELAS (REFERENSI)'!P84,IF(B84=2,'KELAS (REFERENSI)'!P99,IF(B84=3,'KELAS (REFERENSI)'!P114,IF(B84=4,'KELAS (REFERENSI)'!P129,""))))</f>
        <v/>
      </c>
      <c r="Q84" s="55" t="str">
        <f t="shared" si="4"/>
        <v>BPS Kota Jakarta Timur</v>
      </c>
      <c r="R84" s="55" t="str">
        <f t="shared" si="56"/>
        <v>#REF!</v>
      </c>
      <c r="S84" s="55" t="str">
        <f t="shared" ref="S84:T84" si="92">S83</f>
        <v>15 Juni sampai dengan 31 Agustus 2026</v>
      </c>
      <c r="T84" s="55" t="str">
        <f t="shared" si="92"/>
        <v>31 Agustus 2026</v>
      </c>
      <c r="U84" s="59" t="str">
        <f>VLOOKUP(G84,'MITRA (REFERENSI)'!$A:$Z,17,FALSE)</f>
        <v>rmsachmad@gmail.com</v>
      </c>
      <c r="V84" s="59" t="str">
        <f>VLOOKUP(G84,'MITRA (REFERENSI)'!$A:$Z,11,FALSE)</f>
        <v>Lk</v>
      </c>
      <c r="W84" s="60"/>
      <c r="X84" s="61" t="s">
        <v>7084</v>
      </c>
      <c r="Y84" s="64" t="s">
        <v>4897</v>
      </c>
      <c r="Z84" s="62"/>
      <c r="AA84" s="63"/>
      <c r="AB84" s="62"/>
      <c r="AC84" s="62"/>
      <c r="AD84" s="62"/>
      <c r="AE84" s="62"/>
      <c r="AF84" s="62"/>
      <c r="AG84" s="72"/>
      <c r="AH84" s="72"/>
      <c r="AI84" s="72"/>
      <c r="AJ84" s="72"/>
      <c r="AK84" s="59" t="str">
        <f>VLOOKUP(G84,'MITRA (REFERENSI)'!$A:$Z,5,FALSE)</f>
        <v>Kp.Baru Jl.Cemara</v>
      </c>
      <c r="AL84" s="59" t="str">
        <f>VLOOKUP(G84,'MITRA (REFERENSI)'!$A:$Z,13,FALSE)</f>
        <v>Lainnya</v>
      </c>
      <c r="AM84" s="59" t="str">
        <f>VLOOKUP(G84,'MITRA (REFERENSI)'!$A:$Z,14,FALSE)</f>
        <v>Driver transportasi online</v>
      </c>
    </row>
    <row r="85" ht="15.75" customHeight="1">
      <c r="A85" s="53" t="s">
        <v>5147</v>
      </c>
      <c r="B85" s="54">
        <v>1.0</v>
      </c>
      <c r="C85" s="54" t="s">
        <v>4875</v>
      </c>
      <c r="D85" s="55" t="str">
        <f t="shared" si="1"/>
        <v>1C</v>
      </c>
      <c r="E85" s="55" t="str">
        <f>VLOOKUP(D85,'KELAS (REFERENSI)'!$E$1:$J$68,6,FALSE)</f>
        <v>BWP</v>
      </c>
      <c r="F85" s="56" t="str">
        <f t="shared" si="2"/>
        <v>PETUGAS.0084/SPK/SE/PML/3172/2026</v>
      </c>
      <c r="G85" s="61" t="s">
        <v>3448</v>
      </c>
      <c r="H85" s="56" t="str">
        <f>VLOOKUP(G85,'MITRA (REFERENSI)'!$A:$Z,16,FALSE)</f>
        <v>317223030005</v>
      </c>
      <c r="I85" s="56" t="str">
        <f>VLOOKUP(G85,'MITRA (REFERENSI)'!$A:$Z,25,FALSE)</f>
        <v>Kader PKK / Karang Taruna / Kader Lainnya</v>
      </c>
      <c r="J85" s="55" t="str">
        <f>VLOOKUP(G85,'MITRA (REFERENSI)'!$A:$Z,26,FALSE)</f>
        <v>#REF!</v>
      </c>
      <c r="K85" s="55" t="str">
        <f>VLOOKUP(G85,'MITRA (REFERENSI)'!$A:$Z,15,FALSE)</f>
        <v>+62 898-9073-720</v>
      </c>
      <c r="L85" s="55" t="str">
        <f>VLOOKUP(G85,'MITRA (REFERENSI)'!$A:$Z,15,FALSE)</f>
        <v>+62 898-9073-720</v>
      </c>
      <c r="M85" s="55" t="str">
        <f>IF(B85=1,'KELAS (REFERENSI)'!M85,IF(B85=2,'KELAS (REFERENSI)'!M100,IF(B85=3,'KELAS (REFERENSI)'!M115,IF(B85=4,'KELAS (REFERENSI)'!M130,""))))</f>
        <v/>
      </c>
      <c r="N85" s="55" t="str">
        <f>IF(B85=1,'KELAS (REFERENSI)'!N85,IF(B85=2,'KELAS (REFERENSI)'!N100,IF(B85=3,'KELAS (REFERENSI)'!N115,IF(B85=4,'KELAS (REFERENSI)'!N130,""))))</f>
        <v/>
      </c>
      <c r="O85" s="55" t="str">
        <f>IF(B85=1,'KELAS (REFERENSI)'!O85,IF(B85=2,'KELAS (REFERENSI)'!O100,IF(B85=3,'KELAS (REFERENSI)'!O115,IF(B85=4,'KELAS (REFERENSI)'!O130,""))))</f>
        <v/>
      </c>
      <c r="P85" s="55" t="str">
        <f>IF(B85=1,'KELAS (REFERENSI)'!P85,IF(B85=2,'KELAS (REFERENSI)'!P100,IF(B85=3,'KELAS (REFERENSI)'!P115,IF(B85=4,'KELAS (REFERENSI)'!P130,""))))</f>
        <v/>
      </c>
      <c r="Q85" s="55" t="str">
        <f t="shared" si="4"/>
        <v>BPS Kota Jakarta Timur</v>
      </c>
      <c r="R85" s="55" t="str">
        <f t="shared" si="56"/>
        <v>#REF!</v>
      </c>
      <c r="S85" s="55" t="str">
        <f t="shared" ref="S85:T85" si="93">S84</f>
        <v>15 Juni sampai dengan 31 Agustus 2026</v>
      </c>
      <c r="T85" s="55" t="str">
        <f t="shared" si="93"/>
        <v>31 Agustus 2026</v>
      </c>
      <c r="U85" s="59" t="str">
        <f>VLOOKUP(G85,'MITRA (REFERENSI)'!$A:$Z,17,FALSE)</f>
        <v>Itha.ambar@gmail.com</v>
      </c>
      <c r="V85" s="59" t="str">
        <f>VLOOKUP(G85,'MITRA (REFERENSI)'!$A:$Z,11,FALSE)</f>
        <v>Pr</v>
      </c>
      <c r="W85" s="60"/>
      <c r="X85" s="61" t="s">
        <v>7084</v>
      </c>
      <c r="Y85" s="64" t="s">
        <v>4897</v>
      </c>
      <c r="Z85" s="62"/>
      <c r="AA85" s="63"/>
      <c r="AB85" s="62"/>
      <c r="AC85" s="62"/>
      <c r="AD85" s="62"/>
      <c r="AE85" s="62"/>
      <c r="AF85" s="62"/>
      <c r="AG85" s="72"/>
      <c r="AH85" s="72"/>
      <c r="AI85" s="72"/>
      <c r="AJ85" s="72"/>
      <c r="AK85" s="59" t="str">
        <f>VLOOKUP(G85,'MITRA (REFERENSI)'!$A:$Z,5,FALSE)</f>
        <v>Jl Kenanga 11B</v>
      </c>
      <c r="AL85" s="59" t="str">
        <f>VLOOKUP(G85,'MITRA (REFERENSI)'!$A:$Z,13,FALSE)</f>
        <v>Kader PKK / Karang Taruna / Kader Lainnya</v>
      </c>
      <c r="AM85" s="59" t="str">
        <f>VLOOKUP(G85,'MITRA (REFERENSI)'!$A:$Z,14,FALSE)</f>
        <v/>
      </c>
    </row>
    <row r="86" ht="15.75" customHeight="1">
      <c r="A86" s="53" t="s">
        <v>5148</v>
      </c>
      <c r="B86" s="54">
        <v>1.0</v>
      </c>
      <c r="C86" s="54" t="s">
        <v>4875</v>
      </c>
      <c r="D86" s="55" t="str">
        <f t="shared" si="1"/>
        <v>1C</v>
      </c>
      <c r="E86" s="55" t="str">
        <f>VLOOKUP(D86,'KELAS (REFERENSI)'!$E$1:$J$68,6,FALSE)</f>
        <v>BWP</v>
      </c>
      <c r="F86" s="56" t="str">
        <f t="shared" si="2"/>
        <v>PETUGAS.0085/SPK/SE/PML/3172/2026</v>
      </c>
      <c r="G86" s="73" t="s">
        <v>4546</v>
      </c>
      <c r="H86" s="56" t="str">
        <f>VLOOKUP(G86,'MITRA (REFERENSI)'!$A:$Z,16,FALSE)</f>
        <v>317222010186</v>
      </c>
      <c r="I86" s="56" t="str">
        <f>VLOOKUP(G86,'MITRA (REFERENSI)'!$A:$Z,25,FALSE)</f>
        <v>Wiraswasta</v>
      </c>
      <c r="J86" s="55" t="str">
        <f>VLOOKUP(G86,'MITRA (REFERENSI)'!$A:$Z,26,FALSE)</f>
        <v>#REF!</v>
      </c>
      <c r="K86" s="55" t="str">
        <f>VLOOKUP(G86,'MITRA (REFERENSI)'!$A:$Z,15,FALSE)</f>
        <v>+62 812-8038-6124</v>
      </c>
      <c r="L86" s="55" t="str">
        <f>VLOOKUP(G86,'MITRA (REFERENSI)'!$A:$Z,15,FALSE)</f>
        <v>+62 812-8038-6124</v>
      </c>
      <c r="M86" s="55" t="str">
        <f>IF(B86=1,'KELAS (REFERENSI)'!M86,IF(B86=2,'KELAS (REFERENSI)'!M101,IF(B86=3,'KELAS (REFERENSI)'!M116,IF(B86=4,'KELAS (REFERENSI)'!M131,""))))</f>
        <v/>
      </c>
      <c r="N86" s="55" t="str">
        <f>IF(B86=1,'KELAS (REFERENSI)'!N86,IF(B86=2,'KELAS (REFERENSI)'!N101,IF(B86=3,'KELAS (REFERENSI)'!N116,IF(B86=4,'KELAS (REFERENSI)'!N131,""))))</f>
        <v/>
      </c>
      <c r="O86" s="55" t="str">
        <f>IF(B86=1,'KELAS (REFERENSI)'!O86,IF(B86=2,'KELAS (REFERENSI)'!O101,IF(B86=3,'KELAS (REFERENSI)'!O116,IF(B86=4,'KELAS (REFERENSI)'!O131,""))))</f>
        <v/>
      </c>
      <c r="P86" s="55" t="str">
        <f>IF(B86=1,'KELAS (REFERENSI)'!P86,IF(B86=2,'KELAS (REFERENSI)'!P101,IF(B86=3,'KELAS (REFERENSI)'!P116,IF(B86=4,'KELAS (REFERENSI)'!P131,""))))</f>
        <v/>
      </c>
      <c r="Q86" s="55" t="str">
        <f t="shared" si="4"/>
        <v>BPS Kota Jakarta Timur</v>
      </c>
      <c r="R86" s="55" t="str">
        <f t="shared" si="56"/>
        <v>#REF!</v>
      </c>
      <c r="S86" s="55" t="str">
        <f t="shared" ref="S86:T86" si="94">S85</f>
        <v>15 Juni sampai dengan 31 Agustus 2026</v>
      </c>
      <c r="T86" s="55" t="str">
        <f t="shared" si="94"/>
        <v>31 Agustus 2026</v>
      </c>
      <c r="U86" s="59" t="str">
        <f>VLOOKUP(G86,'MITRA (REFERENSI)'!$A:$Z,17,FALSE)</f>
        <v>Yantowidicip@gmail.com</v>
      </c>
      <c r="V86" s="59" t="str">
        <f>VLOOKUP(G86,'MITRA (REFERENSI)'!$A:$Z,11,FALSE)</f>
        <v>Lk</v>
      </c>
      <c r="W86" s="60"/>
      <c r="X86" s="61" t="s">
        <v>7083</v>
      </c>
      <c r="Y86" s="64" t="s">
        <v>4901</v>
      </c>
      <c r="Z86" s="62"/>
      <c r="AA86" s="63"/>
      <c r="AB86" s="62"/>
      <c r="AC86" s="62"/>
      <c r="AD86" s="62"/>
      <c r="AE86" s="62"/>
      <c r="AF86" s="62"/>
      <c r="AG86" s="72"/>
      <c r="AH86" s="72"/>
      <c r="AI86" s="72"/>
      <c r="AJ86" s="72"/>
      <c r="AK86" s="59" t="str">
        <f>VLOOKUP(G86,'MITRA (REFERENSI)'!$A:$Z,5,FALSE)</f>
        <v>JL.Matraman kebon kosong Rt 012 rw 03 no 22</v>
      </c>
      <c r="AL86" s="59" t="str">
        <f>VLOOKUP(G86,'MITRA (REFERENSI)'!$A:$Z,13,FALSE)</f>
        <v>Wiraswasta</v>
      </c>
      <c r="AM86" s="59" t="str">
        <f>VLOOKUP(G86,'MITRA (REFERENSI)'!$A:$Z,14,FALSE)</f>
        <v/>
      </c>
    </row>
    <row r="87" ht="15.75" customHeight="1">
      <c r="A87" s="53" t="s">
        <v>5149</v>
      </c>
      <c r="B87" s="54">
        <v>1.0</v>
      </c>
      <c r="C87" s="54" t="s">
        <v>4875</v>
      </c>
      <c r="D87" s="55" t="str">
        <f t="shared" si="1"/>
        <v>1C</v>
      </c>
      <c r="E87" s="55" t="str">
        <f>VLOOKUP(D87,'KELAS (REFERENSI)'!$E$1:$J$68,6,FALSE)</f>
        <v>BWP</v>
      </c>
      <c r="F87" s="56" t="str">
        <f t="shared" si="2"/>
        <v>PETUGAS.0086/SPK/SE/PML/3172/2026</v>
      </c>
      <c r="G87" s="61" t="s">
        <v>1576</v>
      </c>
      <c r="H87" s="56" t="str">
        <f>VLOOKUP(G87,'MITRA (REFERENSI)'!$A:$Z,16,FALSE)</f>
        <v>317222010174</v>
      </c>
      <c r="I87" s="56" t="str">
        <f>VLOOKUP(G87,'MITRA (REFERENSI)'!$A:$Z,25,FALSE)</f>
        <v>Mengurus Rumah Tangga</v>
      </c>
      <c r="J87" s="55" t="str">
        <f>VLOOKUP(G87,'MITRA (REFERENSI)'!$A:$Z,26,FALSE)</f>
        <v>#REF!</v>
      </c>
      <c r="K87" s="55" t="str">
        <f>VLOOKUP(G87,'MITRA (REFERENSI)'!$A:$Z,15,FALSE)</f>
        <v>+62 089-7882-2033</v>
      </c>
      <c r="L87" s="55" t="str">
        <f>VLOOKUP(G87,'MITRA (REFERENSI)'!$A:$Z,15,FALSE)</f>
        <v>+62 089-7882-2033</v>
      </c>
      <c r="M87" s="55" t="str">
        <f>IF(B87=1,'KELAS (REFERENSI)'!M87,IF(B87=2,'KELAS (REFERENSI)'!M102,IF(B87=3,'KELAS (REFERENSI)'!M117,IF(B87=4,'KELAS (REFERENSI)'!M132,""))))</f>
        <v/>
      </c>
      <c r="N87" s="55" t="str">
        <f>IF(B87=1,'KELAS (REFERENSI)'!N87,IF(B87=2,'KELAS (REFERENSI)'!N102,IF(B87=3,'KELAS (REFERENSI)'!N117,IF(B87=4,'KELAS (REFERENSI)'!N132,""))))</f>
        <v/>
      </c>
      <c r="O87" s="55" t="str">
        <f>IF(B87=1,'KELAS (REFERENSI)'!O87,IF(B87=2,'KELAS (REFERENSI)'!O102,IF(B87=3,'KELAS (REFERENSI)'!O117,IF(B87=4,'KELAS (REFERENSI)'!O132,""))))</f>
        <v/>
      </c>
      <c r="P87" s="55" t="str">
        <f>IF(B87=1,'KELAS (REFERENSI)'!P87,IF(B87=2,'KELAS (REFERENSI)'!P102,IF(B87=3,'KELAS (REFERENSI)'!P117,IF(B87=4,'KELAS (REFERENSI)'!P132,""))))</f>
        <v/>
      </c>
      <c r="Q87" s="55" t="str">
        <f t="shared" si="4"/>
        <v>BPS Kota Jakarta Timur</v>
      </c>
      <c r="R87" s="55" t="str">
        <f t="shared" si="56"/>
        <v>#REF!</v>
      </c>
      <c r="S87" s="55" t="str">
        <f t="shared" ref="S87:T87" si="95">S86</f>
        <v>15 Juni sampai dengan 31 Agustus 2026</v>
      </c>
      <c r="T87" s="55" t="str">
        <f t="shared" si="95"/>
        <v>31 Agustus 2026</v>
      </c>
      <c r="U87" s="59" t="str">
        <f>VLOOKUP(G87,'MITRA (REFERENSI)'!$A:$Z,17,FALSE)</f>
        <v>rayhan230517@gmail.com</v>
      </c>
      <c r="V87" s="59" t="str">
        <f>VLOOKUP(G87,'MITRA (REFERENSI)'!$A:$Z,11,FALSE)</f>
        <v>Pr</v>
      </c>
      <c r="W87" s="60"/>
      <c r="X87" s="61" t="s">
        <v>7084</v>
      </c>
      <c r="Y87" s="64" t="s">
        <v>4897</v>
      </c>
      <c r="Z87" s="62"/>
      <c r="AA87" s="63"/>
      <c r="AB87" s="62"/>
      <c r="AC87" s="62"/>
      <c r="AD87" s="62"/>
      <c r="AE87" s="62"/>
      <c r="AF87" s="62"/>
      <c r="AG87" s="72"/>
      <c r="AH87" s="72"/>
      <c r="AI87" s="72"/>
      <c r="AJ87" s="72"/>
      <c r="AK87" s="59" t="str">
        <f>VLOOKUP(G87,'MITRA (REFERENSI)'!$A:$Z,5,FALSE)</f>
        <v>Gg merdeka rt002/rw007</v>
      </c>
      <c r="AL87" s="59" t="str">
        <f>VLOOKUP(G87,'MITRA (REFERENSI)'!$A:$Z,13,FALSE)</f>
        <v>Mengurus Rumah Tangga</v>
      </c>
      <c r="AM87" s="59" t="str">
        <f>VLOOKUP(G87,'MITRA (REFERENSI)'!$A:$Z,14,FALSE)</f>
        <v/>
      </c>
    </row>
    <row r="88" ht="15.75" customHeight="1">
      <c r="A88" s="53" t="s">
        <v>5150</v>
      </c>
      <c r="B88" s="54">
        <v>1.0</v>
      </c>
      <c r="C88" s="54" t="s">
        <v>4875</v>
      </c>
      <c r="D88" s="55" t="str">
        <f t="shared" si="1"/>
        <v>1C</v>
      </c>
      <c r="E88" s="55" t="str">
        <f>VLOOKUP(D88,'KELAS (REFERENSI)'!$E$1:$J$68,6,FALSE)</f>
        <v>BWP</v>
      </c>
      <c r="F88" s="56" t="str">
        <f t="shared" si="2"/>
        <v>PETUGAS.0087/SPK/SE/PML/3172/2026</v>
      </c>
      <c r="G88" s="61" t="s">
        <v>2502</v>
      </c>
      <c r="H88" s="56" t="str">
        <f>VLOOKUP(G88,'MITRA (REFERENSI)'!$A:$Z,16,FALSE)</f>
        <v>317222010210</v>
      </c>
      <c r="I88" s="56" t="str">
        <f>VLOOKUP(G88,'MITRA (REFERENSI)'!$A:$Z,25,FALSE)</f>
        <v>Kader PKK / Karang Taruna / Kader Lainnya</v>
      </c>
      <c r="J88" s="55" t="str">
        <f>VLOOKUP(G88,'MITRA (REFERENSI)'!$A:$Z,26,FALSE)</f>
        <v>#REF!</v>
      </c>
      <c r="K88" s="55" t="str">
        <f>VLOOKUP(G88,'MITRA (REFERENSI)'!$A:$Z,15,FALSE)</f>
        <v>+62 812-8044-4645</v>
      </c>
      <c r="L88" s="55" t="str">
        <f>VLOOKUP(G88,'MITRA (REFERENSI)'!$A:$Z,15,FALSE)</f>
        <v>+62 812-8044-4645</v>
      </c>
      <c r="M88" s="55" t="str">
        <f>IF(B88=1,'KELAS (REFERENSI)'!M88,IF(B88=2,'KELAS (REFERENSI)'!M103,IF(B88=3,'KELAS (REFERENSI)'!M118,IF(B88=4,'KELAS (REFERENSI)'!M133,""))))</f>
        <v/>
      </c>
      <c r="N88" s="55" t="str">
        <f>IF(B88=1,'KELAS (REFERENSI)'!N88,IF(B88=2,'KELAS (REFERENSI)'!N103,IF(B88=3,'KELAS (REFERENSI)'!N118,IF(B88=4,'KELAS (REFERENSI)'!N133,""))))</f>
        <v/>
      </c>
      <c r="O88" s="55" t="str">
        <f>IF(B88=1,'KELAS (REFERENSI)'!O88,IF(B88=2,'KELAS (REFERENSI)'!O103,IF(B88=3,'KELAS (REFERENSI)'!O118,IF(B88=4,'KELAS (REFERENSI)'!O133,""))))</f>
        <v/>
      </c>
      <c r="P88" s="55" t="str">
        <f>IF(B88=1,'KELAS (REFERENSI)'!P88,IF(B88=2,'KELAS (REFERENSI)'!P103,IF(B88=3,'KELAS (REFERENSI)'!P118,IF(B88=4,'KELAS (REFERENSI)'!P133,""))))</f>
        <v/>
      </c>
      <c r="Q88" s="55" t="str">
        <f t="shared" si="4"/>
        <v>BPS Kota Jakarta Timur</v>
      </c>
      <c r="R88" s="55" t="str">
        <f t="shared" si="56"/>
        <v>#REF!</v>
      </c>
      <c r="S88" s="55" t="str">
        <f t="shared" ref="S88:T88" si="96">S87</f>
        <v>15 Juni sampai dengan 31 Agustus 2026</v>
      </c>
      <c r="T88" s="55" t="str">
        <f t="shared" si="96"/>
        <v>31 Agustus 2026</v>
      </c>
      <c r="U88" s="59" t="str">
        <f>VLOOKUP(G88,'MITRA (REFERENSI)'!$A:$Z,17,FALSE)</f>
        <v>sar7dadi@gmail.com</v>
      </c>
      <c r="V88" s="59" t="str">
        <f>VLOOKUP(G88,'MITRA (REFERENSI)'!$A:$Z,11,FALSE)</f>
        <v>Lk</v>
      </c>
      <c r="W88" s="60"/>
      <c r="X88" s="61" t="s">
        <v>7083</v>
      </c>
      <c r="Y88" s="64" t="s">
        <v>4897</v>
      </c>
      <c r="Z88" s="62"/>
      <c r="AA88" s="63"/>
      <c r="AB88" s="62"/>
      <c r="AC88" s="62"/>
      <c r="AD88" s="62"/>
      <c r="AE88" s="62"/>
      <c r="AF88" s="62"/>
      <c r="AG88" s="72"/>
      <c r="AH88" s="72"/>
      <c r="AI88" s="72"/>
      <c r="AJ88" s="72"/>
      <c r="AK88" s="59" t="str">
        <f>VLOOKUP(G88,'MITRA (REFERENSI)'!$A:$Z,5,FALSE)</f>
        <v>Jl. Aren 2 No 12</v>
      </c>
      <c r="AL88" s="59" t="str">
        <f>VLOOKUP(G88,'MITRA (REFERENSI)'!$A:$Z,13,FALSE)</f>
        <v>Kader PKK / Karang Taruna / Kader Lainnya</v>
      </c>
      <c r="AM88" s="59" t="str">
        <f>VLOOKUP(G88,'MITRA (REFERENSI)'!$A:$Z,14,FALSE)</f>
        <v/>
      </c>
    </row>
    <row r="89" ht="15.75" customHeight="1">
      <c r="A89" s="53" t="s">
        <v>5151</v>
      </c>
      <c r="B89" s="54">
        <v>1.0</v>
      </c>
      <c r="C89" s="54" t="s">
        <v>4875</v>
      </c>
      <c r="D89" s="55" t="str">
        <f t="shared" si="1"/>
        <v>1C</v>
      </c>
      <c r="E89" s="55" t="str">
        <f>VLOOKUP(D89,'KELAS (REFERENSI)'!$E$1:$J$68,6,FALSE)</f>
        <v>BWP</v>
      </c>
      <c r="F89" s="56" t="str">
        <f t="shared" si="2"/>
        <v>PETUGAS.0088/SPK/SE/PML/3172/2026</v>
      </c>
      <c r="G89" s="61" t="s">
        <v>1294</v>
      </c>
      <c r="H89" s="56" t="str">
        <f>VLOOKUP(G89,'MITRA (REFERENSI)'!$A:$Z,16,FALSE)</f>
        <v>317222040009</v>
      </c>
      <c r="I89" s="56" t="str">
        <f>VLOOKUP(G89,'MITRA (REFERENSI)'!$A:$Z,25,FALSE)</f>
        <v>Mengurus Rumah Tangga</v>
      </c>
      <c r="J89" s="55" t="str">
        <f>VLOOKUP(G89,'MITRA (REFERENSI)'!$A:$Z,26,FALSE)</f>
        <v>#REF!</v>
      </c>
      <c r="K89" s="55" t="str">
        <f>VLOOKUP(G89,'MITRA (REFERENSI)'!$A:$Z,15,FALSE)</f>
        <v>+62 819-0801-8203</v>
      </c>
      <c r="L89" s="55" t="str">
        <f>VLOOKUP(G89,'MITRA (REFERENSI)'!$A:$Z,15,FALSE)</f>
        <v>+62 819-0801-8203</v>
      </c>
      <c r="M89" s="55" t="str">
        <f>IF(B89=1,'KELAS (REFERENSI)'!M89,IF(B89=2,'KELAS (REFERENSI)'!M104,IF(B89=3,'KELAS (REFERENSI)'!M119,IF(B89=4,'KELAS (REFERENSI)'!M134,""))))</f>
        <v/>
      </c>
      <c r="N89" s="55" t="str">
        <f>IF(B89=1,'KELAS (REFERENSI)'!N89,IF(B89=2,'KELAS (REFERENSI)'!N104,IF(B89=3,'KELAS (REFERENSI)'!N119,IF(B89=4,'KELAS (REFERENSI)'!N134,""))))</f>
        <v/>
      </c>
      <c r="O89" s="55" t="str">
        <f>IF(B89=1,'KELAS (REFERENSI)'!O89,IF(B89=2,'KELAS (REFERENSI)'!O104,IF(B89=3,'KELAS (REFERENSI)'!O119,IF(B89=4,'KELAS (REFERENSI)'!O134,""))))</f>
        <v/>
      </c>
      <c r="P89" s="55" t="str">
        <f>IF(B89=1,'KELAS (REFERENSI)'!P89,IF(B89=2,'KELAS (REFERENSI)'!P104,IF(B89=3,'KELAS (REFERENSI)'!P119,IF(B89=4,'KELAS (REFERENSI)'!P134,""))))</f>
        <v/>
      </c>
      <c r="Q89" s="55" t="str">
        <f t="shared" si="4"/>
        <v>BPS Kota Jakarta Timur</v>
      </c>
      <c r="R89" s="55" t="str">
        <f t="shared" si="56"/>
        <v>#REF!</v>
      </c>
      <c r="S89" s="55" t="str">
        <f t="shared" ref="S89:T89" si="97">S88</f>
        <v>15 Juni sampai dengan 31 Agustus 2026</v>
      </c>
      <c r="T89" s="55" t="str">
        <f t="shared" si="97"/>
        <v>31 Agustus 2026</v>
      </c>
      <c r="U89" s="59" t="str">
        <f>VLOOKUP(G89,'MITRA (REFERENSI)'!$A:$Z,17,FALSE)</f>
        <v>novitanovv12@gmail.com</v>
      </c>
      <c r="V89" s="59" t="str">
        <f>VLOOKUP(G89,'MITRA (REFERENSI)'!$A:$Z,11,FALSE)</f>
        <v>Pr</v>
      </c>
      <c r="W89" s="60"/>
      <c r="X89" s="61" t="s">
        <v>7084</v>
      </c>
      <c r="Y89" s="64" t="s">
        <v>4897</v>
      </c>
      <c r="Z89" s="62"/>
      <c r="AA89" s="63"/>
      <c r="AB89" s="62"/>
      <c r="AC89" s="62"/>
      <c r="AD89" s="62"/>
      <c r="AE89" s="62"/>
      <c r="AF89" s="62"/>
      <c r="AG89" s="72"/>
      <c r="AH89" s="72"/>
      <c r="AI89" s="72"/>
      <c r="AJ89" s="72"/>
      <c r="AK89" s="59" t="str">
        <f>VLOOKUP(G89,'MITRA (REFERENSI)'!$A:$Z,5,FALSE)</f>
        <v>Jalan Kayu Mas Selatan 1 No.35 RT.008 RW.009</v>
      </c>
      <c r="AL89" s="59" t="str">
        <f>VLOOKUP(G89,'MITRA (REFERENSI)'!$A:$Z,13,FALSE)</f>
        <v>Mengurus Rumah Tangga</v>
      </c>
      <c r="AM89" s="59" t="str">
        <f>VLOOKUP(G89,'MITRA (REFERENSI)'!$A:$Z,14,FALSE)</f>
        <v/>
      </c>
    </row>
    <row r="90" ht="15.75" customHeight="1">
      <c r="A90" s="53" t="s">
        <v>5152</v>
      </c>
      <c r="B90" s="54">
        <v>1.0</v>
      </c>
      <c r="C90" s="54" t="s">
        <v>4875</v>
      </c>
      <c r="D90" s="55" t="str">
        <f t="shared" si="1"/>
        <v>1C</v>
      </c>
      <c r="E90" s="55" t="str">
        <f>VLOOKUP(D90,'KELAS (REFERENSI)'!$E$1:$J$68,6,FALSE)</f>
        <v>BWP</v>
      </c>
      <c r="F90" s="56" t="str">
        <f t="shared" si="2"/>
        <v>PETUGAS.0089/SPK/SE/PML/3172/2026</v>
      </c>
      <c r="G90" s="61" t="s">
        <v>2220</v>
      </c>
      <c r="H90" s="56" t="str">
        <f>VLOOKUP(G90,'MITRA (REFERENSI)'!$A:$Z,16,FALSE)</f>
        <v>317222091020</v>
      </c>
      <c r="I90" s="56" t="str">
        <f>VLOOKUP(G90,'MITRA (REFERENSI)'!$A:$Z,25,FALSE)</f>
        <v>Mengurus Rumah Tangga</v>
      </c>
      <c r="J90" s="55" t="str">
        <f>VLOOKUP(G90,'MITRA (REFERENSI)'!$A:$Z,26,FALSE)</f>
        <v>#REF!</v>
      </c>
      <c r="K90" s="55" t="str">
        <f>VLOOKUP(G90,'MITRA (REFERENSI)'!$A:$Z,15,FALSE)</f>
        <v>+62 813-8344-0753</v>
      </c>
      <c r="L90" s="55" t="str">
        <f>VLOOKUP(G90,'MITRA (REFERENSI)'!$A:$Z,15,FALSE)</f>
        <v>+62 813-8344-0753</v>
      </c>
      <c r="M90" s="55" t="str">
        <f>IF(B90=1,'KELAS (REFERENSI)'!M90,IF(B90=2,'KELAS (REFERENSI)'!M105,IF(B90=3,'KELAS (REFERENSI)'!M120,IF(B90=4,'KELAS (REFERENSI)'!M135,""))))</f>
        <v/>
      </c>
      <c r="N90" s="55" t="str">
        <f>IF(B90=1,'KELAS (REFERENSI)'!N90,IF(B90=2,'KELAS (REFERENSI)'!N105,IF(B90=3,'KELAS (REFERENSI)'!N120,IF(B90=4,'KELAS (REFERENSI)'!N135,""))))</f>
        <v/>
      </c>
      <c r="O90" s="55" t="str">
        <f>IF(B90=1,'KELAS (REFERENSI)'!O90,IF(B90=2,'KELAS (REFERENSI)'!O105,IF(B90=3,'KELAS (REFERENSI)'!O120,IF(B90=4,'KELAS (REFERENSI)'!O135,""))))</f>
        <v/>
      </c>
      <c r="P90" s="55" t="str">
        <f>IF(B90=1,'KELAS (REFERENSI)'!P90,IF(B90=2,'KELAS (REFERENSI)'!P105,IF(B90=3,'KELAS (REFERENSI)'!P120,IF(B90=4,'KELAS (REFERENSI)'!P135,""))))</f>
        <v/>
      </c>
      <c r="Q90" s="55" t="str">
        <f t="shared" si="4"/>
        <v>BPS Kota Jakarta Timur</v>
      </c>
      <c r="R90" s="55" t="str">
        <f t="shared" si="56"/>
        <v>#REF!</v>
      </c>
      <c r="S90" s="55" t="str">
        <f t="shared" ref="S90:T90" si="98">S89</f>
        <v>15 Juni sampai dengan 31 Agustus 2026</v>
      </c>
      <c r="T90" s="55" t="str">
        <f t="shared" si="98"/>
        <v>31 Agustus 2026</v>
      </c>
      <c r="U90" s="59" t="str">
        <f>VLOOKUP(G90,'MITRA (REFERENSI)'!$A:$Z,17,FALSE)</f>
        <v>diana.chaca.md@gmail.com</v>
      </c>
      <c r="V90" s="59" t="str">
        <f>VLOOKUP(G90,'MITRA (REFERENSI)'!$A:$Z,11,FALSE)</f>
        <v>Pr</v>
      </c>
      <c r="W90" s="60"/>
      <c r="X90" s="61" t="s">
        <v>7084</v>
      </c>
      <c r="Y90" s="64" t="s">
        <v>4897</v>
      </c>
      <c r="Z90" s="62"/>
      <c r="AA90" s="63"/>
      <c r="AB90" s="62"/>
      <c r="AC90" s="62"/>
      <c r="AD90" s="62"/>
      <c r="AE90" s="62"/>
      <c r="AF90" s="62"/>
      <c r="AG90" s="72"/>
      <c r="AH90" s="72"/>
      <c r="AI90" s="72"/>
      <c r="AJ90" s="72"/>
      <c r="AK90" s="59" t="str">
        <f>VLOOKUP(G90,'MITRA (REFERENSI)'!$A:$Z,5,FALSE)</f>
        <v>Jl. Kayu Putih Tengah IVE No.33 RT. 003/007</v>
      </c>
      <c r="AL90" s="59" t="str">
        <f>VLOOKUP(G90,'MITRA (REFERENSI)'!$A:$Z,13,FALSE)</f>
        <v>Mengurus Rumah Tangga</v>
      </c>
      <c r="AM90" s="59" t="str">
        <f>VLOOKUP(G90,'MITRA (REFERENSI)'!$A:$Z,14,FALSE)</f>
        <v/>
      </c>
    </row>
    <row r="91" ht="15.75" customHeight="1">
      <c r="A91" s="53" t="s">
        <v>5153</v>
      </c>
      <c r="B91" s="54">
        <v>1.0</v>
      </c>
      <c r="C91" s="54" t="s">
        <v>4875</v>
      </c>
      <c r="D91" s="55" t="str">
        <f t="shared" si="1"/>
        <v>1C</v>
      </c>
      <c r="E91" s="55" t="str">
        <f>VLOOKUP(D91,'KELAS (REFERENSI)'!$E$1:$J$68,6,FALSE)</f>
        <v>BWP</v>
      </c>
      <c r="F91" s="56" t="str">
        <f t="shared" si="2"/>
        <v>PETUGAS.0090/SPK/SE/PML/3172/2026</v>
      </c>
      <c r="G91" s="61" t="s">
        <v>848</v>
      </c>
      <c r="H91" s="56" t="str">
        <f>VLOOKUP(G91,'MITRA (REFERENSI)'!$A:$Z,16,FALSE)</f>
        <v>317222100358</v>
      </c>
      <c r="I91" s="56" t="str">
        <f>VLOOKUP(G91,'MITRA (REFERENSI)'!$A:$Z,25,FALSE)</f>
        <v>Pelajar / Mahasiswa</v>
      </c>
      <c r="J91" s="55" t="str">
        <f>VLOOKUP(G91,'MITRA (REFERENSI)'!$A:$Z,26,FALSE)</f>
        <v>#REF!</v>
      </c>
      <c r="K91" s="55" t="str">
        <f>VLOOKUP(G91,'MITRA (REFERENSI)'!$A:$Z,15,FALSE)</f>
        <v>+62 821-1364-2030</v>
      </c>
      <c r="L91" s="55" t="str">
        <f>VLOOKUP(G91,'MITRA (REFERENSI)'!$A:$Z,15,FALSE)</f>
        <v>+62 821-1364-2030</v>
      </c>
      <c r="M91" s="55" t="str">
        <f>IF(B91=1,'KELAS (REFERENSI)'!M91,IF(B91=2,'KELAS (REFERENSI)'!M106,IF(B91=3,'KELAS (REFERENSI)'!M121,IF(B91=4,'KELAS (REFERENSI)'!M136,""))))</f>
        <v/>
      </c>
      <c r="N91" s="55" t="str">
        <f>IF(B91=1,'KELAS (REFERENSI)'!N91,IF(B91=2,'KELAS (REFERENSI)'!N106,IF(B91=3,'KELAS (REFERENSI)'!N121,IF(B91=4,'KELAS (REFERENSI)'!N136,""))))</f>
        <v/>
      </c>
      <c r="O91" s="55" t="str">
        <f>IF(B91=1,'KELAS (REFERENSI)'!O91,IF(B91=2,'KELAS (REFERENSI)'!O106,IF(B91=3,'KELAS (REFERENSI)'!O121,IF(B91=4,'KELAS (REFERENSI)'!O136,""))))</f>
        <v/>
      </c>
      <c r="P91" s="55" t="str">
        <f>IF(B91=1,'KELAS (REFERENSI)'!P91,IF(B91=2,'KELAS (REFERENSI)'!P106,IF(B91=3,'KELAS (REFERENSI)'!P121,IF(B91=4,'KELAS (REFERENSI)'!P136,""))))</f>
        <v/>
      </c>
      <c r="Q91" s="55" t="str">
        <f t="shared" si="4"/>
        <v>BPS Kota Jakarta Timur</v>
      </c>
      <c r="R91" s="55" t="str">
        <f t="shared" si="56"/>
        <v>#REF!</v>
      </c>
      <c r="S91" s="55" t="str">
        <f t="shared" ref="S91:T91" si="99">S90</f>
        <v>15 Juni sampai dengan 31 Agustus 2026</v>
      </c>
      <c r="T91" s="55" t="str">
        <f t="shared" si="99"/>
        <v>31 Agustus 2026</v>
      </c>
      <c r="U91" s="59" t="str">
        <f>VLOOKUP(G91,'MITRA (REFERENSI)'!$A:$Z,17,FALSE)</f>
        <v>detiaapriliani699@gmail.com</v>
      </c>
      <c r="V91" s="59" t="str">
        <f>VLOOKUP(G91,'MITRA (REFERENSI)'!$A:$Z,11,FALSE)</f>
        <v>Pr</v>
      </c>
      <c r="W91" s="60"/>
      <c r="X91" s="61" t="s">
        <v>7084</v>
      </c>
      <c r="Y91" s="64" t="s">
        <v>4897</v>
      </c>
      <c r="Z91" s="62"/>
      <c r="AA91" s="63"/>
      <c r="AB91" s="62"/>
      <c r="AC91" s="62"/>
      <c r="AD91" s="62"/>
      <c r="AE91" s="62"/>
      <c r="AF91" s="62"/>
      <c r="AG91" s="72"/>
      <c r="AH91" s="72"/>
      <c r="AI91" s="72"/>
      <c r="AJ91" s="72"/>
      <c r="AK91" s="59" t="str">
        <f>VLOOKUP(G91,'MITRA (REFERENSI)'!$A:$Z,5,FALSE)</f>
        <v>Jl. Pulomas VIII No. 10B RT 003 RW 011</v>
      </c>
      <c r="AL91" s="59" t="str">
        <f>VLOOKUP(G91,'MITRA (REFERENSI)'!$A:$Z,13,FALSE)</f>
        <v>Pelajar / Mahasiswa</v>
      </c>
      <c r="AM91" s="59" t="str">
        <f>VLOOKUP(G91,'MITRA (REFERENSI)'!$A:$Z,14,FALSE)</f>
        <v/>
      </c>
    </row>
    <row r="92" ht="15.75" customHeight="1">
      <c r="A92" s="53" t="s">
        <v>5154</v>
      </c>
      <c r="B92" s="67">
        <v>1.0</v>
      </c>
      <c r="C92" s="67" t="s">
        <v>4875</v>
      </c>
      <c r="D92" s="55" t="str">
        <f t="shared" si="1"/>
        <v>1C</v>
      </c>
      <c r="E92" s="55" t="str">
        <f>VLOOKUP(D92,'KELAS (REFERENSI)'!$E$1:$J$68,6,FALSE)</f>
        <v>BWP</v>
      </c>
      <c r="F92" s="56" t="str">
        <f t="shared" si="2"/>
        <v>PETUGAS.0091/SPK/SE/PML/3172/2026</v>
      </c>
      <c r="G92" s="68" t="s">
        <v>4961</v>
      </c>
      <c r="H92" s="56" t="str">
        <f>VLOOKUP(G92,'MITRA (REFERENSI)'!$A:$Z,16,FALSE)</f>
        <v>#N/A</v>
      </c>
      <c r="I92" s="56" t="str">
        <f>VLOOKUP(G92,'MITRA (REFERENSI)'!$A:$Z,25,FALSE)</f>
        <v>#N/A</v>
      </c>
      <c r="J92" s="55" t="str">
        <f>VLOOKUP(G92,'MITRA (REFERENSI)'!$A:$Z,26,FALSE)</f>
        <v>#N/A</v>
      </c>
      <c r="K92" s="55" t="str">
        <f>VLOOKUP(G92,'MITRA (REFERENSI)'!$A:$Z,15,FALSE)</f>
        <v>#N/A</v>
      </c>
      <c r="L92" s="55" t="str">
        <f>VLOOKUP(G92,'MITRA (REFERENSI)'!$A:$Z,15,FALSE)</f>
        <v>#N/A</v>
      </c>
      <c r="M92" s="55" t="str">
        <f>IF(B92=1,'KELAS (REFERENSI)'!M92,IF(B92=2,'KELAS (REFERENSI)'!M107,IF(B92=3,'KELAS (REFERENSI)'!M122,IF(B92=4,'KELAS (REFERENSI)'!M137,""))))</f>
        <v/>
      </c>
      <c r="N92" s="55" t="str">
        <f>IF(B92=1,'KELAS (REFERENSI)'!N92,IF(B92=2,'KELAS (REFERENSI)'!N107,IF(B92=3,'KELAS (REFERENSI)'!N122,IF(B92=4,'KELAS (REFERENSI)'!N137,""))))</f>
        <v/>
      </c>
      <c r="O92" s="55" t="str">
        <f>IF(B92=1,'KELAS (REFERENSI)'!O92,IF(B92=2,'KELAS (REFERENSI)'!O107,IF(B92=3,'KELAS (REFERENSI)'!O122,IF(B92=4,'KELAS (REFERENSI)'!O137,""))))</f>
        <v/>
      </c>
      <c r="P92" s="55" t="str">
        <f>IF(B92=1,'KELAS (REFERENSI)'!P92,IF(B92=2,'KELAS (REFERENSI)'!P107,IF(B92=3,'KELAS (REFERENSI)'!P122,IF(B92=4,'KELAS (REFERENSI)'!P137,""))))</f>
        <v/>
      </c>
      <c r="Q92" s="55" t="str">
        <f t="shared" si="4"/>
        <v>BPS Kota Jakarta Timur</v>
      </c>
      <c r="R92" s="55" t="str">
        <f t="shared" si="56"/>
        <v>#REF!</v>
      </c>
      <c r="S92" s="55" t="str">
        <f t="shared" ref="S92:T92" si="100">S91</f>
        <v>15 Juni sampai dengan 31 Agustus 2026</v>
      </c>
      <c r="T92" s="55" t="str">
        <f t="shared" si="100"/>
        <v>31 Agustus 2026</v>
      </c>
      <c r="U92" s="69" t="str">
        <f>VLOOKUP(G92,'MITRA (REFERENSI)'!$A:$Z,17,FALSE)</f>
        <v>#N/A</v>
      </c>
      <c r="V92" s="59" t="str">
        <f>VLOOKUP(G92,'MITRA (REFERENSI)'!$A:$Z,11,FALSE)</f>
        <v>#N/A</v>
      </c>
      <c r="W92" s="60"/>
      <c r="X92" s="61" t="s">
        <v>4825</v>
      </c>
      <c r="Y92" s="70" t="s">
        <v>5062</v>
      </c>
      <c r="Z92" s="62"/>
      <c r="AA92" s="71" t="str">
        <f>VLOOKUP(G92,'PEGAWAI (REFERENSI)'!$A:$E,4,FALSE)</f>
        <v>Pembina/IV/a</v>
      </c>
      <c r="AB92" s="62"/>
      <c r="AC92" s="62"/>
      <c r="AD92" s="62"/>
      <c r="AE92" s="62"/>
      <c r="AF92" s="62"/>
      <c r="AG92" s="72"/>
      <c r="AH92" s="72"/>
      <c r="AI92" s="72"/>
      <c r="AJ92" s="72"/>
      <c r="AK92" s="59" t="str">
        <f>VLOOKUP(G92,'MITRA (REFERENSI)'!$A:$Z,5,FALSE)</f>
        <v>#N/A</v>
      </c>
      <c r="AL92" s="59" t="str">
        <f>VLOOKUP(G92,'MITRA (REFERENSI)'!$A:$Z,13,FALSE)</f>
        <v>#N/A</v>
      </c>
      <c r="AM92" s="59" t="str">
        <f>VLOOKUP(G92,'MITRA (REFERENSI)'!$A:$Z,14,FALSE)</f>
        <v>#N/A</v>
      </c>
    </row>
    <row r="93" ht="15.75" customHeight="1">
      <c r="A93" s="53" t="s">
        <v>5155</v>
      </c>
      <c r="B93" s="67">
        <v>1.0</v>
      </c>
      <c r="C93" s="67" t="s">
        <v>4875</v>
      </c>
      <c r="D93" s="55" t="str">
        <f t="shared" si="1"/>
        <v>1C</v>
      </c>
      <c r="E93" s="55" t="str">
        <f>VLOOKUP(D93,'KELAS (REFERENSI)'!$E$1:$J$68,6,FALSE)</f>
        <v>BWP</v>
      </c>
      <c r="F93" s="56" t="str">
        <f t="shared" si="2"/>
        <v>PETUGAS.0092/SPK/SE/PML/3172/2026</v>
      </c>
      <c r="G93" s="74" t="s">
        <v>5011</v>
      </c>
      <c r="H93" s="56" t="str">
        <f>VLOOKUP(G93,'MITRA (REFERENSI)'!$A:$Z,16,FALSE)</f>
        <v>#N/A</v>
      </c>
      <c r="I93" s="56" t="str">
        <f>VLOOKUP(G93,'MITRA (REFERENSI)'!$A:$Z,25,FALSE)</f>
        <v>#N/A</v>
      </c>
      <c r="J93" s="55" t="str">
        <f>VLOOKUP(G93,'MITRA (REFERENSI)'!$A:$Z,26,FALSE)</f>
        <v>#N/A</v>
      </c>
      <c r="K93" s="55" t="str">
        <f>VLOOKUP(G93,'MITRA (REFERENSI)'!$A:$Z,15,FALSE)</f>
        <v>#N/A</v>
      </c>
      <c r="L93" s="55" t="str">
        <f>VLOOKUP(G93,'MITRA (REFERENSI)'!$A:$Z,15,FALSE)</f>
        <v>#N/A</v>
      </c>
      <c r="M93" s="55" t="str">
        <f>IF(B93=1,'KELAS (REFERENSI)'!M93,IF(B93=2,'KELAS (REFERENSI)'!M108,IF(B93=3,'KELAS (REFERENSI)'!M123,IF(B93=4,'KELAS (REFERENSI)'!M138,""))))</f>
        <v/>
      </c>
      <c r="N93" s="55" t="str">
        <f>IF(B93=1,'KELAS (REFERENSI)'!N93,IF(B93=2,'KELAS (REFERENSI)'!N108,IF(B93=3,'KELAS (REFERENSI)'!N123,IF(B93=4,'KELAS (REFERENSI)'!N138,""))))</f>
        <v/>
      </c>
      <c r="O93" s="55" t="str">
        <f>IF(B93=1,'KELAS (REFERENSI)'!O93,IF(B93=2,'KELAS (REFERENSI)'!O108,IF(B93=3,'KELAS (REFERENSI)'!O123,IF(B93=4,'KELAS (REFERENSI)'!O138,""))))</f>
        <v/>
      </c>
      <c r="P93" s="55" t="str">
        <f>IF(B93=1,'KELAS (REFERENSI)'!P93,IF(B93=2,'KELAS (REFERENSI)'!P108,IF(B93=3,'KELAS (REFERENSI)'!P123,IF(B93=4,'KELAS (REFERENSI)'!P138,""))))</f>
        <v/>
      </c>
      <c r="Q93" s="55" t="str">
        <f t="shared" si="4"/>
        <v>BPS Kota Jakarta Timur</v>
      </c>
      <c r="R93" s="55" t="str">
        <f t="shared" si="56"/>
        <v>#REF!</v>
      </c>
      <c r="S93" s="55" t="str">
        <f t="shared" ref="S93:T93" si="101">S92</f>
        <v>15 Juni sampai dengan 31 Agustus 2026</v>
      </c>
      <c r="T93" s="55" t="str">
        <f t="shared" si="101"/>
        <v>31 Agustus 2026</v>
      </c>
      <c r="U93" s="69" t="str">
        <f>VLOOKUP(G93,'MITRA (REFERENSI)'!$A:$Z,17,FALSE)</f>
        <v>#N/A</v>
      </c>
      <c r="V93" s="59" t="str">
        <f>VLOOKUP(G93,'MITRA (REFERENSI)'!$A:$Z,11,FALSE)</f>
        <v>#N/A</v>
      </c>
      <c r="W93" s="60"/>
      <c r="X93" s="61" t="s">
        <v>4824</v>
      </c>
      <c r="Y93" s="70" t="s">
        <v>5062</v>
      </c>
      <c r="Z93" s="62"/>
      <c r="AA93" s="71" t="str">
        <f>VLOOKUP(G93,'PEGAWAI (REFERENSI)'!$A:$E,4,FALSE)</f>
        <v>Penata Muda/III/a</v>
      </c>
      <c r="AB93" s="62"/>
      <c r="AC93" s="62"/>
      <c r="AD93" s="62"/>
      <c r="AE93" s="62"/>
      <c r="AF93" s="62"/>
      <c r="AG93" s="72"/>
      <c r="AH93" s="72"/>
      <c r="AI93" s="72"/>
      <c r="AJ93" s="72"/>
      <c r="AK93" s="59" t="str">
        <f>VLOOKUP(G93,'MITRA (REFERENSI)'!$A:$Z,5,FALSE)</f>
        <v>#N/A</v>
      </c>
      <c r="AL93" s="59" t="str">
        <f>VLOOKUP(G93,'MITRA (REFERENSI)'!$A:$Z,13,FALSE)</f>
        <v>#N/A</v>
      </c>
      <c r="AM93" s="59" t="str">
        <f>VLOOKUP(G93,'MITRA (REFERENSI)'!$A:$Z,14,FALSE)</f>
        <v>#N/A</v>
      </c>
    </row>
    <row r="94" ht="15.75" customHeight="1">
      <c r="A94" s="53" t="s">
        <v>5156</v>
      </c>
      <c r="B94" s="67">
        <v>1.0</v>
      </c>
      <c r="C94" s="67" t="s">
        <v>4875</v>
      </c>
      <c r="D94" s="55" t="str">
        <f t="shared" si="1"/>
        <v>1C</v>
      </c>
      <c r="E94" s="55" t="str">
        <f>VLOOKUP(D94,'KELAS (REFERENSI)'!$E$1:$J$68,6,FALSE)</f>
        <v>BWP</v>
      </c>
      <c r="F94" s="56" t="str">
        <f t="shared" si="2"/>
        <v>PETUGAS.0093/SPK/SE/PML/3172/2026</v>
      </c>
      <c r="G94" s="68" t="s">
        <v>7086</v>
      </c>
      <c r="H94" s="56" t="str">
        <f>VLOOKUP(G94,'MITRA (REFERENSI)'!$A:$Z,16,FALSE)</f>
        <v>#N/A</v>
      </c>
      <c r="I94" s="56" t="str">
        <f>VLOOKUP(G94,'MITRA (REFERENSI)'!$A:$Z,25,FALSE)</f>
        <v>#N/A</v>
      </c>
      <c r="J94" s="55" t="str">
        <f>VLOOKUP(G94,'MITRA (REFERENSI)'!$A:$Z,26,FALSE)</f>
        <v>#N/A</v>
      </c>
      <c r="K94" s="55" t="str">
        <f>VLOOKUP(G94,'MITRA (REFERENSI)'!$A:$Z,15,FALSE)</f>
        <v>#N/A</v>
      </c>
      <c r="L94" s="55" t="str">
        <f>VLOOKUP(G94,'MITRA (REFERENSI)'!$A:$Z,15,FALSE)</f>
        <v>#N/A</v>
      </c>
      <c r="M94" s="55" t="str">
        <f>IF(B94=1,'KELAS (REFERENSI)'!M94,IF(B94=2,'KELAS (REFERENSI)'!M109,IF(B94=3,'KELAS (REFERENSI)'!M124,IF(B94=4,'KELAS (REFERENSI)'!M139,""))))</f>
        <v/>
      </c>
      <c r="N94" s="55" t="str">
        <f>IF(B94=1,'KELAS (REFERENSI)'!N94,IF(B94=2,'KELAS (REFERENSI)'!N109,IF(B94=3,'KELAS (REFERENSI)'!N124,IF(B94=4,'KELAS (REFERENSI)'!N139,""))))</f>
        <v/>
      </c>
      <c r="O94" s="55" t="str">
        <f>IF(B94=1,'KELAS (REFERENSI)'!O94,IF(B94=2,'KELAS (REFERENSI)'!O109,IF(B94=3,'KELAS (REFERENSI)'!O124,IF(B94=4,'KELAS (REFERENSI)'!O139,""))))</f>
        <v/>
      </c>
      <c r="P94" s="55" t="str">
        <f>IF(B94=1,'KELAS (REFERENSI)'!P94,IF(B94=2,'KELAS (REFERENSI)'!P109,IF(B94=3,'KELAS (REFERENSI)'!P124,IF(B94=4,'KELAS (REFERENSI)'!P139,""))))</f>
        <v/>
      </c>
      <c r="Q94" s="55" t="str">
        <f t="shared" si="4"/>
        <v>BPS Kota Jakarta Timur</v>
      </c>
      <c r="R94" s="55" t="str">
        <f t="shared" si="56"/>
        <v>#REF!</v>
      </c>
      <c r="S94" s="55" t="str">
        <f t="shared" ref="S94:T94" si="102">S93</f>
        <v>15 Juni sampai dengan 31 Agustus 2026</v>
      </c>
      <c r="T94" s="55" t="str">
        <f t="shared" si="102"/>
        <v>31 Agustus 2026</v>
      </c>
      <c r="U94" s="69" t="str">
        <f>VLOOKUP(G94,'MITRA (REFERENSI)'!$A:$Z,17,FALSE)</f>
        <v>#N/A</v>
      </c>
      <c r="V94" s="59" t="str">
        <f>VLOOKUP(G94,'MITRA (REFERENSI)'!$A:$Z,11,FALSE)</f>
        <v>#N/A</v>
      </c>
      <c r="W94" s="60"/>
      <c r="X94" s="61" t="s">
        <v>4824</v>
      </c>
      <c r="Y94" s="70" t="s">
        <v>5062</v>
      </c>
      <c r="Z94" s="62"/>
      <c r="AA94" s="71" t="str">
        <f>VLOOKUP(G94,'PEGAWAI (REFERENSI)'!$A:$E,4,FALSE)</f>
        <v>#N/A</v>
      </c>
      <c r="AB94" s="62"/>
      <c r="AC94" s="62"/>
      <c r="AD94" s="62"/>
      <c r="AE94" s="62"/>
      <c r="AF94" s="62"/>
      <c r="AG94" s="72"/>
      <c r="AH94" s="72"/>
      <c r="AI94" s="72"/>
      <c r="AJ94" s="72"/>
      <c r="AK94" s="59" t="str">
        <f>VLOOKUP(G94,'MITRA (REFERENSI)'!$A:$Z,5,FALSE)</f>
        <v>#N/A</v>
      </c>
      <c r="AL94" s="59" t="str">
        <f>VLOOKUP(G94,'MITRA (REFERENSI)'!$A:$Z,13,FALSE)</f>
        <v>#N/A</v>
      </c>
      <c r="AM94" s="59" t="str">
        <f>VLOOKUP(G94,'MITRA (REFERENSI)'!$A:$Z,14,FALSE)</f>
        <v>#N/A</v>
      </c>
    </row>
    <row r="95" ht="15.75" customHeight="1">
      <c r="A95" s="53" t="s">
        <v>5157</v>
      </c>
      <c r="B95" s="54">
        <v>1.0</v>
      </c>
      <c r="C95" s="54" t="s">
        <v>4878</v>
      </c>
      <c r="D95" s="55" t="str">
        <f t="shared" si="1"/>
        <v>1D</v>
      </c>
      <c r="E95" s="55" t="str">
        <f>VLOOKUP(D95,'KELAS (REFERENSI)'!$E$1:$J$68,6,FALSE)</f>
        <v>BWP</v>
      </c>
      <c r="F95" s="56" t="str">
        <f t="shared" si="2"/>
        <v>PETUGAS.0094/SPK/SE/PML/3172/2026</v>
      </c>
      <c r="G95" s="61" t="s">
        <v>118</v>
      </c>
      <c r="H95" s="56" t="str">
        <f>VLOOKUP(G95,'MITRA (REFERENSI)'!$A:$Z,16,FALSE)</f>
        <v>317222010183</v>
      </c>
      <c r="I95" s="56" t="str">
        <f>VLOOKUP(G95,'MITRA (REFERENSI)'!$A:$Z,25,FALSE)</f>
        <v>Wiraswasta</v>
      </c>
      <c r="J95" s="55" t="str">
        <f>VLOOKUP(G95,'MITRA (REFERENSI)'!$A:$Z,26,FALSE)</f>
        <v>#REF!</v>
      </c>
      <c r="K95" s="55" t="str">
        <f>VLOOKUP(G95,'MITRA (REFERENSI)'!$A:$Z,15,FALSE)</f>
        <v>+62 813-1958-9181</v>
      </c>
      <c r="L95" s="55" t="str">
        <f>VLOOKUP(G95,'MITRA (REFERENSI)'!$A:$Z,15,FALSE)</f>
        <v>+62 813-1958-9181</v>
      </c>
      <c r="M95" s="55" t="str">
        <f>IF(B95=1,'KELAS (REFERENSI)'!M95,IF(B95=2,'KELAS (REFERENSI)'!M110,IF(B95=3,'KELAS (REFERENSI)'!M125,IF(B95=4,'KELAS (REFERENSI)'!M140,""))))</f>
        <v/>
      </c>
      <c r="N95" s="55" t="str">
        <f>IF(B95=1,'KELAS (REFERENSI)'!N95,IF(B95=2,'KELAS (REFERENSI)'!N110,IF(B95=3,'KELAS (REFERENSI)'!N125,IF(B95=4,'KELAS (REFERENSI)'!N140,""))))</f>
        <v/>
      </c>
      <c r="O95" s="55" t="str">
        <f>IF(B95=1,'KELAS (REFERENSI)'!O95,IF(B95=2,'KELAS (REFERENSI)'!O110,IF(B95=3,'KELAS (REFERENSI)'!O125,IF(B95=4,'KELAS (REFERENSI)'!O140,""))))</f>
        <v/>
      </c>
      <c r="P95" s="55" t="str">
        <f>IF(B95=1,'KELAS (REFERENSI)'!P95,IF(B95=2,'KELAS (REFERENSI)'!P110,IF(B95=3,'KELAS (REFERENSI)'!P125,IF(B95=4,'KELAS (REFERENSI)'!P140,""))))</f>
        <v/>
      </c>
      <c r="Q95" s="55" t="str">
        <f t="shared" si="4"/>
        <v>BPS Kota Jakarta Timur</v>
      </c>
      <c r="R95" s="55" t="str">
        <f t="shared" si="56"/>
        <v>#REF!</v>
      </c>
      <c r="S95" s="55" t="str">
        <f t="shared" ref="S95:T95" si="103">S94</f>
        <v>15 Juni sampai dengan 31 Agustus 2026</v>
      </c>
      <c r="T95" s="55" t="str">
        <f t="shared" si="103"/>
        <v>31 Agustus 2026</v>
      </c>
      <c r="U95" s="59" t="str">
        <f>VLOOKUP(G95,'MITRA (REFERENSI)'!$A:$Z,17,FALSE)</f>
        <v>achyarramadhan9@gmail.com</v>
      </c>
      <c r="V95" s="59" t="str">
        <f>VLOOKUP(G95,'MITRA (REFERENSI)'!$A:$Z,11,FALSE)</f>
        <v>Lk</v>
      </c>
      <c r="W95" s="60"/>
      <c r="X95" s="61" t="s">
        <v>7083</v>
      </c>
      <c r="Y95" s="64" t="s">
        <v>4897</v>
      </c>
      <c r="Z95" s="62"/>
      <c r="AA95" s="63"/>
      <c r="AB95" s="62"/>
      <c r="AC95" s="62"/>
      <c r="AD95" s="62"/>
      <c r="AE95" s="62"/>
      <c r="AF95" s="62"/>
      <c r="AG95" s="72"/>
      <c r="AH95" s="72"/>
      <c r="AI95" s="72"/>
      <c r="AJ95" s="72"/>
      <c r="AK95" s="59" t="str">
        <f>VLOOKUP(G95,'MITRA (REFERENSI)'!$A:$Z,5,FALSE)</f>
        <v>Jalan pemuda 2 no.19</v>
      </c>
      <c r="AL95" s="59" t="str">
        <f>VLOOKUP(G95,'MITRA (REFERENSI)'!$A:$Z,13,FALSE)</f>
        <v>Wiraswasta</v>
      </c>
      <c r="AM95" s="59" t="str">
        <f>VLOOKUP(G95,'MITRA (REFERENSI)'!$A:$Z,14,FALSE)</f>
        <v/>
      </c>
    </row>
    <row r="96" ht="15.75" customHeight="1">
      <c r="A96" s="53" t="s">
        <v>5158</v>
      </c>
      <c r="B96" s="54">
        <v>1.0</v>
      </c>
      <c r="C96" s="54" t="s">
        <v>4878</v>
      </c>
      <c r="D96" s="55" t="str">
        <f t="shared" si="1"/>
        <v>1D</v>
      </c>
      <c r="E96" s="55" t="str">
        <f>VLOOKUP(D96,'KELAS (REFERENSI)'!$E$1:$J$68,6,FALSE)</f>
        <v>BWP</v>
      </c>
      <c r="F96" s="56" t="str">
        <f t="shared" si="2"/>
        <v>PETUGAS.0095/SPK/SE/PML/3172/2026</v>
      </c>
      <c r="G96" s="61" t="s">
        <v>2567</v>
      </c>
      <c r="H96" s="56" t="str">
        <f>VLOOKUP(G96,'MITRA (REFERENSI)'!$A:$Z,16,FALSE)</f>
        <v>317222010163</v>
      </c>
      <c r="I96" s="56" t="str">
        <f>VLOOKUP(G96,'MITRA (REFERENSI)'!$A:$Z,25,FALSE)</f>
        <v>Kader PKK / Karang Taruna / Kader Lainnya</v>
      </c>
      <c r="J96" s="55" t="str">
        <f>VLOOKUP(G96,'MITRA (REFERENSI)'!$A:$Z,26,FALSE)</f>
        <v>#REF!</v>
      </c>
      <c r="K96" s="55" t="str">
        <f>VLOOKUP(G96,'MITRA (REFERENSI)'!$A:$Z,15,FALSE)</f>
        <v>+62 081-2888-89666</v>
      </c>
      <c r="L96" s="55" t="str">
        <f>VLOOKUP(G96,'MITRA (REFERENSI)'!$A:$Z,15,FALSE)</f>
        <v>+62 081-2888-89666</v>
      </c>
      <c r="M96" s="55" t="str">
        <f>IF(B96=1,'KELAS (REFERENSI)'!M96,IF(B96=2,'KELAS (REFERENSI)'!M111,IF(B96=3,'KELAS (REFERENSI)'!M126,IF(B96=4,'KELAS (REFERENSI)'!M141,""))))</f>
        <v/>
      </c>
      <c r="N96" s="55" t="str">
        <f>IF(B96=1,'KELAS (REFERENSI)'!N96,IF(B96=2,'KELAS (REFERENSI)'!N111,IF(B96=3,'KELAS (REFERENSI)'!N126,IF(B96=4,'KELAS (REFERENSI)'!N141,""))))</f>
        <v/>
      </c>
      <c r="O96" s="55" t="str">
        <f>IF(B96=1,'KELAS (REFERENSI)'!O96,IF(B96=2,'KELAS (REFERENSI)'!O111,IF(B96=3,'KELAS (REFERENSI)'!O126,IF(B96=4,'KELAS (REFERENSI)'!O141,""))))</f>
        <v/>
      </c>
      <c r="P96" s="55" t="str">
        <f>IF(B96=1,'KELAS (REFERENSI)'!P96,IF(B96=2,'KELAS (REFERENSI)'!P111,IF(B96=3,'KELAS (REFERENSI)'!P126,IF(B96=4,'KELAS (REFERENSI)'!P141,""))))</f>
        <v/>
      </c>
      <c r="Q96" s="55" t="str">
        <f t="shared" si="4"/>
        <v>BPS Kota Jakarta Timur</v>
      </c>
      <c r="R96" s="55" t="str">
        <f t="shared" si="56"/>
        <v>#REF!</v>
      </c>
      <c r="S96" s="55" t="str">
        <f t="shared" ref="S96:T96" si="104">S95</f>
        <v>15 Juni sampai dengan 31 Agustus 2026</v>
      </c>
      <c r="T96" s="55" t="str">
        <f t="shared" si="104"/>
        <v>31 Agustus 2026</v>
      </c>
      <c r="U96" s="59" t="str">
        <f>VLOOKUP(G96,'MITRA (REFERENSI)'!$A:$Z,17,FALSE)</f>
        <v>mujurina@gmail.com</v>
      </c>
      <c r="V96" s="59" t="str">
        <f>VLOOKUP(G96,'MITRA (REFERENSI)'!$A:$Z,11,FALSE)</f>
        <v>Pr</v>
      </c>
      <c r="W96" s="60"/>
      <c r="X96" s="61" t="s">
        <v>7083</v>
      </c>
      <c r="Y96" s="64" t="s">
        <v>4897</v>
      </c>
      <c r="Z96" s="62"/>
      <c r="AA96" s="63"/>
      <c r="AB96" s="62"/>
      <c r="AC96" s="62"/>
      <c r="AD96" s="62"/>
      <c r="AE96" s="62"/>
      <c r="AF96" s="62"/>
      <c r="AG96" s="72"/>
      <c r="AH96" s="72"/>
      <c r="AI96" s="72"/>
      <c r="AJ96" s="72"/>
      <c r="AK96" s="59" t="str">
        <f>VLOOKUP(G96,'MITRA (REFERENSI)'!$A:$Z,5,FALSE)</f>
        <v>Jalan Gading raya IX No 24 RT.010 RW.010</v>
      </c>
      <c r="AL96" s="59" t="str">
        <f>VLOOKUP(G96,'MITRA (REFERENSI)'!$A:$Z,13,FALSE)</f>
        <v>Kader PKK / Karang Taruna / Kader Lainnya</v>
      </c>
      <c r="AM96" s="59" t="str">
        <f>VLOOKUP(G96,'MITRA (REFERENSI)'!$A:$Z,14,FALSE)</f>
        <v/>
      </c>
    </row>
    <row r="97" ht="15.75" customHeight="1">
      <c r="A97" s="53" t="s">
        <v>5159</v>
      </c>
      <c r="B97" s="54">
        <v>1.0</v>
      </c>
      <c r="C97" s="54" t="s">
        <v>4878</v>
      </c>
      <c r="D97" s="55" t="str">
        <f t="shared" si="1"/>
        <v>1D</v>
      </c>
      <c r="E97" s="55" t="str">
        <f>VLOOKUP(D97,'KELAS (REFERENSI)'!$E$1:$J$68,6,FALSE)</f>
        <v>BWP</v>
      </c>
      <c r="F97" s="56" t="str">
        <f t="shared" si="2"/>
        <v>PETUGAS.0096/SPK/SE/PML/3172/2026</v>
      </c>
      <c r="G97" s="61" t="s">
        <v>383</v>
      </c>
      <c r="H97" s="56" t="str">
        <f>VLOOKUP(G97,'MITRA (REFERENSI)'!$A:$Z,16,FALSE)</f>
        <v>317222040007</v>
      </c>
      <c r="I97" s="56" t="str">
        <f>VLOOKUP(G97,'MITRA (REFERENSI)'!$A:$Z,25,FALSE)</f>
        <v>Mengurus Rumah Tangga</v>
      </c>
      <c r="J97" s="55" t="str">
        <f>VLOOKUP(G97,'MITRA (REFERENSI)'!$A:$Z,26,FALSE)</f>
        <v>#REF!</v>
      </c>
      <c r="K97" s="55" t="str">
        <f>VLOOKUP(G97,'MITRA (REFERENSI)'!$A:$Z,15,FALSE)</f>
        <v>+62 888-8525-187</v>
      </c>
      <c r="L97" s="55" t="str">
        <f>VLOOKUP(G97,'MITRA (REFERENSI)'!$A:$Z,15,FALSE)</f>
        <v>+62 888-8525-187</v>
      </c>
      <c r="M97" s="55" t="str">
        <f>IF(B97=1,'KELAS (REFERENSI)'!M97,IF(B97=2,'KELAS (REFERENSI)'!M112,IF(B97=3,'KELAS (REFERENSI)'!M127,IF(B97=4,'KELAS (REFERENSI)'!M142,""))))</f>
        <v/>
      </c>
      <c r="N97" s="55" t="str">
        <f>IF(B97=1,'KELAS (REFERENSI)'!N97,IF(B97=2,'KELAS (REFERENSI)'!N112,IF(B97=3,'KELAS (REFERENSI)'!N127,IF(B97=4,'KELAS (REFERENSI)'!N142,""))))</f>
        <v/>
      </c>
      <c r="O97" s="55" t="str">
        <f>IF(B97=1,'KELAS (REFERENSI)'!O97,IF(B97=2,'KELAS (REFERENSI)'!O112,IF(B97=3,'KELAS (REFERENSI)'!O127,IF(B97=4,'KELAS (REFERENSI)'!O142,""))))</f>
        <v/>
      </c>
      <c r="P97" s="55" t="str">
        <f>IF(B97=1,'KELAS (REFERENSI)'!P97,IF(B97=2,'KELAS (REFERENSI)'!P112,IF(B97=3,'KELAS (REFERENSI)'!P127,IF(B97=4,'KELAS (REFERENSI)'!P142,""))))</f>
        <v/>
      </c>
      <c r="Q97" s="55" t="str">
        <f t="shared" si="4"/>
        <v>BPS Kota Jakarta Timur</v>
      </c>
      <c r="R97" s="55" t="str">
        <f t="shared" si="56"/>
        <v>#REF!</v>
      </c>
      <c r="S97" s="55" t="str">
        <f t="shared" ref="S97:T97" si="105">S96</f>
        <v>15 Juni sampai dengan 31 Agustus 2026</v>
      </c>
      <c r="T97" s="55" t="str">
        <f t="shared" si="105"/>
        <v>31 Agustus 2026</v>
      </c>
      <c r="U97" s="59" t="str">
        <f>VLOOKUP(G97,'MITRA (REFERENSI)'!$A:$Z,17,FALSE)</f>
        <v>animuryani82@gmail.com</v>
      </c>
      <c r="V97" s="59" t="str">
        <f>VLOOKUP(G97,'MITRA (REFERENSI)'!$A:$Z,11,FALSE)</f>
        <v>Pr</v>
      </c>
      <c r="W97" s="60"/>
      <c r="X97" s="61" t="s">
        <v>7083</v>
      </c>
      <c r="Y97" s="64" t="s">
        <v>4897</v>
      </c>
      <c r="Z97" s="62"/>
      <c r="AA97" s="63"/>
      <c r="AB97" s="62"/>
      <c r="AC97" s="62"/>
      <c r="AD97" s="62"/>
      <c r="AE97" s="62"/>
      <c r="AF97" s="62"/>
      <c r="AG97" s="72"/>
      <c r="AH97" s="72"/>
      <c r="AI97" s="72"/>
      <c r="AJ97" s="72"/>
      <c r="AK97" s="59" t="str">
        <f>VLOOKUP(G97,'MITRA (REFERENSI)'!$A:$Z,5,FALSE)</f>
        <v>jl. inspeksi kali Sunter No. 18 RT. 006/01</v>
      </c>
      <c r="AL97" s="59" t="str">
        <f>VLOOKUP(G97,'MITRA (REFERENSI)'!$A:$Z,13,FALSE)</f>
        <v>Mengurus Rumah Tangga</v>
      </c>
      <c r="AM97" s="59" t="str">
        <f>VLOOKUP(G97,'MITRA (REFERENSI)'!$A:$Z,14,FALSE)</f>
        <v/>
      </c>
    </row>
    <row r="98" ht="15.75" customHeight="1">
      <c r="A98" s="53" t="s">
        <v>5160</v>
      </c>
      <c r="B98" s="54">
        <v>1.0</v>
      </c>
      <c r="C98" s="54" t="s">
        <v>4878</v>
      </c>
      <c r="D98" s="55" t="str">
        <f t="shared" si="1"/>
        <v>1D</v>
      </c>
      <c r="E98" s="55" t="str">
        <f>VLOOKUP(D98,'KELAS (REFERENSI)'!$E$1:$J$68,6,FALSE)</f>
        <v>BWP</v>
      </c>
      <c r="F98" s="56" t="str">
        <f t="shared" si="2"/>
        <v>PETUGAS.0097/SPK/SE/PML/3172/2026</v>
      </c>
      <c r="G98" s="61" t="s">
        <v>1784</v>
      </c>
      <c r="H98" s="56" t="str">
        <f>VLOOKUP(G98,'MITRA (REFERENSI)'!$A:$Z,16,FALSE)</f>
        <v>317222091152</v>
      </c>
      <c r="I98" s="56" t="str">
        <f>VLOOKUP(G98,'MITRA (REFERENSI)'!$A:$Z,25,FALSE)</f>
        <v>Kader PKK / Karang Taruna / Kader Lainnya</v>
      </c>
      <c r="J98" s="55" t="str">
        <f>VLOOKUP(G98,'MITRA (REFERENSI)'!$A:$Z,26,FALSE)</f>
        <v>#REF!</v>
      </c>
      <c r="K98" s="55" t="str">
        <f>VLOOKUP(G98,'MITRA (REFERENSI)'!$A:$Z,15,FALSE)</f>
        <v>+62 897-9751-431</v>
      </c>
      <c r="L98" s="55" t="str">
        <f>VLOOKUP(G98,'MITRA (REFERENSI)'!$A:$Z,15,FALSE)</f>
        <v>+62 897-9751-431</v>
      </c>
      <c r="M98" s="55" t="str">
        <f>IF(B98=1,'KELAS (REFERENSI)'!M98,IF(B98=2,'KELAS (REFERENSI)'!M113,IF(B98=3,'KELAS (REFERENSI)'!M128,IF(B98=4,'KELAS (REFERENSI)'!M143,""))))</f>
        <v/>
      </c>
      <c r="N98" s="55" t="str">
        <f>IF(B98=1,'KELAS (REFERENSI)'!N98,IF(B98=2,'KELAS (REFERENSI)'!N113,IF(B98=3,'KELAS (REFERENSI)'!N128,IF(B98=4,'KELAS (REFERENSI)'!N143,""))))</f>
        <v/>
      </c>
      <c r="O98" s="55" t="str">
        <f>IF(B98=1,'KELAS (REFERENSI)'!O98,IF(B98=2,'KELAS (REFERENSI)'!O113,IF(B98=3,'KELAS (REFERENSI)'!O128,IF(B98=4,'KELAS (REFERENSI)'!O143,""))))</f>
        <v/>
      </c>
      <c r="P98" s="55" t="str">
        <f>IF(B98=1,'KELAS (REFERENSI)'!P98,IF(B98=2,'KELAS (REFERENSI)'!P113,IF(B98=3,'KELAS (REFERENSI)'!P128,IF(B98=4,'KELAS (REFERENSI)'!P143,""))))</f>
        <v/>
      </c>
      <c r="Q98" s="55" t="str">
        <f t="shared" si="4"/>
        <v>BPS Kota Jakarta Timur</v>
      </c>
      <c r="R98" s="55" t="str">
        <f t="shared" si="56"/>
        <v>#REF!</v>
      </c>
      <c r="S98" s="55" t="str">
        <f t="shared" ref="S98:T98" si="106">S97</f>
        <v>15 Juni sampai dengan 31 Agustus 2026</v>
      </c>
      <c r="T98" s="55" t="str">
        <f t="shared" si="106"/>
        <v>31 Agustus 2026</v>
      </c>
      <c r="U98" s="59" t="str">
        <f>VLOOKUP(G98,'MITRA (REFERENSI)'!$A:$Z,17,FALSE)</f>
        <v>ikadanish32@gmail.com</v>
      </c>
      <c r="V98" s="59" t="str">
        <f>VLOOKUP(G98,'MITRA (REFERENSI)'!$A:$Z,11,FALSE)</f>
        <v>Pr</v>
      </c>
      <c r="W98" s="60"/>
      <c r="X98" s="61" t="s">
        <v>7084</v>
      </c>
      <c r="Y98" s="64" t="s">
        <v>4897</v>
      </c>
      <c r="Z98" s="62"/>
      <c r="AA98" s="63"/>
      <c r="AB98" s="62"/>
      <c r="AC98" s="62"/>
      <c r="AD98" s="62"/>
      <c r="AE98" s="62"/>
      <c r="AF98" s="62"/>
      <c r="AG98" s="72"/>
      <c r="AH98" s="72"/>
      <c r="AI98" s="72"/>
      <c r="AJ98" s="72"/>
      <c r="AK98" s="59" t="str">
        <f>VLOOKUP(G98,'MITRA (REFERENSI)'!$A:$Z,5,FALSE)</f>
        <v>Jl.Maskoki 5 no.9</v>
      </c>
      <c r="AL98" s="59" t="str">
        <f>VLOOKUP(G98,'MITRA (REFERENSI)'!$A:$Z,13,FALSE)</f>
        <v>Kader PKK / Karang Taruna / Kader Lainnya</v>
      </c>
      <c r="AM98" s="59" t="str">
        <f>VLOOKUP(G98,'MITRA (REFERENSI)'!$A:$Z,14,FALSE)</f>
        <v/>
      </c>
    </row>
    <row r="99" ht="15.75" customHeight="1">
      <c r="A99" s="53" t="s">
        <v>5161</v>
      </c>
      <c r="B99" s="54">
        <v>1.0</v>
      </c>
      <c r="C99" s="54" t="s">
        <v>4878</v>
      </c>
      <c r="D99" s="55" t="str">
        <f t="shared" si="1"/>
        <v>1D</v>
      </c>
      <c r="E99" s="55" t="str">
        <f>VLOOKUP(D99,'KELAS (REFERENSI)'!$E$1:$J$68,6,FALSE)</f>
        <v>BWP</v>
      </c>
      <c r="F99" s="56" t="str">
        <f t="shared" si="2"/>
        <v>PETUGAS.0098/SPK/SE/PML/3172/2026</v>
      </c>
      <c r="G99" s="61" t="s">
        <v>709</v>
      </c>
      <c r="H99" s="56" t="str">
        <f>VLOOKUP(G99,'MITRA (REFERENSI)'!$A:$Z,16,FALSE)</f>
        <v>317222090376</v>
      </c>
      <c r="I99" s="56" t="str">
        <f>VLOOKUP(G99,'MITRA (REFERENSI)'!$A:$Z,25,FALSE)</f>
        <v>Mengurus Rumah Tangga</v>
      </c>
      <c r="J99" s="55" t="str">
        <f>VLOOKUP(G99,'MITRA (REFERENSI)'!$A:$Z,26,FALSE)</f>
        <v>#REF!</v>
      </c>
      <c r="K99" s="55" t="str">
        <f>VLOOKUP(G99,'MITRA (REFERENSI)'!$A:$Z,15,FALSE)</f>
        <v>+62 087-8872-70994</v>
      </c>
      <c r="L99" s="55" t="str">
        <f>VLOOKUP(G99,'MITRA (REFERENSI)'!$A:$Z,15,FALSE)</f>
        <v>+62 087-8872-70994</v>
      </c>
      <c r="M99" s="55" t="str">
        <f>IF(B99=1,'KELAS (REFERENSI)'!M99,IF(B99=2,'KELAS (REFERENSI)'!M114,IF(B99=3,'KELAS (REFERENSI)'!M129,IF(B99=4,'KELAS (REFERENSI)'!M144,""))))</f>
        <v/>
      </c>
      <c r="N99" s="55" t="str">
        <f>IF(B99=1,'KELAS (REFERENSI)'!N99,IF(B99=2,'KELAS (REFERENSI)'!N114,IF(B99=3,'KELAS (REFERENSI)'!N129,IF(B99=4,'KELAS (REFERENSI)'!N144,""))))</f>
        <v/>
      </c>
      <c r="O99" s="55" t="str">
        <f>IF(B99=1,'KELAS (REFERENSI)'!O99,IF(B99=2,'KELAS (REFERENSI)'!O114,IF(B99=3,'KELAS (REFERENSI)'!O129,IF(B99=4,'KELAS (REFERENSI)'!O144,""))))</f>
        <v/>
      </c>
      <c r="P99" s="55" t="str">
        <f>IF(B99=1,'KELAS (REFERENSI)'!P99,IF(B99=2,'KELAS (REFERENSI)'!P114,IF(B99=3,'KELAS (REFERENSI)'!P129,IF(B99=4,'KELAS (REFERENSI)'!P144,""))))</f>
        <v/>
      </c>
      <c r="Q99" s="55" t="str">
        <f t="shared" si="4"/>
        <v>BPS Kota Jakarta Timur</v>
      </c>
      <c r="R99" s="55" t="str">
        <f t="shared" si="56"/>
        <v>#REF!</v>
      </c>
      <c r="S99" s="55" t="str">
        <f t="shared" ref="S99:T99" si="107">S98</f>
        <v>15 Juni sampai dengan 31 Agustus 2026</v>
      </c>
      <c r="T99" s="55" t="str">
        <f t="shared" si="107"/>
        <v>31 Agustus 2026</v>
      </c>
      <c r="U99" s="59" t="str">
        <f>VLOOKUP(G99,'MITRA (REFERENSI)'!$A:$Z,17,FALSE)</f>
        <v>aniefchanifah@gmail.com</v>
      </c>
      <c r="V99" s="59" t="str">
        <f>VLOOKUP(G99,'MITRA (REFERENSI)'!$A:$Z,11,FALSE)</f>
        <v>Pr</v>
      </c>
      <c r="W99" s="60"/>
      <c r="X99" s="61" t="s">
        <v>7084</v>
      </c>
      <c r="Y99" s="64" t="s">
        <v>4897</v>
      </c>
      <c r="Z99" s="62"/>
      <c r="AA99" s="63"/>
      <c r="AB99" s="62"/>
      <c r="AC99" s="62"/>
      <c r="AD99" s="62"/>
      <c r="AE99" s="62"/>
      <c r="AF99" s="62"/>
      <c r="AG99" s="72"/>
      <c r="AH99" s="72"/>
      <c r="AI99" s="72"/>
      <c r="AJ99" s="72"/>
      <c r="AK99" s="59" t="str">
        <f>VLOOKUP(G99,'MITRA (REFERENSI)'!$A:$Z,5,FALSE)</f>
        <v>Jalan kayu Mas Rt003/004 No.37 Pulogadung</v>
      </c>
      <c r="AL99" s="59" t="str">
        <f>VLOOKUP(G99,'MITRA (REFERENSI)'!$A:$Z,13,FALSE)</f>
        <v>Mengurus Rumah Tangga</v>
      </c>
      <c r="AM99" s="59" t="str">
        <f>VLOOKUP(G99,'MITRA (REFERENSI)'!$A:$Z,14,FALSE)</f>
        <v/>
      </c>
    </row>
    <row r="100" ht="15.75" customHeight="1">
      <c r="A100" s="53" t="s">
        <v>5162</v>
      </c>
      <c r="B100" s="54">
        <v>1.0</v>
      </c>
      <c r="C100" s="54" t="s">
        <v>4878</v>
      </c>
      <c r="D100" s="55" t="str">
        <f t="shared" si="1"/>
        <v>1D</v>
      </c>
      <c r="E100" s="55" t="str">
        <f>VLOOKUP(D100,'KELAS (REFERENSI)'!$E$1:$J$68,6,FALSE)</f>
        <v>BWP</v>
      </c>
      <c r="F100" s="56" t="str">
        <f t="shared" si="2"/>
        <v>PETUGAS.0099/SPK/SE/PML/3172/2026</v>
      </c>
      <c r="G100" s="61" t="s">
        <v>3430</v>
      </c>
      <c r="H100" s="56" t="str">
        <f>VLOOKUP(G100,'MITRA (REFERENSI)'!$A:$Z,16,FALSE)</f>
        <v>317222040076</v>
      </c>
      <c r="I100" s="56" t="str">
        <f>VLOOKUP(G100,'MITRA (REFERENSI)'!$A:$Z,25,FALSE)</f>
        <v>Mengurus Rumah Tangga</v>
      </c>
      <c r="J100" s="55" t="str">
        <f>VLOOKUP(G100,'MITRA (REFERENSI)'!$A:$Z,26,FALSE)</f>
        <v>#REF!</v>
      </c>
      <c r="K100" s="55" t="str">
        <f>VLOOKUP(G100,'MITRA (REFERENSI)'!$A:$Z,15,FALSE)</f>
        <v>+62 082-1146-05100</v>
      </c>
      <c r="L100" s="55" t="str">
        <f>VLOOKUP(G100,'MITRA (REFERENSI)'!$A:$Z,15,FALSE)</f>
        <v>+62 082-1146-05100</v>
      </c>
      <c r="M100" s="55" t="str">
        <f>IF(B100=1,'KELAS (REFERENSI)'!M100,IF(B100=2,'KELAS (REFERENSI)'!M115,IF(B100=3,'KELAS (REFERENSI)'!M130,IF(B100=4,'KELAS (REFERENSI)'!M145,""))))</f>
        <v/>
      </c>
      <c r="N100" s="55" t="str">
        <f>IF(B100=1,'KELAS (REFERENSI)'!N100,IF(B100=2,'KELAS (REFERENSI)'!N115,IF(B100=3,'KELAS (REFERENSI)'!N130,IF(B100=4,'KELAS (REFERENSI)'!N145,""))))</f>
        <v/>
      </c>
      <c r="O100" s="55" t="str">
        <f>IF(B100=1,'KELAS (REFERENSI)'!O100,IF(B100=2,'KELAS (REFERENSI)'!O115,IF(B100=3,'KELAS (REFERENSI)'!O130,IF(B100=4,'KELAS (REFERENSI)'!O145,""))))</f>
        <v/>
      </c>
      <c r="P100" s="55" t="str">
        <f>IF(B100=1,'KELAS (REFERENSI)'!P100,IF(B100=2,'KELAS (REFERENSI)'!P115,IF(B100=3,'KELAS (REFERENSI)'!P130,IF(B100=4,'KELAS (REFERENSI)'!P145,""))))</f>
        <v/>
      </c>
      <c r="Q100" s="55" t="str">
        <f t="shared" si="4"/>
        <v>BPS Kota Jakarta Timur</v>
      </c>
      <c r="R100" s="55" t="str">
        <f t="shared" si="56"/>
        <v>#REF!</v>
      </c>
      <c r="S100" s="55" t="str">
        <f t="shared" ref="S100:T100" si="108">S99</f>
        <v>15 Juni sampai dengan 31 Agustus 2026</v>
      </c>
      <c r="T100" s="55" t="str">
        <f t="shared" si="108"/>
        <v>31 Agustus 2026</v>
      </c>
      <c r="U100" s="59" t="str">
        <f>VLOOKUP(G100,'MITRA (REFERENSI)'!$A:$Z,17,FALSE)</f>
        <v>aryantirisma378@gmail.com</v>
      </c>
      <c r="V100" s="59" t="str">
        <f>VLOOKUP(G100,'MITRA (REFERENSI)'!$A:$Z,11,FALSE)</f>
        <v>Pr</v>
      </c>
      <c r="W100" s="60"/>
      <c r="X100" s="61" t="s">
        <v>7083</v>
      </c>
      <c r="Y100" s="64" t="s">
        <v>4897</v>
      </c>
      <c r="Z100" s="62"/>
      <c r="AA100" s="63"/>
      <c r="AB100" s="62"/>
      <c r="AC100" s="62"/>
      <c r="AD100" s="62"/>
      <c r="AE100" s="62"/>
      <c r="AF100" s="62"/>
      <c r="AG100" s="72"/>
      <c r="AH100" s="72"/>
      <c r="AI100" s="72"/>
      <c r="AJ100" s="72"/>
      <c r="AK100" s="59" t="str">
        <f>VLOOKUP(G100,'MITRA (REFERENSI)'!$A:$Z,5,FALSE)</f>
        <v>Jl.cipinang jagal no.22</v>
      </c>
      <c r="AL100" s="59" t="str">
        <f>VLOOKUP(G100,'MITRA (REFERENSI)'!$A:$Z,13,FALSE)</f>
        <v>Mengurus Rumah Tangga</v>
      </c>
      <c r="AM100" s="59" t="str">
        <f>VLOOKUP(G100,'MITRA (REFERENSI)'!$A:$Z,14,FALSE)</f>
        <v/>
      </c>
    </row>
    <row r="101" ht="15.75" customHeight="1">
      <c r="A101" s="53" t="s">
        <v>5163</v>
      </c>
      <c r="B101" s="54">
        <v>1.0</v>
      </c>
      <c r="C101" s="54" t="s">
        <v>4878</v>
      </c>
      <c r="D101" s="55" t="str">
        <f t="shared" si="1"/>
        <v>1D</v>
      </c>
      <c r="E101" s="55" t="str">
        <f>VLOOKUP(D101,'KELAS (REFERENSI)'!$E$1:$J$68,6,FALSE)</f>
        <v>BWP</v>
      </c>
      <c r="F101" s="56" t="str">
        <f t="shared" si="2"/>
        <v>PETUGAS.0100/SPK/SE/PML/3172/2026</v>
      </c>
      <c r="G101" s="61" t="s">
        <v>1375</v>
      </c>
      <c r="H101" s="56" t="str">
        <f>VLOOKUP(G101,'MITRA (REFERENSI)'!$A:$Z,16,FALSE)</f>
        <v>317222090042</v>
      </c>
      <c r="I101" s="56" t="str">
        <f>VLOOKUP(G101,'MITRA (REFERENSI)'!$A:$Z,25,FALSE)</f>
        <v>Mengurus Rumah Tangga</v>
      </c>
      <c r="J101" s="55" t="str">
        <f>VLOOKUP(G101,'MITRA (REFERENSI)'!$A:$Z,26,FALSE)</f>
        <v>#REF!</v>
      </c>
      <c r="K101" s="55" t="str">
        <f>VLOOKUP(G101,'MITRA (REFERENSI)'!$A:$Z,15,FALSE)</f>
        <v>+62 081-2985-94091</v>
      </c>
      <c r="L101" s="55" t="str">
        <f>VLOOKUP(G101,'MITRA (REFERENSI)'!$A:$Z,15,FALSE)</f>
        <v>+62 081-2985-94091</v>
      </c>
      <c r="M101" s="55" t="str">
        <f>IF(B101=1,'KELAS (REFERENSI)'!M101,IF(B101=2,'KELAS (REFERENSI)'!M116,IF(B101=3,'KELAS (REFERENSI)'!M131,IF(B101=4,'KELAS (REFERENSI)'!M146,""))))</f>
        <v/>
      </c>
      <c r="N101" s="55" t="str">
        <f>IF(B101=1,'KELAS (REFERENSI)'!N101,IF(B101=2,'KELAS (REFERENSI)'!N116,IF(B101=3,'KELAS (REFERENSI)'!N131,IF(B101=4,'KELAS (REFERENSI)'!N146,""))))</f>
        <v/>
      </c>
      <c r="O101" s="55" t="str">
        <f>IF(B101=1,'KELAS (REFERENSI)'!O101,IF(B101=2,'KELAS (REFERENSI)'!O116,IF(B101=3,'KELAS (REFERENSI)'!O131,IF(B101=4,'KELAS (REFERENSI)'!O146,""))))</f>
        <v/>
      </c>
      <c r="P101" s="55" t="str">
        <f>IF(B101=1,'KELAS (REFERENSI)'!P101,IF(B101=2,'KELAS (REFERENSI)'!P116,IF(B101=3,'KELAS (REFERENSI)'!P131,IF(B101=4,'KELAS (REFERENSI)'!P146,""))))</f>
        <v/>
      </c>
      <c r="Q101" s="55" t="str">
        <f t="shared" si="4"/>
        <v>BPS Kota Jakarta Timur</v>
      </c>
      <c r="R101" s="55" t="str">
        <f t="shared" si="56"/>
        <v>#REF!</v>
      </c>
      <c r="S101" s="55" t="str">
        <f t="shared" ref="S101:T101" si="109">S100</f>
        <v>15 Juni sampai dengan 31 Agustus 2026</v>
      </c>
      <c r="T101" s="55" t="str">
        <f t="shared" si="109"/>
        <v>31 Agustus 2026</v>
      </c>
      <c r="U101" s="59" t="str">
        <f>VLOOKUP(G101,'MITRA (REFERENSI)'!$A:$Z,17,FALSE)</f>
        <v>evaidayanti1973@gmail.com</v>
      </c>
      <c r="V101" s="59" t="str">
        <f>VLOOKUP(G101,'MITRA (REFERENSI)'!$A:$Z,11,FALSE)</f>
        <v>Pr</v>
      </c>
      <c r="W101" s="60"/>
      <c r="X101" s="61" t="s">
        <v>7084</v>
      </c>
      <c r="Y101" s="64" t="s">
        <v>4897</v>
      </c>
      <c r="Z101" s="62"/>
      <c r="AA101" s="63"/>
      <c r="AB101" s="62"/>
      <c r="AC101" s="62"/>
      <c r="AD101" s="62"/>
      <c r="AE101" s="62"/>
      <c r="AF101" s="62"/>
      <c r="AG101" s="72"/>
      <c r="AH101" s="72"/>
      <c r="AI101" s="72"/>
      <c r="AJ101" s="72"/>
      <c r="AK101" s="59" t="str">
        <f>VLOOKUP(G101,'MITRA (REFERENSI)'!$A:$Z,5,FALSE)</f>
        <v>Jl. Rawamangun II tengah</v>
      </c>
      <c r="AL101" s="59" t="str">
        <f>VLOOKUP(G101,'MITRA (REFERENSI)'!$A:$Z,13,FALSE)</f>
        <v>Mengurus Rumah Tangga</v>
      </c>
      <c r="AM101" s="59" t="str">
        <f>VLOOKUP(G101,'MITRA (REFERENSI)'!$A:$Z,14,FALSE)</f>
        <v/>
      </c>
    </row>
    <row r="102" ht="15.75" customHeight="1">
      <c r="A102" s="53" t="s">
        <v>5164</v>
      </c>
      <c r="B102" s="54">
        <v>1.0</v>
      </c>
      <c r="C102" s="54" t="s">
        <v>4878</v>
      </c>
      <c r="D102" s="55" t="str">
        <f t="shared" si="1"/>
        <v>1D</v>
      </c>
      <c r="E102" s="55" t="str">
        <f>VLOOKUP(D102,'KELAS (REFERENSI)'!$E$1:$J$68,6,FALSE)</f>
        <v>BWP</v>
      </c>
      <c r="F102" s="56" t="str">
        <f t="shared" si="2"/>
        <v>PETUGAS.0101/SPK/SE/PML/3172/2026</v>
      </c>
      <c r="G102" s="61" t="s">
        <v>3771</v>
      </c>
      <c r="H102" s="56" t="str">
        <f>VLOOKUP(G102,'MITRA (REFERENSI)'!$A:$Z,16,FALSE)</f>
        <v>317222100391</v>
      </c>
      <c r="I102" s="56" t="str">
        <f>VLOOKUP(G102,'MITRA (REFERENSI)'!$A:$Z,25,FALSE)</f>
        <v>Buruh harian lepas</v>
      </c>
      <c r="J102" s="55" t="str">
        <f>VLOOKUP(G102,'MITRA (REFERENSI)'!$A:$Z,26,FALSE)</f>
        <v>#REF!</v>
      </c>
      <c r="K102" s="55" t="str">
        <f>VLOOKUP(G102,'MITRA (REFERENSI)'!$A:$Z,15,FALSE)</f>
        <v>+62 898-0473-044</v>
      </c>
      <c r="L102" s="55" t="str">
        <f>VLOOKUP(G102,'MITRA (REFERENSI)'!$A:$Z,15,FALSE)</f>
        <v>+62 898-0473-044</v>
      </c>
      <c r="M102" s="55" t="str">
        <f>IF(B102=1,'KELAS (REFERENSI)'!M102,IF(B102=2,'KELAS (REFERENSI)'!M117,IF(B102=3,'KELAS (REFERENSI)'!M132,IF(B102=4,'KELAS (REFERENSI)'!M147,""))))</f>
        <v/>
      </c>
      <c r="N102" s="55" t="str">
        <f>IF(B102=1,'KELAS (REFERENSI)'!N102,IF(B102=2,'KELAS (REFERENSI)'!N117,IF(B102=3,'KELAS (REFERENSI)'!N132,IF(B102=4,'KELAS (REFERENSI)'!N147,""))))</f>
        <v/>
      </c>
      <c r="O102" s="55" t="str">
        <f>IF(B102=1,'KELAS (REFERENSI)'!O102,IF(B102=2,'KELAS (REFERENSI)'!O117,IF(B102=3,'KELAS (REFERENSI)'!O132,IF(B102=4,'KELAS (REFERENSI)'!O147,""))))</f>
        <v/>
      </c>
      <c r="P102" s="55" t="str">
        <f>IF(B102=1,'KELAS (REFERENSI)'!P102,IF(B102=2,'KELAS (REFERENSI)'!P117,IF(B102=3,'KELAS (REFERENSI)'!P132,IF(B102=4,'KELAS (REFERENSI)'!P147,""))))</f>
        <v/>
      </c>
      <c r="Q102" s="55" t="str">
        <f t="shared" si="4"/>
        <v>BPS Kota Jakarta Timur</v>
      </c>
      <c r="R102" s="55" t="str">
        <f t="shared" si="56"/>
        <v>#REF!</v>
      </c>
      <c r="S102" s="55" t="str">
        <f t="shared" ref="S102:T102" si="110">S101</f>
        <v>15 Juni sampai dengan 31 Agustus 2026</v>
      </c>
      <c r="T102" s="55" t="str">
        <f t="shared" si="110"/>
        <v>31 Agustus 2026</v>
      </c>
      <c r="U102" s="59" t="str">
        <f>VLOOKUP(G102,'MITRA (REFERENSI)'!$A:$Z,17,FALSE)</f>
        <v>simonapriandi@gmail.com</v>
      </c>
      <c r="V102" s="59" t="str">
        <f>VLOOKUP(G102,'MITRA (REFERENSI)'!$A:$Z,11,FALSE)</f>
        <v>Lk</v>
      </c>
      <c r="W102" s="60"/>
      <c r="X102" s="61" t="s">
        <v>7084</v>
      </c>
      <c r="Y102" s="64" t="s">
        <v>4897</v>
      </c>
      <c r="Z102" s="62"/>
      <c r="AA102" s="63"/>
      <c r="AB102" s="62"/>
      <c r="AC102" s="62"/>
      <c r="AD102" s="62"/>
      <c r="AE102" s="62"/>
      <c r="AF102" s="62"/>
      <c r="AG102" s="72"/>
      <c r="AH102" s="72"/>
      <c r="AI102" s="72"/>
      <c r="AJ102" s="72"/>
      <c r="AK102" s="59" t="str">
        <f>VLOOKUP(G102,'MITRA (REFERENSI)'!$A:$Z,5,FALSE)</f>
        <v>Jalan Batu sulaiman no.8 RT 010 RW 010</v>
      </c>
      <c r="AL102" s="59" t="str">
        <f>VLOOKUP(G102,'MITRA (REFERENSI)'!$A:$Z,13,FALSE)</f>
        <v>Lainnya</v>
      </c>
      <c r="AM102" s="59" t="str">
        <f>VLOOKUP(G102,'MITRA (REFERENSI)'!$A:$Z,14,FALSE)</f>
        <v>Buruh harian lepas</v>
      </c>
    </row>
    <row r="103" ht="15.75" customHeight="1">
      <c r="A103" s="53" t="s">
        <v>5165</v>
      </c>
      <c r="B103" s="54">
        <v>1.0</v>
      </c>
      <c r="C103" s="54" t="s">
        <v>4878</v>
      </c>
      <c r="D103" s="55" t="str">
        <f t="shared" si="1"/>
        <v>1D</v>
      </c>
      <c r="E103" s="55" t="str">
        <f>VLOOKUP(D103,'KELAS (REFERENSI)'!$E$1:$J$68,6,FALSE)</f>
        <v>BWP</v>
      </c>
      <c r="F103" s="56" t="str">
        <f t="shared" si="2"/>
        <v>PETUGAS.0102/SPK/SE/PML/3172/2026</v>
      </c>
      <c r="G103" s="61" t="s">
        <v>3708</v>
      </c>
      <c r="H103" s="56" t="str">
        <f>VLOOKUP(G103,'MITRA (REFERENSI)'!$A:$Z,16,FALSE)</f>
        <v>317222090031</v>
      </c>
      <c r="I103" s="56" t="str">
        <f>VLOOKUP(G103,'MITRA (REFERENSI)'!$A:$Z,25,FALSE)</f>
        <v>Kader PKK / Karang Taruna / Kader Lainnya</v>
      </c>
      <c r="J103" s="55" t="str">
        <f>VLOOKUP(G103,'MITRA (REFERENSI)'!$A:$Z,26,FALSE)</f>
        <v>#REF!</v>
      </c>
      <c r="K103" s="55" t="str">
        <f>VLOOKUP(G103,'MITRA (REFERENSI)'!$A:$Z,15,FALSE)</f>
        <v>+62 878-7691-0707</v>
      </c>
      <c r="L103" s="55" t="str">
        <f>VLOOKUP(G103,'MITRA (REFERENSI)'!$A:$Z,15,FALSE)</f>
        <v>+62 878-7691-0707</v>
      </c>
      <c r="M103" s="55" t="str">
        <f>IF(B103=1,'KELAS (REFERENSI)'!M103,IF(B103=2,'KELAS (REFERENSI)'!M118,IF(B103=3,'KELAS (REFERENSI)'!M133,IF(B103=4,'KELAS (REFERENSI)'!M148,""))))</f>
        <v/>
      </c>
      <c r="N103" s="55" t="str">
        <f>IF(B103=1,'KELAS (REFERENSI)'!N103,IF(B103=2,'KELAS (REFERENSI)'!N118,IF(B103=3,'KELAS (REFERENSI)'!N133,IF(B103=4,'KELAS (REFERENSI)'!N148,""))))</f>
        <v/>
      </c>
      <c r="O103" s="55" t="str">
        <f>IF(B103=1,'KELAS (REFERENSI)'!O103,IF(B103=2,'KELAS (REFERENSI)'!O118,IF(B103=3,'KELAS (REFERENSI)'!O133,IF(B103=4,'KELAS (REFERENSI)'!O148,""))))</f>
        <v/>
      </c>
      <c r="P103" s="55" t="str">
        <f>IF(B103=1,'KELAS (REFERENSI)'!P103,IF(B103=2,'KELAS (REFERENSI)'!P118,IF(B103=3,'KELAS (REFERENSI)'!P133,IF(B103=4,'KELAS (REFERENSI)'!P148,""))))</f>
        <v/>
      </c>
      <c r="Q103" s="55" t="str">
        <f t="shared" si="4"/>
        <v>BPS Kota Jakarta Timur</v>
      </c>
      <c r="R103" s="55" t="str">
        <f t="shared" si="56"/>
        <v>#REF!</v>
      </c>
      <c r="S103" s="55" t="str">
        <f t="shared" ref="S103:T103" si="111">S102</f>
        <v>15 Juni sampai dengan 31 Agustus 2026</v>
      </c>
      <c r="T103" s="55" t="str">
        <f t="shared" si="111"/>
        <v>31 Agustus 2026</v>
      </c>
      <c r="U103" s="59" t="str">
        <f>VLOOKUP(G103,'MITRA (REFERENSI)'!$A:$Z,17,FALSE)</f>
        <v>naurahzahwah434@gmail.com</v>
      </c>
      <c r="V103" s="59" t="str">
        <f>VLOOKUP(G103,'MITRA (REFERENSI)'!$A:$Z,11,FALSE)</f>
        <v>Pr</v>
      </c>
      <c r="W103" s="60"/>
      <c r="X103" s="61" t="s">
        <v>7084</v>
      </c>
      <c r="Y103" s="64" t="s">
        <v>4897</v>
      </c>
      <c r="Z103" s="62"/>
      <c r="AA103" s="63"/>
      <c r="AB103" s="62"/>
      <c r="AC103" s="62"/>
      <c r="AD103" s="62"/>
      <c r="AE103" s="62"/>
      <c r="AF103" s="62"/>
      <c r="AG103" s="72"/>
      <c r="AH103" s="72"/>
      <c r="AI103" s="72"/>
      <c r="AJ103" s="72"/>
      <c r="AK103" s="59" t="str">
        <f>VLOOKUP(G103,'MITRA (REFERENSI)'!$A:$Z,5,FALSE)</f>
        <v>Jalan kamboja 1 no 8 rt 006 rw 011</v>
      </c>
      <c r="AL103" s="59" t="str">
        <f>VLOOKUP(G103,'MITRA (REFERENSI)'!$A:$Z,13,FALSE)</f>
        <v>Kader PKK / Karang Taruna / Kader Lainnya</v>
      </c>
      <c r="AM103" s="59" t="str">
        <f>VLOOKUP(G103,'MITRA (REFERENSI)'!$A:$Z,14,FALSE)</f>
        <v/>
      </c>
    </row>
    <row r="104" ht="15.75" customHeight="1">
      <c r="A104" s="53" t="s">
        <v>5166</v>
      </c>
      <c r="B104" s="54">
        <v>1.0</v>
      </c>
      <c r="C104" s="54" t="s">
        <v>4878</v>
      </c>
      <c r="D104" s="55" t="str">
        <f t="shared" si="1"/>
        <v>1D</v>
      </c>
      <c r="E104" s="55" t="str">
        <f>VLOOKUP(D104,'KELAS (REFERENSI)'!$E$1:$J$68,6,FALSE)</f>
        <v>BWP</v>
      </c>
      <c r="F104" s="56" t="str">
        <f t="shared" si="2"/>
        <v>PETUGAS.0103/SPK/SE/PML/3172/2026</v>
      </c>
      <c r="G104" s="61" t="s">
        <v>3186</v>
      </c>
      <c r="H104" s="56" t="str">
        <f>VLOOKUP(G104,'MITRA (REFERENSI)'!$A:$Z,16,FALSE)</f>
        <v>317222090220</v>
      </c>
      <c r="I104" s="56" t="str">
        <f>VLOOKUP(G104,'MITRA (REFERENSI)'!$A:$Z,25,FALSE)</f>
        <v>Kader PKK / Karang Taruna / Kader Lainnya</v>
      </c>
      <c r="J104" s="55" t="str">
        <f>VLOOKUP(G104,'MITRA (REFERENSI)'!$A:$Z,26,FALSE)</f>
        <v>#REF!</v>
      </c>
      <c r="K104" s="55" t="str">
        <f>VLOOKUP(G104,'MITRA (REFERENSI)'!$A:$Z,15,FALSE)</f>
        <v>+62 085-8905-98410</v>
      </c>
      <c r="L104" s="55" t="str">
        <f>VLOOKUP(G104,'MITRA (REFERENSI)'!$A:$Z,15,FALSE)</f>
        <v>+62 085-8905-98410</v>
      </c>
      <c r="M104" s="55" t="str">
        <f>IF(B104=1,'KELAS (REFERENSI)'!M104,IF(B104=2,'KELAS (REFERENSI)'!M119,IF(B104=3,'KELAS (REFERENSI)'!M134,IF(B104=4,'KELAS (REFERENSI)'!M149,""))))</f>
        <v/>
      </c>
      <c r="N104" s="55" t="str">
        <f>IF(B104=1,'KELAS (REFERENSI)'!N104,IF(B104=2,'KELAS (REFERENSI)'!N119,IF(B104=3,'KELAS (REFERENSI)'!N134,IF(B104=4,'KELAS (REFERENSI)'!N149,""))))</f>
        <v/>
      </c>
      <c r="O104" s="55" t="str">
        <f>IF(B104=1,'KELAS (REFERENSI)'!O104,IF(B104=2,'KELAS (REFERENSI)'!O119,IF(B104=3,'KELAS (REFERENSI)'!O134,IF(B104=4,'KELAS (REFERENSI)'!O149,""))))</f>
        <v/>
      </c>
      <c r="P104" s="55" t="str">
        <f>IF(B104=1,'KELAS (REFERENSI)'!P104,IF(B104=2,'KELAS (REFERENSI)'!P119,IF(B104=3,'KELAS (REFERENSI)'!P134,IF(B104=4,'KELAS (REFERENSI)'!P149,""))))</f>
        <v/>
      </c>
      <c r="Q104" s="55" t="str">
        <f t="shared" si="4"/>
        <v>BPS Kota Jakarta Timur</v>
      </c>
      <c r="R104" s="55" t="str">
        <f t="shared" si="56"/>
        <v>#REF!</v>
      </c>
      <c r="S104" s="55" t="str">
        <f t="shared" ref="S104:T104" si="112">S103</f>
        <v>15 Juni sampai dengan 31 Agustus 2026</v>
      </c>
      <c r="T104" s="55" t="str">
        <f t="shared" si="112"/>
        <v>31 Agustus 2026</v>
      </c>
      <c r="U104" s="59" t="str">
        <f>VLOOKUP(G104,'MITRA (REFERENSI)'!$A:$Z,17,FALSE)</f>
        <v>revahasanah1@gmail.com</v>
      </c>
      <c r="V104" s="59" t="str">
        <f>VLOOKUP(G104,'MITRA (REFERENSI)'!$A:$Z,11,FALSE)</f>
        <v>Pr</v>
      </c>
      <c r="W104" s="60"/>
      <c r="X104" s="61" t="s">
        <v>7083</v>
      </c>
      <c r="Y104" s="64" t="s">
        <v>4897</v>
      </c>
      <c r="Z104" s="62"/>
      <c r="AA104" s="63"/>
      <c r="AB104" s="62"/>
      <c r="AC104" s="62"/>
      <c r="AD104" s="62"/>
      <c r="AE104" s="62"/>
      <c r="AF104" s="62"/>
      <c r="AG104" s="72"/>
      <c r="AH104" s="72"/>
      <c r="AI104" s="72"/>
      <c r="AJ104" s="72"/>
      <c r="AK104" s="59" t="str">
        <f>VLOOKUP(G104,'MITRA (REFERENSI)'!$A:$Z,5,FALSE)</f>
        <v>Jatinegara kaum RT. 001 RW. 003 no 16</v>
      </c>
      <c r="AL104" s="59" t="str">
        <f>VLOOKUP(G104,'MITRA (REFERENSI)'!$A:$Z,13,FALSE)</f>
        <v>Kader PKK / Karang Taruna / Kader Lainnya</v>
      </c>
      <c r="AM104" s="59" t="str">
        <f>VLOOKUP(G104,'MITRA (REFERENSI)'!$A:$Z,14,FALSE)</f>
        <v/>
      </c>
    </row>
    <row r="105" ht="15.75" customHeight="1">
      <c r="A105" s="53" t="s">
        <v>5167</v>
      </c>
      <c r="B105" s="54">
        <v>1.0</v>
      </c>
      <c r="C105" s="54" t="s">
        <v>4878</v>
      </c>
      <c r="D105" s="55" t="str">
        <f t="shared" si="1"/>
        <v>1D</v>
      </c>
      <c r="E105" s="55" t="str">
        <f>VLOOKUP(D105,'KELAS (REFERENSI)'!$E$1:$J$68,6,FALSE)</f>
        <v>BWP</v>
      </c>
      <c r="F105" s="56" t="str">
        <f t="shared" si="2"/>
        <v>PETUGAS.0104/SPK/SE/PML/3172/2026</v>
      </c>
      <c r="G105" s="61" t="s">
        <v>1064</v>
      </c>
      <c r="H105" s="56" t="str">
        <f>VLOOKUP(G105,'MITRA (REFERENSI)'!$A:$Z,16,FALSE)</f>
        <v>317225050070</v>
      </c>
      <c r="I105" s="56" t="str">
        <f>VLOOKUP(G105,'MITRA (REFERENSI)'!$A:$Z,25,FALSE)</f>
        <v>Kader PKK / Karang Taruna / Kader Lainnya</v>
      </c>
      <c r="J105" s="55" t="str">
        <f>VLOOKUP(G105,'MITRA (REFERENSI)'!$A:$Z,26,FALSE)</f>
        <v>#REF!</v>
      </c>
      <c r="K105" s="55" t="str">
        <f>VLOOKUP(G105,'MITRA (REFERENSI)'!$A:$Z,15,FALSE)</f>
        <v>+62 822-6924-3145</v>
      </c>
      <c r="L105" s="55" t="str">
        <f>VLOOKUP(G105,'MITRA (REFERENSI)'!$A:$Z,15,FALSE)</f>
        <v>+62 822-6924-3145</v>
      </c>
      <c r="M105" s="55" t="str">
        <f>IF(B105=1,'KELAS (REFERENSI)'!M105,IF(B105=2,'KELAS (REFERENSI)'!M120,IF(B105=3,'KELAS (REFERENSI)'!M135,IF(B105=4,'KELAS (REFERENSI)'!M150,""))))</f>
        <v/>
      </c>
      <c r="N105" s="55" t="str">
        <f>IF(B105=1,'KELAS (REFERENSI)'!N105,IF(B105=2,'KELAS (REFERENSI)'!N120,IF(B105=3,'KELAS (REFERENSI)'!N135,IF(B105=4,'KELAS (REFERENSI)'!N150,""))))</f>
        <v/>
      </c>
      <c r="O105" s="55" t="str">
        <f>IF(B105=1,'KELAS (REFERENSI)'!O105,IF(B105=2,'KELAS (REFERENSI)'!O120,IF(B105=3,'KELAS (REFERENSI)'!O135,IF(B105=4,'KELAS (REFERENSI)'!O150,""))))</f>
        <v/>
      </c>
      <c r="P105" s="55" t="str">
        <f>IF(B105=1,'KELAS (REFERENSI)'!P105,IF(B105=2,'KELAS (REFERENSI)'!P120,IF(B105=3,'KELAS (REFERENSI)'!P135,IF(B105=4,'KELAS (REFERENSI)'!P150,""))))</f>
        <v/>
      </c>
      <c r="Q105" s="55" t="str">
        <f t="shared" si="4"/>
        <v>BPS Kota Jakarta Timur</v>
      </c>
      <c r="R105" s="55" t="str">
        <f t="shared" si="56"/>
        <v>#REF!</v>
      </c>
      <c r="S105" s="55" t="str">
        <f t="shared" ref="S105:T105" si="113">S104</f>
        <v>15 Juni sampai dengan 31 Agustus 2026</v>
      </c>
      <c r="T105" s="55" t="str">
        <f t="shared" si="113"/>
        <v>31 Agustus 2026</v>
      </c>
      <c r="U105" s="59" t="str">
        <f>VLOOKUP(G105,'MITRA (REFERENSI)'!$A:$Z,17,FALSE)</f>
        <v>dtriasputri@gmail.com</v>
      </c>
      <c r="V105" s="59" t="str">
        <f>VLOOKUP(G105,'MITRA (REFERENSI)'!$A:$Z,11,FALSE)</f>
        <v>Pr</v>
      </c>
      <c r="W105" s="60"/>
      <c r="X105" s="61" t="s">
        <v>7084</v>
      </c>
      <c r="Y105" s="64" t="s">
        <v>4897</v>
      </c>
      <c r="Z105" s="62"/>
      <c r="AA105" s="63"/>
      <c r="AB105" s="62"/>
      <c r="AC105" s="62"/>
      <c r="AD105" s="62"/>
      <c r="AE105" s="62"/>
      <c r="AF105" s="62"/>
      <c r="AG105" s="72"/>
      <c r="AH105" s="72"/>
      <c r="AI105" s="72"/>
      <c r="AJ105" s="72"/>
      <c r="AK105" s="59" t="str">
        <f>VLOOKUP(G105,'MITRA (REFERENSI)'!$A:$Z,5,FALSE)</f>
        <v>JL.Pisangan Lama II</v>
      </c>
      <c r="AL105" s="59" t="str">
        <f>VLOOKUP(G105,'MITRA (REFERENSI)'!$A:$Z,13,FALSE)</f>
        <v>Kader PKK / Karang Taruna / Kader Lainnya</v>
      </c>
      <c r="AM105" s="59" t="str">
        <f>VLOOKUP(G105,'MITRA (REFERENSI)'!$A:$Z,14,FALSE)</f>
        <v/>
      </c>
    </row>
    <row r="106" ht="15.75" customHeight="1">
      <c r="A106" s="53" t="s">
        <v>5168</v>
      </c>
      <c r="B106" s="54">
        <v>1.0</v>
      </c>
      <c r="C106" s="54" t="s">
        <v>4878</v>
      </c>
      <c r="D106" s="55" t="str">
        <f t="shared" si="1"/>
        <v>1D</v>
      </c>
      <c r="E106" s="55" t="str">
        <f>VLOOKUP(D106,'KELAS (REFERENSI)'!$E$1:$J$68,6,FALSE)</f>
        <v>BWP</v>
      </c>
      <c r="F106" s="56" t="str">
        <f t="shared" si="2"/>
        <v>PETUGAS.0105/SPK/SE/PML/3172/2026</v>
      </c>
      <c r="G106" s="61" t="s">
        <v>3268</v>
      </c>
      <c r="H106" s="56" t="str">
        <f>VLOOKUP(G106,'MITRA (REFERENSI)'!$A:$Z,16,FALSE)</f>
        <v>317222050006</v>
      </c>
      <c r="I106" s="56" t="str">
        <f>VLOOKUP(G106,'MITRA (REFERENSI)'!$A:$Z,25,FALSE)</f>
        <v>Ojek online</v>
      </c>
      <c r="J106" s="55" t="str">
        <f>VLOOKUP(G106,'MITRA (REFERENSI)'!$A:$Z,26,FALSE)</f>
        <v>#REF!</v>
      </c>
      <c r="K106" s="55" t="str">
        <f>VLOOKUP(G106,'MITRA (REFERENSI)'!$A:$Z,15,FALSE)</f>
        <v>+62 813-8515-0088</v>
      </c>
      <c r="L106" s="55" t="str">
        <f>VLOOKUP(G106,'MITRA (REFERENSI)'!$A:$Z,15,FALSE)</f>
        <v>+62 813-8515-0088</v>
      </c>
      <c r="M106" s="55" t="str">
        <f>IF(B106=1,'KELAS (REFERENSI)'!M106,IF(B106=2,'KELAS (REFERENSI)'!M121,IF(B106=3,'KELAS (REFERENSI)'!M136,IF(B106=4,'KELAS (REFERENSI)'!M151,""))))</f>
        <v/>
      </c>
      <c r="N106" s="55" t="str">
        <f>IF(B106=1,'KELAS (REFERENSI)'!N106,IF(B106=2,'KELAS (REFERENSI)'!N121,IF(B106=3,'KELAS (REFERENSI)'!N136,IF(B106=4,'KELAS (REFERENSI)'!N151,""))))</f>
        <v/>
      </c>
      <c r="O106" s="55" t="str">
        <f>IF(B106=1,'KELAS (REFERENSI)'!O106,IF(B106=2,'KELAS (REFERENSI)'!O121,IF(B106=3,'KELAS (REFERENSI)'!O136,IF(B106=4,'KELAS (REFERENSI)'!O151,""))))</f>
        <v/>
      </c>
      <c r="P106" s="55" t="str">
        <f>IF(B106=1,'KELAS (REFERENSI)'!P106,IF(B106=2,'KELAS (REFERENSI)'!P121,IF(B106=3,'KELAS (REFERENSI)'!P136,IF(B106=4,'KELAS (REFERENSI)'!P151,""))))</f>
        <v/>
      </c>
      <c r="Q106" s="55" t="str">
        <f t="shared" si="4"/>
        <v>BPS Kota Jakarta Timur</v>
      </c>
      <c r="R106" s="55" t="str">
        <f t="shared" si="56"/>
        <v>#REF!</v>
      </c>
      <c r="S106" s="55" t="str">
        <f t="shared" ref="S106:T106" si="114">S105</f>
        <v>15 Juni sampai dengan 31 Agustus 2026</v>
      </c>
      <c r="T106" s="55" t="str">
        <f t="shared" si="114"/>
        <v>31 Agustus 2026</v>
      </c>
      <c r="U106" s="59" t="str">
        <f>VLOOKUP(G106,'MITRA (REFERENSI)'!$A:$Z,17,FALSE)</f>
        <v>autoboth99@gmail.com</v>
      </c>
      <c r="V106" s="59" t="str">
        <f>VLOOKUP(G106,'MITRA (REFERENSI)'!$A:$Z,11,FALSE)</f>
        <v>Lk</v>
      </c>
      <c r="W106" s="60"/>
      <c r="X106" s="61" t="s">
        <v>7084</v>
      </c>
      <c r="Y106" s="64" t="s">
        <v>4897</v>
      </c>
      <c r="Z106" s="62"/>
      <c r="AA106" s="63"/>
      <c r="AB106" s="62"/>
      <c r="AC106" s="62"/>
      <c r="AD106" s="62"/>
      <c r="AE106" s="62"/>
      <c r="AF106" s="62"/>
      <c r="AG106" s="72"/>
      <c r="AH106" s="72"/>
      <c r="AI106" s="72"/>
      <c r="AJ106" s="72"/>
      <c r="AK106" s="59" t="str">
        <f>VLOOKUP(G106,'MITRA (REFERENSI)'!$A:$Z,5,FALSE)</f>
        <v>Kp baru rt008/007 no4</v>
      </c>
      <c r="AL106" s="59" t="str">
        <f>VLOOKUP(G106,'MITRA (REFERENSI)'!$A:$Z,13,FALSE)</f>
        <v>Lainnya</v>
      </c>
      <c r="AM106" s="59" t="str">
        <f>VLOOKUP(G106,'MITRA (REFERENSI)'!$A:$Z,14,FALSE)</f>
        <v>Ojek online</v>
      </c>
    </row>
    <row r="107" ht="15.75" customHeight="1">
      <c r="A107" s="53" t="s">
        <v>5169</v>
      </c>
      <c r="B107" s="54">
        <v>1.0</v>
      </c>
      <c r="C107" s="54" t="s">
        <v>4878</v>
      </c>
      <c r="D107" s="55" t="str">
        <f t="shared" si="1"/>
        <v>1D</v>
      </c>
      <c r="E107" s="55" t="str">
        <f>VLOOKUP(D107,'KELAS (REFERENSI)'!$E$1:$J$68,6,FALSE)</f>
        <v>BWP</v>
      </c>
      <c r="F107" s="56" t="str">
        <f t="shared" si="2"/>
        <v>PETUGAS.0106/SPK/SE/PML/3172/2026</v>
      </c>
      <c r="G107" s="61" t="s">
        <v>479</v>
      </c>
      <c r="H107" s="56" t="str">
        <f>VLOOKUP(G107,'MITRA (REFERENSI)'!$A:$Z,16,FALSE)</f>
        <v>317222090600</v>
      </c>
      <c r="I107" s="56" t="str">
        <f>VLOOKUP(G107,'MITRA (REFERENSI)'!$A:$Z,25,FALSE)</f>
        <v>Kader PKK / Karang Taruna / Kader Lainnya</v>
      </c>
      <c r="J107" s="55" t="str">
        <f>VLOOKUP(G107,'MITRA (REFERENSI)'!$A:$Z,26,FALSE)</f>
        <v>#REF!</v>
      </c>
      <c r="K107" s="55" t="str">
        <f>VLOOKUP(G107,'MITRA (REFERENSI)'!$A:$Z,15,FALSE)</f>
        <v>+62 081-3194-05467</v>
      </c>
      <c r="L107" s="55" t="str">
        <f>VLOOKUP(G107,'MITRA (REFERENSI)'!$A:$Z,15,FALSE)</f>
        <v>+62 081-3194-05467</v>
      </c>
      <c r="M107" s="55" t="str">
        <f>IF(B107=1,'KELAS (REFERENSI)'!M107,IF(B107=2,'KELAS (REFERENSI)'!M122,IF(B107=3,'KELAS (REFERENSI)'!M137,IF(B107=4,'KELAS (REFERENSI)'!M152,""))))</f>
        <v/>
      </c>
      <c r="N107" s="55" t="str">
        <f>IF(B107=1,'KELAS (REFERENSI)'!N107,IF(B107=2,'KELAS (REFERENSI)'!N122,IF(B107=3,'KELAS (REFERENSI)'!N137,IF(B107=4,'KELAS (REFERENSI)'!N152,""))))</f>
        <v/>
      </c>
      <c r="O107" s="55" t="str">
        <f>IF(B107=1,'KELAS (REFERENSI)'!O107,IF(B107=2,'KELAS (REFERENSI)'!O122,IF(B107=3,'KELAS (REFERENSI)'!O137,IF(B107=4,'KELAS (REFERENSI)'!O152,""))))</f>
        <v/>
      </c>
      <c r="P107" s="55" t="str">
        <f>IF(B107=1,'KELAS (REFERENSI)'!P107,IF(B107=2,'KELAS (REFERENSI)'!P122,IF(B107=3,'KELAS (REFERENSI)'!P137,IF(B107=4,'KELAS (REFERENSI)'!P152,""))))</f>
        <v/>
      </c>
      <c r="Q107" s="55" t="str">
        <f t="shared" si="4"/>
        <v>BPS Kota Jakarta Timur</v>
      </c>
      <c r="R107" s="55" t="str">
        <f t="shared" si="56"/>
        <v>#REF!</v>
      </c>
      <c r="S107" s="55" t="str">
        <f t="shared" ref="S107:T107" si="115">S106</f>
        <v>15 Juni sampai dengan 31 Agustus 2026</v>
      </c>
      <c r="T107" s="55" t="str">
        <f t="shared" si="115"/>
        <v>31 Agustus 2026</v>
      </c>
      <c r="U107" s="59" t="str">
        <f>VLOOKUP(G107,'MITRA (REFERENSI)'!$A:$Z,17,FALSE)</f>
        <v>ariesmamaibra@gmail.com</v>
      </c>
      <c r="V107" s="59" t="str">
        <f>VLOOKUP(G107,'MITRA (REFERENSI)'!$A:$Z,11,FALSE)</f>
        <v>Pr</v>
      </c>
      <c r="W107" s="60"/>
      <c r="X107" s="61" t="s">
        <v>7083</v>
      </c>
      <c r="Y107" s="64" t="s">
        <v>4897</v>
      </c>
      <c r="Z107" s="62"/>
      <c r="AA107" s="63"/>
      <c r="AB107" s="62"/>
      <c r="AC107" s="62"/>
      <c r="AD107" s="62"/>
      <c r="AE107" s="62"/>
      <c r="AF107" s="62"/>
      <c r="AG107" s="72"/>
      <c r="AH107" s="72"/>
      <c r="AI107" s="72"/>
      <c r="AJ107" s="72"/>
      <c r="AK107" s="59" t="str">
        <f>VLOOKUP(G107,'MITRA (REFERENSI)'!$A:$Z,5,FALSE)</f>
        <v>Jalan jati perwira no 2 RT 10 RW 03 kelurahan jati kecamatan pulogadung</v>
      </c>
      <c r="AL107" s="59" t="str">
        <f>VLOOKUP(G107,'MITRA (REFERENSI)'!$A:$Z,13,FALSE)</f>
        <v>Kader PKK / Karang Taruna / Kader Lainnya</v>
      </c>
      <c r="AM107" s="59" t="str">
        <f>VLOOKUP(G107,'MITRA (REFERENSI)'!$A:$Z,14,FALSE)</f>
        <v/>
      </c>
    </row>
    <row r="108" ht="15.75" customHeight="1">
      <c r="A108" s="53" t="s">
        <v>5170</v>
      </c>
      <c r="B108" s="54">
        <v>1.0</v>
      </c>
      <c r="C108" s="54" t="s">
        <v>4878</v>
      </c>
      <c r="D108" s="55" t="str">
        <f t="shared" si="1"/>
        <v>1D</v>
      </c>
      <c r="E108" s="55" t="str">
        <f>VLOOKUP(D108,'KELAS (REFERENSI)'!$E$1:$J$68,6,FALSE)</f>
        <v>BWP</v>
      </c>
      <c r="F108" s="56" t="str">
        <f t="shared" si="2"/>
        <v>PETUGAS.0107/SPK/SE/PML/3172/2026</v>
      </c>
      <c r="G108" s="61" t="s">
        <v>1321</v>
      </c>
      <c r="H108" s="56" t="str">
        <f>VLOOKUP(G108,'MITRA (REFERENSI)'!$A:$Z,16,FALSE)</f>
        <v>317222010185</v>
      </c>
      <c r="I108" s="56" t="str">
        <f>VLOOKUP(G108,'MITRA (REFERENSI)'!$A:$Z,25,FALSE)</f>
        <v>Mengurus Rumah Tangga</v>
      </c>
      <c r="J108" s="55" t="str">
        <f>VLOOKUP(G108,'MITRA (REFERENSI)'!$A:$Z,26,FALSE)</f>
        <v>#REF!</v>
      </c>
      <c r="K108" s="55" t="str">
        <f>VLOOKUP(G108,'MITRA (REFERENSI)'!$A:$Z,15,FALSE)</f>
        <v>+62 858-9347-6828</v>
      </c>
      <c r="L108" s="55" t="str">
        <f>VLOOKUP(G108,'MITRA (REFERENSI)'!$A:$Z,15,FALSE)</f>
        <v>+62 858-9347-6828</v>
      </c>
      <c r="M108" s="55" t="str">
        <f>IF(B108=1,'KELAS (REFERENSI)'!M108,IF(B108=2,'KELAS (REFERENSI)'!M123,IF(B108=3,'KELAS (REFERENSI)'!M138,IF(B108=4,'KELAS (REFERENSI)'!M153,""))))</f>
        <v/>
      </c>
      <c r="N108" s="55" t="str">
        <f>IF(B108=1,'KELAS (REFERENSI)'!N108,IF(B108=2,'KELAS (REFERENSI)'!N123,IF(B108=3,'KELAS (REFERENSI)'!N138,IF(B108=4,'KELAS (REFERENSI)'!N153,""))))</f>
        <v/>
      </c>
      <c r="O108" s="55" t="str">
        <f>IF(B108=1,'KELAS (REFERENSI)'!O108,IF(B108=2,'KELAS (REFERENSI)'!O123,IF(B108=3,'KELAS (REFERENSI)'!O138,IF(B108=4,'KELAS (REFERENSI)'!O153,""))))</f>
        <v/>
      </c>
      <c r="P108" s="55" t="str">
        <f>IF(B108=1,'KELAS (REFERENSI)'!P108,IF(B108=2,'KELAS (REFERENSI)'!P123,IF(B108=3,'KELAS (REFERENSI)'!P138,IF(B108=4,'KELAS (REFERENSI)'!P153,""))))</f>
        <v/>
      </c>
      <c r="Q108" s="55" t="str">
        <f t="shared" si="4"/>
        <v>BPS Kota Jakarta Timur</v>
      </c>
      <c r="R108" s="55" t="str">
        <f t="shared" si="56"/>
        <v>#REF!</v>
      </c>
      <c r="S108" s="55" t="str">
        <f t="shared" ref="S108:T108" si="116">S107</f>
        <v>15 Juni sampai dengan 31 Agustus 2026</v>
      </c>
      <c r="T108" s="55" t="str">
        <f t="shared" si="116"/>
        <v>31 Agustus 2026</v>
      </c>
      <c r="U108" s="59" t="str">
        <f>VLOOKUP(G108,'MITRA (REFERENSI)'!$A:$Z,17,FALSE)</f>
        <v>erma771228@gmail.com</v>
      </c>
      <c r="V108" s="59" t="str">
        <f>VLOOKUP(G108,'MITRA (REFERENSI)'!$A:$Z,11,FALSE)</f>
        <v>Pr</v>
      </c>
      <c r="W108" s="60"/>
      <c r="X108" s="61" t="s">
        <v>7084</v>
      </c>
      <c r="Y108" s="64" t="s">
        <v>4897</v>
      </c>
      <c r="Z108" s="62"/>
      <c r="AA108" s="63"/>
      <c r="AB108" s="62"/>
      <c r="AC108" s="62"/>
      <c r="AD108" s="62"/>
      <c r="AE108" s="62"/>
      <c r="AF108" s="62"/>
      <c r="AG108" s="72"/>
      <c r="AH108" s="72"/>
      <c r="AI108" s="72"/>
      <c r="AJ108" s="72"/>
      <c r="AK108" s="59" t="str">
        <f>VLOOKUP(G108,'MITRA (REFERENSI)'!$A:$Z,5,FALSE)</f>
        <v>Jalan raya Bekasi km 18 gang remaja 1</v>
      </c>
      <c r="AL108" s="59" t="str">
        <f>VLOOKUP(G108,'MITRA (REFERENSI)'!$A:$Z,13,FALSE)</f>
        <v>Mengurus Rumah Tangga</v>
      </c>
      <c r="AM108" s="59" t="str">
        <f>VLOOKUP(G108,'MITRA (REFERENSI)'!$A:$Z,14,FALSE)</f>
        <v/>
      </c>
    </row>
    <row r="109" ht="15.75" customHeight="1">
      <c r="A109" s="53" t="s">
        <v>5171</v>
      </c>
      <c r="B109" s="54">
        <v>1.0</v>
      </c>
      <c r="C109" s="54" t="s">
        <v>4878</v>
      </c>
      <c r="D109" s="55" t="str">
        <f t="shared" si="1"/>
        <v>1D</v>
      </c>
      <c r="E109" s="55" t="str">
        <f>VLOOKUP(D109,'KELAS (REFERENSI)'!$E$1:$J$68,6,FALSE)</f>
        <v>BWP</v>
      </c>
      <c r="F109" s="56" t="str">
        <f t="shared" si="2"/>
        <v>PETUGAS.0108/SPK/SE/PML/3172/2026</v>
      </c>
      <c r="G109" s="61" t="s">
        <v>2856</v>
      </c>
      <c r="H109" s="56" t="str">
        <f>VLOOKUP(G109,'MITRA (REFERENSI)'!$A:$Z,16,FALSE)</f>
        <v>317222100866</v>
      </c>
      <c r="I109" s="56" t="str">
        <f>VLOOKUP(G109,'MITRA (REFERENSI)'!$A:$Z,25,FALSE)</f>
        <v>Mengurus Rumah Tangga</v>
      </c>
      <c r="J109" s="55" t="str">
        <f>VLOOKUP(G109,'MITRA (REFERENSI)'!$A:$Z,26,FALSE)</f>
        <v>#REF!</v>
      </c>
      <c r="K109" s="55" t="str">
        <f>VLOOKUP(G109,'MITRA (REFERENSI)'!$A:$Z,15,FALSE)</f>
        <v>+62 895-6394-34971</v>
      </c>
      <c r="L109" s="55" t="str">
        <f>VLOOKUP(G109,'MITRA (REFERENSI)'!$A:$Z,15,FALSE)</f>
        <v>+62 895-6394-34971</v>
      </c>
      <c r="M109" s="55" t="str">
        <f>IF(B109=1,'KELAS (REFERENSI)'!M109,IF(B109=2,'KELAS (REFERENSI)'!M124,IF(B109=3,'KELAS (REFERENSI)'!M139,IF(B109=4,'KELAS (REFERENSI)'!M154,""))))</f>
        <v/>
      </c>
      <c r="N109" s="55" t="str">
        <f>IF(B109=1,'KELAS (REFERENSI)'!N109,IF(B109=2,'KELAS (REFERENSI)'!N124,IF(B109=3,'KELAS (REFERENSI)'!N139,IF(B109=4,'KELAS (REFERENSI)'!N154,""))))</f>
        <v/>
      </c>
      <c r="O109" s="55" t="str">
        <f>IF(B109=1,'KELAS (REFERENSI)'!O109,IF(B109=2,'KELAS (REFERENSI)'!O124,IF(B109=3,'KELAS (REFERENSI)'!O139,IF(B109=4,'KELAS (REFERENSI)'!O154,""))))</f>
        <v/>
      </c>
      <c r="P109" s="55" t="str">
        <f>IF(B109=1,'KELAS (REFERENSI)'!P109,IF(B109=2,'KELAS (REFERENSI)'!P124,IF(B109=3,'KELAS (REFERENSI)'!P139,IF(B109=4,'KELAS (REFERENSI)'!P154,""))))</f>
        <v/>
      </c>
      <c r="Q109" s="55" t="str">
        <f t="shared" si="4"/>
        <v>BPS Kota Jakarta Timur</v>
      </c>
      <c r="R109" s="55" t="str">
        <f t="shared" si="56"/>
        <v>#REF!</v>
      </c>
      <c r="S109" s="55" t="str">
        <f t="shared" ref="S109:T109" si="117">S108</f>
        <v>15 Juni sampai dengan 31 Agustus 2026</v>
      </c>
      <c r="T109" s="55" t="str">
        <f t="shared" si="117"/>
        <v>31 Agustus 2026</v>
      </c>
      <c r="U109" s="59" t="str">
        <f>VLOOKUP(G109,'MITRA (REFERENSI)'!$A:$Z,17,FALSE)</f>
        <v>nurhartati0184@gmail.com</v>
      </c>
      <c r="V109" s="59" t="str">
        <f>VLOOKUP(G109,'MITRA (REFERENSI)'!$A:$Z,11,FALSE)</f>
        <v>Pr</v>
      </c>
      <c r="W109" s="60"/>
      <c r="X109" s="61" t="s">
        <v>7084</v>
      </c>
      <c r="Y109" s="64" t="s">
        <v>4897</v>
      </c>
      <c r="Z109" s="62"/>
      <c r="AA109" s="63"/>
      <c r="AB109" s="62"/>
      <c r="AC109" s="62"/>
      <c r="AD109" s="62"/>
      <c r="AE109" s="62"/>
      <c r="AF109" s="62"/>
      <c r="AG109" s="72"/>
      <c r="AH109" s="72"/>
      <c r="AI109" s="72"/>
      <c r="AJ109" s="72"/>
      <c r="AK109" s="59" t="str">
        <f>VLOOKUP(G109,'MITRA (REFERENSI)'!$A:$Z,5,FALSE)</f>
        <v>Kp.baru jl.sambiloto 4 no.34 rt013 rw006</v>
      </c>
      <c r="AL109" s="59" t="str">
        <f>VLOOKUP(G109,'MITRA (REFERENSI)'!$A:$Z,13,FALSE)</f>
        <v>Mengurus Rumah Tangga</v>
      </c>
      <c r="AM109" s="59" t="str">
        <f>VLOOKUP(G109,'MITRA (REFERENSI)'!$A:$Z,14,FALSE)</f>
        <v/>
      </c>
    </row>
    <row r="110" ht="15.75" customHeight="1">
      <c r="A110" s="53" t="s">
        <v>5172</v>
      </c>
      <c r="B110" s="54">
        <v>1.0</v>
      </c>
      <c r="C110" s="54" t="s">
        <v>4878</v>
      </c>
      <c r="D110" s="55" t="str">
        <f t="shared" si="1"/>
        <v>1D</v>
      </c>
      <c r="E110" s="55" t="str">
        <f>VLOOKUP(D110,'KELAS (REFERENSI)'!$E$1:$J$68,6,FALSE)</f>
        <v>BWP</v>
      </c>
      <c r="F110" s="56" t="str">
        <f t="shared" si="2"/>
        <v>PETUGAS.0109/SPK/SE/PML/3172/2026</v>
      </c>
      <c r="G110" s="61" t="s">
        <v>1029</v>
      </c>
      <c r="H110" s="56" t="str">
        <f>VLOOKUP(G110,'MITRA (REFERENSI)'!$A:$Z,16,FALSE)</f>
        <v>317222090122</v>
      </c>
      <c r="I110" s="56" t="str">
        <f>VLOOKUP(G110,'MITRA (REFERENSI)'!$A:$Z,25,FALSE)</f>
        <v>Mengurus Rumah Tangga</v>
      </c>
      <c r="J110" s="55" t="str">
        <f>VLOOKUP(G110,'MITRA (REFERENSI)'!$A:$Z,26,FALSE)</f>
        <v>#REF!</v>
      </c>
      <c r="K110" s="55" t="str">
        <f>VLOOKUP(G110,'MITRA (REFERENSI)'!$A:$Z,15,FALSE)</f>
        <v>+62 812-1305-5251</v>
      </c>
      <c r="L110" s="55" t="str">
        <f>VLOOKUP(G110,'MITRA (REFERENSI)'!$A:$Z,15,FALSE)</f>
        <v>+62 812-1305-5251</v>
      </c>
      <c r="M110" s="55" t="str">
        <f>IF(B110=1,'KELAS (REFERENSI)'!M110,IF(B110=2,'KELAS (REFERENSI)'!M125,IF(B110=3,'KELAS (REFERENSI)'!M140,IF(B110=4,'KELAS (REFERENSI)'!M155,""))))</f>
        <v/>
      </c>
      <c r="N110" s="55" t="str">
        <f>IF(B110=1,'KELAS (REFERENSI)'!N110,IF(B110=2,'KELAS (REFERENSI)'!N125,IF(B110=3,'KELAS (REFERENSI)'!N140,IF(B110=4,'KELAS (REFERENSI)'!N155,""))))</f>
        <v/>
      </c>
      <c r="O110" s="55" t="str">
        <f>IF(B110=1,'KELAS (REFERENSI)'!O110,IF(B110=2,'KELAS (REFERENSI)'!O125,IF(B110=3,'KELAS (REFERENSI)'!O140,IF(B110=4,'KELAS (REFERENSI)'!O155,""))))</f>
        <v/>
      </c>
      <c r="P110" s="55" t="str">
        <f>IF(B110=1,'KELAS (REFERENSI)'!P110,IF(B110=2,'KELAS (REFERENSI)'!P125,IF(B110=3,'KELAS (REFERENSI)'!P140,IF(B110=4,'KELAS (REFERENSI)'!P155,""))))</f>
        <v/>
      </c>
      <c r="Q110" s="55" t="str">
        <f t="shared" si="4"/>
        <v>BPS Kota Jakarta Timur</v>
      </c>
      <c r="R110" s="55" t="str">
        <f t="shared" si="56"/>
        <v>#REF!</v>
      </c>
      <c r="S110" s="55" t="str">
        <f t="shared" ref="S110:T110" si="118">S109</f>
        <v>15 Juni sampai dengan 31 Agustus 2026</v>
      </c>
      <c r="T110" s="55" t="str">
        <f t="shared" si="118"/>
        <v>31 Agustus 2026</v>
      </c>
      <c r="U110" s="59" t="str">
        <f>VLOOKUP(G110,'MITRA (REFERENSI)'!$A:$Z,17,FALSE)</f>
        <v>moetfardea@gmail.com</v>
      </c>
      <c r="V110" s="59" t="str">
        <f>VLOOKUP(G110,'MITRA (REFERENSI)'!$A:$Z,11,FALSE)</f>
        <v>Pr</v>
      </c>
      <c r="W110" s="60"/>
      <c r="X110" s="61" t="s">
        <v>7084</v>
      </c>
      <c r="Y110" s="64" t="s">
        <v>4897</v>
      </c>
      <c r="Z110" s="62"/>
      <c r="AA110" s="63"/>
      <c r="AB110" s="62"/>
      <c r="AC110" s="62"/>
      <c r="AD110" s="62"/>
      <c r="AE110" s="62"/>
      <c r="AF110" s="62"/>
      <c r="AG110" s="72"/>
      <c r="AH110" s="72"/>
      <c r="AI110" s="72"/>
      <c r="AJ110" s="72"/>
      <c r="AK110" s="59" t="str">
        <f>VLOOKUP(G110,'MITRA (REFERENSI)'!$A:$Z,5,FALSE)</f>
        <v>Jl.raya bekasi km.18, Gang Remaja 3, RT.07/RW.07 No.7A</v>
      </c>
      <c r="AL110" s="59" t="str">
        <f>VLOOKUP(G110,'MITRA (REFERENSI)'!$A:$Z,13,FALSE)</f>
        <v>Mengurus Rumah Tangga</v>
      </c>
      <c r="AM110" s="59" t="str">
        <f>VLOOKUP(G110,'MITRA (REFERENSI)'!$A:$Z,14,FALSE)</f>
        <v/>
      </c>
    </row>
    <row r="111" ht="15.75" customHeight="1">
      <c r="A111" s="53" t="s">
        <v>5173</v>
      </c>
      <c r="B111" s="54">
        <v>1.0</v>
      </c>
      <c r="C111" s="54" t="s">
        <v>4878</v>
      </c>
      <c r="D111" s="55" t="str">
        <f t="shared" si="1"/>
        <v>1D</v>
      </c>
      <c r="E111" s="55" t="str">
        <f>VLOOKUP(D111,'KELAS (REFERENSI)'!$E$1:$J$68,6,FALSE)</f>
        <v>BWP</v>
      </c>
      <c r="F111" s="56" t="str">
        <f t="shared" si="2"/>
        <v>PETUGAS.0110/SPK/SE/PML/3172/2026</v>
      </c>
      <c r="G111" s="61" t="s">
        <v>2629</v>
      </c>
      <c r="H111" s="56" t="str">
        <f>VLOOKUP(G111,'MITRA (REFERENSI)'!$A:$Z,16,FALSE)</f>
        <v>317222090153</v>
      </c>
      <c r="I111" s="56" t="str">
        <f>VLOOKUP(G111,'MITRA (REFERENSI)'!$A:$Z,25,FALSE)</f>
        <v>Mengurus Rumah Tangga</v>
      </c>
      <c r="J111" s="55" t="str">
        <f>VLOOKUP(G111,'MITRA (REFERENSI)'!$A:$Z,26,FALSE)</f>
        <v>#REF!</v>
      </c>
      <c r="K111" s="55" t="str">
        <f>VLOOKUP(G111,'MITRA (REFERENSI)'!$A:$Z,15,FALSE)</f>
        <v>+62 812-3412-1796</v>
      </c>
      <c r="L111" s="55" t="str">
        <f>VLOOKUP(G111,'MITRA (REFERENSI)'!$A:$Z,15,FALSE)</f>
        <v>+62 812-3412-1796</v>
      </c>
      <c r="M111" s="55" t="str">
        <f>IF(B111=1,'KELAS (REFERENSI)'!M111,IF(B111=2,'KELAS (REFERENSI)'!M126,IF(B111=3,'KELAS (REFERENSI)'!M141,IF(B111=4,'KELAS (REFERENSI)'!M156,""))))</f>
        <v/>
      </c>
      <c r="N111" s="55" t="str">
        <f>IF(B111=1,'KELAS (REFERENSI)'!N111,IF(B111=2,'KELAS (REFERENSI)'!N126,IF(B111=3,'KELAS (REFERENSI)'!N141,IF(B111=4,'KELAS (REFERENSI)'!N156,""))))</f>
        <v/>
      </c>
      <c r="O111" s="55" t="str">
        <f>IF(B111=1,'KELAS (REFERENSI)'!O111,IF(B111=2,'KELAS (REFERENSI)'!O126,IF(B111=3,'KELAS (REFERENSI)'!O141,IF(B111=4,'KELAS (REFERENSI)'!O156,""))))</f>
        <v/>
      </c>
      <c r="P111" s="55" t="str">
        <f>IF(B111=1,'KELAS (REFERENSI)'!P111,IF(B111=2,'KELAS (REFERENSI)'!P126,IF(B111=3,'KELAS (REFERENSI)'!P141,IF(B111=4,'KELAS (REFERENSI)'!P156,""))))</f>
        <v/>
      </c>
      <c r="Q111" s="55" t="str">
        <f t="shared" si="4"/>
        <v>BPS Kota Jakarta Timur</v>
      </c>
      <c r="R111" s="55" t="str">
        <f t="shared" si="56"/>
        <v>#REF!</v>
      </c>
      <c r="S111" s="55" t="str">
        <f t="shared" ref="S111:T111" si="119">S110</f>
        <v>15 Juni sampai dengan 31 Agustus 2026</v>
      </c>
      <c r="T111" s="55" t="str">
        <f t="shared" si="119"/>
        <v>31 Agustus 2026</v>
      </c>
      <c r="U111" s="59" t="str">
        <f>VLOOKUP(G111,'MITRA (REFERENSI)'!$A:$Z,17,FALSE)</f>
        <v>muzalifah.santoso@gmail.com</v>
      </c>
      <c r="V111" s="59" t="str">
        <f>VLOOKUP(G111,'MITRA (REFERENSI)'!$A:$Z,11,FALSE)</f>
        <v>Pr</v>
      </c>
      <c r="W111" s="60"/>
      <c r="X111" s="61" t="s">
        <v>7084</v>
      </c>
      <c r="Y111" s="64" t="s">
        <v>4897</v>
      </c>
      <c r="Z111" s="62"/>
      <c r="AA111" s="63"/>
      <c r="AB111" s="62"/>
      <c r="AC111" s="62"/>
      <c r="AD111" s="62"/>
      <c r="AE111" s="62"/>
      <c r="AF111" s="62"/>
      <c r="AG111" s="72"/>
      <c r="AH111" s="72"/>
      <c r="AI111" s="72"/>
      <c r="AJ111" s="72"/>
      <c r="AK111" s="59" t="str">
        <f>VLOOKUP(G111,'MITRA (REFERENSI)'!$A:$Z,5,FALSE)</f>
        <v>Kp.tanah koja</v>
      </c>
      <c r="AL111" s="59" t="str">
        <f>VLOOKUP(G111,'MITRA (REFERENSI)'!$A:$Z,13,FALSE)</f>
        <v>Mengurus Rumah Tangga</v>
      </c>
      <c r="AM111" s="59" t="str">
        <f>VLOOKUP(G111,'MITRA (REFERENSI)'!$A:$Z,14,FALSE)</f>
        <v/>
      </c>
    </row>
    <row r="112" ht="15.75" customHeight="1">
      <c r="A112" s="53" t="s">
        <v>5174</v>
      </c>
      <c r="B112" s="54">
        <v>1.0</v>
      </c>
      <c r="C112" s="54" t="s">
        <v>4878</v>
      </c>
      <c r="D112" s="55" t="str">
        <f t="shared" si="1"/>
        <v>1D</v>
      </c>
      <c r="E112" s="55" t="str">
        <f>VLOOKUP(D112,'KELAS (REFERENSI)'!$E$1:$J$68,6,FALSE)</f>
        <v>BWP</v>
      </c>
      <c r="F112" s="56" t="str">
        <f t="shared" si="2"/>
        <v>PETUGAS.0111/SPK/SE/PML/3172/2026</v>
      </c>
      <c r="G112" s="61" t="s">
        <v>929</v>
      </c>
      <c r="H112" s="56" t="str">
        <f>VLOOKUP(G112,'MITRA (REFERENSI)'!$A:$Z,16,FALSE)</f>
        <v>317222090171</v>
      </c>
      <c r="I112" s="56" t="str">
        <f>VLOOKUP(G112,'MITRA (REFERENSI)'!$A:$Z,25,FALSE)</f>
        <v>Mengurus Rumah Tangga</v>
      </c>
      <c r="J112" s="55" t="str">
        <f>VLOOKUP(G112,'MITRA (REFERENSI)'!$A:$Z,26,FALSE)</f>
        <v>#REF!</v>
      </c>
      <c r="K112" s="55" t="str">
        <f>VLOOKUP(G112,'MITRA (REFERENSI)'!$A:$Z,15,FALSE)</f>
        <v>+62 878-8928-6775</v>
      </c>
      <c r="L112" s="55" t="str">
        <f>VLOOKUP(G112,'MITRA (REFERENSI)'!$A:$Z,15,FALSE)</f>
        <v>+62 878-8928-6775</v>
      </c>
      <c r="M112" s="55" t="str">
        <f>IF(B112=1,'KELAS (REFERENSI)'!M112,IF(B112=2,'KELAS (REFERENSI)'!M127,IF(B112=3,'KELAS (REFERENSI)'!M142,IF(B112=4,'KELAS (REFERENSI)'!M157,""))))</f>
        <v/>
      </c>
      <c r="N112" s="55" t="str">
        <f>IF(B112=1,'KELAS (REFERENSI)'!N112,IF(B112=2,'KELAS (REFERENSI)'!N127,IF(B112=3,'KELAS (REFERENSI)'!N142,IF(B112=4,'KELAS (REFERENSI)'!N157,""))))</f>
        <v/>
      </c>
      <c r="O112" s="55" t="str">
        <f>IF(B112=1,'KELAS (REFERENSI)'!O112,IF(B112=2,'KELAS (REFERENSI)'!O127,IF(B112=3,'KELAS (REFERENSI)'!O142,IF(B112=4,'KELAS (REFERENSI)'!O157,""))))</f>
        <v/>
      </c>
      <c r="P112" s="55" t="str">
        <f>IF(B112=1,'KELAS (REFERENSI)'!P112,IF(B112=2,'KELAS (REFERENSI)'!P127,IF(B112=3,'KELAS (REFERENSI)'!P142,IF(B112=4,'KELAS (REFERENSI)'!P157,""))))</f>
        <v/>
      </c>
      <c r="Q112" s="55" t="str">
        <f t="shared" si="4"/>
        <v>BPS Kota Jakarta Timur</v>
      </c>
      <c r="R112" s="55" t="str">
        <f t="shared" si="56"/>
        <v>#REF!</v>
      </c>
      <c r="S112" s="55" t="str">
        <f t="shared" ref="S112:T112" si="120">S111</f>
        <v>15 Juni sampai dengan 31 Agustus 2026</v>
      </c>
      <c r="T112" s="55" t="str">
        <f t="shared" si="120"/>
        <v>31 Agustus 2026</v>
      </c>
      <c r="U112" s="59" t="str">
        <f>VLOOKUP(G112,'MITRA (REFERENSI)'!$A:$Z,17,FALSE)</f>
        <v>Dewikustini12xx@gmail.com</v>
      </c>
      <c r="V112" s="59" t="str">
        <f>VLOOKUP(G112,'MITRA (REFERENSI)'!$A:$Z,11,FALSE)</f>
        <v>Pr</v>
      </c>
      <c r="W112" s="60"/>
      <c r="X112" s="61" t="s">
        <v>7084</v>
      </c>
      <c r="Y112" s="64" t="s">
        <v>4897</v>
      </c>
      <c r="Z112" s="62"/>
      <c r="AA112" s="63"/>
      <c r="AB112" s="62"/>
      <c r="AC112" s="62"/>
      <c r="AD112" s="62"/>
      <c r="AE112" s="62"/>
      <c r="AF112" s="62"/>
      <c r="AG112" s="72"/>
      <c r="AH112" s="72"/>
      <c r="AI112" s="72"/>
      <c r="AJ112" s="72"/>
      <c r="AK112" s="59" t="str">
        <f>VLOOKUP(G112,'MITRA (REFERENSI)'!$A:$Z,5,FALSE)</f>
        <v>Kp. Tanah koj rt 2/ rw 5</v>
      </c>
      <c r="AL112" s="59" t="str">
        <f>VLOOKUP(G112,'MITRA (REFERENSI)'!$A:$Z,13,FALSE)</f>
        <v>Mengurus Rumah Tangga</v>
      </c>
      <c r="AM112" s="59" t="str">
        <f>VLOOKUP(G112,'MITRA (REFERENSI)'!$A:$Z,14,FALSE)</f>
        <v/>
      </c>
    </row>
    <row r="113" ht="15.75" customHeight="1">
      <c r="A113" s="53" t="s">
        <v>5175</v>
      </c>
      <c r="B113" s="54">
        <v>1.0</v>
      </c>
      <c r="C113" s="54" t="s">
        <v>4878</v>
      </c>
      <c r="D113" s="55" t="str">
        <f t="shared" si="1"/>
        <v>1D</v>
      </c>
      <c r="E113" s="55" t="str">
        <f>VLOOKUP(D113,'KELAS (REFERENSI)'!$E$1:$J$68,6,FALSE)</f>
        <v>BWP</v>
      </c>
      <c r="F113" s="56" t="str">
        <f t="shared" si="2"/>
        <v>PETUGAS.0112/SPK/SE/PML/3172/2026</v>
      </c>
      <c r="G113" s="61" t="s">
        <v>2783</v>
      </c>
      <c r="H113" s="56" t="str">
        <f>VLOOKUP(G113,'MITRA (REFERENSI)'!$A:$Z,16,FALSE)</f>
        <v>317222091061</v>
      </c>
      <c r="I113" s="56" t="str">
        <f>VLOOKUP(G113,'MITRA (REFERENSI)'!$A:$Z,25,FALSE)</f>
        <v>Mengurus Rumah Tangga</v>
      </c>
      <c r="J113" s="55" t="str">
        <f>VLOOKUP(G113,'MITRA (REFERENSI)'!$A:$Z,26,FALSE)</f>
        <v>#REF!</v>
      </c>
      <c r="K113" s="55" t="str">
        <f>VLOOKUP(G113,'MITRA (REFERENSI)'!$A:$Z,15,FALSE)</f>
        <v>+62 855-8002-791</v>
      </c>
      <c r="L113" s="55" t="str">
        <f>VLOOKUP(G113,'MITRA (REFERENSI)'!$A:$Z,15,FALSE)</f>
        <v>+62 855-8002-791</v>
      </c>
      <c r="M113" s="55" t="str">
        <f>IF(B113=1,'KELAS (REFERENSI)'!M113,IF(B113=2,'KELAS (REFERENSI)'!M128,IF(B113=3,'KELAS (REFERENSI)'!M143,IF(B113=4,'KELAS (REFERENSI)'!M158,""))))</f>
        <v/>
      </c>
      <c r="N113" s="55" t="str">
        <f>IF(B113=1,'KELAS (REFERENSI)'!N113,IF(B113=2,'KELAS (REFERENSI)'!N128,IF(B113=3,'KELAS (REFERENSI)'!N143,IF(B113=4,'KELAS (REFERENSI)'!N158,""))))</f>
        <v/>
      </c>
      <c r="O113" s="55" t="str">
        <f>IF(B113=1,'KELAS (REFERENSI)'!O113,IF(B113=2,'KELAS (REFERENSI)'!O128,IF(B113=3,'KELAS (REFERENSI)'!O143,IF(B113=4,'KELAS (REFERENSI)'!O158,""))))</f>
        <v/>
      </c>
      <c r="P113" s="55" t="str">
        <f>IF(B113=1,'KELAS (REFERENSI)'!P113,IF(B113=2,'KELAS (REFERENSI)'!P128,IF(B113=3,'KELAS (REFERENSI)'!P143,IF(B113=4,'KELAS (REFERENSI)'!P158,""))))</f>
        <v/>
      </c>
      <c r="Q113" s="55" t="str">
        <f t="shared" si="4"/>
        <v>BPS Kota Jakarta Timur</v>
      </c>
      <c r="R113" s="55" t="str">
        <f t="shared" si="56"/>
        <v>#REF!</v>
      </c>
      <c r="S113" s="55" t="str">
        <f t="shared" ref="S113:T113" si="121">S112</f>
        <v>15 Juni sampai dengan 31 Agustus 2026</v>
      </c>
      <c r="T113" s="55" t="str">
        <f t="shared" si="121"/>
        <v>31 Agustus 2026</v>
      </c>
      <c r="U113" s="59" t="str">
        <f>VLOOKUP(G113,'MITRA (REFERENSI)'!$A:$Z,17,FALSE)</f>
        <v>nofaridarasiani@gmail.com</v>
      </c>
      <c r="V113" s="59" t="str">
        <f>VLOOKUP(G113,'MITRA (REFERENSI)'!$A:$Z,11,FALSE)</f>
        <v>Pr</v>
      </c>
      <c r="W113" s="60"/>
      <c r="X113" s="61" t="s">
        <v>7084</v>
      </c>
      <c r="Y113" s="64" t="s">
        <v>4897</v>
      </c>
      <c r="Z113" s="62"/>
      <c r="AA113" s="63"/>
      <c r="AB113" s="62"/>
      <c r="AC113" s="62"/>
      <c r="AD113" s="62"/>
      <c r="AE113" s="62"/>
      <c r="AF113" s="62"/>
      <c r="AG113" s="72"/>
      <c r="AH113" s="72"/>
      <c r="AI113" s="72"/>
      <c r="AJ113" s="72"/>
      <c r="AK113" s="59" t="str">
        <f>VLOOKUP(G113,'MITRA (REFERENSI)'!$A:$Z,5,FALSE)</f>
        <v>Jalan jati perwira No.25 RT 010 RW 003</v>
      </c>
      <c r="AL113" s="59" t="str">
        <f>VLOOKUP(G113,'MITRA (REFERENSI)'!$A:$Z,13,FALSE)</f>
        <v>Mengurus Rumah Tangga</v>
      </c>
      <c r="AM113" s="59" t="str">
        <f>VLOOKUP(G113,'MITRA (REFERENSI)'!$A:$Z,14,FALSE)</f>
        <v/>
      </c>
    </row>
    <row r="114" ht="15.75" customHeight="1">
      <c r="A114" s="53" t="s">
        <v>5176</v>
      </c>
      <c r="B114" s="54">
        <v>1.0</v>
      </c>
      <c r="C114" s="54" t="s">
        <v>4878</v>
      </c>
      <c r="D114" s="55" t="str">
        <f t="shared" si="1"/>
        <v>1D</v>
      </c>
      <c r="E114" s="55" t="str">
        <f>VLOOKUP(D114,'KELAS (REFERENSI)'!$E$1:$J$68,6,FALSE)</f>
        <v>BWP</v>
      </c>
      <c r="F114" s="56" t="str">
        <f t="shared" si="2"/>
        <v>PETUGAS.0113/SPK/SE/PML/3172/2026</v>
      </c>
      <c r="G114" s="61" t="s">
        <v>983</v>
      </c>
      <c r="H114" s="56" t="str">
        <f>VLOOKUP(G114,'MITRA (REFERENSI)'!$A:$Z,16,FALSE)</f>
        <v>317225050001</v>
      </c>
      <c r="I114" s="56" t="str">
        <f>VLOOKUP(G114,'MITRA (REFERENSI)'!$A:$Z,25,FALSE)</f>
        <v>Kader PKK / Karang Taruna / Kader Lainnya</v>
      </c>
      <c r="J114" s="55" t="str">
        <f>VLOOKUP(G114,'MITRA (REFERENSI)'!$A:$Z,26,FALSE)</f>
        <v>#REF!</v>
      </c>
      <c r="K114" s="55" t="str">
        <f>VLOOKUP(G114,'MITRA (REFERENSI)'!$A:$Z,15,FALSE)</f>
        <v>+62 888-0892-7082</v>
      </c>
      <c r="L114" s="55" t="str">
        <f>VLOOKUP(G114,'MITRA (REFERENSI)'!$A:$Z,15,FALSE)</f>
        <v>+62 888-0892-7082</v>
      </c>
      <c r="M114" s="55" t="str">
        <f>IF(B114=1,'KELAS (REFERENSI)'!M114,IF(B114=2,'KELAS (REFERENSI)'!M129,IF(B114=3,'KELAS (REFERENSI)'!M144,IF(B114=4,'KELAS (REFERENSI)'!M159,""))))</f>
        <v/>
      </c>
      <c r="N114" s="55" t="str">
        <f>IF(B114=1,'KELAS (REFERENSI)'!N114,IF(B114=2,'KELAS (REFERENSI)'!N129,IF(B114=3,'KELAS (REFERENSI)'!N144,IF(B114=4,'KELAS (REFERENSI)'!N159,""))))</f>
        <v/>
      </c>
      <c r="O114" s="55" t="str">
        <f>IF(B114=1,'KELAS (REFERENSI)'!O114,IF(B114=2,'KELAS (REFERENSI)'!O129,IF(B114=3,'KELAS (REFERENSI)'!O144,IF(B114=4,'KELAS (REFERENSI)'!O159,""))))</f>
        <v/>
      </c>
      <c r="P114" s="55" t="str">
        <f>IF(B114=1,'KELAS (REFERENSI)'!P114,IF(B114=2,'KELAS (REFERENSI)'!P129,IF(B114=3,'KELAS (REFERENSI)'!P144,IF(B114=4,'KELAS (REFERENSI)'!P159,""))))</f>
        <v/>
      </c>
      <c r="Q114" s="55" t="str">
        <f t="shared" si="4"/>
        <v>BPS Kota Jakarta Timur</v>
      </c>
      <c r="R114" s="55" t="str">
        <f t="shared" si="56"/>
        <v>#REF!</v>
      </c>
      <c r="S114" s="55" t="str">
        <f t="shared" ref="S114:T114" si="122">S113</f>
        <v>15 Juni sampai dengan 31 Agustus 2026</v>
      </c>
      <c r="T114" s="55" t="str">
        <f t="shared" si="122"/>
        <v>31 Agustus 2026</v>
      </c>
      <c r="U114" s="59" t="str">
        <f>VLOOKUP(G114,'MITRA (REFERENSI)'!$A:$Z,17,FALSE)</f>
        <v>rayyanndut123@gmail.com</v>
      </c>
      <c r="V114" s="59" t="str">
        <f>VLOOKUP(G114,'MITRA (REFERENSI)'!$A:$Z,11,FALSE)</f>
        <v>Pr</v>
      </c>
      <c r="W114" s="60"/>
      <c r="X114" s="61" t="s">
        <v>7084</v>
      </c>
      <c r="Y114" s="64" t="s">
        <v>4897</v>
      </c>
      <c r="Z114" s="62"/>
      <c r="AA114" s="63"/>
      <c r="AB114" s="62"/>
      <c r="AC114" s="62"/>
      <c r="AD114" s="62"/>
      <c r="AE114" s="62"/>
      <c r="AF114" s="62"/>
      <c r="AG114" s="72"/>
      <c r="AH114" s="72"/>
      <c r="AI114" s="72"/>
      <c r="AJ114" s="72"/>
      <c r="AK114" s="59" t="str">
        <f>VLOOKUP(G114,'MITRA (REFERENSI)'!$A:$Z,5,FALSE)</f>
        <v>Kp. Tanah Koja Rt.012/005</v>
      </c>
      <c r="AL114" s="59" t="str">
        <f>VLOOKUP(G114,'MITRA (REFERENSI)'!$A:$Z,13,FALSE)</f>
        <v>Kader PKK / Karang Taruna / Kader Lainnya</v>
      </c>
      <c r="AM114" s="59" t="str">
        <f>VLOOKUP(G114,'MITRA (REFERENSI)'!$A:$Z,14,FALSE)</f>
        <v/>
      </c>
    </row>
    <row r="115" ht="15.75" customHeight="1">
      <c r="A115" s="53" t="s">
        <v>5177</v>
      </c>
      <c r="B115" s="54">
        <v>1.0</v>
      </c>
      <c r="C115" s="54" t="s">
        <v>4878</v>
      </c>
      <c r="D115" s="55" t="str">
        <f t="shared" si="1"/>
        <v>1D</v>
      </c>
      <c r="E115" s="55" t="str">
        <f>VLOOKUP(D115,'KELAS (REFERENSI)'!$E$1:$J$68,6,FALSE)</f>
        <v>BWP</v>
      </c>
      <c r="F115" s="56" t="str">
        <f t="shared" si="2"/>
        <v>PETUGAS.0114/SPK/SE/PML/3172/2026</v>
      </c>
      <c r="G115" s="61" t="s">
        <v>3717</v>
      </c>
      <c r="H115" s="56" t="str">
        <f>VLOOKUP(G115,'MITRA (REFERENSI)'!$A:$Z,16,FALSE)</f>
        <v>317222010166</v>
      </c>
      <c r="I115" s="56" t="str">
        <f>VLOOKUP(G115,'MITRA (REFERENSI)'!$A:$Z,25,FALSE)</f>
        <v>Mengurus Rumah Tangga</v>
      </c>
      <c r="J115" s="55" t="str">
        <f>VLOOKUP(G115,'MITRA (REFERENSI)'!$A:$Z,26,FALSE)</f>
        <v>#REF!</v>
      </c>
      <c r="K115" s="55" t="str">
        <f>VLOOKUP(G115,'MITRA (REFERENSI)'!$A:$Z,15,FALSE)</f>
        <v>+62 857-7743-3998</v>
      </c>
      <c r="L115" s="55" t="str">
        <f>VLOOKUP(G115,'MITRA (REFERENSI)'!$A:$Z,15,FALSE)</f>
        <v>+62 857-7743-3998</v>
      </c>
      <c r="M115" s="55" t="str">
        <f>IF(B115=1,'KELAS (REFERENSI)'!M115,IF(B115=2,'KELAS (REFERENSI)'!M130,IF(B115=3,'KELAS (REFERENSI)'!M145,IF(B115=4,'KELAS (REFERENSI)'!M160,""))))</f>
        <v/>
      </c>
      <c r="N115" s="55" t="str">
        <f>IF(B115=1,'KELAS (REFERENSI)'!N115,IF(B115=2,'KELAS (REFERENSI)'!N130,IF(B115=3,'KELAS (REFERENSI)'!N145,IF(B115=4,'KELAS (REFERENSI)'!N160,""))))</f>
        <v/>
      </c>
      <c r="O115" s="55" t="str">
        <f>IF(B115=1,'KELAS (REFERENSI)'!O115,IF(B115=2,'KELAS (REFERENSI)'!O130,IF(B115=3,'KELAS (REFERENSI)'!O145,IF(B115=4,'KELAS (REFERENSI)'!O160,""))))</f>
        <v/>
      </c>
      <c r="P115" s="55" t="str">
        <f>IF(B115=1,'KELAS (REFERENSI)'!P115,IF(B115=2,'KELAS (REFERENSI)'!P130,IF(B115=3,'KELAS (REFERENSI)'!P145,IF(B115=4,'KELAS (REFERENSI)'!P160,""))))</f>
        <v/>
      </c>
      <c r="Q115" s="55" t="str">
        <f t="shared" si="4"/>
        <v>BPS Kota Jakarta Timur</v>
      </c>
      <c r="R115" s="55" t="str">
        <f t="shared" si="56"/>
        <v>#REF!</v>
      </c>
      <c r="S115" s="55" t="str">
        <f t="shared" ref="S115:T115" si="123">S114</f>
        <v>15 Juni sampai dengan 31 Agustus 2026</v>
      </c>
      <c r="T115" s="55" t="str">
        <f t="shared" si="123"/>
        <v>31 Agustus 2026</v>
      </c>
      <c r="U115" s="59" t="str">
        <f>VLOOKUP(G115,'MITRA (REFERENSI)'!$A:$Z,17,FALSE)</f>
        <v>septi3192@gmail.com</v>
      </c>
      <c r="V115" s="59" t="str">
        <f>VLOOKUP(G115,'MITRA (REFERENSI)'!$A:$Z,11,FALSE)</f>
        <v>Pr</v>
      </c>
      <c r="W115" s="60"/>
      <c r="X115" s="61" t="s">
        <v>7083</v>
      </c>
      <c r="Y115" s="64" t="s">
        <v>4897</v>
      </c>
      <c r="Z115" s="62"/>
      <c r="AA115" s="63"/>
      <c r="AB115" s="62"/>
      <c r="AC115" s="62"/>
      <c r="AD115" s="62"/>
      <c r="AE115" s="62"/>
      <c r="AF115" s="62"/>
      <c r="AG115" s="72"/>
      <c r="AH115" s="72"/>
      <c r="AI115" s="72"/>
      <c r="AJ115" s="72"/>
      <c r="AK115" s="59" t="str">
        <f>VLOOKUP(G115,'MITRA (REFERENSI)'!$A:$Z,5,FALSE)</f>
        <v>Jl.Maskoki 1 No.15 RT 002 RW 05</v>
      </c>
      <c r="AL115" s="59" t="str">
        <f>VLOOKUP(G115,'MITRA (REFERENSI)'!$A:$Z,13,FALSE)</f>
        <v>Mengurus Rumah Tangga</v>
      </c>
      <c r="AM115" s="59" t="str">
        <f>VLOOKUP(G115,'MITRA (REFERENSI)'!$A:$Z,14,FALSE)</f>
        <v/>
      </c>
    </row>
    <row r="116" ht="15.75" customHeight="1">
      <c r="A116" s="53" t="s">
        <v>5178</v>
      </c>
      <c r="B116" s="54">
        <v>1.0</v>
      </c>
      <c r="C116" s="54" t="s">
        <v>4878</v>
      </c>
      <c r="D116" s="55" t="str">
        <f t="shared" si="1"/>
        <v>1D</v>
      </c>
      <c r="E116" s="55" t="str">
        <f>VLOOKUP(D116,'KELAS (REFERENSI)'!$E$1:$J$68,6,FALSE)</f>
        <v>BWP</v>
      </c>
      <c r="F116" s="56" t="str">
        <f t="shared" si="2"/>
        <v>PETUGAS.0115/SPK/SE/PML/3172/2026</v>
      </c>
      <c r="G116" s="61" t="s">
        <v>526</v>
      </c>
      <c r="H116" s="56" t="str">
        <f>VLOOKUP(G116,'MITRA (REFERENSI)'!$A:$Z,16,FALSE)</f>
        <v>317222010330</v>
      </c>
      <c r="I116" s="56" t="str">
        <f>VLOOKUP(G116,'MITRA (REFERENSI)'!$A:$Z,25,FALSE)</f>
        <v>Mengurus Rumah Tangga</v>
      </c>
      <c r="J116" s="55" t="str">
        <f>VLOOKUP(G116,'MITRA (REFERENSI)'!$A:$Z,26,FALSE)</f>
        <v>#REF!</v>
      </c>
      <c r="K116" s="55" t="str">
        <f>VLOOKUP(G116,'MITRA (REFERENSI)'!$A:$Z,15,FALSE)</f>
        <v>+62 081-5860-46086</v>
      </c>
      <c r="L116" s="55" t="str">
        <f>VLOOKUP(G116,'MITRA (REFERENSI)'!$A:$Z,15,FALSE)</f>
        <v>+62 081-5860-46086</v>
      </c>
      <c r="M116" s="55" t="str">
        <f>IF(B116=1,'KELAS (REFERENSI)'!M116,IF(B116=2,'KELAS (REFERENSI)'!M131,IF(B116=3,'KELAS (REFERENSI)'!M146,IF(B116=4,'KELAS (REFERENSI)'!M161,""))))</f>
        <v/>
      </c>
      <c r="N116" s="55" t="str">
        <f>IF(B116=1,'KELAS (REFERENSI)'!N116,IF(B116=2,'KELAS (REFERENSI)'!N131,IF(B116=3,'KELAS (REFERENSI)'!N146,IF(B116=4,'KELAS (REFERENSI)'!N161,""))))</f>
        <v/>
      </c>
      <c r="O116" s="55" t="str">
        <f>IF(B116=1,'KELAS (REFERENSI)'!O116,IF(B116=2,'KELAS (REFERENSI)'!O131,IF(B116=3,'KELAS (REFERENSI)'!O146,IF(B116=4,'KELAS (REFERENSI)'!O161,""))))</f>
        <v/>
      </c>
      <c r="P116" s="55" t="str">
        <f>IF(B116=1,'KELAS (REFERENSI)'!P116,IF(B116=2,'KELAS (REFERENSI)'!P131,IF(B116=3,'KELAS (REFERENSI)'!P146,IF(B116=4,'KELAS (REFERENSI)'!P161,""))))</f>
        <v/>
      </c>
      <c r="Q116" s="55" t="str">
        <f t="shared" si="4"/>
        <v>BPS Kota Jakarta Timur</v>
      </c>
      <c r="R116" s="55" t="str">
        <f t="shared" si="56"/>
        <v>#REF!</v>
      </c>
      <c r="S116" s="55" t="str">
        <f t="shared" ref="S116:T116" si="124">S115</f>
        <v>15 Juni sampai dengan 31 Agustus 2026</v>
      </c>
      <c r="T116" s="55" t="str">
        <f t="shared" si="124"/>
        <v>31 Agustus 2026</v>
      </c>
      <c r="U116" s="59" t="str">
        <f>VLOOKUP(G116,'MITRA (REFERENSI)'!$A:$Z,17,FALSE)</f>
        <v>taartaty@gmail.com</v>
      </c>
      <c r="V116" s="59" t="str">
        <f>VLOOKUP(G116,'MITRA (REFERENSI)'!$A:$Z,11,FALSE)</f>
        <v>Pr</v>
      </c>
      <c r="W116" s="60"/>
      <c r="X116" s="61" t="s">
        <v>7084</v>
      </c>
      <c r="Y116" s="64" t="s">
        <v>4897</v>
      </c>
      <c r="Z116" s="62"/>
      <c r="AA116" s="63"/>
      <c r="AB116" s="62"/>
      <c r="AC116" s="62"/>
      <c r="AD116" s="62"/>
      <c r="AE116" s="62"/>
      <c r="AF116" s="62"/>
      <c r="AG116" s="72"/>
      <c r="AH116" s="72"/>
      <c r="AI116" s="72"/>
      <c r="AJ116" s="72"/>
      <c r="AK116" s="59" t="str">
        <f>VLOOKUP(G116,'MITRA (REFERENSI)'!$A:$Z,5,FALSE)</f>
        <v>Jalan Plapon  V No. 14</v>
      </c>
      <c r="AL116" s="59" t="str">
        <f>VLOOKUP(G116,'MITRA (REFERENSI)'!$A:$Z,13,FALSE)</f>
        <v>Mengurus Rumah Tangga</v>
      </c>
      <c r="AM116" s="59" t="str">
        <f>VLOOKUP(G116,'MITRA (REFERENSI)'!$A:$Z,14,FALSE)</f>
        <v/>
      </c>
    </row>
    <row r="117" ht="15.75" customHeight="1">
      <c r="A117" s="53" t="s">
        <v>5179</v>
      </c>
      <c r="B117" s="54">
        <v>1.0</v>
      </c>
      <c r="C117" s="54" t="s">
        <v>4878</v>
      </c>
      <c r="D117" s="55" t="str">
        <f t="shared" si="1"/>
        <v>1D</v>
      </c>
      <c r="E117" s="55" t="str">
        <f>VLOOKUP(D117,'KELAS (REFERENSI)'!$E$1:$J$68,6,FALSE)</f>
        <v>BWP</v>
      </c>
      <c r="F117" s="56" t="str">
        <f t="shared" si="2"/>
        <v>PETUGAS.0116/SPK/SE/PML/3172/2026</v>
      </c>
      <c r="G117" s="61" t="s">
        <v>3975</v>
      </c>
      <c r="H117" s="56" t="str">
        <f>VLOOKUP(G117,'MITRA (REFERENSI)'!$A:$Z,16,FALSE)</f>
        <v>317222010167</v>
      </c>
      <c r="I117" s="56" t="str">
        <f>VLOOKUP(G117,'MITRA (REFERENSI)'!$A:$Z,25,FALSE)</f>
        <v>Kader PKK / Karang Taruna / Kader Lainnya</v>
      </c>
      <c r="J117" s="55" t="str">
        <f>VLOOKUP(G117,'MITRA (REFERENSI)'!$A:$Z,26,FALSE)</f>
        <v>#REF!</v>
      </c>
      <c r="K117" s="55" t="str">
        <f>VLOOKUP(G117,'MITRA (REFERENSI)'!$A:$Z,15,FALSE)</f>
        <v>+62 815-1031-5898</v>
      </c>
      <c r="L117" s="55" t="str">
        <f>VLOOKUP(G117,'MITRA (REFERENSI)'!$A:$Z,15,FALSE)</f>
        <v>+62 815-1031-5898</v>
      </c>
      <c r="M117" s="55" t="str">
        <f>IF(B117=1,'KELAS (REFERENSI)'!M117,IF(B117=2,'KELAS (REFERENSI)'!M132,IF(B117=3,'KELAS (REFERENSI)'!M147,IF(B117=4,'KELAS (REFERENSI)'!M162,""))))</f>
        <v/>
      </c>
      <c r="N117" s="55" t="str">
        <f>IF(B117=1,'KELAS (REFERENSI)'!N117,IF(B117=2,'KELAS (REFERENSI)'!N132,IF(B117=3,'KELAS (REFERENSI)'!N147,IF(B117=4,'KELAS (REFERENSI)'!N162,""))))</f>
        <v/>
      </c>
      <c r="O117" s="55" t="str">
        <f>IF(B117=1,'KELAS (REFERENSI)'!O117,IF(B117=2,'KELAS (REFERENSI)'!O132,IF(B117=3,'KELAS (REFERENSI)'!O147,IF(B117=4,'KELAS (REFERENSI)'!O162,""))))</f>
        <v/>
      </c>
      <c r="P117" s="55" t="str">
        <f>IF(B117=1,'KELAS (REFERENSI)'!P117,IF(B117=2,'KELAS (REFERENSI)'!P132,IF(B117=3,'KELAS (REFERENSI)'!P147,IF(B117=4,'KELAS (REFERENSI)'!P162,""))))</f>
        <v/>
      </c>
      <c r="Q117" s="55" t="str">
        <f t="shared" si="4"/>
        <v>BPS Kota Jakarta Timur</v>
      </c>
      <c r="R117" s="55" t="str">
        <f t="shared" si="56"/>
        <v>#REF!</v>
      </c>
      <c r="S117" s="55" t="str">
        <f t="shared" ref="S117:T117" si="125">S116</f>
        <v>15 Juni sampai dengan 31 Agustus 2026</v>
      </c>
      <c r="T117" s="55" t="str">
        <f t="shared" si="125"/>
        <v>31 Agustus 2026</v>
      </c>
      <c r="U117" s="59" t="str">
        <f>VLOOKUP(G117,'MITRA (REFERENSI)'!$A:$Z,17,FALSE)</f>
        <v>handayani.srie78@gmail.com</v>
      </c>
      <c r="V117" s="59" t="str">
        <f>VLOOKUP(G117,'MITRA (REFERENSI)'!$A:$Z,11,FALSE)</f>
        <v>Pr</v>
      </c>
      <c r="W117" s="60"/>
      <c r="X117" s="61" t="s">
        <v>7083</v>
      </c>
      <c r="Y117" s="64" t="s">
        <v>4897</v>
      </c>
      <c r="Z117" s="62"/>
      <c r="AA117" s="63"/>
      <c r="AB117" s="62"/>
      <c r="AC117" s="62"/>
      <c r="AD117" s="62"/>
      <c r="AE117" s="62"/>
      <c r="AF117" s="62"/>
      <c r="AG117" s="72"/>
      <c r="AH117" s="72"/>
      <c r="AI117" s="72"/>
      <c r="AJ117" s="72"/>
      <c r="AK117" s="59" t="str">
        <f>VLOOKUP(G117,'MITRA (REFERENSI)'!$A:$Z,5,FALSE)</f>
        <v>Jl. Pulomas VIII No  19C RT003 RW011</v>
      </c>
      <c r="AL117" s="59" t="str">
        <f>VLOOKUP(G117,'MITRA (REFERENSI)'!$A:$Z,13,FALSE)</f>
        <v>Kader PKK / Karang Taruna / Kader Lainnya</v>
      </c>
      <c r="AM117" s="59" t="str">
        <f>VLOOKUP(G117,'MITRA (REFERENSI)'!$A:$Z,14,FALSE)</f>
        <v/>
      </c>
    </row>
    <row r="118" ht="15.75" customHeight="1">
      <c r="A118" s="53" t="s">
        <v>5180</v>
      </c>
      <c r="B118" s="54">
        <v>1.0</v>
      </c>
      <c r="C118" s="54" t="s">
        <v>4878</v>
      </c>
      <c r="D118" s="55" t="str">
        <f t="shared" si="1"/>
        <v>1D</v>
      </c>
      <c r="E118" s="55" t="str">
        <f>VLOOKUP(D118,'KELAS (REFERENSI)'!$E$1:$J$68,6,FALSE)</f>
        <v>BWP</v>
      </c>
      <c r="F118" s="56" t="str">
        <f t="shared" si="2"/>
        <v>PETUGAS.0117/SPK/SE/PML/3172/2026</v>
      </c>
      <c r="G118" s="61" t="s">
        <v>2539</v>
      </c>
      <c r="H118" s="56" t="str">
        <f>VLOOKUP(G118,'MITRA (REFERENSI)'!$A:$Z,16,FALSE)</f>
        <v>317222010180</v>
      </c>
      <c r="I118" s="56" t="str">
        <f>VLOOKUP(G118,'MITRA (REFERENSI)'!$A:$Z,25,FALSE)</f>
        <v>Wiraswasta</v>
      </c>
      <c r="J118" s="55" t="str">
        <f>VLOOKUP(G118,'MITRA (REFERENSI)'!$A:$Z,26,FALSE)</f>
        <v>#REF!</v>
      </c>
      <c r="K118" s="55" t="str">
        <f>VLOOKUP(G118,'MITRA (REFERENSI)'!$A:$Z,15,FALSE)</f>
        <v>+62 085-6735-3853</v>
      </c>
      <c r="L118" s="55" t="str">
        <f>VLOOKUP(G118,'MITRA (REFERENSI)'!$A:$Z,15,FALSE)</f>
        <v>+62 085-6735-3853</v>
      </c>
      <c r="M118" s="55" t="str">
        <f>IF(B118=1,'KELAS (REFERENSI)'!M118,IF(B118=2,'KELAS (REFERENSI)'!M133,IF(B118=3,'KELAS (REFERENSI)'!M148,IF(B118=4,'KELAS (REFERENSI)'!M163,""))))</f>
        <v/>
      </c>
      <c r="N118" s="55" t="str">
        <f>IF(B118=1,'KELAS (REFERENSI)'!N118,IF(B118=2,'KELAS (REFERENSI)'!N133,IF(B118=3,'KELAS (REFERENSI)'!N148,IF(B118=4,'KELAS (REFERENSI)'!N163,""))))</f>
        <v/>
      </c>
      <c r="O118" s="55" t="str">
        <f>IF(B118=1,'KELAS (REFERENSI)'!O118,IF(B118=2,'KELAS (REFERENSI)'!O133,IF(B118=3,'KELAS (REFERENSI)'!O148,IF(B118=4,'KELAS (REFERENSI)'!O163,""))))</f>
        <v/>
      </c>
      <c r="P118" s="55" t="str">
        <f>IF(B118=1,'KELAS (REFERENSI)'!P118,IF(B118=2,'KELAS (REFERENSI)'!P133,IF(B118=3,'KELAS (REFERENSI)'!P148,IF(B118=4,'KELAS (REFERENSI)'!P163,""))))</f>
        <v/>
      </c>
      <c r="Q118" s="55" t="str">
        <f t="shared" si="4"/>
        <v>BPS Kota Jakarta Timur</v>
      </c>
      <c r="R118" s="55" t="str">
        <f t="shared" si="56"/>
        <v>#REF!</v>
      </c>
      <c r="S118" s="55" t="str">
        <f t="shared" ref="S118:T118" si="126">S117</f>
        <v>15 Juni sampai dengan 31 Agustus 2026</v>
      </c>
      <c r="T118" s="55" t="str">
        <f t="shared" si="126"/>
        <v>31 Agustus 2026</v>
      </c>
      <c r="U118" s="59" t="str">
        <f>VLOOKUP(G118,'MITRA (REFERENSI)'!$A:$Z,17,FALSE)</f>
        <v>muhammadichlas123@gmail.com</v>
      </c>
      <c r="V118" s="59" t="str">
        <f>VLOOKUP(G118,'MITRA (REFERENSI)'!$A:$Z,11,FALSE)</f>
        <v>Lk</v>
      </c>
      <c r="W118" s="60"/>
      <c r="X118" s="61" t="s">
        <v>7083</v>
      </c>
      <c r="Y118" s="64" t="s">
        <v>4897</v>
      </c>
      <c r="Z118" s="62"/>
      <c r="AA118" s="63"/>
      <c r="AB118" s="62"/>
      <c r="AC118" s="62"/>
      <c r="AD118" s="62"/>
      <c r="AE118" s="62"/>
      <c r="AF118" s="62"/>
      <c r="AG118" s="72"/>
      <c r="AH118" s="72"/>
      <c r="AI118" s="72"/>
      <c r="AJ118" s="72"/>
      <c r="AK118" s="59" t="str">
        <f>VLOOKUP(G118,'MITRA (REFERENSI)'!$A:$Z,5,FALSE)</f>
        <v>Kp.Tanah Koja RT 004 RW 05</v>
      </c>
      <c r="AL118" s="59" t="str">
        <f>VLOOKUP(G118,'MITRA (REFERENSI)'!$A:$Z,13,FALSE)</f>
        <v>Wiraswasta</v>
      </c>
      <c r="AM118" s="59" t="str">
        <f>VLOOKUP(G118,'MITRA (REFERENSI)'!$A:$Z,14,FALSE)</f>
        <v/>
      </c>
    </row>
    <row r="119" ht="15.75" customHeight="1">
      <c r="A119" s="53" t="s">
        <v>5181</v>
      </c>
      <c r="B119" s="54">
        <v>1.0</v>
      </c>
      <c r="C119" s="54" t="s">
        <v>4878</v>
      </c>
      <c r="D119" s="55" t="str">
        <f t="shared" si="1"/>
        <v>1D</v>
      </c>
      <c r="E119" s="55" t="str">
        <f>VLOOKUP(D119,'KELAS (REFERENSI)'!$E$1:$J$68,6,FALSE)</f>
        <v>BWP</v>
      </c>
      <c r="F119" s="56" t="str">
        <f t="shared" si="2"/>
        <v>PETUGAS.0118/SPK/SE/PML/3172/2026</v>
      </c>
      <c r="G119" s="61" t="s">
        <v>3681</v>
      </c>
      <c r="H119" s="56" t="str">
        <f>VLOOKUP(G119,'MITRA (REFERENSI)'!$A:$Z,16,FALSE)</f>
        <v>317222010237</v>
      </c>
      <c r="I119" s="56" t="str">
        <f>VLOOKUP(G119,'MITRA (REFERENSI)'!$A:$Z,25,FALSE)</f>
        <v>Wiraswasta</v>
      </c>
      <c r="J119" s="55" t="str">
        <f>VLOOKUP(G119,'MITRA (REFERENSI)'!$A:$Z,26,FALSE)</f>
        <v>#REF!</v>
      </c>
      <c r="K119" s="55" t="str">
        <f>VLOOKUP(G119,'MITRA (REFERENSI)'!$A:$Z,15,FALSE)</f>
        <v>+62 858-7630-8184</v>
      </c>
      <c r="L119" s="55" t="str">
        <f>VLOOKUP(G119,'MITRA (REFERENSI)'!$A:$Z,15,FALSE)</f>
        <v>+62 858-7630-8184</v>
      </c>
      <c r="M119" s="55" t="str">
        <f>IF(B119=1,'KELAS (REFERENSI)'!M119,IF(B119=2,'KELAS (REFERENSI)'!M134,IF(B119=3,'KELAS (REFERENSI)'!M149,IF(B119=4,'KELAS (REFERENSI)'!M164,""))))</f>
        <v/>
      </c>
      <c r="N119" s="55" t="str">
        <f>IF(B119=1,'KELAS (REFERENSI)'!N119,IF(B119=2,'KELAS (REFERENSI)'!N134,IF(B119=3,'KELAS (REFERENSI)'!N149,IF(B119=4,'KELAS (REFERENSI)'!N164,""))))</f>
        <v/>
      </c>
      <c r="O119" s="55" t="str">
        <f>IF(B119=1,'KELAS (REFERENSI)'!O119,IF(B119=2,'KELAS (REFERENSI)'!O134,IF(B119=3,'KELAS (REFERENSI)'!O149,IF(B119=4,'KELAS (REFERENSI)'!O164,""))))</f>
        <v/>
      </c>
      <c r="P119" s="55" t="str">
        <f>IF(B119=1,'KELAS (REFERENSI)'!P119,IF(B119=2,'KELAS (REFERENSI)'!P134,IF(B119=3,'KELAS (REFERENSI)'!P149,IF(B119=4,'KELAS (REFERENSI)'!P164,""))))</f>
        <v/>
      </c>
      <c r="Q119" s="55" t="str">
        <f t="shared" si="4"/>
        <v>BPS Kota Jakarta Timur</v>
      </c>
      <c r="R119" s="55" t="str">
        <f t="shared" si="56"/>
        <v>#REF!</v>
      </c>
      <c r="S119" s="55" t="str">
        <f t="shared" ref="S119:T119" si="127">S118</f>
        <v>15 Juni sampai dengan 31 Agustus 2026</v>
      </c>
      <c r="T119" s="55" t="str">
        <f t="shared" si="127"/>
        <v>31 Agustus 2026</v>
      </c>
      <c r="U119" s="59" t="str">
        <f>VLOOKUP(G119,'MITRA (REFERENSI)'!$A:$Z,17,FALSE)</f>
        <v>saulmamby81@gmail.com</v>
      </c>
      <c r="V119" s="59" t="str">
        <f>VLOOKUP(G119,'MITRA (REFERENSI)'!$A:$Z,11,FALSE)</f>
        <v>Lk</v>
      </c>
      <c r="W119" s="60"/>
      <c r="X119" s="61" t="s">
        <v>7083</v>
      </c>
      <c r="Y119" s="64" t="s">
        <v>4897</v>
      </c>
      <c r="Z119" s="62"/>
      <c r="AA119" s="63"/>
      <c r="AB119" s="62"/>
      <c r="AC119" s="62"/>
      <c r="AD119" s="62"/>
      <c r="AE119" s="62"/>
      <c r="AF119" s="62"/>
      <c r="AG119" s="72"/>
      <c r="AH119" s="72"/>
      <c r="AI119" s="72"/>
      <c r="AJ119" s="72"/>
      <c r="AK119" s="59" t="str">
        <f>VLOOKUP(G119,'MITRA (REFERENSI)'!$A:$Z,5,FALSE)</f>
        <v>JL. KARYA BAKTI NO.19 RT 007/09</v>
      </c>
      <c r="AL119" s="59" t="str">
        <f>VLOOKUP(G119,'MITRA (REFERENSI)'!$A:$Z,13,FALSE)</f>
        <v>Wiraswasta</v>
      </c>
      <c r="AM119" s="59" t="str">
        <f>VLOOKUP(G119,'MITRA (REFERENSI)'!$A:$Z,14,FALSE)</f>
        <v/>
      </c>
    </row>
    <row r="120" ht="15.75" customHeight="1">
      <c r="A120" s="53" t="s">
        <v>5182</v>
      </c>
      <c r="B120" s="54">
        <v>1.0</v>
      </c>
      <c r="C120" s="54" t="s">
        <v>4878</v>
      </c>
      <c r="D120" s="55" t="str">
        <f t="shared" si="1"/>
        <v>1D</v>
      </c>
      <c r="E120" s="55" t="str">
        <f>VLOOKUP(D120,'KELAS (REFERENSI)'!$E$1:$J$68,6,FALSE)</f>
        <v>BWP</v>
      </c>
      <c r="F120" s="56" t="str">
        <f t="shared" si="2"/>
        <v>PETUGAS.0119/SPK/SE/PML/3172/2026</v>
      </c>
      <c r="G120" s="61" t="s">
        <v>746</v>
      </c>
      <c r="H120" s="56" t="str">
        <f>VLOOKUP(G120,'MITRA (REFERENSI)'!$A:$Z,16,FALSE)</f>
        <v>317222040019</v>
      </c>
      <c r="I120" s="56" t="str">
        <f>VLOOKUP(G120,'MITRA (REFERENSI)'!$A:$Z,25,FALSE)</f>
        <v>Wiraswasta</v>
      </c>
      <c r="J120" s="55" t="str">
        <f>VLOOKUP(G120,'MITRA (REFERENSI)'!$A:$Z,26,FALSE)</f>
        <v>#REF!</v>
      </c>
      <c r="K120" s="55" t="str">
        <f>VLOOKUP(G120,'MITRA (REFERENSI)'!$A:$Z,15,FALSE)</f>
        <v>+62 818-0446-8811</v>
      </c>
      <c r="L120" s="55" t="str">
        <f>VLOOKUP(G120,'MITRA (REFERENSI)'!$A:$Z,15,FALSE)</f>
        <v>+62 818-0446-8811</v>
      </c>
      <c r="M120" s="55" t="str">
        <f>IF(B120=1,'KELAS (REFERENSI)'!M120,IF(B120=2,'KELAS (REFERENSI)'!M135,IF(B120=3,'KELAS (REFERENSI)'!M150,IF(B120=4,'KELAS (REFERENSI)'!M165,""))))</f>
        <v/>
      </c>
      <c r="N120" s="55" t="str">
        <f>IF(B120=1,'KELAS (REFERENSI)'!N120,IF(B120=2,'KELAS (REFERENSI)'!N135,IF(B120=3,'KELAS (REFERENSI)'!N150,IF(B120=4,'KELAS (REFERENSI)'!N165,""))))</f>
        <v/>
      </c>
      <c r="O120" s="55" t="str">
        <f>IF(B120=1,'KELAS (REFERENSI)'!O120,IF(B120=2,'KELAS (REFERENSI)'!O135,IF(B120=3,'KELAS (REFERENSI)'!O150,IF(B120=4,'KELAS (REFERENSI)'!O165,""))))</f>
        <v/>
      </c>
      <c r="P120" s="55" t="str">
        <f>IF(B120=1,'KELAS (REFERENSI)'!P120,IF(B120=2,'KELAS (REFERENSI)'!P135,IF(B120=3,'KELAS (REFERENSI)'!P150,IF(B120=4,'KELAS (REFERENSI)'!P165,""))))</f>
        <v/>
      </c>
      <c r="Q120" s="55" t="str">
        <f t="shared" si="4"/>
        <v>BPS Kota Jakarta Timur</v>
      </c>
      <c r="R120" s="55" t="str">
        <f t="shared" si="56"/>
        <v>#REF!</v>
      </c>
      <c r="S120" s="55" t="str">
        <f t="shared" ref="S120:T120" si="128">S119</f>
        <v>15 Juni sampai dengan 31 Agustus 2026</v>
      </c>
      <c r="T120" s="55" t="str">
        <f t="shared" si="128"/>
        <v>31 Agustus 2026</v>
      </c>
      <c r="U120" s="59" t="str">
        <f>VLOOKUP(G120,'MITRA (REFERENSI)'!$A:$Z,17,FALSE)</f>
        <v>dvanjennegan@gmail.com</v>
      </c>
      <c r="V120" s="59" t="str">
        <f>VLOOKUP(G120,'MITRA (REFERENSI)'!$A:$Z,11,FALSE)</f>
        <v>Lk</v>
      </c>
      <c r="W120" s="60"/>
      <c r="X120" s="61" t="s">
        <v>7083</v>
      </c>
      <c r="Y120" s="64" t="s">
        <v>4897</v>
      </c>
      <c r="Z120" s="62"/>
      <c r="AA120" s="63"/>
      <c r="AB120" s="62"/>
      <c r="AC120" s="62"/>
      <c r="AD120" s="62"/>
      <c r="AE120" s="62"/>
      <c r="AF120" s="62"/>
      <c r="AG120" s="72"/>
      <c r="AH120" s="72"/>
      <c r="AI120" s="72"/>
      <c r="AJ120" s="72"/>
      <c r="AK120" s="59" t="str">
        <f>VLOOKUP(G120,'MITRA (REFERENSI)'!$A:$Z,5,FALSE)</f>
        <v>Cipinang Kebembem V</v>
      </c>
      <c r="AL120" s="59" t="str">
        <f>VLOOKUP(G120,'MITRA (REFERENSI)'!$A:$Z,13,FALSE)</f>
        <v>Wiraswasta</v>
      </c>
      <c r="AM120" s="59" t="str">
        <f>VLOOKUP(G120,'MITRA (REFERENSI)'!$A:$Z,14,FALSE)</f>
        <v/>
      </c>
    </row>
    <row r="121" ht="15.75" customHeight="1">
      <c r="A121" s="53" t="s">
        <v>5183</v>
      </c>
      <c r="B121" s="54">
        <v>1.0</v>
      </c>
      <c r="C121" s="54" t="s">
        <v>4878</v>
      </c>
      <c r="D121" s="55" t="str">
        <f t="shared" si="1"/>
        <v>1D</v>
      </c>
      <c r="E121" s="55" t="str">
        <f>VLOOKUP(D121,'KELAS (REFERENSI)'!$E$1:$J$68,6,FALSE)</f>
        <v>BWP</v>
      </c>
      <c r="F121" s="56" t="str">
        <f t="shared" si="2"/>
        <v>PETUGAS.0120/SPK/SE/PML/3172/2026</v>
      </c>
      <c r="G121" s="61" t="s">
        <v>3932</v>
      </c>
      <c r="H121" s="56" t="str">
        <f>VLOOKUP(G121,'MITRA (REFERENSI)'!$A:$Z,16,FALSE)</f>
        <v>317222100977</v>
      </c>
      <c r="I121" s="56" t="str">
        <f>VLOOKUP(G121,'MITRA (REFERENSI)'!$A:$Z,25,FALSE)</f>
        <v>Kader PKK / Karang Taruna / Kader Lainnya</v>
      </c>
      <c r="J121" s="55" t="str">
        <f>VLOOKUP(G121,'MITRA (REFERENSI)'!$A:$Z,26,FALSE)</f>
        <v>#REF!</v>
      </c>
      <c r="K121" s="55" t="str">
        <f>VLOOKUP(G121,'MITRA (REFERENSI)'!$A:$Z,15,FALSE)</f>
        <v>+62 081-3812-57988</v>
      </c>
      <c r="L121" s="55" t="str">
        <f>VLOOKUP(G121,'MITRA (REFERENSI)'!$A:$Z,15,FALSE)</f>
        <v>+62 081-3812-57988</v>
      </c>
      <c r="M121" s="55" t="str">
        <f>IF(B121=1,'KELAS (REFERENSI)'!M121,IF(B121=2,'KELAS (REFERENSI)'!M136,IF(B121=3,'KELAS (REFERENSI)'!M151,IF(B121=4,'KELAS (REFERENSI)'!M166,""))))</f>
        <v/>
      </c>
      <c r="N121" s="55" t="str">
        <f>IF(B121=1,'KELAS (REFERENSI)'!N121,IF(B121=2,'KELAS (REFERENSI)'!N136,IF(B121=3,'KELAS (REFERENSI)'!N151,IF(B121=4,'KELAS (REFERENSI)'!N166,""))))</f>
        <v/>
      </c>
      <c r="O121" s="55" t="str">
        <f>IF(B121=1,'KELAS (REFERENSI)'!O121,IF(B121=2,'KELAS (REFERENSI)'!O136,IF(B121=3,'KELAS (REFERENSI)'!O151,IF(B121=4,'KELAS (REFERENSI)'!O166,""))))</f>
        <v/>
      </c>
      <c r="P121" s="55" t="str">
        <f>IF(B121=1,'KELAS (REFERENSI)'!P121,IF(B121=2,'KELAS (REFERENSI)'!P136,IF(B121=3,'KELAS (REFERENSI)'!P151,IF(B121=4,'KELAS (REFERENSI)'!P166,""))))</f>
        <v/>
      </c>
      <c r="Q121" s="55" t="str">
        <f t="shared" si="4"/>
        <v>BPS Kota Jakarta Timur</v>
      </c>
      <c r="R121" s="55" t="str">
        <f t="shared" si="56"/>
        <v>#REF!</v>
      </c>
      <c r="S121" s="55" t="str">
        <f t="shared" ref="S121:T121" si="129">S120</f>
        <v>15 Juni sampai dengan 31 Agustus 2026</v>
      </c>
      <c r="T121" s="55" t="str">
        <f t="shared" si="129"/>
        <v>31 Agustus 2026</v>
      </c>
      <c r="U121" s="59" t="str">
        <f>VLOOKUP(G121,'MITRA (REFERENSI)'!$A:$Z,17,FALSE)</f>
        <v>solidepasaribu78@gmail.com</v>
      </c>
      <c r="V121" s="59" t="str">
        <f>VLOOKUP(G121,'MITRA (REFERENSI)'!$A:$Z,11,FALSE)</f>
        <v>Pr</v>
      </c>
      <c r="W121" s="60"/>
      <c r="X121" s="61" t="s">
        <v>7084</v>
      </c>
      <c r="Y121" s="64" t="s">
        <v>4897</v>
      </c>
      <c r="Z121" s="62"/>
      <c r="AA121" s="63"/>
      <c r="AB121" s="62"/>
      <c r="AC121" s="62"/>
      <c r="AD121" s="62"/>
      <c r="AE121" s="62"/>
      <c r="AF121" s="62"/>
      <c r="AG121" s="72"/>
      <c r="AH121" s="72"/>
      <c r="AI121" s="72"/>
      <c r="AJ121" s="72"/>
      <c r="AK121" s="59" t="str">
        <f>VLOOKUP(G121,'MITRA (REFERENSI)'!$A:$Z,5,FALSE)</f>
        <v>Jl kayu jati III NO.21</v>
      </c>
      <c r="AL121" s="59" t="str">
        <f>VLOOKUP(G121,'MITRA (REFERENSI)'!$A:$Z,13,FALSE)</f>
        <v>Kader PKK / Karang Taruna / Kader Lainnya</v>
      </c>
      <c r="AM121" s="59" t="str">
        <f>VLOOKUP(G121,'MITRA (REFERENSI)'!$A:$Z,14,FALSE)</f>
        <v/>
      </c>
    </row>
    <row r="122" ht="15.75" customHeight="1">
      <c r="A122" s="53" t="s">
        <v>5184</v>
      </c>
      <c r="B122" s="54">
        <v>1.0</v>
      </c>
      <c r="C122" s="54" t="s">
        <v>4878</v>
      </c>
      <c r="D122" s="55" t="str">
        <f t="shared" si="1"/>
        <v>1D</v>
      </c>
      <c r="E122" s="55" t="str">
        <f>VLOOKUP(D122,'KELAS (REFERENSI)'!$E$1:$J$68,6,FALSE)</f>
        <v>BWP</v>
      </c>
      <c r="F122" s="56" t="str">
        <f t="shared" si="2"/>
        <v>PETUGAS.0121/SPK/SE/PML/3172/2026</v>
      </c>
      <c r="G122" s="61" t="s">
        <v>4691</v>
      </c>
      <c r="H122" s="56" t="str">
        <f>VLOOKUP(G122,'MITRA (REFERENSI)'!$A:$Z,16,FALSE)</f>
        <v>317222050008</v>
      </c>
      <c r="I122" s="56" t="str">
        <f>VLOOKUP(G122,'MITRA (REFERENSI)'!$A:$Z,25,FALSE)</f>
        <v>Wiraswasta</v>
      </c>
      <c r="J122" s="55" t="str">
        <f>VLOOKUP(G122,'MITRA (REFERENSI)'!$A:$Z,26,FALSE)</f>
        <v>#REF!</v>
      </c>
      <c r="K122" s="55" t="str">
        <f>VLOOKUP(G122,'MITRA (REFERENSI)'!$A:$Z,15,FALSE)</f>
        <v>+62 857-1000-7969</v>
      </c>
      <c r="L122" s="55" t="str">
        <f>VLOOKUP(G122,'MITRA (REFERENSI)'!$A:$Z,15,FALSE)</f>
        <v>+62 857-1000-7969</v>
      </c>
      <c r="M122" s="55" t="str">
        <f>IF(B122=1,'KELAS (REFERENSI)'!M122,IF(B122=2,'KELAS (REFERENSI)'!M137,IF(B122=3,'KELAS (REFERENSI)'!M152,IF(B122=4,'KELAS (REFERENSI)'!M167,""))))</f>
        <v/>
      </c>
      <c r="N122" s="55" t="str">
        <f>IF(B122=1,'KELAS (REFERENSI)'!N122,IF(B122=2,'KELAS (REFERENSI)'!N137,IF(B122=3,'KELAS (REFERENSI)'!N152,IF(B122=4,'KELAS (REFERENSI)'!N167,""))))</f>
        <v/>
      </c>
      <c r="O122" s="55" t="str">
        <f>IF(B122=1,'KELAS (REFERENSI)'!O122,IF(B122=2,'KELAS (REFERENSI)'!O137,IF(B122=3,'KELAS (REFERENSI)'!O152,IF(B122=4,'KELAS (REFERENSI)'!O167,""))))</f>
        <v/>
      </c>
      <c r="P122" s="55" t="str">
        <f>IF(B122=1,'KELAS (REFERENSI)'!P122,IF(B122=2,'KELAS (REFERENSI)'!P137,IF(B122=3,'KELAS (REFERENSI)'!P152,IF(B122=4,'KELAS (REFERENSI)'!P167,""))))</f>
        <v/>
      </c>
      <c r="Q122" s="55" t="str">
        <f t="shared" si="4"/>
        <v>BPS Kota Jakarta Timur</v>
      </c>
      <c r="R122" s="55" t="str">
        <f t="shared" si="56"/>
        <v>#REF!</v>
      </c>
      <c r="S122" s="55" t="str">
        <f t="shared" ref="S122:T122" si="130">S121</f>
        <v>15 Juni sampai dengan 31 Agustus 2026</v>
      </c>
      <c r="T122" s="55" t="str">
        <f t="shared" si="130"/>
        <v>31 Agustus 2026</v>
      </c>
      <c r="U122" s="59" t="str">
        <f>VLOOKUP(G122,'MITRA (REFERENSI)'!$A:$Z,17,FALSE)</f>
        <v>yastutytuty@gmail.com</v>
      </c>
      <c r="V122" s="59" t="str">
        <f>VLOOKUP(G122,'MITRA (REFERENSI)'!$A:$Z,11,FALSE)</f>
        <v>Pr</v>
      </c>
      <c r="W122" s="60"/>
      <c r="X122" s="61" t="s">
        <v>7084</v>
      </c>
      <c r="Y122" s="64" t="s">
        <v>4897</v>
      </c>
      <c r="Z122" s="62"/>
      <c r="AA122" s="63"/>
      <c r="AB122" s="62"/>
      <c r="AC122" s="62"/>
      <c r="AD122" s="62"/>
      <c r="AE122" s="62"/>
      <c r="AF122" s="62"/>
      <c r="AG122" s="72"/>
      <c r="AH122" s="72"/>
      <c r="AI122" s="72"/>
      <c r="AJ122" s="72"/>
      <c r="AK122" s="59" t="str">
        <f>VLOOKUP(G122,'MITRA (REFERENSI)'!$A:$Z,5,FALSE)</f>
        <v>Kp. Baru Rt 8 Rw 7 No.4</v>
      </c>
      <c r="AL122" s="59" t="str">
        <f>VLOOKUP(G122,'MITRA (REFERENSI)'!$A:$Z,13,FALSE)</f>
        <v>Wiraswasta</v>
      </c>
      <c r="AM122" s="59" t="str">
        <f>VLOOKUP(G122,'MITRA (REFERENSI)'!$A:$Z,14,FALSE)</f>
        <v/>
      </c>
    </row>
    <row r="123" ht="15.75" customHeight="1">
      <c r="A123" s="53" t="s">
        <v>5185</v>
      </c>
      <c r="B123" s="67">
        <v>1.0</v>
      </c>
      <c r="C123" s="67" t="s">
        <v>4878</v>
      </c>
      <c r="D123" s="55" t="str">
        <f t="shared" si="1"/>
        <v>1D</v>
      </c>
      <c r="E123" s="55" t="str">
        <f>VLOOKUP(D123,'KELAS (REFERENSI)'!$E$1:$J$68,6,FALSE)</f>
        <v>BWP</v>
      </c>
      <c r="F123" s="56" t="str">
        <f t="shared" si="2"/>
        <v>PETUGAS.0122/SPK/SE/PML/3172/2026</v>
      </c>
      <c r="G123" s="68" t="s">
        <v>7087</v>
      </c>
      <c r="H123" s="56" t="str">
        <f>VLOOKUP(G123,'MITRA (REFERENSI)'!$A:$Z,16,FALSE)</f>
        <v>#N/A</v>
      </c>
      <c r="I123" s="56" t="str">
        <f>VLOOKUP(G123,'MITRA (REFERENSI)'!$A:$Z,25,FALSE)</f>
        <v>#N/A</v>
      </c>
      <c r="J123" s="55" t="str">
        <f>VLOOKUP(G123,'MITRA (REFERENSI)'!$A:$Z,26,FALSE)</f>
        <v>#N/A</v>
      </c>
      <c r="K123" s="55" t="str">
        <f>VLOOKUP(G123,'MITRA (REFERENSI)'!$A:$Z,15,FALSE)</f>
        <v>#N/A</v>
      </c>
      <c r="L123" s="55" t="str">
        <f>VLOOKUP(G123,'MITRA (REFERENSI)'!$A:$Z,15,FALSE)</f>
        <v>#N/A</v>
      </c>
      <c r="M123" s="55" t="str">
        <f>IF(B123=1,'KELAS (REFERENSI)'!M123,IF(B123=2,'KELAS (REFERENSI)'!M138,IF(B123=3,'KELAS (REFERENSI)'!M153,IF(B123=4,'KELAS (REFERENSI)'!M168,""))))</f>
        <v/>
      </c>
      <c r="N123" s="55" t="str">
        <f>IF(B123=1,'KELAS (REFERENSI)'!N123,IF(B123=2,'KELAS (REFERENSI)'!N138,IF(B123=3,'KELAS (REFERENSI)'!N153,IF(B123=4,'KELAS (REFERENSI)'!N168,""))))</f>
        <v/>
      </c>
      <c r="O123" s="55" t="str">
        <f>IF(B123=1,'KELAS (REFERENSI)'!O123,IF(B123=2,'KELAS (REFERENSI)'!O138,IF(B123=3,'KELAS (REFERENSI)'!O153,IF(B123=4,'KELAS (REFERENSI)'!O168,""))))</f>
        <v/>
      </c>
      <c r="P123" s="55" t="str">
        <f>IF(B123=1,'KELAS (REFERENSI)'!P123,IF(B123=2,'KELAS (REFERENSI)'!P138,IF(B123=3,'KELAS (REFERENSI)'!P153,IF(B123=4,'KELAS (REFERENSI)'!P168,""))))</f>
        <v/>
      </c>
      <c r="Q123" s="55" t="str">
        <f t="shared" si="4"/>
        <v>BPS Kota Jakarta Timur</v>
      </c>
      <c r="R123" s="55" t="str">
        <f t="shared" si="56"/>
        <v>#REF!</v>
      </c>
      <c r="S123" s="55" t="str">
        <f t="shared" ref="S123:T123" si="131">S122</f>
        <v>15 Juni sampai dengan 31 Agustus 2026</v>
      </c>
      <c r="T123" s="55" t="str">
        <f t="shared" si="131"/>
        <v>31 Agustus 2026</v>
      </c>
      <c r="U123" s="69" t="str">
        <f>VLOOKUP(G123,'MITRA (REFERENSI)'!$A:$Z,17,FALSE)</f>
        <v>#N/A</v>
      </c>
      <c r="V123" s="59" t="str">
        <f>VLOOKUP(G123,'MITRA (REFERENSI)'!$A:$Z,11,FALSE)</f>
        <v>#N/A</v>
      </c>
      <c r="W123" s="60"/>
      <c r="X123" s="61" t="s">
        <v>4825</v>
      </c>
      <c r="Y123" s="70" t="s">
        <v>5062</v>
      </c>
      <c r="Z123" s="62"/>
      <c r="AA123" s="71" t="str">
        <f>VLOOKUP(G123,'PEGAWAI (REFERENSI)'!$A:$E,4,FALSE)</f>
        <v>#N/A</v>
      </c>
      <c r="AB123" s="62"/>
      <c r="AC123" s="62"/>
      <c r="AD123" s="62"/>
      <c r="AE123" s="62"/>
      <c r="AF123" s="62"/>
      <c r="AG123" s="72"/>
      <c r="AH123" s="72"/>
      <c r="AI123" s="72"/>
      <c r="AJ123" s="72"/>
      <c r="AK123" s="59" t="str">
        <f>VLOOKUP(G123,'MITRA (REFERENSI)'!$A:$Z,5,FALSE)</f>
        <v>#N/A</v>
      </c>
      <c r="AL123" s="59" t="str">
        <f>VLOOKUP(G123,'MITRA (REFERENSI)'!$A:$Z,13,FALSE)</f>
        <v>#N/A</v>
      </c>
      <c r="AM123" s="59" t="str">
        <f>VLOOKUP(G123,'MITRA (REFERENSI)'!$A:$Z,14,FALSE)</f>
        <v>#N/A</v>
      </c>
    </row>
    <row r="124" ht="15.75" customHeight="1">
      <c r="A124" s="53" t="s">
        <v>5186</v>
      </c>
      <c r="B124" s="67">
        <v>1.0</v>
      </c>
      <c r="C124" s="67" t="s">
        <v>4878</v>
      </c>
      <c r="D124" s="55" t="str">
        <f t="shared" si="1"/>
        <v>1D</v>
      </c>
      <c r="E124" s="55" t="str">
        <f>VLOOKUP(D124,'KELAS (REFERENSI)'!$E$1:$J$68,6,FALSE)</f>
        <v>BWP</v>
      </c>
      <c r="F124" s="56" t="str">
        <f t="shared" si="2"/>
        <v>PETUGAS.0123/SPK/SE/PML/3172/2026</v>
      </c>
      <c r="G124" s="68" t="s">
        <v>5021</v>
      </c>
      <c r="H124" s="56" t="str">
        <f>VLOOKUP(G124,'MITRA (REFERENSI)'!$A:$Z,16,FALSE)</f>
        <v>#N/A</v>
      </c>
      <c r="I124" s="56" t="str">
        <f>VLOOKUP(G124,'MITRA (REFERENSI)'!$A:$Z,25,FALSE)</f>
        <v>#N/A</v>
      </c>
      <c r="J124" s="55" t="str">
        <f>VLOOKUP(G124,'MITRA (REFERENSI)'!$A:$Z,26,FALSE)</f>
        <v>#N/A</v>
      </c>
      <c r="K124" s="55" t="str">
        <f>VLOOKUP(G124,'MITRA (REFERENSI)'!$A:$Z,15,FALSE)</f>
        <v>#N/A</v>
      </c>
      <c r="L124" s="55" t="str">
        <f>VLOOKUP(G124,'MITRA (REFERENSI)'!$A:$Z,15,FALSE)</f>
        <v>#N/A</v>
      </c>
      <c r="M124" s="55" t="str">
        <f>IF(B124=1,'KELAS (REFERENSI)'!M124,IF(B124=2,'KELAS (REFERENSI)'!M139,IF(B124=3,'KELAS (REFERENSI)'!M154,IF(B124=4,'KELAS (REFERENSI)'!M169,""))))</f>
        <v/>
      </c>
      <c r="N124" s="55" t="str">
        <f>IF(B124=1,'KELAS (REFERENSI)'!N124,IF(B124=2,'KELAS (REFERENSI)'!N139,IF(B124=3,'KELAS (REFERENSI)'!N154,IF(B124=4,'KELAS (REFERENSI)'!N169,""))))</f>
        <v/>
      </c>
      <c r="O124" s="55" t="str">
        <f>IF(B124=1,'KELAS (REFERENSI)'!O124,IF(B124=2,'KELAS (REFERENSI)'!O139,IF(B124=3,'KELAS (REFERENSI)'!O154,IF(B124=4,'KELAS (REFERENSI)'!O169,""))))</f>
        <v/>
      </c>
      <c r="P124" s="55" t="str">
        <f>IF(B124=1,'KELAS (REFERENSI)'!P124,IF(B124=2,'KELAS (REFERENSI)'!P139,IF(B124=3,'KELAS (REFERENSI)'!P154,IF(B124=4,'KELAS (REFERENSI)'!P169,""))))</f>
        <v/>
      </c>
      <c r="Q124" s="55" t="str">
        <f t="shared" si="4"/>
        <v>BPS Kota Jakarta Timur</v>
      </c>
      <c r="R124" s="55" t="str">
        <f t="shared" si="56"/>
        <v>#REF!</v>
      </c>
      <c r="S124" s="55" t="str">
        <f t="shared" ref="S124:T124" si="132">S123</f>
        <v>15 Juni sampai dengan 31 Agustus 2026</v>
      </c>
      <c r="T124" s="55" t="str">
        <f t="shared" si="132"/>
        <v>31 Agustus 2026</v>
      </c>
      <c r="U124" s="69" t="str">
        <f>VLOOKUP(G124,'MITRA (REFERENSI)'!$A:$Z,17,FALSE)</f>
        <v>#N/A</v>
      </c>
      <c r="V124" s="59" t="str">
        <f>VLOOKUP(G124,'MITRA (REFERENSI)'!$A:$Z,11,FALSE)</f>
        <v>#N/A</v>
      </c>
      <c r="W124" s="60"/>
      <c r="X124" s="61" t="s">
        <v>4824</v>
      </c>
      <c r="Y124" s="70" t="s">
        <v>5062</v>
      </c>
      <c r="Z124" s="62"/>
      <c r="AA124" s="71" t="str">
        <f>VLOOKUP(G124,'PEGAWAI (REFERENSI)'!$A:$E,4,FALSE)</f>
        <v>Penata Muda Tk. I/III/b</v>
      </c>
      <c r="AB124" s="62"/>
      <c r="AC124" s="62"/>
      <c r="AD124" s="62"/>
      <c r="AE124" s="62"/>
      <c r="AF124" s="62"/>
      <c r="AG124" s="72"/>
      <c r="AH124" s="72"/>
      <c r="AI124" s="72"/>
      <c r="AJ124" s="72"/>
      <c r="AK124" s="59" t="str">
        <f>VLOOKUP(G124,'MITRA (REFERENSI)'!$A:$Z,5,FALSE)</f>
        <v>#N/A</v>
      </c>
      <c r="AL124" s="59" t="str">
        <f>VLOOKUP(G124,'MITRA (REFERENSI)'!$A:$Z,13,FALSE)</f>
        <v>#N/A</v>
      </c>
      <c r="AM124" s="59" t="str">
        <f>VLOOKUP(G124,'MITRA (REFERENSI)'!$A:$Z,14,FALSE)</f>
        <v>#N/A</v>
      </c>
    </row>
    <row r="125" ht="15.75" customHeight="1">
      <c r="A125" s="53" t="s">
        <v>5187</v>
      </c>
      <c r="B125" s="67">
        <v>1.0</v>
      </c>
      <c r="C125" s="67" t="s">
        <v>4878</v>
      </c>
      <c r="D125" s="55" t="str">
        <f t="shared" si="1"/>
        <v>1D</v>
      </c>
      <c r="E125" s="55" t="str">
        <f>VLOOKUP(D125,'KELAS (REFERENSI)'!$E$1:$J$68,6,FALSE)</f>
        <v>BWP</v>
      </c>
      <c r="F125" s="56" t="str">
        <f t="shared" si="2"/>
        <v>PETUGAS.0124/SPK/SE/PML/3172/2026</v>
      </c>
      <c r="G125" s="68" t="s">
        <v>7088</v>
      </c>
      <c r="H125" s="56" t="str">
        <f>VLOOKUP(G125,'MITRA (REFERENSI)'!$A:$Z,16,FALSE)</f>
        <v>#N/A</v>
      </c>
      <c r="I125" s="56" t="str">
        <f>VLOOKUP(G125,'MITRA (REFERENSI)'!$A:$Z,25,FALSE)</f>
        <v>#N/A</v>
      </c>
      <c r="J125" s="55" t="str">
        <f>VLOOKUP(G125,'MITRA (REFERENSI)'!$A:$Z,26,FALSE)</f>
        <v>#N/A</v>
      </c>
      <c r="K125" s="55" t="str">
        <f>VLOOKUP(G125,'MITRA (REFERENSI)'!$A:$Z,15,FALSE)</f>
        <v>#N/A</v>
      </c>
      <c r="L125" s="55" t="str">
        <f>VLOOKUP(G125,'MITRA (REFERENSI)'!$A:$Z,15,FALSE)</f>
        <v>#N/A</v>
      </c>
      <c r="M125" s="55" t="str">
        <f>IF(B125=1,'KELAS (REFERENSI)'!M125,IF(B125=2,'KELAS (REFERENSI)'!M140,IF(B125=3,'KELAS (REFERENSI)'!M155,IF(B125=4,'KELAS (REFERENSI)'!M170,""))))</f>
        <v/>
      </c>
      <c r="N125" s="55" t="str">
        <f>IF(B125=1,'KELAS (REFERENSI)'!N125,IF(B125=2,'KELAS (REFERENSI)'!N140,IF(B125=3,'KELAS (REFERENSI)'!N155,IF(B125=4,'KELAS (REFERENSI)'!N170,""))))</f>
        <v/>
      </c>
      <c r="O125" s="55" t="str">
        <f>IF(B125=1,'KELAS (REFERENSI)'!O125,IF(B125=2,'KELAS (REFERENSI)'!O140,IF(B125=3,'KELAS (REFERENSI)'!O155,IF(B125=4,'KELAS (REFERENSI)'!O170,""))))</f>
        <v/>
      </c>
      <c r="P125" s="55" t="str">
        <f>IF(B125=1,'KELAS (REFERENSI)'!P125,IF(B125=2,'KELAS (REFERENSI)'!P140,IF(B125=3,'KELAS (REFERENSI)'!P155,IF(B125=4,'KELAS (REFERENSI)'!P170,""))))</f>
        <v/>
      </c>
      <c r="Q125" s="55" t="str">
        <f t="shared" si="4"/>
        <v>BPS Kota Jakarta Timur</v>
      </c>
      <c r="R125" s="55" t="str">
        <f t="shared" si="56"/>
        <v>#REF!</v>
      </c>
      <c r="S125" s="55" t="str">
        <f t="shared" ref="S125:T125" si="133">S124</f>
        <v>15 Juni sampai dengan 31 Agustus 2026</v>
      </c>
      <c r="T125" s="55" t="str">
        <f t="shared" si="133"/>
        <v>31 Agustus 2026</v>
      </c>
      <c r="U125" s="69" t="str">
        <f>VLOOKUP(G125,'MITRA (REFERENSI)'!$A:$Z,17,FALSE)</f>
        <v>#N/A</v>
      </c>
      <c r="V125" s="59" t="str">
        <f>VLOOKUP(G125,'MITRA (REFERENSI)'!$A:$Z,11,FALSE)</f>
        <v>#N/A</v>
      </c>
      <c r="W125" s="60"/>
      <c r="X125" s="61" t="s">
        <v>4824</v>
      </c>
      <c r="Y125" s="70" t="s">
        <v>5062</v>
      </c>
      <c r="Z125" s="62"/>
      <c r="AA125" s="71" t="str">
        <f>VLOOKUP(G125,'PEGAWAI (REFERENSI)'!$A:$E,4,FALSE)</f>
        <v>#N/A</v>
      </c>
      <c r="AB125" s="62"/>
      <c r="AC125" s="62"/>
      <c r="AD125" s="62"/>
      <c r="AE125" s="62"/>
      <c r="AF125" s="62"/>
      <c r="AG125" s="72"/>
      <c r="AH125" s="72"/>
      <c r="AI125" s="72"/>
      <c r="AJ125" s="72"/>
      <c r="AK125" s="59" t="str">
        <f>VLOOKUP(G125,'MITRA (REFERENSI)'!$A:$Z,5,FALSE)</f>
        <v>#N/A</v>
      </c>
      <c r="AL125" s="59" t="str">
        <f>VLOOKUP(G125,'MITRA (REFERENSI)'!$A:$Z,13,FALSE)</f>
        <v>#N/A</v>
      </c>
      <c r="AM125" s="59" t="str">
        <f>VLOOKUP(G125,'MITRA (REFERENSI)'!$A:$Z,14,FALSE)</f>
        <v>#N/A</v>
      </c>
    </row>
    <row r="126" ht="15.75" customHeight="1">
      <c r="A126" s="53" t="s">
        <v>5188</v>
      </c>
      <c r="B126" s="54">
        <v>1.0</v>
      </c>
      <c r="C126" s="54" t="s">
        <v>4880</v>
      </c>
      <c r="D126" s="55" t="str">
        <f t="shared" si="1"/>
        <v>1E</v>
      </c>
      <c r="E126" s="55" t="str">
        <f>VLOOKUP(D126,'KELAS (REFERENSI)'!$E$1:$J$68,6,FALSE)</f>
        <v>BWP</v>
      </c>
      <c r="F126" s="56" t="str">
        <f t="shared" si="2"/>
        <v>PETUGAS.0125/SPK/SE/PML/3172/2026</v>
      </c>
      <c r="G126" s="61" t="s">
        <v>3690</v>
      </c>
      <c r="H126" s="56" t="str">
        <f>VLOOKUP(G126,'MITRA (REFERENSI)'!$A:$Z,16,FALSE)</f>
        <v>317225050014</v>
      </c>
      <c r="I126" s="56" t="str">
        <f>VLOOKUP(G126,'MITRA (REFERENSI)'!$A:$Z,25,FALSE)</f>
        <v>Mengurus Rumah Tangga</v>
      </c>
      <c r="J126" s="55" t="str">
        <f>VLOOKUP(G126,'MITRA (REFERENSI)'!$A:$Z,26,FALSE)</f>
        <v>#REF!</v>
      </c>
      <c r="K126" s="55" t="str">
        <f>VLOOKUP(G126,'MITRA (REFERENSI)'!$A:$Z,15,FALSE)</f>
        <v>+62 896-1635-4008</v>
      </c>
      <c r="L126" s="55" t="str">
        <f>VLOOKUP(G126,'MITRA (REFERENSI)'!$A:$Z,15,FALSE)</f>
        <v>+62 896-1635-4008</v>
      </c>
      <c r="M126" s="55" t="str">
        <f>IF(B126=1,'KELAS (REFERENSI)'!M126,IF(B126=2,'KELAS (REFERENSI)'!M141,IF(B126=3,'KELAS (REFERENSI)'!M156,IF(B126=4,'KELAS (REFERENSI)'!M171,""))))</f>
        <v/>
      </c>
      <c r="N126" s="55" t="str">
        <f>IF(B126=1,'KELAS (REFERENSI)'!N126,IF(B126=2,'KELAS (REFERENSI)'!N141,IF(B126=3,'KELAS (REFERENSI)'!N156,IF(B126=4,'KELAS (REFERENSI)'!N171,""))))</f>
        <v/>
      </c>
      <c r="O126" s="55" t="str">
        <f>IF(B126=1,'KELAS (REFERENSI)'!O126,IF(B126=2,'KELAS (REFERENSI)'!O141,IF(B126=3,'KELAS (REFERENSI)'!O156,IF(B126=4,'KELAS (REFERENSI)'!O171,""))))</f>
        <v/>
      </c>
      <c r="P126" s="55" t="str">
        <f>IF(B126=1,'KELAS (REFERENSI)'!P126,IF(B126=2,'KELAS (REFERENSI)'!P141,IF(B126=3,'KELAS (REFERENSI)'!P156,IF(B126=4,'KELAS (REFERENSI)'!P171,""))))</f>
        <v/>
      </c>
      <c r="Q126" s="55" t="str">
        <f t="shared" si="4"/>
        <v>BPS Kota Jakarta Timur</v>
      </c>
      <c r="R126" s="55" t="str">
        <f t="shared" si="56"/>
        <v>#REF!</v>
      </c>
      <c r="S126" s="55" t="str">
        <f t="shared" ref="S126:T126" si="134">S125</f>
        <v>15 Juni sampai dengan 31 Agustus 2026</v>
      </c>
      <c r="T126" s="55" t="str">
        <f t="shared" si="134"/>
        <v>31 Agustus 2026</v>
      </c>
      <c r="U126" s="59" t="str">
        <f>VLOOKUP(G126,'MITRA (REFERENSI)'!$A:$Z,17,FALSE)</f>
        <v>afriantiselva@gmail.com</v>
      </c>
      <c r="V126" s="59" t="str">
        <f>VLOOKUP(G126,'MITRA (REFERENSI)'!$A:$Z,11,FALSE)</f>
        <v>Pr</v>
      </c>
      <c r="W126" s="60"/>
      <c r="X126" s="61" t="s">
        <v>7084</v>
      </c>
      <c r="Y126" s="64" t="s">
        <v>4897</v>
      </c>
      <c r="Z126" s="62"/>
      <c r="AA126" s="63"/>
      <c r="AB126" s="62"/>
      <c r="AC126" s="62"/>
      <c r="AD126" s="62"/>
      <c r="AE126" s="62"/>
      <c r="AF126" s="62"/>
      <c r="AG126" s="72"/>
      <c r="AH126" s="72"/>
      <c r="AI126" s="72"/>
      <c r="AJ126" s="72"/>
      <c r="AK126" s="59" t="str">
        <f>VLOOKUP(G126,'MITRA (REFERENSI)'!$A:$Z,5,FALSE)</f>
        <v>Pulo gadung RT 006 RW 002 no.49</v>
      </c>
      <c r="AL126" s="59" t="str">
        <f>VLOOKUP(G126,'MITRA (REFERENSI)'!$A:$Z,13,FALSE)</f>
        <v>Mengurus Rumah Tangga</v>
      </c>
      <c r="AM126" s="59" t="str">
        <f>VLOOKUP(G126,'MITRA (REFERENSI)'!$A:$Z,14,FALSE)</f>
        <v/>
      </c>
    </row>
    <row r="127" ht="15.75" customHeight="1">
      <c r="A127" s="53" t="s">
        <v>5189</v>
      </c>
      <c r="B127" s="54">
        <v>1.0</v>
      </c>
      <c r="C127" s="54" t="s">
        <v>4880</v>
      </c>
      <c r="D127" s="55" t="str">
        <f t="shared" si="1"/>
        <v>1E</v>
      </c>
      <c r="E127" s="55" t="str">
        <f>VLOOKUP(D127,'KELAS (REFERENSI)'!$E$1:$J$68,6,FALSE)</f>
        <v>BWP</v>
      </c>
      <c r="F127" s="56" t="str">
        <f t="shared" si="2"/>
        <v>PETUGAS.0126/SPK/SE/PML/3172/2026</v>
      </c>
      <c r="G127" s="61" t="s">
        <v>2447</v>
      </c>
      <c r="H127" s="56" t="str">
        <f>VLOOKUP(G127,'MITRA (REFERENSI)'!$A:$Z,16,FALSE)</f>
        <v>317225050015</v>
      </c>
      <c r="I127" s="56" t="str">
        <f>VLOOKUP(G127,'MITRA (REFERENSI)'!$A:$Z,25,FALSE)</f>
        <v>Dagang</v>
      </c>
      <c r="J127" s="55" t="str">
        <f>VLOOKUP(G127,'MITRA (REFERENSI)'!$A:$Z,26,FALSE)</f>
        <v>#REF!</v>
      </c>
      <c r="K127" s="55" t="str">
        <f>VLOOKUP(G127,'MITRA (REFERENSI)'!$A:$Z,15,FALSE)</f>
        <v>+62 812-9008-7778</v>
      </c>
      <c r="L127" s="55" t="str">
        <f>VLOOKUP(G127,'MITRA (REFERENSI)'!$A:$Z,15,FALSE)</f>
        <v>+62 812-9008-7778</v>
      </c>
      <c r="M127" s="55" t="str">
        <f>IF(B127=1,'KELAS (REFERENSI)'!M127,IF(B127=2,'KELAS (REFERENSI)'!M142,IF(B127=3,'KELAS (REFERENSI)'!M157,IF(B127=4,'KELAS (REFERENSI)'!M172,""))))</f>
        <v/>
      </c>
      <c r="N127" s="55" t="str">
        <f>IF(B127=1,'KELAS (REFERENSI)'!N127,IF(B127=2,'KELAS (REFERENSI)'!N142,IF(B127=3,'KELAS (REFERENSI)'!N157,IF(B127=4,'KELAS (REFERENSI)'!N172,""))))</f>
        <v/>
      </c>
      <c r="O127" s="55" t="str">
        <f>IF(B127=1,'KELAS (REFERENSI)'!O127,IF(B127=2,'KELAS (REFERENSI)'!O142,IF(B127=3,'KELAS (REFERENSI)'!O157,IF(B127=4,'KELAS (REFERENSI)'!O172,""))))</f>
        <v/>
      </c>
      <c r="P127" s="55" t="str">
        <f>IF(B127=1,'KELAS (REFERENSI)'!P127,IF(B127=2,'KELAS (REFERENSI)'!P142,IF(B127=3,'KELAS (REFERENSI)'!P157,IF(B127=4,'KELAS (REFERENSI)'!P172,""))))</f>
        <v/>
      </c>
      <c r="Q127" s="55" t="str">
        <f t="shared" si="4"/>
        <v>BPS Kota Jakarta Timur</v>
      </c>
      <c r="R127" s="55" t="str">
        <f t="shared" si="56"/>
        <v>#REF!</v>
      </c>
      <c r="S127" s="55" t="str">
        <f t="shared" ref="S127:T127" si="135">S126</f>
        <v>15 Juni sampai dengan 31 Agustus 2026</v>
      </c>
      <c r="T127" s="55" t="str">
        <f t="shared" si="135"/>
        <v>31 Agustus 2026</v>
      </c>
      <c r="U127" s="59" t="str">
        <f>VLOOKUP(G127,'MITRA (REFERENSI)'!$A:$Z,17,FALSE)</f>
        <v>4aminuddins@gmail.com</v>
      </c>
      <c r="V127" s="59" t="str">
        <f>VLOOKUP(G127,'MITRA (REFERENSI)'!$A:$Z,11,FALSE)</f>
        <v>Lk</v>
      </c>
      <c r="W127" s="60"/>
      <c r="X127" s="61" t="s">
        <v>7084</v>
      </c>
      <c r="Y127" s="64" t="s">
        <v>4897</v>
      </c>
      <c r="Z127" s="62"/>
      <c r="AA127" s="63"/>
      <c r="AB127" s="62"/>
      <c r="AC127" s="62"/>
      <c r="AD127" s="62"/>
      <c r="AE127" s="62"/>
      <c r="AF127" s="62"/>
      <c r="AG127" s="72"/>
      <c r="AH127" s="72"/>
      <c r="AI127" s="72"/>
      <c r="AJ127" s="72"/>
      <c r="AK127" s="59" t="str">
        <f>VLOOKUP(G127,'MITRA (REFERENSI)'!$A:$Z,5,FALSE)</f>
        <v>Pulogadung Rt.011/002</v>
      </c>
      <c r="AL127" s="59" t="str">
        <f>VLOOKUP(G127,'MITRA (REFERENSI)'!$A:$Z,13,FALSE)</f>
        <v>Lainnya</v>
      </c>
      <c r="AM127" s="59" t="str">
        <f>VLOOKUP(G127,'MITRA (REFERENSI)'!$A:$Z,14,FALSE)</f>
        <v>Dagang</v>
      </c>
    </row>
    <row r="128" ht="15.75" customHeight="1">
      <c r="A128" s="53" t="s">
        <v>5190</v>
      </c>
      <c r="B128" s="54">
        <v>1.0</v>
      </c>
      <c r="C128" s="54" t="s">
        <v>4880</v>
      </c>
      <c r="D128" s="55" t="str">
        <f t="shared" si="1"/>
        <v>1E</v>
      </c>
      <c r="E128" s="55" t="str">
        <f>VLOOKUP(D128,'KELAS (REFERENSI)'!$E$1:$J$68,6,FALSE)</f>
        <v>BWP</v>
      </c>
      <c r="F128" s="56" t="str">
        <f t="shared" si="2"/>
        <v>PETUGAS.0127/SPK/SE/PML/3172/2026</v>
      </c>
      <c r="G128" s="61" t="s">
        <v>106</v>
      </c>
      <c r="H128" s="56" t="str">
        <f>VLOOKUP(G128,'MITRA (REFERENSI)'!$A:$Z,16,FALSE)</f>
        <v>317225050032</v>
      </c>
      <c r="I128" s="56" t="str">
        <f>VLOOKUP(G128,'MITRA (REFERENSI)'!$A:$Z,25,FALSE)</f>
        <v>Kader PKK / Karang Taruna / Kader Lainnya</v>
      </c>
      <c r="J128" s="55" t="str">
        <f>VLOOKUP(G128,'MITRA (REFERENSI)'!$A:$Z,26,FALSE)</f>
        <v>#REF!</v>
      </c>
      <c r="K128" s="55" t="str">
        <f>VLOOKUP(G128,'MITRA (REFERENSI)'!$A:$Z,15,FALSE)</f>
        <v>+62 812-9217-0234</v>
      </c>
      <c r="L128" s="55" t="str">
        <f>VLOOKUP(G128,'MITRA (REFERENSI)'!$A:$Z,15,FALSE)</f>
        <v>+62 812-9217-0234</v>
      </c>
      <c r="M128" s="55" t="str">
        <f>IF(B128=1,'KELAS (REFERENSI)'!M128,IF(B128=2,'KELAS (REFERENSI)'!M143,IF(B128=3,'KELAS (REFERENSI)'!M158,IF(B128=4,'KELAS (REFERENSI)'!M173,""))))</f>
        <v/>
      </c>
      <c r="N128" s="55" t="str">
        <f>IF(B128=1,'KELAS (REFERENSI)'!N128,IF(B128=2,'KELAS (REFERENSI)'!N143,IF(B128=3,'KELAS (REFERENSI)'!N158,IF(B128=4,'KELAS (REFERENSI)'!N173,""))))</f>
        <v/>
      </c>
      <c r="O128" s="55" t="str">
        <f>IF(B128=1,'KELAS (REFERENSI)'!O128,IF(B128=2,'KELAS (REFERENSI)'!O143,IF(B128=3,'KELAS (REFERENSI)'!O158,IF(B128=4,'KELAS (REFERENSI)'!O173,""))))</f>
        <v/>
      </c>
      <c r="P128" s="55" t="str">
        <f>IF(B128=1,'KELAS (REFERENSI)'!P128,IF(B128=2,'KELAS (REFERENSI)'!P143,IF(B128=3,'KELAS (REFERENSI)'!P158,IF(B128=4,'KELAS (REFERENSI)'!P173,""))))</f>
        <v/>
      </c>
      <c r="Q128" s="55" t="str">
        <f t="shared" si="4"/>
        <v>BPS Kota Jakarta Timur</v>
      </c>
      <c r="R128" s="55" t="str">
        <f t="shared" si="56"/>
        <v>#REF!</v>
      </c>
      <c r="S128" s="55" t="str">
        <f t="shared" ref="S128:T128" si="136">S127</f>
        <v>15 Juni sampai dengan 31 Agustus 2026</v>
      </c>
      <c r="T128" s="55" t="str">
        <f t="shared" si="136"/>
        <v>31 Agustus 2026</v>
      </c>
      <c r="U128" s="59" t="str">
        <f>VLOOKUP(G128,'MITRA (REFERENSI)'!$A:$Z,17,FALSE)</f>
        <v>achyaniatang@gmail.com</v>
      </c>
      <c r="V128" s="59" t="str">
        <f>VLOOKUP(G128,'MITRA (REFERENSI)'!$A:$Z,11,FALSE)</f>
        <v>Pr</v>
      </c>
      <c r="W128" s="60"/>
      <c r="X128" s="61" t="s">
        <v>7084</v>
      </c>
      <c r="Y128" s="64" t="s">
        <v>4897</v>
      </c>
      <c r="Z128" s="62"/>
      <c r="AA128" s="63"/>
      <c r="AB128" s="62"/>
      <c r="AC128" s="62"/>
      <c r="AD128" s="62"/>
      <c r="AE128" s="62"/>
      <c r="AF128" s="62"/>
      <c r="AG128" s="72"/>
      <c r="AH128" s="72"/>
      <c r="AI128" s="72"/>
      <c r="AJ128" s="72"/>
      <c r="AK128" s="59" t="str">
        <f>VLOOKUP(G128,'MITRA (REFERENSI)'!$A:$Z,5,FALSE)</f>
        <v>Jln perintis kemerdekaan</v>
      </c>
      <c r="AL128" s="59" t="str">
        <f>VLOOKUP(G128,'MITRA (REFERENSI)'!$A:$Z,13,FALSE)</f>
        <v>Kader PKK / Karang Taruna / Kader Lainnya</v>
      </c>
      <c r="AM128" s="59" t="str">
        <f>VLOOKUP(G128,'MITRA (REFERENSI)'!$A:$Z,14,FALSE)</f>
        <v/>
      </c>
    </row>
    <row r="129" ht="15.75" customHeight="1">
      <c r="A129" s="53" t="s">
        <v>5191</v>
      </c>
      <c r="B129" s="54">
        <v>1.0</v>
      </c>
      <c r="C129" s="54" t="s">
        <v>4880</v>
      </c>
      <c r="D129" s="55" t="str">
        <f t="shared" si="1"/>
        <v>1E</v>
      </c>
      <c r="E129" s="55" t="str">
        <f>VLOOKUP(D129,'KELAS (REFERENSI)'!$E$1:$J$68,6,FALSE)</f>
        <v>BWP</v>
      </c>
      <c r="F129" s="56" t="str">
        <f t="shared" si="2"/>
        <v>PETUGAS.0128/SPK/SE/PML/3172/2026</v>
      </c>
      <c r="G129" s="61" t="s">
        <v>1193</v>
      </c>
      <c r="H129" s="56" t="str">
        <f>VLOOKUP(G129,'MITRA (REFERENSI)'!$A:$Z,16,FALSE)</f>
        <v>317225050037</v>
      </c>
      <c r="I129" s="56" t="str">
        <f>VLOOKUP(G129,'MITRA (REFERENSI)'!$A:$Z,25,FALSE)</f>
        <v>Kader PKK / Karang Taruna / Kader Lainnya</v>
      </c>
      <c r="J129" s="55" t="str">
        <f>VLOOKUP(G129,'MITRA (REFERENSI)'!$A:$Z,26,FALSE)</f>
        <v>#REF!</v>
      </c>
      <c r="K129" s="55" t="str">
        <f>VLOOKUP(G129,'MITRA (REFERENSI)'!$A:$Z,15,FALSE)</f>
        <v>+62 815-1942-9194</v>
      </c>
      <c r="L129" s="55" t="str">
        <f>VLOOKUP(G129,'MITRA (REFERENSI)'!$A:$Z,15,FALSE)</f>
        <v>+62 815-1942-9194</v>
      </c>
      <c r="M129" s="55" t="str">
        <f>IF(B129=1,'KELAS (REFERENSI)'!M129,IF(B129=2,'KELAS (REFERENSI)'!M144,IF(B129=3,'KELAS (REFERENSI)'!M159,IF(B129=4,'KELAS (REFERENSI)'!M174,""))))</f>
        <v/>
      </c>
      <c r="N129" s="55" t="str">
        <f>IF(B129=1,'KELAS (REFERENSI)'!N129,IF(B129=2,'KELAS (REFERENSI)'!N144,IF(B129=3,'KELAS (REFERENSI)'!N159,IF(B129=4,'KELAS (REFERENSI)'!N174,""))))</f>
        <v/>
      </c>
      <c r="O129" s="55" t="str">
        <f>IF(B129=1,'KELAS (REFERENSI)'!O129,IF(B129=2,'KELAS (REFERENSI)'!O144,IF(B129=3,'KELAS (REFERENSI)'!O159,IF(B129=4,'KELAS (REFERENSI)'!O174,""))))</f>
        <v/>
      </c>
      <c r="P129" s="55" t="str">
        <f>IF(B129=1,'KELAS (REFERENSI)'!P129,IF(B129=2,'KELAS (REFERENSI)'!P144,IF(B129=3,'KELAS (REFERENSI)'!P159,IF(B129=4,'KELAS (REFERENSI)'!P174,""))))</f>
        <v/>
      </c>
      <c r="Q129" s="55" t="str">
        <f t="shared" si="4"/>
        <v>BPS Kota Jakarta Timur</v>
      </c>
      <c r="R129" s="55" t="str">
        <f t="shared" si="56"/>
        <v>#REF!</v>
      </c>
      <c r="S129" s="55" t="str">
        <f t="shared" ref="S129:T129" si="137">S128</f>
        <v>15 Juni sampai dengan 31 Agustus 2026</v>
      </c>
      <c r="T129" s="55" t="str">
        <f t="shared" si="137"/>
        <v>31 Agustus 2026</v>
      </c>
      <c r="U129" s="59" t="str">
        <f>VLOOKUP(G129,'MITRA (REFERENSI)'!$A:$Z,17,FALSE)</f>
        <v>eka.rachmawati2905@gmail.com</v>
      </c>
      <c r="V129" s="59" t="str">
        <f>VLOOKUP(G129,'MITRA (REFERENSI)'!$A:$Z,11,FALSE)</f>
        <v>Pr</v>
      </c>
      <c r="W129" s="60"/>
      <c r="X129" s="61" t="s">
        <v>7084</v>
      </c>
      <c r="Y129" s="64" t="s">
        <v>4897</v>
      </c>
      <c r="Z129" s="62"/>
      <c r="AA129" s="63"/>
      <c r="AB129" s="62"/>
      <c r="AC129" s="62"/>
      <c r="AD129" s="62"/>
      <c r="AE129" s="62"/>
      <c r="AF129" s="62"/>
      <c r="AG129" s="72"/>
      <c r="AH129" s="72"/>
      <c r="AI129" s="72"/>
      <c r="AJ129" s="72"/>
      <c r="AK129" s="59" t="str">
        <f>VLOOKUP(G129,'MITRA (REFERENSI)'!$A:$Z,5,FALSE)</f>
        <v>Jl. Jelita 1 No. 4</v>
      </c>
      <c r="AL129" s="59" t="str">
        <f>VLOOKUP(G129,'MITRA (REFERENSI)'!$A:$Z,13,FALSE)</f>
        <v>Kader PKK / Karang Taruna / Kader Lainnya</v>
      </c>
      <c r="AM129" s="59" t="str">
        <f>VLOOKUP(G129,'MITRA (REFERENSI)'!$A:$Z,14,FALSE)</f>
        <v/>
      </c>
    </row>
    <row r="130" ht="15.75" customHeight="1">
      <c r="A130" s="53" t="s">
        <v>5192</v>
      </c>
      <c r="B130" s="54">
        <v>1.0</v>
      </c>
      <c r="C130" s="54" t="s">
        <v>4880</v>
      </c>
      <c r="D130" s="55" t="str">
        <f t="shared" si="1"/>
        <v>1E</v>
      </c>
      <c r="E130" s="55" t="str">
        <f>VLOOKUP(D130,'KELAS (REFERENSI)'!$E$1:$J$68,6,FALSE)</f>
        <v>BWP</v>
      </c>
      <c r="F130" s="56" t="str">
        <f t="shared" si="2"/>
        <v>PETUGAS.0129/SPK/SE/PML/3172/2026</v>
      </c>
      <c r="G130" s="61" t="s">
        <v>2801</v>
      </c>
      <c r="H130" s="56" t="str">
        <f>VLOOKUP(G130,'MITRA (REFERENSI)'!$A:$Z,16,FALSE)</f>
        <v>317225050047</v>
      </c>
      <c r="I130" s="56" t="str">
        <f>VLOOKUP(G130,'MITRA (REFERENSI)'!$A:$Z,25,FALSE)</f>
        <v>Ojek online</v>
      </c>
      <c r="J130" s="55" t="str">
        <f>VLOOKUP(G130,'MITRA (REFERENSI)'!$A:$Z,26,FALSE)</f>
        <v>#REF!</v>
      </c>
      <c r="K130" s="55" t="str">
        <f>VLOOKUP(G130,'MITRA (REFERENSI)'!$A:$Z,15,FALSE)</f>
        <v>+62 823-2229-6661</v>
      </c>
      <c r="L130" s="55" t="str">
        <f>VLOOKUP(G130,'MITRA (REFERENSI)'!$A:$Z,15,FALSE)</f>
        <v>+62 823-2229-6661</v>
      </c>
      <c r="M130" s="55" t="str">
        <f>IF(B130=1,'KELAS (REFERENSI)'!M130,IF(B130=2,'KELAS (REFERENSI)'!M145,IF(B130=3,'KELAS (REFERENSI)'!M160,IF(B130=4,'KELAS (REFERENSI)'!M175,""))))</f>
        <v/>
      </c>
      <c r="N130" s="55" t="str">
        <f>IF(B130=1,'KELAS (REFERENSI)'!N130,IF(B130=2,'KELAS (REFERENSI)'!N145,IF(B130=3,'KELAS (REFERENSI)'!N160,IF(B130=4,'KELAS (REFERENSI)'!N175,""))))</f>
        <v/>
      </c>
      <c r="O130" s="55" t="str">
        <f>IF(B130=1,'KELAS (REFERENSI)'!O130,IF(B130=2,'KELAS (REFERENSI)'!O145,IF(B130=3,'KELAS (REFERENSI)'!O160,IF(B130=4,'KELAS (REFERENSI)'!O175,""))))</f>
        <v/>
      </c>
      <c r="P130" s="55" t="str">
        <f>IF(B130=1,'KELAS (REFERENSI)'!P130,IF(B130=2,'KELAS (REFERENSI)'!P145,IF(B130=3,'KELAS (REFERENSI)'!P160,IF(B130=4,'KELAS (REFERENSI)'!P175,""))))</f>
        <v/>
      </c>
      <c r="Q130" s="55" t="str">
        <f t="shared" si="4"/>
        <v>BPS Kota Jakarta Timur</v>
      </c>
      <c r="R130" s="55" t="str">
        <f t="shared" si="56"/>
        <v>#REF!</v>
      </c>
      <c r="S130" s="55" t="str">
        <f t="shared" ref="S130:T130" si="138">S129</f>
        <v>15 Juni sampai dengan 31 Agustus 2026</v>
      </c>
      <c r="T130" s="55" t="str">
        <f t="shared" si="138"/>
        <v>31 Agustus 2026</v>
      </c>
      <c r="U130" s="59" t="str">
        <f>VLOOKUP(G130,'MITRA (REFERENSI)'!$A:$Z,17,FALSE)</f>
        <v>Normamby99@gmail.com</v>
      </c>
      <c r="V130" s="59" t="str">
        <f>VLOOKUP(G130,'MITRA (REFERENSI)'!$A:$Z,11,FALSE)</f>
        <v>Lk</v>
      </c>
      <c r="W130" s="60"/>
      <c r="X130" s="61" t="s">
        <v>7084</v>
      </c>
      <c r="Y130" s="64" t="s">
        <v>4897</v>
      </c>
      <c r="Z130" s="62"/>
      <c r="AA130" s="63"/>
      <c r="AB130" s="62"/>
      <c r="AC130" s="62"/>
      <c r="AD130" s="62"/>
      <c r="AE130" s="62"/>
      <c r="AF130" s="62"/>
      <c r="AG130" s="72"/>
      <c r="AH130" s="72"/>
      <c r="AI130" s="72"/>
      <c r="AJ130" s="72"/>
      <c r="AK130" s="59" t="str">
        <f>VLOOKUP(G130,'MITRA (REFERENSI)'!$A:$Z,5,FALSE)</f>
        <v>Jl. Batu kristal no 62/82 pulomas</v>
      </c>
      <c r="AL130" s="59" t="str">
        <f>VLOOKUP(G130,'MITRA (REFERENSI)'!$A:$Z,13,FALSE)</f>
        <v>Lainnya</v>
      </c>
      <c r="AM130" s="59" t="str">
        <f>VLOOKUP(G130,'MITRA (REFERENSI)'!$A:$Z,14,FALSE)</f>
        <v>Ojek online</v>
      </c>
    </row>
    <row r="131" ht="15.75" customHeight="1">
      <c r="A131" s="53" t="s">
        <v>5193</v>
      </c>
      <c r="B131" s="54">
        <v>1.0</v>
      </c>
      <c r="C131" s="54" t="s">
        <v>4880</v>
      </c>
      <c r="D131" s="55" t="str">
        <f t="shared" si="1"/>
        <v>1E</v>
      </c>
      <c r="E131" s="55" t="str">
        <f>VLOOKUP(D131,'KELAS (REFERENSI)'!$E$1:$J$68,6,FALSE)</f>
        <v>BWP</v>
      </c>
      <c r="F131" s="56" t="str">
        <f t="shared" si="2"/>
        <v>PETUGAS.0130/SPK/SE/PML/3172/2026</v>
      </c>
      <c r="G131" s="61" t="s">
        <v>227</v>
      </c>
      <c r="H131" s="56" t="str">
        <f>VLOOKUP(G131,'MITRA (REFERENSI)'!$A:$Z,16,FALSE)</f>
        <v>317225050048</v>
      </c>
      <c r="I131" s="56" t="str">
        <f>VLOOKUP(G131,'MITRA (REFERENSI)'!$A:$Z,25,FALSE)</f>
        <v>Wiraswasta</v>
      </c>
      <c r="J131" s="55" t="str">
        <f>VLOOKUP(G131,'MITRA (REFERENSI)'!$A:$Z,26,FALSE)</f>
        <v>#REF!</v>
      </c>
      <c r="K131" s="55" t="str">
        <f>VLOOKUP(G131,'MITRA (REFERENSI)'!$A:$Z,15,FALSE)</f>
        <v>+62 813-8014-1763</v>
      </c>
      <c r="L131" s="55" t="str">
        <f>VLOOKUP(G131,'MITRA (REFERENSI)'!$A:$Z,15,FALSE)</f>
        <v>+62 813-8014-1763</v>
      </c>
      <c r="M131" s="55" t="str">
        <f>IF(B131=1,'KELAS (REFERENSI)'!M131,IF(B131=2,'KELAS (REFERENSI)'!M146,IF(B131=3,'KELAS (REFERENSI)'!M161,IF(B131=4,'KELAS (REFERENSI)'!M176,""))))</f>
        <v/>
      </c>
      <c r="N131" s="55" t="str">
        <f>IF(B131=1,'KELAS (REFERENSI)'!N131,IF(B131=2,'KELAS (REFERENSI)'!N146,IF(B131=3,'KELAS (REFERENSI)'!N161,IF(B131=4,'KELAS (REFERENSI)'!N176,""))))</f>
        <v/>
      </c>
      <c r="O131" s="55" t="str">
        <f>IF(B131=1,'KELAS (REFERENSI)'!O131,IF(B131=2,'KELAS (REFERENSI)'!O146,IF(B131=3,'KELAS (REFERENSI)'!O161,IF(B131=4,'KELAS (REFERENSI)'!O176,""))))</f>
        <v/>
      </c>
      <c r="P131" s="55" t="str">
        <f>IF(B131=1,'KELAS (REFERENSI)'!P131,IF(B131=2,'KELAS (REFERENSI)'!P146,IF(B131=3,'KELAS (REFERENSI)'!P161,IF(B131=4,'KELAS (REFERENSI)'!P176,""))))</f>
        <v/>
      </c>
      <c r="Q131" s="55" t="str">
        <f t="shared" si="4"/>
        <v>BPS Kota Jakarta Timur</v>
      </c>
      <c r="R131" s="55" t="str">
        <f t="shared" si="56"/>
        <v>#REF!</v>
      </c>
      <c r="S131" s="55" t="str">
        <f t="shared" ref="S131:T131" si="139">S130</f>
        <v>15 Juni sampai dengan 31 Agustus 2026</v>
      </c>
      <c r="T131" s="55" t="str">
        <f t="shared" si="139"/>
        <v>31 Agustus 2026</v>
      </c>
      <c r="U131" s="59" t="str">
        <f>VLOOKUP(G131,'MITRA (REFERENSI)'!$A:$Z,17,FALSE)</f>
        <v>ahmadwildani2401@gmail.com</v>
      </c>
      <c r="V131" s="59" t="str">
        <f>VLOOKUP(G131,'MITRA (REFERENSI)'!$A:$Z,11,FALSE)</f>
        <v>Lk</v>
      </c>
      <c r="W131" s="60"/>
      <c r="X131" s="61" t="s">
        <v>7084</v>
      </c>
      <c r="Y131" s="64" t="s">
        <v>4897</v>
      </c>
      <c r="Z131" s="62"/>
      <c r="AA131" s="63"/>
      <c r="AB131" s="62"/>
      <c r="AC131" s="62"/>
      <c r="AD131" s="62"/>
      <c r="AE131" s="62"/>
      <c r="AF131" s="62"/>
      <c r="AG131" s="72"/>
      <c r="AH131" s="72"/>
      <c r="AI131" s="72"/>
      <c r="AJ131" s="72"/>
      <c r="AK131" s="59" t="str">
        <f>VLOOKUP(G131,'MITRA (REFERENSI)'!$A:$Z,5,FALSE)</f>
        <v>Jl. Kayu Putih Tengah IV E No. 14 RT. 003/ RW. 007</v>
      </c>
      <c r="AL131" s="59" t="str">
        <f>VLOOKUP(G131,'MITRA (REFERENSI)'!$A:$Z,13,FALSE)</f>
        <v>Wiraswasta</v>
      </c>
      <c r="AM131" s="59" t="str">
        <f>VLOOKUP(G131,'MITRA (REFERENSI)'!$A:$Z,14,FALSE)</f>
        <v/>
      </c>
    </row>
    <row r="132" ht="15.75" customHeight="1">
      <c r="A132" s="53" t="s">
        <v>5194</v>
      </c>
      <c r="B132" s="54">
        <v>1.0</v>
      </c>
      <c r="C132" s="54" t="s">
        <v>4880</v>
      </c>
      <c r="D132" s="55" t="str">
        <f t="shared" si="1"/>
        <v>1E</v>
      </c>
      <c r="E132" s="55" t="str">
        <f>VLOOKUP(D132,'KELAS (REFERENSI)'!$E$1:$J$68,6,FALSE)</f>
        <v>BWP</v>
      </c>
      <c r="F132" s="56" t="str">
        <f t="shared" si="2"/>
        <v>PETUGAS.0131/SPK/SE/PML/3172/2026</v>
      </c>
      <c r="G132" s="61" t="s">
        <v>245</v>
      </c>
      <c r="H132" s="56" t="str">
        <f>VLOOKUP(G132,'MITRA (REFERENSI)'!$A:$Z,16,FALSE)</f>
        <v>317225050059</v>
      </c>
      <c r="I132" s="56" t="str">
        <f>VLOOKUP(G132,'MITRA (REFERENSI)'!$A:$Z,25,FALSE)</f>
        <v>-</v>
      </c>
      <c r="J132" s="55" t="str">
        <f>VLOOKUP(G132,'MITRA (REFERENSI)'!$A:$Z,26,FALSE)</f>
        <v>#REF!</v>
      </c>
      <c r="K132" s="55" t="str">
        <f>VLOOKUP(G132,'MITRA (REFERENSI)'!$A:$Z,15,FALSE)</f>
        <v>+62 855-9115-8986</v>
      </c>
      <c r="L132" s="55" t="str">
        <f>VLOOKUP(G132,'MITRA (REFERENSI)'!$A:$Z,15,FALSE)</f>
        <v>+62 855-9115-8986</v>
      </c>
      <c r="M132" s="55" t="str">
        <f>IF(B132=1,'KELAS (REFERENSI)'!M132,IF(B132=2,'KELAS (REFERENSI)'!M147,IF(B132=3,'KELAS (REFERENSI)'!M162,IF(B132=4,'KELAS (REFERENSI)'!M177,""))))</f>
        <v/>
      </c>
      <c r="N132" s="55" t="str">
        <f>IF(B132=1,'KELAS (REFERENSI)'!N132,IF(B132=2,'KELAS (REFERENSI)'!N147,IF(B132=3,'KELAS (REFERENSI)'!N162,IF(B132=4,'KELAS (REFERENSI)'!N177,""))))</f>
        <v/>
      </c>
      <c r="O132" s="55" t="str">
        <f>IF(B132=1,'KELAS (REFERENSI)'!O132,IF(B132=2,'KELAS (REFERENSI)'!O147,IF(B132=3,'KELAS (REFERENSI)'!O162,IF(B132=4,'KELAS (REFERENSI)'!O177,""))))</f>
        <v/>
      </c>
      <c r="P132" s="55" t="str">
        <f>IF(B132=1,'KELAS (REFERENSI)'!P132,IF(B132=2,'KELAS (REFERENSI)'!P147,IF(B132=3,'KELAS (REFERENSI)'!P162,IF(B132=4,'KELAS (REFERENSI)'!P177,""))))</f>
        <v/>
      </c>
      <c r="Q132" s="55" t="str">
        <f t="shared" si="4"/>
        <v>BPS Kota Jakarta Timur</v>
      </c>
      <c r="R132" s="55" t="str">
        <f t="shared" si="56"/>
        <v>#REF!</v>
      </c>
      <c r="S132" s="55" t="str">
        <f t="shared" ref="S132:T132" si="140">S131</f>
        <v>15 Juni sampai dengan 31 Agustus 2026</v>
      </c>
      <c r="T132" s="55" t="str">
        <f t="shared" si="140"/>
        <v>31 Agustus 2026</v>
      </c>
      <c r="U132" s="59" t="str">
        <f>VLOOKUP(G132,'MITRA (REFERENSI)'!$A:$Z,17,FALSE)</f>
        <v>ajiseptianto8@gmail.com</v>
      </c>
      <c r="V132" s="59" t="str">
        <f>VLOOKUP(G132,'MITRA (REFERENSI)'!$A:$Z,11,FALSE)</f>
        <v>Lk</v>
      </c>
      <c r="W132" s="60"/>
      <c r="X132" s="61" t="s">
        <v>7084</v>
      </c>
      <c r="Y132" s="64" t="s">
        <v>4897</v>
      </c>
      <c r="Z132" s="62"/>
      <c r="AA132" s="63"/>
      <c r="AB132" s="62"/>
      <c r="AC132" s="62"/>
      <c r="AD132" s="62"/>
      <c r="AE132" s="62"/>
      <c r="AF132" s="62"/>
      <c r="AG132" s="72"/>
      <c r="AH132" s="72"/>
      <c r="AI132" s="72"/>
      <c r="AJ132" s="72"/>
      <c r="AK132" s="59" t="str">
        <f>VLOOKUP(G132,'MITRA (REFERENSI)'!$A:$Z,5,FALSE)</f>
        <v>jalan kayumas utara rt 007 rw 009</v>
      </c>
      <c r="AL132" s="59" t="str">
        <f>VLOOKUP(G132,'MITRA (REFERENSI)'!$A:$Z,13,FALSE)</f>
        <v>Lainnya</v>
      </c>
      <c r="AM132" s="59" t="str">
        <f>VLOOKUP(G132,'MITRA (REFERENSI)'!$A:$Z,14,FALSE)</f>
        <v>-</v>
      </c>
    </row>
    <row r="133" ht="15.75" customHeight="1">
      <c r="A133" s="53" t="s">
        <v>5195</v>
      </c>
      <c r="B133" s="54">
        <v>1.0</v>
      </c>
      <c r="C133" s="54" t="s">
        <v>4880</v>
      </c>
      <c r="D133" s="55" t="str">
        <f t="shared" si="1"/>
        <v>1E</v>
      </c>
      <c r="E133" s="55" t="str">
        <f>VLOOKUP(D133,'KELAS (REFERENSI)'!$E$1:$J$68,6,FALSE)</f>
        <v>BWP</v>
      </c>
      <c r="F133" s="56" t="str">
        <f t="shared" si="2"/>
        <v>PETUGAS.0132/SPK/SE/PML/3172/2026</v>
      </c>
      <c r="G133" s="61" t="s">
        <v>2248</v>
      </c>
      <c r="H133" s="56" t="str">
        <f>VLOOKUP(G133,'MITRA (REFERENSI)'!$A:$Z,16,FALSE)</f>
        <v>317223110079</v>
      </c>
      <c r="I133" s="56" t="str">
        <f>VLOOKUP(G133,'MITRA (REFERENSI)'!$A:$Z,25,FALSE)</f>
        <v>Kader PKK / Karang Taruna / Kader Lainnya</v>
      </c>
      <c r="J133" s="55" t="str">
        <f>VLOOKUP(G133,'MITRA (REFERENSI)'!$A:$Z,26,FALSE)</f>
        <v>#REF!</v>
      </c>
      <c r="K133" s="55" t="str">
        <f>VLOOKUP(G133,'MITRA (REFERENSI)'!$A:$Z,15,FALSE)</f>
        <v>+62 858-9323-3418</v>
      </c>
      <c r="L133" s="55" t="str">
        <f>VLOOKUP(G133,'MITRA (REFERENSI)'!$A:$Z,15,FALSE)</f>
        <v>+62 858-9323-3418</v>
      </c>
      <c r="M133" s="55" t="str">
        <f>IF(B133=1,'KELAS (REFERENSI)'!M133,IF(B133=2,'KELAS (REFERENSI)'!M148,IF(B133=3,'KELAS (REFERENSI)'!M163,IF(B133=4,'KELAS (REFERENSI)'!M178,""))))</f>
        <v/>
      </c>
      <c r="N133" s="55" t="str">
        <f>IF(B133=1,'KELAS (REFERENSI)'!N133,IF(B133=2,'KELAS (REFERENSI)'!N148,IF(B133=3,'KELAS (REFERENSI)'!N163,IF(B133=4,'KELAS (REFERENSI)'!N178,""))))</f>
        <v/>
      </c>
      <c r="O133" s="55" t="str">
        <f>IF(B133=1,'KELAS (REFERENSI)'!O133,IF(B133=2,'KELAS (REFERENSI)'!O148,IF(B133=3,'KELAS (REFERENSI)'!O163,IF(B133=4,'KELAS (REFERENSI)'!O178,""))))</f>
        <v/>
      </c>
      <c r="P133" s="55" t="str">
        <f>IF(B133=1,'KELAS (REFERENSI)'!P133,IF(B133=2,'KELAS (REFERENSI)'!P148,IF(B133=3,'KELAS (REFERENSI)'!P163,IF(B133=4,'KELAS (REFERENSI)'!P178,""))))</f>
        <v/>
      </c>
      <c r="Q133" s="55" t="str">
        <f t="shared" si="4"/>
        <v>BPS Kota Jakarta Timur</v>
      </c>
      <c r="R133" s="55" t="str">
        <f t="shared" si="56"/>
        <v>#REF!</v>
      </c>
      <c r="S133" s="55" t="str">
        <f t="shared" ref="S133:T133" si="141">S132</f>
        <v>15 Juni sampai dengan 31 Agustus 2026</v>
      </c>
      <c r="T133" s="55" t="str">
        <f t="shared" si="141"/>
        <v>31 Agustus 2026</v>
      </c>
      <c r="U133" s="59" t="str">
        <f>VLOOKUP(G133,'MITRA (REFERENSI)'!$A:$Z,17,FALSE)</f>
        <v>yanievei@gmail.com</v>
      </c>
      <c r="V133" s="59" t="str">
        <f>VLOOKUP(G133,'MITRA (REFERENSI)'!$A:$Z,11,FALSE)</f>
        <v>Pr</v>
      </c>
      <c r="W133" s="60"/>
      <c r="X133" s="61" t="s">
        <v>7084</v>
      </c>
      <c r="Y133" s="64" t="s">
        <v>4860</v>
      </c>
      <c r="Z133" s="62"/>
      <c r="AA133" s="63"/>
      <c r="AB133" s="62"/>
      <c r="AC133" s="62"/>
      <c r="AD133" s="62"/>
      <c r="AE133" s="62"/>
      <c r="AF133" s="62"/>
      <c r="AG133" s="72"/>
      <c r="AH133" s="72"/>
      <c r="AI133" s="72"/>
      <c r="AJ133" s="72"/>
      <c r="AK133" s="59" t="str">
        <f>VLOOKUP(G133,'MITRA (REFERENSI)'!$A:$Z,5,FALSE)</f>
        <v>KAMP.ASEM</v>
      </c>
      <c r="AL133" s="59" t="str">
        <f>VLOOKUP(G133,'MITRA (REFERENSI)'!$A:$Z,13,FALSE)</f>
        <v>Kader PKK / Karang Taruna / Kader Lainnya</v>
      </c>
      <c r="AM133" s="59" t="str">
        <f>VLOOKUP(G133,'MITRA (REFERENSI)'!$A:$Z,14,FALSE)</f>
        <v/>
      </c>
    </row>
    <row r="134" ht="15.75" customHeight="1">
      <c r="A134" s="53" t="s">
        <v>5196</v>
      </c>
      <c r="B134" s="54">
        <v>1.0</v>
      </c>
      <c r="C134" s="54" t="s">
        <v>4880</v>
      </c>
      <c r="D134" s="55" t="str">
        <f t="shared" si="1"/>
        <v>1E</v>
      </c>
      <c r="E134" s="55" t="str">
        <f>VLOOKUP(D134,'KELAS (REFERENSI)'!$E$1:$J$68,6,FALSE)</f>
        <v>BWP</v>
      </c>
      <c r="F134" s="56" t="str">
        <f t="shared" si="2"/>
        <v>PETUGAS.0133/SPK/SE/PML/3172/2026</v>
      </c>
      <c r="G134" s="61" t="s">
        <v>1467</v>
      </c>
      <c r="H134" s="56" t="str">
        <f>VLOOKUP(G134,'MITRA (REFERENSI)'!$A:$Z,16,FALSE)</f>
        <v>317222010284</v>
      </c>
      <c r="I134" s="56" t="str">
        <f>VLOOKUP(G134,'MITRA (REFERENSI)'!$A:$Z,25,FALSE)</f>
        <v>Pelajar / Mahasiswa</v>
      </c>
      <c r="J134" s="55" t="str">
        <f>VLOOKUP(G134,'MITRA (REFERENSI)'!$A:$Z,26,FALSE)</f>
        <v>#REF!</v>
      </c>
      <c r="K134" s="55" t="str">
        <f>VLOOKUP(G134,'MITRA (REFERENSI)'!$A:$Z,15,FALSE)</f>
        <v>+62 877-9405-6236</v>
      </c>
      <c r="L134" s="55" t="str">
        <f>VLOOKUP(G134,'MITRA (REFERENSI)'!$A:$Z,15,FALSE)</f>
        <v>+62 877-9405-6236</v>
      </c>
      <c r="M134" s="55" t="str">
        <f>IF(B134=1,'KELAS (REFERENSI)'!M134,IF(B134=2,'KELAS (REFERENSI)'!M149,IF(B134=3,'KELAS (REFERENSI)'!M164,IF(B134=4,'KELAS (REFERENSI)'!M179,""))))</f>
        <v/>
      </c>
      <c r="N134" s="55" t="str">
        <f>IF(B134=1,'KELAS (REFERENSI)'!N134,IF(B134=2,'KELAS (REFERENSI)'!N149,IF(B134=3,'KELAS (REFERENSI)'!N164,IF(B134=4,'KELAS (REFERENSI)'!N179,""))))</f>
        <v/>
      </c>
      <c r="O134" s="55" t="str">
        <f>IF(B134=1,'KELAS (REFERENSI)'!O134,IF(B134=2,'KELAS (REFERENSI)'!O149,IF(B134=3,'KELAS (REFERENSI)'!O164,IF(B134=4,'KELAS (REFERENSI)'!O179,""))))</f>
        <v/>
      </c>
      <c r="P134" s="55" t="str">
        <f>IF(B134=1,'KELAS (REFERENSI)'!P134,IF(B134=2,'KELAS (REFERENSI)'!P149,IF(B134=3,'KELAS (REFERENSI)'!P164,IF(B134=4,'KELAS (REFERENSI)'!P179,""))))</f>
        <v/>
      </c>
      <c r="Q134" s="55" t="str">
        <f t="shared" si="4"/>
        <v>BPS Kota Jakarta Timur</v>
      </c>
      <c r="R134" s="55" t="str">
        <f t="shared" si="56"/>
        <v>#REF!</v>
      </c>
      <c r="S134" s="55" t="str">
        <f t="shared" ref="S134:T134" si="142">S133</f>
        <v>15 Juni sampai dengan 31 Agustus 2026</v>
      </c>
      <c r="T134" s="55" t="str">
        <f t="shared" si="142"/>
        <v>31 Agustus 2026</v>
      </c>
      <c r="U134" s="59" t="str">
        <f>VLOOKUP(G134,'MITRA (REFERENSI)'!$A:$Z,17,FALSE)</f>
        <v>auliyahfitrah19@gmail.com</v>
      </c>
      <c r="V134" s="59" t="str">
        <f>VLOOKUP(G134,'MITRA (REFERENSI)'!$A:$Z,11,FALSE)</f>
        <v>Pr</v>
      </c>
      <c r="W134" s="60"/>
      <c r="X134" s="61" t="s">
        <v>7083</v>
      </c>
      <c r="Y134" s="64" t="s">
        <v>4860</v>
      </c>
      <c r="Z134" s="62"/>
      <c r="AA134" s="63"/>
      <c r="AB134" s="62"/>
      <c r="AC134" s="62"/>
      <c r="AD134" s="62"/>
      <c r="AE134" s="62"/>
      <c r="AF134" s="62"/>
      <c r="AG134" s="72"/>
      <c r="AH134" s="72"/>
      <c r="AI134" s="72"/>
      <c r="AJ134" s="72"/>
      <c r="AK134" s="59" t="str">
        <f>VLOOKUP(G134,'MITRA (REFERENSI)'!$A:$Z,5,FALSE)</f>
        <v>Jalan Gandaria I RT 08/03 No 5</v>
      </c>
      <c r="AL134" s="59" t="str">
        <f>VLOOKUP(G134,'MITRA (REFERENSI)'!$A:$Z,13,FALSE)</f>
        <v>Pelajar / Mahasiswa</v>
      </c>
      <c r="AM134" s="59" t="str">
        <f>VLOOKUP(G134,'MITRA (REFERENSI)'!$A:$Z,14,FALSE)</f>
        <v/>
      </c>
    </row>
    <row r="135" ht="15.75" customHeight="1">
      <c r="A135" s="53" t="s">
        <v>5197</v>
      </c>
      <c r="B135" s="54">
        <v>1.0</v>
      </c>
      <c r="C135" s="54" t="s">
        <v>4880</v>
      </c>
      <c r="D135" s="55" t="str">
        <f t="shared" si="1"/>
        <v>1E</v>
      </c>
      <c r="E135" s="55" t="str">
        <f>VLOOKUP(D135,'KELAS (REFERENSI)'!$E$1:$J$68,6,FALSE)</f>
        <v>BWP</v>
      </c>
      <c r="F135" s="56" t="str">
        <f t="shared" si="2"/>
        <v>PETUGAS.0134/SPK/SE/PML/3172/2026</v>
      </c>
      <c r="G135" s="61" t="s">
        <v>2548</v>
      </c>
      <c r="H135" s="56" t="str">
        <f>VLOOKUP(G135,'MITRA (REFERENSI)'!$A:$Z,16,FALSE)</f>
        <v>317222020055</v>
      </c>
      <c r="I135" s="56" t="str">
        <f>VLOOKUP(G135,'MITRA (REFERENSI)'!$A:$Z,25,FALSE)</f>
        <v>Pelajar / Mahasiswa</v>
      </c>
      <c r="J135" s="55" t="str">
        <f>VLOOKUP(G135,'MITRA (REFERENSI)'!$A:$Z,26,FALSE)</f>
        <v>#REF!</v>
      </c>
      <c r="K135" s="55" t="str">
        <f>VLOOKUP(G135,'MITRA (REFERENSI)'!$A:$Z,15,FALSE)</f>
        <v>+62 858-9319-1727</v>
      </c>
      <c r="L135" s="55" t="str">
        <f>VLOOKUP(G135,'MITRA (REFERENSI)'!$A:$Z,15,FALSE)</f>
        <v>+62 858-9319-1727</v>
      </c>
      <c r="M135" s="55" t="str">
        <f>IF(B135=1,'KELAS (REFERENSI)'!M135,IF(B135=2,'KELAS (REFERENSI)'!M150,IF(B135=3,'KELAS (REFERENSI)'!M165,IF(B135=4,'KELAS (REFERENSI)'!M180,""))))</f>
        <v/>
      </c>
      <c r="N135" s="55" t="str">
        <f>IF(B135=1,'KELAS (REFERENSI)'!N135,IF(B135=2,'KELAS (REFERENSI)'!N150,IF(B135=3,'KELAS (REFERENSI)'!N165,IF(B135=4,'KELAS (REFERENSI)'!N180,""))))</f>
        <v/>
      </c>
      <c r="O135" s="55" t="str">
        <f>IF(B135=1,'KELAS (REFERENSI)'!O135,IF(B135=2,'KELAS (REFERENSI)'!O150,IF(B135=3,'KELAS (REFERENSI)'!O165,IF(B135=4,'KELAS (REFERENSI)'!O180,""))))</f>
        <v/>
      </c>
      <c r="P135" s="55" t="str">
        <f>IF(B135=1,'KELAS (REFERENSI)'!P135,IF(B135=2,'KELAS (REFERENSI)'!P150,IF(B135=3,'KELAS (REFERENSI)'!P165,IF(B135=4,'KELAS (REFERENSI)'!P180,""))))</f>
        <v/>
      </c>
      <c r="Q135" s="55" t="str">
        <f t="shared" si="4"/>
        <v>BPS Kota Jakarta Timur</v>
      </c>
      <c r="R135" s="55" t="str">
        <f t="shared" si="56"/>
        <v>#REF!</v>
      </c>
      <c r="S135" s="55" t="str">
        <f t="shared" ref="S135:T135" si="143">S134</f>
        <v>15 Juni sampai dengan 31 Agustus 2026</v>
      </c>
      <c r="T135" s="55" t="str">
        <f t="shared" si="143"/>
        <v>31 Agustus 2026</v>
      </c>
      <c r="U135" s="59" t="str">
        <f>VLOOKUP(G135,'MITRA (REFERENSI)'!$A:$Z,17,FALSE)</f>
        <v>muhammadzamroni68@gmail.com</v>
      </c>
      <c r="V135" s="59" t="str">
        <f>VLOOKUP(G135,'MITRA (REFERENSI)'!$A:$Z,11,FALSE)</f>
        <v>Lk</v>
      </c>
      <c r="W135" s="60"/>
      <c r="X135" s="61" t="s">
        <v>7084</v>
      </c>
      <c r="Y135" s="64" t="s">
        <v>4860</v>
      </c>
      <c r="Z135" s="62"/>
      <c r="AA135" s="63"/>
      <c r="AB135" s="62"/>
      <c r="AC135" s="62"/>
      <c r="AD135" s="62"/>
      <c r="AE135" s="62"/>
      <c r="AF135" s="62"/>
      <c r="AG135" s="72"/>
      <c r="AH135" s="72"/>
      <c r="AI135" s="72"/>
      <c r="AJ135" s="72"/>
      <c r="AK135" s="59" t="str">
        <f>VLOOKUP(G135,'MITRA (REFERENSI)'!$A:$Z,5,FALSE)</f>
        <v>Jalan Gandaria I Rt 10 Rw 09 No.2</v>
      </c>
      <c r="AL135" s="59" t="str">
        <f>VLOOKUP(G135,'MITRA (REFERENSI)'!$A:$Z,13,FALSE)</f>
        <v>Pelajar / Mahasiswa</v>
      </c>
      <c r="AM135" s="59" t="str">
        <f>VLOOKUP(G135,'MITRA (REFERENSI)'!$A:$Z,14,FALSE)</f>
        <v/>
      </c>
    </row>
    <row r="136" ht="15.75" customHeight="1">
      <c r="A136" s="53" t="s">
        <v>5198</v>
      </c>
      <c r="B136" s="54">
        <v>1.0</v>
      </c>
      <c r="C136" s="54" t="s">
        <v>4880</v>
      </c>
      <c r="D136" s="55" t="str">
        <f t="shared" si="1"/>
        <v>1E</v>
      </c>
      <c r="E136" s="55" t="str">
        <f>VLOOKUP(D136,'KELAS (REFERENSI)'!$E$1:$J$68,6,FALSE)</f>
        <v>BWP</v>
      </c>
      <c r="F136" s="56" t="str">
        <f t="shared" si="2"/>
        <v>PETUGAS.0135/SPK/SE/PML/3172/2026</v>
      </c>
      <c r="G136" s="61" t="s">
        <v>2711</v>
      </c>
      <c r="H136" s="56" t="str">
        <f>VLOOKUP(G136,'MITRA (REFERENSI)'!$A:$Z,16,FALSE)</f>
        <v>317222020058</v>
      </c>
      <c r="I136" s="56" t="str">
        <f>VLOOKUP(G136,'MITRA (REFERENSI)'!$A:$Z,25,FALSE)</f>
        <v>Mengurus Rumah Tangga</v>
      </c>
      <c r="J136" s="55" t="str">
        <f>VLOOKUP(G136,'MITRA (REFERENSI)'!$A:$Z,26,FALSE)</f>
        <v>#REF!</v>
      </c>
      <c r="K136" s="55" t="str">
        <f>VLOOKUP(G136,'MITRA (REFERENSI)'!$A:$Z,15,FALSE)</f>
        <v>+62 878-5515-8294</v>
      </c>
      <c r="L136" s="55" t="str">
        <f>VLOOKUP(G136,'MITRA (REFERENSI)'!$A:$Z,15,FALSE)</f>
        <v>+62 878-5515-8294</v>
      </c>
      <c r="M136" s="55" t="str">
        <f>IF(B136=1,'KELAS (REFERENSI)'!M136,IF(B136=2,'KELAS (REFERENSI)'!M151,IF(B136=3,'KELAS (REFERENSI)'!M166,IF(B136=4,'KELAS (REFERENSI)'!M181,""))))</f>
        <v/>
      </c>
      <c r="N136" s="55" t="str">
        <f>IF(B136=1,'KELAS (REFERENSI)'!N136,IF(B136=2,'KELAS (REFERENSI)'!N151,IF(B136=3,'KELAS (REFERENSI)'!N166,IF(B136=4,'KELAS (REFERENSI)'!N181,""))))</f>
        <v/>
      </c>
      <c r="O136" s="55" t="str">
        <f>IF(B136=1,'KELAS (REFERENSI)'!O136,IF(B136=2,'KELAS (REFERENSI)'!O151,IF(B136=3,'KELAS (REFERENSI)'!O166,IF(B136=4,'KELAS (REFERENSI)'!O181,""))))</f>
        <v/>
      </c>
      <c r="P136" s="55" t="str">
        <f>IF(B136=1,'KELAS (REFERENSI)'!P136,IF(B136=2,'KELAS (REFERENSI)'!P151,IF(B136=3,'KELAS (REFERENSI)'!P166,IF(B136=4,'KELAS (REFERENSI)'!P181,""))))</f>
        <v/>
      </c>
      <c r="Q136" s="55" t="str">
        <f t="shared" si="4"/>
        <v>BPS Kota Jakarta Timur</v>
      </c>
      <c r="R136" s="55" t="str">
        <f t="shared" si="56"/>
        <v>#REF!</v>
      </c>
      <c r="S136" s="55" t="str">
        <f t="shared" ref="S136:T136" si="144">S135</f>
        <v>15 Juni sampai dengan 31 Agustus 2026</v>
      </c>
      <c r="T136" s="55" t="str">
        <f t="shared" si="144"/>
        <v>31 Agustus 2026</v>
      </c>
      <c r="U136" s="59" t="str">
        <f>VLOOKUP(G136,'MITRA (REFERENSI)'!$A:$Z,17,FALSE)</f>
        <v>arimbisandiwarsito@gmail.com</v>
      </c>
      <c r="V136" s="59" t="str">
        <f>VLOOKUP(G136,'MITRA (REFERENSI)'!$A:$Z,11,FALSE)</f>
        <v>Pr</v>
      </c>
      <c r="W136" s="60"/>
      <c r="X136" s="61" t="s">
        <v>7083</v>
      </c>
      <c r="Y136" s="64" t="s">
        <v>4860</v>
      </c>
      <c r="Z136" s="62"/>
      <c r="AA136" s="63"/>
      <c r="AB136" s="62"/>
      <c r="AC136" s="62"/>
      <c r="AD136" s="62"/>
      <c r="AE136" s="62"/>
      <c r="AF136" s="62"/>
      <c r="AG136" s="72"/>
      <c r="AH136" s="72"/>
      <c r="AI136" s="72"/>
      <c r="AJ136" s="72"/>
      <c r="AK136" s="59" t="str">
        <f>VLOOKUP(G136,'MITRA (REFERENSI)'!$A:$Z,5,FALSE)</f>
        <v>Jl. Tipar No.13 Rt007 Rw007</v>
      </c>
      <c r="AL136" s="59" t="str">
        <f>VLOOKUP(G136,'MITRA (REFERENSI)'!$A:$Z,13,FALSE)</f>
        <v>Mengurus Rumah Tangga</v>
      </c>
      <c r="AM136" s="59" t="str">
        <f>VLOOKUP(G136,'MITRA (REFERENSI)'!$A:$Z,14,FALSE)</f>
        <v/>
      </c>
    </row>
    <row r="137" ht="15.75" customHeight="1">
      <c r="A137" s="53" t="s">
        <v>5199</v>
      </c>
      <c r="B137" s="54">
        <v>1.0</v>
      </c>
      <c r="C137" s="54" t="s">
        <v>4880</v>
      </c>
      <c r="D137" s="55" t="str">
        <f t="shared" si="1"/>
        <v>1E</v>
      </c>
      <c r="E137" s="55" t="str">
        <f>VLOOKUP(D137,'KELAS (REFERENSI)'!$E$1:$J$68,6,FALSE)</f>
        <v>BWP</v>
      </c>
      <c r="F137" s="56" t="str">
        <f t="shared" si="2"/>
        <v>PETUGAS.0136/SPK/SE/PML/3172/2026</v>
      </c>
      <c r="G137" s="61" t="s">
        <v>3168</v>
      </c>
      <c r="H137" s="56" t="str">
        <f>VLOOKUP(G137,'MITRA (REFERENSI)'!$A:$Z,16,FALSE)</f>
        <v>317222020062</v>
      </c>
      <c r="I137" s="56" t="str">
        <f>VLOOKUP(G137,'MITRA (REFERENSI)'!$A:$Z,25,FALSE)</f>
        <v>Mengurus Rumah Tangga</v>
      </c>
      <c r="J137" s="55" t="str">
        <f>VLOOKUP(G137,'MITRA (REFERENSI)'!$A:$Z,26,FALSE)</f>
        <v>#REF!</v>
      </c>
      <c r="K137" s="55" t="str">
        <f>VLOOKUP(G137,'MITRA (REFERENSI)'!$A:$Z,15,FALSE)</f>
        <v>+62 881-0243-20005</v>
      </c>
      <c r="L137" s="55" t="str">
        <f>VLOOKUP(G137,'MITRA (REFERENSI)'!$A:$Z,15,FALSE)</f>
        <v>+62 881-0243-20005</v>
      </c>
      <c r="M137" s="55" t="str">
        <f>IF(B137=1,'KELAS (REFERENSI)'!M137,IF(B137=2,'KELAS (REFERENSI)'!M152,IF(B137=3,'KELAS (REFERENSI)'!M167,IF(B137=4,'KELAS (REFERENSI)'!M182,""))))</f>
        <v/>
      </c>
      <c r="N137" s="55" t="str">
        <f>IF(B137=1,'KELAS (REFERENSI)'!N137,IF(B137=2,'KELAS (REFERENSI)'!N152,IF(B137=3,'KELAS (REFERENSI)'!N167,IF(B137=4,'KELAS (REFERENSI)'!N182,""))))</f>
        <v/>
      </c>
      <c r="O137" s="55" t="str">
        <f>IF(B137=1,'KELAS (REFERENSI)'!O137,IF(B137=2,'KELAS (REFERENSI)'!O152,IF(B137=3,'KELAS (REFERENSI)'!O167,IF(B137=4,'KELAS (REFERENSI)'!O182,""))))</f>
        <v/>
      </c>
      <c r="P137" s="55" t="str">
        <f>IF(B137=1,'KELAS (REFERENSI)'!P137,IF(B137=2,'KELAS (REFERENSI)'!P152,IF(B137=3,'KELAS (REFERENSI)'!P167,IF(B137=4,'KELAS (REFERENSI)'!P182,""))))</f>
        <v/>
      </c>
      <c r="Q137" s="55" t="str">
        <f t="shared" si="4"/>
        <v>BPS Kota Jakarta Timur</v>
      </c>
      <c r="R137" s="55" t="str">
        <f t="shared" si="56"/>
        <v>#REF!</v>
      </c>
      <c r="S137" s="55" t="str">
        <f t="shared" ref="S137:T137" si="145">S136</f>
        <v>15 Juni sampai dengan 31 Agustus 2026</v>
      </c>
      <c r="T137" s="55" t="str">
        <f t="shared" si="145"/>
        <v>31 Agustus 2026</v>
      </c>
      <c r="U137" s="59" t="str">
        <f>VLOOKUP(G137,'MITRA (REFERENSI)'!$A:$Z,17,FALSE)</f>
        <v>putrike2budi@gmail.com</v>
      </c>
      <c r="V137" s="59" t="str">
        <f>VLOOKUP(G137,'MITRA (REFERENSI)'!$A:$Z,11,FALSE)</f>
        <v>Pr</v>
      </c>
      <c r="W137" s="60"/>
      <c r="X137" s="61" t="s">
        <v>7083</v>
      </c>
      <c r="Y137" s="64" t="s">
        <v>4860</v>
      </c>
      <c r="Z137" s="62"/>
      <c r="AA137" s="63"/>
      <c r="AB137" s="62"/>
      <c r="AC137" s="62"/>
      <c r="AD137" s="62"/>
      <c r="AE137" s="62"/>
      <c r="AF137" s="62"/>
      <c r="AG137" s="72"/>
      <c r="AH137" s="72"/>
      <c r="AI137" s="72"/>
      <c r="AJ137" s="72"/>
      <c r="AK137" s="59" t="str">
        <f>VLOOKUP(G137,'MITRA (REFERENSI)'!$A:$Z,5,FALSE)</f>
        <v>JL. DELTA RT 004 RW 008</v>
      </c>
      <c r="AL137" s="59" t="str">
        <f>VLOOKUP(G137,'MITRA (REFERENSI)'!$A:$Z,13,FALSE)</f>
        <v>Mengurus Rumah Tangga</v>
      </c>
      <c r="AM137" s="59" t="str">
        <f>VLOOKUP(G137,'MITRA (REFERENSI)'!$A:$Z,14,FALSE)</f>
        <v/>
      </c>
    </row>
    <row r="138" ht="15.75" customHeight="1">
      <c r="A138" s="53" t="s">
        <v>5200</v>
      </c>
      <c r="B138" s="54">
        <v>1.0</v>
      </c>
      <c r="C138" s="54" t="s">
        <v>4880</v>
      </c>
      <c r="D138" s="55" t="str">
        <f t="shared" si="1"/>
        <v>1E</v>
      </c>
      <c r="E138" s="55" t="str">
        <f>VLOOKUP(D138,'KELAS (REFERENSI)'!$E$1:$J$68,6,FALSE)</f>
        <v>BWP</v>
      </c>
      <c r="F138" s="56" t="str">
        <f t="shared" si="2"/>
        <v>PETUGAS.0137/SPK/SE/PML/3172/2026</v>
      </c>
      <c r="G138" s="61" t="s">
        <v>410</v>
      </c>
      <c r="H138" s="56" t="str">
        <f>VLOOKUP(G138,'MITRA (REFERENSI)'!$A:$Z,16,FALSE)</f>
        <v>317222010460</v>
      </c>
      <c r="I138" s="56" t="str">
        <f>VLOOKUP(G138,'MITRA (REFERENSI)'!$A:$Z,25,FALSE)</f>
        <v>Kader PKK / Karang Taruna / Kader Lainnya</v>
      </c>
      <c r="J138" s="55" t="str">
        <f>VLOOKUP(G138,'MITRA (REFERENSI)'!$A:$Z,26,FALSE)</f>
        <v>#REF!</v>
      </c>
      <c r="K138" s="55" t="str">
        <f>VLOOKUP(G138,'MITRA (REFERENSI)'!$A:$Z,15,FALSE)</f>
        <v>+62 812-1363-107</v>
      </c>
      <c r="L138" s="55" t="str">
        <f>VLOOKUP(G138,'MITRA (REFERENSI)'!$A:$Z,15,FALSE)</f>
        <v>+62 812-1363-107</v>
      </c>
      <c r="M138" s="55" t="str">
        <f>IF(B138=1,'KELAS (REFERENSI)'!M138,IF(B138=2,'KELAS (REFERENSI)'!M153,IF(B138=3,'KELAS (REFERENSI)'!M168,IF(B138=4,'KELAS (REFERENSI)'!M183,""))))</f>
        <v/>
      </c>
      <c r="N138" s="55" t="str">
        <f>IF(B138=1,'KELAS (REFERENSI)'!N138,IF(B138=2,'KELAS (REFERENSI)'!N153,IF(B138=3,'KELAS (REFERENSI)'!N168,IF(B138=4,'KELAS (REFERENSI)'!N183,""))))</f>
        <v/>
      </c>
      <c r="O138" s="55" t="str">
        <f>IF(B138=1,'KELAS (REFERENSI)'!O138,IF(B138=2,'KELAS (REFERENSI)'!O153,IF(B138=3,'KELAS (REFERENSI)'!O168,IF(B138=4,'KELAS (REFERENSI)'!O183,""))))</f>
        <v/>
      </c>
      <c r="P138" s="55" t="str">
        <f>IF(B138=1,'KELAS (REFERENSI)'!P138,IF(B138=2,'KELAS (REFERENSI)'!P153,IF(B138=3,'KELAS (REFERENSI)'!P168,IF(B138=4,'KELAS (REFERENSI)'!P183,""))))</f>
        <v/>
      </c>
      <c r="Q138" s="55" t="str">
        <f t="shared" si="4"/>
        <v>BPS Kota Jakarta Timur</v>
      </c>
      <c r="R138" s="55" t="str">
        <f t="shared" si="56"/>
        <v>#REF!</v>
      </c>
      <c r="S138" s="55" t="str">
        <f t="shared" ref="S138:T138" si="146">S137</f>
        <v>15 Juni sampai dengan 31 Agustus 2026</v>
      </c>
      <c r="T138" s="55" t="str">
        <f t="shared" si="146"/>
        <v>31 Agustus 2026</v>
      </c>
      <c r="U138" s="59" t="str">
        <f>VLOOKUP(G138,'MITRA (REFERENSI)'!$A:$Z,17,FALSE)</f>
        <v>damayantianita0@gmail.com</v>
      </c>
      <c r="V138" s="59" t="str">
        <f>VLOOKUP(G138,'MITRA (REFERENSI)'!$A:$Z,11,FALSE)</f>
        <v>Pr</v>
      </c>
      <c r="W138" s="60"/>
      <c r="X138" s="61" t="s">
        <v>7084</v>
      </c>
      <c r="Y138" s="64" t="s">
        <v>4860</v>
      </c>
      <c r="Z138" s="62"/>
      <c r="AA138" s="63"/>
      <c r="AB138" s="62"/>
      <c r="AC138" s="62"/>
      <c r="AD138" s="62"/>
      <c r="AE138" s="62"/>
      <c r="AF138" s="62"/>
      <c r="AG138" s="72"/>
      <c r="AH138" s="72"/>
      <c r="AI138" s="72"/>
      <c r="AJ138" s="72"/>
      <c r="AK138" s="59" t="str">
        <f>VLOOKUP(G138,'MITRA (REFERENSI)'!$A:$Z,5,FALSE)</f>
        <v>Jl tipar kp raden rt 007/07</v>
      </c>
      <c r="AL138" s="59" t="str">
        <f>VLOOKUP(G138,'MITRA (REFERENSI)'!$A:$Z,13,FALSE)</f>
        <v>Kader PKK / Karang Taruna / Kader Lainnya</v>
      </c>
      <c r="AM138" s="59" t="str">
        <f>VLOOKUP(G138,'MITRA (REFERENSI)'!$A:$Z,14,FALSE)</f>
        <v/>
      </c>
    </row>
    <row r="139" ht="15.75" customHeight="1">
      <c r="A139" s="53" t="s">
        <v>5201</v>
      </c>
      <c r="B139" s="54">
        <v>1.0</v>
      </c>
      <c r="C139" s="54" t="s">
        <v>4880</v>
      </c>
      <c r="D139" s="55" t="str">
        <f t="shared" si="1"/>
        <v>1E</v>
      </c>
      <c r="E139" s="55" t="str">
        <f>VLOOKUP(D139,'KELAS (REFERENSI)'!$E$1:$J$68,6,FALSE)</f>
        <v>BWP</v>
      </c>
      <c r="F139" s="56" t="str">
        <f t="shared" si="2"/>
        <v>PETUGAS.0138/SPK/SE/PML/3172/2026</v>
      </c>
      <c r="G139" s="61" t="s">
        <v>2229</v>
      </c>
      <c r="H139" s="56" t="str">
        <f>VLOOKUP(G139,'MITRA (REFERENSI)'!$A:$Z,16,FALSE)</f>
        <v>317222020020</v>
      </c>
      <c r="I139" s="56" t="str">
        <f>VLOOKUP(G139,'MITRA (REFERENSI)'!$A:$Z,25,FALSE)</f>
        <v>Ojek online</v>
      </c>
      <c r="J139" s="55" t="str">
        <f>VLOOKUP(G139,'MITRA (REFERENSI)'!$A:$Z,26,FALSE)</f>
        <v>#REF!</v>
      </c>
      <c r="K139" s="55" t="str">
        <f>VLOOKUP(G139,'MITRA (REFERENSI)'!$A:$Z,15,FALSE)</f>
        <v>+62 813-8257-5705</v>
      </c>
      <c r="L139" s="55" t="str">
        <f>VLOOKUP(G139,'MITRA (REFERENSI)'!$A:$Z,15,FALSE)</f>
        <v>+62 813-8257-5705</v>
      </c>
      <c r="M139" s="55" t="str">
        <f>IF(B139=1,'KELAS (REFERENSI)'!M139,IF(B139=2,'KELAS (REFERENSI)'!M154,IF(B139=3,'KELAS (REFERENSI)'!M169,IF(B139=4,'KELAS (REFERENSI)'!M184,""))))</f>
        <v/>
      </c>
      <c r="N139" s="55" t="str">
        <f>IF(B139=1,'KELAS (REFERENSI)'!N139,IF(B139=2,'KELAS (REFERENSI)'!N154,IF(B139=3,'KELAS (REFERENSI)'!N169,IF(B139=4,'KELAS (REFERENSI)'!N184,""))))</f>
        <v/>
      </c>
      <c r="O139" s="55" t="str">
        <f>IF(B139=1,'KELAS (REFERENSI)'!O139,IF(B139=2,'KELAS (REFERENSI)'!O154,IF(B139=3,'KELAS (REFERENSI)'!O169,IF(B139=4,'KELAS (REFERENSI)'!O184,""))))</f>
        <v/>
      </c>
      <c r="P139" s="55" t="str">
        <f>IF(B139=1,'KELAS (REFERENSI)'!P139,IF(B139=2,'KELAS (REFERENSI)'!P154,IF(B139=3,'KELAS (REFERENSI)'!P169,IF(B139=4,'KELAS (REFERENSI)'!P184,""))))</f>
        <v/>
      </c>
      <c r="Q139" s="55" t="str">
        <f t="shared" si="4"/>
        <v>BPS Kota Jakarta Timur</v>
      </c>
      <c r="R139" s="55" t="str">
        <f t="shared" si="56"/>
        <v>#REF!</v>
      </c>
      <c r="S139" s="55" t="str">
        <f t="shared" ref="S139:T139" si="147">S138</f>
        <v>15 Juni sampai dengan 31 Agustus 2026</v>
      </c>
      <c r="T139" s="55" t="str">
        <f t="shared" si="147"/>
        <v>31 Agustus 2026</v>
      </c>
      <c r="U139" s="59" t="str">
        <f>VLOOKUP(G139,'MITRA (REFERENSI)'!$A:$Z,17,FALSE)</f>
        <v>abiemargono@gmail.com</v>
      </c>
      <c r="V139" s="59" t="str">
        <f>VLOOKUP(G139,'MITRA (REFERENSI)'!$A:$Z,11,FALSE)</f>
        <v>Lk</v>
      </c>
      <c r="W139" s="60"/>
      <c r="X139" s="61" t="s">
        <v>7083</v>
      </c>
      <c r="Y139" s="64" t="s">
        <v>4860</v>
      </c>
      <c r="Z139" s="62"/>
      <c r="AA139" s="63"/>
      <c r="AB139" s="62"/>
      <c r="AC139" s="62"/>
      <c r="AD139" s="62"/>
      <c r="AE139" s="62"/>
      <c r="AF139" s="62"/>
      <c r="AG139" s="72"/>
      <c r="AH139" s="72"/>
      <c r="AI139" s="72"/>
      <c r="AJ139" s="72"/>
      <c r="AK139" s="59" t="str">
        <f>VLOOKUP(G139,'MITRA (REFERENSI)'!$A:$Z,5,FALSE)</f>
        <v>Jalan MASJID AL JADID</v>
      </c>
      <c r="AL139" s="59" t="str">
        <f>VLOOKUP(G139,'MITRA (REFERENSI)'!$A:$Z,13,FALSE)</f>
        <v>Lainnya</v>
      </c>
      <c r="AM139" s="59" t="str">
        <f>VLOOKUP(G139,'MITRA (REFERENSI)'!$A:$Z,14,FALSE)</f>
        <v>Ojek online</v>
      </c>
    </row>
    <row r="140" ht="15.75" customHeight="1">
      <c r="A140" s="53" t="s">
        <v>5202</v>
      </c>
      <c r="B140" s="54">
        <v>1.0</v>
      </c>
      <c r="C140" s="54" t="s">
        <v>4880</v>
      </c>
      <c r="D140" s="55" t="str">
        <f t="shared" si="1"/>
        <v>1E</v>
      </c>
      <c r="E140" s="55" t="str">
        <f>VLOOKUP(D140,'KELAS (REFERENSI)'!$E$1:$J$68,6,FALSE)</f>
        <v>BWP</v>
      </c>
      <c r="F140" s="56" t="str">
        <f t="shared" si="2"/>
        <v>PETUGAS.0139/SPK/SE/PML/3172/2026</v>
      </c>
      <c r="G140" s="61" t="s">
        <v>4306</v>
      </c>
      <c r="H140" s="56" t="str">
        <f>VLOOKUP(G140,'MITRA (REFERENSI)'!$A:$Z,16,FALSE)</f>
        <v>317222070006</v>
      </c>
      <c r="I140" s="56" t="str">
        <f>VLOOKUP(G140,'MITRA (REFERENSI)'!$A:$Z,25,FALSE)</f>
        <v>Kader PKK / Karang Taruna / Kader Lainnya</v>
      </c>
      <c r="J140" s="55" t="str">
        <f>VLOOKUP(G140,'MITRA (REFERENSI)'!$A:$Z,26,FALSE)</f>
        <v>#REF!</v>
      </c>
      <c r="K140" s="55" t="str">
        <f>VLOOKUP(G140,'MITRA (REFERENSI)'!$A:$Z,15,FALSE)</f>
        <v>+62 813-1446-3845</v>
      </c>
      <c r="L140" s="55" t="str">
        <f>VLOOKUP(G140,'MITRA (REFERENSI)'!$A:$Z,15,FALSE)</f>
        <v>+62 813-1446-3845</v>
      </c>
      <c r="M140" s="55" t="str">
        <f>IF(B140=1,'KELAS (REFERENSI)'!M140,IF(B140=2,'KELAS (REFERENSI)'!M155,IF(B140=3,'KELAS (REFERENSI)'!M170,IF(B140=4,'KELAS (REFERENSI)'!M185,""))))</f>
        <v/>
      </c>
      <c r="N140" s="55" t="str">
        <f>IF(B140=1,'KELAS (REFERENSI)'!N140,IF(B140=2,'KELAS (REFERENSI)'!N155,IF(B140=3,'KELAS (REFERENSI)'!N170,IF(B140=4,'KELAS (REFERENSI)'!N185,""))))</f>
        <v/>
      </c>
      <c r="O140" s="55" t="str">
        <f>IF(B140=1,'KELAS (REFERENSI)'!O140,IF(B140=2,'KELAS (REFERENSI)'!O155,IF(B140=3,'KELAS (REFERENSI)'!O170,IF(B140=4,'KELAS (REFERENSI)'!O185,""))))</f>
        <v/>
      </c>
      <c r="P140" s="55" t="str">
        <f>IF(B140=1,'KELAS (REFERENSI)'!P140,IF(B140=2,'KELAS (REFERENSI)'!P155,IF(B140=3,'KELAS (REFERENSI)'!P170,IF(B140=4,'KELAS (REFERENSI)'!P185,""))))</f>
        <v/>
      </c>
      <c r="Q140" s="55" t="str">
        <f t="shared" si="4"/>
        <v>BPS Kota Jakarta Timur</v>
      </c>
      <c r="R140" s="55" t="str">
        <f t="shared" si="56"/>
        <v>#REF!</v>
      </c>
      <c r="S140" s="55" t="str">
        <f t="shared" ref="S140:T140" si="148">S139</f>
        <v>15 Juni sampai dengan 31 Agustus 2026</v>
      </c>
      <c r="T140" s="55" t="str">
        <f t="shared" si="148"/>
        <v>31 Agustus 2026</v>
      </c>
      <c r="U140" s="59" t="str">
        <f>VLOOKUP(G140,'MITRA (REFERENSI)'!$A:$Z,17,FALSE)</f>
        <v>umidiena@gmail.com</v>
      </c>
      <c r="V140" s="59" t="str">
        <f>VLOOKUP(G140,'MITRA (REFERENSI)'!$A:$Z,11,FALSE)</f>
        <v>Pr</v>
      </c>
      <c r="W140" s="60"/>
      <c r="X140" s="61" t="s">
        <v>7083</v>
      </c>
      <c r="Y140" s="64" t="s">
        <v>4860</v>
      </c>
      <c r="Z140" s="62"/>
      <c r="AA140" s="63"/>
      <c r="AB140" s="62"/>
      <c r="AC140" s="62"/>
      <c r="AD140" s="62"/>
      <c r="AE140" s="62"/>
      <c r="AF140" s="62"/>
      <c r="AG140" s="72"/>
      <c r="AH140" s="72"/>
      <c r="AI140" s="72"/>
      <c r="AJ140" s="72"/>
      <c r="AK140" s="59" t="str">
        <f>VLOOKUP(G140,'MITRA (REFERENSI)'!$A:$Z,5,FALSE)</f>
        <v>Gang H. Matsani no. 25A RT.001 RW.09</v>
      </c>
      <c r="AL140" s="59" t="str">
        <f>VLOOKUP(G140,'MITRA (REFERENSI)'!$A:$Z,13,FALSE)</f>
        <v>Kader PKK / Karang Taruna / Kader Lainnya</v>
      </c>
      <c r="AM140" s="59" t="str">
        <f>VLOOKUP(G140,'MITRA (REFERENSI)'!$A:$Z,14,FALSE)</f>
        <v/>
      </c>
    </row>
    <row r="141" ht="15.75" customHeight="1">
      <c r="A141" s="53" t="s">
        <v>5203</v>
      </c>
      <c r="B141" s="54">
        <v>1.0</v>
      </c>
      <c r="C141" s="54" t="s">
        <v>4880</v>
      </c>
      <c r="D141" s="55" t="str">
        <f t="shared" si="1"/>
        <v>1E</v>
      </c>
      <c r="E141" s="55" t="str">
        <f>VLOOKUP(D141,'KELAS (REFERENSI)'!$E$1:$J$68,6,FALSE)</f>
        <v>BWP</v>
      </c>
      <c r="F141" s="56" t="str">
        <f t="shared" si="2"/>
        <v>PETUGAS.0140/SPK/SE/PML/3172/2026</v>
      </c>
      <c r="G141" s="61" t="s">
        <v>4600</v>
      </c>
      <c r="H141" s="56" t="str">
        <f>VLOOKUP(G141,'MITRA (REFERENSI)'!$A:$Z,16,FALSE)</f>
        <v>317222020059</v>
      </c>
      <c r="I141" s="56" t="str">
        <f>VLOOKUP(G141,'MITRA (REFERENSI)'!$A:$Z,25,FALSE)</f>
        <v>Kader PKK / Karang Taruna / Kader Lainnya</v>
      </c>
      <c r="J141" s="55" t="str">
        <f>VLOOKUP(G141,'MITRA (REFERENSI)'!$A:$Z,26,FALSE)</f>
        <v>#REF!</v>
      </c>
      <c r="K141" s="55" t="str">
        <f>VLOOKUP(G141,'MITRA (REFERENSI)'!$A:$Z,15,FALSE)</f>
        <v>+62 853-1125-4429</v>
      </c>
      <c r="L141" s="55" t="str">
        <f>VLOOKUP(G141,'MITRA (REFERENSI)'!$A:$Z,15,FALSE)</f>
        <v>+62 853-1125-4429</v>
      </c>
      <c r="M141" s="55" t="str">
        <f>IF(B141=1,'KELAS (REFERENSI)'!M141,IF(B141=2,'KELAS (REFERENSI)'!M156,IF(B141=3,'KELAS (REFERENSI)'!M171,IF(B141=4,'KELAS (REFERENSI)'!M186,""))))</f>
        <v/>
      </c>
      <c r="N141" s="55" t="str">
        <f>IF(B141=1,'KELAS (REFERENSI)'!N141,IF(B141=2,'KELAS (REFERENSI)'!N156,IF(B141=3,'KELAS (REFERENSI)'!N171,IF(B141=4,'KELAS (REFERENSI)'!N186,""))))</f>
        <v/>
      </c>
      <c r="O141" s="55" t="str">
        <f>IF(B141=1,'KELAS (REFERENSI)'!O141,IF(B141=2,'KELAS (REFERENSI)'!O156,IF(B141=3,'KELAS (REFERENSI)'!O171,IF(B141=4,'KELAS (REFERENSI)'!O186,""))))</f>
        <v/>
      </c>
      <c r="P141" s="55" t="str">
        <f>IF(B141=1,'KELAS (REFERENSI)'!P141,IF(B141=2,'KELAS (REFERENSI)'!P156,IF(B141=3,'KELAS (REFERENSI)'!P171,IF(B141=4,'KELAS (REFERENSI)'!P186,""))))</f>
        <v/>
      </c>
      <c r="Q141" s="55" t="str">
        <f t="shared" si="4"/>
        <v>BPS Kota Jakarta Timur</v>
      </c>
      <c r="R141" s="55" t="str">
        <f t="shared" si="56"/>
        <v>#REF!</v>
      </c>
      <c r="S141" s="55" t="str">
        <f t="shared" ref="S141:T141" si="149">S140</f>
        <v>15 Juni sampai dengan 31 Agustus 2026</v>
      </c>
      <c r="T141" s="55" t="str">
        <f t="shared" si="149"/>
        <v>31 Agustus 2026</v>
      </c>
      <c r="U141" s="59" t="str">
        <f>VLOOKUP(G141,'MITRA (REFERENSI)'!$A:$Z,17,FALSE)</f>
        <v>Wulanyuli0701@gmail.com</v>
      </c>
      <c r="V141" s="59" t="str">
        <f>VLOOKUP(G141,'MITRA (REFERENSI)'!$A:$Z,11,FALSE)</f>
        <v>Pr</v>
      </c>
      <c r="W141" s="60"/>
      <c r="X141" s="61" t="s">
        <v>7083</v>
      </c>
      <c r="Y141" s="64" t="s">
        <v>4860</v>
      </c>
      <c r="Z141" s="62"/>
      <c r="AA141" s="63"/>
      <c r="AB141" s="62"/>
      <c r="AC141" s="62"/>
      <c r="AD141" s="62"/>
      <c r="AE141" s="62"/>
      <c r="AF141" s="62"/>
      <c r="AG141" s="72"/>
      <c r="AH141" s="72"/>
      <c r="AI141" s="72"/>
      <c r="AJ141" s="72"/>
      <c r="AK141" s="59" t="str">
        <f>VLOOKUP(G141,'MITRA (REFERENSI)'!$A:$Z,5,FALSE)</f>
        <v>Jl baret biru 3 rt 10/03 kalisari pasar rebo</v>
      </c>
      <c r="AL141" s="59" t="str">
        <f>VLOOKUP(G141,'MITRA (REFERENSI)'!$A:$Z,13,FALSE)</f>
        <v>Kader PKK / Karang Taruna / Kader Lainnya</v>
      </c>
      <c r="AM141" s="59" t="str">
        <f>VLOOKUP(G141,'MITRA (REFERENSI)'!$A:$Z,14,FALSE)</f>
        <v/>
      </c>
    </row>
    <row r="142" ht="15.75" customHeight="1">
      <c r="A142" s="53" t="s">
        <v>5204</v>
      </c>
      <c r="B142" s="54">
        <v>1.0</v>
      </c>
      <c r="C142" s="54" t="s">
        <v>4880</v>
      </c>
      <c r="D142" s="55" t="str">
        <f t="shared" si="1"/>
        <v>1E</v>
      </c>
      <c r="E142" s="55" t="str">
        <f>VLOOKUP(D142,'KELAS (REFERENSI)'!$E$1:$J$68,6,FALSE)</f>
        <v>BWP</v>
      </c>
      <c r="F142" s="56" t="str">
        <f t="shared" si="2"/>
        <v>PETUGAS.0141/SPK/SE/PML/3172/2026</v>
      </c>
      <c r="G142" s="61" t="s">
        <v>1240</v>
      </c>
      <c r="H142" s="56" t="str">
        <f>VLOOKUP(G142,'MITRA (REFERENSI)'!$A:$Z,16,FALSE)</f>
        <v>317222020075</v>
      </c>
      <c r="I142" s="56" t="str">
        <f>VLOOKUP(G142,'MITRA (REFERENSI)'!$A:$Z,25,FALSE)</f>
        <v>Mengurus Rumah Tangga</v>
      </c>
      <c r="J142" s="55" t="str">
        <f>VLOOKUP(G142,'MITRA (REFERENSI)'!$A:$Z,26,FALSE)</f>
        <v>#REF!</v>
      </c>
      <c r="K142" s="55" t="str">
        <f>VLOOKUP(G142,'MITRA (REFERENSI)'!$A:$Z,15,FALSE)</f>
        <v>+62 813-8794-2130</v>
      </c>
      <c r="L142" s="55" t="str">
        <f>VLOOKUP(G142,'MITRA (REFERENSI)'!$A:$Z,15,FALSE)</f>
        <v>+62 813-8794-2130</v>
      </c>
      <c r="M142" s="55" t="str">
        <f>IF(B142=1,'KELAS (REFERENSI)'!M142,IF(B142=2,'KELAS (REFERENSI)'!M157,IF(B142=3,'KELAS (REFERENSI)'!M172,IF(B142=4,'KELAS (REFERENSI)'!M187,""))))</f>
        <v/>
      </c>
      <c r="N142" s="55" t="str">
        <f>IF(B142=1,'KELAS (REFERENSI)'!N142,IF(B142=2,'KELAS (REFERENSI)'!N157,IF(B142=3,'KELAS (REFERENSI)'!N172,IF(B142=4,'KELAS (REFERENSI)'!N187,""))))</f>
        <v/>
      </c>
      <c r="O142" s="55" t="str">
        <f>IF(B142=1,'KELAS (REFERENSI)'!O142,IF(B142=2,'KELAS (REFERENSI)'!O157,IF(B142=3,'KELAS (REFERENSI)'!O172,IF(B142=4,'KELAS (REFERENSI)'!O187,""))))</f>
        <v/>
      </c>
      <c r="P142" s="55" t="str">
        <f>IF(B142=1,'KELAS (REFERENSI)'!P142,IF(B142=2,'KELAS (REFERENSI)'!P157,IF(B142=3,'KELAS (REFERENSI)'!P172,IF(B142=4,'KELAS (REFERENSI)'!P187,""))))</f>
        <v/>
      </c>
      <c r="Q142" s="55" t="str">
        <f t="shared" si="4"/>
        <v>BPS Kota Jakarta Timur</v>
      </c>
      <c r="R142" s="55" t="str">
        <f t="shared" si="56"/>
        <v>#REF!</v>
      </c>
      <c r="S142" s="55" t="str">
        <f t="shared" ref="S142:T142" si="150">S141</f>
        <v>15 Juni sampai dengan 31 Agustus 2026</v>
      </c>
      <c r="T142" s="55" t="str">
        <f t="shared" si="150"/>
        <v>31 Agustus 2026</v>
      </c>
      <c r="U142" s="59" t="str">
        <f>VLOOKUP(G142,'MITRA (REFERENSI)'!$A:$Z,17,FALSE)</f>
        <v>eli.irnik3344@gmail.com</v>
      </c>
      <c r="V142" s="59" t="str">
        <f>VLOOKUP(G142,'MITRA (REFERENSI)'!$A:$Z,11,FALSE)</f>
        <v>Pr</v>
      </c>
      <c r="W142" s="60"/>
      <c r="X142" s="61" t="s">
        <v>7084</v>
      </c>
      <c r="Y142" s="64" t="s">
        <v>4860</v>
      </c>
      <c r="Z142" s="62"/>
      <c r="AA142" s="63"/>
      <c r="AB142" s="62"/>
      <c r="AC142" s="62"/>
      <c r="AD142" s="62"/>
      <c r="AE142" s="62"/>
      <c r="AF142" s="62"/>
      <c r="AG142" s="72"/>
      <c r="AH142" s="72"/>
      <c r="AI142" s="72"/>
      <c r="AJ142" s="72"/>
      <c r="AK142" s="59" t="str">
        <f>VLOOKUP(G142,'MITRA (REFERENSI)'!$A:$Z,5,FALSE)</f>
        <v>Jalan Kalisari Raya No. 155 Rt 003 Rw 003</v>
      </c>
      <c r="AL142" s="59" t="str">
        <f>VLOOKUP(G142,'MITRA (REFERENSI)'!$A:$Z,13,FALSE)</f>
        <v>Mengurus Rumah Tangga</v>
      </c>
      <c r="AM142" s="59" t="str">
        <f>VLOOKUP(G142,'MITRA (REFERENSI)'!$A:$Z,14,FALSE)</f>
        <v/>
      </c>
    </row>
    <row r="143" ht="15.75" customHeight="1">
      <c r="A143" s="53" t="s">
        <v>5205</v>
      </c>
      <c r="B143" s="54">
        <v>1.0</v>
      </c>
      <c r="C143" s="54" t="s">
        <v>4880</v>
      </c>
      <c r="D143" s="55" t="str">
        <f t="shared" si="1"/>
        <v>1E</v>
      </c>
      <c r="E143" s="55" t="str">
        <f>VLOOKUP(D143,'KELAS (REFERENSI)'!$E$1:$J$68,6,FALSE)</f>
        <v>BWP</v>
      </c>
      <c r="F143" s="56" t="str">
        <f t="shared" si="2"/>
        <v>PETUGAS.0142/SPK/SE/PML/3172/2026</v>
      </c>
      <c r="G143" s="61" t="s">
        <v>718</v>
      </c>
      <c r="H143" s="56" t="str">
        <f>VLOOKUP(G143,'MITRA (REFERENSI)'!$A:$Z,16,FALSE)</f>
        <v>317222020041</v>
      </c>
      <c r="I143" s="56" t="str">
        <f>VLOOKUP(G143,'MITRA (REFERENSI)'!$A:$Z,25,FALSE)</f>
        <v>Pelajar / Mahasiswa</v>
      </c>
      <c r="J143" s="55" t="str">
        <f>VLOOKUP(G143,'MITRA (REFERENSI)'!$A:$Z,26,FALSE)</f>
        <v>#REF!</v>
      </c>
      <c r="K143" s="55" t="str">
        <f>VLOOKUP(G143,'MITRA (REFERENSI)'!$A:$Z,15,FALSE)</f>
        <v>+62 888-8927-151</v>
      </c>
      <c r="L143" s="55" t="str">
        <f>VLOOKUP(G143,'MITRA (REFERENSI)'!$A:$Z,15,FALSE)</f>
        <v>+62 888-8927-151</v>
      </c>
      <c r="M143" s="55" t="str">
        <f>IF(B143=1,'KELAS (REFERENSI)'!M143,IF(B143=2,'KELAS (REFERENSI)'!M158,IF(B143=3,'KELAS (REFERENSI)'!M173,IF(B143=4,'KELAS (REFERENSI)'!M188,""))))</f>
        <v/>
      </c>
      <c r="N143" s="55" t="str">
        <f>IF(B143=1,'KELAS (REFERENSI)'!N143,IF(B143=2,'KELAS (REFERENSI)'!N158,IF(B143=3,'KELAS (REFERENSI)'!N173,IF(B143=4,'KELAS (REFERENSI)'!N188,""))))</f>
        <v/>
      </c>
      <c r="O143" s="55" t="str">
        <f>IF(B143=1,'KELAS (REFERENSI)'!O143,IF(B143=2,'KELAS (REFERENSI)'!O158,IF(B143=3,'KELAS (REFERENSI)'!O173,IF(B143=4,'KELAS (REFERENSI)'!O188,""))))</f>
        <v/>
      </c>
      <c r="P143" s="55" t="str">
        <f>IF(B143=1,'KELAS (REFERENSI)'!P143,IF(B143=2,'KELAS (REFERENSI)'!P158,IF(B143=3,'KELAS (REFERENSI)'!P173,IF(B143=4,'KELAS (REFERENSI)'!P188,""))))</f>
        <v/>
      </c>
      <c r="Q143" s="55" t="str">
        <f t="shared" si="4"/>
        <v>BPS Kota Jakarta Timur</v>
      </c>
      <c r="R143" s="55" t="str">
        <f t="shared" si="56"/>
        <v>#REF!</v>
      </c>
      <c r="S143" s="55" t="str">
        <f t="shared" ref="S143:T143" si="151">S142</f>
        <v>15 Juni sampai dengan 31 Agustus 2026</v>
      </c>
      <c r="T143" s="55" t="str">
        <f t="shared" si="151"/>
        <v>31 Agustus 2026</v>
      </c>
      <c r="U143" s="59" t="str">
        <f>VLOOKUP(G143,'MITRA (REFERENSI)'!$A:$Z,17,FALSE)</f>
        <v>cintanialusiana221@gmail.com</v>
      </c>
      <c r="V143" s="59" t="str">
        <f>VLOOKUP(G143,'MITRA (REFERENSI)'!$A:$Z,11,FALSE)</f>
        <v>Pr</v>
      </c>
      <c r="W143" s="60"/>
      <c r="X143" s="61" t="s">
        <v>7084</v>
      </c>
      <c r="Y143" s="64" t="s">
        <v>4860</v>
      </c>
      <c r="Z143" s="62"/>
      <c r="AA143" s="63"/>
      <c r="AB143" s="62"/>
      <c r="AC143" s="62"/>
      <c r="AD143" s="62"/>
      <c r="AE143" s="62"/>
      <c r="AF143" s="62"/>
      <c r="AG143" s="72"/>
      <c r="AH143" s="72"/>
      <c r="AI143" s="72"/>
      <c r="AJ143" s="72"/>
      <c r="AK143" s="59" t="str">
        <f>VLOOKUP(G143,'MITRA (REFERENSI)'!$A:$Z,5,FALSE)</f>
        <v>Jalan Baret Biru III</v>
      </c>
      <c r="AL143" s="59" t="str">
        <f>VLOOKUP(G143,'MITRA (REFERENSI)'!$A:$Z,13,FALSE)</f>
        <v>Pelajar / Mahasiswa</v>
      </c>
      <c r="AM143" s="59" t="str">
        <f>VLOOKUP(G143,'MITRA (REFERENSI)'!$A:$Z,14,FALSE)</f>
        <v/>
      </c>
    </row>
    <row r="144" ht="15.75" customHeight="1">
      <c r="A144" s="53" t="s">
        <v>5206</v>
      </c>
      <c r="B144" s="54">
        <v>1.0</v>
      </c>
      <c r="C144" s="54" t="s">
        <v>4880</v>
      </c>
      <c r="D144" s="55" t="str">
        <f t="shared" si="1"/>
        <v>1E</v>
      </c>
      <c r="E144" s="55" t="str">
        <f>VLOOKUP(D144,'KELAS (REFERENSI)'!$E$1:$J$68,6,FALSE)</f>
        <v>BWP</v>
      </c>
      <c r="F144" s="56" t="str">
        <f t="shared" si="2"/>
        <v>PETUGAS.0143/SPK/SE/PML/3172/2026</v>
      </c>
      <c r="G144" s="61" t="s">
        <v>4755</v>
      </c>
      <c r="H144" s="56" t="str">
        <f>VLOOKUP(G144,'MITRA (REFERENSI)'!$A:$Z,16,FALSE)</f>
        <v>317222020054</v>
      </c>
      <c r="I144" s="56" t="str">
        <f>VLOOKUP(G144,'MITRA (REFERENSI)'!$A:$Z,25,FALSE)</f>
        <v>Freelance</v>
      </c>
      <c r="J144" s="55" t="str">
        <f>VLOOKUP(G144,'MITRA (REFERENSI)'!$A:$Z,26,FALSE)</f>
        <v>#REF!</v>
      </c>
      <c r="K144" s="55" t="str">
        <f>VLOOKUP(G144,'MITRA (REFERENSI)'!$A:$Z,15,FALSE)</f>
        <v>+62 858-8694-6506</v>
      </c>
      <c r="L144" s="55" t="str">
        <f>VLOOKUP(G144,'MITRA (REFERENSI)'!$A:$Z,15,FALSE)</f>
        <v>+62 858-8694-6506</v>
      </c>
      <c r="M144" s="55" t="str">
        <f>IF(B144=1,'KELAS (REFERENSI)'!M144,IF(B144=2,'KELAS (REFERENSI)'!M159,IF(B144=3,'KELAS (REFERENSI)'!M174,IF(B144=4,'KELAS (REFERENSI)'!M189,""))))</f>
        <v/>
      </c>
      <c r="N144" s="55" t="str">
        <f>IF(B144=1,'KELAS (REFERENSI)'!N144,IF(B144=2,'KELAS (REFERENSI)'!N159,IF(B144=3,'KELAS (REFERENSI)'!N174,IF(B144=4,'KELAS (REFERENSI)'!N189,""))))</f>
        <v/>
      </c>
      <c r="O144" s="55" t="str">
        <f>IF(B144=1,'KELAS (REFERENSI)'!O144,IF(B144=2,'KELAS (REFERENSI)'!O159,IF(B144=3,'KELAS (REFERENSI)'!O174,IF(B144=4,'KELAS (REFERENSI)'!O189,""))))</f>
        <v/>
      </c>
      <c r="P144" s="55" t="str">
        <f>IF(B144=1,'KELAS (REFERENSI)'!P144,IF(B144=2,'KELAS (REFERENSI)'!P159,IF(B144=3,'KELAS (REFERENSI)'!P174,IF(B144=4,'KELAS (REFERENSI)'!P189,""))))</f>
        <v/>
      </c>
      <c r="Q144" s="55" t="str">
        <f t="shared" si="4"/>
        <v>BPS Kota Jakarta Timur</v>
      </c>
      <c r="R144" s="55" t="str">
        <f t="shared" si="56"/>
        <v>#REF!</v>
      </c>
      <c r="S144" s="55" t="str">
        <f t="shared" ref="S144:T144" si="152">S143</f>
        <v>15 Juni sampai dengan 31 Agustus 2026</v>
      </c>
      <c r="T144" s="55" t="str">
        <f t="shared" si="152"/>
        <v>31 Agustus 2026</v>
      </c>
      <c r="U144" s="59" t="str">
        <f>VLOOKUP(G144,'MITRA (REFERENSI)'!$A:$Z,17,FALSE)</f>
        <v>yurika072600@gmail.com</v>
      </c>
      <c r="V144" s="59" t="str">
        <f>VLOOKUP(G144,'MITRA (REFERENSI)'!$A:$Z,11,FALSE)</f>
        <v>Pr</v>
      </c>
      <c r="W144" s="60"/>
      <c r="X144" s="61" t="s">
        <v>7084</v>
      </c>
      <c r="Y144" s="64" t="s">
        <v>4860</v>
      </c>
      <c r="Z144" s="62"/>
      <c r="AA144" s="63"/>
      <c r="AB144" s="62"/>
      <c r="AC144" s="62"/>
      <c r="AD144" s="62"/>
      <c r="AE144" s="62"/>
      <c r="AF144" s="62"/>
      <c r="AG144" s="72"/>
      <c r="AH144" s="72"/>
      <c r="AI144" s="72"/>
      <c r="AJ144" s="72"/>
      <c r="AK144" s="59" t="str">
        <f>VLOOKUP(G144,'MITRA (REFERENSI)'!$A:$Z,5,FALSE)</f>
        <v>Jln. Baret biru III RT 005 RW 03 No. 12</v>
      </c>
      <c r="AL144" s="59" t="str">
        <f>VLOOKUP(G144,'MITRA (REFERENSI)'!$A:$Z,13,FALSE)</f>
        <v>Lainnya</v>
      </c>
      <c r="AM144" s="59" t="str">
        <f>VLOOKUP(G144,'MITRA (REFERENSI)'!$A:$Z,14,FALSE)</f>
        <v>Freelance</v>
      </c>
    </row>
    <row r="145" ht="15.75" customHeight="1">
      <c r="A145" s="53" t="s">
        <v>5207</v>
      </c>
      <c r="B145" s="54">
        <v>1.0</v>
      </c>
      <c r="C145" s="54" t="s">
        <v>4880</v>
      </c>
      <c r="D145" s="55" t="str">
        <f t="shared" si="1"/>
        <v>1E</v>
      </c>
      <c r="E145" s="55" t="str">
        <f>VLOOKUP(D145,'KELAS (REFERENSI)'!$E$1:$J$68,6,FALSE)</f>
        <v>BWP</v>
      </c>
      <c r="F145" s="56" t="str">
        <f t="shared" si="2"/>
        <v>PETUGAS.0144/SPK/SE/PML/3172/2026</v>
      </c>
      <c r="G145" s="61" t="s">
        <v>517</v>
      </c>
      <c r="H145" s="56" t="str">
        <f>VLOOKUP(G145,'MITRA (REFERENSI)'!$A:$Z,16,FALSE)</f>
        <v>317222020078</v>
      </c>
      <c r="I145" s="56" t="str">
        <f>VLOOKUP(G145,'MITRA (REFERENSI)'!$A:$Z,25,FALSE)</f>
        <v>Kader PKK / Karang Taruna / Kader Lainnya</v>
      </c>
      <c r="J145" s="55" t="str">
        <f>VLOOKUP(G145,'MITRA (REFERENSI)'!$A:$Z,26,FALSE)</f>
        <v>#REF!</v>
      </c>
      <c r="K145" s="55" t="str">
        <f>VLOOKUP(G145,'MITRA (REFERENSI)'!$A:$Z,15,FALSE)</f>
        <v>+62 813-1796-0293</v>
      </c>
      <c r="L145" s="55" t="str">
        <f>VLOOKUP(G145,'MITRA (REFERENSI)'!$A:$Z,15,FALSE)</f>
        <v>+62 813-1796-0293</v>
      </c>
      <c r="M145" s="55" t="str">
        <f>IF(B145=1,'KELAS (REFERENSI)'!M145,IF(B145=2,'KELAS (REFERENSI)'!M160,IF(B145=3,'KELAS (REFERENSI)'!M175,IF(B145=4,'KELAS (REFERENSI)'!M190,""))))</f>
        <v/>
      </c>
      <c r="N145" s="55" t="str">
        <f>IF(B145=1,'KELAS (REFERENSI)'!N145,IF(B145=2,'KELAS (REFERENSI)'!N160,IF(B145=3,'KELAS (REFERENSI)'!N175,IF(B145=4,'KELAS (REFERENSI)'!N190,""))))</f>
        <v/>
      </c>
      <c r="O145" s="55" t="str">
        <f>IF(B145=1,'KELAS (REFERENSI)'!O145,IF(B145=2,'KELAS (REFERENSI)'!O160,IF(B145=3,'KELAS (REFERENSI)'!O175,IF(B145=4,'KELAS (REFERENSI)'!O190,""))))</f>
        <v/>
      </c>
      <c r="P145" s="55" t="str">
        <f>IF(B145=1,'KELAS (REFERENSI)'!P145,IF(B145=2,'KELAS (REFERENSI)'!P160,IF(B145=3,'KELAS (REFERENSI)'!P175,IF(B145=4,'KELAS (REFERENSI)'!P190,""))))</f>
        <v/>
      </c>
      <c r="Q145" s="55" t="str">
        <f t="shared" si="4"/>
        <v>BPS Kota Jakarta Timur</v>
      </c>
      <c r="R145" s="55" t="str">
        <f t="shared" si="56"/>
        <v>#REF!</v>
      </c>
      <c r="S145" s="55" t="str">
        <f t="shared" ref="S145:T145" si="153">S144</f>
        <v>15 Juni sampai dengan 31 Agustus 2026</v>
      </c>
      <c r="T145" s="55" t="str">
        <f t="shared" si="153"/>
        <v>31 Agustus 2026</v>
      </c>
      <c r="U145" s="59" t="str">
        <f>VLOOKUP(G145,'MITRA (REFERENSI)'!$A:$Z,17,FALSE)</f>
        <v>arochman888@gmail.com</v>
      </c>
      <c r="V145" s="59" t="str">
        <f>VLOOKUP(G145,'MITRA (REFERENSI)'!$A:$Z,11,FALSE)</f>
        <v>Lk</v>
      </c>
      <c r="W145" s="60"/>
      <c r="X145" s="61" t="s">
        <v>7083</v>
      </c>
      <c r="Y145" s="64" t="s">
        <v>4860</v>
      </c>
      <c r="Z145" s="62"/>
      <c r="AA145" s="63"/>
      <c r="AB145" s="62"/>
      <c r="AC145" s="62"/>
      <c r="AD145" s="62"/>
      <c r="AE145" s="62"/>
      <c r="AF145" s="62"/>
      <c r="AG145" s="72"/>
      <c r="AH145" s="72"/>
      <c r="AI145" s="72"/>
      <c r="AJ145" s="72"/>
      <c r="AK145" s="59" t="str">
        <f>VLOOKUP(G145,'MITRA (REFERENSI)'!$A:$Z,5,FALSE)</f>
        <v>Jalan Trikora 3 no 149</v>
      </c>
      <c r="AL145" s="59" t="str">
        <f>VLOOKUP(G145,'MITRA (REFERENSI)'!$A:$Z,13,FALSE)</f>
        <v>Kader PKK / Karang Taruna / Kader Lainnya</v>
      </c>
      <c r="AM145" s="59" t="str">
        <f>VLOOKUP(G145,'MITRA (REFERENSI)'!$A:$Z,14,FALSE)</f>
        <v/>
      </c>
    </row>
    <row r="146" ht="15.75" customHeight="1">
      <c r="A146" s="53" t="s">
        <v>5208</v>
      </c>
      <c r="B146" s="54">
        <v>1.0</v>
      </c>
      <c r="C146" s="54" t="s">
        <v>4880</v>
      </c>
      <c r="D146" s="55" t="str">
        <f t="shared" si="1"/>
        <v>1E</v>
      </c>
      <c r="E146" s="55" t="str">
        <f>VLOOKUP(D146,'KELAS (REFERENSI)'!$E$1:$J$68,6,FALSE)</f>
        <v>BWP</v>
      </c>
      <c r="F146" s="56" t="str">
        <f t="shared" si="2"/>
        <v>PETUGAS.0145/SPK/SE/PML/3172/2026</v>
      </c>
      <c r="G146" s="61" t="s">
        <v>4064</v>
      </c>
      <c r="H146" s="56" t="str">
        <f>VLOOKUP(G146,'MITRA (REFERENSI)'!$A:$Z,16,FALSE)</f>
        <v>317222050025</v>
      </c>
      <c r="I146" s="56" t="str">
        <f>VLOOKUP(G146,'MITRA (REFERENSI)'!$A:$Z,25,FALSE)</f>
        <v>Kader PKK / Karang Taruna / Kader Lainnya</v>
      </c>
      <c r="J146" s="55" t="str">
        <f>VLOOKUP(G146,'MITRA (REFERENSI)'!$A:$Z,26,FALSE)</f>
        <v>#REF!</v>
      </c>
      <c r="K146" s="55" t="str">
        <f>VLOOKUP(G146,'MITRA (REFERENSI)'!$A:$Z,15,FALSE)</f>
        <v>+62 628-7776-29267</v>
      </c>
      <c r="L146" s="55" t="str">
        <f>VLOOKUP(G146,'MITRA (REFERENSI)'!$A:$Z,15,FALSE)</f>
        <v>+62 628-7776-29267</v>
      </c>
      <c r="M146" s="55" t="str">
        <f>IF(B146=1,'KELAS (REFERENSI)'!M146,IF(B146=2,'KELAS (REFERENSI)'!M161,IF(B146=3,'KELAS (REFERENSI)'!M176,IF(B146=4,'KELAS (REFERENSI)'!M191,""))))</f>
        <v/>
      </c>
      <c r="N146" s="55" t="str">
        <f>IF(B146=1,'KELAS (REFERENSI)'!N146,IF(B146=2,'KELAS (REFERENSI)'!N161,IF(B146=3,'KELAS (REFERENSI)'!N176,IF(B146=4,'KELAS (REFERENSI)'!N191,""))))</f>
        <v/>
      </c>
      <c r="O146" s="55" t="str">
        <f>IF(B146=1,'KELAS (REFERENSI)'!O146,IF(B146=2,'KELAS (REFERENSI)'!O161,IF(B146=3,'KELAS (REFERENSI)'!O176,IF(B146=4,'KELAS (REFERENSI)'!O191,""))))</f>
        <v/>
      </c>
      <c r="P146" s="55" t="str">
        <f>IF(B146=1,'KELAS (REFERENSI)'!P146,IF(B146=2,'KELAS (REFERENSI)'!P161,IF(B146=3,'KELAS (REFERENSI)'!P176,IF(B146=4,'KELAS (REFERENSI)'!P191,""))))</f>
        <v/>
      </c>
      <c r="Q146" s="55" t="str">
        <f t="shared" si="4"/>
        <v>BPS Kota Jakarta Timur</v>
      </c>
      <c r="R146" s="55" t="str">
        <f t="shared" si="56"/>
        <v>#REF!</v>
      </c>
      <c r="S146" s="55" t="str">
        <f t="shared" ref="S146:T146" si="154">S145</f>
        <v>15 Juni sampai dengan 31 Agustus 2026</v>
      </c>
      <c r="T146" s="55" t="str">
        <f t="shared" si="154"/>
        <v>31 Agustus 2026</v>
      </c>
      <c r="U146" s="59" t="str">
        <f>VLOOKUP(G146,'MITRA (REFERENSI)'!$A:$Z,17,FALSE)</f>
        <v>utarisutarmantoaliprawiro@gmail.com</v>
      </c>
      <c r="V146" s="59" t="str">
        <f>VLOOKUP(G146,'MITRA (REFERENSI)'!$A:$Z,11,FALSE)</f>
        <v>Pr</v>
      </c>
      <c r="W146" s="60"/>
      <c r="X146" s="61" t="s">
        <v>7084</v>
      </c>
      <c r="Y146" s="64" t="s">
        <v>4860</v>
      </c>
      <c r="Z146" s="62"/>
      <c r="AA146" s="63"/>
      <c r="AB146" s="62"/>
      <c r="AC146" s="62"/>
      <c r="AD146" s="62"/>
      <c r="AE146" s="62"/>
      <c r="AF146" s="62"/>
      <c r="AG146" s="72"/>
      <c r="AH146" s="72"/>
      <c r="AI146" s="72"/>
      <c r="AJ146" s="72"/>
      <c r="AK146" s="59" t="str">
        <f>VLOOKUP(G146,'MITRA (REFERENSI)'!$A:$Z,5,FALSE)</f>
        <v>Jl. Mahoni No. 4 RT 004/004</v>
      </c>
      <c r="AL146" s="59" t="str">
        <f>VLOOKUP(G146,'MITRA (REFERENSI)'!$A:$Z,13,FALSE)</f>
        <v>Kader PKK / Karang Taruna / Kader Lainnya</v>
      </c>
      <c r="AM146" s="59" t="str">
        <f>VLOOKUP(G146,'MITRA (REFERENSI)'!$A:$Z,14,FALSE)</f>
        <v/>
      </c>
    </row>
    <row r="147" ht="15.75" customHeight="1">
      <c r="A147" s="53" t="s">
        <v>5209</v>
      </c>
      <c r="B147" s="54">
        <v>1.0</v>
      </c>
      <c r="C147" s="54" t="s">
        <v>4880</v>
      </c>
      <c r="D147" s="55" t="str">
        <f t="shared" si="1"/>
        <v>1E</v>
      </c>
      <c r="E147" s="55" t="str">
        <f>VLOOKUP(D147,'KELAS (REFERENSI)'!$E$1:$J$68,6,FALSE)</f>
        <v>BWP</v>
      </c>
      <c r="F147" s="56" t="str">
        <f t="shared" si="2"/>
        <v>PETUGAS.0146/SPK/SE/PML/3172/2026</v>
      </c>
      <c r="G147" s="61" t="s">
        <v>3439</v>
      </c>
      <c r="H147" s="56" t="str">
        <f>VLOOKUP(G147,'MITRA (REFERENSI)'!$A:$Z,16,FALSE)</f>
        <v>317222040048</v>
      </c>
      <c r="I147" s="56" t="str">
        <f>VLOOKUP(G147,'MITRA (REFERENSI)'!$A:$Z,25,FALSE)</f>
        <v>Wiraswasta</v>
      </c>
      <c r="J147" s="55" t="str">
        <f>VLOOKUP(G147,'MITRA (REFERENSI)'!$A:$Z,26,FALSE)</f>
        <v>#REF!</v>
      </c>
      <c r="K147" s="55" t="str">
        <f>VLOOKUP(G147,'MITRA (REFERENSI)'!$A:$Z,15,FALSE)</f>
        <v>+62 895-3841-39650</v>
      </c>
      <c r="L147" s="55" t="str">
        <f>VLOOKUP(G147,'MITRA (REFERENSI)'!$A:$Z,15,FALSE)</f>
        <v>+62 895-3841-39650</v>
      </c>
      <c r="M147" s="55" t="str">
        <f>IF(B147=1,'KELAS (REFERENSI)'!M147,IF(B147=2,'KELAS (REFERENSI)'!M162,IF(B147=3,'KELAS (REFERENSI)'!M177,IF(B147=4,'KELAS (REFERENSI)'!M192,""))))</f>
        <v/>
      </c>
      <c r="N147" s="55" t="str">
        <f>IF(B147=1,'KELAS (REFERENSI)'!N147,IF(B147=2,'KELAS (REFERENSI)'!N162,IF(B147=3,'KELAS (REFERENSI)'!N177,IF(B147=4,'KELAS (REFERENSI)'!N192,""))))</f>
        <v/>
      </c>
      <c r="O147" s="55" t="str">
        <f>IF(B147=1,'KELAS (REFERENSI)'!O147,IF(B147=2,'KELAS (REFERENSI)'!O162,IF(B147=3,'KELAS (REFERENSI)'!O177,IF(B147=4,'KELAS (REFERENSI)'!O192,""))))</f>
        <v/>
      </c>
      <c r="P147" s="55" t="str">
        <f>IF(B147=1,'KELAS (REFERENSI)'!P147,IF(B147=2,'KELAS (REFERENSI)'!P162,IF(B147=3,'KELAS (REFERENSI)'!P177,IF(B147=4,'KELAS (REFERENSI)'!P192,""))))</f>
        <v/>
      </c>
      <c r="Q147" s="55" t="str">
        <f t="shared" si="4"/>
        <v>BPS Kota Jakarta Timur</v>
      </c>
      <c r="R147" s="55" t="str">
        <f t="shared" si="56"/>
        <v>#REF!</v>
      </c>
      <c r="S147" s="55" t="str">
        <f t="shared" ref="S147:T147" si="155">S146</f>
        <v>15 Juni sampai dengan 31 Agustus 2026</v>
      </c>
      <c r="T147" s="55" t="str">
        <f t="shared" si="155"/>
        <v>31 Agustus 2026</v>
      </c>
      <c r="U147" s="59" t="str">
        <f>VLOOKUP(G147,'MITRA (REFERENSI)'!$A:$Z,17,FALSE)</f>
        <v>ristinurmala86@gmail.com</v>
      </c>
      <c r="V147" s="59" t="str">
        <f>VLOOKUP(G147,'MITRA (REFERENSI)'!$A:$Z,11,FALSE)</f>
        <v>Pr</v>
      </c>
      <c r="W147" s="60"/>
      <c r="X147" s="61" t="s">
        <v>7084</v>
      </c>
      <c r="Y147" s="64" t="s">
        <v>4860</v>
      </c>
      <c r="Z147" s="62"/>
      <c r="AA147" s="63"/>
      <c r="AB147" s="62"/>
      <c r="AC147" s="62"/>
      <c r="AD147" s="62"/>
      <c r="AE147" s="62"/>
      <c r="AF147" s="62"/>
      <c r="AG147" s="72"/>
      <c r="AH147" s="72"/>
      <c r="AI147" s="72"/>
      <c r="AJ147" s="72"/>
      <c r="AK147" s="59" t="str">
        <f>VLOOKUP(G147,'MITRA (REFERENSI)'!$A:$Z,5,FALSE)</f>
        <v>Jalan pertengahan gg niman rt 12 rw 03 no 30</v>
      </c>
      <c r="AL147" s="59" t="str">
        <f>VLOOKUP(G147,'MITRA (REFERENSI)'!$A:$Z,13,FALSE)</f>
        <v>Wiraswasta</v>
      </c>
      <c r="AM147" s="59" t="str">
        <f>VLOOKUP(G147,'MITRA (REFERENSI)'!$A:$Z,14,FALSE)</f>
        <v/>
      </c>
    </row>
    <row r="148" ht="15.75" customHeight="1">
      <c r="A148" s="53" t="s">
        <v>5210</v>
      </c>
      <c r="B148" s="54">
        <v>1.0</v>
      </c>
      <c r="C148" s="54" t="s">
        <v>4880</v>
      </c>
      <c r="D148" s="55" t="str">
        <f t="shared" si="1"/>
        <v>1E</v>
      </c>
      <c r="E148" s="55" t="str">
        <f>VLOOKUP(D148,'KELAS (REFERENSI)'!$E$1:$J$68,6,FALSE)</f>
        <v>BWP</v>
      </c>
      <c r="F148" s="56" t="str">
        <f t="shared" si="2"/>
        <v>PETUGAS.0147/SPK/SE/PML/3172/2026</v>
      </c>
      <c r="G148" s="61" t="s">
        <v>3798</v>
      </c>
      <c r="H148" s="56" t="str">
        <f>VLOOKUP(G148,'MITRA (REFERENSI)'!$A:$Z,16,FALSE)</f>
        <v>317222100706</v>
      </c>
      <c r="I148" s="56" t="str">
        <f>VLOOKUP(G148,'MITRA (REFERENSI)'!$A:$Z,25,FALSE)</f>
        <v>Kader PKK / Karang Taruna / Kader Lainnya</v>
      </c>
      <c r="J148" s="55" t="str">
        <f>VLOOKUP(G148,'MITRA (REFERENSI)'!$A:$Z,26,FALSE)</f>
        <v>#REF!</v>
      </c>
      <c r="K148" s="55" t="str">
        <f>VLOOKUP(G148,'MITRA (REFERENSI)'!$A:$Z,15,FALSE)</f>
        <v>+62 818-0662-5758</v>
      </c>
      <c r="L148" s="55" t="str">
        <f>VLOOKUP(G148,'MITRA (REFERENSI)'!$A:$Z,15,FALSE)</f>
        <v>+62 818-0662-5758</v>
      </c>
      <c r="M148" s="55" t="str">
        <f>IF(B148=1,'KELAS (REFERENSI)'!M148,IF(B148=2,'KELAS (REFERENSI)'!M163,IF(B148=3,'KELAS (REFERENSI)'!M178,IF(B148=4,'KELAS (REFERENSI)'!M193,""))))</f>
        <v/>
      </c>
      <c r="N148" s="55" t="str">
        <f>IF(B148=1,'KELAS (REFERENSI)'!N148,IF(B148=2,'KELAS (REFERENSI)'!N163,IF(B148=3,'KELAS (REFERENSI)'!N178,IF(B148=4,'KELAS (REFERENSI)'!N193,""))))</f>
        <v/>
      </c>
      <c r="O148" s="55" t="str">
        <f>IF(B148=1,'KELAS (REFERENSI)'!O148,IF(B148=2,'KELAS (REFERENSI)'!O163,IF(B148=3,'KELAS (REFERENSI)'!O178,IF(B148=4,'KELAS (REFERENSI)'!O193,""))))</f>
        <v/>
      </c>
      <c r="P148" s="55" t="str">
        <f>IF(B148=1,'KELAS (REFERENSI)'!P148,IF(B148=2,'KELAS (REFERENSI)'!P163,IF(B148=3,'KELAS (REFERENSI)'!P178,IF(B148=4,'KELAS (REFERENSI)'!P193,""))))</f>
        <v/>
      </c>
      <c r="Q148" s="55" t="str">
        <f t="shared" si="4"/>
        <v>BPS Kota Jakarta Timur</v>
      </c>
      <c r="R148" s="55" t="str">
        <f t="shared" si="56"/>
        <v>#REF!</v>
      </c>
      <c r="S148" s="55" t="str">
        <f t="shared" ref="S148:T148" si="156">S147</f>
        <v>15 Juni sampai dengan 31 Agustus 2026</v>
      </c>
      <c r="T148" s="55" t="str">
        <f t="shared" si="156"/>
        <v>31 Agustus 2026</v>
      </c>
      <c r="U148" s="59" t="str">
        <f>VLOOKUP(G148,'MITRA (REFERENSI)'!$A:$Z,17,FALSE)</f>
        <v>Yantisitiaisyah270665@gmail.com</v>
      </c>
      <c r="V148" s="59" t="str">
        <f>VLOOKUP(G148,'MITRA (REFERENSI)'!$A:$Z,11,FALSE)</f>
        <v>Pr</v>
      </c>
      <c r="W148" s="60"/>
      <c r="X148" s="61" t="s">
        <v>7083</v>
      </c>
      <c r="Y148" s="64" t="s">
        <v>4860</v>
      </c>
      <c r="Z148" s="62"/>
      <c r="AA148" s="63"/>
      <c r="AB148" s="62"/>
      <c r="AC148" s="62"/>
      <c r="AD148" s="62"/>
      <c r="AE148" s="62"/>
      <c r="AF148" s="62"/>
      <c r="AG148" s="72"/>
      <c r="AH148" s="72"/>
      <c r="AI148" s="72"/>
      <c r="AJ148" s="72"/>
      <c r="AK148" s="59" t="str">
        <f>VLOOKUP(G148,'MITRA (REFERENSI)'!$A:$Z,5,FALSE)</f>
        <v>Jl masjid no 23 RT 004 RW 001 KEL. GEDONG KEC.PASAR REBO JAKARTA TIMUR</v>
      </c>
      <c r="AL148" s="59" t="str">
        <f>VLOOKUP(G148,'MITRA (REFERENSI)'!$A:$Z,13,FALSE)</f>
        <v>Kader PKK / Karang Taruna / Kader Lainnya</v>
      </c>
      <c r="AM148" s="59" t="str">
        <f>VLOOKUP(G148,'MITRA (REFERENSI)'!$A:$Z,14,FALSE)</f>
        <v/>
      </c>
    </row>
    <row r="149" ht="15.75" customHeight="1">
      <c r="A149" s="53" t="s">
        <v>5211</v>
      </c>
      <c r="B149" s="54">
        <v>1.0</v>
      </c>
      <c r="C149" s="54" t="s">
        <v>4880</v>
      </c>
      <c r="D149" s="55" t="str">
        <f t="shared" si="1"/>
        <v>1E</v>
      </c>
      <c r="E149" s="55" t="str">
        <f>VLOOKUP(D149,'KELAS (REFERENSI)'!$E$1:$J$68,6,FALSE)</f>
        <v>BWP</v>
      </c>
      <c r="F149" s="56" t="str">
        <f t="shared" si="2"/>
        <v>PETUGAS.0148/SPK/SE/PML/3172/2026</v>
      </c>
      <c r="G149" s="61" t="s">
        <v>3834</v>
      </c>
      <c r="H149" s="56" t="str">
        <f>VLOOKUP(G149,'MITRA (REFERENSI)'!$A:$Z,16,FALSE)</f>
        <v>317222090593</v>
      </c>
      <c r="I149" s="56" t="str">
        <f>VLOOKUP(G149,'MITRA (REFERENSI)'!$A:$Z,25,FALSE)</f>
        <v>Wiraswasta</v>
      </c>
      <c r="J149" s="55" t="str">
        <f>VLOOKUP(G149,'MITRA (REFERENSI)'!$A:$Z,26,FALSE)</f>
        <v>#REF!</v>
      </c>
      <c r="K149" s="55" t="str">
        <f>VLOOKUP(G149,'MITRA (REFERENSI)'!$A:$Z,15,FALSE)</f>
        <v>+62 896-5749-9628</v>
      </c>
      <c r="L149" s="55" t="str">
        <f>VLOOKUP(G149,'MITRA (REFERENSI)'!$A:$Z,15,FALSE)</f>
        <v>+62 896-5749-9628</v>
      </c>
      <c r="M149" s="55" t="str">
        <f>IF(B149=1,'KELAS (REFERENSI)'!M149,IF(B149=2,'KELAS (REFERENSI)'!M164,IF(B149=3,'KELAS (REFERENSI)'!M179,IF(B149=4,'KELAS (REFERENSI)'!M194,""))))</f>
        <v/>
      </c>
      <c r="N149" s="55" t="str">
        <f>IF(B149=1,'KELAS (REFERENSI)'!N149,IF(B149=2,'KELAS (REFERENSI)'!N164,IF(B149=3,'KELAS (REFERENSI)'!N179,IF(B149=4,'KELAS (REFERENSI)'!N194,""))))</f>
        <v/>
      </c>
      <c r="O149" s="55" t="str">
        <f>IF(B149=1,'KELAS (REFERENSI)'!O149,IF(B149=2,'KELAS (REFERENSI)'!O164,IF(B149=3,'KELAS (REFERENSI)'!O179,IF(B149=4,'KELAS (REFERENSI)'!O194,""))))</f>
        <v/>
      </c>
      <c r="P149" s="55" t="str">
        <f>IF(B149=1,'KELAS (REFERENSI)'!P149,IF(B149=2,'KELAS (REFERENSI)'!P164,IF(B149=3,'KELAS (REFERENSI)'!P179,IF(B149=4,'KELAS (REFERENSI)'!P194,""))))</f>
        <v/>
      </c>
      <c r="Q149" s="55" t="str">
        <f t="shared" si="4"/>
        <v>BPS Kota Jakarta Timur</v>
      </c>
      <c r="R149" s="55" t="str">
        <f t="shared" si="56"/>
        <v>#REF!</v>
      </c>
      <c r="S149" s="55" t="str">
        <f t="shared" ref="S149:T149" si="157">S148</f>
        <v>15 Juni sampai dengan 31 Agustus 2026</v>
      </c>
      <c r="T149" s="55" t="str">
        <f t="shared" si="157"/>
        <v>31 Agustus 2026</v>
      </c>
      <c r="U149" s="59" t="str">
        <f>VLOOKUP(G149,'MITRA (REFERENSI)'!$A:$Z,17,FALSE)</f>
        <v>sthavifah@gmail.com</v>
      </c>
      <c r="V149" s="59" t="str">
        <f>VLOOKUP(G149,'MITRA (REFERENSI)'!$A:$Z,11,FALSE)</f>
        <v>Pr</v>
      </c>
      <c r="W149" s="60"/>
      <c r="X149" s="61" t="s">
        <v>7083</v>
      </c>
      <c r="Y149" s="64" t="s">
        <v>4860</v>
      </c>
      <c r="Z149" s="62"/>
      <c r="AA149" s="63"/>
      <c r="AB149" s="62"/>
      <c r="AC149" s="62"/>
      <c r="AD149" s="62"/>
      <c r="AE149" s="62"/>
      <c r="AF149" s="62"/>
      <c r="AG149" s="72"/>
      <c r="AH149" s="72"/>
      <c r="AI149" s="72"/>
      <c r="AJ149" s="72"/>
      <c r="AK149" s="59" t="str">
        <f>VLOOKUP(G149,'MITRA (REFERENSI)'!$A:$Z,5,FALSE)</f>
        <v>Jalan pendidikan RT 06 RW 09 no 34</v>
      </c>
      <c r="AL149" s="59" t="str">
        <f>VLOOKUP(G149,'MITRA (REFERENSI)'!$A:$Z,13,FALSE)</f>
        <v>Wiraswasta</v>
      </c>
      <c r="AM149" s="59" t="str">
        <f>VLOOKUP(G149,'MITRA (REFERENSI)'!$A:$Z,14,FALSE)</f>
        <v/>
      </c>
    </row>
    <row r="150" ht="15.75" customHeight="1">
      <c r="A150" s="53" t="s">
        <v>5212</v>
      </c>
      <c r="B150" s="54">
        <v>1.0</v>
      </c>
      <c r="C150" s="54" t="s">
        <v>4880</v>
      </c>
      <c r="D150" s="55" t="str">
        <f t="shared" si="1"/>
        <v>1E</v>
      </c>
      <c r="E150" s="55" t="str">
        <f>VLOOKUP(D150,'KELAS (REFERENSI)'!$E$1:$J$68,6,FALSE)</f>
        <v>BWP</v>
      </c>
      <c r="F150" s="56" t="str">
        <f t="shared" si="2"/>
        <v>PETUGAS.0149/SPK/SE/PML/3172/2026</v>
      </c>
      <c r="G150" s="61" t="s">
        <v>4127</v>
      </c>
      <c r="H150" s="56" t="str">
        <f>VLOOKUP(G150,'MITRA (REFERENSI)'!$A:$Z,16,FALSE)</f>
        <v>317222091212</v>
      </c>
      <c r="I150" s="56" t="str">
        <f>VLOOKUP(G150,'MITRA (REFERENSI)'!$A:$Z,25,FALSE)</f>
        <v>Mengurus Rumah Tangga</v>
      </c>
      <c r="J150" s="55" t="str">
        <f>VLOOKUP(G150,'MITRA (REFERENSI)'!$A:$Z,26,FALSE)</f>
        <v>#REF!</v>
      </c>
      <c r="K150" s="55" t="str">
        <f>VLOOKUP(G150,'MITRA (REFERENSI)'!$A:$Z,15,FALSE)</f>
        <v>+62 895-7040-01444</v>
      </c>
      <c r="L150" s="55" t="str">
        <f>VLOOKUP(G150,'MITRA (REFERENSI)'!$A:$Z,15,FALSE)</f>
        <v>+62 895-7040-01444</v>
      </c>
      <c r="M150" s="55" t="str">
        <f>IF(B150=1,'KELAS (REFERENSI)'!M150,IF(B150=2,'KELAS (REFERENSI)'!M165,IF(B150=3,'KELAS (REFERENSI)'!M180,IF(B150=4,'KELAS (REFERENSI)'!M195,""))))</f>
        <v/>
      </c>
      <c r="N150" s="55" t="str">
        <f>IF(B150=1,'KELAS (REFERENSI)'!N150,IF(B150=2,'KELAS (REFERENSI)'!N165,IF(B150=3,'KELAS (REFERENSI)'!N180,IF(B150=4,'KELAS (REFERENSI)'!N195,""))))</f>
        <v/>
      </c>
      <c r="O150" s="55" t="str">
        <f>IF(B150=1,'KELAS (REFERENSI)'!O150,IF(B150=2,'KELAS (REFERENSI)'!O165,IF(B150=3,'KELAS (REFERENSI)'!O180,IF(B150=4,'KELAS (REFERENSI)'!O195,""))))</f>
        <v/>
      </c>
      <c r="P150" s="55" t="str">
        <f>IF(B150=1,'KELAS (REFERENSI)'!P150,IF(B150=2,'KELAS (REFERENSI)'!P165,IF(B150=3,'KELAS (REFERENSI)'!P180,IF(B150=4,'KELAS (REFERENSI)'!P195,""))))</f>
        <v/>
      </c>
      <c r="Q150" s="55" t="str">
        <f t="shared" si="4"/>
        <v>BPS Kota Jakarta Timur</v>
      </c>
      <c r="R150" s="55" t="str">
        <f t="shared" si="56"/>
        <v>#REF!</v>
      </c>
      <c r="S150" s="55" t="str">
        <f t="shared" ref="S150:T150" si="158">S149</f>
        <v>15 Juni sampai dengan 31 Agustus 2026</v>
      </c>
      <c r="T150" s="55" t="str">
        <f t="shared" si="158"/>
        <v>31 Agustus 2026</v>
      </c>
      <c r="U150" s="59" t="str">
        <f>VLOOKUP(G150,'MITRA (REFERENSI)'!$A:$Z,17,FALSE)</f>
        <v>karlinanini992@gmail.com</v>
      </c>
      <c r="V150" s="59" t="str">
        <f>VLOOKUP(G150,'MITRA (REFERENSI)'!$A:$Z,11,FALSE)</f>
        <v>Pr</v>
      </c>
      <c r="W150" s="60"/>
      <c r="X150" s="61" t="s">
        <v>7084</v>
      </c>
      <c r="Y150" s="64" t="s">
        <v>4860</v>
      </c>
      <c r="Z150" s="62"/>
      <c r="AA150" s="63"/>
      <c r="AB150" s="62"/>
      <c r="AC150" s="62"/>
      <c r="AD150" s="62"/>
      <c r="AE150" s="62"/>
      <c r="AF150" s="62"/>
      <c r="AG150" s="72"/>
      <c r="AH150" s="72"/>
      <c r="AI150" s="72"/>
      <c r="AJ150" s="72"/>
      <c r="AK150" s="59" t="str">
        <f>VLOOKUP(G150,'MITRA (REFERENSI)'!$A:$Z,5,FALSE)</f>
        <v>jln pendidikan gg albarkah</v>
      </c>
      <c r="AL150" s="59" t="str">
        <f>VLOOKUP(G150,'MITRA (REFERENSI)'!$A:$Z,13,FALSE)</f>
        <v>Mengurus Rumah Tangga</v>
      </c>
      <c r="AM150" s="59" t="str">
        <f>VLOOKUP(G150,'MITRA (REFERENSI)'!$A:$Z,14,FALSE)</f>
        <v/>
      </c>
    </row>
    <row r="151" ht="15.75" customHeight="1">
      <c r="A151" s="53" t="s">
        <v>5213</v>
      </c>
      <c r="B151" s="54">
        <v>1.0</v>
      </c>
      <c r="C151" s="54" t="s">
        <v>4880</v>
      </c>
      <c r="D151" s="55" t="str">
        <f t="shared" si="1"/>
        <v>1E</v>
      </c>
      <c r="E151" s="55" t="str">
        <f>VLOOKUP(D151,'KELAS (REFERENSI)'!$E$1:$J$68,6,FALSE)</f>
        <v>BWP</v>
      </c>
      <c r="F151" s="56" t="str">
        <f t="shared" si="2"/>
        <v>PETUGAS.0150/SPK/SE/PML/3172/2026</v>
      </c>
      <c r="G151" s="61" t="s">
        <v>1276</v>
      </c>
      <c r="H151" s="56" t="str">
        <f>VLOOKUP(G151,'MITRA (REFERENSI)'!$A:$Z,16,FALSE)</f>
        <v>317222050024</v>
      </c>
      <c r="I151" s="56" t="str">
        <f>VLOOKUP(G151,'MITRA (REFERENSI)'!$A:$Z,25,FALSE)</f>
        <v>Kader PKK / Karang Taruna / Kader Lainnya</v>
      </c>
      <c r="J151" s="55" t="str">
        <f>VLOOKUP(G151,'MITRA (REFERENSI)'!$A:$Z,26,FALSE)</f>
        <v>#REF!</v>
      </c>
      <c r="K151" s="55" t="str">
        <f>VLOOKUP(G151,'MITRA (REFERENSI)'!$A:$Z,15,FALSE)</f>
        <v>+62 858-8187-7600</v>
      </c>
      <c r="L151" s="55" t="str">
        <f>VLOOKUP(G151,'MITRA (REFERENSI)'!$A:$Z,15,FALSE)</f>
        <v>+62 858-8187-7600</v>
      </c>
      <c r="M151" s="55" t="str">
        <f>IF(B151=1,'KELAS (REFERENSI)'!M151,IF(B151=2,'KELAS (REFERENSI)'!M166,IF(B151=3,'KELAS (REFERENSI)'!M181,IF(B151=4,'KELAS (REFERENSI)'!M196,""))))</f>
        <v/>
      </c>
      <c r="N151" s="55" t="str">
        <f>IF(B151=1,'KELAS (REFERENSI)'!N151,IF(B151=2,'KELAS (REFERENSI)'!N166,IF(B151=3,'KELAS (REFERENSI)'!N181,IF(B151=4,'KELAS (REFERENSI)'!N196,""))))</f>
        <v/>
      </c>
      <c r="O151" s="55" t="str">
        <f>IF(B151=1,'KELAS (REFERENSI)'!O151,IF(B151=2,'KELAS (REFERENSI)'!O166,IF(B151=3,'KELAS (REFERENSI)'!O181,IF(B151=4,'KELAS (REFERENSI)'!O196,""))))</f>
        <v/>
      </c>
      <c r="P151" s="55" t="str">
        <f>IF(B151=1,'KELAS (REFERENSI)'!P151,IF(B151=2,'KELAS (REFERENSI)'!P166,IF(B151=3,'KELAS (REFERENSI)'!P181,IF(B151=4,'KELAS (REFERENSI)'!P196,""))))</f>
        <v/>
      </c>
      <c r="Q151" s="55" t="str">
        <f t="shared" si="4"/>
        <v>BPS Kota Jakarta Timur</v>
      </c>
      <c r="R151" s="55" t="str">
        <f t="shared" si="56"/>
        <v>#REF!</v>
      </c>
      <c r="S151" s="55" t="str">
        <f t="shared" ref="S151:T151" si="159">S150</f>
        <v>15 Juni sampai dengan 31 Agustus 2026</v>
      </c>
      <c r="T151" s="55" t="str">
        <f t="shared" si="159"/>
        <v>31 Agustus 2026</v>
      </c>
      <c r="U151" s="59" t="str">
        <f>VLOOKUP(G151,'MITRA (REFERENSI)'!$A:$Z,17,FALSE)</f>
        <v>elypambudie@gmail.com</v>
      </c>
      <c r="V151" s="59" t="str">
        <f>VLOOKUP(G151,'MITRA (REFERENSI)'!$A:$Z,11,FALSE)</f>
        <v>Pr</v>
      </c>
      <c r="W151" s="60"/>
      <c r="X151" s="61" t="s">
        <v>7083</v>
      </c>
      <c r="Y151" s="64" t="s">
        <v>4860</v>
      </c>
      <c r="Z151" s="62"/>
      <c r="AA151" s="63"/>
      <c r="AB151" s="62"/>
      <c r="AC151" s="62"/>
      <c r="AD151" s="62"/>
      <c r="AE151" s="62"/>
      <c r="AF151" s="62"/>
      <c r="AG151" s="72"/>
      <c r="AH151" s="72"/>
      <c r="AI151" s="72"/>
      <c r="AJ151" s="72"/>
      <c r="AK151" s="59" t="str">
        <f>VLOOKUP(G151,'MITRA (REFERENSI)'!$A:$Z,5,FALSE)</f>
        <v>Jalan Kenanga 2 gang Dolang RT 007 RW. 011 no. 53</v>
      </c>
      <c r="AL151" s="59" t="str">
        <f>VLOOKUP(G151,'MITRA (REFERENSI)'!$A:$Z,13,FALSE)</f>
        <v>Kader PKK / Karang Taruna / Kader Lainnya</v>
      </c>
      <c r="AM151" s="59" t="str">
        <f>VLOOKUP(G151,'MITRA (REFERENSI)'!$A:$Z,14,FALSE)</f>
        <v/>
      </c>
    </row>
    <row r="152" ht="15.75" customHeight="1">
      <c r="A152" s="53" t="s">
        <v>5214</v>
      </c>
      <c r="B152" s="54">
        <v>1.0</v>
      </c>
      <c r="C152" s="54" t="s">
        <v>4880</v>
      </c>
      <c r="D152" s="55" t="str">
        <f t="shared" si="1"/>
        <v>1E</v>
      </c>
      <c r="E152" s="55" t="str">
        <f>VLOOKUP(D152,'KELAS (REFERENSI)'!$E$1:$J$68,6,FALSE)</f>
        <v>BWP</v>
      </c>
      <c r="F152" s="56" t="str">
        <f t="shared" si="2"/>
        <v>PETUGAS.0151/SPK/SE/PML/3172/2026</v>
      </c>
      <c r="G152" s="61" t="s">
        <v>508</v>
      </c>
      <c r="H152" s="56" t="str">
        <f>VLOOKUP(G152,'MITRA (REFERENSI)'!$A:$Z,16,FALSE)</f>
        <v>317223070002</v>
      </c>
      <c r="I152" s="56" t="str">
        <f>VLOOKUP(G152,'MITRA (REFERENSI)'!$A:$Z,25,FALSE)</f>
        <v>Wiraswasta</v>
      </c>
      <c r="J152" s="55" t="str">
        <f>VLOOKUP(G152,'MITRA (REFERENSI)'!$A:$Z,26,FALSE)</f>
        <v>#REF!</v>
      </c>
      <c r="K152" s="55" t="str">
        <f>VLOOKUP(G152,'MITRA (REFERENSI)'!$A:$Z,15,FALSE)</f>
        <v>+62 813-1721-9994</v>
      </c>
      <c r="L152" s="55" t="str">
        <f>VLOOKUP(G152,'MITRA (REFERENSI)'!$A:$Z,15,FALSE)</f>
        <v>+62 813-1721-9994</v>
      </c>
      <c r="M152" s="55" t="str">
        <f>IF(B152=1,'KELAS (REFERENSI)'!M152,IF(B152=2,'KELAS (REFERENSI)'!M167,IF(B152=3,'KELAS (REFERENSI)'!M182,IF(B152=4,'KELAS (REFERENSI)'!M197,""))))</f>
        <v/>
      </c>
      <c r="N152" s="55" t="str">
        <f>IF(B152=1,'KELAS (REFERENSI)'!N152,IF(B152=2,'KELAS (REFERENSI)'!N167,IF(B152=3,'KELAS (REFERENSI)'!N182,IF(B152=4,'KELAS (REFERENSI)'!N197,""))))</f>
        <v/>
      </c>
      <c r="O152" s="55" t="str">
        <f>IF(B152=1,'KELAS (REFERENSI)'!O152,IF(B152=2,'KELAS (REFERENSI)'!O167,IF(B152=3,'KELAS (REFERENSI)'!O182,IF(B152=4,'KELAS (REFERENSI)'!O197,""))))</f>
        <v/>
      </c>
      <c r="P152" s="55" t="str">
        <f>IF(B152=1,'KELAS (REFERENSI)'!P152,IF(B152=2,'KELAS (REFERENSI)'!P167,IF(B152=3,'KELAS (REFERENSI)'!P182,IF(B152=4,'KELAS (REFERENSI)'!P197,""))))</f>
        <v/>
      </c>
      <c r="Q152" s="55" t="str">
        <f t="shared" si="4"/>
        <v>BPS Kota Jakarta Timur</v>
      </c>
      <c r="R152" s="55" t="str">
        <f t="shared" si="56"/>
        <v>#REF!</v>
      </c>
      <c r="S152" s="55" t="str">
        <f t="shared" ref="S152:T152" si="160">S151</f>
        <v>15 Juni sampai dengan 31 Agustus 2026</v>
      </c>
      <c r="T152" s="55" t="str">
        <f t="shared" si="160"/>
        <v>31 Agustus 2026</v>
      </c>
      <c r="U152" s="59" t="str">
        <f>VLOOKUP(G152,'MITRA (REFERENSI)'!$A:$Z,17,FALSE)</f>
        <v>hamzahjasmin51@gmail.com</v>
      </c>
      <c r="V152" s="59" t="str">
        <f>VLOOKUP(G152,'MITRA (REFERENSI)'!$A:$Z,11,FALSE)</f>
        <v>Pr</v>
      </c>
      <c r="W152" s="60"/>
      <c r="X152" s="61" t="s">
        <v>7084</v>
      </c>
      <c r="Y152" s="64" t="s">
        <v>4860</v>
      </c>
      <c r="Z152" s="62"/>
      <c r="AA152" s="63"/>
      <c r="AB152" s="62"/>
      <c r="AC152" s="62"/>
      <c r="AD152" s="62"/>
      <c r="AE152" s="62"/>
      <c r="AF152" s="62"/>
      <c r="AG152" s="72"/>
      <c r="AH152" s="72"/>
      <c r="AI152" s="72"/>
      <c r="AJ152" s="72"/>
      <c r="AK152" s="59" t="str">
        <f>VLOOKUP(G152,'MITRA (REFERENSI)'!$A:$Z,5,FALSE)</f>
        <v>Jl KALISARI ASRI RT 012 RW 003</v>
      </c>
      <c r="AL152" s="59" t="str">
        <f>VLOOKUP(G152,'MITRA (REFERENSI)'!$A:$Z,13,FALSE)</f>
        <v>Wiraswasta</v>
      </c>
      <c r="AM152" s="59" t="str">
        <f>VLOOKUP(G152,'MITRA (REFERENSI)'!$A:$Z,14,FALSE)</f>
        <v/>
      </c>
    </row>
    <row r="153" ht="15.75" customHeight="1">
      <c r="A153" s="53" t="s">
        <v>5215</v>
      </c>
      <c r="B153" s="54">
        <v>1.0</v>
      </c>
      <c r="C153" s="54" t="s">
        <v>4880</v>
      </c>
      <c r="D153" s="55" t="str">
        <f t="shared" si="1"/>
        <v>1E</v>
      </c>
      <c r="E153" s="55" t="str">
        <f>VLOOKUP(D153,'KELAS (REFERENSI)'!$E$1:$J$68,6,FALSE)</f>
        <v>BWP</v>
      </c>
      <c r="F153" s="56" t="str">
        <f t="shared" si="2"/>
        <v>PETUGAS.0152/SPK/SE/PML/3172/2026</v>
      </c>
      <c r="G153" s="61" t="s">
        <v>691</v>
      </c>
      <c r="H153" s="56" t="str">
        <f>VLOOKUP(G153,'MITRA (REFERENSI)'!$A:$Z,16,FALSE)</f>
        <v>317222091269</v>
      </c>
      <c r="I153" s="56" t="str">
        <f>VLOOKUP(G153,'MITRA (REFERENSI)'!$A:$Z,25,FALSE)</f>
        <v>Wiraswasta</v>
      </c>
      <c r="J153" s="55" t="str">
        <f>VLOOKUP(G153,'MITRA (REFERENSI)'!$A:$Z,26,FALSE)</f>
        <v>#REF!</v>
      </c>
      <c r="K153" s="55" t="str">
        <f>VLOOKUP(G153,'MITRA (REFERENSI)'!$A:$Z,15,FALSE)</f>
        <v>+62 895-3286-66490</v>
      </c>
      <c r="L153" s="55" t="str">
        <f>VLOOKUP(G153,'MITRA (REFERENSI)'!$A:$Z,15,FALSE)</f>
        <v>+62 895-3286-66490</v>
      </c>
      <c r="M153" s="55" t="str">
        <f>IF(B153=1,'KELAS (REFERENSI)'!M153,IF(B153=2,'KELAS (REFERENSI)'!M168,IF(B153=3,'KELAS (REFERENSI)'!M183,IF(B153=4,'KELAS (REFERENSI)'!M198,""))))</f>
        <v/>
      </c>
      <c r="N153" s="55" t="str">
        <f>IF(B153=1,'KELAS (REFERENSI)'!N153,IF(B153=2,'KELAS (REFERENSI)'!N168,IF(B153=3,'KELAS (REFERENSI)'!N183,IF(B153=4,'KELAS (REFERENSI)'!N198,""))))</f>
        <v/>
      </c>
      <c r="O153" s="55" t="str">
        <f>IF(B153=1,'KELAS (REFERENSI)'!O153,IF(B153=2,'KELAS (REFERENSI)'!O168,IF(B153=3,'KELAS (REFERENSI)'!O183,IF(B153=4,'KELAS (REFERENSI)'!O198,""))))</f>
        <v/>
      </c>
      <c r="P153" s="55" t="str">
        <f>IF(B153=1,'KELAS (REFERENSI)'!P153,IF(B153=2,'KELAS (REFERENSI)'!P168,IF(B153=3,'KELAS (REFERENSI)'!P183,IF(B153=4,'KELAS (REFERENSI)'!P198,""))))</f>
        <v/>
      </c>
      <c r="Q153" s="55" t="str">
        <f t="shared" si="4"/>
        <v>BPS Kota Jakarta Timur</v>
      </c>
      <c r="R153" s="55" t="str">
        <f t="shared" si="56"/>
        <v>#REF!</v>
      </c>
      <c r="S153" s="55" t="str">
        <f t="shared" ref="S153:T153" si="161">S152</f>
        <v>15 Juni sampai dengan 31 Agustus 2026</v>
      </c>
      <c r="T153" s="55" t="str">
        <f t="shared" si="161"/>
        <v>31 Agustus 2026</v>
      </c>
      <c r="U153" s="59" t="str">
        <f>VLOOKUP(G153,'MITRA (REFERENSI)'!$A:$Z,17,FALSE)</f>
        <v>chairizaaa25@gmail.com</v>
      </c>
      <c r="V153" s="59" t="str">
        <f>VLOOKUP(G153,'MITRA (REFERENSI)'!$A:$Z,11,FALSE)</f>
        <v>Pr</v>
      </c>
      <c r="W153" s="60"/>
      <c r="X153" s="61" t="s">
        <v>7084</v>
      </c>
      <c r="Y153" s="64" t="s">
        <v>4860</v>
      </c>
      <c r="Z153" s="62"/>
      <c r="AA153" s="63"/>
      <c r="AB153" s="62"/>
      <c r="AC153" s="62"/>
      <c r="AD153" s="62"/>
      <c r="AE153" s="62"/>
      <c r="AF153" s="62"/>
      <c r="AG153" s="72"/>
      <c r="AH153" s="72"/>
      <c r="AI153" s="72"/>
      <c r="AJ153" s="72"/>
      <c r="AK153" s="59" t="str">
        <f>VLOOKUP(G153,'MITRA (REFERENSI)'!$A:$Z,5,FALSE)</f>
        <v>Jalan Raya Bogor Km. 26,5 RT 004 RW 008 No. 2</v>
      </c>
      <c r="AL153" s="59" t="str">
        <f>VLOOKUP(G153,'MITRA (REFERENSI)'!$A:$Z,13,FALSE)</f>
        <v>Wiraswasta</v>
      </c>
      <c r="AM153" s="59" t="str">
        <f>VLOOKUP(G153,'MITRA (REFERENSI)'!$A:$Z,14,FALSE)</f>
        <v/>
      </c>
    </row>
    <row r="154" ht="15.75" customHeight="1">
      <c r="A154" s="53" t="s">
        <v>5216</v>
      </c>
      <c r="B154" s="67">
        <v>1.0</v>
      </c>
      <c r="C154" s="67" t="s">
        <v>4880</v>
      </c>
      <c r="D154" s="55" t="str">
        <f t="shared" si="1"/>
        <v>1E</v>
      </c>
      <c r="E154" s="55" t="str">
        <f>VLOOKUP(D154,'KELAS (REFERENSI)'!$E$1:$J$68,6,FALSE)</f>
        <v>BWP</v>
      </c>
      <c r="F154" s="56" t="str">
        <f t="shared" si="2"/>
        <v>PETUGAS.0153/SPK/SE/PML/3172/2026</v>
      </c>
      <c r="G154" s="68" t="s">
        <v>4983</v>
      </c>
      <c r="H154" s="56" t="str">
        <f>VLOOKUP(G154,'MITRA (REFERENSI)'!$A:$Z,16,FALSE)</f>
        <v>#N/A</v>
      </c>
      <c r="I154" s="56" t="str">
        <f>VLOOKUP(G154,'MITRA (REFERENSI)'!$A:$Z,25,FALSE)</f>
        <v>#N/A</v>
      </c>
      <c r="J154" s="55" t="str">
        <f>VLOOKUP(G154,'MITRA (REFERENSI)'!$A:$Z,26,FALSE)</f>
        <v>#N/A</v>
      </c>
      <c r="K154" s="55" t="str">
        <f>VLOOKUP(G154,'MITRA (REFERENSI)'!$A:$Z,15,FALSE)</f>
        <v>#N/A</v>
      </c>
      <c r="L154" s="55" t="str">
        <f>VLOOKUP(G154,'MITRA (REFERENSI)'!$A:$Z,15,FALSE)</f>
        <v>#N/A</v>
      </c>
      <c r="M154" s="55" t="str">
        <f>IF(B154=1,'KELAS (REFERENSI)'!M154,IF(B154=2,'KELAS (REFERENSI)'!M169,IF(B154=3,'KELAS (REFERENSI)'!M184,IF(B154=4,'KELAS (REFERENSI)'!M199,""))))</f>
        <v/>
      </c>
      <c r="N154" s="55" t="str">
        <f>IF(B154=1,'KELAS (REFERENSI)'!N154,IF(B154=2,'KELAS (REFERENSI)'!N169,IF(B154=3,'KELAS (REFERENSI)'!N184,IF(B154=4,'KELAS (REFERENSI)'!N199,""))))</f>
        <v/>
      </c>
      <c r="O154" s="55" t="str">
        <f>IF(B154=1,'KELAS (REFERENSI)'!O154,IF(B154=2,'KELAS (REFERENSI)'!O169,IF(B154=3,'KELAS (REFERENSI)'!O184,IF(B154=4,'KELAS (REFERENSI)'!O199,""))))</f>
        <v/>
      </c>
      <c r="P154" s="55" t="str">
        <f>IF(B154=1,'KELAS (REFERENSI)'!P154,IF(B154=2,'KELAS (REFERENSI)'!P169,IF(B154=3,'KELAS (REFERENSI)'!P184,IF(B154=4,'KELAS (REFERENSI)'!P199,""))))</f>
        <v/>
      </c>
      <c r="Q154" s="55" t="str">
        <f t="shared" si="4"/>
        <v>BPS Kota Jakarta Timur</v>
      </c>
      <c r="R154" s="55" t="str">
        <f t="shared" si="56"/>
        <v>#REF!</v>
      </c>
      <c r="S154" s="55" t="str">
        <f t="shared" ref="S154:T154" si="162">S153</f>
        <v>15 Juni sampai dengan 31 Agustus 2026</v>
      </c>
      <c r="T154" s="55" t="str">
        <f t="shared" si="162"/>
        <v>31 Agustus 2026</v>
      </c>
      <c r="U154" s="69" t="str">
        <f>VLOOKUP(G154,'MITRA (REFERENSI)'!$A:$Z,17,FALSE)</f>
        <v>#N/A</v>
      </c>
      <c r="V154" s="59" t="str">
        <f>VLOOKUP(G154,'MITRA (REFERENSI)'!$A:$Z,11,FALSE)</f>
        <v>#N/A</v>
      </c>
      <c r="W154" s="60"/>
      <c r="X154" s="61" t="s">
        <v>4825</v>
      </c>
      <c r="Y154" s="70" t="s">
        <v>5062</v>
      </c>
      <c r="Z154" s="62"/>
      <c r="AA154" s="71" t="str">
        <f>VLOOKUP(G154,'PEGAWAI (REFERENSI)'!$A:$E,4,FALSE)</f>
        <v>Penata/III/c</v>
      </c>
      <c r="AB154" s="62"/>
      <c r="AC154" s="62"/>
      <c r="AD154" s="62"/>
      <c r="AE154" s="62"/>
      <c r="AF154" s="62"/>
      <c r="AG154" s="72"/>
      <c r="AH154" s="72"/>
      <c r="AI154" s="72"/>
      <c r="AJ154" s="72"/>
      <c r="AK154" s="59" t="str">
        <f>VLOOKUP(G154,'MITRA (REFERENSI)'!$A:$Z,5,FALSE)</f>
        <v>#N/A</v>
      </c>
      <c r="AL154" s="59" t="str">
        <f>VLOOKUP(G154,'MITRA (REFERENSI)'!$A:$Z,13,FALSE)</f>
        <v>#N/A</v>
      </c>
      <c r="AM154" s="59" t="str">
        <f>VLOOKUP(G154,'MITRA (REFERENSI)'!$A:$Z,14,FALSE)</f>
        <v>#N/A</v>
      </c>
    </row>
    <row r="155" ht="15.75" customHeight="1">
      <c r="A155" s="53" t="s">
        <v>5217</v>
      </c>
      <c r="B155" s="67">
        <v>1.0</v>
      </c>
      <c r="C155" s="67" t="s">
        <v>4880</v>
      </c>
      <c r="D155" s="55" t="str">
        <f t="shared" si="1"/>
        <v>1E</v>
      </c>
      <c r="E155" s="55" t="str">
        <f>VLOOKUP(D155,'KELAS (REFERENSI)'!$E$1:$J$68,6,FALSE)</f>
        <v>BWP</v>
      </c>
      <c r="F155" s="56" t="str">
        <f t="shared" si="2"/>
        <v>PETUGAS.0154/SPK/SE/PML/3172/2026</v>
      </c>
      <c r="G155" s="75" t="s">
        <v>4989</v>
      </c>
      <c r="H155" s="56" t="str">
        <f>VLOOKUP(G155,'MITRA (REFERENSI)'!$A:$Z,16,FALSE)</f>
        <v>#N/A</v>
      </c>
      <c r="I155" s="56" t="str">
        <f>VLOOKUP(G155,'MITRA (REFERENSI)'!$A:$Z,25,FALSE)</f>
        <v>#N/A</v>
      </c>
      <c r="J155" s="55" t="str">
        <f>VLOOKUP(G155,'MITRA (REFERENSI)'!$A:$Z,26,FALSE)</f>
        <v>#N/A</v>
      </c>
      <c r="K155" s="55" t="str">
        <f>VLOOKUP(G155,'MITRA (REFERENSI)'!$A:$Z,15,FALSE)</f>
        <v>#N/A</v>
      </c>
      <c r="L155" s="55" t="str">
        <f>VLOOKUP(G155,'MITRA (REFERENSI)'!$A:$Z,15,FALSE)</f>
        <v>#N/A</v>
      </c>
      <c r="M155" s="55" t="str">
        <f>IF(B155=1,'KELAS (REFERENSI)'!M155,IF(B155=2,'KELAS (REFERENSI)'!M170,IF(B155=3,'KELAS (REFERENSI)'!M185,IF(B155=4,'KELAS (REFERENSI)'!M200,""))))</f>
        <v/>
      </c>
      <c r="N155" s="55" t="str">
        <f>IF(B155=1,'KELAS (REFERENSI)'!N155,IF(B155=2,'KELAS (REFERENSI)'!N170,IF(B155=3,'KELAS (REFERENSI)'!N185,IF(B155=4,'KELAS (REFERENSI)'!N200,""))))</f>
        <v/>
      </c>
      <c r="O155" s="55" t="str">
        <f>IF(B155=1,'KELAS (REFERENSI)'!O155,IF(B155=2,'KELAS (REFERENSI)'!O170,IF(B155=3,'KELAS (REFERENSI)'!O185,IF(B155=4,'KELAS (REFERENSI)'!O200,""))))</f>
        <v/>
      </c>
      <c r="P155" s="55" t="str">
        <f>IF(B155=1,'KELAS (REFERENSI)'!P155,IF(B155=2,'KELAS (REFERENSI)'!P170,IF(B155=3,'KELAS (REFERENSI)'!P185,IF(B155=4,'KELAS (REFERENSI)'!P200,""))))</f>
        <v/>
      </c>
      <c r="Q155" s="55" t="str">
        <f t="shared" si="4"/>
        <v>BPS Kota Jakarta Timur</v>
      </c>
      <c r="R155" s="55" t="str">
        <f t="shared" si="56"/>
        <v>#REF!</v>
      </c>
      <c r="S155" s="55" t="str">
        <f t="shared" ref="S155:T155" si="163">S154</f>
        <v>15 Juni sampai dengan 31 Agustus 2026</v>
      </c>
      <c r="T155" s="55" t="str">
        <f t="shared" si="163"/>
        <v>31 Agustus 2026</v>
      </c>
      <c r="U155" s="69" t="str">
        <f>VLOOKUP(G155,'MITRA (REFERENSI)'!$A:$Z,17,FALSE)</f>
        <v>#N/A</v>
      </c>
      <c r="V155" s="59" t="str">
        <f>VLOOKUP(G155,'MITRA (REFERENSI)'!$A:$Z,11,FALSE)</f>
        <v>#N/A</v>
      </c>
      <c r="W155" s="60"/>
      <c r="X155" s="61" t="s">
        <v>4824</v>
      </c>
      <c r="Y155" s="70" t="s">
        <v>5062</v>
      </c>
      <c r="Z155" s="62"/>
      <c r="AA155" s="71" t="str">
        <f>VLOOKUP(G155,'PEGAWAI (REFERENSI)'!$A:$E,4,FALSE)</f>
        <v>Penata Muda Tk. I/III/b</v>
      </c>
      <c r="AB155" s="62"/>
      <c r="AC155" s="62"/>
      <c r="AD155" s="62"/>
      <c r="AE155" s="62"/>
      <c r="AF155" s="62"/>
      <c r="AG155" s="72"/>
      <c r="AH155" s="72"/>
      <c r="AI155" s="72"/>
      <c r="AJ155" s="72"/>
      <c r="AK155" s="59" t="str">
        <f>VLOOKUP(G155,'MITRA (REFERENSI)'!$A:$Z,5,FALSE)</f>
        <v>#N/A</v>
      </c>
      <c r="AL155" s="59" t="str">
        <f>VLOOKUP(G155,'MITRA (REFERENSI)'!$A:$Z,13,FALSE)</f>
        <v>#N/A</v>
      </c>
      <c r="AM155" s="59" t="str">
        <f>VLOOKUP(G155,'MITRA (REFERENSI)'!$A:$Z,14,FALSE)</f>
        <v>#N/A</v>
      </c>
    </row>
    <row r="156" ht="15.75" customHeight="1">
      <c r="A156" s="53" t="s">
        <v>5218</v>
      </c>
      <c r="B156" s="67">
        <v>1.0</v>
      </c>
      <c r="C156" s="67" t="s">
        <v>4880</v>
      </c>
      <c r="D156" s="55" t="str">
        <f t="shared" si="1"/>
        <v>1E</v>
      </c>
      <c r="E156" s="55" t="str">
        <f>VLOOKUP(D156,'KELAS (REFERENSI)'!$E$1:$J$68,6,FALSE)</f>
        <v>BWP</v>
      </c>
      <c r="F156" s="56" t="str">
        <f t="shared" si="2"/>
        <v>PETUGAS.0155/SPK/SE/PML/3172/2026</v>
      </c>
      <c r="G156" s="68" t="s">
        <v>5019</v>
      </c>
      <c r="H156" s="56" t="str">
        <f>VLOOKUP(G156,'MITRA (REFERENSI)'!$A:$Z,16,FALSE)</f>
        <v>#N/A</v>
      </c>
      <c r="I156" s="56" t="str">
        <f>VLOOKUP(G156,'MITRA (REFERENSI)'!$A:$Z,25,FALSE)</f>
        <v>#N/A</v>
      </c>
      <c r="J156" s="55" t="str">
        <f>VLOOKUP(G156,'MITRA (REFERENSI)'!$A:$Z,26,FALSE)</f>
        <v>#N/A</v>
      </c>
      <c r="K156" s="55" t="str">
        <f>VLOOKUP(G156,'MITRA (REFERENSI)'!$A:$Z,15,FALSE)</f>
        <v>#N/A</v>
      </c>
      <c r="L156" s="55" t="str">
        <f>VLOOKUP(G156,'MITRA (REFERENSI)'!$A:$Z,15,FALSE)</f>
        <v>#N/A</v>
      </c>
      <c r="M156" s="55" t="str">
        <f>IF(B156=1,'KELAS (REFERENSI)'!M156,IF(B156=2,'KELAS (REFERENSI)'!M171,IF(B156=3,'KELAS (REFERENSI)'!M186,IF(B156=4,'KELAS (REFERENSI)'!M201,""))))</f>
        <v/>
      </c>
      <c r="N156" s="55" t="str">
        <f>IF(B156=1,'KELAS (REFERENSI)'!N156,IF(B156=2,'KELAS (REFERENSI)'!N171,IF(B156=3,'KELAS (REFERENSI)'!N186,IF(B156=4,'KELAS (REFERENSI)'!N201,""))))</f>
        <v/>
      </c>
      <c r="O156" s="55" t="str">
        <f>IF(B156=1,'KELAS (REFERENSI)'!O156,IF(B156=2,'KELAS (REFERENSI)'!O171,IF(B156=3,'KELAS (REFERENSI)'!O186,IF(B156=4,'KELAS (REFERENSI)'!O201,""))))</f>
        <v/>
      </c>
      <c r="P156" s="55" t="str">
        <f>IF(B156=1,'KELAS (REFERENSI)'!P156,IF(B156=2,'KELAS (REFERENSI)'!P171,IF(B156=3,'KELAS (REFERENSI)'!P186,IF(B156=4,'KELAS (REFERENSI)'!P201,""))))</f>
        <v/>
      </c>
      <c r="Q156" s="55" t="str">
        <f t="shared" si="4"/>
        <v>BPS Kota Jakarta Timur</v>
      </c>
      <c r="R156" s="55" t="str">
        <f t="shared" si="56"/>
        <v>#REF!</v>
      </c>
      <c r="S156" s="55" t="str">
        <f t="shared" ref="S156:T156" si="164">S155</f>
        <v>15 Juni sampai dengan 31 Agustus 2026</v>
      </c>
      <c r="T156" s="55" t="str">
        <f t="shared" si="164"/>
        <v>31 Agustus 2026</v>
      </c>
      <c r="U156" s="69" t="str">
        <f>VLOOKUP(G156,'MITRA (REFERENSI)'!$A:$Z,17,FALSE)</f>
        <v>#N/A</v>
      </c>
      <c r="V156" s="59" t="str">
        <f>VLOOKUP(G156,'MITRA (REFERENSI)'!$A:$Z,11,FALSE)</f>
        <v>#N/A</v>
      </c>
      <c r="W156" s="60"/>
      <c r="X156" s="61" t="s">
        <v>4824</v>
      </c>
      <c r="Y156" s="70" t="s">
        <v>5062</v>
      </c>
      <c r="Z156" s="62"/>
      <c r="AA156" s="71" t="str">
        <f>VLOOKUP(G156,'PEGAWAI (REFERENSI)'!$A:$E,4,FALSE)</f>
        <v>Pembina/IV/a</v>
      </c>
      <c r="AB156" s="62"/>
      <c r="AC156" s="62"/>
      <c r="AD156" s="62"/>
      <c r="AE156" s="62"/>
      <c r="AF156" s="62"/>
      <c r="AG156" s="72"/>
      <c r="AH156" s="72"/>
      <c r="AI156" s="72"/>
      <c r="AJ156" s="72"/>
      <c r="AK156" s="59" t="str">
        <f>VLOOKUP(G156,'MITRA (REFERENSI)'!$A:$Z,5,FALSE)</f>
        <v>#N/A</v>
      </c>
      <c r="AL156" s="59" t="str">
        <f>VLOOKUP(G156,'MITRA (REFERENSI)'!$A:$Z,13,FALSE)</f>
        <v>#N/A</v>
      </c>
      <c r="AM156" s="59" t="str">
        <f>VLOOKUP(G156,'MITRA (REFERENSI)'!$A:$Z,14,FALSE)</f>
        <v>#N/A</v>
      </c>
    </row>
    <row r="157" ht="15.75" customHeight="1">
      <c r="A157" s="53" t="s">
        <v>5219</v>
      </c>
      <c r="B157" s="54">
        <v>1.0</v>
      </c>
      <c r="C157" s="54" t="s">
        <v>4883</v>
      </c>
      <c r="D157" s="55" t="str">
        <f t="shared" si="1"/>
        <v>1F</v>
      </c>
      <c r="E157" s="55" t="str">
        <f>VLOOKUP(D157,'KELAS (REFERENSI)'!$E$1:$J$68,6,FALSE)</f>
        <v>BWP</v>
      </c>
      <c r="F157" s="56" t="str">
        <f t="shared" si="2"/>
        <v>PETUGAS.0156/SPK/SE/PML/3172/2026</v>
      </c>
      <c r="G157" s="61" t="s">
        <v>198</v>
      </c>
      <c r="H157" s="56" t="str">
        <f>VLOOKUP(G157,'MITRA (REFERENSI)'!$A:$Z,16,FALSE)</f>
        <v>317222090587</v>
      </c>
      <c r="I157" s="56" t="str">
        <f>VLOOKUP(G157,'MITRA (REFERENSI)'!$A:$Z,25,FALSE)</f>
        <v>Wiraswasta</v>
      </c>
      <c r="J157" s="55" t="str">
        <f>VLOOKUP(G157,'MITRA (REFERENSI)'!$A:$Z,26,FALSE)</f>
        <v>#REF!</v>
      </c>
      <c r="K157" s="55" t="str">
        <f>VLOOKUP(G157,'MITRA (REFERENSI)'!$A:$Z,15,FALSE)</f>
        <v>+62 852-8533-7057</v>
      </c>
      <c r="L157" s="55" t="str">
        <f>VLOOKUP(G157,'MITRA (REFERENSI)'!$A:$Z,15,FALSE)</f>
        <v>+62 852-8533-7057</v>
      </c>
      <c r="M157" s="55" t="str">
        <f>IF(B157=1,'KELAS (REFERENSI)'!M157,IF(B157=2,'KELAS (REFERENSI)'!M172,IF(B157=3,'KELAS (REFERENSI)'!M187,IF(B157=4,'KELAS (REFERENSI)'!M202,""))))</f>
        <v/>
      </c>
      <c r="N157" s="55" t="str">
        <f>IF(B157=1,'KELAS (REFERENSI)'!N157,IF(B157=2,'KELAS (REFERENSI)'!N172,IF(B157=3,'KELAS (REFERENSI)'!N187,IF(B157=4,'KELAS (REFERENSI)'!N202,""))))</f>
        <v/>
      </c>
      <c r="O157" s="55" t="str">
        <f>IF(B157=1,'KELAS (REFERENSI)'!O157,IF(B157=2,'KELAS (REFERENSI)'!O172,IF(B157=3,'KELAS (REFERENSI)'!O187,IF(B157=4,'KELAS (REFERENSI)'!O202,""))))</f>
        <v/>
      </c>
      <c r="P157" s="55" t="str">
        <f>IF(B157=1,'KELAS (REFERENSI)'!P157,IF(B157=2,'KELAS (REFERENSI)'!P172,IF(B157=3,'KELAS (REFERENSI)'!P187,IF(B157=4,'KELAS (REFERENSI)'!P202,""))))</f>
        <v/>
      </c>
      <c r="Q157" s="55" t="str">
        <f t="shared" si="4"/>
        <v>BPS Kota Jakarta Timur</v>
      </c>
      <c r="R157" s="55" t="str">
        <f t="shared" si="56"/>
        <v>#REF!</v>
      </c>
      <c r="S157" s="55" t="str">
        <f t="shared" ref="S157:T157" si="165">S156</f>
        <v>15 Juni sampai dengan 31 Agustus 2026</v>
      </c>
      <c r="T157" s="55" t="str">
        <f t="shared" si="165"/>
        <v>31 Agustus 2026</v>
      </c>
      <c r="U157" s="59" t="str">
        <f>VLOOKUP(G157,'MITRA (REFERENSI)'!$A:$Z,17,FALSE)</f>
        <v>agusamirullah7@gmail.com</v>
      </c>
      <c r="V157" s="59" t="str">
        <f>VLOOKUP(G157,'MITRA (REFERENSI)'!$A:$Z,11,FALSE)</f>
        <v>Lk</v>
      </c>
      <c r="W157" s="60"/>
      <c r="X157" s="61" t="s">
        <v>7083</v>
      </c>
      <c r="Y157" s="64" t="s">
        <v>4860</v>
      </c>
      <c r="Z157" s="62"/>
      <c r="AA157" s="63"/>
      <c r="AB157" s="62"/>
      <c r="AC157" s="62"/>
      <c r="AD157" s="62"/>
      <c r="AE157" s="62"/>
      <c r="AF157" s="62"/>
      <c r="AG157" s="72"/>
      <c r="AH157" s="72"/>
      <c r="AI157" s="72"/>
      <c r="AJ157" s="72"/>
      <c r="AK157" s="59" t="str">
        <f>VLOOKUP(G157,'MITRA (REFERENSI)'!$A:$Z,5,FALSE)</f>
        <v>Jln rambutan rt 03/010 kel baru</v>
      </c>
      <c r="AL157" s="59" t="str">
        <f>VLOOKUP(G157,'MITRA (REFERENSI)'!$A:$Z,13,FALSE)</f>
        <v>Wiraswasta</v>
      </c>
      <c r="AM157" s="59" t="str">
        <f>VLOOKUP(G157,'MITRA (REFERENSI)'!$A:$Z,14,FALSE)</f>
        <v/>
      </c>
    </row>
    <row r="158" ht="15.75" customHeight="1">
      <c r="A158" s="53" t="s">
        <v>5220</v>
      </c>
      <c r="B158" s="54">
        <v>1.0</v>
      </c>
      <c r="C158" s="54" t="s">
        <v>4883</v>
      </c>
      <c r="D158" s="55" t="str">
        <f t="shared" si="1"/>
        <v>1F</v>
      </c>
      <c r="E158" s="55" t="str">
        <f>VLOOKUP(D158,'KELAS (REFERENSI)'!$E$1:$J$68,6,FALSE)</f>
        <v>BWP</v>
      </c>
      <c r="F158" s="56" t="str">
        <f t="shared" si="2"/>
        <v>PETUGAS.0157/SPK/SE/PML/3172/2026</v>
      </c>
      <c r="G158" s="61" t="s">
        <v>4655</v>
      </c>
      <c r="H158" s="56" t="str">
        <f>VLOOKUP(G158,'MITRA (REFERENSI)'!$A:$Z,16,FALSE)</f>
        <v>317222100098</v>
      </c>
      <c r="I158" s="56" t="str">
        <f>VLOOKUP(G158,'MITRA (REFERENSI)'!$A:$Z,25,FALSE)</f>
        <v>Mengurus Rumah Tangga</v>
      </c>
      <c r="J158" s="55" t="str">
        <f>VLOOKUP(G158,'MITRA (REFERENSI)'!$A:$Z,26,FALSE)</f>
        <v>#REF!</v>
      </c>
      <c r="K158" s="55" t="str">
        <f>VLOOKUP(G158,'MITRA (REFERENSI)'!$A:$Z,15,FALSE)</f>
        <v>+62 877-1980-8288</v>
      </c>
      <c r="L158" s="55" t="str">
        <f>VLOOKUP(G158,'MITRA (REFERENSI)'!$A:$Z,15,FALSE)</f>
        <v>+62 877-1980-8288</v>
      </c>
      <c r="M158" s="55" t="str">
        <f>IF(B158=1,'KELAS (REFERENSI)'!M158,IF(B158=2,'KELAS (REFERENSI)'!M173,IF(B158=3,'KELAS (REFERENSI)'!M188,IF(B158=4,'KELAS (REFERENSI)'!M203,""))))</f>
        <v/>
      </c>
      <c r="N158" s="55" t="str">
        <f>IF(B158=1,'KELAS (REFERENSI)'!N158,IF(B158=2,'KELAS (REFERENSI)'!N173,IF(B158=3,'KELAS (REFERENSI)'!N188,IF(B158=4,'KELAS (REFERENSI)'!N203,""))))</f>
        <v/>
      </c>
      <c r="O158" s="55" t="str">
        <f>IF(B158=1,'KELAS (REFERENSI)'!O158,IF(B158=2,'KELAS (REFERENSI)'!O173,IF(B158=3,'KELAS (REFERENSI)'!O188,IF(B158=4,'KELAS (REFERENSI)'!O203,""))))</f>
        <v/>
      </c>
      <c r="P158" s="55" t="str">
        <f>IF(B158=1,'KELAS (REFERENSI)'!P158,IF(B158=2,'KELAS (REFERENSI)'!P173,IF(B158=3,'KELAS (REFERENSI)'!P188,IF(B158=4,'KELAS (REFERENSI)'!P203,""))))</f>
        <v/>
      </c>
      <c r="Q158" s="55" t="str">
        <f t="shared" si="4"/>
        <v>BPS Kota Jakarta Timur</v>
      </c>
      <c r="R158" s="55" t="str">
        <f t="shared" si="56"/>
        <v>#REF!</v>
      </c>
      <c r="S158" s="55" t="str">
        <f t="shared" ref="S158:T158" si="166">S157</f>
        <v>15 Juni sampai dengan 31 Agustus 2026</v>
      </c>
      <c r="T158" s="55" t="str">
        <f t="shared" si="166"/>
        <v>31 Agustus 2026</v>
      </c>
      <c r="U158" s="59" t="str">
        <f>VLOOKUP(G158,'MITRA (REFERENSI)'!$A:$Z,17,FALSE)</f>
        <v>yulikurniasari358@gmail.com</v>
      </c>
      <c r="V158" s="59" t="str">
        <f>VLOOKUP(G158,'MITRA (REFERENSI)'!$A:$Z,11,FALSE)</f>
        <v>Pr</v>
      </c>
      <c r="W158" s="60"/>
      <c r="X158" s="61" t="s">
        <v>7084</v>
      </c>
      <c r="Y158" s="64" t="s">
        <v>4860</v>
      </c>
      <c r="Z158" s="62"/>
      <c r="AA158" s="63"/>
      <c r="AB158" s="62"/>
      <c r="AC158" s="62"/>
      <c r="AD158" s="62"/>
      <c r="AE158" s="62"/>
      <c r="AF158" s="62"/>
      <c r="AG158" s="72"/>
      <c r="AH158" s="72"/>
      <c r="AI158" s="72"/>
      <c r="AJ158" s="72"/>
      <c r="AK158" s="59" t="str">
        <f>VLOOKUP(G158,'MITRA (REFERENSI)'!$A:$Z,5,FALSE)</f>
        <v>Kp. Asem Jl. Melati RT. 010/01 No. 22</v>
      </c>
      <c r="AL158" s="59" t="str">
        <f>VLOOKUP(G158,'MITRA (REFERENSI)'!$A:$Z,13,FALSE)</f>
        <v>Mengurus Rumah Tangga</v>
      </c>
      <c r="AM158" s="59" t="str">
        <f>VLOOKUP(G158,'MITRA (REFERENSI)'!$A:$Z,14,FALSE)</f>
        <v/>
      </c>
    </row>
    <row r="159" ht="15.75" customHeight="1">
      <c r="A159" s="53" t="s">
        <v>5221</v>
      </c>
      <c r="B159" s="54">
        <v>1.0</v>
      </c>
      <c r="C159" s="54" t="s">
        <v>4883</v>
      </c>
      <c r="D159" s="55" t="str">
        <f t="shared" si="1"/>
        <v>1F</v>
      </c>
      <c r="E159" s="55" t="str">
        <f>VLOOKUP(D159,'KELAS (REFERENSI)'!$E$1:$J$68,6,FALSE)</f>
        <v>BWP</v>
      </c>
      <c r="F159" s="56" t="str">
        <f t="shared" si="2"/>
        <v>PETUGAS.0158/SPK/SE/PML/3172/2026</v>
      </c>
      <c r="G159" s="61" t="s">
        <v>4046</v>
      </c>
      <c r="H159" s="56" t="str">
        <f>VLOOKUP(G159,'MITRA (REFERENSI)'!$A:$Z,16,FALSE)</f>
        <v>317222100084</v>
      </c>
      <c r="I159" s="56" t="str">
        <f>VLOOKUP(G159,'MITRA (REFERENSI)'!$A:$Z,25,FALSE)</f>
        <v>Kader PKK / Karang Taruna / Kader Lainnya</v>
      </c>
      <c r="J159" s="55" t="str">
        <f>VLOOKUP(G159,'MITRA (REFERENSI)'!$A:$Z,26,FALSE)</f>
        <v>#REF!</v>
      </c>
      <c r="K159" s="55" t="str">
        <f>VLOOKUP(G159,'MITRA (REFERENSI)'!$A:$Z,15,FALSE)</f>
        <v>+62 821-1063-2555</v>
      </c>
      <c r="L159" s="55" t="str">
        <f>VLOOKUP(G159,'MITRA (REFERENSI)'!$A:$Z,15,FALSE)</f>
        <v>+62 821-1063-2555</v>
      </c>
      <c r="M159" s="55" t="str">
        <f>IF(B159=1,'KELAS (REFERENSI)'!M159,IF(B159=2,'KELAS (REFERENSI)'!M174,IF(B159=3,'KELAS (REFERENSI)'!M189,IF(B159=4,'KELAS (REFERENSI)'!M204,""))))</f>
        <v/>
      </c>
      <c r="N159" s="55" t="str">
        <f>IF(B159=1,'KELAS (REFERENSI)'!N159,IF(B159=2,'KELAS (REFERENSI)'!N174,IF(B159=3,'KELAS (REFERENSI)'!N189,IF(B159=4,'KELAS (REFERENSI)'!N204,""))))</f>
        <v/>
      </c>
      <c r="O159" s="55" t="str">
        <f>IF(B159=1,'KELAS (REFERENSI)'!O159,IF(B159=2,'KELAS (REFERENSI)'!O174,IF(B159=3,'KELAS (REFERENSI)'!O189,IF(B159=4,'KELAS (REFERENSI)'!O204,""))))</f>
        <v/>
      </c>
      <c r="P159" s="55" t="str">
        <f>IF(B159=1,'KELAS (REFERENSI)'!P159,IF(B159=2,'KELAS (REFERENSI)'!P174,IF(B159=3,'KELAS (REFERENSI)'!P189,IF(B159=4,'KELAS (REFERENSI)'!P204,""))))</f>
        <v/>
      </c>
      <c r="Q159" s="55" t="str">
        <f t="shared" si="4"/>
        <v>BPS Kota Jakarta Timur</v>
      </c>
      <c r="R159" s="55" t="str">
        <f t="shared" si="56"/>
        <v>#REF!</v>
      </c>
      <c r="S159" s="55" t="str">
        <f t="shared" ref="S159:T159" si="167">S158</f>
        <v>15 Juni sampai dengan 31 Agustus 2026</v>
      </c>
      <c r="T159" s="55" t="str">
        <f t="shared" si="167"/>
        <v>31 Agustus 2026</v>
      </c>
      <c r="U159" s="59" t="str">
        <f>VLOOKUP(G159,'MITRA (REFERENSI)'!$A:$Z,17,FALSE)</f>
        <v>tetyrahardjo@gmail.com</v>
      </c>
      <c r="V159" s="59" t="str">
        <f>VLOOKUP(G159,'MITRA (REFERENSI)'!$A:$Z,11,FALSE)</f>
        <v>Pr</v>
      </c>
      <c r="W159" s="60"/>
      <c r="X159" s="61" t="s">
        <v>7084</v>
      </c>
      <c r="Y159" s="64" t="s">
        <v>4860</v>
      </c>
      <c r="Z159" s="62"/>
      <c r="AA159" s="63"/>
      <c r="AB159" s="62"/>
      <c r="AC159" s="62"/>
      <c r="AD159" s="62"/>
      <c r="AE159" s="62"/>
      <c r="AF159" s="62"/>
      <c r="AG159" s="72"/>
      <c r="AH159" s="72"/>
      <c r="AI159" s="72"/>
      <c r="AJ159" s="72"/>
      <c r="AK159" s="59" t="str">
        <f>VLOOKUP(G159,'MITRA (REFERENSI)'!$A:$Z,5,FALSE)</f>
        <v>Jl.pertengahan gg salam 6 RT 15 Rw 7</v>
      </c>
      <c r="AL159" s="59" t="str">
        <f>VLOOKUP(G159,'MITRA (REFERENSI)'!$A:$Z,13,FALSE)</f>
        <v>Kader PKK / Karang Taruna / Kader Lainnya</v>
      </c>
      <c r="AM159" s="59" t="str">
        <f>VLOOKUP(G159,'MITRA (REFERENSI)'!$A:$Z,14,FALSE)</f>
        <v/>
      </c>
    </row>
    <row r="160" ht="15.75" customHeight="1">
      <c r="A160" s="53" t="s">
        <v>5222</v>
      </c>
      <c r="B160" s="54">
        <v>1.0</v>
      </c>
      <c r="C160" s="54" t="s">
        <v>4883</v>
      </c>
      <c r="D160" s="55" t="str">
        <f t="shared" si="1"/>
        <v>1F</v>
      </c>
      <c r="E160" s="55" t="str">
        <f>VLOOKUP(D160,'KELAS (REFERENSI)'!$E$1:$J$68,6,FALSE)</f>
        <v>BWP</v>
      </c>
      <c r="F160" s="56" t="str">
        <f t="shared" si="2"/>
        <v>PETUGAS.0159/SPK/SE/PML/3172/2026</v>
      </c>
      <c r="G160" s="61" t="s">
        <v>1330</v>
      </c>
      <c r="H160" s="56" t="str">
        <f>VLOOKUP(G160,'MITRA (REFERENSI)'!$A:$Z,16,FALSE)</f>
        <v>317222100099</v>
      </c>
      <c r="I160" s="56" t="str">
        <f>VLOOKUP(G160,'MITRA (REFERENSI)'!$A:$Z,25,FALSE)</f>
        <v>Mengurus Rumah Tangga</v>
      </c>
      <c r="J160" s="55" t="str">
        <f>VLOOKUP(G160,'MITRA (REFERENSI)'!$A:$Z,26,FALSE)</f>
        <v>#REF!</v>
      </c>
      <c r="K160" s="55" t="str">
        <f>VLOOKUP(G160,'MITRA (REFERENSI)'!$A:$Z,15,FALSE)</f>
        <v>+62 819-7795-7867</v>
      </c>
      <c r="L160" s="55" t="str">
        <f>VLOOKUP(G160,'MITRA (REFERENSI)'!$A:$Z,15,FALSE)</f>
        <v>+62 819-7795-7867</v>
      </c>
      <c r="M160" s="55" t="str">
        <f>IF(B160=1,'KELAS (REFERENSI)'!M160,IF(B160=2,'KELAS (REFERENSI)'!M175,IF(B160=3,'KELAS (REFERENSI)'!M190,IF(B160=4,'KELAS (REFERENSI)'!M205,""))))</f>
        <v/>
      </c>
      <c r="N160" s="55" t="str">
        <f>IF(B160=1,'KELAS (REFERENSI)'!N160,IF(B160=2,'KELAS (REFERENSI)'!N175,IF(B160=3,'KELAS (REFERENSI)'!N190,IF(B160=4,'KELAS (REFERENSI)'!N205,""))))</f>
        <v/>
      </c>
      <c r="O160" s="55" t="str">
        <f>IF(B160=1,'KELAS (REFERENSI)'!O160,IF(B160=2,'KELAS (REFERENSI)'!O175,IF(B160=3,'KELAS (REFERENSI)'!O190,IF(B160=4,'KELAS (REFERENSI)'!O205,""))))</f>
        <v/>
      </c>
      <c r="P160" s="55" t="str">
        <f>IF(B160=1,'KELAS (REFERENSI)'!P160,IF(B160=2,'KELAS (REFERENSI)'!P175,IF(B160=3,'KELAS (REFERENSI)'!P190,IF(B160=4,'KELAS (REFERENSI)'!P205,""))))</f>
        <v/>
      </c>
      <c r="Q160" s="55" t="str">
        <f t="shared" si="4"/>
        <v>BPS Kota Jakarta Timur</v>
      </c>
      <c r="R160" s="55" t="str">
        <f t="shared" si="56"/>
        <v>#REF!</v>
      </c>
      <c r="S160" s="55" t="str">
        <f t="shared" ref="S160:T160" si="168">S159</f>
        <v>15 Juni sampai dengan 31 Agustus 2026</v>
      </c>
      <c r="T160" s="55" t="str">
        <f t="shared" si="168"/>
        <v>31 Agustus 2026</v>
      </c>
      <c r="U160" s="59" t="str">
        <f>VLOOKUP(G160,'MITRA (REFERENSI)'!$A:$Z,17,FALSE)</f>
        <v>erna.ibrohim@gmail.com</v>
      </c>
      <c r="V160" s="59" t="str">
        <f>VLOOKUP(G160,'MITRA (REFERENSI)'!$A:$Z,11,FALSE)</f>
        <v>Pr</v>
      </c>
      <c r="W160" s="60"/>
      <c r="X160" s="61" t="s">
        <v>7084</v>
      </c>
      <c r="Y160" s="64" t="s">
        <v>4860</v>
      </c>
      <c r="Z160" s="62"/>
      <c r="AA160" s="63"/>
      <c r="AB160" s="62"/>
      <c r="AC160" s="62"/>
      <c r="AD160" s="62"/>
      <c r="AE160" s="62"/>
      <c r="AF160" s="62"/>
      <c r="AG160" s="72"/>
      <c r="AH160" s="72"/>
      <c r="AI160" s="72"/>
      <c r="AJ160" s="72"/>
      <c r="AK160" s="59" t="str">
        <f>VLOOKUP(G160,'MITRA (REFERENSI)'!$A:$Z,5,FALSE)</f>
        <v>Jl.Pasar Biah X Rt 004/001 No.45</v>
      </c>
      <c r="AL160" s="59" t="str">
        <f>VLOOKUP(G160,'MITRA (REFERENSI)'!$A:$Z,13,FALSE)</f>
        <v>Mengurus Rumah Tangga</v>
      </c>
      <c r="AM160" s="59" t="str">
        <f>VLOOKUP(G160,'MITRA (REFERENSI)'!$A:$Z,14,FALSE)</f>
        <v/>
      </c>
    </row>
    <row r="161" ht="15.75" customHeight="1">
      <c r="A161" s="53" t="s">
        <v>5223</v>
      </c>
      <c r="B161" s="54">
        <v>1.0</v>
      </c>
      <c r="C161" s="54" t="s">
        <v>4883</v>
      </c>
      <c r="D161" s="55" t="str">
        <f t="shared" si="1"/>
        <v>1F</v>
      </c>
      <c r="E161" s="55" t="str">
        <f>VLOOKUP(D161,'KELAS (REFERENSI)'!$E$1:$J$68,6,FALSE)</f>
        <v>BWP</v>
      </c>
      <c r="F161" s="56" t="str">
        <f t="shared" si="2"/>
        <v>PETUGAS.0160/SPK/SE/PML/3172/2026</v>
      </c>
      <c r="G161" s="61" t="s">
        <v>636</v>
      </c>
      <c r="H161" s="56" t="str">
        <f>VLOOKUP(G161,'MITRA (REFERENSI)'!$A:$Z,16,FALSE)</f>
        <v>317222100029</v>
      </c>
      <c r="I161" s="56" t="str">
        <f>VLOOKUP(G161,'MITRA (REFERENSI)'!$A:$Z,25,FALSE)</f>
        <v>Kader PKK / Karang Taruna / Kader Lainnya</v>
      </c>
      <c r="J161" s="55" t="str">
        <f>VLOOKUP(G161,'MITRA (REFERENSI)'!$A:$Z,26,FALSE)</f>
        <v>#REF!</v>
      </c>
      <c r="K161" s="55" t="str">
        <f>VLOOKUP(G161,'MITRA (REFERENSI)'!$A:$Z,15,FALSE)</f>
        <v>+62 895-3928-9263</v>
      </c>
      <c r="L161" s="55" t="str">
        <f>VLOOKUP(G161,'MITRA (REFERENSI)'!$A:$Z,15,FALSE)</f>
        <v>+62 895-3928-9263</v>
      </c>
      <c r="M161" s="55" t="str">
        <f>IF(B161=1,'KELAS (REFERENSI)'!M161,IF(B161=2,'KELAS (REFERENSI)'!M176,IF(B161=3,'KELAS (REFERENSI)'!M191,IF(B161=4,'KELAS (REFERENSI)'!M206,""))))</f>
        <v/>
      </c>
      <c r="N161" s="55" t="str">
        <f>IF(B161=1,'KELAS (REFERENSI)'!N161,IF(B161=2,'KELAS (REFERENSI)'!N176,IF(B161=3,'KELAS (REFERENSI)'!N191,IF(B161=4,'KELAS (REFERENSI)'!N206,""))))</f>
        <v/>
      </c>
      <c r="O161" s="55" t="str">
        <f>IF(B161=1,'KELAS (REFERENSI)'!O161,IF(B161=2,'KELAS (REFERENSI)'!O176,IF(B161=3,'KELAS (REFERENSI)'!O191,IF(B161=4,'KELAS (REFERENSI)'!O206,""))))</f>
        <v/>
      </c>
      <c r="P161" s="55" t="str">
        <f>IF(B161=1,'KELAS (REFERENSI)'!P161,IF(B161=2,'KELAS (REFERENSI)'!P176,IF(B161=3,'KELAS (REFERENSI)'!P191,IF(B161=4,'KELAS (REFERENSI)'!P206,""))))</f>
        <v/>
      </c>
      <c r="Q161" s="55" t="str">
        <f t="shared" si="4"/>
        <v>BPS Kota Jakarta Timur</v>
      </c>
      <c r="R161" s="55" t="str">
        <f t="shared" si="56"/>
        <v>#REF!</v>
      </c>
      <c r="S161" s="55" t="str">
        <f t="shared" ref="S161:T161" si="169">S160</f>
        <v>15 Juni sampai dengan 31 Agustus 2026</v>
      </c>
      <c r="T161" s="55" t="str">
        <f t="shared" si="169"/>
        <v>31 Agustus 2026</v>
      </c>
      <c r="U161" s="59" t="str">
        <f>VLOOKUP(G161,'MITRA (REFERENSI)'!$A:$Z,17,FALSE)</f>
        <v>betymuridi13@gmail.com</v>
      </c>
      <c r="V161" s="59" t="str">
        <f>VLOOKUP(G161,'MITRA (REFERENSI)'!$A:$Z,11,FALSE)</f>
        <v>Pr</v>
      </c>
      <c r="W161" s="60"/>
      <c r="X161" s="61" t="s">
        <v>7084</v>
      </c>
      <c r="Y161" s="64" t="s">
        <v>4860</v>
      </c>
      <c r="Z161" s="62"/>
      <c r="AA161" s="63"/>
      <c r="AB161" s="62"/>
      <c r="AC161" s="62"/>
      <c r="AD161" s="62"/>
      <c r="AE161" s="62"/>
      <c r="AF161" s="62"/>
      <c r="AG161" s="72"/>
      <c r="AH161" s="72"/>
      <c r="AI161" s="72"/>
      <c r="AJ161" s="72"/>
      <c r="AK161" s="59" t="str">
        <f>VLOOKUP(G161,'MITRA (REFERENSI)'!$A:$Z,5,FALSE)</f>
        <v>GG.asam baris 2 no. 11 rt.008/011</v>
      </c>
      <c r="AL161" s="59" t="str">
        <f>VLOOKUP(G161,'MITRA (REFERENSI)'!$A:$Z,13,FALSE)</f>
        <v>Kader PKK / Karang Taruna / Kader Lainnya</v>
      </c>
      <c r="AM161" s="59" t="str">
        <f>VLOOKUP(G161,'MITRA (REFERENSI)'!$A:$Z,14,FALSE)</f>
        <v/>
      </c>
    </row>
    <row r="162" ht="15.75" customHeight="1">
      <c r="A162" s="53" t="s">
        <v>5224</v>
      </c>
      <c r="B162" s="54">
        <v>1.0</v>
      </c>
      <c r="C162" s="54" t="s">
        <v>4883</v>
      </c>
      <c r="D162" s="55" t="str">
        <f t="shared" si="1"/>
        <v>1F</v>
      </c>
      <c r="E162" s="55" t="str">
        <f>VLOOKUP(D162,'KELAS (REFERENSI)'!$E$1:$J$68,6,FALSE)</f>
        <v>BWP</v>
      </c>
      <c r="F162" s="56" t="str">
        <f t="shared" si="2"/>
        <v>PETUGAS.0161/SPK/SE/PML/3172/2026</v>
      </c>
      <c r="G162" s="61" t="s">
        <v>1267</v>
      </c>
      <c r="H162" s="56" t="str">
        <f>VLOOKUP(G162,'MITRA (REFERENSI)'!$A:$Z,16,FALSE)</f>
        <v>317222100714</v>
      </c>
      <c r="I162" s="56" t="str">
        <f>VLOOKUP(G162,'MITRA (REFERENSI)'!$A:$Z,25,FALSE)</f>
        <v>Pelajar / Mahasiswa</v>
      </c>
      <c r="J162" s="55" t="str">
        <f>VLOOKUP(G162,'MITRA (REFERENSI)'!$A:$Z,26,FALSE)</f>
        <v>#REF!</v>
      </c>
      <c r="K162" s="55" t="str">
        <f>VLOOKUP(G162,'MITRA (REFERENSI)'!$A:$Z,15,FALSE)</f>
        <v>+62 082-2434-27688</v>
      </c>
      <c r="L162" s="55" t="str">
        <f>VLOOKUP(G162,'MITRA (REFERENSI)'!$A:$Z,15,FALSE)</f>
        <v>+62 082-2434-27688</v>
      </c>
      <c r="M162" s="55" t="str">
        <f>IF(B162=1,'KELAS (REFERENSI)'!M162,IF(B162=2,'KELAS (REFERENSI)'!M177,IF(B162=3,'KELAS (REFERENSI)'!M192,IF(B162=4,'KELAS (REFERENSI)'!M207,""))))</f>
        <v/>
      </c>
      <c r="N162" s="55" t="str">
        <f>IF(B162=1,'KELAS (REFERENSI)'!N162,IF(B162=2,'KELAS (REFERENSI)'!N177,IF(B162=3,'KELAS (REFERENSI)'!N192,IF(B162=4,'KELAS (REFERENSI)'!N207,""))))</f>
        <v/>
      </c>
      <c r="O162" s="55" t="str">
        <f>IF(B162=1,'KELAS (REFERENSI)'!O162,IF(B162=2,'KELAS (REFERENSI)'!O177,IF(B162=3,'KELAS (REFERENSI)'!O192,IF(B162=4,'KELAS (REFERENSI)'!O207,""))))</f>
        <v/>
      </c>
      <c r="P162" s="55" t="str">
        <f>IF(B162=1,'KELAS (REFERENSI)'!P162,IF(B162=2,'KELAS (REFERENSI)'!P177,IF(B162=3,'KELAS (REFERENSI)'!P192,IF(B162=4,'KELAS (REFERENSI)'!P207,""))))</f>
        <v/>
      </c>
      <c r="Q162" s="55" t="str">
        <f t="shared" si="4"/>
        <v>BPS Kota Jakarta Timur</v>
      </c>
      <c r="R162" s="55" t="str">
        <f t="shared" si="56"/>
        <v>#REF!</v>
      </c>
      <c r="S162" s="55" t="str">
        <f t="shared" ref="S162:T162" si="170">S161</f>
        <v>15 Juni sampai dengan 31 Agustus 2026</v>
      </c>
      <c r="T162" s="55" t="str">
        <f t="shared" si="170"/>
        <v>31 Agustus 2026</v>
      </c>
      <c r="U162" s="59" t="str">
        <f>VLOOKUP(G162,'MITRA (REFERENSI)'!$A:$Z,17,FALSE)</f>
        <v>elsya1999dwi@gmail.com</v>
      </c>
      <c r="V162" s="59" t="str">
        <f>VLOOKUP(G162,'MITRA (REFERENSI)'!$A:$Z,11,FALSE)</f>
        <v>Pr</v>
      </c>
      <c r="W162" s="60"/>
      <c r="X162" s="61" t="s">
        <v>7084</v>
      </c>
      <c r="Y162" s="64" t="s">
        <v>4860</v>
      </c>
      <c r="Z162" s="62"/>
      <c r="AA162" s="63"/>
      <c r="AB162" s="62"/>
      <c r="AC162" s="62"/>
      <c r="AD162" s="62"/>
      <c r="AE162" s="62"/>
      <c r="AF162" s="62"/>
      <c r="AG162" s="72"/>
      <c r="AH162" s="72"/>
      <c r="AI162" s="72"/>
      <c r="AJ162" s="72"/>
      <c r="AK162" s="59" t="str">
        <f>VLOOKUP(G162,'MITRA (REFERENSI)'!$A:$Z,5,FALSE)</f>
        <v>Jl. Pertengahan RT 12/03 No. 20</v>
      </c>
      <c r="AL162" s="59" t="str">
        <f>VLOOKUP(G162,'MITRA (REFERENSI)'!$A:$Z,13,FALSE)</f>
        <v>Pelajar / Mahasiswa</v>
      </c>
      <c r="AM162" s="59" t="str">
        <f>VLOOKUP(G162,'MITRA (REFERENSI)'!$A:$Z,14,FALSE)</f>
        <v/>
      </c>
    </row>
    <row r="163" ht="15.75" customHeight="1">
      <c r="A163" s="53" t="s">
        <v>5225</v>
      </c>
      <c r="B163" s="54">
        <v>1.0</v>
      </c>
      <c r="C163" s="54" t="s">
        <v>4883</v>
      </c>
      <c r="D163" s="55" t="str">
        <f t="shared" si="1"/>
        <v>1F</v>
      </c>
      <c r="E163" s="55" t="str">
        <f>VLOOKUP(D163,'KELAS (REFERENSI)'!$E$1:$J$68,6,FALSE)</f>
        <v>BWP</v>
      </c>
      <c r="F163" s="56" t="str">
        <f t="shared" si="2"/>
        <v>PETUGAS.0162/SPK/SE/PML/3172/2026</v>
      </c>
      <c r="G163" s="61" t="s">
        <v>3123</v>
      </c>
      <c r="H163" s="56" t="str">
        <f>VLOOKUP(G163,'MITRA (REFERENSI)'!$A:$Z,16,FALSE)</f>
        <v>317222100033</v>
      </c>
      <c r="I163" s="56" t="str">
        <f>VLOOKUP(G163,'MITRA (REFERENSI)'!$A:$Z,25,FALSE)</f>
        <v>Mengurus Rumah Tangga</v>
      </c>
      <c r="J163" s="55" t="str">
        <f>VLOOKUP(G163,'MITRA (REFERENSI)'!$A:$Z,26,FALSE)</f>
        <v>#REF!</v>
      </c>
      <c r="K163" s="55" t="str">
        <f>VLOOKUP(G163,'MITRA (REFERENSI)'!$A:$Z,15,FALSE)</f>
        <v>+62 856-9050-078</v>
      </c>
      <c r="L163" s="55" t="str">
        <f>VLOOKUP(G163,'MITRA (REFERENSI)'!$A:$Z,15,FALSE)</f>
        <v>+62 856-9050-078</v>
      </c>
      <c r="M163" s="55" t="str">
        <f>IF(B163=1,'KELAS (REFERENSI)'!M163,IF(B163=2,'KELAS (REFERENSI)'!M178,IF(B163=3,'KELAS (REFERENSI)'!M193,IF(B163=4,'KELAS (REFERENSI)'!M208,""))))</f>
        <v/>
      </c>
      <c r="N163" s="55" t="str">
        <f>IF(B163=1,'KELAS (REFERENSI)'!N163,IF(B163=2,'KELAS (REFERENSI)'!N178,IF(B163=3,'KELAS (REFERENSI)'!N193,IF(B163=4,'KELAS (REFERENSI)'!N208,""))))</f>
        <v/>
      </c>
      <c r="O163" s="55" t="str">
        <f>IF(B163=1,'KELAS (REFERENSI)'!O163,IF(B163=2,'KELAS (REFERENSI)'!O178,IF(B163=3,'KELAS (REFERENSI)'!O193,IF(B163=4,'KELAS (REFERENSI)'!O208,""))))</f>
        <v/>
      </c>
      <c r="P163" s="55" t="str">
        <f>IF(B163=1,'KELAS (REFERENSI)'!P163,IF(B163=2,'KELAS (REFERENSI)'!P178,IF(B163=3,'KELAS (REFERENSI)'!P193,IF(B163=4,'KELAS (REFERENSI)'!P208,""))))</f>
        <v/>
      </c>
      <c r="Q163" s="55" t="str">
        <f t="shared" si="4"/>
        <v>BPS Kota Jakarta Timur</v>
      </c>
      <c r="R163" s="55" t="str">
        <f t="shared" si="56"/>
        <v>#REF!</v>
      </c>
      <c r="S163" s="55" t="str">
        <f t="shared" ref="S163:T163" si="171">S162</f>
        <v>15 Juni sampai dengan 31 Agustus 2026</v>
      </c>
      <c r="T163" s="55" t="str">
        <f t="shared" si="171"/>
        <v>31 Agustus 2026</v>
      </c>
      <c r="U163" s="59" t="str">
        <f>VLOOKUP(G163,'MITRA (REFERENSI)'!$A:$Z,17,FALSE)</f>
        <v>astutipuji1177@gmail.com</v>
      </c>
      <c r="V163" s="59" t="str">
        <f>VLOOKUP(G163,'MITRA (REFERENSI)'!$A:$Z,11,FALSE)</f>
        <v>Pr</v>
      </c>
      <c r="W163" s="60"/>
      <c r="X163" s="61" t="s">
        <v>7083</v>
      </c>
      <c r="Y163" s="64" t="s">
        <v>4860</v>
      </c>
      <c r="Z163" s="62"/>
      <c r="AA163" s="63"/>
      <c r="AB163" s="62"/>
      <c r="AC163" s="62"/>
      <c r="AD163" s="62"/>
      <c r="AE163" s="62"/>
      <c r="AF163" s="62"/>
      <c r="AG163" s="72"/>
      <c r="AH163" s="72"/>
      <c r="AI163" s="72"/>
      <c r="AJ163" s="72"/>
      <c r="AK163" s="59" t="str">
        <f>VLOOKUP(G163,'MITRA (REFERENSI)'!$A:$Z,5,FALSE)</f>
        <v>Jalan Pendidikan III No. 23 RT 006 RW 006</v>
      </c>
      <c r="AL163" s="59" t="str">
        <f>VLOOKUP(G163,'MITRA (REFERENSI)'!$A:$Z,13,FALSE)</f>
        <v>Mengurus Rumah Tangga</v>
      </c>
      <c r="AM163" s="59" t="str">
        <f>VLOOKUP(G163,'MITRA (REFERENSI)'!$A:$Z,14,FALSE)</f>
        <v/>
      </c>
    </row>
    <row r="164" ht="15.75" customHeight="1">
      <c r="A164" s="53" t="s">
        <v>5226</v>
      </c>
      <c r="B164" s="54">
        <v>1.0</v>
      </c>
      <c r="C164" s="54" t="s">
        <v>4883</v>
      </c>
      <c r="D164" s="55" t="str">
        <f t="shared" si="1"/>
        <v>1F</v>
      </c>
      <c r="E164" s="55" t="str">
        <f>VLOOKUP(D164,'KELAS (REFERENSI)'!$E$1:$J$68,6,FALSE)</f>
        <v>BWP</v>
      </c>
      <c r="F164" s="56" t="str">
        <f t="shared" si="2"/>
        <v>PETUGAS.0163/SPK/SE/PML/3172/2026</v>
      </c>
      <c r="G164" s="61" t="s">
        <v>3547</v>
      </c>
      <c r="H164" s="56" t="str">
        <f>VLOOKUP(G164,'MITRA (REFERENSI)'!$A:$Z,16,FALSE)</f>
        <v>317222100715</v>
      </c>
      <c r="I164" s="56" t="str">
        <f>VLOOKUP(G164,'MITRA (REFERENSI)'!$A:$Z,25,FALSE)</f>
        <v>Wiraswasta</v>
      </c>
      <c r="J164" s="55" t="str">
        <f>VLOOKUP(G164,'MITRA (REFERENSI)'!$A:$Z,26,FALSE)</f>
        <v>#REF!</v>
      </c>
      <c r="K164" s="55" t="str">
        <f>VLOOKUP(G164,'MITRA (REFERENSI)'!$A:$Z,15,FALSE)</f>
        <v>+62 858-8819-5892</v>
      </c>
      <c r="L164" s="55" t="str">
        <f>VLOOKUP(G164,'MITRA (REFERENSI)'!$A:$Z,15,FALSE)</f>
        <v>+62 858-8819-5892</v>
      </c>
      <c r="M164" s="55" t="str">
        <f>IF(B164=1,'KELAS (REFERENSI)'!M164,IF(B164=2,'KELAS (REFERENSI)'!M179,IF(B164=3,'KELAS (REFERENSI)'!M194,IF(B164=4,'KELAS (REFERENSI)'!M209,""))))</f>
        <v/>
      </c>
      <c r="N164" s="55" t="str">
        <f>IF(B164=1,'KELAS (REFERENSI)'!N164,IF(B164=2,'KELAS (REFERENSI)'!N179,IF(B164=3,'KELAS (REFERENSI)'!N194,IF(B164=4,'KELAS (REFERENSI)'!N209,""))))</f>
        <v/>
      </c>
      <c r="O164" s="55" t="str">
        <f>IF(B164=1,'KELAS (REFERENSI)'!O164,IF(B164=2,'KELAS (REFERENSI)'!O179,IF(B164=3,'KELAS (REFERENSI)'!O194,IF(B164=4,'KELAS (REFERENSI)'!O209,""))))</f>
        <v/>
      </c>
      <c r="P164" s="55" t="str">
        <f>IF(B164=1,'KELAS (REFERENSI)'!P164,IF(B164=2,'KELAS (REFERENSI)'!P179,IF(B164=3,'KELAS (REFERENSI)'!P194,IF(B164=4,'KELAS (REFERENSI)'!P209,""))))</f>
        <v/>
      </c>
      <c r="Q164" s="55" t="str">
        <f t="shared" si="4"/>
        <v>BPS Kota Jakarta Timur</v>
      </c>
      <c r="R164" s="55" t="str">
        <f t="shared" si="56"/>
        <v>#REF!</v>
      </c>
      <c r="S164" s="55" t="str">
        <f t="shared" ref="S164:T164" si="172">S163</f>
        <v>15 Juni sampai dengan 31 Agustus 2026</v>
      </c>
      <c r="T164" s="55" t="str">
        <f t="shared" si="172"/>
        <v>31 Agustus 2026</v>
      </c>
      <c r="U164" s="59" t="str">
        <f>VLOOKUP(G164,'MITRA (REFERENSI)'!$A:$Z,17,FALSE)</f>
        <v>abinaakiela@gmail.com</v>
      </c>
      <c r="V164" s="59" t="str">
        <f>VLOOKUP(G164,'MITRA (REFERENSI)'!$A:$Z,11,FALSE)</f>
        <v>Lk</v>
      </c>
      <c r="W164" s="60"/>
      <c r="X164" s="61" t="s">
        <v>7084</v>
      </c>
      <c r="Y164" s="64" t="s">
        <v>4860</v>
      </c>
      <c r="Z164" s="62"/>
      <c r="AA164" s="63"/>
      <c r="AB164" s="62"/>
      <c r="AC164" s="62"/>
      <c r="AD164" s="62"/>
      <c r="AE164" s="62"/>
      <c r="AF164" s="62"/>
      <c r="AG164" s="72"/>
      <c r="AH164" s="72"/>
      <c r="AI164" s="72"/>
      <c r="AJ164" s="72"/>
      <c r="AK164" s="59" t="str">
        <f>VLOOKUP(G164,'MITRA (REFERENSI)'!$A:$Z,5,FALSE)</f>
        <v>Jl.Gongseng Raya Kp.Asem RT 012/01</v>
      </c>
      <c r="AL164" s="59" t="str">
        <f>VLOOKUP(G164,'MITRA (REFERENSI)'!$A:$Z,13,FALSE)</f>
        <v>Wiraswasta</v>
      </c>
      <c r="AM164" s="59" t="str">
        <f>VLOOKUP(G164,'MITRA (REFERENSI)'!$A:$Z,14,FALSE)</f>
        <v/>
      </c>
    </row>
    <row r="165" ht="15.75" customHeight="1">
      <c r="A165" s="53" t="s">
        <v>5227</v>
      </c>
      <c r="B165" s="54">
        <v>1.0</v>
      </c>
      <c r="C165" s="54" t="s">
        <v>4883</v>
      </c>
      <c r="D165" s="55" t="str">
        <f t="shared" si="1"/>
        <v>1F</v>
      </c>
      <c r="E165" s="55" t="str">
        <f>VLOOKUP(D165,'KELAS (REFERENSI)'!$E$1:$J$68,6,FALSE)</f>
        <v>BWP</v>
      </c>
      <c r="F165" s="56" t="str">
        <f t="shared" si="2"/>
        <v>PETUGAS.0164/SPK/SE/PML/3172/2026</v>
      </c>
      <c r="G165" s="61" t="s">
        <v>4737</v>
      </c>
      <c r="H165" s="56" t="str">
        <f>VLOOKUP(G165,'MITRA (REFERENSI)'!$A:$Z,16,FALSE)</f>
        <v>317223030011</v>
      </c>
      <c r="I165" s="56" t="str">
        <f>VLOOKUP(G165,'MITRA (REFERENSI)'!$A:$Z,25,FALSE)</f>
        <v>Belum bekerja</v>
      </c>
      <c r="J165" s="55" t="str">
        <f>VLOOKUP(G165,'MITRA (REFERENSI)'!$A:$Z,26,FALSE)</f>
        <v>#REF!</v>
      </c>
      <c r="K165" s="55" t="str">
        <f>VLOOKUP(G165,'MITRA (REFERENSI)'!$A:$Z,15,FALSE)</f>
        <v>+62 897-9796-803__</v>
      </c>
      <c r="L165" s="55" t="str">
        <f>VLOOKUP(G165,'MITRA (REFERENSI)'!$A:$Z,15,FALSE)</f>
        <v>+62 897-9796-803__</v>
      </c>
      <c r="M165" s="55" t="str">
        <f>IF(B165=1,'KELAS (REFERENSI)'!M165,IF(B165=2,'KELAS (REFERENSI)'!M180,IF(B165=3,'KELAS (REFERENSI)'!M195,IF(B165=4,'KELAS (REFERENSI)'!M210,""))))</f>
        <v/>
      </c>
      <c r="N165" s="55" t="str">
        <f>IF(B165=1,'KELAS (REFERENSI)'!N165,IF(B165=2,'KELAS (REFERENSI)'!N180,IF(B165=3,'KELAS (REFERENSI)'!N195,IF(B165=4,'KELAS (REFERENSI)'!N210,""))))</f>
        <v/>
      </c>
      <c r="O165" s="55" t="str">
        <f>IF(B165=1,'KELAS (REFERENSI)'!O165,IF(B165=2,'KELAS (REFERENSI)'!O180,IF(B165=3,'KELAS (REFERENSI)'!O195,IF(B165=4,'KELAS (REFERENSI)'!O210,""))))</f>
        <v/>
      </c>
      <c r="P165" s="55" t="str">
        <f>IF(B165=1,'KELAS (REFERENSI)'!P165,IF(B165=2,'KELAS (REFERENSI)'!P180,IF(B165=3,'KELAS (REFERENSI)'!P195,IF(B165=4,'KELAS (REFERENSI)'!P210,""))))</f>
        <v/>
      </c>
      <c r="Q165" s="55" t="str">
        <f t="shared" si="4"/>
        <v>BPS Kota Jakarta Timur</v>
      </c>
      <c r="R165" s="55" t="str">
        <f t="shared" si="56"/>
        <v>#REF!</v>
      </c>
      <c r="S165" s="55" t="str">
        <f t="shared" ref="S165:T165" si="173">S164</f>
        <v>15 Juni sampai dengan 31 Agustus 2026</v>
      </c>
      <c r="T165" s="55" t="str">
        <f t="shared" si="173"/>
        <v>31 Agustus 2026</v>
      </c>
      <c r="U165" s="59" t="str">
        <f>VLOOKUP(G165,'MITRA (REFERENSI)'!$A:$Z,17,FALSE)</f>
        <v>yunitanursyifa06@gmail.com</v>
      </c>
      <c r="V165" s="59" t="str">
        <f>VLOOKUP(G165,'MITRA (REFERENSI)'!$A:$Z,11,FALSE)</f>
        <v>Pr</v>
      </c>
      <c r="W165" s="60"/>
      <c r="X165" s="61" t="s">
        <v>7083</v>
      </c>
      <c r="Y165" s="64" t="s">
        <v>4888</v>
      </c>
      <c r="Z165" s="62"/>
      <c r="AA165" s="63"/>
      <c r="AB165" s="62"/>
      <c r="AC165" s="62"/>
      <c r="AD165" s="62"/>
      <c r="AE165" s="62"/>
      <c r="AF165" s="62"/>
      <c r="AG165" s="72"/>
      <c r="AH165" s="72"/>
      <c r="AI165" s="72"/>
      <c r="AJ165" s="72"/>
      <c r="AK165" s="59" t="str">
        <f>VLOOKUP(G165,'MITRA (REFERENSI)'!$A:$Z,5,FALSE)</f>
        <v>Jl. Rawadas Rt008 Rw003</v>
      </c>
      <c r="AL165" s="59" t="str">
        <f>VLOOKUP(G165,'MITRA (REFERENSI)'!$A:$Z,13,FALSE)</f>
        <v>Lainnya</v>
      </c>
      <c r="AM165" s="59" t="str">
        <f>VLOOKUP(G165,'MITRA (REFERENSI)'!$A:$Z,14,FALSE)</f>
        <v>Belum bekerja</v>
      </c>
    </row>
    <row r="166" ht="15.75" customHeight="1">
      <c r="A166" s="53" t="s">
        <v>5228</v>
      </c>
      <c r="B166" s="54">
        <v>1.0</v>
      </c>
      <c r="C166" s="54" t="s">
        <v>4883</v>
      </c>
      <c r="D166" s="55" t="str">
        <f t="shared" si="1"/>
        <v>1F</v>
      </c>
      <c r="E166" s="55" t="str">
        <f>VLOOKUP(D166,'KELAS (REFERENSI)'!$E$1:$J$68,6,FALSE)</f>
        <v>BWP</v>
      </c>
      <c r="F166" s="56" t="str">
        <f t="shared" si="2"/>
        <v>PETUGAS.0165/SPK/SE/PML/3172/2026</v>
      </c>
      <c r="G166" s="61" t="s">
        <v>2257</v>
      </c>
      <c r="H166" s="56" t="str">
        <f>VLOOKUP(G166,'MITRA (REFERENSI)'!$A:$Z,16,FALSE)</f>
        <v>317222010441</v>
      </c>
      <c r="I166" s="56" t="str">
        <f>VLOOKUP(G166,'MITRA (REFERENSI)'!$A:$Z,25,FALSE)</f>
        <v>Mengurus Rumah Tangga</v>
      </c>
      <c r="J166" s="55" t="str">
        <f>VLOOKUP(G166,'MITRA (REFERENSI)'!$A:$Z,26,FALSE)</f>
        <v>#REF!</v>
      </c>
      <c r="K166" s="55" t="str">
        <f>VLOOKUP(G166,'MITRA (REFERENSI)'!$A:$Z,15,FALSE)</f>
        <v>+62 895-7003-60401</v>
      </c>
      <c r="L166" s="55" t="str">
        <f>VLOOKUP(G166,'MITRA (REFERENSI)'!$A:$Z,15,FALSE)</f>
        <v>+62 895-7003-60401</v>
      </c>
      <c r="M166" s="55" t="str">
        <f>IF(B166=1,'KELAS (REFERENSI)'!M166,IF(B166=2,'KELAS (REFERENSI)'!M181,IF(B166=3,'KELAS (REFERENSI)'!M196,IF(B166=4,'KELAS (REFERENSI)'!M211,""))))</f>
        <v/>
      </c>
      <c r="N166" s="55" t="str">
        <f>IF(B166=1,'KELAS (REFERENSI)'!N166,IF(B166=2,'KELAS (REFERENSI)'!N181,IF(B166=3,'KELAS (REFERENSI)'!N196,IF(B166=4,'KELAS (REFERENSI)'!N211,""))))</f>
        <v/>
      </c>
      <c r="O166" s="55" t="str">
        <f>IF(B166=1,'KELAS (REFERENSI)'!O166,IF(B166=2,'KELAS (REFERENSI)'!O181,IF(B166=3,'KELAS (REFERENSI)'!O196,IF(B166=4,'KELAS (REFERENSI)'!O211,""))))</f>
        <v/>
      </c>
      <c r="P166" s="55" t="str">
        <f>IF(B166=1,'KELAS (REFERENSI)'!P166,IF(B166=2,'KELAS (REFERENSI)'!P181,IF(B166=3,'KELAS (REFERENSI)'!P196,IF(B166=4,'KELAS (REFERENSI)'!P211,""))))</f>
        <v/>
      </c>
      <c r="Q166" s="55" t="str">
        <f t="shared" si="4"/>
        <v>BPS Kota Jakarta Timur</v>
      </c>
      <c r="R166" s="55" t="str">
        <f t="shared" si="56"/>
        <v>#REF!</v>
      </c>
      <c r="S166" s="55" t="str">
        <f t="shared" ref="S166:T166" si="174">S165</f>
        <v>15 Juni sampai dengan 31 Agustus 2026</v>
      </c>
      <c r="T166" s="55" t="str">
        <f t="shared" si="174"/>
        <v>31 Agustus 2026</v>
      </c>
      <c r="U166" s="59" t="str">
        <f>VLOOKUP(G166,'MITRA (REFERENSI)'!$A:$Z,17,FALSE)</f>
        <v>linam2293@gmail.com</v>
      </c>
      <c r="V166" s="59" t="str">
        <f>VLOOKUP(G166,'MITRA (REFERENSI)'!$A:$Z,11,FALSE)</f>
        <v>Pr</v>
      </c>
      <c r="W166" s="60"/>
      <c r="X166" s="61" t="s">
        <v>7083</v>
      </c>
      <c r="Y166" s="64" t="s">
        <v>4888</v>
      </c>
      <c r="Z166" s="62"/>
      <c r="AA166" s="63"/>
      <c r="AB166" s="62"/>
      <c r="AC166" s="62"/>
      <c r="AD166" s="62"/>
      <c r="AE166" s="62"/>
      <c r="AF166" s="62"/>
      <c r="AG166" s="72"/>
      <c r="AH166" s="72"/>
      <c r="AI166" s="72"/>
      <c r="AJ166" s="72"/>
      <c r="AK166" s="59" t="str">
        <f>VLOOKUP(G166,'MITRA (REFERENSI)'!$A:$Z,5,FALSE)</f>
        <v>Jalan kp.kapuk 1 RT 5/6 No.30</v>
      </c>
      <c r="AL166" s="59" t="str">
        <f>VLOOKUP(G166,'MITRA (REFERENSI)'!$A:$Z,13,FALSE)</f>
        <v>Mengurus Rumah Tangga</v>
      </c>
      <c r="AM166" s="59" t="str">
        <f>VLOOKUP(G166,'MITRA (REFERENSI)'!$A:$Z,14,FALSE)</f>
        <v/>
      </c>
    </row>
    <row r="167" ht="15.75" customHeight="1">
      <c r="A167" s="53" t="s">
        <v>5229</v>
      </c>
      <c r="B167" s="54">
        <v>1.0</v>
      </c>
      <c r="C167" s="54" t="s">
        <v>4883</v>
      </c>
      <c r="D167" s="55" t="str">
        <f t="shared" si="1"/>
        <v>1F</v>
      </c>
      <c r="E167" s="55" t="str">
        <f>VLOOKUP(D167,'KELAS (REFERENSI)'!$E$1:$J$68,6,FALSE)</f>
        <v>BWP</v>
      </c>
      <c r="F167" s="56" t="str">
        <f t="shared" si="2"/>
        <v>PETUGAS.0166/SPK/SE/PML/3172/2026</v>
      </c>
      <c r="G167" s="61" t="s">
        <v>553</v>
      </c>
      <c r="H167" s="56" t="str">
        <f>VLOOKUP(G167,'MITRA (REFERENSI)'!$A:$Z,16,FALSE)</f>
        <v>317222091050</v>
      </c>
      <c r="I167" s="56" t="str">
        <f>VLOOKUP(G167,'MITRA (REFERENSI)'!$A:$Z,25,FALSE)</f>
        <v>Pegawai / Guru Honorer</v>
      </c>
      <c r="J167" s="55" t="str">
        <f>VLOOKUP(G167,'MITRA (REFERENSI)'!$A:$Z,26,FALSE)</f>
        <v>#REF!</v>
      </c>
      <c r="K167" s="55" t="str">
        <f>VLOOKUP(G167,'MITRA (REFERENSI)'!$A:$Z,15,FALSE)</f>
        <v>+62 815-2595-7367</v>
      </c>
      <c r="L167" s="55" t="str">
        <f>VLOOKUP(G167,'MITRA (REFERENSI)'!$A:$Z,15,FALSE)</f>
        <v>+62 815-2595-7367</v>
      </c>
      <c r="M167" s="55" t="str">
        <f>IF(B167=1,'KELAS (REFERENSI)'!M167,IF(B167=2,'KELAS (REFERENSI)'!M182,IF(B167=3,'KELAS (REFERENSI)'!M197,IF(B167=4,'KELAS (REFERENSI)'!M212,""))))</f>
        <v/>
      </c>
      <c r="N167" s="55" t="str">
        <f>IF(B167=1,'KELAS (REFERENSI)'!N167,IF(B167=2,'KELAS (REFERENSI)'!N182,IF(B167=3,'KELAS (REFERENSI)'!N197,IF(B167=4,'KELAS (REFERENSI)'!N212,""))))</f>
        <v/>
      </c>
      <c r="O167" s="55" t="str">
        <f>IF(B167=1,'KELAS (REFERENSI)'!O167,IF(B167=2,'KELAS (REFERENSI)'!O182,IF(B167=3,'KELAS (REFERENSI)'!O197,IF(B167=4,'KELAS (REFERENSI)'!O212,""))))</f>
        <v/>
      </c>
      <c r="P167" s="55" t="str">
        <f>IF(B167=1,'KELAS (REFERENSI)'!P167,IF(B167=2,'KELAS (REFERENSI)'!P182,IF(B167=3,'KELAS (REFERENSI)'!P197,IF(B167=4,'KELAS (REFERENSI)'!P212,""))))</f>
        <v/>
      </c>
      <c r="Q167" s="55" t="str">
        <f t="shared" si="4"/>
        <v>BPS Kota Jakarta Timur</v>
      </c>
      <c r="R167" s="55" t="str">
        <f t="shared" si="56"/>
        <v>#REF!</v>
      </c>
      <c r="S167" s="55" t="str">
        <f t="shared" ref="S167:T167" si="175">S166</f>
        <v>15 Juni sampai dengan 31 Agustus 2026</v>
      </c>
      <c r="T167" s="55" t="str">
        <f t="shared" si="175"/>
        <v>31 Agustus 2026</v>
      </c>
      <c r="U167" s="59" t="str">
        <f>VLOOKUP(G167,'MITRA (REFERENSI)'!$A:$Z,17,FALSE)</f>
        <v>rafaasnuri@gmail.com</v>
      </c>
      <c r="V167" s="59" t="str">
        <f>VLOOKUP(G167,'MITRA (REFERENSI)'!$A:$Z,11,FALSE)</f>
        <v>Pr</v>
      </c>
      <c r="W167" s="60"/>
      <c r="X167" s="61" t="s">
        <v>7084</v>
      </c>
      <c r="Y167" s="64" t="s">
        <v>4888</v>
      </c>
      <c r="Z167" s="62"/>
      <c r="AA167" s="63"/>
      <c r="AB167" s="62"/>
      <c r="AC167" s="62"/>
      <c r="AD167" s="62"/>
      <c r="AE167" s="62"/>
      <c r="AF167" s="62"/>
      <c r="AG167" s="72"/>
      <c r="AH167" s="72"/>
      <c r="AI167" s="72"/>
      <c r="AJ167" s="72"/>
      <c r="AK167" s="59" t="str">
        <f>VLOOKUP(G167,'MITRA (REFERENSI)'!$A:$Z,5,FALSE)</f>
        <v>Jl.kp Rawadas RT 004/003</v>
      </c>
      <c r="AL167" s="59" t="str">
        <f>VLOOKUP(G167,'MITRA (REFERENSI)'!$A:$Z,13,FALSE)</f>
        <v>Pegawai / Guru Honorer</v>
      </c>
      <c r="AM167" s="59" t="str">
        <f>VLOOKUP(G167,'MITRA (REFERENSI)'!$A:$Z,14,FALSE)</f>
        <v/>
      </c>
    </row>
    <row r="168" ht="15.75" customHeight="1">
      <c r="A168" s="53" t="s">
        <v>5230</v>
      </c>
      <c r="B168" s="54">
        <v>1.0</v>
      </c>
      <c r="C168" s="54" t="s">
        <v>4883</v>
      </c>
      <c r="D168" s="55" t="str">
        <f t="shared" si="1"/>
        <v>1F</v>
      </c>
      <c r="E168" s="55" t="str">
        <f>VLOOKUP(D168,'KELAS (REFERENSI)'!$E$1:$J$68,6,FALSE)</f>
        <v>BWP</v>
      </c>
      <c r="F168" s="56" t="str">
        <f t="shared" si="2"/>
        <v>PETUGAS.0167/SPK/SE/PML/3172/2026</v>
      </c>
      <c r="G168" s="61" t="s">
        <v>1667</v>
      </c>
      <c r="H168" s="56" t="str">
        <f>VLOOKUP(G168,'MITRA (REFERENSI)'!$A:$Z,16,FALSE)</f>
        <v>317222091553</v>
      </c>
      <c r="I168" s="56" t="str">
        <f>VLOOKUP(G168,'MITRA (REFERENSI)'!$A:$Z,25,FALSE)</f>
        <v>0</v>
      </c>
      <c r="J168" s="55" t="str">
        <f>VLOOKUP(G168,'MITRA (REFERENSI)'!$A:$Z,26,FALSE)</f>
        <v>#REF!</v>
      </c>
      <c r="K168" s="55" t="str">
        <f>VLOOKUP(G168,'MITRA (REFERENSI)'!$A:$Z,15,FALSE)</f>
        <v>+62 896-6401-1454</v>
      </c>
      <c r="L168" s="55" t="str">
        <f>VLOOKUP(G168,'MITRA (REFERENSI)'!$A:$Z,15,FALSE)</f>
        <v>+62 896-6401-1454</v>
      </c>
      <c r="M168" s="55" t="str">
        <f>IF(B168=1,'KELAS (REFERENSI)'!M168,IF(B168=2,'KELAS (REFERENSI)'!M183,IF(B168=3,'KELAS (REFERENSI)'!M198,IF(B168=4,'KELAS (REFERENSI)'!M213,""))))</f>
        <v/>
      </c>
      <c r="N168" s="55" t="str">
        <f>IF(B168=1,'KELAS (REFERENSI)'!N168,IF(B168=2,'KELAS (REFERENSI)'!N183,IF(B168=3,'KELAS (REFERENSI)'!N198,IF(B168=4,'KELAS (REFERENSI)'!N213,""))))</f>
        <v/>
      </c>
      <c r="O168" s="55" t="str">
        <f>IF(B168=1,'KELAS (REFERENSI)'!O168,IF(B168=2,'KELAS (REFERENSI)'!O183,IF(B168=3,'KELAS (REFERENSI)'!O198,IF(B168=4,'KELAS (REFERENSI)'!O213,""))))</f>
        <v/>
      </c>
      <c r="P168" s="55" t="str">
        <f>IF(B168=1,'KELAS (REFERENSI)'!P168,IF(B168=2,'KELAS (REFERENSI)'!P183,IF(B168=3,'KELAS (REFERENSI)'!P198,IF(B168=4,'KELAS (REFERENSI)'!P213,""))))</f>
        <v/>
      </c>
      <c r="Q168" s="55" t="str">
        <f t="shared" si="4"/>
        <v>BPS Kota Jakarta Timur</v>
      </c>
      <c r="R168" s="55" t="str">
        <f t="shared" si="56"/>
        <v>#REF!</v>
      </c>
      <c r="S168" s="55" t="str">
        <f t="shared" ref="S168:T168" si="176">S167</f>
        <v>15 Juni sampai dengan 31 Agustus 2026</v>
      </c>
      <c r="T168" s="55" t="str">
        <f t="shared" si="176"/>
        <v>31 Agustus 2026</v>
      </c>
      <c r="U168" s="59" t="str">
        <f>VLOOKUP(G168,'MITRA (REFERENSI)'!$A:$Z,17,FALSE)</f>
        <v>hernawati6211@gmail.com</v>
      </c>
      <c r="V168" s="59" t="str">
        <f>VLOOKUP(G168,'MITRA (REFERENSI)'!$A:$Z,11,FALSE)</f>
        <v>Pr</v>
      </c>
      <c r="W168" s="60"/>
      <c r="X168" s="61" t="s">
        <v>7084</v>
      </c>
      <c r="Y168" s="64" t="s">
        <v>4888</v>
      </c>
      <c r="Z168" s="62"/>
      <c r="AA168" s="63"/>
      <c r="AB168" s="62"/>
      <c r="AC168" s="62"/>
      <c r="AD168" s="62"/>
      <c r="AE168" s="62"/>
      <c r="AF168" s="62"/>
      <c r="AG168" s="72"/>
      <c r="AH168" s="72"/>
      <c r="AI168" s="72"/>
      <c r="AJ168" s="72"/>
      <c r="AK168" s="59" t="str">
        <f>VLOOKUP(G168,'MITRA (REFERENSI)'!$A:$Z,5,FALSE)</f>
        <v>Jl.H.Mansur kp.Malaka Rt.003 Rw.002</v>
      </c>
      <c r="AL168" s="59" t="str">
        <f>VLOOKUP(G168,'MITRA (REFERENSI)'!$A:$Z,13,FALSE)</f>
        <v>Mengurus Rumah Tangga</v>
      </c>
      <c r="AM168" s="59" t="str">
        <f>VLOOKUP(G168,'MITRA (REFERENSI)'!$A:$Z,14,FALSE)</f>
        <v>0</v>
      </c>
    </row>
    <row r="169" ht="15.75" customHeight="1">
      <c r="A169" s="53" t="s">
        <v>5231</v>
      </c>
      <c r="B169" s="54">
        <v>1.0</v>
      </c>
      <c r="C169" s="54" t="s">
        <v>4883</v>
      </c>
      <c r="D169" s="55" t="str">
        <f t="shared" si="1"/>
        <v>1F</v>
      </c>
      <c r="E169" s="55" t="str">
        <f>VLOOKUP(D169,'KELAS (REFERENSI)'!$E$1:$J$68,6,FALSE)</f>
        <v>BWP</v>
      </c>
      <c r="F169" s="56" t="str">
        <f t="shared" si="2"/>
        <v>PETUGAS.0168/SPK/SE/PML/3172/2026</v>
      </c>
      <c r="G169" s="61" t="s">
        <v>1512</v>
      </c>
      <c r="H169" s="56" t="str">
        <f>VLOOKUP(G169,'MITRA (REFERENSI)'!$A:$Z,16,FALSE)</f>
        <v>317222060003</v>
      </c>
      <c r="I169" s="56" t="str">
        <f>VLOOKUP(G169,'MITRA (REFERENSI)'!$A:$Z,25,FALSE)</f>
        <v>Mengurus Rumah Tangga</v>
      </c>
      <c r="J169" s="55" t="str">
        <f>VLOOKUP(G169,'MITRA (REFERENSI)'!$A:$Z,26,FALSE)</f>
        <v>#REF!</v>
      </c>
      <c r="K169" s="55" t="str">
        <f>VLOOKUP(G169,'MITRA (REFERENSI)'!$A:$Z,15,FALSE)</f>
        <v>+62 081-2876-15585</v>
      </c>
      <c r="L169" s="55" t="str">
        <f>VLOOKUP(G169,'MITRA (REFERENSI)'!$A:$Z,15,FALSE)</f>
        <v>+62 081-2876-15585</v>
      </c>
      <c r="M169" s="55" t="str">
        <f>IF(B169=1,'KELAS (REFERENSI)'!M169,IF(B169=2,'KELAS (REFERENSI)'!M184,IF(B169=3,'KELAS (REFERENSI)'!M199,IF(B169=4,'KELAS (REFERENSI)'!M214,""))))</f>
        <v/>
      </c>
      <c r="N169" s="55" t="str">
        <f>IF(B169=1,'KELAS (REFERENSI)'!N169,IF(B169=2,'KELAS (REFERENSI)'!N184,IF(B169=3,'KELAS (REFERENSI)'!N199,IF(B169=4,'KELAS (REFERENSI)'!N214,""))))</f>
        <v/>
      </c>
      <c r="O169" s="55" t="str">
        <f>IF(B169=1,'KELAS (REFERENSI)'!O169,IF(B169=2,'KELAS (REFERENSI)'!O184,IF(B169=3,'KELAS (REFERENSI)'!O199,IF(B169=4,'KELAS (REFERENSI)'!O214,""))))</f>
        <v/>
      </c>
      <c r="P169" s="55" t="str">
        <f>IF(B169=1,'KELAS (REFERENSI)'!P169,IF(B169=2,'KELAS (REFERENSI)'!P184,IF(B169=3,'KELAS (REFERENSI)'!P199,IF(B169=4,'KELAS (REFERENSI)'!P214,""))))</f>
        <v/>
      </c>
      <c r="Q169" s="55" t="str">
        <f t="shared" si="4"/>
        <v>BPS Kota Jakarta Timur</v>
      </c>
      <c r="R169" s="55" t="str">
        <f t="shared" si="56"/>
        <v>#REF!</v>
      </c>
      <c r="S169" s="55" t="str">
        <f t="shared" ref="S169:T169" si="177">S168</f>
        <v>15 Juni sampai dengan 31 Agustus 2026</v>
      </c>
      <c r="T169" s="55" t="str">
        <f t="shared" si="177"/>
        <v>31 Agustus 2026</v>
      </c>
      <c r="U169" s="59" t="str">
        <f>VLOOKUP(G169,'MITRA (REFERENSI)'!$A:$Z,17,FALSE)</f>
        <v>fitrianaf56@gmail.com</v>
      </c>
      <c r="V169" s="59" t="str">
        <f>VLOOKUP(G169,'MITRA (REFERENSI)'!$A:$Z,11,FALSE)</f>
        <v>Pr</v>
      </c>
      <c r="W169" s="60"/>
      <c r="X169" s="61" t="s">
        <v>7083</v>
      </c>
      <c r="Y169" s="64" t="s">
        <v>4888</v>
      </c>
      <c r="Z169" s="62"/>
      <c r="AA169" s="63"/>
      <c r="AB169" s="62"/>
      <c r="AC169" s="62"/>
      <c r="AD169" s="62"/>
      <c r="AE169" s="62"/>
      <c r="AF169" s="62"/>
      <c r="AG169" s="72"/>
      <c r="AH169" s="72"/>
      <c r="AI169" s="72"/>
      <c r="AJ169" s="72"/>
      <c r="AK169" s="59" t="str">
        <f>VLOOKUP(G169,'MITRA (REFERENSI)'!$A:$Z,5,FALSE)</f>
        <v>Jln. Amal Raya No 9C</v>
      </c>
      <c r="AL169" s="59" t="str">
        <f>VLOOKUP(G169,'MITRA (REFERENSI)'!$A:$Z,13,FALSE)</f>
        <v>Mengurus Rumah Tangga</v>
      </c>
      <c r="AM169" s="59" t="str">
        <f>VLOOKUP(G169,'MITRA (REFERENSI)'!$A:$Z,14,FALSE)</f>
        <v/>
      </c>
    </row>
    <row r="170" ht="15.75" customHeight="1">
      <c r="A170" s="53" t="s">
        <v>5232</v>
      </c>
      <c r="B170" s="54">
        <v>1.0</v>
      </c>
      <c r="C170" s="54" t="s">
        <v>4883</v>
      </c>
      <c r="D170" s="55" t="str">
        <f t="shared" si="1"/>
        <v>1F</v>
      </c>
      <c r="E170" s="55" t="str">
        <f>VLOOKUP(D170,'KELAS (REFERENSI)'!$E$1:$J$68,6,FALSE)</f>
        <v>BWP</v>
      </c>
      <c r="F170" s="56" t="str">
        <f t="shared" si="2"/>
        <v>PETUGAS.0169/SPK/SE/PML/3172/2026</v>
      </c>
      <c r="G170" s="61" t="s">
        <v>1766</v>
      </c>
      <c r="H170" s="56" t="str">
        <f>VLOOKUP(G170,'MITRA (REFERENSI)'!$A:$Z,16,FALSE)</f>
        <v>317223110096</v>
      </c>
      <c r="I170" s="56" t="str">
        <f>VLOOKUP(G170,'MITRA (REFERENSI)'!$A:$Z,25,FALSE)</f>
        <v>Belum bekerja</v>
      </c>
      <c r="J170" s="55" t="str">
        <f>VLOOKUP(G170,'MITRA (REFERENSI)'!$A:$Z,26,FALSE)</f>
        <v>#REF!</v>
      </c>
      <c r="K170" s="55" t="str">
        <f>VLOOKUP(G170,'MITRA (REFERENSI)'!$A:$Z,15,FALSE)</f>
        <v>+62 895-0269-7122</v>
      </c>
      <c r="L170" s="55" t="str">
        <f>VLOOKUP(G170,'MITRA (REFERENSI)'!$A:$Z,15,FALSE)</f>
        <v>+62 895-0269-7122</v>
      </c>
      <c r="M170" s="55" t="str">
        <f>IF(B170=1,'KELAS (REFERENSI)'!M170,IF(B170=2,'KELAS (REFERENSI)'!M185,IF(B170=3,'KELAS (REFERENSI)'!M200,IF(B170=4,'KELAS (REFERENSI)'!M215,""))))</f>
        <v/>
      </c>
      <c r="N170" s="55" t="str">
        <f>IF(B170=1,'KELAS (REFERENSI)'!N170,IF(B170=2,'KELAS (REFERENSI)'!N185,IF(B170=3,'KELAS (REFERENSI)'!N200,IF(B170=4,'KELAS (REFERENSI)'!N215,""))))</f>
        <v/>
      </c>
      <c r="O170" s="55" t="str">
        <f>IF(B170=1,'KELAS (REFERENSI)'!O170,IF(B170=2,'KELAS (REFERENSI)'!O185,IF(B170=3,'KELAS (REFERENSI)'!O200,IF(B170=4,'KELAS (REFERENSI)'!O215,""))))</f>
        <v/>
      </c>
      <c r="P170" s="55" t="str">
        <f>IF(B170=1,'KELAS (REFERENSI)'!P170,IF(B170=2,'KELAS (REFERENSI)'!P185,IF(B170=3,'KELAS (REFERENSI)'!P200,IF(B170=4,'KELAS (REFERENSI)'!P215,""))))</f>
        <v/>
      </c>
      <c r="Q170" s="55" t="str">
        <f t="shared" si="4"/>
        <v>BPS Kota Jakarta Timur</v>
      </c>
      <c r="R170" s="55" t="str">
        <f t="shared" si="56"/>
        <v>#REF!</v>
      </c>
      <c r="S170" s="55" t="str">
        <f t="shared" ref="S170:T170" si="178">S169</f>
        <v>15 Juni sampai dengan 31 Agustus 2026</v>
      </c>
      <c r="T170" s="55" t="str">
        <f t="shared" si="178"/>
        <v>31 Agustus 2026</v>
      </c>
      <c r="U170" s="59" t="str">
        <f>VLOOKUP(G170,'MITRA (REFERENSI)'!$A:$Z,17,FALSE)</f>
        <v>iiskartini290@gmail.com</v>
      </c>
      <c r="V170" s="59" t="str">
        <f>VLOOKUP(G170,'MITRA (REFERENSI)'!$A:$Z,11,FALSE)</f>
        <v>Pr</v>
      </c>
      <c r="W170" s="60"/>
      <c r="X170" s="61" t="s">
        <v>7084</v>
      </c>
      <c r="Y170" s="64" t="s">
        <v>4888</v>
      </c>
      <c r="Z170" s="62"/>
      <c r="AA170" s="63"/>
      <c r="AB170" s="62"/>
      <c r="AC170" s="62"/>
      <c r="AD170" s="62"/>
      <c r="AE170" s="62"/>
      <c r="AF170" s="62"/>
      <c r="AG170" s="72"/>
      <c r="AH170" s="72"/>
      <c r="AI170" s="72"/>
      <c r="AJ170" s="72"/>
      <c r="AK170" s="59" t="str">
        <f>VLOOKUP(G170,'MITRA (REFERENSI)'!$A:$Z,5,FALSE)</f>
        <v>Jl. Rawadas Rt008 Rw003 no.38</v>
      </c>
      <c r="AL170" s="59" t="str">
        <f>VLOOKUP(G170,'MITRA (REFERENSI)'!$A:$Z,13,FALSE)</f>
        <v>Lainnya</v>
      </c>
      <c r="AM170" s="59" t="str">
        <f>VLOOKUP(G170,'MITRA (REFERENSI)'!$A:$Z,14,FALSE)</f>
        <v>Belum bekerja</v>
      </c>
    </row>
    <row r="171" ht="15.75" customHeight="1">
      <c r="A171" s="53" t="s">
        <v>5233</v>
      </c>
      <c r="B171" s="54">
        <v>1.0</v>
      </c>
      <c r="C171" s="54" t="s">
        <v>4883</v>
      </c>
      <c r="D171" s="55" t="str">
        <f t="shared" si="1"/>
        <v>1F</v>
      </c>
      <c r="E171" s="55" t="str">
        <f>VLOOKUP(D171,'KELAS (REFERENSI)'!$E$1:$J$68,6,FALSE)</f>
        <v>BWP</v>
      </c>
      <c r="F171" s="56" t="str">
        <f t="shared" si="2"/>
        <v>PETUGAS.0170/SPK/SE/PML/3172/2026</v>
      </c>
      <c r="G171" s="61" t="s">
        <v>2901</v>
      </c>
      <c r="H171" s="56" t="str">
        <f>VLOOKUP(G171,'MITRA (REFERENSI)'!$A:$Z,16,FALSE)</f>
        <v>317223030001</v>
      </c>
      <c r="I171" s="56" t="str">
        <f>VLOOKUP(G171,'MITRA (REFERENSI)'!$A:$Z,25,FALSE)</f>
        <v>Mengurus Rumah Tangga</v>
      </c>
      <c r="J171" s="55" t="str">
        <f>VLOOKUP(G171,'MITRA (REFERENSI)'!$A:$Z,26,FALSE)</f>
        <v>#REF!</v>
      </c>
      <c r="K171" s="55" t="str">
        <f>VLOOKUP(G171,'MITRA (REFERENSI)'!$A:$Z,15,FALSE)</f>
        <v>+62 895-2573-5991</v>
      </c>
      <c r="L171" s="55" t="str">
        <f>VLOOKUP(G171,'MITRA (REFERENSI)'!$A:$Z,15,FALSE)</f>
        <v>+62 895-2573-5991</v>
      </c>
      <c r="M171" s="55" t="str">
        <f>IF(B171=1,'KELAS (REFERENSI)'!M171,IF(B171=2,'KELAS (REFERENSI)'!M186,IF(B171=3,'KELAS (REFERENSI)'!M201,IF(B171=4,'KELAS (REFERENSI)'!M216,""))))</f>
        <v/>
      </c>
      <c r="N171" s="55" t="str">
        <f>IF(B171=1,'KELAS (REFERENSI)'!N171,IF(B171=2,'KELAS (REFERENSI)'!N186,IF(B171=3,'KELAS (REFERENSI)'!N201,IF(B171=4,'KELAS (REFERENSI)'!N216,""))))</f>
        <v/>
      </c>
      <c r="O171" s="55" t="str">
        <f>IF(B171=1,'KELAS (REFERENSI)'!O171,IF(B171=2,'KELAS (REFERENSI)'!O186,IF(B171=3,'KELAS (REFERENSI)'!O201,IF(B171=4,'KELAS (REFERENSI)'!O216,""))))</f>
        <v/>
      </c>
      <c r="P171" s="55" t="str">
        <f>IF(B171=1,'KELAS (REFERENSI)'!P171,IF(B171=2,'KELAS (REFERENSI)'!P186,IF(B171=3,'KELAS (REFERENSI)'!P201,IF(B171=4,'KELAS (REFERENSI)'!P216,""))))</f>
        <v/>
      </c>
      <c r="Q171" s="55" t="str">
        <f t="shared" si="4"/>
        <v>BPS Kota Jakarta Timur</v>
      </c>
      <c r="R171" s="55" t="str">
        <f t="shared" si="56"/>
        <v>#REF!</v>
      </c>
      <c r="S171" s="55" t="str">
        <f t="shared" ref="S171:T171" si="179">S170</f>
        <v>15 Juni sampai dengan 31 Agustus 2026</v>
      </c>
      <c r="T171" s="55" t="str">
        <f t="shared" si="179"/>
        <v>31 Agustus 2026</v>
      </c>
      <c r="U171" s="59" t="str">
        <f>VLOOKUP(G171,'MITRA (REFERENSI)'!$A:$Z,17,FALSE)</f>
        <v>ainitanjung883@gmail.com</v>
      </c>
      <c r="V171" s="59" t="str">
        <f>VLOOKUP(G171,'MITRA (REFERENSI)'!$A:$Z,11,FALSE)</f>
        <v>Pr</v>
      </c>
      <c r="W171" s="60"/>
      <c r="X171" s="61" t="s">
        <v>7083</v>
      </c>
      <c r="Y171" s="64" t="s">
        <v>4888</v>
      </c>
      <c r="Z171" s="62"/>
      <c r="AA171" s="63"/>
      <c r="AB171" s="62"/>
      <c r="AC171" s="62"/>
      <c r="AD171" s="62"/>
      <c r="AE171" s="62"/>
      <c r="AF171" s="62"/>
      <c r="AG171" s="72"/>
      <c r="AH171" s="72"/>
      <c r="AI171" s="72"/>
      <c r="AJ171" s="72"/>
      <c r="AK171" s="59" t="str">
        <f>VLOOKUP(G171,'MITRA (REFERENSI)'!$A:$Z,5,FALSE)</f>
        <v>Jl. Haji Gemon no.35 rt 003/001</v>
      </c>
      <c r="AL171" s="59" t="str">
        <f>VLOOKUP(G171,'MITRA (REFERENSI)'!$A:$Z,13,FALSE)</f>
        <v>Mengurus Rumah Tangga</v>
      </c>
      <c r="AM171" s="59" t="str">
        <f>VLOOKUP(G171,'MITRA (REFERENSI)'!$A:$Z,14,FALSE)</f>
        <v/>
      </c>
    </row>
    <row r="172" ht="15.75" customHeight="1">
      <c r="A172" s="53" t="s">
        <v>5234</v>
      </c>
      <c r="B172" s="54">
        <v>1.0</v>
      </c>
      <c r="C172" s="54" t="s">
        <v>4883</v>
      </c>
      <c r="D172" s="55" t="str">
        <f t="shared" si="1"/>
        <v>1F</v>
      </c>
      <c r="E172" s="55" t="str">
        <f>VLOOKUP(D172,'KELAS (REFERENSI)'!$E$1:$J$68,6,FALSE)</f>
        <v>BWP</v>
      </c>
      <c r="F172" s="56" t="str">
        <f t="shared" si="2"/>
        <v>PETUGAS.0171/SPK/SE/PML/3172/2026</v>
      </c>
      <c r="G172" s="61" t="s">
        <v>4270</v>
      </c>
      <c r="H172" s="56" t="str">
        <f>VLOOKUP(G172,'MITRA (REFERENSI)'!$A:$Z,16,FALSE)</f>
        <v>317223110056</v>
      </c>
      <c r="I172" s="56" t="str">
        <f>VLOOKUP(G172,'MITRA (REFERENSI)'!$A:$Z,25,FALSE)</f>
        <v>Mengurus Rumah Tangga</v>
      </c>
      <c r="J172" s="55" t="str">
        <f>VLOOKUP(G172,'MITRA (REFERENSI)'!$A:$Z,26,FALSE)</f>
        <v>#REF!</v>
      </c>
      <c r="K172" s="55" t="str">
        <f>VLOOKUP(G172,'MITRA (REFERENSI)'!$A:$Z,15,FALSE)</f>
        <v>+62 896-9927-2211</v>
      </c>
      <c r="L172" s="55" t="str">
        <f>VLOOKUP(G172,'MITRA (REFERENSI)'!$A:$Z,15,FALSE)</f>
        <v>+62 896-9927-2211</v>
      </c>
      <c r="M172" s="55" t="str">
        <f>IF(B172=1,'KELAS (REFERENSI)'!M172,IF(B172=2,'KELAS (REFERENSI)'!M187,IF(B172=3,'KELAS (REFERENSI)'!M202,IF(B172=4,'KELAS (REFERENSI)'!M217,""))))</f>
        <v/>
      </c>
      <c r="N172" s="55" t="str">
        <f>IF(B172=1,'KELAS (REFERENSI)'!N172,IF(B172=2,'KELAS (REFERENSI)'!N187,IF(B172=3,'KELAS (REFERENSI)'!N202,IF(B172=4,'KELAS (REFERENSI)'!N217,""))))</f>
        <v/>
      </c>
      <c r="O172" s="55" t="str">
        <f>IF(B172=1,'KELAS (REFERENSI)'!O172,IF(B172=2,'KELAS (REFERENSI)'!O187,IF(B172=3,'KELAS (REFERENSI)'!O202,IF(B172=4,'KELAS (REFERENSI)'!O217,""))))</f>
        <v/>
      </c>
      <c r="P172" s="55" t="str">
        <f>IF(B172=1,'KELAS (REFERENSI)'!P172,IF(B172=2,'KELAS (REFERENSI)'!P187,IF(B172=3,'KELAS (REFERENSI)'!P202,IF(B172=4,'KELAS (REFERENSI)'!P217,""))))</f>
        <v/>
      </c>
      <c r="Q172" s="55" t="str">
        <f t="shared" si="4"/>
        <v>BPS Kota Jakarta Timur</v>
      </c>
      <c r="R172" s="55" t="str">
        <f t="shared" si="56"/>
        <v>#REF!</v>
      </c>
      <c r="S172" s="55" t="str">
        <f t="shared" ref="S172:T172" si="180">S171</f>
        <v>15 Juni sampai dengan 31 Agustus 2026</v>
      </c>
      <c r="T172" s="55" t="str">
        <f t="shared" si="180"/>
        <v>31 Agustus 2026</v>
      </c>
      <c r="U172" s="59" t="str">
        <f>VLOOKUP(G172,'MITRA (REFERENSI)'!$A:$Z,17,FALSE)</f>
        <v>santisafa613@gmail.com</v>
      </c>
      <c r="V172" s="59" t="str">
        <f>VLOOKUP(G172,'MITRA (REFERENSI)'!$A:$Z,11,FALSE)</f>
        <v>Pr</v>
      </c>
      <c r="W172" s="60"/>
      <c r="X172" s="61" t="s">
        <v>7084</v>
      </c>
      <c r="Y172" s="64" t="s">
        <v>4888</v>
      </c>
      <c r="Z172" s="62"/>
      <c r="AA172" s="63"/>
      <c r="AB172" s="62"/>
      <c r="AC172" s="62"/>
      <c r="AD172" s="62"/>
      <c r="AE172" s="62"/>
      <c r="AF172" s="62"/>
      <c r="AG172" s="72"/>
      <c r="AH172" s="72"/>
      <c r="AI172" s="72"/>
      <c r="AJ172" s="72"/>
      <c r="AK172" s="59" t="str">
        <f>VLOOKUP(G172,'MITRA (REFERENSI)'!$A:$Z,5,FALSE)</f>
        <v>Jl.rawadas Rt010/Rw003</v>
      </c>
      <c r="AL172" s="59" t="str">
        <f>VLOOKUP(G172,'MITRA (REFERENSI)'!$A:$Z,13,FALSE)</f>
        <v>Mengurus Rumah Tangga</v>
      </c>
      <c r="AM172" s="59" t="str">
        <f>VLOOKUP(G172,'MITRA (REFERENSI)'!$A:$Z,14,FALSE)</f>
        <v/>
      </c>
    </row>
    <row r="173" ht="15.75" customHeight="1">
      <c r="A173" s="53" t="s">
        <v>5235</v>
      </c>
      <c r="B173" s="54">
        <v>1.0</v>
      </c>
      <c r="C173" s="54" t="s">
        <v>4883</v>
      </c>
      <c r="D173" s="55" t="str">
        <f t="shared" si="1"/>
        <v>1F</v>
      </c>
      <c r="E173" s="55" t="str">
        <f>VLOOKUP(D173,'KELAS (REFERENSI)'!$E$1:$J$68,6,FALSE)</f>
        <v>BWP</v>
      </c>
      <c r="F173" s="56" t="str">
        <f t="shared" si="2"/>
        <v>PETUGAS.0172/SPK/SE/PML/3172/2026</v>
      </c>
      <c r="G173" s="61" t="s">
        <v>4100</v>
      </c>
      <c r="H173" s="56" t="str">
        <f>VLOOKUP(G173,'MITRA (REFERENSI)'!$A:$Z,16,FALSE)</f>
        <v>317223110075</v>
      </c>
      <c r="I173" s="56" t="str">
        <f>VLOOKUP(G173,'MITRA (REFERENSI)'!$A:$Z,25,FALSE)</f>
        <v>Mengurus Rumah Tangga</v>
      </c>
      <c r="J173" s="55" t="str">
        <f>VLOOKUP(G173,'MITRA (REFERENSI)'!$A:$Z,26,FALSE)</f>
        <v>#REF!</v>
      </c>
      <c r="K173" s="55" t="str">
        <f>VLOOKUP(G173,'MITRA (REFERENSI)'!$A:$Z,15,FALSE)</f>
        <v>+62 881-0247-36659</v>
      </c>
      <c r="L173" s="55" t="str">
        <f>VLOOKUP(G173,'MITRA (REFERENSI)'!$A:$Z,15,FALSE)</f>
        <v>+62 881-0247-36659</v>
      </c>
      <c r="M173" s="55" t="str">
        <f>IF(B173=1,'KELAS (REFERENSI)'!M173,IF(B173=2,'KELAS (REFERENSI)'!M188,IF(B173=3,'KELAS (REFERENSI)'!M203,IF(B173=4,'KELAS (REFERENSI)'!M218,""))))</f>
        <v/>
      </c>
      <c r="N173" s="55" t="str">
        <f>IF(B173=1,'KELAS (REFERENSI)'!N173,IF(B173=2,'KELAS (REFERENSI)'!N188,IF(B173=3,'KELAS (REFERENSI)'!N203,IF(B173=4,'KELAS (REFERENSI)'!N218,""))))</f>
        <v/>
      </c>
      <c r="O173" s="55" t="str">
        <f>IF(B173=1,'KELAS (REFERENSI)'!O173,IF(B173=2,'KELAS (REFERENSI)'!O188,IF(B173=3,'KELAS (REFERENSI)'!O203,IF(B173=4,'KELAS (REFERENSI)'!O218,""))))</f>
        <v/>
      </c>
      <c r="P173" s="55" t="str">
        <f>IF(B173=1,'KELAS (REFERENSI)'!P173,IF(B173=2,'KELAS (REFERENSI)'!P188,IF(B173=3,'KELAS (REFERENSI)'!P203,IF(B173=4,'KELAS (REFERENSI)'!P218,""))))</f>
        <v/>
      </c>
      <c r="Q173" s="55" t="str">
        <f t="shared" si="4"/>
        <v>BPS Kota Jakarta Timur</v>
      </c>
      <c r="R173" s="55" t="str">
        <f t="shared" si="56"/>
        <v>#REF!</v>
      </c>
      <c r="S173" s="55" t="str">
        <f t="shared" ref="S173:T173" si="181">S172</f>
        <v>15 Juni sampai dengan 31 Agustus 2026</v>
      </c>
      <c r="T173" s="55" t="str">
        <f t="shared" si="181"/>
        <v>31 Agustus 2026</v>
      </c>
      <c r="U173" s="59" t="str">
        <f>VLOOKUP(G173,'MITRA (REFERENSI)'!$A:$Z,17,FALSE)</f>
        <v>andrianisuci84@gmail.com</v>
      </c>
      <c r="V173" s="59" t="str">
        <f>VLOOKUP(G173,'MITRA (REFERENSI)'!$A:$Z,11,FALSE)</f>
        <v>Pr</v>
      </c>
      <c r="W173" s="60"/>
      <c r="X173" s="61" t="s">
        <v>7084</v>
      </c>
      <c r="Y173" s="64" t="s">
        <v>4888</v>
      </c>
      <c r="Z173" s="62"/>
      <c r="AA173" s="63"/>
      <c r="AB173" s="62"/>
      <c r="AC173" s="62"/>
      <c r="AD173" s="62"/>
      <c r="AE173" s="62"/>
      <c r="AF173" s="62"/>
      <c r="AG173" s="72"/>
      <c r="AH173" s="72"/>
      <c r="AI173" s="72"/>
      <c r="AJ173" s="72"/>
      <c r="AK173" s="59" t="str">
        <f>VLOOKUP(G173,'MITRA (REFERENSI)'!$A:$Z,5,FALSE)</f>
        <v>Rawadas Rt 003/003 no 102</v>
      </c>
      <c r="AL173" s="59" t="str">
        <f>VLOOKUP(G173,'MITRA (REFERENSI)'!$A:$Z,13,FALSE)</f>
        <v>Mengurus Rumah Tangga</v>
      </c>
      <c r="AM173" s="59" t="str">
        <f>VLOOKUP(G173,'MITRA (REFERENSI)'!$A:$Z,14,FALSE)</f>
        <v/>
      </c>
    </row>
    <row r="174" ht="15.75" customHeight="1">
      <c r="A174" s="53" t="s">
        <v>5236</v>
      </c>
      <c r="B174" s="54">
        <v>1.0</v>
      </c>
      <c r="C174" s="54" t="s">
        <v>4883</v>
      </c>
      <c r="D174" s="55" t="str">
        <f t="shared" si="1"/>
        <v>1F</v>
      </c>
      <c r="E174" s="55" t="str">
        <f>VLOOKUP(D174,'KELAS (REFERENSI)'!$E$1:$J$68,6,FALSE)</f>
        <v>BWP</v>
      </c>
      <c r="F174" s="56" t="str">
        <f t="shared" si="2"/>
        <v>PETUGAS.0173/SPK/SE/PML/3172/2026</v>
      </c>
      <c r="G174" s="61" t="s">
        <v>2511</v>
      </c>
      <c r="H174" s="56" t="str">
        <f>VLOOKUP(G174,'MITRA (REFERENSI)'!$A:$Z,16,FALSE)</f>
        <v>317222010422</v>
      </c>
      <c r="I174" s="56" t="str">
        <f>VLOOKUP(G174,'MITRA (REFERENSI)'!$A:$Z,25,FALSE)</f>
        <v>Wirausaha,Perangkat RT</v>
      </c>
      <c r="J174" s="55" t="str">
        <f>VLOOKUP(G174,'MITRA (REFERENSI)'!$A:$Z,26,FALSE)</f>
        <v>#REF!</v>
      </c>
      <c r="K174" s="55" t="str">
        <f>VLOOKUP(G174,'MITRA (REFERENSI)'!$A:$Z,15,FALSE)</f>
        <v>+62 851-7995-8665</v>
      </c>
      <c r="L174" s="55" t="str">
        <f>VLOOKUP(G174,'MITRA (REFERENSI)'!$A:$Z,15,FALSE)</f>
        <v>+62 851-7995-8665</v>
      </c>
      <c r="M174" s="55" t="str">
        <f>IF(B174=1,'KELAS (REFERENSI)'!M174,IF(B174=2,'KELAS (REFERENSI)'!M189,IF(B174=3,'KELAS (REFERENSI)'!M204,IF(B174=4,'KELAS (REFERENSI)'!M219,""))))</f>
        <v/>
      </c>
      <c r="N174" s="55" t="str">
        <f>IF(B174=1,'KELAS (REFERENSI)'!N174,IF(B174=2,'KELAS (REFERENSI)'!N189,IF(B174=3,'KELAS (REFERENSI)'!N204,IF(B174=4,'KELAS (REFERENSI)'!N219,""))))</f>
        <v/>
      </c>
      <c r="O174" s="55" t="str">
        <f>IF(B174=1,'KELAS (REFERENSI)'!O174,IF(B174=2,'KELAS (REFERENSI)'!O189,IF(B174=3,'KELAS (REFERENSI)'!O204,IF(B174=4,'KELAS (REFERENSI)'!O219,""))))</f>
        <v/>
      </c>
      <c r="P174" s="55" t="str">
        <f>IF(B174=1,'KELAS (REFERENSI)'!P174,IF(B174=2,'KELAS (REFERENSI)'!P189,IF(B174=3,'KELAS (REFERENSI)'!P204,IF(B174=4,'KELAS (REFERENSI)'!P219,""))))</f>
        <v/>
      </c>
      <c r="Q174" s="55" t="str">
        <f t="shared" si="4"/>
        <v>BPS Kota Jakarta Timur</v>
      </c>
      <c r="R174" s="55" t="str">
        <f t="shared" si="56"/>
        <v>#REF!</v>
      </c>
      <c r="S174" s="55" t="str">
        <f t="shared" ref="S174:T174" si="182">S173</f>
        <v>15 Juni sampai dengan 31 Agustus 2026</v>
      </c>
      <c r="T174" s="55" t="str">
        <f t="shared" si="182"/>
        <v>31 Agustus 2026</v>
      </c>
      <c r="U174" s="59" t="str">
        <f>VLOOKUP(G174,'MITRA (REFERENSI)'!$A:$Z,17,FALSE)</f>
        <v>solehsalim1971@gmail.com</v>
      </c>
      <c r="V174" s="59" t="str">
        <f>VLOOKUP(G174,'MITRA (REFERENSI)'!$A:$Z,11,FALSE)</f>
        <v>Lk</v>
      </c>
      <c r="W174" s="60"/>
      <c r="X174" s="61" t="s">
        <v>7083</v>
      </c>
      <c r="Y174" s="64" t="s">
        <v>4888</v>
      </c>
      <c r="Z174" s="62"/>
      <c r="AA174" s="63"/>
      <c r="AB174" s="62"/>
      <c r="AC174" s="62"/>
      <c r="AD174" s="62"/>
      <c r="AE174" s="62"/>
      <c r="AF174" s="62"/>
      <c r="AG174" s="72"/>
      <c r="AH174" s="72"/>
      <c r="AI174" s="72"/>
      <c r="AJ174" s="72"/>
      <c r="AK174" s="59" t="str">
        <f>VLOOKUP(G174,'MITRA (REFERENSI)'!$A:$Z,5,FALSE)</f>
        <v>Pondok kelapa RT.007/03</v>
      </c>
      <c r="AL174" s="59" t="str">
        <f>VLOOKUP(G174,'MITRA (REFERENSI)'!$A:$Z,13,FALSE)</f>
        <v>Lainnya</v>
      </c>
      <c r="AM174" s="59" t="str">
        <f>VLOOKUP(G174,'MITRA (REFERENSI)'!$A:$Z,14,FALSE)</f>
        <v>Wirausaha,Perangkat RT</v>
      </c>
    </row>
    <row r="175" ht="15.75" customHeight="1">
      <c r="A175" s="53" t="s">
        <v>5237</v>
      </c>
      <c r="B175" s="54">
        <v>1.0</v>
      </c>
      <c r="C175" s="54" t="s">
        <v>4883</v>
      </c>
      <c r="D175" s="55" t="str">
        <f t="shared" si="1"/>
        <v>1F</v>
      </c>
      <c r="E175" s="55" t="str">
        <f>VLOOKUP(D175,'KELAS (REFERENSI)'!$E$1:$J$68,6,FALSE)</f>
        <v>BWP</v>
      </c>
      <c r="F175" s="56" t="str">
        <f t="shared" si="2"/>
        <v>PETUGAS.0174/SPK/SE/PML/3172/2026</v>
      </c>
      <c r="G175" s="61" t="s">
        <v>2393</v>
      </c>
      <c r="H175" s="56" t="str">
        <f>VLOOKUP(G175,'MITRA (REFERENSI)'!$A:$Z,16,FALSE)</f>
        <v>317222010349</v>
      </c>
      <c r="I175" s="56" t="str">
        <f>VLOOKUP(G175,'MITRA (REFERENSI)'!$A:$Z,25,FALSE)</f>
        <v>Kader PKK / Karang Taruna / Kader Lainnya</v>
      </c>
      <c r="J175" s="55" t="str">
        <f>VLOOKUP(G175,'MITRA (REFERENSI)'!$A:$Z,26,FALSE)</f>
        <v>#REF!</v>
      </c>
      <c r="K175" s="55" t="str">
        <f>VLOOKUP(G175,'MITRA (REFERENSI)'!$A:$Z,15,FALSE)</f>
        <v>+62 813-8476-6835</v>
      </c>
      <c r="L175" s="55" t="str">
        <f>VLOOKUP(G175,'MITRA (REFERENSI)'!$A:$Z,15,FALSE)</f>
        <v>+62 813-8476-6835</v>
      </c>
      <c r="M175" s="55" t="str">
        <f>IF(B175=1,'KELAS (REFERENSI)'!M175,IF(B175=2,'KELAS (REFERENSI)'!M190,IF(B175=3,'KELAS (REFERENSI)'!M205,IF(B175=4,'KELAS (REFERENSI)'!M220,""))))</f>
        <v/>
      </c>
      <c r="N175" s="55" t="str">
        <f>IF(B175=1,'KELAS (REFERENSI)'!N175,IF(B175=2,'KELAS (REFERENSI)'!N190,IF(B175=3,'KELAS (REFERENSI)'!N205,IF(B175=4,'KELAS (REFERENSI)'!N220,""))))</f>
        <v/>
      </c>
      <c r="O175" s="55" t="str">
        <f>IF(B175=1,'KELAS (REFERENSI)'!O175,IF(B175=2,'KELAS (REFERENSI)'!O190,IF(B175=3,'KELAS (REFERENSI)'!O205,IF(B175=4,'KELAS (REFERENSI)'!O220,""))))</f>
        <v/>
      </c>
      <c r="P175" s="55" t="str">
        <f>IF(B175=1,'KELAS (REFERENSI)'!P175,IF(B175=2,'KELAS (REFERENSI)'!P190,IF(B175=3,'KELAS (REFERENSI)'!P205,IF(B175=4,'KELAS (REFERENSI)'!P220,""))))</f>
        <v/>
      </c>
      <c r="Q175" s="55" t="str">
        <f t="shared" si="4"/>
        <v>BPS Kota Jakarta Timur</v>
      </c>
      <c r="R175" s="55" t="str">
        <f t="shared" si="56"/>
        <v>#REF!</v>
      </c>
      <c r="S175" s="55" t="str">
        <f t="shared" ref="S175:T175" si="183">S174</f>
        <v>15 Juni sampai dengan 31 Agustus 2026</v>
      </c>
      <c r="T175" s="55" t="str">
        <f t="shared" si="183"/>
        <v>31 Agustus 2026</v>
      </c>
      <c r="U175" s="59" t="str">
        <f>VLOOKUP(G175,'MITRA (REFERENSI)'!$A:$Z,17,FALSE)</f>
        <v>meri14za@gmail.com</v>
      </c>
      <c r="V175" s="59" t="str">
        <f>VLOOKUP(G175,'MITRA (REFERENSI)'!$A:$Z,11,FALSE)</f>
        <v>Pr</v>
      </c>
      <c r="W175" s="60"/>
      <c r="X175" s="61" t="s">
        <v>7083</v>
      </c>
      <c r="Y175" s="64" t="s">
        <v>4888</v>
      </c>
      <c r="Z175" s="62"/>
      <c r="AA175" s="63"/>
      <c r="AB175" s="62"/>
      <c r="AC175" s="62"/>
      <c r="AD175" s="62"/>
      <c r="AE175" s="62"/>
      <c r="AF175" s="62"/>
      <c r="AG175" s="72"/>
      <c r="AH175" s="72"/>
      <c r="AI175" s="72"/>
      <c r="AJ175" s="72"/>
      <c r="AK175" s="59" t="str">
        <f>VLOOKUP(G175,'MITRA (REFERENSI)'!$A:$Z,5,FALSE)</f>
        <v>jln Wijaya Kusuma III/2/78</v>
      </c>
      <c r="AL175" s="59" t="str">
        <f>VLOOKUP(G175,'MITRA (REFERENSI)'!$A:$Z,13,FALSE)</f>
        <v>Kader PKK / Karang Taruna / Kader Lainnya</v>
      </c>
      <c r="AM175" s="59" t="str">
        <f>VLOOKUP(G175,'MITRA (REFERENSI)'!$A:$Z,14,FALSE)</f>
        <v/>
      </c>
    </row>
    <row r="176" ht="15.75" customHeight="1">
      <c r="A176" s="53" t="s">
        <v>5238</v>
      </c>
      <c r="B176" s="54">
        <v>1.0</v>
      </c>
      <c r="C176" s="54" t="s">
        <v>4883</v>
      </c>
      <c r="D176" s="55" t="str">
        <f t="shared" si="1"/>
        <v>1F</v>
      </c>
      <c r="E176" s="55" t="str">
        <f>VLOOKUP(D176,'KELAS (REFERENSI)'!$E$1:$J$68,6,FALSE)</f>
        <v>BWP</v>
      </c>
      <c r="F176" s="56" t="str">
        <f t="shared" si="2"/>
        <v>PETUGAS.0175/SPK/SE/PML/3172/2026</v>
      </c>
      <c r="G176" s="61" t="s">
        <v>2057</v>
      </c>
      <c r="H176" s="56" t="str">
        <f>VLOOKUP(G176,'MITRA (REFERENSI)'!$A:$Z,16,FALSE)</f>
        <v>317222010355</v>
      </c>
      <c r="I176" s="56" t="str">
        <f>VLOOKUP(G176,'MITRA (REFERENSI)'!$A:$Z,25,FALSE)</f>
        <v>Freelance</v>
      </c>
      <c r="J176" s="55" t="str">
        <f>VLOOKUP(G176,'MITRA (REFERENSI)'!$A:$Z,26,FALSE)</f>
        <v>#REF!</v>
      </c>
      <c r="K176" s="55" t="str">
        <f>VLOOKUP(G176,'MITRA (REFERENSI)'!$A:$Z,15,FALSE)</f>
        <v>+62 089-9599-8174</v>
      </c>
      <c r="L176" s="55" t="str">
        <f>VLOOKUP(G176,'MITRA (REFERENSI)'!$A:$Z,15,FALSE)</f>
        <v>+62 089-9599-8174</v>
      </c>
      <c r="M176" s="55" t="str">
        <f>IF(B176=1,'KELAS (REFERENSI)'!M176,IF(B176=2,'KELAS (REFERENSI)'!M191,IF(B176=3,'KELAS (REFERENSI)'!M206,IF(B176=4,'KELAS (REFERENSI)'!M221,""))))</f>
        <v/>
      </c>
      <c r="N176" s="55" t="str">
        <f>IF(B176=1,'KELAS (REFERENSI)'!N176,IF(B176=2,'KELAS (REFERENSI)'!N191,IF(B176=3,'KELAS (REFERENSI)'!N206,IF(B176=4,'KELAS (REFERENSI)'!N221,""))))</f>
        <v/>
      </c>
      <c r="O176" s="55" t="str">
        <f>IF(B176=1,'KELAS (REFERENSI)'!O176,IF(B176=2,'KELAS (REFERENSI)'!O191,IF(B176=3,'KELAS (REFERENSI)'!O206,IF(B176=4,'KELAS (REFERENSI)'!O221,""))))</f>
        <v/>
      </c>
      <c r="P176" s="55" t="str">
        <f>IF(B176=1,'KELAS (REFERENSI)'!P176,IF(B176=2,'KELAS (REFERENSI)'!P191,IF(B176=3,'KELAS (REFERENSI)'!P206,IF(B176=4,'KELAS (REFERENSI)'!P221,""))))</f>
        <v/>
      </c>
      <c r="Q176" s="55" t="str">
        <f t="shared" si="4"/>
        <v>BPS Kota Jakarta Timur</v>
      </c>
      <c r="R176" s="55" t="str">
        <f t="shared" si="56"/>
        <v>#REF!</v>
      </c>
      <c r="S176" s="55" t="str">
        <f t="shared" ref="S176:T176" si="184">S175</f>
        <v>15 Juni sampai dengan 31 Agustus 2026</v>
      </c>
      <c r="T176" s="55" t="str">
        <f t="shared" si="184"/>
        <v>31 Agustus 2026</v>
      </c>
      <c r="U176" s="59" t="str">
        <f>VLOOKUP(G176,'MITRA (REFERENSI)'!$A:$Z,17,FALSE)</f>
        <v>larasatiindarto@gmail.com</v>
      </c>
      <c r="V176" s="59" t="str">
        <f>VLOOKUP(G176,'MITRA (REFERENSI)'!$A:$Z,11,FALSE)</f>
        <v>Pr</v>
      </c>
      <c r="W176" s="60"/>
      <c r="X176" s="61" t="s">
        <v>7083</v>
      </c>
      <c r="Y176" s="64" t="s">
        <v>4888</v>
      </c>
      <c r="Z176" s="62"/>
      <c r="AA176" s="63"/>
      <c r="AB176" s="62"/>
      <c r="AC176" s="62"/>
      <c r="AD176" s="62"/>
      <c r="AE176" s="62"/>
      <c r="AF176" s="62"/>
      <c r="AG176" s="72"/>
      <c r="AH176" s="72"/>
      <c r="AI176" s="72"/>
      <c r="AJ176" s="72"/>
      <c r="AK176" s="59" t="str">
        <f>VLOOKUP(G176,'MITRA (REFERENSI)'!$A:$Z,5,FALSE)</f>
        <v>Jalan Haji Gemon no.35 RT003/001</v>
      </c>
      <c r="AL176" s="59" t="str">
        <f>VLOOKUP(G176,'MITRA (REFERENSI)'!$A:$Z,13,FALSE)</f>
        <v>Lainnya</v>
      </c>
      <c r="AM176" s="59" t="str">
        <f>VLOOKUP(G176,'MITRA (REFERENSI)'!$A:$Z,14,FALSE)</f>
        <v>Freelance</v>
      </c>
    </row>
    <row r="177" ht="15.75" customHeight="1">
      <c r="A177" s="53" t="s">
        <v>5239</v>
      </c>
      <c r="B177" s="54">
        <v>1.0</v>
      </c>
      <c r="C177" s="54" t="s">
        <v>4883</v>
      </c>
      <c r="D177" s="55" t="str">
        <f t="shared" si="1"/>
        <v>1F</v>
      </c>
      <c r="E177" s="55" t="str">
        <f>VLOOKUP(D177,'KELAS (REFERENSI)'!$E$1:$J$68,6,FALSE)</f>
        <v>BWP</v>
      </c>
      <c r="F177" s="56" t="str">
        <f t="shared" si="2"/>
        <v>PETUGAS.0176/SPK/SE/PML/3172/2026</v>
      </c>
      <c r="G177" s="73" t="s">
        <v>672</v>
      </c>
      <c r="H177" s="56" t="str">
        <f>VLOOKUP(G177,'MITRA (REFERENSI)'!$A:$Z,16,FALSE)</f>
        <v>317222010377</v>
      </c>
      <c r="I177" s="56" t="str">
        <f>VLOOKUP(G177,'MITRA (REFERENSI)'!$A:$Z,25,FALSE)</f>
        <v>Pengajar informal les privat</v>
      </c>
      <c r="J177" s="55" t="str">
        <f>VLOOKUP(G177,'MITRA (REFERENSI)'!$A:$Z,26,FALSE)</f>
        <v>#REF!</v>
      </c>
      <c r="K177" s="55" t="str">
        <f>VLOOKUP(G177,'MITRA (REFERENSI)'!$A:$Z,15,FALSE)</f>
        <v>+62 088-1152-2104</v>
      </c>
      <c r="L177" s="55" t="str">
        <f>VLOOKUP(G177,'MITRA (REFERENSI)'!$A:$Z,15,FALSE)</f>
        <v>+62 088-1152-2104</v>
      </c>
      <c r="M177" s="55" t="str">
        <f>IF(B177=1,'KELAS (REFERENSI)'!M177,IF(B177=2,'KELAS (REFERENSI)'!M192,IF(B177=3,'KELAS (REFERENSI)'!M207,IF(B177=4,'KELAS (REFERENSI)'!M222,""))))</f>
        <v/>
      </c>
      <c r="N177" s="55" t="str">
        <f>IF(B177=1,'KELAS (REFERENSI)'!N177,IF(B177=2,'KELAS (REFERENSI)'!N192,IF(B177=3,'KELAS (REFERENSI)'!N207,IF(B177=4,'KELAS (REFERENSI)'!N222,""))))</f>
        <v/>
      </c>
      <c r="O177" s="55" t="str">
        <f>IF(B177=1,'KELAS (REFERENSI)'!O177,IF(B177=2,'KELAS (REFERENSI)'!O192,IF(B177=3,'KELAS (REFERENSI)'!O207,IF(B177=4,'KELAS (REFERENSI)'!O222,""))))</f>
        <v/>
      </c>
      <c r="P177" s="55" t="str">
        <f>IF(B177=1,'KELAS (REFERENSI)'!P177,IF(B177=2,'KELAS (REFERENSI)'!P192,IF(B177=3,'KELAS (REFERENSI)'!P207,IF(B177=4,'KELAS (REFERENSI)'!P222,""))))</f>
        <v/>
      </c>
      <c r="Q177" s="55" t="str">
        <f t="shared" si="4"/>
        <v>BPS Kota Jakarta Timur</v>
      </c>
      <c r="R177" s="55" t="str">
        <f t="shared" si="56"/>
        <v>#REF!</v>
      </c>
      <c r="S177" s="55" t="str">
        <f t="shared" ref="S177:T177" si="185">S176</f>
        <v>15 Juni sampai dengan 31 Agustus 2026</v>
      </c>
      <c r="T177" s="55" t="str">
        <f t="shared" si="185"/>
        <v>31 Agustus 2026</v>
      </c>
      <c r="U177" s="59" t="str">
        <f>VLOOKUP(G177,'MITRA (REFERENSI)'!$A:$Z,17,FALSE)</f>
        <v>ipin72gar@gmail.com</v>
      </c>
      <c r="V177" s="59" t="str">
        <f>VLOOKUP(G177,'MITRA (REFERENSI)'!$A:$Z,11,FALSE)</f>
        <v>Lk</v>
      </c>
      <c r="W177" s="60"/>
      <c r="X177" s="61" t="s">
        <v>7083</v>
      </c>
      <c r="Y177" s="64" t="s">
        <v>4888</v>
      </c>
      <c r="Z177" s="62"/>
      <c r="AA177" s="63"/>
      <c r="AB177" s="62"/>
      <c r="AC177" s="62"/>
      <c r="AD177" s="62"/>
      <c r="AE177" s="62"/>
      <c r="AF177" s="62"/>
      <c r="AG177" s="72"/>
      <c r="AH177" s="72"/>
      <c r="AI177" s="72"/>
      <c r="AJ177" s="72"/>
      <c r="AK177" s="59" t="str">
        <f>VLOOKUP(G177,'MITRA (REFERENSI)'!$A:$Z,5,FALSE)</f>
        <v>Jalan Swakarsa IB No.25B</v>
      </c>
      <c r="AL177" s="59" t="str">
        <f>VLOOKUP(G177,'MITRA (REFERENSI)'!$A:$Z,13,FALSE)</f>
        <v>Lainnya</v>
      </c>
      <c r="AM177" s="59" t="str">
        <f>VLOOKUP(G177,'MITRA (REFERENSI)'!$A:$Z,14,FALSE)</f>
        <v>Pengajar informal les privat</v>
      </c>
    </row>
    <row r="178" ht="15.75" customHeight="1">
      <c r="A178" s="53" t="s">
        <v>5240</v>
      </c>
      <c r="B178" s="54">
        <v>1.0</v>
      </c>
      <c r="C178" s="54" t="s">
        <v>4883</v>
      </c>
      <c r="D178" s="55" t="str">
        <f t="shared" si="1"/>
        <v>1F</v>
      </c>
      <c r="E178" s="55" t="str">
        <f>VLOOKUP(D178,'KELAS (REFERENSI)'!$E$1:$J$68,6,FALSE)</f>
        <v>BWP</v>
      </c>
      <c r="F178" s="56" t="str">
        <f t="shared" si="2"/>
        <v>PETUGAS.0177/SPK/SE/PML/3172/2026</v>
      </c>
      <c r="G178" s="61" t="s">
        <v>2999</v>
      </c>
      <c r="H178" s="56" t="str">
        <f>VLOOKUP(G178,'MITRA (REFERENSI)'!$A:$Z,16,FALSE)</f>
        <v>317222091466</v>
      </c>
      <c r="I178" s="56" t="str">
        <f>VLOOKUP(G178,'MITRA (REFERENSI)'!$A:$Z,25,FALSE)</f>
        <v>Mengurus Rumah Tangga</v>
      </c>
      <c r="J178" s="55" t="str">
        <f>VLOOKUP(G178,'MITRA (REFERENSI)'!$A:$Z,26,FALSE)</f>
        <v>#REF!</v>
      </c>
      <c r="K178" s="55" t="str">
        <f>VLOOKUP(G178,'MITRA (REFERENSI)'!$A:$Z,15,FALSE)</f>
        <v>+62 857-7204-3451</v>
      </c>
      <c r="L178" s="55" t="str">
        <f>VLOOKUP(G178,'MITRA (REFERENSI)'!$A:$Z,15,FALSE)</f>
        <v>+62 857-7204-3451</v>
      </c>
      <c r="M178" s="55" t="str">
        <f>IF(B178=1,'KELAS (REFERENSI)'!M178,IF(B178=2,'KELAS (REFERENSI)'!M193,IF(B178=3,'KELAS (REFERENSI)'!M208,IF(B178=4,'KELAS (REFERENSI)'!M223,""))))</f>
        <v/>
      </c>
      <c r="N178" s="55" t="str">
        <f>IF(B178=1,'KELAS (REFERENSI)'!N178,IF(B178=2,'KELAS (REFERENSI)'!N193,IF(B178=3,'KELAS (REFERENSI)'!N208,IF(B178=4,'KELAS (REFERENSI)'!N223,""))))</f>
        <v/>
      </c>
      <c r="O178" s="55" t="str">
        <f>IF(B178=1,'KELAS (REFERENSI)'!O178,IF(B178=2,'KELAS (REFERENSI)'!O193,IF(B178=3,'KELAS (REFERENSI)'!O208,IF(B178=4,'KELAS (REFERENSI)'!O223,""))))</f>
        <v/>
      </c>
      <c r="P178" s="55" t="str">
        <f>IF(B178=1,'KELAS (REFERENSI)'!P178,IF(B178=2,'KELAS (REFERENSI)'!P193,IF(B178=3,'KELAS (REFERENSI)'!P208,IF(B178=4,'KELAS (REFERENSI)'!P223,""))))</f>
        <v/>
      </c>
      <c r="Q178" s="55" t="str">
        <f t="shared" si="4"/>
        <v>BPS Kota Jakarta Timur</v>
      </c>
      <c r="R178" s="55" t="str">
        <f t="shared" si="56"/>
        <v>#REF!</v>
      </c>
      <c r="S178" s="55" t="str">
        <f t="shared" ref="S178:T178" si="186">S177</f>
        <v>15 Juni sampai dengan 31 Agustus 2026</v>
      </c>
      <c r="T178" s="55" t="str">
        <f t="shared" si="186"/>
        <v>31 Agustus 2026</v>
      </c>
      <c r="U178" s="59" t="str">
        <f>VLOOKUP(G178,'MITRA (REFERENSI)'!$A:$Z,17,FALSE)</f>
        <v>nurmalasari150894@gmail.com</v>
      </c>
      <c r="V178" s="59" t="str">
        <f>VLOOKUP(G178,'MITRA (REFERENSI)'!$A:$Z,11,FALSE)</f>
        <v>Pr</v>
      </c>
      <c r="W178" s="60"/>
      <c r="X178" s="61" t="s">
        <v>7084</v>
      </c>
      <c r="Y178" s="64" t="s">
        <v>4888</v>
      </c>
      <c r="Z178" s="62"/>
      <c r="AA178" s="63"/>
      <c r="AB178" s="62"/>
      <c r="AC178" s="62"/>
      <c r="AD178" s="62"/>
      <c r="AE178" s="62"/>
      <c r="AF178" s="62"/>
      <c r="AG178" s="72"/>
      <c r="AH178" s="72"/>
      <c r="AI178" s="72"/>
      <c r="AJ178" s="72"/>
      <c r="AK178" s="59" t="str">
        <f>VLOOKUP(G178,'MITRA (REFERENSI)'!$A:$Z,5,FALSE)</f>
        <v>Jl. Rawadas rt 10 rw 03 no 128 kel. Pondok Kopi kec. Duren sawit</v>
      </c>
      <c r="AL178" s="59" t="str">
        <f>VLOOKUP(G178,'MITRA (REFERENSI)'!$A:$Z,13,FALSE)</f>
        <v>Mengurus Rumah Tangga</v>
      </c>
      <c r="AM178" s="59" t="str">
        <f>VLOOKUP(G178,'MITRA (REFERENSI)'!$A:$Z,14,FALSE)</f>
        <v/>
      </c>
    </row>
    <row r="179" ht="15.75" customHeight="1">
      <c r="A179" s="53" t="s">
        <v>5241</v>
      </c>
      <c r="B179" s="54">
        <v>1.0</v>
      </c>
      <c r="C179" s="54" t="s">
        <v>4883</v>
      </c>
      <c r="D179" s="55" t="str">
        <f t="shared" si="1"/>
        <v>1F</v>
      </c>
      <c r="E179" s="55" t="str">
        <f>VLOOKUP(D179,'KELAS (REFERENSI)'!$E$1:$J$68,6,FALSE)</f>
        <v>BWP</v>
      </c>
      <c r="F179" s="56" t="str">
        <f t="shared" si="2"/>
        <v>PETUGAS.0178/SPK/SE/PML/3172/2026</v>
      </c>
      <c r="G179" s="61" t="s">
        <v>4528</v>
      </c>
      <c r="H179" s="56" t="str">
        <f>VLOOKUP(G179,'MITRA (REFERENSI)'!$A:$Z,16,FALSE)</f>
        <v>317223110115</v>
      </c>
      <c r="I179" s="56" t="str">
        <f>VLOOKUP(G179,'MITRA (REFERENSI)'!$A:$Z,25,FALSE)</f>
        <v>Mengurus Rumah Tangga</v>
      </c>
      <c r="J179" s="55" t="str">
        <f>VLOOKUP(G179,'MITRA (REFERENSI)'!$A:$Z,26,FALSE)</f>
        <v>#REF!</v>
      </c>
      <c r="K179" s="55" t="str">
        <f>VLOOKUP(G179,'MITRA (REFERENSI)'!$A:$Z,15,FALSE)</f>
        <v>+62 822-9712-8735</v>
      </c>
      <c r="L179" s="55" t="str">
        <f>VLOOKUP(G179,'MITRA (REFERENSI)'!$A:$Z,15,FALSE)</f>
        <v>+62 822-9712-8735</v>
      </c>
      <c r="M179" s="55" t="str">
        <f>IF(B179=1,'KELAS (REFERENSI)'!M179,IF(B179=2,'KELAS (REFERENSI)'!M194,IF(B179=3,'KELAS (REFERENSI)'!M209,IF(B179=4,'KELAS (REFERENSI)'!M224,""))))</f>
        <v/>
      </c>
      <c r="N179" s="55" t="str">
        <f>IF(B179=1,'KELAS (REFERENSI)'!N179,IF(B179=2,'KELAS (REFERENSI)'!N194,IF(B179=3,'KELAS (REFERENSI)'!N209,IF(B179=4,'KELAS (REFERENSI)'!N224,""))))</f>
        <v/>
      </c>
      <c r="O179" s="55" t="str">
        <f>IF(B179=1,'KELAS (REFERENSI)'!O179,IF(B179=2,'KELAS (REFERENSI)'!O194,IF(B179=3,'KELAS (REFERENSI)'!O209,IF(B179=4,'KELAS (REFERENSI)'!O224,""))))</f>
        <v/>
      </c>
      <c r="P179" s="55" t="str">
        <f>IF(B179=1,'KELAS (REFERENSI)'!P179,IF(B179=2,'KELAS (REFERENSI)'!P194,IF(B179=3,'KELAS (REFERENSI)'!P209,IF(B179=4,'KELAS (REFERENSI)'!P224,""))))</f>
        <v/>
      </c>
      <c r="Q179" s="55" t="str">
        <f t="shared" si="4"/>
        <v>BPS Kota Jakarta Timur</v>
      </c>
      <c r="R179" s="55" t="str">
        <f t="shared" si="56"/>
        <v>#REF!</v>
      </c>
      <c r="S179" s="55" t="str">
        <f t="shared" ref="S179:T179" si="187">S178</f>
        <v>15 Juni sampai dengan 31 Agustus 2026</v>
      </c>
      <c r="T179" s="55" t="str">
        <f t="shared" si="187"/>
        <v>31 Agustus 2026</v>
      </c>
      <c r="U179" s="59" t="str">
        <f>VLOOKUP(G179,'MITRA (REFERENSI)'!$A:$Z,17,FALSE)</f>
        <v>dariwidari11@gmail.com</v>
      </c>
      <c r="V179" s="59" t="str">
        <f>VLOOKUP(G179,'MITRA (REFERENSI)'!$A:$Z,11,FALSE)</f>
        <v>Pr</v>
      </c>
      <c r="W179" s="60"/>
      <c r="X179" s="61" t="s">
        <v>7083</v>
      </c>
      <c r="Y179" s="64" t="s">
        <v>4888</v>
      </c>
      <c r="Z179" s="62"/>
      <c r="AA179" s="63"/>
      <c r="AB179" s="62"/>
      <c r="AC179" s="62"/>
      <c r="AD179" s="62"/>
      <c r="AE179" s="62"/>
      <c r="AF179" s="62"/>
      <c r="AG179" s="72"/>
      <c r="AH179" s="72"/>
      <c r="AI179" s="72"/>
      <c r="AJ179" s="72"/>
      <c r="AK179" s="59" t="str">
        <f>VLOOKUP(G179,'MITRA (REFERENSI)'!$A:$Z,5,FALSE)</f>
        <v>Kp. Rawadas rt008 rw003</v>
      </c>
      <c r="AL179" s="59" t="str">
        <f>VLOOKUP(G179,'MITRA (REFERENSI)'!$A:$Z,13,FALSE)</f>
        <v>Mengurus Rumah Tangga</v>
      </c>
      <c r="AM179" s="59" t="str">
        <f>VLOOKUP(G179,'MITRA (REFERENSI)'!$A:$Z,14,FALSE)</f>
        <v/>
      </c>
    </row>
    <row r="180" ht="15.75" customHeight="1">
      <c r="A180" s="53" t="s">
        <v>5242</v>
      </c>
      <c r="B180" s="54">
        <v>1.0</v>
      </c>
      <c r="C180" s="54" t="s">
        <v>4883</v>
      </c>
      <c r="D180" s="55" t="str">
        <f t="shared" si="1"/>
        <v>1F</v>
      </c>
      <c r="E180" s="55" t="str">
        <f>VLOOKUP(D180,'KELAS (REFERENSI)'!$E$1:$J$68,6,FALSE)</f>
        <v>BWP</v>
      </c>
      <c r="F180" s="56" t="str">
        <f t="shared" si="2"/>
        <v>PETUGAS.0179/SPK/SE/PML/3172/2026</v>
      </c>
      <c r="G180" s="61" t="s">
        <v>2175</v>
      </c>
      <c r="H180" s="56" t="str">
        <f>VLOOKUP(G180,'MITRA (REFERENSI)'!$A:$Z,16,FALSE)</f>
        <v>317223110019</v>
      </c>
      <c r="I180" s="56" t="str">
        <f>VLOOKUP(G180,'MITRA (REFERENSI)'!$A:$Z,25,FALSE)</f>
        <v>Wiraswasta</v>
      </c>
      <c r="J180" s="55" t="str">
        <f>VLOOKUP(G180,'MITRA (REFERENSI)'!$A:$Z,26,FALSE)</f>
        <v>#REF!</v>
      </c>
      <c r="K180" s="55" t="str">
        <f>VLOOKUP(G180,'MITRA (REFERENSI)'!$A:$Z,15,FALSE)</f>
        <v>+62 813-1106-0064</v>
      </c>
      <c r="L180" s="55" t="str">
        <f>VLOOKUP(G180,'MITRA (REFERENSI)'!$A:$Z,15,FALSE)</f>
        <v>+62 813-1106-0064</v>
      </c>
      <c r="M180" s="55" t="str">
        <f>IF(B180=1,'KELAS (REFERENSI)'!M180,IF(B180=2,'KELAS (REFERENSI)'!M195,IF(B180=3,'KELAS (REFERENSI)'!M210,IF(B180=4,'KELAS (REFERENSI)'!M225,""))))</f>
        <v/>
      </c>
      <c r="N180" s="55" t="str">
        <f>IF(B180=1,'KELAS (REFERENSI)'!N180,IF(B180=2,'KELAS (REFERENSI)'!N195,IF(B180=3,'KELAS (REFERENSI)'!N210,IF(B180=4,'KELAS (REFERENSI)'!N225,""))))</f>
        <v/>
      </c>
      <c r="O180" s="55" t="str">
        <f>IF(B180=1,'KELAS (REFERENSI)'!O180,IF(B180=2,'KELAS (REFERENSI)'!O195,IF(B180=3,'KELAS (REFERENSI)'!O210,IF(B180=4,'KELAS (REFERENSI)'!O225,""))))</f>
        <v/>
      </c>
      <c r="P180" s="55" t="str">
        <f>IF(B180=1,'KELAS (REFERENSI)'!P180,IF(B180=2,'KELAS (REFERENSI)'!P195,IF(B180=3,'KELAS (REFERENSI)'!P210,IF(B180=4,'KELAS (REFERENSI)'!P225,""))))</f>
        <v/>
      </c>
      <c r="Q180" s="55" t="str">
        <f t="shared" si="4"/>
        <v>BPS Kota Jakarta Timur</v>
      </c>
      <c r="R180" s="55" t="str">
        <f t="shared" si="56"/>
        <v>#REF!</v>
      </c>
      <c r="S180" s="55" t="str">
        <f t="shared" ref="S180:T180" si="188">S179</f>
        <v>15 Juni sampai dengan 31 Agustus 2026</v>
      </c>
      <c r="T180" s="55" t="str">
        <f t="shared" si="188"/>
        <v>31 Agustus 2026</v>
      </c>
      <c r="U180" s="59" t="str">
        <f>VLOOKUP(G180,'MITRA (REFERENSI)'!$A:$Z,17,FALSE)</f>
        <v>semskey13@gmail.com</v>
      </c>
      <c r="V180" s="59" t="str">
        <f>VLOOKUP(G180,'MITRA (REFERENSI)'!$A:$Z,11,FALSE)</f>
        <v>Lk</v>
      </c>
      <c r="W180" s="60"/>
      <c r="X180" s="61" t="s">
        <v>7083</v>
      </c>
      <c r="Y180" s="64" t="s">
        <v>4888</v>
      </c>
      <c r="Z180" s="62"/>
      <c r="AA180" s="63"/>
      <c r="AB180" s="62"/>
      <c r="AC180" s="62"/>
      <c r="AD180" s="62"/>
      <c r="AE180" s="62"/>
      <c r="AF180" s="62"/>
      <c r="AG180" s="72"/>
      <c r="AH180" s="72"/>
      <c r="AI180" s="72"/>
      <c r="AJ180" s="72"/>
      <c r="AK180" s="59" t="str">
        <f>VLOOKUP(G180,'MITRA (REFERENSI)'!$A:$Z,5,FALSE)</f>
        <v>JL. Bunga Rampai X/1/27 RT 012 / RW 006, Kel. Malaka Jaya, Kec. Duren Sawit, Jakarta Timur</v>
      </c>
      <c r="AL180" s="59" t="str">
        <f>VLOOKUP(G180,'MITRA (REFERENSI)'!$A:$Z,13,FALSE)</f>
        <v>Wiraswasta</v>
      </c>
      <c r="AM180" s="59" t="str">
        <f>VLOOKUP(G180,'MITRA (REFERENSI)'!$A:$Z,14,FALSE)</f>
        <v/>
      </c>
    </row>
    <row r="181" ht="15.75" customHeight="1">
      <c r="A181" s="53" t="s">
        <v>5243</v>
      </c>
      <c r="B181" s="54">
        <v>1.0</v>
      </c>
      <c r="C181" s="54" t="s">
        <v>4883</v>
      </c>
      <c r="D181" s="55" t="str">
        <f t="shared" si="1"/>
        <v>1F</v>
      </c>
      <c r="E181" s="55" t="str">
        <f>VLOOKUP(D181,'KELAS (REFERENSI)'!$E$1:$J$68,6,FALSE)</f>
        <v>BWP</v>
      </c>
      <c r="F181" s="56" t="str">
        <f t="shared" si="2"/>
        <v>PETUGAS.0180/SPK/SE/PML/3172/2026</v>
      </c>
      <c r="G181" s="61" t="s">
        <v>1393</v>
      </c>
      <c r="H181" s="56" t="str">
        <f>VLOOKUP(G181,'MITRA (REFERENSI)'!$A:$Z,16,FALSE)</f>
        <v>317222010140</v>
      </c>
      <c r="I181" s="56" t="str">
        <f>VLOOKUP(G181,'MITRA (REFERENSI)'!$A:$Z,25,FALSE)</f>
        <v>Entry Data</v>
      </c>
      <c r="J181" s="55" t="str">
        <f>VLOOKUP(G181,'MITRA (REFERENSI)'!$A:$Z,26,FALSE)</f>
        <v>#REF!</v>
      </c>
      <c r="K181" s="55" t="str">
        <f>VLOOKUP(G181,'MITRA (REFERENSI)'!$A:$Z,15,FALSE)</f>
        <v>+62 089-7480-0748</v>
      </c>
      <c r="L181" s="55" t="str">
        <f>VLOOKUP(G181,'MITRA (REFERENSI)'!$A:$Z,15,FALSE)</f>
        <v>+62 089-7480-0748</v>
      </c>
      <c r="M181" s="55" t="str">
        <f>IF(B181=1,'KELAS (REFERENSI)'!M181,IF(B181=2,'KELAS (REFERENSI)'!M196,IF(B181=3,'KELAS (REFERENSI)'!M211,IF(B181=4,'KELAS (REFERENSI)'!M226,""))))</f>
        <v/>
      </c>
      <c r="N181" s="55" t="str">
        <f>IF(B181=1,'KELAS (REFERENSI)'!N181,IF(B181=2,'KELAS (REFERENSI)'!N196,IF(B181=3,'KELAS (REFERENSI)'!N211,IF(B181=4,'KELAS (REFERENSI)'!N226,""))))</f>
        <v/>
      </c>
      <c r="O181" s="55" t="str">
        <f>IF(B181=1,'KELAS (REFERENSI)'!O181,IF(B181=2,'KELAS (REFERENSI)'!O196,IF(B181=3,'KELAS (REFERENSI)'!O211,IF(B181=4,'KELAS (REFERENSI)'!O226,""))))</f>
        <v/>
      </c>
      <c r="P181" s="55" t="str">
        <f>IF(B181=1,'KELAS (REFERENSI)'!P181,IF(B181=2,'KELAS (REFERENSI)'!P196,IF(B181=3,'KELAS (REFERENSI)'!P211,IF(B181=4,'KELAS (REFERENSI)'!P226,""))))</f>
        <v/>
      </c>
      <c r="Q181" s="55" t="str">
        <f t="shared" si="4"/>
        <v>BPS Kota Jakarta Timur</v>
      </c>
      <c r="R181" s="55" t="str">
        <f t="shared" si="56"/>
        <v>#REF!</v>
      </c>
      <c r="S181" s="55" t="str">
        <f t="shared" ref="S181:T181" si="189">S180</f>
        <v>15 Juni sampai dengan 31 Agustus 2026</v>
      </c>
      <c r="T181" s="55" t="str">
        <f t="shared" si="189"/>
        <v>31 Agustus 2026</v>
      </c>
      <c r="U181" s="59" t="str">
        <f>VLOOKUP(G181,'MITRA (REFERENSI)'!$A:$Z,17,FALSE)</f>
        <v>airaza.fa@gmail.com</v>
      </c>
      <c r="V181" s="59" t="str">
        <f>VLOOKUP(G181,'MITRA (REFERENSI)'!$A:$Z,11,FALSE)</f>
        <v>Pr</v>
      </c>
      <c r="W181" s="60"/>
      <c r="X181" s="61" t="s">
        <v>7083</v>
      </c>
      <c r="Y181" s="64" t="s">
        <v>4888</v>
      </c>
      <c r="Z181" s="62"/>
      <c r="AA181" s="63"/>
      <c r="AB181" s="62"/>
      <c r="AC181" s="62"/>
      <c r="AD181" s="62"/>
      <c r="AE181" s="62"/>
      <c r="AF181" s="62"/>
      <c r="AG181" s="72"/>
      <c r="AH181" s="72"/>
      <c r="AI181" s="72"/>
      <c r="AJ181" s="72"/>
      <c r="AK181" s="59" t="str">
        <f>VLOOKUP(G181,'MITRA (REFERENSI)'!$A:$Z,5,FALSE)</f>
        <v>Jalan Pondok Kopi Timur Rt 009/11 No 19</v>
      </c>
      <c r="AL181" s="59" t="str">
        <f>VLOOKUP(G181,'MITRA (REFERENSI)'!$A:$Z,13,FALSE)</f>
        <v>Lainnya</v>
      </c>
      <c r="AM181" s="59" t="str">
        <f>VLOOKUP(G181,'MITRA (REFERENSI)'!$A:$Z,14,FALSE)</f>
        <v>Entry Data</v>
      </c>
    </row>
    <row r="182" ht="15.75" customHeight="1">
      <c r="A182" s="53" t="s">
        <v>5244</v>
      </c>
      <c r="B182" s="67">
        <v>1.0</v>
      </c>
      <c r="C182" s="67" t="s">
        <v>4883</v>
      </c>
      <c r="D182" s="55" t="str">
        <f t="shared" si="1"/>
        <v>1F</v>
      </c>
      <c r="E182" s="55" t="str">
        <f>VLOOKUP(D182,'KELAS (REFERENSI)'!$E$1:$J$68,6,FALSE)</f>
        <v>BWP</v>
      </c>
      <c r="F182" s="56" t="str">
        <f t="shared" si="2"/>
        <v>PETUGAS.0181/SPK/SE/PML/3172/2026</v>
      </c>
      <c r="G182" s="75" t="s">
        <v>4999</v>
      </c>
      <c r="H182" s="56" t="str">
        <f>VLOOKUP(G182,'MITRA (REFERENSI)'!$A:$Z,16,FALSE)</f>
        <v>#N/A</v>
      </c>
      <c r="I182" s="56" t="str">
        <f>VLOOKUP(G182,'MITRA (REFERENSI)'!$A:$Z,25,FALSE)</f>
        <v>#N/A</v>
      </c>
      <c r="J182" s="55" t="str">
        <f>VLOOKUP(G182,'MITRA (REFERENSI)'!$A:$Z,26,FALSE)</f>
        <v>#N/A</v>
      </c>
      <c r="K182" s="55" t="str">
        <f>VLOOKUP(G182,'MITRA (REFERENSI)'!$A:$Z,15,FALSE)</f>
        <v>#N/A</v>
      </c>
      <c r="L182" s="55" t="str">
        <f>VLOOKUP(G182,'MITRA (REFERENSI)'!$A:$Z,15,FALSE)</f>
        <v>#N/A</v>
      </c>
      <c r="M182" s="55" t="str">
        <f>IF(B182=1,'KELAS (REFERENSI)'!M182,IF(B182=2,'KELAS (REFERENSI)'!M197,IF(B182=3,'KELAS (REFERENSI)'!M212,IF(B182=4,'KELAS (REFERENSI)'!M227,""))))</f>
        <v/>
      </c>
      <c r="N182" s="55" t="str">
        <f>IF(B182=1,'KELAS (REFERENSI)'!N182,IF(B182=2,'KELAS (REFERENSI)'!N197,IF(B182=3,'KELAS (REFERENSI)'!N212,IF(B182=4,'KELAS (REFERENSI)'!N227,""))))</f>
        <v/>
      </c>
      <c r="O182" s="55" t="str">
        <f>IF(B182=1,'KELAS (REFERENSI)'!O182,IF(B182=2,'KELAS (REFERENSI)'!O197,IF(B182=3,'KELAS (REFERENSI)'!O212,IF(B182=4,'KELAS (REFERENSI)'!O227,""))))</f>
        <v/>
      </c>
      <c r="P182" s="55" t="str">
        <f>IF(B182=1,'KELAS (REFERENSI)'!P182,IF(B182=2,'KELAS (REFERENSI)'!P197,IF(B182=3,'KELAS (REFERENSI)'!P212,IF(B182=4,'KELAS (REFERENSI)'!P227,""))))</f>
        <v/>
      </c>
      <c r="Q182" s="55" t="str">
        <f t="shared" si="4"/>
        <v>BPS Kota Jakarta Timur</v>
      </c>
      <c r="R182" s="55" t="str">
        <f t="shared" si="56"/>
        <v>#REF!</v>
      </c>
      <c r="S182" s="55" t="str">
        <f t="shared" ref="S182:T182" si="190">S181</f>
        <v>15 Juni sampai dengan 31 Agustus 2026</v>
      </c>
      <c r="T182" s="55" t="str">
        <f t="shared" si="190"/>
        <v>31 Agustus 2026</v>
      </c>
      <c r="U182" s="69" t="str">
        <f>VLOOKUP(G182,'MITRA (REFERENSI)'!$A:$Z,17,FALSE)</f>
        <v>#N/A</v>
      </c>
      <c r="V182" s="59" t="str">
        <f>VLOOKUP(G182,'MITRA (REFERENSI)'!$A:$Z,11,FALSE)</f>
        <v>#N/A</v>
      </c>
      <c r="W182" s="60"/>
      <c r="X182" s="61" t="s">
        <v>4825</v>
      </c>
      <c r="Y182" s="70" t="s">
        <v>5062</v>
      </c>
      <c r="Z182" s="62"/>
      <c r="AA182" s="71" t="str">
        <f>VLOOKUP(G182,'PEGAWAI (REFERENSI)'!$A:$E,4,FALSE)</f>
        <v>Penata Muda Tk. I/III/b</v>
      </c>
      <c r="AB182" s="62"/>
      <c r="AC182" s="62"/>
      <c r="AD182" s="62"/>
      <c r="AE182" s="62"/>
      <c r="AF182" s="62"/>
      <c r="AG182" s="72"/>
      <c r="AH182" s="72"/>
      <c r="AI182" s="72"/>
      <c r="AJ182" s="72"/>
      <c r="AK182" s="59" t="str">
        <f>VLOOKUP(G182,'MITRA (REFERENSI)'!$A:$Z,5,FALSE)</f>
        <v>#N/A</v>
      </c>
      <c r="AL182" s="59" t="str">
        <f>VLOOKUP(G182,'MITRA (REFERENSI)'!$A:$Z,13,FALSE)</f>
        <v>#N/A</v>
      </c>
      <c r="AM182" s="59" t="str">
        <f>VLOOKUP(G182,'MITRA (REFERENSI)'!$A:$Z,14,FALSE)</f>
        <v>#N/A</v>
      </c>
    </row>
    <row r="183" ht="15.75" customHeight="1">
      <c r="A183" s="53" t="s">
        <v>5245</v>
      </c>
      <c r="B183" s="67">
        <v>1.0</v>
      </c>
      <c r="C183" s="67" t="s">
        <v>4883</v>
      </c>
      <c r="D183" s="55" t="str">
        <f t="shared" si="1"/>
        <v>1F</v>
      </c>
      <c r="E183" s="55" t="str">
        <f>VLOOKUP(D183,'KELAS (REFERENSI)'!$E$1:$J$68,6,FALSE)</f>
        <v>BWP</v>
      </c>
      <c r="F183" s="56" t="str">
        <f t="shared" si="2"/>
        <v>PETUGAS.0182/SPK/SE/PML/3172/2026</v>
      </c>
      <c r="G183" s="75" t="s">
        <v>5027</v>
      </c>
      <c r="H183" s="56" t="str">
        <f>VLOOKUP(G183,'MITRA (REFERENSI)'!$A:$Z,16,FALSE)</f>
        <v>#N/A</v>
      </c>
      <c r="I183" s="56" t="str">
        <f>VLOOKUP(G183,'MITRA (REFERENSI)'!$A:$Z,25,FALSE)</f>
        <v>#N/A</v>
      </c>
      <c r="J183" s="55" t="str">
        <f>VLOOKUP(G183,'MITRA (REFERENSI)'!$A:$Z,26,FALSE)</f>
        <v>#N/A</v>
      </c>
      <c r="K183" s="55" t="str">
        <f>VLOOKUP(G183,'MITRA (REFERENSI)'!$A:$Z,15,FALSE)</f>
        <v>#N/A</v>
      </c>
      <c r="L183" s="55" t="str">
        <f>VLOOKUP(G183,'MITRA (REFERENSI)'!$A:$Z,15,FALSE)</f>
        <v>#N/A</v>
      </c>
      <c r="M183" s="55" t="str">
        <f>IF(B183=1,'KELAS (REFERENSI)'!M183,IF(B183=2,'KELAS (REFERENSI)'!M198,IF(B183=3,'KELAS (REFERENSI)'!M213,IF(B183=4,'KELAS (REFERENSI)'!M228,""))))</f>
        <v/>
      </c>
      <c r="N183" s="55" t="str">
        <f>IF(B183=1,'KELAS (REFERENSI)'!N183,IF(B183=2,'KELAS (REFERENSI)'!N198,IF(B183=3,'KELAS (REFERENSI)'!N213,IF(B183=4,'KELAS (REFERENSI)'!N228,""))))</f>
        <v/>
      </c>
      <c r="O183" s="55" t="str">
        <f>IF(B183=1,'KELAS (REFERENSI)'!O183,IF(B183=2,'KELAS (REFERENSI)'!O198,IF(B183=3,'KELAS (REFERENSI)'!O213,IF(B183=4,'KELAS (REFERENSI)'!O228,""))))</f>
        <v/>
      </c>
      <c r="P183" s="55" t="str">
        <f>IF(B183=1,'KELAS (REFERENSI)'!P183,IF(B183=2,'KELAS (REFERENSI)'!P198,IF(B183=3,'KELAS (REFERENSI)'!P213,IF(B183=4,'KELAS (REFERENSI)'!P228,""))))</f>
        <v/>
      </c>
      <c r="Q183" s="55" t="str">
        <f t="shared" si="4"/>
        <v>BPS Kota Jakarta Timur</v>
      </c>
      <c r="R183" s="55" t="str">
        <f t="shared" si="56"/>
        <v>#REF!</v>
      </c>
      <c r="S183" s="55" t="str">
        <f t="shared" ref="S183:T183" si="191">S182</f>
        <v>15 Juni sampai dengan 31 Agustus 2026</v>
      </c>
      <c r="T183" s="55" t="str">
        <f t="shared" si="191"/>
        <v>31 Agustus 2026</v>
      </c>
      <c r="U183" s="69" t="str">
        <f>VLOOKUP(G183,'MITRA (REFERENSI)'!$A:$Z,17,FALSE)</f>
        <v>#N/A</v>
      </c>
      <c r="V183" s="59" t="str">
        <f>VLOOKUP(G183,'MITRA (REFERENSI)'!$A:$Z,11,FALSE)</f>
        <v>#N/A</v>
      </c>
      <c r="W183" s="60"/>
      <c r="X183" s="61" t="s">
        <v>4824</v>
      </c>
      <c r="Y183" s="70" t="s">
        <v>5062</v>
      </c>
      <c r="Z183" s="62"/>
      <c r="AA183" s="71" t="str">
        <f>VLOOKUP(G183,'PEGAWAI (REFERENSI)'!$A:$E,4,FALSE)</f>
        <v>Pengatur Muda Tk. I/II/b</v>
      </c>
      <c r="AB183" s="62"/>
      <c r="AC183" s="62"/>
      <c r="AD183" s="62"/>
      <c r="AE183" s="62"/>
      <c r="AF183" s="62"/>
      <c r="AG183" s="72"/>
      <c r="AH183" s="72"/>
      <c r="AI183" s="72"/>
      <c r="AJ183" s="72"/>
      <c r="AK183" s="59" t="str">
        <f>VLOOKUP(G183,'MITRA (REFERENSI)'!$A:$Z,5,FALSE)</f>
        <v>#N/A</v>
      </c>
      <c r="AL183" s="59" t="str">
        <f>VLOOKUP(G183,'MITRA (REFERENSI)'!$A:$Z,13,FALSE)</f>
        <v>#N/A</v>
      </c>
      <c r="AM183" s="59" t="str">
        <f>VLOOKUP(G183,'MITRA (REFERENSI)'!$A:$Z,14,FALSE)</f>
        <v>#N/A</v>
      </c>
    </row>
    <row r="184" ht="15.75" customHeight="1">
      <c r="A184" s="53" t="s">
        <v>5246</v>
      </c>
      <c r="B184" s="67">
        <v>1.0</v>
      </c>
      <c r="C184" s="67" t="s">
        <v>4883</v>
      </c>
      <c r="D184" s="55" t="str">
        <f t="shared" si="1"/>
        <v>1F</v>
      </c>
      <c r="E184" s="55" t="str">
        <f>VLOOKUP(D184,'KELAS (REFERENSI)'!$E$1:$J$68,6,FALSE)</f>
        <v>BWP</v>
      </c>
      <c r="F184" s="56" t="str">
        <f t="shared" si="2"/>
        <v>PETUGAS.0183/SPK/SE/PML/3172/2026</v>
      </c>
      <c r="G184" s="68" t="s">
        <v>7089</v>
      </c>
      <c r="H184" s="56" t="str">
        <f>VLOOKUP(G184,'MITRA (REFERENSI)'!$A:$Z,16,FALSE)</f>
        <v>#N/A</v>
      </c>
      <c r="I184" s="56" t="str">
        <f>VLOOKUP(G184,'MITRA (REFERENSI)'!$A:$Z,25,FALSE)</f>
        <v>#N/A</v>
      </c>
      <c r="J184" s="55" t="str">
        <f>VLOOKUP(G184,'MITRA (REFERENSI)'!$A:$Z,26,FALSE)</f>
        <v>#N/A</v>
      </c>
      <c r="K184" s="55" t="str">
        <f>VLOOKUP(G184,'MITRA (REFERENSI)'!$A:$Z,15,FALSE)</f>
        <v>#N/A</v>
      </c>
      <c r="L184" s="55" t="str">
        <f>VLOOKUP(G184,'MITRA (REFERENSI)'!$A:$Z,15,FALSE)</f>
        <v>#N/A</v>
      </c>
      <c r="M184" s="55" t="str">
        <f>IF(B184=1,'KELAS (REFERENSI)'!M184,IF(B184=2,'KELAS (REFERENSI)'!M199,IF(B184=3,'KELAS (REFERENSI)'!M214,IF(B184=4,'KELAS (REFERENSI)'!M229,""))))</f>
        <v/>
      </c>
      <c r="N184" s="55" t="str">
        <f>IF(B184=1,'KELAS (REFERENSI)'!N184,IF(B184=2,'KELAS (REFERENSI)'!N199,IF(B184=3,'KELAS (REFERENSI)'!N214,IF(B184=4,'KELAS (REFERENSI)'!N229,""))))</f>
        <v/>
      </c>
      <c r="O184" s="55" t="str">
        <f>IF(B184=1,'KELAS (REFERENSI)'!O184,IF(B184=2,'KELAS (REFERENSI)'!O199,IF(B184=3,'KELAS (REFERENSI)'!O214,IF(B184=4,'KELAS (REFERENSI)'!O229,""))))</f>
        <v/>
      </c>
      <c r="P184" s="55" t="str">
        <f>IF(B184=1,'KELAS (REFERENSI)'!P184,IF(B184=2,'KELAS (REFERENSI)'!P199,IF(B184=3,'KELAS (REFERENSI)'!P214,IF(B184=4,'KELAS (REFERENSI)'!P229,""))))</f>
        <v/>
      </c>
      <c r="Q184" s="55" t="str">
        <f t="shared" si="4"/>
        <v>BPS Kota Jakarta Timur</v>
      </c>
      <c r="R184" s="55" t="str">
        <f t="shared" si="56"/>
        <v>#REF!</v>
      </c>
      <c r="S184" s="55" t="str">
        <f t="shared" ref="S184:T184" si="192">S183</f>
        <v>15 Juni sampai dengan 31 Agustus 2026</v>
      </c>
      <c r="T184" s="55" t="str">
        <f t="shared" si="192"/>
        <v>31 Agustus 2026</v>
      </c>
      <c r="U184" s="69" t="str">
        <f>VLOOKUP(G184,'MITRA (REFERENSI)'!$A:$Z,17,FALSE)</f>
        <v>#N/A</v>
      </c>
      <c r="V184" s="59" t="str">
        <f>VLOOKUP(G184,'MITRA (REFERENSI)'!$A:$Z,11,FALSE)</f>
        <v>#N/A</v>
      </c>
      <c r="W184" s="60"/>
      <c r="X184" s="61" t="s">
        <v>4824</v>
      </c>
      <c r="Y184" s="70" t="s">
        <v>5062</v>
      </c>
      <c r="Z184" s="62"/>
      <c r="AA184" s="71" t="str">
        <f>VLOOKUP(G184,'PEGAWAI (REFERENSI)'!$A:$E,4,FALSE)</f>
        <v>#N/A</v>
      </c>
      <c r="AB184" s="62"/>
      <c r="AC184" s="62"/>
      <c r="AD184" s="62"/>
      <c r="AE184" s="62"/>
      <c r="AF184" s="62"/>
      <c r="AG184" s="72"/>
      <c r="AH184" s="72"/>
      <c r="AI184" s="72"/>
      <c r="AJ184" s="72"/>
      <c r="AK184" s="59" t="str">
        <f>VLOOKUP(G184,'MITRA (REFERENSI)'!$A:$Z,5,FALSE)</f>
        <v>#N/A</v>
      </c>
      <c r="AL184" s="59" t="str">
        <f>VLOOKUP(G184,'MITRA (REFERENSI)'!$A:$Z,13,FALSE)</f>
        <v>#N/A</v>
      </c>
      <c r="AM184" s="59" t="str">
        <f>VLOOKUP(G184,'MITRA (REFERENSI)'!$A:$Z,14,FALSE)</f>
        <v>#N/A</v>
      </c>
    </row>
    <row r="185" ht="15.75" customHeight="1">
      <c r="A185" s="53" t="s">
        <v>5247</v>
      </c>
      <c r="B185" s="54">
        <v>1.0</v>
      </c>
      <c r="C185" s="54" t="s">
        <v>4887</v>
      </c>
      <c r="D185" s="55" t="str">
        <f t="shared" si="1"/>
        <v>1G</v>
      </c>
      <c r="E185" s="55" t="str">
        <f>VLOOKUP(D185,'KELAS (REFERENSI)'!$E$1:$J$68,6,FALSE)</f>
        <v>HARPER</v>
      </c>
      <c r="F185" s="56" t="str">
        <f t="shared" si="2"/>
        <v>PETUGAS.0184/SPK/SE/PML/3172/2026</v>
      </c>
      <c r="G185" s="73" t="s">
        <v>4333</v>
      </c>
      <c r="H185" s="56" t="str">
        <f>VLOOKUP(G185,'MITRA (REFERENSI)'!$A:$Z,16,FALSE)</f>
        <v>317222091722</v>
      </c>
      <c r="I185" s="56" t="str">
        <f>VLOOKUP(G185,'MITRA (REFERENSI)'!$A:$Z,25,FALSE)</f>
        <v>Mengurus Rumah Tangga</v>
      </c>
      <c r="J185" s="55" t="str">
        <f>VLOOKUP(G185,'MITRA (REFERENSI)'!$A:$Z,26,FALSE)</f>
        <v>#REF!</v>
      </c>
      <c r="K185" s="55" t="str">
        <f>VLOOKUP(G185,'MITRA (REFERENSI)'!$A:$Z,15,FALSE)</f>
        <v>+62 859-7162-5857</v>
      </c>
      <c r="L185" s="55" t="str">
        <f>VLOOKUP(G185,'MITRA (REFERENSI)'!$A:$Z,15,FALSE)</f>
        <v>+62 859-7162-5857</v>
      </c>
      <c r="M185" s="55" t="str">
        <f>IF(B185=1,'KELAS (REFERENSI)'!M185,IF(B185=2,'KELAS (REFERENSI)'!M200,IF(B185=3,'KELAS (REFERENSI)'!M215,IF(B185=4,'KELAS (REFERENSI)'!M230,""))))</f>
        <v/>
      </c>
      <c r="N185" s="55" t="str">
        <f>IF(B185=1,'KELAS (REFERENSI)'!N185,IF(B185=2,'KELAS (REFERENSI)'!N200,IF(B185=3,'KELAS (REFERENSI)'!N215,IF(B185=4,'KELAS (REFERENSI)'!N230,""))))</f>
        <v/>
      </c>
      <c r="O185" s="55" t="str">
        <f>IF(B185=1,'KELAS (REFERENSI)'!O185,IF(B185=2,'KELAS (REFERENSI)'!O200,IF(B185=3,'KELAS (REFERENSI)'!O215,IF(B185=4,'KELAS (REFERENSI)'!O230,""))))</f>
        <v/>
      </c>
      <c r="P185" s="55" t="str">
        <f>IF(B185=1,'KELAS (REFERENSI)'!P185,IF(B185=2,'KELAS (REFERENSI)'!P200,IF(B185=3,'KELAS (REFERENSI)'!P215,IF(B185=4,'KELAS (REFERENSI)'!P230,""))))</f>
        <v/>
      </c>
      <c r="Q185" s="55" t="str">
        <f t="shared" si="4"/>
        <v>BPS Kota Jakarta Timur</v>
      </c>
      <c r="R185" s="55" t="str">
        <f t="shared" si="56"/>
        <v>#REF!</v>
      </c>
      <c r="S185" s="55" t="str">
        <f t="shared" ref="S185:T185" si="193">S184</f>
        <v>15 Juni sampai dengan 31 Agustus 2026</v>
      </c>
      <c r="T185" s="55" t="str">
        <f t="shared" si="193"/>
        <v>31 Agustus 2026</v>
      </c>
      <c r="U185" s="59" t="str">
        <f>VLOOKUP(G185,'MITRA (REFERENSI)'!$A:$Z,17,FALSE)</f>
        <v>Mama.amiraaliyaaurel87@gmail.com</v>
      </c>
      <c r="V185" s="59" t="str">
        <f>VLOOKUP(G185,'MITRA (REFERENSI)'!$A:$Z,11,FALSE)</f>
        <v>Pr</v>
      </c>
      <c r="W185" s="60"/>
      <c r="X185" s="61" t="s">
        <v>7083</v>
      </c>
      <c r="Y185" s="64" t="s">
        <v>4891</v>
      </c>
      <c r="Z185" s="62"/>
      <c r="AA185" s="63"/>
      <c r="AB185" s="62"/>
      <c r="AC185" s="62"/>
      <c r="AD185" s="62"/>
      <c r="AE185" s="62"/>
      <c r="AF185" s="62"/>
      <c r="AG185" s="72"/>
      <c r="AH185" s="72"/>
      <c r="AI185" s="72"/>
      <c r="AJ185" s="72"/>
      <c r="AK185" s="59" t="str">
        <f>VLOOKUP(G185,'MITRA (REFERENSI)'!$A:$Z,5,FALSE)</f>
        <v>Jl. Malaka gg. Buton Rt. 3 Rw. 7</v>
      </c>
      <c r="AL185" s="59" t="str">
        <f>VLOOKUP(G185,'MITRA (REFERENSI)'!$A:$Z,13,FALSE)</f>
        <v>Mengurus Rumah Tangga</v>
      </c>
      <c r="AM185" s="59" t="str">
        <f>VLOOKUP(G185,'MITRA (REFERENSI)'!$A:$Z,14,FALSE)</f>
        <v/>
      </c>
    </row>
    <row r="186" ht="15.75" customHeight="1">
      <c r="A186" s="53" t="s">
        <v>5248</v>
      </c>
      <c r="B186" s="54">
        <v>1.0</v>
      </c>
      <c r="C186" s="54" t="s">
        <v>4887</v>
      </c>
      <c r="D186" s="55" t="str">
        <f t="shared" si="1"/>
        <v>1G</v>
      </c>
      <c r="E186" s="55" t="str">
        <f>VLOOKUP(D186,'KELAS (REFERENSI)'!$E$1:$J$68,6,FALSE)</f>
        <v>HARPER</v>
      </c>
      <c r="F186" s="56" t="str">
        <f t="shared" si="2"/>
        <v>PETUGAS.0185/SPK/SE/PML/3172/2026</v>
      </c>
      <c r="G186" s="61" t="s">
        <v>4555</v>
      </c>
      <c r="H186" s="56" t="str">
        <f>VLOOKUP(G186,'MITRA (REFERENSI)'!$A:$Z,16,FALSE)</f>
        <v>317222010381</v>
      </c>
      <c r="I186" s="56" t="str">
        <f>VLOOKUP(G186,'MITRA (REFERENSI)'!$A:$Z,25,FALSE)</f>
        <v>Mengurus Rumah Tangga</v>
      </c>
      <c r="J186" s="55" t="str">
        <f>VLOOKUP(G186,'MITRA (REFERENSI)'!$A:$Z,26,FALSE)</f>
        <v>#REF!</v>
      </c>
      <c r="K186" s="55" t="str">
        <f>VLOOKUP(G186,'MITRA (REFERENSI)'!$A:$Z,15,FALSE)</f>
        <v>+62 812-8087-7415</v>
      </c>
      <c r="L186" s="55" t="str">
        <f>VLOOKUP(G186,'MITRA (REFERENSI)'!$A:$Z,15,FALSE)</f>
        <v>+62 812-8087-7415</v>
      </c>
      <c r="M186" s="55" t="str">
        <f>IF(B186=1,'KELAS (REFERENSI)'!M186,IF(B186=2,'KELAS (REFERENSI)'!M201,IF(B186=3,'KELAS (REFERENSI)'!M216,IF(B186=4,'KELAS (REFERENSI)'!M231,""))))</f>
        <v/>
      </c>
      <c r="N186" s="55" t="str">
        <f>IF(B186=1,'KELAS (REFERENSI)'!N186,IF(B186=2,'KELAS (REFERENSI)'!N201,IF(B186=3,'KELAS (REFERENSI)'!N216,IF(B186=4,'KELAS (REFERENSI)'!N231,""))))</f>
        <v/>
      </c>
      <c r="O186" s="55" t="str">
        <f>IF(B186=1,'KELAS (REFERENSI)'!O186,IF(B186=2,'KELAS (REFERENSI)'!O201,IF(B186=3,'KELAS (REFERENSI)'!O216,IF(B186=4,'KELAS (REFERENSI)'!O231,""))))</f>
        <v/>
      </c>
      <c r="P186" s="55" t="str">
        <f>IF(B186=1,'KELAS (REFERENSI)'!P186,IF(B186=2,'KELAS (REFERENSI)'!P201,IF(B186=3,'KELAS (REFERENSI)'!P216,IF(B186=4,'KELAS (REFERENSI)'!P231,""))))</f>
        <v/>
      </c>
      <c r="Q186" s="55" t="str">
        <f t="shared" si="4"/>
        <v>BPS Kota Jakarta Timur</v>
      </c>
      <c r="R186" s="55" t="str">
        <f t="shared" si="56"/>
        <v>#REF!</v>
      </c>
      <c r="S186" s="55" t="str">
        <f t="shared" ref="S186:T186" si="194">S185</f>
        <v>15 Juni sampai dengan 31 Agustus 2026</v>
      </c>
      <c r="T186" s="55" t="str">
        <f t="shared" si="194"/>
        <v>31 Agustus 2026</v>
      </c>
      <c r="U186" s="59" t="str">
        <f>VLOOKUP(G186,'MITRA (REFERENSI)'!$A:$Z,17,FALSE)</f>
        <v>windaharyanti62@gmail.com</v>
      </c>
      <c r="V186" s="59" t="str">
        <f>VLOOKUP(G186,'MITRA (REFERENSI)'!$A:$Z,11,FALSE)</f>
        <v>Pr</v>
      </c>
      <c r="W186" s="60"/>
      <c r="X186" s="61" t="s">
        <v>7083</v>
      </c>
      <c r="Y186" s="64" t="s">
        <v>4888</v>
      </c>
      <c r="Z186" s="62"/>
      <c r="AA186" s="63"/>
      <c r="AB186" s="62"/>
      <c r="AC186" s="62"/>
      <c r="AD186" s="62"/>
      <c r="AE186" s="62"/>
      <c r="AF186" s="62"/>
      <c r="AG186" s="72"/>
      <c r="AH186" s="72"/>
      <c r="AI186" s="72"/>
      <c r="AJ186" s="72"/>
      <c r="AK186" s="59" t="str">
        <f>VLOOKUP(G186,'MITRA (REFERENSI)'!$A:$Z,5,FALSE)</f>
        <v>Kp. Pertanian Utara No. 41 RT. 001/01</v>
      </c>
      <c r="AL186" s="59" t="str">
        <f>VLOOKUP(G186,'MITRA (REFERENSI)'!$A:$Z,13,FALSE)</f>
        <v>Mengurus Rumah Tangga</v>
      </c>
      <c r="AM186" s="59" t="str">
        <f>VLOOKUP(G186,'MITRA (REFERENSI)'!$A:$Z,14,FALSE)</f>
        <v/>
      </c>
    </row>
    <row r="187" ht="15.75" customHeight="1">
      <c r="A187" s="53" t="s">
        <v>5249</v>
      </c>
      <c r="B187" s="54">
        <v>1.0</v>
      </c>
      <c r="C187" s="54" t="s">
        <v>4887</v>
      </c>
      <c r="D187" s="55" t="str">
        <f t="shared" si="1"/>
        <v>1G</v>
      </c>
      <c r="E187" s="55" t="str">
        <f>VLOOKUP(D187,'KELAS (REFERENSI)'!$E$1:$J$68,6,FALSE)</f>
        <v>HARPER</v>
      </c>
      <c r="F187" s="56" t="str">
        <f t="shared" si="2"/>
        <v>PETUGAS.0186/SPK/SE/PML/3172/2026</v>
      </c>
      <c r="G187" s="61" t="s">
        <v>4798</v>
      </c>
      <c r="H187" s="56" t="str">
        <f>VLOOKUP(G187,'MITRA (REFERENSI)'!$A:$Z,16,FALSE)</f>
        <v>317222010391</v>
      </c>
      <c r="I187" s="56" t="str">
        <f>VLOOKUP(G187,'MITRA (REFERENSI)'!$A:$Z,25,FALSE)</f>
        <v>Kader PKK / Karang Taruna / Kader Lainnya</v>
      </c>
      <c r="J187" s="55" t="str">
        <f>VLOOKUP(G187,'MITRA (REFERENSI)'!$A:$Z,26,FALSE)</f>
        <v>#REF!</v>
      </c>
      <c r="K187" s="55" t="str">
        <f>VLOOKUP(G187,'MITRA (REFERENSI)'!$A:$Z,15,FALSE)</f>
        <v>+62 812-8333-4540</v>
      </c>
      <c r="L187" s="55" t="str">
        <f>VLOOKUP(G187,'MITRA (REFERENSI)'!$A:$Z,15,FALSE)</f>
        <v>+62 812-8333-4540</v>
      </c>
      <c r="M187" s="55" t="str">
        <f>IF(B187=1,'KELAS (REFERENSI)'!M187,IF(B187=2,'KELAS (REFERENSI)'!M202,IF(B187=3,'KELAS (REFERENSI)'!M217,IF(B187=4,'KELAS (REFERENSI)'!M232,""))))</f>
        <v/>
      </c>
      <c r="N187" s="55" t="str">
        <f>IF(B187=1,'KELAS (REFERENSI)'!N187,IF(B187=2,'KELAS (REFERENSI)'!N202,IF(B187=3,'KELAS (REFERENSI)'!N217,IF(B187=4,'KELAS (REFERENSI)'!N232,""))))</f>
        <v/>
      </c>
      <c r="O187" s="55" t="str">
        <f>IF(B187=1,'KELAS (REFERENSI)'!O187,IF(B187=2,'KELAS (REFERENSI)'!O202,IF(B187=3,'KELAS (REFERENSI)'!O217,IF(B187=4,'KELAS (REFERENSI)'!O232,""))))</f>
        <v/>
      </c>
      <c r="P187" s="55" t="str">
        <f>IF(B187=1,'KELAS (REFERENSI)'!P187,IF(B187=2,'KELAS (REFERENSI)'!P202,IF(B187=3,'KELAS (REFERENSI)'!P217,IF(B187=4,'KELAS (REFERENSI)'!P232,""))))</f>
        <v/>
      </c>
      <c r="Q187" s="55" t="str">
        <f t="shared" si="4"/>
        <v>BPS Kota Jakarta Timur</v>
      </c>
      <c r="R187" s="55" t="str">
        <f t="shared" si="56"/>
        <v>#REF!</v>
      </c>
      <c r="S187" s="55" t="str">
        <f t="shared" ref="S187:T187" si="195">S186</f>
        <v>15 Juni sampai dengan 31 Agustus 2026</v>
      </c>
      <c r="T187" s="55" t="str">
        <f t="shared" si="195"/>
        <v>31 Agustus 2026</v>
      </c>
      <c r="U187" s="59" t="str">
        <f>VLOOKUP(G187,'MITRA (REFERENSI)'!$A:$Z,17,FALSE)</f>
        <v>Riazukriyah@gmail.com</v>
      </c>
      <c r="V187" s="59" t="str">
        <f>VLOOKUP(G187,'MITRA (REFERENSI)'!$A:$Z,11,FALSE)</f>
        <v>Pr</v>
      </c>
      <c r="W187" s="60"/>
      <c r="X187" s="61" t="s">
        <v>7083</v>
      </c>
      <c r="Y187" s="64" t="s">
        <v>4888</v>
      </c>
      <c r="Z187" s="62"/>
      <c r="AA187" s="63"/>
      <c r="AB187" s="62"/>
      <c r="AC187" s="62"/>
      <c r="AD187" s="62"/>
      <c r="AE187" s="62"/>
      <c r="AF187" s="62"/>
      <c r="AG187" s="72"/>
      <c r="AH187" s="72"/>
      <c r="AI187" s="72"/>
      <c r="AJ187" s="72"/>
      <c r="AK187" s="59" t="str">
        <f>VLOOKUP(G187,'MITRA (REFERENSI)'!$A:$Z,5,FALSE)</f>
        <v>Kp.pertanian tengah no.23 rt 001/02</v>
      </c>
      <c r="AL187" s="59" t="str">
        <f>VLOOKUP(G187,'MITRA (REFERENSI)'!$A:$Z,13,FALSE)</f>
        <v>Kader PKK / Karang Taruna / Kader Lainnya</v>
      </c>
      <c r="AM187" s="59" t="str">
        <f>VLOOKUP(G187,'MITRA (REFERENSI)'!$A:$Z,14,FALSE)</f>
        <v/>
      </c>
    </row>
    <row r="188" ht="15.75" customHeight="1">
      <c r="A188" s="53" t="s">
        <v>5250</v>
      </c>
      <c r="B188" s="54">
        <v>1.0</v>
      </c>
      <c r="C188" s="54" t="s">
        <v>4887</v>
      </c>
      <c r="D188" s="55" t="str">
        <f t="shared" si="1"/>
        <v>1G</v>
      </c>
      <c r="E188" s="55" t="str">
        <f>VLOOKUP(D188,'KELAS (REFERENSI)'!$E$1:$J$68,6,FALSE)</f>
        <v>HARPER</v>
      </c>
      <c r="F188" s="56" t="str">
        <f t="shared" si="2"/>
        <v>PETUGAS.0187/SPK/SE/PML/3172/2026</v>
      </c>
      <c r="G188" s="61" t="s">
        <v>2594</v>
      </c>
      <c r="H188" s="56" t="str">
        <f>VLOOKUP(G188,'MITRA (REFERENSI)'!$A:$Z,16,FALSE)</f>
        <v>317222010389</v>
      </c>
      <c r="I188" s="56" t="str">
        <f>VLOOKUP(G188,'MITRA (REFERENSI)'!$A:$Z,25,FALSE)</f>
        <v>Kader PKK / Karang Taruna / Kader Lainnya</v>
      </c>
      <c r="J188" s="55" t="str">
        <f>VLOOKUP(G188,'MITRA (REFERENSI)'!$A:$Z,26,FALSE)</f>
        <v>#REF!</v>
      </c>
      <c r="K188" s="55" t="str">
        <f>VLOOKUP(G188,'MITRA (REFERENSI)'!$A:$Z,15,FALSE)</f>
        <v>+62 859-2881-8744_</v>
      </c>
      <c r="L188" s="55" t="str">
        <f>VLOOKUP(G188,'MITRA (REFERENSI)'!$A:$Z,15,FALSE)</f>
        <v>+62 859-2881-8744_</v>
      </c>
      <c r="M188" s="55" t="str">
        <f>IF(B188=1,'KELAS (REFERENSI)'!M188,IF(B188=2,'KELAS (REFERENSI)'!M203,IF(B188=3,'KELAS (REFERENSI)'!M218,IF(B188=4,'KELAS (REFERENSI)'!M233,""))))</f>
        <v/>
      </c>
      <c r="N188" s="55" t="str">
        <f>IF(B188=1,'KELAS (REFERENSI)'!N188,IF(B188=2,'KELAS (REFERENSI)'!N203,IF(B188=3,'KELAS (REFERENSI)'!N218,IF(B188=4,'KELAS (REFERENSI)'!N233,""))))</f>
        <v/>
      </c>
      <c r="O188" s="55" t="str">
        <f>IF(B188=1,'KELAS (REFERENSI)'!O188,IF(B188=2,'KELAS (REFERENSI)'!O203,IF(B188=3,'KELAS (REFERENSI)'!O218,IF(B188=4,'KELAS (REFERENSI)'!O233,""))))</f>
        <v/>
      </c>
      <c r="P188" s="55" t="str">
        <f>IF(B188=1,'KELAS (REFERENSI)'!P188,IF(B188=2,'KELAS (REFERENSI)'!P203,IF(B188=3,'KELAS (REFERENSI)'!P218,IF(B188=4,'KELAS (REFERENSI)'!P233,""))))</f>
        <v/>
      </c>
      <c r="Q188" s="55" t="str">
        <f t="shared" si="4"/>
        <v>BPS Kota Jakarta Timur</v>
      </c>
      <c r="R188" s="55" t="str">
        <f t="shared" si="56"/>
        <v>#REF!</v>
      </c>
      <c r="S188" s="55" t="str">
        <f t="shared" ref="S188:T188" si="196">S187</f>
        <v>15 Juni sampai dengan 31 Agustus 2026</v>
      </c>
      <c r="T188" s="55" t="str">
        <f t="shared" si="196"/>
        <v>31 Agustus 2026</v>
      </c>
      <c r="U188" s="59" t="str">
        <f>VLOOKUP(G188,'MITRA (REFERENSI)'!$A:$Z,17,FALSE)</f>
        <v>murfidnalmnur@gmail.com</v>
      </c>
      <c r="V188" s="59" t="str">
        <f>VLOOKUP(G188,'MITRA (REFERENSI)'!$A:$Z,11,FALSE)</f>
        <v>Lk</v>
      </c>
      <c r="W188" s="60"/>
      <c r="X188" s="61" t="s">
        <v>7083</v>
      </c>
      <c r="Y188" s="64" t="s">
        <v>4888</v>
      </c>
      <c r="Z188" s="62"/>
      <c r="AA188" s="63"/>
      <c r="AB188" s="62"/>
      <c r="AC188" s="62"/>
      <c r="AD188" s="62"/>
      <c r="AE188" s="62"/>
      <c r="AF188" s="62"/>
      <c r="AG188" s="72"/>
      <c r="AH188" s="72"/>
      <c r="AI188" s="72"/>
      <c r="AJ188" s="72"/>
      <c r="AK188" s="59" t="str">
        <f>VLOOKUP(G188,'MITRA (REFERENSI)'!$A:$Z,5,FALSE)</f>
        <v>Jl Kamp Kapitan no.44 RT 017/04</v>
      </c>
      <c r="AL188" s="59" t="str">
        <f>VLOOKUP(G188,'MITRA (REFERENSI)'!$A:$Z,13,FALSE)</f>
        <v>Kader PKK / Karang Taruna / Kader Lainnya</v>
      </c>
      <c r="AM188" s="59" t="str">
        <f>VLOOKUP(G188,'MITRA (REFERENSI)'!$A:$Z,14,FALSE)</f>
        <v/>
      </c>
    </row>
    <row r="189" ht="15.75" customHeight="1">
      <c r="A189" s="53" t="s">
        <v>5251</v>
      </c>
      <c r="B189" s="54">
        <v>1.0</v>
      </c>
      <c r="C189" s="54" t="s">
        <v>4887</v>
      </c>
      <c r="D189" s="55" t="str">
        <f t="shared" si="1"/>
        <v>1G</v>
      </c>
      <c r="E189" s="55" t="str">
        <f>VLOOKUP(D189,'KELAS (REFERENSI)'!$E$1:$J$68,6,FALSE)</f>
        <v>HARPER</v>
      </c>
      <c r="F189" s="56" t="str">
        <f t="shared" si="2"/>
        <v>PETUGAS.0188/SPK/SE/PML/3172/2026</v>
      </c>
      <c r="G189" s="61" t="s">
        <v>162</v>
      </c>
      <c r="H189" s="56" t="str">
        <f>VLOOKUP(G189,'MITRA (REFERENSI)'!$A:$Z,16,FALSE)</f>
        <v>317222010129</v>
      </c>
      <c r="I189" s="56" t="str">
        <f>VLOOKUP(G189,'MITRA (REFERENSI)'!$A:$Z,25,FALSE)</f>
        <v>Wiraswasta</v>
      </c>
      <c r="J189" s="55" t="str">
        <f>VLOOKUP(G189,'MITRA (REFERENSI)'!$A:$Z,26,FALSE)</f>
        <v>#REF!</v>
      </c>
      <c r="K189" s="55" t="str">
        <f>VLOOKUP(G189,'MITRA (REFERENSI)'!$A:$Z,15,FALSE)</f>
        <v>+62 821-1397-6914</v>
      </c>
      <c r="L189" s="55" t="str">
        <f>VLOOKUP(G189,'MITRA (REFERENSI)'!$A:$Z,15,FALSE)</f>
        <v>+62 821-1397-6914</v>
      </c>
      <c r="M189" s="55" t="str">
        <f>IF(B189=1,'KELAS (REFERENSI)'!M189,IF(B189=2,'KELAS (REFERENSI)'!M204,IF(B189=3,'KELAS (REFERENSI)'!M219,IF(B189=4,'KELAS (REFERENSI)'!M234,""))))</f>
        <v/>
      </c>
      <c r="N189" s="55" t="str">
        <f>IF(B189=1,'KELAS (REFERENSI)'!N189,IF(B189=2,'KELAS (REFERENSI)'!N204,IF(B189=3,'KELAS (REFERENSI)'!N219,IF(B189=4,'KELAS (REFERENSI)'!N234,""))))</f>
        <v/>
      </c>
      <c r="O189" s="55" t="str">
        <f>IF(B189=1,'KELAS (REFERENSI)'!O189,IF(B189=2,'KELAS (REFERENSI)'!O204,IF(B189=3,'KELAS (REFERENSI)'!O219,IF(B189=4,'KELAS (REFERENSI)'!O234,""))))</f>
        <v/>
      </c>
      <c r="P189" s="55" t="str">
        <f>IF(B189=1,'KELAS (REFERENSI)'!P189,IF(B189=2,'KELAS (REFERENSI)'!P204,IF(B189=3,'KELAS (REFERENSI)'!P219,IF(B189=4,'KELAS (REFERENSI)'!P234,""))))</f>
        <v/>
      </c>
      <c r="Q189" s="55" t="str">
        <f t="shared" si="4"/>
        <v>BPS Kota Jakarta Timur</v>
      </c>
      <c r="R189" s="55" t="str">
        <f t="shared" si="56"/>
        <v>#REF!</v>
      </c>
      <c r="S189" s="55" t="str">
        <f t="shared" ref="S189:T189" si="197">S188</f>
        <v>15 Juni sampai dengan 31 Agustus 2026</v>
      </c>
      <c r="T189" s="55" t="str">
        <f t="shared" si="197"/>
        <v>31 Agustus 2026</v>
      </c>
      <c r="U189" s="59" t="str">
        <f>VLOOKUP(G189,'MITRA (REFERENSI)'!$A:$Z,17,FALSE)</f>
        <v>adil700c@gmail.com</v>
      </c>
      <c r="V189" s="59" t="str">
        <f>VLOOKUP(G189,'MITRA (REFERENSI)'!$A:$Z,11,FALSE)</f>
        <v>Lk</v>
      </c>
      <c r="W189" s="60"/>
      <c r="X189" s="61" t="s">
        <v>7083</v>
      </c>
      <c r="Y189" s="64" t="s">
        <v>4891</v>
      </c>
      <c r="Z189" s="62"/>
      <c r="AA189" s="63"/>
      <c r="AB189" s="62"/>
      <c r="AC189" s="62"/>
      <c r="AD189" s="62"/>
      <c r="AE189" s="62"/>
      <c r="AF189" s="62"/>
      <c r="AG189" s="72"/>
      <c r="AH189" s="72"/>
      <c r="AI189" s="72"/>
      <c r="AJ189" s="72"/>
      <c r="AK189" s="59" t="str">
        <f>VLOOKUP(G189,'MITRA (REFERENSI)'!$A:$Z,5,FALSE)</f>
        <v>Kp Rawadas No 162 RT 001 RW 03</v>
      </c>
      <c r="AL189" s="59" t="str">
        <f>VLOOKUP(G189,'MITRA (REFERENSI)'!$A:$Z,13,FALSE)</f>
        <v>Wiraswasta</v>
      </c>
      <c r="AM189" s="59" t="str">
        <f>VLOOKUP(G189,'MITRA (REFERENSI)'!$A:$Z,14,FALSE)</f>
        <v/>
      </c>
    </row>
    <row r="190" ht="15.75" customHeight="1">
      <c r="A190" s="53" t="s">
        <v>5252</v>
      </c>
      <c r="B190" s="54">
        <v>1.0</v>
      </c>
      <c r="C190" s="54" t="s">
        <v>4887</v>
      </c>
      <c r="D190" s="55" t="str">
        <f t="shared" si="1"/>
        <v>1G</v>
      </c>
      <c r="E190" s="55" t="str">
        <f>VLOOKUP(D190,'KELAS (REFERENSI)'!$E$1:$J$68,6,FALSE)</f>
        <v>HARPER</v>
      </c>
      <c r="F190" s="56" t="str">
        <f t="shared" si="2"/>
        <v>PETUGAS.0189/SPK/SE/PML/3172/2026</v>
      </c>
      <c r="G190" s="61" t="s">
        <v>2120</v>
      </c>
      <c r="H190" s="56" t="str">
        <f>VLOOKUP(G190,'MITRA (REFERENSI)'!$A:$Z,16,FALSE)</f>
        <v>317222030023</v>
      </c>
      <c r="I190" s="56" t="str">
        <f>VLOOKUP(G190,'MITRA (REFERENSI)'!$A:$Z,25,FALSE)</f>
        <v>Wiraswasta</v>
      </c>
      <c r="J190" s="55" t="str">
        <f>VLOOKUP(G190,'MITRA (REFERENSI)'!$A:$Z,26,FALSE)</f>
        <v>#REF!</v>
      </c>
      <c r="K190" s="55" t="str">
        <f>VLOOKUP(G190,'MITRA (REFERENSI)'!$A:$Z,15,FALSE)</f>
        <v>+62 821-1165-4954</v>
      </c>
      <c r="L190" s="55" t="str">
        <f>VLOOKUP(G190,'MITRA (REFERENSI)'!$A:$Z,15,FALSE)</f>
        <v>+62 821-1165-4954</v>
      </c>
      <c r="M190" s="55" t="str">
        <f>IF(B190=1,'KELAS (REFERENSI)'!M190,IF(B190=2,'KELAS (REFERENSI)'!M205,IF(B190=3,'KELAS (REFERENSI)'!M220,IF(B190=4,'KELAS (REFERENSI)'!M235,""))))</f>
        <v/>
      </c>
      <c r="N190" s="55" t="str">
        <f>IF(B190=1,'KELAS (REFERENSI)'!N190,IF(B190=2,'KELAS (REFERENSI)'!N205,IF(B190=3,'KELAS (REFERENSI)'!N220,IF(B190=4,'KELAS (REFERENSI)'!N235,""))))</f>
        <v/>
      </c>
      <c r="O190" s="55" t="str">
        <f>IF(B190=1,'KELAS (REFERENSI)'!O190,IF(B190=2,'KELAS (REFERENSI)'!O205,IF(B190=3,'KELAS (REFERENSI)'!O220,IF(B190=4,'KELAS (REFERENSI)'!O235,""))))</f>
        <v/>
      </c>
      <c r="P190" s="55" t="str">
        <f>IF(B190=1,'KELAS (REFERENSI)'!P190,IF(B190=2,'KELAS (REFERENSI)'!P205,IF(B190=3,'KELAS (REFERENSI)'!P220,IF(B190=4,'KELAS (REFERENSI)'!P235,""))))</f>
        <v/>
      </c>
      <c r="Q190" s="55" t="str">
        <f t="shared" si="4"/>
        <v>BPS Kota Jakarta Timur</v>
      </c>
      <c r="R190" s="55" t="str">
        <f t="shared" si="56"/>
        <v>#REF!</v>
      </c>
      <c r="S190" s="55" t="str">
        <f t="shared" ref="S190:T190" si="198">S189</f>
        <v>15 Juni sampai dengan 31 Agustus 2026</v>
      </c>
      <c r="T190" s="55" t="str">
        <f t="shared" si="198"/>
        <v>31 Agustus 2026</v>
      </c>
      <c r="U190" s="59" t="str">
        <f>VLOOKUP(G190,'MITRA (REFERENSI)'!$A:$Z,17,FALSE)</f>
        <v>Vierlly.mutiara@gmail.com</v>
      </c>
      <c r="V190" s="59" t="str">
        <f>VLOOKUP(G190,'MITRA (REFERENSI)'!$A:$Z,11,FALSE)</f>
        <v>Pr</v>
      </c>
      <c r="W190" s="60"/>
      <c r="X190" s="61" t="s">
        <v>7083</v>
      </c>
      <c r="Y190" s="64" t="s">
        <v>4888</v>
      </c>
      <c r="Z190" s="62"/>
      <c r="AA190" s="63"/>
      <c r="AB190" s="62"/>
      <c r="AC190" s="62"/>
      <c r="AD190" s="62"/>
      <c r="AE190" s="62"/>
      <c r="AF190" s="62"/>
      <c r="AG190" s="72"/>
      <c r="AH190" s="72"/>
      <c r="AI190" s="72"/>
      <c r="AJ190" s="72"/>
      <c r="AK190" s="59" t="str">
        <f>VLOOKUP(G190,'MITRA (REFERENSI)'!$A:$Z,5,FALSE)</f>
        <v>Jl.kp rawadas rt 008/03 no 15</v>
      </c>
      <c r="AL190" s="59" t="str">
        <f>VLOOKUP(G190,'MITRA (REFERENSI)'!$A:$Z,13,FALSE)</f>
        <v>Wiraswasta</v>
      </c>
      <c r="AM190" s="59" t="str">
        <f>VLOOKUP(G190,'MITRA (REFERENSI)'!$A:$Z,14,FALSE)</f>
        <v/>
      </c>
    </row>
    <row r="191" ht="15.75" customHeight="1">
      <c r="A191" s="53" t="s">
        <v>5253</v>
      </c>
      <c r="B191" s="54">
        <v>1.0</v>
      </c>
      <c r="C191" s="54" t="s">
        <v>4887</v>
      </c>
      <c r="D191" s="55" t="str">
        <f t="shared" si="1"/>
        <v>1G</v>
      </c>
      <c r="E191" s="55" t="str">
        <f>VLOOKUP(D191,'KELAS (REFERENSI)'!$E$1:$J$68,6,FALSE)</f>
        <v>HARPER</v>
      </c>
      <c r="F191" s="56" t="str">
        <f t="shared" si="2"/>
        <v>PETUGAS.0190/SPK/SE/PML/3172/2026</v>
      </c>
      <c r="G191" s="61" t="s">
        <v>3984</v>
      </c>
      <c r="H191" s="56" t="str">
        <f>VLOOKUP(G191,'MITRA (REFERENSI)'!$A:$Z,16,FALSE)</f>
        <v>317222020081</v>
      </c>
      <c r="I191" s="56" t="str">
        <f>VLOOKUP(G191,'MITRA (REFERENSI)'!$A:$Z,25,FALSE)</f>
        <v>Kader PKK / Karang Taruna / Kader Lainnya</v>
      </c>
      <c r="J191" s="55" t="str">
        <f>VLOOKUP(G191,'MITRA (REFERENSI)'!$A:$Z,26,FALSE)</f>
        <v>#REF!</v>
      </c>
      <c r="K191" s="55" t="str">
        <f>VLOOKUP(G191,'MITRA (REFERENSI)'!$A:$Z,15,FALSE)</f>
        <v>+62 896-1845-0305</v>
      </c>
      <c r="L191" s="55" t="str">
        <f>VLOOKUP(G191,'MITRA (REFERENSI)'!$A:$Z,15,FALSE)</f>
        <v>+62 896-1845-0305</v>
      </c>
      <c r="M191" s="55" t="str">
        <f>IF(B191=1,'KELAS (REFERENSI)'!M191,IF(B191=2,'KELAS (REFERENSI)'!M206,IF(B191=3,'KELAS (REFERENSI)'!M221,IF(B191=4,'KELAS (REFERENSI)'!M236,""))))</f>
        <v/>
      </c>
      <c r="N191" s="55" t="str">
        <f>IF(B191=1,'KELAS (REFERENSI)'!N191,IF(B191=2,'KELAS (REFERENSI)'!N206,IF(B191=3,'KELAS (REFERENSI)'!N221,IF(B191=4,'KELAS (REFERENSI)'!N236,""))))</f>
        <v/>
      </c>
      <c r="O191" s="55" t="str">
        <f>IF(B191=1,'KELAS (REFERENSI)'!O191,IF(B191=2,'KELAS (REFERENSI)'!O206,IF(B191=3,'KELAS (REFERENSI)'!O221,IF(B191=4,'KELAS (REFERENSI)'!O236,""))))</f>
        <v/>
      </c>
      <c r="P191" s="55" t="str">
        <f>IF(B191=1,'KELAS (REFERENSI)'!P191,IF(B191=2,'KELAS (REFERENSI)'!P206,IF(B191=3,'KELAS (REFERENSI)'!P221,IF(B191=4,'KELAS (REFERENSI)'!P236,""))))</f>
        <v/>
      </c>
      <c r="Q191" s="55" t="str">
        <f t="shared" si="4"/>
        <v>BPS Kota Jakarta Timur</v>
      </c>
      <c r="R191" s="55" t="str">
        <f t="shared" si="56"/>
        <v>#REF!</v>
      </c>
      <c r="S191" s="55" t="str">
        <f t="shared" ref="S191:T191" si="199">S190</f>
        <v>15 Juni sampai dengan 31 Agustus 2026</v>
      </c>
      <c r="T191" s="55" t="str">
        <f t="shared" si="199"/>
        <v>31 Agustus 2026</v>
      </c>
      <c r="U191" s="59" t="str">
        <f>VLOOKUP(G191,'MITRA (REFERENSI)'!$A:$Z,17,FALSE)</f>
        <v>Haryatirisky999@gmail.com</v>
      </c>
      <c r="V191" s="59" t="str">
        <f>VLOOKUP(G191,'MITRA (REFERENSI)'!$A:$Z,11,FALSE)</f>
        <v>Pr</v>
      </c>
      <c r="W191" s="60"/>
      <c r="X191" s="61" t="s">
        <v>7083</v>
      </c>
      <c r="Y191" s="64" t="s">
        <v>4888</v>
      </c>
      <c r="Z191" s="62"/>
      <c r="AA191" s="63"/>
      <c r="AB191" s="62"/>
      <c r="AC191" s="62"/>
      <c r="AD191" s="62"/>
      <c r="AE191" s="62"/>
      <c r="AF191" s="62"/>
      <c r="AG191" s="72"/>
      <c r="AH191" s="72"/>
      <c r="AI191" s="72"/>
      <c r="AJ191" s="72"/>
      <c r="AK191" s="59" t="str">
        <f>VLOOKUP(G191,'MITRA (REFERENSI)'!$A:$Z,5,FALSE)</f>
        <v>Kp rawadas</v>
      </c>
      <c r="AL191" s="59" t="str">
        <f>VLOOKUP(G191,'MITRA (REFERENSI)'!$A:$Z,13,FALSE)</f>
        <v>Kader PKK / Karang Taruna / Kader Lainnya</v>
      </c>
      <c r="AM191" s="59" t="str">
        <f>VLOOKUP(G191,'MITRA (REFERENSI)'!$A:$Z,14,FALSE)</f>
        <v/>
      </c>
    </row>
    <row r="192" ht="15.75" customHeight="1">
      <c r="A192" s="53" t="s">
        <v>5254</v>
      </c>
      <c r="B192" s="54">
        <v>1.0</v>
      </c>
      <c r="C192" s="54" t="s">
        <v>4887</v>
      </c>
      <c r="D192" s="55" t="str">
        <f t="shared" si="1"/>
        <v>1G</v>
      </c>
      <c r="E192" s="55" t="str">
        <f>VLOOKUP(D192,'KELAS (REFERENSI)'!$E$1:$J$68,6,FALSE)</f>
        <v>HARPER</v>
      </c>
      <c r="F192" s="56" t="str">
        <f t="shared" si="2"/>
        <v>PETUGAS.0191/SPK/SE/PML/3172/2026</v>
      </c>
      <c r="G192" s="61" t="s">
        <v>3043</v>
      </c>
      <c r="H192" s="56" t="str">
        <f>VLOOKUP(G192,'MITRA (REFERENSI)'!$A:$Z,16,FALSE)</f>
        <v>317222020084</v>
      </c>
      <c r="I192" s="56" t="str">
        <f>VLOOKUP(G192,'MITRA (REFERENSI)'!$A:$Z,25,FALSE)</f>
        <v>0</v>
      </c>
      <c r="J192" s="55" t="str">
        <f>VLOOKUP(G192,'MITRA (REFERENSI)'!$A:$Z,26,FALSE)</f>
        <v>#REF!</v>
      </c>
      <c r="K192" s="55" t="str">
        <f>VLOOKUP(G192,'MITRA (REFERENSI)'!$A:$Z,15,FALSE)</f>
        <v>+62 812-1208-4654</v>
      </c>
      <c r="L192" s="55" t="str">
        <f>VLOOKUP(G192,'MITRA (REFERENSI)'!$A:$Z,15,FALSE)</f>
        <v>+62 812-1208-4654</v>
      </c>
      <c r="M192" s="55" t="str">
        <f>IF(B192=1,'KELAS (REFERENSI)'!M192,IF(B192=2,'KELAS (REFERENSI)'!M207,IF(B192=3,'KELAS (REFERENSI)'!M222,IF(B192=4,'KELAS (REFERENSI)'!M237,""))))</f>
        <v/>
      </c>
      <c r="N192" s="55" t="str">
        <f>IF(B192=1,'KELAS (REFERENSI)'!N192,IF(B192=2,'KELAS (REFERENSI)'!N207,IF(B192=3,'KELAS (REFERENSI)'!N222,IF(B192=4,'KELAS (REFERENSI)'!N237,""))))</f>
        <v/>
      </c>
      <c r="O192" s="55" t="str">
        <f>IF(B192=1,'KELAS (REFERENSI)'!O192,IF(B192=2,'KELAS (REFERENSI)'!O207,IF(B192=3,'KELAS (REFERENSI)'!O222,IF(B192=4,'KELAS (REFERENSI)'!O237,""))))</f>
        <v/>
      </c>
      <c r="P192" s="55" t="str">
        <f>IF(B192=1,'KELAS (REFERENSI)'!P192,IF(B192=2,'KELAS (REFERENSI)'!P207,IF(B192=3,'KELAS (REFERENSI)'!P222,IF(B192=4,'KELAS (REFERENSI)'!P237,""))))</f>
        <v/>
      </c>
      <c r="Q192" s="55" t="str">
        <f t="shared" si="4"/>
        <v>BPS Kota Jakarta Timur</v>
      </c>
      <c r="R192" s="55" t="str">
        <f t="shared" si="56"/>
        <v>#REF!</v>
      </c>
      <c r="S192" s="55" t="str">
        <f t="shared" ref="S192:T192" si="200">S191</f>
        <v>15 Juni sampai dengan 31 Agustus 2026</v>
      </c>
      <c r="T192" s="55" t="str">
        <f t="shared" si="200"/>
        <v>31 Agustus 2026</v>
      </c>
      <c r="U192" s="59" t="str">
        <f>VLOOKUP(G192,'MITRA (REFERENSI)'!$A:$Z,17,FALSE)</f>
        <v>Odahsaodah177@gmail.com</v>
      </c>
      <c r="V192" s="59" t="str">
        <f>VLOOKUP(G192,'MITRA (REFERENSI)'!$A:$Z,11,FALSE)</f>
        <v>Pr</v>
      </c>
      <c r="W192" s="60"/>
      <c r="X192" s="61" t="s">
        <v>7084</v>
      </c>
      <c r="Y192" s="64" t="s">
        <v>4888</v>
      </c>
      <c r="Z192" s="62"/>
      <c r="AA192" s="63"/>
      <c r="AB192" s="62"/>
      <c r="AC192" s="62"/>
      <c r="AD192" s="62"/>
      <c r="AE192" s="62"/>
      <c r="AF192" s="62"/>
      <c r="AG192" s="72"/>
      <c r="AH192" s="72"/>
      <c r="AI192" s="72"/>
      <c r="AJ192" s="72"/>
      <c r="AK192" s="59" t="str">
        <f>VLOOKUP(G192,'MITRA (REFERENSI)'!$A:$Z,5,FALSE)</f>
        <v>Kp Rawadas rt 008/03 no 15</v>
      </c>
      <c r="AL192" s="59" t="str">
        <f>VLOOKUP(G192,'MITRA (REFERENSI)'!$A:$Z,13,FALSE)</f>
        <v>Mengurus Rumah Tangga</v>
      </c>
      <c r="AM192" s="59" t="str">
        <f>VLOOKUP(G192,'MITRA (REFERENSI)'!$A:$Z,14,FALSE)</f>
        <v>0</v>
      </c>
    </row>
    <row r="193" ht="15.75" customHeight="1">
      <c r="A193" s="53" t="s">
        <v>5255</v>
      </c>
      <c r="B193" s="54">
        <v>1.0</v>
      </c>
      <c r="C193" s="54" t="s">
        <v>4887</v>
      </c>
      <c r="D193" s="55" t="str">
        <f t="shared" si="1"/>
        <v>1G</v>
      </c>
      <c r="E193" s="55" t="str">
        <f>VLOOKUP(D193,'KELAS (REFERENSI)'!$E$1:$J$68,6,FALSE)</f>
        <v>HARPER</v>
      </c>
      <c r="F193" s="56" t="str">
        <f t="shared" si="2"/>
        <v>PETUGAS.0192/SPK/SE/PML/3172/2026</v>
      </c>
      <c r="G193" s="61" t="s">
        <v>1812</v>
      </c>
      <c r="H193" s="56" t="str">
        <f>VLOOKUP(G193,'MITRA (REFERENSI)'!$A:$Z,16,FALSE)</f>
        <v>317222020082</v>
      </c>
      <c r="I193" s="56" t="str">
        <f>VLOOKUP(G193,'MITRA (REFERENSI)'!$A:$Z,25,FALSE)</f>
        <v>Wiraswasta</v>
      </c>
      <c r="J193" s="55" t="str">
        <f>VLOOKUP(G193,'MITRA (REFERENSI)'!$A:$Z,26,FALSE)</f>
        <v>#REF!</v>
      </c>
      <c r="K193" s="55" t="str">
        <f>VLOOKUP(G193,'MITRA (REFERENSI)'!$A:$Z,15,FALSE)</f>
        <v>+62 812-8679-9699</v>
      </c>
      <c r="L193" s="55" t="str">
        <f>VLOOKUP(G193,'MITRA (REFERENSI)'!$A:$Z,15,FALSE)</f>
        <v>+62 812-8679-9699</v>
      </c>
      <c r="M193" s="55" t="str">
        <f>IF(B193=1,'KELAS (REFERENSI)'!M193,IF(B193=2,'KELAS (REFERENSI)'!M208,IF(B193=3,'KELAS (REFERENSI)'!M223,IF(B193=4,'KELAS (REFERENSI)'!M238,""))))</f>
        <v/>
      </c>
      <c r="N193" s="55" t="str">
        <f>IF(B193=1,'KELAS (REFERENSI)'!N193,IF(B193=2,'KELAS (REFERENSI)'!N208,IF(B193=3,'KELAS (REFERENSI)'!N223,IF(B193=4,'KELAS (REFERENSI)'!N238,""))))</f>
        <v/>
      </c>
      <c r="O193" s="55" t="str">
        <f>IF(B193=1,'KELAS (REFERENSI)'!O193,IF(B193=2,'KELAS (REFERENSI)'!O208,IF(B193=3,'KELAS (REFERENSI)'!O223,IF(B193=4,'KELAS (REFERENSI)'!O238,""))))</f>
        <v/>
      </c>
      <c r="P193" s="55" t="str">
        <f>IF(B193=1,'KELAS (REFERENSI)'!P193,IF(B193=2,'KELAS (REFERENSI)'!P208,IF(B193=3,'KELAS (REFERENSI)'!P223,IF(B193=4,'KELAS (REFERENSI)'!P238,""))))</f>
        <v/>
      </c>
      <c r="Q193" s="55" t="str">
        <f t="shared" si="4"/>
        <v>BPS Kota Jakarta Timur</v>
      </c>
      <c r="R193" s="55" t="str">
        <f t="shared" si="56"/>
        <v>#REF!</v>
      </c>
      <c r="S193" s="55" t="str">
        <f t="shared" ref="S193:T193" si="201">S192</f>
        <v>15 Juni sampai dengan 31 Agustus 2026</v>
      </c>
      <c r="T193" s="55" t="str">
        <f t="shared" si="201"/>
        <v>31 Agustus 2026</v>
      </c>
      <c r="U193" s="59" t="str">
        <f>VLOOKUP(G193,'MITRA (REFERENSI)'!$A:$Z,17,FALSE)</f>
        <v>Indahlsiregar@gmail.com</v>
      </c>
      <c r="V193" s="59" t="str">
        <f>VLOOKUP(G193,'MITRA (REFERENSI)'!$A:$Z,11,FALSE)</f>
        <v>Pr</v>
      </c>
      <c r="W193" s="60"/>
      <c r="X193" s="61" t="s">
        <v>7083</v>
      </c>
      <c r="Y193" s="64" t="s">
        <v>4888</v>
      </c>
      <c r="Z193" s="62"/>
      <c r="AA193" s="63"/>
      <c r="AB193" s="62"/>
      <c r="AC193" s="62"/>
      <c r="AD193" s="62"/>
      <c r="AE193" s="62"/>
      <c r="AF193" s="62"/>
      <c r="AG193" s="72"/>
      <c r="AH193" s="72"/>
      <c r="AI193" s="72"/>
      <c r="AJ193" s="72"/>
      <c r="AK193" s="59" t="str">
        <f>VLOOKUP(G193,'MITRA (REFERENSI)'!$A:$Z,5,FALSE)</f>
        <v>jl. selat sunda 4 blok E5 no.9 kav. AL</v>
      </c>
      <c r="AL193" s="59" t="str">
        <f>VLOOKUP(G193,'MITRA (REFERENSI)'!$A:$Z,13,FALSE)</f>
        <v>Wiraswasta</v>
      </c>
      <c r="AM193" s="59" t="str">
        <f>VLOOKUP(G193,'MITRA (REFERENSI)'!$A:$Z,14,FALSE)</f>
        <v/>
      </c>
    </row>
    <row r="194" ht="15.75" customHeight="1">
      <c r="A194" s="53" t="s">
        <v>5256</v>
      </c>
      <c r="B194" s="54">
        <v>1.0</v>
      </c>
      <c r="C194" s="54" t="s">
        <v>4887</v>
      </c>
      <c r="D194" s="55" t="str">
        <f t="shared" si="1"/>
        <v>1G</v>
      </c>
      <c r="E194" s="55" t="str">
        <f>VLOOKUP(D194,'KELAS (REFERENSI)'!$E$1:$J$68,6,FALSE)</f>
        <v>HARPER</v>
      </c>
      <c r="F194" s="56" t="str">
        <f t="shared" si="2"/>
        <v>PETUGAS.0193/SPK/SE/PML/3172/2026</v>
      </c>
      <c r="G194" s="61" t="s">
        <v>189</v>
      </c>
      <c r="H194" s="56" t="str">
        <f>VLOOKUP(G194,'MITRA (REFERENSI)'!$A:$Z,16,FALSE)</f>
        <v>317222020091</v>
      </c>
      <c r="I194" s="56" t="str">
        <f>VLOOKUP(G194,'MITRA (REFERENSI)'!$A:$Z,25,FALSE)</f>
        <v>Mengurus Rumah Tangga</v>
      </c>
      <c r="J194" s="55" t="str">
        <f>VLOOKUP(G194,'MITRA (REFERENSI)'!$A:$Z,26,FALSE)</f>
        <v>#REF!</v>
      </c>
      <c r="K194" s="55" t="str">
        <f>VLOOKUP(G194,'MITRA (REFERENSI)'!$A:$Z,15,FALSE)</f>
        <v>+62 813-8547-5188</v>
      </c>
      <c r="L194" s="55" t="str">
        <f>VLOOKUP(G194,'MITRA (REFERENSI)'!$A:$Z,15,FALSE)</f>
        <v>+62 813-8547-5188</v>
      </c>
      <c r="M194" s="55" t="str">
        <f>IF(B194=1,'KELAS (REFERENSI)'!M194,IF(B194=2,'KELAS (REFERENSI)'!M209,IF(B194=3,'KELAS (REFERENSI)'!M224,IF(B194=4,'KELAS (REFERENSI)'!M239,""))))</f>
        <v/>
      </c>
      <c r="N194" s="55" t="str">
        <f>IF(B194=1,'KELAS (REFERENSI)'!N194,IF(B194=2,'KELAS (REFERENSI)'!N209,IF(B194=3,'KELAS (REFERENSI)'!N224,IF(B194=4,'KELAS (REFERENSI)'!N239,""))))</f>
        <v/>
      </c>
      <c r="O194" s="55" t="str">
        <f>IF(B194=1,'KELAS (REFERENSI)'!O194,IF(B194=2,'KELAS (REFERENSI)'!O209,IF(B194=3,'KELAS (REFERENSI)'!O224,IF(B194=4,'KELAS (REFERENSI)'!O239,""))))</f>
        <v/>
      </c>
      <c r="P194" s="55" t="str">
        <f>IF(B194=1,'KELAS (REFERENSI)'!P194,IF(B194=2,'KELAS (REFERENSI)'!P209,IF(B194=3,'KELAS (REFERENSI)'!P224,IF(B194=4,'KELAS (REFERENSI)'!P239,""))))</f>
        <v/>
      </c>
      <c r="Q194" s="55" t="str">
        <f t="shared" si="4"/>
        <v>BPS Kota Jakarta Timur</v>
      </c>
      <c r="R194" s="55" t="str">
        <f t="shared" si="56"/>
        <v>#REF!</v>
      </c>
      <c r="S194" s="55" t="str">
        <f t="shared" ref="S194:T194" si="202">S193</f>
        <v>15 Juni sampai dengan 31 Agustus 2026</v>
      </c>
      <c r="T194" s="55" t="str">
        <f t="shared" si="202"/>
        <v>31 Agustus 2026</v>
      </c>
      <c r="U194" s="59" t="str">
        <f>VLOOKUP(G194,'MITRA (REFERENSI)'!$A:$Z,17,FALSE)</f>
        <v>agnesristrianti4@gmail.com</v>
      </c>
      <c r="V194" s="59" t="str">
        <f>VLOOKUP(G194,'MITRA (REFERENSI)'!$A:$Z,11,FALSE)</f>
        <v>Pr</v>
      </c>
      <c r="W194" s="60"/>
      <c r="X194" s="61" t="s">
        <v>7084</v>
      </c>
      <c r="Y194" s="64" t="s">
        <v>4888</v>
      </c>
      <c r="Z194" s="62"/>
      <c r="AA194" s="63"/>
      <c r="AB194" s="62"/>
      <c r="AC194" s="62"/>
      <c r="AD194" s="62"/>
      <c r="AE194" s="62"/>
      <c r="AF194" s="62"/>
      <c r="AG194" s="72"/>
      <c r="AH194" s="72"/>
      <c r="AI194" s="72"/>
      <c r="AJ194" s="72"/>
      <c r="AK194" s="59" t="str">
        <f>VLOOKUP(G194,'MITRA (REFERENSI)'!$A:$Z,5,FALSE)</f>
        <v>Jl rawadas rt008 rw003 no 25</v>
      </c>
      <c r="AL194" s="59" t="str">
        <f>VLOOKUP(G194,'MITRA (REFERENSI)'!$A:$Z,13,FALSE)</f>
        <v>Mengurus Rumah Tangga</v>
      </c>
      <c r="AM194" s="59" t="str">
        <f>VLOOKUP(G194,'MITRA (REFERENSI)'!$A:$Z,14,FALSE)</f>
        <v/>
      </c>
    </row>
    <row r="195" ht="15.75" customHeight="1">
      <c r="A195" s="53" t="s">
        <v>5257</v>
      </c>
      <c r="B195" s="54">
        <v>1.0</v>
      </c>
      <c r="C195" s="54" t="s">
        <v>4887</v>
      </c>
      <c r="D195" s="55" t="str">
        <f t="shared" si="1"/>
        <v>1G</v>
      </c>
      <c r="E195" s="55" t="str">
        <f>VLOOKUP(D195,'KELAS (REFERENSI)'!$E$1:$J$68,6,FALSE)</f>
        <v>HARPER</v>
      </c>
      <c r="F195" s="56" t="str">
        <f t="shared" si="2"/>
        <v>PETUGAS.0194/SPK/SE/PML/3172/2026</v>
      </c>
      <c r="G195" s="61" t="s">
        <v>2964</v>
      </c>
      <c r="H195" s="56" t="str">
        <f>VLOOKUP(G195,'MITRA (REFERENSI)'!$A:$Z,16,FALSE)</f>
        <v>317222040023</v>
      </c>
      <c r="I195" s="56" t="str">
        <f>VLOOKUP(G195,'MITRA (REFERENSI)'!$A:$Z,25,FALSE)</f>
        <v>Kader PKK / Karang Taruna / Kader Lainnya</v>
      </c>
      <c r="J195" s="55" t="str">
        <f>VLOOKUP(G195,'MITRA (REFERENSI)'!$A:$Z,26,FALSE)</f>
        <v>#REF!</v>
      </c>
      <c r="K195" s="55" t="str">
        <f>VLOOKUP(G195,'MITRA (REFERENSI)'!$A:$Z,15,FALSE)</f>
        <v>+62 083-8719-25695</v>
      </c>
      <c r="L195" s="55" t="str">
        <f>VLOOKUP(G195,'MITRA (REFERENSI)'!$A:$Z,15,FALSE)</f>
        <v>+62 083-8719-25695</v>
      </c>
      <c r="M195" s="55" t="str">
        <f>IF(B195=1,'KELAS (REFERENSI)'!M195,IF(B195=2,'KELAS (REFERENSI)'!M210,IF(B195=3,'KELAS (REFERENSI)'!M225,IF(B195=4,'KELAS (REFERENSI)'!M240,""))))</f>
        <v/>
      </c>
      <c r="N195" s="55" t="str">
        <f>IF(B195=1,'KELAS (REFERENSI)'!N195,IF(B195=2,'KELAS (REFERENSI)'!N210,IF(B195=3,'KELAS (REFERENSI)'!N225,IF(B195=4,'KELAS (REFERENSI)'!N240,""))))</f>
        <v/>
      </c>
      <c r="O195" s="55" t="str">
        <f>IF(B195=1,'KELAS (REFERENSI)'!O195,IF(B195=2,'KELAS (REFERENSI)'!O210,IF(B195=3,'KELAS (REFERENSI)'!O225,IF(B195=4,'KELAS (REFERENSI)'!O240,""))))</f>
        <v/>
      </c>
      <c r="P195" s="55" t="str">
        <f>IF(B195=1,'KELAS (REFERENSI)'!P195,IF(B195=2,'KELAS (REFERENSI)'!P210,IF(B195=3,'KELAS (REFERENSI)'!P225,IF(B195=4,'KELAS (REFERENSI)'!P240,""))))</f>
        <v/>
      </c>
      <c r="Q195" s="55" t="str">
        <f t="shared" si="4"/>
        <v>BPS Kota Jakarta Timur</v>
      </c>
      <c r="R195" s="55" t="str">
        <f t="shared" si="56"/>
        <v>#REF!</v>
      </c>
      <c r="S195" s="55" t="str">
        <f t="shared" ref="S195:T195" si="203">S194</f>
        <v>15 Juni sampai dengan 31 Agustus 2026</v>
      </c>
      <c r="T195" s="55" t="str">
        <f t="shared" si="203"/>
        <v>31 Agustus 2026</v>
      </c>
      <c r="U195" s="59" t="str">
        <f>VLOOKUP(G195,'MITRA (REFERENSI)'!$A:$Z,17,FALSE)</f>
        <v>nurjanaaah075@gmail.com</v>
      </c>
      <c r="V195" s="59" t="str">
        <f>VLOOKUP(G195,'MITRA (REFERENSI)'!$A:$Z,11,FALSE)</f>
        <v>Pr</v>
      </c>
      <c r="W195" s="60"/>
      <c r="X195" s="61" t="s">
        <v>7083</v>
      </c>
      <c r="Y195" s="64" t="s">
        <v>4888</v>
      </c>
      <c r="Z195" s="62"/>
      <c r="AA195" s="63"/>
      <c r="AB195" s="62"/>
      <c r="AC195" s="62"/>
      <c r="AD195" s="62"/>
      <c r="AE195" s="62"/>
      <c r="AF195" s="62"/>
      <c r="AG195" s="72"/>
      <c r="AH195" s="72"/>
      <c r="AI195" s="72"/>
      <c r="AJ195" s="72"/>
      <c r="AK195" s="59" t="str">
        <f>VLOOKUP(G195,'MITRA (REFERENSI)'!$A:$Z,5,FALSE)</f>
        <v>Jalan kampung sumur</v>
      </c>
      <c r="AL195" s="59" t="str">
        <f>VLOOKUP(G195,'MITRA (REFERENSI)'!$A:$Z,13,FALSE)</f>
        <v>Kader PKK / Karang Taruna / Kader Lainnya</v>
      </c>
      <c r="AM195" s="59" t="str">
        <f>VLOOKUP(G195,'MITRA (REFERENSI)'!$A:$Z,14,FALSE)</f>
        <v/>
      </c>
    </row>
    <row r="196" ht="15.75" customHeight="1">
      <c r="A196" s="53" t="s">
        <v>5258</v>
      </c>
      <c r="B196" s="54">
        <v>1.0</v>
      </c>
      <c r="C196" s="54" t="s">
        <v>4887</v>
      </c>
      <c r="D196" s="55" t="str">
        <f t="shared" si="1"/>
        <v>1G</v>
      </c>
      <c r="E196" s="55" t="str">
        <f>VLOOKUP(D196,'KELAS (REFERENSI)'!$E$1:$J$68,6,FALSE)</f>
        <v>HARPER</v>
      </c>
      <c r="F196" s="56" t="str">
        <f t="shared" si="2"/>
        <v>PETUGAS.0195/SPK/SE/PML/3172/2026</v>
      </c>
      <c r="G196" s="61" t="s">
        <v>3957</v>
      </c>
      <c r="H196" s="56" t="str">
        <f>VLOOKUP(G196,'MITRA (REFERENSI)'!$A:$Z,16,FALSE)</f>
        <v>317222060001</v>
      </c>
      <c r="I196" s="56" t="str">
        <f>VLOOKUP(G196,'MITRA (REFERENSI)'!$A:$Z,25,FALSE)</f>
        <v>Kader PKK / Karang Taruna / Kader Lainnya</v>
      </c>
      <c r="J196" s="55" t="str">
        <f>VLOOKUP(G196,'MITRA (REFERENSI)'!$A:$Z,26,FALSE)</f>
        <v>#REF!</v>
      </c>
      <c r="K196" s="55" t="str">
        <f>VLOOKUP(G196,'MITRA (REFERENSI)'!$A:$Z,15,FALSE)</f>
        <v>+62 857-1775-9345</v>
      </c>
      <c r="L196" s="55" t="str">
        <f>VLOOKUP(G196,'MITRA (REFERENSI)'!$A:$Z,15,FALSE)</f>
        <v>+62 857-1775-9345</v>
      </c>
      <c r="M196" s="55" t="str">
        <f>IF(B196=1,'KELAS (REFERENSI)'!M196,IF(B196=2,'KELAS (REFERENSI)'!M211,IF(B196=3,'KELAS (REFERENSI)'!M226,IF(B196=4,'KELAS (REFERENSI)'!M241,""))))</f>
        <v/>
      </c>
      <c r="N196" s="55" t="str">
        <f>IF(B196=1,'KELAS (REFERENSI)'!N196,IF(B196=2,'KELAS (REFERENSI)'!N211,IF(B196=3,'KELAS (REFERENSI)'!N226,IF(B196=4,'KELAS (REFERENSI)'!N241,""))))</f>
        <v/>
      </c>
      <c r="O196" s="55" t="str">
        <f>IF(B196=1,'KELAS (REFERENSI)'!O196,IF(B196=2,'KELAS (REFERENSI)'!O211,IF(B196=3,'KELAS (REFERENSI)'!O226,IF(B196=4,'KELAS (REFERENSI)'!O241,""))))</f>
        <v/>
      </c>
      <c r="P196" s="55" t="str">
        <f>IF(B196=1,'KELAS (REFERENSI)'!P196,IF(B196=2,'KELAS (REFERENSI)'!P211,IF(B196=3,'KELAS (REFERENSI)'!P226,IF(B196=4,'KELAS (REFERENSI)'!P241,""))))</f>
        <v/>
      </c>
      <c r="Q196" s="55" t="str">
        <f t="shared" si="4"/>
        <v>BPS Kota Jakarta Timur</v>
      </c>
      <c r="R196" s="55" t="str">
        <f t="shared" si="56"/>
        <v>#REF!</v>
      </c>
      <c r="S196" s="55" t="str">
        <f t="shared" ref="S196:T196" si="204">S195</f>
        <v>15 Juni sampai dengan 31 Agustus 2026</v>
      </c>
      <c r="T196" s="55" t="str">
        <f t="shared" si="204"/>
        <v>31 Agustus 2026</v>
      </c>
      <c r="U196" s="59" t="str">
        <f>VLOOKUP(G196,'MITRA (REFERENSI)'!$A:$Z,17,FALSE)</f>
        <v>sorayaaya127@gmail.com</v>
      </c>
      <c r="V196" s="59" t="str">
        <f>VLOOKUP(G196,'MITRA (REFERENSI)'!$A:$Z,11,FALSE)</f>
        <v>Pr</v>
      </c>
      <c r="W196" s="60"/>
      <c r="X196" s="61" t="s">
        <v>7084</v>
      </c>
      <c r="Y196" s="64" t="s">
        <v>4888</v>
      </c>
      <c r="Z196" s="62"/>
      <c r="AA196" s="63"/>
      <c r="AB196" s="62"/>
      <c r="AC196" s="62"/>
      <c r="AD196" s="62"/>
      <c r="AE196" s="62"/>
      <c r="AF196" s="62"/>
      <c r="AG196" s="72"/>
      <c r="AH196" s="72"/>
      <c r="AI196" s="72"/>
      <c r="AJ196" s="72"/>
      <c r="AK196" s="59" t="str">
        <f>VLOOKUP(G196,'MITRA (REFERENSI)'!$A:$Z,5,FALSE)</f>
        <v>Jalan Kp. Pertanian utara No. 18 Rt 005 Rw 001</v>
      </c>
      <c r="AL196" s="59" t="str">
        <f>VLOOKUP(G196,'MITRA (REFERENSI)'!$A:$Z,13,FALSE)</f>
        <v>Kader PKK / Karang Taruna / Kader Lainnya</v>
      </c>
      <c r="AM196" s="59" t="str">
        <f>VLOOKUP(G196,'MITRA (REFERENSI)'!$A:$Z,14,FALSE)</f>
        <v/>
      </c>
    </row>
    <row r="197" ht="15.75" customHeight="1">
      <c r="A197" s="53" t="s">
        <v>5259</v>
      </c>
      <c r="B197" s="54">
        <v>1.0</v>
      </c>
      <c r="C197" s="54" t="s">
        <v>4887</v>
      </c>
      <c r="D197" s="55" t="str">
        <f t="shared" si="1"/>
        <v>1G</v>
      </c>
      <c r="E197" s="55" t="str">
        <f>VLOOKUP(D197,'KELAS (REFERENSI)'!$E$1:$J$68,6,FALSE)</f>
        <v>HARPER</v>
      </c>
      <c r="F197" s="56" t="str">
        <f t="shared" si="2"/>
        <v>PETUGAS.0196/SPK/SE/PML/3172/2026</v>
      </c>
      <c r="G197" s="61" t="s">
        <v>1249</v>
      </c>
      <c r="H197" s="56" t="str">
        <f>VLOOKUP(G197,'MITRA (REFERENSI)'!$A:$Z,16,FALSE)</f>
        <v>317222091819</v>
      </c>
      <c r="I197" s="56" t="str">
        <f>VLOOKUP(G197,'MITRA (REFERENSI)'!$A:$Z,25,FALSE)</f>
        <v>Kader PKK / Karang Taruna / Kader Lainnya</v>
      </c>
      <c r="J197" s="55" t="str">
        <f>VLOOKUP(G197,'MITRA (REFERENSI)'!$A:$Z,26,FALSE)</f>
        <v>#REF!</v>
      </c>
      <c r="K197" s="55" t="str">
        <f>VLOOKUP(G197,'MITRA (REFERENSI)'!$A:$Z,15,FALSE)</f>
        <v>+62 857-1900-9969</v>
      </c>
      <c r="L197" s="55" t="str">
        <f>VLOOKUP(G197,'MITRA (REFERENSI)'!$A:$Z,15,FALSE)</f>
        <v>+62 857-1900-9969</v>
      </c>
      <c r="M197" s="55" t="str">
        <f>IF(B197=1,'KELAS (REFERENSI)'!M197,IF(B197=2,'KELAS (REFERENSI)'!M212,IF(B197=3,'KELAS (REFERENSI)'!M227,IF(B197=4,'KELAS (REFERENSI)'!M242,""))))</f>
        <v/>
      </c>
      <c r="N197" s="55" t="str">
        <f>IF(B197=1,'KELAS (REFERENSI)'!N197,IF(B197=2,'KELAS (REFERENSI)'!N212,IF(B197=3,'KELAS (REFERENSI)'!N227,IF(B197=4,'KELAS (REFERENSI)'!N242,""))))</f>
        <v/>
      </c>
      <c r="O197" s="55" t="str">
        <f>IF(B197=1,'KELAS (REFERENSI)'!O197,IF(B197=2,'KELAS (REFERENSI)'!O212,IF(B197=3,'KELAS (REFERENSI)'!O227,IF(B197=4,'KELAS (REFERENSI)'!O242,""))))</f>
        <v/>
      </c>
      <c r="P197" s="55" t="str">
        <f>IF(B197=1,'KELAS (REFERENSI)'!P197,IF(B197=2,'KELAS (REFERENSI)'!P212,IF(B197=3,'KELAS (REFERENSI)'!P227,IF(B197=4,'KELAS (REFERENSI)'!P242,""))))</f>
        <v/>
      </c>
      <c r="Q197" s="55" t="str">
        <f t="shared" si="4"/>
        <v>BPS Kota Jakarta Timur</v>
      </c>
      <c r="R197" s="55" t="str">
        <f t="shared" si="56"/>
        <v>#REF!</v>
      </c>
      <c r="S197" s="55" t="str">
        <f t="shared" ref="S197:T197" si="205">S196</f>
        <v>15 Juni sampai dengan 31 Agustus 2026</v>
      </c>
      <c r="T197" s="55" t="str">
        <f t="shared" si="205"/>
        <v>31 Agustus 2026</v>
      </c>
      <c r="U197" s="59" t="str">
        <f>VLOOKUP(G197,'MITRA (REFERENSI)'!$A:$Z,17,FALSE)</f>
        <v>eliza.indarto69@gmail.com</v>
      </c>
      <c r="V197" s="59" t="str">
        <f>VLOOKUP(G197,'MITRA (REFERENSI)'!$A:$Z,11,FALSE)</f>
        <v>Pr</v>
      </c>
      <c r="W197" s="60"/>
      <c r="X197" s="61" t="s">
        <v>7084</v>
      </c>
      <c r="Y197" s="64" t="s">
        <v>4888</v>
      </c>
      <c r="Z197" s="62"/>
      <c r="AA197" s="63"/>
      <c r="AB197" s="62"/>
      <c r="AC197" s="62"/>
      <c r="AD197" s="62"/>
      <c r="AE197" s="62"/>
      <c r="AF197" s="62"/>
      <c r="AG197" s="72"/>
      <c r="AH197" s="72"/>
      <c r="AI197" s="72"/>
      <c r="AJ197" s="72"/>
      <c r="AK197" s="59" t="str">
        <f>VLOOKUP(G197,'MITRA (REFERENSI)'!$A:$Z,5,FALSE)</f>
        <v>Kp Kapitan Barat No.65 RT 018 RW 004</v>
      </c>
      <c r="AL197" s="59" t="str">
        <f>VLOOKUP(G197,'MITRA (REFERENSI)'!$A:$Z,13,FALSE)</f>
        <v>Kader PKK / Karang Taruna / Kader Lainnya</v>
      </c>
      <c r="AM197" s="59" t="str">
        <f>VLOOKUP(G197,'MITRA (REFERENSI)'!$A:$Z,14,FALSE)</f>
        <v/>
      </c>
    </row>
    <row r="198" ht="15.75" customHeight="1">
      <c r="A198" s="53" t="s">
        <v>5260</v>
      </c>
      <c r="B198" s="54">
        <v>1.0</v>
      </c>
      <c r="C198" s="54" t="s">
        <v>4887</v>
      </c>
      <c r="D198" s="55" t="str">
        <f t="shared" si="1"/>
        <v>1G</v>
      </c>
      <c r="E198" s="55" t="str">
        <f>VLOOKUP(D198,'KELAS (REFERENSI)'!$E$1:$J$68,6,FALSE)</f>
        <v>HARPER</v>
      </c>
      <c r="F198" s="56" t="str">
        <f t="shared" si="2"/>
        <v>PETUGAS.0197/SPK/SE/PML/3172/2026</v>
      </c>
      <c r="G198" s="61" t="s">
        <v>1431</v>
      </c>
      <c r="H198" s="56" t="str">
        <f>VLOOKUP(G198,'MITRA (REFERENSI)'!$A:$Z,16,FALSE)</f>
        <v>317222090731</v>
      </c>
      <c r="I198" s="56" t="str">
        <f>VLOOKUP(G198,'MITRA (REFERENSI)'!$A:$Z,25,FALSE)</f>
        <v>0</v>
      </c>
      <c r="J198" s="55" t="str">
        <f>VLOOKUP(G198,'MITRA (REFERENSI)'!$A:$Z,26,FALSE)</f>
        <v>#REF!</v>
      </c>
      <c r="K198" s="55" t="str">
        <f>VLOOKUP(G198,'MITRA (REFERENSI)'!$A:$Z,15,FALSE)</f>
        <v>+62 856-9336-2423_</v>
      </c>
      <c r="L198" s="55" t="str">
        <f>VLOOKUP(G198,'MITRA (REFERENSI)'!$A:$Z,15,FALSE)</f>
        <v>+62 856-9336-2423_</v>
      </c>
      <c r="M198" s="55" t="str">
        <f>IF(B198=1,'KELAS (REFERENSI)'!M198,IF(B198=2,'KELAS (REFERENSI)'!M213,IF(B198=3,'KELAS (REFERENSI)'!M228,IF(B198=4,'KELAS (REFERENSI)'!M243,""))))</f>
        <v/>
      </c>
      <c r="N198" s="55" t="str">
        <f>IF(B198=1,'KELAS (REFERENSI)'!N198,IF(B198=2,'KELAS (REFERENSI)'!N213,IF(B198=3,'KELAS (REFERENSI)'!N228,IF(B198=4,'KELAS (REFERENSI)'!N243,""))))</f>
        <v/>
      </c>
      <c r="O198" s="55" t="str">
        <f>IF(B198=1,'KELAS (REFERENSI)'!O198,IF(B198=2,'KELAS (REFERENSI)'!O213,IF(B198=3,'KELAS (REFERENSI)'!O228,IF(B198=4,'KELAS (REFERENSI)'!O243,""))))</f>
        <v/>
      </c>
      <c r="P198" s="55" t="str">
        <f>IF(B198=1,'KELAS (REFERENSI)'!P198,IF(B198=2,'KELAS (REFERENSI)'!P213,IF(B198=3,'KELAS (REFERENSI)'!P228,IF(B198=4,'KELAS (REFERENSI)'!P243,""))))</f>
        <v/>
      </c>
      <c r="Q198" s="55" t="str">
        <f t="shared" si="4"/>
        <v>BPS Kota Jakarta Timur</v>
      </c>
      <c r="R198" s="55" t="str">
        <f t="shared" si="56"/>
        <v>#REF!</v>
      </c>
      <c r="S198" s="55" t="str">
        <f t="shared" ref="S198:T198" si="206">S197</f>
        <v>15 Juni sampai dengan 31 Agustus 2026</v>
      </c>
      <c r="T198" s="55" t="str">
        <f t="shared" si="206"/>
        <v>31 Agustus 2026</v>
      </c>
      <c r="U198" s="59" t="str">
        <f>VLOOKUP(G198,'MITRA (REFERENSI)'!$A:$Z,17,FALSE)</f>
        <v>febryanggelica@gmail.com</v>
      </c>
      <c r="V198" s="59" t="str">
        <f>VLOOKUP(G198,'MITRA (REFERENSI)'!$A:$Z,11,FALSE)</f>
        <v>Pr</v>
      </c>
      <c r="W198" s="60"/>
      <c r="X198" s="61" t="s">
        <v>7083</v>
      </c>
      <c r="Y198" s="64" t="s">
        <v>4888</v>
      </c>
      <c r="Z198" s="62"/>
      <c r="AA198" s="63"/>
      <c r="AB198" s="62"/>
      <c r="AC198" s="62"/>
      <c r="AD198" s="62"/>
      <c r="AE198" s="62"/>
      <c r="AF198" s="62"/>
      <c r="AG198" s="72"/>
      <c r="AH198" s="72"/>
      <c r="AI198" s="72"/>
      <c r="AJ198" s="72"/>
      <c r="AK198" s="59" t="str">
        <f>VLOOKUP(G198,'MITRA (REFERENSI)'!$A:$Z,5,FALSE)</f>
        <v>Jalan Rawadas RT 8 RW 3</v>
      </c>
      <c r="AL198" s="59" t="str">
        <f>VLOOKUP(G198,'MITRA (REFERENSI)'!$A:$Z,13,FALSE)</f>
        <v>Pelajar / Mahasiswa</v>
      </c>
      <c r="AM198" s="59" t="str">
        <f>VLOOKUP(G198,'MITRA (REFERENSI)'!$A:$Z,14,FALSE)</f>
        <v>0</v>
      </c>
    </row>
    <row r="199" ht="15.75" customHeight="1">
      <c r="A199" s="53" t="s">
        <v>5261</v>
      </c>
      <c r="B199" s="54">
        <v>1.0</v>
      </c>
      <c r="C199" s="54" t="s">
        <v>4887</v>
      </c>
      <c r="D199" s="55" t="str">
        <f t="shared" si="1"/>
        <v>1G</v>
      </c>
      <c r="E199" s="55" t="str">
        <f>VLOOKUP(D199,'KELAS (REFERENSI)'!$E$1:$J$68,6,FALSE)</f>
        <v>HARPER</v>
      </c>
      <c r="F199" s="56" t="str">
        <f t="shared" si="2"/>
        <v>PETUGAS.0198/SPK/SE/PML/3172/2026</v>
      </c>
      <c r="G199" s="61" t="s">
        <v>1422</v>
      </c>
      <c r="H199" s="56" t="str">
        <f>VLOOKUP(G199,'MITRA (REFERENSI)'!$A:$Z,16,FALSE)</f>
        <v>317222090797</v>
      </c>
      <c r="I199" s="56" t="str">
        <f>VLOOKUP(G199,'MITRA (REFERENSI)'!$A:$Z,25,FALSE)</f>
        <v>0</v>
      </c>
      <c r="J199" s="55" t="str">
        <f>VLOOKUP(G199,'MITRA (REFERENSI)'!$A:$Z,26,FALSE)</f>
        <v>#REF!</v>
      </c>
      <c r="K199" s="55" t="str">
        <f>VLOOKUP(G199,'MITRA (REFERENSI)'!$A:$Z,15,FALSE)</f>
        <v>+62 838-0644-6561</v>
      </c>
      <c r="L199" s="55" t="str">
        <f>VLOOKUP(G199,'MITRA (REFERENSI)'!$A:$Z,15,FALSE)</f>
        <v>+62 838-0644-6561</v>
      </c>
      <c r="M199" s="55" t="str">
        <f>IF(B199=1,'KELAS (REFERENSI)'!M199,IF(B199=2,'KELAS (REFERENSI)'!M214,IF(B199=3,'KELAS (REFERENSI)'!M229,IF(B199=4,'KELAS (REFERENSI)'!M244,""))))</f>
        <v/>
      </c>
      <c r="N199" s="55" t="str">
        <f>IF(B199=1,'KELAS (REFERENSI)'!N199,IF(B199=2,'KELAS (REFERENSI)'!N214,IF(B199=3,'KELAS (REFERENSI)'!N229,IF(B199=4,'KELAS (REFERENSI)'!N244,""))))</f>
        <v/>
      </c>
      <c r="O199" s="55" t="str">
        <f>IF(B199=1,'KELAS (REFERENSI)'!O199,IF(B199=2,'KELAS (REFERENSI)'!O214,IF(B199=3,'KELAS (REFERENSI)'!O229,IF(B199=4,'KELAS (REFERENSI)'!O244,""))))</f>
        <v/>
      </c>
      <c r="P199" s="55" t="str">
        <f>IF(B199=1,'KELAS (REFERENSI)'!P199,IF(B199=2,'KELAS (REFERENSI)'!P214,IF(B199=3,'KELAS (REFERENSI)'!P229,IF(B199=4,'KELAS (REFERENSI)'!P244,""))))</f>
        <v/>
      </c>
      <c r="Q199" s="55" t="str">
        <f t="shared" si="4"/>
        <v>BPS Kota Jakarta Timur</v>
      </c>
      <c r="R199" s="55" t="str">
        <f t="shared" si="56"/>
        <v>#REF!</v>
      </c>
      <c r="S199" s="55" t="str">
        <f t="shared" ref="S199:T199" si="207">S198</f>
        <v>15 Juni sampai dengan 31 Agustus 2026</v>
      </c>
      <c r="T199" s="55" t="str">
        <f t="shared" si="207"/>
        <v>31 Agustus 2026</v>
      </c>
      <c r="U199" s="59" t="str">
        <f>VLOOKUP(G199,'MITRA (REFERENSI)'!$A:$Z,17,FALSE)</f>
        <v>riaeko250283@gmail.com</v>
      </c>
      <c r="V199" s="59" t="str">
        <f>VLOOKUP(G199,'MITRA (REFERENSI)'!$A:$Z,11,FALSE)</f>
        <v>Pr</v>
      </c>
      <c r="W199" s="60"/>
      <c r="X199" s="61" t="s">
        <v>7084</v>
      </c>
      <c r="Y199" s="64" t="s">
        <v>4888</v>
      </c>
      <c r="Z199" s="62"/>
      <c r="AA199" s="63"/>
      <c r="AB199" s="62"/>
      <c r="AC199" s="62"/>
      <c r="AD199" s="62"/>
      <c r="AE199" s="62"/>
      <c r="AF199" s="62"/>
      <c r="AG199" s="72"/>
      <c r="AH199" s="72"/>
      <c r="AI199" s="72"/>
      <c r="AJ199" s="72"/>
      <c r="AK199" s="59" t="str">
        <f>VLOOKUP(G199,'MITRA (REFERENSI)'!$A:$Z,5,FALSE)</f>
        <v>jalan kampung rawadas rt 010 rw 003</v>
      </c>
      <c r="AL199" s="59" t="str">
        <f>VLOOKUP(G199,'MITRA (REFERENSI)'!$A:$Z,13,FALSE)</f>
        <v>Kader PKK / Karang Taruna / Kader Lainnya</v>
      </c>
      <c r="AM199" s="59" t="str">
        <f>VLOOKUP(G199,'MITRA (REFERENSI)'!$A:$Z,14,FALSE)</f>
        <v>0</v>
      </c>
    </row>
    <row r="200" ht="15.75" customHeight="1">
      <c r="A200" s="53" t="s">
        <v>5262</v>
      </c>
      <c r="B200" s="54">
        <v>1.0</v>
      </c>
      <c r="C200" s="54" t="s">
        <v>4887</v>
      </c>
      <c r="D200" s="55" t="str">
        <f t="shared" si="1"/>
        <v>1G</v>
      </c>
      <c r="E200" s="55" t="str">
        <f>VLOOKUP(D200,'KELAS (REFERENSI)'!$E$1:$J$68,6,FALSE)</f>
        <v>HARPER</v>
      </c>
      <c r="F200" s="56" t="str">
        <f t="shared" si="2"/>
        <v>PETUGAS.0199/SPK/SE/PML/3172/2026</v>
      </c>
      <c r="G200" s="61" t="s">
        <v>562</v>
      </c>
      <c r="H200" s="56" t="str">
        <f>VLOOKUP(G200,'MITRA (REFERENSI)'!$A:$Z,16,FALSE)</f>
        <v>317222090854</v>
      </c>
      <c r="I200" s="56" t="str">
        <f>VLOOKUP(G200,'MITRA (REFERENSI)'!$A:$Z,25,FALSE)</f>
        <v>0</v>
      </c>
      <c r="J200" s="55" t="str">
        <f>VLOOKUP(G200,'MITRA (REFERENSI)'!$A:$Z,26,FALSE)</f>
        <v>#REF!</v>
      </c>
      <c r="K200" s="55" t="str">
        <f>VLOOKUP(G200,'MITRA (REFERENSI)'!$A:$Z,15,FALSE)</f>
        <v>+62 856-9506-7724</v>
      </c>
      <c r="L200" s="55" t="str">
        <f>VLOOKUP(G200,'MITRA (REFERENSI)'!$A:$Z,15,FALSE)</f>
        <v>+62 856-9506-7724</v>
      </c>
      <c r="M200" s="55" t="str">
        <f>IF(B200=1,'KELAS (REFERENSI)'!M200,IF(B200=2,'KELAS (REFERENSI)'!M215,IF(B200=3,'KELAS (REFERENSI)'!M230,IF(B200=4,'KELAS (REFERENSI)'!M245,""))))</f>
        <v/>
      </c>
      <c r="N200" s="55" t="str">
        <f>IF(B200=1,'KELAS (REFERENSI)'!N200,IF(B200=2,'KELAS (REFERENSI)'!N215,IF(B200=3,'KELAS (REFERENSI)'!N230,IF(B200=4,'KELAS (REFERENSI)'!N245,""))))</f>
        <v/>
      </c>
      <c r="O200" s="55" t="str">
        <f>IF(B200=1,'KELAS (REFERENSI)'!O200,IF(B200=2,'KELAS (REFERENSI)'!O215,IF(B200=3,'KELAS (REFERENSI)'!O230,IF(B200=4,'KELAS (REFERENSI)'!O245,""))))</f>
        <v/>
      </c>
      <c r="P200" s="55" t="str">
        <f>IF(B200=1,'KELAS (REFERENSI)'!P200,IF(B200=2,'KELAS (REFERENSI)'!P215,IF(B200=3,'KELAS (REFERENSI)'!P230,IF(B200=4,'KELAS (REFERENSI)'!P245,""))))</f>
        <v/>
      </c>
      <c r="Q200" s="55" t="str">
        <f t="shared" si="4"/>
        <v>BPS Kota Jakarta Timur</v>
      </c>
      <c r="R200" s="55" t="str">
        <f t="shared" si="56"/>
        <v>#REF!</v>
      </c>
      <c r="S200" s="55" t="str">
        <f t="shared" ref="S200:T200" si="208">S199</f>
        <v>15 Juni sampai dengan 31 Agustus 2026</v>
      </c>
      <c r="T200" s="55" t="str">
        <f t="shared" si="208"/>
        <v>31 Agustus 2026</v>
      </c>
      <c r="U200" s="59" t="str">
        <f>VLOOKUP(G200,'MITRA (REFERENSI)'!$A:$Z,17,FALSE)</f>
        <v>assumi88@gmail.com</v>
      </c>
      <c r="V200" s="59" t="str">
        <f>VLOOKUP(G200,'MITRA (REFERENSI)'!$A:$Z,11,FALSE)</f>
        <v>Pr</v>
      </c>
      <c r="W200" s="60"/>
      <c r="X200" s="61" t="s">
        <v>7084</v>
      </c>
      <c r="Y200" s="64" t="s">
        <v>4888</v>
      </c>
      <c r="Z200" s="62"/>
      <c r="AA200" s="63"/>
      <c r="AB200" s="62"/>
      <c r="AC200" s="62"/>
      <c r="AD200" s="62"/>
      <c r="AE200" s="62"/>
      <c r="AF200" s="62"/>
      <c r="AG200" s="72"/>
      <c r="AH200" s="72"/>
      <c r="AI200" s="72"/>
      <c r="AJ200" s="72"/>
      <c r="AK200" s="59" t="str">
        <f>VLOOKUP(G200,'MITRA (REFERENSI)'!$A:$Z,5,FALSE)</f>
        <v>Jalan kampung rawadas gang madrasah IV rt 07/03 no 136a</v>
      </c>
      <c r="AL200" s="59" t="str">
        <f>VLOOKUP(G200,'MITRA (REFERENSI)'!$A:$Z,13,FALSE)</f>
        <v>Mengurus Rumah Tangga</v>
      </c>
      <c r="AM200" s="59" t="str">
        <f>VLOOKUP(G200,'MITRA (REFERENSI)'!$A:$Z,14,FALSE)</f>
        <v>0</v>
      </c>
    </row>
    <row r="201" ht="15.75" customHeight="1">
      <c r="A201" s="53" t="s">
        <v>5263</v>
      </c>
      <c r="B201" s="54">
        <v>1.0</v>
      </c>
      <c r="C201" s="54" t="s">
        <v>4887</v>
      </c>
      <c r="D201" s="55" t="str">
        <f t="shared" si="1"/>
        <v>1G</v>
      </c>
      <c r="E201" s="55" t="str">
        <f>VLOOKUP(D201,'KELAS (REFERENSI)'!$E$1:$J$68,6,FALSE)</f>
        <v>HARPER</v>
      </c>
      <c r="F201" s="56" t="str">
        <f t="shared" si="2"/>
        <v>PETUGAS.0200/SPK/SE/PML/3172/2026</v>
      </c>
      <c r="G201" s="61" t="s">
        <v>4244</v>
      </c>
      <c r="H201" s="56" t="str">
        <f>VLOOKUP(G201,'MITRA (REFERENSI)'!$A:$Z,16,FALSE)</f>
        <v>317222091895</v>
      </c>
      <c r="I201" s="56" t="str">
        <f>VLOOKUP(G201,'MITRA (REFERENSI)'!$A:$Z,25,FALSE)</f>
        <v>0</v>
      </c>
      <c r="J201" s="55" t="str">
        <f>VLOOKUP(G201,'MITRA (REFERENSI)'!$A:$Z,26,FALSE)</f>
        <v>#REF!</v>
      </c>
      <c r="K201" s="55" t="str">
        <f>VLOOKUP(G201,'MITRA (REFERENSI)'!$A:$Z,15,FALSE)</f>
        <v>+62 896-2265-2205</v>
      </c>
      <c r="L201" s="55" t="str">
        <f>VLOOKUP(G201,'MITRA (REFERENSI)'!$A:$Z,15,FALSE)</f>
        <v>+62 896-2265-2205</v>
      </c>
      <c r="M201" s="55" t="str">
        <f>IF(B201=1,'KELAS (REFERENSI)'!M201,IF(B201=2,'KELAS (REFERENSI)'!M216,IF(B201=3,'KELAS (REFERENSI)'!M231,IF(B201=4,'KELAS (REFERENSI)'!M246,""))))</f>
        <v/>
      </c>
      <c r="N201" s="55" t="str">
        <f>IF(B201=1,'KELAS (REFERENSI)'!N201,IF(B201=2,'KELAS (REFERENSI)'!N216,IF(B201=3,'KELAS (REFERENSI)'!N231,IF(B201=4,'KELAS (REFERENSI)'!N246,""))))</f>
        <v/>
      </c>
      <c r="O201" s="55" t="str">
        <f>IF(B201=1,'KELAS (REFERENSI)'!O201,IF(B201=2,'KELAS (REFERENSI)'!O216,IF(B201=3,'KELAS (REFERENSI)'!O231,IF(B201=4,'KELAS (REFERENSI)'!O246,""))))</f>
        <v/>
      </c>
      <c r="P201" s="55" t="str">
        <f>IF(B201=1,'KELAS (REFERENSI)'!P201,IF(B201=2,'KELAS (REFERENSI)'!P216,IF(B201=3,'KELAS (REFERENSI)'!P231,IF(B201=4,'KELAS (REFERENSI)'!P246,""))))</f>
        <v/>
      </c>
      <c r="Q201" s="55" t="str">
        <f t="shared" si="4"/>
        <v>BPS Kota Jakarta Timur</v>
      </c>
      <c r="R201" s="55" t="str">
        <f t="shared" si="56"/>
        <v>#REF!</v>
      </c>
      <c r="S201" s="55" t="str">
        <f t="shared" ref="S201:T201" si="209">S200</f>
        <v>15 Juni sampai dengan 31 Agustus 2026</v>
      </c>
      <c r="T201" s="55" t="str">
        <f t="shared" si="209"/>
        <v>31 Agustus 2026</v>
      </c>
      <c r="U201" s="59" t="str">
        <f>VLOOKUP(G201,'MITRA (REFERENSI)'!$A:$Z,17,FALSE)</f>
        <v>mimisumiyati2122@gmail.com</v>
      </c>
      <c r="V201" s="59" t="str">
        <f>VLOOKUP(G201,'MITRA (REFERENSI)'!$A:$Z,11,FALSE)</f>
        <v>Pr</v>
      </c>
      <c r="W201" s="60"/>
      <c r="X201" s="61" t="s">
        <v>7083</v>
      </c>
      <c r="Y201" s="64" t="s">
        <v>4888</v>
      </c>
      <c r="Z201" s="62"/>
      <c r="AA201" s="63"/>
      <c r="AB201" s="62"/>
      <c r="AC201" s="62"/>
      <c r="AD201" s="62"/>
      <c r="AE201" s="62"/>
      <c r="AF201" s="62"/>
      <c r="AG201" s="72"/>
      <c r="AH201" s="72"/>
      <c r="AI201" s="72"/>
      <c r="AJ201" s="72"/>
      <c r="AK201" s="59" t="str">
        <f>VLOOKUP(G201,'MITRA (REFERENSI)'!$A:$Z,5,FALSE)</f>
        <v>Jl. Rawadas GG.Madrasah 1 RT.007/03</v>
      </c>
      <c r="AL201" s="59" t="str">
        <f>VLOOKUP(G201,'MITRA (REFERENSI)'!$A:$Z,13,FALSE)</f>
        <v>Kader PKK / Karang Taruna / Kader Lainnya</v>
      </c>
      <c r="AM201" s="59" t="str">
        <f>VLOOKUP(G201,'MITRA (REFERENSI)'!$A:$Z,14,FALSE)</f>
        <v>0</v>
      </c>
    </row>
    <row r="202" ht="15.75" customHeight="1">
      <c r="A202" s="53" t="s">
        <v>5264</v>
      </c>
      <c r="B202" s="54">
        <v>1.0</v>
      </c>
      <c r="C202" s="54" t="s">
        <v>4887</v>
      </c>
      <c r="D202" s="55" t="str">
        <f t="shared" si="1"/>
        <v>1G</v>
      </c>
      <c r="E202" s="55" t="str">
        <f>VLOOKUP(D202,'KELAS (REFERENSI)'!$E$1:$J$68,6,FALSE)</f>
        <v>HARPER</v>
      </c>
      <c r="F202" s="56" t="str">
        <f t="shared" si="2"/>
        <v>PETUGAS.0201/SPK/SE/PML/3172/2026</v>
      </c>
      <c r="G202" s="61" t="s">
        <v>3295</v>
      </c>
      <c r="H202" s="56" t="str">
        <f>VLOOKUP(G202,'MITRA (REFERENSI)'!$A:$Z,16,FALSE)</f>
        <v>317222091468</v>
      </c>
      <c r="I202" s="56" t="str">
        <f>VLOOKUP(G202,'MITRA (REFERENSI)'!$A:$Z,25,FALSE)</f>
        <v>Belum bekerja</v>
      </c>
      <c r="J202" s="55" t="str">
        <f>VLOOKUP(G202,'MITRA (REFERENSI)'!$A:$Z,26,FALSE)</f>
        <v>#REF!</v>
      </c>
      <c r="K202" s="55" t="str">
        <f>VLOOKUP(G202,'MITRA (REFERENSI)'!$A:$Z,15,FALSE)</f>
        <v>+62 852-8346-2587</v>
      </c>
      <c r="L202" s="55" t="str">
        <f>VLOOKUP(G202,'MITRA (REFERENSI)'!$A:$Z,15,FALSE)</f>
        <v>+62 852-8346-2587</v>
      </c>
      <c r="M202" s="55" t="str">
        <f>IF(B202=1,'KELAS (REFERENSI)'!M202,IF(B202=2,'KELAS (REFERENSI)'!M217,IF(B202=3,'KELAS (REFERENSI)'!M232,IF(B202=4,'KELAS (REFERENSI)'!M247,""))))</f>
        <v/>
      </c>
      <c r="N202" s="55" t="str">
        <f>IF(B202=1,'KELAS (REFERENSI)'!N202,IF(B202=2,'KELAS (REFERENSI)'!N217,IF(B202=3,'KELAS (REFERENSI)'!N232,IF(B202=4,'KELAS (REFERENSI)'!N247,""))))</f>
        <v/>
      </c>
      <c r="O202" s="55" t="str">
        <f>IF(B202=1,'KELAS (REFERENSI)'!O202,IF(B202=2,'KELAS (REFERENSI)'!O217,IF(B202=3,'KELAS (REFERENSI)'!O232,IF(B202=4,'KELAS (REFERENSI)'!O247,""))))</f>
        <v/>
      </c>
      <c r="P202" s="55" t="str">
        <f>IF(B202=1,'KELAS (REFERENSI)'!P202,IF(B202=2,'KELAS (REFERENSI)'!P217,IF(B202=3,'KELAS (REFERENSI)'!P232,IF(B202=4,'KELAS (REFERENSI)'!P247,""))))</f>
        <v/>
      </c>
      <c r="Q202" s="55" t="str">
        <f t="shared" si="4"/>
        <v>BPS Kota Jakarta Timur</v>
      </c>
      <c r="R202" s="55" t="str">
        <f t="shared" si="56"/>
        <v>#REF!</v>
      </c>
      <c r="S202" s="55" t="str">
        <f t="shared" ref="S202:T202" si="210">S201</f>
        <v>15 Juni sampai dengan 31 Agustus 2026</v>
      </c>
      <c r="T202" s="55" t="str">
        <f t="shared" si="210"/>
        <v>31 Agustus 2026</v>
      </c>
      <c r="U202" s="59" t="str">
        <f>VLOOKUP(G202,'MITRA (REFERENSI)'!$A:$Z,17,FALSE)</f>
        <v>ratuodelia03@gmail.com</v>
      </c>
      <c r="V202" s="59" t="str">
        <f>VLOOKUP(G202,'MITRA (REFERENSI)'!$A:$Z,11,FALSE)</f>
        <v>Pr</v>
      </c>
      <c r="W202" s="60"/>
      <c r="X202" s="61" t="s">
        <v>7084</v>
      </c>
      <c r="Y202" s="64" t="s">
        <v>4888</v>
      </c>
      <c r="Z202" s="62"/>
      <c r="AA202" s="63"/>
      <c r="AB202" s="62"/>
      <c r="AC202" s="62"/>
      <c r="AD202" s="62"/>
      <c r="AE202" s="62"/>
      <c r="AF202" s="62"/>
      <c r="AG202" s="72"/>
      <c r="AH202" s="72"/>
      <c r="AI202" s="72"/>
      <c r="AJ202" s="72"/>
      <c r="AK202" s="59" t="str">
        <f>VLOOKUP(G202,'MITRA (REFERENSI)'!$A:$Z,5,FALSE)</f>
        <v>Jl. Rawadas</v>
      </c>
      <c r="AL202" s="59" t="str">
        <f>VLOOKUP(G202,'MITRA (REFERENSI)'!$A:$Z,13,FALSE)</f>
        <v>Lainnya</v>
      </c>
      <c r="AM202" s="59" t="str">
        <f>VLOOKUP(G202,'MITRA (REFERENSI)'!$A:$Z,14,FALSE)</f>
        <v>Belum bekerja</v>
      </c>
    </row>
    <row r="203" ht="15.75" customHeight="1">
      <c r="A203" s="53" t="s">
        <v>5265</v>
      </c>
      <c r="B203" s="54">
        <v>1.0</v>
      </c>
      <c r="C203" s="54" t="s">
        <v>4887</v>
      </c>
      <c r="D203" s="55" t="str">
        <f t="shared" si="1"/>
        <v>1G</v>
      </c>
      <c r="E203" s="55" t="str">
        <f>VLOOKUP(D203,'KELAS (REFERENSI)'!$E$1:$J$68,6,FALSE)</f>
        <v>HARPER</v>
      </c>
      <c r="F203" s="56" t="str">
        <f t="shared" si="2"/>
        <v>PETUGAS.0202/SPK/SE/PML/3172/2026</v>
      </c>
      <c r="G203" s="61" t="s">
        <v>82</v>
      </c>
      <c r="H203" s="56" t="str">
        <f>VLOOKUP(G203,'MITRA (REFERENSI)'!$A:$Z,16,FALSE)</f>
        <v>317222092137</v>
      </c>
      <c r="I203" s="56" t="str">
        <f>VLOOKUP(G203,'MITRA (REFERENSI)'!$A:$Z,25,FALSE)</f>
        <v>karyawan swasta</v>
      </c>
      <c r="J203" s="55" t="str">
        <f>VLOOKUP(G203,'MITRA (REFERENSI)'!$A:$Z,26,FALSE)</f>
        <v>#REF!</v>
      </c>
      <c r="K203" s="55" t="str">
        <f>VLOOKUP(G203,'MITRA (REFERENSI)'!$A:$Z,15,FALSE)</f>
        <v>+62 821-1030-6471</v>
      </c>
      <c r="L203" s="55" t="str">
        <f>VLOOKUP(G203,'MITRA (REFERENSI)'!$A:$Z,15,FALSE)</f>
        <v>+62 821-1030-6471</v>
      </c>
      <c r="M203" s="55" t="str">
        <f>IF(B203=1,'KELAS (REFERENSI)'!M203,IF(B203=2,'KELAS (REFERENSI)'!M218,IF(B203=3,'KELAS (REFERENSI)'!M233,IF(B203=4,'KELAS (REFERENSI)'!M248,""))))</f>
        <v/>
      </c>
      <c r="N203" s="55" t="str">
        <f>IF(B203=1,'KELAS (REFERENSI)'!N203,IF(B203=2,'KELAS (REFERENSI)'!N218,IF(B203=3,'KELAS (REFERENSI)'!N233,IF(B203=4,'KELAS (REFERENSI)'!N248,""))))</f>
        <v/>
      </c>
      <c r="O203" s="55" t="str">
        <f>IF(B203=1,'KELAS (REFERENSI)'!O203,IF(B203=2,'KELAS (REFERENSI)'!O218,IF(B203=3,'KELAS (REFERENSI)'!O233,IF(B203=4,'KELAS (REFERENSI)'!O248,""))))</f>
        <v/>
      </c>
      <c r="P203" s="55" t="str">
        <f>IF(B203=1,'KELAS (REFERENSI)'!P203,IF(B203=2,'KELAS (REFERENSI)'!P218,IF(B203=3,'KELAS (REFERENSI)'!P233,IF(B203=4,'KELAS (REFERENSI)'!P248,""))))</f>
        <v/>
      </c>
      <c r="Q203" s="55" t="str">
        <f t="shared" si="4"/>
        <v>BPS Kota Jakarta Timur</v>
      </c>
      <c r="R203" s="55" t="str">
        <f t="shared" si="56"/>
        <v>#REF!</v>
      </c>
      <c r="S203" s="55" t="str">
        <f t="shared" ref="S203:T203" si="211">S202</f>
        <v>15 Juni sampai dengan 31 Agustus 2026</v>
      </c>
      <c r="T203" s="55" t="str">
        <f t="shared" si="211"/>
        <v>31 Agustus 2026</v>
      </c>
      <c r="U203" s="59" t="str">
        <f>VLOOKUP(G203,'MITRA (REFERENSI)'!$A:$Z,17,FALSE)</f>
        <v>riffallachmad@gmail.com</v>
      </c>
      <c r="V203" s="59" t="str">
        <f>VLOOKUP(G203,'MITRA (REFERENSI)'!$A:$Z,11,FALSE)</f>
        <v>Lk</v>
      </c>
      <c r="W203" s="60"/>
      <c r="X203" s="61" t="s">
        <v>7083</v>
      </c>
      <c r="Y203" s="64" t="s">
        <v>4888</v>
      </c>
      <c r="Z203" s="62"/>
      <c r="AA203" s="63"/>
      <c r="AB203" s="62"/>
      <c r="AC203" s="62"/>
      <c r="AD203" s="62"/>
      <c r="AE203" s="62"/>
      <c r="AF203" s="62"/>
      <c r="AG203" s="72"/>
      <c r="AH203" s="72"/>
      <c r="AI203" s="72"/>
      <c r="AJ203" s="72"/>
      <c r="AK203" s="59" t="str">
        <f>VLOOKUP(G203,'MITRA (REFERENSI)'!$A:$Z,5,FALSE)</f>
        <v>jl. pahlawan revolusi .no26AB RT001/RW007</v>
      </c>
      <c r="AL203" s="59" t="str">
        <f>VLOOKUP(G203,'MITRA (REFERENSI)'!$A:$Z,13,FALSE)</f>
        <v>Lainnya</v>
      </c>
      <c r="AM203" s="59" t="str">
        <f>VLOOKUP(G203,'MITRA (REFERENSI)'!$A:$Z,14,FALSE)</f>
        <v>karyawan swasta</v>
      </c>
    </row>
    <row r="204" ht="15.75" customHeight="1">
      <c r="A204" s="53" t="s">
        <v>5266</v>
      </c>
      <c r="B204" s="54">
        <v>1.0</v>
      </c>
      <c r="C204" s="54" t="s">
        <v>4887</v>
      </c>
      <c r="D204" s="55" t="str">
        <f t="shared" si="1"/>
        <v>1G</v>
      </c>
      <c r="E204" s="55" t="str">
        <f>VLOOKUP(D204,'KELAS (REFERENSI)'!$E$1:$J$68,6,FALSE)</f>
        <v>HARPER</v>
      </c>
      <c r="F204" s="56" t="str">
        <f t="shared" si="2"/>
        <v>PETUGAS.0203/SPK/SE/PML/3172/2026</v>
      </c>
      <c r="G204" s="61" t="s">
        <v>1073</v>
      </c>
      <c r="H204" s="56" t="str">
        <f>VLOOKUP(G204,'MITRA (REFERENSI)'!$A:$Z,16,FALSE)</f>
        <v>317222100513</v>
      </c>
      <c r="I204" s="56" t="str">
        <f>VLOOKUP(G204,'MITRA (REFERENSI)'!$A:$Z,25,FALSE)</f>
        <v>Pelajar / Mahasiswa</v>
      </c>
      <c r="J204" s="55" t="str">
        <f>VLOOKUP(G204,'MITRA (REFERENSI)'!$A:$Z,26,FALSE)</f>
        <v>#REF!</v>
      </c>
      <c r="K204" s="55" t="str">
        <f>VLOOKUP(G204,'MITRA (REFERENSI)'!$A:$Z,15,FALSE)</f>
        <v>+62 858-9140-2427</v>
      </c>
      <c r="L204" s="55" t="str">
        <f>VLOOKUP(G204,'MITRA (REFERENSI)'!$A:$Z,15,FALSE)</f>
        <v>+62 858-9140-2427</v>
      </c>
      <c r="M204" s="55" t="str">
        <f>IF(B204=1,'KELAS (REFERENSI)'!M204,IF(B204=2,'KELAS (REFERENSI)'!M219,IF(B204=3,'KELAS (REFERENSI)'!M234,IF(B204=4,'KELAS (REFERENSI)'!M249,""))))</f>
        <v/>
      </c>
      <c r="N204" s="55" t="str">
        <f>IF(B204=1,'KELAS (REFERENSI)'!N204,IF(B204=2,'KELAS (REFERENSI)'!N219,IF(B204=3,'KELAS (REFERENSI)'!N234,IF(B204=4,'KELAS (REFERENSI)'!N249,""))))</f>
        <v/>
      </c>
      <c r="O204" s="55" t="str">
        <f>IF(B204=1,'KELAS (REFERENSI)'!O204,IF(B204=2,'KELAS (REFERENSI)'!O219,IF(B204=3,'KELAS (REFERENSI)'!O234,IF(B204=4,'KELAS (REFERENSI)'!O249,""))))</f>
        <v/>
      </c>
      <c r="P204" s="55" t="str">
        <f>IF(B204=1,'KELAS (REFERENSI)'!P204,IF(B204=2,'KELAS (REFERENSI)'!P219,IF(B204=3,'KELAS (REFERENSI)'!P234,IF(B204=4,'KELAS (REFERENSI)'!P249,""))))</f>
        <v/>
      </c>
      <c r="Q204" s="55" t="str">
        <f t="shared" si="4"/>
        <v>BPS Kota Jakarta Timur</v>
      </c>
      <c r="R204" s="55" t="str">
        <f t="shared" si="56"/>
        <v>#REF!</v>
      </c>
      <c r="S204" s="55" t="str">
        <f t="shared" ref="S204:T204" si="212">S203</f>
        <v>15 Juni sampai dengan 31 Agustus 2026</v>
      </c>
      <c r="T204" s="55" t="str">
        <f t="shared" si="212"/>
        <v>31 Agustus 2026</v>
      </c>
      <c r="U204" s="59" t="str">
        <f>VLOOKUP(G204,'MITRA (REFERENSI)'!$A:$Z,17,FALSE)</f>
        <v>diasshelby8@gmail.com</v>
      </c>
      <c r="V204" s="59" t="str">
        <f>VLOOKUP(G204,'MITRA (REFERENSI)'!$A:$Z,11,FALSE)</f>
        <v>Lk</v>
      </c>
      <c r="W204" s="60"/>
      <c r="X204" s="61" t="s">
        <v>7084</v>
      </c>
      <c r="Y204" s="64" t="s">
        <v>4888</v>
      </c>
      <c r="Z204" s="62"/>
      <c r="AA204" s="63"/>
      <c r="AB204" s="62"/>
      <c r="AC204" s="62"/>
      <c r="AD204" s="62"/>
      <c r="AE204" s="62"/>
      <c r="AF204" s="62"/>
      <c r="AG204" s="72"/>
      <c r="AH204" s="72"/>
      <c r="AI204" s="72"/>
      <c r="AJ204" s="72"/>
      <c r="AK204" s="59" t="str">
        <f>VLOOKUP(G204,'MITRA (REFERENSI)'!$A:$Z,5,FALSE)</f>
        <v>Jl.Balai Rakyat 1 No.18</v>
      </c>
      <c r="AL204" s="59" t="str">
        <f>VLOOKUP(G204,'MITRA (REFERENSI)'!$A:$Z,13,FALSE)</f>
        <v>Pelajar / Mahasiswa</v>
      </c>
      <c r="AM204" s="59" t="str">
        <f>VLOOKUP(G204,'MITRA (REFERENSI)'!$A:$Z,14,FALSE)</f>
        <v/>
      </c>
    </row>
    <row r="205" ht="15.75" customHeight="1">
      <c r="A205" s="53" t="s">
        <v>5267</v>
      </c>
      <c r="B205" s="54">
        <v>1.0</v>
      </c>
      <c r="C205" s="54" t="s">
        <v>4887</v>
      </c>
      <c r="D205" s="55" t="str">
        <f t="shared" si="1"/>
        <v>1G</v>
      </c>
      <c r="E205" s="55" t="str">
        <f>VLOOKUP(D205,'KELAS (REFERENSI)'!$E$1:$J$68,6,FALSE)</f>
        <v>HARPER</v>
      </c>
      <c r="F205" s="56" t="str">
        <f t="shared" si="2"/>
        <v>PETUGAS.0204/SPK/SE/PML/3172/2026</v>
      </c>
      <c r="G205" s="61" t="s">
        <v>4789</v>
      </c>
      <c r="H205" s="56" t="str">
        <f>VLOOKUP(G205,'MITRA (REFERENSI)'!$A:$Z,16,FALSE)</f>
        <v>317222091116</v>
      </c>
      <c r="I205" s="56" t="str">
        <f>VLOOKUP(G205,'MITRA (REFERENSI)'!$A:$Z,25,FALSE)</f>
        <v>0</v>
      </c>
      <c r="J205" s="55" t="str">
        <f>VLOOKUP(G205,'MITRA (REFERENSI)'!$A:$Z,26,FALSE)</f>
        <v>#REF!</v>
      </c>
      <c r="K205" s="55" t="str">
        <f>VLOOKUP(G205,'MITRA (REFERENSI)'!$A:$Z,15,FALSE)</f>
        <v>+62 896-9927-1192</v>
      </c>
      <c r="L205" s="55" t="str">
        <f>VLOOKUP(G205,'MITRA (REFERENSI)'!$A:$Z,15,FALSE)</f>
        <v>+62 896-9927-1192</v>
      </c>
      <c r="M205" s="55" t="str">
        <f>IF(B205=1,'KELAS (REFERENSI)'!M205,IF(B205=2,'KELAS (REFERENSI)'!M220,IF(B205=3,'KELAS (REFERENSI)'!M235,IF(B205=4,'KELAS (REFERENSI)'!M250,""))))</f>
        <v/>
      </c>
      <c r="N205" s="55" t="str">
        <f>IF(B205=1,'KELAS (REFERENSI)'!N205,IF(B205=2,'KELAS (REFERENSI)'!N220,IF(B205=3,'KELAS (REFERENSI)'!N235,IF(B205=4,'KELAS (REFERENSI)'!N250,""))))</f>
        <v/>
      </c>
      <c r="O205" s="55" t="str">
        <f>IF(B205=1,'KELAS (REFERENSI)'!O205,IF(B205=2,'KELAS (REFERENSI)'!O220,IF(B205=3,'KELAS (REFERENSI)'!O235,IF(B205=4,'KELAS (REFERENSI)'!O250,""))))</f>
        <v/>
      </c>
      <c r="P205" s="55" t="str">
        <f>IF(B205=1,'KELAS (REFERENSI)'!P205,IF(B205=2,'KELAS (REFERENSI)'!P220,IF(B205=3,'KELAS (REFERENSI)'!P235,IF(B205=4,'KELAS (REFERENSI)'!P250,""))))</f>
        <v/>
      </c>
      <c r="Q205" s="55" t="str">
        <f t="shared" si="4"/>
        <v>BPS Kota Jakarta Timur</v>
      </c>
      <c r="R205" s="55" t="str">
        <f t="shared" si="56"/>
        <v>#REF!</v>
      </c>
      <c r="S205" s="55" t="str">
        <f t="shared" ref="S205:T205" si="213">S204</f>
        <v>15 Juni sampai dengan 31 Agustus 2026</v>
      </c>
      <c r="T205" s="55" t="str">
        <f t="shared" si="213"/>
        <v>31 Agustus 2026</v>
      </c>
      <c r="U205" s="59" t="str">
        <f>VLOOKUP(G205,'MITRA (REFERENSI)'!$A:$Z,17,FALSE)</f>
        <v>zaimasari16@gmail.com</v>
      </c>
      <c r="V205" s="59" t="str">
        <f>VLOOKUP(G205,'MITRA (REFERENSI)'!$A:$Z,11,FALSE)</f>
        <v>Pr</v>
      </c>
      <c r="W205" s="60"/>
      <c r="X205" s="61" t="s">
        <v>7084</v>
      </c>
      <c r="Y205" s="64" t="s">
        <v>4888</v>
      </c>
      <c r="Z205" s="62"/>
      <c r="AA205" s="63"/>
      <c r="AB205" s="62"/>
      <c r="AC205" s="62"/>
      <c r="AD205" s="62"/>
      <c r="AE205" s="62"/>
      <c r="AF205" s="62"/>
      <c r="AG205" s="72"/>
      <c r="AH205" s="72"/>
      <c r="AI205" s="72"/>
      <c r="AJ205" s="72"/>
      <c r="AK205" s="59" t="str">
        <f>VLOOKUP(G205,'MITRA (REFERENSI)'!$A:$Z,5,FALSE)</f>
        <v>Jl Rawadas RT 02 RW 03</v>
      </c>
      <c r="AL205" s="59" t="str">
        <f>VLOOKUP(G205,'MITRA (REFERENSI)'!$A:$Z,13,FALSE)</f>
        <v>Mengurus Rumah Tangga</v>
      </c>
      <c r="AM205" s="59" t="str">
        <f>VLOOKUP(G205,'MITRA (REFERENSI)'!$A:$Z,14,FALSE)</f>
        <v>0</v>
      </c>
    </row>
    <row r="206" ht="15.75" customHeight="1">
      <c r="A206" s="53" t="s">
        <v>5268</v>
      </c>
      <c r="B206" s="54">
        <v>1.0</v>
      </c>
      <c r="C206" s="54" t="s">
        <v>4887</v>
      </c>
      <c r="D206" s="55" t="str">
        <f t="shared" si="1"/>
        <v>1G</v>
      </c>
      <c r="E206" s="55" t="str">
        <f>VLOOKUP(D206,'KELAS (REFERENSI)'!$E$1:$J$68,6,FALSE)</f>
        <v>HARPER</v>
      </c>
      <c r="F206" s="56" t="str">
        <f t="shared" si="2"/>
        <v>PETUGAS.0205/SPK/SE/PML/3172/2026</v>
      </c>
      <c r="G206" s="61" t="s">
        <v>1548</v>
      </c>
      <c r="H206" s="56" t="str">
        <f>VLOOKUP(G206,'MITRA (REFERENSI)'!$A:$Z,16,FALSE)</f>
        <v>317222091188</v>
      </c>
      <c r="I206" s="56" t="str">
        <f>VLOOKUP(G206,'MITRA (REFERENSI)'!$A:$Z,25,FALSE)</f>
        <v>Wiraswasta</v>
      </c>
      <c r="J206" s="55" t="str">
        <f>VLOOKUP(G206,'MITRA (REFERENSI)'!$A:$Z,26,FALSE)</f>
        <v>#REF!</v>
      </c>
      <c r="K206" s="55" t="str">
        <f>VLOOKUP(G206,'MITRA (REFERENSI)'!$A:$Z,15,FALSE)</f>
        <v>+62 812-8863-600</v>
      </c>
      <c r="L206" s="55" t="str">
        <f>VLOOKUP(G206,'MITRA (REFERENSI)'!$A:$Z,15,FALSE)</f>
        <v>+62 812-8863-600</v>
      </c>
      <c r="M206" s="55" t="str">
        <f>IF(B206=1,'KELAS (REFERENSI)'!M206,IF(B206=2,'KELAS (REFERENSI)'!M221,IF(B206=3,'KELAS (REFERENSI)'!M236,IF(B206=4,'KELAS (REFERENSI)'!M251,""))))</f>
        <v/>
      </c>
      <c r="N206" s="55" t="str">
        <f>IF(B206=1,'KELAS (REFERENSI)'!N206,IF(B206=2,'KELAS (REFERENSI)'!N221,IF(B206=3,'KELAS (REFERENSI)'!N236,IF(B206=4,'KELAS (REFERENSI)'!N251,""))))</f>
        <v/>
      </c>
      <c r="O206" s="55" t="str">
        <f>IF(B206=1,'KELAS (REFERENSI)'!O206,IF(B206=2,'KELAS (REFERENSI)'!O221,IF(B206=3,'KELAS (REFERENSI)'!O236,IF(B206=4,'KELAS (REFERENSI)'!O251,""))))</f>
        <v/>
      </c>
      <c r="P206" s="55" t="str">
        <f>IF(B206=1,'KELAS (REFERENSI)'!P206,IF(B206=2,'KELAS (REFERENSI)'!P221,IF(B206=3,'KELAS (REFERENSI)'!P236,IF(B206=4,'KELAS (REFERENSI)'!P251,""))))</f>
        <v/>
      </c>
      <c r="Q206" s="55" t="str">
        <f t="shared" si="4"/>
        <v>BPS Kota Jakarta Timur</v>
      </c>
      <c r="R206" s="55" t="str">
        <f t="shared" si="56"/>
        <v>#REF!</v>
      </c>
      <c r="S206" s="55" t="str">
        <f t="shared" ref="S206:T206" si="214">S205</f>
        <v>15 Juni sampai dengan 31 Agustus 2026</v>
      </c>
      <c r="T206" s="55" t="str">
        <f t="shared" si="214"/>
        <v>31 Agustus 2026</v>
      </c>
      <c r="U206" s="59" t="str">
        <f>VLOOKUP(G206,'MITRA (REFERENSI)'!$A:$Z,17,FALSE)</f>
        <v>hahihibberak@gmail.com</v>
      </c>
      <c r="V206" s="59" t="str">
        <f>VLOOKUP(G206,'MITRA (REFERENSI)'!$A:$Z,11,FALSE)</f>
        <v>Lk</v>
      </c>
      <c r="W206" s="60"/>
      <c r="X206" s="61" t="s">
        <v>7084</v>
      </c>
      <c r="Y206" s="64" t="s">
        <v>4888</v>
      </c>
      <c r="Z206" s="62"/>
      <c r="AA206" s="63"/>
      <c r="AB206" s="62"/>
      <c r="AC206" s="62"/>
      <c r="AD206" s="62"/>
      <c r="AE206" s="62"/>
      <c r="AF206" s="62"/>
      <c r="AG206" s="72"/>
      <c r="AH206" s="72"/>
      <c r="AI206" s="72"/>
      <c r="AJ206" s="72"/>
      <c r="AK206" s="59" t="str">
        <f>VLOOKUP(G206,'MITRA (REFERENSI)'!$A:$Z,5,FALSE)</f>
        <v>Rawadas RT 08 RW 03</v>
      </c>
      <c r="AL206" s="59" t="str">
        <f>VLOOKUP(G206,'MITRA (REFERENSI)'!$A:$Z,13,FALSE)</f>
        <v>Wiraswasta</v>
      </c>
      <c r="AM206" s="59" t="str">
        <f>VLOOKUP(G206,'MITRA (REFERENSI)'!$A:$Z,14,FALSE)</f>
        <v/>
      </c>
    </row>
    <row r="207" ht="15.75" customHeight="1">
      <c r="A207" s="53" t="s">
        <v>5269</v>
      </c>
      <c r="B207" s="54">
        <v>1.0</v>
      </c>
      <c r="C207" s="54" t="s">
        <v>4887</v>
      </c>
      <c r="D207" s="55" t="str">
        <f t="shared" si="1"/>
        <v>1G</v>
      </c>
      <c r="E207" s="55" t="str">
        <f>VLOOKUP(D207,'KELAS (REFERENSI)'!$E$1:$J$68,6,FALSE)</f>
        <v>HARPER</v>
      </c>
      <c r="F207" s="56" t="str">
        <f t="shared" si="2"/>
        <v>PETUGAS.0206/SPK/SE/PML/3172/2026</v>
      </c>
      <c r="G207" s="61" t="s">
        <v>3313</v>
      </c>
      <c r="H207" s="56" t="str">
        <f>VLOOKUP(G207,'MITRA (REFERENSI)'!$A:$Z,16,FALSE)</f>
        <v>317222091374</v>
      </c>
      <c r="I207" s="56" t="str">
        <f>VLOOKUP(G207,'MITRA (REFERENSI)'!$A:$Z,25,FALSE)</f>
        <v>0</v>
      </c>
      <c r="J207" s="55" t="str">
        <f>VLOOKUP(G207,'MITRA (REFERENSI)'!$A:$Z,26,FALSE)</f>
        <v>#REF!</v>
      </c>
      <c r="K207" s="55" t="str">
        <f>VLOOKUP(G207,'MITRA (REFERENSI)'!$A:$Z,15,FALSE)</f>
        <v>+62 899-9149-172</v>
      </c>
      <c r="L207" s="55" t="str">
        <f>VLOOKUP(G207,'MITRA (REFERENSI)'!$A:$Z,15,FALSE)</f>
        <v>+62 899-9149-172</v>
      </c>
      <c r="M207" s="55" t="str">
        <f>IF(B207=1,'KELAS (REFERENSI)'!M207,IF(B207=2,'KELAS (REFERENSI)'!M222,IF(B207=3,'KELAS (REFERENSI)'!M237,IF(B207=4,'KELAS (REFERENSI)'!M252,""))))</f>
        <v/>
      </c>
      <c r="N207" s="55" t="str">
        <f>IF(B207=1,'KELAS (REFERENSI)'!N207,IF(B207=2,'KELAS (REFERENSI)'!N222,IF(B207=3,'KELAS (REFERENSI)'!N237,IF(B207=4,'KELAS (REFERENSI)'!N252,""))))</f>
        <v/>
      </c>
      <c r="O207" s="55" t="str">
        <f>IF(B207=1,'KELAS (REFERENSI)'!O207,IF(B207=2,'KELAS (REFERENSI)'!O222,IF(B207=3,'KELAS (REFERENSI)'!O237,IF(B207=4,'KELAS (REFERENSI)'!O252,""))))</f>
        <v/>
      </c>
      <c r="P207" s="55" t="str">
        <f>IF(B207=1,'KELAS (REFERENSI)'!P207,IF(B207=2,'KELAS (REFERENSI)'!P222,IF(B207=3,'KELAS (REFERENSI)'!P237,IF(B207=4,'KELAS (REFERENSI)'!P252,""))))</f>
        <v/>
      </c>
      <c r="Q207" s="55" t="str">
        <f t="shared" si="4"/>
        <v>BPS Kota Jakarta Timur</v>
      </c>
      <c r="R207" s="55" t="str">
        <f t="shared" si="56"/>
        <v>#REF!</v>
      </c>
      <c r="S207" s="55" t="str">
        <f t="shared" ref="S207:T207" si="215">S206</f>
        <v>15 Juni sampai dengan 31 Agustus 2026</v>
      </c>
      <c r="T207" s="55" t="str">
        <f t="shared" si="215"/>
        <v>31 Agustus 2026</v>
      </c>
      <c r="U207" s="59" t="str">
        <f>VLOOKUP(G207,'MITRA (REFERENSI)'!$A:$Z,17,FALSE)</f>
        <v>restipuspita.rp@gmail.com</v>
      </c>
      <c r="V207" s="59" t="str">
        <f>VLOOKUP(G207,'MITRA (REFERENSI)'!$A:$Z,11,FALSE)</f>
        <v>Pr</v>
      </c>
      <c r="W207" s="60"/>
      <c r="X207" s="61" t="s">
        <v>7084</v>
      </c>
      <c r="Y207" s="64" t="s">
        <v>4888</v>
      </c>
      <c r="Z207" s="62"/>
      <c r="AA207" s="63"/>
      <c r="AB207" s="62"/>
      <c r="AC207" s="62"/>
      <c r="AD207" s="62"/>
      <c r="AE207" s="62"/>
      <c r="AF207" s="62"/>
      <c r="AG207" s="72"/>
      <c r="AH207" s="72"/>
      <c r="AI207" s="72"/>
      <c r="AJ207" s="72"/>
      <c r="AK207" s="59" t="str">
        <f>VLOOKUP(G207,'MITRA (REFERENSI)'!$A:$Z,5,FALSE)</f>
        <v>Kp. Rawadas</v>
      </c>
      <c r="AL207" s="59" t="str">
        <f>VLOOKUP(G207,'MITRA (REFERENSI)'!$A:$Z,13,FALSE)</f>
        <v>Wiraswasta</v>
      </c>
      <c r="AM207" s="59" t="str">
        <f>VLOOKUP(G207,'MITRA (REFERENSI)'!$A:$Z,14,FALSE)</f>
        <v>0</v>
      </c>
    </row>
    <row r="208" ht="15.75" customHeight="1">
      <c r="A208" s="53" t="s">
        <v>5270</v>
      </c>
      <c r="B208" s="54">
        <v>1.0</v>
      </c>
      <c r="C208" s="54" t="s">
        <v>4887</v>
      </c>
      <c r="D208" s="55" t="str">
        <f t="shared" si="1"/>
        <v>1G</v>
      </c>
      <c r="E208" s="55" t="str">
        <f>VLOOKUP(D208,'KELAS (REFERENSI)'!$E$1:$J$68,6,FALSE)</f>
        <v>HARPER</v>
      </c>
      <c r="F208" s="56" t="str">
        <f t="shared" si="2"/>
        <v>PETUGAS.0207/SPK/SE/PML/3172/2026</v>
      </c>
      <c r="G208" s="61" t="s">
        <v>1221</v>
      </c>
      <c r="H208" s="56" t="str">
        <f>VLOOKUP(G208,'MITRA (REFERENSI)'!$A:$Z,16,FALSE)</f>
        <v>317222091550</v>
      </c>
      <c r="I208" s="56" t="str">
        <f>VLOOKUP(G208,'MITRA (REFERENSI)'!$A:$Z,25,FALSE)</f>
        <v>Helper event online shop</v>
      </c>
      <c r="J208" s="55" t="str">
        <f>VLOOKUP(G208,'MITRA (REFERENSI)'!$A:$Z,26,FALSE)</f>
        <v>#REF!</v>
      </c>
      <c r="K208" s="55" t="str">
        <f>VLOOKUP(G208,'MITRA (REFERENSI)'!$A:$Z,15,FALSE)</f>
        <v>+62 813-1715-2539</v>
      </c>
      <c r="L208" s="55" t="str">
        <f>VLOOKUP(G208,'MITRA (REFERENSI)'!$A:$Z,15,FALSE)</f>
        <v>+62 813-1715-2539</v>
      </c>
      <c r="M208" s="55" t="str">
        <f>IF(B208=1,'KELAS (REFERENSI)'!M208,IF(B208=2,'KELAS (REFERENSI)'!M223,IF(B208=3,'KELAS (REFERENSI)'!M238,IF(B208=4,'KELAS (REFERENSI)'!M253,""))))</f>
        <v/>
      </c>
      <c r="N208" s="55" t="str">
        <f>IF(B208=1,'KELAS (REFERENSI)'!N208,IF(B208=2,'KELAS (REFERENSI)'!N223,IF(B208=3,'KELAS (REFERENSI)'!N238,IF(B208=4,'KELAS (REFERENSI)'!N253,""))))</f>
        <v/>
      </c>
      <c r="O208" s="55" t="str">
        <f>IF(B208=1,'KELAS (REFERENSI)'!O208,IF(B208=2,'KELAS (REFERENSI)'!O223,IF(B208=3,'KELAS (REFERENSI)'!O238,IF(B208=4,'KELAS (REFERENSI)'!O253,""))))</f>
        <v/>
      </c>
      <c r="P208" s="55" t="str">
        <f>IF(B208=1,'KELAS (REFERENSI)'!P208,IF(B208=2,'KELAS (REFERENSI)'!P223,IF(B208=3,'KELAS (REFERENSI)'!P238,IF(B208=4,'KELAS (REFERENSI)'!P253,""))))</f>
        <v/>
      </c>
      <c r="Q208" s="55" t="str">
        <f t="shared" si="4"/>
        <v>BPS Kota Jakarta Timur</v>
      </c>
      <c r="R208" s="55" t="str">
        <f t="shared" si="56"/>
        <v>#REF!</v>
      </c>
      <c r="S208" s="55" t="str">
        <f t="shared" ref="S208:T208" si="216">S207</f>
        <v>15 Juni sampai dengan 31 Agustus 2026</v>
      </c>
      <c r="T208" s="55" t="str">
        <f t="shared" si="216"/>
        <v>31 Agustus 2026</v>
      </c>
      <c r="U208" s="59" t="str">
        <f>VLOOKUP(G208,'MITRA (REFERENSI)'!$A:$Z,17,FALSE)</f>
        <v>ekkyjaya03@gmail.com</v>
      </c>
      <c r="V208" s="59" t="str">
        <f>VLOOKUP(G208,'MITRA (REFERENSI)'!$A:$Z,11,FALSE)</f>
        <v>Lk</v>
      </c>
      <c r="W208" s="60"/>
      <c r="X208" s="61" t="s">
        <v>7083</v>
      </c>
      <c r="Y208" s="64" t="s">
        <v>4888</v>
      </c>
      <c r="Z208" s="62"/>
      <c r="AA208" s="63"/>
      <c r="AB208" s="62"/>
      <c r="AC208" s="62"/>
      <c r="AD208" s="62"/>
      <c r="AE208" s="62"/>
      <c r="AF208" s="62"/>
      <c r="AG208" s="72"/>
      <c r="AH208" s="72"/>
      <c r="AI208" s="72"/>
      <c r="AJ208" s="72"/>
      <c r="AK208" s="59" t="str">
        <f>VLOOKUP(G208,'MITRA (REFERENSI)'!$A:$Z,5,FALSE)</f>
        <v>Jl H Naman swakarsa 4 rt 010 rw 003 pondok kelapa duren sawit jakarta timur</v>
      </c>
      <c r="AL208" s="59" t="str">
        <f>VLOOKUP(G208,'MITRA (REFERENSI)'!$A:$Z,13,FALSE)</f>
        <v>Lainnya</v>
      </c>
      <c r="AM208" s="59" t="str">
        <f>VLOOKUP(G208,'MITRA (REFERENSI)'!$A:$Z,14,FALSE)</f>
        <v>Helper event online shop</v>
      </c>
    </row>
    <row r="209" ht="15.75" customHeight="1">
      <c r="A209" s="53" t="s">
        <v>5271</v>
      </c>
      <c r="B209" s="54">
        <v>1.0</v>
      </c>
      <c r="C209" s="54" t="s">
        <v>4887</v>
      </c>
      <c r="D209" s="55" t="str">
        <f t="shared" si="1"/>
        <v>1G</v>
      </c>
      <c r="E209" s="55" t="str">
        <f>VLOOKUP(D209,'KELAS (REFERENSI)'!$E$1:$J$68,6,FALSE)</f>
        <v>HARPER</v>
      </c>
      <c r="F209" s="56" t="str">
        <f t="shared" si="2"/>
        <v>PETUGAS.0208/SPK/SE/PML/3172/2026</v>
      </c>
      <c r="G209" s="61" t="s">
        <v>3789</v>
      </c>
      <c r="H209" s="56" t="str">
        <f>VLOOKUP(G209,'MITRA (REFERENSI)'!$A:$Z,16,FALSE)</f>
        <v>317222120011</v>
      </c>
      <c r="I209" s="56" t="str">
        <f>VLOOKUP(G209,'MITRA (REFERENSI)'!$A:$Z,25,FALSE)</f>
        <v>Belum bekerja</v>
      </c>
      <c r="J209" s="55" t="str">
        <f>VLOOKUP(G209,'MITRA (REFERENSI)'!$A:$Z,26,FALSE)</f>
        <v>#REF!</v>
      </c>
      <c r="K209" s="55" t="str">
        <f>VLOOKUP(G209,'MITRA (REFERENSI)'!$A:$Z,15,FALSE)</f>
        <v>+62 857-1803-2452</v>
      </c>
      <c r="L209" s="55" t="str">
        <f>VLOOKUP(G209,'MITRA (REFERENSI)'!$A:$Z,15,FALSE)</f>
        <v>+62 857-1803-2452</v>
      </c>
      <c r="M209" s="55" t="str">
        <f>IF(B209=1,'KELAS (REFERENSI)'!M209,IF(B209=2,'KELAS (REFERENSI)'!M224,IF(B209=3,'KELAS (REFERENSI)'!M239,IF(B209=4,'KELAS (REFERENSI)'!M254,""))))</f>
        <v/>
      </c>
      <c r="N209" s="55" t="str">
        <f>IF(B209=1,'KELAS (REFERENSI)'!N209,IF(B209=2,'KELAS (REFERENSI)'!N224,IF(B209=3,'KELAS (REFERENSI)'!N239,IF(B209=4,'KELAS (REFERENSI)'!N254,""))))</f>
        <v/>
      </c>
      <c r="O209" s="55" t="str">
        <f>IF(B209=1,'KELAS (REFERENSI)'!O209,IF(B209=2,'KELAS (REFERENSI)'!O224,IF(B209=3,'KELAS (REFERENSI)'!O239,IF(B209=4,'KELAS (REFERENSI)'!O254,""))))</f>
        <v/>
      </c>
      <c r="P209" s="55" t="str">
        <f>IF(B209=1,'KELAS (REFERENSI)'!P209,IF(B209=2,'KELAS (REFERENSI)'!P224,IF(B209=3,'KELAS (REFERENSI)'!P239,IF(B209=4,'KELAS (REFERENSI)'!P254,""))))</f>
        <v/>
      </c>
      <c r="Q209" s="55" t="str">
        <f t="shared" si="4"/>
        <v>BPS Kota Jakarta Timur</v>
      </c>
      <c r="R209" s="55" t="str">
        <f t="shared" si="56"/>
        <v>#REF!</v>
      </c>
      <c r="S209" s="55" t="str">
        <f t="shared" ref="S209:T209" si="217">S208</f>
        <v>15 Juni sampai dengan 31 Agustus 2026</v>
      </c>
      <c r="T209" s="55" t="str">
        <f t="shared" si="217"/>
        <v>31 Agustus 2026</v>
      </c>
      <c r="U209" s="59" t="str">
        <f>VLOOKUP(G209,'MITRA (REFERENSI)'!$A:$Z,17,FALSE)</f>
        <v>Sithamrym06@gmail.com</v>
      </c>
      <c r="V209" s="59" t="str">
        <f>VLOOKUP(G209,'MITRA (REFERENSI)'!$A:$Z,11,FALSE)</f>
        <v>Pr</v>
      </c>
      <c r="W209" s="60"/>
      <c r="X209" s="61" t="s">
        <v>7084</v>
      </c>
      <c r="Y209" s="64" t="s">
        <v>4888</v>
      </c>
      <c r="Z209" s="62"/>
      <c r="AA209" s="63"/>
      <c r="AB209" s="62"/>
      <c r="AC209" s="62"/>
      <c r="AD209" s="62"/>
      <c r="AE209" s="62"/>
      <c r="AF209" s="62"/>
      <c r="AG209" s="72"/>
      <c r="AH209" s="72"/>
      <c r="AI209" s="72"/>
      <c r="AJ209" s="72"/>
      <c r="AK209" s="59" t="str">
        <f>VLOOKUP(G209,'MITRA (REFERENSI)'!$A:$Z,5,FALSE)</f>
        <v>Jakarta timur</v>
      </c>
      <c r="AL209" s="59" t="str">
        <f>VLOOKUP(G209,'MITRA (REFERENSI)'!$A:$Z,13,FALSE)</f>
        <v>Lainnya</v>
      </c>
      <c r="AM209" s="59" t="str">
        <f>VLOOKUP(G209,'MITRA (REFERENSI)'!$A:$Z,14,FALSE)</f>
        <v>Belum bekerja</v>
      </c>
    </row>
    <row r="210" ht="15.75" customHeight="1">
      <c r="A210" s="53" t="s">
        <v>5272</v>
      </c>
      <c r="B210" s="54">
        <v>1.0</v>
      </c>
      <c r="C210" s="54" t="s">
        <v>4887</v>
      </c>
      <c r="D210" s="55" t="str">
        <f t="shared" si="1"/>
        <v>1G</v>
      </c>
      <c r="E210" s="55" t="str">
        <f>VLOOKUP(D210,'KELAS (REFERENSI)'!$E$1:$J$68,6,FALSE)</f>
        <v>HARPER</v>
      </c>
      <c r="F210" s="56" t="str">
        <f t="shared" si="2"/>
        <v>PETUGAS.0209/SPK/SE/PML/3172/2026</v>
      </c>
      <c r="G210" s="61" t="s">
        <v>3052</v>
      </c>
      <c r="H210" s="56" t="str">
        <f>VLOOKUP(G210,'MITRA (REFERENSI)'!$A:$Z,16,FALSE)</f>
        <v>317223010005</v>
      </c>
      <c r="I210" s="56" t="str">
        <f>VLOOKUP(G210,'MITRA (REFERENSI)'!$A:$Z,25,FALSE)</f>
        <v>Mengurus Rumah Tangga</v>
      </c>
      <c r="J210" s="55" t="str">
        <f>VLOOKUP(G210,'MITRA (REFERENSI)'!$A:$Z,26,FALSE)</f>
        <v>#REF!</v>
      </c>
      <c r="K210" s="55" t="str">
        <f>VLOOKUP(G210,'MITRA (REFERENSI)'!$A:$Z,15,FALSE)</f>
        <v>+62 881-0256-10913</v>
      </c>
      <c r="L210" s="55" t="str">
        <f>VLOOKUP(G210,'MITRA (REFERENSI)'!$A:$Z,15,FALSE)</f>
        <v>+62 881-0256-10913</v>
      </c>
      <c r="M210" s="55" t="str">
        <f>IF(B210=1,'KELAS (REFERENSI)'!M210,IF(B210=2,'KELAS (REFERENSI)'!M225,IF(B210=3,'KELAS (REFERENSI)'!M240,IF(B210=4,'KELAS (REFERENSI)'!M255,""))))</f>
        <v/>
      </c>
      <c r="N210" s="55" t="str">
        <f>IF(B210=1,'KELAS (REFERENSI)'!N210,IF(B210=2,'KELAS (REFERENSI)'!N225,IF(B210=3,'KELAS (REFERENSI)'!N240,IF(B210=4,'KELAS (REFERENSI)'!N255,""))))</f>
        <v/>
      </c>
      <c r="O210" s="55" t="str">
        <f>IF(B210=1,'KELAS (REFERENSI)'!O210,IF(B210=2,'KELAS (REFERENSI)'!O225,IF(B210=3,'KELAS (REFERENSI)'!O240,IF(B210=4,'KELAS (REFERENSI)'!O255,""))))</f>
        <v/>
      </c>
      <c r="P210" s="55" t="str">
        <f>IF(B210=1,'KELAS (REFERENSI)'!P210,IF(B210=2,'KELAS (REFERENSI)'!P225,IF(B210=3,'KELAS (REFERENSI)'!P240,IF(B210=4,'KELAS (REFERENSI)'!P255,""))))</f>
        <v/>
      </c>
      <c r="Q210" s="55" t="str">
        <f t="shared" si="4"/>
        <v>BPS Kota Jakarta Timur</v>
      </c>
      <c r="R210" s="55" t="str">
        <f t="shared" si="56"/>
        <v>#REF!</v>
      </c>
      <c r="S210" s="55" t="str">
        <f t="shared" ref="S210:T210" si="218">S209</f>
        <v>15 Juni sampai dengan 31 Agustus 2026</v>
      </c>
      <c r="T210" s="55" t="str">
        <f t="shared" si="218"/>
        <v>31 Agustus 2026</v>
      </c>
      <c r="U210" s="59" t="str">
        <f>VLOOKUP(G210,'MITRA (REFERENSI)'!$A:$Z,17,FALSE)</f>
        <v>Offioktaria77@gmail.com</v>
      </c>
      <c r="V210" s="59" t="str">
        <f>VLOOKUP(G210,'MITRA (REFERENSI)'!$A:$Z,11,FALSE)</f>
        <v>Pr</v>
      </c>
      <c r="W210" s="60"/>
      <c r="X210" s="61" t="s">
        <v>7084</v>
      </c>
      <c r="Y210" s="64" t="s">
        <v>4888</v>
      </c>
      <c r="Z210" s="62"/>
      <c r="AA210" s="63"/>
      <c r="AB210" s="62"/>
      <c r="AC210" s="62"/>
      <c r="AD210" s="62"/>
      <c r="AE210" s="62"/>
      <c r="AF210" s="62"/>
      <c r="AG210" s="72"/>
      <c r="AH210" s="72"/>
      <c r="AI210" s="72"/>
      <c r="AJ210" s="72"/>
      <c r="AK210" s="59" t="str">
        <f>VLOOKUP(G210,'MITRA (REFERENSI)'!$A:$Z,5,FALSE)</f>
        <v>Jl. Mkj 22 no. 36 rt 002 rw 012</v>
      </c>
      <c r="AL210" s="59" t="str">
        <f>VLOOKUP(G210,'MITRA (REFERENSI)'!$A:$Z,13,FALSE)</f>
        <v>Mengurus Rumah Tangga</v>
      </c>
      <c r="AM210" s="59" t="str">
        <f>VLOOKUP(G210,'MITRA (REFERENSI)'!$A:$Z,14,FALSE)</f>
        <v/>
      </c>
    </row>
    <row r="211" ht="15.75" customHeight="1">
      <c r="A211" s="53" t="s">
        <v>5273</v>
      </c>
      <c r="B211" s="54">
        <v>1.0</v>
      </c>
      <c r="C211" s="54" t="s">
        <v>4887</v>
      </c>
      <c r="D211" s="55" t="str">
        <f t="shared" si="1"/>
        <v>1G</v>
      </c>
      <c r="E211" s="55" t="str">
        <f>VLOOKUP(D211,'KELAS (REFERENSI)'!$E$1:$J$68,6,FALSE)</f>
        <v>HARPER</v>
      </c>
      <c r="F211" s="56" t="str">
        <f t="shared" si="2"/>
        <v>PETUGAS.0210/SPK/SE/PML/3172/2026</v>
      </c>
      <c r="G211" s="61" t="s">
        <v>618</v>
      </c>
      <c r="H211" s="56" t="str">
        <f>VLOOKUP(G211,'MITRA (REFERENSI)'!$A:$Z,16,FALSE)</f>
        <v>317222110032</v>
      </c>
      <c r="I211" s="56" t="str">
        <f>VLOOKUP(G211,'MITRA (REFERENSI)'!$A:$Z,25,FALSE)</f>
        <v>Freelance</v>
      </c>
      <c r="J211" s="55" t="str">
        <f>VLOOKUP(G211,'MITRA (REFERENSI)'!$A:$Z,26,FALSE)</f>
        <v>#REF!</v>
      </c>
      <c r="K211" s="55" t="str">
        <f>VLOOKUP(G211,'MITRA (REFERENSI)'!$A:$Z,15,FALSE)</f>
        <v>+62 818-0709-4032</v>
      </c>
      <c r="L211" s="55" t="str">
        <f>VLOOKUP(G211,'MITRA (REFERENSI)'!$A:$Z,15,FALSE)</f>
        <v>+62 818-0709-4032</v>
      </c>
      <c r="M211" s="55" t="str">
        <f>IF(B211=1,'KELAS (REFERENSI)'!M211,IF(B211=2,'KELAS (REFERENSI)'!M226,IF(B211=3,'KELAS (REFERENSI)'!M241,IF(B211=4,'KELAS (REFERENSI)'!M256,""))))</f>
        <v/>
      </c>
      <c r="N211" s="55" t="str">
        <f>IF(B211=1,'KELAS (REFERENSI)'!N211,IF(B211=2,'KELAS (REFERENSI)'!N226,IF(B211=3,'KELAS (REFERENSI)'!N241,IF(B211=4,'KELAS (REFERENSI)'!N256,""))))</f>
        <v/>
      </c>
      <c r="O211" s="55" t="str">
        <f>IF(B211=1,'KELAS (REFERENSI)'!O211,IF(B211=2,'KELAS (REFERENSI)'!O226,IF(B211=3,'KELAS (REFERENSI)'!O241,IF(B211=4,'KELAS (REFERENSI)'!O256,""))))</f>
        <v/>
      </c>
      <c r="P211" s="55" t="str">
        <f>IF(B211=1,'KELAS (REFERENSI)'!P211,IF(B211=2,'KELAS (REFERENSI)'!P226,IF(B211=3,'KELAS (REFERENSI)'!P241,IF(B211=4,'KELAS (REFERENSI)'!P256,""))))</f>
        <v/>
      </c>
      <c r="Q211" s="55" t="str">
        <f t="shared" si="4"/>
        <v>BPS Kota Jakarta Timur</v>
      </c>
      <c r="R211" s="55" t="str">
        <f t="shared" si="56"/>
        <v>#REF!</v>
      </c>
      <c r="S211" s="55" t="str">
        <f t="shared" ref="S211:T211" si="219">S210</f>
        <v>15 Juni sampai dengan 31 Agustus 2026</v>
      </c>
      <c r="T211" s="55" t="str">
        <f t="shared" si="219"/>
        <v>31 Agustus 2026</v>
      </c>
      <c r="U211" s="59" t="str">
        <f>VLOOKUP(G211,'MITRA (REFERENSI)'!$A:$Z,17,FALSE)</f>
        <v>bayuerlangga0505@gmail.com</v>
      </c>
      <c r="V211" s="59" t="str">
        <f>VLOOKUP(G211,'MITRA (REFERENSI)'!$A:$Z,11,FALSE)</f>
        <v>Lk</v>
      </c>
      <c r="W211" s="60"/>
      <c r="X211" s="61" t="s">
        <v>7084</v>
      </c>
      <c r="Y211" s="64" t="s">
        <v>4888</v>
      </c>
      <c r="Z211" s="62"/>
      <c r="AA211" s="63"/>
      <c r="AB211" s="62"/>
      <c r="AC211" s="62"/>
      <c r="AD211" s="62"/>
      <c r="AE211" s="62"/>
      <c r="AF211" s="62"/>
      <c r="AG211" s="72"/>
      <c r="AH211" s="72"/>
      <c r="AI211" s="72"/>
      <c r="AJ211" s="72"/>
      <c r="AK211" s="59" t="str">
        <f>VLOOKUP(G211,'MITRA (REFERENSI)'!$A:$Z,5,FALSE)</f>
        <v>Jl. Balai Rakyat. RT 10, RW 09. No 10</v>
      </c>
      <c r="AL211" s="59" t="str">
        <f>VLOOKUP(G211,'MITRA (REFERENSI)'!$A:$Z,13,FALSE)</f>
        <v>Lainnya</v>
      </c>
      <c r="AM211" s="59" t="str">
        <f>VLOOKUP(G211,'MITRA (REFERENSI)'!$A:$Z,14,FALSE)</f>
        <v>Freelance</v>
      </c>
    </row>
    <row r="212" ht="15.75" customHeight="1">
      <c r="A212" s="53" t="s">
        <v>5274</v>
      </c>
      <c r="B212" s="54">
        <v>1.0</v>
      </c>
      <c r="C212" s="54" t="s">
        <v>4887</v>
      </c>
      <c r="D212" s="55" t="str">
        <f t="shared" si="1"/>
        <v>1G</v>
      </c>
      <c r="E212" s="55" t="str">
        <f>VLOOKUP(D212,'KELAS (REFERENSI)'!$E$1:$J$68,6,FALSE)</f>
        <v>HARPER</v>
      </c>
      <c r="F212" s="56" t="str">
        <f t="shared" si="2"/>
        <v>PETUGAS.0211/SPK/SE/PML/3172/2026</v>
      </c>
      <c r="G212" s="61" t="s">
        <v>3993</v>
      </c>
      <c r="H212" s="56" t="str">
        <f>VLOOKUP(G212,'MITRA (REFERENSI)'!$A:$Z,16,FALSE)</f>
        <v>317223030003</v>
      </c>
      <c r="I212" s="56" t="str">
        <f>VLOOKUP(G212,'MITRA (REFERENSI)'!$A:$Z,25,FALSE)</f>
        <v>Mengurus Rumah Tangga</v>
      </c>
      <c r="J212" s="55" t="str">
        <f>VLOOKUP(G212,'MITRA (REFERENSI)'!$A:$Z,26,FALSE)</f>
        <v>#REF!</v>
      </c>
      <c r="K212" s="55" t="str">
        <f>VLOOKUP(G212,'MITRA (REFERENSI)'!$A:$Z,15,FALSE)</f>
        <v>+62 856-8658-213</v>
      </c>
      <c r="L212" s="55" t="str">
        <f>VLOOKUP(G212,'MITRA (REFERENSI)'!$A:$Z,15,FALSE)</f>
        <v>+62 856-8658-213</v>
      </c>
      <c r="M212" s="55" t="str">
        <f>IF(B212=1,'KELAS (REFERENSI)'!M212,IF(B212=2,'KELAS (REFERENSI)'!M227,IF(B212=3,'KELAS (REFERENSI)'!M242,IF(B212=4,'KELAS (REFERENSI)'!M257,""))))</f>
        <v/>
      </c>
      <c r="N212" s="55" t="str">
        <f>IF(B212=1,'KELAS (REFERENSI)'!N212,IF(B212=2,'KELAS (REFERENSI)'!N227,IF(B212=3,'KELAS (REFERENSI)'!N242,IF(B212=4,'KELAS (REFERENSI)'!N257,""))))</f>
        <v/>
      </c>
      <c r="O212" s="55" t="str">
        <f>IF(B212=1,'KELAS (REFERENSI)'!O212,IF(B212=2,'KELAS (REFERENSI)'!O227,IF(B212=3,'KELAS (REFERENSI)'!O242,IF(B212=4,'KELAS (REFERENSI)'!O257,""))))</f>
        <v/>
      </c>
      <c r="P212" s="55" t="str">
        <f>IF(B212=1,'KELAS (REFERENSI)'!P212,IF(B212=2,'KELAS (REFERENSI)'!P227,IF(B212=3,'KELAS (REFERENSI)'!P242,IF(B212=4,'KELAS (REFERENSI)'!P257,""))))</f>
        <v/>
      </c>
      <c r="Q212" s="55" t="str">
        <f t="shared" si="4"/>
        <v>BPS Kota Jakarta Timur</v>
      </c>
      <c r="R212" s="55" t="str">
        <f t="shared" si="56"/>
        <v>#REF!</v>
      </c>
      <c r="S212" s="55" t="str">
        <f t="shared" ref="S212:T212" si="220">S211</f>
        <v>15 Juni sampai dengan 31 Agustus 2026</v>
      </c>
      <c r="T212" s="55" t="str">
        <f t="shared" si="220"/>
        <v>31 Agustus 2026</v>
      </c>
      <c r="U212" s="59" t="str">
        <f>VLOOKUP(G212,'MITRA (REFERENSI)'!$A:$Z,17,FALSE)</f>
        <v>ciciharyati36@gmail.com</v>
      </c>
      <c r="V212" s="59" t="str">
        <f>VLOOKUP(G212,'MITRA (REFERENSI)'!$A:$Z,11,FALSE)</f>
        <v>Pr</v>
      </c>
      <c r="W212" s="60"/>
      <c r="X212" s="61" t="s">
        <v>7083</v>
      </c>
      <c r="Y212" s="64" t="s">
        <v>4888</v>
      </c>
      <c r="Z212" s="62"/>
      <c r="AA212" s="63"/>
      <c r="AB212" s="62"/>
      <c r="AC212" s="62"/>
      <c r="AD212" s="62"/>
      <c r="AE212" s="62"/>
      <c r="AF212" s="62"/>
      <c r="AG212" s="72"/>
      <c r="AH212" s="72"/>
      <c r="AI212" s="72"/>
      <c r="AJ212" s="72"/>
      <c r="AK212" s="59" t="str">
        <f>VLOOKUP(G212,'MITRA (REFERENSI)'!$A:$Z,5,FALSE)</f>
        <v>Jl Malaka II/7/73</v>
      </c>
      <c r="AL212" s="59" t="str">
        <f>VLOOKUP(G212,'MITRA (REFERENSI)'!$A:$Z,13,FALSE)</f>
        <v>Mengurus Rumah Tangga</v>
      </c>
      <c r="AM212" s="59" t="str">
        <f>VLOOKUP(G212,'MITRA (REFERENSI)'!$A:$Z,14,FALSE)</f>
        <v/>
      </c>
    </row>
    <row r="213" ht="15.75" customHeight="1">
      <c r="A213" s="53" t="s">
        <v>5275</v>
      </c>
      <c r="B213" s="67">
        <v>1.0</v>
      </c>
      <c r="C213" s="67" t="s">
        <v>4887</v>
      </c>
      <c r="D213" s="55" t="str">
        <f t="shared" si="1"/>
        <v>1G</v>
      </c>
      <c r="E213" s="55" t="str">
        <f>VLOOKUP(D213,'KELAS (REFERENSI)'!$E$1:$J$68,6,FALSE)</f>
        <v>HARPER</v>
      </c>
      <c r="F213" s="56" t="str">
        <f t="shared" si="2"/>
        <v>PETUGAS.0212/SPK/SE/PML/3172/2026</v>
      </c>
      <c r="G213" s="68" t="s">
        <v>7090</v>
      </c>
      <c r="H213" s="56" t="str">
        <f>VLOOKUP(G213,'MITRA (REFERENSI)'!$A:$Z,16,FALSE)</f>
        <v>#N/A</v>
      </c>
      <c r="I213" s="56" t="str">
        <f>VLOOKUP(G213,'MITRA (REFERENSI)'!$A:$Z,25,FALSE)</f>
        <v>#N/A</v>
      </c>
      <c r="J213" s="55" t="str">
        <f>VLOOKUP(G213,'MITRA (REFERENSI)'!$A:$Z,26,FALSE)</f>
        <v>#N/A</v>
      </c>
      <c r="K213" s="55" t="str">
        <f>VLOOKUP(G213,'MITRA (REFERENSI)'!$A:$Z,15,FALSE)</f>
        <v>#N/A</v>
      </c>
      <c r="L213" s="55" t="str">
        <f>VLOOKUP(G213,'MITRA (REFERENSI)'!$A:$Z,15,FALSE)</f>
        <v>#N/A</v>
      </c>
      <c r="M213" s="55" t="str">
        <f>IF(B213=1,'KELAS (REFERENSI)'!M213,IF(B213=2,'KELAS (REFERENSI)'!M228,IF(B213=3,'KELAS (REFERENSI)'!M243,IF(B213=4,'KELAS (REFERENSI)'!M258,""))))</f>
        <v/>
      </c>
      <c r="N213" s="55" t="str">
        <f>IF(B213=1,'KELAS (REFERENSI)'!N213,IF(B213=2,'KELAS (REFERENSI)'!N228,IF(B213=3,'KELAS (REFERENSI)'!N243,IF(B213=4,'KELAS (REFERENSI)'!N258,""))))</f>
        <v/>
      </c>
      <c r="O213" s="55" t="str">
        <f>IF(B213=1,'KELAS (REFERENSI)'!O213,IF(B213=2,'KELAS (REFERENSI)'!O228,IF(B213=3,'KELAS (REFERENSI)'!O243,IF(B213=4,'KELAS (REFERENSI)'!O258,""))))</f>
        <v/>
      </c>
      <c r="P213" s="55" t="str">
        <f>IF(B213=1,'KELAS (REFERENSI)'!P213,IF(B213=2,'KELAS (REFERENSI)'!P228,IF(B213=3,'KELAS (REFERENSI)'!P243,IF(B213=4,'KELAS (REFERENSI)'!P258,""))))</f>
        <v/>
      </c>
      <c r="Q213" s="55" t="str">
        <f t="shared" si="4"/>
        <v>BPS Kota Jakarta Timur</v>
      </c>
      <c r="R213" s="55" t="str">
        <f t="shared" si="56"/>
        <v>#REF!</v>
      </c>
      <c r="S213" s="55" t="str">
        <f t="shared" ref="S213:T213" si="221">S212</f>
        <v>15 Juni sampai dengan 31 Agustus 2026</v>
      </c>
      <c r="T213" s="55" t="str">
        <f t="shared" si="221"/>
        <v>31 Agustus 2026</v>
      </c>
      <c r="U213" s="69" t="str">
        <f>VLOOKUP(G213,'MITRA (REFERENSI)'!$A:$Z,17,FALSE)</f>
        <v>#N/A</v>
      </c>
      <c r="V213" s="59" t="str">
        <f>VLOOKUP(G213,'MITRA (REFERENSI)'!$A:$Z,11,FALSE)</f>
        <v>#N/A</v>
      </c>
      <c r="W213" s="60"/>
      <c r="X213" s="61" t="s">
        <v>4825</v>
      </c>
      <c r="Y213" s="70" t="s">
        <v>5062</v>
      </c>
      <c r="Z213" s="62"/>
      <c r="AA213" s="71" t="str">
        <f>VLOOKUP(G213,'PEGAWAI (REFERENSI)'!$A:$E,4,FALSE)</f>
        <v>#N/A</v>
      </c>
      <c r="AB213" s="62"/>
      <c r="AC213" s="62"/>
      <c r="AD213" s="62"/>
      <c r="AE213" s="62"/>
      <c r="AF213" s="62"/>
      <c r="AG213" s="72"/>
      <c r="AH213" s="72"/>
      <c r="AI213" s="72"/>
      <c r="AJ213" s="72"/>
      <c r="AK213" s="59" t="str">
        <f>VLOOKUP(G213,'MITRA (REFERENSI)'!$A:$Z,5,FALSE)</f>
        <v>#N/A</v>
      </c>
      <c r="AL213" s="59" t="str">
        <f>VLOOKUP(G213,'MITRA (REFERENSI)'!$A:$Z,13,FALSE)</f>
        <v>#N/A</v>
      </c>
      <c r="AM213" s="59" t="str">
        <f>VLOOKUP(G213,'MITRA (REFERENSI)'!$A:$Z,14,FALSE)</f>
        <v>#N/A</v>
      </c>
    </row>
    <row r="214" ht="15.75" customHeight="1">
      <c r="A214" s="53" t="s">
        <v>5276</v>
      </c>
      <c r="B214" s="67">
        <v>1.0</v>
      </c>
      <c r="C214" s="67" t="s">
        <v>4887</v>
      </c>
      <c r="D214" s="55" t="str">
        <f t="shared" si="1"/>
        <v>1G</v>
      </c>
      <c r="E214" s="55" t="str">
        <f>VLOOKUP(D214,'KELAS (REFERENSI)'!$E$1:$J$68,6,FALSE)</f>
        <v>HARPER</v>
      </c>
      <c r="F214" s="56" t="str">
        <f t="shared" si="2"/>
        <v>PETUGAS.0213/SPK/SE/PML/3172/2026</v>
      </c>
      <c r="G214" s="75" t="s">
        <v>5013</v>
      </c>
      <c r="H214" s="56" t="str">
        <f>VLOOKUP(G214,'MITRA (REFERENSI)'!$A:$Z,16,FALSE)</f>
        <v>#N/A</v>
      </c>
      <c r="I214" s="56" t="str">
        <f>VLOOKUP(G214,'MITRA (REFERENSI)'!$A:$Z,25,FALSE)</f>
        <v>#N/A</v>
      </c>
      <c r="J214" s="55" t="str">
        <f>VLOOKUP(G214,'MITRA (REFERENSI)'!$A:$Z,26,FALSE)</f>
        <v>#N/A</v>
      </c>
      <c r="K214" s="55" t="str">
        <f>VLOOKUP(G214,'MITRA (REFERENSI)'!$A:$Z,15,FALSE)</f>
        <v>#N/A</v>
      </c>
      <c r="L214" s="55" t="str">
        <f>VLOOKUP(G214,'MITRA (REFERENSI)'!$A:$Z,15,FALSE)</f>
        <v>#N/A</v>
      </c>
      <c r="M214" s="55" t="str">
        <f>IF(B214=1,'KELAS (REFERENSI)'!M214,IF(B214=2,'KELAS (REFERENSI)'!M229,IF(B214=3,'KELAS (REFERENSI)'!M244,IF(B214=4,'KELAS (REFERENSI)'!M259,""))))</f>
        <v/>
      </c>
      <c r="N214" s="55" t="str">
        <f>IF(B214=1,'KELAS (REFERENSI)'!N214,IF(B214=2,'KELAS (REFERENSI)'!N229,IF(B214=3,'KELAS (REFERENSI)'!N244,IF(B214=4,'KELAS (REFERENSI)'!N259,""))))</f>
        <v/>
      </c>
      <c r="O214" s="55" t="str">
        <f>IF(B214=1,'KELAS (REFERENSI)'!O214,IF(B214=2,'KELAS (REFERENSI)'!O229,IF(B214=3,'KELAS (REFERENSI)'!O244,IF(B214=4,'KELAS (REFERENSI)'!O259,""))))</f>
        <v/>
      </c>
      <c r="P214" s="55" t="str">
        <f>IF(B214=1,'KELAS (REFERENSI)'!P214,IF(B214=2,'KELAS (REFERENSI)'!P229,IF(B214=3,'KELAS (REFERENSI)'!P244,IF(B214=4,'KELAS (REFERENSI)'!P259,""))))</f>
        <v/>
      </c>
      <c r="Q214" s="55" t="str">
        <f t="shared" si="4"/>
        <v>BPS Kota Jakarta Timur</v>
      </c>
      <c r="R214" s="55" t="str">
        <f t="shared" si="56"/>
        <v>#REF!</v>
      </c>
      <c r="S214" s="55" t="str">
        <f t="shared" ref="S214:T214" si="222">S213</f>
        <v>15 Juni sampai dengan 31 Agustus 2026</v>
      </c>
      <c r="T214" s="55" t="str">
        <f t="shared" si="222"/>
        <v>31 Agustus 2026</v>
      </c>
      <c r="U214" s="69" t="str">
        <f>VLOOKUP(G214,'MITRA (REFERENSI)'!$A:$Z,17,FALSE)</f>
        <v>#N/A</v>
      </c>
      <c r="V214" s="59" t="str">
        <f>VLOOKUP(G214,'MITRA (REFERENSI)'!$A:$Z,11,FALSE)</f>
        <v>#N/A</v>
      </c>
      <c r="W214" s="60"/>
      <c r="X214" s="61" t="s">
        <v>4824</v>
      </c>
      <c r="Y214" s="70" t="s">
        <v>5062</v>
      </c>
      <c r="Z214" s="62"/>
      <c r="AA214" s="71" t="str">
        <f>VLOOKUP(G214,'PEGAWAI (REFERENSI)'!$A:$E,4,FALSE)</f>
        <v>Pengatur/II/c</v>
      </c>
      <c r="AB214" s="62"/>
      <c r="AC214" s="62"/>
      <c r="AD214" s="62"/>
      <c r="AE214" s="62"/>
      <c r="AF214" s="62"/>
      <c r="AG214" s="72"/>
      <c r="AH214" s="72"/>
      <c r="AI214" s="72"/>
      <c r="AJ214" s="72"/>
      <c r="AK214" s="59" t="str">
        <f>VLOOKUP(G214,'MITRA (REFERENSI)'!$A:$Z,5,FALSE)</f>
        <v>#N/A</v>
      </c>
      <c r="AL214" s="59" t="str">
        <f>VLOOKUP(G214,'MITRA (REFERENSI)'!$A:$Z,13,FALSE)</f>
        <v>#N/A</v>
      </c>
      <c r="AM214" s="59" t="str">
        <f>VLOOKUP(G214,'MITRA (REFERENSI)'!$A:$Z,14,FALSE)</f>
        <v>#N/A</v>
      </c>
    </row>
    <row r="215" ht="15.75" customHeight="1">
      <c r="A215" s="53" t="s">
        <v>5277</v>
      </c>
      <c r="B215" s="67">
        <v>1.0</v>
      </c>
      <c r="C215" s="67" t="s">
        <v>4887</v>
      </c>
      <c r="D215" s="55" t="str">
        <f t="shared" si="1"/>
        <v>1G</v>
      </c>
      <c r="E215" s="55" t="str">
        <f>VLOOKUP(D215,'KELAS (REFERENSI)'!$E$1:$J$68,6,FALSE)</f>
        <v>HARPER</v>
      </c>
      <c r="F215" s="56" t="str">
        <f t="shared" si="2"/>
        <v>PETUGAS.0214/SPK/SE/PML/3172/2026</v>
      </c>
      <c r="G215" s="75" t="s">
        <v>4973</v>
      </c>
      <c r="H215" s="56" t="str">
        <f>VLOOKUP(G215,'MITRA (REFERENSI)'!$A:$Z,16,FALSE)</f>
        <v>#N/A</v>
      </c>
      <c r="I215" s="56" t="str">
        <f>VLOOKUP(G215,'MITRA (REFERENSI)'!$A:$Z,25,FALSE)</f>
        <v>#N/A</v>
      </c>
      <c r="J215" s="55" t="str">
        <f>VLOOKUP(G215,'MITRA (REFERENSI)'!$A:$Z,26,FALSE)</f>
        <v>#N/A</v>
      </c>
      <c r="K215" s="55" t="str">
        <f>VLOOKUP(G215,'MITRA (REFERENSI)'!$A:$Z,15,FALSE)</f>
        <v>#N/A</v>
      </c>
      <c r="L215" s="55" t="str">
        <f>VLOOKUP(G215,'MITRA (REFERENSI)'!$A:$Z,15,FALSE)</f>
        <v>#N/A</v>
      </c>
      <c r="M215" s="55" t="str">
        <f>IF(B215=1,'KELAS (REFERENSI)'!M215,IF(B215=2,'KELAS (REFERENSI)'!M230,IF(B215=3,'KELAS (REFERENSI)'!M245,IF(B215=4,'KELAS (REFERENSI)'!M260,""))))</f>
        <v/>
      </c>
      <c r="N215" s="55" t="str">
        <f>IF(B215=1,'KELAS (REFERENSI)'!N215,IF(B215=2,'KELAS (REFERENSI)'!N230,IF(B215=3,'KELAS (REFERENSI)'!N245,IF(B215=4,'KELAS (REFERENSI)'!N260,""))))</f>
        <v/>
      </c>
      <c r="O215" s="55" t="str">
        <f>IF(B215=1,'KELAS (REFERENSI)'!O215,IF(B215=2,'KELAS (REFERENSI)'!O230,IF(B215=3,'KELAS (REFERENSI)'!O245,IF(B215=4,'KELAS (REFERENSI)'!O260,""))))</f>
        <v/>
      </c>
      <c r="P215" s="55" t="str">
        <f>IF(B215=1,'KELAS (REFERENSI)'!P215,IF(B215=2,'KELAS (REFERENSI)'!P230,IF(B215=3,'KELAS (REFERENSI)'!P245,IF(B215=4,'KELAS (REFERENSI)'!P260,""))))</f>
        <v/>
      </c>
      <c r="Q215" s="55" t="str">
        <f t="shared" si="4"/>
        <v>BPS Kota Jakarta Timur</v>
      </c>
      <c r="R215" s="55" t="str">
        <f t="shared" si="56"/>
        <v>#REF!</v>
      </c>
      <c r="S215" s="55" t="str">
        <f t="shared" ref="S215:T215" si="223">S214</f>
        <v>15 Juni sampai dengan 31 Agustus 2026</v>
      </c>
      <c r="T215" s="55" t="str">
        <f t="shared" si="223"/>
        <v>31 Agustus 2026</v>
      </c>
      <c r="U215" s="69" t="str">
        <f>VLOOKUP(G215,'MITRA (REFERENSI)'!$A:$Z,17,FALSE)</f>
        <v>#N/A</v>
      </c>
      <c r="V215" s="59" t="str">
        <f>VLOOKUP(G215,'MITRA (REFERENSI)'!$A:$Z,11,FALSE)</f>
        <v>#N/A</v>
      </c>
      <c r="W215" s="60"/>
      <c r="X215" s="61" t="s">
        <v>4824</v>
      </c>
      <c r="Y215" s="70" t="s">
        <v>5062</v>
      </c>
      <c r="Z215" s="62"/>
      <c r="AA215" s="71" t="str">
        <f>VLOOKUP(G215,'PEGAWAI (REFERENSI)'!$A:$E,4,FALSE)</f>
        <v>Penata/III/c</v>
      </c>
      <c r="AB215" s="62"/>
      <c r="AC215" s="62"/>
      <c r="AD215" s="62"/>
      <c r="AE215" s="62"/>
      <c r="AF215" s="62"/>
      <c r="AG215" s="72"/>
      <c r="AH215" s="72"/>
      <c r="AI215" s="72"/>
      <c r="AJ215" s="72"/>
      <c r="AK215" s="59" t="str">
        <f>VLOOKUP(G215,'MITRA (REFERENSI)'!$A:$Z,5,FALSE)</f>
        <v>#N/A</v>
      </c>
      <c r="AL215" s="59" t="str">
        <f>VLOOKUP(G215,'MITRA (REFERENSI)'!$A:$Z,13,FALSE)</f>
        <v>#N/A</v>
      </c>
      <c r="AM215" s="59" t="str">
        <f>VLOOKUP(G215,'MITRA (REFERENSI)'!$A:$Z,14,FALSE)</f>
        <v>#N/A</v>
      </c>
    </row>
    <row r="216" ht="15.75" customHeight="1">
      <c r="A216" s="53" t="s">
        <v>5278</v>
      </c>
      <c r="B216" s="54">
        <v>1.0</v>
      </c>
      <c r="C216" s="54" t="s">
        <v>4890</v>
      </c>
      <c r="D216" s="55" t="str">
        <f t="shared" si="1"/>
        <v>1H</v>
      </c>
      <c r="E216" s="55" t="str">
        <f>VLOOKUP(D216,'KELAS (REFERENSI)'!$E$1:$J$68,6,FALSE)</f>
        <v>HARPER</v>
      </c>
      <c r="F216" s="56" t="str">
        <f t="shared" si="2"/>
        <v>PETUGAS.0215/SPK/SE/PML/3172/2026</v>
      </c>
      <c r="G216" s="61" t="s">
        <v>180</v>
      </c>
      <c r="H216" s="56" t="str">
        <f>VLOOKUP(G216,'MITRA (REFERENSI)'!$A:$Z,16,FALSE)</f>
        <v>317223070004</v>
      </c>
      <c r="I216" s="56" t="str">
        <f>VLOOKUP(G216,'MITRA (REFERENSI)'!$A:$Z,25,FALSE)</f>
        <v>Mengurus Rumah Tangga</v>
      </c>
      <c r="J216" s="55" t="str">
        <f>VLOOKUP(G216,'MITRA (REFERENSI)'!$A:$Z,26,FALSE)</f>
        <v>#REF!</v>
      </c>
      <c r="K216" s="55" t="str">
        <f>VLOOKUP(G216,'MITRA (REFERENSI)'!$A:$Z,15,FALSE)</f>
        <v>+62 081-1815-895</v>
      </c>
      <c r="L216" s="55" t="str">
        <f>VLOOKUP(G216,'MITRA (REFERENSI)'!$A:$Z,15,FALSE)</f>
        <v>+62 081-1815-895</v>
      </c>
      <c r="M216" s="55" t="str">
        <f>IF(B216=1,'KELAS (REFERENSI)'!M216,IF(B216=2,'KELAS (REFERENSI)'!M231,IF(B216=3,'KELAS (REFERENSI)'!M246,IF(B216=4,'KELAS (REFERENSI)'!M261,""))))</f>
        <v/>
      </c>
      <c r="N216" s="55" t="str">
        <f>IF(B216=1,'KELAS (REFERENSI)'!N216,IF(B216=2,'KELAS (REFERENSI)'!N231,IF(B216=3,'KELAS (REFERENSI)'!N246,IF(B216=4,'KELAS (REFERENSI)'!N261,""))))</f>
        <v/>
      </c>
      <c r="O216" s="55" t="str">
        <f>IF(B216=1,'KELAS (REFERENSI)'!O216,IF(B216=2,'KELAS (REFERENSI)'!O231,IF(B216=3,'KELAS (REFERENSI)'!O246,IF(B216=4,'KELAS (REFERENSI)'!O261,""))))</f>
        <v/>
      </c>
      <c r="P216" s="55" t="str">
        <f>IF(B216=1,'KELAS (REFERENSI)'!P216,IF(B216=2,'KELAS (REFERENSI)'!P231,IF(B216=3,'KELAS (REFERENSI)'!P246,IF(B216=4,'KELAS (REFERENSI)'!P261,""))))</f>
        <v/>
      </c>
      <c r="Q216" s="55" t="str">
        <f t="shared" si="4"/>
        <v>BPS Kota Jakarta Timur</v>
      </c>
      <c r="R216" s="55" t="str">
        <f t="shared" si="56"/>
        <v>#REF!</v>
      </c>
      <c r="S216" s="55" t="str">
        <f t="shared" ref="S216:T216" si="224">S215</f>
        <v>15 Juni sampai dengan 31 Agustus 2026</v>
      </c>
      <c r="T216" s="55" t="str">
        <f t="shared" si="224"/>
        <v>31 Agustus 2026</v>
      </c>
      <c r="U216" s="59" t="str">
        <f>VLOOKUP(G216,'MITRA (REFERENSI)'!$A:$Z,17,FALSE)</f>
        <v>afiherprabawati@gmail.com</v>
      </c>
      <c r="V216" s="59" t="str">
        <f>VLOOKUP(G216,'MITRA (REFERENSI)'!$A:$Z,11,FALSE)</f>
        <v>Pr</v>
      </c>
      <c r="W216" s="60"/>
      <c r="X216" s="61" t="s">
        <v>7083</v>
      </c>
      <c r="Y216" s="64" t="s">
        <v>4888</v>
      </c>
      <c r="Z216" s="62"/>
      <c r="AA216" s="63"/>
      <c r="AB216" s="62"/>
      <c r="AC216" s="62"/>
      <c r="AD216" s="62"/>
      <c r="AE216" s="62"/>
      <c r="AF216" s="62"/>
      <c r="AG216" s="72"/>
      <c r="AH216" s="72"/>
      <c r="AI216" s="72"/>
      <c r="AJ216" s="72"/>
      <c r="AK216" s="59" t="str">
        <f>VLOOKUP(G216,'MITRA (REFERENSI)'!$A:$Z,5,FALSE)</f>
        <v>Jl flamboyan no 16 rt 1 rw 18</v>
      </c>
      <c r="AL216" s="59" t="str">
        <f>VLOOKUP(G216,'MITRA (REFERENSI)'!$A:$Z,13,FALSE)</f>
        <v>Mengurus Rumah Tangga</v>
      </c>
      <c r="AM216" s="59" t="str">
        <f>VLOOKUP(G216,'MITRA (REFERENSI)'!$A:$Z,14,FALSE)</f>
        <v/>
      </c>
    </row>
    <row r="217" ht="15.75" customHeight="1">
      <c r="A217" s="53" t="s">
        <v>5279</v>
      </c>
      <c r="B217" s="54">
        <v>1.0</v>
      </c>
      <c r="C217" s="54" t="s">
        <v>4890</v>
      </c>
      <c r="D217" s="55" t="str">
        <f t="shared" si="1"/>
        <v>1H</v>
      </c>
      <c r="E217" s="55" t="str">
        <f>VLOOKUP(D217,'KELAS (REFERENSI)'!$E$1:$J$68,6,FALSE)</f>
        <v>HARPER</v>
      </c>
      <c r="F217" s="56" t="str">
        <f t="shared" si="2"/>
        <v>PETUGAS.0216/SPK/SE/PML/3172/2026</v>
      </c>
      <c r="G217" s="61" t="s">
        <v>3878</v>
      </c>
      <c r="H217" s="56" t="str">
        <f>VLOOKUP(G217,'MITRA (REFERENSI)'!$A:$Z,16,FALSE)</f>
        <v>317225050063</v>
      </c>
      <c r="I217" s="56" t="str">
        <f>VLOOKUP(G217,'MITRA (REFERENSI)'!$A:$Z,25,FALSE)</f>
        <v>LMK</v>
      </c>
      <c r="J217" s="55" t="str">
        <f>VLOOKUP(G217,'MITRA (REFERENSI)'!$A:$Z,26,FALSE)</f>
        <v>#REF!</v>
      </c>
      <c r="K217" s="55" t="str">
        <f>VLOOKUP(G217,'MITRA (REFERENSI)'!$A:$Z,15,FALSE)</f>
        <v>+62 812-3047-6352</v>
      </c>
      <c r="L217" s="55" t="str">
        <f>VLOOKUP(G217,'MITRA (REFERENSI)'!$A:$Z,15,FALSE)</f>
        <v>+62 812-3047-6352</v>
      </c>
      <c r="M217" s="55" t="str">
        <f>IF(B217=1,'KELAS (REFERENSI)'!M217,IF(B217=2,'KELAS (REFERENSI)'!M232,IF(B217=3,'KELAS (REFERENSI)'!M247,IF(B217=4,'KELAS (REFERENSI)'!M262,""))))</f>
        <v/>
      </c>
      <c r="N217" s="55" t="str">
        <f>IF(B217=1,'KELAS (REFERENSI)'!N217,IF(B217=2,'KELAS (REFERENSI)'!N232,IF(B217=3,'KELAS (REFERENSI)'!N247,IF(B217=4,'KELAS (REFERENSI)'!N262,""))))</f>
        <v/>
      </c>
      <c r="O217" s="55" t="str">
        <f>IF(B217=1,'KELAS (REFERENSI)'!O217,IF(B217=2,'KELAS (REFERENSI)'!O232,IF(B217=3,'KELAS (REFERENSI)'!O247,IF(B217=4,'KELAS (REFERENSI)'!O262,""))))</f>
        <v/>
      </c>
      <c r="P217" s="55" t="str">
        <f>IF(B217=1,'KELAS (REFERENSI)'!P217,IF(B217=2,'KELAS (REFERENSI)'!P232,IF(B217=3,'KELAS (REFERENSI)'!P247,IF(B217=4,'KELAS (REFERENSI)'!P262,""))))</f>
        <v/>
      </c>
      <c r="Q217" s="55" t="str">
        <f t="shared" si="4"/>
        <v>BPS Kota Jakarta Timur</v>
      </c>
      <c r="R217" s="55" t="str">
        <f t="shared" si="56"/>
        <v>#REF!</v>
      </c>
      <c r="S217" s="55" t="str">
        <f t="shared" ref="S217:T217" si="225">S216</f>
        <v>15 Juni sampai dengan 31 Agustus 2026</v>
      </c>
      <c r="T217" s="55" t="str">
        <f t="shared" si="225"/>
        <v>31 Agustus 2026</v>
      </c>
      <c r="U217" s="59" t="str">
        <f>VLOOKUP(G217,'MITRA (REFERENSI)'!$A:$Z,17,FALSE)</f>
        <v>sitiirochani27@gmail.com</v>
      </c>
      <c r="V217" s="59" t="str">
        <f>VLOOKUP(G217,'MITRA (REFERENSI)'!$A:$Z,11,FALSE)</f>
        <v>Pr</v>
      </c>
      <c r="W217" s="60"/>
      <c r="X217" s="61" t="s">
        <v>7084</v>
      </c>
      <c r="Y217" s="64" t="s">
        <v>4888</v>
      </c>
      <c r="Z217" s="62"/>
      <c r="AA217" s="63"/>
      <c r="AB217" s="62"/>
      <c r="AC217" s="62"/>
      <c r="AD217" s="62"/>
      <c r="AE217" s="62"/>
      <c r="AF217" s="62"/>
      <c r="AG217" s="72"/>
      <c r="AH217" s="72"/>
      <c r="AI217" s="72"/>
      <c r="AJ217" s="72"/>
      <c r="AK217" s="59" t="str">
        <f>VLOOKUP(G217,'MITRA (REFERENSI)'!$A:$Z,5,FALSE)</f>
        <v>Kp. Pertanian Tengah No.8 RT 009/002</v>
      </c>
      <c r="AL217" s="59" t="str">
        <f>VLOOKUP(G217,'MITRA (REFERENSI)'!$A:$Z,13,FALSE)</f>
        <v>Lainnya</v>
      </c>
      <c r="AM217" s="59" t="str">
        <f>VLOOKUP(G217,'MITRA (REFERENSI)'!$A:$Z,14,FALSE)</f>
        <v>LMK</v>
      </c>
    </row>
    <row r="218" ht="15.75" customHeight="1">
      <c r="A218" s="53" t="s">
        <v>5280</v>
      </c>
      <c r="B218" s="54">
        <v>1.0</v>
      </c>
      <c r="C218" s="54" t="s">
        <v>4890</v>
      </c>
      <c r="D218" s="55" t="str">
        <f t="shared" si="1"/>
        <v>1H</v>
      </c>
      <c r="E218" s="55" t="str">
        <f>VLOOKUP(D218,'KELAS (REFERENSI)'!$E$1:$J$68,6,FALSE)</f>
        <v>HARPER</v>
      </c>
      <c r="F218" s="56" t="str">
        <f t="shared" si="2"/>
        <v>PETUGAS.0217/SPK/SE/PML/3172/2026</v>
      </c>
      <c r="G218" s="61" t="s">
        <v>4172</v>
      </c>
      <c r="H218" s="56" t="str">
        <f>VLOOKUP(G218,'MITRA (REFERENSI)'!$A:$Z,16,FALSE)</f>
        <v>317225050075</v>
      </c>
      <c r="I218" s="56" t="str">
        <f>VLOOKUP(G218,'MITRA (REFERENSI)'!$A:$Z,25,FALSE)</f>
        <v>Mengurus Rumah Tangga</v>
      </c>
      <c r="J218" s="55" t="str">
        <f>VLOOKUP(G218,'MITRA (REFERENSI)'!$A:$Z,26,FALSE)</f>
        <v>#REF!</v>
      </c>
      <c r="K218" s="55" t="str">
        <f>VLOOKUP(G218,'MITRA (REFERENSI)'!$A:$Z,15,FALSE)</f>
        <v>+62 812-8377-4699</v>
      </c>
      <c r="L218" s="55" t="str">
        <f>VLOOKUP(G218,'MITRA (REFERENSI)'!$A:$Z,15,FALSE)</f>
        <v>+62 812-8377-4699</v>
      </c>
      <c r="M218" s="55" t="str">
        <f>IF(B218=1,'KELAS (REFERENSI)'!M218,IF(B218=2,'KELAS (REFERENSI)'!M233,IF(B218=3,'KELAS (REFERENSI)'!M248,IF(B218=4,'KELAS (REFERENSI)'!M263,""))))</f>
        <v/>
      </c>
      <c r="N218" s="55" t="str">
        <f>IF(B218=1,'KELAS (REFERENSI)'!N218,IF(B218=2,'KELAS (REFERENSI)'!N233,IF(B218=3,'KELAS (REFERENSI)'!N248,IF(B218=4,'KELAS (REFERENSI)'!N263,""))))</f>
        <v/>
      </c>
      <c r="O218" s="55" t="str">
        <f>IF(B218=1,'KELAS (REFERENSI)'!O218,IF(B218=2,'KELAS (REFERENSI)'!O233,IF(B218=3,'KELAS (REFERENSI)'!O248,IF(B218=4,'KELAS (REFERENSI)'!O263,""))))</f>
        <v/>
      </c>
      <c r="P218" s="55" t="str">
        <f>IF(B218=1,'KELAS (REFERENSI)'!P218,IF(B218=2,'KELAS (REFERENSI)'!P233,IF(B218=3,'KELAS (REFERENSI)'!P248,IF(B218=4,'KELAS (REFERENSI)'!P263,""))))</f>
        <v/>
      </c>
      <c r="Q218" s="55" t="str">
        <f t="shared" si="4"/>
        <v>BPS Kota Jakarta Timur</v>
      </c>
      <c r="R218" s="55" t="str">
        <f t="shared" si="56"/>
        <v>#REF!</v>
      </c>
      <c r="S218" s="55" t="str">
        <f t="shared" ref="S218:T218" si="226">S217</f>
        <v>15 Juni sampai dengan 31 Agustus 2026</v>
      </c>
      <c r="T218" s="55" t="str">
        <f t="shared" si="226"/>
        <v>31 Agustus 2026</v>
      </c>
      <c r="U218" s="59" t="str">
        <f>VLOOKUP(G218,'MITRA (REFERENSI)'!$A:$Z,17,FALSE)</f>
        <v>sulikasulika557@gmail.com</v>
      </c>
      <c r="V218" s="59" t="str">
        <f>VLOOKUP(G218,'MITRA (REFERENSI)'!$A:$Z,11,FALSE)</f>
        <v>Pr</v>
      </c>
      <c r="W218" s="60"/>
      <c r="X218" s="61" t="s">
        <v>7083</v>
      </c>
      <c r="Y218" s="64" t="s">
        <v>4879</v>
      </c>
      <c r="Z218" s="62"/>
      <c r="AA218" s="63"/>
      <c r="AB218" s="62"/>
      <c r="AC218" s="62"/>
      <c r="AD218" s="62"/>
      <c r="AE218" s="62"/>
      <c r="AF218" s="62"/>
      <c r="AG218" s="72"/>
      <c r="AH218" s="72"/>
      <c r="AI218" s="72"/>
      <c r="AJ218" s="72"/>
      <c r="AK218" s="59" t="str">
        <f>VLOOKUP(G218,'MITRA (REFERENSI)'!$A:$Z,5,FALSE)</f>
        <v>Pangkalan jati no 73 rt 008 rw 009</v>
      </c>
      <c r="AL218" s="59" t="str">
        <f>VLOOKUP(G218,'MITRA (REFERENSI)'!$A:$Z,13,FALSE)</f>
        <v>Mengurus Rumah Tangga</v>
      </c>
      <c r="AM218" s="59" t="str">
        <f>VLOOKUP(G218,'MITRA (REFERENSI)'!$A:$Z,14,FALSE)</f>
        <v/>
      </c>
    </row>
    <row r="219" ht="15.75" customHeight="1">
      <c r="A219" s="53" t="s">
        <v>5281</v>
      </c>
      <c r="B219" s="54">
        <v>1.0</v>
      </c>
      <c r="C219" s="54" t="s">
        <v>4890</v>
      </c>
      <c r="D219" s="55" t="str">
        <f t="shared" si="1"/>
        <v>1H</v>
      </c>
      <c r="E219" s="55" t="str">
        <f>VLOOKUP(D219,'KELAS (REFERENSI)'!$E$1:$J$68,6,FALSE)</f>
        <v>HARPER</v>
      </c>
      <c r="F219" s="56" t="str">
        <f t="shared" si="2"/>
        <v>PETUGAS.0218/SPK/SE/PML/3172/2026</v>
      </c>
      <c r="G219" s="61" t="s">
        <v>4448</v>
      </c>
      <c r="H219" s="56" t="str">
        <f>VLOOKUP(G219,'MITRA (REFERENSI)'!$A:$Z,16,FALSE)</f>
        <v>317222100326</v>
      </c>
      <c r="I219" s="56" t="str">
        <f>VLOOKUP(G219,'MITRA (REFERENSI)'!$A:$Z,25,FALSE)</f>
        <v>Kader PKK / Karang Taruna / Kader Lainnya</v>
      </c>
      <c r="J219" s="55" t="str">
        <f>VLOOKUP(G219,'MITRA (REFERENSI)'!$A:$Z,26,FALSE)</f>
        <v>#REF!</v>
      </c>
      <c r="K219" s="55" t="str">
        <f>VLOOKUP(G219,'MITRA (REFERENSI)'!$A:$Z,15,FALSE)</f>
        <v>+62 858-1382-4018</v>
      </c>
      <c r="L219" s="55" t="str">
        <f>VLOOKUP(G219,'MITRA (REFERENSI)'!$A:$Z,15,FALSE)</f>
        <v>+62 858-1382-4018</v>
      </c>
      <c r="M219" s="55" t="str">
        <f>IF(B219=1,'KELAS (REFERENSI)'!M219,IF(B219=2,'KELAS (REFERENSI)'!M234,IF(B219=3,'KELAS (REFERENSI)'!M249,IF(B219=4,'KELAS (REFERENSI)'!M264,""))))</f>
        <v/>
      </c>
      <c r="N219" s="55" t="str">
        <f>IF(B219=1,'KELAS (REFERENSI)'!N219,IF(B219=2,'KELAS (REFERENSI)'!N234,IF(B219=3,'KELAS (REFERENSI)'!N249,IF(B219=4,'KELAS (REFERENSI)'!N264,""))))</f>
        <v/>
      </c>
      <c r="O219" s="55" t="str">
        <f>IF(B219=1,'KELAS (REFERENSI)'!O219,IF(B219=2,'KELAS (REFERENSI)'!O234,IF(B219=3,'KELAS (REFERENSI)'!O249,IF(B219=4,'KELAS (REFERENSI)'!O264,""))))</f>
        <v/>
      </c>
      <c r="P219" s="55" t="str">
        <f>IF(B219=1,'KELAS (REFERENSI)'!P219,IF(B219=2,'KELAS (REFERENSI)'!P234,IF(B219=3,'KELAS (REFERENSI)'!P249,IF(B219=4,'KELAS (REFERENSI)'!P264,""))))</f>
        <v/>
      </c>
      <c r="Q219" s="55" t="str">
        <f t="shared" si="4"/>
        <v>BPS Kota Jakarta Timur</v>
      </c>
      <c r="R219" s="55" t="str">
        <f t="shared" si="56"/>
        <v>#REF!</v>
      </c>
      <c r="S219" s="55" t="str">
        <f t="shared" ref="S219:T219" si="227">S218</f>
        <v>15 Juni sampai dengan 31 Agustus 2026</v>
      </c>
      <c r="T219" s="55" t="str">
        <f t="shared" si="227"/>
        <v>31 Agustus 2026</v>
      </c>
      <c r="U219" s="59" t="str">
        <f>VLOOKUP(G219,'MITRA (REFERENSI)'!$A:$Z,17,FALSE)</f>
        <v>Alimuchtar108@gmail.com</v>
      </c>
      <c r="V219" s="59" t="str">
        <f>VLOOKUP(G219,'MITRA (REFERENSI)'!$A:$Z,11,FALSE)</f>
        <v>Pr</v>
      </c>
      <c r="W219" s="60"/>
      <c r="X219" s="61" t="s">
        <v>7083</v>
      </c>
      <c r="Y219" s="64" t="s">
        <v>4879</v>
      </c>
      <c r="Z219" s="62"/>
      <c r="AA219" s="63"/>
      <c r="AB219" s="62"/>
      <c r="AC219" s="62"/>
      <c r="AD219" s="62"/>
      <c r="AE219" s="62"/>
      <c r="AF219" s="62"/>
      <c r="AG219" s="72"/>
      <c r="AH219" s="72"/>
      <c r="AI219" s="72"/>
      <c r="AJ219" s="72"/>
      <c r="AK219" s="59" t="str">
        <f>VLOOKUP(G219,'MITRA (REFERENSI)'!$A:$Z,5,FALSE)</f>
        <v>Jln masjid al-muqorrobin</v>
      </c>
      <c r="AL219" s="59" t="str">
        <f>VLOOKUP(G219,'MITRA (REFERENSI)'!$A:$Z,13,FALSE)</f>
        <v>Kader PKK / Karang Taruna / Kader Lainnya</v>
      </c>
      <c r="AM219" s="59" t="str">
        <f>VLOOKUP(G219,'MITRA (REFERENSI)'!$A:$Z,14,FALSE)</f>
        <v/>
      </c>
    </row>
    <row r="220" ht="15.75" customHeight="1">
      <c r="A220" s="53" t="s">
        <v>5282</v>
      </c>
      <c r="B220" s="54">
        <v>1.0</v>
      </c>
      <c r="C220" s="54" t="s">
        <v>4890</v>
      </c>
      <c r="D220" s="55" t="str">
        <f t="shared" si="1"/>
        <v>1H</v>
      </c>
      <c r="E220" s="55" t="str">
        <f>VLOOKUP(D220,'KELAS (REFERENSI)'!$E$1:$J$68,6,FALSE)</f>
        <v>HARPER</v>
      </c>
      <c r="F220" s="56" t="str">
        <f t="shared" si="2"/>
        <v>PETUGAS.0219/SPK/SE/PML/3172/2026</v>
      </c>
      <c r="G220" s="61" t="s">
        <v>139</v>
      </c>
      <c r="H220" s="56" t="str">
        <f>VLOOKUP(G220,'MITRA (REFERENSI)'!$A:$Z,16,FALSE)</f>
        <v>317222050020</v>
      </c>
      <c r="I220" s="56" t="str">
        <f>VLOOKUP(G220,'MITRA (REFERENSI)'!$A:$Z,25,FALSE)</f>
        <v>Mengurus Rumah Tangga</v>
      </c>
      <c r="J220" s="55" t="str">
        <f>VLOOKUP(G220,'MITRA (REFERENSI)'!$A:$Z,26,FALSE)</f>
        <v>#REF!</v>
      </c>
      <c r="K220" s="55" t="str">
        <f>VLOOKUP(G220,'MITRA (REFERENSI)'!$A:$Z,15,FALSE)</f>
        <v>+62 857-1053-2827</v>
      </c>
      <c r="L220" s="55" t="str">
        <f>VLOOKUP(G220,'MITRA (REFERENSI)'!$A:$Z,15,FALSE)</f>
        <v>+62 857-1053-2827</v>
      </c>
      <c r="M220" s="55" t="str">
        <f>IF(B220=1,'KELAS (REFERENSI)'!M220,IF(B220=2,'KELAS (REFERENSI)'!M235,IF(B220=3,'KELAS (REFERENSI)'!M250,IF(B220=4,'KELAS (REFERENSI)'!M265,""))))</f>
        <v/>
      </c>
      <c r="N220" s="55" t="str">
        <f>IF(B220=1,'KELAS (REFERENSI)'!N220,IF(B220=2,'KELAS (REFERENSI)'!N235,IF(B220=3,'KELAS (REFERENSI)'!N250,IF(B220=4,'KELAS (REFERENSI)'!N265,""))))</f>
        <v/>
      </c>
      <c r="O220" s="55" t="str">
        <f>IF(B220=1,'KELAS (REFERENSI)'!O220,IF(B220=2,'KELAS (REFERENSI)'!O235,IF(B220=3,'KELAS (REFERENSI)'!O250,IF(B220=4,'KELAS (REFERENSI)'!O265,""))))</f>
        <v/>
      </c>
      <c r="P220" s="55" t="str">
        <f>IF(B220=1,'KELAS (REFERENSI)'!P220,IF(B220=2,'KELAS (REFERENSI)'!P235,IF(B220=3,'KELAS (REFERENSI)'!P250,IF(B220=4,'KELAS (REFERENSI)'!P265,""))))</f>
        <v/>
      </c>
      <c r="Q220" s="55" t="str">
        <f t="shared" si="4"/>
        <v>BPS Kota Jakarta Timur</v>
      </c>
      <c r="R220" s="55" t="str">
        <f t="shared" si="56"/>
        <v>#REF!</v>
      </c>
      <c r="S220" s="55" t="str">
        <f t="shared" ref="S220:T220" si="228">S219</f>
        <v>15 Juni sampai dengan 31 Agustus 2026</v>
      </c>
      <c r="T220" s="55" t="str">
        <f t="shared" si="228"/>
        <v>31 Agustus 2026</v>
      </c>
      <c r="U220" s="59" t="str">
        <f>VLOOKUP(G220,'MITRA (REFERENSI)'!$A:$Z,17,FALSE)</f>
        <v>Adesuhanah78@gmail.com</v>
      </c>
      <c r="V220" s="59" t="str">
        <f>VLOOKUP(G220,'MITRA (REFERENSI)'!$A:$Z,11,FALSE)</f>
        <v>Pr</v>
      </c>
      <c r="W220" s="60"/>
      <c r="X220" s="61" t="s">
        <v>7084</v>
      </c>
      <c r="Y220" s="64" t="s">
        <v>4879</v>
      </c>
      <c r="Z220" s="62"/>
      <c r="AA220" s="63"/>
      <c r="AB220" s="62"/>
      <c r="AC220" s="62"/>
      <c r="AD220" s="62"/>
      <c r="AE220" s="62"/>
      <c r="AF220" s="62"/>
      <c r="AG220" s="72"/>
      <c r="AH220" s="72"/>
      <c r="AI220" s="72"/>
      <c r="AJ220" s="72"/>
      <c r="AK220" s="59" t="str">
        <f>VLOOKUP(G220,'MITRA (REFERENSI)'!$A:$Z,5,FALSE)</f>
        <v>Jalan kebon pala 1 RT 006 RW 007 NO. 39</v>
      </c>
      <c r="AL220" s="59" t="str">
        <f>VLOOKUP(G220,'MITRA (REFERENSI)'!$A:$Z,13,FALSE)</f>
        <v>Mengurus Rumah Tangga</v>
      </c>
      <c r="AM220" s="59" t="str">
        <f>VLOOKUP(G220,'MITRA (REFERENSI)'!$A:$Z,14,FALSE)</f>
        <v/>
      </c>
    </row>
    <row r="221" ht="15.75" customHeight="1">
      <c r="A221" s="53" t="s">
        <v>5283</v>
      </c>
      <c r="B221" s="54">
        <v>1.0</v>
      </c>
      <c r="C221" s="54" t="s">
        <v>4890</v>
      </c>
      <c r="D221" s="55" t="str">
        <f t="shared" si="1"/>
        <v>1H</v>
      </c>
      <c r="E221" s="55" t="str">
        <f>VLOOKUP(D221,'KELAS (REFERENSI)'!$E$1:$J$68,6,FALSE)</f>
        <v>HARPER</v>
      </c>
      <c r="F221" s="56" t="str">
        <f t="shared" si="2"/>
        <v>PETUGAS.0220/SPK/SE/PML/3172/2026</v>
      </c>
      <c r="G221" s="61" t="s">
        <v>2348</v>
      </c>
      <c r="H221" s="56" t="str">
        <f>VLOOKUP(G221,'MITRA (REFERENSI)'!$A:$Z,16,FALSE)</f>
        <v>317222091704</v>
      </c>
      <c r="I221" s="56" t="str">
        <f>VLOOKUP(G221,'MITRA (REFERENSI)'!$A:$Z,25,FALSE)</f>
        <v>Kader PKK / Karang Taruna / Kader Lainnya</v>
      </c>
      <c r="J221" s="55" t="str">
        <f>VLOOKUP(G221,'MITRA (REFERENSI)'!$A:$Z,26,FALSE)</f>
        <v>#REF!</v>
      </c>
      <c r="K221" s="55" t="str">
        <f>VLOOKUP(G221,'MITRA (REFERENSI)'!$A:$Z,15,FALSE)</f>
        <v>+62 858-6925-9568</v>
      </c>
      <c r="L221" s="55" t="str">
        <f>VLOOKUP(G221,'MITRA (REFERENSI)'!$A:$Z,15,FALSE)</f>
        <v>+62 858-6925-9568</v>
      </c>
      <c r="M221" s="55" t="str">
        <f>IF(B221=1,'KELAS (REFERENSI)'!M221,IF(B221=2,'KELAS (REFERENSI)'!M236,IF(B221=3,'KELAS (REFERENSI)'!M251,IF(B221=4,'KELAS (REFERENSI)'!M266,""))))</f>
        <v/>
      </c>
      <c r="N221" s="55" t="str">
        <f>IF(B221=1,'KELAS (REFERENSI)'!N221,IF(B221=2,'KELAS (REFERENSI)'!N236,IF(B221=3,'KELAS (REFERENSI)'!N251,IF(B221=4,'KELAS (REFERENSI)'!N266,""))))</f>
        <v/>
      </c>
      <c r="O221" s="55" t="str">
        <f>IF(B221=1,'KELAS (REFERENSI)'!O221,IF(B221=2,'KELAS (REFERENSI)'!O236,IF(B221=3,'KELAS (REFERENSI)'!O251,IF(B221=4,'KELAS (REFERENSI)'!O266,""))))</f>
        <v/>
      </c>
      <c r="P221" s="55" t="str">
        <f>IF(B221=1,'KELAS (REFERENSI)'!P221,IF(B221=2,'KELAS (REFERENSI)'!P236,IF(B221=3,'KELAS (REFERENSI)'!P251,IF(B221=4,'KELAS (REFERENSI)'!P266,""))))</f>
        <v/>
      </c>
      <c r="Q221" s="55" t="str">
        <f t="shared" si="4"/>
        <v>BPS Kota Jakarta Timur</v>
      </c>
      <c r="R221" s="55" t="str">
        <f t="shared" si="56"/>
        <v>#REF!</v>
      </c>
      <c r="S221" s="55" t="str">
        <f t="shared" ref="S221:T221" si="229">S220</f>
        <v>15 Juni sampai dengan 31 Agustus 2026</v>
      </c>
      <c r="T221" s="55" t="str">
        <f t="shared" si="229"/>
        <v>31 Agustus 2026</v>
      </c>
      <c r="U221" s="59" t="str">
        <f>VLOOKUP(G221,'MITRA (REFERENSI)'!$A:$Z,17,FALSE)</f>
        <v>megajkt07@gmail.com</v>
      </c>
      <c r="V221" s="59" t="str">
        <f>VLOOKUP(G221,'MITRA (REFERENSI)'!$A:$Z,11,FALSE)</f>
        <v>Pr</v>
      </c>
      <c r="W221" s="60"/>
      <c r="X221" s="61" t="s">
        <v>7084</v>
      </c>
      <c r="Y221" s="64" t="s">
        <v>4879</v>
      </c>
      <c r="Z221" s="62"/>
      <c r="AA221" s="63"/>
      <c r="AB221" s="62"/>
      <c r="AC221" s="62"/>
      <c r="AD221" s="62"/>
      <c r="AE221" s="62"/>
      <c r="AF221" s="62"/>
      <c r="AG221" s="72"/>
      <c r="AH221" s="72"/>
      <c r="AI221" s="72"/>
      <c r="AJ221" s="72"/>
      <c r="AK221" s="59" t="str">
        <f>VLOOKUP(G221,'MITRA (REFERENSI)'!$A:$Z,5,FALSE)</f>
        <v>Jalan Harapan II  Rt. 004/010 no. 1</v>
      </c>
      <c r="AL221" s="59" t="str">
        <f>VLOOKUP(G221,'MITRA (REFERENSI)'!$A:$Z,13,FALSE)</f>
        <v>Kader PKK / Karang Taruna / Kader Lainnya</v>
      </c>
      <c r="AM221" s="59" t="str">
        <f>VLOOKUP(G221,'MITRA (REFERENSI)'!$A:$Z,14,FALSE)</f>
        <v/>
      </c>
    </row>
    <row r="222" ht="15.75" customHeight="1">
      <c r="A222" s="53" t="s">
        <v>5284</v>
      </c>
      <c r="B222" s="54">
        <v>1.0</v>
      </c>
      <c r="C222" s="54" t="s">
        <v>4890</v>
      </c>
      <c r="D222" s="55" t="str">
        <f t="shared" si="1"/>
        <v>1H</v>
      </c>
      <c r="E222" s="55" t="str">
        <f>VLOOKUP(D222,'KELAS (REFERENSI)'!$E$1:$J$68,6,FALSE)</f>
        <v>HARPER</v>
      </c>
      <c r="F222" s="56" t="str">
        <f t="shared" si="2"/>
        <v>PETUGAS.0221/SPK/SE/PML/3172/2026</v>
      </c>
      <c r="G222" s="61" t="s">
        <v>3106</v>
      </c>
      <c r="H222" s="56" t="str">
        <f>VLOOKUP(G222,'MITRA (REFERENSI)'!$A:$Z,16,FALSE)</f>
        <v>317222010449</v>
      </c>
      <c r="I222" s="56" t="str">
        <f>VLOOKUP(G222,'MITRA (REFERENSI)'!$A:$Z,25,FALSE)</f>
        <v>berdagang</v>
      </c>
      <c r="J222" s="55" t="str">
        <f>VLOOKUP(G222,'MITRA (REFERENSI)'!$A:$Z,26,FALSE)</f>
        <v>#REF!</v>
      </c>
      <c r="K222" s="55" t="str">
        <f>VLOOKUP(G222,'MITRA (REFERENSI)'!$A:$Z,15,FALSE)</f>
        <v>+62 896-5258-9450</v>
      </c>
      <c r="L222" s="55" t="str">
        <f>VLOOKUP(G222,'MITRA (REFERENSI)'!$A:$Z,15,FALSE)</f>
        <v>+62 896-5258-9450</v>
      </c>
      <c r="M222" s="55" t="str">
        <f>IF(B222=1,'KELAS (REFERENSI)'!M222,IF(B222=2,'KELAS (REFERENSI)'!M237,IF(B222=3,'KELAS (REFERENSI)'!M252,IF(B222=4,'KELAS (REFERENSI)'!M267,""))))</f>
        <v/>
      </c>
      <c r="N222" s="55" t="str">
        <f>IF(B222=1,'KELAS (REFERENSI)'!N222,IF(B222=2,'KELAS (REFERENSI)'!N237,IF(B222=3,'KELAS (REFERENSI)'!N252,IF(B222=4,'KELAS (REFERENSI)'!N267,""))))</f>
        <v/>
      </c>
      <c r="O222" s="55" t="str">
        <f>IF(B222=1,'KELAS (REFERENSI)'!O222,IF(B222=2,'KELAS (REFERENSI)'!O237,IF(B222=3,'KELAS (REFERENSI)'!O252,IF(B222=4,'KELAS (REFERENSI)'!O267,""))))</f>
        <v/>
      </c>
      <c r="P222" s="55" t="str">
        <f>IF(B222=1,'KELAS (REFERENSI)'!P222,IF(B222=2,'KELAS (REFERENSI)'!P237,IF(B222=3,'KELAS (REFERENSI)'!P252,IF(B222=4,'KELAS (REFERENSI)'!P267,""))))</f>
        <v/>
      </c>
      <c r="Q222" s="55" t="str">
        <f t="shared" si="4"/>
        <v>BPS Kota Jakarta Timur</v>
      </c>
      <c r="R222" s="55" t="str">
        <f t="shared" si="56"/>
        <v>#REF!</v>
      </c>
      <c r="S222" s="55" t="str">
        <f t="shared" ref="S222:T222" si="230">S221</f>
        <v>15 Juni sampai dengan 31 Agustus 2026</v>
      </c>
      <c r="T222" s="55" t="str">
        <f t="shared" si="230"/>
        <v>31 Agustus 2026</v>
      </c>
      <c r="U222" s="59" t="str">
        <f>VLOOKUP(G222,'MITRA (REFERENSI)'!$A:$Z,17,FALSE)</f>
        <v>prastikaluri142@gmail.com</v>
      </c>
      <c r="V222" s="59" t="str">
        <f>VLOOKUP(G222,'MITRA (REFERENSI)'!$A:$Z,11,FALSE)</f>
        <v>Pr</v>
      </c>
      <c r="W222" s="60"/>
      <c r="X222" s="61" t="s">
        <v>7084</v>
      </c>
      <c r="Y222" s="64" t="s">
        <v>4879</v>
      </c>
      <c r="Z222" s="62"/>
      <c r="AA222" s="63"/>
      <c r="AB222" s="62"/>
      <c r="AC222" s="62"/>
      <c r="AD222" s="62"/>
      <c r="AE222" s="62"/>
      <c r="AF222" s="62"/>
      <c r="AG222" s="72"/>
      <c r="AH222" s="72"/>
      <c r="AI222" s="72"/>
      <c r="AJ222" s="72"/>
      <c r="AK222" s="59" t="str">
        <f>VLOOKUP(G222,'MITRA (REFERENSI)'!$A:$Z,5,FALSE)</f>
        <v>jl pangkalan jati 1 no:6 rt 004/013</v>
      </c>
      <c r="AL222" s="59" t="str">
        <f>VLOOKUP(G222,'MITRA (REFERENSI)'!$A:$Z,13,FALSE)</f>
        <v>Lainnya</v>
      </c>
      <c r="AM222" s="59" t="str">
        <f>VLOOKUP(G222,'MITRA (REFERENSI)'!$A:$Z,14,FALSE)</f>
        <v>berdagang</v>
      </c>
    </row>
    <row r="223" ht="15.75" customHeight="1">
      <c r="A223" s="53" t="s">
        <v>5285</v>
      </c>
      <c r="B223" s="54">
        <v>1.0</v>
      </c>
      <c r="C223" s="54" t="s">
        <v>4890</v>
      </c>
      <c r="D223" s="55" t="str">
        <f t="shared" si="1"/>
        <v>1H</v>
      </c>
      <c r="E223" s="55" t="str">
        <f>VLOOKUP(D223,'KELAS (REFERENSI)'!$E$1:$J$68,6,FALSE)</f>
        <v>HARPER</v>
      </c>
      <c r="F223" s="56" t="str">
        <f t="shared" si="2"/>
        <v>PETUGAS.0222/SPK/SE/PML/3172/2026</v>
      </c>
      <c r="G223" s="61" t="s">
        <v>356</v>
      </c>
      <c r="H223" s="56" t="str">
        <f>VLOOKUP(G223,'MITRA (REFERENSI)'!$A:$Z,16,FALSE)</f>
        <v>317222010444</v>
      </c>
      <c r="I223" s="56" t="str">
        <f>VLOOKUP(G223,'MITRA (REFERENSI)'!$A:$Z,25,FALSE)</f>
        <v>Mengurus Rumah Tangga</v>
      </c>
      <c r="J223" s="55" t="str">
        <f>VLOOKUP(G223,'MITRA (REFERENSI)'!$A:$Z,26,FALSE)</f>
        <v>#REF!</v>
      </c>
      <c r="K223" s="55" t="str">
        <f>VLOOKUP(G223,'MITRA (REFERENSI)'!$A:$Z,15,FALSE)</f>
        <v>+62 895-2054-2418</v>
      </c>
      <c r="L223" s="55" t="str">
        <f>VLOOKUP(G223,'MITRA (REFERENSI)'!$A:$Z,15,FALSE)</f>
        <v>+62 895-2054-2418</v>
      </c>
      <c r="M223" s="55" t="str">
        <f>IF(B223=1,'KELAS (REFERENSI)'!M223,IF(B223=2,'KELAS (REFERENSI)'!M238,IF(B223=3,'KELAS (REFERENSI)'!M253,IF(B223=4,'KELAS (REFERENSI)'!M268,""))))</f>
        <v/>
      </c>
      <c r="N223" s="55" t="str">
        <f>IF(B223=1,'KELAS (REFERENSI)'!N223,IF(B223=2,'KELAS (REFERENSI)'!N238,IF(B223=3,'KELAS (REFERENSI)'!N253,IF(B223=4,'KELAS (REFERENSI)'!N268,""))))</f>
        <v/>
      </c>
      <c r="O223" s="55" t="str">
        <f>IF(B223=1,'KELAS (REFERENSI)'!O223,IF(B223=2,'KELAS (REFERENSI)'!O238,IF(B223=3,'KELAS (REFERENSI)'!O253,IF(B223=4,'KELAS (REFERENSI)'!O268,""))))</f>
        <v/>
      </c>
      <c r="P223" s="55" t="str">
        <f>IF(B223=1,'KELAS (REFERENSI)'!P223,IF(B223=2,'KELAS (REFERENSI)'!P238,IF(B223=3,'KELAS (REFERENSI)'!P253,IF(B223=4,'KELAS (REFERENSI)'!P268,""))))</f>
        <v/>
      </c>
      <c r="Q223" s="55" t="str">
        <f t="shared" si="4"/>
        <v>BPS Kota Jakarta Timur</v>
      </c>
      <c r="R223" s="55" t="str">
        <f t="shared" si="56"/>
        <v>#REF!</v>
      </c>
      <c r="S223" s="55" t="str">
        <f t="shared" ref="S223:T223" si="231">S222</f>
        <v>15 Juni sampai dengan 31 Agustus 2026</v>
      </c>
      <c r="T223" s="55" t="str">
        <f t="shared" si="231"/>
        <v>31 Agustus 2026</v>
      </c>
      <c r="U223" s="59" t="str">
        <f>VLOOKUP(G223,'MITRA (REFERENSI)'!$A:$Z,17,FALSE)</f>
        <v>dhitaandhita1803@gmail.com</v>
      </c>
      <c r="V223" s="59" t="str">
        <f>VLOOKUP(G223,'MITRA (REFERENSI)'!$A:$Z,11,FALSE)</f>
        <v>Pr</v>
      </c>
      <c r="W223" s="60"/>
      <c r="X223" s="61" t="s">
        <v>7084</v>
      </c>
      <c r="Y223" s="64" t="s">
        <v>4879</v>
      </c>
      <c r="Z223" s="62"/>
      <c r="AA223" s="63"/>
      <c r="AB223" s="62"/>
      <c r="AC223" s="62"/>
      <c r="AD223" s="62"/>
      <c r="AE223" s="62"/>
      <c r="AF223" s="62"/>
      <c r="AG223" s="72"/>
      <c r="AH223" s="72"/>
      <c r="AI223" s="72"/>
      <c r="AJ223" s="72"/>
      <c r="AK223" s="59" t="str">
        <f>VLOOKUP(G223,'MITRA (REFERENSI)'!$A:$Z,5,FALSE)</f>
        <v>Jl masjid Sabilillah gang remaja</v>
      </c>
      <c r="AL223" s="59" t="str">
        <f>VLOOKUP(G223,'MITRA (REFERENSI)'!$A:$Z,13,FALSE)</f>
        <v>Mengurus Rumah Tangga</v>
      </c>
      <c r="AM223" s="59" t="str">
        <f>VLOOKUP(G223,'MITRA (REFERENSI)'!$A:$Z,14,FALSE)</f>
        <v/>
      </c>
    </row>
    <row r="224" ht="15.75" customHeight="1">
      <c r="A224" s="53" t="s">
        <v>5286</v>
      </c>
      <c r="B224" s="54">
        <v>1.0</v>
      </c>
      <c r="C224" s="54" t="s">
        <v>4890</v>
      </c>
      <c r="D224" s="55" t="str">
        <f t="shared" si="1"/>
        <v>1H</v>
      </c>
      <c r="E224" s="55" t="str">
        <f>VLOOKUP(D224,'KELAS (REFERENSI)'!$E$1:$J$68,6,FALSE)</f>
        <v>HARPER</v>
      </c>
      <c r="F224" s="56" t="str">
        <f t="shared" si="2"/>
        <v>PETUGAS.0223/SPK/SE/PML/3172/2026</v>
      </c>
      <c r="G224" s="61" t="s">
        <v>3529</v>
      </c>
      <c r="H224" s="56" t="str">
        <f>VLOOKUP(G224,'MITRA (REFERENSI)'!$A:$Z,16,FALSE)</f>
        <v>317222010450</v>
      </c>
      <c r="I224" s="56" t="str">
        <f>VLOOKUP(G224,'MITRA (REFERENSI)'!$A:$Z,25,FALSE)</f>
        <v>Mengurus Rumah Tangga</v>
      </c>
      <c r="J224" s="55" t="str">
        <f>VLOOKUP(G224,'MITRA (REFERENSI)'!$A:$Z,26,FALSE)</f>
        <v>#REF!</v>
      </c>
      <c r="K224" s="55" t="str">
        <f>VLOOKUP(G224,'MITRA (REFERENSI)'!$A:$Z,15,FALSE)</f>
        <v>+62 831-5938-7858</v>
      </c>
      <c r="L224" s="55" t="str">
        <f>VLOOKUP(G224,'MITRA (REFERENSI)'!$A:$Z,15,FALSE)</f>
        <v>+62 831-5938-7858</v>
      </c>
      <c r="M224" s="55" t="str">
        <f>IF(B224=1,'KELAS (REFERENSI)'!M224,IF(B224=2,'KELAS (REFERENSI)'!M239,IF(B224=3,'KELAS (REFERENSI)'!M254,IF(B224=4,'KELAS (REFERENSI)'!M269,""))))</f>
        <v/>
      </c>
      <c r="N224" s="55" t="str">
        <f>IF(B224=1,'KELAS (REFERENSI)'!N224,IF(B224=2,'KELAS (REFERENSI)'!N239,IF(B224=3,'KELAS (REFERENSI)'!N254,IF(B224=4,'KELAS (REFERENSI)'!N269,""))))</f>
        <v/>
      </c>
      <c r="O224" s="55" t="str">
        <f>IF(B224=1,'KELAS (REFERENSI)'!O224,IF(B224=2,'KELAS (REFERENSI)'!O239,IF(B224=3,'KELAS (REFERENSI)'!O254,IF(B224=4,'KELAS (REFERENSI)'!O269,""))))</f>
        <v/>
      </c>
      <c r="P224" s="55" t="str">
        <f>IF(B224=1,'KELAS (REFERENSI)'!P224,IF(B224=2,'KELAS (REFERENSI)'!P239,IF(B224=3,'KELAS (REFERENSI)'!P254,IF(B224=4,'KELAS (REFERENSI)'!P269,""))))</f>
        <v/>
      </c>
      <c r="Q224" s="55" t="str">
        <f t="shared" si="4"/>
        <v>BPS Kota Jakarta Timur</v>
      </c>
      <c r="R224" s="55" t="str">
        <f t="shared" si="56"/>
        <v>#REF!</v>
      </c>
      <c r="S224" s="55" t="str">
        <f t="shared" ref="S224:T224" si="232">S223</f>
        <v>15 Juni sampai dengan 31 Agustus 2026</v>
      </c>
      <c r="T224" s="55" t="str">
        <f t="shared" si="232"/>
        <v>31 Agustus 2026</v>
      </c>
      <c r="U224" s="59" t="str">
        <f>VLOOKUP(G224,'MITRA (REFERENSI)'!$A:$Z,17,FALSE)</f>
        <v>rahmaninani1975@gmail.com</v>
      </c>
      <c r="V224" s="59" t="str">
        <f>VLOOKUP(G224,'MITRA (REFERENSI)'!$A:$Z,11,FALSE)</f>
        <v>Pr</v>
      </c>
      <c r="W224" s="60"/>
      <c r="X224" s="61" t="s">
        <v>7084</v>
      </c>
      <c r="Y224" s="64" t="s">
        <v>4879</v>
      </c>
      <c r="Z224" s="62"/>
      <c r="AA224" s="63"/>
      <c r="AB224" s="62"/>
      <c r="AC224" s="62"/>
      <c r="AD224" s="62"/>
      <c r="AE224" s="62"/>
      <c r="AF224" s="62"/>
      <c r="AG224" s="72"/>
      <c r="AH224" s="72"/>
      <c r="AI224" s="72"/>
      <c r="AJ224" s="72"/>
      <c r="AK224" s="59" t="str">
        <f>VLOOKUP(G224,'MITRA (REFERENSI)'!$A:$Z,5,FALSE)</f>
        <v>Jalan Pangkalan Jati RT.006 RW.04 No.42</v>
      </c>
      <c r="AL224" s="59" t="str">
        <f>VLOOKUP(G224,'MITRA (REFERENSI)'!$A:$Z,13,FALSE)</f>
        <v>Mengurus Rumah Tangga</v>
      </c>
      <c r="AM224" s="59" t="str">
        <f>VLOOKUP(G224,'MITRA (REFERENSI)'!$A:$Z,14,FALSE)</f>
        <v/>
      </c>
    </row>
    <row r="225" ht="15.75" customHeight="1">
      <c r="A225" s="53" t="s">
        <v>5287</v>
      </c>
      <c r="B225" s="54">
        <v>1.0</v>
      </c>
      <c r="C225" s="54" t="s">
        <v>4890</v>
      </c>
      <c r="D225" s="55" t="str">
        <f t="shared" si="1"/>
        <v>1H</v>
      </c>
      <c r="E225" s="55" t="str">
        <f>VLOOKUP(D225,'KELAS (REFERENSI)'!$E$1:$J$68,6,FALSE)</f>
        <v>HARPER</v>
      </c>
      <c r="F225" s="56" t="str">
        <f t="shared" si="2"/>
        <v>PETUGAS.0224/SPK/SE/PML/3172/2026</v>
      </c>
      <c r="G225" s="61" t="s">
        <v>1850</v>
      </c>
      <c r="H225" s="56" t="str">
        <f>VLOOKUP(G225,'MITRA (REFERENSI)'!$A:$Z,16,FALSE)</f>
        <v>317222010291</v>
      </c>
      <c r="I225" s="56" t="str">
        <f>VLOOKUP(G225,'MITRA (REFERENSI)'!$A:$Z,25,FALSE)</f>
        <v>Kader PKK / Karang Taruna / Kader Lainnya</v>
      </c>
      <c r="J225" s="55" t="str">
        <f>VLOOKUP(G225,'MITRA (REFERENSI)'!$A:$Z,26,FALSE)</f>
        <v>#REF!</v>
      </c>
      <c r="K225" s="55" t="str">
        <f>VLOOKUP(G225,'MITRA (REFERENSI)'!$A:$Z,15,FALSE)</f>
        <v>+62 852-1851-1897</v>
      </c>
      <c r="L225" s="55" t="str">
        <f>VLOOKUP(G225,'MITRA (REFERENSI)'!$A:$Z,15,FALSE)</f>
        <v>+62 852-1851-1897</v>
      </c>
      <c r="M225" s="55" t="str">
        <f>IF(B225=1,'KELAS (REFERENSI)'!M225,IF(B225=2,'KELAS (REFERENSI)'!M240,IF(B225=3,'KELAS (REFERENSI)'!M255,IF(B225=4,'KELAS (REFERENSI)'!M270,""))))</f>
        <v/>
      </c>
      <c r="N225" s="55" t="str">
        <f>IF(B225=1,'KELAS (REFERENSI)'!N225,IF(B225=2,'KELAS (REFERENSI)'!N240,IF(B225=3,'KELAS (REFERENSI)'!N255,IF(B225=4,'KELAS (REFERENSI)'!N270,""))))</f>
        <v/>
      </c>
      <c r="O225" s="55" t="str">
        <f>IF(B225=1,'KELAS (REFERENSI)'!O225,IF(B225=2,'KELAS (REFERENSI)'!O240,IF(B225=3,'KELAS (REFERENSI)'!O255,IF(B225=4,'KELAS (REFERENSI)'!O270,""))))</f>
        <v/>
      </c>
      <c r="P225" s="55" t="str">
        <f>IF(B225=1,'KELAS (REFERENSI)'!P225,IF(B225=2,'KELAS (REFERENSI)'!P240,IF(B225=3,'KELAS (REFERENSI)'!P255,IF(B225=4,'KELAS (REFERENSI)'!P270,""))))</f>
        <v/>
      </c>
      <c r="Q225" s="55" t="str">
        <f t="shared" si="4"/>
        <v>BPS Kota Jakarta Timur</v>
      </c>
      <c r="R225" s="55" t="str">
        <f t="shared" si="56"/>
        <v>#REF!</v>
      </c>
      <c r="S225" s="55" t="str">
        <f t="shared" ref="S225:T225" si="233">S224</f>
        <v>15 Juni sampai dengan 31 Agustus 2026</v>
      </c>
      <c r="T225" s="55" t="str">
        <f t="shared" si="233"/>
        <v>31 Agustus 2026</v>
      </c>
      <c r="U225" s="59" t="str">
        <f>VLOOKUP(G225,'MITRA (REFERENSI)'!$A:$Z,17,FALSE)</f>
        <v>indriyaningsih1508@gmail.com</v>
      </c>
      <c r="V225" s="59" t="str">
        <f>VLOOKUP(G225,'MITRA (REFERENSI)'!$A:$Z,11,FALSE)</f>
        <v>Pr</v>
      </c>
      <c r="W225" s="60"/>
      <c r="X225" s="61" t="s">
        <v>7083</v>
      </c>
      <c r="Y225" s="64" t="s">
        <v>4879</v>
      </c>
      <c r="Z225" s="62"/>
      <c r="AA225" s="63"/>
      <c r="AB225" s="62"/>
      <c r="AC225" s="62"/>
      <c r="AD225" s="62"/>
      <c r="AE225" s="62"/>
      <c r="AF225" s="62"/>
      <c r="AG225" s="72"/>
      <c r="AH225" s="72"/>
      <c r="AI225" s="72"/>
      <c r="AJ225" s="72"/>
      <c r="AK225" s="59" t="str">
        <f>VLOOKUP(G225,'MITRA (REFERENSI)'!$A:$Z,5,FALSE)</f>
        <v>Jalan Gatotkaca no 519 RT 006 RW 02</v>
      </c>
      <c r="AL225" s="59" t="str">
        <f>VLOOKUP(G225,'MITRA (REFERENSI)'!$A:$Z,13,FALSE)</f>
        <v>Kader PKK / Karang Taruna / Kader Lainnya</v>
      </c>
      <c r="AM225" s="59" t="str">
        <f>VLOOKUP(G225,'MITRA (REFERENSI)'!$A:$Z,14,FALSE)</f>
        <v/>
      </c>
    </row>
    <row r="226" ht="15.75" customHeight="1">
      <c r="A226" s="53" t="s">
        <v>5288</v>
      </c>
      <c r="B226" s="54">
        <v>1.0</v>
      </c>
      <c r="C226" s="54" t="s">
        <v>4890</v>
      </c>
      <c r="D226" s="55" t="str">
        <f t="shared" si="1"/>
        <v>1H</v>
      </c>
      <c r="E226" s="55" t="str">
        <f>VLOOKUP(D226,'KELAS (REFERENSI)'!$E$1:$J$68,6,FALSE)</f>
        <v>HARPER</v>
      </c>
      <c r="F226" s="56" t="str">
        <f t="shared" si="2"/>
        <v>PETUGAS.0225/SPK/SE/PML/3172/2026</v>
      </c>
      <c r="G226" s="61" t="s">
        <v>3888</v>
      </c>
      <c r="H226" s="56" t="str">
        <f>VLOOKUP(G226,'MITRA (REFERENSI)'!$A:$Z,16,FALSE)</f>
        <v>317222010436</v>
      </c>
      <c r="I226" s="56" t="str">
        <f>VLOOKUP(G226,'MITRA (REFERENSI)'!$A:$Z,25,FALSE)</f>
        <v>Mengurus Rumah Tangga</v>
      </c>
      <c r="J226" s="55" t="str">
        <f>VLOOKUP(G226,'MITRA (REFERENSI)'!$A:$Z,26,FALSE)</f>
        <v>#REF!</v>
      </c>
      <c r="K226" s="55" t="str">
        <f>VLOOKUP(G226,'MITRA (REFERENSI)'!$A:$Z,15,FALSE)</f>
        <v>+62 896-6296-0743</v>
      </c>
      <c r="L226" s="55" t="str">
        <f>VLOOKUP(G226,'MITRA (REFERENSI)'!$A:$Z,15,FALSE)</f>
        <v>+62 896-6296-0743</v>
      </c>
      <c r="M226" s="55" t="str">
        <f>IF(B226=1,'KELAS (REFERENSI)'!M226,IF(B226=2,'KELAS (REFERENSI)'!M241,IF(B226=3,'KELAS (REFERENSI)'!M256,IF(B226=4,'KELAS (REFERENSI)'!M271,""))))</f>
        <v/>
      </c>
      <c r="N226" s="55" t="str">
        <f>IF(B226=1,'KELAS (REFERENSI)'!N226,IF(B226=2,'KELAS (REFERENSI)'!N241,IF(B226=3,'KELAS (REFERENSI)'!N256,IF(B226=4,'KELAS (REFERENSI)'!N271,""))))</f>
        <v/>
      </c>
      <c r="O226" s="55" t="str">
        <f>IF(B226=1,'KELAS (REFERENSI)'!O226,IF(B226=2,'KELAS (REFERENSI)'!O241,IF(B226=3,'KELAS (REFERENSI)'!O256,IF(B226=4,'KELAS (REFERENSI)'!O271,""))))</f>
        <v/>
      </c>
      <c r="P226" s="55" t="str">
        <f>IF(B226=1,'KELAS (REFERENSI)'!P226,IF(B226=2,'KELAS (REFERENSI)'!P241,IF(B226=3,'KELAS (REFERENSI)'!P256,IF(B226=4,'KELAS (REFERENSI)'!P271,""))))</f>
        <v/>
      </c>
      <c r="Q226" s="55" t="str">
        <f t="shared" si="4"/>
        <v>BPS Kota Jakarta Timur</v>
      </c>
      <c r="R226" s="55" t="str">
        <f t="shared" si="56"/>
        <v>#REF!</v>
      </c>
      <c r="S226" s="55" t="str">
        <f t="shared" ref="S226:T226" si="234">S225</f>
        <v>15 Juni sampai dengan 31 Agustus 2026</v>
      </c>
      <c r="T226" s="55" t="str">
        <f t="shared" si="234"/>
        <v>31 Agustus 2026</v>
      </c>
      <c r="U226" s="59" t="str">
        <f>VLOOKUP(G226,'MITRA (REFERENSI)'!$A:$Z,17,FALSE)</f>
        <v>rochmahsiti1978@gmail.com</v>
      </c>
      <c r="V226" s="59" t="str">
        <f>VLOOKUP(G226,'MITRA (REFERENSI)'!$A:$Z,11,FALSE)</f>
        <v>Pr</v>
      </c>
      <c r="W226" s="60"/>
      <c r="X226" s="61" t="s">
        <v>7083</v>
      </c>
      <c r="Y226" s="64" t="s">
        <v>4879</v>
      </c>
      <c r="Z226" s="62"/>
      <c r="AA226" s="63"/>
      <c r="AB226" s="62"/>
      <c r="AC226" s="62"/>
      <c r="AD226" s="62"/>
      <c r="AE226" s="62"/>
      <c r="AF226" s="62"/>
      <c r="AG226" s="72"/>
      <c r="AH226" s="72"/>
      <c r="AI226" s="72"/>
      <c r="AJ226" s="72"/>
      <c r="AK226" s="59" t="str">
        <f>VLOOKUP(G226,'MITRA (REFERENSI)'!$A:$Z,5,FALSE)</f>
        <v>Cawang III Jl. Masjid darul Khaerot Rt. 5 Rw. 8</v>
      </c>
      <c r="AL226" s="59" t="str">
        <f>VLOOKUP(G226,'MITRA (REFERENSI)'!$A:$Z,13,FALSE)</f>
        <v>Mengurus Rumah Tangga</v>
      </c>
      <c r="AM226" s="59" t="str">
        <f>VLOOKUP(G226,'MITRA (REFERENSI)'!$A:$Z,14,FALSE)</f>
        <v/>
      </c>
    </row>
    <row r="227" ht="15.75" customHeight="1">
      <c r="A227" s="53" t="s">
        <v>5289</v>
      </c>
      <c r="B227" s="54">
        <v>1.0</v>
      </c>
      <c r="C227" s="54" t="s">
        <v>4890</v>
      </c>
      <c r="D227" s="55" t="str">
        <f t="shared" si="1"/>
        <v>1H</v>
      </c>
      <c r="E227" s="55" t="str">
        <f>VLOOKUP(D227,'KELAS (REFERENSI)'!$E$1:$J$68,6,FALSE)</f>
        <v>HARPER</v>
      </c>
      <c r="F227" s="56" t="str">
        <f t="shared" si="2"/>
        <v>PETUGAS.0226/SPK/SE/PML/3172/2026</v>
      </c>
      <c r="G227" s="73" t="s">
        <v>1138</v>
      </c>
      <c r="H227" s="56" t="str">
        <f>VLOOKUP(G227,'MITRA (REFERENSI)'!$A:$Z,16,FALSE)</f>
        <v>317222092545</v>
      </c>
      <c r="I227" s="56" t="str">
        <f>VLOOKUP(G227,'MITRA (REFERENSI)'!$A:$Z,25,FALSE)</f>
        <v>Mengurus Rumah Tangga</v>
      </c>
      <c r="J227" s="55" t="str">
        <f>VLOOKUP(G227,'MITRA (REFERENSI)'!$A:$Z,26,FALSE)</f>
        <v>#REF!</v>
      </c>
      <c r="K227" s="55" t="str">
        <f>VLOOKUP(G227,'MITRA (REFERENSI)'!$A:$Z,15,FALSE)</f>
        <v>+62 812-7849-0163</v>
      </c>
      <c r="L227" s="55" t="str">
        <f>VLOOKUP(G227,'MITRA (REFERENSI)'!$A:$Z,15,FALSE)</f>
        <v>+62 812-7849-0163</v>
      </c>
      <c r="M227" s="55" t="str">
        <f>IF(B227=1,'KELAS (REFERENSI)'!M227,IF(B227=2,'KELAS (REFERENSI)'!M242,IF(B227=3,'KELAS (REFERENSI)'!M257,IF(B227=4,'KELAS (REFERENSI)'!M272,""))))</f>
        <v/>
      </c>
      <c r="N227" s="55" t="str">
        <f>IF(B227=1,'KELAS (REFERENSI)'!N227,IF(B227=2,'KELAS (REFERENSI)'!N242,IF(B227=3,'KELAS (REFERENSI)'!N257,IF(B227=4,'KELAS (REFERENSI)'!N272,""))))</f>
        <v/>
      </c>
      <c r="O227" s="55" t="str">
        <f>IF(B227=1,'KELAS (REFERENSI)'!O227,IF(B227=2,'KELAS (REFERENSI)'!O242,IF(B227=3,'KELAS (REFERENSI)'!O257,IF(B227=4,'KELAS (REFERENSI)'!O272,""))))</f>
        <v/>
      </c>
      <c r="P227" s="55" t="str">
        <f>IF(B227=1,'KELAS (REFERENSI)'!P227,IF(B227=2,'KELAS (REFERENSI)'!P242,IF(B227=3,'KELAS (REFERENSI)'!P257,IF(B227=4,'KELAS (REFERENSI)'!P272,""))))</f>
        <v/>
      </c>
      <c r="Q227" s="55" t="str">
        <f t="shared" si="4"/>
        <v>BPS Kota Jakarta Timur</v>
      </c>
      <c r="R227" s="55" t="str">
        <f t="shared" si="56"/>
        <v>#REF!</v>
      </c>
      <c r="S227" s="55" t="str">
        <f t="shared" ref="S227:T227" si="235">S226</f>
        <v>15 Juni sampai dengan 31 Agustus 2026</v>
      </c>
      <c r="T227" s="55" t="str">
        <f t="shared" si="235"/>
        <v>31 Agustus 2026</v>
      </c>
      <c r="U227" s="59" t="str">
        <f>VLOOKUP(G227,'MITRA (REFERENSI)'!$A:$Z,17,FALSE)</f>
        <v>dwi.ningmawati@gmail.com</v>
      </c>
      <c r="V227" s="59" t="str">
        <f>VLOOKUP(G227,'MITRA (REFERENSI)'!$A:$Z,11,FALSE)</f>
        <v>Pr</v>
      </c>
      <c r="W227" s="60"/>
      <c r="X227" s="61" t="s">
        <v>7083</v>
      </c>
      <c r="Y227" s="64" t="s">
        <v>4877</v>
      </c>
      <c r="Z227" s="62"/>
      <c r="AA227" s="63"/>
      <c r="AB227" s="62"/>
      <c r="AC227" s="62"/>
      <c r="AD227" s="62"/>
      <c r="AE227" s="62"/>
      <c r="AF227" s="62"/>
      <c r="AG227" s="72"/>
      <c r="AH227" s="72"/>
      <c r="AI227" s="72"/>
      <c r="AJ227" s="72"/>
      <c r="AK227" s="59" t="str">
        <f>VLOOKUP(G227,'MITRA (REFERENSI)'!$A:$Z,5,FALSE)</f>
        <v>JL.Arjuna RT 007 RW 005 No 34B</v>
      </c>
      <c r="AL227" s="59" t="str">
        <f>VLOOKUP(G227,'MITRA (REFERENSI)'!$A:$Z,13,FALSE)</f>
        <v>Mengurus Rumah Tangga</v>
      </c>
      <c r="AM227" s="59" t="str">
        <f>VLOOKUP(G227,'MITRA (REFERENSI)'!$A:$Z,14,FALSE)</f>
        <v/>
      </c>
    </row>
    <row r="228" ht="15.75" customHeight="1">
      <c r="A228" s="53" t="s">
        <v>5290</v>
      </c>
      <c r="B228" s="54">
        <v>1.0</v>
      </c>
      <c r="C228" s="54" t="s">
        <v>4890</v>
      </c>
      <c r="D228" s="55" t="str">
        <f t="shared" si="1"/>
        <v>1H</v>
      </c>
      <c r="E228" s="55" t="str">
        <f>VLOOKUP(D228,'KELAS (REFERENSI)'!$E$1:$J$68,6,FALSE)</f>
        <v>HARPER</v>
      </c>
      <c r="F228" s="56" t="str">
        <f t="shared" si="2"/>
        <v>PETUGAS.0227/SPK/SE/PML/3172/2026</v>
      </c>
      <c r="G228" s="61" t="s">
        <v>755</v>
      </c>
      <c r="H228" s="56" t="str">
        <f>VLOOKUP(G228,'MITRA (REFERENSI)'!$A:$Z,16,FALSE)</f>
        <v>317222040034</v>
      </c>
      <c r="I228" s="56" t="str">
        <f>VLOOKUP(G228,'MITRA (REFERENSI)'!$A:$Z,25,FALSE)</f>
        <v>Kader PKK / Karang Taruna / Kader Lainnya</v>
      </c>
      <c r="J228" s="55" t="str">
        <f>VLOOKUP(G228,'MITRA (REFERENSI)'!$A:$Z,26,FALSE)</f>
        <v>#REF!</v>
      </c>
      <c r="K228" s="55" t="str">
        <f>VLOOKUP(G228,'MITRA (REFERENSI)'!$A:$Z,15,FALSE)</f>
        <v>+62 852-8031-4692</v>
      </c>
      <c r="L228" s="55" t="str">
        <f>VLOOKUP(G228,'MITRA (REFERENSI)'!$A:$Z,15,FALSE)</f>
        <v>+62 852-8031-4692</v>
      </c>
      <c r="M228" s="55" t="str">
        <f>IF(B228=1,'KELAS (REFERENSI)'!M228,IF(B228=2,'KELAS (REFERENSI)'!M243,IF(B228=3,'KELAS (REFERENSI)'!M258,IF(B228=4,'KELAS (REFERENSI)'!M273,""))))</f>
        <v/>
      </c>
      <c r="N228" s="55" t="str">
        <f>IF(B228=1,'KELAS (REFERENSI)'!N228,IF(B228=2,'KELAS (REFERENSI)'!N243,IF(B228=3,'KELAS (REFERENSI)'!N258,IF(B228=4,'KELAS (REFERENSI)'!N273,""))))</f>
        <v/>
      </c>
      <c r="O228" s="55" t="str">
        <f>IF(B228=1,'KELAS (REFERENSI)'!O228,IF(B228=2,'KELAS (REFERENSI)'!O243,IF(B228=3,'KELAS (REFERENSI)'!O258,IF(B228=4,'KELAS (REFERENSI)'!O273,""))))</f>
        <v/>
      </c>
      <c r="P228" s="55" t="str">
        <f>IF(B228=1,'KELAS (REFERENSI)'!P228,IF(B228=2,'KELAS (REFERENSI)'!P243,IF(B228=3,'KELAS (REFERENSI)'!P258,IF(B228=4,'KELAS (REFERENSI)'!P273,""))))</f>
        <v/>
      </c>
      <c r="Q228" s="55" t="str">
        <f t="shared" si="4"/>
        <v>BPS Kota Jakarta Timur</v>
      </c>
      <c r="R228" s="55" t="str">
        <f t="shared" si="56"/>
        <v>#REF!</v>
      </c>
      <c r="S228" s="55" t="str">
        <f t="shared" ref="S228:T228" si="236">S227</f>
        <v>15 Juni sampai dengan 31 Agustus 2026</v>
      </c>
      <c r="T228" s="55" t="str">
        <f t="shared" si="236"/>
        <v>31 Agustus 2026</v>
      </c>
      <c r="U228" s="59" t="str">
        <f>VLOOKUP(G228,'MITRA (REFERENSI)'!$A:$Z,17,FALSE)</f>
        <v>dewiherwin@gmail.com</v>
      </c>
      <c r="V228" s="59" t="str">
        <f>VLOOKUP(G228,'MITRA (REFERENSI)'!$A:$Z,11,FALSE)</f>
        <v>Pr</v>
      </c>
      <c r="W228" s="60"/>
      <c r="X228" s="61" t="s">
        <v>7083</v>
      </c>
      <c r="Y228" s="64" t="s">
        <v>4879</v>
      </c>
      <c r="Z228" s="62"/>
      <c r="AA228" s="63"/>
      <c r="AB228" s="62"/>
      <c r="AC228" s="62"/>
      <c r="AD228" s="62"/>
      <c r="AE228" s="62"/>
      <c r="AF228" s="62"/>
      <c r="AG228" s="72"/>
      <c r="AH228" s="72"/>
      <c r="AI228" s="72"/>
      <c r="AJ228" s="72"/>
      <c r="AK228" s="59" t="str">
        <f>VLOOKUP(G228,'MITRA (REFERENSI)'!$A:$Z,5,FALSE)</f>
        <v>Jalan Pangkalam Jati</v>
      </c>
      <c r="AL228" s="59" t="str">
        <f>VLOOKUP(G228,'MITRA (REFERENSI)'!$A:$Z,13,FALSE)</f>
        <v>Kader PKK / Karang Taruna / Kader Lainnya</v>
      </c>
      <c r="AM228" s="59" t="str">
        <f>VLOOKUP(G228,'MITRA (REFERENSI)'!$A:$Z,14,FALSE)</f>
        <v/>
      </c>
    </row>
    <row r="229" ht="15.75" customHeight="1">
      <c r="A229" s="53" t="s">
        <v>5291</v>
      </c>
      <c r="B229" s="54">
        <v>1.0</v>
      </c>
      <c r="C229" s="54" t="s">
        <v>4890</v>
      </c>
      <c r="D229" s="55" t="str">
        <f t="shared" si="1"/>
        <v>1H</v>
      </c>
      <c r="E229" s="55" t="str">
        <f>VLOOKUP(D229,'KELAS (REFERENSI)'!$E$1:$J$68,6,FALSE)</f>
        <v>HARPER</v>
      </c>
      <c r="F229" s="56" t="str">
        <f t="shared" si="2"/>
        <v>PETUGAS.0228/SPK/SE/PML/3172/2026</v>
      </c>
      <c r="G229" s="61" t="s">
        <v>4395</v>
      </c>
      <c r="H229" s="56" t="str">
        <f>VLOOKUP(G229,'MITRA (REFERENSI)'!$A:$Z,16,FALSE)</f>
        <v>317222040037</v>
      </c>
      <c r="I229" s="56" t="str">
        <f>VLOOKUP(G229,'MITRA (REFERENSI)'!$A:$Z,25,FALSE)</f>
        <v>Tdk bekerja</v>
      </c>
      <c r="J229" s="55" t="str">
        <f>VLOOKUP(G229,'MITRA (REFERENSI)'!$A:$Z,26,FALSE)</f>
        <v>#REF!</v>
      </c>
      <c r="K229" s="55" t="str">
        <f>VLOOKUP(G229,'MITRA (REFERENSI)'!$A:$Z,15,FALSE)</f>
        <v>+62 081-2846-88344</v>
      </c>
      <c r="L229" s="55" t="str">
        <f>VLOOKUP(G229,'MITRA (REFERENSI)'!$A:$Z,15,FALSE)</f>
        <v>+62 081-2846-88344</v>
      </c>
      <c r="M229" s="55" t="str">
        <f>IF(B229=1,'KELAS (REFERENSI)'!M229,IF(B229=2,'KELAS (REFERENSI)'!M244,IF(B229=3,'KELAS (REFERENSI)'!M259,IF(B229=4,'KELAS (REFERENSI)'!M274,""))))</f>
        <v/>
      </c>
      <c r="N229" s="55" t="str">
        <f>IF(B229=1,'KELAS (REFERENSI)'!N229,IF(B229=2,'KELAS (REFERENSI)'!N244,IF(B229=3,'KELAS (REFERENSI)'!N259,IF(B229=4,'KELAS (REFERENSI)'!N274,""))))</f>
        <v/>
      </c>
      <c r="O229" s="55" t="str">
        <f>IF(B229=1,'KELAS (REFERENSI)'!O229,IF(B229=2,'KELAS (REFERENSI)'!O244,IF(B229=3,'KELAS (REFERENSI)'!O259,IF(B229=4,'KELAS (REFERENSI)'!O274,""))))</f>
        <v/>
      </c>
      <c r="P229" s="55" t="str">
        <f>IF(B229=1,'KELAS (REFERENSI)'!P229,IF(B229=2,'KELAS (REFERENSI)'!P244,IF(B229=3,'KELAS (REFERENSI)'!P259,IF(B229=4,'KELAS (REFERENSI)'!P274,""))))</f>
        <v/>
      </c>
      <c r="Q229" s="55" t="str">
        <f t="shared" si="4"/>
        <v>BPS Kota Jakarta Timur</v>
      </c>
      <c r="R229" s="55" t="str">
        <f t="shared" si="56"/>
        <v>#REF!</v>
      </c>
      <c r="S229" s="55" t="str">
        <f t="shared" ref="S229:T229" si="237">S228</f>
        <v>15 Juni sampai dengan 31 Agustus 2026</v>
      </c>
      <c r="T229" s="55" t="str">
        <f t="shared" si="237"/>
        <v>31 Agustus 2026</v>
      </c>
      <c r="U229" s="59" t="str">
        <f>VLOOKUP(G229,'MITRA (REFERENSI)'!$A:$Z,17,FALSE)</f>
        <v>tiwikwidayati@gmail.com</v>
      </c>
      <c r="V229" s="59" t="str">
        <f>VLOOKUP(G229,'MITRA (REFERENSI)'!$A:$Z,11,FALSE)</f>
        <v>Pr</v>
      </c>
      <c r="W229" s="60"/>
      <c r="X229" s="61" t="s">
        <v>7084</v>
      </c>
      <c r="Y229" s="64" t="s">
        <v>4879</v>
      </c>
      <c r="Z229" s="62"/>
      <c r="AA229" s="63"/>
      <c r="AB229" s="62"/>
      <c r="AC229" s="62"/>
      <c r="AD229" s="62"/>
      <c r="AE229" s="62"/>
      <c r="AF229" s="62"/>
      <c r="AG229" s="72"/>
      <c r="AH229" s="72"/>
      <c r="AI229" s="72"/>
      <c r="AJ229" s="72"/>
      <c r="AK229" s="59" t="str">
        <f>VLOOKUP(G229,'MITRA (REFERENSI)'!$A:$Z,5,FALSE)</f>
        <v>Jl. Komodor Halim Perdana Kusuma rt 3 rw 1 Kebon Pala</v>
      </c>
      <c r="AL229" s="59" t="str">
        <f>VLOOKUP(G229,'MITRA (REFERENSI)'!$A:$Z,13,FALSE)</f>
        <v>Lainnya</v>
      </c>
      <c r="AM229" s="59" t="str">
        <f>VLOOKUP(G229,'MITRA (REFERENSI)'!$A:$Z,14,FALSE)</f>
        <v>Tdk bekerja</v>
      </c>
    </row>
    <row r="230" ht="15.75" customHeight="1">
      <c r="A230" s="53" t="s">
        <v>5292</v>
      </c>
      <c r="B230" s="54">
        <v>1.0</v>
      </c>
      <c r="C230" s="54" t="s">
        <v>4890</v>
      </c>
      <c r="D230" s="55" t="str">
        <f t="shared" si="1"/>
        <v>1H</v>
      </c>
      <c r="E230" s="55" t="str">
        <f>VLOOKUP(D230,'KELAS (REFERENSI)'!$E$1:$J$68,6,FALSE)</f>
        <v>HARPER</v>
      </c>
      <c r="F230" s="56" t="str">
        <f t="shared" si="2"/>
        <v>PETUGAS.0229/SPK/SE/PML/3172/2026</v>
      </c>
      <c r="G230" s="61" t="s">
        <v>2148</v>
      </c>
      <c r="H230" s="56" t="str">
        <f>VLOOKUP(G230,'MITRA (REFERENSI)'!$A:$Z,16,FALSE)</f>
        <v>317222040073</v>
      </c>
      <c r="I230" s="56" t="str">
        <f>VLOOKUP(G230,'MITRA (REFERENSI)'!$A:$Z,25,FALSE)</f>
        <v>Mengurus Rumah Tangga</v>
      </c>
      <c r="J230" s="55" t="str">
        <f>VLOOKUP(G230,'MITRA (REFERENSI)'!$A:$Z,26,FALSE)</f>
        <v>#REF!</v>
      </c>
      <c r="K230" s="55" t="str">
        <f>VLOOKUP(G230,'MITRA (REFERENSI)'!$A:$Z,15,FALSE)</f>
        <v>+62 896-8929-2812</v>
      </c>
      <c r="L230" s="55" t="str">
        <f>VLOOKUP(G230,'MITRA (REFERENSI)'!$A:$Z,15,FALSE)</f>
        <v>+62 896-8929-2812</v>
      </c>
      <c r="M230" s="55" t="str">
        <f>IF(B230=1,'KELAS (REFERENSI)'!M230,IF(B230=2,'KELAS (REFERENSI)'!M245,IF(B230=3,'KELAS (REFERENSI)'!M260,IF(B230=4,'KELAS (REFERENSI)'!M275,""))))</f>
        <v/>
      </c>
      <c r="N230" s="55" t="str">
        <f>IF(B230=1,'KELAS (REFERENSI)'!N230,IF(B230=2,'KELAS (REFERENSI)'!N245,IF(B230=3,'KELAS (REFERENSI)'!N260,IF(B230=4,'KELAS (REFERENSI)'!N275,""))))</f>
        <v/>
      </c>
      <c r="O230" s="55" t="str">
        <f>IF(B230=1,'KELAS (REFERENSI)'!O230,IF(B230=2,'KELAS (REFERENSI)'!O245,IF(B230=3,'KELAS (REFERENSI)'!O260,IF(B230=4,'KELAS (REFERENSI)'!O275,""))))</f>
        <v/>
      </c>
      <c r="P230" s="55" t="str">
        <f>IF(B230=1,'KELAS (REFERENSI)'!P230,IF(B230=2,'KELAS (REFERENSI)'!P245,IF(B230=3,'KELAS (REFERENSI)'!P260,IF(B230=4,'KELAS (REFERENSI)'!P275,""))))</f>
        <v/>
      </c>
      <c r="Q230" s="55" t="str">
        <f t="shared" si="4"/>
        <v>BPS Kota Jakarta Timur</v>
      </c>
      <c r="R230" s="55" t="str">
        <f t="shared" si="56"/>
        <v>#REF!</v>
      </c>
      <c r="S230" s="55" t="str">
        <f t="shared" ref="S230:T230" si="238">S229</f>
        <v>15 Juni sampai dengan 31 Agustus 2026</v>
      </c>
      <c r="T230" s="55" t="str">
        <f t="shared" si="238"/>
        <v>31 Agustus 2026</v>
      </c>
      <c r="U230" s="59" t="str">
        <f>VLOOKUP(G230,'MITRA (REFERENSI)'!$A:$Z,17,FALSE)</f>
        <v>lindawahyuni2786@gmail.com</v>
      </c>
      <c r="V230" s="59" t="str">
        <f>VLOOKUP(G230,'MITRA (REFERENSI)'!$A:$Z,11,FALSE)</f>
        <v>Pr</v>
      </c>
      <c r="W230" s="60"/>
      <c r="X230" s="61" t="s">
        <v>7084</v>
      </c>
      <c r="Y230" s="64" t="s">
        <v>4879</v>
      </c>
      <c r="Z230" s="62"/>
      <c r="AA230" s="63"/>
      <c r="AB230" s="62"/>
      <c r="AC230" s="62"/>
      <c r="AD230" s="62"/>
      <c r="AE230" s="62"/>
      <c r="AF230" s="62"/>
      <c r="AG230" s="72"/>
      <c r="AH230" s="72"/>
      <c r="AI230" s="72"/>
      <c r="AJ230" s="72"/>
      <c r="AK230" s="59" t="str">
        <f>VLOOKUP(G230,'MITRA (REFERENSI)'!$A:$Z,5,FALSE)</f>
        <v>Jl.kerja bakti no.12</v>
      </c>
      <c r="AL230" s="59" t="str">
        <f>VLOOKUP(G230,'MITRA (REFERENSI)'!$A:$Z,13,FALSE)</f>
        <v>Mengurus Rumah Tangga</v>
      </c>
      <c r="AM230" s="59" t="str">
        <f>VLOOKUP(G230,'MITRA (REFERENSI)'!$A:$Z,14,FALSE)</f>
        <v/>
      </c>
    </row>
    <row r="231" ht="15.75" customHeight="1">
      <c r="A231" s="53" t="s">
        <v>5293</v>
      </c>
      <c r="B231" s="54">
        <v>1.0</v>
      </c>
      <c r="C231" s="54" t="s">
        <v>4890</v>
      </c>
      <c r="D231" s="55" t="str">
        <f t="shared" si="1"/>
        <v>1H</v>
      </c>
      <c r="E231" s="55" t="str">
        <f>VLOOKUP(D231,'KELAS (REFERENSI)'!$E$1:$J$68,6,FALSE)</f>
        <v>HARPER</v>
      </c>
      <c r="F231" s="56" t="str">
        <f t="shared" si="2"/>
        <v>PETUGAS.0230/SPK/SE/PML/3172/2026</v>
      </c>
      <c r="G231" s="61" t="s">
        <v>1010</v>
      </c>
      <c r="H231" s="56" t="str">
        <f>VLOOKUP(G231,'MITRA (REFERENSI)'!$A:$Z,16,FALSE)</f>
        <v>317222100310</v>
      </c>
      <c r="I231" s="56" t="str">
        <f>VLOOKUP(G231,'MITRA (REFERENSI)'!$A:$Z,25,FALSE)</f>
        <v>Kader PKK / Karang Taruna / Kader Lainnya</v>
      </c>
      <c r="J231" s="55" t="str">
        <f>VLOOKUP(G231,'MITRA (REFERENSI)'!$A:$Z,26,FALSE)</f>
        <v>#REF!</v>
      </c>
      <c r="K231" s="55" t="str">
        <f>VLOOKUP(G231,'MITRA (REFERENSI)'!$A:$Z,15,FALSE)</f>
        <v>+62 856-9467-8722</v>
      </c>
      <c r="L231" s="55" t="str">
        <f>VLOOKUP(G231,'MITRA (REFERENSI)'!$A:$Z,15,FALSE)</f>
        <v>+62 856-9467-8722</v>
      </c>
      <c r="M231" s="55" t="str">
        <f>IF(B231=1,'KELAS (REFERENSI)'!M231,IF(B231=2,'KELAS (REFERENSI)'!M246,IF(B231=3,'KELAS (REFERENSI)'!M261,IF(B231=4,'KELAS (REFERENSI)'!M276,""))))</f>
        <v/>
      </c>
      <c r="N231" s="55" t="str">
        <f>IF(B231=1,'KELAS (REFERENSI)'!N231,IF(B231=2,'KELAS (REFERENSI)'!N246,IF(B231=3,'KELAS (REFERENSI)'!N261,IF(B231=4,'KELAS (REFERENSI)'!N276,""))))</f>
        <v/>
      </c>
      <c r="O231" s="55" t="str">
        <f>IF(B231=1,'KELAS (REFERENSI)'!O231,IF(B231=2,'KELAS (REFERENSI)'!O246,IF(B231=3,'KELAS (REFERENSI)'!O261,IF(B231=4,'KELAS (REFERENSI)'!O276,""))))</f>
        <v/>
      </c>
      <c r="P231" s="55" t="str">
        <f>IF(B231=1,'KELAS (REFERENSI)'!P231,IF(B231=2,'KELAS (REFERENSI)'!P246,IF(B231=3,'KELAS (REFERENSI)'!P261,IF(B231=4,'KELAS (REFERENSI)'!P276,""))))</f>
        <v/>
      </c>
      <c r="Q231" s="55" t="str">
        <f t="shared" si="4"/>
        <v>BPS Kota Jakarta Timur</v>
      </c>
      <c r="R231" s="55" t="str">
        <f t="shared" si="56"/>
        <v>#REF!</v>
      </c>
      <c r="S231" s="55" t="str">
        <f t="shared" ref="S231:T231" si="239">S230</f>
        <v>15 Juni sampai dengan 31 Agustus 2026</v>
      </c>
      <c r="T231" s="55" t="str">
        <f t="shared" si="239"/>
        <v>31 Agustus 2026</v>
      </c>
      <c r="U231" s="59" t="str">
        <f>VLOOKUP(G231,'MITRA (REFERENSI)'!$A:$Z,17,FALSE)</f>
        <v>oelwan.yech@gmail.com</v>
      </c>
      <c r="V231" s="59" t="str">
        <f>VLOOKUP(G231,'MITRA (REFERENSI)'!$A:$Z,11,FALSE)</f>
        <v>Pr</v>
      </c>
      <c r="W231" s="60"/>
      <c r="X231" s="61" t="s">
        <v>7084</v>
      </c>
      <c r="Y231" s="64" t="s">
        <v>4879</v>
      </c>
      <c r="Z231" s="62"/>
      <c r="AA231" s="63"/>
      <c r="AB231" s="62"/>
      <c r="AC231" s="62"/>
      <c r="AD231" s="62"/>
      <c r="AE231" s="62"/>
      <c r="AF231" s="62"/>
      <c r="AG231" s="72"/>
      <c r="AH231" s="72"/>
      <c r="AI231" s="72"/>
      <c r="AJ231" s="72"/>
      <c r="AK231" s="59" t="str">
        <f>VLOOKUP(G231,'MITRA (REFERENSI)'!$A:$Z,5,FALSE)</f>
        <v>Jl. Jembatan Bandung TMII Pintu2</v>
      </c>
      <c r="AL231" s="59" t="str">
        <f>VLOOKUP(G231,'MITRA (REFERENSI)'!$A:$Z,13,FALSE)</f>
        <v>Kader PKK / Karang Taruna / Kader Lainnya</v>
      </c>
      <c r="AM231" s="59" t="str">
        <f>VLOOKUP(G231,'MITRA (REFERENSI)'!$A:$Z,14,FALSE)</f>
        <v/>
      </c>
    </row>
    <row r="232" ht="15.75" customHeight="1">
      <c r="A232" s="53" t="s">
        <v>5294</v>
      </c>
      <c r="B232" s="54">
        <v>1.0</v>
      </c>
      <c r="C232" s="54" t="s">
        <v>4890</v>
      </c>
      <c r="D232" s="55" t="str">
        <f t="shared" si="1"/>
        <v>1H</v>
      </c>
      <c r="E232" s="55" t="str">
        <f>VLOOKUP(D232,'KELAS (REFERENSI)'!$E$1:$J$68,6,FALSE)</f>
        <v>HARPER</v>
      </c>
      <c r="F232" s="56" t="str">
        <f t="shared" si="2"/>
        <v>PETUGAS.0231/SPK/SE/PML/3172/2026</v>
      </c>
      <c r="G232" s="61" t="s">
        <v>2647</v>
      </c>
      <c r="H232" s="56" t="str">
        <f>VLOOKUP(G232,'MITRA (REFERENSI)'!$A:$Z,16,FALSE)</f>
        <v>317222100311</v>
      </c>
      <c r="I232" s="56" t="str">
        <f>VLOOKUP(G232,'MITRA (REFERENSI)'!$A:$Z,25,FALSE)</f>
        <v>Pelajar / Mahasiswa</v>
      </c>
      <c r="J232" s="55" t="str">
        <f>VLOOKUP(G232,'MITRA (REFERENSI)'!$A:$Z,26,FALSE)</f>
        <v>#REF!</v>
      </c>
      <c r="K232" s="55" t="str">
        <f>VLOOKUP(G232,'MITRA (REFERENSI)'!$A:$Z,15,FALSE)</f>
        <v>+62 877-4303-4887</v>
      </c>
      <c r="L232" s="55" t="str">
        <f>VLOOKUP(G232,'MITRA (REFERENSI)'!$A:$Z,15,FALSE)</f>
        <v>+62 877-4303-4887</v>
      </c>
      <c r="M232" s="55" t="str">
        <f>IF(B232=1,'KELAS (REFERENSI)'!M232,IF(B232=2,'KELAS (REFERENSI)'!M247,IF(B232=3,'KELAS (REFERENSI)'!M262,IF(B232=4,'KELAS (REFERENSI)'!M277,""))))</f>
        <v/>
      </c>
      <c r="N232" s="55" t="str">
        <f>IF(B232=1,'KELAS (REFERENSI)'!N232,IF(B232=2,'KELAS (REFERENSI)'!N247,IF(B232=3,'KELAS (REFERENSI)'!N262,IF(B232=4,'KELAS (REFERENSI)'!N277,""))))</f>
        <v/>
      </c>
      <c r="O232" s="55" t="str">
        <f>IF(B232=1,'KELAS (REFERENSI)'!O232,IF(B232=2,'KELAS (REFERENSI)'!O247,IF(B232=3,'KELAS (REFERENSI)'!O262,IF(B232=4,'KELAS (REFERENSI)'!O277,""))))</f>
        <v/>
      </c>
      <c r="P232" s="55" t="str">
        <f>IF(B232=1,'KELAS (REFERENSI)'!P232,IF(B232=2,'KELAS (REFERENSI)'!P247,IF(B232=3,'KELAS (REFERENSI)'!P262,IF(B232=4,'KELAS (REFERENSI)'!P277,""))))</f>
        <v/>
      </c>
      <c r="Q232" s="55" t="str">
        <f t="shared" si="4"/>
        <v>BPS Kota Jakarta Timur</v>
      </c>
      <c r="R232" s="55" t="str">
        <f t="shared" si="56"/>
        <v>#REF!</v>
      </c>
      <c r="S232" s="55" t="str">
        <f t="shared" ref="S232:T232" si="240">S231</f>
        <v>15 Juni sampai dengan 31 Agustus 2026</v>
      </c>
      <c r="T232" s="55" t="str">
        <f t="shared" si="240"/>
        <v>31 Agustus 2026</v>
      </c>
      <c r="U232" s="59" t="str">
        <f>VLOOKUP(G232,'MITRA (REFERENSI)'!$A:$Z,17,FALSE)</f>
        <v>akhwatbahar313@gmail.com</v>
      </c>
      <c r="V232" s="59" t="str">
        <f>VLOOKUP(G232,'MITRA (REFERENSI)'!$A:$Z,11,FALSE)</f>
        <v>Pr</v>
      </c>
      <c r="W232" s="60"/>
      <c r="X232" s="61" t="s">
        <v>7084</v>
      </c>
      <c r="Y232" s="64" t="s">
        <v>4879</v>
      </c>
      <c r="Z232" s="62"/>
      <c r="AA232" s="63"/>
      <c r="AB232" s="62"/>
      <c r="AC232" s="62"/>
      <c r="AD232" s="62"/>
      <c r="AE232" s="62"/>
      <c r="AF232" s="62"/>
      <c r="AG232" s="72"/>
      <c r="AH232" s="72"/>
      <c r="AI232" s="72"/>
      <c r="AJ232" s="72"/>
      <c r="AK232" s="59" t="str">
        <f>VLOOKUP(G232,'MITRA (REFERENSI)'!$A:$Z,5,FALSE)</f>
        <v>Jl.Reformasi 1 rt.17 rw.002 Pinang Ranti</v>
      </c>
      <c r="AL232" s="59" t="str">
        <f>VLOOKUP(G232,'MITRA (REFERENSI)'!$A:$Z,13,FALSE)</f>
        <v>Pelajar / Mahasiswa</v>
      </c>
      <c r="AM232" s="59" t="str">
        <f>VLOOKUP(G232,'MITRA (REFERENSI)'!$A:$Z,14,FALSE)</f>
        <v/>
      </c>
    </row>
    <row r="233" ht="15.75" customHeight="1">
      <c r="A233" s="53" t="s">
        <v>5295</v>
      </c>
      <c r="B233" s="54">
        <v>1.0</v>
      </c>
      <c r="C233" s="54" t="s">
        <v>4890</v>
      </c>
      <c r="D233" s="55" t="str">
        <f t="shared" si="1"/>
        <v>1H</v>
      </c>
      <c r="E233" s="55" t="str">
        <f>VLOOKUP(D233,'KELAS (REFERENSI)'!$E$1:$J$68,6,FALSE)</f>
        <v>HARPER</v>
      </c>
      <c r="F233" s="56" t="str">
        <f t="shared" si="2"/>
        <v>PETUGAS.0232/SPK/SE/PML/3172/2026</v>
      </c>
      <c r="G233" s="61" t="s">
        <v>3475</v>
      </c>
      <c r="H233" s="56" t="str">
        <f>VLOOKUP(G233,'MITRA (REFERENSI)'!$A:$Z,16,FALSE)</f>
        <v>317222090499</v>
      </c>
      <c r="I233" s="56" t="str">
        <f>VLOOKUP(G233,'MITRA (REFERENSI)'!$A:$Z,25,FALSE)</f>
        <v>Mengurus Rumah Tangga</v>
      </c>
      <c r="J233" s="55" t="str">
        <f>VLOOKUP(G233,'MITRA (REFERENSI)'!$A:$Z,26,FALSE)</f>
        <v>#REF!</v>
      </c>
      <c r="K233" s="55" t="str">
        <f>VLOOKUP(G233,'MITRA (REFERENSI)'!$A:$Z,15,FALSE)</f>
        <v>+62 812-8740-7298</v>
      </c>
      <c r="L233" s="55" t="str">
        <f>VLOOKUP(G233,'MITRA (REFERENSI)'!$A:$Z,15,FALSE)</f>
        <v>+62 812-8740-7298</v>
      </c>
      <c r="M233" s="55" t="str">
        <f>IF(B233=1,'KELAS (REFERENSI)'!M233,IF(B233=2,'KELAS (REFERENSI)'!M248,IF(B233=3,'KELAS (REFERENSI)'!M263,IF(B233=4,'KELAS (REFERENSI)'!M278,""))))</f>
        <v/>
      </c>
      <c r="N233" s="55" t="str">
        <f>IF(B233=1,'KELAS (REFERENSI)'!N233,IF(B233=2,'KELAS (REFERENSI)'!N248,IF(B233=3,'KELAS (REFERENSI)'!N263,IF(B233=4,'KELAS (REFERENSI)'!N278,""))))</f>
        <v/>
      </c>
      <c r="O233" s="55" t="str">
        <f>IF(B233=1,'KELAS (REFERENSI)'!O233,IF(B233=2,'KELAS (REFERENSI)'!O248,IF(B233=3,'KELAS (REFERENSI)'!O263,IF(B233=4,'KELAS (REFERENSI)'!O278,""))))</f>
        <v/>
      </c>
      <c r="P233" s="55" t="str">
        <f>IF(B233=1,'KELAS (REFERENSI)'!P233,IF(B233=2,'KELAS (REFERENSI)'!P248,IF(B233=3,'KELAS (REFERENSI)'!P263,IF(B233=4,'KELAS (REFERENSI)'!P278,""))))</f>
        <v/>
      </c>
      <c r="Q233" s="55" t="str">
        <f t="shared" si="4"/>
        <v>BPS Kota Jakarta Timur</v>
      </c>
      <c r="R233" s="55" t="str">
        <f t="shared" si="56"/>
        <v>#REF!</v>
      </c>
      <c r="S233" s="55" t="str">
        <f t="shared" ref="S233:T233" si="241">S232</f>
        <v>15 Juni sampai dengan 31 Agustus 2026</v>
      </c>
      <c r="T233" s="55" t="str">
        <f t="shared" si="241"/>
        <v>31 Agustus 2026</v>
      </c>
      <c r="U233" s="59" t="str">
        <f>VLOOKUP(G233,'MITRA (REFERENSI)'!$A:$Z,17,FALSE)</f>
        <v>ritasaharafarfan187@gmail.com</v>
      </c>
      <c r="V233" s="59" t="str">
        <f>VLOOKUP(G233,'MITRA (REFERENSI)'!$A:$Z,11,FALSE)</f>
        <v>Pr</v>
      </c>
      <c r="W233" s="60"/>
      <c r="X233" s="61" t="s">
        <v>7083</v>
      </c>
      <c r="Y233" s="64" t="s">
        <v>4879</v>
      </c>
      <c r="Z233" s="62"/>
      <c r="AA233" s="63"/>
      <c r="AB233" s="62"/>
      <c r="AC233" s="62"/>
      <c r="AD233" s="62"/>
      <c r="AE233" s="62"/>
      <c r="AF233" s="62"/>
      <c r="AG233" s="72"/>
      <c r="AH233" s="72"/>
      <c r="AI233" s="72"/>
      <c r="AJ233" s="72"/>
      <c r="AK233" s="59" t="str">
        <f>VLOOKUP(G233,'MITRA (REFERENSI)'!$A:$Z,5,FALSE)</f>
        <v>Jl.Komodor Halim PK RT 4 RW 1 no.58 GG. Tongolo Kel.Kebon pala kec Makasar 13650</v>
      </c>
      <c r="AL233" s="59" t="str">
        <f>VLOOKUP(G233,'MITRA (REFERENSI)'!$A:$Z,13,FALSE)</f>
        <v>Mengurus Rumah Tangga</v>
      </c>
      <c r="AM233" s="59" t="str">
        <f>VLOOKUP(G233,'MITRA (REFERENSI)'!$A:$Z,14,FALSE)</f>
        <v/>
      </c>
    </row>
    <row r="234" ht="15.75" customHeight="1">
      <c r="A234" s="53" t="s">
        <v>5296</v>
      </c>
      <c r="B234" s="54">
        <v>1.0</v>
      </c>
      <c r="C234" s="54" t="s">
        <v>4890</v>
      </c>
      <c r="D234" s="55" t="str">
        <f t="shared" si="1"/>
        <v>1H</v>
      </c>
      <c r="E234" s="55" t="str">
        <f>VLOOKUP(D234,'KELAS (REFERENSI)'!$E$1:$J$68,6,FALSE)</f>
        <v>HARPER</v>
      </c>
      <c r="F234" s="56" t="str">
        <f t="shared" si="2"/>
        <v>PETUGAS.0233/SPK/SE/PML/3172/2026</v>
      </c>
      <c r="G234" s="61" t="s">
        <v>3583</v>
      </c>
      <c r="H234" s="56" t="str">
        <f>VLOOKUP(G234,'MITRA (REFERENSI)'!$A:$Z,16,FALSE)</f>
        <v>317222101024</v>
      </c>
      <c r="I234" s="56" t="str">
        <f>VLOOKUP(G234,'MITRA (REFERENSI)'!$A:$Z,25,FALSE)</f>
        <v>Kader PKK / Karang Taruna / Kader Lainnya</v>
      </c>
      <c r="J234" s="55" t="str">
        <f>VLOOKUP(G234,'MITRA (REFERENSI)'!$A:$Z,26,FALSE)</f>
        <v>#REF!</v>
      </c>
      <c r="K234" s="55" t="str">
        <f>VLOOKUP(G234,'MITRA (REFERENSI)'!$A:$Z,15,FALSE)</f>
        <v>+62 085-7105-23814</v>
      </c>
      <c r="L234" s="55" t="str">
        <f>VLOOKUP(G234,'MITRA (REFERENSI)'!$A:$Z,15,FALSE)</f>
        <v>+62 085-7105-23814</v>
      </c>
      <c r="M234" s="55" t="str">
        <f>IF(B234=1,'KELAS (REFERENSI)'!M234,IF(B234=2,'KELAS (REFERENSI)'!M249,IF(B234=3,'KELAS (REFERENSI)'!M264,IF(B234=4,'KELAS (REFERENSI)'!M279,""))))</f>
        <v/>
      </c>
      <c r="N234" s="55" t="str">
        <f>IF(B234=1,'KELAS (REFERENSI)'!N234,IF(B234=2,'KELAS (REFERENSI)'!N249,IF(B234=3,'KELAS (REFERENSI)'!N264,IF(B234=4,'KELAS (REFERENSI)'!N279,""))))</f>
        <v/>
      </c>
      <c r="O234" s="55" t="str">
        <f>IF(B234=1,'KELAS (REFERENSI)'!O234,IF(B234=2,'KELAS (REFERENSI)'!O249,IF(B234=3,'KELAS (REFERENSI)'!O264,IF(B234=4,'KELAS (REFERENSI)'!O279,""))))</f>
        <v/>
      </c>
      <c r="P234" s="55" t="str">
        <f>IF(B234=1,'KELAS (REFERENSI)'!P234,IF(B234=2,'KELAS (REFERENSI)'!P249,IF(B234=3,'KELAS (REFERENSI)'!P264,IF(B234=4,'KELAS (REFERENSI)'!P279,""))))</f>
        <v/>
      </c>
      <c r="Q234" s="55" t="str">
        <f t="shared" si="4"/>
        <v>BPS Kota Jakarta Timur</v>
      </c>
      <c r="R234" s="55" t="str">
        <f t="shared" si="56"/>
        <v>#REF!</v>
      </c>
      <c r="S234" s="55" t="str">
        <f t="shared" ref="S234:T234" si="242">S233</f>
        <v>15 Juni sampai dengan 31 Agustus 2026</v>
      </c>
      <c r="T234" s="55" t="str">
        <f t="shared" si="242"/>
        <v>31 Agustus 2026</v>
      </c>
      <c r="U234" s="59" t="str">
        <f>VLOOKUP(G234,'MITRA (REFERENSI)'!$A:$Z,17,FALSE)</f>
        <v>devanalfikry827@gmail.com</v>
      </c>
      <c r="V234" s="59" t="str">
        <f>VLOOKUP(G234,'MITRA (REFERENSI)'!$A:$Z,11,FALSE)</f>
        <v>Pr</v>
      </c>
      <c r="W234" s="60"/>
      <c r="X234" s="61" t="s">
        <v>7084</v>
      </c>
      <c r="Y234" s="64" t="s">
        <v>4879</v>
      </c>
      <c r="Z234" s="62"/>
      <c r="AA234" s="63"/>
      <c r="AB234" s="62"/>
      <c r="AC234" s="62"/>
      <c r="AD234" s="62"/>
      <c r="AE234" s="62"/>
      <c r="AF234" s="62"/>
      <c r="AG234" s="72"/>
      <c r="AH234" s="72"/>
      <c r="AI234" s="72"/>
      <c r="AJ234" s="72"/>
      <c r="AK234" s="59" t="str">
        <f>VLOOKUP(G234,'MITRA (REFERENSI)'!$A:$Z,5,FALSE)</f>
        <v>Kebon pala II RT 005/008</v>
      </c>
      <c r="AL234" s="59" t="str">
        <f>VLOOKUP(G234,'MITRA (REFERENSI)'!$A:$Z,13,FALSE)</f>
        <v>Kader PKK / Karang Taruna / Kader Lainnya</v>
      </c>
      <c r="AM234" s="59" t="str">
        <f>VLOOKUP(G234,'MITRA (REFERENSI)'!$A:$Z,14,FALSE)</f>
        <v/>
      </c>
    </row>
    <row r="235" ht="15.75" customHeight="1">
      <c r="A235" s="53" t="s">
        <v>5297</v>
      </c>
      <c r="B235" s="54">
        <v>1.0</v>
      </c>
      <c r="C235" s="54" t="s">
        <v>4890</v>
      </c>
      <c r="D235" s="55" t="str">
        <f t="shared" si="1"/>
        <v>1H</v>
      </c>
      <c r="E235" s="55" t="str">
        <f>VLOOKUP(D235,'KELAS (REFERENSI)'!$E$1:$J$68,6,FALSE)</f>
        <v>HARPER</v>
      </c>
      <c r="F235" s="56" t="str">
        <f t="shared" si="2"/>
        <v>PETUGAS.0234/SPK/SE/PML/3172/2026</v>
      </c>
      <c r="G235" s="61" t="s">
        <v>2865</v>
      </c>
      <c r="H235" s="56" t="str">
        <f>VLOOKUP(G235,'MITRA (REFERENSI)'!$A:$Z,16,FALSE)</f>
        <v>317222100335</v>
      </c>
      <c r="I235" s="56" t="str">
        <f>VLOOKUP(G235,'MITRA (REFERENSI)'!$A:$Z,25,FALSE)</f>
        <v>Kader PKK / Karang Taruna / Kader Lainnya</v>
      </c>
      <c r="J235" s="55" t="str">
        <f>VLOOKUP(G235,'MITRA (REFERENSI)'!$A:$Z,26,FALSE)</f>
        <v>#REF!</v>
      </c>
      <c r="K235" s="55" t="str">
        <f>VLOOKUP(G235,'MITRA (REFERENSI)'!$A:$Z,15,FALSE)</f>
        <v>+62 813-1475-3645</v>
      </c>
      <c r="L235" s="55" t="str">
        <f>VLOOKUP(G235,'MITRA (REFERENSI)'!$A:$Z,15,FALSE)</f>
        <v>+62 813-1475-3645</v>
      </c>
      <c r="M235" s="55" t="str">
        <f>IF(B235=1,'KELAS (REFERENSI)'!M235,IF(B235=2,'KELAS (REFERENSI)'!M250,IF(B235=3,'KELAS (REFERENSI)'!M265,IF(B235=4,'KELAS (REFERENSI)'!M280,""))))</f>
        <v/>
      </c>
      <c r="N235" s="55" t="str">
        <f>IF(B235=1,'KELAS (REFERENSI)'!N235,IF(B235=2,'KELAS (REFERENSI)'!N250,IF(B235=3,'KELAS (REFERENSI)'!N265,IF(B235=4,'KELAS (REFERENSI)'!N280,""))))</f>
        <v/>
      </c>
      <c r="O235" s="55" t="str">
        <f>IF(B235=1,'KELAS (REFERENSI)'!O235,IF(B235=2,'KELAS (REFERENSI)'!O250,IF(B235=3,'KELAS (REFERENSI)'!O265,IF(B235=4,'KELAS (REFERENSI)'!O280,""))))</f>
        <v/>
      </c>
      <c r="P235" s="55" t="str">
        <f>IF(B235=1,'KELAS (REFERENSI)'!P235,IF(B235=2,'KELAS (REFERENSI)'!P250,IF(B235=3,'KELAS (REFERENSI)'!P265,IF(B235=4,'KELAS (REFERENSI)'!P280,""))))</f>
        <v/>
      </c>
      <c r="Q235" s="55" t="str">
        <f t="shared" si="4"/>
        <v>BPS Kota Jakarta Timur</v>
      </c>
      <c r="R235" s="55" t="str">
        <f t="shared" si="56"/>
        <v>#REF!</v>
      </c>
      <c r="S235" s="55" t="str">
        <f t="shared" ref="S235:T235" si="243">S234</f>
        <v>15 Juni sampai dengan 31 Agustus 2026</v>
      </c>
      <c r="T235" s="55" t="str">
        <f t="shared" si="243"/>
        <v>31 Agustus 2026</v>
      </c>
      <c r="U235" s="59" t="str">
        <f>VLOOKUP(G235,'MITRA (REFERENSI)'!$A:$Z,17,FALSE)</f>
        <v>nurhasanah.syukri06@gmail.com</v>
      </c>
      <c r="V235" s="59" t="str">
        <f>VLOOKUP(G235,'MITRA (REFERENSI)'!$A:$Z,11,FALSE)</f>
        <v>Pr</v>
      </c>
      <c r="W235" s="60"/>
      <c r="X235" s="61" t="s">
        <v>7084</v>
      </c>
      <c r="Y235" s="64" t="s">
        <v>4879</v>
      </c>
      <c r="Z235" s="62"/>
      <c r="AA235" s="63"/>
      <c r="AB235" s="62"/>
      <c r="AC235" s="62"/>
      <c r="AD235" s="62"/>
      <c r="AE235" s="62"/>
      <c r="AF235" s="62"/>
      <c r="AG235" s="72"/>
      <c r="AH235" s="72"/>
      <c r="AI235" s="72"/>
      <c r="AJ235" s="72"/>
      <c r="AK235" s="59" t="str">
        <f>VLOOKUP(G235,'MITRA (REFERENSI)'!$A:$Z,5,FALSE)</f>
        <v>Jl. Letiend sutoyo cawang 3 rt 002 rw 007 no. 6</v>
      </c>
      <c r="AL235" s="59" t="str">
        <f>VLOOKUP(G235,'MITRA (REFERENSI)'!$A:$Z,13,FALSE)</f>
        <v>Kader PKK / Karang Taruna / Kader Lainnya</v>
      </c>
      <c r="AM235" s="59" t="str">
        <f>VLOOKUP(G235,'MITRA (REFERENSI)'!$A:$Z,14,FALSE)</f>
        <v/>
      </c>
    </row>
    <row r="236" ht="15.75" customHeight="1">
      <c r="A236" s="53" t="s">
        <v>5298</v>
      </c>
      <c r="B236" s="54">
        <v>1.0</v>
      </c>
      <c r="C236" s="54" t="s">
        <v>4890</v>
      </c>
      <c r="D236" s="55" t="str">
        <f t="shared" si="1"/>
        <v>1H</v>
      </c>
      <c r="E236" s="55" t="str">
        <f>VLOOKUP(D236,'KELAS (REFERENSI)'!$E$1:$J$68,6,FALSE)</f>
        <v>HARPER</v>
      </c>
      <c r="F236" s="56" t="str">
        <f t="shared" si="2"/>
        <v>PETUGAS.0235/SPK/SE/PML/3172/2026</v>
      </c>
      <c r="G236" s="61" t="s">
        <v>1922</v>
      </c>
      <c r="H236" s="56" t="str">
        <f>VLOOKUP(G236,'MITRA (REFERENSI)'!$A:$Z,16,FALSE)</f>
        <v>317222101013</v>
      </c>
      <c r="I236" s="56" t="str">
        <f>VLOOKUP(G236,'MITRA (REFERENSI)'!$A:$Z,25,FALSE)</f>
        <v>Wiraswasta</v>
      </c>
      <c r="J236" s="55" t="str">
        <f>VLOOKUP(G236,'MITRA (REFERENSI)'!$A:$Z,26,FALSE)</f>
        <v>#REF!</v>
      </c>
      <c r="K236" s="55" t="str">
        <f>VLOOKUP(G236,'MITRA (REFERENSI)'!$A:$Z,15,FALSE)</f>
        <v>+62 813-8518-1957</v>
      </c>
      <c r="L236" s="55" t="str">
        <f>VLOOKUP(G236,'MITRA (REFERENSI)'!$A:$Z,15,FALSE)</f>
        <v>+62 813-8518-1957</v>
      </c>
      <c r="M236" s="55" t="str">
        <f>IF(B236=1,'KELAS (REFERENSI)'!M236,IF(B236=2,'KELAS (REFERENSI)'!M251,IF(B236=3,'KELAS (REFERENSI)'!M266,IF(B236=4,'KELAS (REFERENSI)'!M281,""))))</f>
        <v/>
      </c>
      <c r="N236" s="55" t="str">
        <f>IF(B236=1,'KELAS (REFERENSI)'!N236,IF(B236=2,'KELAS (REFERENSI)'!N251,IF(B236=3,'KELAS (REFERENSI)'!N266,IF(B236=4,'KELAS (REFERENSI)'!N281,""))))</f>
        <v/>
      </c>
      <c r="O236" s="55" t="str">
        <f>IF(B236=1,'KELAS (REFERENSI)'!O236,IF(B236=2,'KELAS (REFERENSI)'!O251,IF(B236=3,'KELAS (REFERENSI)'!O266,IF(B236=4,'KELAS (REFERENSI)'!O281,""))))</f>
        <v/>
      </c>
      <c r="P236" s="55" t="str">
        <f>IF(B236=1,'KELAS (REFERENSI)'!P236,IF(B236=2,'KELAS (REFERENSI)'!P251,IF(B236=3,'KELAS (REFERENSI)'!P266,IF(B236=4,'KELAS (REFERENSI)'!P281,""))))</f>
        <v/>
      </c>
      <c r="Q236" s="55" t="str">
        <f t="shared" si="4"/>
        <v>BPS Kota Jakarta Timur</v>
      </c>
      <c r="R236" s="55" t="str">
        <f t="shared" si="56"/>
        <v>#REF!</v>
      </c>
      <c r="S236" s="55" t="str">
        <f t="shared" ref="S236:T236" si="244">S235</f>
        <v>15 Juni sampai dengan 31 Agustus 2026</v>
      </c>
      <c r="T236" s="55" t="str">
        <f t="shared" si="244"/>
        <v>31 Agustus 2026</v>
      </c>
      <c r="U236" s="59" t="str">
        <f>VLOOKUP(G236,'MITRA (REFERENSI)'!$A:$Z,17,FALSE)</f>
        <v>ivanpraditya1206@gmail.com</v>
      </c>
      <c r="V236" s="59" t="str">
        <f>VLOOKUP(G236,'MITRA (REFERENSI)'!$A:$Z,11,FALSE)</f>
        <v>Lk</v>
      </c>
      <c r="W236" s="60"/>
      <c r="X236" s="61" t="s">
        <v>7084</v>
      </c>
      <c r="Y236" s="64" t="s">
        <v>4879</v>
      </c>
      <c r="Z236" s="62"/>
      <c r="AA236" s="63"/>
      <c r="AB236" s="62"/>
      <c r="AC236" s="62"/>
      <c r="AD236" s="62"/>
      <c r="AE236" s="62"/>
      <c r="AF236" s="62"/>
      <c r="AG236" s="72"/>
      <c r="AH236" s="72"/>
      <c r="AI236" s="72"/>
      <c r="AJ236" s="72"/>
      <c r="AK236" s="59" t="str">
        <f>VLOOKUP(G236,'MITRA (REFERENSI)'!$A:$Z,5,FALSE)</f>
        <v>Cawang 3 Jl.D.I Panjaitan rt001/06 no.58</v>
      </c>
      <c r="AL236" s="59" t="str">
        <f>VLOOKUP(G236,'MITRA (REFERENSI)'!$A:$Z,13,FALSE)</f>
        <v>Wiraswasta</v>
      </c>
      <c r="AM236" s="59" t="str">
        <f>VLOOKUP(G236,'MITRA (REFERENSI)'!$A:$Z,14,FALSE)</f>
        <v/>
      </c>
    </row>
    <row r="237" ht="15.75" customHeight="1">
      <c r="A237" s="53" t="s">
        <v>5299</v>
      </c>
      <c r="B237" s="54">
        <v>1.0</v>
      </c>
      <c r="C237" s="54" t="s">
        <v>4890</v>
      </c>
      <c r="D237" s="55" t="str">
        <f t="shared" si="1"/>
        <v>1H</v>
      </c>
      <c r="E237" s="55" t="str">
        <f>VLOOKUP(D237,'KELAS (REFERENSI)'!$E$1:$J$68,6,FALSE)</f>
        <v>HARPER</v>
      </c>
      <c r="F237" s="56" t="str">
        <f t="shared" si="2"/>
        <v>PETUGAS.0236/SPK/SE/PML/3172/2026</v>
      </c>
      <c r="G237" s="61" t="s">
        <v>3277</v>
      </c>
      <c r="H237" s="56" t="str">
        <f>VLOOKUP(G237,'MITRA (REFERENSI)'!$A:$Z,16,FALSE)</f>
        <v>317222090636</v>
      </c>
      <c r="I237" s="56" t="str">
        <f>VLOOKUP(G237,'MITRA (REFERENSI)'!$A:$Z,25,FALSE)</f>
        <v>Mengurus Rumah Tangga</v>
      </c>
      <c r="J237" s="55" t="str">
        <f>VLOOKUP(G237,'MITRA (REFERENSI)'!$A:$Z,26,FALSE)</f>
        <v>#REF!</v>
      </c>
      <c r="K237" s="55" t="str">
        <f>VLOOKUP(G237,'MITRA (REFERENSI)'!$A:$Z,15,FALSE)</f>
        <v>+62 812-9693-1072</v>
      </c>
      <c r="L237" s="55" t="str">
        <f>VLOOKUP(G237,'MITRA (REFERENSI)'!$A:$Z,15,FALSE)</f>
        <v>+62 812-9693-1072</v>
      </c>
      <c r="M237" s="55" t="str">
        <f>IF(B237=1,'KELAS (REFERENSI)'!M237,IF(B237=2,'KELAS (REFERENSI)'!M252,IF(B237=3,'KELAS (REFERENSI)'!M267,IF(B237=4,'KELAS (REFERENSI)'!M282,""))))</f>
        <v/>
      </c>
      <c r="N237" s="55" t="str">
        <f>IF(B237=1,'KELAS (REFERENSI)'!N237,IF(B237=2,'KELAS (REFERENSI)'!N252,IF(B237=3,'KELAS (REFERENSI)'!N267,IF(B237=4,'KELAS (REFERENSI)'!N282,""))))</f>
        <v/>
      </c>
      <c r="O237" s="55" t="str">
        <f>IF(B237=1,'KELAS (REFERENSI)'!O237,IF(B237=2,'KELAS (REFERENSI)'!O252,IF(B237=3,'KELAS (REFERENSI)'!O267,IF(B237=4,'KELAS (REFERENSI)'!O282,""))))</f>
        <v/>
      </c>
      <c r="P237" s="55" t="str">
        <f>IF(B237=1,'KELAS (REFERENSI)'!P237,IF(B237=2,'KELAS (REFERENSI)'!P252,IF(B237=3,'KELAS (REFERENSI)'!P267,IF(B237=4,'KELAS (REFERENSI)'!P282,""))))</f>
        <v/>
      </c>
      <c r="Q237" s="55" t="str">
        <f t="shared" si="4"/>
        <v>BPS Kota Jakarta Timur</v>
      </c>
      <c r="R237" s="55" t="str">
        <f t="shared" si="56"/>
        <v>#REF!</v>
      </c>
      <c r="S237" s="55" t="str">
        <f t="shared" ref="S237:T237" si="245">S236</f>
        <v>15 Juni sampai dengan 31 Agustus 2026</v>
      </c>
      <c r="T237" s="55" t="str">
        <f t="shared" si="245"/>
        <v>31 Agustus 2026</v>
      </c>
      <c r="U237" s="59" t="str">
        <f>VLOOKUP(G237,'MITRA (REFERENSI)'!$A:$Z,17,FALSE)</f>
        <v>ranimawarni09@gmail.com</v>
      </c>
      <c r="V237" s="59" t="str">
        <f>VLOOKUP(G237,'MITRA (REFERENSI)'!$A:$Z,11,FALSE)</f>
        <v>Pr</v>
      </c>
      <c r="W237" s="60"/>
      <c r="X237" s="61" t="s">
        <v>7083</v>
      </c>
      <c r="Y237" s="64" t="s">
        <v>4879</v>
      </c>
      <c r="Z237" s="62"/>
      <c r="AA237" s="63"/>
      <c r="AB237" s="62"/>
      <c r="AC237" s="62"/>
      <c r="AD237" s="62"/>
      <c r="AE237" s="62"/>
      <c r="AF237" s="62"/>
      <c r="AG237" s="72"/>
      <c r="AH237" s="72"/>
      <c r="AI237" s="72"/>
      <c r="AJ237" s="72"/>
      <c r="AK237" s="59" t="str">
        <f>VLOOKUP(G237,'MITRA (REFERENSI)'!$A:$Z,5,FALSE)</f>
        <v>Kebon Pala II</v>
      </c>
      <c r="AL237" s="59" t="str">
        <f>VLOOKUP(G237,'MITRA (REFERENSI)'!$A:$Z,13,FALSE)</f>
        <v>Mengurus Rumah Tangga</v>
      </c>
      <c r="AM237" s="59" t="str">
        <f>VLOOKUP(G237,'MITRA (REFERENSI)'!$A:$Z,14,FALSE)</f>
        <v/>
      </c>
    </row>
    <row r="238" ht="15.75" customHeight="1">
      <c r="A238" s="53" t="s">
        <v>5300</v>
      </c>
      <c r="B238" s="54">
        <v>1.0</v>
      </c>
      <c r="C238" s="54" t="s">
        <v>4890</v>
      </c>
      <c r="D238" s="55" t="str">
        <f t="shared" si="1"/>
        <v>1H</v>
      </c>
      <c r="E238" s="55" t="str">
        <f>VLOOKUP(D238,'KELAS (REFERENSI)'!$E$1:$J$68,6,FALSE)</f>
        <v>HARPER</v>
      </c>
      <c r="F238" s="56" t="str">
        <f t="shared" si="2"/>
        <v>PETUGAS.0237/SPK/SE/PML/3172/2026</v>
      </c>
      <c r="G238" s="61" t="s">
        <v>2302</v>
      </c>
      <c r="H238" s="56" t="str">
        <f>VLOOKUP(G238,'MITRA (REFERENSI)'!$A:$Z,16,FALSE)</f>
        <v>317222091979</v>
      </c>
      <c r="I238" s="56" t="str">
        <f>VLOOKUP(G238,'MITRA (REFERENSI)'!$A:$Z,25,FALSE)</f>
        <v>Kader PKK / Karang Taruna / Kader Lainnya</v>
      </c>
      <c r="J238" s="55" t="str">
        <f>VLOOKUP(G238,'MITRA (REFERENSI)'!$A:$Z,26,FALSE)</f>
        <v>#REF!</v>
      </c>
      <c r="K238" s="55" t="str">
        <f>VLOOKUP(G238,'MITRA (REFERENSI)'!$A:$Z,15,FALSE)</f>
        <v>+62 819-0527-2354</v>
      </c>
      <c r="L238" s="55" t="str">
        <f>VLOOKUP(G238,'MITRA (REFERENSI)'!$A:$Z,15,FALSE)</f>
        <v>+62 819-0527-2354</v>
      </c>
      <c r="M238" s="55" t="str">
        <f>IF(B238=1,'KELAS (REFERENSI)'!M238,IF(B238=2,'KELAS (REFERENSI)'!M253,IF(B238=3,'KELAS (REFERENSI)'!M268,IF(B238=4,'KELAS (REFERENSI)'!M283,""))))</f>
        <v/>
      </c>
      <c r="N238" s="55" t="str">
        <f>IF(B238=1,'KELAS (REFERENSI)'!N238,IF(B238=2,'KELAS (REFERENSI)'!N253,IF(B238=3,'KELAS (REFERENSI)'!N268,IF(B238=4,'KELAS (REFERENSI)'!N283,""))))</f>
        <v/>
      </c>
      <c r="O238" s="55" t="str">
        <f>IF(B238=1,'KELAS (REFERENSI)'!O238,IF(B238=2,'KELAS (REFERENSI)'!O253,IF(B238=3,'KELAS (REFERENSI)'!O268,IF(B238=4,'KELAS (REFERENSI)'!O283,""))))</f>
        <v/>
      </c>
      <c r="P238" s="55" t="str">
        <f>IF(B238=1,'KELAS (REFERENSI)'!P238,IF(B238=2,'KELAS (REFERENSI)'!P253,IF(B238=3,'KELAS (REFERENSI)'!P268,IF(B238=4,'KELAS (REFERENSI)'!P283,""))))</f>
        <v/>
      </c>
      <c r="Q238" s="55" t="str">
        <f t="shared" si="4"/>
        <v>BPS Kota Jakarta Timur</v>
      </c>
      <c r="R238" s="55" t="str">
        <f t="shared" si="56"/>
        <v>#REF!</v>
      </c>
      <c r="S238" s="55" t="str">
        <f t="shared" ref="S238:T238" si="246">S237</f>
        <v>15 Juni sampai dengan 31 Agustus 2026</v>
      </c>
      <c r="T238" s="55" t="str">
        <f t="shared" si="246"/>
        <v>31 Agustus 2026</v>
      </c>
      <c r="U238" s="59" t="str">
        <f>VLOOKUP(G238,'MITRA (REFERENSI)'!$A:$Z,17,FALSE)</f>
        <v>mahamastaria@gmail.com</v>
      </c>
      <c r="V238" s="59" t="str">
        <f>VLOOKUP(G238,'MITRA (REFERENSI)'!$A:$Z,11,FALSE)</f>
        <v>Pr</v>
      </c>
      <c r="W238" s="60"/>
      <c r="X238" s="61" t="s">
        <v>7083</v>
      </c>
      <c r="Y238" s="64" t="s">
        <v>4879</v>
      </c>
      <c r="Z238" s="62"/>
      <c r="AA238" s="63"/>
      <c r="AB238" s="62"/>
      <c r="AC238" s="62"/>
      <c r="AD238" s="62"/>
      <c r="AE238" s="62"/>
      <c r="AF238" s="62"/>
      <c r="AG238" s="72"/>
      <c r="AH238" s="72"/>
      <c r="AI238" s="72"/>
      <c r="AJ238" s="72"/>
      <c r="AK238" s="59" t="str">
        <f>VLOOKUP(G238,'MITRA (REFERENSI)'!$A:$Z,5,FALSE)</f>
        <v>Jalan permata no 30 RT 006 RW 012</v>
      </c>
      <c r="AL238" s="59" t="str">
        <f>VLOOKUP(G238,'MITRA (REFERENSI)'!$A:$Z,13,FALSE)</f>
        <v>Kader PKK / Karang Taruna / Kader Lainnya</v>
      </c>
      <c r="AM238" s="59" t="str">
        <f>VLOOKUP(G238,'MITRA (REFERENSI)'!$A:$Z,14,FALSE)</f>
        <v/>
      </c>
    </row>
    <row r="239" ht="15.75" customHeight="1">
      <c r="A239" s="53" t="s">
        <v>5301</v>
      </c>
      <c r="B239" s="54">
        <v>1.0</v>
      </c>
      <c r="C239" s="54" t="s">
        <v>4890</v>
      </c>
      <c r="D239" s="55" t="str">
        <f t="shared" si="1"/>
        <v>1H</v>
      </c>
      <c r="E239" s="55" t="str">
        <f>VLOOKUP(D239,'KELAS (REFERENSI)'!$E$1:$J$68,6,FALSE)</f>
        <v>HARPER</v>
      </c>
      <c r="F239" s="56" t="str">
        <f t="shared" si="2"/>
        <v>PETUGAS.0238/SPK/SE/PML/3172/2026</v>
      </c>
      <c r="G239" s="61" t="s">
        <v>830</v>
      </c>
      <c r="H239" s="56" t="str">
        <f>VLOOKUP(G239,'MITRA (REFERENSI)'!$A:$Z,16,FALSE)</f>
        <v>317222100836</v>
      </c>
      <c r="I239" s="56" t="str">
        <f>VLOOKUP(G239,'MITRA (REFERENSI)'!$A:$Z,25,FALSE)</f>
        <v>Mengurus Rumah Tangga</v>
      </c>
      <c r="J239" s="55" t="str">
        <f>VLOOKUP(G239,'MITRA (REFERENSI)'!$A:$Z,26,FALSE)</f>
        <v>#REF!</v>
      </c>
      <c r="K239" s="55" t="str">
        <f>VLOOKUP(G239,'MITRA (REFERENSI)'!$A:$Z,15,FALSE)</f>
        <v>+62 813-1434-8973</v>
      </c>
      <c r="L239" s="55" t="str">
        <f>VLOOKUP(G239,'MITRA (REFERENSI)'!$A:$Z,15,FALSE)</f>
        <v>+62 813-1434-8973</v>
      </c>
      <c r="M239" s="55" t="str">
        <f>IF(B239=1,'KELAS (REFERENSI)'!M239,IF(B239=2,'KELAS (REFERENSI)'!M254,IF(B239=3,'KELAS (REFERENSI)'!M269,IF(B239=4,'KELAS (REFERENSI)'!M284,""))))</f>
        <v/>
      </c>
      <c r="N239" s="55" t="str">
        <f>IF(B239=1,'KELAS (REFERENSI)'!N239,IF(B239=2,'KELAS (REFERENSI)'!N254,IF(B239=3,'KELAS (REFERENSI)'!N269,IF(B239=4,'KELAS (REFERENSI)'!N284,""))))</f>
        <v/>
      </c>
      <c r="O239" s="55" t="str">
        <f>IF(B239=1,'KELAS (REFERENSI)'!O239,IF(B239=2,'KELAS (REFERENSI)'!O254,IF(B239=3,'KELAS (REFERENSI)'!O269,IF(B239=4,'KELAS (REFERENSI)'!O284,""))))</f>
        <v/>
      </c>
      <c r="P239" s="55" t="str">
        <f>IF(B239=1,'KELAS (REFERENSI)'!P239,IF(B239=2,'KELAS (REFERENSI)'!P254,IF(B239=3,'KELAS (REFERENSI)'!P269,IF(B239=4,'KELAS (REFERENSI)'!P284,""))))</f>
        <v/>
      </c>
      <c r="Q239" s="55" t="str">
        <f t="shared" si="4"/>
        <v>BPS Kota Jakarta Timur</v>
      </c>
      <c r="R239" s="55" t="str">
        <f t="shared" si="56"/>
        <v>#REF!</v>
      </c>
      <c r="S239" s="55" t="str">
        <f t="shared" ref="S239:T239" si="247">S238</f>
        <v>15 Juni sampai dengan 31 Agustus 2026</v>
      </c>
      <c r="T239" s="55" t="str">
        <f t="shared" si="247"/>
        <v>31 Agustus 2026</v>
      </c>
      <c r="U239" s="59" t="str">
        <f>VLOOKUP(G239,'MITRA (REFERENSI)'!$A:$Z,17,FALSE)</f>
        <v>aureliaannissa5@gmail.com</v>
      </c>
      <c r="V239" s="59" t="str">
        <f>VLOOKUP(G239,'MITRA (REFERENSI)'!$A:$Z,11,FALSE)</f>
        <v>Pr</v>
      </c>
      <c r="W239" s="60"/>
      <c r="X239" s="61" t="s">
        <v>7084</v>
      </c>
      <c r="Y239" s="64" t="s">
        <v>4879</v>
      </c>
      <c r="Z239" s="62"/>
      <c r="AA239" s="63"/>
      <c r="AB239" s="62"/>
      <c r="AC239" s="62"/>
      <c r="AD239" s="62"/>
      <c r="AE239" s="62"/>
      <c r="AF239" s="62"/>
      <c r="AG239" s="72"/>
      <c r="AH239" s="72"/>
      <c r="AI239" s="72"/>
      <c r="AJ239" s="72"/>
      <c r="AK239" s="59" t="str">
        <f>VLOOKUP(G239,'MITRA (REFERENSI)'!$A:$Z,5,FALSE)</f>
        <v>Jl. Pangkalan jati VII No. 7 RT 002 RW 009</v>
      </c>
      <c r="AL239" s="59" t="str">
        <f>VLOOKUP(G239,'MITRA (REFERENSI)'!$A:$Z,13,FALSE)</f>
        <v>Mengurus Rumah Tangga</v>
      </c>
      <c r="AM239" s="59" t="str">
        <f>VLOOKUP(G239,'MITRA (REFERENSI)'!$A:$Z,14,FALSE)</f>
        <v/>
      </c>
    </row>
    <row r="240" ht="15.75" customHeight="1">
      <c r="A240" s="53" t="s">
        <v>5302</v>
      </c>
      <c r="B240" s="54">
        <v>1.0</v>
      </c>
      <c r="C240" s="54" t="s">
        <v>4890</v>
      </c>
      <c r="D240" s="55" t="str">
        <f t="shared" si="1"/>
        <v>1H</v>
      </c>
      <c r="E240" s="55" t="str">
        <f>VLOOKUP(D240,'KELAS (REFERENSI)'!$E$1:$J$68,6,FALSE)</f>
        <v>HARPER</v>
      </c>
      <c r="F240" s="56" t="str">
        <f t="shared" si="2"/>
        <v>PETUGAS.0239/SPK/SE/PML/3172/2026</v>
      </c>
      <c r="G240" s="61" t="s">
        <v>4055</v>
      </c>
      <c r="H240" s="56" t="str">
        <f>VLOOKUP(G240,'MITRA (REFERENSI)'!$A:$Z,16,FALSE)</f>
        <v>317222100296</v>
      </c>
      <c r="I240" s="56" t="str">
        <f>VLOOKUP(G240,'MITRA (REFERENSI)'!$A:$Z,25,FALSE)</f>
        <v>Kader PKK / Karang Taruna / Kader Lainnya</v>
      </c>
      <c r="J240" s="55" t="str">
        <f>VLOOKUP(G240,'MITRA (REFERENSI)'!$A:$Z,26,FALSE)</f>
        <v>#REF!</v>
      </c>
      <c r="K240" s="55" t="str">
        <f>VLOOKUP(G240,'MITRA (REFERENSI)'!$A:$Z,15,FALSE)</f>
        <v>+62 812-9367-4218</v>
      </c>
      <c r="L240" s="55" t="str">
        <f>VLOOKUP(G240,'MITRA (REFERENSI)'!$A:$Z,15,FALSE)</f>
        <v>+62 812-9367-4218</v>
      </c>
      <c r="M240" s="55" t="str">
        <f>IF(B240=1,'KELAS (REFERENSI)'!M240,IF(B240=2,'KELAS (REFERENSI)'!M255,IF(B240=3,'KELAS (REFERENSI)'!M270,IF(B240=4,'KELAS (REFERENSI)'!M285,""))))</f>
        <v/>
      </c>
      <c r="N240" s="55" t="str">
        <f>IF(B240=1,'KELAS (REFERENSI)'!N240,IF(B240=2,'KELAS (REFERENSI)'!N255,IF(B240=3,'KELAS (REFERENSI)'!N270,IF(B240=4,'KELAS (REFERENSI)'!N285,""))))</f>
        <v/>
      </c>
      <c r="O240" s="55" t="str">
        <f>IF(B240=1,'KELAS (REFERENSI)'!O240,IF(B240=2,'KELAS (REFERENSI)'!O255,IF(B240=3,'KELAS (REFERENSI)'!O270,IF(B240=4,'KELAS (REFERENSI)'!O285,""))))</f>
        <v/>
      </c>
      <c r="P240" s="55" t="str">
        <f>IF(B240=1,'KELAS (REFERENSI)'!P240,IF(B240=2,'KELAS (REFERENSI)'!P255,IF(B240=3,'KELAS (REFERENSI)'!P270,IF(B240=4,'KELAS (REFERENSI)'!P285,""))))</f>
        <v/>
      </c>
      <c r="Q240" s="55" t="str">
        <f t="shared" si="4"/>
        <v>BPS Kota Jakarta Timur</v>
      </c>
      <c r="R240" s="55" t="str">
        <f t="shared" si="56"/>
        <v>#REF!</v>
      </c>
      <c r="S240" s="55" t="str">
        <f t="shared" ref="S240:T240" si="248">S239</f>
        <v>15 Juni sampai dengan 31 Agustus 2026</v>
      </c>
      <c r="T240" s="55" t="str">
        <f t="shared" si="248"/>
        <v>31 Agustus 2026</v>
      </c>
      <c r="U240" s="59" t="str">
        <f>VLOOKUP(G240,'MITRA (REFERENSI)'!$A:$Z,17,FALSE)</f>
        <v>sritresnawati36@gmail.com</v>
      </c>
      <c r="V240" s="59" t="str">
        <f>VLOOKUP(G240,'MITRA (REFERENSI)'!$A:$Z,11,FALSE)</f>
        <v>Pr</v>
      </c>
      <c r="W240" s="60"/>
      <c r="X240" s="61" t="s">
        <v>7084</v>
      </c>
      <c r="Y240" s="64" t="s">
        <v>4879</v>
      </c>
      <c r="Z240" s="62"/>
      <c r="AA240" s="63"/>
      <c r="AB240" s="62"/>
      <c r="AC240" s="62"/>
      <c r="AD240" s="62"/>
      <c r="AE240" s="62"/>
      <c r="AF240" s="62"/>
      <c r="AG240" s="72"/>
      <c r="AH240" s="72"/>
      <c r="AI240" s="72"/>
      <c r="AJ240" s="72"/>
      <c r="AK240" s="59" t="str">
        <f>VLOOKUP(G240,'MITRA (REFERENSI)'!$A:$Z,5,FALSE)</f>
        <v>Jalan Pangkalan Jati No.30 RT 001 RW 04</v>
      </c>
      <c r="AL240" s="59" t="str">
        <f>VLOOKUP(G240,'MITRA (REFERENSI)'!$A:$Z,13,FALSE)</f>
        <v>Kader PKK / Karang Taruna / Kader Lainnya</v>
      </c>
      <c r="AM240" s="59" t="str">
        <f>VLOOKUP(G240,'MITRA (REFERENSI)'!$A:$Z,14,FALSE)</f>
        <v/>
      </c>
    </row>
    <row r="241" ht="15.75" customHeight="1">
      <c r="A241" s="53" t="s">
        <v>5303</v>
      </c>
      <c r="B241" s="54">
        <v>1.0</v>
      </c>
      <c r="C241" s="54" t="s">
        <v>4890</v>
      </c>
      <c r="D241" s="55" t="str">
        <f t="shared" si="1"/>
        <v>1H</v>
      </c>
      <c r="E241" s="55" t="str">
        <f>VLOOKUP(D241,'KELAS (REFERENSI)'!$E$1:$J$68,6,FALSE)</f>
        <v>HARPER</v>
      </c>
      <c r="F241" s="56" t="str">
        <f t="shared" si="2"/>
        <v>PETUGAS.0240/SPK/SE/PML/3172/2026</v>
      </c>
      <c r="G241" s="61" t="s">
        <v>4627</v>
      </c>
      <c r="H241" s="56" t="str">
        <f>VLOOKUP(G241,'MITRA (REFERENSI)'!$A:$Z,16,FALSE)</f>
        <v>317225050005</v>
      </c>
      <c r="I241" s="56" t="str">
        <f>VLOOKUP(G241,'MITRA (REFERENSI)'!$A:$Z,25,FALSE)</f>
        <v>Mengurus Rumah Tangga</v>
      </c>
      <c r="J241" s="55" t="str">
        <f>VLOOKUP(G241,'MITRA (REFERENSI)'!$A:$Z,26,FALSE)</f>
        <v>#REF!</v>
      </c>
      <c r="K241" s="55" t="str">
        <f>VLOOKUP(G241,'MITRA (REFERENSI)'!$A:$Z,15,FALSE)</f>
        <v>+62 813-8264-2209</v>
      </c>
      <c r="L241" s="55" t="str">
        <f>VLOOKUP(G241,'MITRA (REFERENSI)'!$A:$Z,15,FALSE)</f>
        <v>+62 813-8264-2209</v>
      </c>
      <c r="M241" s="55" t="str">
        <f>IF(B241=1,'KELAS (REFERENSI)'!M241,IF(B241=2,'KELAS (REFERENSI)'!M256,IF(B241=3,'KELAS (REFERENSI)'!M271,IF(B241=4,'KELAS (REFERENSI)'!M286,""))))</f>
        <v/>
      </c>
      <c r="N241" s="55" t="str">
        <f>IF(B241=1,'KELAS (REFERENSI)'!N241,IF(B241=2,'KELAS (REFERENSI)'!N256,IF(B241=3,'KELAS (REFERENSI)'!N271,IF(B241=4,'KELAS (REFERENSI)'!N286,""))))</f>
        <v/>
      </c>
      <c r="O241" s="55" t="str">
        <f>IF(B241=1,'KELAS (REFERENSI)'!O241,IF(B241=2,'KELAS (REFERENSI)'!O256,IF(B241=3,'KELAS (REFERENSI)'!O271,IF(B241=4,'KELAS (REFERENSI)'!O286,""))))</f>
        <v/>
      </c>
      <c r="P241" s="55" t="str">
        <f>IF(B241=1,'KELAS (REFERENSI)'!P241,IF(B241=2,'KELAS (REFERENSI)'!P256,IF(B241=3,'KELAS (REFERENSI)'!P271,IF(B241=4,'KELAS (REFERENSI)'!P286,""))))</f>
        <v/>
      </c>
      <c r="Q241" s="55" t="str">
        <f t="shared" si="4"/>
        <v>BPS Kota Jakarta Timur</v>
      </c>
      <c r="R241" s="55" t="str">
        <f t="shared" si="56"/>
        <v>#REF!</v>
      </c>
      <c r="S241" s="55" t="str">
        <f t="shared" ref="S241:T241" si="249">S240</f>
        <v>15 Juni sampai dengan 31 Agustus 2026</v>
      </c>
      <c r="T241" s="55" t="str">
        <f t="shared" si="249"/>
        <v>31 Agustus 2026</v>
      </c>
      <c r="U241" s="59" t="str">
        <f>VLOOKUP(G241,'MITRA (REFERENSI)'!$A:$Z,17,FALSE)</f>
        <v>yenizaini2@gmail.com</v>
      </c>
      <c r="V241" s="59" t="str">
        <f>VLOOKUP(G241,'MITRA (REFERENSI)'!$A:$Z,11,FALSE)</f>
        <v>Pr</v>
      </c>
      <c r="W241" s="60"/>
      <c r="X241" s="61" t="s">
        <v>7084</v>
      </c>
      <c r="Y241" s="64" t="s">
        <v>4879</v>
      </c>
      <c r="Z241" s="62"/>
      <c r="AA241" s="63"/>
      <c r="AB241" s="62"/>
      <c r="AC241" s="62"/>
      <c r="AD241" s="62"/>
      <c r="AE241" s="62"/>
      <c r="AF241" s="62"/>
      <c r="AG241" s="72"/>
      <c r="AH241" s="72"/>
      <c r="AI241" s="72"/>
      <c r="AJ241" s="72"/>
      <c r="AK241" s="59" t="str">
        <f>VLOOKUP(G241,'MITRA (REFERENSI)'!$A:$Z,5,FALSE)</f>
        <v>Kebon pala 2 halim PK rt 008 rw 08</v>
      </c>
      <c r="AL241" s="59" t="str">
        <f>VLOOKUP(G241,'MITRA (REFERENSI)'!$A:$Z,13,FALSE)</f>
        <v>Mengurus Rumah Tangga</v>
      </c>
      <c r="AM241" s="59" t="str">
        <f>VLOOKUP(G241,'MITRA (REFERENSI)'!$A:$Z,14,FALSE)</f>
        <v/>
      </c>
    </row>
    <row r="242" ht="15.75" customHeight="1">
      <c r="A242" s="53" t="s">
        <v>5304</v>
      </c>
      <c r="B242" s="54">
        <v>1.0</v>
      </c>
      <c r="C242" s="54" t="s">
        <v>4890</v>
      </c>
      <c r="D242" s="55" t="str">
        <f t="shared" si="1"/>
        <v>1H</v>
      </c>
      <c r="E242" s="55" t="str">
        <f>VLOOKUP(D242,'KELAS (REFERENSI)'!$E$1:$J$68,6,FALSE)</f>
        <v>HARPER</v>
      </c>
      <c r="F242" s="56" t="str">
        <f t="shared" si="2"/>
        <v>PETUGAS.0241/SPK/SE/PML/3172/2026</v>
      </c>
      <c r="G242" s="61" t="s">
        <v>2557</v>
      </c>
      <c r="H242" s="56" t="str">
        <f>VLOOKUP(G242,'MITRA (REFERENSI)'!$A:$Z,16,FALSE)</f>
        <v>317222110128</v>
      </c>
      <c r="I242" s="56" t="str">
        <f>VLOOKUP(G242,'MITRA (REFERENSI)'!$A:$Z,25,FALSE)</f>
        <v>Membantu orang tua di rumah</v>
      </c>
      <c r="J242" s="55" t="str">
        <f>VLOOKUP(G242,'MITRA (REFERENSI)'!$A:$Z,26,FALSE)</f>
        <v>#REF!</v>
      </c>
      <c r="K242" s="55" t="str">
        <f>VLOOKUP(G242,'MITRA (REFERENSI)'!$A:$Z,15,FALSE)</f>
        <v>+62 895-1753-1194</v>
      </c>
      <c r="L242" s="55" t="str">
        <f>VLOOKUP(G242,'MITRA (REFERENSI)'!$A:$Z,15,FALSE)</f>
        <v>+62 895-1753-1194</v>
      </c>
      <c r="M242" s="55" t="str">
        <f>IF(B242=1,'KELAS (REFERENSI)'!M242,IF(B242=2,'KELAS (REFERENSI)'!M257,IF(B242=3,'KELAS (REFERENSI)'!M272,IF(B242=4,'KELAS (REFERENSI)'!M287,""))))</f>
        <v/>
      </c>
      <c r="N242" s="55" t="str">
        <f>IF(B242=1,'KELAS (REFERENSI)'!N242,IF(B242=2,'KELAS (REFERENSI)'!N257,IF(B242=3,'KELAS (REFERENSI)'!N272,IF(B242=4,'KELAS (REFERENSI)'!N287,""))))</f>
        <v/>
      </c>
      <c r="O242" s="55" t="str">
        <f>IF(B242=1,'KELAS (REFERENSI)'!O242,IF(B242=2,'KELAS (REFERENSI)'!O257,IF(B242=3,'KELAS (REFERENSI)'!O272,IF(B242=4,'KELAS (REFERENSI)'!O287,""))))</f>
        <v/>
      </c>
      <c r="P242" s="55" t="str">
        <f>IF(B242=1,'KELAS (REFERENSI)'!P242,IF(B242=2,'KELAS (REFERENSI)'!P257,IF(B242=3,'KELAS (REFERENSI)'!P272,IF(B242=4,'KELAS (REFERENSI)'!P287,""))))</f>
        <v/>
      </c>
      <c r="Q242" s="55" t="str">
        <f t="shared" si="4"/>
        <v>BPS Kota Jakarta Timur</v>
      </c>
      <c r="R242" s="55" t="str">
        <f t="shared" si="56"/>
        <v>#REF!</v>
      </c>
      <c r="S242" s="55" t="str">
        <f t="shared" ref="S242:T242" si="250">S241</f>
        <v>15 Juni sampai dengan 31 Agustus 2026</v>
      </c>
      <c r="T242" s="55" t="str">
        <f t="shared" si="250"/>
        <v>31 Agustus 2026</v>
      </c>
      <c r="U242" s="59" t="str">
        <f>VLOOKUP(G242,'MITRA (REFERENSI)'!$A:$Z,17,FALSE)</f>
        <v>uswatunkotimah24@gmail.com</v>
      </c>
      <c r="V242" s="59" t="str">
        <f>VLOOKUP(G242,'MITRA (REFERENSI)'!$A:$Z,11,FALSE)</f>
        <v>Lk</v>
      </c>
      <c r="W242" s="60"/>
      <c r="X242" s="61" t="s">
        <v>7084</v>
      </c>
      <c r="Y242" s="64" t="s">
        <v>4879</v>
      </c>
      <c r="Z242" s="62"/>
      <c r="AA242" s="63"/>
      <c r="AB242" s="62"/>
      <c r="AC242" s="62"/>
      <c r="AD242" s="62"/>
      <c r="AE242" s="62"/>
      <c r="AF242" s="62"/>
      <c r="AG242" s="72"/>
      <c r="AH242" s="72"/>
      <c r="AI242" s="72"/>
      <c r="AJ242" s="72"/>
      <c r="AK242" s="59" t="str">
        <f>VLOOKUP(G242,'MITRA (REFERENSI)'!$A:$Z,5,FALSE)</f>
        <v>jL.masjid darul khairot</v>
      </c>
      <c r="AL242" s="59" t="str">
        <f>VLOOKUP(G242,'MITRA (REFERENSI)'!$A:$Z,13,FALSE)</f>
        <v>Lainnya</v>
      </c>
      <c r="AM242" s="59" t="str">
        <f>VLOOKUP(G242,'MITRA (REFERENSI)'!$A:$Z,14,FALSE)</f>
        <v>Membantu orang tua di rumah</v>
      </c>
    </row>
    <row r="243" ht="15.75" customHeight="1">
      <c r="A243" s="53" t="s">
        <v>5305</v>
      </c>
      <c r="B243" s="54">
        <v>1.0</v>
      </c>
      <c r="C243" s="54" t="s">
        <v>4890</v>
      </c>
      <c r="D243" s="55" t="str">
        <f t="shared" si="1"/>
        <v>1H</v>
      </c>
      <c r="E243" s="55" t="str">
        <f>VLOOKUP(D243,'KELAS (REFERENSI)'!$E$1:$J$68,6,FALSE)</f>
        <v>HARPER</v>
      </c>
      <c r="F243" s="56" t="str">
        <f t="shared" si="2"/>
        <v>PETUGAS.0242/SPK/SE/PML/3172/2026</v>
      </c>
      <c r="G243" s="61" t="s">
        <v>2603</v>
      </c>
      <c r="H243" s="56" t="str">
        <f>VLOOKUP(G243,'MITRA (REFERENSI)'!$A:$Z,16,FALSE)</f>
        <v>317223030027</v>
      </c>
      <c r="I243" s="56" t="str">
        <f>VLOOKUP(G243,'MITRA (REFERENSI)'!$A:$Z,25,FALSE)</f>
        <v>Mengurus Rumah Tangga</v>
      </c>
      <c r="J243" s="55" t="str">
        <f>VLOOKUP(G243,'MITRA (REFERENSI)'!$A:$Z,26,FALSE)</f>
        <v>#REF!</v>
      </c>
      <c r="K243" s="55" t="str">
        <f>VLOOKUP(G243,'MITRA (REFERENSI)'!$A:$Z,15,FALSE)</f>
        <v>+62 882-1346-4579</v>
      </c>
      <c r="L243" s="55" t="str">
        <f>VLOOKUP(G243,'MITRA (REFERENSI)'!$A:$Z,15,FALSE)</f>
        <v>+62 882-1346-4579</v>
      </c>
      <c r="M243" s="55" t="str">
        <f>IF(B243=1,'KELAS (REFERENSI)'!M243,IF(B243=2,'KELAS (REFERENSI)'!M258,IF(B243=3,'KELAS (REFERENSI)'!M273,IF(B243=4,'KELAS (REFERENSI)'!M288,""))))</f>
        <v/>
      </c>
      <c r="N243" s="55" t="str">
        <f>IF(B243=1,'KELAS (REFERENSI)'!N243,IF(B243=2,'KELAS (REFERENSI)'!N258,IF(B243=3,'KELAS (REFERENSI)'!N273,IF(B243=4,'KELAS (REFERENSI)'!N288,""))))</f>
        <v/>
      </c>
      <c r="O243" s="55" t="str">
        <f>IF(B243=1,'KELAS (REFERENSI)'!O243,IF(B243=2,'KELAS (REFERENSI)'!O258,IF(B243=3,'KELAS (REFERENSI)'!O273,IF(B243=4,'KELAS (REFERENSI)'!O288,""))))</f>
        <v/>
      </c>
      <c r="P243" s="55" t="str">
        <f>IF(B243=1,'KELAS (REFERENSI)'!P243,IF(B243=2,'KELAS (REFERENSI)'!P258,IF(B243=3,'KELAS (REFERENSI)'!P273,IF(B243=4,'KELAS (REFERENSI)'!P288,""))))</f>
        <v/>
      </c>
      <c r="Q243" s="55" t="str">
        <f t="shared" si="4"/>
        <v>BPS Kota Jakarta Timur</v>
      </c>
      <c r="R243" s="55" t="str">
        <f t="shared" si="56"/>
        <v>#REF!</v>
      </c>
      <c r="S243" s="55" t="str">
        <f t="shared" ref="S243:T243" si="251">S242</f>
        <v>15 Juni sampai dengan 31 Agustus 2026</v>
      </c>
      <c r="T243" s="55" t="str">
        <f t="shared" si="251"/>
        <v>31 Agustus 2026</v>
      </c>
      <c r="U243" s="59" t="str">
        <f>VLOOKUP(G243,'MITRA (REFERENSI)'!$A:$Z,17,FALSE)</f>
        <v>yanieyanie425@gmail.com</v>
      </c>
      <c r="V243" s="59" t="str">
        <f>VLOOKUP(G243,'MITRA (REFERENSI)'!$A:$Z,11,FALSE)</f>
        <v>Pr</v>
      </c>
      <c r="W243" s="60"/>
      <c r="X243" s="61" t="s">
        <v>7083</v>
      </c>
      <c r="Y243" s="64" t="s">
        <v>4879</v>
      </c>
      <c r="Z243" s="62"/>
      <c r="AA243" s="63"/>
      <c r="AB243" s="62"/>
      <c r="AC243" s="62"/>
      <c r="AD243" s="62"/>
      <c r="AE243" s="62"/>
      <c r="AF243" s="62"/>
      <c r="AG243" s="72"/>
      <c r="AH243" s="72"/>
      <c r="AI243" s="72"/>
      <c r="AJ243" s="72"/>
      <c r="AK243" s="59" t="str">
        <f>VLOOKUP(G243,'MITRA (REFERENSI)'!$A:$Z,5,FALSE)</f>
        <v>Jl.raya pondok gede kel.pinang Ranti kec Makasar RT.008 RW.02 no.38c</v>
      </c>
      <c r="AL243" s="59" t="str">
        <f>VLOOKUP(G243,'MITRA (REFERENSI)'!$A:$Z,13,FALSE)</f>
        <v>Mengurus Rumah Tangga</v>
      </c>
      <c r="AM243" s="59" t="str">
        <f>VLOOKUP(G243,'MITRA (REFERENSI)'!$A:$Z,14,FALSE)</f>
        <v/>
      </c>
    </row>
    <row r="244" ht="15.75" customHeight="1">
      <c r="A244" s="53" t="s">
        <v>5306</v>
      </c>
      <c r="B244" s="67">
        <v>1.0</v>
      </c>
      <c r="C244" s="67" t="s">
        <v>4890</v>
      </c>
      <c r="D244" s="55" t="str">
        <f t="shared" si="1"/>
        <v>1H</v>
      </c>
      <c r="E244" s="55" t="str">
        <f>VLOOKUP(D244,'KELAS (REFERENSI)'!$E$1:$J$68,6,FALSE)</f>
        <v>HARPER</v>
      </c>
      <c r="F244" s="56" t="str">
        <f t="shared" si="2"/>
        <v>PETUGAS.0243/SPK/SE/PML/3172/2026</v>
      </c>
      <c r="G244" s="68" t="s">
        <v>4969</v>
      </c>
      <c r="H244" s="56" t="str">
        <f>VLOOKUP(G244,'MITRA (REFERENSI)'!$A:$Z,16,FALSE)</f>
        <v>#N/A</v>
      </c>
      <c r="I244" s="56" t="str">
        <f>VLOOKUP(G244,'MITRA (REFERENSI)'!$A:$Z,25,FALSE)</f>
        <v>#N/A</v>
      </c>
      <c r="J244" s="55" t="str">
        <f>VLOOKUP(G244,'MITRA (REFERENSI)'!$A:$Z,26,FALSE)</f>
        <v>#N/A</v>
      </c>
      <c r="K244" s="55" t="str">
        <f>VLOOKUP(G244,'MITRA (REFERENSI)'!$A:$Z,15,FALSE)</f>
        <v>#N/A</v>
      </c>
      <c r="L244" s="55" t="str">
        <f>VLOOKUP(G244,'MITRA (REFERENSI)'!$A:$Z,15,FALSE)</f>
        <v>#N/A</v>
      </c>
      <c r="M244" s="55" t="str">
        <f>IF(B244=1,'KELAS (REFERENSI)'!M244,IF(B244=2,'KELAS (REFERENSI)'!M259,IF(B244=3,'KELAS (REFERENSI)'!M274,IF(B244=4,'KELAS (REFERENSI)'!M289,""))))</f>
        <v/>
      </c>
      <c r="N244" s="55" t="str">
        <f>IF(B244=1,'KELAS (REFERENSI)'!N244,IF(B244=2,'KELAS (REFERENSI)'!N259,IF(B244=3,'KELAS (REFERENSI)'!N274,IF(B244=4,'KELAS (REFERENSI)'!N289,""))))</f>
        <v/>
      </c>
      <c r="O244" s="55" t="str">
        <f>IF(B244=1,'KELAS (REFERENSI)'!O244,IF(B244=2,'KELAS (REFERENSI)'!O259,IF(B244=3,'KELAS (REFERENSI)'!O274,IF(B244=4,'KELAS (REFERENSI)'!O289,""))))</f>
        <v/>
      </c>
      <c r="P244" s="55" t="str">
        <f>IF(B244=1,'KELAS (REFERENSI)'!P244,IF(B244=2,'KELAS (REFERENSI)'!P259,IF(B244=3,'KELAS (REFERENSI)'!P274,IF(B244=4,'KELAS (REFERENSI)'!P289,""))))</f>
        <v/>
      </c>
      <c r="Q244" s="55" t="str">
        <f t="shared" si="4"/>
        <v>BPS Kota Jakarta Timur</v>
      </c>
      <c r="R244" s="55" t="str">
        <f t="shared" si="56"/>
        <v>#REF!</v>
      </c>
      <c r="S244" s="55" t="str">
        <f t="shared" ref="S244:T244" si="252">S243</f>
        <v>15 Juni sampai dengan 31 Agustus 2026</v>
      </c>
      <c r="T244" s="55" t="str">
        <f t="shared" si="252"/>
        <v>31 Agustus 2026</v>
      </c>
      <c r="U244" s="69" t="str">
        <f>VLOOKUP(G244,'MITRA (REFERENSI)'!$A:$Z,17,FALSE)</f>
        <v>#N/A</v>
      </c>
      <c r="V244" s="59" t="str">
        <f>VLOOKUP(G244,'MITRA (REFERENSI)'!$A:$Z,11,FALSE)</f>
        <v>#N/A</v>
      </c>
      <c r="W244" s="60"/>
      <c r="X244" s="61" t="s">
        <v>4825</v>
      </c>
      <c r="Y244" s="70" t="s">
        <v>5062</v>
      </c>
      <c r="Z244" s="62"/>
      <c r="AA244" s="71" t="str">
        <f>VLOOKUP(G244,'PEGAWAI (REFERENSI)'!$A:$E,4,FALSE)</f>
        <v>Penata Tk. I/III/d</v>
      </c>
      <c r="AB244" s="62"/>
      <c r="AC244" s="62"/>
      <c r="AD244" s="62"/>
      <c r="AE244" s="62"/>
      <c r="AF244" s="62"/>
      <c r="AG244" s="72"/>
      <c r="AH244" s="72"/>
      <c r="AI244" s="72"/>
      <c r="AJ244" s="72"/>
      <c r="AK244" s="59" t="str">
        <f>VLOOKUP(G244,'MITRA (REFERENSI)'!$A:$Z,5,FALSE)</f>
        <v>#N/A</v>
      </c>
      <c r="AL244" s="59" t="str">
        <f>VLOOKUP(G244,'MITRA (REFERENSI)'!$A:$Z,13,FALSE)</f>
        <v>#N/A</v>
      </c>
      <c r="AM244" s="59" t="str">
        <f>VLOOKUP(G244,'MITRA (REFERENSI)'!$A:$Z,14,FALSE)</f>
        <v>#N/A</v>
      </c>
    </row>
    <row r="245" ht="15.75" customHeight="1">
      <c r="A245" s="53" t="s">
        <v>5307</v>
      </c>
      <c r="B245" s="67">
        <v>1.0</v>
      </c>
      <c r="C245" s="67" t="s">
        <v>4890</v>
      </c>
      <c r="D245" s="55" t="str">
        <f t="shared" si="1"/>
        <v>1H</v>
      </c>
      <c r="E245" s="55" t="str">
        <f>VLOOKUP(D245,'KELAS (REFERENSI)'!$E$1:$J$68,6,FALSE)</f>
        <v>HARPER</v>
      </c>
      <c r="F245" s="56" t="str">
        <f t="shared" si="2"/>
        <v>PETUGAS.0244/SPK/SE/PML/3172/2026</v>
      </c>
      <c r="G245" s="68" t="s">
        <v>4987</v>
      </c>
      <c r="H245" s="56" t="str">
        <f>VLOOKUP(G245,'MITRA (REFERENSI)'!$A:$Z,16,FALSE)</f>
        <v>#N/A</v>
      </c>
      <c r="I245" s="56" t="str">
        <f>VLOOKUP(G245,'MITRA (REFERENSI)'!$A:$Z,25,FALSE)</f>
        <v>#N/A</v>
      </c>
      <c r="J245" s="55" t="str">
        <f>VLOOKUP(G245,'MITRA (REFERENSI)'!$A:$Z,26,FALSE)</f>
        <v>#N/A</v>
      </c>
      <c r="K245" s="55" t="str">
        <f>VLOOKUP(G245,'MITRA (REFERENSI)'!$A:$Z,15,FALSE)</f>
        <v>#N/A</v>
      </c>
      <c r="L245" s="55" t="str">
        <f>VLOOKUP(G245,'MITRA (REFERENSI)'!$A:$Z,15,FALSE)</f>
        <v>#N/A</v>
      </c>
      <c r="M245" s="55" t="str">
        <f>IF(B245=1,'KELAS (REFERENSI)'!M245,IF(B245=2,'KELAS (REFERENSI)'!M260,IF(B245=3,'KELAS (REFERENSI)'!M275,IF(B245=4,'KELAS (REFERENSI)'!M290,""))))</f>
        <v/>
      </c>
      <c r="N245" s="55" t="str">
        <f>IF(B245=1,'KELAS (REFERENSI)'!N245,IF(B245=2,'KELAS (REFERENSI)'!N260,IF(B245=3,'KELAS (REFERENSI)'!N275,IF(B245=4,'KELAS (REFERENSI)'!N290,""))))</f>
        <v/>
      </c>
      <c r="O245" s="55" t="str">
        <f>IF(B245=1,'KELAS (REFERENSI)'!O245,IF(B245=2,'KELAS (REFERENSI)'!O260,IF(B245=3,'KELAS (REFERENSI)'!O275,IF(B245=4,'KELAS (REFERENSI)'!O290,""))))</f>
        <v/>
      </c>
      <c r="P245" s="55" t="str">
        <f>IF(B245=1,'KELAS (REFERENSI)'!P245,IF(B245=2,'KELAS (REFERENSI)'!P260,IF(B245=3,'KELAS (REFERENSI)'!P275,IF(B245=4,'KELAS (REFERENSI)'!P290,""))))</f>
        <v/>
      </c>
      <c r="Q245" s="55" t="str">
        <f t="shared" si="4"/>
        <v>BPS Kota Jakarta Timur</v>
      </c>
      <c r="R245" s="55" t="str">
        <f t="shared" si="56"/>
        <v>#REF!</v>
      </c>
      <c r="S245" s="55" t="str">
        <f t="shared" ref="S245:T245" si="253">S244</f>
        <v>15 Juni sampai dengan 31 Agustus 2026</v>
      </c>
      <c r="T245" s="55" t="str">
        <f t="shared" si="253"/>
        <v>31 Agustus 2026</v>
      </c>
      <c r="U245" s="69" t="str">
        <f>VLOOKUP(G245,'MITRA (REFERENSI)'!$A:$Z,17,FALSE)</f>
        <v>#N/A</v>
      </c>
      <c r="V245" s="59" t="str">
        <f>VLOOKUP(G245,'MITRA (REFERENSI)'!$A:$Z,11,FALSE)</f>
        <v>#N/A</v>
      </c>
      <c r="W245" s="60"/>
      <c r="X245" s="61" t="s">
        <v>4824</v>
      </c>
      <c r="Y245" s="70" t="s">
        <v>5062</v>
      </c>
      <c r="Z245" s="62"/>
      <c r="AA245" s="71" t="str">
        <f>VLOOKUP(G245,'PEGAWAI (REFERENSI)'!$A:$E,4,FALSE)</f>
        <v>Penata/III/c</v>
      </c>
      <c r="AB245" s="62"/>
      <c r="AC245" s="62"/>
      <c r="AD245" s="62"/>
      <c r="AE245" s="62"/>
      <c r="AF245" s="62"/>
      <c r="AG245" s="72"/>
      <c r="AH245" s="72"/>
      <c r="AI245" s="72"/>
      <c r="AJ245" s="72"/>
      <c r="AK245" s="59" t="str">
        <f>VLOOKUP(G245,'MITRA (REFERENSI)'!$A:$Z,5,FALSE)</f>
        <v>#N/A</v>
      </c>
      <c r="AL245" s="59" t="str">
        <f>VLOOKUP(G245,'MITRA (REFERENSI)'!$A:$Z,13,FALSE)</f>
        <v>#N/A</v>
      </c>
      <c r="AM245" s="59" t="str">
        <f>VLOOKUP(G245,'MITRA (REFERENSI)'!$A:$Z,14,FALSE)</f>
        <v>#N/A</v>
      </c>
    </row>
    <row r="246" ht="15.75" customHeight="1">
      <c r="A246" s="53" t="s">
        <v>5308</v>
      </c>
      <c r="B246" s="67">
        <v>1.0</v>
      </c>
      <c r="C246" s="67" t="s">
        <v>4890</v>
      </c>
      <c r="D246" s="55" t="str">
        <f t="shared" si="1"/>
        <v>1H</v>
      </c>
      <c r="E246" s="55" t="str">
        <f>VLOOKUP(D246,'KELAS (REFERENSI)'!$E$1:$J$68,6,FALSE)</f>
        <v>HARPER</v>
      </c>
      <c r="F246" s="56" t="str">
        <f t="shared" si="2"/>
        <v>PETUGAS.0245/SPK/SE/PML/3172/2026</v>
      </c>
      <c r="G246" s="68" t="s">
        <v>5003</v>
      </c>
      <c r="H246" s="56" t="str">
        <f>VLOOKUP(G246,'MITRA (REFERENSI)'!$A:$Z,16,FALSE)</f>
        <v>#N/A</v>
      </c>
      <c r="I246" s="56" t="str">
        <f>VLOOKUP(G246,'MITRA (REFERENSI)'!$A:$Z,25,FALSE)</f>
        <v>#N/A</v>
      </c>
      <c r="J246" s="55" t="str">
        <f>VLOOKUP(G246,'MITRA (REFERENSI)'!$A:$Z,26,FALSE)</f>
        <v>#N/A</v>
      </c>
      <c r="K246" s="55" t="str">
        <f>VLOOKUP(G246,'MITRA (REFERENSI)'!$A:$Z,15,FALSE)</f>
        <v>#N/A</v>
      </c>
      <c r="L246" s="55" t="str">
        <f>VLOOKUP(G246,'MITRA (REFERENSI)'!$A:$Z,15,FALSE)</f>
        <v>#N/A</v>
      </c>
      <c r="M246" s="55" t="str">
        <f>IF(B246=1,'KELAS (REFERENSI)'!M246,IF(B246=2,'KELAS (REFERENSI)'!M261,IF(B246=3,'KELAS (REFERENSI)'!M276,IF(B246=4,'KELAS (REFERENSI)'!M291,""))))</f>
        <v/>
      </c>
      <c r="N246" s="55" t="str">
        <f>IF(B246=1,'KELAS (REFERENSI)'!N246,IF(B246=2,'KELAS (REFERENSI)'!N261,IF(B246=3,'KELAS (REFERENSI)'!N276,IF(B246=4,'KELAS (REFERENSI)'!N291,""))))</f>
        <v/>
      </c>
      <c r="O246" s="55" t="str">
        <f>IF(B246=1,'KELAS (REFERENSI)'!O246,IF(B246=2,'KELAS (REFERENSI)'!O261,IF(B246=3,'KELAS (REFERENSI)'!O276,IF(B246=4,'KELAS (REFERENSI)'!O291,""))))</f>
        <v/>
      </c>
      <c r="P246" s="55" t="str">
        <f>IF(B246=1,'KELAS (REFERENSI)'!P246,IF(B246=2,'KELAS (REFERENSI)'!P261,IF(B246=3,'KELAS (REFERENSI)'!P276,IF(B246=4,'KELAS (REFERENSI)'!P291,""))))</f>
        <v/>
      </c>
      <c r="Q246" s="55" t="str">
        <f t="shared" si="4"/>
        <v>BPS Kota Jakarta Timur</v>
      </c>
      <c r="R246" s="55" t="str">
        <f t="shared" si="56"/>
        <v>#REF!</v>
      </c>
      <c r="S246" s="55" t="str">
        <f t="shared" ref="S246:T246" si="254">S245</f>
        <v>15 Juni sampai dengan 31 Agustus 2026</v>
      </c>
      <c r="T246" s="55" t="str">
        <f t="shared" si="254"/>
        <v>31 Agustus 2026</v>
      </c>
      <c r="U246" s="69" t="str">
        <f>VLOOKUP(G246,'MITRA (REFERENSI)'!$A:$Z,17,FALSE)</f>
        <v>#N/A</v>
      </c>
      <c r="V246" s="59" t="str">
        <f>VLOOKUP(G246,'MITRA (REFERENSI)'!$A:$Z,11,FALSE)</f>
        <v>#N/A</v>
      </c>
      <c r="W246" s="60"/>
      <c r="X246" s="61" t="s">
        <v>4824</v>
      </c>
      <c r="Y246" s="70" t="s">
        <v>5062</v>
      </c>
      <c r="Z246" s="62"/>
      <c r="AA246" s="71" t="str">
        <f>VLOOKUP(G246,'PEGAWAI (REFERENSI)'!$A:$E,4,FALSE)</f>
        <v>Penata Muda/III/a</v>
      </c>
      <c r="AB246" s="62"/>
      <c r="AC246" s="62"/>
      <c r="AD246" s="62"/>
      <c r="AE246" s="62"/>
      <c r="AF246" s="62"/>
      <c r="AG246" s="72"/>
      <c r="AH246" s="72"/>
      <c r="AI246" s="72"/>
      <c r="AJ246" s="72"/>
      <c r="AK246" s="59" t="str">
        <f>VLOOKUP(G246,'MITRA (REFERENSI)'!$A:$Z,5,FALSE)</f>
        <v>#N/A</v>
      </c>
      <c r="AL246" s="59" t="str">
        <f>VLOOKUP(G246,'MITRA (REFERENSI)'!$A:$Z,13,FALSE)</f>
        <v>#N/A</v>
      </c>
      <c r="AM246" s="59" t="str">
        <f>VLOOKUP(G246,'MITRA (REFERENSI)'!$A:$Z,14,FALSE)</f>
        <v>#N/A</v>
      </c>
    </row>
    <row r="247" ht="15.75" customHeight="1">
      <c r="A247" s="53" t="s">
        <v>5309</v>
      </c>
      <c r="B247" s="54">
        <v>1.0</v>
      </c>
      <c r="C247" s="54" t="s">
        <v>4893</v>
      </c>
      <c r="D247" s="55" t="str">
        <f t="shared" si="1"/>
        <v>1I</v>
      </c>
      <c r="E247" s="55" t="str">
        <f>VLOOKUP(D247,'KELAS (REFERENSI)'!$E$1:$J$68,6,FALSE)</f>
        <v>HARPER</v>
      </c>
      <c r="F247" s="56" t="str">
        <f t="shared" si="2"/>
        <v>PETUGAS.0246/SPK/SE/PML/3172/2026</v>
      </c>
      <c r="G247" s="61" t="s">
        <v>2129</v>
      </c>
      <c r="H247" s="56" t="str">
        <f>VLOOKUP(G247,'MITRA (REFERENSI)'!$A:$Z,16,FALSE)</f>
        <v>317223020002</v>
      </c>
      <c r="I247" s="56" t="str">
        <f>VLOOKUP(G247,'MITRA (REFERENSI)'!$A:$Z,25,FALSE)</f>
        <v>Mengurus Rumah Tangga</v>
      </c>
      <c r="J247" s="55" t="str">
        <f>VLOOKUP(G247,'MITRA (REFERENSI)'!$A:$Z,26,FALSE)</f>
        <v>#REF!</v>
      </c>
      <c r="K247" s="55" t="str">
        <f>VLOOKUP(G247,'MITRA (REFERENSI)'!$A:$Z,15,FALSE)</f>
        <v>+62 082-1247-36271</v>
      </c>
      <c r="L247" s="55" t="str">
        <f>VLOOKUP(G247,'MITRA (REFERENSI)'!$A:$Z,15,FALSE)</f>
        <v>+62 082-1247-36271</v>
      </c>
      <c r="M247" s="55" t="str">
        <f>IF(B247=1,'KELAS (REFERENSI)'!M247,IF(B247=2,'KELAS (REFERENSI)'!M262,IF(B247=3,'KELAS (REFERENSI)'!M277,IF(B247=4,'KELAS (REFERENSI)'!M292,""))))</f>
        <v/>
      </c>
      <c r="N247" s="55" t="str">
        <f>IF(B247=1,'KELAS (REFERENSI)'!N247,IF(B247=2,'KELAS (REFERENSI)'!N262,IF(B247=3,'KELAS (REFERENSI)'!N277,IF(B247=4,'KELAS (REFERENSI)'!N292,""))))</f>
        <v/>
      </c>
      <c r="O247" s="55" t="str">
        <f>IF(B247=1,'KELAS (REFERENSI)'!O247,IF(B247=2,'KELAS (REFERENSI)'!O262,IF(B247=3,'KELAS (REFERENSI)'!O277,IF(B247=4,'KELAS (REFERENSI)'!O292,""))))</f>
        <v/>
      </c>
      <c r="P247" s="55" t="str">
        <f>IF(B247=1,'KELAS (REFERENSI)'!P247,IF(B247=2,'KELAS (REFERENSI)'!P262,IF(B247=3,'KELAS (REFERENSI)'!P277,IF(B247=4,'KELAS (REFERENSI)'!P292,""))))</f>
        <v/>
      </c>
      <c r="Q247" s="55" t="str">
        <f t="shared" si="4"/>
        <v>BPS Kota Jakarta Timur</v>
      </c>
      <c r="R247" s="55" t="str">
        <f t="shared" si="56"/>
        <v>#REF!</v>
      </c>
      <c r="S247" s="55" t="str">
        <f t="shared" ref="S247:T247" si="255">S246</f>
        <v>15 Juni sampai dengan 31 Agustus 2026</v>
      </c>
      <c r="T247" s="55" t="str">
        <f t="shared" si="255"/>
        <v>31 Agustus 2026</v>
      </c>
      <c r="U247" s="59" t="str">
        <f>VLOOKUP(G247,'MITRA (REFERENSI)'!$A:$Z,17,FALSE)</f>
        <v>jkt117502@gmail.com</v>
      </c>
      <c r="V247" s="59" t="str">
        <f>VLOOKUP(G247,'MITRA (REFERENSI)'!$A:$Z,11,FALSE)</f>
        <v>Pr</v>
      </c>
      <c r="W247" s="60"/>
      <c r="X247" s="61" t="s">
        <v>7083</v>
      </c>
      <c r="Y247" s="64" t="s">
        <v>4879</v>
      </c>
      <c r="Z247" s="62"/>
      <c r="AA247" s="63"/>
      <c r="AB247" s="62"/>
      <c r="AC247" s="62"/>
      <c r="AD247" s="62"/>
      <c r="AE247" s="62"/>
      <c r="AF247" s="62"/>
      <c r="AG247" s="72"/>
      <c r="AH247" s="72"/>
      <c r="AI247" s="72"/>
      <c r="AJ247" s="72"/>
      <c r="AK247" s="59" t="str">
        <f>VLOOKUP(G247,'MITRA (REFERENSI)'!$A:$Z,5,FALSE)</f>
        <v>Jln kerja bakti RT 01 RW 02 no. 28</v>
      </c>
      <c r="AL247" s="59" t="str">
        <f>VLOOKUP(G247,'MITRA (REFERENSI)'!$A:$Z,13,FALSE)</f>
        <v>Mengurus Rumah Tangga</v>
      </c>
      <c r="AM247" s="59" t="str">
        <f>VLOOKUP(G247,'MITRA (REFERENSI)'!$A:$Z,14,FALSE)</f>
        <v/>
      </c>
    </row>
    <row r="248" ht="15.75" customHeight="1">
      <c r="A248" s="53" t="s">
        <v>5310</v>
      </c>
      <c r="B248" s="54">
        <v>1.0</v>
      </c>
      <c r="C248" s="54" t="s">
        <v>4893</v>
      </c>
      <c r="D248" s="55" t="str">
        <f t="shared" si="1"/>
        <v>1I</v>
      </c>
      <c r="E248" s="55" t="str">
        <f>VLOOKUP(D248,'KELAS (REFERENSI)'!$E$1:$J$68,6,FALSE)</f>
        <v>HARPER</v>
      </c>
      <c r="F248" s="56" t="str">
        <f t="shared" si="2"/>
        <v>PETUGAS.0247/SPK/SE/PML/3172/2026</v>
      </c>
      <c r="G248" s="61" t="s">
        <v>4502</v>
      </c>
      <c r="H248" s="56" t="str">
        <f>VLOOKUP(G248,'MITRA (REFERENSI)'!$A:$Z,16,FALSE)</f>
        <v>317223030020</v>
      </c>
      <c r="I248" s="56" t="str">
        <f>VLOOKUP(G248,'MITRA (REFERENSI)'!$A:$Z,25,FALSE)</f>
        <v>Pelajar / Mahasiswa</v>
      </c>
      <c r="J248" s="55" t="str">
        <f>VLOOKUP(G248,'MITRA (REFERENSI)'!$A:$Z,26,FALSE)</f>
        <v>#REF!</v>
      </c>
      <c r="K248" s="55" t="str">
        <f>VLOOKUP(G248,'MITRA (REFERENSI)'!$A:$Z,15,FALSE)</f>
        <v>+62 895-0430-3087</v>
      </c>
      <c r="L248" s="55" t="str">
        <f>VLOOKUP(G248,'MITRA (REFERENSI)'!$A:$Z,15,FALSE)</f>
        <v>+62 895-0430-3087</v>
      </c>
      <c r="M248" s="55" t="str">
        <f>IF(B248=1,'KELAS (REFERENSI)'!M248,IF(B248=2,'KELAS (REFERENSI)'!M263,IF(B248=3,'KELAS (REFERENSI)'!M278,IF(B248=4,'KELAS (REFERENSI)'!M293,""))))</f>
        <v/>
      </c>
      <c r="N248" s="55" t="str">
        <f>IF(B248=1,'KELAS (REFERENSI)'!N248,IF(B248=2,'KELAS (REFERENSI)'!N263,IF(B248=3,'KELAS (REFERENSI)'!N278,IF(B248=4,'KELAS (REFERENSI)'!N293,""))))</f>
        <v/>
      </c>
      <c r="O248" s="55" t="str">
        <f>IF(B248=1,'KELAS (REFERENSI)'!O248,IF(B248=2,'KELAS (REFERENSI)'!O263,IF(B248=3,'KELAS (REFERENSI)'!O278,IF(B248=4,'KELAS (REFERENSI)'!O293,""))))</f>
        <v/>
      </c>
      <c r="P248" s="55" t="str">
        <f>IF(B248=1,'KELAS (REFERENSI)'!P248,IF(B248=2,'KELAS (REFERENSI)'!P263,IF(B248=3,'KELAS (REFERENSI)'!P278,IF(B248=4,'KELAS (REFERENSI)'!P293,""))))</f>
        <v/>
      </c>
      <c r="Q248" s="55" t="str">
        <f t="shared" si="4"/>
        <v>BPS Kota Jakarta Timur</v>
      </c>
      <c r="R248" s="55" t="str">
        <f t="shared" si="56"/>
        <v>#REF!</v>
      </c>
      <c r="S248" s="55" t="str">
        <f t="shared" ref="S248:T248" si="256">S247</f>
        <v>15 Juni sampai dengan 31 Agustus 2026</v>
      </c>
      <c r="T248" s="55" t="str">
        <f t="shared" si="256"/>
        <v>31 Agustus 2026</v>
      </c>
      <c r="U248" s="59" t="str">
        <f>VLOOKUP(G248,'MITRA (REFERENSI)'!$A:$Z,17,FALSE)</f>
        <v>vionaardyanita3@gmail.com</v>
      </c>
      <c r="V248" s="59" t="str">
        <f>VLOOKUP(G248,'MITRA (REFERENSI)'!$A:$Z,11,FALSE)</f>
        <v>Pr</v>
      </c>
      <c r="W248" s="60"/>
      <c r="X248" s="61" t="s">
        <v>7084</v>
      </c>
      <c r="Y248" s="64" t="s">
        <v>4879</v>
      </c>
      <c r="Z248" s="62"/>
      <c r="AA248" s="63"/>
      <c r="AB248" s="62"/>
      <c r="AC248" s="62"/>
      <c r="AD248" s="62"/>
      <c r="AE248" s="62"/>
      <c r="AF248" s="62"/>
      <c r="AG248" s="72"/>
      <c r="AH248" s="72"/>
      <c r="AI248" s="72"/>
      <c r="AJ248" s="72"/>
      <c r="AK248" s="59" t="str">
        <f>VLOOKUP(G248,'MITRA (REFERENSI)'!$A:$Z,5,FALSE)</f>
        <v>Jl kerja bakti RT 001/002 no .28</v>
      </c>
      <c r="AL248" s="59" t="str">
        <f>VLOOKUP(G248,'MITRA (REFERENSI)'!$A:$Z,13,FALSE)</f>
        <v>Pelajar / Mahasiswa</v>
      </c>
      <c r="AM248" s="59" t="str">
        <f>VLOOKUP(G248,'MITRA (REFERENSI)'!$A:$Z,14,FALSE)</f>
        <v/>
      </c>
    </row>
    <row r="249" ht="15.75" customHeight="1">
      <c r="A249" s="53" t="s">
        <v>5311</v>
      </c>
      <c r="B249" s="54">
        <v>1.0</v>
      </c>
      <c r="C249" s="54" t="s">
        <v>4893</v>
      </c>
      <c r="D249" s="55" t="str">
        <f t="shared" si="1"/>
        <v>1I</v>
      </c>
      <c r="E249" s="55" t="str">
        <f>VLOOKUP(D249,'KELAS (REFERENSI)'!$E$1:$J$68,6,FALSE)</f>
        <v>HARPER</v>
      </c>
      <c r="F249" s="56" t="str">
        <f t="shared" si="2"/>
        <v>PETUGAS.0248/SPK/SE/PML/3172/2026</v>
      </c>
      <c r="G249" s="61" t="s">
        <v>419</v>
      </c>
      <c r="H249" s="56" t="str">
        <f>VLOOKUP(G249,'MITRA (REFERENSI)'!$A:$Z,16,FALSE)</f>
        <v>317223060002</v>
      </c>
      <c r="I249" s="56" t="str">
        <f>VLOOKUP(G249,'MITRA (REFERENSI)'!$A:$Z,25,FALSE)</f>
        <v>Pegawai / Guru Honorer</v>
      </c>
      <c r="J249" s="55" t="str">
        <f>VLOOKUP(G249,'MITRA (REFERENSI)'!$A:$Z,26,FALSE)</f>
        <v>#REF!</v>
      </c>
      <c r="K249" s="55" t="str">
        <f>VLOOKUP(G249,'MITRA (REFERENSI)'!$A:$Z,15,FALSE)</f>
        <v>+62 853-5339-3283</v>
      </c>
      <c r="L249" s="55" t="str">
        <f>VLOOKUP(G249,'MITRA (REFERENSI)'!$A:$Z,15,FALSE)</f>
        <v>+62 853-5339-3283</v>
      </c>
      <c r="M249" s="55" t="str">
        <f>IF(B249=1,'KELAS (REFERENSI)'!M249,IF(B249=2,'KELAS (REFERENSI)'!M264,IF(B249=3,'KELAS (REFERENSI)'!M279,IF(B249=4,'KELAS (REFERENSI)'!M294,""))))</f>
        <v/>
      </c>
      <c r="N249" s="55" t="str">
        <f>IF(B249=1,'KELAS (REFERENSI)'!N249,IF(B249=2,'KELAS (REFERENSI)'!N264,IF(B249=3,'KELAS (REFERENSI)'!N279,IF(B249=4,'KELAS (REFERENSI)'!N294,""))))</f>
        <v/>
      </c>
      <c r="O249" s="55" t="str">
        <f>IF(B249=1,'KELAS (REFERENSI)'!O249,IF(B249=2,'KELAS (REFERENSI)'!O264,IF(B249=3,'KELAS (REFERENSI)'!O279,IF(B249=4,'KELAS (REFERENSI)'!O294,""))))</f>
        <v/>
      </c>
      <c r="P249" s="55" t="str">
        <f>IF(B249=1,'KELAS (REFERENSI)'!P249,IF(B249=2,'KELAS (REFERENSI)'!P264,IF(B249=3,'KELAS (REFERENSI)'!P279,IF(B249=4,'KELAS (REFERENSI)'!P294,""))))</f>
        <v/>
      </c>
      <c r="Q249" s="55" t="str">
        <f t="shared" si="4"/>
        <v>BPS Kota Jakarta Timur</v>
      </c>
      <c r="R249" s="55" t="str">
        <f t="shared" si="56"/>
        <v>#REF!</v>
      </c>
      <c r="S249" s="55" t="str">
        <f t="shared" ref="S249:T249" si="257">S248</f>
        <v>15 Juni sampai dengan 31 Agustus 2026</v>
      </c>
      <c r="T249" s="55" t="str">
        <f t="shared" si="257"/>
        <v>31 Agustus 2026</v>
      </c>
      <c r="U249" s="59" t="str">
        <f>VLOOKUP(G249,'MITRA (REFERENSI)'!$A:$Z,17,FALSE)</f>
        <v>anitasari120988@gmail.com</v>
      </c>
      <c r="V249" s="59" t="str">
        <f>VLOOKUP(G249,'MITRA (REFERENSI)'!$A:$Z,11,FALSE)</f>
        <v>Pr</v>
      </c>
      <c r="W249" s="60"/>
      <c r="X249" s="61" t="s">
        <v>7083</v>
      </c>
      <c r="Y249" s="64" t="s">
        <v>4879</v>
      </c>
      <c r="Z249" s="62"/>
      <c r="AA249" s="63"/>
      <c r="AB249" s="62"/>
      <c r="AC249" s="62"/>
      <c r="AD249" s="62"/>
      <c r="AE249" s="62"/>
      <c r="AF249" s="62"/>
      <c r="AG249" s="72"/>
      <c r="AH249" s="72"/>
      <c r="AI249" s="72"/>
      <c r="AJ249" s="72"/>
      <c r="AK249" s="59" t="str">
        <f>VLOOKUP(G249,'MITRA (REFERENSI)'!$A:$Z,5,FALSE)</f>
        <v>Jln Usman Harun RT 002 RW 05no 54b</v>
      </c>
      <c r="AL249" s="59" t="str">
        <f>VLOOKUP(G249,'MITRA (REFERENSI)'!$A:$Z,13,FALSE)</f>
        <v>Pegawai / Guru Honorer</v>
      </c>
      <c r="AM249" s="59" t="str">
        <f>VLOOKUP(G249,'MITRA (REFERENSI)'!$A:$Z,14,FALSE)</f>
        <v/>
      </c>
    </row>
    <row r="250" ht="15.75" customHeight="1">
      <c r="A250" s="53" t="s">
        <v>5312</v>
      </c>
      <c r="B250" s="54">
        <v>1.0</v>
      </c>
      <c r="C250" s="54" t="s">
        <v>4893</v>
      </c>
      <c r="D250" s="55" t="str">
        <f t="shared" si="1"/>
        <v>1I</v>
      </c>
      <c r="E250" s="55" t="str">
        <f>VLOOKUP(D250,'KELAS (REFERENSI)'!$E$1:$J$68,6,FALSE)</f>
        <v>HARPER</v>
      </c>
      <c r="F250" s="56" t="str">
        <f t="shared" si="2"/>
        <v>PETUGAS.0249/SPK/SE/PML/3172/2026</v>
      </c>
      <c r="G250" s="61" t="s">
        <v>392</v>
      </c>
      <c r="H250" s="56" t="str">
        <f>VLOOKUP(G250,'MITRA (REFERENSI)'!$A:$Z,16,FALSE)</f>
        <v>317223070003</v>
      </c>
      <c r="I250" s="56" t="str">
        <f>VLOOKUP(G250,'MITRA (REFERENSI)'!$A:$Z,25,FALSE)</f>
        <v>Mengurus Rumah Tangga</v>
      </c>
      <c r="J250" s="55" t="str">
        <f>VLOOKUP(G250,'MITRA (REFERENSI)'!$A:$Z,26,FALSE)</f>
        <v>#REF!</v>
      </c>
      <c r="K250" s="55" t="str">
        <f>VLOOKUP(G250,'MITRA (REFERENSI)'!$A:$Z,15,FALSE)</f>
        <v>+62 878-8968-0432</v>
      </c>
      <c r="L250" s="55" t="str">
        <f>VLOOKUP(G250,'MITRA (REFERENSI)'!$A:$Z,15,FALSE)</f>
        <v>+62 878-8968-0432</v>
      </c>
      <c r="M250" s="55" t="str">
        <f>IF(B250=1,'KELAS (REFERENSI)'!M250,IF(B250=2,'KELAS (REFERENSI)'!M265,IF(B250=3,'KELAS (REFERENSI)'!M280,IF(B250=4,'KELAS (REFERENSI)'!M295,""))))</f>
        <v/>
      </c>
      <c r="N250" s="55" t="str">
        <f>IF(B250=1,'KELAS (REFERENSI)'!N250,IF(B250=2,'KELAS (REFERENSI)'!N265,IF(B250=3,'KELAS (REFERENSI)'!N280,IF(B250=4,'KELAS (REFERENSI)'!N295,""))))</f>
        <v/>
      </c>
      <c r="O250" s="55" t="str">
        <f>IF(B250=1,'KELAS (REFERENSI)'!O250,IF(B250=2,'KELAS (REFERENSI)'!O265,IF(B250=3,'KELAS (REFERENSI)'!O280,IF(B250=4,'KELAS (REFERENSI)'!O295,""))))</f>
        <v/>
      </c>
      <c r="P250" s="55" t="str">
        <f>IF(B250=1,'KELAS (REFERENSI)'!P250,IF(B250=2,'KELAS (REFERENSI)'!P265,IF(B250=3,'KELAS (REFERENSI)'!P280,IF(B250=4,'KELAS (REFERENSI)'!P295,""))))</f>
        <v/>
      </c>
      <c r="Q250" s="55" t="str">
        <f t="shared" si="4"/>
        <v>BPS Kota Jakarta Timur</v>
      </c>
      <c r="R250" s="55" t="str">
        <f t="shared" si="56"/>
        <v>#REF!</v>
      </c>
      <c r="S250" s="55" t="str">
        <f t="shared" ref="S250:T250" si="258">S249</f>
        <v>15 Juni sampai dengan 31 Agustus 2026</v>
      </c>
      <c r="T250" s="55" t="str">
        <f t="shared" si="258"/>
        <v>31 Agustus 2026</v>
      </c>
      <c r="U250" s="59" t="str">
        <f>VLOOKUP(G250,'MITRA (REFERENSI)'!$A:$Z,17,FALSE)</f>
        <v>atari5060@gmail.com</v>
      </c>
      <c r="V250" s="59" t="str">
        <f>VLOOKUP(G250,'MITRA (REFERENSI)'!$A:$Z,11,FALSE)</f>
        <v>Pr</v>
      </c>
      <c r="W250" s="60"/>
      <c r="X250" s="61" t="s">
        <v>7083</v>
      </c>
      <c r="Y250" s="64" t="s">
        <v>4879</v>
      </c>
      <c r="Z250" s="62"/>
      <c r="AA250" s="63"/>
      <c r="AB250" s="62"/>
      <c r="AC250" s="62"/>
      <c r="AD250" s="62"/>
      <c r="AE250" s="62"/>
      <c r="AF250" s="62"/>
      <c r="AG250" s="72"/>
      <c r="AH250" s="72"/>
      <c r="AI250" s="72"/>
      <c r="AJ250" s="72"/>
      <c r="AK250" s="59" t="str">
        <f>VLOOKUP(G250,'MITRA (REFERENSI)'!$A:$Z,5,FALSE)</f>
        <v>Jl. Cipinang Asem RT 008 RW 012</v>
      </c>
      <c r="AL250" s="59" t="str">
        <f>VLOOKUP(G250,'MITRA (REFERENSI)'!$A:$Z,13,FALSE)</f>
        <v>Mengurus Rumah Tangga</v>
      </c>
      <c r="AM250" s="59" t="str">
        <f>VLOOKUP(G250,'MITRA (REFERENSI)'!$A:$Z,14,FALSE)</f>
        <v/>
      </c>
    </row>
    <row r="251" ht="15.75" customHeight="1">
      <c r="A251" s="53" t="s">
        <v>5313</v>
      </c>
      <c r="B251" s="54">
        <v>1.0</v>
      </c>
      <c r="C251" s="54" t="s">
        <v>4893</v>
      </c>
      <c r="D251" s="55" t="str">
        <f t="shared" si="1"/>
        <v>1I</v>
      </c>
      <c r="E251" s="55" t="str">
        <f>VLOOKUP(D251,'KELAS (REFERENSI)'!$E$1:$J$68,6,FALSE)</f>
        <v>HARPER</v>
      </c>
      <c r="F251" s="56" t="str">
        <f t="shared" si="2"/>
        <v>PETUGAS.0250/SPK/SE/PML/3172/2026</v>
      </c>
      <c r="G251" s="61" t="s">
        <v>3150</v>
      </c>
      <c r="H251" s="56" t="str">
        <f>VLOOKUP(G251,'MITRA (REFERENSI)'!$A:$Z,16,FALSE)</f>
        <v>317225050012</v>
      </c>
      <c r="I251" s="56" t="str">
        <f>VLOOKUP(G251,'MITRA (REFERENSI)'!$A:$Z,25,FALSE)</f>
        <v>Kader PKK / Karang Taruna / Kader Lainnya</v>
      </c>
      <c r="J251" s="55" t="str">
        <f>VLOOKUP(G251,'MITRA (REFERENSI)'!$A:$Z,26,FALSE)</f>
        <v>#REF!</v>
      </c>
      <c r="K251" s="55" t="str">
        <f>VLOOKUP(G251,'MITRA (REFERENSI)'!$A:$Z,15,FALSE)</f>
        <v>+62 857-1447-7880</v>
      </c>
      <c r="L251" s="55" t="str">
        <f>VLOOKUP(G251,'MITRA (REFERENSI)'!$A:$Z,15,FALSE)</f>
        <v>+62 857-1447-7880</v>
      </c>
      <c r="M251" s="55" t="str">
        <f>IF(B251=1,'KELAS (REFERENSI)'!M251,IF(B251=2,'KELAS (REFERENSI)'!M266,IF(B251=3,'KELAS (REFERENSI)'!M281,IF(B251=4,'KELAS (REFERENSI)'!M296,""))))</f>
        <v/>
      </c>
      <c r="N251" s="55" t="str">
        <f>IF(B251=1,'KELAS (REFERENSI)'!N251,IF(B251=2,'KELAS (REFERENSI)'!N266,IF(B251=3,'KELAS (REFERENSI)'!N281,IF(B251=4,'KELAS (REFERENSI)'!N296,""))))</f>
        <v/>
      </c>
      <c r="O251" s="55" t="str">
        <f>IF(B251=1,'KELAS (REFERENSI)'!O251,IF(B251=2,'KELAS (REFERENSI)'!O266,IF(B251=3,'KELAS (REFERENSI)'!O281,IF(B251=4,'KELAS (REFERENSI)'!O296,""))))</f>
        <v/>
      </c>
      <c r="P251" s="55" t="str">
        <f>IF(B251=1,'KELAS (REFERENSI)'!P251,IF(B251=2,'KELAS (REFERENSI)'!P266,IF(B251=3,'KELAS (REFERENSI)'!P281,IF(B251=4,'KELAS (REFERENSI)'!P296,""))))</f>
        <v/>
      </c>
      <c r="Q251" s="55" t="str">
        <f t="shared" si="4"/>
        <v>BPS Kota Jakarta Timur</v>
      </c>
      <c r="R251" s="55" t="str">
        <f t="shared" si="56"/>
        <v>#REF!</v>
      </c>
      <c r="S251" s="55" t="str">
        <f t="shared" ref="S251:T251" si="259">S250</f>
        <v>15 Juni sampai dengan 31 Agustus 2026</v>
      </c>
      <c r="T251" s="55" t="str">
        <f t="shared" si="259"/>
        <v>31 Agustus 2026</v>
      </c>
      <c r="U251" s="59" t="str">
        <f>VLOOKUP(G251,'MITRA (REFERENSI)'!$A:$Z,17,FALSE)</f>
        <v>wantykhansa@gmail.com</v>
      </c>
      <c r="V251" s="59" t="str">
        <f>VLOOKUP(G251,'MITRA (REFERENSI)'!$A:$Z,11,FALSE)</f>
        <v>Pr</v>
      </c>
      <c r="W251" s="60"/>
      <c r="X251" s="61" t="s">
        <v>7084</v>
      </c>
      <c r="Y251" s="64" t="s">
        <v>4879</v>
      </c>
      <c r="Z251" s="62"/>
      <c r="AA251" s="63"/>
      <c r="AB251" s="62"/>
      <c r="AC251" s="62"/>
      <c r="AD251" s="62"/>
      <c r="AE251" s="62"/>
      <c r="AF251" s="62"/>
      <c r="AG251" s="72"/>
      <c r="AH251" s="72"/>
      <c r="AI251" s="72"/>
      <c r="AJ251" s="72"/>
      <c r="AK251" s="59" t="str">
        <f>VLOOKUP(G251,'MITRA (REFERENSI)'!$A:$Z,5,FALSE)</f>
        <v>JALAN PANGKALAN JATI VII RT 002 RW 009 NO.08</v>
      </c>
      <c r="AL251" s="59" t="str">
        <f>VLOOKUP(G251,'MITRA (REFERENSI)'!$A:$Z,13,FALSE)</f>
        <v>Kader PKK / Karang Taruna / Kader Lainnya</v>
      </c>
      <c r="AM251" s="59" t="str">
        <f>VLOOKUP(G251,'MITRA (REFERENSI)'!$A:$Z,14,FALSE)</f>
        <v/>
      </c>
    </row>
    <row r="252" ht="15.75" customHeight="1">
      <c r="A252" s="53" t="s">
        <v>5314</v>
      </c>
      <c r="B252" s="54">
        <v>1.0</v>
      </c>
      <c r="C252" s="54" t="s">
        <v>4893</v>
      </c>
      <c r="D252" s="55" t="str">
        <f t="shared" si="1"/>
        <v>1I</v>
      </c>
      <c r="E252" s="55" t="str">
        <f>VLOOKUP(D252,'KELAS (REFERENSI)'!$E$1:$J$68,6,FALSE)</f>
        <v>HARPER</v>
      </c>
      <c r="F252" s="56" t="str">
        <f t="shared" si="2"/>
        <v>PETUGAS.0251/SPK/SE/PML/3172/2026</v>
      </c>
      <c r="G252" s="61" t="s">
        <v>1530</v>
      </c>
      <c r="H252" s="56" t="str">
        <f>VLOOKUP(G252,'MITRA (REFERENSI)'!$A:$Z,16,FALSE)</f>
        <v>317225050013</v>
      </c>
      <c r="I252" s="56" t="str">
        <f>VLOOKUP(G252,'MITRA (REFERENSI)'!$A:$Z,25,FALSE)</f>
        <v>Pelajar / Mahasiswa</v>
      </c>
      <c r="J252" s="55" t="str">
        <f>VLOOKUP(G252,'MITRA (REFERENSI)'!$A:$Z,26,FALSE)</f>
        <v>#REF!</v>
      </c>
      <c r="K252" s="55" t="str">
        <f>VLOOKUP(G252,'MITRA (REFERENSI)'!$A:$Z,15,FALSE)</f>
        <v>+62 889-7633-8010</v>
      </c>
      <c r="L252" s="55" t="str">
        <f>VLOOKUP(G252,'MITRA (REFERENSI)'!$A:$Z,15,FALSE)</f>
        <v>+62 889-7633-8010</v>
      </c>
      <c r="M252" s="55" t="str">
        <f>IF(B252=1,'KELAS (REFERENSI)'!M252,IF(B252=2,'KELAS (REFERENSI)'!M267,IF(B252=3,'KELAS (REFERENSI)'!M282,IF(B252=4,'KELAS (REFERENSI)'!M297,""))))</f>
        <v/>
      </c>
      <c r="N252" s="55" t="str">
        <f>IF(B252=1,'KELAS (REFERENSI)'!N252,IF(B252=2,'KELAS (REFERENSI)'!N267,IF(B252=3,'KELAS (REFERENSI)'!N282,IF(B252=4,'KELAS (REFERENSI)'!N297,""))))</f>
        <v/>
      </c>
      <c r="O252" s="55" t="str">
        <f>IF(B252=1,'KELAS (REFERENSI)'!O252,IF(B252=2,'KELAS (REFERENSI)'!O267,IF(B252=3,'KELAS (REFERENSI)'!O282,IF(B252=4,'KELAS (REFERENSI)'!O297,""))))</f>
        <v/>
      </c>
      <c r="P252" s="55" t="str">
        <f>IF(B252=1,'KELAS (REFERENSI)'!P252,IF(B252=2,'KELAS (REFERENSI)'!P267,IF(B252=3,'KELAS (REFERENSI)'!P282,IF(B252=4,'KELAS (REFERENSI)'!P297,""))))</f>
        <v/>
      </c>
      <c r="Q252" s="55" t="str">
        <f t="shared" si="4"/>
        <v>BPS Kota Jakarta Timur</v>
      </c>
      <c r="R252" s="55" t="str">
        <f t="shared" si="56"/>
        <v>#REF!</v>
      </c>
      <c r="S252" s="55" t="str">
        <f t="shared" ref="S252:T252" si="260">S251</f>
        <v>15 Juni sampai dengan 31 Agustus 2026</v>
      </c>
      <c r="T252" s="55" t="str">
        <f t="shared" si="260"/>
        <v>31 Agustus 2026</v>
      </c>
      <c r="U252" s="59" t="str">
        <f>VLOOKUP(G252,'MITRA (REFERENSI)'!$A:$Z,17,FALSE)</f>
        <v>ghaitsaramadhanty@gmail.com</v>
      </c>
      <c r="V252" s="59" t="str">
        <f>VLOOKUP(G252,'MITRA (REFERENSI)'!$A:$Z,11,FALSE)</f>
        <v>Pr</v>
      </c>
      <c r="W252" s="60"/>
      <c r="X252" s="61" t="s">
        <v>7084</v>
      </c>
      <c r="Y252" s="64" t="s">
        <v>4879</v>
      </c>
      <c r="Z252" s="62"/>
      <c r="AA252" s="63"/>
      <c r="AB252" s="62"/>
      <c r="AC252" s="62"/>
      <c r="AD252" s="62"/>
      <c r="AE252" s="62"/>
      <c r="AF252" s="62"/>
      <c r="AG252" s="72"/>
      <c r="AH252" s="72"/>
      <c r="AI252" s="72"/>
      <c r="AJ252" s="72"/>
      <c r="AK252" s="59" t="str">
        <f>VLOOKUP(G252,'MITRA (REFERENSI)'!$A:$Z,5,FALSE)</f>
        <v>Jalan Pangkalan Jati Nomor 12 RT 006 / RW 004</v>
      </c>
      <c r="AL252" s="59" t="str">
        <f>VLOOKUP(G252,'MITRA (REFERENSI)'!$A:$Z,13,FALSE)</f>
        <v>Pelajar / Mahasiswa</v>
      </c>
      <c r="AM252" s="59" t="str">
        <f>VLOOKUP(G252,'MITRA (REFERENSI)'!$A:$Z,14,FALSE)</f>
        <v/>
      </c>
    </row>
    <row r="253" ht="15.75" customHeight="1">
      <c r="A253" s="53" t="s">
        <v>5315</v>
      </c>
      <c r="B253" s="54">
        <v>1.0</v>
      </c>
      <c r="C253" s="54" t="s">
        <v>4893</v>
      </c>
      <c r="D253" s="55" t="str">
        <f t="shared" si="1"/>
        <v>1I</v>
      </c>
      <c r="E253" s="55" t="str">
        <f>VLOOKUP(D253,'KELAS (REFERENSI)'!$E$1:$J$68,6,FALSE)</f>
        <v>HARPER</v>
      </c>
      <c r="F253" s="56" t="str">
        <f t="shared" si="2"/>
        <v>PETUGAS.0252/SPK/SE/PML/3172/2026</v>
      </c>
      <c r="G253" s="61" t="s">
        <v>2320</v>
      </c>
      <c r="H253" s="56" t="str">
        <f>VLOOKUP(G253,'MITRA (REFERENSI)'!$A:$Z,16,FALSE)</f>
        <v>317225050083</v>
      </c>
      <c r="I253" s="56" t="str">
        <f>VLOOKUP(G253,'MITRA (REFERENSI)'!$A:$Z,25,FALSE)</f>
        <v>Ojek Online</v>
      </c>
      <c r="J253" s="55" t="str">
        <f>VLOOKUP(G253,'MITRA (REFERENSI)'!$A:$Z,26,FALSE)</f>
        <v>#REF!</v>
      </c>
      <c r="K253" s="55" t="str">
        <f>VLOOKUP(G253,'MITRA (REFERENSI)'!$A:$Z,15,FALSE)</f>
        <v>+62 815-9819-009</v>
      </c>
      <c r="L253" s="55" t="str">
        <f>VLOOKUP(G253,'MITRA (REFERENSI)'!$A:$Z,15,FALSE)</f>
        <v>+62 815-9819-009</v>
      </c>
      <c r="M253" s="55" t="str">
        <f>IF(B253=1,'KELAS (REFERENSI)'!M253,IF(B253=2,'KELAS (REFERENSI)'!M268,IF(B253=3,'KELAS (REFERENSI)'!M283,IF(B253=4,'KELAS (REFERENSI)'!M298,""))))</f>
        <v/>
      </c>
      <c r="N253" s="55" t="str">
        <f>IF(B253=1,'KELAS (REFERENSI)'!N253,IF(B253=2,'KELAS (REFERENSI)'!N268,IF(B253=3,'KELAS (REFERENSI)'!N283,IF(B253=4,'KELAS (REFERENSI)'!N298,""))))</f>
        <v/>
      </c>
      <c r="O253" s="55" t="str">
        <f>IF(B253=1,'KELAS (REFERENSI)'!O253,IF(B253=2,'KELAS (REFERENSI)'!O268,IF(B253=3,'KELAS (REFERENSI)'!O283,IF(B253=4,'KELAS (REFERENSI)'!O298,""))))</f>
        <v/>
      </c>
      <c r="P253" s="55" t="str">
        <f>IF(B253=1,'KELAS (REFERENSI)'!P253,IF(B253=2,'KELAS (REFERENSI)'!P268,IF(B253=3,'KELAS (REFERENSI)'!P283,IF(B253=4,'KELAS (REFERENSI)'!P298,""))))</f>
        <v/>
      </c>
      <c r="Q253" s="55" t="str">
        <f t="shared" si="4"/>
        <v>BPS Kota Jakarta Timur</v>
      </c>
      <c r="R253" s="55" t="str">
        <f t="shared" si="56"/>
        <v>#REF!</v>
      </c>
      <c r="S253" s="55" t="str">
        <f t="shared" ref="S253:T253" si="261">S252</f>
        <v>15 Juni sampai dengan 31 Agustus 2026</v>
      </c>
      <c r="T253" s="55" t="str">
        <f t="shared" si="261"/>
        <v>31 Agustus 2026</v>
      </c>
      <c r="U253" s="59" t="str">
        <f>VLOOKUP(G253,'MITRA (REFERENSI)'!$A:$Z,17,FALSE)</f>
        <v>maulanaiyam1@gmail.com</v>
      </c>
      <c r="V253" s="59" t="str">
        <f>VLOOKUP(G253,'MITRA (REFERENSI)'!$A:$Z,11,FALSE)</f>
        <v>Lk</v>
      </c>
      <c r="W253" s="60"/>
      <c r="X253" s="61" t="s">
        <v>7084</v>
      </c>
      <c r="Y253" s="64" t="s">
        <v>4879</v>
      </c>
      <c r="Z253" s="62"/>
      <c r="AA253" s="63"/>
      <c r="AB253" s="62"/>
      <c r="AC253" s="62"/>
      <c r="AD253" s="62"/>
      <c r="AE253" s="62"/>
      <c r="AF253" s="62"/>
      <c r="AG253" s="72"/>
      <c r="AH253" s="72"/>
      <c r="AI253" s="72"/>
      <c r="AJ253" s="72"/>
      <c r="AK253" s="59" t="str">
        <f>VLOOKUP(G253,'MITRA (REFERENSI)'!$A:$Z,5,FALSE)</f>
        <v>Jl. Cipinang Bali No.10B Rt. 001 Rw. 03</v>
      </c>
      <c r="AL253" s="59" t="str">
        <f>VLOOKUP(G253,'MITRA (REFERENSI)'!$A:$Z,13,FALSE)</f>
        <v>Lainnya</v>
      </c>
      <c r="AM253" s="59" t="str">
        <f>VLOOKUP(G253,'MITRA (REFERENSI)'!$A:$Z,14,FALSE)</f>
        <v>Ojek Online</v>
      </c>
    </row>
    <row r="254" ht="15.75" customHeight="1">
      <c r="A254" s="53" t="s">
        <v>5316</v>
      </c>
      <c r="B254" s="54">
        <v>1.0</v>
      </c>
      <c r="C254" s="54" t="s">
        <v>4893</v>
      </c>
      <c r="D254" s="55" t="str">
        <f t="shared" si="1"/>
        <v>1I</v>
      </c>
      <c r="E254" s="55" t="str">
        <f>VLOOKUP(D254,'KELAS (REFERENSI)'!$E$1:$J$68,6,FALSE)</f>
        <v>HARPER</v>
      </c>
      <c r="F254" s="56" t="str">
        <f t="shared" si="2"/>
        <v>PETUGAS.0253/SPK/SE/PML/3172/2026</v>
      </c>
      <c r="G254" s="61" t="s">
        <v>430</v>
      </c>
      <c r="H254" s="56" t="str">
        <f>VLOOKUP(G254,'MITRA (REFERENSI)'!$A:$Z,16,FALSE)</f>
        <v>317225050081</v>
      </c>
      <c r="I254" s="56" t="str">
        <f>VLOOKUP(G254,'MITRA (REFERENSI)'!$A:$Z,25,FALSE)</f>
        <v>Pelajar / Mahasiswa</v>
      </c>
      <c r="J254" s="55" t="str">
        <f>VLOOKUP(G254,'MITRA (REFERENSI)'!$A:$Z,26,FALSE)</f>
        <v>#REF!</v>
      </c>
      <c r="K254" s="55" t="str">
        <f>VLOOKUP(G254,'MITRA (REFERENSI)'!$A:$Z,15,FALSE)</f>
        <v>+62 858-9362-9852</v>
      </c>
      <c r="L254" s="55" t="str">
        <f>VLOOKUP(G254,'MITRA (REFERENSI)'!$A:$Z,15,FALSE)</f>
        <v>+62 858-9362-9852</v>
      </c>
      <c r="M254" s="55" t="str">
        <f>IF(B254=1,'KELAS (REFERENSI)'!M254,IF(B254=2,'KELAS (REFERENSI)'!M269,IF(B254=3,'KELAS (REFERENSI)'!M284,IF(B254=4,'KELAS (REFERENSI)'!M299,""))))</f>
        <v/>
      </c>
      <c r="N254" s="55" t="str">
        <f>IF(B254=1,'KELAS (REFERENSI)'!N254,IF(B254=2,'KELAS (REFERENSI)'!N269,IF(B254=3,'KELAS (REFERENSI)'!N284,IF(B254=4,'KELAS (REFERENSI)'!N299,""))))</f>
        <v/>
      </c>
      <c r="O254" s="55" t="str">
        <f>IF(B254=1,'KELAS (REFERENSI)'!O254,IF(B254=2,'KELAS (REFERENSI)'!O269,IF(B254=3,'KELAS (REFERENSI)'!O284,IF(B254=4,'KELAS (REFERENSI)'!O299,""))))</f>
        <v/>
      </c>
      <c r="P254" s="55" t="str">
        <f>IF(B254=1,'KELAS (REFERENSI)'!P254,IF(B254=2,'KELAS (REFERENSI)'!P269,IF(B254=3,'KELAS (REFERENSI)'!P284,IF(B254=4,'KELAS (REFERENSI)'!P299,""))))</f>
        <v/>
      </c>
      <c r="Q254" s="55" t="str">
        <f t="shared" si="4"/>
        <v>BPS Kota Jakarta Timur</v>
      </c>
      <c r="R254" s="55" t="str">
        <f t="shared" si="56"/>
        <v>#REF!</v>
      </c>
      <c r="S254" s="55" t="str">
        <f t="shared" ref="S254:T254" si="262">S253</f>
        <v>15 Juni sampai dengan 31 Agustus 2026</v>
      </c>
      <c r="T254" s="55" t="str">
        <f t="shared" si="262"/>
        <v>31 Agustus 2026</v>
      </c>
      <c r="U254" s="59" t="str">
        <f>VLOOKUP(G254,'MITRA (REFERENSI)'!$A:$Z,17,FALSE)</f>
        <v>fela2516@gmail.com</v>
      </c>
      <c r="V254" s="59" t="str">
        <f>VLOOKUP(G254,'MITRA (REFERENSI)'!$A:$Z,11,FALSE)</f>
        <v>Pr</v>
      </c>
      <c r="W254" s="60"/>
      <c r="X254" s="61" t="s">
        <v>7084</v>
      </c>
      <c r="Y254" s="64" t="s">
        <v>4879</v>
      </c>
      <c r="Z254" s="62"/>
      <c r="AA254" s="63"/>
      <c r="AB254" s="62"/>
      <c r="AC254" s="62"/>
      <c r="AD254" s="62"/>
      <c r="AE254" s="62"/>
      <c r="AF254" s="62"/>
      <c r="AG254" s="72"/>
      <c r="AH254" s="72"/>
      <c r="AI254" s="72"/>
      <c r="AJ254" s="72"/>
      <c r="AK254" s="59" t="str">
        <f>VLOOKUP(G254,'MITRA (REFERENSI)'!$A:$Z,5,FALSE)</f>
        <v>Jalan Kerja Bakti Nomor 28 Rt 001/ Rw 02</v>
      </c>
      <c r="AL254" s="59" t="str">
        <f>VLOOKUP(G254,'MITRA (REFERENSI)'!$A:$Z,13,FALSE)</f>
        <v>Pelajar / Mahasiswa</v>
      </c>
      <c r="AM254" s="59" t="str">
        <f>VLOOKUP(G254,'MITRA (REFERENSI)'!$A:$Z,14,FALSE)</f>
        <v/>
      </c>
    </row>
    <row r="255" ht="15.75" customHeight="1">
      <c r="A255" s="53" t="s">
        <v>5317</v>
      </c>
      <c r="B255" s="54">
        <v>1.0</v>
      </c>
      <c r="C255" s="54" t="s">
        <v>4893</v>
      </c>
      <c r="D255" s="55" t="str">
        <f t="shared" si="1"/>
        <v>1I</v>
      </c>
      <c r="E255" s="55" t="str">
        <f>VLOOKUP(D255,'KELAS (REFERENSI)'!$E$1:$J$68,6,FALSE)</f>
        <v>HARPER</v>
      </c>
      <c r="F255" s="56" t="str">
        <f t="shared" si="2"/>
        <v>PETUGAS.0254/SPK/SE/PML/3172/2026</v>
      </c>
      <c r="G255" s="61" t="s">
        <v>3860</v>
      </c>
      <c r="H255" s="56" t="str">
        <f>VLOOKUP(G255,'MITRA (REFERENSI)'!$A:$Z,16,FALSE)</f>
        <v>317225050079</v>
      </c>
      <c r="I255" s="56" t="str">
        <f>VLOOKUP(G255,'MITRA (REFERENSI)'!$A:$Z,25,FALSE)</f>
        <v>Mengurus Rumah Tangga</v>
      </c>
      <c r="J255" s="55" t="str">
        <f>VLOOKUP(G255,'MITRA (REFERENSI)'!$A:$Z,26,FALSE)</f>
        <v>#REF!</v>
      </c>
      <c r="K255" s="55" t="str">
        <f>VLOOKUP(G255,'MITRA (REFERENSI)'!$A:$Z,15,FALSE)</f>
        <v>+62 857-1914-0390</v>
      </c>
      <c r="L255" s="55" t="str">
        <f>VLOOKUP(G255,'MITRA (REFERENSI)'!$A:$Z,15,FALSE)</f>
        <v>+62 857-1914-0390</v>
      </c>
      <c r="M255" s="55" t="str">
        <f>IF(B255=1,'KELAS (REFERENSI)'!M255,IF(B255=2,'KELAS (REFERENSI)'!M270,IF(B255=3,'KELAS (REFERENSI)'!M285,IF(B255=4,'KELAS (REFERENSI)'!M300,""))))</f>
        <v/>
      </c>
      <c r="N255" s="55" t="str">
        <f>IF(B255=1,'KELAS (REFERENSI)'!N255,IF(B255=2,'KELAS (REFERENSI)'!N270,IF(B255=3,'KELAS (REFERENSI)'!N285,IF(B255=4,'KELAS (REFERENSI)'!N300,""))))</f>
        <v/>
      </c>
      <c r="O255" s="55" t="str">
        <f>IF(B255=1,'KELAS (REFERENSI)'!O255,IF(B255=2,'KELAS (REFERENSI)'!O270,IF(B255=3,'KELAS (REFERENSI)'!O285,IF(B255=4,'KELAS (REFERENSI)'!O300,""))))</f>
        <v/>
      </c>
      <c r="P255" s="55" t="str">
        <f>IF(B255=1,'KELAS (REFERENSI)'!P255,IF(B255=2,'KELAS (REFERENSI)'!P270,IF(B255=3,'KELAS (REFERENSI)'!P285,IF(B255=4,'KELAS (REFERENSI)'!P300,""))))</f>
        <v/>
      </c>
      <c r="Q255" s="55" t="str">
        <f t="shared" si="4"/>
        <v>BPS Kota Jakarta Timur</v>
      </c>
      <c r="R255" s="55" t="str">
        <f t="shared" si="56"/>
        <v>#REF!</v>
      </c>
      <c r="S255" s="55" t="str">
        <f t="shared" ref="S255:T255" si="263">S254</f>
        <v>15 Juni sampai dengan 31 Agustus 2026</v>
      </c>
      <c r="T255" s="55" t="str">
        <f t="shared" si="263"/>
        <v>31 Agustus 2026</v>
      </c>
      <c r="U255" s="59" t="str">
        <f>VLOOKUP(G255,'MITRA (REFERENSI)'!$A:$Z,17,FALSE)</f>
        <v>sitimaryamsalim9386@gmail.com</v>
      </c>
      <c r="V255" s="59" t="str">
        <f>VLOOKUP(G255,'MITRA (REFERENSI)'!$A:$Z,11,FALSE)</f>
        <v>Pr</v>
      </c>
      <c r="W255" s="60"/>
      <c r="X255" s="61" t="s">
        <v>7084</v>
      </c>
      <c r="Y255" s="64" t="s">
        <v>4879</v>
      </c>
      <c r="Z255" s="62"/>
      <c r="AA255" s="63"/>
      <c r="AB255" s="62"/>
      <c r="AC255" s="62"/>
      <c r="AD255" s="62"/>
      <c r="AE255" s="62"/>
      <c r="AF255" s="62"/>
      <c r="AG255" s="72"/>
      <c r="AH255" s="72"/>
      <c r="AI255" s="72"/>
      <c r="AJ255" s="72"/>
      <c r="AK255" s="59" t="str">
        <f>VLOOKUP(G255,'MITRA (REFERENSI)'!$A:$Z,5,FALSE)</f>
        <v>Jl. Cipinang Bali No. 10B rt. 001 RW. 003</v>
      </c>
      <c r="AL255" s="59" t="str">
        <f>VLOOKUP(G255,'MITRA (REFERENSI)'!$A:$Z,13,FALSE)</f>
        <v>Mengurus Rumah Tangga</v>
      </c>
      <c r="AM255" s="59" t="str">
        <f>VLOOKUP(G255,'MITRA (REFERENSI)'!$A:$Z,14,FALSE)</f>
        <v/>
      </c>
    </row>
    <row r="256" ht="15.75" customHeight="1">
      <c r="A256" s="53" t="s">
        <v>5318</v>
      </c>
      <c r="B256" s="54">
        <v>1.0</v>
      </c>
      <c r="C256" s="54" t="s">
        <v>4893</v>
      </c>
      <c r="D256" s="55" t="str">
        <f t="shared" si="1"/>
        <v>1I</v>
      </c>
      <c r="E256" s="55" t="str">
        <f>VLOOKUP(D256,'KELAS (REFERENSI)'!$E$1:$J$68,6,FALSE)</f>
        <v>HARPER</v>
      </c>
      <c r="F256" s="56" t="str">
        <f t="shared" si="2"/>
        <v>PETUGAS.0255/SPK/SE/PML/3172/2026</v>
      </c>
      <c r="G256" s="61" t="s">
        <v>1940</v>
      </c>
      <c r="H256" s="56" t="str">
        <f>VLOOKUP(G256,'MITRA (REFERENSI)'!$A:$Z,16,FALSE)</f>
        <v>317222010227</v>
      </c>
      <c r="I256" s="56" t="str">
        <f>VLOOKUP(G256,'MITRA (REFERENSI)'!$A:$Z,25,FALSE)</f>
        <v>Mengurus Rumah Tangga</v>
      </c>
      <c r="J256" s="55" t="str">
        <f>VLOOKUP(G256,'MITRA (REFERENSI)'!$A:$Z,26,FALSE)</f>
        <v>#REF!</v>
      </c>
      <c r="K256" s="55" t="str">
        <f>VLOOKUP(G256,'MITRA (REFERENSI)'!$A:$Z,15,FALSE)</f>
        <v>+62 812-8443-0258</v>
      </c>
      <c r="L256" s="55" t="str">
        <f>VLOOKUP(G256,'MITRA (REFERENSI)'!$A:$Z,15,FALSE)</f>
        <v>+62 812-8443-0258</v>
      </c>
      <c r="M256" s="55" t="str">
        <f>IF(B256=1,'KELAS (REFERENSI)'!M256,IF(B256=2,'KELAS (REFERENSI)'!M271,IF(B256=3,'KELAS (REFERENSI)'!M286,IF(B256=4,'KELAS (REFERENSI)'!M301,""))))</f>
        <v/>
      </c>
      <c r="N256" s="55" t="str">
        <f>IF(B256=1,'KELAS (REFERENSI)'!N256,IF(B256=2,'KELAS (REFERENSI)'!N271,IF(B256=3,'KELAS (REFERENSI)'!N286,IF(B256=4,'KELAS (REFERENSI)'!N301,""))))</f>
        <v/>
      </c>
      <c r="O256" s="55" t="str">
        <f>IF(B256=1,'KELAS (REFERENSI)'!O256,IF(B256=2,'KELAS (REFERENSI)'!O271,IF(B256=3,'KELAS (REFERENSI)'!O286,IF(B256=4,'KELAS (REFERENSI)'!O301,""))))</f>
        <v/>
      </c>
      <c r="P256" s="55" t="str">
        <f>IF(B256=1,'KELAS (REFERENSI)'!P256,IF(B256=2,'KELAS (REFERENSI)'!P271,IF(B256=3,'KELAS (REFERENSI)'!P286,IF(B256=4,'KELAS (REFERENSI)'!P301,""))))</f>
        <v/>
      </c>
      <c r="Q256" s="55" t="str">
        <f t="shared" si="4"/>
        <v>BPS Kota Jakarta Timur</v>
      </c>
      <c r="R256" s="55" t="str">
        <f t="shared" si="56"/>
        <v>#REF!</v>
      </c>
      <c r="S256" s="55" t="str">
        <f t="shared" ref="S256:T256" si="264">S255</f>
        <v>15 Juni sampai dengan 31 Agustus 2026</v>
      </c>
      <c r="T256" s="55" t="str">
        <f t="shared" si="264"/>
        <v>31 Agustus 2026</v>
      </c>
      <c r="U256" s="59" t="str">
        <f>VLOOKUP(G256,'MITRA (REFERENSI)'!$A:$Z,17,FALSE)</f>
        <v>Juariahsupandi@gmail.com</v>
      </c>
      <c r="V256" s="59" t="str">
        <f>VLOOKUP(G256,'MITRA (REFERENSI)'!$A:$Z,11,FALSE)</f>
        <v>Pr</v>
      </c>
      <c r="W256" s="60"/>
      <c r="X256" s="61" t="s">
        <v>7083</v>
      </c>
      <c r="Y256" s="64" t="s">
        <v>4873</v>
      </c>
      <c r="Z256" s="62"/>
      <c r="AA256" s="63"/>
      <c r="AB256" s="62"/>
      <c r="AC256" s="62"/>
      <c r="AD256" s="62"/>
      <c r="AE256" s="62"/>
      <c r="AF256" s="62"/>
      <c r="AG256" s="72"/>
      <c r="AH256" s="72"/>
      <c r="AI256" s="72"/>
      <c r="AJ256" s="72"/>
      <c r="AK256" s="59" t="str">
        <f>VLOOKUP(G256,'MITRA (REFERENSI)'!$A:$Z,5,FALSE)</f>
        <v>Jalan cibubur 2 RT 007 /002</v>
      </c>
      <c r="AL256" s="59" t="str">
        <f>VLOOKUP(G256,'MITRA (REFERENSI)'!$A:$Z,13,FALSE)</f>
        <v>Mengurus Rumah Tangga</v>
      </c>
      <c r="AM256" s="59" t="str">
        <f>VLOOKUP(G256,'MITRA (REFERENSI)'!$A:$Z,14,FALSE)</f>
        <v/>
      </c>
    </row>
    <row r="257" ht="15.75" customHeight="1">
      <c r="A257" s="53" t="s">
        <v>5319</v>
      </c>
      <c r="B257" s="54">
        <v>1.0</v>
      </c>
      <c r="C257" s="54" t="s">
        <v>4893</v>
      </c>
      <c r="D257" s="55" t="str">
        <f t="shared" si="1"/>
        <v>1I</v>
      </c>
      <c r="E257" s="55" t="str">
        <f>VLOOKUP(D257,'KELAS (REFERENSI)'!$E$1:$J$68,6,FALSE)</f>
        <v>HARPER</v>
      </c>
      <c r="F257" s="56" t="str">
        <f t="shared" si="2"/>
        <v>PETUGAS.0256/SPK/SE/PML/3172/2026</v>
      </c>
      <c r="G257" s="61" t="s">
        <v>645</v>
      </c>
      <c r="H257" s="56" t="str">
        <f>VLOOKUP(G257,'MITRA (REFERENSI)'!$A:$Z,16,FALSE)</f>
        <v>317222010018</v>
      </c>
      <c r="I257" s="56" t="str">
        <f>VLOOKUP(G257,'MITRA (REFERENSI)'!$A:$Z,25,FALSE)</f>
        <v>Kader PKK / Karang Taruna / Kader Lainnya</v>
      </c>
      <c r="J257" s="55" t="str">
        <f>VLOOKUP(G257,'MITRA (REFERENSI)'!$A:$Z,26,FALSE)</f>
        <v>#REF!</v>
      </c>
      <c r="K257" s="55" t="str">
        <f>VLOOKUP(G257,'MITRA (REFERENSI)'!$A:$Z,15,FALSE)</f>
        <v>+62 821-1300-6187</v>
      </c>
      <c r="L257" s="55" t="str">
        <f>VLOOKUP(G257,'MITRA (REFERENSI)'!$A:$Z,15,FALSE)</f>
        <v>+62 821-1300-6187</v>
      </c>
      <c r="M257" s="55" t="str">
        <f>IF(B257=1,'KELAS (REFERENSI)'!M257,IF(B257=2,'KELAS (REFERENSI)'!M272,IF(B257=3,'KELAS (REFERENSI)'!M287,IF(B257=4,'KELAS (REFERENSI)'!M302,""))))</f>
        <v/>
      </c>
      <c r="N257" s="55" t="str">
        <f>IF(B257=1,'KELAS (REFERENSI)'!N257,IF(B257=2,'KELAS (REFERENSI)'!N272,IF(B257=3,'KELAS (REFERENSI)'!N287,IF(B257=4,'KELAS (REFERENSI)'!N302,""))))</f>
        <v/>
      </c>
      <c r="O257" s="55" t="str">
        <f>IF(B257=1,'KELAS (REFERENSI)'!O257,IF(B257=2,'KELAS (REFERENSI)'!O272,IF(B257=3,'KELAS (REFERENSI)'!O287,IF(B257=4,'KELAS (REFERENSI)'!O302,""))))</f>
        <v/>
      </c>
      <c r="P257" s="55" t="str">
        <f>IF(B257=1,'KELAS (REFERENSI)'!P257,IF(B257=2,'KELAS (REFERENSI)'!P272,IF(B257=3,'KELAS (REFERENSI)'!P287,IF(B257=4,'KELAS (REFERENSI)'!P302,""))))</f>
        <v/>
      </c>
      <c r="Q257" s="55" t="str">
        <f t="shared" si="4"/>
        <v>BPS Kota Jakarta Timur</v>
      </c>
      <c r="R257" s="55" t="str">
        <f t="shared" si="56"/>
        <v>#REF!</v>
      </c>
      <c r="S257" s="55" t="str">
        <f t="shared" ref="S257:T257" si="265">S256</f>
        <v>15 Juni sampai dengan 31 Agustus 2026</v>
      </c>
      <c r="T257" s="55" t="str">
        <f t="shared" si="265"/>
        <v>31 Agustus 2026</v>
      </c>
      <c r="U257" s="59" t="str">
        <f>VLOOKUP(G257,'MITRA (REFERENSI)'!$A:$Z,17,FALSE)</f>
        <v>budhikristiana1@gmail.com</v>
      </c>
      <c r="V257" s="59" t="str">
        <f>VLOOKUP(G257,'MITRA (REFERENSI)'!$A:$Z,11,FALSE)</f>
        <v>Pr</v>
      </c>
      <c r="W257" s="60"/>
      <c r="X257" s="61" t="s">
        <v>7083</v>
      </c>
      <c r="Y257" s="64" t="s">
        <v>4873</v>
      </c>
      <c r="Z257" s="62"/>
      <c r="AA257" s="63"/>
      <c r="AB257" s="62"/>
      <c r="AC257" s="62"/>
      <c r="AD257" s="62"/>
      <c r="AE257" s="62"/>
      <c r="AF257" s="62"/>
      <c r="AG257" s="72"/>
      <c r="AH257" s="72"/>
      <c r="AI257" s="72"/>
      <c r="AJ257" s="72"/>
      <c r="AK257" s="59" t="str">
        <f>VLOOKUP(G257,'MITRA (REFERENSI)'!$A:$Z,5,FALSE)</f>
        <v>Jl. Anggrek No. 32 RT 003 RW 002</v>
      </c>
      <c r="AL257" s="59" t="str">
        <f>VLOOKUP(G257,'MITRA (REFERENSI)'!$A:$Z,13,FALSE)</f>
        <v>Kader PKK / Karang Taruna / Kader Lainnya</v>
      </c>
      <c r="AM257" s="59" t="str">
        <f>VLOOKUP(G257,'MITRA (REFERENSI)'!$A:$Z,14,FALSE)</f>
        <v/>
      </c>
    </row>
    <row r="258" ht="15.75" customHeight="1">
      <c r="A258" s="53" t="s">
        <v>5320</v>
      </c>
      <c r="B258" s="54">
        <v>1.0</v>
      </c>
      <c r="C258" s="54" t="s">
        <v>4893</v>
      </c>
      <c r="D258" s="55" t="str">
        <f t="shared" si="1"/>
        <v>1I</v>
      </c>
      <c r="E258" s="55" t="str">
        <f>VLOOKUP(D258,'KELAS (REFERENSI)'!$E$1:$J$68,6,FALSE)</f>
        <v>HARPER</v>
      </c>
      <c r="F258" s="56" t="str">
        <f t="shared" si="2"/>
        <v>PETUGAS.0257/SPK/SE/PML/3172/2026</v>
      </c>
      <c r="G258" s="61" t="s">
        <v>947</v>
      </c>
      <c r="H258" s="56" t="str">
        <f>VLOOKUP(G258,'MITRA (REFERENSI)'!$A:$Z,16,FALSE)</f>
        <v>317222010230</v>
      </c>
      <c r="I258" s="56" t="str">
        <f>VLOOKUP(G258,'MITRA (REFERENSI)'!$A:$Z,25,FALSE)</f>
        <v>Mengurus Rumah Tangga</v>
      </c>
      <c r="J258" s="55" t="str">
        <f>VLOOKUP(G258,'MITRA (REFERENSI)'!$A:$Z,26,FALSE)</f>
        <v>#REF!</v>
      </c>
      <c r="K258" s="55" t="str">
        <f>VLOOKUP(G258,'MITRA (REFERENSI)'!$A:$Z,15,FALSE)</f>
        <v>+62 856-9418-1824</v>
      </c>
      <c r="L258" s="55" t="str">
        <f>VLOOKUP(G258,'MITRA (REFERENSI)'!$A:$Z,15,FALSE)</f>
        <v>+62 856-9418-1824</v>
      </c>
      <c r="M258" s="55" t="str">
        <f>IF(B258=1,'KELAS (REFERENSI)'!M258,IF(B258=2,'KELAS (REFERENSI)'!M273,IF(B258=3,'KELAS (REFERENSI)'!M288,IF(B258=4,'KELAS (REFERENSI)'!M303,""))))</f>
        <v/>
      </c>
      <c r="N258" s="55" t="str">
        <f>IF(B258=1,'KELAS (REFERENSI)'!N258,IF(B258=2,'KELAS (REFERENSI)'!N273,IF(B258=3,'KELAS (REFERENSI)'!N288,IF(B258=4,'KELAS (REFERENSI)'!N303,""))))</f>
        <v/>
      </c>
      <c r="O258" s="55" t="str">
        <f>IF(B258=1,'KELAS (REFERENSI)'!O258,IF(B258=2,'KELAS (REFERENSI)'!O273,IF(B258=3,'KELAS (REFERENSI)'!O288,IF(B258=4,'KELAS (REFERENSI)'!O303,""))))</f>
        <v/>
      </c>
      <c r="P258" s="55" t="str">
        <f>IF(B258=1,'KELAS (REFERENSI)'!P258,IF(B258=2,'KELAS (REFERENSI)'!P273,IF(B258=3,'KELAS (REFERENSI)'!P288,IF(B258=4,'KELAS (REFERENSI)'!P303,""))))</f>
        <v/>
      </c>
      <c r="Q258" s="55" t="str">
        <f t="shared" si="4"/>
        <v>BPS Kota Jakarta Timur</v>
      </c>
      <c r="R258" s="55" t="str">
        <f t="shared" si="56"/>
        <v>#REF!</v>
      </c>
      <c r="S258" s="55" t="str">
        <f t="shared" ref="S258:T258" si="266">S257</f>
        <v>15 Juni sampai dengan 31 Agustus 2026</v>
      </c>
      <c r="T258" s="55" t="str">
        <f t="shared" si="266"/>
        <v>31 Agustus 2026</v>
      </c>
      <c r="U258" s="59" t="str">
        <f>VLOOKUP(G258,'MITRA (REFERENSI)'!$A:$Z,17,FALSE)</f>
        <v>Karimdewi343@gmail.com</v>
      </c>
      <c r="V258" s="59" t="str">
        <f>VLOOKUP(G258,'MITRA (REFERENSI)'!$A:$Z,11,FALSE)</f>
        <v>Pr</v>
      </c>
      <c r="W258" s="60"/>
      <c r="X258" s="61" t="s">
        <v>7083</v>
      </c>
      <c r="Y258" s="64" t="s">
        <v>4873</v>
      </c>
      <c r="Z258" s="62"/>
      <c r="AA258" s="63"/>
      <c r="AB258" s="62"/>
      <c r="AC258" s="62"/>
      <c r="AD258" s="62"/>
      <c r="AE258" s="62"/>
      <c r="AF258" s="62"/>
      <c r="AG258" s="72"/>
      <c r="AH258" s="72"/>
      <c r="AI258" s="72"/>
      <c r="AJ258" s="72"/>
      <c r="AK258" s="59" t="str">
        <f>VLOOKUP(G258,'MITRA (REFERENSI)'!$A:$Z,5,FALSE)</f>
        <v>Gg.nisin 7/7 no.8 ciracas jaktim</v>
      </c>
      <c r="AL258" s="59" t="str">
        <f>VLOOKUP(G258,'MITRA (REFERENSI)'!$A:$Z,13,FALSE)</f>
        <v>Mengurus Rumah Tangga</v>
      </c>
      <c r="AM258" s="59" t="str">
        <f>VLOOKUP(G258,'MITRA (REFERENSI)'!$A:$Z,14,FALSE)</f>
        <v/>
      </c>
    </row>
    <row r="259" ht="15.75" customHeight="1">
      <c r="A259" s="53" t="s">
        <v>5321</v>
      </c>
      <c r="B259" s="54">
        <v>1.0</v>
      </c>
      <c r="C259" s="54" t="s">
        <v>4893</v>
      </c>
      <c r="D259" s="55" t="str">
        <f t="shared" si="1"/>
        <v>1I</v>
      </c>
      <c r="E259" s="55" t="str">
        <f>VLOOKUP(D259,'KELAS (REFERENSI)'!$E$1:$J$68,6,FALSE)</f>
        <v>HARPER</v>
      </c>
      <c r="F259" s="56" t="str">
        <f t="shared" si="2"/>
        <v>PETUGAS.0258/SPK/SE/PML/3172/2026</v>
      </c>
      <c r="G259" s="61" t="s">
        <v>4190</v>
      </c>
      <c r="H259" s="56" t="str">
        <f>VLOOKUP(G259,'MITRA (REFERENSI)'!$A:$Z,16,FALSE)</f>
        <v>317222010056</v>
      </c>
      <c r="I259" s="56" t="str">
        <f>VLOOKUP(G259,'MITRA (REFERENSI)'!$A:$Z,25,FALSE)</f>
        <v>Kader PKK / Karang Taruna / Kader Lainnya</v>
      </c>
      <c r="J259" s="55" t="str">
        <f>VLOOKUP(G259,'MITRA (REFERENSI)'!$A:$Z,26,FALSE)</f>
        <v>#REF!</v>
      </c>
      <c r="K259" s="55" t="str">
        <f>VLOOKUP(G259,'MITRA (REFERENSI)'!$A:$Z,15,FALSE)</f>
        <v>+62 812-1256-2978</v>
      </c>
      <c r="L259" s="55" t="str">
        <f>VLOOKUP(G259,'MITRA (REFERENSI)'!$A:$Z,15,FALSE)</f>
        <v>+62 812-1256-2978</v>
      </c>
      <c r="M259" s="55" t="str">
        <f>IF(B259=1,'KELAS (REFERENSI)'!M259,IF(B259=2,'KELAS (REFERENSI)'!M274,IF(B259=3,'KELAS (REFERENSI)'!M289,IF(B259=4,'KELAS (REFERENSI)'!M304,""))))</f>
        <v/>
      </c>
      <c r="N259" s="55" t="str">
        <f>IF(B259=1,'KELAS (REFERENSI)'!N259,IF(B259=2,'KELAS (REFERENSI)'!N274,IF(B259=3,'KELAS (REFERENSI)'!N289,IF(B259=4,'KELAS (REFERENSI)'!N304,""))))</f>
        <v/>
      </c>
      <c r="O259" s="55" t="str">
        <f>IF(B259=1,'KELAS (REFERENSI)'!O259,IF(B259=2,'KELAS (REFERENSI)'!O274,IF(B259=3,'KELAS (REFERENSI)'!O289,IF(B259=4,'KELAS (REFERENSI)'!O304,""))))</f>
        <v/>
      </c>
      <c r="P259" s="55" t="str">
        <f>IF(B259=1,'KELAS (REFERENSI)'!P259,IF(B259=2,'KELAS (REFERENSI)'!P274,IF(B259=3,'KELAS (REFERENSI)'!P289,IF(B259=4,'KELAS (REFERENSI)'!P304,""))))</f>
        <v/>
      </c>
      <c r="Q259" s="55" t="str">
        <f t="shared" si="4"/>
        <v>BPS Kota Jakarta Timur</v>
      </c>
      <c r="R259" s="55" t="str">
        <f t="shared" si="56"/>
        <v>#REF!</v>
      </c>
      <c r="S259" s="55" t="str">
        <f t="shared" ref="S259:T259" si="267">S258</f>
        <v>15 Juni sampai dengan 31 Agustus 2026</v>
      </c>
      <c r="T259" s="55" t="str">
        <f t="shared" si="267"/>
        <v>31 Agustus 2026</v>
      </c>
      <c r="U259" s="59" t="str">
        <f>VLOOKUP(G259,'MITRA (REFERENSI)'!$A:$Z,17,FALSE)</f>
        <v>sulisr803@gmail.com</v>
      </c>
      <c r="V259" s="59" t="str">
        <f>VLOOKUP(G259,'MITRA (REFERENSI)'!$A:$Z,11,FALSE)</f>
        <v>Pr</v>
      </c>
      <c r="W259" s="60"/>
      <c r="X259" s="61" t="s">
        <v>7083</v>
      </c>
      <c r="Y259" s="64" t="s">
        <v>4873</v>
      </c>
      <c r="Z259" s="62"/>
      <c r="AA259" s="63"/>
      <c r="AB259" s="62"/>
      <c r="AC259" s="62"/>
      <c r="AD259" s="62"/>
      <c r="AE259" s="62"/>
      <c r="AF259" s="62"/>
      <c r="AG259" s="72"/>
      <c r="AH259" s="72"/>
      <c r="AI259" s="72"/>
      <c r="AJ259" s="72"/>
      <c r="AK259" s="59" t="str">
        <f>VLOOKUP(G259,'MITRA (REFERENSI)'!$A:$Z,5,FALSE)</f>
        <v>Jl Kampung Baru RT 10 RW 09 no 53 Kelapa Dua Wetan Ciracas</v>
      </c>
      <c r="AL259" s="59" t="str">
        <f>VLOOKUP(G259,'MITRA (REFERENSI)'!$A:$Z,13,FALSE)</f>
        <v>Kader PKK / Karang Taruna / Kader Lainnya</v>
      </c>
      <c r="AM259" s="59" t="str">
        <f>VLOOKUP(G259,'MITRA (REFERENSI)'!$A:$Z,14,FALSE)</f>
        <v/>
      </c>
    </row>
    <row r="260" ht="15.75" customHeight="1">
      <c r="A260" s="53" t="s">
        <v>5322</v>
      </c>
      <c r="B260" s="54">
        <v>1.0</v>
      </c>
      <c r="C260" s="54" t="s">
        <v>4893</v>
      </c>
      <c r="D260" s="55" t="str">
        <f t="shared" si="1"/>
        <v>1I</v>
      </c>
      <c r="E260" s="55" t="str">
        <f>VLOOKUP(D260,'KELAS (REFERENSI)'!$E$1:$J$68,6,FALSE)</f>
        <v>HARPER</v>
      </c>
      <c r="F260" s="56" t="str">
        <f t="shared" si="2"/>
        <v>PETUGAS.0259/SPK/SE/PML/3172/2026</v>
      </c>
      <c r="G260" s="61" t="s">
        <v>3538</v>
      </c>
      <c r="H260" s="56" t="str">
        <f>VLOOKUP(G260,'MITRA (REFERENSI)'!$A:$Z,16,FALSE)</f>
        <v>317222010012</v>
      </c>
      <c r="I260" s="56" t="str">
        <f>VLOOKUP(G260,'MITRA (REFERENSI)'!$A:$Z,25,FALSE)</f>
        <v>Kader PKK / Karang Taruna / Kader Lainnya</v>
      </c>
      <c r="J260" s="55" t="str">
        <f>VLOOKUP(G260,'MITRA (REFERENSI)'!$A:$Z,26,FALSE)</f>
        <v>#REF!</v>
      </c>
      <c r="K260" s="55" t="str">
        <f>VLOOKUP(G260,'MITRA (REFERENSI)'!$A:$Z,15,FALSE)</f>
        <v>+62 812-2263-6059</v>
      </c>
      <c r="L260" s="55" t="str">
        <f>VLOOKUP(G260,'MITRA (REFERENSI)'!$A:$Z,15,FALSE)</f>
        <v>+62 812-2263-6059</v>
      </c>
      <c r="M260" s="55" t="str">
        <f>IF(B260=1,'KELAS (REFERENSI)'!M260,IF(B260=2,'KELAS (REFERENSI)'!M275,IF(B260=3,'KELAS (REFERENSI)'!M290,IF(B260=4,'KELAS (REFERENSI)'!M305,""))))</f>
        <v/>
      </c>
      <c r="N260" s="55" t="str">
        <f>IF(B260=1,'KELAS (REFERENSI)'!N260,IF(B260=2,'KELAS (REFERENSI)'!N275,IF(B260=3,'KELAS (REFERENSI)'!N290,IF(B260=4,'KELAS (REFERENSI)'!N305,""))))</f>
        <v/>
      </c>
      <c r="O260" s="55" t="str">
        <f>IF(B260=1,'KELAS (REFERENSI)'!O260,IF(B260=2,'KELAS (REFERENSI)'!O275,IF(B260=3,'KELAS (REFERENSI)'!O290,IF(B260=4,'KELAS (REFERENSI)'!O305,""))))</f>
        <v/>
      </c>
      <c r="P260" s="55" t="str">
        <f>IF(B260=1,'KELAS (REFERENSI)'!P260,IF(B260=2,'KELAS (REFERENSI)'!P275,IF(B260=3,'KELAS (REFERENSI)'!P290,IF(B260=4,'KELAS (REFERENSI)'!P305,""))))</f>
        <v/>
      </c>
      <c r="Q260" s="55" t="str">
        <f t="shared" si="4"/>
        <v>BPS Kota Jakarta Timur</v>
      </c>
      <c r="R260" s="55" t="str">
        <f t="shared" si="56"/>
        <v>#REF!</v>
      </c>
      <c r="S260" s="55" t="str">
        <f t="shared" ref="S260:T260" si="268">S259</f>
        <v>15 Juni sampai dengan 31 Agustus 2026</v>
      </c>
      <c r="T260" s="55" t="str">
        <f t="shared" si="268"/>
        <v>31 Agustus 2026</v>
      </c>
      <c r="U260" s="59" t="str">
        <f>VLOOKUP(G260,'MITRA (REFERENSI)'!$A:$Z,17,FALSE)</f>
        <v>rohniani2302@gmail.com</v>
      </c>
      <c r="V260" s="59" t="str">
        <f>VLOOKUP(G260,'MITRA (REFERENSI)'!$A:$Z,11,FALSE)</f>
        <v>Pr</v>
      </c>
      <c r="W260" s="60"/>
      <c r="X260" s="61" t="s">
        <v>7084</v>
      </c>
      <c r="Y260" s="64" t="s">
        <v>4873</v>
      </c>
      <c r="Z260" s="62"/>
      <c r="AA260" s="63"/>
      <c r="AB260" s="62"/>
      <c r="AC260" s="62"/>
      <c r="AD260" s="62"/>
      <c r="AE260" s="62"/>
      <c r="AF260" s="62"/>
      <c r="AG260" s="72"/>
      <c r="AH260" s="72"/>
      <c r="AI260" s="72"/>
      <c r="AJ260" s="72"/>
      <c r="AK260" s="59" t="str">
        <f>VLOOKUP(G260,'MITRA (REFERENSI)'!$A:$Z,5,FALSE)</f>
        <v>Jl.suci no 20 RT 04/RW 03</v>
      </c>
      <c r="AL260" s="59" t="str">
        <f>VLOOKUP(G260,'MITRA (REFERENSI)'!$A:$Z,13,FALSE)</f>
        <v>Kader PKK / Karang Taruna / Kader Lainnya</v>
      </c>
      <c r="AM260" s="59" t="str">
        <f>VLOOKUP(G260,'MITRA (REFERENSI)'!$A:$Z,14,FALSE)</f>
        <v/>
      </c>
    </row>
    <row r="261" ht="15.75" customHeight="1">
      <c r="A261" s="53" t="s">
        <v>5323</v>
      </c>
      <c r="B261" s="54">
        <v>1.0</v>
      </c>
      <c r="C261" s="54" t="s">
        <v>4893</v>
      </c>
      <c r="D261" s="55" t="str">
        <f t="shared" si="1"/>
        <v>1I</v>
      </c>
      <c r="E261" s="55" t="str">
        <f>VLOOKUP(D261,'KELAS (REFERENSI)'!$E$1:$J$68,6,FALSE)</f>
        <v>HARPER</v>
      </c>
      <c r="F261" s="56" t="str">
        <f t="shared" si="2"/>
        <v>PETUGAS.0260/SPK/SE/PML/3172/2026</v>
      </c>
      <c r="G261" s="61" t="s">
        <v>4431</v>
      </c>
      <c r="H261" s="56" t="str">
        <f>VLOOKUP(G261,'MITRA (REFERENSI)'!$A:$Z,16,FALSE)</f>
        <v>317222010021</v>
      </c>
      <c r="I261" s="56" t="str">
        <f>VLOOKUP(G261,'MITRA (REFERENSI)'!$A:$Z,25,FALSE)</f>
        <v>Mengurus Rumah Tangga</v>
      </c>
      <c r="J261" s="55" t="str">
        <f>VLOOKUP(G261,'MITRA (REFERENSI)'!$A:$Z,26,FALSE)</f>
        <v>#REF!</v>
      </c>
      <c r="K261" s="55" t="str">
        <f>VLOOKUP(G261,'MITRA (REFERENSI)'!$A:$Z,15,FALSE)</f>
        <v>+62 819-5291-7196</v>
      </c>
      <c r="L261" s="55" t="str">
        <f>VLOOKUP(G261,'MITRA (REFERENSI)'!$A:$Z,15,FALSE)</f>
        <v>+62 819-5291-7196</v>
      </c>
      <c r="M261" s="55" t="str">
        <f>IF(B261=1,'KELAS (REFERENSI)'!M261,IF(B261=2,'KELAS (REFERENSI)'!M276,IF(B261=3,'KELAS (REFERENSI)'!M291,IF(B261=4,'KELAS (REFERENSI)'!M306,""))))</f>
        <v/>
      </c>
      <c r="N261" s="55" t="str">
        <f>IF(B261=1,'KELAS (REFERENSI)'!N261,IF(B261=2,'KELAS (REFERENSI)'!N276,IF(B261=3,'KELAS (REFERENSI)'!N291,IF(B261=4,'KELAS (REFERENSI)'!N306,""))))</f>
        <v/>
      </c>
      <c r="O261" s="55" t="str">
        <f>IF(B261=1,'KELAS (REFERENSI)'!O261,IF(B261=2,'KELAS (REFERENSI)'!O276,IF(B261=3,'KELAS (REFERENSI)'!O291,IF(B261=4,'KELAS (REFERENSI)'!O306,""))))</f>
        <v/>
      </c>
      <c r="P261" s="55" t="str">
        <f>IF(B261=1,'KELAS (REFERENSI)'!P261,IF(B261=2,'KELAS (REFERENSI)'!P276,IF(B261=3,'KELAS (REFERENSI)'!P291,IF(B261=4,'KELAS (REFERENSI)'!P306,""))))</f>
        <v/>
      </c>
      <c r="Q261" s="55" t="str">
        <f t="shared" si="4"/>
        <v>BPS Kota Jakarta Timur</v>
      </c>
      <c r="R261" s="55" t="str">
        <f t="shared" si="56"/>
        <v>#REF!</v>
      </c>
      <c r="S261" s="55" t="str">
        <f t="shared" ref="S261:T261" si="269">S260</f>
        <v>15 Juni sampai dengan 31 Agustus 2026</v>
      </c>
      <c r="T261" s="55" t="str">
        <f t="shared" si="269"/>
        <v>31 Agustus 2026</v>
      </c>
      <c r="U261" s="59" t="str">
        <f>VLOOKUP(G261,'MITRA (REFERENSI)'!$A:$Z,17,FALSE)</f>
        <v>tutithoyibah1803@gmail.com</v>
      </c>
      <c r="V261" s="59" t="str">
        <f>VLOOKUP(G261,'MITRA (REFERENSI)'!$A:$Z,11,FALSE)</f>
        <v>Pr</v>
      </c>
      <c r="W261" s="60"/>
      <c r="X261" s="61" t="s">
        <v>7084</v>
      </c>
      <c r="Y261" s="64" t="s">
        <v>4873</v>
      </c>
      <c r="Z261" s="62"/>
      <c r="AA261" s="63"/>
      <c r="AB261" s="62"/>
      <c r="AC261" s="62"/>
      <c r="AD261" s="62"/>
      <c r="AE261" s="62"/>
      <c r="AF261" s="62"/>
      <c r="AG261" s="72"/>
      <c r="AH261" s="72"/>
      <c r="AI261" s="72"/>
      <c r="AJ261" s="72"/>
      <c r="AK261" s="59" t="str">
        <f>VLOOKUP(G261,'MITRA (REFERENSI)'!$A:$Z,5,FALSE)</f>
        <v>Jln H jusin Rt012/Rw001</v>
      </c>
      <c r="AL261" s="59" t="str">
        <f>VLOOKUP(G261,'MITRA (REFERENSI)'!$A:$Z,13,FALSE)</f>
        <v>Mengurus Rumah Tangga</v>
      </c>
      <c r="AM261" s="59" t="str">
        <f>VLOOKUP(G261,'MITRA (REFERENSI)'!$A:$Z,14,FALSE)</f>
        <v/>
      </c>
    </row>
    <row r="262" ht="15.75" customHeight="1">
      <c r="A262" s="53" t="s">
        <v>5324</v>
      </c>
      <c r="B262" s="54">
        <v>1.0</v>
      </c>
      <c r="C262" s="54" t="s">
        <v>4893</v>
      </c>
      <c r="D262" s="55" t="str">
        <f t="shared" si="1"/>
        <v>1I</v>
      </c>
      <c r="E262" s="55" t="str">
        <f>VLOOKUP(D262,'KELAS (REFERENSI)'!$E$1:$J$68,6,FALSE)</f>
        <v>HARPER</v>
      </c>
      <c r="F262" s="56" t="str">
        <f t="shared" si="2"/>
        <v>PETUGAS.0261/SPK/SE/PML/3172/2026</v>
      </c>
      <c r="G262" s="61" t="s">
        <v>3466</v>
      </c>
      <c r="H262" s="56" t="str">
        <f>VLOOKUP(G262,'MITRA (REFERENSI)'!$A:$Z,16,FALSE)</f>
        <v>317222010058</v>
      </c>
      <c r="I262" s="56" t="str">
        <f>VLOOKUP(G262,'MITRA (REFERENSI)'!$A:$Z,25,FALSE)</f>
        <v>Wiraswasta</v>
      </c>
      <c r="J262" s="55" t="str">
        <f>VLOOKUP(G262,'MITRA (REFERENSI)'!$A:$Z,26,FALSE)</f>
        <v>#REF!</v>
      </c>
      <c r="K262" s="55" t="str">
        <f>VLOOKUP(G262,'MITRA (REFERENSI)'!$A:$Z,15,FALSE)</f>
        <v>+62 822-9950-9544</v>
      </c>
      <c r="L262" s="55" t="str">
        <f>VLOOKUP(G262,'MITRA (REFERENSI)'!$A:$Z,15,FALSE)</f>
        <v>+62 822-9950-9544</v>
      </c>
      <c r="M262" s="55" t="str">
        <f>IF(B262=1,'KELAS (REFERENSI)'!M262,IF(B262=2,'KELAS (REFERENSI)'!M277,IF(B262=3,'KELAS (REFERENSI)'!M292,IF(B262=4,'KELAS (REFERENSI)'!M307,""))))</f>
        <v/>
      </c>
      <c r="N262" s="55" t="str">
        <f>IF(B262=1,'KELAS (REFERENSI)'!N262,IF(B262=2,'KELAS (REFERENSI)'!N277,IF(B262=3,'KELAS (REFERENSI)'!N292,IF(B262=4,'KELAS (REFERENSI)'!N307,""))))</f>
        <v/>
      </c>
      <c r="O262" s="55" t="str">
        <f>IF(B262=1,'KELAS (REFERENSI)'!O262,IF(B262=2,'KELAS (REFERENSI)'!O277,IF(B262=3,'KELAS (REFERENSI)'!O292,IF(B262=4,'KELAS (REFERENSI)'!O307,""))))</f>
        <v/>
      </c>
      <c r="P262" s="55" t="str">
        <f>IF(B262=1,'KELAS (REFERENSI)'!P262,IF(B262=2,'KELAS (REFERENSI)'!P277,IF(B262=3,'KELAS (REFERENSI)'!P292,IF(B262=4,'KELAS (REFERENSI)'!P307,""))))</f>
        <v/>
      </c>
      <c r="Q262" s="55" t="str">
        <f t="shared" si="4"/>
        <v>BPS Kota Jakarta Timur</v>
      </c>
      <c r="R262" s="55" t="str">
        <f t="shared" si="56"/>
        <v>#REF!</v>
      </c>
      <c r="S262" s="55" t="str">
        <f t="shared" ref="S262:T262" si="270">S261</f>
        <v>15 Juni sampai dengan 31 Agustus 2026</v>
      </c>
      <c r="T262" s="55" t="str">
        <f t="shared" si="270"/>
        <v>31 Agustus 2026</v>
      </c>
      <c r="U262" s="59" t="str">
        <f>VLOOKUP(G262,'MITRA (REFERENSI)'!$A:$Z,17,FALSE)</f>
        <v>ritapuspitaningrum285@gmail.com</v>
      </c>
      <c r="V262" s="59" t="str">
        <f>VLOOKUP(G262,'MITRA (REFERENSI)'!$A:$Z,11,FALSE)</f>
        <v>Pr</v>
      </c>
      <c r="W262" s="60"/>
      <c r="X262" s="61" t="s">
        <v>7084</v>
      </c>
      <c r="Y262" s="64" t="s">
        <v>4873</v>
      </c>
      <c r="Z262" s="62"/>
      <c r="AA262" s="63"/>
      <c r="AB262" s="62"/>
      <c r="AC262" s="62"/>
      <c r="AD262" s="62"/>
      <c r="AE262" s="62"/>
      <c r="AF262" s="62"/>
      <c r="AG262" s="72"/>
      <c r="AH262" s="72"/>
      <c r="AI262" s="72"/>
      <c r="AJ262" s="72"/>
      <c r="AK262" s="59" t="str">
        <f>VLOOKUP(G262,'MITRA (REFERENSI)'!$A:$Z,5,FALSE)</f>
        <v>Jl.Kelapa Dua Wetan rt10 rw09 Kelapa Dua Wetan Ciracas Jakarta Timur</v>
      </c>
      <c r="AL262" s="59" t="str">
        <f>VLOOKUP(G262,'MITRA (REFERENSI)'!$A:$Z,13,FALSE)</f>
        <v>Wiraswasta</v>
      </c>
      <c r="AM262" s="59" t="str">
        <f>VLOOKUP(G262,'MITRA (REFERENSI)'!$A:$Z,14,FALSE)</f>
        <v/>
      </c>
    </row>
    <row r="263" ht="15.75" customHeight="1">
      <c r="A263" s="53" t="s">
        <v>5325</v>
      </c>
      <c r="B263" s="54">
        <v>1.0</v>
      </c>
      <c r="C263" s="54" t="s">
        <v>4893</v>
      </c>
      <c r="D263" s="55" t="str">
        <f t="shared" si="1"/>
        <v>1I</v>
      </c>
      <c r="E263" s="55" t="str">
        <f>VLOOKUP(D263,'KELAS (REFERENSI)'!$E$1:$J$68,6,FALSE)</f>
        <v>HARPER</v>
      </c>
      <c r="F263" s="56" t="str">
        <f t="shared" si="2"/>
        <v>PETUGAS.0262/SPK/SE/PML/3172/2026</v>
      </c>
      <c r="G263" s="61" t="s">
        <v>2293</v>
      </c>
      <c r="H263" s="56" t="str">
        <f>VLOOKUP(G263,'MITRA (REFERENSI)'!$A:$Z,16,FALSE)</f>
        <v>317222010061</v>
      </c>
      <c r="I263" s="56" t="str">
        <f>VLOOKUP(G263,'MITRA (REFERENSI)'!$A:$Z,25,FALSE)</f>
        <v>Mengurus Rumah Tangga</v>
      </c>
      <c r="J263" s="55" t="str">
        <f>VLOOKUP(G263,'MITRA (REFERENSI)'!$A:$Z,26,FALSE)</f>
        <v>#REF!</v>
      </c>
      <c r="K263" s="55" t="str">
        <f>VLOOKUP(G263,'MITRA (REFERENSI)'!$A:$Z,15,FALSE)</f>
        <v>+62 087-7797-26910</v>
      </c>
      <c r="L263" s="55" t="str">
        <f>VLOOKUP(G263,'MITRA (REFERENSI)'!$A:$Z,15,FALSE)</f>
        <v>+62 087-7797-26910</v>
      </c>
      <c r="M263" s="55" t="str">
        <f>IF(B263=1,'KELAS (REFERENSI)'!M263,IF(B263=2,'KELAS (REFERENSI)'!M278,IF(B263=3,'KELAS (REFERENSI)'!M293,IF(B263=4,'KELAS (REFERENSI)'!M308,""))))</f>
        <v/>
      </c>
      <c r="N263" s="55" t="str">
        <f>IF(B263=1,'KELAS (REFERENSI)'!N263,IF(B263=2,'KELAS (REFERENSI)'!N278,IF(B263=3,'KELAS (REFERENSI)'!N293,IF(B263=4,'KELAS (REFERENSI)'!N308,""))))</f>
        <v/>
      </c>
      <c r="O263" s="55" t="str">
        <f>IF(B263=1,'KELAS (REFERENSI)'!O263,IF(B263=2,'KELAS (REFERENSI)'!O278,IF(B263=3,'KELAS (REFERENSI)'!O293,IF(B263=4,'KELAS (REFERENSI)'!O308,""))))</f>
        <v/>
      </c>
      <c r="P263" s="55" t="str">
        <f>IF(B263=1,'KELAS (REFERENSI)'!P263,IF(B263=2,'KELAS (REFERENSI)'!P278,IF(B263=3,'KELAS (REFERENSI)'!P293,IF(B263=4,'KELAS (REFERENSI)'!P308,""))))</f>
        <v/>
      </c>
      <c r="Q263" s="55" t="str">
        <f t="shared" si="4"/>
        <v>BPS Kota Jakarta Timur</v>
      </c>
      <c r="R263" s="55" t="str">
        <f t="shared" si="56"/>
        <v>#REF!</v>
      </c>
      <c r="S263" s="55" t="str">
        <f t="shared" ref="S263:T263" si="271">S262</f>
        <v>15 Juni sampai dengan 31 Agustus 2026</v>
      </c>
      <c r="T263" s="55" t="str">
        <f t="shared" si="271"/>
        <v>31 Agustus 2026</v>
      </c>
      <c r="U263" s="59" t="str">
        <f>VLOOKUP(G263,'MITRA (REFERENSI)'!$A:$Z,17,FALSE)</f>
        <v>Yani0187@gmail.com</v>
      </c>
      <c r="V263" s="59" t="str">
        <f>VLOOKUP(G263,'MITRA (REFERENSI)'!$A:$Z,11,FALSE)</f>
        <v>Pr</v>
      </c>
      <c r="W263" s="60"/>
      <c r="X263" s="61" t="s">
        <v>7084</v>
      </c>
      <c r="Y263" s="64" t="s">
        <v>4873</v>
      </c>
      <c r="Z263" s="62"/>
      <c r="AA263" s="63"/>
      <c r="AB263" s="62"/>
      <c r="AC263" s="62"/>
      <c r="AD263" s="62"/>
      <c r="AE263" s="62"/>
      <c r="AF263" s="62"/>
      <c r="AG263" s="72"/>
      <c r="AH263" s="72"/>
      <c r="AI263" s="72"/>
      <c r="AJ263" s="72"/>
      <c r="AK263" s="59" t="str">
        <f>VLOOKUP(G263,'MITRA (REFERENSI)'!$A:$Z,5,FALSE)</f>
        <v>Jl.kampung baru 1 RT 09 RW 09</v>
      </c>
      <c r="AL263" s="59" t="str">
        <f>VLOOKUP(G263,'MITRA (REFERENSI)'!$A:$Z,13,FALSE)</f>
        <v>Mengurus Rumah Tangga</v>
      </c>
      <c r="AM263" s="59" t="str">
        <f>VLOOKUP(G263,'MITRA (REFERENSI)'!$A:$Z,14,FALSE)</f>
        <v/>
      </c>
    </row>
    <row r="264" ht="15.75" customHeight="1">
      <c r="A264" s="53" t="s">
        <v>5326</v>
      </c>
      <c r="B264" s="54">
        <v>1.0</v>
      </c>
      <c r="C264" s="54" t="s">
        <v>4893</v>
      </c>
      <c r="D264" s="55" t="str">
        <f t="shared" si="1"/>
        <v>1I</v>
      </c>
      <c r="E264" s="55" t="str">
        <f>VLOOKUP(D264,'KELAS (REFERENSI)'!$E$1:$J$68,6,FALSE)</f>
        <v>HARPER</v>
      </c>
      <c r="F264" s="56" t="str">
        <f t="shared" si="2"/>
        <v>PETUGAS.0263/SPK/SE/PML/3172/2026</v>
      </c>
      <c r="G264" s="61" t="s">
        <v>2919</v>
      </c>
      <c r="H264" s="56" t="str">
        <f>VLOOKUP(G264,'MITRA (REFERENSI)'!$A:$Z,16,FALSE)</f>
        <v>317223030004</v>
      </c>
      <c r="I264" s="56" t="str">
        <f>VLOOKUP(G264,'MITRA (REFERENSI)'!$A:$Z,25,FALSE)</f>
        <v>Mengurus Rumah Tangga</v>
      </c>
      <c r="J264" s="55" t="str">
        <f>VLOOKUP(G264,'MITRA (REFERENSI)'!$A:$Z,26,FALSE)</f>
        <v>#REF!</v>
      </c>
      <c r="K264" s="55" t="str">
        <f>VLOOKUP(G264,'MITRA (REFERENSI)'!$A:$Z,15,FALSE)</f>
        <v>+62 812-6786-3536</v>
      </c>
      <c r="L264" s="55" t="str">
        <f>VLOOKUP(G264,'MITRA (REFERENSI)'!$A:$Z,15,FALSE)</f>
        <v>+62 812-6786-3536</v>
      </c>
      <c r="M264" s="55" t="str">
        <f>IF(B264=1,'KELAS (REFERENSI)'!M264,IF(B264=2,'KELAS (REFERENSI)'!M279,IF(B264=3,'KELAS (REFERENSI)'!M294,IF(B264=4,'KELAS (REFERENSI)'!M309,""))))</f>
        <v/>
      </c>
      <c r="N264" s="55" t="str">
        <f>IF(B264=1,'KELAS (REFERENSI)'!N264,IF(B264=2,'KELAS (REFERENSI)'!N279,IF(B264=3,'KELAS (REFERENSI)'!N294,IF(B264=4,'KELAS (REFERENSI)'!N309,""))))</f>
        <v/>
      </c>
      <c r="O264" s="55" t="str">
        <f>IF(B264=1,'KELAS (REFERENSI)'!O264,IF(B264=2,'KELAS (REFERENSI)'!O279,IF(B264=3,'KELAS (REFERENSI)'!O294,IF(B264=4,'KELAS (REFERENSI)'!O309,""))))</f>
        <v/>
      </c>
      <c r="P264" s="55" t="str">
        <f>IF(B264=1,'KELAS (REFERENSI)'!P264,IF(B264=2,'KELAS (REFERENSI)'!P279,IF(B264=3,'KELAS (REFERENSI)'!P294,IF(B264=4,'KELAS (REFERENSI)'!P309,""))))</f>
        <v/>
      </c>
      <c r="Q264" s="55" t="str">
        <f t="shared" si="4"/>
        <v>BPS Kota Jakarta Timur</v>
      </c>
      <c r="R264" s="55" t="str">
        <f t="shared" si="56"/>
        <v>#REF!</v>
      </c>
      <c r="S264" s="55" t="str">
        <f t="shared" ref="S264:T264" si="272">S263</f>
        <v>15 Juni sampai dengan 31 Agustus 2026</v>
      </c>
      <c r="T264" s="55" t="str">
        <f t="shared" si="272"/>
        <v>31 Agustus 2026</v>
      </c>
      <c r="U264" s="59" t="str">
        <f>VLOOKUP(G264,'MITRA (REFERENSI)'!$A:$Z,17,FALSE)</f>
        <v>nasutionveronica7@gmail.com</v>
      </c>
      <c r="V264" s="59" t="str">
        <f>VLOOKUP(G264,'MITRA (REFERENSI)'!$A:$Z,11,FALSE)</f>
        <v>Pr</v>
      </c>
      <c r="W264" s="60"/>
      <c r="X264" s="61" t="s">
        <v>7083</v>
      </c>
      <c r="Y264" s="64" t="s">
        <v>4873</v>
      </c>
      <c r="Z264" s="62"/>
      <c r="AA264" s="63"/>
      <c r="AB264" s="62"/>
      <c r="AC264" s="62"/>
      <c r="AD264" s="62"/>
      <c r="AE264" s="62"/>
      <c r="AF264" s="62"/>
      <c r="AG264" s="72"/>
      <c r="AH264" s="72"/>
      <c r="AI264" s="72"/>
      <c r="AJ264" s="72"/>
      <c r="AK264" s="59" t="str">
        <f>VLOOKUP(G264,'MITRA (REFERENSI)'!$A:$Z,5,FALSE)</f>
        <v>Jln.kampung asem no 63B</v>
      </c>
      <c r="AL264" s="59" t="str">
        <f>VLOOKUP(G264,'MITRA (REFERENSI)'!$A:$Z,13,FALSE)</f>
        <v>Mengurus Rumah Tangga</v>
      </c>
      <c r="AM264" s="59" t="str">
        <f>VLOOKUP(G264,'MITRA (REFERENSI)'!$A:$Z,14,FALSE)</f>
        <v/>
      </c>
    </row>
    <row r="265" ht="15.75" customHeight="1">
      <c r="A265" s="53" t="s">
        <v>5327</v>
      </c>
      <c r="B265" s="54">
        <v>1.0</v>
      </c>
      <c r="C265" s="54" t="s">
        <v>4893</v>
      </c>
      <c r="D265" s="55" t="str">
        <f t="shared" si="1"/>
        <v>1I</v>
      </c>
      <c r="E265" s="55" t="str">
        <f>VLOOKUP(D265,'KELAS (REFERENSI)'!$E$1:$J$68,6,FALSE)</f>
        <v>HARPER</v>
      </c>
      <c r="F265" s="56" t="str">
        <f t="shared" si="2"/>
        <v>PETUGAS.0264/SPK/SE/PML/3172/2026</v>
      </c>
      <c r="G265" s="61" t="s">
        <v>4475</v>
      </c>
      <c r="H265" s="56" t="str">
        <f>VLOOKUP(G265,'MITRA (REFERENSI)'!$A:$Z,16,FALSE)</f>
        <v>317222030004</v>
      </c>
      <c r="I265" s="56" t="str">
        <f>VLOOKUP(G265,'MITRA (REFERENSI)'!$A:$Z,25,FALSE)</f>
        <v>Kader PKK / Karang Taruna / Kader Lainnya</v>
      </c>
      <c r="J265" s="55" t="str">
        <f>VLOOKUP(G265,'MITRA (REFERENSI)'!$A:$Z,26,FALSE)</f>
        <v>#REF!</v>
      </c>
      <c r="K265" s="55" t="str">
        <f>VLOOKUP(G265,'MITRA (REFERENSI)'!$A:$Z,15,FALSE)</f>
        <v>+62 859-5909-3349</v>
      </c>
      <c r="L265" s="55" t="str">
        <f>VLOOKUP(G265,'MITRA (REFERENSI)'!$A:$Z,15,FALSE)</f>
        <v>+62 859-5909-3349</v>
      </c>
      <c r="M265" s="55" t="str">
        <f>IF(B265=1,'KELAS (REFERENSI)'!M265,IF(B265=2,'KELAS (REFERENSI)'!M280,IF(B265=3,'KELAS (REFERENSI)'!M295,IF(B265=4,'KELAS (REFERENSI)'!M310,""))))</f>
        <v/>
      </c>
      <c r="N265" s="55" t="str">
        <f>IF(B265=1,'KELAS (REFERENSI)'!N265,IF(B265=2,'KELAS (REFERENSI)'!N280,IF(B265=3,'KELAS (REFERENSI)'!N295,IF(B265=4,'KELAS (REFERENSI)'!N310,""))))</f>
        <v/>
      </c>
      <c r="O265" s="55" t="str">
        <f>IF(B265=1,'KELAS (REFERENSI)'!O265,IF(B265=2,'KELAS (REFERENSI)'!O280,IF(B265=3,'KELAS (REFERENSI)'!O295,IF(B265=4,'KELAS (REFERENSI)'!O310,""))))</f>
        <v/>
      </c>
      <c r="P265" s="55" t="str">
        <f>IF(B265=1,'KELAS (REFERENSI)'!P265,IF(B265=2,'KELAS (REFERENSI)'!P280,IF(B265=3,'KELAS (REFERENSI)'!P295,IF(B265=4,'KELAS (REFERENSI)'!P310,""))))</f>
        <v/>
      </c>
      <c r="Q265" s="55" t="str">
        <f t="shared" si="4"/>
        <v>BPS Kota Jakarta Timur</v>
      </c>
      <c r="R265" s="55" t="str">
        <f t="shared" si="56"/>
        <v>#REF!</v>
      </c>
      <c r="S265" s="55" t="str">
        <f t="shared" ref="S265:T265" si="273">S264</f>
        <v>15 Juni sampai dengan 31 Agustus 2026</v>
      </c>
      <c r="T265" s="55" t="str">
        <f t="shared" si="273"/>
        <v>31 Agustus 2026</v>
      </c>
      <c r="U265" s="59" t="str">
        <f>VLOOKUP(G265,'MITRA (REFERENSI)'!$A:$Z,17,FALSE)</f>
        <v>Upiksupriyati64@gmail.com</v>
      </c>
      <c r="V265" s="59" t="str">
        <f>VLOOKUP(G265,'MITRA (REFERENSI)'!$A:$Z,11,FALSE)</f>
        <v>Pr</v>
      </c>
      <c r="W265" s="60"/>
      <c r="X265" s="61" t="s">
        <v>7084</v>
      </c>
      <c r="Y265" s="64" t="s">
        <v>4873</v>
      </c>
      <c r="Z265" s="62"/>
      <c r="AA265" s="63"/>
      <c r="AB265" s="62"/>
      <c r="AC265" s="62"/>
      <c r="AD265" s="62"/>
      <c r="AE265" s="62"/>
      <c r="AF265" s="62"/>
      <c r="AG265" s="72"/>
      <c r="AH265" s="72"/>
      <c r="AI265" s="72"/>
      <c r="AJ265" s="72"/>
      <c r="AK265" s="59" t="str">
        <f>VLOOKUP(G265,'MITRA (REFERENSI)'!$A:$Z,5,FALSE)</f>
        <v>Jalan Melati no 97 RT 002/009</v>
      </c>
      <c r="AL265" s="59" t="str">
        <f>VLOOKUP(G265,'MITRA (REFERENSI)'!$A:$Z,13,FALSE)</f>
        <v>Kader PKK / Karang Taruna / Kader Lainnya</v>
      </c>
      <c r="AM265" s="59" t="str">
        <f>VLOOKUP(G265,'MITRA (REFERENSI)'!$A:$Z,14,FALSE)</f>
        <v/>
      </c>
    </row>
    <row r="266" ht="15.75" customHeight="1">
      <c r="A266" s="53" t="s">
        <v>5328</v>
      </c>
      <c r="B266" s="54">
        <v>1.0</v>
      </c>
      <c r="C266" s="54" t="s">
        <v>4893</v>
      </c>
      <c r="D266" s="55" t="str">
        <f t="shared" si="1"/>
        <v>1I</v>
      </c>
      <c r="E266" s="55" t="str">
        <f>VLOOKUP(D266,'KELAS (REFERENSI)'!$E$1:$J$68,6,FALSE)</f>
        <v>HARPER</v>
      </c>
      <c r="F266" s="56" t="str">
        <f t="shared" si="2"/>
        <v>PETUGAS.0265/SPK/SE/PML/3172/2026</v>
      </c>
      <c r="G266" s="61" t="s">
        <v>884</v>
      </c>
      <c r="H266" s="56" t="str">
        <f>VLOOKUP(G266,'MITRA (REFERENSI)'!$A:$Z,16,FALSE)</f>
        <v>317222010015</v>
      </c>
      <c r="I266" s="56" t="str">
        <f>VLOOKUP(G266,'MITRA (REFERENSI)'!$A:$Z,25,FALSE)</f>
        <v>Kader PKK / Karang Taruna / Kader Lainnya</v>
      </c>
      <c r="J266" s="55" t="str">
        <f>VLOOKUP(G266,'MITRA (REFERENSI)'!$A:$Z,26,FALSE)</f>
        <v>#REF!</v>
      </c>
      <c r="K266" s="55" t="str">
        <f>VLOOKUP(G266,'MITRA (REFERENSI)'!$A:$Z,15,FALSE)</f>
        <v>+62 089-6996-56820</v>
      </c>
      <c r="L266" s="55" t="str">
        <f>VLOOKUP(G266,'MITRA (REFERENSI)'!$A:$Z,15,FALSE)</f>
        <v>+62 089-6996-56820</v>
      </c>
      <c r="M266" s="55" t="str">
        <f>IF(B266=1,'KELAS (REFERENSI)'!M266,IF(B266=2,'KELAS (REFERENSI)'!M281,IF(B266=3,'KELAS (REFERENSI)'!M296,IF(B266=4,'KELAS (REFERENSI)'!M311,""))))</f>
        <v/>
      </c>
      <c r="N266" s="55" t="str">
        <f>IF(B266=1,'KELAS (REFERENSI)'!N266,IF(B266=2,'KELAS (REFERENSI)'!N281,IF(B266=3,'KELAS (REFERENSI)'!N296,IF(B266=4,'KELAS (REFERENSI)'!N311,""))))</f>
        <v/>
      </c>
      <c r="O266" s="55" t="str">
        <f>IF(B266=1,'KELAS (REFERENSI)'!O266,IF(B266=2,'KELAS (REFERENSI)'!O281,IF(B266=3,'KELAS (REFERENSI)'!O296,IF(B266=4,'KELAS (REFERENSI)'!O311,""))))</f>
        <v/>
      </c>
      <c r="P266" s="55" t="str">
        <f>IF(B266=1,'KELAS (REFERENSI)'!P266,IF(B266=2,'KELAS (REFERENSI)'!P281,IF(B266=3,'KELAS (REFERENSI)'!P296,IF(B266=4,'KELAS (REFERENSI)'!P311,""))))</f>
        <v/>
      </c>
      <c r="Q266" s="55" t="str">
        <f t="shared" si="4"/>
        <v>BPS Kota Jakarta Timur</v>
      </c>
      <c r="R266" s="55" t="str">
        <f t="shared" si="56"/>
        <v>#REF!</v>
      </c>
      <c r="S266" s="55" t="str">
        <f t="shared" ref="S266:T266" si="274">S265</f>
        <v>15 Juni sampai dengan 31 Agustus 2026</v>
      </c>
      <c r="T266" s="55" t="str">
        <f t="shared" si="274"/>
        <v>31 Agustus 2026</v>
      </c>
      <c r="U266" s="59" t="str">
        <f>VLOOKUP(G266,'MITRA (REFERENSI)'!$A:$Z,17,FALSE)</f>
        <v>Dewikarin1234@gmail.com</v>
      </c>
      <c r="V266" s="59" t="str">
        <f>VLOOKUP(G266,'MITRA (REFERENSI)'!$A:$Z,11,FALSE)</f>
        <v>Pr</v>
      </c>
      <c r="W266" s="60"/>
      <c r="X266" s="61" t="s">
        <v>7084</v>
      </c>
      <c r="Y266" s="64" t="s">
        <v>4873</v>
      </c>
      <c r="Z266" s="62"/>
      <c r="AA266" s="63"/>
      <c r="AB266" s="62"/>
      <c r="AC266" s="62"/>
      <c r="AD266" s="62"/>
      <c r="AE266" s="62"/>
      <c r="AF266" s="62"/>
      <c r="AG266" s="72"/>
      <c r="AH266" s="72"/>
      <c r="AI266" s="72"/>
      <c r="AJ266" s="72"/>
      <c r="AK266" s="59" t="str">
        <f>VLOOKUP(G266,'MITRA (REFERENSI)'!$A:$Z,5,FALSE)</f>
        <v>Jln.hm sabar rt004 rw 001</v>
      </c>
      <c r="AL266" s="59" t="str">
        <f>VLOOKUP(G266,'MITRA (REFERENSI)'!$A:$Z,13,FALSE)</f>
        <v>Kader PKK / Karang Taruna / Kader Lainnya</v>
      </c>
      <c r="AM266" s="59" t="str">
        <f>VLOOKUP(G266,'MITRA (REFERENSI)'!$A:$Z,14,FALSE)</f>
        <v/>
      </c>
    </row>
    <row r="267" ht="15.75" customHeight="1">
      <c r="A267" s="53" t="s">
        <v>5329</v>
      </c>
      <c r="B267" s="54">
        <v>1.0</v>
      </c>
      <c r="C267" s="54" t="s">
        <v>4893</v>
      </c>
      <c r="D267" s="55" t="str">
        <f t="shared" si="1"/>
        <v>1I</v>
      </c>
      <c r="E267" s="55" t="str">
        <f>VLOOKUP(D267,'KELAS (REFERENSI)'!$E$1:$J$68,6,FALSE)</f>
        <v>HARPER</v>
      </c>
      <c r="F267" s="56" t="str">
        <f t="shared" si="2"/>
        <v>PETUGAS.0266/SPK/SE/PML/3172/2026</v>
      </c>
      <c r="G267" s="61" t="s">
        <v>4728</v>
      </c>
      <c r="H267" s="56" t="str">
        <f>VLOOKUP(G267,'MITRA (REFERENSI)'!$A:$Z,16,FALSE)</f>
        <v>317222010016</v>
      </c>
      <c r="I267" s="56" t="str">
        <f>VLOOKUP(G267,'MITRA (REFERENSI)'!$A:$Z,25,FALSE)</f>
        <v>Mengurus Rumah Tangga</v>
      </c>
      <c r="J267" s="55" t="str">
        <f>VLOOKUP(G267,'MITRA (REFERENSI)'!$A:$Z,26,FALSE)</f>
        <v>#REF!</v>
      </c>
      <c r="K267" s="55" t="str">
        <f>VLOOKUP(G267,'MITRA (REFERENSI)'!$A:$Z,15,FALSE)</f>
        <v>+62 812-8738-2534</v>
      </c>
      <c r="L267" s="55" t="str">
        <f>VLOOKUP(G267,'MITRA (REFERENSI)'!$A:$Z,15,FALSE)</f>
        <v>+62 812-8738-2534</v>
      </c>
      <c r="M267" s="55" t="str">
        <f>IF(B267=1,'KELAS (REFERENSI)'!M267,IF(B267=2,'KELAS (REFERENSI)'!M282,IF(B267=3,'KELAS (REFERENSI)'!M297,IF(B267=4,'KELAS (REFERENSI)'!M312,""))))</f>
        <v/>
      </c>
      <c r="N267" s="55" t="str">
        <f>IF(B267=1,'KELAS (REFERENSI)'!N267,IF(B267=2,'KELAS (REFERENSI)'!N282,IF(B267=3,'KELAS (REFERENSI)'!N297,IF(B267=4,'KELAS (REFERENSI)'!N312,""))))</f>
        <v/>
      </c>
      <c r="O267" s="55" t="str">
        <f>IF(B267=1,'KELAS (REFERENSI)'!O267,IF(B267=2,'KELAS (REFERENSI)'!O282,IF(B267=3,'KELAS (REFERENSI)'!O297,IF(B267=4,'KELAS (REFERENSI)'!O312,""))))</f>
        <v/>
      </c>
      <c r="P267" s="55" t="str">
        <f>IF(B267=1,'KELAS (REFERENSI)'!P267,IF(B267=2,'KELAS (REFERENSI)'!P282,IF(B267=3,'KELAS (REFERENSI)'!P297,IF(B267=4,'KELAS (REFERENSI)'!P312,""))))</f>
        <v/>
      </c>
      <c r="Q267" s="55" t="str">
        <f t="shared" si="4"/>
        <v>BPS Kota Jakarta Timur</v>
      </c>
      <c r="R267" s="55" t="str">
        <f t="shared" si="56"/>
        <v>#REF!</v>
      </c>
      <c r="S267" s="55" t="str">
        <f t="shared" ref="S267:T267" si="275">S266</f>
        <v>15 Juni sampai dengan 31 Agustus 2026</v>
      </c>
      <c r="T267" s="55" t="str">
        <f t="shared" si="275"/>
        <v>31 Agustus 2026</v>
      </c>
      <c r="U267" s="59" t="str">
        <f>VLOOKUP(G267,'MITRA (REFERENSI)'!$A:$Z,17,FALSE)</f>
        <v>yunita0373@gmail.com</v>
      </c>
      <c r="V267" s="59" t="str">
        <f>VLOOKUP(G267,'MITRA (REFERENSI)'!$A:$Z,11,FALSE)</f>
        <v>Pr</v>
      </c>
      <c r="W267" s="60"/>
      <c r="X267" s="61" t="s">
        <v>7084</v>
      </c>
      <c r="Y267" s="64" t="s">
        <v>4873</v>
      </c>
      <c r="Z267" s="62"/>
      <c r="AA267" s="63"/>
      <c r="AB267" s="62"/>
      <c r="AC267" s="62"/>
      <c r="AD267" s="62"/>
      <c r="AE267" s="62"/>
      <c r="AF267" s="62"/>
      <c r="AG267" s="72"/>
      <c r="AH267" s="72"/>
      <c r="AI267" s="72"/>
      <c r="AJ267" s="72"/>
      <c r="AK267" s="59" t="str">
        <f>VLOOKUP(G267,'MITRA (REFERENSI)'!$A:$Z,5,FALSE)</f>
        <v>Jl.Tanah Merdeka X rt 007 RW 006 No.7G</v>
      </c>
      <c r="AL267" s="59" t="str">
        <f>VLOOKUP(G267,'MITRA (REFERENSI)'!$A:$Z,13,FALSE)</f>
        <v>Mengurus Rumah Tangga</v>
      </c>
      <c r="AM267" s="59" t="str">
        <f>VLOOKUP(G267,'MITRA (REFERENSI)'!$A:$Z,14,FALSE)</f>
        <v/>
      </c>
    </row>
    <row r="268" ht="15.75" customHeight="1">
      <c r="A268" s="53" t="s">
        <v>5330</v>
      </c>
      <c r="B268" s="54">
        <v>1.0</v>
      </c>
      <c r="C268" s="54" t="s">
        <v>4893</v>
      </c>
      <c r="D268" s="55" t="str">
        <f t="shared" si="1"/>
        <v>1I</v>
      </c>
      <c r="E268" s="55" t="str">
        <f>VLOOKUP(D268,'KELAS (REFERENSI)'!$E$1:$J$68,6,FALSE)</f>
        <v>HARPER</v>
      </c>
      <c r="F268" s="56" t="str">
        <f t="shared" si="2"/>
        <v>PETUGAS.0267/SPK/SE/PML/3172/2026</v>
      </c>
      <c r="G268" s="61" t="s">
        <v>4235</v>
      </c>
      <c r="H268" s="56" t="str">
        <f>VLOOKUP(G268,'MITRA (REFERENSI)'!$A:$Z,16,FALSE)</f>
        <v>317222010303</v>
      </c>
      <c r="I268" s="56" t="str">
        <f>VLOOKUP(G268,'MITRA (REFERENSI)'!$A:$Z,25,FALSE)</f>
        <v>Mengurus Rumah Tangga</v>
      </c>
      <c r="J268" s="55" t="str">
        <f>VLOOKUP(G268,'MITRA (REFERENSI)'!$A:$Z,26,FALSE)</f>
        <v>#REF!</v>
      </c>
      <c r="K268" s="55" t="str">
        <f>VLOOKUP(G268,'MITRA (REFERENSI)'!$A:$Z,15,FALSE)</f>
        <v>+62 821-1245-3444</v>
      </c>
      <c r="L268" s="55" t="str">
        <f>VLOOKUP(G268,'MITRA (REFERENSI)'!$A:$Z,15,FALSE)</f>
        <v>+62 821-1245-3444</v>
      </c>
      <c r="M268" s="55" t="str">
        <f>IF(B268=1,'KELAS (REFERENSI)'!M268,IF(B268=2,'KELAS (REFERENSI)'!M283,IF(B268=3,'KELAS (REFERENSI)'!M298,IF(B268=4,'KELAS (REFERENSI)'!M313,""))))</f>
        <v/>
      </c>
      <c r="N268" s="55" t="str">
        <f>IF(B268=1,'KELAS (REFERENSI)'!N268,IF(B268=2,'KELAS (REFERENSI)'!N283,IF(B268=3,'KELAS (REFERENSI)'!N298,IF(B268=4,'KELAS (REFERENSI)'!N313,""))))</f>
        <v/>
      </c>
      <c r="O268" s="55" t="str">
        <f>IF(B268=1,'KELAS (REFERENSI)'!O268,IF(B268=2,'KELAS (REFERENSI)'!O283,IF(B268=3,'KELAS (REFERENSI)'!O298,IF(B268=4,'KELAS (REFERENSI)'!O313,""))))</f>
        <v/>
      </c>
      <c r="P268" s="55" t="str">
        <f>IF(B268=1,'KELAS (REFERENSI)'!P268,IF(B268=2,'KELAS (REFERENSI)'!P283,IF(B268=3,'KELAS (REFERENSI)'!P298,IF(B268=4,'KELAS (REFERENSI)'!P313,""))))</f>
        <v/>
      </c>
      <c r="Q268" s="55" t="str">
        <f t="shared" si="4"/>
        <v>BPS Kota Jakarta Timur</v>
      </c>
      <c r="R268" s="55" t="str">
        <f t="shared" si="56"/>
        <v>#REF!</v>
      </c>
      <c r="S268" s="55" t="str">
        <f t="shared" ref="S268:T268" si="276">S267</f>
        <v>15 Juni sampai dengan 31 Agustus 2026</v>
      </c>
      <c r="T268" s="55" t="str">
        <f t="shared" si="276"/>
        <v>31 Agustus 2026</v>
      </c>
      <c r="U268" s="59" t="str">
        <f>VLOOKUP(G268,'MITRA (REFERENSI)'!$A:$Z,17,FALSE)</f>
        <v>Sumi58760@gmail.com</v>
      </c>
      <c r="V268" s="59" t="str">
        <f>VLOOKUP(G268,'MITRA (REFERENSI)'!$A:$Z,11,FALSE)</f>
        <v>Pr</v>
      </c>
      <c r="W268" s="60"/>
      <c r="X268" s="61" t="s">
        <v>7083</v>
      </c>
      <c r="Y268" s="64" t="s">
        <v>4873</v>
      </c>
      <c r="Z268" s="62"/>
      <c r="AA268" s="63"/>
      <c r="AB268" s="62"/>
      <c r="AC268" s="62"/>
      <c r="AD268" s="62"/>
      <c r="AE268" s="62"/>
      <c r="AF268" s="62"/>
      <c r="AG268" s="72"/>
      <c r="AH268" s="72"/>
      <c r="AI268" s="72"/>
      <c r="AJ268" s="72"/>
      <c r="AK268" s="59" t="str">
        <f>VLOOKUP(G268,'MITRA (REFERENSI)'!$A:$Z,5,FALSE)</f>
        <v>Gg.nisin 7/7 no.12 ciracas jaktim</v>
      </c>
      <c r="AL268" s="59" t="str">
        <f>VLOOKUP(G268,'MITRA (REFERENSI)'!$A:$Z,13,FALSE)</f>
        <v>Mengurus Rumah Tangga</v>
      </c>
      <c r="AM268" s="59" t="str">
        <f>VLOOKUP(G268,'MITRA (REFERENSI)'!$A:$Z,14,FALSE)</f>
        <v/>
      </c>
    </row>
    <row r="269" ht="15.75" customHeight="1">
      <c r="A269" s="53" t="s">
        <v>5331</v>
      </c>
      <c r="B269" s="54">
        <v>1.0</v>
      </c>
      <c r="C269" s="54" t="s">
        <v>4893</v>
      </c>
      <c r="D269" s="55" t="str">
        <f t="shared" si="1"/>
        <v>1I</v>
      </c>
      <c r="E269" s="55" t="str">
        <f>VLOOKUP(D269,'KELAS (REFERENSI)'!$E$1:$J$68,6,FALSE)</f>
        <v>HARPER</v>
      </c>
      <c r="F269" s="56" t="str">
        <f t="shared" si="2"/>
        <v>PETUGAS.0268/SPK/SE/PML/3172/2026</v>
      </c>
      <c r="G269" s="61" t="s">
        <v>4002</v>
      </c>
      <c r="H269" s="56" t="str">
        <f>VLOOKUP(G269,'MITRA (REFERENSI)'!$A:$Z,16,FALSE)</f>
        <v>317222010251</v>
      </c>
      <c r="I269" s="56" t="str">
        <f>VLOOKUP(G269,'MITRA (REFERENSI)'!$A:$Z,25,FALSE)</f>
        <v>Mengurus Rumah Tangga</v>
      </c>
      <c r="J269" s="55" t="str">
        <f>VLOOKUP(G269,'MITRA (REFERENSI)'!$A:$Z,26,FALSE)</f>
        <v>#REF!</v>
      </c>
      <c r="K269" s="55" t="str">
        <f>VLOOKUP(G269,'MITRA (REFERENSI)'!$A:$Z,15,FALSE)</f>
        <v>+62 813-7377-3882</v>
      </c>
      <c r="L269" s="55" t="str">
        <f>VLOOKUP(G269,'MITRA (REFERENSI)'!$A:$Z,15,FALSE)</f>
        <v>+62 813-7377-3882</v>
      </c>
      <c r="M269" s="55" t="str">
        <f>IF(B269=1,'KELAS (REFERENSI)'!M269,IF(B269=2,'KELAS (REFERENSI)'!M284,IF(B269=3,'KELAS (REFERENSI)'!M299,IF(B269=4,'KELAS (REFERENSI)'!M314,""))))</f>
        <v/>
      </c>
      <c r="N269" s="55" t="str">
        <f>IF(B269=1,'KELAS (REFERENSI)'!N269,IF(B269=2,'KELAS (REFERENSI)'!N284,IF(B269=3,'KELAS (REFERENSI)'!N299,IF(B269=4,'KELAS (REFERENSI)'!N314,""))))</f>
        <v/>
      </c>
      <c r="O269" s="55" t="str">
        <f>IF(B269=1,'KELAS (REFERENSI)'!O269,IF(B269=2,'KELAS (REFERENSI)'!O284,IF(B269=3,'KELAS (REFERENSI)'!O299,IF(B269=4,'KELAS (REFERENSI)'!O314,""))))</f>
        <v/>
      </c>
      <c r="P269" s="55" t="str">
        <f>IF(B269=1,'KELAS (REFERENSI)'!P269,IF(B269=2,'KELAS (REFERENSI)'!P284,IF(B269=3,'KELAS (REFERENSI)'!P299,IF(B269=4,'KELAS (REFERENSI)'!P314,""))))</f>
        <v/>
      </c>
      <c r="Q269" s="55" t="str">
        <f t="shared" si="4"/>
        <v>BPS Kota Jakarta Timur</v>
      </c>
      <c r="R269" s="55" t="str">
        <f t="shared" si="56"/>
        <v>#REF!</v>
      </c>
      <c r="S269" s="55" t="str">
        <f t="shared" ref="S269:T269" si="277">S268</f>
        <v>15 Juni sampai dengan 31 Agustus 2026</v>
      </c>
      <c r="T269" s="55" t="str">
        <f t="shared" si="277"/>
        <v>31 Agustus 2026</v>
      </c>
      <c r="U269" s="59" t="str">
        <f>VLOOKUP(G269,'MITRA (REFERENSI)'!$A:$Z,17,FALSE)</f>
        <v>srikusiah@gmail.com</v>
      </c>
      <c r="V269" s="59" t="str">
        <f>VLOOKUP(G269,'MITRA (REFERENSI)'!$A:$Z,11,FALSE)</f>
        <v>Pr</v>
      </c>
      <c r="W269" s="60"/>
      <c r="X269" s="61" t="s">
        <v>7083</v>
      </c>
      <c r="Y269" s="64" t="s">
        <v>4873</v>
      </c>
      <c r="Z269" s="62"/>
      <c r="AA269" s="63"/>
      <c r="AB269" s="62"/>
      <c r="AC269" s="62"/>
      <c r="AD269" s="62"/>
      <c r="AE269" s="62"/>
      <c r="AF269" s="62"/>
      <c r="AG269" s="72"/>
      <c r="AH269" s="72"/>
      <c r="AI269" s="72"/>
      <c r="AJ269" s="72"/>
      <c r="AK269" s="59" t="str">
        <f>VLOOKUP(G269,'MITRA (REFERENSI)'!$A:$Z,5,FALSE)</f>
        <v>Jl.h.baping RT:008/009</v>
      </c>
      <c r="AL269" s="59" t="str">
        <f>VLOOKUP(G269,'MITRA (REFERENSI)'!$A:$Z,13,FALSE)</f>
        <v>Mengurus Rumah Tangga</v>
      </c>
      <c r="AM269" s="59" t="str">
        <f>VLOOKUP(G269,'MITRA (REFERENSI)'!$A:$Z,14,FALSE)</f>
        <v/>
      </c>
    </row>
    <row r="270" ht="15.75" customHeight="1">
      <c r="A270" s="53" t="s">
        <v>5332</v>
      </c>
      <c r="B270" s="54">
        <v>1.0</v>
      </c>
      <c r="C270" s="54" t="s">
        <v>4893</v>
      </c>
      <c r="D270" s="55" t="str">
        <f t="shared" si="1"/>
        <v>1I</v>
      </c>
      <c r="E270" s="55" t="str">
        <f>VLOOKUP(D270,'KELAS (REFERENSI)'!$E$1:$J$68,6,FALSE)</f>
        <v>HARPER</v>
      </c>
      <c r="F270" s="56" t="str">
        <f t="shared" si="2"/>
        <v>PETUGAS.0269/SPK/SE/PML/3172/2026</v>
      </c>
      <c r="G270" s="61" t="s">
        <v>1840</v>
      </c>
      <c r="H270" s="56" t="str">
        <f>VLOOKUP(G270,'MITRA (REFERENSI)'!$A:$Z,16,FALSE)</f>
        <v>317222010316</v>
      </c>
      <c r="I270" s="56" t="str">
        <f>VLOOKUP(G270,'MITRA (REFERENSI)'!$A:$Z,25,FALSE)</f>
        <v>Mengurus rumah tangga</v>
      </c>
      <c r="J270" s="55" t="str">
        <f>VLOOKUP(G270,'MITRA (REFERENSI)'!$A:$Z,26,FALSE)</f>
        <v>#REF!</v>
      </c>
      <c r="K270" s="55" t="str">
        <f>VLOOKUP(G270,'MITRA (REFERENSI)'!$A:$Z,15,FALSE)</f>
        <v>+62 896-0128-6660</v>
      </c>
      <c r="L270" s="55" t="str">
        <f>VLOOKUP(G270,'MITRA (REFERENSI)'!$A:$Z,15,FALSE)</f>
        <v>+62 896-0128-6660</v>
      </c>
      <c r="M270" s="55" t="str">
        <f>IF(B270=1,'KELAS (REFERENSI)'!M270,IF(B270=2,'KELAS (REFERENSI)'!M285,IF(B270=3,'KELAS (REFERENSI)'!M300,IF(B270=4,'KELAS (REFERENSI)'!M315,""))))</f>
        <v/>
      </c>
      <c r="N270" s="55" t="str">
        <f>IF(B270=1,'KELAS (REFERENSI)'!N270,IF(B270=2,'KELAS (REFERENSI)'!N285,IF(B270=3,'KELAS (REFERENSI)'!N300,IF(B270=4,'KELAS (REFERENSI)'!N315,""))))</f>
        <v/>
      </c>
      <c r="O270" s="55" t="str">
        <f>IF(B270=1,'KELAS (REFERENSI)'!O270,IF(B270=2,'KELAS (REFERENSI)'!O285,IF(B270=3,'KELAS (REFERENSI)'!O300,IF(B270=4,'KELAS (REFERENSI)'!O315,""))))</f>
        <v/>
      </c>
      <c r="P270" s="55" t="str">
        <f>IF(B270=1,'KELAS (REFERENSI)'!P270,IF(B270=2,'KELAS (REFERENSI)'!P285,IF(B270=3,'KELAS (REFERENSI)'!P300,IF(B270=4,'KELAS (REFERENSI)'!P315,""))))</f>
        <v/>
      </c>
      <c r="Q270" s="55" t="str">
        <f t="shared" si="4"/>
        <v>BPS Kota Jakarta Timur</v>
      </c>
      <c r="R270" s="55" t="str">
        <f t="shared" si="56"/>
        <v>#REF!</v>
      </c>
      <c r="S270" s="55" t="str">
        <f t="shared" ref="S270:T270" si="278">S269</f>
        <v>15 Juni sampai dengan 31 Agustus 2026</v>
      </c>
      <c r="T270" s="55" t="str">
        <f t="shared" si="278"/>
        <v>31 Agustus 2026</v>
      </c>
      <c r="U270" s="59" t="str">
        <f>VLOOKUP(G270,'MITRA (REFERENSI)'!$A:$Z,17,FALSE)</f>
        <v>Indriilham679@gmail.com</v>
      </c>
      <c r="V270" s="59" t="str">
        <f>VLOOKUP(G270,'MITRA (REFERENSI)'!$A:$Z,11,FALSE)</f>
        <v>Pr</v>
      </c>
      <c r="W270" s="60"/>
      <c r="X270" s="61" t="s">
        <v>7084</v>
      </c>
      <c r="Y270" s="64" t="s">
        <v>4873</v>
      </c>
      <c r="Z270" s="62"/>
      <c r="AA270" s="63"/>
      <c r="AB270" s="62"/>
      <c r="AC270" s="62"/>
      <c r="AD270" s="62"/>
      <c r="AE270" s="62"/>
      <c r="AF270" s="62"/>
      <c r="AG270" s="72"/>
      <c r="AH270" s="72"/>
      <c r="AI270" s="72"/>
      <c r="AJ270" s="72"/>
      <c r="AK270" s="59" t="str">
        <f>VLOOKUP(G270,'MITRA (REFERENSI)'!$A:$Z,5,FALSE)</f>
        <v>Jln saibun rt 010/04 no. 53</v>
      </c>
      <c r="AL270" s="59" t="str">
        <f>VLOOKUP(G270,'MITRA (REFERENSI)'!$A:$Z,13,FALSE)</f>
        <v>Lainnya</v>
      </c>
      <c r="AM270" s="59" t="str">
        <f>VLOOKUP(G270,'MITRA (REFERENSI)'!$A:$Z,14,FALSE)</f>
        <v>Mengurus rumah tangga</v>
      </c>
    </row>
    <row r="271" ht="15.75" customHeight="1">
      <c r="A271" s="53" t="s">
        <v>5333</v>
      </c>
      <c r="B271" s="54">
        <v>1.0</v>
      </c>
      <c r="C271" s="54" t="s">
        <v>4893</v>
      </c>
      <c r="D271" s="55" t="str">
        <f t="shared" si="1"/>
        <v>1I</v>
      </c>
      <c r="E271" s="55" t="str">
        <f>VLOOKUP(D271,'KELAS (REFERENSI)'!$E$1:$J$68,6,FALSE)</f>
        <v>HARPER</v>
      </c>
      <c r="F271" s="56" t="str">
        <f t="shared" si="2"/>
        <v>PETUGAS.0270/SPK/SE/PML/3172/2026</v>
      </c>
      <c r="G271" s="61" t="s">
        <v>3914</v>
      </c>
      <c r="H271" s="56" t="str">
        <f>VLOOKUP(G271,'MITRA (REFERENSI)'!$A:$Z,16,FALSE)</f>
        <v>317222010315</v>
      </c>
      <c r="I271" s="56" t="str">
        <f>VLOOKUP(G271,'MITRA (REFERENSI)'!$A:$Z,25,FALSE)</f>
        <v>Mengurus Rumah Tangga</v>
      </c>
      <c r="J271" s="55" t="str">
        <f>VLOOKUP(G271,'MITRA (REFERENSI)'!$A:$Z,26,FALSE)</f>
        <v>#REF!</v>
      </c>
      <c r="K271" s="55" t="str">
        <f>VLOOKUP(G271,'MITRA (REFERENSI)'!$A:$Z,15,FALSE)</f>
        <v>+62 857-7787-6251</v>
      </c>
      <c r="L271" s="55" t="str">
        <f>VLOOKUP(G271,'MITRA (REFERENSI)'!$A:$Z,15,FALSE)</f>
        <v>+62 857-7787-6251</v>
      </c>
      <c r="M271" s="55" t="str">
        <f>IF(B271=1,'KELAS (REFERENSI)'!M271,IF(B271=2,'KELAS (REFERENSI)'!M286,IF(B271=3,'KELAS (REFERENSI)'!M301,IF(B271=4,'KELAS (REFERENSI)'!M316,""))))</f>
        <v/>
      </c>
      <c r="N271" s="55" t="str">
        <f>IF(B271=1,'KELAS (REFERENSI)'!N271,IF(B271=2,'KELAS (REFERENSI)'!N286,IF(B271=3,'KELAS (REFERENSI)'!N301,IF(B271=4,'KELAS (REFERENSI)'!N316,""))))</f>
        <v/>
      </c>
      <c r="O271" s="55" t="str">
        <f>IF(B271=1,'KELAS (REFERENSI)'!O271,IF(B271=2,'KELAS (REFERENSI)'!O286,IF(B271=3,'KELAS (REFERENSI)'!O301,IF(B271=4,'KELAS (REFERENSI)'!O316,""))))</f>
        <v/>
      </c>
      <c r="P271" s="55" t="str">
        <f>IF(B271=1,'KELAS (REFERENSI)'!P271,IF(B271=2,'KELAS (REFERENSI)'!P286,IF(B271=3,'KELAS (REFERENSI)'!P301,IF(B271=4,'KELAS (REFERENSI)'!P316,""))))</f>
        <v/>
      </c>
      <c r="Q271" s="55" t="str">
        <f t="shared" si="4"/>
        <v>BPS Kota Jakarta Timur</v>
      </c>
      <c r="R271" s="55" t="str">
        <f t="shared" si="56"/>
        <v>#REF!</v>
      </c>
      <c r="S271" s="55" t="str">
        <f t="shared" ref="S271:T271" si="279">S270</f>
        <v>15 Juni sampai dengan 31 Agustus 2026</v>
      </c>
      <c r="T271" s="55" t="str">
        <f t="shared" si="279"/>
        <v>31 Agustus 2026</v>
      </c>
      <c r="U271" s="59" t="str">
        <f>VLOOKUP(G271,'MITRA (REFERENSI)'!$A:$Z,17,FALSE)</f>
        <v>zachriesyarifah@gmail.com</v>
      </c>
      <c r="V271" s="59" t="str">
        <f>VLOOKUP(G271,'MITRA (REFERENSI)'!$A:$Z,11,FALSE)</f>
        <v>Pr</v>
      </c>
      <c r="W271" s="60"/>
      <c r="X271" s="61" t="s">
        <v>7084</v>
      </c>
      <c r="Y271" s="64" t="s">
        <v>4873</v>
      </c>
      <c r="Z271" s="62"/>
      <c r="AA271" s="63"/>
      <c r="AB271" s="62"/>
      <c r="AC271" s="62"/>
      <c r="AD271" s="62"/>
      <c r="AE271" s="62"/>
      <c r="AF271" s="62"/>
      <c r="AG271" s="72"/>
      <c r="AH271" s="72"/>
      <c r="AI271" s="72"/>
      <c r="AJ271" s="72"/>
      <c r="AK271" s="59" t="str">
        <f>VLOOKUP(G271,'MITRA (REFERENSI)'!$A:$Z,5,FALSE)</f>
        <v>Jalan raya Ciracas</v>
      </c>
      <c r="AL271" s="59" t="str">
        <f>VLOOKUP(G271,'MITRA (REFERENSI)'!$A:$Z,13,FALSE)</f>
        <v>Mengurus Rumah Tangga</v>
      </c>
      <c r="AM271" s="59" t="str">
        <f>VLOOKUP(G271,'MITRA (REFERENSI)'!$A:$Z,14,FALSE)</f>
        <v/>
      </c>
    </row>
    <row r="272" ht="15.75" customHeight="1">
      <c r="A272" s="53" t="s">
        <v>5334</v>
      </c>
      <c r="B272" s="54">
        <v>1.0</v>
      </c>
      <c r="C272" s="54" t="s">
        <v>4893</v>
      </c>
      <c r="D272" s="55" t="str">
        <f t="shared" si="1"/>
        <v>1I</v>
      </c>
      <c r="E272" s="55" t="str">
        <f>VLOOKUP(D272,'KELAS (REFERENSI)'!$E$1:$J$68,6,FALSE)</f>
        <v>HARPER</v>
      </c>
      <c r="F272" s="56" t="str">
        <f t="shared" si="2"/>
        <v>PETUGAS.0271/SPK/SE/PML/3172/2026</v>
      </c>
      <c r="G272" s="61" t="s">
        <v>2792</v>
      </c>
      <c r="H272" s="56" t="str">
        <f>VLOOKUP(G272,'MITRA (REFERENSI)'!$A:$Z,16,FALSE)</f>
        <v>317222010309</v>
      </c>
      <c r="I272" s="56" t="str">
        <f>VLOOKUP(G272,'MITRA (REFERENSI)'!$A:$Z,25,FALSE)</f>
        <v>Mengurus Rumah Tangga</v>
      </c>
      <c r="J272" s="55" t="str">
        <f>VLOOKUP(G272,'MITRA (REFERENSI)'!$A:$Z,26,FALSE)</f>
        <v>#REF!</v>
      </c>
      <c r="K272" s="55" t="str">
        <f>VLOOKUP(G272,'MITRA (REFERENSI)'!$A:$Z,15,FALSE)</f>
        <v>+62 812-8019-9365</v>
      </c>
      <c r="L272" s="55" t="str">
        <f>VLOOKUP(G272,'MITRA (REFERENSI)'!$A:$Z,15,FALSE)</f>
        <v>+62 812-8019-9365</v>
      </c>
      <c r="M272" s="55" t="str">
        <f>IF(B272=1,'KELAS (REFERENSI)'!M272,IF(B272=2,'KELAS (REFERENSI)'!M287,IF(B272=3,'KELAS (REFERENSI)'!M302,IF(B272=4,'KELAS (REFERENSI)'!M317,""))))</f>
        <v/>
      </c>
      <c r="N272" s="55" t="str">
        <f>IF(B272=1,'KELAS (REFERENSI)'!N272,IF(B272=2,'KELAS (REFERENSI)'!N287,IF(B272=3,'KELAS (REFERENSI)'!N302,IF(B272=4,'KELAS (REFERENSI)'!N317,""))))</f>
        <v/>
      </c>
      <c r="O272" s="55" t="str">
        <f>IF(B272=1,'KELAS (REFERENSI)'!O272,IF(B272=2,'KELAS (REFERENSI)'!O287,IF(B272=3,'KELAS (REFERENSI)'!O302,IF(B272=4,'KELAS (REFERENSI)'!O317,""))))</f>
        <v/>
      </c>
      <c r="P272" s="55" t="str">
        <f>IF(B272=1,'KELAS (REFERENSI)'!P272,IF(B272=2,'KELAS (REFERENSI)'!P287,IF(B272=3,'KELAS (REFERENSI)'!P302,IF(B272=4,'KELAS (REFERENSI)'!P317,""))))</f>
        <v/>
      </c>
      <c r="Q272" s="55" t="str">
        <f t="shared" si="4"/>
        <v>BPS Kota Jakarta Timur</v>
      </c>
      <c r="R272" s="55" t="str">
        <f t="shared" si="56"/>
        <v>#REF!</v>
      </c>
      <c r="S272" s="55" t="str">
        <f t="shared" ref="S272:T272" si="280">S271</f>
        <v>15 Juni sampai dengan 31 Agustus 2026</v>
      </c>
      <c r="T272" s="55" t="str">
        <f t="shared" si="280"/>
        <v>31 Agustus 2026</v>
      </c>
      <c r="U272" s="59" t="str">
        <f>VLOOKUP(G272,'MITRA (REFERENSI)'!$A:$Z,17,FALSE)</f>
        <v>nonnysumarni683@gmail.com</v>
      </c>
      <c r="V272" s="59" t="str">
        <f>VLOOKUP(G272,'MITRA (REFERENSI)'!$A:$Z,11,FALSE)</f>
        <v>Pr</v>
      </c>
      <c r="W272" s="60"/>
      <c r="X272" s="61" t="s">
        <v>7084</v>
      </c>
      <c r="Y272" s="64" t="s">
        <v>4873</v>
      </c>
      <c r="Z272" s="62"/>
      <c r="AA272" s="63"/>
      <c r="AB272" s="62"/>
      <c r="AC272" s="62"/>
      <c r="AD272" s="62"/>
      <c r="AE272" s="62"/>
      <c r="AF272" s="62"/>
      <c r="AG272" s="72"/>
      <c r="AH272" s="72"/>
      <c r="AI272" s="72"/>
      <c r="AJ272" s="72"/>
      <c r="AK272" s="59" t="str">
        <f>VLOOKUP(G272,'MITRA (REFERENSI)'!$A:$Z,5,FALSE)</f>
        <v>Jln mustika ratu RT 07 RW 08 no 4b</v>
      </c>
      <c r="AL272" s="59" t="str">
        <f>VLOOKUP(G272,'MITRA (REFERENSI)'!$A:$Z,13,FALSE)</f>
        <v>Mengurus Rumah Tangga</v>
      </c>
      <c r="AM272" s="59" t="str">
        <f>VLOOKUP(G272,'MITRA (REFERENSI)'!$A:$Z,14,FALSE)</f>
        <v/>
      </c>
    </row>
    <row r="273" ht="15.75" customHeight="1">
      <c r="A273" s="53" t="s">
        <v>5335</v>
      </c>
      <c r="B273" s="54">
        <v>1.0</v>
      </c>
      <c r="C273" s="54" t="s">
        <v>4893</v>
      </c>
      <c r="D273" s="55" t="str">
        <f t="shared" si="1"/>
        <v>1I</v>
      </c>
      <c r="E273" s="55" t="str">
        <f>VLOOKUP(D273,'KELAS (REFERENSI)'!$E$1:$J$68,6,FALSE)</f>
        <v>HARPER</v>
      </c>
      <c r="F273" s="56" t="str">
        <f t="shared" si="2"/>
        <v>PETUGAS.0272/SPK/SE/PML/3172/2026</v>
      </c>
      <c r="G273" s="61" t="s">
        <v>3116</v>
      </c>
      <c r="H273" s="56" t="str">
        <f>VLOOKUP(G273,'MITRA (REFERENSI)'!$A:$Z,16,FALSE)</f>
        <v>317222020070</v>
      </c>
      <c r="I273" s="56" t="str">
        <f>VLOOKUP(G273,'MITRA (REFERENSI)'!$A:$Z,25,FALSE)</f>
        <v>Mengurus Rumah Tangga</v>
      </c>
      <c r="J273" s="55" t="str">
        <f>VLOOKUP(G273,'MITRA (REFERENSI)'!$A:$Z,26,FALSE)</f>
        <v>#REF!</v>
      </c>
      <c r="K273" s="55" t="str">
        <f>VLOOKUP(G273,'MITRA (REFERENSI)'!$A:$Z,15,FALSE)</f>
        <v>+62 896-3029-7642</v>
      </c>
      <c r="L273" s="55" t="str">
        <f>VLOOKUP(G273,'MITRA (REFERENSI)'!$A:$Z,15,FALSE)</f>
        <v>+62 896-3029-7642</v>
      </c>
      <c r="M273" s="55" t="str">
        <f>IF(B273=1,'KELAS (REFERENSI)'!M273,IF(B273=2,'KELAS (REFERENSI)'!M288,IF(B273=3,'KELAS (REFERENSI)'!M303,IF(B273=4,'KELAS (REFERENSI)'!M318,""))))</f>
        <v/>
      </c>
      <c r="N273" s="55" t="str">
        <f>IF(B273=1,'KELAS (REFERENSI)'!N273,IF(B273=2,'KELAS (REFERENSI)'!N288,IF(B273=3,'KELAS (REFERENSI)'!N303,IF(B273=4,'KELAS (REFERENSI)'!N318,""))))</f>
        <v/>
      </c>
      <c r="O273" s="55" t="str">
        <f>IF(B273=1,'KELAS (REFERENSI)'!O273,IF(B273=2,'KELAS (REFERENSI)'!O288,IF(B273=3,'KELAS (REFERENSI)'!O303,IF(B273=4,'KELAS (REFERENSI)'!O318,""))))</f>
        <v/>
      </c>
      <c r="P273" s="55" t="str">
        <f>IF(B273=1,'KELAS (REFERENSI)'!P273,IF(B273=2,'KELAS (REFERENSI)'!P288,IF(B273=3,'KELAS (REFERENSI)'!P303,IF(B273=4,'KELAS (REFERENSI)'!P318,""))))</f>
        <v/>
      </c>
      <c r="Q273" s="55" t="str">
        <f t="shared" si="4"/>
        <v>BPS Kota Jakarta Timur</v>
      </c>
      <c r="R273" s="55" t="str">
        <f t="shared" si="56"/>
        <v>#REF!</v>
      </c>
      <c r="S273" s="55" t="str">
        <f t="shared" ref="S273:T273" si="281">S272</f>
        <v>15 Juni sampai dengan 31 Agustus 2026</v>
      </c>
      <c r="T273" s="55" t="str">
        <f t="shared" si="281"/>
        <v>31 Agustus 2026</v>
      </c>
      <c r="U273" s="59" t="str">
        <f>VLOOKUP(G273,'MITRA (REFERENSI)'!$A:$Z,17,FALSE)</f>
        <v>pudyastuti851@gmail.com</v>
      </c>
      <c r="V273" s="59" t="str">
        <f>VLOOKUP(G273,'MITRA (REFERENSI)'!$A:$Z,11,FALSE)</f>
        <v>Pr</v>
      </c>
      <c r="W273" s="60"/>
      <c r="X273" s="61" t="s">
        <v>7084</v>
      </c>
      <c r="Y273" s="64" t="s">
        <v>4873</v>
      </c>
      <c r="Z273" s="62"/>
      <c r="AA273" s="63"/>
      <c r="AB273" s="62"/>
      <c r="AC273" s="62"/>
      <c r="AD273" s="62"/>
      <c r="AE273" s="62"/>
      <c r="AF273" s="62"/>
      <c r="AG273" s="72"/>
      <c r="AH273" s="72"/>
      <c r="AI273" s="72"/>
      <c r="AJ273" s="72"/>
      <c r="AK273" s="59" t="str">
        <f>VLOOKUP(G273,'MITRA (REFERENSI)'!$A:$Z,5,FALSE)</f>
        <v>Jl. HM. SABAR RT 004 RW 001</v>
      </c>
      <c r="AL273" s="59" t="str">
        <f>VLOOKUP(G273,'MITRA (REFERENSI)'!$A:$Z,13,FALSE)</f>
        <v>Mengurus Rumah Tangga</v>
      </c>
      <c r="AM273" s="59" t="str">
        <f>VLOOKUP(G273,'MITRA (REFERENSI)'!$A:$Z,14,FALSE)</f>
        <v/>
      </c>
    </row>
    <row r="274" ht="15.75" customHeight="1">
      <c r="A274" s="53" t="s">
        <v>5336</v>
      </c>
      <c r="B274" s="54">
        <v>1.0</v>
      </c>
      <c r="C274" s="54" t="s">
        <v>4893</v>
      </c>
      <c r="D274" s="55" t="str">
        <f t="shared" si="1"/>
        <v>1I</v>
      </c>
      <c r="E274" s="55" t="str">
        <f>VLOOKUP(D274,'KELAS (REFERENSI)'!$E$1:$J$68,6,FALSE)</f>
        <v>HARPER</v>
      </c>
      <c r="F274" s="56" t="str">
        <f t="shared" si="2"/>
        <v>PETUGAS.0273/SPK/SE/PML/3172/2026</v>
      </c>
      <c r="G274" s="61" t="s">
        <v>3816</v>
      </c>
      <c r="H274" s="56" t="str">
        <f>VLOOKUP(G274,'MITRA (REFERENSI)'!$A:$Z,16,FALSE)</f>
        <v>317222030015</v>
      </c>
      <c r="I274" s="56" t="str">
        <f>VLOOKUP(G274,'MITRA (REFERENSI)'!$A:$Z,25,FALSE)</f>
        <v>Mengurus Rumah Tangga</v>
      </c>
      <c r="J274" s="55" t="str">
        <f>VLOOKUP(G274,'MITRA (REFERENSI)'!$A:$Z,26,FALSE)</f>
        <v>#REF!</v>
      </c>
      <c r="K274" s="55" t="str">
        <f>VLOOKUP(G274,'MITRA (REFERENSI)'!$A:$Z,15,FALSE)</f>
        <v>+62 815-1962-9280</v>
      </c>
      <c r="L274" s="55" t="str">
        <f>VLOOKUP(G274,'MITRA (REFERENSI)'!$A:$Z,15,FALSE)</f>
        <v>+62 815-1962-9280</v>
      </c>
      <c r="M274" s="55" t="str">
        <f>IF(B274=1,'KELAS (REFERENSI)'!M274,IF(B274=2,'KELAS (REFERENSI)'!M289,IF(B274=3,'KELAS (REFERENSI)'!M304,IF(B274=4,'KELAS (REFERENSI)'!M319,""))))</f>
        <v/>
      </c>
      <c r="N274" s="55" t="str">
        <f>IF(B274=1,'KELAS (REFERENSI)'!N274,IF(B274=2,'KELAS (REFERENSI)'!N289,IF(B274=3,'KELAS (REFERENSI)'!N304,IF(B274=4,'KELAS (REFERENSI)'!N319,""))))</f>
        <v/>
      </c>
      <c r="O274" s="55" t="str">
        <f>IF(B274=1,'KELAS (REFERENSI)'!O274,IF(B274=2,'KELAS (REFERENSI)'!O289,IF(B274=3,'KELAS (REFERENSI)'!O304,IF(B274=4,'KELAS (REFERENSI)'!O319,""))))</f>
        <v/>
      </c>
      <c r="P274" s="55" t="str">
        <f>IF(B274=1,'KELAS (REFERENSI)'!P274,IF(B274=2,'KELAS (REFERENSI)'!P289,IF(B274=3,'KELAS (REFERENSI)'!P304,IF(B274=4,'KELAS (REFERENSI)'!P319,""))))</f>
        <v/>
      </c>
      <c r="Q274" s="55" t="str">
        <f t="shared" si="4"/>
        <v>BPS Kota Jakarta Timur</v>
      </c>
      <c r="R274" s="55" t="str">
        <f t="shared" si="56"/>
        <v>#REF!</v>
      </c>
      <c r="S274" s="55" t="str">
        <f t="shared" ref="S274:T274" si="282">S273</f>
        <v>15 Juni sampai dengan 31 Agustus 2026</v>
      </c>
      <c r="T274" s="55" t="str">
        <f t="shared" si="282"/>
        <v>31 Agustus 2026</v>
      </c>
      <c r="U274" s="59" t="str">
        <f>VLOOKUP(G274,'MITRA (REFERENSI)'!$A:$Z,17,FALSE)</f>
        <v>fajriah035@gmail.com</v>
      </c>
      <c r="V274" s="59" t="str">
        <f>VLOOKUP(G274,'MITRA (REFERENSI)'!$A:$Z,11,FALSE)</f>
        <v>Pr</v>
      </c>
      <c r="W274" s="60"/>
      <c r="X274" s="61" t="s">
        <v>7083</v>
      </c>
      <c r="Y274" s="64" t="s">
        <v>4873</v>
      </c>
      <c r="Z274" s="62"/>
      <c r="AA274" s="63"/>
      <c r="AB274" s="62"/>
      <c r="AC274" s="62"/>
      <c r="AD274" s="62"/>
      <c r="AE274" s="62"/>
      <c r="AF274" s="62"/>
      <c r="AG274" s="72"/>
      <c r="AH274" s="72"/>
      <c r="AI274" s="72"/>
      <c r="AJ274" s="72"/>
      <c r="AK274" s="59" t="str">
        <f>VLOOKUP(G274,'MITRA (REFERENSI)'!$A:$Z,5,FALSE)</f>
        <v>Jln raya poncol no 30</v>
      </c>
      <c r="AL274" s="59" t="str">
        <f>VLOOKUP(G274,'MITRA (REFERENSI)'!$A:$Z,13,FALSE)</f>
        <v>Mengurus Rumah Tangga</v>
      </c>
      <c r="AM274" s="59" t="str">
        <f>VLOOKUP(G274,'MITRA (REFERENSI)'!$A:$Z,14,FALSE)</f>
        <v/>
      </c>
    </row>
    <row r="275" ht="15.75" customHeight="1">
      <c r="A275" s="53" t="s">
        <v>5337</v>
      </c>
      <c r="B275" s="67">
        <v>1.0</v>
      </c>
      <c r="C275" s="67" t="s">
        <v>4893</v>
      </c>
      <c r="D275" s="55" t="str">
        <f t="shared" si="1"/>
        <v>1I</v>
      </c>
      <c r="E275" s="55" t="str">
        <f>VLOOKUP(D275,'KELAS (REFERENSI)'!$E$1:$J$68,6,FALSE)</f>
        <v>HARPER</v>
      </c>
      <c r="F275" s="56" t="str">
        <f t="shared" si="2"/>
        <v>PETUGAS.0274/SPK/SE/PML/3172/2026</v>
      </c>
      <c r="G275" s="68" t="s">
        <v>4993</v>
      </c>
      <c r="H275" s="56" t="str">
        <f>VLOOKUP(G275,'MITRA (REFERENSI)'!$A:$Z,16,FALSE)</f>
        <v>#N/A</v>
      </c>
      <c r="I275" s="56" t="str">
        <f>VLOOKUP(G275,'MITRA (REFERENSI)'!$A:$Z,25,FALSE)</f>
        <v>#N/A</v>
      </c>
      <c r="J275" s="55" t="str">
        <f>VLOOKUP(G275,'MITRA (REFERENSI)'!$A:$Z,26,FALSE)</f>
        <v>#N/A</v>
      </c>
      <c r="K275" s="55" t="str">
        <f>VLOOKUP(G275,'MITRA (REFERENSI)'!$A:$Z,15,FALSE)</f>
        <v>#N/A</v>
      </c>
      <c r="L275" s="55" t="str">
        <f>VLOOKUP(G275,'MITRA (REFERENSI)'!$A:$Z,15,FALSE)</f>
        <v>#N/A</v>
      </c>
      <c r="M275" s="55" t="str">
        <f>IF(B275=1,'KELAS (REFERENSI)'!M275,IF(B275=2,'KELAS (REFERENSI)'!M290,IF(B275=3,'KELAS (REFERENSI)'!M305,IF(B275=4,'KELAS (REFERENSI)'!M320,""))))</f>
        <v/>
      </c>
      <c r="N275" s="55" t="str">
        <f>IF(B275=1,'KELAS (REFERENSI)'!N275,IF(B275=2,'KELAS (REFERENSI)'!N290,IF(B275=3,'KELAS (REFERENSI)'!N305,IF(B275=4,'KELAS (REFERENSI)'!N320,""))))</f>
        <v/>
      </c>
      <c r="O275" s="55" t="str">
        <f>IF(B275=1,'KELAS (REFERENSI)'!O275,IF(B275=2,'KELAS (REFERENSI)'!O290,IF(B275=3,'KELAS (REFERENSI)'!O305,IF(B275=4,'KELAS (REFERENSI)'!O320,""))))</f>
        <v/>
      </c>
      <c r="P275" s="55" t="str">
        <f>IF(B275=1,'KELAS (REFERENSI)'!P275,IF(B275=2,'KELAS (REFERENSI)'!P290,IF(B275=3,'KELAS (REFERENSI)'!P305,IF(B275=4,'KELAS (REFERENSI)'!P320,""))))</f>
        <v/>
      </c>
      <c r="Q275" s="55" t="str">
        <f t="shared" si="4"/>
        <v>BPS Kota Jakarta Timur</v>
      </c>
      <c r="R275" s="55" t="str">
        <f t="shared" si="56"/>
        <v>#REF!</v>
      </c>
      <c r="S275" s="55" t="str">
        <f t="shared" ref="S275:T275" si="283">S274</f>
        <v>15 Juni sampai dengan 31 Agustus 2026</v>
      </c>
      <c r="T275" s="55" t="str">
        <f t="shared" si="283"/>
        <v>31 Agustus 2026</v>
      </c>
      <c r="U275" s="69" t="str">
        <f>VLOOKUP(G275,'MITRA (REFERENSI)'!$A:$Z,17,FALSE)</f>
        <v>#N/A</v>
      </c>
      <c r="V275" s="59" t="str">
        <f>VLOOKUP(G275,'MITRA (REFERENSI)'!$A:$Z,11,FALSE)</f>
        <v>#N/A</v>
      </c>
      <c r="W275" s="60"/>
      <c r="X275" s="61" t="s">
        <v>4825</v>
      </c>
      <c r="Y275" s="70" t="s">
        <v>5062</v>
      </c>
      <c r="Z275" s="62"/>
      <c r="AA275" s="71" t="str">
        <f>VLOOKUP(G275,'PEGAWAI (REFERENSI)'!$A:$E,4,FALSE)</f>
        <v>Penata Muda Tk. I/III/b</v>
      </c>
      <c r="AB275" s="62"/>
      <c r="AC275" s="62"/>
      <c r="AD275" s="62"/>
      <c r="AE275" s="62"/>
      <c r="AF275" s="62"/>
      <c r="AG275" s="72"/>
      <c r="AH275" s="72"/>
      <c r="AI275" s="72"/>
      <c r="AJ275" s="72"/>
      <c r="AK275" s="59" t="str">
        <f>VLOOKUP(G275,'MITRA (REFERENSI)'!$A:$Z,5,FALSE)</f>
        <v>#N/A</v>
      </c>
      <c r="AL275" s="59" t="str">
        <f>VLOOKUP(G275,'MITRA (REFERENSI)'!$A:$Z,13,FALSE)</f>
        <v>#N/A</v>
      </c>
      <c r="AM275" s="59" t="str">
        <f>VLOOKUP(G275,'MITRA (REFERENSI)'!$A:$Z,14,FALSE)</f>
        <v>#N/A</v>
      </c>
    </row>
    <row r="276" ht="15.75" customHeight="1">
      <c r="A276" s="53" t="s">
        <v>5338</v>
      </c>
      <c r="B276" s="67">
        <v>1.0</v>
      </c>
      <c r="C276" s="67" t="s">
        <v>4893</v>
      </c>
      <c r="D276" s="55" t="str">
        <f t="shared" si="1"/>
        <v>1I</v>
      </c>
      <c r="E276" s="55" t="str">
        <f>VLOOKUP(D276,'KELAS (REFERENSI)'!$E$1:$J$68,6,FALSE)</f>
        <v>HARPER</v>
      </c>
      <c r="F276" s="56" t="str">
        <f t="shared" si="2"/>
        <v>PETUGAS.0275/SPK/SE/PML/3172/2026</v>
      </c>
      <c r="G276" s="68" t="s">
        <v>5001</v>
      </c>
      <c r="H276" s="56" t="str">
        <f>VLOOKUP(G276,'MITRA (REFERENSI)'!$A:$Z,16,FALSE)</f>
        <v>#N/A</v>
      </c>
      <c r="I276" s="56" t="str">
        <f>VLOOKUP(G276,'MITRA (REFERENSI)'!$A:$Z,25,FALSE)</f>
        <v>#N/A</v>
      </c>
      <c r="J276" s="55" t="str">
        <f>VLOOKUP(G276,'MITRA (REFERENSI)'!$A:$Z,26,FALSE)</f>
        <v>#N/A</v>
      </c>
      <c r="K276" s="55" t="str">
        <f>VLOOKUP(G276,'MITRA (REFERENSI)'!$A:$Z,15,FALSE)</f>
        <v>#N/A</v>
      </c>
      <c r="L276" s="55" t="str">
        <f>VLOOKUP(G276,'MITRA (REFERENSI)'!$A:$Z,15,FALSE)</f>
        <v>#N/A</v>
      </c>
      <c r="M276" s="55" t="str">
        <f>IF(B276=1,'KELAS (REFERENSI)'!M276,IF(B276=2,'KELAS (REFERENSI)'!M291,IF(B276=3,'KELAS (REFERENSI)'!M306,IF(B276=4,'KELAS (REFERENSI)'!M321,""))))</f>
        <v/>
      </c>
      <c r="N276" s="55" t="str">
        <f>IF(B276=1,'KELAS (REFERENSI)'!N276,IF(B276=2,'KELAS (REFERENSI)'!N291,IF(B276=3,'KELAS (REFERENSI)'!N306,IF(B276=4,'KELAS (REFERENSI)'!N321,""))))</f>
        <v/>
      </c>
      <c r="O276" s="55" t="str">
        <f>IF(B276=1,'KELAS (REFERENSI)'!O276,IF(B276=2,'KELAS (REFERENSI)'!O291,IF(B276=3,'KELAS (REFERENSI)'!O306,IF(B276=4,'KELAS (REFERENSI)'!O321,""))))</f>
        <v/>
      </c>
      <c r="P276" s="55" t="str">
        <f>IF(B276=1,'KELAS (REFERENSI)'!P276,IF(B276=2,'KELAS (REFERENSI)'!P291,IF(B276=3,'KELAS (REFERENSI)'!P306,IF(B276=4,'KELAS (REFERENSI)'!P321,""))))</f>
        <v/>
      </c>
      <c r="Q276" s="55" t="str">
        <f t="shared" si="4"/>
        <v>BPS Kota Jakarta Timur</v>
      </c>
      <c r="R276" s="55" t="str">
        <f t="shared" si="56"/>
        <v>#REF!</v>
      </c>
      <c r="S276" s="55" t="str">
        <f t="shared" ref="S276:T276" si="284">S275</f>
        <v>15 Juni sampai dengan 31 Agustus 2026</v>
      </c>
      <c r="T276" s="55" t="str">
        <f t="shared" si="284"/>
        <v>31 Agustus 2026</v>
      </c>
      <c r="U276" s="69" t="str">
        <f>VLOOKUP(G276,'MITRA (REFERENSI)'!$A:$Z,17,FALSE)</f>
        <v>#N/A</v>
      </c>
      <c r="V276" s="59" t="str">
        <f>VLOOKUP(G276,'MITRA (REFERENSI)'!$A:$Z,11,FALSE)</f>
        <v>#N/A</v>
      </c>
      <c r="W276" s="60"/>
      <c r="X276" s="61" t="s">
        <v>4824</v>
      </c>
      <c r="Y276" s="70" t="s">
        <v>5062</v>
      </c>
      <c r="Z276" s="62"/>
      <c r="AA276" s="71" t="str">
        <f>VLOOKUP(G276,'PEGAWAI (REFERENSI)'!$A:$E,4,FALSE)</f>
        <v>Penata Muda Tk. I/III/b</v>
      </c>
      <c r="AB276" s="62"/>
      <c r="AC276" s="62"/>
      <c r="AD276" s="62"/>
      <c r="AE276" s="62"/>
      <c r="AF276" s="62"/>
      <c r="AG276" s="72"/>
      <c r="AH276" s="72"/>
      <c r="AI276" s="72"/>
      <c r="AJ276" s="72"/>
      <c r="AK276" s="59" t="str">
        <f>VLOOKUP(G276,'MITRA (REFERENSI)'!$A:$Z,5,FALSE)</f>
        <v>#N/A</v>
      </c>
      <c r="AL276" s="59" t="str">
        <f>VLOOKUP(G276,'MITRA (REFERENSI)'!$A:$Z,13,FALSE)</f>
        <v>#N/A</v>
      </c>
      <c r="AM276" s="59" t="str">
        <f>VLOOKUP(G276,'MITRA (REFERENSI)'!$A:$Z,14,FALSE)</f>
        <v>#N/A</v>
      </c>
    </row>
    <row r="277" ht="15.75" customHeight="1">
      <c r="A277" s="53" t="s">
        <v>5339</v>
      </c>
      <c r="B277" s="67">
        <v>1.0</v>
      </c>
      <c r="C277" s="67" t="s">
        <v>4893</v>
      </c>
      <c r="D277" s="55" t="str">
        <f t="shared" si="1"/>
        <v>1I</v>
      </c>
      <c r="E277" s="55" t="str">
        <f>VLOOKUP(D277,'KELAS (REFERENSI)'!$E$1:$J$68,6,FALSE)</f>
        <v>HARPER</v>
      </c>
      <c r="F277" s="56" t="str">
        <f t="shared" si="2"/>
        <v>PETUGAS.0276/SPK/SE/PML/3172/2026</v>
      </c>
      <c r="G277" s="68" t="s">
        <v>5048</v>
      </c>
      <c r="H277" s="56" t="str">
        <f>VLOOKUP(G277,'MITRA (REFERENSI)'!$A:$Z,16,FALSE)</f>
        <v>#N/A</v>
      </c>
      <c r="I277" s="56" t="str">
        <f>VLOOKUP(G277,'MITRA (REFERENSI)'!$A:$Z,25,FALSE)</f>
        <v>#N/A</v>
      </c>
      <c r="J277" s="55" t="str">
        <f>VLOOKUP(G277,'MITRA (REFERENSI)'!$A:$Z,26,FALSE)</f>
        <v>#N/A</v>
      </c>
      <c r="K277" s="55" t="str">
        <f>VLOOKUP(G277,'MITRA (REFERENSI)'!$A:$Z,15,FALSE)</f>
        <v>#N/A</v>
      </c>
      <c r="L277" s="55" t="str">
        <f>VLOOKUP(G277,'MITRA (REFERENSI)'!$A:$Z,15,FALSE)</f>
        <v>#N/A</v>
      </c>
      <c r="M277" s="55" t="str">
        <f>IF(B277=1,'KELAS (REFERENSI)'!M277,IF(B277=2,'KELAS (REFERENSI)'!M292,IF(B277=3,'KELAS (REFERENSI)'!M307,IF(B277=4,'KELAS (REFERENSI)'!M322,""))))</f>
        <v/>
      </c>
      <c r="N277" s="55" t="str">
        <f>IF(B277=1,'KELAS (REFERENSI)'!N277,IF(B277=2,'KELAS (REFERENSI)'!N292,IF(B277=3,'KELAS (REFERENSI)'!N307,IF(B277=4,'KELAS (REFERENSI)'!N322,""))))</f>
        <v/>
      </c>
      <c r="O277" s="55" t="str">
        <f>IF(B277=1,'KELAS (REFERENSI)'!O277,IF(B277=2,'KELAS (REFERENSI)'!O292,IF(B277=3,'KELAS (REFERENSI)'!O307,IF(B277=4,'KELAS (REFERENSI)'!O322,""))))</f>
        <v/>
      </c>
      <c r="P277" s="55" t="str">
        <f>IF(B277=1,'KELAS (REFERENSI)'!P277,IF(B277=2,'KELAS (REFERENSI)'!P292,IF(B277=3,'KELAS (REFERENSI)'!P307,IF(B277=4,'KELAS (REFERENSI)'!P322,""))))</f>
        <v/>
      </c>
      <c r="Q277" s="55" t="str">
        <f t="shared" si="4"/>
        <v>BPS Kota Jakarta Timur</v>
      </c>
      <c r="R277" s="55" t="str">
        <f t="shared" si="56"/>
        <v>#REF!</v>
      </c>
      <c r="S277" s="55" t="str">
        <f t="shared" ref="S277:T277" si="285">S276</f>
        <v>15 Juni sampai dengan 31 Agustus 2026</v>
      </c>
      <c r="T277" s="55" t="str">
        <f t="shared" si="285"/>
        <v>31 Agustus 2026</v>
      </c>
      <c r="U277" s="69" t="str">
        <f>VLOOKUP(G277,'MITRA (REFERENSI)'!$A:$Z,17,FALSE)</f>
        <v>#N/A</v>
      </c>
      <c r="V277" s="59" t="str">
        <f>VLOOKUP(G277,'MITRA (REFERENSI)'!$A:$Z,11,FALSE)</f>
        <v>#N/A</v>
      </c>
      <c r="W277" s="60"/>
      <c r="X277" s="61" t="s">
        <v>4824</v>
      </c>
      <c r="Y277" s="70" t="s">
        <v>5062</v>
      </c>
      <c r="Z277" s="62"/>
      <c r="AA277" s="71" t="str">
        <f>VLOOKUP(G277,'PEGAWAI (REFERENSI)'!$A:$E,4,FALSE)</f>
        <v>Golongan I/I</v>
      </c>
      <c r="AB277" s="62"/>
      <c r="AC277" s="62"/>
      <c r="AD277" s="62"/>
      <c r="AE277" s="62"/>
      <c r="AF277" s="62"/>
      <c r="AG277" s="72"/>
      <c r="AH277" s="72"/>
      <c r="AI277" s="72"/>
      <c r="AJ277" s="72"/>
      <c r="AK277" s="59" t="str">
        <f>VLOOKUP(G277,'MITRA (REFERENSI)'!$A:$Z,5,FALSE)</f>
        <v>#N/A</v>
      </c>
      <c r="AL277" s="59" t="str">
        <f>VLOOKUP(G277,'MITRA (REFERENSI)'!$A:$Z,13,FALSE)</f>
        <v>#N/A</v>
      </c>
      <c r="AM277" s="59" t="str">
        <f>VLOOKUP(G277,'MITRA (REFERENSI)'!$A:$Z,14,FALSE)</f>
        <v>#N/A</v>
      </c>
    </row>
    <row r="278" ht="15.75" customHeight="1">
      <c r="A278" s="53" t="s">
        <v>5340</v>
      </c>
      <c r="B278" s="54">
        <v>1.0</v>
      </c>
      <c r="C278" s="54" t="s">
        <v>4896</v>
      </c>
      <c r="D278" s="55" t="str">
        <f t="shared" si="1"/>
        <v>1J</v>
      </c>
      <c r="E278" s="55" t="str">
        <f>VLOOKUP(D278,'KELAS (REFERENSI)'!$E$1:$J$68,6,FALSE)</f>
        <v>HARPER</v>
      </c>
      <c r="F278" s="56" t="str">
        <f t="shared" si="2"/>
        <v>PETUGAS.0277/SPK/SE/PML/3172/2026</v>
      </c>
      <c r="G278" s="61" t="s">
        <v>3097</v>
      </c>
      <c r="H278" s="56" t="str">
        <f>VLOOKUP(G278,'MITRA (REFERENSI)'!$A:$Z,16,FALSE)</f>
        <v>317222050001</v>
      </c>
      <c r="I278" s="56" t="str">
        <f>VLOOKUP(G278,'MITRA (REFERENSI)'!$A:$Z,25,FALSE)</f>
        <v>Wiraswasta</v>
      </c>
      <c r="J278" s="55" t="str">
        <f>VLOOKUP(G278,'MITRA (REFERENSI)'!$A:$Z,26,FALSE)</f>
        <v>#REF!</v>
      </c>
      <c r="K278" s="55" t="str">
        <f>VLOOKUP(G278,'MITRA (REFERENSI)'!$A:$Z,15,FALSE)</f>
        <v>+62 813-1740-9386</v>
      </c>
      <c r="L278" s="55" t="str">
        <f>VLOOKUP(G278,'MITRA (REFERENSI)'!$A:$Z,15,FALSE)</f>
        <v>+62 813-1740-9386</v>
      </c>
      <c r="M278" s="55" t="str">
        <f>IF(B278=1,'KELAS (REFERENSI)'!M278,IF(B278=2,'KELAS (REFERENSI)'!M293,IF(B278=3,'KELAS (REFERENSI)'!M308,IF(B278=4,'KELAS (REFERENSI)'!M323,""))))</f>
        <v/>
      </c>
      <c r="N278" s="55" t="str">
        <f>IF(B278=1,'KELAS (REFERENSI)'!N278,IF(B278=2,'KELAS (REFERENSI)'!N293,IF(B278=3,'KELAS (REFERENSI)'!N308,IF(B278=4,'KELAS (REFERENSI)'!N323,""))))</f>
        <v/>
      </c>
      <c r="O278" s="55" t="str">
        <f>IF(B278=1,'KELAS (REFERENSI)'!O278,IF(B278=2,'KELAS (REFERENSI)'!O293,IF(B278=3,'KELAS (REFERENSI)'!O308,IF(B278=4,'KELAS (REFERENSI)'!O323,""))))</f>
        <v/>
      </c>
      <c r="P278" s="55" t="str">
        <f>IF(B278=1,'KELAS (REFERENSI)'!P278,IF(B278=2,'KELAS (REFERENSI)'!P293,IF(B278=3,'KELAS (REFERENSI)'!P308,IF(B278=4,'KELAS (REFERENSI)'!P323,""))))</f>
        <v/>
      </c>
      <c r="Q278" s="55" t="str">
        <f t="shared" si="4"/>
        <v>BPS Kota Jakarta Timur</v>
      </c>
      <c r="R278" s="55" t="str">
        <f t="shared" si="56"/>
        <v>#REF!</v>
      </c>
      <c r="S278" s="55" t="str">
        <f t="shared" ref="S278:T278" si="286">S277</f>
        <v>15 Juni sampai dengan 31 Agustus 2026</v>
      </c>
      <c r="T278" s="55" t="str">
        <f t="shared" si="286"/>
        <v>31 Agustus 2026</v>
      </c>
      <c r="U278" s="59" t="str">
        <f>VLOOKUP(G278,'MITRA (REFERENSI)'!$A:$Z,17,FALSE)</f>
        <v>limbongpoltak@gmail.com</v>
      </c>
      <c r="V278" s="59" t="str">
        <f>VLOOKUP(G278,'MITRA (REFERENSI)'!$A:$Z,11,FALSE)</f>
        <v>Lk</v>
      </c>
      <c r="W278" s="60"/>
      <c r="X278" s="61" t="s">
        <v>7083</v>
      </c>
      <c r="Y278" s="64" t="s">
        <v>4873</v>
      </c>
      <c r="Z278" s="62"/>
      <c r="AA278" s="63"/>
      <c r="AB278" s="62"/>
      <c r="AC278" s="62"/>
      <c r="AD278" s="62"/>
      <c r="AE278" s="62"/>
      <c r="AF278" s="62"/>
      <c r="AG278" s="72"/>
      <c r="AH278" s="72"/>
      <c r="AI278" s="72"/>
      <c r="AJ278" s="72"/>
      <c r="AK278" s="59" t="str">
        <f>VLOOKUP(G278,'MITRA (REFERENSI)'!$A:$Z,5,FALSE)</f>
        <v>RT 006 RW 06 Kel.Rambutan Ciraacas Jakartaa Timur</v>
      </c>
      <c r="AL278" s="59" t="str">
        <f>VLOOKUP(G278,'MITRA (REFERENSI)'!$A:$Z,13,FALSE)</f>
        <v>Wiraswasta</v>
      </c>
      <c r="AM278" s="59" t="str">
        <f>VLOOKUP(G278,'MITRA (REFERENSI)'!$A:$Z,14,FALSE)</f>
        <v/>
      </c>
    </row>
    <row r="279" ht="15.75" customHeight="1">
      <c r="A279" s="53" t="s">
        <v>5341</v>
      </c>
      <c r="B279" s="54">
        <v>1.0</v>
      </c>
      <c r="C279" s="54" t="s">
        <v>4896</v>
      </c>
      <c r="D279" s="55" t="str">
        <f t="shared" si="1"/>
        <v>1J</v>
      </c>
      <c r="E279" s="55" t="str">
        <f>VLOOKUP(D279,'KELAS (REFERENSI)'!$E$1:$J$68,6,FALSE)</f>
        <v>HARPER</v>
      </c>
      <c r="F279" s="56" t="str">
        <f t="shared" si="2"/>
        <v>PETUGAS.0278/SPK/SE/PML/3172/2026</v>
      </c>
      <c r="G279" s="61" t="s">
        <v>902</v>
      </c>
      <c r="H279" s="56" t="str">
        <f>VLOOKUP(G279,'MITRA (REFERENSI)'!$A:$Z,16,FALSE)</f>
        <v>317222090275</v>
      </c>
      <c r="I279" s="56" t="str">
        <f>VLOOKUP(G279,'MITRA (REFERENSI)'!$A:$Z,25,FALSE)</f>
        <v>Kader PKK / Karang Taruna / Kader Lainnya</v>
      </c>
      <c r="J279" s="55" t="str">
        <f>VLOOKUP(G279,'MITRA (REFERENSI)'!$A:$Z,26,FALSE)</f>
        <v>#REF!</v>
      </c>
      <c r="K279" s="55" t="str">
        <f>VLOOKUP(G279,'MITRA (REFERENSI)'!$A:$Z,15,FALSE)</f>
        <v>+62 813-8676-3026</v>
      </c>
      <c r="L279" s="55" t="str">
        <f>VLOOKUP(G279,'MITRA (REFERENSI)'!$A:$Z,15,FALSE)</f>
        <v>+62 813-8676-3026</v>
      </c>
      <c r="M279" s="55" t="str">
        <f>IF(B279=1,'KELAS (REFERENSI)'!M279,IF(B279=2,'KELAS (REFERENSI)'!M294,IF(B279=3,'KELAS (REFERENSI)'!M309,IF(B279=4,'KELAS (REFERENSI)'!M324,""))))</f>
        <v/>
      </c>
      <c r="N279" s="55" t="str">
        <f>IF(B279=1,'KELAS (REFERENSI)'!N279,IF(B279=2,'KELAS (REFERENSI)'!N294,IF(B279=3,'KELAS (REFERENSI)'!N309,IF(B279=4,'KELAS (REFERENSI)'!N324,""))))</f>
        <v/>
      </c>
      <c r="O279" s="55" t="str">
        <f>IF(B279=1,'KELAS (REFERENSI)'!O279,IF(B279=2,'KELAS (REFERENSI)'!O294,IF(B279=3,'KELAS (REFERENSI)'!O309,IF(B279=4,'KELAS (REFERENSI)'!O324,""))))</f>
        <v/>
      </c>
      <c r="P279" s="55" t="str">
        <f>IF(B279=1,'KELAS (REFERENSI)'!P279,IF(B279=2,'KELAS (REFERENSI)'!P294,IF(B279=3,'KELAS (REFERENSI)'!P309,IF(B279=4,'KELAS (REFERENSI)'!P324,""))))</f>
        <v/>
      </c>
      <c r="Q279" s="55" t="str">
        <f t="shared" si="4"/>
        <v>BPS Kota Jakarta Timur</v>
      </c>
      <c r="R279" s="55" t="str">
        <f t="shared" si="56"/>
        <v>#REF!</v>
      </c>
      <c r="S279" s="55" t="str">
        <f t="shared" ref="S279:T279" si="287">S278</f>
        <v>15 Juni sampai dengan 31 Agustus 2026</v>
      </c>
      <c r="T279" s="55" t="str">
        <f t="shared" si="287"/>
        <v>31 Agustus 2026</v>
      </c>
      <c r="U279" s="59" t="str">
        <f>VLOOKUP(G279,'MITRA (REFERENSI)'!$A:$Z,17,FALSE)</f>
        <v>endang715@gmail.com</v>
      </c>
      <c r="V279" s="59" t="str">
        <f>VLOOKUP(G279,'MITRA (REFERENSI)'!$A:$Z,11,FALSE)</f>
        <v>Pr</v>
      </c>
      <c r="W279" s="60"/>
      <c r="X279" s="61" t="s">
        <v>7084</v>
      </c>
      <c r="Y279" s="64" t="s">
        <v>4873</v>
      </c>
      <c r="Z279" s="62"/>
      <c r="AA279" s="63"/>
      <c r="AB279" s="62"/>
      <c r="AC279" s="62"/>
      <c r="AD279" s="62"/>
      <c r="AE279" s="62"/>
      <c r="AF279" s="62"/>
      <c r="AG279" s="72"/>
      <c r="AH279" s="72"/>
      <c r="AI279" s="72"/>
      <c r="AJ279" s="72"/>
      <c r="AK279" s="59" t="str">
        <f>VLOOKUP(G279,'MITRA (REFERENSI)'!$A:$Z,5,FALSE)</f>
        <v>Jalan Raya Centex Gg Galur Rt.006/010 No.13</v>
      </c>
      <c r="AL279" s="59" t="str">
        <f>VLOOKUP(G279,'MITRA (REFERENSI)'!$A:$Z,13,FALSE)</f>
        <v>Kader PKK / Karang Taruna / Kader Lainnya</v>
      </c>
      <c r="AM279" s="59" t="str">
        <f>VLOOKUP(G279,'MITRA (REFERENSI)'!$A:$Z,14,FALSE)</f>
        <v/>
      </c>
    </row>
    <row r="280" ht="15.75" customHeight="1">
      <c r="A280" s="53" t="s">
        <v>5342</v>
      </c>
      <c r="B280" s="54">
        <v>1.0</v>
      </c>
      <c r="C280" s="54" t="s">
        <v>4896</v>
      </c>
      <c r="D280" s="55" t="str">
        <f t="shared" si="1"/>
        <v>1J</v>
      </c>
      <c r="E280" s="55" t="str">
        <f>VLOOKUP(D280,'KELAS (REFERENSI)'!$E$1:$J$68,6,FALSE)</f>
        <v>HARPER</v>
      </c>
      <c r="F280" s="56" t="str">
        <f t="shared" si="2"/>
        <v>PETUGAS.0279/SPK/SE/PML/3172/2026</v>
      </c>
      <c r="G280" s="61" t="s">
        <v>3222</v>
      </c>
      <c r="H280" s="56" t="str">
        <f>VLOOKUP(G280,'MITRA (REFERENSI)'!$A:$Z,16,FALSE)</f>
        <v>317222090265</v>
      </c>
      <c r="I280" s="56" t="str">
        <f>VLOOKUP(G280,'MITRA (REFERENSI)'!$A:$Z,25,FALSE)</f>
        <v>Freelance</v>
      </c>
      <c r="J280" s="55" t="str">
        <f>VLOOKUP(G280,'MITRA (REFERENSI)'!$A:$Z,26,FALSE)</f>
        <v>#REF!</v>
      </c>
      <c r="K280" s="55" t="str">
        <f>VLOOKUP(G280,'MITRA (REFERENSI)'!$A:$Z,15,FALSE)</f>
        <v>+62 857-7821-5546</v>
      </c>
      <c r="L280" s="55" t="str">
        <f>VLOOKUP(G280,'MITRA (REFERENSI)'!$A:$Z,15,FALSE)</f>
        <v>+62 857-7821-5546</v>
      </c>
      <c r="M280" s="55" t="str">
        <f>IF(B280=1,'KELAS (REFERENSI)'!M280,IF(B280=2,'KELAS (REFERENSI)'!M295,IF(B280=3,'KELAS (REFERENSI)'!M310,IF(B280=4,'KELAS (REFERENSI)'!M325,""))))</f>
        <v/>
      </c>
      <c r="N280" s="55" t="str">
        <f>IF(B280=1,'KELAS (REFERENSI)'!N280,IF(B280=2,'KELAS (REFERENSI)'!N295,IF(B280=3,'KELAS (REFERENSI)'!N310,IF(B280=4,'KELAS (REFERENSI)'!N325,""))))</f>
        <v/>
      </c>
      <c r="O280" s="55" t="str">
        <f>IF(B280=1,'KELAS (REFERENSI)'!O280,IF(B280=2,'KELAS (REFERENSI)'!O295,IF(B280=3,'KELAS (REFERENSI)'!O310,IF(B280=4,'KELAS (REFERENSI)'!O325,""))))</f>
        <v/>
      </c>
      <c r="P280" s="55" t="str">
        <f>IF(B280=1,'KELAS (REFERENSI)'!P280,IF(B280=2,'KELAS (REFERENSI)'!P295,IF(B280=3,'KELAS (REFERENSI)'!P310,IF(B280=4,'KELAS (REFERENSI)'!P325,""))))</f>
        <v/>
      </c>
      <c r="Q280" s="55" t="str">
        <f t="shared" si="4"/>
        <v>BPS Kota Jakarta Timur</v>
      </c>
      <c r="R280" s="55" t="str">
        <f t="shared" si="56"/>
        <v>#REF!</v>
      </c>
      <c r="S280" s="55" t="str">
        <f t="shared" ref="S280:T280" si="288">S279</f>
        <v>15 Juni sampai dengan 31 Agustus 2026</v>
      </c>
      <c r="T280" s="55" t="str">
        <f t="shared" si="288"/>
        <v>31 Agustus 2026</v>
      </c>
      <c r="U280" s="59" t="str">
        <f>VLOOKUP(G280,'MITRA (REFERENSI)'!$A:$Z,17,FALSE)</f>
        <v>Rachmalestari064@gmail.com</v>
      </c>
      <c r="V280" s="59" t="str">
        <f>VLOOKUP(G280,'MITRA (REFERENSI)'!$A:$Z,11,FALSE)</f>
        <v>Pr</v>
      </c>
      <c r="W280" s="60"/>
      <c r="X280" s="61" t="s">
        <v>7083</v>
      </c>
      <c r="Y280" s="64" t="s">
        <v>4873</v>
      </c>
      <c r="Z280" s="62"/>
      <c r="AA280" s="63"/>
      <c r="AB280" s="62"/>
      <c r="AC280" s="62"/>
      <c r="AD280" s="62"/>
      <c r="AE280" s="62"/>
      <c r="AF280" s="62"/>
      <c r="AG280" s="72"/>
      <c r="AH280" s="72"/>
      <c r="AI280" s="72"/>
      <c r="AJ280" s="72"/>
      <c r="AK280" s="59" t="str">
        <f>VLOOKUP(G280,'MITRA (REFERENSI)'!$A:$Z,5,FALSE)</f>
        <v>Jl. Raya Centex Gg. Galur Rt. 006 Rw. 010</v>
      </c>
      <c r="AL280" s="59" t="str">
        <f>VLOOKUP(G280,'MITRA (REFERENSI)'!$A:$Z,13,FALSE)</f>
        <v>Lainnya</v>
      </c>
      <c r="AM280" s="59" t="str">
        <f>VLOOKUP(G280,'MITRA (REFERENSI)'!$A:$Z,14,FALSE)</f>
        <v>Freelance</v>
      </c>
    </row>
    <row r="281" ht="15.75" customHeight="1">
      <c r="A281" s="53" t="s">
        <v>5343</v>
      </c>
      <c r="B281" s="54">
        <v>1.0</v>
      </c>
      <c r="C281" s="54" t="s">
        <v>4896</v>
      </c>
      <c r="D281" s="55" t="str">
        <f t="shared" si="1"/>
        <v>1J</v>
      </c>
      <c r="E281" s="55" t="str">
        <f>VLOOKUP(D281,'KELAS (REFERENSI)'!$E$1:$J$68,6,FALSE)</f>
        <v>HARPER</v>
      </c>
      <c r="F281" s="56" t="str">
        <f t="shared" si="2"/>
        <v>PETUGAS.0280/SPK/SE/PML/3172/2026</v>
      </c>
      <c r="G281" s="61" t="s">
        <v>3511</v>
      </c>
      <c r="H281" s="56" t="str">
        <f>VLOOKUP(G281,'MITRA (REFERENSI)'!$A:$Z,16,FALSE)</f>
        <v>317222100739</v>
      </c>
      <c r="I281" s="56" t="str">
        <f>VLOOKUP(G281,'MITRA (REFERENSI)'!$A:$Z,25,FALSE)</f>
        <v>Mengurus Rumah Tangga</v>
      </c>
      <c r="J281" s="55" t="str">
        <f>VLOOKUP(G281,'MITRA (REFERENSI)'!$A:$Z,26,FALSE)</f>
        <v>#REF!</v>
      </c>
      <c r="K281" s="55" t="str">
        <f>VLOOKUP(G281,'MITRA (REFERENSI)'!$A:$Z,15,FALSE)</f>
        <v>+62 812-8190-3706</v>
      </c>
      <c r="L281" s="55" t="str">
        <f>VLOOKUP(G281,'MITRA (REFERENSI)'!$A:$Z,15,FALSE)</f>
        <v>+62 812-8190-3706</v>
      </c>
      <c r="M281" s="55" t="str">
        <f>IF(B281=1,'KELAS (REFERENSI)'!M281,IF(B281=2,'KELAS (REFERENSI)'!M296,IF(B281=3,'KELAS (REFERENSI)'!M311,IF(B281=4,'KELAS (REFERENSI)'!M326,""))))</f>
        <v/>
      </c>
      <c r="N281" s="55" t="str">
        <f>IF(B281=1,'KELAS (REFERENSI)'!N281,IF(B281=2,'KELAS (REFERENSI)'!N296,IF(B281=3,'KELAS (REFERENSI)'!N311,IF(B281=4,'KELAS (REFERENSI)'!N326,""))))</f>
        <v/>
      </c>
      <c r="O281" s="55" t="str">
        <f>IF(B281=1,'KELAS (REFERENSI)'!O281,IF(B281=2,'KELAS (REFERENSI)'!O296,IF(B281=3,'KELAS (REFERENSI)'!O311,IF(B281=4,'KELAS (REFERENSI)'!O326,""))))</f>
        <v/>
      </c>
      <c r="P281" s="55" t="str">
        <f>IF(B281=1,'KELAS (REFERENSI)'!P281,IF(B281=2,'KELAS (REFERENSI)'!P296,IF(B281=3,'KELAS (REFERENSI)'!P311,IF(B281=4,'KELAS (REFERENSI)'!P326,""))))</f>
        <v/>
      </c>
      <c r="Q281" s="55" t="str">
        <f t="shared" si="4"/>
        <v>BPS Kota Jakarta Timur</v>
      </c>
      <c r="R281" s="55" t="str">
        <f t="shared" si="56"/>
        <v>#REF!</v>
      </c>
      <c r="S281" s="55" t="str">
        <f t="shared" ref="S281:T281" si="289">S280</f>
        <v>15 Juni sampai dengan 31 Agustus 2026</v>
      </c>
      <c r="T281" s="55" t="str">
        <f t="shared" si="289"/>
        <v>31 Agustus 2026</v>
      </c>
      <c r="U281" s="59" t="str">
        <f>VLOOKUP(G281,'MITRA (REFERENSI)'!$A:$Z,17,FALSE)</f>
        <v>cahayasakhi@gmail.com</v>
      </c>
      <c r="V281" s="59" t="str">
        <f>VLOOKUP(G281,'MITRA (REFERENSI)'!$A:$Z,11,FALSE)</f>
        <v>Pr</v>
      </c>
      <c r="W281" s="60"/>
      <c r="X281" s="61" t="s">
        <v>7083</v>
      </c>
      <c r="Y281" s="64" t="s">
        <v>4873</v>
      </c>
      <c r="Z281" s="62"/>
      <c r="AA281" s="63"/>
      <c r="AB281" s="62"/>
      <c r="AC281" s="62"/>
      <c r="AD281" s="62"/>
      <c r="AE281" s="62"/>
      <c r="AF281" s="62"/>
      <c r="AG281" s="72"/>
      <c r="AH281" s="72"/>
      <c r="AI281" s="72"/>
      <c r="AJ281" s="72"/>
      <c r="AK281" s="59" t="str">
        <f>VLOOKUP(G281,'MITRA (REFERENSI)'!$A:$Z,5,FALSE)</f>
        <v>Jl Cibubur 2 bulak ringin Kavling Pelangi no 83 RT 007 RW 02</v>
      </c>
      <c r="AL281" s="59" t="str">
        <f>VLOOKUP(G281,'MITRA (REFERENSI)'!$A:$Z,13,FALSE)</f>
        <v>Mengurus Rumah Tangga</v>
      </c>
      <c r="AM281" s="59" t="str">
        <f>VLOOKUP(G281,'MITRA (REFERENSI)'!$A:$Z,14,FALSE)</f>
        <v/>
      </c>
    </row>
    <row r="282" ht="15.75" customHeight="1">
      <c r="A282" s="53" t="s">
        <v>5344</v>
      </c>
      <c r="B282" s="54">
        <v>1.0</v>
      </c>
      <c r="C282" s="54" t="s">
        <v>4896</v>
      </c>
      <c r="D282" s="55" t="str">
        <f t="shared" si="1"/>
        <v>1J</v>
      </c>
      <c r="E282" s="55" t="str">
        <f>VLOOKUP(D282,'KELAS (REFERENSI)'!$E$1:$J$68,6,FALSE)</f>
        <v>HARPER</v>
      </c>
      <c r="F282" s="56" t="str">
        <f t="shared" si="2"/>
        <v>PETUGAS.0281/SPK/SE/PML/3172/2026</v>
      </c>
      <c r="G282" s="61" t="s">
        <v>2138</v>
      </c>
      <c r="H282" s="56" t="str">
        <f>VLOOKUP(G282,'MITRA (REFERENSI)'!$A:$Z,16,FALSE)</f>
        <v>317222090912</v>
      </c>
      <c r="I282" s="56" t="str">
        <f>VLOOKUP(G282,'MITRA (REFERENSI)'!$A:$Z,25,FALSE)</f>
        <v>Operator</v>
      </c>
      <c r="J282" s="55" t="str">
        <f>VLOOKUP(G282,'MITRA (REFERENSI)'!$A:$Z,26,FALSE)</f>
        <v>#REF!</v>
      </c>
      <c r="K282" s="55" t="str">
        <f>VLOOKUP(G282,'MITRA (REFERENSI)'!$A:$Z,15,FALSE)</f>
        <v>+62 813-8469-6852</v>
      </c>
      <c r="L282" s="55" t="str">
        <f>VLOOKUP(G282,'MITRA (REFERENSI)'!$A:$Z,15,FALSE)</f>
        <v>+62 813-8469-6852</v>
      </c>
      <c r="M282" s="55" t="str">
        <f>IF(B282=1,'KELAS (REFERENSI)'!M282,IF(B282=2,'KELAS (REFERENSI)'!M297,IF(B282=3,'KELAS (REFERENSI)'!M312,IF(B282=4,'KELAS (REFERENSI)'!M327,""))))</f>
        <v/>
      </c>
      <c r="N282" s="55" t="str">
        <f>IF(B282=1,'KELAS (REFERENSI)'!N282,IF(B282=2,'KELAS (REFERENSI)'!N297,IF(B282=3,'KELAS (REFERENSI)'!N312,IF(B282=4,'KELAS (REFERENSI)'!N327,""))))</f>
        <v/>
      </c>
      <c r="O282" s="55" t="str">
        <f>IF(B282=1,'KELAS (REFERENSI)'!O282,IF(B282=2,'KELAS (REFERENSI)'!O297,IF(B282=3,'KELAS (REFERENSI)'!O312,IF(B282=4,'KELAS (REFERENSI)'!O327,""))))</f>
        <v/>
      </c>
      <c r="P282" s="55" t="str">
        <f>IF(B282=1,'KELAS (REFERENSI)'!P282,IF(B282=2,'KELAS (REFERENSI)'!P297,IF(B282=3,'KELAS (REFERENSI)'!P312,IF(B282=4,'KELAS (REFERENSI)'!P327,""))))</f>
        <v/>
      </c>
      <c r="Q282" s="55" t="str">
        <f t="shared" si="4"/>
        <v>BPS Kota Jakarta Timur</v>
      </c>
      <c r="R282" s="55" t="str">
        <f t="shared" si="56"/>
        <v>#REF!</v>
      </c>
      <c r="S282" s="55" t="str">
        <f t="shared" ref="S282:T282" si="290">S281</f>
        <v>15 Juni sampai dengan 31 Agustus 2026</v>
      </c>
      <c r="T282" s="55" t="str">
        <f t="shared" si="290"/>
        <v>31 Agustus 2026</v>
      </c>
      <c r="U282" s="59" t="str">
        <f>VLOOKUP(G282,'MITRA (REFERENSI)'!$A:$Z,17,FALSE)</f>
        <v>Lroswanti1802@gmail.com</v>
      </c>
      <c r="V282" s="59" t="str">
        <f>VLOOKUP(G282,'MITRA (REFERENSI)'!$A:$Z,11,FALSE)</f>
        <v>Pr</v>
      </c>
      <c r="W282" s="60"/>
      <c r="X282" s="61" t="s">
        <v>7084</v>
      </c>
      <c r="Y282" s="64" t="s">
        <v>4873</v>
      </c>
      <c r="Z282" s="62"/>
      <c r="AA282" s="63"/>
      <c r="AB282" s="62"/>
      <c r="AC282" s="62"/>
      <c r="AD282" s="62"/>
      <c r="AE282" s="62"/>
      <c r="AF282" s="62"/>
      <c r="AG282" s="72"/>
      <c r="AH282" s="72"/>
      <c r="AI282" s="72"/>
      <c r="AJ282" s="72"/>
      <c r="AK282" s="59" t="str">
        <f>VLOOKUP(G282,'MITRA (REFERENSI)'!$A:$Z,5,FALSE)</f>
        <v>Jln raya Bogor rt 011/004</v>
      </c>
      <c r="AL282" s="59" t="str">
        <f>VLOOKUP(G282,'MITRA (REFERENSI)'!$A:$Z,13,FALSE)</f>
        <v>Lainnya</v>
      </c>
      <c r="AM282" s="59" t="str">
        <f>VLOOKUP(G282,'MITRA (REFERENSI)'!$A:$Z,14,FALSE)</f>
        <v>Operator</v>
      </c>
    </row>
    <row r="283" ht="15.75" customHeight="1">
      <c r="A283" s="53" t="s">
        <v>5345</v>
      </c>
      <c r="B283" s="54">
        <v>1.0</v>
      </c>
      <c r="C283" s="54" t="s">
        <v>4896</v>
      </c>
      <c r="D283" s="55" t="str">
        <f t="shared" si="1"/>
        <v>1J</v>
      </c>
      <c r="E283" s="55" t="str">
        <f>VLOOKUP(D283,'KELAS (REFERENSI)'!$E$1:$J$68,6,FALSE)</f>
        <v>HARPER</v>
      </c>
      <c r="F283" s="56" t="str">
        <f t="shared" si="2"/>
        <v>PETUGAS.0282/SPK/SE/PML/3172/2026</v>
      </c>
      <c r="G283" s="61" t="s">
        <v>4037</v>
      </c>
      <c r="H283" s="56" t="str">
        <f>VLOOKUP(G283,'MITRA (REFERENSI)'!$A:$Z,16,FALSE)</f>
        <v>317222090916</v>
      </c>
      <c r="I283" s="56" t="str">
        <f>VLOOKUP(G283,'MITRA (REFERENSI)'!$A:$Z,25,FALSE)</f>
        <v>Mengurus Rumah Tangga</v>
      </c>
      <c r="J283" s="55" t="str">
        <f>VLOOKUP(G283,'MITRA (REFERENSI)'!$A:$Z,26,FALSE)</f>
        <v>#REF!</v>
      </c>
      <c r="K283" s="55" t="str">
        <f>VLOOKUP(G283,'MITRA (REFERENSI)'!$A:$Z,15,FALSE)</f>
        <v>+62 818-0779-0445</v>
      </c>
      <c r="L283" s="55" t="str">
        <f>VLOOKUP(G283,'MITRA (REFERENSI)'!$A:$Z,15,FALSE)</f>
        <v>+62 818-0779-0445</v>
      </c>
      <c r="M283" s="55" t="str">
        <f>IF(B283=1,'KELAS (REFERENSI)'!M283,IF(B283=2,'KELAS (REFERENSI)'!M298,IF(B283=3,'KELAS (REFERENSI)'!M313,IF(B283=4,'KELAS (REFERENSI)'!M328,""))))</f>
        <v/>
      </c>
      <c r="N283" s="55" t="str">
        <f>IF(B283=1,'KELAS (REFERENSI)'!N283,IF(B283=2,'KELAS (REFERENSI)'!N298,IF(B283=3,'KELAS (REFERENSI)'!N313,IF(B283=4,'KELAS (REFERENSI)'!N328,""))))</f>
        <v/>
      </c>
      <c r="O283" s="55" t="str">
        <f>IF(B283=1,'KELAS (REFERENSI)'!O283,IF(B283=2,'KELAS (REFERENSI)'!O298,IF(B283=3,'KELAS (REFERENSI)'!O313,IF(B283=4,'KELAS (REFERENSI)'!O328,""))))</f>
        <v/>
      </c>
      <c r="P283" s="55" t="str">
        <f>IF(B283=1,'KELAS (REFERENSI)'!P283,IF(B283=2,'KELAS (REFERENSI)'!P298,IF(B283=3,'KELAS (REFERENSI)'!P313,IF(B283=4,'KELAS (REFERENSI)'!P328,""))))</f>
        <v/>
      </c>
      <c r="Q283" s="55" t="str">
        <f t="shared" si="4"/>
        <v>BPS Kota Jakarta Timur</v>
      </c>
      <c r="R283" s="55" t="str">
        <f t="shared" si="56"/>
        <v>#REF!</v>
      </c>
      <c r="S283" s="55" t="str">
        <f t="shared" ref="S283:T283" si="291">S282</f>
        <v>15 Juni sampai dengan 31 Agustus 2026</v>
      </c>
      <c r="T283" s="55" t="str">
        <f t="shared" si="291"/>
        <v>31 Agustus 2026</v>
      </c>
      <c r="U283" s="59" t="str">
        <f>VLOOKUP(G283,'MITRA (REFERENSI)'!$A:$Z,17,FALSE)</f>
        <v>godelade737@gmail.com</v>
      </c>
      <c r="V283" s="59" t="str">
        <f>VLOOKUP(G283,'MITRA (REFERENSI)'!$A:$Z,11,FALSE)</f>
        <v>Pr</v>
      </c>
      <c r="W283" s="60"/>
      <c r="X283" s="61" t="s">
        <v>7084</v>
      </c>
      <c r="Y283" s="64" t="s">
        <v>4873</v>
      </c>
      <c r="Z283" s="62"/>
      <c r="AA283" s="63"/>
      <c r="AB283" s="62"/>
      <c r="AC283" s="62"/>
      <c r="AD283" s="62"/>
      <c r="AE283" s="62"/>
      <c r="AF283" s="62"/>
      <c r="AG283" s="72"/>
      <c r="AH283" s="72"/>
      <c r="AI283" s="72"/>
      <c r="AJ283" s="72"/>
      <c r="AK283" s="59" t="str">
        <f>VLOOKUP(G283,'MITRA (REFERENSI)'!$A:$Z,5,FALSE)</f>
        <v>Jalan Makmur 3 RT 8 RW 2 no 67</v>
      </c>
      <c r="AL283" s="59" t="str">
        <f>VLOOKUP(G283,'MITRA (REFERENSI)'!$A:$Z,13,FALSE)</f>
        <v>Mengurus Rumah Tangga</v>
      </c>
      <c r="AM283" s="59" t="str">
        <f>VLOOKUP(G283,'MITRA (REFERENSI)'!$A:$Z,14,FALSE)</f>
        <v/>
      </c>
    </row>
    <row r="284" ht="15.75" customHeight="1">
      <c r="A284" s="53" t="s">
        <v>5346</v>
      </c>
      <c r="B284" s="54">
        <v>1.0</v>
      </c>
      <c r="C284" s="54" t="s">
        <v>4896</v>
      </c>
      <c r="D284" s="55" t="str">
        <f t="shared" si="1"/>
        <v>1J</v>
      </c>
      <c r="E284" s="55" t="str">
        <f>VLOOKUP(D284,'KELAS (REFERENSI)'!$E$1:$J$68,6,FALSE)</f>
        <v>HARPER</v>
      </c>
      <c r="F284" s="56" t="str">
        <f t="shared" si="2"/>
        <v>PETUGAS.0283/SPK/SE/PML/3172/2026</v>
      </c>
      <c r="G284" s="61" t="s">
        <v>1001</v>
      </c>
      <c r="H284" s="56" t="str">
        <f>VLOOKUP(G284,'MITRA (REFERENSI)'!$A:$Z,16,FALSE)</f>
        <v>317222091114</v>
      </c>
      <c r="I284" s="56" t="str">
        <f>VLOOKUP(G284,'MITRA (REFERENSI)'!$A:$Z,25,FALSE)</f>
        <v>Mengurus Rumah Tangga</v>
      </c>
      <c r="J284" s="55" t="str">
        <f>VLOOKUP(G284,'MITRA (REFERENSI)'!$A:$Z,26,FALSE)</f>
        <v>#REF!</v>
      </c>
      <c r="K284" s="55" t="str">
        <f>VLOOKUP(G284,'MITRA (REFERENSI)'!$A:$Z,15,FALSE)</f>
        <v>+62 819-0557-6954</v>
      </c>
      <c r="L284" s="55" t="str">
        <f>VLOOKUP(G284,'MITRA (REFERENSI)'!$A:$Z,15,FALSE)</f>
        <v>+62 819-0557-6954</v>
      </c>
      <c r="M284" s="55" t="str">
        <f>IF(B284=1,'KELAS (REFERENSI)'!M284,IF(B284=2,'KELAS (REFERENSI)'!M299,IF(B284=3,'KELAS (REFERENSI)'!M314,IF(B284=4,'KELAS (REFERENSI)'!M329,""))))</f>
        <v/>
      </c>
      <c r="N284" s="55" t="str">
        <f>IF(B284=1,'KELAS (REFERENSI)'!N284,IF(B284=2,'KELAS (REFERENSI)'!N299,IF(B284=3,'KELAS (REFERENSI)'!N314,IF(B284=4,'KELAS (REFERENSI)'!N329,""))))</f>
        <v/>
      </c>
      <c r="O284" s="55" t="str">
        <f>IF(B284=1,'KELAS (REFERENSI)'!O284,IF(B284=2,'KELAS (REFERENSI)'!O299,IF(B284=3,'KELAS (REFERENSI)'!O314,IF(B284=4,'KELAS (REFERENSI)'!O329,""))))</f>
        <v/>
      </c>
      <c r="P284" s="55" t="str">
        <f>IF(B284=1,'KELAS (REFERENSI)'!P284,IF(B284=2,'KELAS (REFERENSI)'!P299,IF(B284=3,'KELAS (REFERENSI)'!P314,IF(B284=4,'KELAS (REFERENSI)'!P329,""))))</f>
        <v/>
      </c>
      <c r="Q284" s="55" t="str">
        <f t="shared" si="4"/>
        <v>BPS Kota Jakarta Timur</v>
      </c>
      <c r="R284" s="55" t="str">
        <f t="shared" si="56"/>
        <v>#REF!</v>
      </c>
      <c r="S284" s="55" t="str">
        <f t="shared" ref="S284:T284" si="292">S283</f>
        <v>15 Juni sampai dengan 31 Agustus 2026</v>
      </c>
      <c r="T284" s="55" t="str">
        <f t="shared" si="292"/>
        <v>31 Agustus 2026</v>
      </c>
      <c r="U284" s="59" t="str">
        <f>VLOOKUP(G284,'MITRA (REFERENSI)'!$A:$Z,17,FALSE)</f>
        <v>Dhewieshelow@gmail.com</v>
      </c>
      <c r="V284" s="59" t="str">
        <f>VLOOKUP(G284,'MITRA (REFERENSI)'!$A:$Z,11,FALSE)</f>
        <v>Pr</v>
      </c>
      <c r="W284" s="60"/>
      <c r="X284" s="61" t="s">
        <v>7084</v>
      </c>
      <c r="Y284" s="64" t="s">
        <v>4873</v>
      </c>
      <c r="Z284" s="62"/>
      <c r="AA284" s="63"/>
      <c r="AB284" s="62"/>
      <c r="AC284" s="62"/>
      <c r="AD284" s="62"/>
      <c r="AE284" s="62"/>
      <c r="AF284" s="62"/>
      <c r="AG284" s="72"/>
      <c r="AH284" s="72"/>
      <c r="AI284" s="72"/>
      <c r="AJ284" s="72"/>
      <c r="AK284" s="59" t="str">
        <f>VLOOKUP(G284,'MITRA (REFERENSI)'!$A:$Z,5,FALSE)</f>
        <v>Jalan suci no. 7 Gg. Nasim Badeh Rt 001 Rw 004</v>
      </c>
      <c r="AL284" s="59" t="str">
        <f>VLOOKUP(G284,'MITRA (REFERENSI)'!$A:$Z,13,FALSE)</f>
        <v>Mengurus Rumah Tangga</v>
      </c>
      <c r="AM284" s="59" t="str">
        <f>VLOOKUP(G284,'MITRA (REFERENSI)'!$A:$Z,14,FALSE)</f>
        <v/>
      </c>
    </row>
    <row r="285" ht="15.75" customHeight="1">
      <c r="A285" s="53" t="s">
        <v>5347</v>
      </c>
      <c r="B285" s="54">
        <v>1.0</v>
      </c>
      <c r="C285" s="54" t="s">
        <v>4896</v>
      </c>
      <c r="D285" s="55" t="str">
        <f t="shared" si="1"/>
        <v>1J</v>
      </c>
      <c r="E285" s="55" t="str">
        <f>VLOOKUP(D285,'KELAS (REFERENSI)'!$E$1:$J$68,6,FALSE)</f>
        <v>HARPER</v>
      </c>
      <c r="F285" s="56" t="str">
        <f t="shared" si="2"/>
        <v>PETUGAS.0284/SPK/SE/PML/3172/2026</v>
      </c>
      <c r="G285" s="61" t="s">
        <v>4118</v>
      </c>
      <c r="H285" s="56" t="str">
        <f>VLOOKUP(G285,'MITRA (REFERENSI)'!$A:$Z,16,FALSE)</f>
        <v>317222091794</v>
      </c>
      <c r="I285" s="56" t="str">
        <f>VLOOKUP(G285,'MITRA (REFERENSI)'!$A:$Z,25,FALSE)</f>
        <v>Kader PKK / Karang Taruna / Kader Lainnya</v>
      </c>
      <c r="J285" s="55" t="str">
        <f>VLOOKUP(G285,'MITRA (REFERENSI)'!$A:$Z,26,FALSE)</f>
        <v>#REF!</v>
      </c>
      <c r="K285" s="55" t="str">
        <f>VLOOKUP(G285,'MITRA (REFERENSI)'!$A:$Z,15,FALSE)</f>
        <v>+62 857-1018-7011</v>
      </c>
      <c r="L285" s="55" t="str">
        <f>VLOOKUP(G285,'MITRA (REFERENSI)'!$A:$Z,15,FALSE)</f>
        <v>+62 857-1018-7011</v>
      </c>
      <c r="M285" s="55" t="str">
        <f>IF(B285=1,'KELAS (REFERENSI)'!M285,IF(B285=2,'KELAS (REFERENSI)'!M300,IF(B285=3,'KELAS (REFERENSI)'!M315,IF(B285=4,'KELAS (REFERENSI)'!M330,""))))</f>
        <v/>
      </c>
      <c r="N285" s="55" t="str">
        <f>IF(B285=1,'KELAS (REFERENSI)'!N285,IF(B285=2,'KELAS (REFERENSI)'!N300,IF(B285=3,'KELAS (REFERENSI)'!N315,IF(B285=4,'KELAS (REFERENSI)'!N330,""))))</f>
        <v/>
      </c>
      <c r="O285" s="55" t="str">
        <f>IF(B285=1,'KELAS (REFERENSI)'!O285,IF(B285=2,'KELAS (REFERENSI)'!O300,IF(B285=3,'KELAS (REFERENSI)'!O315,IF(B285=4,'KELAS (REFERENSI)'!O330,""))))</f>
        <v/>
      </c>
      <c r="P285" s="55" t="str">
        <f>IF(B285=1,'KELAS (REFERENSI)'!P285,IF(B285=2,'KELAS (REFERENSI)'!P300,IF(B285=3,'KELAS (REFERENSI)'!P315,IF(B285=4,'KELAS (REFERENSI)'!P330,""))))</f>
        <v/>
      </c>
      <c r="Q285" s="55" t="str">
        <f t="shared" si="4"/>
        <v>BPS Kota Jakarta Timur</v>
      </c>
      <c r="R285" s="55" t="str">
        <f t="shared" si="56"/>
        <v>#REF!</v>
      </c>
      <c r="S285" s="55" t="str">
        <f t="shared" ref="S285:T285" si="293">S284</f>
        <v>15 Juni sampai dengan 31 Agustus 2026</v>
      </c>
      <c r="T285" s="55" t="str">
        <f t="shared" si="293"/>
        <v>31 Agustus 2026</v>
      </c>
      <c r="U285" s="59" t="str">
        <f>VLOOKUP(G285,'MITRA (REFERENSI)'!$A:$Z,17,FALSE)</f>
        <v>annisasufti@gmail.com</v>
      </c>
      <c r="V285" s="59" t="str">
        <f>VLOOKUP(G285,'MITRA (REFERENSI)'!$A:$Z,11,FALSE)</f>
        <v>Pr</v>
      </c>
      <c r="W285" s="60"/>
      <c r="X285" s="61" t="s">
        <v>7084</v>
      </c>
      <c r="Y285" s="64" t="s">
        <v>4873</v>
      </c>
      <c r="Z285" s="62"/>
      <c r="AA285" s="63"/>
      <c r="AB285" s="62"/>
      <c r="AC285" s="62"/>
      <c r="AD285" s="62"/>
      <c r="AE285" s="62"/>
      <c r="AF285" s="62"/>
      <c r="AG285" s="72"/>
      <c r="AH285" s="72"/>
      <c r="AI285" s="72"/>
      <c r="AJ285" s="72"/>
      <c r="AK285" s="59" t="str">
        <f>VLOOKUP(G285,'MITRA (REFERENSI)'!$A:$Z,5,FALSE)</f>
        <v>Gg. Attaubah Jl. H. Rafii sarfin Rt 07 Rw 01</v>
      </c>
      <c r="AL285" s="59" t="str">
        <f>VLOOKUP(G285,'MITRA (REFERENSI)'!$A:$Z,13,FALSE)</f>
        <v>Kader PKK / Karang Taruna / Kader Lainnya</v>
      </c>
      <c r="AM285" s="59" t="str">
        <f>VLOOKUP(G285,'MITRA (REFERENSI)'!$A:$Z,14,FALSE)</f>
        <v/>
      </c>
    </row>
    <row r="286" ht="15.75" customHeight="1">
      <c r="A286" s="53" t="s">
        <v>5348</v>
      </c>
      <c r="B286" s="54">
        <v>1.0</v>
      </c>
      <c r="C286" s="54" t="s">
        <v>4896</v>
      </c>
      <c r="D286" s="55" t="str">
        <f t="shared" si="1"/>
        <v>1J</v>
      </c>
      <c r="E286" s="55" t="str">
        <f>VLOOKUP(D286,'KELAS (REFERENSI)'!$E$1:$J$68,6,FALSE)</f>
        <v>HARPER</v>
      </c>
      <c r="F286" s="56" t="str">
        <f t="shared" si="2"/>
        <v>PETUGAS.0285/SPK/SE/PML/3172/2026</v>
      </c>
      <c r="G286" s="61" t="s">
        <v>499</v>
      </c>
      <c r="H286" s="56" t="str">
        <f>VLOOKUP(G286,'MITRA (REFERENSI)'!$A:$Z,16,FALSE)</f>
        <v>317222091076</v>
      </c>
      <c r="I286" s="56" t="str">
        <f>VLOOKUP(G286,'MITRA (REFERENSI)'!$A:$Z,25,FALSE)</f>
        <v>Kader PKK / Karang Taruna / Kader Lainnya</v>
      </c>
      <c r="J286" s="55" t="str">
        <f>VLOOKUP(G286,'MITRA (REFERENSI)'!$A:$Z,26,FALSE)</f>
        <v>#REF!</v>
      </c>
      <c r="K286" s="55" t="str">
        <f>VLOOKUP(G286,'MITRA (REFERENSI)'!$A:$Z,15,FALSE)</f>
        <v>+62 878-8575-4379</v>
      </c>
      <c r="L286" s="55" t="str">
        <f>VLOOKUP(G286,'MITRA (REFERENSI)'!$A:$Z,15,FALSE)</f>
        <v>+62 878-8575-4379</v>
      </c>
      <c r="M286" s="55" t="str">
        <f>IF(B286=1,'KELAS (REFERENSI)'!M286,IF(B286=2,'KELAS (REFERENSI)'!M301,IF(B286=3,'KELAS (REFERENSI)'!M316,IF(B286=4,'KELAS (REFERENSI)'!M331,""))))</f>
        <v/>
      </c>
      <c r="N286" s="55" t="str">
        <f>IF(B286=1,'KELAS (REFERENSI)'!N286,IF(B286=2,'KELAS (REFERENSI)'!N301,IF(B286=3,'KELAS (REFERENSI)'!N316,IF(B286=4,'KELAS (REFERENSI)'!N331,""))))</f>
        <v/>
      </c>
      <c r="O286" s="55" t="str">
        <f>IF(B286=1,'KELAS (REFERENSI)'!O286,IF(B286=2,'KELAS (REFERENSI)'!O301,IF(B286=3,'KELAS (REFERENSI)'!O316,IF(B286=4,'KELAS (REFERENSI)'!O331,""))))</f>
        <v/>
      </c>
      <c r="P286" s="55" t="str">
        <f>IF(B286=1,'KELAS (REFERENSI)'!P286,IF(B286=2,'KELAS (REFERENSI)'!P301,IF(B286=3,'KELAS (REFERENSI)'!P316,IF(B286=4,'KELAS (REFERENSI)'!P331,""))))</f>
        <v/>
      </c>
      <c r="Q286" s="55" t="str">
        <f t="shared" si="4"/>
        <v>BPS Kota Jakarta Timur</v>
      </c>
      <c r="R286" s="55" t="str">
        <f t="shared" si="56"/>
        <v>#REF!</v>
      </c>
      <c r="S286" s="55" t="str">
        <f t="shared" ref="S286:T286" si="294">S285</f>
        <v>15 Juni sampai dengan 31 Agustus 2026</v>
      </c>
      <c r="T286" s="55" t="str">
        <f t="shared" si="294"/>
        <v>31 Agustus 2026</v>
      </c>
      <c r="U286" s="59" t="str">
        <f>VLOOKUP(G286,'MITRA (REFERENSI)'!$A:$Z,17,FALSE)</f>
        <v>arliyanti799@gmail.com</v>
      </c>
      <c r="V286" s="59" t="str">
        <f>VLOOKUP(G286,'MITRA (REFERENSI)'!$A:$Z,11,FALSE)</f>
        <v>Pr</v>
      </c>
      <c r="W286" s="60"/>
      <c r="X286" s="61" t="s">
        <v>7084</v>
      </c>
      <c r="Y286" s="64" t="s">
        <v>4873</v>
      </c>
      <c r="Z286" s="62"/>
      <c r="AA286" s="63"/>
      <c r="AB286" s="62"/>
      <c r="AC286" s="62"/>
      <c r="AD286" s="62"/>
      <c r="AE286" s="62"/>
      <c r="AF286" s="62"/>
      <c r="AG286" s="72"/>
      <c r="AH286" s="72"/>
      <c r="AI286" s="72"/>
      <c r="AJ286" s="72"/>
      <c r="AK286" s="59" t="str">
        <f>VLOOKUP(G286,'MITRA (REFERENSI)'!$A:$Z,5,FALSE)</f>
        <v>Jl. SMP 188 RT002/RW04 NO.12</v>
      </c>
      <c r="AL286" s="59" t="str">
        <f>VLOOKUP(G286,'MITRA (REFERENSI)'!$A:$Z,13,FALSE)</f>
        <v>Kader PKK / Karang Taruna / Kader Lainnya</v>
      </c>
      <c r="AM286" s="59" t="str">
        <f>VLOOKUP(G286,'MITRA (REFERENSI)'!$A:$Z,14,FALSE)</f>
        <v/>
      </c>
    </row>
    <row r="287" ht="15.75" customHeight="1">
      <c r="A287" s="53" t="s">
        <v>5349</v>
      </c>
      <c r="B287" s="54">
        <v>1.0</v>
      </c>
      <c r="C287" s="54" t="s">
        <v>4896</v>
      </c>
      <c r="D287" s="55" t="str">
        <f t="shared" si="1"/>
        <v>1J</v>
      </c>
      <c r="E287" s="55" t="str">
        <f>VLOOKUP(D287,'KELAS (REFERENSI)'!$E$1:$J$68,6,FALSE)</f>
        <v>HARPER</v>
      </c>
      <c r="F287" s="56" t="str">
        <f t="shared" si="2"/>
        <v>PETUGAS.0286/SPK/SE/PML/3172/2026</v>
      </c>
      <c r="G287" s="61" t="s">
        <v>4377</v>
      </c>
      <c r="H287" s="56" t="str">
        <f>VLOOKUP(G287,'MITRA (REFERENSI)'!$A:$Z,16,FALSE)</f>
        <v>317222091118</v>
      </c>
      <c r="I287" s="56" t="str">
        <f>VLOOKUP(G287,'MITRA (REFERENSI)'!$A:$Z,25,FALSE)</f>
        <v>Kader PKK / Karang Taruna / Kader Lainnya</v>
      </c>
      <c r="J287" s="55" t="str">
        <f>VLOOKUP(G287,'MITRA (REFERENSI)'!$A:$Z,26,FALSE)</f>
        <v>#REF!</v>
      </c>
      <c r="K287" s="55" t="str">
        <f>VLOOKUP(G287,'MITRA (REFERENSI)'!$A:$Z,15,FALSE)</f>
        <v>+62 812-8821-4569</v>
      </c>
      <c r="L287" s="55" t="str">
        <f>VLOOKUP(G287,'MITRA (REFERENSI)'!$A:$Z,15,FALSE)</f>
        <v>+62 812-8821-4569</v>
      </c>
      <c r="M287" s="55" t="str">
        <f>IF(B287=1,'KELAS (REFERENSI)'!M287,IF(B287=2,'KELAS (REFERENSI)'!M302,IF(B287=3,'KELAS (REFERENSI)'!M317,IF(B287=4,'KELAS (REFERENSI)'!M332,""))))</f>
        <v/>
      </c>
      <c r="N287" s="55" t="str">
        <f>IF(B287=1,'KELAS (REFERENSI)'!N287,IF(B287=2,'KELAS (REFERENSI)'!N302,IF(B287=3,'KELAS (REFERENSI)'!N317,IF(B287=4,'KELAS (REFERENSI)'!N332,""))))</f>
        <v/>
      </c>
      <c r="O287" s="55" t="str">
        <f>IF(B287=1,'KELAS (REFERENSI)'!O287,IF(B287=2,'KELAS (REFERENSI)'!O302,IF(B287=3,'KELAS (REFERENSI)'!O317,IF(B287=4,'KELAS (REFERENSI)'!O332,""))))</f>
        <v/>
      </c>
      <c r="P287" s="55" t="str">
        <f>IF(B287=1,'KELAS (REFERENSI)'!P287,IF(B287=2,'KELAS (REFERENSI)'!P302,IF(B287=3,'KELAS (REFERENSI)'!P317,IF(B287=4,'KELAS (REFERENSI)'!P332,""))))</f>
        <v/>
      </c>
      <c r="Q287" s="55" t="str">
        <f t="shared" si="4"/>
        <v>BPS Kota Jakarta Timur</v>
      </c>
      <c r="R287" s="55" t="str">
        <f t="shared" si="56"/>
        <v>#REF!</v>
      </c>
      <c r="S287" s="55" t="str">
        <f t="shared" ref="S287:T287" si="295">S286</f>
        <v>15 Juni sampai dengan 31 Agustus 2026</v>
      </c>
      <c r="T287" s="55" t="str">
        <f t="shared" si="295"/>
        <v>31 Agustus 2026</v>
      </c>
      <c r="U287" s="59" t="str">
        <f>VLOOKUP(G287,'MITRA (REFERENSI)'!$A:$Z,17,FALSE)</f>
        <v>titinsumarni806@gmail.com</v>
      </c>
      <c r="V287" s="59" t="str">
        <f>VLOOKUP(G287,'MITRA (REFERENSI)'!$A:$Z,11,FALSE)</f>
        <v>Pr</v>
      </c>
      <c r="W287" s="60"/>
      <c r="X287" s="61" t="s">
        <v>7084</v>
      </c>
      <c r="Y287" s="64" t="s">
        <v>4873</v>
      </c>
      <c r="Z287" s="62"/>
      <c r="AA287" s="63"/>
      <c r="AB287" s="62"/>
      <c r="AC287" s="62"/>
      <c r="AD287" s="62"/>
      <c r="AE287" s="62"/>
      <c r="AF287" s="62"/>
      <c r="AG287" s="72"/>
      <c r="AH287" s="72"/>
      <c r="AI287" s="72"/>
      <c r="AJ287" s="72"/>
      <c r="AK287" s="59" t="str">
        <f>VLOOKUP(G287,'MITRA (REFERENSI)'!$A:$Z,5,FALSE)</f>
        <v>Jln Bungur 3 No.133 RT 010 RW 06</v>
      </c>
      <c r="AL287" s="59" t="str">
        <f>VLOOKUP(G287,'MITRA (REFERENSI)'!$A:$Z,13,FALSE)</f>
        <v>Kader PKK / Karang Taruna / Kader Lainnya</v>
      </c>
      <c r="AM287" s="59" t="str">
        <f>VLOOKUP(G287,'MITRA (REFERENSI)'!$A:$Z,14,FALSE)</f>
        <v/>
      </c>
    </row>
    <row r="288" ht="15.75" customHeight="1">
      <c r="A288" s="53" t="s">
        <v>5350</v>
      </c>
      <c r="B288" s="54">
        <v>1.0</v>
      </c>
      <c r="C288" s="54" t="s">
        <v>4896</v>
      </c>
      <c r="D288" s="55" t="str">
        <f t="shared" si="1"/>
        <v>1J</v>
      </c>
      <c r="E288" s="55" t="str">
        <f>VLOOKUP(D288,'KELAS (REFERENSI)'!$E$1:$J$68,6,FALSE)</f>
        <v>HARPER</v>
      </c>
      <c r="F288" s="56" t="str">
        <f t="shared" si="2"/>
        <v>PETUGAS.0287/SPK/SE/PML/3172/2026</v>
      </c>
      <c r="G288" s="61" t="s">
        <v>4763</v>
      </c>
      <c r="H288" s="56" t="str">
        <f>VLOOKUP(G288,'MITRA (REFERENSI)'!$A:$Z,16,FALSE)</f>
        <v>317222091191</v>
      </c>
      <c r="I288" s="56" t="str">
        <f>VLOOKUP(G288,'MITRA (REFERENSI)'!$A:$Z,25,FALSE)</f>
        <v>Kader PKK / Karang Taruna / Kader Lainnya</v>
      </c>
      <c r="J288" s="55" t="str">
        <f>VLOOKUP(G288,'MITRA (REFERENSI)'!$A:$Z,26,FALSE)</f>
        <v>#REF!</v>
      </c>
      <c r="K288" s="55" t="str">
        <f>VLOOKUP(G288,'MITRA (REFERENSI)'!$A:$Z,15,FALSE)</f>
        <v>+62 131-1279-992</v>
      </c>
      <c r="L288" s="55" t="str">
        <f>VLOOKUP(G288,'MITRA (REFERENSI)'!$A:$Z,15,FALSE)</f>
        <v>+62 131-1279-992</v>
      </c>
      <c r="M288" s="55" t="str">
        <f>IF(B288=1,'KELAS (REFERENSI)'!M288,IF(B288=2,'KELAS (REFERENSI)'!M303,IF(B288=3,'KELAS (REFERENSI)'!M318,IF(B288=4,'KELAS (REFERENSI)'!M333,""))))</f>
        <v/>
      </c>
      <c r="N288" s="55" t="str">
        <f>IF(B288=1,'KELAS (REFERENSI)'!N288,IF(B288=2,'KELAS (REFERENSI)'!N303,IF(B288=3,'KELAS (REFERENSI)'!N318,IF(B288=4,'KELAS (REFERENSI)'!N333,""))))</f>
        <v/>
      </c>
      <c r="O288" s="55" t="str">
        <f>IF(B288=1,'KELAS (REFERENSI)'!O288,IF(B288=2,'KELAS (REFERENSI)'!O303,IF(B288=3,'KELAS (REFERENSI)'!O318,IF(B288=4,'KELAS (REFERENSI)'!O333,""))))</f>
        <v/>
      </c>
      <c r="P288" s="55" t="str">
        <f>IF(B288=1,'KELAS (REFERENSI)'!P288,IF(B288=2,'KELAS (REFERENSI)'!P303,IF(B288=3,'KELAS (REFERENSI)'!P318,IF(B288=4,'KELAS (REFERENSI)'!P333,""))))</f>
        <v/>
      </c>
      <c r="Q288" s="55" t="str">
        <f t="shared" si="4"/>
        <v>BPS Kota Jakarta Timur</v>
      </c>
      <c r="R288" s="55" t="str">
        <f t="shared" si="56"/>
        <v>#REF!</v>
      </c>
      <c r="S288" s="55" t="str">
        <f t="shared" ref="S288:T288" si="296">S287</f>
        <v>15 Juni sampai dengan 31 Agustus 2026</v>
      </c>
      <c r="T288" s="55" t="str">
        <f t="shared" si="296"/>
        <v>31 Agustus 2026</v>
      </c>
      <c r="U288" s="59" t="str">
        <f>VLOOKUP(G288,'MITRA (REFERENSI)'!$A:$Z,17,FALSE)</f>
        <v>yustiarieningsih43@gmail.com</v>
      </c>
      <c r="V288" s="59" t="str">
        <f>VLOOKUP(G288,'MITRA (REFERENSI)'!$A:$Z,11,FALSE)</f>
        <v>Pr</v>
      </c>
      <c r="W288" s="60"/>
      <c r="X288" s="61" t="s">
        <v>7084</v>
      </c>
      <c r="Y288" s="64" t="s">
        <v>4873</v>
      </c>
      <c r="Z288" s="62"/>
      <c r="AA288" s="63"/>
      <c r="AB288" s="62"/>
      <c r="AC288" s="62"/>
      <c r="AD288" s="62"/>
      <c r="AE288" s="62"/>
      <c r="AF288" s="62"/>
      <c r="AG288" s="72"/>
      <c r="AH288" s="72"/>
      <c r="AI288" s="72"/>
      <c r="AJ288" s="72"/>
      <c r="AK288" s="59" t="str">
        <f>VLOOKUP(G288,'MITRA (REFERENSI)'!$A:$Z,5,FALSE)</f>
        <v>Jl. Manunggal 2 rt 011 rw 06 kel. Rambutan kec. Ciracas jakarta timur</v>
      </c>
      <c r="AL288" s="59" t="str">
        <f>VLOOKUP(G288,'MITRA (REFERENSI)'!$A:$Z,13,FALSE)</f>
        <v>Kader PKK / Karang Taruna / Kader Lainnya</v>
      </c>
      <c r="AM288" s="59" t="str">
        <f>VLOOKUP(G288,'MITRA (REFERENSI)'!$A:$Z,14,FALSE)</f>
        <v/>
      </c>
    </row>
    <row r="289" ht="15.75" customHeight="1">
      <c r="A289" s="53" t="s">
        <v>5351</v>
      </c>
      <c r="B289" s="54">
        <v>1.0</v>
      </c>
      <c r="C289" s="54" t="s">
        <v>4896</v>
      </c>
      <c r="D289" s="55" t="str">
        <f t="shared" si="1"/>
        <v>1J</v>
      </c>
      <c r="E289" s="55" t="str">
        <f>VLOOKUP(D289,'KELAS (REFERENSI)'!$E$1:$J$68,6,FALSE)</f>
        <v>HARPER</v>
      </c>
      <c r="F289" s="56" t="str">
        <f t="shared" si="2"/>
        <v>PETUGAS.0288/SPK/SE/PML/3172/2026</v>
      </c>
      <c r="G289" s="61" t="s">
        <v>3966</v>
      </c>
      <c r="H289" s="56" t="str">
        <f>VLOOKUP(G289,'MITRA (REFERENSI)'!$A:$Z,16,FALSE)</f>
        <v>317222091797</v>
      </c>
      <c r="I289" s="56" t="str">
        <f>VLOOKUP(G289,'MITRA (REFERENSI)'!$A:$Z,25,FALSE)</f>
        <v>Kader PKK / Karang Taruna / Kader Lainnya</v>
      </c>
      <c r="J289" s="55" t="str">
        <f>VLOOKUP(G289,'MITRA (REFERENSI)'!$A:$Z,26,FALSE)</f>
        <v>#REF!</v>
      </c>
      <c r="K289" s="55" t="str">
        <f>VLOOKUP(G289,'MITRA (REFERENSI)'!$A:$Z,15,FALSE)</f>
        <v>+62 856-8889-688</v>
      </c>
      <c r="L289" s="55" t="str">
        <f>VLOOKUP(G289,'MITRA (REFERENSI)'!$A:$Z,15,FALSE)</f>
        <v>+62 856-8889-688</v>
      </c>
      <c r="M289" s="55" t="str">
        <f>IF(B289=1,'KELAS (REFERENSI)'!M289,IF(B289=2,'KELAS (REFERENSI)'!M304,IF(B289=3,'KELAS (REFERENSI)'!M319,IF(B289=4,'KELAS (REFERENSI)'!M334,""))))</f>
        <v/>
      </c>
      <c r="N289" s="55" t="str">
        <f>IF(B289=1,'KELAS (REFERENSI)'!N289,IF(B289=2,'KELAS (REFERENSI)'!N304,IF(B289=3,'KELAS (REFERENSI)'!N319,IF(B289=4,'KELAS (REFERENSI)'!N334,""))))</f>
        <v/>
      </c>
      <c r="O289" s="55" t="str">
        <f>IF(B289=1,'KELAS (REFERENSI)'!O289,IF(B289=2,'KELAS (REFERENSI)'!O304,IF(B289=3,'KELAS (REFERENSI)'!O319,IF(B289=4,'KELAS (REFERENSI)'!O334,""))))</f>
        <v/>
      </c>
      <c r="P289" s="55" t="str">
        <f>IF(B289=1,'KELAS (REFERENSI)'!P289,IF(B289=2,'KELAS (REFERENSI)'!P304,IF(B289=3,'KELAS (REFERENSI)'!P319,IF(B289=4,'KELAS (REFERENSI)'!P334,""))))</f>
        <v/>
      </c>
      <c r="Q289" s="55" t="str">
        <f t="shared" si="4"/>
        <v>BPS Kota Jakarta Timur</v>
      </c>
      <c r="R289" s="55" t="str">
        <f t="shared" si="56"/>
        <v>#REF!</v>
      </c>
      <c r="S289" s="55" t="str">
        <f t="shared" ref="S289:T289" si="297">S288</f>
        <v>15 Juni sampai dengan 31 Agustus 2026</v>
      </c>
      <c r="T289" s="55" t="str">
        <f t="shared" si="297"/>
        <v>31 Agustus 2026</v>
      </c>
      <c r="U289" s="59" t="str">
        <f>VLOOKUP(G289,'MITRA (REFERENSI)'!$A:$Z,17,FALSE)</f>
        <v>ucha5589@gmail.com</v>
      </c>
      <c r="V289" s="59" t="str">
        <f>VLOOKUP(G289,'MITRA (REFERENSI)'!$A:$Z,11,FALSE)</f>
        <v>Pr</v>
      </c>
      <c r="W289" s="60"/>
      <c r="X289" s="61" t="s">
        <v>7084</v>
      </c>
      <c r="Y289" s="64" t="s">
        <v>4873</v>
      </c>
      <c r="Z289" s="62"/>
      <c r="AA289" s="63"/>
      <c r="AB289" s="62"/>
      <c r="AC289" s="62"/>
      <c r="AD289" s="62"/>
      <c r="AE289" s="62"/>
      <c r="AF289" s="62"/>
      <c r="AG289" s="72"/>
      <c r="AH289" s="72"/>
      <c r="AI289" s="72"/>
      <c r="AJ289" s="72"/>
      <c r="AK289" s="59" t="str">
        <f>VLOOKUP(G289,'MITRA (REFERENSI)'!$A:$Z,5,FALSE)</f>
        <v>Gg. H. Rafi'i Sarpin RT 012 RW 001</v>
      </c>
      <c r="AL289" s="59" t="str">
        <f>VLOOKUP(G289,'MITRA (REFERENSI)'!$A:$Z,13,FALSE)</f>
        <v>Kader PKK / Karang Taruna / Kader Lainnya</v>
      </c>
      <c r="AM289" s="59" t="str">
        <f>VLOOKUP(G289,'MITRA (REFERENSI)'!$A:$Z,14,FALSE)</f>
        <v/>
      </c>
    </row>
    <row r="290" ht="15.75" customHeight="1">
      <c r="A290" s="53" t="s">
        <v>5352</v>
      </c>
      <c r="B290" s="54">
        <v>1.0</v>
      </c>
      <c r="C290" s="54" t="s">
        <v>4896</v>
      </c>
      <c r="D290" s="55" t="str">
        <f t="shared" si="1"/>
        <v>1J</v>
      </c>
      <c r="E290" s="55" t="str">
        <f>VLOOKUP(D290,'KELAS (REFERENSI)'!$E$1:$J$68,6,FALSE)</f>
        <v>HARPER</v>
      </c>
      <c r="F290" s="56" t="str">
        <f t="shared" si="2"/>
        <v>PETUGAS.0289/SPK/SE/PML/3172/2026</v>
      </c>
      <c r="G290" s="61" t="s">
        <v>4011</v>
      </c>
      <c r="H290" s="56" t="str">
        <f>VLOOKUP(G290,'MITRA (REFERENSI)'!$A:$Z,16,FALSE)</f>
        <v>317222091134</v>
      </c>
      <c r="I290" s="56" t="str">
        <f>VLOOKUP(G290,'MITRA (REFERENSI)'!$A:$Z,25,FALSE)</f>
        <v>Kader PKK / Karang Taruna / Kader Lainnya</v>
      </c>
      <c r="J290" s="55" t="str">
        <f>VLOOKUP(G290,'MITRA (REFERENSI)'!$A:$Z,26,FALSE)</f>
        <v>#REF!</v>
      </c>
      <c r="K290" s="55" t="str">
        <f>VLOOKUP(G290,'MITRA (REFERENSI)'!$A:$Z,15,FALSE)</f>
        <v>+62 895-3433-97344</v>
      </c>
      <c r="L290" s="55" t="str">
        <f>VLOOKUP(G290,'MITRA (REFERENSI)'!$A:$Z,15,FALSE)</f>
        <v>+62 895-3433-97344</v>
      </c>
      <c r="M290" s="55" t="str">
        <f>IF(B290=1,'KELAS (REFERENSI)'!M290,IF(B290=2,'KELAS (REFERENSI)'!M305,IF(B290=3,'KELAS (REFERENSI)'!M320,IF(B290=4,'KELAS (REFERENSI)'!M335,""))))</f>
        <v/>
      </c>
      <c r="N290" s="55" t="str">
        <f>IF(B290=1,'KELAS (REFERENSI)'!N290,IF(B290=2,'KELAS (REFERENSI)'!N305,IF(B290=3,'KELAS (REFERENSI)'!N320,IF(B290=4,'KELAS (REFERENSI)'!N335,""))))</f>
        <v/>
      </c>
      <c r="O290" s="55" t="str">
        <f>IF(B290=1,'KELAS (REFERENSI)'!O290,IF(B290=2,'KELAS (REFERENSI)'!O305,IF(B290=3,'KELAS (REFERENSI)'!O320,IF(B290=4,'KELAS (REFERENSI)'!O335,""))))</f>
        <v/>
      </c>
      <c r="P290" s="55" t="str">
        <f>IF(B290=1,'KELAS (REFERENSI)'!P290,IF(B290=2,'KELAS (REFERENSI)'!P305,IF(B290=3,'KELAS (REFERENSI)'!P320,IF(B290=4,'KELAS (REFERENSI)'!P335,""))))</f>
        <v/>
      </c>
      <c r="Q290" s="55" t="str">
        <f t="shared" si="4"/>
        <v>BPS Kota Jakarta Timur</v>
      </c>
      <c r="R290" s="55" t="str">
        <f t="shared" si="56"/>
        <v>#REF!</v>
      </c>
      <c r="S290" s="55" t="str">
        <f t="shared" ref="S290:T290" si="298">S289</f>
        <v>15 Juni sampai dengan 31 Agustus 2026</v>
      </c>
      <c r="T290" s="55" t="str">
        <f t="shared" si="298"/>
        <v>31 Agustus 2026</v>
      </c>
      <c r="U290" s="59" t="str">
        <f>VLOOKUP(G290,'MITRA (REFERENSI)'!$A:$Z,17,FALSE)</f>
        <v>Srimardiyati432@gmail.com</v>
      </c>
      <c r="V290" s="59" t="str">
        <f>VLOOKUP(G290,'MITRA (REFERENSI)'!$A:$Z,11,FALSE)</f>
        <v>Pr</v>
      </c>
      <c r="W290" s="60"/>
      <c r="X290" s="61" t="s">
        <v>7084</v>
      </c>
      <c r="Y290" s="64" t="s">
        <v>4873</v>
      </c>
      <c r="Z290" s="62"/>
      <c r="AA290" s="63"/>
      <c r="AB290" s="62"/>
      <c r="AC290" s="62"/>
      <c r="AD290" s="62"/>
      <c r="AE290" s="62"/>
      <c r="AF290" s="62"/>
      <c r="AG290" s="72"/>
      <c r="AH290" s="72"/>
      <c r="AI290" s="72"/>
      <c r="AJ290" s="72"/>
      <c r="AK290" s="59" t="str">
        <f>VLOOKUP(G290,'MITRA (REFERENSI)'!$A:$Z,5,FALSE)</f>
        <v>Jl.Tanah merdeka rt004/006</v>
      </c>
      <c r="AL290" s="59" t="str">
        <f>VLOOKUP(G290,'MITRA (REFERENSI)'!$A:$Z,13,FALSE)</f>
        <v>Kader PKK / Karang Taruna / Kader Lainnya</v>
      </c>
      <c r="AM290" s="59" t="str">
        <f>VLOOKUP(G290,'MITRA (REFERENSI)'!$A:$Z,14,FALSE)</f>
        <v/>
      </c>
    </row>
    <row r="291" ht="15.75" customHeight="1">
      <c r="A291" s="53" t="s">
        <v>5353</v>
      </c>
      <c r="B291" s="54">
        <v>1.0</v>
      </c>
      <c r="C291" s="54" t="s">
        <v>4896</v>
      </c>
      <c r="D291" s="55" t="str">
        <f t="shared" si="1"/>
        <v>1J</v>
      </c>
      <c r="E291" s="55" t="str">
        <f>VLOOKUP(D291,'KELAS (REFERENSI)'!$E$1:$J$68,6,FALSE)</f>
        <v>HARPER</v>
      </c>
      <c r="F291" s="56" t="str">
        <f t="shared" si="2"/>
        <v>PETUGAS.0290/SPK/SE/PML/3172/2026</v>
      </c>
      <c r="G291" s="61" t="s">
        <v>2910</v>
      </c>
      <c r="H291" s="56" t="str">
        <f>VLOOKUP(G291,'MITRA (REFERENSI)'!$A:$Z,16,FALSE)</f>
        <v>317223030001</v>
      </c>
      <c r="I291" s="56" t="str">
        <f>VLOOKUP(G291,'MITRA (REFERENSI)'!$A:$Z,25,FALSE)</f>
        <v>Mengurus Rumah Tangga</v>
      </c>
      <c r="J291" s="55" t="str">
        <f>VLOOKUP(G291,'MITRA (REFERENSI)'!$A:$Z,26,FALSE)</f>
        <v>#REF!</v>
      </c>
      <c r="K291" s="55" t="str">
        <f>VLOOKUP(G291,'MITRA (REFERENSI)'!$A:$Z,15,FALSE)</f>
        <v>+62 895-2573-5991</v>
      </c>
      <c r="L291" s="55" t="str">
        <f>VLOOKUP(G291,'MITRA (REFERENSI)'!$A:$Z,15,FALSE)</f>
        <v>+62 895-2573-5991</v>
      </c>
      <c r="M291" s="55" t="str">
        <f>IF(B291=1,'KELAS (REFERENSI)'!M291,IF(B291=2,'KELAS (REFERENSI)'!M306,IF(B291=3,'KELAS (REFERENSI)'!M321,IF(B291=4,'KELAS (REFERENSI)'!M336,""))))</f>
        <v/>
      </c>
      <c r="N291" s="55" t="str">
        <f>IF(B291=1,'KELAS (REFERENSI)'!N291,IF(B291=2,'KELAS (REFERENSI)'!N306,IF(B291=3,'KELAS (REFERENSI)'!N321,IF(B291=4,'KELAS (REFERENSI)'!N336,""))))</f>
        <v/>
      </c>
      <c r="O291" s="55" t="str">
        <f>IF(B291=1,'KELAS (REFERENSI)'!O291,IF(B291=2,'KELAS (REFERENSI)'!O306,IF(B291=3,'KELAS (REFERENSI)'!O321,IF(B291=4,'KELAS (REFERENSI)'!O336,""))))</f>
        <v/>
      </c>
      <c r="P291" s="55" t="str">
        <f>IF(B291=1,'KELAS (REFERENSI)'!P291,IF(B291=2,'KELAS (REFERENSI)'!P306,IF(B291=3,'KELAS (REFERENSI)'!P321,IF(B291=4,'KELAS (REFERENSI)'!P336,""))))</f>
        <v/>
      </c>
      <c r="Q291" s="55" t="str">
        <f t="shared" si="4"/>
        <v>BPS Kota Jakarta Timur</v>
      </c>
      <c r="R291" s="55" t="str">
        <f t="shared" si="56"/>
        <v>#REF!</v>
      </c>
      <c r="S291" s="55" t="str">
        <f t="shared" ref="S291:T291" si="299">S290</f>
        <v>15 Juni sampai dengan 31 Agustus 2026</v>
      </c>
      <c r="T291" s="55" t="str">
        <f t="shared" si="299"/>
        <v>31 Agustus 2026</v>
      </c>
      <c r="U291" s="59" t="str">
        <f>VLOOKUP(G291,'MITRA (REFERENSI)'!$A:$Z,17,FALSE)</f>
        <v>ainitanjung883@gmail.com</v>
      </c>
      <c r="V291" s="59" t="str">
        <f>VLOOKUP(G291,'MITRA (REFERENSI)'!$A:$Z,11,FALSE)</f>
        <v>Pr</v>
      </c>
      <c r="W291" s="60"/>
      <c r="X291" s="61" t="s">
        <v>7084</v>
      </c>
      <c r="Y291" s="64" t="s">
        <v>4873</v>
      </c>
      <c r="Z291" s="62"/>
      <c r="AA291" s="63"/>
      <c r="AB291" s="62"/>
      <c r="AC291" s="62"/>
      <c r="AD291" s="62"/>
      <c r="AE291" s="62"/>
      <c r="AF291" s="62"/>
      <c r="AG291" s="72"/>
      <c r="AH291" s="72"/>
      <c r="AI291" s="72"/>
      <c r="AJ291" s="72"/>
      <c r="AK291" s="59" t="str">
        <f>VLOOKUP(G291,'MITRA (REFERENSI)'!$A:$Z,5,FALSE)</f>
        <v>Jl. Haji Gemon no.35 rt 003/001</v>
      </c>
      <c r="AL291" s="59" t="str">
        <f>VLOOKUP(G291,'MITRA (REFERENSI)'!$A:$Z,13,FALSE)</f>
        <v>Mengurus Rumah Tangga</v>
      </c>
      <c r="AM291" s="59" t="str">
        <f>VLOOKUP(G291,'MITRA (REFERENSI)'!$A:$Z,14,FALSE)</f>
        <v/>
      </c>
    </row>
    <row r="292" ht="15.75" customHeight="1">
      <c r="A292" s="53" t="s">
        <v>5354</v>
      </c>
      <c r="B292" s="54">
        <v>1.0</v>
      </c>
      <c r="C292" s="54" t="s">
        <v>4896</v>
      </c>
      <c r="D292" s="55" t="str">
        <f t="shared" si="1"/>
        <v>1J</v>
      </c>
      <c r="E292" s="55" t="str">
        <f>VLOOKUP(D292,'KELAS (REFERENSI)'!$E$1:$J$68,6,FALSE)</f>
        <v>HARPER</v>
      </c>
      <c r="F292" s="56" t="str">
        <f t="shared" si="2"/>
        <v>PETUGAS.0291/SPK/SE/PML/3172/2026</v>
      </c>
      <c r="G292" s="61" t="s">
        <v>2738</v>
      </c>
      <c r="H292" s="56" t="str">
        <f>VLOOKUP(G292,'MITRA (REFERENSI)'!$A:$Z,16,FALSE)</f>
        <v>317222091180</v>
      </c>
      <c r="I292" s="56" t="str">
        <f>VLOOKUP(G292,'MITRA (REFERENSI)'!$A:$Z,25,FALSE)</f>
        <v>Kader PKK / Karang Taruna / Kader Lainnya</v>
      </c>
      <c r="J292" s="55" t="str">
        <f>VLOOKUP(G292,'MITRA (REFERENSI)'!$A:$Z,26,FALSE)</f>
        <v>#REF!</v>
      </c>
      <c r="K292" s="55" t="str">
        <f>VLOOKUP(G292,'MITRA (REFERENSI)'!$A:$Z,15,FALSE)</f>
        <v>+62 895-0502-0327</v>
      </c>
      <c r="L292" s="55" t="str">
        <f>VLOOKUP(G292,'MITRA (REFERENSI)'!$A:$Z,15,FALSE)</f>
        <v>+62 895-0502-0327</v>
      </c>
      <c r="M292" s="55" t="str">
        <f>IF(B292=1,'KELAS (REFERENSI)'!M292,IF(B292=2,'KELAS (REFERENSI)'!M307,IF(B292=3,'KELAS (REFERENSI)'!M322,IF(B292=4,'KELAS (REFERENSI)'!M337,""))))</f>
        <v/>
      </c>
      <c r="N292" s="55" t="str">
        <f>IF(B292=1,'KELAS (REFERENSI)'!N292,IF(B292=2,'KELAS (REFERENSI)'!N307,IF(B292=3,'KELAS (REFERENSI)'!N322,IF(B292=4,'KELAS (REFERENSI)'!N337,""))))</f>
        <v/>
      </c>
      <c r="O292" s="55" t="str">
        <f>IF(B292=1,'KELAS (REFERENSI)'!O292,IF(B292=2,'KELAS (REFERENSI)'!O307,IF(B292=3,'KELAS (REFERENSI)'!O322,IF(B292=4,'KELAS (REFERENSI)'!O337,""))))</f>
        <v/>
      </c>
      <c r="P292" s="55" t="str">
        <f>IF(B292=1,'KELAS (REFERENSI)'!P292,IF(B292=2,'KELAS (REFERENSI)'!P307,IF(B292=3,'KELAS (REFERENSI)'!P322,IF(B292=4,'KELAS (REFERENSI)'!P337,""))))</f>
        <v/>
      </c>
      <c r="Q292" s="55" t="str">
        <f t="shared" si="4"/>
        <v>BPS Kota Jakarta Timur</v>
      </c>
      <c r="R292" s="55" t="str">
        <f t="shared" si="56"/>
        <v>#REF!</v>
      </c>
      <c r="S292" s="55" t="str">
        <f t="shared" ref="S292:T292" si="300">S291</f>
        <v>15 Juni sampai dengan 31 Agustus 2026</v>
      </c>
      <c r="T292" s="55" t="str">
        <f t="shared" si="300"/>
        <v>31 Agustus 2026</v>
      </c>
      <c r="U292" s="59" t="str">
        <f>VLOOKUP(G292,'MITRA (REFERENSI)'!$A:$Z,17,FALSE)</f>
        <v>nila201521@gmail.com</v>
      </c>
      <c r="V292" s="59" t="str">
        <f>VLOOKUP(G292,'MITRA (REFERENSI)'!$A:$Z,11,FALSE)</f>
        <v>Pr</v>
      </c>
      <c r="W292" s="60"/>
      <c r="X292" s="61" t="s">
        <v>7084</v>
      </c>
      <c r="Y292" s="64" t="s">
        <v>4873</v>
      </c>
      <c r="Z292" s="62"/>
      <c r="AA292" s="63"/>
      <c r="AB292" s="62"/>
      <c r="AC292" s="62"/>
      <c r="AD292" s="62"/>
      <c r="AE292" s="62"/>
      <c r="AF292" s="62"/>
      <c r="AG292" s="72"/>
      <c r="AH292" s="72"/>
      <c r="AI292" s="72"/>
      <c r="AJ292" s="72"/>
      <c r="AK292" s="59" t="str">
        <f>VLOOKUP(G292,'MITRA (REFERENSI)'!$A:$Z,5,FALSE)</f>
        <v>jalan bungur Rt.015 Rw.006 no.12</v>
      </c>
      <c r="AL292" s="59" t="str">
        <f>VLOOKUP(G292,'MITRA (REFERENSI)'!$A:$Z,13,FALSE)</f>
        <v>Kader PKK / Karang Taruna / Kader Lainnya</v>
      </c>
      <c r="AM292" s="59" t="str">
        <f>VLOOKUP(G292,'MITRA (REFERENSI)'!$A:$Z,14,FALSE)</f>
        <v/>
      </c>
    </row>
    <row r="293" ht="15.75" customHeight="1">
      <c r="A293" s="53" t="s">
        <v>5355</v>
      </c>
      <c r="B293" s="54">
        <v>1.0</v>
      </c>
      <c r="C293" s="54" t="s">
        <v>4896</v>
      </c>
      <c r="D293" s="55" t="str">
        <f t="shared" si="1"/>
        <v>1J</v>
      </c>
      <c r="E293" s="55" t="str">
        <f>VLOOKUP(D293,'KELAS (REFERENSI)'!$E$1:$J$68,6,FALSE)</f>
        <v>HARPER</v>
      </c>
      <c r="F293" s="56" t="str">
        <f t="shared" si="2"/>
        <v>PETUGAS.0292/SPK/SE/PML/3172/2026</v>
      </c>
      <c r="G293" s="61" t="s">
        <v>3132</v>
      </c>
      <c r="H293" s="56" t="str">
        <f>VLOOKUP(G293,'MITRA (REFERENSI)'!$A:$Z,16,FALSE)</f>
        <v>317222091822</v>
      </c>
      <c r="I293" s="56" t="str">
        <f>VLOOKUP(G293,'MITRA (REFERENSI)'!$A:$Z,25,FALSE)</f>
        <v>Kader PKK / Karang Taruna / Kader Lainnya</v>
      </c>
      <c r="J293" s="55" t="str">
        <f>VLOOKUP(G293,'MITRA (REFERENSI)'!$A:$Z,26,FALSE)</f>
        <v>#REF!</v>
      </c>
      <c r="K293" s="55" t="str">
        <f>VLOOKUP(G293,'MITRA (REFERENSI)'!$A:$Z,15,FALSE)</f>
        <v>+62 081-2950-75925</v>
      </c>
      <c r="L293" s="55" t="str">
        <f>VLOOKUP(G293,'MITRA (REFERENSI)'!$A:$Z,15,FALSE)</f>
        <v>+62 081-2950-75925</v>
      </c>
      <c r="M293" s="55" t="str">
        <f>IF(B293=1,'KELAS (REFERENSI)'!M293,IF(B293=2,'KELAS (REFERENSI)'!M308,IF(B293=3,'KELAS (REFERENSI)'!M323,IF(B293=4,'KELAS (REFERENSI)'!M338,""))))</f>
        <v/>
      </c>
      <c r="N293" s="55" t="str">
        <f>IF(B293=1,'KELAS (REFERENSI)'!N293,IF(B293=2,'KELAS (REFERENSI)'!N308,IF(B293=3,'KELAS (REFERENSI)'!N323,IF(B293=4,'KELAS (REFERENSI)'!N338,""))))</f>
        <v/>
      </c>
      <c r="O293" s="55" t="str">
        <f>IF(B293=1,'KELAS (REFERENSI)'!O293,IF(B293=2,'KELAS (REFERENSI)'!O308,IF(B293=3,'KELAS (REFERENSI)'!O323,IF(B293=4,'KELAS (REFERENSI)'!O338,""))))</f>
        <v/>
      </c>
      <c r="P293" s="55" t="str">
        <f>IF(B293=1,'KELAS (REFERENSI)'!P293,IF(B293=2,'KELAS (REFERENSI)'!P308,IF(B293=3,'KELAS (REFERENSI)'!P323,IF(B293=4,'KELAS (REFERENSI)'!P338,""))))</f>
        <v/>
      </c>
      <c r="Q293" s="55" t="str">
        <f t="shared" si="4"/>
        <v>BPS Kota Jakarta Timur</v>
      </c>
      <c r="R293" s="55" t="str">
        <f t="shared" si="56"/>
        <v>#REF!</v>
      </c>
      <c r="S293" s="55" t="str">
        <f t="shared" ref="S293:T293" si="301">S292</f>
        <v>15 Juni sampai dengan 31 Agustus 2026</v>
      </c>
      <c r="T293" s="55" t="str">
        <f t="shared" si="301"/>
        <v>31 Agustus 2026</v>
      </c>
      <c r="U293" s="59" t="str">
        <f>VLOOKUP(G293,'MITRA (REFERENSI)'!$A:$Z,17,FALSE)</f>
        <v>Purnamatampubolon1975@gmail.com</v>
      </c>
      <c r="V293" s="59" t="str">
        <f>VLOOKUP(G293,'MITRA (REFERENSI)'!$A:$Z,11,FALSE)</f>
        <v>Pr</v>
      </c>
      <c r="W293" s="60"/>
      <c r="X293" s="61" t="s">
        <v>7084</v>
      </c>
      <c r="Y293" s="64" t="s">
        <v>4873</v>
      </c>
      <c r="Z293" s="62"/>
      <c r="AA293" s="63"/>
      <c r="AB293" s="62"/>
      <c r="AC293" s="62"/>
      <c r="AD293" s="62"/>
      <c r="AE293" s="62"/>
      <c r="AF293" s="62"/>
      <c r="AG293" s="72"/>
      <c r="AH293" s="72"/>
      <c r="AI293" s="72"/>
      <c r="AJ293" s="72"/>
      <c r="AK293" s="59" t="str">
        <f>VLOOKUP(G293,'MITRA (REFERENSI)'!$A:$Z,5,FALSE)</f>
        <v>Jl tanah merdeka rt006/06 No 38b</v>
      </c>
      <c r="AL293" s="59" t="str">
        <f>VLOOKUP(G293,'MITRA (REFERENSI)'!$A:$Z,13,FALSE)</f>
        <v>Kader PKK / Karang Taruna / Kader Lainnya</v>
      </c>
      <c r="AM293" s="59" t="str">
        <f>VLOOKUP(G293,'MITRA (REFERENSI)'!$A:$Z,14,FALSE)</f>
        <v/>
      </c>
    </row>
    <row r="294" ht="15.75" customHeight="1">
      <c r="A294" s="53" t="s">
        <v>5356</v>
      </c>
      <c r="B294" s="54">
        <v>1.0</v>
      </c>
      <c r="C294" s="54" t="s">
        <v>4896</v>
      </c>
      <c r="D294" s="55" t="str">
        <f t="shared" si="1"/>
        <v>1J</v>
      </c>
      <c r="E294" s="55" t="str">
        <f>VLOOKUP(D294,'KELAS (REFERENSI)'!$E$1:$J$68,6,FALSE)</f>
        <v>HARPER</v>
      </c>
      <c r="F294" s="56" t="str">
        <f t="shared" si="2"/>
        <v>PETUGAS.0293/SPK/SE/PML/3172/2026</v>
      </c>
      <c r="G294" s="61" t="s">
        <v>4082</v>
      </c>
      <c r="H294" s="56" t="str">
        <f>VLOOKUP(G294,'MITRA (REFERENSI)'!$A:$Z,16,FALSE)</f>
        <v>317222091336</v>
      </c>
      <c r="I294" s="56" t="str">
        <f>VLOOKUP(G294,'MITRA (REFERENSI)'!$A:$Z,25,FALSE)</f>
        <v>Kader PKK / Karang Taruna / Kader Lainnya</v>
      </c>
      <c r="J294" s="55" t="str">
        <f>VLOOKUP(G294,'MITRA (REFERENSI)'!$A:$Z,26,FALSE)</f>
        <v>#REF!</v>
      </c>
      <c r="K294" s="55" t="str">
        <f>VLOOKUP(G294,'MITRA (REFERENSI)'!$A:$Z,15,FALSE)</f>
        <v>+62 838-9333-1811</v>
      </c>
      <c r="L294" s="55" t="str">
        <f>VLOOKUP(G294,'MITRA (REFERENSI)'!$A:$Z,15,FALSE)</f>
        <v>+62 838-9333-1811</v>
      </c>
      <c r="M294" s="55" t="str">
        <f>IF(B294=1,'KELAS (REFERENSI)'!M294,IF(B294=2,'KELAS (REFERENSI)'!M309,IF(B294=3,'KELAS (REFERENSI)'!M324,IF(B294=4,'KELAS (REFERENSI)'!M339,""))))</f>
        <v/>
      </c>
      <c r="N294" s="55" t="str">
        <f>IF(B294=1,'KELAS (REFERENSI)'!N294,IF(B294=2,'KELAS (REFERENSI)'!N309,IF(B294=3,'KELAS (REFERENSI)'!N324,IF(B294=4,'KELAS (REFERENSI)'!N339,""))))</f>
        <v/>
      </c>
      <c r="O294" s="55" t="str">
        <f>IF(B294=1,'KELAS (REFERENSI)'!O294,IF(B294=2,'KELAS (REFERENSI)'!O309,IF(B294=3,'KELAS (REFERENSI)'!O324,IF(B294=4,'KELAS (REFERENSI)'!O339,""))))</f>
        <v/>
      </c>
      <c r="P294" s="55" t="str">
        <f>IF(B294=1,'KELAS (REFERENSI)'!P294,IF(B294=2,'KELAS (REFERENSI)'!P309,IF(B294=3,'KELAS (REFERENSI)'!P324,IF(B294=4,'KELAS (REFERENSI)'!P339,""))))</f>
        <v/>
      </c>
      <c r="Q294" s="55" t="str">
        <f t="shared" si="4"/>
        <v>BPS Kota Jakarta Timur</v>
      </c>
      <c r="R294" s="55" t="str">
        <f t="shared" si="56"/>
        <v>#REF!</v>
      </c>
      <c r="S294" s="55" t="str">
        <f t="shared" ref="S294:T294" si="302">S293</f>
        <v>15 Juni sampai dengan 31 Agustus 2026</v>
      </c>
      <c r="T294" s="55" t="str">
        <f t="shared" si="302"/>
        <v>31 Agustus 2026</v>
      </c>
      <c r="U294" s="59" t="str">
        <f>VLOOKUP(G294,'MITRA (REFERENSI)'!$A:$Z,17,FALSE)</f>
        <v>sw89593@gmail.com</v>
      </c>
      <c r="V294" s="59" t="str">
        <f>VLOOKUP(G294,'MITRA (REFERENSI)'!$A:$Z,11,FALSE)</f>
        <v>Pr</v>
      </c>
      <c r="W294" s="60"/>
      <c r="X294" s="61" t="s">
        <v>7084</v>
      </c>
      <c r="Y294" s="64" t="s">
        <v>4873</v>
      </c>
      <c r="Z294" s="62"/>
      <c r="AA294" s="63"/>
      <c r="AB294" s="62"/>
      <c r="AC294" s="62"/>
      <c r="AD294" s="62"/>
      <c r="AE294" s="62"/>
      <c r="AF294" s="62"/>
      <c r="AG294" s="72"/>
      <c r="AH294" s="72"/>
      <c r="AI294" s="72"/>
      <c r="AJ294" s="72"/>
      <c r="AK294" s="59" t="str">
        <f>VLOOKUP(G294,'MITRA (REFERENSI)'!$A:$Z,5,FALSE)</f>
        <v>Jl.kp Jati no 27. RT 014/RW 003</v>
      </c>
      <c r="AL294" s="59" t="str">
        <f>VLOOKUP(G294,'MITRA (REFERENSI)'!$A:$Z,13,FALSE)</f>
        <v>Kader PKK / Karang Taruna / Kader Lainnya</v>
      </c>
      <c r="AM294" s="59" t="str">
        <f>VLOOKUP(G294,'MITRA (REFERENSI)'!$A:$Z,14,FALSE)</f>
        <v/>
      </c>
    </row>
    <row r="295" ht="15.75" customHeight="1">
      <c r="A295" s="53" t="s">
        <v>5357</v>
      </c>
      <c r="B295" s="54">
        <v>1.0</v>
      </c>
      <c r="C295" s="54" t="s">
        <v>4896</v>
      </c>
      <c r="D295" s="55" t="str">
        <f t="shared" si="1"/>
        <v>1J</v>
      </c>
      <c r="E295" s="55" t="str">
        <f>VLOOKUP(D295,'KELAS (REFERENSI)'!$E$1:$J$68,6,FALSE)</f>
        <v>HARPER</v>
      </c>
      <c r="F295" s="56" t="str">
        <f t="shared" si="2"/>
        <v>PETUGAS.0294/SPK/SE/PML/3172/2026</v>
      </c>
      <c r="G295" s="61" t="s">
        <v>1685</v>
      </c>
      <c r="H295" s="56" t="str">
        <f>VLOOKUP(G295,'MITRA (REFERENSI)'!$A:$Z,16,FALSE)</f>
        <v>317222100810</v>
      </c>
      <c r="I295" s="56" t="str">
        <f>VLOOKUP(G295,'MITRA (REFERENSI)'!$A:$Z,25,FALSE)</f>
        <v>Kader PKK / Karang Taruna / Kader Lainnya</v>
      </c>
      <c r="J295" s="55" t="str">
        <f>VLOOKUP(G295,'MITRA (REFERENSI)'!$A:$Z,26,FALSE)</f>
        <v>#REF!</v>
      </c>
      <c r="K295" s="55" t="str">
        <f>VLOOKUP(G295,'MITRA (REFERENSI)'!$A:$Z,15,FALSE)</f>
        <v>+62 812-9314-2753</v>
      </c>
      <c r="L295" s="55" t="str">
        <f>VLOOKUP(G295,'MITRA (REFERENSI)'!$A:$Z,15,FALSE)</f>
        <v>+62 812-9314-2753</v>
      </c>
      <c r="M295" s="55" t="str">
        <f>IF(B295=1,'KELAS (REFERENSI)'!M295,IF(B295=2,'KELAS (REFERENSI)'!M310,IF(B295=3,'KELAS (REFERENSI)'!M325,IF(B295=4,'KELAS (REFERENSI)'!M340,""))))</f>
        <v/>
      </c>
      <c r="N295" s="55" t="str">
        <f>IF(B295=1,'KELAS (REFERENSI)'!N295,IF(B295=2,'KELAS (REFERENSI)'!N310,IF(B295=3,'KELAS (REFERENSI)'!N325,IF(B295=4,'KELAS (REFERENSI)'!N340,""))))</f>
        <v/>
      </c>
      <c r="O295" s="55" t="str">
        <f>IF(B295=1,'KELAS (REFERENSI)'!O295,IF(B295=2,'KELAS (REFERENSI)'!O310,IF(B295=3,'KELAS (REFERENSI)'!O325,IF(B295=4,'KELAS (REFERENSI)'!O340,""))))</f>
        <v/>
      </c>
      <c r="P295" s="55" t="str">
        <f>IF(B295=1,'KELAS (REFERENSI)'!P295,IF(B295=2,'KELAS (REFERENSI)'!P310,IF(B295=3,'KELAS (REFERENSI)'!P325,IF(B295=4,'KELAS (REFERENSI)'!P340,""))))</f>
        <v/>
      </c>
      <c r="Q295" s="55" t="str">
        <f t="shared" si="4"/>
        <v>BPS Kota Jakarta Timur</v>
      </c>
      <c r="R295" s="55" t="str">
        <f t="shared" si="56"/>
        <v>#REF!</v>
      </c>
      <c r="S295" s="55" t="str">
        <f t="shared" ref="S295:T295" si="303">S294</f>
        <v>15 Juni sampai dengan 31 Agustus 2026</v>
      </c>
      <c r="T295" s="55" t="str">
        <f t="shared" si="303"/>
        <v>31 Agustus 2026</v>
      </c>
      <c r="U295" s="59" t="str">
        <f>VLOOKUP(G295,'MITRA (REFERENSI)'!$A:$Z,17,FALSE)</f>
        <v>hildacute659@gmail.com</v>
      </c>
      <c r="V295" s="59" t="str">
        <f>VLOOKUP(G295,'MITRA (REFERENSI)'!$A:$Z,11,FALSE)</f>
        <v>Pr</v>
      </c>
      <c r="W295" s="60"/>
      <c r="X295" s="61" t="s">
        <v>7084</v>
      </c>
      <c r="Y295" s="64" t="s">
        <v>4873</v>
      </c>
      <c r="Z295" s="62"/>
      <c r="AA295" s="63"/>
      <c r="AB295" s="62"/>
      <c r="AC295" s="62"/>
      <c r="AD295" s="62"/>
      <c r="AE295" s="62"/>
      <c r="AF295" s="62"/>
      <c r="AG295" s="72"/>
      <c r="AH295" s="72"/>
      <c r="AI295" s="72"/>
      <c r="AJ295" s="72"/>
      <c r="AK295" s="59" t="str">
        <f>VLOOKUP(G295,'MITRA (REFERENSI)'!$A:$Z,5,FALSE)</f>
        <v>Kav Rambutan RT 013/RW 003 Kel Rambutan kec Ciracas</v>
      </c>
      <c r="AL295" s="59" t="str">
        <f>VLOOKUP(G295,'MITRA (REFERENSI)'!$A:$Z,13,FALSE)</f>
        <v>Kader PKK / Karang Taruna / Kader Lainnya</v>
      </c>
      <c r="AM295" s="59" t="str">
        <f>VLOOKUP(G295,'MITRA (REFERENSI)'!$A:$Z,14,FALSE)</f>
        <v/>
      </c>
    </row>
    <row r="296" ht="15.75" customHeight="1">
      <c r="A296" s="53" t="s">
        <v>5358</v>
      </c>
      <c r="B296" s="54">
        <v>1.0</v>
      </c>
      <c r="C296" s="54" t="s">
        <v>4896</v>
      </c>
      <c r="D296" s="55" t="str">
        <f t="shared" si="1"/>
        <v>1J</v>
      </c>
      <c r="E296" s="55" t="str">
        <f>VLOOKUP(D296,'KELAS (REFERENSI)'!$E$1:$J$68,6,FALSE)</f>
        <v>HARPER</v>
      </c>
      <c r="F296" s="56" t="str">
        <f t="shared" si="2"/>
        <v>PETUGAS.0295/SPK/SE/PML/3172/2026</v>
      </c>
      <c r="G296" s="61" t="s">
        <v>450</v>
      </c>
      <c r="H296" s="56" t="str">
        <f>VLOOKUP(G296,'MITRA (REFERENSI)'!$A:$Z,16,FALSE)</f>
        <v>317222092311</v>
      </c>
      <c r="I296" s="56" t="str">
        <f>VLOOKUP(G296,'MITRA (REFERENSI)'!$A:$Z,25,FALSE)</f>
        <v>Kader PKK / Karang Taruna / Kader Lainnya</v>
      </c>
      <c r="J296" s="55" t="str">
        <f>VLOOKUP(G296,'MITRA (REFERENSI)'!$A:$Z,26,FALSE)</f>
        <v>#REF!</v>
      </c>
      <c r="K296" s="55" t="str">
        <f>VLOOKUP(G296,'MITRA (REFERENSI)'!$A:$Z,15,FALSE)</f>
        <v>+62 821-1313-1295</v>
      </c>
      <c r="L296" s="55" t="str">
        <f>VLOOKUP(G296,'MITRA (REFERENSI)'!$A:$Z,15,FALSE)</f>
        <v>+62 821-1313-1295</v>
      </c>
      <c r="M296" s="55" t="str">
        <f>IF(B296=1,'KELAS (REFERENSI)'!M296,IF(B296=2,'KELAS (REFERENSI)'!M311,IF(B296=3,'KELAS (REFERENSI)'!M326,IF(B296=4,'KELAS (REFERENSI)'!M341,""))))</f>
        <v/>
      </c>
      <c r="N296" s="55" t="str">
        <f>IF(B296=1,'KELAS (REFERENSI)'!N296,IF(B296=2,'KELAS (REFERENSI)'!N311,IF(B296=3,'KELAS (REFERENSI)'!N326,IF(B296=4,'KELAS (REFERENSI)'!N341,""))))</f>
        <v/>
      </c>
      <c r="O296" s="55" t="str">
        <f>IF(B296=1,'KELAS (REFERENSI)'!O296,IF(B296=2,'KELAS (REFERENSI)'!O311,IF(B296=3,'KELAS (REFERENSI)'!O326,IF(B296=4,'KELAS (REFERENSI)'!O341,""))))</f>
        <v/>
      </c>
      <c r="P296" s="55" t="str">
        <f>IF(B296=1,'KELAS (REFERENSI)'!P296,IF(B296=2,'KELAS (REFERENSI)'!P311,IF(B296=3,'KELAS (REFERENSI)'!P326,IF(B296=4,'KELAS (REFERENSI)'!P341,""))))</f>
        <v/>
      </c>
      <c r="Q296" s="55" t="str">
        <f t="shared" si="4"/>
        <v>BPS Kota Jakarta Timur</v>
      </c>
      <c r="R296" s="55" t="str">
        <f t="shared" si="56"/>
        <v>#REF!</v>
      </c>
      <c r="S296" s="55" t="str">
        <f t="shared" ref="S296:T296" si="304">S295</f>
        <v>15 Juni sampai dengan 31 Agustus 2026</v>
      </c>
      <c r="T296" s="55" t="str">
        <f t="shared" si="304"/>
        <v>31 Agustus 2026</v>
      </c>
      <c r="U296" s="59" t="str">
        <f>VLOOKUP(G296,'MITRA (REFERENSI)'!$A:$Z,17,FALSE)</f>
        <v>benolonpeni30@gmail.com</v>
      </c>
      <c r="V296" s="59" t="str">
        <f>VLOOKUP(G296,'MITRA (REFERENSI)'!$A:$Z,11,FALSE)</f>
        <v>Pr</v>
      </c>
      <c r="W296" s="60"/>
      <c r="X296" s="61" t="s">
        <v>7084</v>
      </c>
      <c r="Y296" s="64" t="s">
        <v>4873</v>
      </c>
      <c r="Z296" s="62"/>
      <c r="AA296" s="63"/>
      <c r="AB296" s="62"/>
      <c r="AC296" s="62"/>
      <c r="AD296" s="62"/>
      <c r="AE296" s="62"/>
      <c r="AF296" s="62"/>
      <c r="AG296" s="72"/>
      <c r="AH296" s="72"/>
      <c r="AI296" s="72"/>
      <c r="AJ296" s="72"/>
      <c r="AK296" s="59" t="str">
        <f>VLOOKUP(G296,'MITRA (REFERENSI)'!$A:$Z,5,FALSE)</f>
        <v>Jl. Tanah Merdeka 1 No.23</v>
      </c>
      <c r="AL296" s="59" t="str">
        <f>VLOOKUP(G296,'MITRA (REFERENSI)'!$A:$Z,13,FALSE)</f>
        <v>Kader PKK / Karang Taruna / Kader Lainnya</v>
      </c>
      <c r="AM296" s="59" t="str">
        <f>VLOOKUP(G296,'MITRA (REFERENSI)'!$A:$Z,14,FALSE)</f>
        <v/>
      </c>
    </row>
    <row r="297" ht="15.75" customHeight="1">
      <c r="A297" s="53" t="s">
        <v>5359</v>
      </c>
      <c r="B297" s="54">
        <v>1.0</v>
      </c>
      <c r="C297" s="54" t="s">
        <v>4896</v>
      </c>
      <c r="D297" s="55" t="str">
        <f t="shared" si="1"/>
        <v>1J</v>
      </c>
      <c r="E297" s="55" t="str">
        <f>VLOOKUP(D297,'KELAS (REFERENSI)'!$E$1:$J$68,6,FALSE)</f>
        <v>HARPER</v>
      </c>
      <c r="F297" s="56" t="str">
        <f t="shared" si="2"/>
        <v>PETUGAS.0296/SPK/SE/PML/3172/2026</v>
      </c>
      <c r="G297" s="61" t="s">
        <v>3017</v>
      </c>
      <c r="H297" s="56" t="str">
        <f>VLOOKUP(G297,'MITRA (REFERENSI)'!$A:$Z,16,FALSE)</f>
        <v>317323110532</v>
      </c>
      <c r="I297" s="56" t="str">
        <f>VLOOKUP(G297,'MITRA (REFERENSI)'!$A:$Z,25,FALSE)</f>
        <v>Mengurus Rumah Tangga</v>
      </c>
      <c r="J297" s="55" t="str">
        <f>VLOOKUP(G297,'MITRA (REFERENSI)'!$A:$Z,26,FALSE)</f>
        <v>#REF!</v>
      </c>
      <c r="K297" s="55" t="str">
        <f>VLOOKUP(G297,'MITRA (REFERENSI)'!$A:$Z,15,FALSE)</f>
        <v>+62 895-3643-13229</v>
      </c>
      <c r="L297" s="55" t="str">
        <f>VLOOKUP(G297,'MITRA (REFERENSI)'!$A:$Z,15,FALSE)</f>
        <v>+62 895-3643-13229</v>
      </c>
      <c r="M297" s="55" t="str">
        <f>IF(B297=1,'KELAS (REFERENSI)'!M297,IF(B297=2,'KELAS (REFERENSI)'!M312,IF(B297=3,'KELAS (REFERENSI)'!M327,IF(B297=4,'KELAS (REFERENSI)'!M342,""))))</f>
        <v/>
      </c>
      <c r="N297" s="55" t="str">
        <f>IF(B297=1,'KELAS (REFERENSI)'!N297,IF(B297=2,'KELAS (REFERENSI)'!N312,IF(B297=3,'KELAS (REFERENSI)'!N327,IF(B297=4,'KELAS (REFERENSI)'!N342,""))))</f>
        <v/>
      </c>
      <c r="O297" s="55" t="str">
        <f>IF(B297=1,'KELAS (REFERENSI)'!O297,IF(B297=2,'KELAS (REFERENSI)'!O312,IF(B297=3,'KELAS (REFERENSI)'!O327,IF(B297=4,'KELAS (REFERENSI)'!O342,""))))</f>
        <v/>
      </c>
      <c r="P297" s="55" t="str">
        <f>IF(B297=1,'KELAS (REFERENSI)'!P297,IF(B297=2,'KELAS (REFERENSI)'!P312,IF(B297=3,'KELAS (REFERENSI)'!P327,IF(B297=4,'KELAS (REFERENSI)'!P342,""))))</f>
        <v/>
      </c>
      <c r="Q297" s="55" t="str">
        <f t="shared" si="4"/>
        <v>BPS Kota Jakarta Timur</v>
      </c>
      <c r="R297" s="55" t="str">
        <f t="shared" si="56"/>
        <v>#REF!</v>
      </c>
      <c r="S297" s="55" t="str">
        <f t="shared" ref="S297:T297" si="305">S296</f>
        <v>15 Juni sampai dengan 31 Agustus 2026</v>
      </c>
      <c r="T297" s="55" t="str">
        <f t="shared" si="305"/>
        <v>31 Agustus 2026</v>
      </c>
      <c r="U297" s="59" t="str">
        <f>VLOOKUP(G297,'MITRA (REFERENSI)'!$A:$Z,17,FALSE)</f>
        <v>uyungallay@gmail.com</v>
      </c>
      <c r="V297" s="59" t="str">
        <f>VLOOKUP(G297,'MITRA (REFERENSI)'!$A:$Z,11,FALSE)</f>
        <v>Pr</v>
      </c>
      <c r="W297" s="60"/>
      <c r="X297" s="61" t="s">
        <v>7084</v>
      </c>
      <c r="Y297" s="64" t="s">
        <v>4873</v>
      </c>
      <c r="Z297" s="62"/>
      <c r="AA297" s="63"/>
      <c r="AB297" s="62"/>
      <c r="AC297" s="62"/>
      <c r="AD297" s="62"/>
      <c r="AE297" s="62"/>
      <c r="AF297" s="62"/>
      <c r="AG297" s="72"/>
      <c r="AH297" s="72"/>
      <c r="AI297" s="72"/>
      <c r="AJ297" s="72"/>
      <c r="AK297" s="59" t="str">
        <f>VLOOKUP(G297,'MITRA (REFERENSI)'!$A:$Z,5,FALSE)</f>
        <v>Jln h baping</v>
      </c>
      <c r="AL297" s="59" t="str">
        <f>VLOOKUP(G297,'MITRA (REFERENSI)'!$A:$Z,13,FALSE)</f>
        <v>Mengurus Rumah Tangga</v>
      </c>
      <c r="AM297" s="59" t="str">
        <f>VLOOKUP(G297,'MITRA (REFERENSI)'!$A:$Z,14,FALSE)</f>
        <v/>
      </c>
    </row>
    <row r="298" ht="15.75" customHeight="1">
      <c r="A298" s="53" t="s">
        <v>5360</v>
      </c>
      <c r="B298" s="54">
        <v>1.0</v>
      </c>
      <c r="C298" s="54" t="s">
        <v>4896</v>
      </c>
      <c r="D298" s="55" t="str">
        <f t="shared" si="1"/>
        <v>1J</v>
      </c>
      <c r="E298" s="55" t="str">
        <f>VLOOKUP(D298,'KELAS (REFERENSI)'!$E$1:$J$68,6,FALSE)</f>
        <v>HARPER</v>
      </c>
      <c r="F298" s="56" t="str">
        <f t="shared" si="2"/>
        <v>PETUGAS.0297/SPK/SE/PML/3172/2026</v>
      </c>
      <c r="G298" s="61" t="s">
        <v>2402</v>
      </c>
      <c r="H298" s="56" t="str">
        <f>VLOOKUP(G298,'MITRA (REFERENSI)'!$A:$Z,16,FALSE)</f>
        <v>317222010307</v>
      </c>
      <c r="I298" s="56" t="str">
        <f>VLOOKUP(G298,'MITRA (REFERENSI)'!$A:$Z,25,FALSE)</f>
        <v>Mengurus Rumah Tangga</v>
      </c>
      <c r="J298" s="55" t="str">
        <f>VLOOKUP(G298,'MITRA (REFERENSI)'!$A:$Z,26,FALSE)</f>
        <v>#REF!</v>
      </c>
      <c r="K298" s="55" t="str">
        <f>VLOOKUP(G298,'MITRA (REFERENSI)'!$A:$Z,15,FALSE)</f>
        <v>+62 818-0849-3345</v>
      </c>
      <c r="L298" s="55" t="str">
        <f>VLOOKUP(G298,'MITRA (REFERENSI)'!$A:$Z,15,FALSE)</f>
        <v>+62 818-0849-3345</v>
      </c>
      <c r="M298" s="55" t="str">
        <f>IF(B298=1,'KELAS (REFERENSI)'!M298,IF(B298=2,'KELAS (REFERENSI)'!M313,IF(B298=3,'KELAS (REFERENSI)'!M328,IF(B298=4,'KELAS (REFERENSI)'!M343,""))))</f>
        <v/>
      </c>
      <c r="N298" s="55" t="str">
        <f>IF(B298=1,'KELAS (REFERENSI)'!N298,IF(B298=2,'KELAS (REFERENSI)'!N313,IF(B298=3,'KELAS (REFERENSI)'!N328,IF(B298=4,'KELAS (REFERENSI)'!N343,""))))</f>
        <v/>
      </c>
      <c r="O298" s="55" t="str">
        <f>IF(B298=1,'KELAS (REFERENSI)'!O298,IF(B298=2,'KELAS (REFERENSI)'!O313,IF(B298=3,'KELAS (REFERENSI)'!O328,IF(B298=4,'KELAS (REFERENSI)'!O343,""))))</f>
        <v/>
      </c>
      <c r="P298" s="55" t="str">
        <f>IF(B298=1,'KELAS (REFERENSI)'!P298,IF(B298=2,'KELAS (REFERENSI)'!P313,IF(B298=3,'KELAS (REFERENSI)'!P328,IF(B298=4,'KELAS (REFERENSI)'!P343,""))))</f>
        <v/>
      </c>
      <c r="Q298" s="55" t="str">
        <f t="shared" si="4"/>
        <v>BPS Kota Jakarta Timur</v>
      </c>
      <c r="R298" s="55" t="str">
        <f t="shared" si="56"/>
        <v>#REF!</v>
      </c>
      <c r="S298" s="55" t="str">
        <f t="shared" ref="S298:T298" si="306">S297</f>
        <v>15 Juni sampai dengan 31 Agustus 2026</v>
      </c>
      <c r="T298" s="55" t="str">
        <f t="shared" si="306"/>
        <v>31 Agustus 2026</v>
      </c>
      <c r="U298" s="59" t="str">
        <f>VLOOKUP(G298,'MITRA (REFERENSI)'!$A:$Z,17,FALSE)</f>
        <v>miamigeulis01@gmail.com</v>
      </c>
      <c r="V298" s="59" t="str">
        <f>VLOOKUP(G298,'MITRA (REFERENSI)'!$A:$Z,11,FALSE)</f>
        <v>Pr</v>
      </c>
      <c r="W298" s="60"/>
      <c r="X298" s="61" t="s">
        <v>7084</v>
      </c>
      <c r="Y298" s="64" t="s">
        <v>4873</v>
      </c>
      <c r="Z298" s="62"/>
      <c r="AA298" s="63"/>
      <c r="AB298" s="62"/>
      <c r="AC298" s="62"/>
      <c r="AD298" s="62"/>
      <c r="AE298" s="62"/>
      <c r="AF298" s="62"/>
      <c r="AG298" s="72"/>
      <c r="AH298" s="72"/>
      <c r="AI298" s="72"/>
      <c r="AJ298" s="72"/>
      <c r="AK298" s="59" t="str">
        <f>VLOOKUP(G298,'MITRA (REFERENSI)'!$A:$Z,5,FALSE)</f>
        <v>Jl. Mustika ratu RT 07 RW 08</v>
      </c>
      <c r="AL298" s="59" t="str">
        <f>VLOOKUP(G298,'MITRA (REFERENSI)'!$A:$Z,13,FALSE)</f>
        <v>Mengurus Rumah Tangga</v>
      </c>
      <c r="AM298" s="59" t="str">
        <f>VLOOKUP(G298,'MITRA (REFERENSI)'!$A:$Z,14,FALSE)</f>
        <v/>
      </c>
    </row>
    <row r="299" ht="15.75" customHeight="1">
      <c r="A299" s="53" t="s">
        <v>5361</v>
      </c>
      <c r="B299" s="54">
        <v>1.0</v>
      </c>
      <c r="C299" s="54" t="s">
        <v>4896</v>
      </c>
      <c r="D299" s="55" t="str">
        <f t="shared" si="1"/>
        <v>1J</v>
      </c>
      <c r="E299" s="55" t="str">
        <f>VLOOKUP(D299,'KELAS (REFERENSI)'!$E$1:$J$68,6,FALSE)</f>
        <v>HARPER</v>
      </c>
      <c r="F299" s="56" t="str">
        <f t="shared" si="2"/>
        <v>PETUGAS.0298/SPK/SE/PML/3172/2026</v>
      </c>
      <c r="G299" s="73" t="s">
        <v>4227</v>
      </c>
      <c r="H299" s="56" t="str">
        <f>VLOOKUP(G299,'MITRA (REFERENSI)'!$A:$Z,16,FALSE)</f>
        <v>317222091331</v>
      </c>
      <c r="I299" s="56" t="str">
        <f>VLOOKUP(G299,'MITRA (REFERENSI)'!$A:$Z,25,FALSE)</f>
        <v>Mengurus Rumah Tangga</v>
      </c>
      <c r="J299" s="55" t="str">
        <f>VLOOKUP(G299,'MITRA (REFERENSI)'!$A:$Z,26,FALSE)</f>
        <v>#REF!</v>
      </c>
      <c r="K299" s="55" t="str">
        <f>VLOOKUP(G299,'MITRA (REFERENSI)'!$A:$Z,15,FALSE)</f>
        <v>+62 815-4628-1920</v>
      </c>
      <c r="L299" s="55" t="str">
        <f>VLOOKUP(G299,'MITRA (REFERENSI)'!$A:$Z,15,FALSE)</f>
        <v>+62 815-4628-1920</v>
      </c>
      <c r="M299" s="55" t="str">
        <f>IF(B299=1,'KELAS (REFERENSI)'!M299,IF(B299=2,'KELAS (REFERENSI)'!M314,IF(B299=3,'KELAS (REFERENSI)'!M329,IF(B299=4,'KELAS (REFERENSI)'!M344,""))))</f>
        <v/>
      </c>
      <c r="N299" s="55" t="str">
        <f>IF(B299=1,'KELAS (REFERENSI)'!N299,IF(B299=2,'KELAS (REFERENSI)'!N314,IF(B299=3,'KELAS (REFERENSI)'!N329,IF(B299=4,'KELAS (REFERENSI)'!N344,""))))</f>
        <v/>
      </c>
      <c r="O299" s="55" t="str">
        <f>IF(B299=1,'KELAS (REFERENSI)'!O299,IF(B299=2,'KELAS (REFERENSI)'!O314,IF(B299=3,'KELAS (REFERENSI)'!O329,IF(B299=4,'KELAS (REFERENSI)'!O344,""))))</f>
        <v/>
      </c>
      <c r="P299" s="55" t="str">
        <f>IF(B299=1,'KELAS (REFERENSI)'!P299,IF(B299=2,'KELAS (REFERENSI)'!P314,IF(B299=3,'KELAS (REFERENSI)'!P329,IF(B299=4,'KELAS (REFERENSI)'!P344,""))))</f>
        <v/>
      </c>
      <c r="Q299" s="55" t="str">
        <f t="shared" si="4"/>
        <v>BPS Kota Jakarta Timur</v>
      </c>
      <c r="R299" s="55" t="str">
        <f t="shared" si="56"/>
        <v>#REF!</v>
      </c>
      <c r="S299" s="55" t="str">
        <f t="shared" ref="S299:T299" si="307">S298</f>
        <v>15 Juni sampai dengan 31 Agustus 2026</v>
      </c>
      <c r="T299" s="55" t="str">
        <f t="shared" si="307"/>
        <v>31 Agustus 2026</v>
      </c>
      <c r="U299" s="59" t="str">
        <f>VLOOKUP(G299,'MITRA (REFERENSI)'!$A:$Z,17,FALSE)</f>
        <v>sumartini.1615128645@gmail.com</v>
      </c>
      <c r="V299" s="59" t="str">
        <f>VLOOKUP(G299,'MITRA (REFERENSI)'!$A:$Z,11,FALSE)</f>
        <v>Pr</v>
      </c>
      <c r="W299" s="60"/>
      <c r="X299" s="61" t="s">
        <v>7084</v>
      </c>
      <c r="Y299" s="64" t="s">
        <v>4877</v>
      </c>
      <c r="Z299" s="62"/>
      <c r="AA299" s="63"/>
      <c r="AB299" s="62"/>
      <c r="AC299" s="62"/>
      <c r="AD299" s="62"/>
      <c r="AE299" s="62"/>
      <c r="AF299" s="62"/>
      <c r="AG299" s="72"/>
      <c r="AH299" s="72"/>
      <c r="AI299" s="72"/>
      <c r="AJ299" s="72"/>
      <c r="AK299" s="59" t="str">
        <f>VLOOKUP(G299,'MITRA (REFERENSI)'!$A:$Z,5,FALSE)</f>
        <v>Komp. Kodam Kartika Jaya RT. 004 RW. 004 NO. 50</v>
      </c>
      <c r="AL299" s="59" t="str">
        <f>VLOOKUP(G299,'MITRA (REFERENSI)'!$A:$Z,13,FALSE)</f>
        <v>Mengurus Rumah Tangga</v>
      </c>
      <c r="AM299" s="59" t="str">
        <f>VLOOKUP(G299,'MITRA (REFERENSI)'!$A:$Z,14,FALSE)</f>
        <v/>
      </c>
    </row>
    <row r="300" ht="15.75" customHeight="1">
      <c r="A300" s="53" t="s">
        <v>5362</v>
      </c>
      <c r="B300" s="54">
        <v>1.0</v>
      </c>
      <c r="C300" s="54" t="s">
        <v>4896</v>
      </c>
      <c r="D300" s="55" t="str">
        <f t="shared" si="1"/>
        <v>1J</v>
      </c>
      <c r="E300" s="55" t="str">
        <f>VLOOKUP(D300,'KELAS (REFERENSI)'!$E$1:$J$68,6,FALSE)</f>
        <v>HARPER</v>
      </c>
      <c r="F300" s="56" t="str">
        <f t="shared" si="2"/>
        <v>PETUGAS.0299/SPK/SE/PML/3172/2026</v>
      </c>
      <c r="G300" s="61" t="s">
        <v>2702</v>
      </c>
      <c r="H300" s="56" t="str">
        <f>VLOOKUP(G300,'MITRA (REFERENSI)'!$A:$Z,16,FALSE)</f>
        <v>317222010258</v>
      </c>
      <c r="I300" s="56" t="str">
        <f>VLOOKUP(G300,'MITRA (REFERENSI)'!$A:$Z,25,FALSE)</f>
        <v>Kader PKK / Karang Taruna / Kader Lainnya</v>
      </c>
      <c r="J300" s="55" t="str">
        <f>VLOOKUP(G300,'MITRA (REFERENSI)'!$A:$Z,26,FALSE)</f>
        <v>#REF!</v>
      </c>
      <c r="K300" s="55" t="str">
        <f>VLOOKUP(G300,'MITRA (REFERENSI)'!$A:$Z,15,FALSE)</f>
        <v>+62 081-3845-49790</v>
      </c>
      <c r="L300" s="55" t="str">
        <f>VLOOKUP(G300,'MITRA (REFERENSI)'!$A:$Z,15,FALSE)</f>
        <v>+62 081-3845-49790</v>
      </c>
      <c r="M300" s="55" t="str">
        <f>IF(B300=1,'KELAS (REFERENSI)'!M300,IF(B300=2,'KELAS (REFERENSI)'!M315,IF(B300=3,'KELAS (REFERENSI)'!M330,IF(B300=4,'KELAS (REFERENSI)'!M345,""))))</f>
        <v/>
      </c>
      <c r="N300" s="55" t="str">
        <f>IF(B300=1,'KELAS (REFERENSI)'!N300,IF(B300=2,'KELAS (REFERENSI)'!N315,IF(B300=3,'KELAS (REFERENSI)'!N330,IF(B300=4,'KELAS (REFERENSI)'!N345,""))))</f>
        <v/>
      </c>
      <c r="O300" s="55" t="str">
        <f>IF(B300=1,'KELAS (REFERENSI)'!O300,IF(B300=2,'KELAS (REFERENSI)'!O315,IF(B300=3,'KELAS (REFERENSI)'!O330,IF(B300=4,'KELAS (REFERENSI)'!O345,""))))</f>
        <v/>
      </c>
      <c r="P300" s="55" t="str">
        <f>IF(B300=1,'KELAS (REFERENSI)'!P300,IF(B300=2,'KELAS (REFERENSI)'!P315,IF(B300=3,'KELAS (REFERENSI)'!P330,IF(B300=4,'KELAS (REFERENSI)'!P345,""))))</f>
        <v/>
      </c>
      <c r="Q300" s="55" t="str">
        <f t="shared" si="4"/>
        <v>BPS Kota Jakarta Timur</v>
      </c>
      <c r="R300" s="55" t="str">
        <f t="shared" si="56"/>
        <v>#REF!</v>
      </c>
      <c r="S300" s="55" t="str">
        <f t="shared" ref="S300:T300" si="308">S299</f>
        <v>15 Juni sampai dengan 31 Agustus 2026</v>
      </c>
      <c r="T300" s="55" t="str">
        <f t="shared" si="308"/>
        <v>31 Agustus 2026</v>
      </c>
      <c r="U300" s="59" t="str">
        <f>VLOOKUP(G300,'MITRA (REFERENSI)'!$A:$Z,17,FALSE)</f>
        <v>lebah504@gmail.com</v>
      </c>
      <c r="V300" s="59" t="str">
        <f>VLOOKUP(G300,'MITRA (REFERENSI)'!$A:$Z,11,FALSE)</f>
        <v>Pr</v>
      </c>
      <c r="W300" s="60"/>
      <c r="X300" s="61" t="s">
        <v>7083</v>
      </c>
      <c r="Y300" s="64" t="s">
        <v>4885</v>
      </c>
      <c r="Z300" s="62"/>
      <c r="AA300" s="63"/>
      <c r="AB300" s="62"/>
      <c r="AC300" s="62"/>
      <c r="AD300" s="62"/>
      <c r="AE300" s="62"/>
      <c r="AF300" s="62"/>
      <c r="AG300" s="72"/>
      <c r="AH300" s="72"/>
      <c r="AI300" s="72"/>
      <c r="AJ300" s="72"/>
      <c r="AK300" s="59" t="str">
        <f>VLOOKUP(G300,'MITRA (REFERENSI)'!$A:$Z,5,FALSE)</f>
        <v>Gang damai lll rt 01 rw 01 no 40</v>
      </c>
      <c r="AL300" s="59" t="str">
        <f>VLOOKUP(G300,'MITRA (REFERENSI)'!$A:$Z,13,FALSE)</f>
        <v>Kader PKK / Karang Taruna / Kader Lainnya</v>
      </c>
      <c r="AM300" s="59" t="str">
        <f>VLOOKUP(G300,'MITRA (REFERENSI)'!$A:$Z,14,FALSE)</f>
        <v/>
      </c>
    </row>
    <row r="301" ht="15.75" customHeight="1">
      <c r="A301" s="53" t="s">
        <v>5363</v>
      </c>
      <c r="B301" s="54">
        <v>1.0</v>
      </c>
      <c r="C301" s="54" t="s">
        <v>4896</v>
      </c>
      <c r="D301" s="55" t="str">
        <f t="shared" si="1"/>
        <v>1J</v>
      </c>
      <c r="E301" s="55" t="str">
        <f>VLOOKUP(D301,'KELAS (REFERENSI)'!$E$1:$J$68,6,FALSE)</f>
        <v>HARPER</v>
      </c>
      <c r="F301" s="56" t="str">
        <f t="shared" si="2"/>
        <v>PETUGAS.0300/SPK/SE/PML/3172/2026</v>
      </c>
      <c r="G301" s="61" t="s">
        <v>26</v>
      </c>
      <c r="H301" s="56" t="str">
        <f>VLOOKUP(G301,'MITRA (REFERENSI)'!$A:$Z,16,FALSE)</f>
        <v>317222100443</v>
      </c>
      <c r="I301" s="56" t="str">
        <f>VLOOKUP(G301,'MITRA (REFERENSI)'!$A:$Z,25,FALSE)</f>
        <v>Wiraswasta</v>
      </c>
      <c r="J301" s="55" t="str">
        <f>VLOOKUP(G301,'MITRA (REFERENSI)'!$A:$Z,26,FALSE)</f>
        <v>#REF!</v>
      </c>
      <c r="K301" s="55" t="str">
        <f>VLOOKUP(G301,'MITRA (REFERENSI)'!$A:$Z,15,FALSE)</f>
        <v>+62 813-1991-4129</v>
      </c>
      <c r="L301" s="55" t="str">
        <f>VLOOKUP(G301,'MITRA (REFERENSI)'!$A:$Z,15,FALSE)</f>
        <v>+62 813-1991-4129</v>
      </c>
      <c r="M301" s="55" t="str">
        <f>IF(B301=1,'KELAS (REFERENSI)'!M301,IF(B301=2,'KELAS (REFERENSI)'!M316,IF(B301=3,'KELAS (REFERENSI)'!M331,IF(B301=4,'KELAS (REFERENSI)'!M346,""))))</f>
        <v/>
      </c>
      <c r="N301" s="55" t="str">
        <f>IF(B301=1,'KELAS (REFERENSI)'!N301,IF(B301=2,'KELAS (REFERENSI)'!N316,IF(B301=3,'KELAS (REFERENSI)'!N331,IF(B301=4,'KELAS (REFERENSI)'!N346,""))))</f>
        <v/>
      </c>
      <c r="O301" s="55" t="str">
        <f>IF(B301=1,'KELAS (REFERENSI)'!O301,IF(B301=2,'KELAS (REFERENSI)'!O316,IF(B301=3,'KELAS (REFERENSI)'!O331,IF(B301=4,'KELAS (REFERENSI)'!O346,""))))</f>
        <v/>
      </c>
      <c r="P301" s="55" t="str">
        <f>IF(B301=1,'KELAS (REFERENSI)'!P301,IF(B301=2,'KELAS (REFERENSI)'!P316,IF(B301=3,'KELAS (REFERENSI)'!P331,IF(B301=4,'KELAS (REFERENSI)'!P346,""))))</f>
        <v/>
      </c>
      <c r="Q301" s="55" t="str">
        <f t="shared" si="4"/>
        <v>BPS Kota Jakarta Timur</v>
      </c>
      <c r="R301" s="55" t="str">
        <f t="shared" si="56"/>
        <v>#REF!</v>
      </c>
      <c r="S301" s="55" t="str">
        <f t="shared" ref="S301:T301" si="309">S300</f>
        <v>15 Juni sampai dengan 31 Agustus 2026</v>
      </c>
      <c r="T301" s="55" t="str">
        <f t="shared" si="309"/>
        <v>31 Agustus 2026</v>
      </c>
      <c r="U301" s="59" t="str">
        <f>VLOOKUP(G301,'MITRA (REFERENSI)'!$A:$Z,17,FALSE)</f>
        <v>aabdillah721@gmail.com</v>
      </c>
      <c r="V301" s="59" t="str">
        <f>VLOOKUP(G301,'MITRA (REFERENSI)'!$A:$Z,11,FALSE)</f>
        <v>Lk</v>
      </c>
      <c r="W301" s="60"/>
      <c r="X301" s="61" t="s">
        <v>7083</v>
      </c>
      <c r="Y301" s="64" t="s">
        <v>4885</v>
      </c>
      <c r="Z301" s="62"/>
      <c r="AA301" s="63"/>
      <c r="AB301" s="62"/>
      <c r="AC301" s="62"/>
      <c r="AD301" s="62"/>
      <c r="AE301" s="62"/>
      <c r="AF301" s="62"/>
      <c r="AG301" s="72"/>
      <c r="AH301" s="72"/>
      <c r="AI301" s="72"/>
      <c r="AJ301" s="72"/>
      <c r="AK301" s="59" t="str">
        <f>VLOOKUP(G301,'MITRA (REFERENSI)'!$A:$Z,5,FALSE)</f>
        <v>Jl.cip pulo maja rt 06 rw 11</v>
      </c>
      <c r="AL301" s="59" t="str">
        <f>VLOOKUP(G301,'MITRA (REFERENSI)'!$A:$Z,13,FALSE)</f>
        <v>Wiraswasta</v>
      </c>
      <c r="AM301" s="59" t="str">
        <f>VLOOKUP(G301,'MITRA (REFERENSI)'!$A:$Z,14,FALSE)</f>
        <v/>
      </c>
    </row>
    <row r="302" ht="15.75" customHeight="1">
      <c r="A302" s="53" t="s">
        <v>5364</v>
      </c>
      <c r="B302" s="54">
        <v>1.0</v>
      </c>
      <c r="C302" s="54" t="s">
        <v>4896</v>
      </c>
      <c r="D302" s="55" t="str">
        <f t="shared" si="1"/>
        <v>1J</v>
      </c>
      <c r="E302" s="55" t="str">
        <f>VLOOKUP(D302,'KELAS (REFERENSI)'!$E$1:$J$68,6,FALSE)</f>
        <v>HARPER</v>
      </c>
      <c r="F302" s="56" t="str">
        <f t="shared" si="2"/>
        <v>PETUGAS.0301/SPK/SE/PML/3172/2026</v>
      </c>
      <c r="G302" s="61" t="s">
        <v>3923</v>
      </c>
      <c r="H302" s="56" t="str">
        <f>VLOOKUP(G302,'MITRA (REFERENSI)'!$A:$Z,16,FALSE)</f>
        <v>317222100377</v>
      </c>
      <c r="I302" s="56" t="str">
        <f>VLOOKUP(G302,'MITRA (REFERENSI)'!$A:$Z,25,FALSE)</f>
        <v>Mengurus Rumah Tangga</v>
      </c>
      <c r="J302" s="55" t="str">
        <f>VLOOKUP(G302,'MITRA (REFERENSI)'!$A:$Z,26,FALSE)</f>
        <v>#REF!</v>
      </c>
      <c r="K302" s="55" t="str">
        <f>VLOOKUP(G302,'MITRA (REFERENSI)'!$A:$Z,15,FALSE)</f>
        <v>+62 812-9829-6596</v>
      </c>
      <c r="L302" s="55" t="str">
        <f>VLOOKUP(G302,'MITRA (REFERENSI)'!$A:$Z,15,FALSE)</f>
        <v>+62 812-9829-6596</v>
      </c>
      <c r="M302" s="55" t="str">
        <f>IF(B302=1,'KELAS (REFERENSI)'!M302,IF(B302=2,'KELAS (REFERENSI)'!M317,IF(B302=3,'KELAS (REFERENSI)'!M332,IF(B302=4,'KELAS (REFERENSI)'!M347,""))))</f>
        <v/>
      </c>
      <c r="N302" s="55" t="str">
        <f>IF(B302=1,'KELAS (REFERENSI)'!N302,IF(B302=2,'KELAS (REFERENSI)'!N317,IF(B302=3,'KELAS (REFERENSI)'!N332,IF(B302=4,'KELAS (REFERENSI)'!N347,""))))</f>
        <v/>
      </c>
      <c r="O302" s="55" t="str">
        <f>IF(B302=1,'KELAS (REFERENSI)'!O302,IF(B302=2,'KELAS (REFERENSI)'!O317,IF(B302=3,'KELAS (REFERENSI)'!O332,IF(B302=4,'KELAS (REFERENSI)'!O347,""))))</f>
        <v/>
      </c>
      <c r="P302" s="55" t="str">
        <f>IF(B302=1,'KELAS (REFERENSI)'!P302,IF(B302=2,'KELAS (REFERENSI)'!P317,IF(B302=3,'KELAS (REFERENSI)'!P332,IF(B302=4,'KELAS (REFERENSI)'!P347,""))))</f>
        <v/>
      </c>
      <c r="Q302" s="55" t="str">
        <f t="shared" si="4"/>
        <v>BPS Kota Jakarta Timur</v>
      </c>
      <c r="R302" s="55" t="str">
        <f t="shared" si="56"/>
        <v>#REF!</v>
      </c>
      <c r="S302" s="55" t="str">
        <f t="shared" ref="S302:T302" si="310">S301</f>
        <v>15 Juni sampai dengan 31 Agustus 2026</v>
      </c>
      <c r="T302" s="55" t="str">
        <f t="shared" si="310"/>
        <v>31 Agustus 2026</v>
      </c>
      <c r="U302" s="59" t="str">
        <f>VLOOKUP(G302,'MITRA (REFERENSI)'!$A:$Z,17,FALSE)</f>
        <v>sttumaninah7@gmail.com</v>
      </c>
      <c r="V302" s="59" t="str">
        <f>VLOOKUP(G302,'MITRA (REFERENSI)'!$A:$Z,11,FALSE)</f>
        <v>Pr</v>
      </c>
      <c r="W302" s="60"/>
      <c r="X302" s="61" t="s">
        <v>7084</v>
      </c>
      <c r="Y302" s="64" t="s">
        <v>4885</v>
      </c>
      <c r="Z302" s="62"/>
      <c r="AA302" s="63"/>
      <c r="AB302" s="62"/>
      <c r="AC302" s="62"/>
      <c r="AD302" s="62"/>
      <c r="AE302" s="62"/>
      <c r="AF302" s="62"/>
      <c r="AG302" s="72"/>
      <c r="AH302" s="72"/>
      <c r="AI302" s="72"/>
      <c r="AJ302" s="72"/>
      <c r="AK302" s="59" t="str">
        <f>VLOOKUP(G302,'MITRA (REFERENSI)'!$A:$Z,5,FALSE)</f>
        <v>Jl. Otista Raya Gg. Sensus IV D/16 Rt.006 Rw.014</v>
      </c>
      <c r="AL302" s="59" t="str">
        <f>VLOOKUP(G302,'MITRA (REFERENSI)'!$A:$Z,13,FALSE)</f>
        <v>Mengurus Rumah Tangga</v>
      </c>
      <c r="AM302" s="59" t="str">
        <f>VLOOKUP(G302,'MITRA (REFERENSI)'!$A:$Z,14,FALSE)</f>
        <v/>
      </c>
    </row>
    <row r="303" ht="15.75" customHeight="1">
      <c r="A303" s="53" t="s">
        <v>5365</v>
      </c>
      <c r="B303" s="54">
        <v>1.0</v>
      </c>
      <c r="C303" s="54" t="s">
        <v>4896</v>
      </c>
      <c r="D303" s="55" t="str">
        <f t="shared" si="1"/>
        <v>1J</v>
      </c>
      <c r="E303" s="55" t="str">
        <f>VLOOKUP(D303,'KELAS (REFERENSI)'!$E$1:$J$68,6,FALSE)</f>
        <v>HARPER</v>
      </c>
      <c r="F303" s="56" t="str">
        <f t="shared" si="2"/>
        <v>PETUGAS.0302/SPK/SE/PML/3172/2026</v>
      </c>
      <c r="G303" s="61" t="s">
        <v>439</v>
      </c>
      <c r="H303" s="56" t="str">
        <f>VLOOKUP(G303,'MITRA (REFERENSI)'!$A:$Z,16,FALSE)</f>
        <v>317222010043</v>
      </c>
      <c r="I303" s="56" t="str">
        <f>VLOOKUP(G303,'MITRA (REFERENSI)'!$A:$Z,25,FALSE)</f>
        <v>Driver Online</v>
      </c>
      <c r="J303" s="55" t="str">
        <f>VLOOKUP(G303,'MITRA (REFERENSI)'!$A:$Z,26,FALSE)</f>
        <v>#REF!</v>
      </c>
      <c r="K303" s="55" t="str">
        <f>VLOOKUP(G303,'MITRA (REFERENSI)'!$A:$Z,15,FALSE)</f>
        <v>+62 852-8598-4996</v>
      </c>
      <c r="L303" s="55" t="str">
        <f>VLOOKUP(G303,'MITRA (REFERENSI)'!$A:$Z,15,FALSE)</f>
        <v>+62 852-8598-4996</v>
      </c>
      <c r="M303" s="55" t="str">
        <f>IF(B303=1,'KELAS (REFERENSI)'!M303,IF(B303=2,'KELAS (REFERENSI)'!M318,IF(B303=3,'KELAS (REFERENSI)'!M333,IF(B303=4,'KELAS (REFERENSI)'!M348,""))))</f>
        <v/>
      </c>
      <c r="N303" s="55" t="str">
        <f>IF(B303=1,'KELAS (REFERENSI)'!N303,IF(B303=2,'KELAS (REFERENSI)'!N318,IF(B303=3,'KELAS (REFERENSI)'!N333,IF(B303=4,'KELAS (REFERENSI)'!N348,""))))</f>
        <v/>
      </c>
      <c r="O303" s="55" t="str">
        <f>IF(B303=1,'KELAS (REFERENSI)'!O303,IF(B303=2,'KELAS (REFERENSI)'!O318,IF(B303=3,'KELAS (REFERENSI)'!O333,IF(B303=4,'KELAS (REFERENSI)'!O348,""))))</f>
        <v/>
      </c>
      <c r="P303" s="55" t="str">
        <f>IF(B303=1,'KELAS (REFERENSI)'!P303,IF(B303=2,'KELAS (REFERENSI)'!P318,IF(B303=3,'KELAS (REFERENSI)'!P333,IF(B303=4,'KELAS (REFERENSI)'!P348,""))))</f>
        <v/>
      </c>
      <c r="Q303" s="55" t="str">
        <f t="shared" si="4"/>
        <v>BPS Kota Jakarta Timur</v>
      </c>
      <c r="R303" s="55" t="str">
        <f t="shared" si="56"/>
        <v>#REF!</v>
      </c>
      <c r="S303" s="55" t="str">
        <f t="shared" ref="S303:T303" si="311">S302</f>
        <v>15 Juni sampai dengan 31 Agustus 2026</v>
      </c>
      <c r="T303" s="55" t="str">
        <f t="shared" si="311"/>
        <v>31 Agustus 2026</v>
      </c>
      <c r="U303" s="59" t="str">
        <f>VLOOKUP(G303,'MITRA (REFERENSI)'!$A:$Z,17,FALSE)</f>
        <v>rifa.indah212@gmail.com</v>
      </c>
      <c r="V303" s="59" t="str">
        <f>VLOOKUP(G303,'MITRA (REFERENSI)'!$A:$Z,11,FALSE)</f>
        <v>Lk</v>
      </c>
      <c r="W303" s="60"/>
      <c r="X303" s="61" t="s">
        <v>7083</v>
      </c>
      <c r="Y303" s="64" t="s">
        <v>4885</v>
      </c>
      <c r="Z303" s="62"/>
      <c r="AA303" s="63"/>
      <c r="AB303" s="62"/>
      <c r="AC303" s="62"/>
      <c r="AD303" s="62"/>
      <c r="AE303" s="62"/>
      <c r="AF303" s="62"/>
      <c r="AG303" s="72"/>
      <c r="AH303" s="72"/>
      <c r="AI303" s="72"/>
      <c r="AJ303" s="72"/>
      <c r="AK303" s="59" t="str">
        <f>VLOOKUP(G303,'MITRA (REFERENSI)'!$A:$Z,5,FALSE)</f>
        <v>Jalan Tanah Rendah No.30 RT.16/07</v>
      </c>
      <c r="AL303" s="59" t="str">
        <f>VLOOKUP(G303,'MITRA (REFERENSI)'!$A:$Z,13,FALSE)</f>
        <v>Lainnya</v>
      </c>
      <c r="AM303" s="59" t="str">
        <f>VLOOKUP(G303,'MITRA (REFERENSI)'!$A:$Z,14,FALSE)</f>
        <v>Driver Online</v>
      </c>
    </row>
    <row r="304" ht="15.75" customHeight="1">
      <c r="A304" s="53" t="s">
        <v>5366</v>
      </c>
      <c r="B304" s="54">
        <v>1.0</v>
      </c>
      <c r="C304" s="54" t="s">
        <v>4896</v>
      </c>
      <c r="D304" s="55" t="str">
        <f t="shared" si="1"/>
        <v>1J</v>
      </c>
      <c r="E304" s="55" t="str">
        <f>VLOOKUP(D304,'KELAS (REFERENSI)'!$E$1:$J$68,6,FALSE)</f>
        <v>HARPER</v>
      </c>
      <c r="F304" s="56" t="str">
        <f t="shared" si="2"/>
        <v>PETUGAS.0303/SPK/SE/PML/3172/2026</v>
      </c>
      <c r="G304" s="61" t="s">
        <v>2946</v>
      </c>
      <c r="H304" s="56" t="str">
        <f>VLOOKUP(G304,'MITRA (REFERENSI)'!$A:$Z,16,FALSE)</f>
        <v>317222010063</v>
      </c>
      <c r="I304" s="56" t="str">
        <f>VLOOKUP(G304,'MITRA (REFERENSI)'!$A:$Z,25,FALSE)</f>
        <v>Kader PKK / Karang Taruna / Kader Lainnya</v>
      </c>
      <c r="J304" s="55" t="str">
        <f>VLOOKUP(G304,'MITRA (REFERENSI)'!$A:$Z,26,FALSE)</f>
        <v>#REF!</v>
      </c>
      <c r="K304" s="55" t="str">
        <f>VLOOKUP(G304,'MITRA (REFERENSI)'!$A:$Z,15,FALSE)</f>
        <v>+62 083-8869-0050</v>
      </c>
      <c r="L304" s="55" t="str">
        <f>VLOOKUP(G304,'MITRA (REFERENSI)'!$A:$Z,15,FALSE)</f>
        <v>+62 083-8869-0050</v>
      </c>
      <c r="M304" s="55" t="str">
        <f>IF(B304=1,'KELAS (REFERENSI)'!M304,IF(B304=2,'KELAS (REFERENSI)'!M319,IF(B304=3,'KELAS (REFERENSI)'!M334,IF(B304=4,'KELAS (REFERENSI)'!M349,""))))</f>
        <v/>
      </c>
      <c r="N304" s="55" t="str">
        <f>IF(B304=1,'KELAS (REFERENSI)'!N304,IF(B304=2,'KELAS (REFERENSI)'!N319,IF(B304=3,'KELAS (REFERENSI)'!N334,IF(B304=4,'KELAS (REFERENSI)'!N349,""))))</f>
        <v/>
      </c>
      <c r="O304" s="55" t="str">
        <f>IF(B304=1,'KELAS (REFERENSI)'!O304,IF(B304=2,'KELAS (REFERENSI)'!O319,IF(B304=3,'KELAS (REFERENSI)'!O334,IF(B304=4,'KELAS (REFERENSI)'!O349,""))))</f>
        <v/>
      </c>
      <c r="P304" s="55" t="str">
        <f>IF(B304=1,'KELAS (REFERENSI)'!P304,IF(B304=2,'KELAS (REFERENSI)'!P319,IF(B304=3,'KELAS (REFERENSI)'!P334,IF(B304=4,'KELAS (REFERENSI)'!P349,""))))</f>
        <v/>
      </c>
      <c r="Q304" s="55" t="str">
        <f t="shared" si="4"/>
        <v>BPS Kota Jakarta Timur</v>
      </c>
      <c r="R304" s="55" t="str">
        <f t="shared" si="56"/>
        <v>#REF!</v>
      </c>
      <c r="S304" s="55" t="str">
        <f t="shared" ref="S304:T304" si="312">S303</f>
        <v>15 Juni sampai dengan 31 Agustus 2026</v>
      </c>
      <c r="T304" s="55" t="str">
        <f t="shared" si="312"/>
        <v>31 Agustus 2026</v>
      </c>
      <c r="U304" s="59" t="str">
        <f>VLOOKUP(G304,'MITRA (REFERENSI)'!$A:$Z,17,FALSE)</f>
        <v>nurhayatinuy726@gmail.com</v>
      </c>
      <c r="V304" s="59" t="str">
        <f>VLOOKUP(G304,'MITRA (REFERENSI)'!$A:$Z,11,FALSE)</f>
        <v>Pr</v>
      </c>
      <c r="W304" s="60"/>
      <c r="X304" s="61" t="s">
        <v>7083</v>
      </c>
      <c r="Y304" s="64" t="s">
        <v>4885</v>
      </c>
      <c r="Z304" s="62"/>
      <c r="AA304" s="63"/>
      <c r="AB304" s="62"/>
      <c r="AC304" s="62"/>
      <c r="AD304" s="62"/>
      <c r="AE304" s="62"/>
      <c r="AF304" s="62"/>
      <c r="AG304" s="72"/>
      <c r="AH304" s="72"/>
      <c r="AI304" s="72"/>
      <c r="AJ304" s="72"/>
      <c r="AK304" s="59" t="str">
        <f>VLOOKUP(G304,'MITRA (REFERENSI)'!$A:$Z,5,FALSE)</f>
        <v>JL.OTISTA GG.MANGGA RT.007/RW.003 NO.24 A</v>
      </c>
      <c r="AL304" s="59" t="str">
        <f>VLOOKUP(G304,'MITRA (REFERENSI)'!$A:$Z,13,FALSE)</f>
        <v>Kader PKK / Karang Taruna / Kader Lainnya</v>
      </c>
      <c r="AM304" s="59" t="str">
        <f>VLOOKUP(G304,'MITRA (REFERENSI)'!$A:$Z,14,FALSE)</f>
        <v/>
      </c>
    </row>
    <row r="305" ht="15.75" customHeight="1">
      <c r="A305" s="53" t="s">
        <v>5367</v>
      </c>
      <c r="B305" s="54">
        <v>1.0</v>
      </c>
      <c r="C305" s="54" t="s">
        <v>4896</v>
      </c>
      <c r="D305" s="55" t="str">
        <f t="shared" si="1"/>
        <v>1J</v>
      </c>
      <c r="E305" s="55" t="str">
        <f>VLOOKUP(D305,'KELAS (REFERENSI)'!$E$1:$J$68,6,FALSE)</f>
        <v>HARPER</v>
      </c>
      <c r="F305" s="56" t="str">
        <f t="shared" si="2"/>
        <v>PETUGAS.0304/SPK/SE/PML/3172/2026</v>
      </c>
      <c r="G305" s="61" t="s">
        <v>2166</v>
      </c>
      <c r="H305" s="56" t="str">
        <f>VLOOKUP(G305,'MITRA (REFERENSI)'!$A:$Z,16,FALSE)</f>
        <v>317222010024</v>
      </c>
      <c r="I305" s="56" t="str">
        <f>VLOOKUP(G305,'MITRA (REFERENSI)'!$A:$Z,25,FALSE)</f>
        <v>Mengurus Rumah Tangga</v>
      </c>
      <c r="J305" s="55" t="str">
        <f>VLOOKUP(G305,'MITRA (REFERENSI)'!$A:$Z,26,FALSE)</f>
        <v>#REF!</v>
      </c>
      <c r="K305" s="55" t="str">
        <f>VLOOKUP(G305,'MITRA (REFERENSI)'!$A:$Z,15,FALSE)</f>
        <v>+62 857-1171-0447</v>
      </c>
      <c r="L305" s="55" t="str">
        <f>VLOOKUP(G305,'MITRA (REFERENSI)'!$A:$Z,15,FALSE)</f>
        <v>+62 857-1171-0447</v>
      </c>
      <c r="M305" s="55" t="str">
        <f>IF(B305=1,'KELAS (REFERENSI)'!M305,IF(B305=2,'KELAS (REFERENSI)'!M320,IF(B305=3,'KELAS (REFERENSI)'!M335,IF(B305=4,'KELAS (REFERENSI)'!M350,""))))</f>
        <v/>
      </c>
      <c r="N305" s="55" t="str">
        <f>IF(B305=1,'KELAS (REFERENSI)'!N305,IF(B305=2,'KELAS (REFERENSI)'!N320,IF(B305=3,'KELAS (REFERENSI)'!N335,IF(B305=4,'KELAS (REFERENSI)'!N350,""))))</f>
        <v/>
      </c>
      <c r="O305" s="55" t="str">
        <f>IF(B305=1,'KELAS (REFERENSI)'!O305,IF(B305=2,'KELAS (REFERENSI)'!O320,IF(B305=3,'KELAS (REFERENSI)'!O335,IF(B305=4,'KELAS (REFERENSI)'!O350,""))))</f>
        <v/>
      </c>
      <c r="P305" s="55" t="str">
        <f>IF(B305=1,'KELAS (REFERENSI)'!P305,IF(B305=2,'KELAS (REFERENSI)'!P320,IF(B305=3,'KELAS (REFERENSI)'!P335,IF(B305=4,'KELAS (REFERENSI)'!P350,""))))</f>
        <v/>
      </c>
      <c r="Q305" s="55" t="str">
        <f t="shared" si="4"/>
        <v>BPS Kota Jakarta Timur</v>
      </c>
      <c r="R305" s="55" t="str">
        <f t="shared" si="56"/>
        <v>#REF!</v>
      </c>
      <c r="S305" s="55" t="str">
        <f t="shared" ref="S305:T305" si="313">S304</f>
        <v>15 Juni sampai dengan 31 Agustus 2026</v>
      </c>
      <c r="T305" s="55" t="str">
        <f t="shared" si="313"/>
        <v>31 Agustus 2026</v>
      </c>
      <c r="U305" s="59" t="str">
        <f>VLOOKUP(G305,'MITRA (REFERENSI)'!$A:$Z,17,FALSE)</f>
        <v>rusiawati51f@gmail.com</v>
      </c>
      <c r="V305" s="59" t="str">
        <f>VLOOKUP(G305,'MITRA (REFERENSI)'!$A:$Z,11,FALSE)</f>
        <v>Pr</v>
      </c>
      <c r="W305" s="60"/>
      <c r="X305" s="61" t="s">
        <v>7083</v>
      </c>
      <c r="Y305" s="64" t="s">
        <v>4885</v>
      </c>
      <c r="Z305" s="62"/>
      <c r="AA305" s="63"/>
      <c r="AB305" s="62"/>
      <c r="AC305" s="62"/>
      <c r="AD305" s="62"/>
      <c r="AE305" s="62"/>
      <c r="AF305" s="62"/>
      <c r="AG305" s="72"/>
      <c r="AH305" s="72"/>
      <c r="AI305" s="72"/>
      <c r="AJ305" s="72"/>
      <c r="AK305" s="59" t="str">
        <f>VLOOKUP(G305,'MITRA (REFERENSI)'!$A:$Z,5,FALSE)</f>
        <v>JALAN MASJID II NO 20 RT 004 RW 004</v>
      </c>
      <c r="AL305" s="59" t="str">
        <f>VLOOKUP(G305,'MITRA (REFERENSI)'!$A:$Z,13,FALSE)</f>
        <v>Mengurus Rumah Tangga</v>
      </c>
      <c r="AM305" s="59" t="str">
        <f>VLOOKUP(G305,'MITRA (REFERENSI)'!$A:$Z,14,FALSE)</f>
        <v/>
      </c>
    </row>
    <row r="306" ht="15.75" customHeight="1">
      <c r="A306" s="53" t="s">
        <v>5368</v>
      </c>
      <c r="B306" s="67">
        <v>1.0</v>
      </c>
      <c r="C306" s="67" t="s">
        <v>4896</v>
      </c>
      <c r="D306" s="55" t="str">
        <f t="shared" si="1"/>
        <v>1J</v>
      </c>
      <c r="E306" s="55" t="str">
        <f>VLOOKUP(D306,'KELAS (REFERENSI)'!$E$1:$J$68,6,FALSE)</f>
        <v>HARPER</v>
      </c>
      <c r="F306" s="56" t="str">
        <f t="shared" si="2"/>
        <v>PETUGAS.0305/SPK/SE/PML/3172/2026</v>
      </c>
      <c r="G306" s="68" t="s">
        <v>5025</v>
      </c>
      <c r="H306" s="56" t="str">
        <f>VLOOKUP(G306,'MITRA (REFERENSI)'!$A:$Z,16,FALSE)</f>
        <v>#N/A</v>
      </c>
      <c r="I306" s="56" t="str">
        <f>VLOOKUP(G306,'MITRA (REFERENSI)'!$A:$Z,25,FALSE)</f>
        <v>#N/A</v>
      </c>
      <c r="J306" s="55" t="str">
        <f>VLOOKUP(G306,'MITRA (REFERENSI)'!$A:$Z,26,FALSE)</f>
        <v>#N/A</v>
      </c>
      <c r="K306" s="55" t="str">
        <f>VLOOKUP(G306,'MITRA (REFERENSI)'!$A:$Z,15,FALSE)</f>
        <v>#N/A</v>
      </c>
      <c r="L306" s="55" t="str">
        <f>VLOOKUP(G306,'MITRA (REFERENSI)'!$A:$Z,15,FALSE)</f>
        <v>#N/A</v>
      </c>
      <c r="M306" s="55" t="str">
        <f>IF(B306=1,'KELAS (REFERENSI)'!M306,IF(B306=2,'KELAS (REFERENSI)'!M321,IF(B306=3,'KELAS (REFERENSI)'!M336,IF(B306=4,'KELAS (REFERENSI)'!M351,""))))</f>
        <v/>
      </c>
      <c r="N306" s="55" t="str">
        <f>IF(B306=1,'KELAS (REFERENSI)'!N306,IF(B306=2,'KELAS (REFERENSI)'!N321,IF(B306=3,'KELAS (REFERENSI)'!N336,IF(B306=4,'KELAS (REFERENSI)'!N351,""))))</f>
        <v/>
      </c>
      <c r="O306" s="55" t="str">
        <f>IF(B306=1,'KELAS (REFERENSI)'!O306,IF(B306=2,'KELAS (REFERENSI)'!O321,IF(B306=3,'KELAS (REFERENSI)'!O336,IF(B306=4,'KELAS (REFERENSI)'!O351,""))))</f>
        <v/>
      </c>
      <c r="P306" s="55" t="str">
        <f>IF(B306=1,'KELAS (REFERENSI)'!P306,IF(B306=2,'KELAS (REFERENSI)'!P321,IF(B306=3,'KELAS (REFERENSI)'!P336,IF(B306=4,'KELAS (REFERENSI)'!P351,""))))</f>
        <v/>
      </c>
      <c r="Q306" s="55" t="str">
        <f t="shared" si="4"/>
        <v>BPS Kota Jakarta Timur</v>
      </c>
      <c r="R306" s="55" t="str">
        <f t="shared" si="56"/>
        <v>#REF!</v>
      </c>
      <c r="S306" s="55" t="str">
        <f t="shared" ref="S306:T306" si="314">S305</f>
        <v>15 Juni sampai dengan 31 Agustus 2026</v>
      </c>
      <c r="T306" s="55" t="str">
        <f t="shared" si="314"/>
        <v>31 Agustus 2026</v>
      </c>
      <c r="U306" s="69" t="str">
        <f>VLOOKUP(G306,'MITRA (REFERENSI)'!$A:$Z,17,FALSE)</f>
        <v>#N/A</v>
      </c>
      <c r="V306" s="59" t="str">
        <f>VLOOKUP(G306,'MITRA (REFERENSI)'!$A:$Z,11,FALSE)</f>
        <v>#N/A</v>
      </c>
      <c r="W306" s="60"/>
      <c r="X306" s="61" t="s">
        <v>4825</v>
      </c>
      <c r="Y306" s="70" t="s">
        <v>5062</v>
      </c>
      <c r="Z306" s="62"/>
      <c r="AA306" s="71" t="str">
        <f>VLOOKUP(G306,'PEGAWAI (REFERENSI)'!$A:$E,4,FALSE)</f>
        <v>Penata/III/c</v>
      </c>
      <c r="AB306" s="62"/>
      <c r="AC306" s="62"/>
      <c r="AD306" s="62"/>
      <c r="AE306" s="62"/>
      <c r="AF306" s="62"/>
      <c r="AG306" s="72"/>
      <c r="AH306" s="72"/>
      <c r="AI306" s="72"/>
      <c r="AJ306" s="72"/>
      <c r="AK306" s="59" t="str">
        <f>VLOOKUP(G306,'MITRA (REFERENSI)'!$A:$Z,5,FALSE)</f>
        <v>#N/A</v>
      </c>
      <c r="AL306" s="59" t="str">
        <f>VLOOKUP(G306,'MITRA (REFERENSI)'!$A:$Z,13,FALSE)</f>
        <v>#N/A</v>
      </c>
      <c r="AM306" s="59" t="str">
        <f>VLOOKUP(G306,'MITRA (REFERENSI)'!$A:$Z,14,FALSE)</f>
        <v>#N/A</v>
      </c>
    </row>
    <row r="307" ht="15.75" customHeight="1">
      <c r="A307" s="53" t="s">
        <v>5369</v>
      </c>
      <c r="B307" s="67">
        <v>1.0</v>
      </c>
      <c r="C307" s="67" t="s">
        <v>4896</v>
      </c>
      <c r="D307" s="55" t="str">
        <f t="shared" si="1"/>
        <v>1J</v>
      </c>
      <c r="E307" s="55" t="str">
        <f>VLOOKUP(D307,'KELAS (REFERENSI)'!$E$1:$J$68,6,FALSE)</f>
        <v>HARPER</v>
      </c>
      <c r="F307" s="56" t="str">
        <f t="shared" si="2"/>
        <v>PETUGAS.0306/SPK/SE/PML/3172/2026</v>
      </c>
      <c r="G307" s="68" t="s">
        <v>5033</v>
      </c>
      <c r="H307" s="56" t="str">
        <f>VLOOKUP(G307,'MITRA (REFERENSI)'!$A:$Z,16,FALSE)</f>
        <v>#N/A</v>
      </c>
      <c r="I307" s="56" t="str">
        <f>VLOOKUP(G307,'MITRA (REFERENSI)'!$A:$Z,25,FALSE)</f>
        <v>#N/A</v>
      </c>
      <c r="J307" s="55" t="str">
        <f>VLOOKUP(G307,'MITRA (REFERENSI)'!$A:$Z,26,FALSE)</f>
        <v>#N/A</v>
      </c>
      <c r="K307" s="55" t="str">
        <f>VLOOKUP(G307,'MITRA (REFERENSI)'!$A:$Z,15,FALSE)</f>
        <v>#N/A</v>
      </c>
      <c r="L307" s="55" t="str">
        <f>VLOOKUP(G307,'MITRA (REFERENSI)'!$A:$Z,15,FALSE)</f>
        <v>#N/A</v>
      </c>
      <c r="M307" s="55" t="str">
        <f>IF(B307=1,'KELAS (REFERENSI)'!M307,IF(B307=2,'KELAS (REFERENSI)'!M322,IF(B307=3,'KELAS (REFERENSI)'!M337,IF(B307=4,'KELAS (REFERENSI)'!M352,""))))</f>
        <v/>
      </c>
      <c r="N307" s="55" t="str">
        <f>IF(B307=1,'KELAS (REFERENSI)'!N307,IF(B307=2,'KELAS (REFERENSI)'!N322,IF(B307=3,'KELAS (REFERENSI)'!N337,IF(B307=4,'KELAS (REFERENSI)'!N352,""))))</f>
        <v/>
      </c>
      <c r="O307" s="55" t="str">
        <f>IF(B307=1,'KELAS (REFERENSI)'!O307,IF(B307=2,'KELAS (REFERENSI)'!O322,IF(B307=3,'KELAS (REFERENSI)'!O337,IF(B307=4,'KELAS (REFERENSI)'!O352,""))))</f>
        <v/>
      </c>
      <c r="P307" s="55" t="str">
        <f>IF(B307=1,'KELAS (REFERENSI)'!P307,IF(B307=2,'KELAS (REFERENSI)'!P322,IF(B307=3,'KELAS (REFERENSI)'!P337,IF(B307=4,'KELAS (REFERENSI)'!P352,""))))</f>
        <v/>
      </c>
      <c r="Q307" s="55" t="str">
        <f t="shared" si="4"/>
        <v>BPS Kota Jakarta Timur</v>
      </c>
      <c r="R307" s="55" t="str">
        <f t="shared" si="56"/>
        <v>#REF!</v>
      </c>
      <c r="S307" s="55" t="str">
        <f t="shared" ref="S307:T307" si="315">S306</f>
        <v>15 Juni sampai dengan 31 Agustus 2026</v>
      </c>
      <c r="T307" s="55" t="str">
        <f t="shared" si="315"/>
        <v>31 Agustus 2026</v>
      </c>
      <c r="U307" s="69" t="str">
        <f>VLOOKUP(G307,'MITRA (REFERENSI)'!$A:$Z,17,FALSE)</f>
        <v>#N/A</v>
      </c>
      <c r="V307" s="59" t="str">
        <f>VLOOKUP(G307,'MITRA (REFERENSI)'!$A:$Z,11,FALSE)</f>
        <v>#N/A</v>
      </c>
      <c r="W307" s="60"/>
      <c r="X307" s="61" t="s">
        <v>4824</v>
      </c>
      <c r="Y307" s="70" t="s">
        <v>5062</v>
      </c>
      <c r="Z307" s="62"/>
      <c r="AA307" s="71" t="str">
        <f>VLOOKUP(G307,'PEGAWAI (REFERENSI)'!$A:$E,4,FALSE)</f>
        <v>Pengatur/II/c</v>
      </c>
      <c r="AB307" s="62"/>
      <c r="AC307" s="62"/>
      <c r="AD307" s="62"/>
      <c r="AE307" s="62"/>
      <c r="AF307" s="62"/>
      <c r="AG307" s="72"/>
      <c r="AH307" s="72"/>
      <c r="AI307" s="72"/>
      <c r="AJ307" s="72"/>
      <c r="AK307" s="59" t="str">
        <f>VLOOKUP(G307,'MITRA (REFERENSI)'!$A:$Z,5,FALSE)</f>
        <v>#N/A</v>
      </c>
      <c r="AL307" s="59" t="str">
        <f>VLOOKUP(G307,'MITRA (REFERENSI)'!$A:$Z,13,FALSE)</f>
        <v>#N/A</v>
      </c>
      <c r="AM307" s="59" t="str">
        <f>VLOOKUP(G307,'MITRA (REFERENSI)'!$A:$Z,14,FALSE)</f>
        <v>#N/A</v>
      </c>
    </row>
    <row r="308" ht="15.75" customHeight="1">
      <c r="A308" s="53" t="s">
        <v>5370</v>
      </c>
      <c r="B308" s="67">
        <v>1.0</v>
      </c>
      <c r="C308" s="67" t="s">
        <v>4896</v>
      </c>
      <c r="D308" s="55" t="str">
        <f t="shared" si="1"/>
        <v>1J</v>
      </c>
      <c r="E308" s="55" t="str">
        <f>VLOOKUP(D308,'KELAS (REFERENSI)'!$E$1:$J$68,6,FALSE)</f>
        <v>HARPER</v>
      </c>
      <c r="F308" s="56" t="str">
        <f t="shared" si="2"/>
        <v>PETUGAS.0307/SPK/SE/PML/3172/2026</v>
      </c>
      <c r="G308" s="68" t="s">
        <v>7091</v>
      </c>
      <c r="H308" s="56" t="str">
        <f>VLOOKUP(G308,'MITRA (REFERENSI)'!$A:$Z,16,FALSE)</f>
        <v>#N/A</v>
      </c>
      <c r="I308" s="56" t="str">
        <f>VLOOKUP(G308,'MITRA (REFERENSI)'!$A:$Z,25,FALSE)</f>
        <v>#N/A</v>
      </c>
      <c r="J308" s="55" t="str">
        <f>VLOOKUP(G308,'MITRA (REFERENSI)'!$A:$Z,26,FALSE)</f>
        <v>#N/A</v>
      </c>
      <c r="K308" s="55" t="str">
        <f>VLOOKUP(G308,'MITRA (REFERENSI)'!$A:$Z,15,FALSE)</f>
        <v>#N/A</v>
      </c>
      <c r="L308" s="55" t="str">
        <f>VLOOKUP(G308,'MITRA (REFERENSI)'!$A:$Z,15,FALSE)</f>
        <v>#N/A</v>
      </c>
      <c r="M308" s="55" t="str">
        <f>IF(B308=1,'KELAS (REFERENSI)'!M308,IF(B308=2,'KELAS (REFERENSI)'!M323,IF(B308=3,'KELAS (REFERENSI)'!M338,IF(B308=4,'KELAS (REFERENSI)'!M353,""))))</f>
        <v/>
      </c>
      <c r="N308" s="55" t="str">
        <f>IF(B308=1,'KELAS (REFERENSI)'!N308,IF(B308=2,'KELAS (REFERENSI)'!N323,IF(B308=3,'KELAS (REFERENSI)'!N338,IF(B308=4,'KELAS (REFERENSI)'!N353,""))))</f>
        <v/>
      </c>
      <c r="O308" s="55" t="str">
        <f>IF(B308=1,'KELAS (REFERENSI)'!O308,IF(B308=2,'KELAS (REFERENSI)'!O323,IF(B308=3,'KELAS (REFERENSI)'!O338,IF(B308=4,'KELAS (REFERENSI)'!O353,""))))</f>
        <v/>
      </c>
      <c r="P308" s="55" t="str">
        <f>IF(B308=1,'KELAS (REFERENSI)'!P308,IF(B308=2,'KELAS (REFERENSI)'!P323,IF(B308=3,'KELAS (REFERENSI)'!P338,IF(B308=4,'KELAS (REFERENSI)'!P353,""))))</f>
        <v/>
      </c>
      <c r="Q308" s="55" t="str">
        <f t="shared" si="4"/>
        <v>BPS Kota Jakarta Timur</v>
      </c>
      <c r="R308" s="55" t="str">
        <f t="shared" si="56"/>
        <v>#REF!</v>
      </c>
      <c r="S308" s="55" t="str">
        <f t="shared" ref="S308:T308" si="316">S307</f>
        <v>15 Juni sampai dengan 31 Agustus 2026</v>
      </c>
      <c r="T308" s="55" t="str">
        <f t="shared" si="316"/>
        <v>31 Agustus 2026</v>
      </c>
      <c r="U308" s="69" t="str">
        <f>VLOOKUP(G308,'MITRA (REFERENSI)'!$A:$Z,17,FALSE)</f>
        <v>#N/A</v>
      </c>
      <c r="V308" s="59" t="str">
        <f>VLOOKUP(G308,'MITRA (REFERENSI)'!$A:$Z,11,FALSE)</f>
        <v>#N/A</v>
      </c>
      <c r="W308" s="60"/>
      <c r="X308" s="61" t="s">
        <v>4824</v>
      </c>
      <c r="Y308" s="70" t="s">
        <v>5062</v>
      </c>
      <c r="Z308" s="62"/>
      <c r="AA308" s="71" t="str">
        <f>VLOOKUP(G308,'PEGAWAI (REFERENSI)'!$A:$E,4,FALSE)</f>
        <v>#N/A</v>
      </c>
      <c r="AB308" s="62"/>
      <c r="AC308" s="62"/>
      <c r="AD308" s="62"/>
      <c r="AE308" s="62"/>
      <c r="AF308" s="62"/>
      <c r="AG308" s="72"/>
      <c r="AH308" s="72"/>
      <c r="AI308" s="72"/>
      <c r="AJ308" s="72"/>
      <c r="AK308" s="59" t="str">
        <f>VLOOKUP(G308,'MITRA (REFERENSI)'!$A:$Z,5,FALSE)</f>
        <v>#N/A</v>
      </c>
      <c r="AL308" s="59" t="str">
        <f>VLOOKUP(G308,'MITRA (REFERENSI)'!$A:$Z,13,FALSE)</f>
        <v>#N/A</v>
      </c>
      <c r="AM308" s="59" t="str">
        <f>VLOOKUP(G308,'MITRA (REFERENSI)'!$A:$Z,14,FALSE)</f>
        <v>#N/A</v>
      </c>
    </row>
    <row r="309" ht="15.75" customHeight="1">
      <c r="A309" s="53" t="s">
        <v>5371</v>
      </c>
      <c r="B309" s="54">
        <v>1.0</v>
      </c>
      <c r="C309" s="54" t="s">
        <v>4900</v>
      </c>
      <c r="D309" s="55" t="str">
        <f t="shared" si="1"/>
        <v>1K</v>
      </c>
      <c r="E309" s="55" t="str">
        <f>VLOOKUP(D309,'KELAS (REFERENSI)'!$E$1:$J$68,6,FALSE)</f>
        <v>PARK</v>
      </c>
      <c r="F309" s="56" t="str">
        <f t="shared" si="2"/>
        <v>PETUGAS.0308/SPK/SE/PML/3172/2026</v>
      </c>
      <c r="G309" s="61" t="s">
        <v>1994</v>
      </c>
      <c r="H309" s="56" t="str">
        <f>VLOOKUP(G309,'MITRA (REFERENSI)'!$A:$Z,16,FALSE)</f>
        <v>317222120038</v>
      </c>
      <c r="I309" s="56" t="str">
        <f>VLOOKUP(G309,'MITRA (REFERENSI)'!$A:$Z,25,FALSE)</f>
        <v>Kader PKK / Karang Taruna / Kader Lainnya</v>
      </c>
      <c r="J309" s="55" t="str">
        <f>VLOOKUP(G309,'MITRA (REFERENSI)'!$A:$Z,26,FALSE)</f>
        <v>#REF!</v>
      </c>
      <c r="K309" s="55" t="str">
        <f>VLOOKUP(G309,'MITRA (REFERENSI)'!$A:$Z,15,FALSE)</f>
        <v>+62 858-7192-3342</v>
      </c>
      <c r="L309" s="55" t="str">
        <f>VLOOKUP(G309,'MITRA (REFERENSI)'!$A:$Z,15,FALSE)</f>
        <v>+62 858-7192-3342</v>
      </c>
      <c r="M309" s="55" t="str">
        <f>IF(B309=1,'KELAS (REFERENSI)'!M309,IF(B309=2,'KELAS (REFERENSI)'!M324,IF(B309=3,'KELAS (REFERENSI)'!M339,IF(B309=4,'KELAS (REFERENSI)'!M354,""))))</f>
        <v/>
      </c>
      <c r="N309" s="55" t="str">
        <f>IF(B309=1,'KELAS (REFERENSI)'!N309,IF(B309=2,'KELAS (REFERENSI)'!N324,IF(B309=3,'KELAS (REFERENSI)'!N339,IF(B309=4,'KELAS (REFERENSI)'!N354,""))))</f>
        <v/>
      </c>
      <c r="O309" s="55" t="str">
        <f>IF(B309=1,'KELAS (REFERENSI)'!O309,IF(B309=2,'KELAS (REFERENSI)'!O324,IF(B309=3,'KELAS (REFERENSI)'!O339,IF(B309=4,'KELAS (REFERENSI)'!O354,""))))</f>
        <v/>
      </c>
      <c r="P309" s="55" t="str">
        <f>IF(B309=1,'KELAS (REFERENSI)'!P309,IF(B309=2,'KELAS (REFERENSI)'!P324,IF(B309=3,'KELAS (REFERENSI)'!P339,IF(B309=4,'KELAS (REFERENSI)'!P354,""))))</f>
        <v/>
      </c>
      <c r="Q309" s="55" t="str">
        <f t="shared" si="4"/>
        <v>BPS Kota Jakarta Timur</v>
      </c>
      <c r="R309" s="55" t="str">
        <f t="shared" si="56"/>
        <v>#REF!</v>
      </c>
      <c r="S309" s="55" t="str">
        <f t="shared" ref="S309:T309" si="317">S308</f>
        <v>15 Juni sampai dengan 31 Agustus 2026</v>
      </c>
      <c r="T309" s="55" t="str">
        <f t="shared" si="317"/>
        <v>31 Agustus 2026</v>
      </c>
      <c r="U309" s="59" t="str">
        <f>VLOOKUP(G309,'MITRA (REFERENSI)'!$A:$Z,17,FALSE)</f>
        <v>khodijahtjp@gmail.com</v>
      </c>
      <c r="V309" s="59" t="str">
        <f>VLOOKUP(G309,'MITRA (REFERENSI)'!$A:$Z,11,FALSE)</f>
        <v>Pr</v>
      </c>
      <c r="W309" s="60"/>
      <c r="X309" s="61" t="s">
        <v>7084</v>
      </c>
      <c r="Y309" s="64" t="s">
        <v>4885</v>
      </c>
      <c r="Z309" s="62"/>
      <c r="AA309" s="63"/>
      <c r="AB309" s="62"/>
      <c r="AC309" s="62"/>
      <c r="AD309" s="62"/>
      <c r="AE309" s="62"/>
      <c r="AF309" s="62"/>
      <c r="AG309" s="72"/>
      <c r="AH309" s="72"/>
      <c r="AI309" s="72"/>
      <c r="AJ309" s="72"/>
      <c r="AK309" s="59" t="str">
        <f>VLOOKUP(G309,'MITRA (REFERENSI)'!$A:$Z,5,FALSE)</f>
        <v>JL.Tanjung Lengkong No 22</v>
      </c>
      <c r="AL309" s="59" t="str">
        <f>VLOOKUP(G309,'MITRA (REFERENSI)'!$A:$Z,13,FALSE)</f>
        <v>Kader PKK / Karang Taruna / Kader Lainnya</v>
      </c>
      <c r="AM309" s="59" t="str">
        <f>VLOOKUP(G309,'MITRA (REFERENSI)'!$A:$Z,14,FALSE)</f>
        <v/>
      </c>
    </row>
    <row r="310" ht="15.75" customHeight="1">
      <c r="A310" s="53" t="s">
        <v>5372</v>
      </c>
      <c r="B310" s="54">
        <v>1.0</v>
      </c>
      <c r="C310" s="54" t="s">
        <v>4900</v>
      </c>
      <c r="D310" s="55" t="str">
        <f t="shared" si="1"/>
        <v>1K</v>
      </c>
      <c r="E310" s="55" t="str">
        <f>VLOOKUP(D310,'KELAS (REFERENSI)'!$E$1:$J$68,6,FALSE)</f>
        <v>PARK</v>
      </c>
      <c r="F310" s="56" t="str">
        <f t="shared" si="2"/>
        <v>PETUGAS.0309/SPK/SE/PML/3172/2026</v>
      </c>
      <c r="G310" s="61" t="s">
        <v>2094</v>
      </c>
      <c r="H310" s="56" t="str">
        <f>VLOOKUP(G310,'MITRA (REFERENSI)'!$A:$Z,16,FALSE)</f>
        <v>317223110131</v>
      </c>
      <c r="I310" s="56" t="str">
        <f>VLOOKUP(G310,'MITRA (REFERENSI)'!$A:$Z,25,FALSE)</f>
        <v>Pelajar / Mahasiswa</v>
      </c>
      <c r="J310" s="55" t="str">
        <f>VLOOKUP(G310,'MITRA (REFERENSI)'!$A:$Z,26,FALSE)</f>
        <v>#REF!</v>
      </c>
      <c r="K310" s="55" t="str">
        <f>VLOOKUP(G310,'MITRA (REFERENSI)'!$A:$Z,15,FALSE)</f>
        <v>+62 838-9803-6468</v>
      </c>
      <c r="L310" s="55" t="str">
        <f>VLOOKUP(G310,'MITRA (REFERENSI)'!$A:$Z,15,FALSE)</f>
        <v>+62 838-9803-6468</v>
      </c>
      <c r="M310" s="55" t="str">
        <f>IF(B310=1,'KELAS (REFERENSI)'!M310,IF(B310=2,'KELAS (REFERENSI)'!M325,IF(B310=3,'KELAS (REFERENSI)'!M340,IF(B310=4,'KELAS (REFERENSI)'!M355,""))))</f>
        <v/>
      </c>
      <c r="N310" s="55" t="str">
        <f>IF(B310=1,'KELAS (REFERENSI)'!N310,IF(B310=2,'KELAS (REFERENSI)'!N325,IF(B310=3,'KELAS (REFERENSI)'!N340,IF(B310=4,'KELAS (REFERENSI)'!N355,""))))</f>
        <v/>
      </c>
      <c r="O310" s="55" t="str">
        <f>IF(B310=1,'KELAS (REFERENSI)'!O310,IF(B310=2,'KELAS (REFERENSI)'!O325,IF(B310=3,'KELAS (REFERENSI)'!O340,IF(B310=4,'KELAS (REFERENSI)'!O355,""))))</f>
        <v/>
      </c>
      <c r="P310" s="55" t="str">
        <f>IF(B310=1,'KELAS (REFERENSI)'!P310,IF(B310=2,'KELAS (REFERENSI)'!P325,IF(B310=3,'KELAS (REFERENSI)'!P340,IF(B310=4,'KELAS (REFERENSI)'!P355,""))))</f>
        <v/>
      </c>
      <c r="Q310" s="55" t="str">
        <f t="shared" si="4"/>
        <v>BPS Kota Jakarta Timur</v>
      </c>
      <c r="R310" s="55" t="str">
        <f t="shared" si="56"/>
        <v>#REF!</v>
      </c>
      <c r="S310" s="55" t="str">
        <f t="shared" ref="S310:T310" si="318">S309</f>
        <v>15 Juni sampai dengan 31 Agustus 2026</v>
      </c>
      <c r="T310" s="55" t="str">
        <f t="shared" si="318"/>
        <v>31 Agustus 2026</v>
      </c>
      <c r="U310" s="59" t="str">
        <f>VLOOKUP(G310,'MITRA (REFERENSI)'!$A:$Z,17,FALSE)</f>
        <v>lideahanayatnie13@gmail.com</v>
      </c>
      <c r="V310" s="59" t="str">
        <f>VLOOKUP(G310,'MITRA (REFERENSI)'!$A:$Z,11,FALSE)</f>
        <v>Pr</v>
      </c>
      <c r="W310" s="60"/>
      <c r="X310" s="61" t="s">
        <v>7084</v>
      </c>
      <c r="Y310" s="64" t="s">
        <v>4885</v>
      </c>
      <c r="Z310" s="62"/>
      <c r="AA310" s="63"/>
      <c r="AB310" s="62"/>
      <c r="AC310" s="62"/>
      <c r="AD310" s="62"/>
      <c r="AE310" s="62"/>
      <c r="AF310" s="62"/>
      <c r="AG310" s="72"/>
      <c r="AH310" s="72"/>
      <c r="AI310" s="72"/>
      <c r="AJ310" s="72"/>
      <c r="AK310" s="59" t="str">
        <f>VLOOKUP(G310,'MITRA (REFERENSI)'!$A:$Z,5,FALSE)</f>
        <v>Jalan Kebon Nanas Utara II</v>
      </c>
      <c r="AL310" s="59" t="str">
        <f>VLOOKUP(G310,'MITRA (REFERENSI)'!$A:$Z,13,FALSE)</f>
        <v>Pelajar / Mahasiswa</v>
      </c>
      <c r="AM310" s="59" t="str">
        <f>VLOOKUP(G310,'MITRA (REFERENSI)'!$A:$Z,14,FALSE)</f>
        <v/>
      </c>
    </row>
    <row r="311" ht="15.75" customHeight="1">
      <c r="A311" s="53" t="s">
        <v>5373</v>
      </c>
      <c r="B311" s="54">
        <v>1.0</v>
      </c>
      <c r="C311" s="54" t="s">
        <v>4900</v>
      </c>
      <c r="D311" s="55" t="str">
        <f t="shared" si="1"/>
        <v>1K</v>
      </c>
      <c r="E311" s="55" t="str">
        <f>VLOOKUP(D311,'KELAS (REFERENSI)'!$E$1:$J$68,6,FALSE)</f>
        <v>PARK</v>
      </c>
      <c r="F311" s="56" t="str">
        <f t="shared" si="2"/>
        <v>PETUGAS.0310/SPK/SE/PML/3172/2026</v>
      </c>
      <c r="G311" s="61" t="s">
        <v>2928</v>
      </c>
      <c r="H311" s="56" t="str">
        <f>VLOOKUP(G311,'MITRA (REFERENSI)'!$A:$Z,16,FALSE)</f>
        <v>317222100442</v>
      </c>
      <c r="I311" s="56" t="str">
        <f>VLOOKUP(G311,'MITRA (REFERENSI)'!$A:$Z,25,FALSE)</f>
        <v>Mengurus Rumah Tangga</v>
      </c>
      <c r="J311" s="55" t="str">
        <f>VLOOKUP(G311,'MITRA (REFERENSI)'!$A:$Z,26,FALSE)</f>
        <v>#REF!</v>
      </c>
      <c r="K311" s="55" t="str">
        <f>VLOOKUP(G311,'MITRA (REFERENSI)'!$A:$Z,15,FALSE)</f>
        <v>+62 858-8819-0890</v>
      </c>
      <c r="L311" s="55" t="str">
        <f>VLOOKUP(G311,'MITRA (REFERENSI)'!$A:$Z,15,FALSE)</f>
        <v>+62 858-8819-0890</v>
      </c>
      <c r="M311" s="55" t="str">
        <f>IF(B311=1,'KELAS (REFERENSI)'!M311,IF(B311=2,'KELAS (REFERENSI)'!M326,IF(B311=3,'KELAS (REFERENSI)'!M341,IF(B311=4,'KELAS (REFERENSI)'!M356,""))))</f>
        <v/>
      </c>
      <c r="N311" s="55" t="str">
        <f>IF(B311=1,'KELAS (REFERENSI)'!N311,IF(B311=2,'KELAS (REFERENSI)'!N326,IF(B311=3,'KELAS (REFERENSI)'!N341,IF(B311=4,'KELAS (REFERENSI)'!N356,""))))</f>
        <v/>
      </c>
      <c r="O311" s="55" t="str">
        <f>IF(B311=1,'KELAS (REFERENSI)'!O311,IF(B311=2,'KELAS (REFERENSI)'!O326,IF(B311=3,'KELAS (REFERENSI)'!O341,IF(B311=4,'KELAS (REFERENSI)'!O356,""))))</f>
        <v/>
      </c>
      <c r="P311" s="55" t="str">
        <f>IF(B311=1,'KELAS (REFERENSI)'!P311,IF(B311=2,'KELAS (REFERENSI)'!P326,IF(B311=3,'KELAS (REFERENSI)'!P341,IF(B311=4,'KELAS (REFERENSI)'!P356,""))))</f>
        <v/>
      </c>
      <c r="Q311" s="55" t="str">
        <f t="shared" si="4"/>
        <v>BPS Kota Jakarta Timur</v>
      </c>
      <c r="R311" s="55" t="str">
        <f t="shared" si="56"/>
        <v>#REF!</v>
      </c>
      <c r="S311" s="55" t="str">
        <f t="shared" ref="S311:T311" si="319">S310</f>
        <v>15 Juni sampai dengan 31 Agustus 2026</v>
      </c>
      <c r="T311" s="55" t="str">
        <f t="shared" si="319"/>
        <v>31 Agustus 2026</v>
      </c>
      <c r="U311" s="59" t="str">
        <f>VLOOKUP(G311,'MITRA (REFERENSI)'!$A:$Z,17,FALSE)</f>
        <v>ratusandi22@gmail.com</v>
      </c>
      <c r="V311" s="59" t="str">
        <f>VLOOKUP(G311,'MITRA (REFERENSI)'!$A:$Z,11,FALSE)</f>
        <v>Pr</v>
      </c>
      <c r="W311" s="60"/>
      <c r="X311" s="61" t="s">
        <v>7084</v>
      </c>
      <c r="Y311" s="64" t="s">
        <v>4885</v>
      </c>
      <c r="Z311" s="62"/>
      <c r="AA311" s="63"/>
      <c r="AB311" s="62"/>
      <c r="AC311" s="62"/>
      <c r="AD311" s="62"/>
      <c r="AE311" s="62"/>
      <c r="AF311" s="62"/>
      <c r="AG311" s="72"/>
      <c r="AH311" s="72"/>
      <c r="AI311" s="72"/>
      <c r="AJ311" s="72"/>
      <c r="AK311" s="59" t="str">
        <f>VLOOKUP(G311,'MITRA (REFERENSI)'!$A:$Z,5,FALSE)</f>
        <v>Jl. bekasi timur 4 rt 004 rw 08</v>
      </c>
      <c r="AL311" s="59" t="str">
        <f>VLOOKUP(G311,'MITRA (REFERENSI)'!$A:$Z,13,FALSE)</f>
        <v>Mengurus Rumah Tangga</v>
      </c>
      <c r="AM311" s="59" t="str">
        <f>VLOOKUP(G311,'MITRA (REFERENSI)'!$A:$Z,14,FALSE)</f>
        <v/>
      </c>
    </row>
    <row r="312" ht="15.75" customHeight="1">
      <c r="A312" s="53" t="s">
        <v>5374</v>
      </c>
      <c r="B312" s="54">
        <v>1.0</v>
      </c>
      <c r="C312" s="54" t="s">
        <v>4900</v>
      </c>
      <c r="D312" s="55" t="str">
        <f t="shared" si="1"/>
        <v>1K</v>
      </c>
      <c r="E312" s="55" t="str">
        <f>VLOOKUP(D312,'KELAS (REFERENSI)'!$E$1:$J$68,6,FALSE)</f>
        <v>PARK</v>
      </c>
      <c r="F312" s="56" t="str">
        <f t="shared" si="2"/>
        <v>PETUGAS.0311/SPK/SE/PML/3172/2026</v>
      </c>
      <c r="G312" s="61" t="s">
        <v>1802</v>
      </c>
      <c r="H312" s="56" t="str">
        <f>VLOOKUP(G312,'MITRA (REFERENSI)'!$A:$Z,16,FALSE)</f>
        <v>317223110095</v>
      </c>
      <c r="I312" s="56" t="str">
        <f>VLOOKUP(G312,'MITRA (REFERENSI)'!$A:$Z,25,FALSE)</f>
        <v>Freeline</v>
      </c>
      <c r="J312" s="55" t="str">
        <f>VLOOKUP(G312,'MITRA (REFERENSI)'!$A:$Z,26,FALSE)</f>
        <v>#REF!</v>
      </c>
      <c r="K312" s="55" t="str">
        <f>VLOOKUP(G312,'MITRA (REFERENSI)'!$A:$Z,15,FALSE)</f>
        <v>+62 896-9394-5865</v>
      </c>
      <c r="L312" s="55" t="str">
        <f>VLOOKUP(G312,'MITRA (REFERENSI)'!$A:$Z,15,FALSE)</f>
        <v>+62 896-9394-5865</v>
      </c>
      <c r="M312" s="55" t="str">
        <f>IF(B312=1,'KELAS (REFERENSI)'!M312,IF(B312=2,'KELAS (REFERENSI)'!M327,IF(B312=3,'KELAS (REFERENSI)'!M342,IF(B312=4,'KELAS (REFERENSI)'!M357,""))))</f>
        <v/>
      </c>
      <c r="N312" s="55" t="str">
        <f>IF(B312=1,'KELAS (REFERENSI)'!N312,IF(B312=2,'KELAS (REFERENSI)'!N327,IF(B312=3,'KELAS (REFERENSI)'!N342,IF(B312=4,'KELAS (REFERENSI)'!N357,""))))</f>
        <v/>
      </c>
      <c r="O312" s="55" t="str">
        <f>IF(B312=1,'KELAS (REFERENSI)'!O312,IF(B312=2,'KELAS (REFERENSI)'!O327,IF(B312=3,'KELAS (REFERENSI)'!O342,IF(B312=4,'KELAS (REFERENSI)'!O357,""))))</f>
        <v/>
      </c>
      <c r="P312" s="55" t="str">
        <f>IF(B312=1,'KELAS (REFERENSI)'!P312,IF(B312=2,'KELAS (REFERENSI)'!P327,IF(B312=3,'KELAS (REFERENSI)'!P342,IF(B312=4,'KELAS (REFERENSI)'!P357,""))))</f>
        <v/>
      </c>
      <c r="Q312" s="55" t="str">
        <f t="shared" si="4"/>
        <v>BPS Kota Jakarta Timur</v>
      </c>
      <c r="R312" s="55" t="str">
        <f t="shared" si="56"/>
        <v>#REF!</v>
      </c>
      <c r="S312" s="55" t="str">
        <f t="shared" ref="S312:T312" si="320">S311</f>
        <v>15 Juni sampai dengan 31 Agustus 2026</v>
      </c>
      <c r="T312" s="55" t="str">
        <f t="shared" si="320"/>
        <v>31 Agustus 2026</v>
      </c>
      <c r="U312" s="59" t="str">
        <f>VLOOKUP(G312,'MITRA (REFERENSI)'!$A:$Z,17,FALSE)</f>
        <v>indahafrilyanti81@gmail.com</v>
      </c>
      <c r="V312" s="59" t="str">
        <f>VLOOKUP(G312,'MITRA (REFERENSI)'!$A:$Z,11,FALSE)</f>
        <v>Pr</v>
      </c>
      <c r="W312" s="60"/>
      <c r="X312" s="61" t="s">
        <v>7084</v>
      </c>
      <c r="Y312" s="64" t="s">
        <v>4885</v>
      </c>
      <c r="Z312" s="62"/>
      <c r="AA312" s="63"/>
      <c r="AB312" s="62"/>
      <c r="AC312" s="62"/>
      <c r="AD312" s="62"/>
      <c r="AE312" s="62"/>
      <c r="AF312" s="62"/>
      <c r="AG312" s="72"/>
      <c r="AH312" s="72"/>
      <c r="AI312" s="72"/>
      <c r="AJ312" s="72"/>
      <c r="AK312" s="59" t="str">
        <f>VLOOKUP(G312,'MITRA (REFERENSI)'!$A:$Z,5,FALSE)</f>
        <v>Jln. Otista 3 dalam no. 31 rt. 008 rw. 001</v>
      </c>
      <c r="AL312" s="59" t="str">
        <f>VLOOKUP(G312,'MITRA (REFERENSI)'!$A:$Z,13,FALSE)</f>
        <v>Lainnya</v>
      </c>
      <c r="AM312" s="59" t="str">
        <f>VLOOKUP(G312,'MITRA (REFERENSI)'!$A:$Z,14,FALSE)</f>
        <v>Freeline</v>
      </c>
    </row>
    <row r="313" ht="15.75" customHeight="1">
      <c r="A313" s="53" t="s">
        <v>5375</v>
      </c>
      <c r="B313" s="54">
        <v>1.0</v>
      </c>
      <c r="C313" s="54" t="s">
        <v>4900</v>
      </c>
      <c r="D313" s="55" t="str">
        <f t="shared" si="1"/>
        <v>1K</v>
      </c>
      <c r="E313" s="55" t="str">
        <f>VLOOKUP(D313,'KELAS (REFERENSI)'!$E$1:$J$68,6,FALSE)</f>
        <v>PARK</v>
      </c>
      <c r="F313" s="56" t="str">
        <f t="shared" si="2"/>
        <v>PETUGAS.0312/SPK/SE/PML/3172/2026</v>
      </c>
      <c r="G313" s="61" t="s">
        <v>3897</v>
      </c>
      <c r="H313" s="56" t="str">
        <f>VLOOKUP(G313,'MITRA (REFERENSI)'!$A:$Z,16,FALSE)</f>
        <v>317222092398</v>
      </c>
      <c r="I313" s="56" t="str">
        <f>VLOOKUP(G313,'MITRA (REFERENSI)'!$A:$Z,25,FALSE)</f>
        <v>Mengurus Rumah Tangga</v>
      </c>
      <c r="J313" s="55" t="str">
        <f>VLOOKUP(G313,'MITRA (REFERENSI)'!$A:$Z,26,FALSE)</f>
        <v>#REF!</v>
      </c>
      <c r="K313" s="55" t="str">
        <f>VLOOKUP(G313,'MITRA (REFERENSI)'!$A:$Z,15,FALSE)</f>
        <v>+62 812-5220-7961</v>
      </c>
      <c r="L313" s="55" t="str">
        <f>VLOOKUP(G313,'MITRA (REFERENSI)'!$A:$Z,15,FALSE)</f>
        <v>+62 812-5220-7961</v>
      </c>
      <c r="M313" s="55" t="str">
        <f>IF(B313=1,'KELAS (REFERENSI)'!M313,IF(B313=2,'KELAS (REFERENSI)'!M328,IF(B313=3,'KELAS (REFERENSI)'!M343,IF(B313=4,'KELAS (REFERENSI)'!M358,""))))</f>
        <v/>
      </c>
      <c r="N313" s="55" t="str">
        <f>IF(B313=1,'KELAS (REFERENSI)'!N313,IF(B313=2,'KELAS (REFERENSI)'!N328,IF(B313=3,'KELAS (REFERENSI)'!N343,IF(B313=4,'KELAS (REFERENSI)'!N358,""))))</f>
        <v/>
      </c>
      <c r="O313" s="55" t="str">
        <f>IF(B313=1,'KELAS (REFERENSI)'!O313,IF(B313=2,'KELAS (REFERENSI)'!O328,IF(B313=3,'KELAS (REFERENSI)'!O343,IF(B313=4,'KELAS (REFERENSI)'!O358,""))))</f>
        <v/>
      </c>
      <c r="P313" s="55" t="str">
        <f>IF(B313=1,'KELAS (REFERENSI)'!P313,IF(B313=2,'KELAS (REFERENSI)'!P328,IF(B313=3,'KELAS (REFERENSI)'!P343,IF(B313=4,'KELAS (REFERENSI)'!P358,""))))</f>
        <v/>
      </c>
      <c r="Q313" s="55" t="str">
        <f t="shared" si="4"/>
        <v>BPS Kota Jakarta Timur</v>
      </c>
      <c r="R313" s="55" t="str">
        <f t="shared" si="56"/>
        <v>#REF!</v>
      </c>
      <c r="S313" s="55" t="str">
        <f t="shared" ref="S313:T313" si="321">S312</f>
        <v>15 Juni sampai dengan 31 Agustus 2026</v>
      </c>
      <c r="T313" s="55" t="str">
        <f t="shared" si="321"/>
        <v>31 Agustus 2026</v>
      </c>
      <c r="U313" s="59" t="str">
        <f>VLOOKUP(G313,'MITRA (REFERENSI)'!$A:$Z,17,FALSE)</f>
        <v>siti.sundhari17@gmail.com</v>
      </c>
      <c r="V313" s="59" t="str">
        <f>VLOOKUP(G313,'MITRA (REFERENSI)'!$A:$Z,11,FALSE)</f>
        <v>Pr</v>
      </c>
      <c r="W313" s="60"/>
      <c r="X313" s="61" t="s">
        <v>7084</v>
      </c>
      <c r="Y313" s="64" t="s">
        <v>4885</v>
      </c>
      <c r="Z313" s="62"/>
      <c r="AA313" s="63"/>
      <c r="AB313" s="62"/>
      <c r="AC313" s="62"/>
      <c r="AD313" s="62"/>
      <c r="AE313" s="62"/>
      <c r="AF313" s="62"/>
      <c r="AG313" s="72"/>
      <c r="AH313" s="72"/>
      <c r="AI313" s="72"/>
      <c r="AJ313" s="72"/>
      <c r="AK313" s="59" t="str">
        <f>VLOOKUP(G313,'MITRA (REFERENSI)'!$A:$Z,5,FALSE)</f>
        <v>Jl kp.jembatan</v>
      </c>
      <c r="AL313" s="59" t="str">
        <f>VLOOKUP(G313,'MITRA (REFERENSI)'!$A:$Z,13,FALSE)</f>
        <v>Mengurus Rumah Tangga</v>
      </c>
      <c r="AM313" s="59" t="str">
        <f>VLOOKUP(G313,'MITRA (REFERENSI)'!$A:$Z,14,FALSE)</f>
        <v/>
      </c>
    </row>
    <row r="314" ht="15.75" customHeight="1">
      <c r="A314" s="53" t="s">
        <v>5376</v>
      </c>
      <c r="B314" s="54">
        <v>1.0</v>
      </c>
      <c r="C314" s="54" t="s">
        <v>4900</v>
      </c>
      <c r="D314" s="55" t="str">
        <f t="shared" si="1"/>
        <v>1K</v>
      </c>
      <c r="E314" s="55" t="str">
        <f>VLOOKUP(D314,'KELAS (REFERENSI)'!$E$1:$J$68,6,FALSE)</f>
        <v>PARK</v>
      </c>
      <c r="F314" s="56" t="str">
        <f t="shared" si="2"/>
        <v>PETUGAS.0313/SPK/SE/PML/3172/2026</v>
      </c>
      <c r="G314" s="61" t="s">
        <v>3941</v>
      </c>
      <c r="H314" s="56" t="str">
        <f>VLOOKUP(G314,'MITRA (REFERENSI)'!$A:$Z,16,FALSE)</f>
        <v>317222010079</v>
      </c>
      <c r="I314" s="56" t="str">
        <f>VLOOKUP(G314,'MITRA (REFERENSI)'!$A:$Z,25,FALSE)</f>
        <v>Kader PKK / Karang Taruna / Kader Lainnya</v>
      </c>
      <c r="J314" s="55" t="str">
        <f>VLOOKUP(G314,'MITRA (REFERENSI)'!$A:$Z,26,FALSE)</f>
        <v>#REF!</v>
      </c>
      <c r="K314" s="55" t="str">
        <f>VLOOKUP(G314,'MITRA (REFERENSI)'!$A:$Z,15,FALSE)</f>
        <v>+62 895-3651-66009</v>
      </c>
      <c r="L314" s="55" t="str">
        <f>VLOOKUP(G314,'MITRA (REFERENSI)'!$A:$Z,15,FALSE)</f>
        <v>+62 895-3651-66009</v>
      </c>
      <c r="M314" s="55" t="str">
        <f>IF(B314=1,'KELAS (REFERENSI)'!M314,IF(B314=2,'KELAS (REFERENSI)'!M329,IF(B314=3,'KELAS (REFERENSI)'!M344,IF(B314=4,'KELAS (REFERENSI)'!M359,""))))</f>
        <v/>
      </c>
      <c r="N314" s="55" t="str">
        <f>IF(B314=1,'KELAS (REFERENSI)'!N314,IF(B314=2,'KELAS (REFERENSI)'!N329,IF(B314=3,'KELAS (REFERENSI)'!N344,IF(B314=4,'KELAS (REFERENSI)'!N359,""))))</f>
        <v/>
      </c>
      <c r="O314" s="55" t="str">
        <f>IF(B314=1,'KELAS (REFERENSI)'!O314,IF(B314=2,'KELAS (REFERENSI)'!O329,IF(B314=3,'KELAS (REFERENSI)'!O344,IF(B314=4,'KELAS (REFERENSI)'!O359,""))))</f>
        <v/>
      </c>
      <c r="P314" s="55" t="str">
        <f>IF(B314=1,'KELAS (REFERENSI)'!P314,IF(B314=2,'KELAS (REFERENSI)'!P329,IF(B314=3,'KELAS (REFERENSI)'!P344,IF(B314=4,'KELAS (REFERENSI)'!P359,""))))</f>
        <v/>
      </c>
      <c r="Q314" s="55" t="str">
        <f t="shared" si="4"/>
        <v>BPS Kota Jakarta Timur</v>
      </c>
      <c r="R314" s="55" t="str">
        <f t="shared" si="56"/>
        <v>#REF!</v>
      </c>
      <c r="S314" s="55" t="str">
        <f t="shared" ref="S314:T314" si="322">S313</f>
        <v>15 Juni sampai dengan 31 Agustus 2026</v>
      </c>
      <c r="T314" s="55" t="str">
        <f t="shared" si="322"/>
        <v>31 Agustus 2026</v>
      </c>
      <c r="U314" s="59" t="str">
        <f>VLOOKUP(G314,'MITRA (REFERENSI)'!$A:$Z,17,FALSE)</f>
        <v>solihaia15@gmail.com</v>
      </c>
      <c r="V314" s="59" t="str">
        <f>VLOOKUP(G314,'MITRA (REFERENSI)'!$A:$Z,11,FALSE)</f>
        <v>Pr</v>
      </c>
      <c r="W314" s="60"/>
      <c r="X314" s="61" t="s">
        <v>7084</v>
      </c>
      <c r="Y314" s="64" t="s">
        <v>4885</v>
      </c>
      <c r="Z314" s="62"/>
      <c r="AA314" s="63"/>
      <c r="AB314" s="62"/>
      <c r="AC314" s="62"/>
      <c r="AD314" s="62"/>
      <c r="AE314" s="62"/>
      <c r="AF314" s="62"/>
      <c r="AG314" s="72"/>
      <c r="AH314" s="72"/>
      <c r="AI314" s="72"/>
      <c r="AJ314" s="72"/>
      <c r="AK314" s="59" t="str">
        <f>VLOOKUP(G314,'MITRA (REFERENSI)'!$A:$Z,5,FALSE)</f>
        <v>Jl. Tanjung Lengkong</v>
      </c>
      <c r="AL314" s="59" t="str">
        <f>VLOOKUP(G314,'MITRA (REFERENSI)'!$A:$Z,13,FALSE)</f>
        <v>Kader PKK / Karang Taruna / Kader Lainnya</v>
      </c>
      <c r="AM314" s="59" t="str">
        <f>VLOOKUP(G314,'MITRA (REFERENSI)'!$A:$Z,14,FALSE)</f>
        <v/>
      </c>
    </row>
    <row r="315" ht="15.75" customHeight="1">
      <c r="A315" s="53" t="s">
        <v>5377</v>
      </c>
      <c r="B315" s="54">
        <v>1.0</v>
      </c>
      <c r="C315" s="54" t="s">
        <v>4900</v>
      </c>
      <c r="D315" s="55" t="str">
        <f t="shared" si="1"/>
        <v>1K</v>
      </c>
      <c r="E315" s="55" t="str">
        <f>VLOOKUP(D315,'KELAS (REFERENSI)'!$E$1:$J$68,6,FALSE)</f>
        <v>PARK</v>
      </c>
      <c r="F315" s="56" t="str">
        <f t="shared" si="2"/>
        <v>PETUGAS.0314/SPK/SE/PML/3172/2026</v>
      </c>
      <c r="G315" s="61" t="s">
        <v>3239</v>
      </c>
      <c r="H315" s="56" t="str">
        <f>VLOOKUP(G315,'MITRA (REFERENSI)'!$A:$Z,16,FALSE)</f>
        <v>317222010278</v>
      </c>
      <c r="I315" s="56" t="str">
        <f>VLOOKUP(G315,'MITRA (REFERENSI)'!$A:$Z,25,FALSE)</f>
        <v>Mengurus Rumah Tangga</v>
      </c>
      <c r="J315" s="55" t="str">
        <f>VLOOKUP(G315,'MITRA (REFERENSI)'!$A:$Z,26,FALSE)</f>
        <v>#REF!</v>
      </c>
      <c r="K315" s="55" t="str">
        <f>VLOOKUP(G315,'MITRA (REFERENSI)'!$A:$Z,15,FALSE)</f>
        <v>+62 877-3413-5866</v>
      </c>
      <c r="L315" s="55" t="str">
        <f>VLOOKUP(G315,'MITRA (REFERENSI)'!$A:$Z,15,FALSE)</f>
        <v>+62 877-3413-5866</v>
      </c>
      <c r="M315" s="55" t="str">
        <f>IF(B315=1,'KELAS (REFERENSI)'!M315,IF(B315=2,'KELAS (REFERENSI)'!M330,IF(B315=3,'KELAS (REFERENSI)'!M345,IF(B315=4,'KELAS (REFERENSI)'!M360,""))))</f>
        <v/>
      </c>
      <c r="N315" s="55" t="str">
        <f>IF(B315=1,'KELAS (REFERENSI)'!N315,IF(B315=2,'KELAS (REFERENSI)'!N330,IF(B315=3,'KELAS (REFERENSI)'!N345,IF(B315=4,'KELAS (REFERENSI)'!N360,""))))</f>
        <v/>
      </c>
      <c r="O315" s="55" t="str">
        <f>IF(B315=1,'KELAS (REFERENSI)'!O315,IF(B315=2,'KELAS (REFERENSI)'!O330,IF(B315=3,'KELAS (REFERENSI)'!O345,IF(B315=4,'KELAS (REFERENSI)'!O360,""))))</f>
        <v/>
      </c>
      <c r="P315" s="55" t="str">
        <f>IF(B315=1,'KELAS (REFERENSI)'!P315,IF(B315=2,'KELAS (REFERENSI)'!P330,IF(B315=3,'KELAS (REFERENSI)'!P345,IF(B315=4,'KELAS (REFERENSI)'!P360,""))))</f>
        <v/>
      </c>
      <c r="Q315" s="55" t="str">
        <f t="shared" si="4"/>
        <v>BPS Kota Jakarta Timur</v>
      </c>
      <c r="R315" s="55" t="str">
        <f t="shared" si="56"/>
        <v>#REF!</v>
      </c>
      <c r="S315" s="55" t="str">
        <f t="shared" ref="S315:T315" si="323">S314</f>
        <v>15 Juni sampai dengan 31 Agustus 2026</v>
      </c>
      <c r="T315" s="55" t="str">
        <f t="shared" si="323"/>
        <v>31 Agustus 2026</v>
      </c>
      <c r="U315" s="59" t="str">
        <f>VLOOKUP(G315,'MITRA (REFERENSI)'!$A:$Z,17,FALSE)</f>
        <v>rahmawatirohili123@gmail.com</v>
      </c>
      <c r="V315" s="59" t="str">
        <f>VLOOKUP(G315,'MITRA (REFERENSI)'!$A:$Z,11,FALSE)</f>
        <v>Pr</v>
      </c>
      <c r="W315" s="60"/>
      <c r="X315" s="61" t="s">
        <v>7084</v>
      </c>
      <c r="Y315" s="64" t="s">
        <v>4885</v>
      </c>
      <c r="Z315" s="62"/>
      <c r="AA315" s="63"/>
      <c r="AB315" s="62"/>
      <c r="AC315" s="62"/>
      <c r="AD315" s="62"/>
      <c r="AE315" s="62"/>
      <c r="AF315" s="62"/>
      <c r="AG315" s="72"/>
      <c r="AH315" s="72"/>
      <c r="AI315" s="72"/>
      <c r="AJ315" s="72"/>
      <c r="AK315" s="59" t="str">
        <f>VLOOKUP(G315,'MITRA (REFERENSI)'!$A:$Z,5,FALSE)</f>
        <v>Jalan Cipinang Muara</v>
      </c>
      <c r="AL315" s="59" t="str">
        <f>VLOOKUP(G315,'MITRA (REFERENSI)'!$A:$Z,13,FALSE)</f>
        <v>Mengurus Rumah Tangga</v>
      </c>
      <c r="AM315" s="59" t="str">
        <f>VLOOKUP(G315,'MITRA (REFERENSI)'!$A:$Z,14,FALSE)</f>
        <v/>
      </c>
    </row>
    <row r="316" ht="15.75" customHeight="1">
      <c r="A316" s="53" t="s">
        <v>5378</v>
      </c>
      <c r="B316" s="54">
        <v>1.0</v>
      </c>
      <c r="C316" s="54" t="s">
        <v>4900</v>
      </c>
      <c r="D316" s="55" t="str">
        <f t="shared" si="1"/>
        <v>1K</v>
      </c>
      <c r="E316" s="55" t="str">
        <f>VLOOKUP(D316,'KELAS (REFERENSI)'!$E$1:$J$68,6,FALSE)</f>
        <v>PARK</v>
      </c>
      <c r="F316" s="56" t="str">
        <f t="shared" si="2"/>
        <v>PETUGAS.0315/SPK/SE/PML/3172/2026</v>
      </c>
      <c r="G316" s="61" t="s">
        <v>2756</v>
      </c>
      <c r="H316" s="56" t="str">
        <f>VLOOKUP(G316,'MITRA (REFERENSI)'!$A:$Z,16,FALSE)</f>
        <v>317222010011</v>
      </c>
      <c r="I316" s="56" t="str">
        <f>VLOOKUP(G316,'MITRA (REFERENSI)'!$A:$Z,25,FALSE)</f>
        <v>Mengurus Rumah Tangga</v>
      </c>
      <c r="J316" s="55" t="str">
        <f>VLOOKUP(G316,'MITRA (REFERENSI)'!$A:$Z,26,FALSE)</f>
        <v>#REF!</v>
      </c>
      <c r="K316" s="55" t="str">
        <f>VLOOKUP(G316,'MITRA (REFERENSI)'!$A:$Z,15,FALSE)</f>
        <v>+62 896-2580-4485</v>
      </c>
      <c r="L316" s="55" t="str">
        <f>VLOOKUP(G316,'MITRA (REFERENSI)'!$A:$Z,15,FALSE)</f>
        <v>+62 896-2580-4485</v>
      </c>
      <c r="M316" s="55" t="str">
        <f>IF(B316=1,'KELAS (REFERENSI)'!M316,IF(B316=2,'KELAS (REFERENSI)'!M331,IF(B316=3,'KELAS (REFERENSI)'!M346,IF(B316=4,'KELAS (REFERENSI)'!M361,""))))</f>
        <v/>
      </c>
      <c r="N316" s="55" t="str">
        <f>IF(B316=1,'KELAS (REFERENSI)'!N316,IF(B316=2,'KELAS (REFERENSI)'!N331,IF(B316=3,'KELAS (REFERENSI)'!N346,IF(B316=4,'KELAS (REFERENSI)'!N361,""))))</f>
        <v/>
      </c>
      <c r="O316" s="55" t="str">
        <f>IF(B316=1,'KELAS (REFERENSI)'!O316,IF(B316=2,'KELAS (REFERENSI)'!O331,IF(B316=3,'KELAS (REFERENSI)'!O346,IF(B316=4,'KELAS (REFERENSI)'!O361,""))))</f>
        <v/>
      </c>
      <c r="P316" s="55" t="str">
        <f>IF(B316=1,'KELAS (REFERENSI)'!P316,IF(B316=2,'KELAS (REFERENSI)'!P331,IF(B316=3,'KELAS (REFERENSI)'!P346,IF(B316=4,'KELAS (REFERENSI)'!P361,""))))</f>
        <v/>
      </c>
      <c r="Q316" s="55" t="str">
        <f t="shared" si="4"/>
        <v>BPS Kota Jakarta Timur</v>
      </c>
      <c r="R316" s="55" t="str">
        <f t="shared" si="56"/>
        <v>#REF!</v>
      </c>
      <c r="S316" s="55" t="str">
        <f t="shared" ref="S316:T316" si="324">S315</f>
        <v>15 Juni sampai dengan 31 Agustus 2026</v>
      </c>
      <c r="T316" s="55" t="str">
        <f t="shared" si="324"/>
        <v>31 Agustus 2026</v>
      </c>
      <c r="U316" s="59" t="str">
        <f>VLOOKUP(G316,'MITRA (REFERENSI)'!$A:$Z,17,FALSE)</f>
        <v>ninerahmi@gmail.com</v>
      </c>
      <c r="V316" s="59" t="str">
        <f>VLOOKUP(G316,'MITRA (REFERENSI)'!$A:$Z,11,FALSE)</f>
        <v>Pr</v>
      </c>
      <c r="W316" s="60"/>
      <c r="X316" s="61" t="s">
        <v>7083</v>
      </c>
      <c r="Y316" s="64" t="s">
        <v>4885</v>
      </c>
      <c r="Z316" s="62"/>
      <c r="AA316" s="63"/>
      <c r="AB316" s="62"/>
      <c r="AC316" s="62"/>
      <c r="AD316" s="62"/>
      <c r="AE316" s="62"/>
      <c r="AF316" s="62"/>
      <c r="AG316" s="72"/>
      <c r="AH316" s="72"/>
      <c r="AI316" s="72"/>
      <c r="AJ316" s="72"/>
      <c r="AK316" s="59" t="str">
        <f>VLOOKUP(G316,'MITRA (REFERENSI)'!$A:$Z,5,FALSE)</f>
        <v>Jalan swadaya 3 rt 016 rw 06</v>
      </c>
      <c r="AL316" s="59" t="str">
        <f>VLOOKUP(G316,'MITRA (REFERENSI)'!$A:$Z,13,FALSE)</f>
        <v>Mengurus Rumah Tangga</v>
      </c>
      <c r="AM316" s="59" t="str">
        <f>VLOOKUP(G316,'MITRA (REFERENSI)'!$A:$Z,14,FALSE)</f>
        <v/>
      </c>
    </row>
    <row r="317" ht="15.75" customHeight="1">
      <c r="A317" s="53" t="s">
        <v>5379</v>
      </c>
      <c r="B317" s="54">
        <v>1.0</v>
      </c>
      <c r="C317" s="54" t="s">
        <v>4900</v>
      </c>
      <c r="D317" s="55" t="str">
        <f t="shared" si="1"/>
        <v>1K</v>
      </c>
      <c r="E317" s="55" t="str">
        <f>VLOOKUP(D317,'KELAS (REFERENSI)'!$E$1:$J$68,6,FALSE)</f>
        <v>PARK</v>
      </c>
      <c r="F317" s="56" t="str">
        <f t="shared" si="2"/>
        <v>PETUGAS.0316/SPK/SE/PML/3172/2026</v>
      </c>
      <c r="G317" s="61" t="s">
        <v>3825</v>
      </c>
      <c r="H317" s="56" t="str">
        <f>VLOOKUP(G317,'MITRA (REFERENSI)'!$A:$Z,16,FALSE)</f>
        <v>317222010069</v>
      </c>
      <c r="I317" s="56" t="str">
        <f>VLOOKUP(G317,'MITRA (REFERENSI)'!$A:$Z,25,FALSE)</f>
        <v>Mengurus Rumah Tangga</v>
      </c>
      <c r="J317" s="55" t="str">
        <f>VLOOKUP(G317,'MITRA (REFERENSI)'!$A:$Z,26,FALSE)</f>
        <v>#REF!</v>
      </c>
      <c r="K317" s="55" t="str">
        <f>VLOOKUP(G317,'MITRA (REFERENSI)'!$A:$Z,15,FALSE)</f>
        <v>+62 821-8939-1993</v>
      </c>
      <c r="L317" s="55" t="str">
        <f>VLOOKUP(G317,'MITRA (REFERENSI)'!$A:$Z,15,FALSE)</f>
        <v>+62 821-8939-1993</v>
      </c>
      <c r="M317" s="55" t="str">
        <f>IF(B317=1,'KELAS (REFERENSI)'!M317,IF(B317=2,'KELAS (REFERENSI)'!M332,IF(B317=3,'KELAS (REFERENSI)'!M347,IF(B317=4,'KELAS (REFERENSI)'!M362,""))))</f>
        <v/>
      </c>
      <c r="N317" s="55" t="str">
        <f>IF(B317=1,'KELAS (REFERENSI)'!N317,IF(B317=2,'KELAS (REFERENSI)'!N332,IF(B317=3,'KELAS (REFERENSI)'!N347,IF(B317=4,'KELAS (REFERENSI)'!N362,""))))</f>
        <v/>
      </c>
      <c r="O317" s="55" t="str">
        <f>IF(B317=1,'KELAS (REFERENSI)'!O317,IF(B317=2,'KELAS (REFERENSI)'!O332,IF(B317=3,'KELAS (REFERENSI)'!O347,IF(B317=4,'KELAS (REFERENSI)'!O362,""))))</f>
        <v/>
      </c>
      <c r="P317" s="55" t="str">
        <f>IF(B317=1,'KELAS (REFERENSI)'!P317,IF(B317=2,'KELAS (REFERENSI)'!P332,IF(B317=3,'KELAS (REFERENSI)'!P347,IF(B317=4,'KELAS (REFERENSI)'!P362,""))))</f>
        <v/>
      </c>
      <c r="Q317" s="55" t="str">
        <f t="shared" si="4"/>
        <v>BPS Kota Jakarta Timur</v>
      </c>
      <c r="R317" s="55" t="str">
        <f t="shared" si="56"/>
        <v>#REF!</v>
      </c>
      <c r="S317" s="55" t="str">
        <f t="shared" ref="S317:T317" si="325">S316</f>
        <v>15 Juni sampai dengan 31 Agustus 2026</v>
      </c>
      <c r="T317" s="55" t="str">
        <f t="shared" si="325"/>
        <v>31 Agustus 2026</v>
      </c>
      <c r="U317" s="59" t="str">
        <f>VLOOKUP(G317,'MITRA (REFERENSI)'!$A:$Z,17,FALSE)</f>
        <v>sitifatmawati498@gmail.com</v>
      </c>
      <c r="V317" s="59" t="str">
        <f>VLOOKUP(G317,'MITRA (REFERENSI)'!$A:$Z,11,FALSE)</f>
        <v>Pr</v>
      </c>
      <c r="W317" s="60"/>
      <c r="X317" s="61" t="s">
        <v>7083</v>
      </c>
      <c r="Y317" s="64" t="s">
        <v>4885</v>
      </c>
      <c r="Z317" s="62"/>
      <c r="AA317" s="63"/>
      <c r="AB317" s="62"/>
      <c r="AC317" s="62"/>
      <c r="AD317" s="62"/>
      <c r="AE317" s="62"/>
      <c r="AF317" s="62"/>
      <c r="AG317" s="72"/>
      <c r="AH317" s="72"/>
      <c r="AI317" s="72"/>
      <c r="AJ317" s="72"/>
      <c r="AK317" s="59" t="str">
        <f>VLOOKUP(G317,'MITRA (REFERENSI)'!$A:$Z,5,FALSE)</f>
        <v>Jalan pancawarga 4 RT 007 rw 04</v>
      </c>
      <c r="AL317" s="59" t="str">
        <f>VLOOKUP(G317,'MITRA (REFERENSI)'!$A:$Z,13,FALSE)</f>
        <v>Mengurus Rumah Tangga</v>
      </c>
      <c r="AM317" s="59" t="str">
        <f>VLOOKUP(G317,'MITRA (REFERENSI)'!$A:$Z,14,FALSE)</f>
        <v/>
      </c>
    </row>
    <row r="318" ht="15.75" customHeight="1">
      <c r="A318" s="53" t="s">
        <v>5380</v>
      </c>
      <c r="B318" s="54">
        <v>1.0</v>
      </c>
      <c r="C318" s="54" t="s">
        <v>4900</v>
      </c>
      <c r="D318" s="55" t="str">
        <f t="shared" si="1"/>
        <v>1K</v>
      </c>
      <c r="E318" s="55" t="str">
        <f>VLOOKUP(D318,'KELAS (REFERENSI)'!$E$1:$J$68,6,FALSE)</f>
        <v>PARK</v>
      </c>
      <c r="F318" s="56" t="str">
        <f t="shared" si="2"/>
        <v>PETUGAS.0317/SPK/SE/PML/3172/2026</v>
      </c>
      <c r="G318" s="61" t="s">
        <v>4807</v>
      </c>
      <c r="H318" s="56" t="str">
        <f>VLOOKUP(G318,'MITRA (REFERENSI)'!$A:$Z,16,FALSE)</f>
        <v>317222010025</v>
      </c>
      <c r="I318" s="56" t="str">
        <f>VLOOKUP(G318,'MITRA (REFERENSI)'!$A:$Z,25,FALSE)</f>
        <v>Mengurus Rumah Tangga</v>
      </c>
      <c r="J318" s="55" t="str">
        <f>VLOOKUP(G318,'MITRA (REFERENSI)'!$A:$Z,26,FALSE)</f>
        <v>#REF!</v>
      </c>
      <c r="K318" s="55" t="str">
        <f>VLOOKUP(G318,'MITRA (REFERENSI)'!$A:$Z,15,FALSE)</f>
        <v>+62 085-5878-5249</v>
      </c>
      <c r="L318" s="55" t="str">
        <f>VLOOKUP(G318,'MITRA (REFERENSI)'!$A:$Z,15,FALSE)</f>
        <v>+62 085-5878-5249</v>
      </c>
      <c r="M318" s="55" t="str">
        <f>IF(B318=1,'KELAS (REFERENSI)'!M318,IF(B318=2,'KELAS (REFERENSI)'!M333,IF(B318=3,'KELAS (REFERENSI)'!M348,IF(B318=4,'KELAS (REFERENSI)'!M363,""))))</f>
        <v/>
      </c>
      <c r="N318" s="55" t="str">
        <f>IF(B318=1,'KELAS (REFERENSI)'!N318,IF(B318=2,'KELAS (REFERENSI)'!N333,IF(B318=3,'KELAS (REFERENSI)'!N348,IF(B318=4,'KELAS (REFERENSI)'!N363,""))))</f>
        <v/>
      </c>
      <c r="O318" s="55" t="str">
        <f>IF(B318=1,'KELAS (REFERENSI)'!O318,IF(B318=2,'KELAS (REFERENSI)'!O333,IF(B318=3,'KELAS (REFERENSI)'!O348,IF(B318=4,'KELAS (REFERENSI)'!O363,""))))</f>
        <v/>
      </c>
      <c r="P318" s="55" t="str">
        <f>IF(B318=1,'KELAS (REFERENSI)'!P318,IF(B318=2,'KELAS (REFERENSI)'!P333,IF(B318=3,'KELAS (REFERENSI)'!P348,IF(B318=4,'KELAS (REFERENSI)'!P363,""))))</f>
        <v/>
      </c>
      <c r="Q318" s="55" t="str">
        <f t="shared" si="4"/>
        <v>BPS Kota Jakarta Timur</v>
      </c>
      <c r="R318" s="55" t="str">
        <f t="shared" si="56"/>
        <v>#REF!</v>
      </c>
      <c r="S318" s="55" t="str">
        <f t="shared" ref="S318:T318" si="326">S317</f>
        <v>15 Juni sampai dengan 31 Agustus 2026</v>
      </c>
      <c r="T318" s="55" t="str">
        <f t="shared" si="326"/>
        <v>31 Agustus 2026</v>
      </c>
      <c r="U318" s="59" t="str">
        <f>VLOOKUP(G318,'MITRA (REFERENSI)'!$A:$Z,17,FALSE)</f>
        <v>zulaechasafira@gmail.com</v>
      </c>
      <c r="V318" s="59" t="str">
        <f>VLOOKUP(G318,'MITRA (REFERENSI)'!$A:$Z,11,FALSE)</f>
        <v>Pr</v>
      </c>
      <c r="W318" s="60"/>
      <c r="X318" s="61" t="s">
        <v>7083</v>
      </c>
      <c r="Y318" s="64" t="s">
        <v>4885</v>
      </c>
      <c r="Z318" s="62"/>
      <c r="AA318" s="63"/>
      <c r="AB318" s="62"/>
      <c r="AC318" s="62"/>
      <c r="AD318" s="62"/>
      <c r="AE318" s="62"/>
      <c r="AF318" s="62"/>
      <c r="AG318" s="72"/>
      <c r="AH318" s="72"/>
      <c r="AI318" s="72"/>
      <c r="AJ318" s="72"/>
      <c r="AK318" s="59" t="str">
        <f>VLOOKUP(G318,'MITRA (REFERENSI)'!$A:$Z,5,FALSE)</f>
        <v>Jl.tanah rendah rt.006 rw.07</v>
      </c>
      <c r="AL318" s="59" t="str">
        <f>VLOOKUP(G318,'MITRA (REFERENSI)'!$A:$Z,13,FALSE)</f>
        <v>Mengurus Rumah Tangga</v>
      </c>
      <c r="AM318" s="59" t="str">
        <f>VLOOKUP(G318,'MITRA (REFERENSI)'!$A:$Z,14,FALSE)</f>
        <v/>
      </c>
    </row>
    <row r="319" ht="15.75" customHeight="1">
      <c r="A319" s="53" t="s">
        <v>5381</v>
      </c>
      <c r="B319" s="54">
        <v>1.0</v>
      </c>
      <c r="C319" s="54" t="s">
        <v>4900</v>
      </c>
      <c r="D319" s="55" t="str">
        <f t="shared" si="1"/>
        <v>1K</v>
      </c>
      <c r="E319" s="55" t="str">
        <f>VLOOKUP(D319,'KELAS (REFERENSI)'!$E$1:$J$68,6,FALSE)</f>
        <v>PARK</v>
      </c>
      <c r="F319" s="56" t="str">
        <f t="shared" si="2"/>
        <v>PETUGAS.0318/SPK/SE/PML/3172/2026</v>
      </c>
      <c r="G319" s="61" t="s">
        <v>4181</v>
      </c>
      <c r="H319" s="56" t="str">
        <f>VLOOKUP(G319,'MITRA (REFERENSI)'!$A:$Z,16,FALSE)</f>
        <v>317222040063</v>
      </c>
      <c r="I319" s="56" t="str">
        <f>VLOOKUP(G319,'MITRA (REFERENSI)'!$A:$Z,25,FALSE)</f>
        <v>Kader PKK / Karang Taruna / Kader Lainnya</v>
      </c>
      <c r="J319" s="55" t="str">
        <f>VLOOKUP(G319,'MITRA (REFERENSI)'!$A:$Z,26,FALSE)</f>
        <v>#REF!</v>
      </c>
      <c r="K319" s="55" t="str">
        <f>VLOOKUP(G319,'MITRA (REFERENSI)'!$A:$Z,15,FALSE)</f>
        <v>+62 813-1894-9754</v>
      </c>
      <c r="L319" s="55" t="str">
        <f>VLOOKUP(G319,'MITRA (REFERENSI)'!$A:$Z,15,FALSE)</f>
        <v>+62 813-1894-9754</v>
      </c>
      <c r="M319" s="55" t="str">
        <f>IF(B319=1,'KELAS (REFERENSI)'!M319,IF(B319=2,'KELAS (REFERENSI)'!M334,IF(B319=3,'KELAS (REFERENSI)'!M349,IF(B319=4,'KELAS (REFERENSI)'!M364,""))))</f>
        <v/>
      </c>
      <c r="N319" s="55" t="str">
        <f>IF(B319=1,'KELAS (REFERENSI)'!N319,IF(B319=2,'KELAS (REFERENSI)'!N334,IF(B319=3,'KELAS (REFERENSI)'!N349,IF(B319=4,'KELAS (REFERENSI)'!N364,""))))</f>
        <v/>
      </c>
      <c r="O319" s="55" t="str">
        <f>IF(B319=1,'KELAS (REFERENSI)'!O319,IF(B319=2,'KELAS (REFERENSI)'!O334,IF(B319=3,'KELAS (REFERENSI)'!O349,IF(B319=4,'KELAS (REFERENSI)'!O364,""))))</f>
        <v/>
      </c>
      <c r="P319" s="55" t="str">
        <f>IF(B319=1,'KELAS (REFERENSI)'!P319,IF(B319=2,'KELAS (REFERENSI)'!P334,IF(B319=3,'KELAS (REFERENSI)'!P349,IF(B319=4,'KELAS (REFERENSI)'!P364,""))))</f>
        <v/>
      </c>
      <c r="Q319" s="55" t="str">
        <f t="shared" si="4"/>
        <v>BPS Kota Jakarta Timur</v>
      </c>
      <c r="R319" s="55" t="str">
        <f t="shared" si="56"/>
        <v>#REF!</v>
      </c>
      <c r="S319" s="55" t="str">
        <f t="shared" ref="S319:T319" si="327">S318</f>
        <v>15 Juni sampai dengan 31 Agustus 2026</v>
      </c>
      <c r="T319" s="55" t="str">
        <f t="shared" si="327"/>
        <v>31 Agustus 2026</v>
      </c>
      <c r="U319" s="59" t="str">
        <f>VLOOKUP(G319,'MITRA (REFERENSI)'!$A:$Z,17,FALSE)</f>
        <v>sulistiawati01141@gmail.com</v>
      </c>
      <c r="V319" s="59" t="str">
        <f>VLOOKUP(G319,'MITRA (REFERENSI)'!$A:$Z,11,FALSE)</f>
        <v>Pr</v>
      </c>
      <c r="W319" s="60"/>
      <c r="X319" s="61" t="s">
        <v>7084</v>
      </c>
      <c r="Y319" s="64" t="s">
        <v>4885</v>
      </c>
      <c r="Z319" s="62"/>
      <c r="AA319" s="63"/>
      <c r="AB319" s="62"/>
      <c r="AC319" s="62"/>
      <c r="AD319" s="62"/>
      <c r="AE319" s="62"/>
      <c r="AF319" s="62"/>
      <c r="AG319" s="72"/>
      <c r="AH319" s="72"/>
      <c r="AI319" s="72"/>
      <c r="AJ319" s="72"/>
      <c r="AK319" s="59" t="str">
        <f>VLOOKUP(G319,'MITRA (REFERENSI)'!$A:$Z,5,FALSE)</f>
        <v>Jl Tanah Rendah Rt012/08 No 10</v>
      </c>
      <c r="AL319" s="59" t="str">
        <f>VLOOKUP(G319,'MITRA (REFERENSI)'!$A:$Z,13,FALSE)</f>
        <v>Kader PKK / Karang Taruna / Kader Lainnya</v>
      </c>
      <c r="AM319" s="59" t="str">
        <f>VLOOKUP(G319,'MITRA (REFERENSI)'!$A:$Z,14,FALSE)</f>
        <v/>
      </c>
    </row>
    <row r="320" ht="15.75" customHeight="1">
      <c r="A320" s="53" t="s">
        <v>5382</v>
      </c>
      <c r="B320" s="54">
        <v>1.0</v>
      </c>
      <c r="C320" s="54" t="s">
        <v>4900</v>
      </c>
      <c r="D320" s="55" t="str">
        <f t="shared" si="1"/>
        <v>1K</v>
      </c>
      <c r="E320" s="55" t="str">
        <f>VLOOKUP(D320,'KELAS (REFERENSI)'!$E$1:$J$68,6,FALSE)</f>
        <v>PARK</v>
      </c>
      <c r="F320" s="56" t="str">
        <f t="shared" si="2"/>
        <v>PETUGAS.0319/SPK/SE/PML/3172/2026</v>
      </c>
      <c r="G320" s="73" t="s">
        <v>7092</v>
      </c>
      <c r="H320" s="56" t="str">
        <f>VLOOKUP(G320,'MITRA (REFERENSI)'!$A:$Z,16,FALSE)</f>
        <v>317222092430</v>
      </c>
      <c r="I320" s="56" t="str">
        <f>VLOOKUP(G320,'MITRA (REFERENSI)'!$A:$Z,25,FALSE)</f>
        <v>Kader PKK / Karang Taruna / Kader Lainnya</v>
      </c>
      <c r="J320" s="55" t="str">
        <f>VLOOKUP(G320,'MITRA (REFERENSI)'!$A:$Z,26,FALSE)</f>
        <v>#REF!</v>
      </c>
      <c r="K320" s="55" t="str">
        <f>VLOOKUP(G320,'MITRA (REFERENSI)'!$A:$Z,15,FALSE)</f>
        <v>+62 812-9086-4463</v>
      </c>
      <c r="L320" s="55" t="str">
        <f>VLOOKUP(G320,'MITRA (REFERENSI)'!$A:$Z,15,FALSE)</f>
        <v>+62 812-9086-4463</v>
      </c>
      <c r="M320" s="55" t="str">
        <f>IF(B320=1,'KELAS (REFERENSI)'!M320,IF(B320=2,'KELAS (REFERENSI)'!M335,IF(B320=3,'KELAS (REFERENSI)'!M350,IF(B320=4,'KELAS (REFERENSI)'!M365,""))))</f>
        <v/>
      </c>
      <c r="N320" s="55" t="str">
        <f>IF(B320=1,'KELAS (REFERENSI)'!N320,IF(B320=2,'KELAS (REFERENSI)'!N335,IF(B320=3,'KELAS (REFERENSI)'!N350,IF(B320=4,'KELAS (REFERENSI)'!N365,""))))</f>
        <v/>
      </c>
      <c r="O320" s="55" t="str">
        <f>IF(B320=1,'KELAS (REFERENSI)'!O320,IF(B320=2,'KELAS (REFERENSI)'!O335,IF(B320=3,'KELAS (REFERENSI)'!O350,IF(B320=4,'KELAS (REFERENSI)'!O365,""))))</f>
        <v/>
      </c>
      <c r="P320" s="55" t="str">
        <f>IF(B320=1,'KELAS (REFERENSI)'!P320,IF(B320=2,'KELAS (REFERENSI)'!P335,IF(B320=3,'KELAS (REFERENSI)'!P350,IF(B320=4,'KELAS (REFERENSI)'!P365,""))))</f>
        <v/>
      </c>
      <c r="Q320" s="55" t="str">
        <f t="shared" si="4"/>
        <v>BPS Kota Jakarta Timur</v>
      </c>
      <c r="R320" s="55" t="str">
        <f t="shared" si="56"/>
        <v>#REF!</v>
      </c>
      <c r="S320" s="55" t="str">
        <f t="shared" ref="S320:T320" si="328">S319</f>
        <v>15 Juni sampai dengan 31 Agustus 2026</v>
      </c>
      <c r="T320" s="55" t="str">
        <f t="shared" si="328"/>
        <v>31 Agustus 2026</v>
      </c>
      <c r="U320" s="59" t="str">
        <f>VLOOKUP(G320,'MITRA (REFERENSI)'!$A:$Z,17,FALSE)</f>
        <v>henifatmawati212121@gmail.com</v>
      </c>
      <c r="V320" s="59" t="str">
        <f>VLOOKUP(G320,'MITRA (REFERENSI)'!$A:$Z,11,FALSE)</f>
        <v>Pr</v>
      </c>
      <c r="W320" s="60"/>
      <c r="X320" s="61" t="s">
        <v>7084</v>
      </c>
      <c r="Y320" s="64" t="s">
        <v>4885</v>
      </c>
      <c r="Z320" s="62"/>
      <c r="AA320" s="63"/>
      <c r="AB320" s="62"/>
      <c r="AC320" s="62"/>
      <c r="AD320" s="62"/>
      <c r="AE320" s="62"/>
      <c r="AF320" s="62"/>
      <c r="AG320" s="72"/>
      <c r="AH320" s="72"/>
      <c r="AI320" s="72"/>
      <c r="AJ320" s="72"/>
      <c r="AK320" s="59" t="str">
        <f>VLOOKUP(G320,'MITRA (REFERENSI)'!$A:$Z,5,FALSE)</f>
        <v>Jalan swadaya RT.004/005 No.35</v>
      </c>
      <c r="AL320" s="59" t="str">
        <f>VLOOKUP(G320,'MITRA (REFERENSI)'!$A:$Z,13,FALSE)</f>
        <v>Kader PKK / Karang Taruna / Kader Lainnya</v>
      </c>
      <c r="AM320" s="59" t="str">
        <f>VLOOKUP(G320,'MITRA (REFERENSI)'!$A:$Z,14,FALSE)</f>
        <v/>
      </c>
    </row>
    <row r="321" ht="15.75" customHeight="1">
      <c r="A321" s="53" t="s">
        <v>5383</v>
      </c>
      <c r="B321" s="54">
        <v>1.0</v>
      </c>
      <c r="C321" s="54" t="s">
        <v>4900</v>
      </c>
      <c r="D321" s="55" t="str">
        <f t="shared" si="1"/>
        <v>1K</v>
      </c>
      <c r="E321" s="55" t="str">
        <f>VLOOKUP(D321,'KELAS (REFERENSI)'!$E$1:$J$68,6,FALSE)</f>
        <v>PARK</v>
      </c>
      <c r="F321" s="56" t="str">
        <f t="shared" si="2"/>
        <v>PETUGAS.0320/SPK/SE/PML/3172/2026</v>
      </c>
      <c r="G321" s="61" t="s">
        <v>2819</v>
      </c>
      <c r="H321" s="56" t="str">
        <f>VLOOKUP(G321,'MITRA (REFERENSI)'!$A:$Z,16,FALSE)</f>
        <v>317222090611</v>
      </c>
      <c r="I321" s="56" t="str">
        <f>VLOOKUP(G321,'MITRA (REFERENSI)'!$A:$Z,25,FALSE)</f>
        <v>Kader PKK / Karang Taruna / Kader Lainnya</v>
      </c>
      <c r="J321" s="55" t="str">
        <f>VLOOKUP(G321,'MITRA (REFERENSI)'!$A:$Z,26,FALSE)</f>
        <v>#REF!</v>
      </c>
      <c r="K321" s="55" t="str">
        <f>VLOOKUP(G321,'MITRA (REFERENSI)'!$A:$Z,15,FALSE)</f>
        <v>+62 858-8472-8618</v>
      </c>
      <c r="L321" s="55" t="str">
        <f>VLOOKUP(G321,'MITRA (REFERENSI)'!$A:$Z,15,FALSE)</f>
        <v>+62 858-8472-8618</v>
      </c>
      <c r="M321" s="55" t="str">
        <f>IF(B321=1,'KELAS (REFERENSI)'!M321,IF(B321=2,'KELAS (REFERENSI)'!M336,IF(B321=3,'KELAS (REFERENSI)'!M351,IF(B321=4,'KELAS (REFERENSI)'!M366,""))))</f>
        <v/>
      </c>
      <c r="N321" s="55" t="str">
        <f>IF(B321=1,'KELAS (REFERENSI)'!N321,IF(B321=2,'KELAS (REFERENSI)'!N336,IF(B321=3,'KELAS (REFERENSI)'!N351,IF(B321=4,'KELAS (REFERENSI)'!N366,""))))</f>
        <v/>
      </c>
      <c r="O321" s="55" t="str">
        <f>IF(B321=1,'KELAS (REFERENSI)'!O321,IF(B321=2,'KELAS (REFERENSI)'!O336,IF(B321=3,'KELAS (REFERENSI)'!O351,IF(B321=4,'KELAS (REFERENSI)'!O366,""))))</f>
        <v/>
      </c>
      <c r="P321" s="55" t="str">
        <f>IF(B321=1,'KELAS (REFERENSI)'!P321,IF(B321=2,'KELAS (REFERENSI)'!P336,IF(B321=3,'KELAS (REFERENSI)'!P351,IF(B321=4,'KELAS (REFERENSI)'!P366,""))))</f>
        <v/>
      </c>
      <c r="Q321" s="55" t="str">
        <f t="shared" si="4"/>
        <v>BPS Kota Jakarta Timur</v>
      </c>
      <c r="R321" s="55" t="str">
        <f t="shared" si="56"/>
        <v>#REF!</v>
      </c>
      <c r="S321" s="55" t="str">
        <f t="shared" ref="S321:T321" si="329">S320</f>
        <v>15 Juni sampai dengan 31 Agustus 2026</v>
      </c>
      <c r="T321" s="55" t="str">
        <f t="shared" si="329"/>
        <v>31 Agustus 2026</v>
      </c>
      <c r="U321" s="59" t="str">
        <f>VLOOKUP(G321,'MITRA (REFERENSI)'!$A:$Z,17,FALSE)</f>
        <v>noviaindriati4@gmail.com</v>
      </c>
      <c r="V321" s="59" t="str">
        <f>VLOOKUP(G321,'MITRA (REFERENSI)'!$A:$Z,11,FALSE)</f>
        <v>Pr</v>
      </c>
      <c r="W321" s="60"/>
      <c r="X321" s="61" t="s">
        <v>7084</v>
      </c>
      <c r="Y321" s="64" t="s">
        <v>4885</v>
      </c>
      <c r="Z321" s="62"/>
      <c r="AA321" s="63"/>
      <c r="AB321" s="62"/>
      <c r="AC321" s="62"/>
      <c r="AD321" s="62"/>
      <c r="AE321" s="62"/>
      <c r="AF321" s="62"/>
      <c r="AG321" s="72"/>
      <c r="AH321" s="72"/>
      <c r="AI321" s="72"/>
      <c r="AJ321" s="72"/>
      <c r="AK321" s="59" t="str">
        <f>VLOOKUP(G321,'MITRA (REFERENSI)'!$A:$Z,5,FALSE)</f>
        <v>Jalan Cipinang Muara RT 003 RW 005</v>
      </c>
      <c r="AL321" s="59" t="str">
        <f>VLOOKUP(G321,'MITRA (REFERENSI)'!$A:$Z,13,FALSE)</f>
        <v>Kader PKK / Karang Taruna / Kader Lainnya</v>
      </c>
      <c r="AM321" s="59" t="str">
        <f>VLOOKUP(G321,'MITRA (REFERENSI)'!$A:$Z,14,FALSE)</f>
        <v/>
      </c>
    </row>
    <row r="322" ht="15.75" customHeight="1">
      <c r="A322" s="53" t="s">
        <v>5384</v>
      </c>
      <c r="B322" s="54">
        <v>1.0</v>
      </c>
      <c r="C322" s="54" t="s">
        <v>4900</v>
      </c>
      <c r="D322" s="55" t="str">
        <f t="shared" si="1"/>
        <v>1K</v>
      </c>
      <c r="E322" s="55" t="str">
        <f>VLOOKUP(D322,'KELAS (REFERENSI)'!$E$1:$J$68,6,FALSE)</f>
        <v>PARK</v>
      </c>
      <c r="F322" s="56" t="str">
        <f t="shared" si="2"/>
        <v>PETUGAS.0321/SPK/SE/PML/3172/2026</v>
      </c>
      <c r="G322" s="61" t="s">
        <v>2585</v>
      </c>
      <c r="H322" s="56" t="str">
        <f>VLOOKUP(G322,'MITRA (REFERENSI)'!$A:$Z,16,FALSE)</f>
        <v>317222090603</v>
      </c>
      <c r="I322" s="56" t="str">
        <f>VLOOKUP(G322,'MITRA (REFERENSI)'!$A:$Z,25,FALSE)</f>
        <v>Mengurus Rumah Tangga</v>
      </c>
      <c r="J322" s="55" t="str">
        <f>VLOOKUP(G322,'MITRA (REFERENSI)'!$A:$Z,26,FALSE)</f>
        <v>#REF!</v>
      </c>
      <c r="K322" s="55" t="str">
        <f>VLOOKUP(G322,'MITRA (REFERENSI)'!$A:$Z,15,FALSE)</f>
        <v>+62 089-8948-3110_</v>
      </c>
      <c r="L322" s="55" t="str">
        <f>VLOOKUP(G322,'MITRA (REFERENSI)'!$A:$Z,15,FALSE)</f>
        <v>+62 089-8948-3110_</v>
      </c>
      <c r="M322" s="55" t="str">
        <f>IF(B322=1,'KELAS (REFERENSI)'!M322,IF(B322=2,'KELAS (REFERENSI)'!M337,IF(B322=3,'KELAS (REFERENSI)'!M352,IF(B322=4,'KELAS (REFERENSI)'!M367,""))))</f>
        <v/>
      </c>
      <c r="N322" s="55" t="str">
        <f>IF(B322=1,'KELAS (REFERENSI)'!N322,IF(B322=2,'KELAS (REFERENSI)'!N337,IF(B322=3,'KELAS (REFERENSI)'!N352,IF(B322=4,'KELAS (REFERENSI)'!N367,""))))</f>
        <v/>
      </c>
      <c r="O322" s="55" t="str">
        <f>IF(B322=1,'KELAS (REFERENSI)'!O322,IF(B322=2,'KELAS (REFERENSI)'!O337,IF(B322=3,'KELAS (REFERENSI)'!O352,IF(B322=4,'KELAS (REFERENSI)'!O367,""))))</f>
        <v/>
      </c>
      <c r="P322" s="55" t="str">
        <f>IF(B322=1,'KELAS (REFERENSI)'!P322,IF(B322=2,'KELAS (REFERENSI)'!P337,IF(B322=3,'KELAS (REFERENSI)'!P352,IF(B322=4,'KELAS (REFERENSI)'!P367,""))))</f>
        <v/>
      </c>
      <c r="Q322" s="55" t="str">
        <f t="shared" si="4"/>
        <v>BPS Kota Jakarta Timur</v>
      </c>
      <c r="R322" s="55" t="str">
        <f t="shared" si="56"/>
        <v>#REF!</v>
      </c>
      <c r="S322" s="55" t="str">
        <f t="shared" ref="S322:T322" si="330">S321</f>
        <v>15 Juni sampai dengan 31 Agustus 2026</v>
      </c>
      <c r="T322" s="55" t="str">
        <f t="shared" si="330"/>
        <v>31 Agustus 2026</v>
      </c>
      <c r="U322" s="59" t="str">
        <f>VLOOKUP(G322,'MITRA (REFERENSI)'!$A:$Z,17,FALSE)</f>
        <v>munawarohy56@gmail.com</v>
      </c>
      <c r="V322" s="59" t="str">
        <f>VLOOKUP(G322,'MITRA (REFERENSI)'!$A:$Z,11,FALSE)</f>
        <v>Pr</v>
      </c>
      <c r="W322" s="60"/>
      <c r="X322" s="61" t="s">
        <v>7084</v>
      </c>
      <c r="Y322" s="64" t="s">
        <v>4885</v>
      </c>
      <c r="Z322" s="62"/>
      <c r="AA322" s="63"/>
      <c r="AB322" s="62"/>
      <c r="AC322" s="62"/>
      <c r="AD322" s="62"/>
      <c r="AE322" s="62"/>
      <c r="AF322" s="62"/>
      <c r="AG322" s="72"/>
      <c r="AH322" s="72"/>
      <c r="AI322" s="72"/>
      <c r="AJ322" s="72"/>
      <c r="AK322" s="59" t="str">
        <f>VLOOKUP(G322,'MITRA (REFERENSI)'!$A:$Z,5,FALSE)</f>
        <v>Jl.Cipinang muara RT 03 RW 08 no.16 Jakarta timur</v>
      </c>
      <c r="AL322" s="59" t="str">
        <f>VLOOKUP(G322,'MITRA (REFERENSI)'!$A:$Z,13,FALSE)</f>
        <v>Mengurus Rumah Tangga</v>
      </c>
      <c r="AM322" s="59" t="str">
        <f>VLOOKUP(G322,'MITRA (REFERENSI)'!$A:$Z,14,FALSE)</f>
        <v/>
      </c>
    </row>
    <row r="323" ht="15.75" customHeight="1">
      <c r="A323" s="53" t="s">
        <v>5385</v>
      </c>
      <c r="B323" s="54">
        <v>1.0</v>
      </c>
      <c r="C323" s="54" t="s">
        <v>4900</v>
      </c>
      <c r="D323" s="55" t="str">
        <f t="shared" si="1"/>
        <v>1K</v>
      </c>
      <c r="E323" s="55" t="str">
        <f>VLOOKUP(D323,'KELAS (REFERENSI)'!$E$1:$J$68,6,FALSE)</f>
        <v>PARK</v>
      </c>
      <c r="F323" s="56" t="str">
        <f t="shared" si="2"/>
        <v>PETUGAS.0322/SPK/SE/PML/3172/2026</v>
      </c>
      <c r="G323" s="61" t="s">
        <v>3248</v>
      </c>
      <c r="H323" s="56" t="str">
        <f>VLOOKUP(G323,'MITRA (REFERENSI)'!$A:$Z,16,FALSE)</f>
        <v>317222110015</v>
      </c>
      <c r="I323" s="56" t="str">
        <f>VLOOKUP(G323,'MITRA (REFERENSI)'!$A:$Z,25,FALSE)</f>
        <v>Membantu Pekerjaan Rumah</v>
      </c>
      <c r="J323" s="55" t="str">
        <f>VLOOKUP(G323,'MITRA (REFERENSI)'!$A:$Z,26,FALSE)</f>
        <v>#REF!</v>
      </c>
      <c r="K323" s="55" t="str">
        <f>VLOOKUP(G323,'MITRA (REFERENSI)'!$A:$Z,15,FALSE)</f>
        <v>+62 878-0894-3246</v>
      </c>
      <c r="L323" s="55" t="str">
        <f>VLOOKUP(G323,'MITRA (REFERENSI)'!$A:$Z,15,FALSE)</f>
        <v>+62 878-0894-3246</v>
      </c>
      <c r="M323" s="55" t="str">
        <f>IF(B323=1,'KELAS (REFERENSI)'!M323,IF(B323=2,'KELAS (REFERENSI)'!M338,IF(B323=3,'KELAS (REFERENSI)'!M353,IF(B323=4,'KELAS (REFERENSI)'!M368,""))))</f>
        <v/>
      </c>
      <c r="N323" s="55" t="str">
        <f>IF(B323=1,'KELAS (REFERENSI)'!N323,IF(B323=2,'KELAS (REFERENSI)'!N338,IF(B323=3,'KELAS (REFERENSI)'!N353,IF(B323=4,'KELAS (REFERENSI)'!N368,""))))</f>
        <v/>
      </c>
      <c r="O323" s="55" t="str">
        <f>IF(B323=1,'KELAS (REFERENSI)'!O323,IF(B323=2,'KELAS (REFERENSI)'!O338,IF(B323=3,'KELAS (REFERENSI)'!O353,IF(B323=4,'KELAS (REFERENSI)'!O368,""))))</f>
        <v/>
      </c>
      <c r="P323" s="55" t="str">
        <f>IF(B323=1,'KELAS (REFERENSI)'!P323,IF(B323=2,'KELAS (REFERENSI)'!P338,IF(B323=3,'KELAS (REFERENSI)'!P353,IF(B323=4,'KELAS (REFERENSI)'!P368,""))))</f>
        <v/>
      </c>
      <c r="Q323" s="55" t="str">
        <f t="shared" si="4"/>
        <v>BPS Kota Jakarta Timur</v>
      </c>
      <c r="R323" s="55" t="str">
        <f t="shared" si="56"/>
        <v>#REF!</v>
      </c>
      <c r="S323" s="55" t="str">
        <f t="shared" ref="S323:T323" si="331">S322</f>
        <v>15 Juni sampai dengan 31 Agustus 2026</v>
      </c>
      <c r="T323" s="55" t="str">
        <f t="shared" si="331"/>
        <v>31 Agustus 2026</v>
      </c>
      <c r="U323" s="59" t="str">
        <f>VLOOKUP(G323,'MITRA (REFERENSI)'!$A:$Z,17,FALSE)</f>
        <v>ramaibrahim318@gmail.com</v>
      </c>
      <c r="V323" s="59" t="str">
        <f>VLOOKUP(G323,'MITRA (REFERENSI)'!$A:$Z,11,FALSE)</f>
        <v>Lk</v>
      </c>
      <c r="W323" s="60"/>
      <c r="X323" s="61" t="s">
        <v>7084</v>
      </c>
      <c r="Y323" s="64" t="s">
        <v>4885</v>
      </c>
      <c r="Z323" s="62"/>
      <c r="AA323" s="63"/>
      <c r="AB323" s="62"/>
      <c r="AC323" s="62"/>
      <c r="AD323" s="62"/>
      <c r="AE323" s="62"/>
      <c r="AF323" s="62"/>
      <c r="AG323" s="72"/>
      <c r="AH323" s="72"/>
      <c r="AI323" s="72"/>
      <c r="AJ323" s="72"/>
      <c r="AK323" s="59" t="str">
        <f>VLOOKUP(G323,'MITRA (REFERENSI)'!$A:$Z,5,FALSE)</f>
        <v>Jl.kebon nanas selatan I Rt01/008 No 15</v>
      </c>
      <c r="AL323" s="59" t="str">
        <f>VLOOKUP(G323,'MITRA (REFERENSI)'!$A:$Z,13,FALSE)</f>
        <v>Lainnya</v>
      </c>
      <c r="AM323" s="59" t="str">
        <f>VLOOKUP(G323,'MITRA (REFERENSI)'!$A:$Z,14,FALSE)</f>
        <v>Membantu Pekerjaan Rumah</v>
      </c>
    </row>
    <row r="324" ht="15.75" customHeight="1">
      <c r="A324" s="53" t="s">
        <v>5386</v>
      </c>
      <c r="B324" s="54">
        <v>1.0</v>
      </c>
      <c r="C324" s="54" t="s">
        <v>4900</v>
      </c>
      <c r="D324" s="55" t="str">
        <f t="shared" si="1"/>
        <v>1K</v>
      </c>
      <c r="E324" s="55" t="str">
        <f>VLOOKUP(D324,'KELAS (REFERENSI)'!$E$1:$J$68,6,FALSE)</f>
        <v>PARK</v>
      </c>
      <c r="F324" s="56" t="str">
        <f t="shared" si="2"/>
        <v>PETUGAS.0323/SPK/SE/PML/3172/2026</v>
      </c>
      <c r="G324" s="61" t="s">
        <v>4288</v>
      </c>
      <c r="H324" s="56" t="str">
        <f>VLOOKUP(G324,'MITRA (REFERENSI)'!$A:$Z,16,FALSE)</f>
        <v>317222091147</v>
      </c>
      <c r="I324" s="56" t="str">
        <f>VLOOKUP(G324,'MITRA (REFERENSI)'!$A:$Z,25,FALSE)</f>
        <v>Kader PKK / Karang Taruna / Kader Lainnya</v>
      </c>
      <c r="J324" s="55" t="str">
        <f>VLOOKUP(G324,'MITRA (REFERENSI)'!$A:$Z,26,FALSE)</f>
        <v>#REF!</v>
      </c>
      <c r="K324" s="55" t="str">
        <f>VLOOKUP(G324,'MITRA (REFERENSI)'!$A:$Z,15,FALSE)</f>
        <v>+62 878-7521-0242</v>
      </c>
      <c r="L324" s="55" t="str">
        <f>VLOOKUP(G324,'MITRA (REFERENSI)'!$A:$Z,15,FALSE)</f>
        <v>+62 878-7521-0242</v>
      </c>
      <c r="M324" s="55" t="str">
        <f>IF(B324=1,'KELAS (REFERENSI)'!M324,IF(B324=2,'KELAS (REFERENSI)'!M339,IF(B324=3,'KELAS (REFERENSI)'!M354,IF(B324=4,'KELAS (REFERENSI)'!M369,""))))</f>
        <v/>
      </c>
      <c r="N324" s="55" t="str">
        <f>IF(B324=1,'KELAS (REFERENSI)'!N324,IF(B324=2,'KELAS (REFERENSI)'!N339,IF(B324=3,'KELAS (REFERENSI)'!N354,IF(B324=4,'KELAS (REFERENSI)'!N369,""))))</f>
        <v/>
      </c>
      <c r="O324" s="55" t="str">
        <f>IF(B324=1,'KELAS (REFERENSI)'!O324,IF(B324=2,'KELAS (REFERENSI)'!O339,IF(B324=3,'KELAS (REFERENSI)'!O354,IF(B324=4,'KELAS (REFERENSI)'!O369,""))))</f>
        <v/>
      </c>
      <c r="P324" s="55" t="str">
        <f>IF(B324=1,'KELAS (REFERENSI)'!P324,IF(B324=2,'KELAS (REFERENSI)'!P339,IF(B324=3,'KELAS (REFERENSI)'!P354,IF(B324=4,'KELAS (REFERENSI)'!P369,""))))</f>
        <v/>
      </c>
      <c r="Q324" s="55" t="str">
        <f t="shared" si="4"/>
        <v>BPS Kota Jakarta Timur</v>
      </c>
      <c r="R324" s="55" t="str">
        <f t="shared" si="56"/>
        <v>#REF!</v>
      </c>
      <c r="S324" s="55" t="str">
        <f t="shared" ref="S324:T324" si="332">S323</f>
        <v>15 Juni sampai dengan 31 Agustus 2026</v>
      </c>
      <c r="T324" s="55" t="str">
        <f t="shared" si="332"/>
        <v>31 Agustus 2026</v>
      </c>
      <c r="U324" s="59" t="str">
        <f>VLOOKUP(G324,'MITRA (REFERENSI)'!$A:$Z,17,FALSE)</f>
        <v>susiwijoningsih977@gmail.com</v>
      </c>
      <c r="V324" s="59" t="str">
        <f>VLOOKUP(G324,'MITRA (REFERENSI)'!$A:$Z,11,FALSE)</f>
        <v>Pr</v>
      </c>
      <c r="W324" s="60"/>
      <c r="X324" s="61" t="s">
        <v>7084</v>
      </c>
      <c r="Y324" s="64" t="s">
        <v>4885</v>
      </c>
      <c r="Z324" s="62"/>
      <c r="AA324" s="63"/>
      <c r="AB324" s="62"/>
      <c r="AC324" s="62"/>
      <c r="AD324" s="62"/>
      <c r="AE324" s="62"/>
      <c r="AF324" s="62"/>
      <c r="AG324" s="72"/>
      <c r="AH324" s="72"/>
      <c r="AI324" s="72"/>
      <c r="AJ324" s="72"/>
      <c r="AK324" s="59" t="str">
        <f>VLOOKUP(G324,'MITRA (REFERENSI)'!$A:$Z,5,FALSE)</f>
        <v>Jln cipinang cempedak IV rt 008 rw 003</v>
      </c>
      <c r="AL324" s="59" t="str">
        <f>VLOOKUP(G324,'MITRA (REFERENSI)'!$A:$Z,13,FALSE)</f>
        <v>Kader PKK / Karang Taruna / Kader Lainnya</v>
      </c>
      <c r="AM324" s="59" t="str">
        <f>VLOOKUP(G324,'MITRA (REFERENSI)'!$A:$Z,14,FALSE)</f>
        <v/>
      </c>
    </row>
    <row r="325" ht="15.75" customHeight="1">
      <c r="A325" s="53" t="s">
        <v>5387</v>
      </c>
      <c r="B325" s="54">
        <v>1.0</v>
      </c>
      <c r="C325" s="54" t="s">
        <v>4900</v>
      </c>
      <c r="D325" s="55" t="str">
        <f t="shared" si="1"/>
        <v>1K</v>
      </c>
      <c r="E325" s="55" t="str">
        <f>VLOOKUP(D325,'KELAS (REFERENSI)'!$E$1:$J$68,6,FALSE)</f>
        <v>PARK</v>
      </c>
      <c r="F325" s="56" t="str">
        <f t="shared" si="2"/>
        <v>PETUGAS.0324/SPK/SE/PML/3172/2026</v>
      </c>
      <c r="G325" s="61" t="s">
        <v>4297</v>
      </c>
      <c r="H325" s="56" t="str">
        <f>VLOOKUP(G325,'MITRA (REFERENSI)'!$A:$Z,16,FALSE)</f>
        <v>317222050003</v>
      </c>
      <c r="I325" s="56" t="str">
        <f>VLOOKUP(G325,'MITRA (REFERENSI)'!$A:$Z,25,FALSE)</f>
        <v>Wiraswasta</v>
      </c>
      <c r="J325" s="55" t="str">
        <f>VLOOKUP(G325,'MITRA (REFERENSI)'!$A:$Z,26,FALSE)</f>
        <v>#REF!</v>
      </c>
      <c r="K325" s="55" t="str">
        <f>VLOOKUP(G325,'MITRA (REFERENSI)'!$A:$Z,15,FALSE)</f>
        <v>+62 856-1333-707</v>
      </c>
      <c r="L325" s="55" t="str">
        <f>VLOOKUP(G325,'MITRA (REFERENSI)'!$A:$Z,15,FALSE)</f>
        <v>+62 856-1333-707</v>
      </c>
      <c r="M325" s="55" t="str">
        <f>IF(B325=1,'KELAS (REFERENSI)'!M325,IF(B325=2,'KELAS (REFERENSI)'!M340,IF(B325=3,'KELAS (REFERENSI)'!M355,IF(B325=4,'KELAS (REFERENSI)'!M370,""))))</f>
        <v/>
      </c>
      <c r="N325" s="55" t="str">
        <f>IF(B325=1,'KELAS (REFERENSI)'!N325,IF(B325=2,'KELAS (REFERENSI)'!N340,IF(B325=3,'KELAS (REFERENSI)'!N355,IF(B325=4,'KELAS (REFERENSI)'!N370,""))))</f>
        <v/>
      </c>
      <c r="O325" s="55" t="str">
        <f>IF(B325=1,'KELAS (REFERENSI)'!O325,IF(B325=2,'KELAS (REFERENSI)'!O340,IF(B325=3,'KELAS (REFERENSI)'!O355,IF(B325=4,'KELAS (REFERENSI)'!O370,""))))</f>
        <v/>
      </c>
      <c r="P325" s="55" t="str">
        <f>IF(B325=1,'KELAS (REFERENSI)'!P325,IF(B325=2,'KELAS (REFERENSI)'!P340,IF(B325=3,'KELAS (REFERENSI)'!P355,IF(B325=4,'KELAS (REFERENSI)'!P370,""))))</f>
        <v/>
      </c>
      <c r="Q325" s="55" t="str">
        <f t="shared" si="4"/>
        <v>BPS Kota Jakarta Timur</v>
      </c>
      <c r="R325" s="55" t="str">
        <f t="shared" si="56"/>
        <v>#REF!</v>
      </c>
      <c r="S325" s="55" t="str">
        <f t="shared" ref="S325:T325" si="333">S324</f>
        <v>15 Juni sampai dengan 31 Agustus 2026</v>
      </c>
      <c r="T325" s="55" t="str">
        <f t="shared" si="333"/>
        <v>31 Agustus 2026</v>
      </c>
      <c r="U325" s="59" t="str">
        <f>VLOOKUP(G325,'MITRA (REFERENSI)'!$A:$Z,17,FALSE)</f>
        <v>sutjihandhayani@gmail.com</v>
      </c>
      <c r="V325" s="59" t="str">
        <f>VLOOKUP(G325,'MITRA (REFERENSI)'!$A:$Z,11,FALSE)</f>
        <v>Pr</v>
      </c>
      <c r="W325" s="60"/>
      <c r="X325" s="61" t="s">
        <v>7084</v>
      </c>
      <c r="Y325" s="64" t="s">
        <v>4885</v>
      </c>
      <c r="Z325" s="62"/>
      <c r="AA325" s="63"/>
      <c r="AB325" s="62"/>
      <c r="AC325" s="62"/>
      <c r="AD325" s="62"/>
      <c r="AE325" s="62"/>
      <c r="AF325" s="62"/>
      <c r="AG325" s="72"/>
      <c r="AH325" s="72"/>
      <c r="AI325" s="72"/>
      <c r="AJ325" s="72"/>
      <c r="AK325" s="59" t="str">
        <f>VLOOKUP(G325,'MITRA (REFERENSI)'!$A:$Z,5,FALSE)</f>
        <v>Jalan Cipinang Muara III RT 009 RW 08 No 77</v>
      </c>
      <c r="AL325" s="59" t="str">
        <f>VLOOKUP(G325,'MITRA (REFERENSI)'!$A:$Z,13,FALSE)</f>
        <v>Wiraswasta</v>
      </c>
      <c r="AM325" s="59" t="str">
        <f>VLOOKUP(G325,'MITRA (REFERENSI)'!$A:$Z,14,FALSE)</f>
        <v/>
      </c>
    </row>
    <row r="326" ht="15.75" customHeight="1">
      <c r="A326" s="53" t="s">
        <v>5388</v>
      </c>
      <c r="B326" s="54">
        <v>1.0</v>
      </c>
      <c r="C326" s="54" t="s">
        <v>4900</v>
      </c>
      <c r="D326" s="55" t="str">
        <f t="shared" si="1"/>
        <v>1K</v>
      </c>
      <c r="E326" s="55" t="str">
        <f>VLOOKUP(D326,'KELAS (REFERENSI)'!$E$1:$J$68,6,FALSE)</f>
        <v>PARK</v>
      </c>
      <c r="F326" s="56" t="str">
        <f t="shared" si="2"/>
        <v>PETUGAS.0325/SPK/SE/PML/3172/2026</v>
      </c>
      <c r="G326" s="61" t="s">
        <v>1503</v>
      </c>
      <c r="H326" s="56" t="str">
        <f>VLOOKUP(G326,'MITRA (REFERENSI)'!$A:$Z,16,FALSE)</f>
        <v>317222070005</v>
      </c>
      <c r="I326" s="56" t="str">
        <f>VLOOKUP(G326,'MITRA (REFERENSI)'!$A:$Z,25,FALSE)</f>
        <v>Mengurus Rumah Tangga</v>
      </c>
      <c r="J326" s="55" t="str">
        <f>VLOOKUP(G326,'MITRA (REFERENSI)'!$A:$Z,26,FALSE)</f>
        <v>#REF!</v>
      </c>
      <c r="K326" s="55" t="str">
        <f>VLOOKUP(G326,'MITRA (REFERENSI)'!$A:$Z,15,FALSE)</f>
        <v>+62 815-1137-9820</v>
      </c>
      <c r="L326" s="55" t="str">
        <f>VLOOKUP(G326,'MITRA (REFERENSI)'!$A:$Z,15,FALSE)</f>
        <v>+62 815-1137-9820</v>
      </c>
      <c r="M326" s="55" t="str">
        <f>IF(B326=1,'KELAS (REFERENSI)'!M326,IF(B326=2,'KELAS (REFERENSI)'!M341,IF(B326=3,'KELAS (REFERENSI)'!M356,IF(B326=4,'KELAS (REFERENSI)'!M371,""))))</f>
        <v/>
      </c>
      <c r="N326" s="55" t="str">
        <f>IF(B326=1,'KELAS (REFERENSI)'!N326,IF(B326=2,'KELAS (REFERENSI)'!N341,IF(B326=3,'KELAS (REFERENSI)'!N356,IF(B326=4,'KELAS (REFERENSI)'!N371,""))))</f>
        <v/>
      </c>
      <c r="O326" s="55" t="str">
        <f>IF(B326=1,'KELAS (REFERENSI)'!O326,IF(B326=2,'KELAS (REFERENSI)'!O341,IF(B326=3,'KELAS (REFERENSI)'!O356,IF(B326=4,'KELAS (REFERENSI)'!O371,""))))</f>
        <v/>
      </c>
      <c r="P326" s="55" t="str">
        <f>IF(B326=1,'KELAS (REFERENSI)'!P326,IF(B326=2,'KELAS (REFERENSI)'!P341,IF(B326=3,'KELAS (REFERENSI)'!P356,IF(B326=4,'KELAS (REFERENSI)'!P371,""))))</f>
        <v/>
      </c>
      <c r="Q326" s="55" t="str">
        <f t="shared" si="4"/>
        <v>BPS Kota Jakarta Timur</v>
      </c>
      <c r="R326" s="55" t="str">
        <f t="shared" si="56"/>
        <v>#REF!</v>
      </c>
      <c r="S326" s="55" t="str">
        <f t="shared" ref="S326:T326" si="334">S325</f>
        <v>15 Juni sampai dengan 31 Agustus 2026</v>
      </c>
      <c r="T326" s="55" t="str">
        <f t="shared" si="334"/>
        <v>31 Agustus 2026</v>
      </c>
      <c r="U326" s="59" t="str">
        <f>VLOOKUP(G326,'MITRA (REFERENSI)'!$A:$Z,17,FALSE)</f>
        <v>Fitriahnanda040977@gmail.com</v>
      </c>
      <c r="V326" s="59" t="str">
        <f>VLOOKUP(G326,'MITRA (REFERENSI)'!$A:$Z,11,FALSE)</f>
        <v>Pr</v>
      </c>
      <c r="W326" s="60"/>
      <c r="X326" s="61" t="s">
        <v>7083</v>
      </c>
      <c r="Y326" s="64" t="s">
        <v>4885</v>
      </c>
      <c r="Z326" s="62"/>
      <c r="AA326" s="63"/>
      <c r="AB326" s="62"/>
      <c r="AC326" s="62"/>
      <c r="AD326" s="62"/>
      <c r="AE326" s="62"/>
      <c r="AF326" s="62"/>
      <c r="AG326" s="72"/>
      <c r="AH326" s="72"/>
      <c r="AI326" s="72"/>
      <c r="AJ326" s="72"/>
      <c r="AK326" s="59" t="str">
        <f>VLOOKUP(G326,'MITRA (REFERENSI)'!$A:$Z,5,FALSE)</f>
        <v>Jln. Tanjung Lengkong</v>
      </c>
      <c r="AL326" s="59" t="str">
        <f>VLOOKUP(G326,'MITRA (REFERENSI)'!$A:$Z,13,FALSE)</f>
        <v>Mengurus Rumah Tangga</v>
      </c>
      <c r="AM326" s="59" t="str">
        <f>VLOOKUP(G326,'MITRA (REFERENSI)'!$A:$Z,14,FALSE)</f>
        <v/>
      </c>
    </row>
    <row r="327" ht="15.75" customHeight="1">
      <c r="A327" s="53" t="s">
        <v>5389</v>
      </c>
      <c r="B327" s="54">
        <v>1.0</v>
      </c>
      <c r="C327" s="54" t="s">
        <v>4900</v>
      </c>
      <c r="D327" s="55" t="str">
        <f t="shared" si="1"/>
        <v>1K</v>
      </c>
      <c r="E327" s="55" t="str">
        <f>VLOOKUP(D327,'KELAS (REFERENSI)'!$E$1:$J$68,6,FALSE)</f>
        <v>PARK</v>
      </c>
      <c r="F327" s="56" t="str">
        <f t="shared" si="2"/>
        <v>PETUGAS.0326/SPK/SE/PML/3172/2026</v>
      </c>
      <c r="G327" s="61" t="s">
        <v>2075</v>
      </c>
      <c r="H327" s="56" t="str">
        <f>VLOOKUP(G327,'MITRA (REFERENSI)'!$A:$Z,16,FALSE)</f>
        <v>317222091919</v>
      </c>
      <c r="I327" s="56" t="str">
        <f>VLOOKUP(G327,'MITRA (REFERENSI)'!$A:$Z,25,FALSE)</f>
        <v>Kader PKK / Karang Taruna / Kader Lainnya</v>
      </c>
      <c r="J327" s="55" t="str">
        <f>VLOOKUP(G327,'MITRA (REFERENSI)'!$A:$Z,26,FALSE)</f>
        <v>#REF!</v>
      </c>
      <c r="K327" s="55" t="str">
        <f>VLOOKUP(G327,'MITRA (REFERENSI)'!$A:$Z,15,FALSE)</f>
        <v>+62 877-7613-6865</v>
      </c>
      <c r="L327" s="55" t="str">
        <f>VLOOKUP(G327,'MITRA (REFERENSI)'!$A:$Z,15,FALSE)</f>
        <v>+62 877-7613-6865</v>
      </c>
      <c r="M327" s="55" t="str">
        <f>IF(B327=1,'KELAS (REFERENSI)'!M327,IF(B327=2,'KELAS (REFERENSI)'!M342,IF(B327=3,'KELAS (REFERENSI)'!M357,IF(B327=4,'KELAS (REFERENSI)'!M372,""))))</f>
        <v/>
      </c>
      <c r="N327" s="55" t="str">
        <f>IF(B327=1,'KELAS (REFERENSI)'!N327,IF(B327=2,'KELAS (REFERENSI)'!N342,IF(B327=3,'KELAS (REFERENSI)'!N357,IF(B327=4,'KELAS (REFERENSI)'!N372,""))))</f>
        <v/>
      </c>
      <c r="O327" s="55" t="str">
        <f>IF(B327=1,'KELAS (REFERENSI)'!O327,IF(B327=2,'KELAS (REFERENSI)'!O342,IF(B327=3,'KELAS (REFERENSI)'!O357,IF(B327=4,'KELAS (REFERENSI)'!O372,""))))</f>
        <v/>
      </c>
      <c r="P327" s="55" t="str">
        <f>IF(B327=1,'KELAS (REFERENSI)'!P327,IF(B327=2,'KELAS (REFERENSI)'!P342,IF(B327=3,'KELAS (REFERENSI)'!P357,IF(B327=4,'KELAS (REFERENSI)'!P372,""))))</f>
        <v/>
      </c>
      <c r="Q327" s="55" t="str">
        <f t="shared" si="4"/>
        <v>BPS Kota Jakarta Timur</v>
      </c>
      <c r="R327" s="55" t="str">
        <f t="shared" si="56"/>
        <v>#REF!</v>
      </c>
      <c r="S327" s="55" t="str">
        <f t="shared" ref="S327:T327" si="335">S326</f>
        <v>15 Juni sampai dengan 31 Agustus 2026</v>
      </c>
      <c r="T327" s="55" t="str">
        <f t="shared" si="335"/>
        <v>31 Agustus 2026</v>
      </c>
      <c r="U327" s="59" t="str">
        <f>VLOOKUP(G327,'MITRA (REFERENSI)'!$A:$Z,17,FALSE)</f>
        <v>lestariali50@gmail.com</v>
      </c>
      <c r="V327" s="59" t="str">
        <f>VLOOKUP(G327,'MITRA (REFERENSI)'!$A:$Z,11,FALSE)</f>
        <v>Pr</v>
      </c>
      <c r="W327" s="60"/>
      <c r="X327" s="61" t="s">
        <v>7084</v>
      </c>
      <c r="Y327" s="64" t="s">
        <v>4885</v>
      </c>
      <c r="Z327" s="62"/>
      <c r="AA327" s="63"/>
      <c r="AB327" s="62"/>
      <c r="AC327" s="62"/>
      <c r="AD327" s="62"/>
      <c r="AE327" s="62"/>
      <c r="AF327" s="62"/>
      <c r="AG327" s="72"/>
      <c r="AH327" s="72"/>
      <c r="AI327" s="72"/>
      <c r="AJ327" s="72"/>
      <c r="AK327" s="59" t="str">
        <f>VLOOKUP(G327,'MITRA (REFERENSI)'!$A:$Z,5,FALSE)</f>
        <v>Jl.Pancawarga 1gang17 RT 014 RW 003 no 33 Cipinang Besar Selatan Jatinegara Jakarta Timur 13410</v>
      </c>
      <c r="AL327" s="59" t="str">
        <f>VLOOKUP(G327,'MITRA (REFERENSI)'!$A:$Z,13,FALSE)</f>
        <v>Kader PKK / Karang Taruna / Kader Lainnya</v>
      </c>
      <c r="AM327" s="59" t="str">
        <f>VLOOKUP(G327,'MITRA (REFERENSI)'!$A:$Z,14,FALSE)</f>
        <v/>
      </c>
    </row>
    <row r="328" ht="15.75" customHeight="1">
      <c r="A328" s="53" t="s">
        <v>5390</v>
      </c>
      <c r="B328" s="54">
        <v>1.0</v>
      </c>
      <c r="C328" s="54" t="s">
        <v>4900</v>
      </c>
      <c r="D328" s="55" t="str">
        <f t="shared" si="1"/>
        <v>1K</v>
      </c>
      <c r="E328" s="55" t="str">
        <f>VLOOKUP(D328,'KELAS (REFERENSI)'!$E$1:$J$68,6,FALSE)</f>
        <v>PARK</v>
      </c>
      <c r="F328" s="56" t="str">
        <f t="shared" si="2"/>
        <v>PETUGAS.0327/SPK/SE/PML/3172/2026</v>
      </c>
      <c r="G328" s="61" t="s">
        <v>1494</v>
      </c>
      <c r="H328" s="56" t="str">
        <f>VLOOKUP(G328,'MITRA (REFERENSI)'!$A:$Z,16,FALSE)</f>
        <v>317222091207</v>
      </c>
      <c r="I328" s="56" t="str">
        <f>VLOOKUP(G328,'MITRA (REFERENSI)'!$A:$Z,25,FALSE)</f>
        <v>Pelajar / Mahasiswa</v>
      </c>
      <c r="J328" s="55" t="str">
        <f>VLOOKUP(G328,'MITRA (REFERENSI)'!$A:$Z,26,FALSE)</f>
        <v>#REF!</v>
      </c>
      <c r="K328" s="55" t="str">
        <f>VLOOKUP(G328,'MITRA (REFERENSI)'!$A:$Z,15,FALSE)</f>
        <v>+62 813-1778-8770</v>
      </c>
      <c r="L328" s="55" t="str">
        <f>VLOOKUP(G328,'MITRA (REFERENSI)'!$A:$Z,15,FALSE)</f>
        <v>+62 813-1778-8770</v>
      </c>
      <c r="M328" s="55" t="str">
        <f>IF(B328=1,'KELAS (REFERENSI)'!M328,IF(B328=2,'KELAS (REFERENSI)'!M343,IF(B328=3,'KELAS (REFERENSI)'!M358,IF(B328=4,'KELAS (REFERENSI)'!M373,""))))</f>
        <v/>
      </c>
      <c r="N328" s="55" t="str">
        <f>IF(B328=1,'KELAS (REFERENSI)'!N328,IF(B328=2,'KELAS (REFERENSI)'!N343,IF(B328=3,'KELAS (REFERENSI)'!N358,IF(B328=4,'KELAS (REFERENSI)'!N373,""))))</f>
        <v/>
      </c>
      <c r="O328" s="55" t="str">
        <f>IF(B328=1,'KELAS (REFERENSI)'!O328,IF(B328=2,'KELAS (REFERENSI)'!O343,IF(B328=3,'KELAS (REFERENSI)'!O358,IF(B328=4,'KELAS (REFERENSI)'!O373,""))))</f>
        <v/>
      </c>
      <c r="P328" s="55" t="str">
        <f>IF(B328=1,'KELAS (REFERENSI)'!P328,IF(B328=2,'KELAS (REFERENSI)'!P343,IF(B328=3,'KELAS (REFERENSI)'!P358,IF(B328=4,'KELAS (REFERENSI)'!P373,""))))</f>
        <v/>
      </c>
      <c r="Q328" s="55" t="str">
        <f t="shared" si="4"/>
        <v>BPS Kota Jakarta Timur</v>
      </c>
      <c r="R328" s="55" t="str">
        <f t="shared" si="56"/>
        <v>#REF!</v>
      </c>
      <c r="S328" s="55" t="str">
        <f t="shared" ref="S328:T328" si="336">S327</f>
        <v>15 Juni sampai dengan 31 Agustus 2026</v>
      </c>
      <c r="T328" s="55" t="str">
        <f t="shared" si="336"/>
        <v>31 Agustus 2026</v>
      </c>
      <c r="U328" s="59" t="str">
        <f>VLOOKUP(G328,'MITRA (REFERENSI)'!$A:$Z,17,FALSE)</f>
        <v>tyaicha7@gmail.com</v>
      </c>
      <c r="V328" s="59" t="str">
        <f>VLOOKUP(G328,'MITRA (REFERENSI)'!$A:$Z,11,FALSE)</f>
        <v>Pr</v>
      </c>
      <c r="W328" s="60"/>
      <c r="X328" s="61" t="s">
        <v>7084</v>
      </c>
      <c r="Y328" s="64" t="s">
        <v>4885</v>
      </c>
      <c r="Z328" s="62"/>
      <c r="AA328" s="63"/>
      <c r="AB328" s="62"/>
      <c r="AC328" s="62"/>
      <c r="AD328" s="62"/>
      <c r="AE328" s="62"/>
      <c r="AF328" s="62"/>
      <c r="AG328" s="72"/>
      <c r="AH328" s="72"/>
      <c r="AI328" s="72"/>
      <c r="AJ328" s="72"/>
      <c r="AK328" s="59" t="str">
        <f>VLOOKUP(G328,'MITRA (REFERENSI)'!$A:$Z,5,FALSE)</f>
        <v>Jalan Bekasi Timur IV No 7 Rt 004 Rw 008</v>
      </c>
      <c r="AL328" s="59" t="str">
        <f>VLOOKUP(G328,'MITRA (REFERENSI)'!$A:$Z,13,FALSE)</f>
        <v>Pelajar / Mahasiswa</v>
      </c>
      <c r="AM328" s="59" t="str">
        <f>VLOOKUP(G328,'MITRA (REFERENSI)'!$A:$Z,14,FALSE)</f>
        <v/>
      </c>
    </row>
    <row r="329" ht="15.75" customHeight="1">
      <c r="A329" s="53" t="s">
        <v>5391</v>
      </c>
      <c r="B329" s="54">
        <v>1.0</v>
      </c>
      <c r="C329" s="54" t="s">
        <v>4900</v>
      </c>
      <c r="D329" s="55" t="str">
        <f t="shared" si="1"/>
        <v>1K</v>
      </c>
      <c r="E329" s="55" t="str">
        <f>VLOOKUP(D329,'KELAS (REFERENSI)'!$E$1:$J$68,6,FALSE)</f>
        <v>PARK</v>
      </c>
      <c r="F329" s="56" t="str">
        <f t="shared" si="2"/>
        <v>PETUGAS.0328/SPK/SE/PML/3172/2026</v>
      </c>
      <c r="G329" s="61" t="s">
        <v>3601</v>
      </c>
      <c r="H329" s="56" t="str">
        <f>VLOOKUP(G329,'MITRA (REFERENSI)'!$A:$Z,16,FALSE)</f>
        <v>317222091528</v>
      </c>
      <c r="I329" s="56" t="str">
        <f>VLOOKUP(G329,'MITRA (REFERENSI)'!$A:$Z,25,FALSE)</f>
        <v>Mengurus Rumah Tangga</v>
      </c>
      <c r="J329" s="55" t="str">
        <f>VLOOKUP(G329,'MITRA (REFERENSI)'!$A:$Z,26,FALSE)</f>
        <v>#REF!</v>
      </c>
      <c r="K329" s="55" t="str">
        <f>VLOOKUP(G329,'MITRA (REFERENSI)'!$A:$Z,15,FALSE)</f>
        <v>+62 815-1387-2909</v>
      </c>
      <c r="L329" s="55" t="str">
        <f>VLOOKUP(G329,'MITRA (REFERENSI)'!$A:$Z,15,FALSE)</f>
        <v>+62 815-1387-2909</v>
      </c>
      <c r="M329" s="55" t="str">
        <f>IF(B329=1,'KELAS (REFERENSI)'!M329,IF(B329=2,'KELAS (REFERENSI)'!M344,IF(B329=3,'KELAS (REFERENSI)'!M359,IF(B329=4,'KELAS (REFERENSI)'!M374,""))))</f>
        <v/>
      </c>
      <c r="N329" s="55" t="str">
        <f>IF(B329=1,'KELAS (REFERENSI)'!N329,IF(B329=2,'KELAS (REFERENSI)'!N344,IF(B329=3,'KELAS (REFERENSI)'!N359,IF(B329=4,'KELAS (REFERENSI)'!N374,""))))</f>
        <v/>
      </c>
      <c r="O329" s="55" t="str">
        <f>IF(B329=1,'KELAS (REFERENSI)'!O329,IF(B329=2,'KELAS (REFERENSI)'!O344,IF(B329=3,'KELAS (REFERENSI)'!O359,IF(B329=4,'KELAS (REFERENSI)'!O374,""))))</f>
        <v/>
      </c>
      <c r="P329" s="55" t="str">
        <f>IF(B329=1,'KELAS (REFERENSI)'!P329,IF(B329=2,'KELAS (REFERENSI)'!P344,IF(B329=3,'KELAS (REFERENSI)'!P359,IF(B329=4,'KELAS (REFERENSI)'!P374,""))))</f>
        <v/>
      </c>
      <c r="Q329" s="55" t="str">
        <f t="shared" si="4"/>
        <v>BPS Kota Jakarta Timur</v>
      </c>
      <c r="R329" s="55" t="str">
        <f t="shared" si="56"/>
        <v>#REF!</v>
      </c>
      <c r="S329" s="55" t="str">
        <f t="shared" ref="S329:T329" si="337">S328</f>
        <v>15 Juni sampai dengan 31 Agustus 2026</v>
      </c>
      <c r="T329" s="55" t="str">
        <f t="shared" si="337"/>
        <v>31 Agustus 2026</v>
      </c>
      <c r="U329" s="59" t="str">
        <f>VLOOKUP(G329,'MITRA (REFERENSI)'!$A:$Z,17,FALSE)</f>
        <v>rusniriyana76@gmail.com</v>
      </c>
      <c r="V329" s="59" t="str">
        <f>VLOOKUP(G329,'MITRA (REFERENSI)'!$A:$Z,11,FALSE)</f>
        <v>Pr</v>
      </c>
      <c r="W329" s="60"/>
      <c r="X329" s="61" t="s">
        <v>7084</v>
      </c>
      <c r="Y329" s="64" t="s">
        <v>4885</v>
      </c>
      <c r="Z329" s="62"/>
      <c r="AA329" s="63"/>
      <c r="AB329" s="62"/>
      <c r="AC329" s="62"/>
      <c r="AD329" s="62"/>
      <c r="AE329" s="62"/>
      <c r="AF329" s="62"/>
      <c r="AG329" s="72"/>
      <c r="AH329" s="72"/>
      <c r="AI329" s="72"/>
      <c r="AJ329" s="72"/>
      <c r="AK329" s="59" t="str">
        <f>VLOOKUP(G329,'MITRA (REFERENSI)'!$A:$Z,5,FALSE)</f>
        <v>Gang Remaja VII RT 014 RW003 No. 11</v>
      </c>
      <c r="AL329" s="59" t="str">
        <f>VLOOKUP(G329,'MITRA (REFERENSI)'!$A:$Z,13,FALSE)</f>
        <v>Mengurus Rumah Tangga</v>
      </c>
      <c r="AM329" s="59" t="str">
        <f>VLOOKUP(G329,'MITRA (REFERENSI)'!$A:$Z,14,FALSE)</f>
        <v/>
      </c>
    </row>
    <row r="330" ht="15.75" customHeight="1">
      <c r="A330" s="53" t="s">
        <v>5392</v>
      </c>
      <c r="B330" s="54">
        <v>1.0</v>
      </c>
      <c r="C330" s="54" t="s">
        <v>4900</v>
      </c>
      <c r="D330" s="55" t="str">
        <f t="shared" si="1"/>
        <v>1K</v>
      </c>
      <c r="E330" s="55" t="str">
        <f>VLOOKUP(D330,'KELAS (REFERENSI)'!$E$1:$J$68,6,FALSE)</f>
        <v>PARK</v>
      </c>
      <c r="F330" s="56" t="str">
        <f t="shared" si="2"/>
        <v>PETUGAS.0329/SPK/SE/PML/3172/2026</v>
      </c>
      <c r="G330" s="61" t="s">
        <v>1258</v>
      </c>
      <c r="H330" s="56" t="str">
        <f>VLOOKUP(G330,'MITRA (REFERENSI)'!$A:$Z,16,FALSE)</f>
        <v>317222100282</v>
      </c>
      <c r="I330" s="56" t="str">
        <f>VLOOKUP(G330,'MITRA (REFERENSI)'!$A:$Z,25,FALSE)</f>
        <v>Mengurus Rumah Tangga</v>
      </c>
      <c r="J330" s="55" t="str">
        <f>VLOOKUP(G330,'MITRA (REFERENSI)'!$A:$Z,26,FALSE)</f>
        <v>#REF!</v>
      </c>
      <c r="K330" s="55" t="str">
        <f>VLOOKUP(G330,'MITRA (REFERENSI)'!$A:$Z,15,FALSE)</f>
        <v>+62 877-8454-3049</v>
      </c>
      <c r="L330" s="55" t="str">
        <f>VLOOKUP(G330,'MITRA (REFERENSI)'!$A:$Z,15,FALSE)</f>
        <v>+62 877-8454-3049</v>
      </c>
      <c r="M330" s="55" t="str">
        <f>IF(B330=1,'KELAS (REFERENSI)'!M330,IF(B330=2,'KELAS (REFERENSI)'!M345,IF(B330=3,'KELAS (REFERENSI)'!M360,IF(B330=4,'KELAS (REFERENSI)'!M375,""))))</f>
        <v/>
      </c>
      <c r="N330" s="55" t="str">
        <f>IF(B330=1,'KELAS (REFERENSI)'!N330,IF(B330=2,'KELAS (REFERENSI)'!N345,IF(B330=3,'KELAS (REFERENSI)'!N360,IF(B330=4,'KELAS (REFERENSI)'!N375,""))))</f>
        <v/>
      </c>
      <c r="O330" s="55" t="str">
        <f>IF(B330=1,'KELAS (REFERENSI)'!O330,IF(B330=2,'KELAS (REFERENSI)'!O345,IF(B330=3,'KELAS (REFERENSI)'!O360,IF(B330=4,'KELAS (REFERENSI)'!O375,""))))</f>
        <v/>
      </c>
      <c r="P330" s="55" t="str">
        <f>IF(B330=1,'KELAS (REFERENSI)'!P330,IF(B330=2,'KELAS (REFERENSI)'!P345,IF(B330=3,'KELAS (REFERENSI)'!P360,IF(B330=4,'KELAS (REFERENSI)'!P375,""))))</f>
        <v/>
      </c>
      <c r="Q330" s="55" t="str">
        <f t="shared" si="4"/>
        <v>BPS Kota Jakarta Timur</v>
      </c>
      <c r="R330" s="55" t="str">
        <f t="shared" si="56"/>
        <v>#REF!</v>
      </c>
      <c r="S330" s="55" t="str">
        <f t="shared" ref="S330:T330" si="338">S329</f>
        <v>15 Juni sampai dengan 31 Agustus 2026</v>
      </c>
      <c r="T330" s="55" t="str">
        <f t="shared" si="338"/>
        <v>31 Agustus 2026</v>
      </c>
      <c r="U330" s="59" t="str">
        <f>VLOOKUP(G330,'MITRA (REFERENSI)'!$A:$Z,17,FALSE)</f>
        <v>el731120@gmail.com</v>
      </c>
      <c r="V330" s="59" t="str">
        <f>VLOOKUP(G330,'MITRA (REFERENSI)'!$A:$Z,11,FALSE)</f>
        <v>Pr</v>
      </c>
      <c r="W330" s="60"/>
      <c r="X330" s="61" t="s">
        <v>7084</v>
      </c>
      <c r="Y330" s="64" t="s">
        <v>4885</v>
      </c>
      <c r="Z330" s="62"/>
      <c r="AA330" s="63"/>
      <c r="AB330" s="62"/>
      <c r="AC330" s="62"/>
      <c r="AD330" s="62"/>
      <c r="AE330" s="62"/>
      <c r="AF330" s="62"/>
      <c r="AG330" s="72"/>
      <c r="AH330" s="72"/>
      <c r="AI330" s="72"/>
      <c r="AJ330" s="72"/>
      <c r="AK330" s="59" t="str">
        <f>VLOOKUP(G330,'MITRA (REFERENSI)'!$A:$Z,5,FALSE)</f>
        <v>Jl.Kesadaran RT.007/RW.001</v>
      </c>
      <c r="AL330" s="59" t="str">
        <f>VLOOKUP(G330,'MITRA (REFERENSI)'!$A:$Z,13,FALSE)</f>
        <v>Mengurus Rumah Tangga</v>
      </c>
      <c r="AM330" s="59" t="str">
        <f>VLOOKUP(G330,'MITRA (REFERENSI)'!$A:$Z,14,FALSE)</f>
        <v/>
      </c>
    </row>
    <row r="331" ht="15.75" customHeight="1">
      <c r="A331" s="53" t="s">
        <v>5393</v>
      </c>
      <c r="B331" s="54">
        <v>1.0</v>
      </c>
      <c r="C331" s="54" t="s">
        <v>4900</v>
      </c>
      <c r="D331" s="55" t="str">
        <f t="shared" si="1"/>
        <v>1K</v>
      </c>
      <c r="E331" s="55" t="str">
        <f>VLOOKUP(D331,'KELAS (REFERENSI)'!$E$1:$J$68,6,FALSE)</f>
        <v>PARK</v>
      </c>
      <c r="F331" s="56" t="str">
        <f t="shared" si="2"/>
        <v>PETUGAS.0330/SPK/SE/PML/3172/2026</v>
      </c>
      <c r="G331" s="61" t="s">
        <v>1904</v>
      </c>
      <c r="H331" s="56" t="str">
        <f>VLOOKUP(G331,'MITRA (REFERENSI)'!$A:$Z,16,FALSE)</f>
        <v>317222100393</v>
      </c>
      <c r="I331" s="56" t="str">
        <f>VLOOKUP(G331,'MITRA (REFERENSI)'!$A:$Z,25,FALSE)</f>
        <v>Kader PKK / Karang Taruna / Kader Lainnya</v>
      </c>
      <c r="J331" s="55" t="str">
        <f>VLOOKUP(G331,'MITRA (REFERENSI)'!$A:$Z,26,FALSE)</f>
        <v>#REF!</v>
      </c>
      <c r="K331" s="55" t="str">
        <f>VLOOKUP(G331,'MITRA (REFERENSI)'!$A:$Z,15,FALSE)</f>
        <v>+62 857-1171-1909</v>
      </c>
      <c r="L331" s="55" t="str">
        <f>VLOOKUP(G331,'MITRA (REFERENSI)'!$A:$Z,15,FALSE)</f>
        <v>+62 857-1171-1909</v>
      </c>
      <c r="M331" s="55" t="str">
        <f>IF(B331=1,'KELAS (REFERENSI)'!M331,IF(B331=2,'KELAS (REFERENSI)'!M346,IF(B331=3,'KELAS (REFERENSI)'!M361,IF(B331=4,'KELAS (REFERENSI)'!M376,""))))</f>
        <v/>
      </c>
      <c r="N331" s="55" t="str">
        <f>IF(B331=1,'KELAS (REFERENSI)'!N331,IF(B331=2,'KELAS (REFERENSI)'!N346,IF(B331=3,'KELAS (REFERENSI)'!N361,IF(B331=4,'KELAS (REFERENSI)'!N376,""))))</f>
        <v/>
      </c>
      <c r="O331" s="55" t="str">
        <f>IF(B331=1,'KELAS (REFERENSI)'!O331,IF(B331=2,'KELAS (REFERENSI)'!O346,IF(B331=3,'KELAS (REFERENSI)'!O361,IF(B331=4,'KELAS (REFERENSI)'!O376,""))))</f>
        <v/>
      </c>
      <c r="P331" s="55" t="str">
        <f>IF(B331=1,'KELAS (REFERENSI)'!P331,IF(B331=2,'KELAS (REFERENSI)'!P346,IF(B331=3,'KELAS (REFERENSI)'!P361,IF(B331=4,'KELAS (REFERENSI)'!P376,""))))</f>
        <v/>
      </c>
      <c r="Q331" s="55" t="str">
        <f t="shared" si="4"/>
        <v>BPS Kota Jakarta Timur</v>
      </c>
      <c r="R331" s="55" t="str">
        <f t="shared" si="56"/>
        <v>#REF!</v>
      </c>
      <c r="S331" s="55" t="str">
        <f t="shared" ref="S331:T331" si="339">S330</f>
        <v>15 Juni sampai dengan 31 Agustus 2026</v>
      </c>
      <c r="T331" s="55" t="str">
        <f t="shared" si="339"/>
        <v>31 Agustus 2026</v>
      </c>
      <c r="U331" s="59" t="str">
        <f>VLOOKUP(G331,'MITRA (REFERENSI)'!$A:$Z,17,FALSE)</f>
        <v>irni.yusnita1989@gmail.com</v>
      </c>
      <c r="V331" s="59" t="str">
        <f>VLOOKUP(G331,'MITRA (REFERENSI)'!$A:$Z,11,FALSE)</f>
        <v>Pr</v>
      </c>
      <c r="W331" s="60"/>
      <c r="X331" s="61" t="s">
        <v>7084</v>
      </c>
      <c r="Y331" s="64" t="s">
        <v>4885</v>
      </c>
      <c r="Z331" s="62"/>
      <c r="AA331" s="63"/>
      <c r="AB331" s="62"/>
      <c r="AC331" s="62"/>
      <c r="AD331" s="62"/>
      <c r="AE331" s="62"/>
      <c r="AF331" s="62"/>
      <c r="AG331" s="72"/>
      <c r="AH331" s="72"/>
      <c r="AI331" s="72"/>
      <c r="AJ331" s="72"/>
      <c r="AK331" s="59" t="str">
        <f>VLOOKUP(G331,'MITRA (REFERENSI)'!$A:$Z,5,FALSE)</f>
        <v>Jln Sitalasari II No.26 Rt.014 Rw.003</v>
      </c>
      <c r="AL331" s="59" t="str">
        <f>VLOOKUP(G331,'MITRA (REFERENSI)'!$A:$Z,13,FALSE)</f>
        <v>Kader PKK / Karang Taruna / Kader Lainnya</v>
      </c>
      <c r="AM331" s="59" t="str">
        <f>VLOOKUP(G331,'MITRA (REFERENSI)'!$A:$Z,14,FALSE)</f>
        <v/>
      </c>
    </row>
    <row r="332" ht="15.75" customHeight="1">
      <c r="A332" s="53" t="s">
        <v>5394</v>
      </c>
      <c r="B332" s="54">
        <v>1.0</v>
      </c>
      <c r="C332" s="54" t="s">
        <v>4900</v>
      </c>
      <c r="D332" s="55" t="str">
        <f t="shared" si="1"/>
        <v>1K</v>
      </c>
      <c r="E332" s="55" t="str">
        <f>VLOOKUP(D332,'KELAS (REFERENSI)'!$E$1:$J$68,6,FALSE)</f>
        <v>PARK</v>
      </c>
      <c r="F332" s="56" t="str">
        <f t="shared" si="2"/>
        <v>PETUGAS.0331/SPK/SE/PML/3172/2026</v>
      </c>
      <c r="G332" s="61" t="s">
        <v>911</v>
      </c>
      <c r="H332" s="56" t="str">
        <f>VLOOKUP(G332,'MITRA (REFERENSI)'!$A:$Z,16,FALSE)</f>
        <v>317222091248</v>
      </c>
      <c r="I332" s="56" t="str">
        <f>VLOOKUP(G332,'MITRA (REFERENSI)'!$A:$Z,25,FALSE)</f>
        <v>Pelajar / Mahasiswa</v>
      </c>
      <c r="J332" s="55" t="str">
        <f>VLOOKUP(G332,'MITRA (REFERENSI)'!$A:$Z,26,FALSE)</f>
        <v>#REF!</v>
      </c>
      <c r="K332" s="55" t="str">
        <f>VLOOKUP(G332,'MITRA (REFERENSI)'!$A:$Z,15,FALSE)</f>
        <v>+62 858-8012-5944</v>
      </c>
      <c r="L332" s="55" t="str">
        <f>VLOOKUP(G332,'MITRA (REFERENSI)'!$A:$Z,15,FALSE)</f>
        <v>+62 858-8012-5944</v>
      </c>
      <c r="M332" s="55" t="str">
        <f>IF(B332=1,'KELAS (REFERENSI)'!M332,IF(B332=2,'KELAS (REFERENSI)'!M347,IF(B332=3,'KELAS (REFERENSI)'!M362,IF(B332=4,'KELAS (REFERENSI)'!M377,""))))</f>
        <v/>
      </c>
      <c r="N332" s="55" t="str">
        <f>IF(B332=1,'KELAS (REFERENSI)'!N332,IF(B332=2,'KELAS (REFERENSI)'!N347,IF(B332=3,'KELAS (REFERENSI)'!N362,IF(B332=4,'KELAS (REFERENSI)'!N377,""))))</f>
        <v/>
      </c>
      <c r="O332" s="55" t="str">
        <f>IF(B332=1,'KELAS (REFERENSI)'!O332,IF(B332=2,'KELAS (REFERENSI)'!O347,IF(B332=3,'KELAS (REFERENSI)'!O362,IF(B332=4,'KELAS (REFERENSI)'!O377,""))))</f>
        <v/>
      </c>
      <c r="P332" s="55" t="str">
        <f>IF(B332=1,'KELAS (REFERENSI)'!P332,IF(B332=2,'KELAS (REFERENSI)'!P347,IF(B332=3,'KELAS (REFERENSI)'!P362,IF(B332=4,'KELAS (REFERENSI)'!P377,""))))</f>
        <v/>
      </c>
      <c r="Q332" s="55" t="str">
        <f t="shared" si="4"/>
        <v>BPS Kota Jakarta Timur</v>
      </c>
      <c r="R332" s="55" t="str">
        <f t="shared" si="56"/>
        <v>#REF!</v>
      </c>
      <c r="S332" s="55" t="str">
        <f t="shared" ref="S332:T332" si="340">S331</f>
        <v>15 Juni sampai dengan 31 Agustus 2026</v>
      </c>
      <c r="T332" s="55" t="str">
        <f t="shared" si="340"/>
        <v>31 Agustus 2026</v>
      </c>
      <c r="U332" s="59" t="str">
        <f>VLOOKUP(G332,'MITRA (REFERENSI)'!$A:$Z,17,FALSE)</f>
        <v>Dewifebriani0902@gmail.com</v>
      </c>
      <c r="V332" s="59" t="str">
        <f>VLOOKUP(G332,'MITRA (REFERENSI)'!$A:$Z,11,FALSE)</f>
        <v>Pr</v>
      </c>
      <c r="W332" s="60"/>
      <c r="X332" s="61" t="s">
        <v>7084</v>
      </c>
      <c r="Y332" s="64" t="s">
        <v>4885</v>
      </c>
      <c r="Z332" s="62"/>
      <c r="AA332" s="63"/>
      <c r="AB332" s="62"/>
      <c r="AC332" s="62"/>
      <c r="AD332" s="62"/>
      <c r="AE332" s="62"/>
      <c r="AF332" s="62"/>
      <c r="AG332" s="72"/>
      <c r="AH332" s="72"/>
      <c r="AI332" s="72"/>
      <c r="AJ332" s="72"/>
      <c r="AK332" s="59" t="str">
        <f>VLOOKUP(G332,'MITRA (REFERENSI)'!$A:$Z,5,FALSE)</f>
        <v>Jalan Tanjung Lengkong RT 05 RW 07 No. 58</v>
      </c>
      <c r="AL332" s="59" t="str">
        <f>VLOOKUP(G332,'MITRA (REFERENSI)'!$A:$Z,13,FALSE)</f>
        <v>Pelajar / Mahasiswa</v>
      </c>
      <c r="AM332" s="59" t="str">
        <f>VLOOKUP(G332,'MITRA (REFERENSI)'!$A:$Z,14,FALSE)</f>
        <v/>
      </c>
    </row>
    <row r="333" ht="15.75" customHeight="1">
      <c r="A333" s="53" t="s">
        <v>5395</v>
      </c>
      <c r="B333" s="54">
        <v>1.0</v>
      </c>
      <c r="C333" s="54" t="s">
        <v>4900</v>
      </c>
      <c r="D333" s="55" t="str">
        <f t="shared" si="1"/>
        <v>1K</v>
      </c>
      <c r="E333" s="55" t="str">
        <f>VLOOKUP(D333,'KELAS (REFERENSI)'!$E$1:$J$68,6,FALSE)</f>
        <v>PARK</v>
      </c>
      <c r="F333" s="56" t="str">
        <f t="shared" si="2"/>
        <v>PETUGAS.0332/SPK/SE/PML/3172/2026</v>
      </c>
      <c r="G333" s="61" t="s">
        <v>2039</v>
      </c>
      <c r="H333" s="56" t="str">
        <f>VLOOKUP(G333,'MITRA (REFERENSI)'!$A:$Z,16,FALSE)</f>
        <v>317222091881</v>
      </c>
      <c r="I333" s="56" t="str">
        <f>VLOOKUP(G333,'MITRA (REFERENSI)'!$A:$Z,25,FALSE)</f>
        <v>Mengurus Rumah Tangga</v>
      </c>
      <c r="J333" s="55" t="str">
        <f>VLOOKUP(G333,'MITRA (REFERENSI)'!$A:$Z,26,FALSE)</f>
        <v>#REF!</v>
      </c>
      <c r="K333" s="55" t="str">
        <f>VLOOKUP(G333,'MITRA (REFERENSI)'!$A:$Z,15,FALSE)</f>
        <v>+62 838-9363-3431</v>
      </c>
      <c r="L333" s="55" t="str">
        <f>VLOOKUP(G333,'MITRA (REFERENSI)'!$A:$Z,15,FALSE)</f>
        <v>+62 838-9363-3431</v>
      </c>
      <c r="M333" s="55" t="str">
        <f>IF(B333=1,'KELAS (REFERENSI)'!M333,IF(B333=2,'KELAS (REFERENSI)'!M348,IF(B333=3,'KELAS (REFERENSI)'!M363,IF(B333=4,'KELAS (REFERENSI)'!M378,""))))</f>
        <v/>
      </c>
      <c r="N333" s="55" t="str">
        <f>IF(B333=1,'KELAS (REFERENSI)'!N333,IF(B333=2,'KELAS (REFERENSI)'!N348,IF(B333=3,'KELAS (REFERENSI)'!N363,IF(B333=4,'KELAS (REFERENSI)'!N378,""))))</f>
        <v/>
      </c>
      <c r="O333" s="55" t="str">
        <f>IF(B333=1,'KELAS (REFERENSI)'!O333,IF(B333=2,'KELAS (REFERENSI)'!O348,IF(B333=3,'KELAS (REFERENSI)'!O363,IF(B333=4,'KELAS (REFERENSI)'!O378,""))))</f>
        <v/>
      </c>
      <c r="P333" s="55" t="str">
        <f>IF(B333=1,'KELAS (REFERENSI)'!P333,IF(B333=2,'KELAS (REFERENSI)'!P348,IF(B333=3,'KELAS (REFERENSI)'!P363,IF(B333=4,'KELAS (REFERENSI)'!P378,""))))</f>
        <v/>
      </c>
      <c r="Q333" s="55" t="str">
        <f t="shared" si="4"/>
        <v>BPS Kota Jakarta Timur</v>
      </c>
      <c r="R333" s="55" t="str">
        <f t="shared" si="56"/>
        <v>#REF!</v>
      </c>
      <c r="S333" s="55" t="str">
        <f t="shared" ref="S333:T333" si="341">S332</f>
        <v>15 Juni sampai dengan 31 Agustus 2026</v>
      </c>
      <c r="T333" s="55" t="str">
        <f t="shared" si="341"/>
        <v>31 Agustus 2026</v>
      </c>
      <c r="U333" s="59" t="str">
        <f>VLOOKUP(G333,'MITRA (REFERENSI)'!$A:$Z,17,FALSE)</f>
        <v>kundriahsatrio@gmail.com</v>
      </c>
      <c r="V333" s="59" t="str">
        <f>VLOOKUP(G333,'MITRA (REFERENSI)'!$A:$Z,11,FALSE)</f>
        <v>Pr</v>
      </c>
      <c r="W333" s="60"/>
      <c r="X333" s="61" t="s">
        <v>7084</v>
      </c>
      <c r="Y333" s="64" t="s">
        <v>4885</v>
      </c>
      <c r="Z333" s="62"/>
      <c r="AA333" s="63"/>
      <c r="AB333" s="62"/>
      <c r="AC333" s="62"/>
      <c r="AD333" s="62"/>
      <c r="AE333" s="62"/>
      <c r="AF333" s="62"/>
      <c r="AG333" s="72"/>
      <c r="AH333" s="72"/>
      <c r="AI333" s="72"/>
      <c r="AJ333" s="72"/>
      <c r="AK333" s="59" t="str">
        <f>VLOOKUP(G333,'MITRA (REFERENSI)'!$A:$Z,5,FALSE)</f>
        <v>Jalan Sensus IVD RT:006 RW:014 No:19</v>
      </c>
      <c r="AL333" s="59" t="str">
        <f>VLOOKUP(G333,'MITRA (REFERENSI)'!$A:$Z,13,FALSE)</f>
        <v>Mengurus Rumah Tangga</v>
      </c>
      <c r="AM333" s="59" t="str">
        <f>VLOOKUP(G333,'MITRA (REFERENSI)'!$A:$Z,14,FALSE)</f>
        <v/>
      </c>
    </row>
    <row r="334" ht="15.75" customHeight="1">
      <c r="A334" s="53" t="s">
        <v>5396</v>
      </c>
      <c r="B334" s="54">
        <v>1.0</v>
      </c>
      <c r="C334" s="54" t="s">
        <v>4900</v>
      </c>
      <c r="D334" s="55" t="str">
        <f t="shared" si="1"/>
        <v>1K</v>
      </c>
      <c r="E334" s="55" t="str">
        <f>VLOOKUP(D334,'KELAS (REFERENSI)'!$E$1:$J$68,6,FALSE)</f>
        <v>PARK</v>
      </c>
      <c r="F334" s="56" t="str">
        <f t="shared" si="2"/>
        <v>PETUGAS.0333/SPK/SE/PML/3172/2026</v>
      </c>
      <c r="G334" s="61" t="s">
        <v>1348</v>
      </c>
      <c r="H334" s="56" t="str">
        <f>VLOOKUP(G334,'MITRA (REFERENSI)'!$A:$Z,16,FALSE)</f>
        <v>317222100538</v>
      </c>
      <c r="I334" s="56" t="str">
        <f>VLOOKUP(G334,'MITRA (REFERENSI)'!$A:$Z,25,FALSE)</f>
        <v>Mengurus Rumah Tangga</v>
      </c>
      <c r="J334" s="55" t="str">
        <f>VLOOKUP(G334,'MITRA (REFERENSI)'!$A:$Z,26,FALSE)</f>
        <v>#REF!</v>
      </c>
      <c r="K334" s="55" t="str">
        <f>VLOOKUP(G334,'MITRA (REFERENSI)'!$A:$Z,15,FALSE)</f>
        <v>+62 852-8228-9028</v>
      </c>
      <c r="L334" s="55" t="str">
        <f>VLOOKUP(G334,'MITRA (REFERENSI)'!$A:$Z,15,FALSE)</f>
        <v>+62 852-8228-9028</v>
      </c>
      <c r="M334" s="55" t="str">
        <f>IF(B334=1,'KELAS (REFERENSI)'!M334,IF(B334=2,'KELAS (REFERENSI)'!M349,IF(B334=3,'KELAS (REFERENSI)'!M364,IF(B334=4,'KELAS (REFERENSI)'!M379,""))))</f>
        <v/>
      </c>
      <c r="N334" s="55" t="str">
        <f>IF(B334=1,'KELAS (REFERENSI)'!N334,IF(B334=2,'KELAS (REFERENSI)'!N349,IF(B334=3,'KELAS (REFERENSI)'!N364,IF(B334=4,'KELAS (REFERENSI)'!N379,""))))</f>
        <v/>
      </c>
      <c r="O334" s="55" t="str">
        <f>IF(B334=1,'KELAS (REFERENSI)'!O334,IF(B334=2,'KELAS (REFERENSI)'!O349,IF(B334=3,'KELAS (REFERENSI)'!O364,IF(B334=4,'KELAS (REFERENSI)'!O379,""))))</f>
        <v/>
      </c>
      <c r="P334" s="55" t="str">
        <f>IF(B334=1,'KELAS (REFERENSI)'!P334,IF(B334=2,'KELAS (REFERENSI)'!P349,IF(B334=3,'KELAS (REFERENSI)'!P364,IF(B334=4,'KELAS (REFERENSI)'!P379,""))))</f>
        <v/>
      </c>
      <c r="Q334" s="55" t="str">
        <f t="shared" si="4"/>
        <v>BPS Kota Jakarta Timur</v>
      </c>
      <c r="R334" s="55" t="str">
        <f t="shared" si="56"/>
        <v>#REF!</v>
      </c>
      <c r="S334" s="55" t="str">
        <f t="shared" ref="S334:T334" si="342">S333</f>
        <v>15 Juni sampai dengan 31 Agustus 2026</v>
      </c>
      <c r="T334" s="55" t="str">
        <f t="shared" si="342"/>
        <v>31 Agustus 2026</v>
      </c>
      <c r="U334" s="59" t="str">
        <f>VLOOKUP(G334,'MITRA (REFERENSI)'!$A:$Z,17,FALSE)</f>
        <v>ernisutrisni72@gmail.com</v>
      </c>
      <c r="V334" s="59" t="str">
        <f>VLOOKUP(G334,'MITRA (REFERENSI)'!$A:$Z,11,FALSE)</f>
        <v>Pr</v>
      </c>
      <c r="W334" s="60"/>
      <c r="X334" s="61" t="s">
        <v>7084</v>
      </c>
      <c r="Y334" s="64" t="s">
        <v>4885</v>
      </c>
      <c r="Z334" s="62"/>
      <c r="AA334" s="63"/>
      <c r="AB334" s="62"/>
      <c r="AC334" s="62"/>
      <c r="AD334" s="62"/>
      <c r="AE334" s="62"/>
      <c r="AF334" s="62"/>
      <c r="AG334" s="72"/>
      <c r="AH334" s="72"/>
      <c r="AI334" s="72"/>
      <c r="AJ334" s="72"/>
      <c r="AK334" s="59" t="str">
        <f>VLOOKUP(G334,'MITRA (REFERENSI)'!$A:$Z,5,FALSE)</f>
        <v>Jl.Jatinegara Barat rt07/rw02 no 11</v>
      </c>
      <c r="AL334" s="59" t="str">
        <f>VLOOKUP(G334,'MITRA (REFERENSI)'!$A:$Z,13,FALSE)</f>
        <v>Mengurus Rumah Tangga</v>
      </c>
      <c r="AM334" s="59" t="str">
        <f>VLOOKUP(G334,'MITRA (REFERENSI)'!$A:$Z,14,FALSE)</f>
        <v/>
      </c>
    </row>
    <row r="335" ht="15.75" customHeight="1">
      <c r="A335" s="53" t="s">
        <v>5397</v>
      </c>
      <c r="B335" s="54">
        <v>1.0</v>
      </c>
      <c r="C335" s="54" t="s">
        <v>4900</v>
      </c>
      <c r="D335" s="55" t="str">
        <f t="shared" si="1"/>
        <v>1K</v>
      </c>
      <c r="E335" s="55" t="str">
        <f>VLOOKUP(D335,'KELAS (REFERENSI)'!$E$1:$J$68,6,FALSE)</f>
        <v>PARK</v>
      </c>
      <c r="F335" s="56" t="str">
        <f t="shared" si="2"/>
        <v>PETUGAS.0334/SPK/SE/PML/3172/2026</v>
      </c>
      <c r="G335" s="61" t="s">
        <v>2883</v>
      </c>
      <c r="H335" s="56" t="str">
        <f>VLOOKUP(G335,'MITRA (REFERENSI)'!$A:$Z,16,FALSE)</f>
        <v>317222100373</v>
      </c>
      <c r="I335" s="56" t="str">
        <f>VLOOKUP(G335,'MITRA (REFERENSI)'!$A:$Z,25,FALSE)</f>
        <v>Mengurus Rumah Tangga</v>
      </c>
      <c r="J335" s="55" t="str">
        <f>VLOOKUP(G335,'MITRA (REFERENSI)'!$A:$Z,26,FALSE)</f>
        <v>#REF!</v>
      </c>
      <c r="K335" s="55" t="str">
        <f>VLOOKUP(G335,'MITRA (REFERENSI)'!$A:$Z,15,FALSE)</f>
        <v>+62 877-9324-0107</v>
      </c>
      <c r="L335" s="55" t="str">
        <f>VLOOKUP(G335,'MITRA (REFERENSI)'!$A:$Z,15,FALSE)</f>
        <v>+62 877-9324-0107</v>
      </c>
      <c r="M335" s="55" t="str">
        <f>IF(B335=1,'KELAS (REFERENSI)'!M335,IF(B335=2,'KELAS (REFERENSI)'!M350,IF(B335=3,'KELAS (REFERENSI)'!M365,IF(B335=4,'KELAS (REFERENSI)'!M380,""))))</f>
        <v/>
      </c>
      <c r="N335" s="55" t="str">
        <f>IF(B335=1,'KELAS (REFERENSI)'!N335,IF(B335=2,'KELAS (REFERENSI)'!N350,IF(B335=3,'KELAS (REFERENSI)'!N365,IF(B335=4,'KELAS (REFERENSI)'!N380,""))))</f>
        <v/>
      </c>
      <c r="O335" s="55" t="str">
        <f>IF(B335=1,'KELAS (REFERENSI)'!O335,IF(B335=2,'KELAS (REFERENSI)'!O350,IF(B335=3,'KELAS (REFERENSI)'!O365,IF(B335=4,'KELAS (REFERENSI)'!O380,""))))</f>
        <v/>
      </c>
      <c r="P335" s="55" t="str">
        <f>IF(B335=1,'KELAS (REFERENSI)'!P335,IF(B335=2,'KELAS (REFERENSI)'!P350,IF(B335=3,'KELAS (REFERENSI)'!P365,IF(B335=4,'KELAS (REFERENSI)'!P380,""))))</f>
        <v/>
      </c>
      <c r="Q335" s="55" t="str">
        <f t="shared" si="4"/>
        <v>BPS Kota Jakarta Timur</v>
      </c>
      <c r="R335" s="55" t="str">
        <f t="shared" si="56"/>
        <v>#REF!</v>
      </c>
      <c r="S335" s="55" t="str">
        <f t="shared" ref="S335:T335" si="343">S334</f>
        <v>15 Juni sampai dengan 31 Agustus 2026</v>
      </c>
      <c r="T335" s="55" t="str">
        <f t="shared" si="343"/>
        <v>31 Agustus 2026</v>
      </c>
      <c r="U335" s="59" t="str">
        <f>VLOOKUP(G335,'MITRA (REFERENSI)'!$A:$Z,17,FALSE)</f>
        <v>hulfamaulida07@gmail.com</v>
      </c>
      <c r="V335" s="59" t="str">
        <f>VLOOKUP(G335,'MITRA (REFERENSI)'!$A:$Z,11,FALSE)</f>
        <v>Pr</v>
      </c>
      <c r="W335" s="60"/>
      <c r="X335" s="61" t="s">
        <v>7084</v>
      </c>
      <c r="Y335" s="64" t="s">
        <v>4885</v>
      </c>
      <c r="Z335" s="62"/>
      <c r="AA335" s="63"/>
      <c r="AB335" s="62"/>
      <c r="AC335" s="62"/>
      <c r="AD335" s="62"/>
      <c r="AE335" s="62"/>
      <c r="AF335" s="62"/>
      <c r="AG335" s="72"/>
      <c r="AH335" s="72"/>
      <c r="AI335" s="72"/>
      <c r="AJ335" s="72"/>
      <c r="AK335" s="59" t="str">
        <f>VLOOKUP(G335,'MITRA (REFERENSI)'!$A:$Z,5,FALSE)</f>
        <v>Jl. Tanjung Lengkong RT17 RW 07 NO 22,</v>
      </c>
      <c r="AL335" s="59" t="str">
        <f>VLOOKUP(G335,'MITRA (REFERENSI)'!$A:$Z,13,FALSE)</f>
        <v>Mengurus Rumah Tangga</v>
      </c>
      <c r="AM335" s="59" t="str">
        <f>VLOOKUP(G335,'MITRA (REFERENSI)'!$A:$Z,14,FALSE)</f>
        <v/>
      </c>
    </row>
    <row r="336" ht="15.75" customHeight="1">
      <c r="A336" s="53" t="s">
        <v>5398</v>
      </c>
      <c r="B336" s="67">
        <v>1.0</v>
      </c>
      <c r="C336" s="67" t="s">
        <v>4900</v>
      </c>
      <c r="D336" s="55" t="str">
        <f t="shared" si="1"/>
        <v>1K</v>
      </c>
      <c r="E336" s="55" t="str">
        <f>VLOOKUP(D336,'KELAS (REFERENSI)'!$E$1:$J$68,6,FALSE)</f>
        <v>PARK</v>
      </c>
      <c r="F336" s="56" t="str">
        <f t="shared" si="2"/>
        <v>PETUGAS.0335/SPK/SE/PML/3172/2026</v>
      </c>
      <c r="G336" s="68" t="s">
        <v>4981</v>
      </c>
      <c r="H336" s="56" t="str">
        <f>VLOOKUP(G336,'MITRA (REFERENSI)'!$A:$Z,16,FALSE)</f>
        <v>#N/A</v>
      </c>
      <c r="I336" s="56" t="str">
        <f>VLOOKUP(G336,'MITRA (REFERENSI)'!$A:$Z,25,FALSE)</f>
        <v>#N/A</v>
      </c>
      <c r="J336" s="55" t="str">
        <f>VLOOKUP(G336,'MITRA (REFERENSI)'!$A:$Z,26,FALSE)</f>
        <v>#N/A</v>
      </c>
      <c r="K336" s="55" t="str">
        <f>VLOOKUP(G336,'MITRA (REFERENSI)'!$A:$Z,15,FALSE)</f>
        <v>#N/A</v>
      </c>
      <c r="L336" s="55" t="str">
        <f>VLOOKUP(G336,'MITRA (REFERENSI)'!$A:$Z,15,FALSE)</f>
        <v>#N/A</v>
      </c>
      <c r="M336" s="55" t="str">
        <f>IF(B336=1,'KELAS (REFERENSI)'!M336,IF(B336=2,'KELAS (REFERENSI)'!M351,IF(B336=3,'KELAS (REFERENSI)'!M366,IF(B336=4,'KELAS (REFERENSI)'!M381,""))))</f>
        <v/>
      </c>
      <c r="N336" s="55" t="str">
        <f>IF(B336=1,'KELAS (REFERENSI)'!N336,IF(B336=2,'KELAS (REFERENSI)'!N351,IF(B336=3,'KELAS (REFERENSI)'!N366,IF(B336=4,'KELAS (REFERENSI)'!N381,""))))</f>
        <v/>
      </c>
      <c r="O336" s="55" t="str">
        <f>IF(B336=1,'KELAS (REFERENSI)'!O336,IF(B336=2,'KELAS (REFERENSI)'!O351,IF(B336=3,'KELAS (REFERENSI)'!O366,IF(B336=4,'KELAS (REFERENSI)'!O381,""))))</f>
        <v/>
      </c>
      <c r="P336" s="55" t="str">
        <f>IF(B336=1,'KELAS (REFERENSI)'!P336,IF(B336=2,'KELAS (REFERENSI)'!P351,IF(B336=3,'KELAS (REFERENSI)'!P366,IF(B336=4,'KELAS (REFERENSI)'!P381,""))))</f>
        <v/>
      </c>
      <c r="Q336" s="55" t="str">
        <f t="shared" si="4"/>
        <v>BPS Kota Jakarta Timur</v>
      </c>
      <c r="R336" s="55" t="str">
        <f t="shared" si="56"/>
        <v>#REF!</v>
      </c>
      <c r="S336" s="55" t="str">
        <f t="shared" ref="S336:T336" si="344">S335</f>
        <v>15 Juni sampai dengan 31 Agustus 2026</v>
      </c>
      <c r="T336" s="55" t="str">
        <f t="shared" si="344"/>
        <v>31 Agustus 2026</v>
      </c>
      <c r="U336" s="69" t="str">
        <f>VLOOKUP(G336,'MITRA (REFERENSI)'!$A:$Z,17,FALSE)</f>
        <v>#N/A</v>
      </c>
      <c r="V336" s="59" t="str">
        <f>VLOOKUP(G336,'MITRA (REFERENSI)'!$A:$Z,11,FALSE)</f>
        <v>#N/A</v>
      </c>
      <c r="W336" s="60"/>
      <c r="X336" s="61" t="s">
        <v>4825</v>
      </c>
      <c r="Y336" s="70" t="s">
        <v>5062</v>
      </c>
      <c r="Z336" s="62"/>
      <c r="AA336" s="71" t="str">
        <f>VLOOKUP(G336,'PEGAWAI (REFERENSI)'!$A:$E,4,FALSE)</f>
        <v>Penata/III/c</v>
      </c>
      <c r="AB336" s="62"/>
      <c r="AC336" s="62"/>
      <c r="AD336" s="62"/>
      <c r="AE336" s="62"/>
      <c r="AF336" s="62"/>
      <c r="AG336" s="72"/>
      <c r="AH336" s="72"/>
      <c r="AI336" s="72"/>
      <c r="AJ336" s="72"/>
      <c r="AK336" s="59" t="str">
        <f>VLOOKUP(G336,'MITRA (REFERENSI)'!$A:$Z,5,FALSE)</f>
        <v>#N/A</v>
      </c>
      <c r="AL336" s="59" t="str">
        <f>VLOOKUP(G336,'MITRA (REFERENSI)'!$A:$Z,13,FALSE)</f>
        <v>#N/A</v>
      </c>
      <c r="AM336" s="59" t="str">
        <f>VLOOKUP(G336,'MITRA (REFERENSI)'!$A:$Z,14,FALSE)</f>
        <v>#N/A</v>
      </c>
    </row>
    <row r="337" ht="15.75" customHeight="1">
      <c r="A337" s="53" t="s">
        <v>5399</v>
      </c>
      <c r="B337" s="67">
        <v>1.0</v>
      </c>
      <c r="C337" s="67" t="s">
        <v>4900</v>
      </c>
      <c r="D337" s="55" t="str">
        <f t="shared" si="1"/>
        <v>1K</v>
      </c>
      <c r="E337" s="55" t="str">
        <f>VLOOKUP(D337,'KELAS (REFERENSI)'!$E$1:$J$68,6,FALSE)</f>
        <v>PARK</v>
      </c>
      <c r="F337" s="56" t="str">
        <f t="shared" si="2"/>
        <v>PETUGAS.0336/SPK/SE/PML/3172/2026</v>
      </c>
      <c r="G337" s="68" t="s">
        <v>5031</v>
      </c>
      <c r="H337" s="56" t="str">
        <f>VLOOKUP(G337,'MITRA (REFERENSI)'!$A:$Z,16,FALSE)</f>
        <v>#N/A</v>
      </c>
      <c r="I337" s="56" t="str">
        <f>VLOOKUP(G337,'MITRA (REFERENSI)'!$A:$Z,25,FALSE)</f>
        <v>#N/A</v>
      </c>
      <c r="J337" s="55" t="str">
        <f>VLOOKUP(G337,'MITRA (REFERENSI)'!$A:$Z,26,FALSE)</f>
        <v>#N/A</v>
      </c>
      <c r="K337" s="55" t="str">
        <f>VLOOKUP(G337,'MITRA (REFERENSI)'!$A:$Z,15,FALSE)</f>
        <v>#N/A</v>
      </c>
      <c r="L337" s="55" t="str">
        <f>VLOOKUP(G337,'MITRA (REFERENSI)'!$A:$Z,15,FALSE)</f>
        <v>#N/A</v>
      </c>
      <c r="M337" s="55" t="str">
        <f>IF(B337=1,'KELAS (REFERENSI)'!M337,IF(B337=2,'KELAS (REFERENSI)'!M352,IF(B337=3,'KELAS (REFERENSI)'!M367,IF(B337=4,'KELAS (REFERENSI)'!M382,""))))</f>
        <v/>
      </c>
      <c r="N337" s="55" t="str">
        <f>IF(B337=1,'KELAS (REFERENSI)'!N337,IF(B337=2,'KELAS (REFERENSI)'!N352,IF(B337=3,'KELAS (REFERENSI)'!N367,IF(B337=4,'KELAS (REFERENSI)'!N382,""))))</f>
        <v/>
      </c>
      <c r="O337" s="55" t="str">
        <f>IF(B337=1,'KELAS (REFERENSI)'!O337,IF(B337=2,'KELAS (REFERENSI)'!O352,IF(B337=3,'KELAS (REFERENSI)'!O367,IF(B337=4,'KELAS (REFERENSI)'!O382,""))))</f>
        <v/>
      </c>
      <c r="P337" s="55" t="str">
        <f>IF(B337=1,'KELAS (REFERENSI)'!P337,IF(B337=2,'KELAS (REFERENSI)'!P352,IF(B337=3,'KELAS (REFERENSI)'!P367,IF(B337=4,'KELAS (REFERENSI)'!P382,""))))</f>
        <v/>
      </c>
      <c r="Q337" s="55" t="str">
        <f t="shared" si="4"/>
        <v>BPS Kota Jakarta Timur</v>
      </c>
      <c r="R337" s="55" t="str">
        <f t="shared" si="56"/>
        <v>#REF!</v>
      </c>
      <c r="S337" s="55" t="str">
        <f t="shared" ref="S337:T337" si="345">S336</f>
        <v>15 Juni sampai dengan 31 Agustus 2026</v>
      </c>
      <c r="T337" s="55" t="str">
        <f t="shared" si="345"/>
        <v>31 Agustus 2026</v>
      </c>
      <c r="U337" s="69" t="str">
        <f>VLOOKUP(G337,'MITRA (REFERENSI)'!$A:$Z,17,FALSE)</f>
        <v>#N/A</v>
      </c>
      <c r="V337" s="59" t="str">
        <f>VLOOKUP(G337,'MITRA (REFERENSI)'!$A:$Z,11,FALSE)</f>
        <v>#N/A</v>
      </c>
      <c r="W337" s="60"/>
      <c r="X337" s="61" t="s">
        <v>4824</v>
      </c>
      <c r="Y337" s="70" t="s">
        <v>5062</v>
      </c>
      <c r="Z337" s="62"/>
      <c r="AA337" s="71" t="str">
        <f>VLOOKUP(G337,'PEGAWAI (REFERENSI)'!$A:$E,4,FALSE)</f>
        <v>Penata Muda Tk. I/III/b</v>
      </c>
      <c r="AB337" s="62"/>
      <c r="AC337" s="62"/>
      <c r="AD337" s="62"/>
      <c r="AE337" s="62"/>
      <c r="AF337" s="62"/>
      <c r="AG337" s="72"/>
      <c r="AH337" s="72"/>
      <c r="AI337" s="72"/>
      <c r="AJ337" s="72"/>
      <c r="AK337" s="59" t="str">
        <f>VLOOKUP(G337,'MITRA (REFERENSI)'!$A:$Z,5,FALSE)</f>
        <v>#N/A</v>
      </c>
      <c r="AL337" s="59" t="str">
        <f>VLOOKUP(G337,'MITRA (REFERENSI)'!$A:$Z,13,FALSE)</f>
        <v>#N/A</v>
      </c>
      <c r="AM337" s="59" t="str">
        <f>VLOOKUP(G337,'MITRA (REFERENSI)'!$A:$Z,14,FALSE)</f>
        <v>#N/A</v>
      </c>
    </row>
    <row r="338" ht="15.75" customHeight="1">
      <c r="A338" s="53" t="s">
        <v>5400</v>
      </c>
      <c r="B338" s="67">
        <v>1.0</v>
      </c>
      <c r="C338" s="67" t="s">
        <v>4900</v>
      </c>
      <c r="D338" s="55" t="str">
        <f t="shared" si="1"/>
        <v>1K</v>
      </c>
      <c r="E338" s="55" t="str">
        <f>VLOOKUP(D338,'KELAS (REFERENSI)'!$E$1:$J$68,6,FALSE)</f>
        <v>PARK</v>
      </c>
      <c r="F338" s="56" t="str">
        <f t="shared" si="2"/>
        <v>PETUGAS.0337/SPK/SE/PML/3172/2026</v>
      </c>
      <c r="G338" s="68" t="s">
        <v>7093</v>
      </c>
      <c r="H338" s="56" t="str">
        <f>VLOOKUP(G338,'MITRA (REFERENSI)'!$A:$Z,16,FALSE)</f>
        <v>#N/A</v>
      </c>
      <c r="I338" s="56" t="str">
        <f>VLOOKUP(G338,'MITRA (REFERENSI)'!$A:$Z,25,FALSE)</f>
        <v>#N/A</v>
      </c>
      <c r="J338" s="55" t="str">
        <f>VLOOKUP(G338,'MITRA (REFERENSI)'!$A:$Z,26,FALSE)</f>
        <v>#N/A</v>
      </c>
      <c r="K338" s="55" t="str">
        <f>VLOOKUP(G338,'MITRA (REFERENSI)'!$A:$Z,15,FALSE)</f>
        <v>#N/A</v>
      </c>
      <c r="L338" s="55" t="str">
        <f>VLOOKUP(G338,'MITRA (REFERENSI)'!$A:$Z,15,FALSE)</f>
        <v>#N/A</v>
      </c>
      <c r="M338" s="55" t="str">
        <f>IF(B338=1,'KELAS (REFERENSI)'!M338,IF(B338=2,'KELAS (REFERENSI)'!M353,IF(B338=3,'KELAS (REFERENSI)'!M368,IF(B338=4,'KELAS (REFERENSI)'!M383,""))))</f>
        <v/>
      </c>
      <c r="N338" s="55" t="str">
        <f>IF(B338=1,'KELAS (REFERENSI)'!N338,IF(B338=2,'KELAS (REFERENSI)'!N353,IF(B338=3,'KELAS (REFERENSI)'!N368,IF(B338=4,'KELAS (REFERENSI)'!N383,""))))</f>
        <v/>
      </c>
      <c r="O338" s="55" t="str">
        <f>IF(B338=1,'KELAS (REFERENSI)'!O338,IF(B338=2,'KELAS (REFERENSI)'!O353,IF(B338=3,'KELAS (REFERENSI)'!O368,IF(B338=4,'KELAS (REFERENSI)'!O383,""))))</f>
        <v/>
      </c>
      <c r="P338" s="55" t="str">
        <f>IF(B338=1,'KELAS (REFERENSI)'!P338,IF(B338=2,'KELAS (REFERENSI)'!P353,IF(B338=3,'KELAS (REFERENSI)'!P368,IF(B338=4,'KELAS (REFERENSI)'!P383,""))))</f>
        <v/>
      </c>
      <c r="Q338" s="55" t="str">
        <f t="shared" si="4"/>
        <v>BPS Kota Jakarta Timur</v>
      </c>
      <c r="R338" s="55" t="str">
        <f t="shared" si="56"/>
        <v>#REF!</v>
      </c>
      <c r="S338" s="55" t="str">
        <f t="shared" ref="S338:T338" si="346">S337</f>
        <v>15 Juni sampai dengan 31 Agustus 2026</v>
      </c>
      <c r="T338" s="55" t="str">
        <f t="shared" si="346"/>
        <v>31 Agustus 2026</v>
      </c>
      <c r="U338" s="69" t="str">
        <f>VLOOKUP(G338,'MITRA (REFERENSI)'!$A:$Z,17,FALSE)</f>
        <v>#N/A</v>
      </c>
      <c r="V338" s="59" t="str">
        <f>VLOOKUP(G338,'MITRA (REFERENSI)'!$A:$Z,11,FALSE)</f>
        <v>#N/A</v>
      </c>
      <c r="W338" s="60"/>
      <c r="X338" s="61" t="s">
        <v>4824</v>
      </c>
      <c r="Y338" s="70" t="s">
        <v>5062</v>
      </c>
      <c r="Z338" s="62"/>
      <c r="AA338" s="71" t="str">
        <f>VLOOKUP(G338,'PEGAWAI (REFERENSI)'!$A:$E,4,FALSE)</f>
        <v>#N/A</v>
      </c>
      <c r="AB338" s="62"/>
      <c r="AC338" s="62"/>
      <c r="AD338" s="62"/>
      <c r="AE338" s="62"/>
      <c r="AF338" s="62"/>
      <c r="AG338" s="72"/>
      <c r="AH338" s="72"/>
      <c r="AI338" s="72"/>
      <c r="AJ338" s="72"/>
      <c r="AK338" s="59" t="str">
        <f>VLOOKUP(G338,'MITRA (REFERENSI)'!$A:$Z,5,FALSE)</f>
        <v>#N/A</v>
      </c>
      <c r="AL338" s="59" t="str">
        <f>VLOOKUP(G338,'MITRA (REFERENSI)'!$A:$Z,13,FALSE)</f>
        <v>#N/A</v>
      </c>
      <c r="AM338" s="59" t="str">
        <f>VLOOKUP(G338,'MITRA (REFERENSI)'!$A:$Z,14,FALSE)</f>
        <v>#N/A</v>
      </c>
    </row>
    <row r="339" ht="15.75" customHeight="1">
      <c r="A339" s="53" t="s">
        <v>5401</v>
      </c>
      <c r="B339" s="54">
        <v>1.0</v>
      </c>
      <c r="C339" s="54" t="s">
        <v>4913</v>
      </c>
      <c r="D339" s="55" t="str">
        <f t="shared" si="1"/>
        <v>1L</v>
      </c>
      <c r="E339" s="55" t="str">
        <f>VLOOKUP(D339,'KELAS (REFERENSI)'!$E$1:$J$68,6,FALSE)</f>
        <v>PARK</v>
      </c>
      <c r="F339" s="56" t="str">
        <f t="shared" si="2"/>
        <v>PETUGAS.0338/SPK/SE/PML/3172/2026</v>
      </c>
      <c r="G339" s="61" t="s">
        <v>1184</v>
      </c>
      <c r="H339" s="56" t="str">
        <f>VLOOKUP(G339,'MITRA (REFERENSI)'!$A:$Z,16,FALSE)</f>
        <v>317222092601</v>
      </c>
      <c r="I339" s="56" t="str">
        <f>VLOOKUP(G339,'MITRA (REFERENSI)'!$A:$Z,25,FALSE)</f>
        <v>Mengurus Rumah Tangga</v>
      </c>
      <c r="J339" s="55" t="str">
        <f>VLOOKUP(G339,'MITRA (REFERENSI)'!$A:$Z,26,FALSE)</f>
        <v>#REF!</v>
      </c>
      <c r="K339" s="55" t="str">
        <f>VLOOKUP(G339,'MITRA (REFERENSI)'!$A:$Z,15,FALSE)</f>
        <v>+62 878-8545-3245</v>
      </c>
      <c r="L339" s="55" t="str">
        <f>VLOOKUP(G339,'MITRA (REFERENSI)'!$A:$Z,15,FALSE)</f>
        <v>+62 878-8545-3245</v>
      </c>
      <c r="M339" s="55" t="str">
        <f>IF(B339=1,'KELAS (REFERENSI)'!M339,IF(B339=2,'KELAS (REFERENSI)'!M354,IF(B339=3,'KELAS (REFERENSI)'!M369,IF(B339=4,'KELAS (REFERENSI)'!M384,""))))</f>
        <v/>
      </c>
      <c r="N339" s="55" t="str">
        <f>IF(B339=1,'KELAS (REFERENSI)'!N339,IF(B339=2,'KELAS (REFERENSI)'!N354,IF(B339=3,'KELAS (REFERENSI)'!N369,IF(B339=4,'KELAS (REFERENSI)'!N384,""))))</f>
        <v/>
      </c>
      <c r="O339" s="55" t="str">
        <f>IF(B339=1,'KELAS (REFERENSI)'!O339,IF(B339=2,'KELAS (REFERENSI)'!O354,IF(B339=3,'KELAS (REFERENSI)'!O369,IF(B339=4,'KELAS (REFERENSI)'!O384,""))))</f>
        <v/>
      </c>
      <c r="P339" s="55" t="str">
        <f>IF(B339=1,'KELAS (REFERENSI)'!P339,IF(B339=2,'KELAS (REFERENSI)'!P354,IF(B339=3,'KELAS (REFERENSI)'!P369,IF(B339=4,'KELAS (REFERENSI)'!P384,""))))</f>
        <v/>
      </c>
      <c r="Q339" s="55" t="str">
        <f t="shared" si="4"/>
        <v>BPS Kota Jakarta Timur</v>
      </c>
      <c r="R339" s="55" t="str">
        <f t="shared" si="56"/>
        <v>#REF!</v>
      </c>
      <c r="S339" s="55" t="str">
        <f t="shared" ref="S339:T339" si="347">S338</f>
        <v>15 Juni sampai dengan 31 Agustus 2026</v>
      </c>
      <c r="T339" s="55" t="str">
        <f t="shared" si="347"/>
        <v>31 Agustus 2026</v>
      </c>
      <c r="U339" s="59" t="str">
        <f>VLOOKUP(G339,'MITRA (REFERENSI)'!$A:$Z,17,FALSE)</f>
        <v>ekadewis0608@gmail.com</v>
      </c>
      <c r="V339" s="59" t="str">
        <f>VLOOKUP(G339,'MITRA (REFERENSI)'!$A:$Z,11,FALSE)</f>
        <v>Pr</v>
      </c>
      <c r="W339" s="60"/>
      <c r="X339" s="61" t="s">
        <v>7084</v>
      </c>
      <c r="Y339" s="64" t="s">
        <v>4885</v>
      </c>
      <c r="Z339" s="62"/>
      <c r="AA339" s="63"/>
      <c r="AB339" s="62"/>
      <c r="AC339" s="62"/>
      <c r="AD339" s="62"/>
      <c r="AE339" s="62"/>
      <c r="AF339" s="62"/>
      <c r="AG339" s="72"/>
      <c r="AH339" s="72"/>
      <c r="AI339" s="72"/>
      <c r="AJ339" s="72"/>
      <c r="AK339" s="59" t="str">
        <f>VLOOKUP(G339,'MITRA (REFERENSI)'!$A:$Z,5,FALSE)</f>
        <v>Jl.Tanjung Lengkong Rt05 Rw 07</v>
      </c>
      <c r="AL339" s="59" t="str">
        <f>VLOOKUP(G339,'MITRA (REFERENSI)'!$A:$Z,13,FALSE)</f>
        <v>Mengurus Rumah Tangga</v>
      </c>
      <c r="AM339" s="59" t="str">
        <f>VLOOKUP(G339,'MITRA (REFERENSI)'!$A:$Z,14,FALSE)</f>
        <v/>
      </c>
    </row>
    <row r="340" ht="15.75" customHeight="1">
      <c r="A340" s="53" t="s">
        <v>5402</v>
      </c>
      <c r="B340" s="54">
        <v>1.0</v>
      </c>
      <c r="C340" s="54" t="s">
        <v>4913</v>
      </c>
      <c r="D340" s="55" t="str">
        <f t="shared" si="1"/>
        <v>1L</v>
      </c>
      <c r="E340" s="55" t="str">
        <f>VLOOKUP(D340,'KELAS (REFERENSI)'!$E$1:$J$68,6,FALSE)</f>
        <v>PARK</v>
      </c>
      <c r="F340" s="56" t="str">
        <f t="shared" si="2"/>
        <v>PETUGAS.0339/SPK/SE/PML/3172/2026</v>
      </c>
      <c r="G340" s="61" t="s">
        <v>792</v>
      </c>
      <c r="H340" s="56" t="str">
        <f>VLOOKUP(G340,'MITRA (REFERENSI)'!$A:$Z,16,FALSE)</f>
        <v>317222100219</v>
      </c>
      <c r="I340" s="56" t="str">
        <f>VLOOKUP(G340,'MITRA (REFERENSI)'!$A:$Z,25,FALSE)</f>
        <v>Kader PKK / Karang Taruna / Kader Lainnya</v>
      </c>
      <c r="J340" s="55" t="str">
        <f>VLOOKUP(G340,'MITRA (REFERENSI)'!$A:$Z,26,FALSE)</f>
        <v>#REF!</v>
      </c>
      <c r="K340" s="55" t="str">
        <f>VLOOKUP(G340,'MITRA (REFERENSI)'!$A:$Z,15,FALSE)</f>
        <v>+62 819-4423-1955</v>
      </c>
      <c r="L340" s="55" t="str">
        <f>VLOOKUP(G340,'MITRA (REFERENSI)'!$A:$Z,15,FALSE)</f>
        <v>+62 819-4423-1955</v>
      </c>
      <c r="M340" s="55" t="str">
        <f>IF(B340=1,'KELAS (REFERENSI)'!M340,IF(B340=2,'KELAS (REFERENSI)'!M355,IF(B340=3,'KELAS (REFERENSI)'!M370,IF(B340=4,'KELAS (REFERENSI)'!M385,""))))</f>
        <v/>
      </c>
      <c r="N340" s="55" t="str">
        <f>IF(B340=1,'KELAS (REFERENSI)'!N340,IF(B340=2,'KELAS (REFERENSI)'!N355,IF(B340=3,'KELAS (REFERENSI)'!N370,IF(B340=4,'KELAS (REFERENSI)'!N385,""))))</f>
        <v/>
      </c>
      <c r="O340" s="55" t="str">
        <f>IF(B340=1,'KELAS (REFERENSI)'!O340,IF(B340=2,'KELAS (REFERENSI)'!O355,IF(B340=3,'KELAS (REFERENSI)'!O370,IF(B340=4,'KELAS (REFERENSI)'!O385,""))))</f>
        <v/>
      </c>
      <c r="P340" s="55" t="str">
        <f>IF(B340=1,'KELAS (REFERENSI)'!P340,IF(B340=2,'KELAS (REFERENSI)'!P355,IF(B340=3,'KELAS (REFERENSI)'!P370,IF(B340=4,'KELAS (REFERENSI)'!P385,""))))</f>
        <v/>
      </c>
      <c r="Q340" s="55" t="str">
        <f t="shared" si="4"/>
        <v>BPS Kota Jakarta Timur</v>
      </c>
      <c r="R340" s="55" t="str">
        <f t="shared" si="56"/>
        <v>#REF!</v>
      </c>
      <c r="S340" s="55" t="str">
        <f t="shared" ref="S340:T340" si="348">S339</f>
        <v>15 Juni sampai dengan 31 Agustus 2026</v>
      </c>
      <c r="T340" s="55" t="str">
        <f t="shared" si="348"/>
        <v>31 Agustus 2026</v>
      </c>
      <c r="U340" s="59" t="str">
        <f>VLOOKUP(G340,'MITRA (REFERENSI)'!$A:$Z,17,FALSE)</f>
        <v>deladelo52@gmail.com</v>
      </c>
      <c r="V340" s="59" t="str">
        <f>VLOOKUP(G340,'MITRA (REFERENSI)'!$A:$Z,11,FALSE)</f>
        <v>Pr</v>
      </c>
      <c r="W340" s="60"/>
      <c r="X340" s="61" t="s">
        <v>7084</v>
      </c>
      <c r="Y340" s="64" t="s">
        <v>4885</v>
      </c>
      <c r="Z340" s="62"/>
      <c r="AA340" s="63"/>
      <c r="AB340" s="62"/>
      <c r="AC340" s="62"/>
      <c r="AD340" s="62"/>
      <c r="AE340" s="62"/>
      <c r="AF340" s="62"/>
      <c r="AG340" s="72"/>
      <c r="AH340" s="72"/>
      <c r="AI340" s="72"/>
      <c r="AJ340" s="72"/>
      <c r="AK340" s="59" t="str">
        <f>VLOOKUP(G340,'MITRA (REFERENSI)'!$A:$Z,5,FALSE)</f>
        <v>Jl. Tanah Manisan RT 001 RW 003</v>
      </c>
      <c r="AL340" s="59" t="str">
        <f>VLOOKUP(G340,'MITRA (REFERENSI)'!$A:$Z,13,FALSE)</f>
        <v>Kader PKK / Karang Taruna / Kader Lainnya</v>
      </c>
      <c r="AM340" s="59" t="str">
        <f>VLOOKUP(G340,'MITRA (REFERENSI)'!$A:$Z,14,FALSE)</f>
        <v/>
      </c>
    </row>
    <row r="341" ht="15.75" customHeight="1">
      <c r="A341" s="53" t="s">
        <v>5403</v>
      </c>
      <c r="B341" s="54">
        <v>1.0</v>
      </c>
      <c r="C341" s="54" t="s">
        <v>4913</v>
      </c>
      <c r="D341" s="55" t="str">
        <f t="shared" si="1"/>
        <v>1L</v>
      </c>
      <c r="E341" s="55" t="str">
        <f>VLOOKUP(D341,'KELAS (REFERENSI)'!$E$1:$J$68,6,FALSE)</f>
        <v>PARK</v>
      </c>
      <c r="F341" s="56" t="str">
        <f t="shared" si="2"/>
        <v>PETUGAS.0340/SPK/SE/PML/3172/2026</v>
      </c>
      <c r="G341" s="61" t="s">
        <v>4404</v>
      </c>
      <c r="H341" s="56" t="str">
        <f>VLOOKUP(G341,'MITRA (REFERENSI)'!$A:$Z,16,FALSE)</f>
        <v>317222100738</v>
      </c>
      <c r="I341" s="56" t="str">
        <f>VLOOKUP(G341,'MITRA (REFERENSI)'!$A:$Z,25,FALSE)</f>
        <v>Mengurus Rumah Tangga</v>
      </c>
      <c r="J341" s="55" t="str">
        <f>VLOOKUP(G341,'MITRA (REFERENSI)'!$A:$Z,26,FALSE)</f>
        <v>#REF!</v>
      </c>
      <c r="K341" s="55" t="str">
        <f>VLOOKUP(G341,'MITRA (REFERENSI)'!$A:$Z,15,FALSE)</f>
        <v>+62 819-3220-6723</v>
      </c>
      <c r="L341" s="55" t="str">
        <f>VLOOKUP(G341,'MITRA (REFERENSI)'!$A:$Z,15,FALSE)</f>
        <v>+62 819-3220-6723</v>
      </c>
      <c r="M341" s="55" t="str">
        <f>IF(B341=1,'KELAS (REFERENSI)'!M341,IF(B341=2,'KELAS (REFERENSI)'!M356,IF(B341=3,'KELAS (REFERENSI)'!M371,IF(B341=4,'KELAS (REFERENSI)'!M386,""))))</f>
        <v/>
      </c>
      <c r="N341" s="55" t="str">
        <f>IF(B341=1,'KELAS (REFERENSI)'!N341,IF(B341=2,'KELAS (REFERENSI)'!N356,IF(B341=3,'KELAS (REFERENSI)'!N371,IF(B341=4,'KELAS (REFERENSI)'!N386,""))))</f>
        <v/>
      </c>
      <c r="O341" s="55" t="str">
        <f>IF(B341=1,'KELAS (REFERENSI)'!O341,IF(B341=2,'KELAS (REFERENSI)'!O356,IF(B341=3,'KELAS (REFERENSI)'!O371,IF(B341=4,'KELAS (REFERENSI)'!O386,""))))</f>
        <v/>
      </c>
      <c r="P341" s="55" t="str">
        <f>IF(B341=1,'KELAS (REFERENSI)'!P341,IF(B341=2,'KELAS (REFERENSI)'!P356,IF(B341=3,'KELAS (REFERENSI)'!P371,IF(B341=4,'KELAS (REFERENSI)'!P386,""))))</f>
        <v/>
      </c>
      <c r="Q341" s="55" t="str">
        <f t="shared" si="4"/>
        <v>BPS Kota Jakarta Timur</v>
      </c>
      <c r="R341" s="55" t="str">
        <f t="shared" si="56"/>
        <v>#REF!</v>
      </c>
      <c r="S341" s="55" t="str">
        <f t="shared" ref="S341:T341" si="349">S340</f>
        <v>15 Juni sampai dengan 31 Agustus 2026</v>
      </c>
      <c r="T341" s="55" t="str">
        <f t="shared" si="349"/>
        <v>31 Agustus 2026</v>
      </c>
      <c r="U341" s="59" t="str">
        <f>VLOOKUP(G341,'MITRA (REFERENSI)'!$A:$Z,17,FALSE)</f>
        <v>trirahayuuu1980@gmail.com</v>
      </c>
      <c r="V341" s="59" t="str">
        <f>VLOOKUP(G341,'MITRA (REFERENSI)'!$A:$Z,11,FALSE)</f>
        <v>Pr</v>
      </c>
      <c r="W341" s="60"/>
      <c r="X341" s="61" t="s">
        <v>7084</v>
      </c>
      <c r="Y341" s="64" t="s">
        <v>4885</v>
      </c>
      <c r="Z341" s="62"/>
      <c r="AA341" s="63"/>
      <c r="AB341" s="62"/>
      <c r="AC341" s="62"/>
      <c r="AD341" s="62"/>
      <c r="AE341" s="62"/>
      <c r="AF341" s="62"/>
      <c r="AG341" s="72"/>
      <c r="AH341" s="72"/>
      <c r="AI341" s="72"/>
      <c r="AJ341" s="72"/>
      <c r="AK341" s="59" t="str">
        <f>VLOOKUP(G341,'MITRA (REFERENSI)'!$A:$Z,5,FALSE)</f>
        <v>Jl. Cipinang Muara III</v>
      </c>
      <c r="AL341" s="59" t="str">
        <f>VLOOKUP(G341,'MITRA (REFERENSI)'!$A:$Z,13,FALSE)</f>
        <v>Mengurus Rumah Tangga</v>
      </c>
      <c r="AM341" s="59" t="str">
        <f>VLOOKUP(G341,'MITRA (REFERENSI)'!$A:$Z,14,FALSE)</f>
        <v/>
      </c>
    </row>
    <row r="342" ht="15.75" customHeight="1">
      <c r="A342" s="53" t="s">
        <v>5404</v>
      </c>
      <c r="B342" s="54">
        <v>1.0</v>
      </c>
      <c r="C342" s="54" t="s">
        <v>4913</v>
      </c>
      <c r="D342" s="55" t="str">
        <f t="shared" si="1"/>
        <v>1L</v>
      </c>
      <c r="E342" s="55" t="str">
        <f>VLOOKUP(D342,'KELAS (REFERENSI)'!$E$1:$J$68,6,FALSE)</f>
        <v>PARK</v>
      </c>
      <c r="F342" s="56" t="str">
        <f t="shared" si="2"/>
        <v>PETUGAS.0341/SPK/SE/PML/3172/2026</v>
      </c>
      <c r="G342" s="61" t="s">
        <v>3367</v>
      </c>
      <c r="H342" s="56" t="str">
        <f>VLOOKUP(G342,'MITRA (REFERENSI)'!$A:$Z,16,FALSE)</f>
        <v>317223020007</v>
      </c>
      <c r="I342" s="56" t="str">
        <f>VLOOKUP(G342,'MITRA (REFERENSI)'!$A:$Z,25,FALSE)</f>
        <v>Ketua RT</v>
      </c>
      <c r="J342" s="55" t="str">
        <f>VLOOKUP(G342,'MITRA (REFERENSI)'!$A:$Z,26,FALSE)</f>
        <v>#REF!</v>
      </c>
      <c r="K342" s="55" t="str">
        <f>VLOOKUP(G342,'MITRA (REFERENSI)'!$A:$Z,15,FALSE)</f>
        <v>+62 085-7787-09755</v>
      </c>
      <c r="L342" s="55" t="str">
        <f>VLOOKUP(G342,'MITRA (REFERENSI)'!$A:$Z,15,FALSE)</f>
        <v>+62 085-7787-09755</v>
      </c>
      <c r="M342" s="55" t="str">
        <f>IF(B342=1,'KELAS (REFERENSI)'!M342,IF(B342=2,'KELAS (REFERENSI)'!M357,IF(B342=3,'KELAS (REFERENSI)'!M372,IF(B342=4,'KELAS (REFERENSI)'!M387,""))))</f>
        <v/>
      </c>
      <c r="N342" s="55" t="str">
        <f>IF(B342=1,'KELAS (REFERENSI)'!N342,IF(B342=2,'KELAS (REFERENSI)'!N357,IF(B342=3,'KELAS (REFERENSI)'!N372,IF(B342=4,'KELAS (REFERENSI)'!N387,""))))</f>
        <v/>
      </c>
      <c r="O342" s="55" t="str">
        <f>IF(B342=1,'KELAS (REFERENSI)'!O342,IF(B342=2,'KELAS (REFERENSI)'!O357,IF(B342=3,'KELAS (REFERENSI)'!O372,IF(B342=4,'KELAS (REFERENSI)'!O387,""))))</f>
        <v/>
      </c>
      <c r="P342" s="55" t="str">
        <f>IF(B342=1,'KELAS (REFERENSI)'!P342,IF(B342=2,'KELAS (REFERENSI)'!P357,IF(B342=3,'KELAS (REFERENSI)'!P372,IF(B342=4,'KELAS (REFERENSI)'!P387,""))))</f>
        <v/>
      </c>
      <c r="Q342" s="55" t="str">
        <f t="shared" si="4"/>
        <v>BPS Kota Jakarta Timur</v>
      </c>
      <c r="R342" s="55" t="str">
        <f t="shared" si="56"/>
        <v>#REF!</v>
      </c>
      <c r="S342" s="55" t="str">
        <f t="shared" ref="S342:T342" si="350">S341</f>
        <v>15 Juni sampai dengan 31 Agustus 2026</v>
      </c>
      <c r="T342" s="55" t="str">
        <f t="shared" si="350"/>
        <v>31 Agustus 2026</v>
      </c>
      <c r="U342" s="59" t="str">
        <f>VLOOKUP(G342,'MITRA (REFERENSI)'!$A:$Z,17,FALSE)</f>
        <v>rina002wati@gmail.com</v>
      </c>
      <c r="V342" s="59" t="str">
        <f>VLOOKUP(G342,'MITRA (REFERENSI)'!$A:$Z,11,FALSE)</f>
        <v>Pr</v>
      </c>
      <c r="W342" s="60"/>
      <c r="X342" s="61" t="s">
        <v>7084</v>
      </c>
      <c r="Y342" s="64" t="s">
        <v>4885</v>
      </c>
      <c r="Z342" s="62"/>
      <c r="AA342" s="63"/>
      <c r="AB342" s="62"/>
      <c r="AC342" s="62"/>
      <c r="AD342" s="62"/>
      <c r="AE342" s="62"/>
      <c r="AF342" s="62"/>
      <c r="AG342" s="72"/>
      <c r="AH342" s="72"/>
      <c r="AI342" s="72"/>
      <c r="AJ342" s="72"/>
      <c r="AK342" s="59" t="str">
        <f>VLOOKUP(G342,'MITRA (REFERENSI)'!$A:$Z,5,FALSE)</f>
        <v>Jl. H kaiman RT002/RW05</v>
      </c>
      <c r="AL342" s="59" t="str">
        <f>VLOOKUP(G342,'MITRA (REFERENSI)'!$A:$Z,13,FALSE)</f>
        <v>Lainnya</v>
      </c>
      <c r="AM342" s="59" t="str">
        <f>VLOOKUP(G342,'MITRA (REFERENSI)'!$A:$Z,14,FALSE)</f>
        <v>Ketua RT</v>
      </c>
    </row>
    <row r="343" ht="15.75" customHeight="1">
      <c r="A343" s="53" t="s">
        <v>5405</v>
      </c>
      <c r="B343" s="54">
        <v>1.0</v>
      </c>
      <c r="C343" s="54" t="s">
        <v>4913</v>
      </c>
      <c r="D343" s="55" t="str">
        <f t="shared" si="1"/>
        <v>1L</v>
      </c>
      <c r="E343" s="55" t="str">
        <f>VLOOKUP(D343,'KELAS (REFERENSI)'!$E$1:$J$68,6,FALSE)</f>
        <v>PARK</v>
      </c>
      <c r="F343" s="56" t="str">
        <f t="shared" si="2"/>
        <v>PETUGAS.0342/SPK/SE/PML/3172/2026</v>
      </c>
      <c r="G343" s="61" t="s">
        <v>3781</v>
      </c>
      <c r="H343" s="56" t="str">
        <f>VLOOKUP(G343,'MITRA (REFERENSI)'!$A:$Z,16,FALSE)</f>
        <v>317223020001</v>
      </c>
      <c r="I343" s="56" t="str">
        <f>VLOOKUP(G343,'MITRA (REFERENSI)'!$A:$Z,25,FALSE)</f>
        <v>Kader PKK / Karang Taruna / Kader Lainnya</v>
      </c>
      <c r="J343" s="55" t="str">
        <f>VLOOKUP(G343,'MITRA (REFERENSI)'!$A:$Z,26,FALSE)</f>
        <v>#REF!</v>
      </c>
      <c r="K343" s="55" t="str">
        <f>VLOOKUP(G343,'MITRA (REFERENSI)'!$A:$Z,15,FALSE)</f>
        <v>+62 877-8640-8473</v>
      </c>
      <c r="L343" s="55" t="str">
        <f>VLOOKUP(G343,'MITRA (REFERENSI)'!$A:$Z,15,FALSE)</f>
        <v>+62 877-8640-8473</v>
      </c>
      <c r="M343" s="55" t="str">
        <f>IF(B343=1,'KELAS (REFERENSI)'!M343,IF(B343=2,'KELAS (REFERENSI)'!M358,IF(B343=3,'KELAS (REFERENSI)'!M373,IF(B343=4,'KELAS (REFERENSI)'!M388,""))))</f>
        <v/>
      </c>
      <c r="N343" s="55" t="str">
        <f>IF(B343=1,'KELAS (REFERENSI)'!N343,IF(B343=2,'KELAS (REFERENSI)'!N358,IF(B343=3,'KELAS (REFERENSI)'!N373,IF(B343=4,'KELAS (REFERENSI)'!N388,""))))</f>
        <v/>
      </c>
      <c r="O343" s="55" t="str">
        <f>IF(B343=1,'KELAS (REFERENSI)'!O343,IF(B343=2,'KELAS (REFERENSI)'!O358,IF(B343=3,'KELAS (REFERENSI)'!O373,IF(B343=4,'KELAS (REFERENSI)'!O388,""))))</f>
        <v/>
      </c>
      <c r="P343" s="55" t="str">
        <f>IF(B343=1,'KELAS (REFERENSI)'!P343,IF(B343=2,'KELAS (REFERENSI)'!P358,IF(B343=3,'KELAS (REFERENSI)'!P373,IF(B343=4,'KELAS (REFERENSI)'!P388,""))))</f>
        <v/>
      </c>
      <c r="Q343" s="55" t="str">
        <f t="shared" si="4"/>
        <v>BPS Kota Jakarta Timur</v>
      </c>
      <c r="R343" s="55" t="str">
        <f t="shared" si="56"/>
        <v>#REF!</v>
      </c>
      <c r="S343" s="55" t="str">
        <f t="shared" ref="S343:T343" si="351">S342</f>
        <v>15 Juni sampai dengan 31 Agustus 2026</v>
      </c>
      <c r="T343" s="55" t="str">
        <f t="shared" si="351"/>
        <v>31 Agustus 2026</v>
      </c>
      <c r="U343" s="59" t="str">
        <f>VLOOKUP(G343,'MITRA (REFERENSI)'!$A:$Z,17,FALSE)</f>
        <v>sintahadijah@gmail.com</v>
      </c>
      <c r="V343" s="59" t="str">
        <f>VLOOKUP(G343,'MITRA (REFERENSI)'!$A:$Z,11,FALSE)</f>
        <v>Pr</v>
      </c>
      <c r="W343" s="60"/>
      <c r="X343" s="61" t="s">
        <v>7083</v>
      </c>
      <c r="Y343" s="64" t="s">
        <v>4885</v>
      </c>
      <c r="Z343" s="62"/>
      <c r="AA343" s="63"/>
      <c r="AB343" s="62"/>
      <c r="AC343" s="62"/>
      <c r="AD343" s="62"/>
      <c r="AE343" s="62"/>
      <c r="AF343" s="62"/>
      <c r="AG343" s="72"/>
      <c r="AH343" s="72"/>
      <c r="AI343" s="72"/>
      <c r="AJ343" s="72"/>
      <c r="AK343" s="59" t="str">
        <f>VLOOKUP(G343,'MITRA (REFERENSI)'!$A:$Z,5,FALSE)</f>
        <v>Jl.Kebon Nanas Selatan II Rt06/Rw05 No.15</v>
      </c>
      <c r="AL343" s="59" t="str">
        <f>VLOOKUP(G343,'MITRA (REFERENSI)'!$A:$Z,13,FALSE)</f>
        <v>Kader PKK / Karang Taruna / Kader Lainnya</v>
      </c>
      <c r="AM343" s="59" t="str">
        <f>VLOOKUP(G343,'MITRA (REFERENSI)'!$A:$Z,14,FALSE)</f>
        <v/>
      </c>
    </row>
    <row r="344" ht="15.75" customHeight="1">
      <c r="A344" s="53" t="s">
        <v>5406</v>
      </c>
      <c r="B344" s="54">
        <v>1.0</v>
      </c>
      <c r="C344" s="54" t="s">
        <v>4913</v>
      </c>
      <c r="D344" s="55" t="str">
        <f t="shared" si="1"/>
        <v>1L</v>
      </c>
      <c r="E344" s="55" t="str">
        <f>VLOOKUP(D344,'KELAS (REFERENSI)'!$E$1:$J$68,6,FALSE)</f>
        <v>PARK</v>
      </c>
      <c r="F344" s="56" t="str">
        <f t="shared" si="2"/>
        <v>PETUGAS.0343/SPK/SE/PML/3172/2026</v>
      </c>
      <c r="G344" s="61" t="s">
        <v>1366</v>
      </c>
      <c r="H344" s="56" t="str">
        <f>VLOOKUP(G344,'MITRA (REFERENSI)'!$A:$Z,16,FALSE)</f>
        <v>317223110147</v>
      </c>
      <c r="I344" s="56" t="str">
        <f>VLOOKUP(G344,'MITRA (REFERENSI)'!$A:$Z,25,FALSE)</f>
        <v>Mengurus Rumah Tangga</v>
      </c>
      <c r="J344" s="55" t="str">
        <f>VLOOKUP(G344,'MITRA (REFERENSI)'!$A:$Z,26,FALSE)</f>
        <v>#REF!</v>
      </c>
      <c r="K344" s="55" t="str">
        <f>VLOOKUP(G344,'MITRA (REFERENSI)'!$A:$Z,15,FALSE)</f>
        <v>+62 878-8533-0661</v>
      </c>
      <c r="L344" s="55" t="str">
        <f>VLOOKUP(G344,'MITRA (REFERENSI)'!$A:$Z,15,FALSE)</f>
        <v>+62 878-8533-0661</v>
      </c>
      <c r="M344" s="55" t="str">
        <f>IF(B344=1,'KELAS (REFERENSI)'!M344,IF(B344=2,'KELAS (REFERENSI)'!M359,IF(B344=3,'KELAS (REFERENSI)'!M374,IF(B344=4,'KELAS (REFERENSI)'!M389,""))))</f>
        <v/>
      </c>
      <c r="N344" s="55" t="str">
        <f>IF(B344=1,'KELAS (REFERENSI)'!N344,IF(B344=2,'KELAS (REFERENSI)'!N359,IF(B344=3,'KELAS (REFERENSI)'!N374,IF(B344=4,'KELAS (REFERENSI)'!N389,""))))</f>
        <v/>
      </c>
      <c r="O344" s="55" t="str">
        <f>IF(B344=1,'KELAS (REFERENSI)'!O344,IF(B344=2,'KELAS (REFERENSI)'!O359,IF(B344=3,'KELAS (REFERENSI)'!O374,IF(B344=4,'KELAS (REFERENSI)'!O389,""))))</f>
        <v/>
      </c>
      <c r="P344" s="55" t="str">
        <f>IF(B344=1,'KELAS (REFERENSI)'!P344,IF(B344=2,'KELAS (REFERENSI)'!P359,IF(B344=3,'KELAS (REFERENSI)'!P374,IF(B344=4,'KELAS (REFERENSI)'!P389,""))))</f>
        <v/>
      </c>
      <c r="Q344" s="55" t="str">
        <f t="shared" si="4"/>
        <v>BPS Kota Jakarta Timur</v>
      </c>
      <c r="R344" s="55" t="str">
        <f t="shared" si="56"/>
        <v>#REF!</v>
      </c>
      <c r="S344" s="55" t="str">
        <f t="shared" ref="S344:T344" si="352">S343</f>
        <v>15 Juni sampai dengan 31 Agustus 2026</v>
      </c>
      <c r="T344" s="55" t="str">
        <f t="shared" si="352"/>
        <v>31 Agustus 2026</v>
      </c>
      <c r="U344" s="59" t="str">
        <f>VLOOKUP(G344,'MITRA (REFERENSI)'!$A:$Z,17,FALSE)</f>
        <v>saraswaty132@gmail.com</v>
      </c>
      <c r="V344" s="59" t="str">
        <f>VLOOKUP(G344,'MITRA (REFERENSI)'!$A:$Z,11,FALSE)</f>
        <v>Pr</v>
      </c>
      <c r="W344" s="60"/>
      <c r="X344" s="61" t="s">
        <v>7084</v>
      </c>
      <c r="Y344" s="64" t="s">
        <v>4885</v>
      </c>
      <c r="Z344" s="62"/>
      <c r="AA344" s="63"/>
      <c r="AB344" s="62"/>
      <c r="AC344" s="62"/>
      <c r="AD344" s="62"/>
      <c r="AE344" s="62"/>
      <c r="AF344" s="62"/>
      <c r="AG344" s="72"/>
      <c r="AH344" s="72"/>
      <c r="AI344" s="72"/>
      <c r="AJ344" s="72"/>
      <c r="AK344" s="59" t="str">
        <f>VLOOKUP(G344,'MITRA (REFERENSI)'!$A:$Z,5,FALSE)</f>
        <v>Jl.bekasi timur IV</v>
      </c>
      <c r="AL344" s="59" t="str">
        <f>VLOOKUP(G344,'MITRA (REFERENSI)'!$A:$Z,13,FALSE)</f>
        <v>Mengurus Rumah Tangga</v>
      </c>
      <c r="AM344" s="59" t="str">
        <f>VLOOKUP(G344,'MITRA (REFERENSI)'!$A:$Z,14,FALSE)</f>
        <v/>
      </c>
    </row>
    <row r="345" ht="15.75" customHeight="1">
      <c r="A345" s="53" t="s">
        <v>5407</v>
      </c>
      <c r="B345" s="54">
        <v>1.0</v>
      </c>
      <c r="C345" s="54" t="s">
        <v>4913</v>
      </c>
      <c r="D345" s="55" t="str">
        <f t="shared" si="1"/>
        <v>1L</v>
      </c>
      <c r="E345" s="55" t="str">
        <f>VLOOKUP(D345,'KELAS (REFERENSI)'!$E$1:$J$68,6,FALSE)</f>
        <v>PARK</v>
      </c>
      <c r="F345" s="56" t="str">
        <f t="shared" si="2"/>
        <v>PETUGAS.0344/SPK/SE/PML/3172/2026</v>
      </c>
      <c r="G345" s="61" t="s">
        <v>61</v>
      </c>
      <c r="H345" s="56" t="str">
        <f>VLOOKUP(G345,'MITRA (REFERENSI)'!$A:$Z,16,FALSE)</f>
        <v>317225050087</v>
      </c>
      <c r="I345" s="56" t="str">
        <f>VLOOKUP(G345,'MITRA (REFERENSI)'!$A:$Z,25,FALSE)</f>
        <v>Kader PKK / Karang Taruna / Kader Lainnya</v>
      </c>
      <c r="J345" s="55" t="str">
        <f>VLOOKUP(G345,'MITRA (REFERENSI)'!$A:$Z,26,FALSE)</f>
        <v>#REF!</v>
      </c>
      <c r="K345" s="55" t="str">
        <f>VLOOKUP(G345,'MITRA (REFERENSI)'!$A:$Z,15,FALSE)</f>
        <v>+62 859-5807-2007</v>
      </c>
      <c r="L345" s="55" t="str">
        <f>VLOOKUP(G345,'MITRA (REFERENSI)'!$A:$Z,15,FALSE)</f>
        <v>+62 859-5807-2007</v>
      </c>
      <c r="M345" s="55" t="str">
        <f>IF(B345=1,'KELAS (REFERENSI)'!M345,IF(B345=2,'KELAS (REFERENSI)'!M360,IF(B345=3,'KELAS (REFERENSI)'!M375,IF(B345=4,'KELAS (REFERENSI)'!M390,""))))</f>
        <v/>
      </c>
      <c r="N345" s="55" t="str">
        <f>IF(B345=1,'KELAS (REFERENSI)'!N345,IF(B345=2,'KELAS (REFERENSI)'!N360,IF(B345=3,'KELAS (REFERENSI)'!N375,IF(B345=4,'KELAS (REFERENSI)'!N390,""))))</f>
        <v/>
      </c>
      <c r="O345" s="55" t="str">
        <f>IF(B345=1,'KELAS (REFERENSI)'!O345,IF(B345=2,'KELAS (REFERENSI)'!O360,IF(B345=3,'KELAS (REFERENSI)'!O375,IF(B345=4,'KELAS (REFERENSI)'!O390,""))))</f>
        <v/>
      </c>
      <c r="P345" s="55" t="str">
        <f>IF(B345=1,'KELAS (REFERENSI)'!P345,IF(B345=2,'KELAS (REFERENSI)'!P360,IF(B345=3,'KELAS (REFERENSI)'!P375,IF(B345=4,'KELAS (REFERENSI)'!P390,""))))</f>
        <v/>
      </c>
      <c r="Q345" s="55" t="str">
        <f t="shared" si="4"/>
        <v>BPS Kota Jakarta Timur</v>
      </c>
      <c r="R345" s="55" t="str">
        <f t="shared" si="56"/>
        <v>#REF!</v>
      </c>
      <c r="S345" s="55" t="str">
        <f t="shared" ref="S345:T345" si="353">S344</f>
        <v>15 Juni sampai dengan 31 Agustus 2026</v>
      </c>
      <c r="T345" s="55" t="str">
        <f t="shared" si="353"/>
        <v>31 Agustus 2026</v>
      </c>
      <c r="U345" s="59" t="str">
        <f>VLOOKUP(G345,'MITRA (REFERENSI)'!$A:$Z,17,FALSE)</f>
        <v>ghostfather101@gmail.com</v>
      </c>
      <c r="V345" s="59" t="str">
        <f>VLOOKUP(G345,'MITRA (REFERENSI)'!$A:$Z,11,FALSE)</f>
        <v>Lk</v>
      </c>
      <c r="W345" s="60"/>
      <c r="X345" s="61" t="s">
        <v>7084</v>
      </c>
      <c r="Y345" s="64" t="s">
        <v>4885</v>
      </c>
      <c r="Z345" s="62"/>
      <c r="AA345" s="63"/>
      <c r="AB345" s="62"/>
      <c r="AC345" s="62"/>
      <c r="AD345" s="62"/>
      <c r="AE345" s="62"/>
      <c r="AF345" s="62"/>
      <c r="AG345" s="72"/>
      <c r="AH345" s="72"/>
      <c r="AI345" s="72"/>
      <c r="AJ345" s="72"/>
      <c r="AK345" s="59" t="str">
        <f>VLOOKUP(G345,'MITRA (REFERENSI)'!$A:$Z,5,FALSE)</f>
        <v>Jl.Kebon Nanas Selatan II</v>
      </c>
      <c r="AL345" s="59" t="str">
        <f>VLOOKUP(G345,'MITRA (REFERENSI)'!$A:$Z,13,FALSE)</f>
        <v>Kader PKK / Karang Taruna / Kader Lainnya</v>
      </c>
      <c r="AM345" s="59" t="str">
        <f>VLOOKUP(G345,'MITRA (REFERENSI)'!$A:$Z,14,FALSE)</f>
        <v/>
      </c>
    </row>
    <row r="346" ht="15.75" customHeight="1">
      <c r="A346" s="53" t="s">
        <v>5408</v>
      </c>
      <c r="B346" s="54">
        <v>1.0</v>
      </c>
      <c r="C346" s="54" t="s">
        <v>4913</v>
      </c>
      <c r="D346" s="55" t="str">
        <f t="shared" si="1"/>
        <v>1L</v>
      </c>
      <c r="E346" s="55" t="str">
        <f>VLOOKUP(D346,'KELAS (REFERENSI)'!$E$1:$J$68,6,FALSE)</f>
        <v>PARK</v>
      </c>
      <c r="F346" s="56" t="str">
        <f t="shared" si="2"/>
        <v>PETUGAS.0345/SPK/SE/PML/3172/2026</v>
      </c>
      <c r="G346" s="61" t="s">
        <v>3088</v>
      </c>
      <c r="H346" s="56" t="str">
        <f>VLOOKUP(G346,'MITRA (REFERENSI)'!$A:$Z,16,FALSE)</f>
        <v>317222040050</v>
      </c>
      <c r="I346" s="56" t="str">
        <f>VLOOKUP(G346,'MITRA (REFERENSI)'!$A:$Z,25,FALSE)</f>
        <v>Mengurus Rumah Tangga</v>
      </c>
      <c r="J346" s="55" t="str">
        <f>VLOOKUP(G346,'MITRA (REFERENSI)'!$A:$Z,26,FALSE)</f>
        <v>#REF!</v>
      </c>
      <c r="K346" s="55" t="str">
        <f>VLOOKUP(G346,'MITRA (REFERENSI)'!$A:$Z,15,FALSE)</f>
        <v>+62 895-6388-48287</v>
      </c>
      <c r="L346" s="55" t="str">
        <f>VLOOKUP(G346,'MITRA (REFERENSI)'!$A:$Z,15,FALSE)</f>
        <v>+62 895-6388-48287</v>
      </c>
      <c r="M346" s="55" t="str">
        <f>IF(B346=1,'KELAS (REFERENSI)'!M346,IF(B346=2,'KELAS (REFERENSI)'!M361,IF(B346=3,'KELAS (REFERENSI)'!M376,IF(B346=4,'KELAS (REFERENSI)'!M391,""))))</f>
        <v/>
      </c>
      <c r="N346" s="55" t="str">
        <f>IF(B346=1,'KELAS (REFERENSI)'!N346,IF(B346=2,'KELAS (REFERENSI)'!N361,IF(B346=3,'KELAS (REFERENSI)'!N376,IF(B346=4,'KELAS (REFERENSI)'!N391,""))))</f>
        <v/>
      </c>
      <c r="O346" s="55" t="str">
        <f>IF(B346=1,'KELAS (REFERENSI)'!O346,IF(B346=2,'KELAS (REFERENSI)'!O361,IF(B346=3,'KELAS (REFERENSI)'!O376,IF(B346=4,'KELAS (REFERENSI)'!O391,""))))</f>
        <v/>
      </c>
      <c r="P346" s="55" t="str">
        <f>IF(B346=1,'KELAS (REFERENSI)'!P346,IF(B346=2,'KELAS (REFERENSI)'!P361,IF(B346=3,'KELAS (REFERENSI)'!P376,IF(B346=4,'KELAS (REFERENSI)'!P391,""))))</f>
        <v/>
      </c>
      <c r="Q346" s="55" t="str">
        <f t="shared" si="4"/>
        <v>BPS Kota Jakarta Timur</v>
      </c>
      <c r="R346" s="55" t="str">
        <f t="shared" si="56"/>
        <v>#REF!</v>
      </c>
      <c r="S346" s="55" t="str">
        <f t="shared" ref="S346:T346" si="354">S345</f>
        <v>15 Juni sampai dengan 31 Agustus 2026</v>
      </c>
      <c r="T346" s="55" t="str">
        <f t="shared" si="354"/>
        <v>31 Agustus 2026</v>
      </c>
      <c r="U346" s="59" t="str">
        <f>VLOOKUP(G346,'MITRA (REFERENSI)'!$A:$Z,17,FALSE)</f>
        <v>pitalestari266@gmail.com</v>
      </c>
      <c r="V346" s="59" t="str">
        <f>VLOOKUP(G346,'MITRA (REFERENSI)'!$A:$Z,11,FALSE)</f>
        <v>Pr</v>
      </c>
      <c r="W346" s="60"/>
      <c r="X346" s="61" t="s">
        <v>7083</v>
      </c>
      <c r="Y346" s="64" t="s">
        <v>4877</v>
      </c>
      <c r="Z346" s="62"/>
      <c r="AA346" s="63"/>
      <c r="AB346" s="62"/>
      <c r="AC346" s="62"/>
      <c r="AD346" s="62"/>
      <c r="AE346" s="62"/>
      <c r="AF346" s="62"/>
      <c r="AG346" s="72"/>
      <c r="AH346" s="72"/>
      <c r="AI346" s="72"/>
      <c r="AJ346" s="72"/>
      <c r="AK346" s="59" t="str">
        <f>VLOOKUP(G346,'MITRA (REFERENSI)'!$A:$Z,5,FALSE)</f>
        <v>Jl Kramat 4 lubang buaya</v>
      </c>
      <c r="AL346" s="59" t="str">
        <f>VLOOKUP(G346,'MITRA (REFERENSI)'!$A:$Z,13,FALSE)</f>
        <v>Mengurus Rumah Tangga</v>
      </c>
      <c r="AM346" s="59" t="str">
        <f>VLOOKUP(G346,'MITRA (REFERENSI)'!$A:$Z,14,FALSE)</f>
        <v/>
      </c>
    </row>
    <row r="347" ht="15.75" customHeight="1">
      <c r="A347" s="53" t="s">
        <v>5409</v>
      </c>
      <c r="B347" s="54">
        <v>1.0</v>
      </c>
      <c r="C347" s="54" t="s">
        <v>4913</v>
      </c>
      <c r="D347" s="55" t="str">
        <f t="shared" si="1"/>
        <v>1L</v>
      </c>
      <c r="E347" s="55" t="str">
        <f>VLOOKUP(D347,'KELAS (REFERENSI)'!$E$1:$J$68,6,FALSE)</f>
        <v>PARK</v>
      </c>
      <c r="F347" s="56" t="str">
        <f t="shared" si="2"/>
        <v>PETUGAS.0346/SPK/SE/PML/3172/2026</v>
      </c>
      <c r="G347" s="61" t="s">
        <v>2429</v>
      </c>
      <c r="H347" s="56" t="str">
        <f>VLOOKUP(G347,'MITRA (REFERENSI)'!$A:$Z,16,FALSE)</f>
        <v>317223110002</v>
      </c>
      <c r="I347" s="56" t="str">
        <f>VLOOKUP(G347,'MITRA (REFERENSI)'!$A:$Z,25,FALSE)</f>
        <v>Wiraswasta</v>
      </c>
      <c r="J347" s="55" t="str">
        <f>VLOOKUP(G347,'MITRA (REFERENSI)'!$A:$Z,26,FALSE)</f>
        <v>#REF!</v>
      </c>
      <c r="K347" s="55" t="str">
        <f>VLOOKUP(G347,'MITRA (REFERENSI)'!$A:$Z,15,FALSE)</f>
        <v>+62 899-9064-098</v>
      </c>
      <c r="L347" s="55" t="str">
        <f>VLOOKUP(G347,'MITRA (REFERENSI)'!$A:$Z,15,FALSE)</f>
        <v>+62 899-9064-098</v>
      </c>
      <c r="M347" s="55" t="str">
        <f>IF(B347=1,'KELAS (REFERENSI)'!M347,IF(B347=2,'KELAS (REFERENSI)'!M362,IF(B347=3,'KELAS (REFERENSI)'!M377,IF(B347=4,'KELAS (REFERENSI)'!M392,""))))</f>
        <v/>
      </c>
      <c r="N347" s="55" t="str">
        <f>IF(B347=1,'KELAS (REFERENSI)'!N347,IF(B347=2,'KELAS (REFERENSI)'!N362,IF(B347=3,'KELAS (REFERENSI)'!N377,IF(B347=4,'KELAS (REFERENSI)'!N392,""))))</f>
        <v/>
      </c>
      <c r="O347" s="55" t="str">
        <f>IF(B347=1,'KELAS (REFERENSI)'!O347,IF(B347=2,'KELAS (REFERENSI)'!O362,IF(B347=3,'KELAS (REFERENSI)'!O377,IF(B347=4,'KELAS (REFERENSI)'!O392,""))))</f>
        <v/>
      </c>
      <c r="P347" s="55" t="str">
        <f>IF(B347=1,'KELAS (REFERENSI)'!P347,IF(B347=2,'KELAS (REFERENSI)'!P362,IF(B347=3,'KELAS (REFERENSI)'!P377,IF(B347=4,'KELAS (REFERENSI)'!P392,""))))</f>
        <v/>
      </c>
      <c r="Q347" s="55" t="str">
        <f t="shared" si="4"/>
        <v>BPS Kota Jakarta Timur</v>
      </c>
      <c r="R347" s="55" t="str">
        <f t="shared" si="56"/>
        <v>#REF!</v>
      </c>
      <c r="S347" s="55" t="str">
        <f t="shared" ref="S347:T347" si="355">S346</f>
        <v>15 Juni sampai dengan 31 Agustus 2026</v>
      </c>
      <c r="T347" s="55" t="str">
        <f t="shared" si="355"/>
        <v>31 Agustus 2026</v>
      </c>
      <c r="U347" s="59" t="str">
        <f>VLOOKUP(G347,'MITRA (REFERENSI)'!$A:$Z,17,FALSE)</f>
        <v>mochsadely@gmail.com</v>
      </c>
      <c r="V347" s="59" t="str">
        <f>VLOOKUP(G347,'MITRA (REFERENSI)'!$A:$Z,11,FALSE)</f>
        <v>Lk</v>
      </c>
      <c r="W347" s="60"/>
      <c r="X347" s="61" t="s">
        <v>7084</v>
      </c>
      <c r="Y347" s="64" t="s">
        <v>4885</v>
      </c>
      <c r="Z347" s="62"/>
      <c r="AA347" s="63"/>
      <c r="AB347" s="62"/>
      <c r="AC347" s="62"/>
      <c r="AD347" s="62"/>
      <c r="AE347" s="62"/>
      <c r="AF347" s="62"/>
      <c r="AG347" s="72"/>
      <c r="AH347" s="72"/>
      <c r="AI347" s="72"/>
      <c r="AJ347" s="72"/>
      <c r="AK347" s="59" t="str">
        <f>VLOOKUP(G347,'MITRA (REFERENSI)'!$A:$Z,5,FALSE)</f>
        <v>Jl. Bekasi Timur IV no.3 Rt 004 Rw 08</v>
      </c>
      <c r="AL347" s="59" t="str">
        <f>VLOOKUP(G347,'MITRA (REFERENSI)'!$A:$Z,13,FALSE)</f>
        <v>Wiraswasta</v>
      </c>
      <c r="AM347" s="59" t="str">
        <f>VLOOKUP(G347,'MITRA (REFERENSI)'!$A:$Z,14,FALSE)</f>
        <v/>
      </c>
    </row>
    <row r="348" ht="15.75" customHeight="1">
      <c r="A348" s="53" t="s">
        <v>5410</v>
      </c>
      <c r="B348" s="54">
        <v>1.0</v>
      </c>
      <c r="C348" s="54" t="s">
        <v>4913</v>
      </c>
      <c r="D348" s="55" t="str">
        <f t="shared" si="1"/>
        <v>1L</v>
      </c>
      <c r="E348" s="55" t="str">
        <f>VLOOKUP(D348,'KELAS (REFERENSI)'!$E$1:$J$68,6,FALSE)</f>
        <v>PARK</v>
      </c>
      <c r="F348" s="56" t="str">
        <f t="shared" si="2"/>
        <v>PETUGAS.0347/SPK/SE/PML/3172/2026</v>
      </c>
      <c r="G348" s="61" t="s">
        <v>4199</v>
      </c>
      <c r="H348" s="56" t="str">
        <f>VLOOKUP(G348,'MITRA (REFERENSI)'!$A:$Z,16,FALSE)</f>
        <v>317222091518</v>
      </c>
      <c r="I348" s="56" t="str">
        <f>VLOOKUP(G348,'MITRA (REFERENSI)'!$A:$Z,25,FALSE)</f>
        <v>Mengurus Rumah Tangga</v>
      </c>
      <c r="J348" s="55" t="str">
        <f>VLOOKUP(G348,'MITRA (REFERENSI)'!$A:$Z,26,FALSE)</f>
        <v>#REF!</v>
      </c>
      <c r="K348" s="55" t="str">
        <f>VLOOKUP(G348,'MITRA (REFERENSI)'!$A:$Z,15,FALSE)</f>
        <v>+62 858-6051-1081</v>
      </c>
      <c r="L348" s="55" t="str">
        <f>VLOOKUP(G348,'MITRA (REFERENSI)'!$A:$Z,15,FALSE)</f>
        <v>+62 858-6051-1081</v>
      </c>
      <c r="M348" s="55" t="str">
        <f>IF(B348=1,'KELAS (REFERENSI)'!M348,IF(B348=2,'KELAS (REFERENSI)'!M363,IF(B348=3,'KELAS (REFERENSI)'!M378,IF(B348=4,'KELAS (REFERENSI)'!M393,""))))</f>
        <v/>
      </c>
      <c r="N348" s="55" t="str">
        <f>IF(B348=1,'KELAS (REFERENSI)'!N348,IF(B348=2,'KELAS (REFERENSI)'!N363,IF(B348=3,'KELAS (REFERENSI)'!N378,IF(B348=4,'KELAS (REFERENSI)'!N393,""))))</f>
        <v/>
      </c>
      <c r="O348" s="55" t="str">
        <f>IF(B348=1,'KELAS (REFERENSI)'!O348,IF(B348=2,'KELAS (REFERENSI)'!O363,IF(B348=3,'KELAS (REFERENSI)'!O378,IF(B348=4,'KELAS (REFERENSI)'!O393,""))))</f>
        <v/>
      </c>
      <c r="P348" s="55" t="str">
        <f>IF(B348=1,'KELAS (REFERENSI)'!P348,IF(B348=2,'KELAS (REFERENSI)'!P363,IF(B348=3,'KELAS (REFERENSI)'!P378,IF(B348=4,'KELAS (REFERENSI)'!P393,""))))</f>
        <v/>
      </c>
      <c r="Q348" s="55" t="str">
        <f t="shared" si="4"/>
        <v>BPS Kota Jakarta Timur</v>
      </c>
      <c r="R348" s="55" t="str">
        <f t="shared" si="56"/>
        <v>#REF!</v>
      </c>
      <c r="S348" s="55" t="str">
        <f t="shared" ref="S348:T348" si="356">S347</f>
        <v>15 Juni sampai dengan 31 Agustus 2026</v>
      </c>
      <c r="T348" s="55" t="str">
        <f t="shared" si="356"/>
        <v>31 Agustus 2026</v>
      </c>
      <c r="U348" s="59" t="str">
        <f>VLOOKUP(G348,'MITRA (REFERENSI)'!$A:$Z,17,FALSE)</f>
        <v>sulistiyowati2105@gmail.com</v>
      </c>
      <c r="V348" s="59" t="str">
        <f>VLOOKUP(G348,'MITRA (REFERENSI)'!$A:$Z,11,FALSE)</f>
        <v>Pr</v>
      </c>
      <c r="W348" s="60"/>
      <c r="X348" s="61" t="s">
        <v>7083</v>
      </c>
      <c r="Y348" s="64" t="s">
        <v>4877</v>
      </c>
      <c r="Z348" s="62"/>
      <c r="AA348" s="63"/>
      <c r="AB348" s="62"/>
      <c r="AC348" s="62"/>
      <c r="AD348" s="62"/>
      <c r="AE348" s="62"/>
      <c r="AF348" s="62"/>
      <c r="AG348" s="72"/>
      <c r="AH348" s="72"/>
      <c r="AI348" s="72"/>
      <c r="AJ348" s="72"/>
      <c r="AK348" s="59" t="str">
        <f>VLOOKUP(G348,'MITRA (REFERENSI)'!$A:$Z,5,FALSE)</f>
        <v>Jl. Pagelarang gg. Swadaya no. 59 Rt. 08/03</v>
      </c>
      <c r="AL348" s="59" t="str">
        <f>VLOOKUP(G348,'MITRA (REFERENSI)'!$A:$Z,13,FALSE)</f>
        <v>Mengurus Rumah Tangga</v>
      </c>
      <c r="AM348" s="59" t="str">
        <f>VLOOKUP(G348,'MITRA (REFERENSI)'!$A:$Z,14,FALSE)</f>
        <v/>
      </c>
    </row>
    <row r="349" ht="15.75" customHeight="1">
      <c r="A349" s="53" t="s">
        <v>5411</v>
      </c>
      <c r="B349" s="54">
        <v>1.0</v>
      </c>
      <c r="C349" s="54" t="s">
        <v>4913</v>
      </c>
      <c r="D349" s="55" t="str">
        <f t="shared" si="1"/>
        <v>1L</v>
      </c>
      <c r="E349" s="55" t="str">
        <f>VLOOKUP(D349,'KELAS (REFERENSI)'!$E$1:$J$68,6,FALSE)</f>
        <v>PARK</v>
      </c>
      <c r="F349" s="56" t="str">
        <f t="shared" si="2"/>
        <v>PETUGAS.0348/SPK/SE/PML/3172/2026</v>
      </c>
      <c r="G349" s="61" t="s">
        <v>4609</v>
      </c>
      <c r="H349" s="56" t="str">
        <f>VLOOKUP(G349,'MITRA (REFERENSI)'!$A:$Z,16,FALSE)</f>
        <v>317223110026</v>
      </c>
      <c r="I349" s="56" t="str">
        <f>VLOOKUP(G349,'MITRA (REFERENSI)'!$A:$Z,25,FALSE)</f>
        <v>Mengurus Rumah Tangga</v>
      </c>
      <c r="J349" s="55" t="str">
        <f>VLOOKUP(G349,'MITRA (REFERENSI)'!$A:$Z,26,FALSE)</f>
        <v>#REF!</v>
      </c>
      <c r="K349" s="55" t="str">
        <f>VLOOKUP(G349,'MITRA (REFERENSI)'!$A:$Z,15,FALSE)</f>
        <v>+62 857-1746-4668</v>
      </c>
      <c r="L349" s="55" t="str">
        <f>VLOOKUP(G349,'MITRA (REFERENSI)'!$A:$Z,15,FALSE)</f>
        <v>+62 857-1746-4668</v>
      </c>
      <c r="M349" s="55" t="str">
        <f>IF(B349=1,'KELAS (REFERENSI)'!M349,IF(B349=2,'KELAS (REFERENSI)'!M364,IF(B349=3,'KELAS (REFERENSI)'!M379,IF(B349=4,'KELAS (REFERENSI)'!M394,""))))</f>
        <v/>
      </c>
      <c r="N349" s="55" t="str">
        <f>IF(B349=1,'KELAS (REFERENSI)'!N349,IF(B349=2,'KELAS (REFERENSI)'!N364,IF(B349=3,'KELAS (REFERENSI)'!N379,IF(B349=4,'KELAS (REFERENSI)'!N394,""))))</f>
        <v/>
      </c>
      <c r="O349" s="55" t="str">
        <f>IF(B349=1,'KELAS (REFERENSI)'!O349,IF(B349=2,'KELAS (REFERENSI)'!O364,IF(B349=3,'KELAS (REFERENSI)'!O379,IF(B349=4,'KELAS (REFERENSI)'!O394,""))))</f>
        <v/>
      </c>
      <c r="P349" s="55" t="str">
        <f>IF(B349=1,'KELAS (REFERENSI)'!P349,IF(B349=2,'KELAS (REFERENSI)'!P364,IF(B349=3,'KELAS (REFERENSI)'!P379,IF(B349=4,'KELAS (REFERENSI)'!P394,""))))</f>
        <v/>
      </c>
      <c r="Q349" s="55" t="str">
        <f t="shared" si="4"/>
        <v>BPS Kota Jakarta Timur</v>
      </c>
      <c r="R349" s="55" t="str">
        <f t="shared" si="56"/>
        <v>#REF!</v>
      </c>
      <c r="S349" s="55" t="str">
        <f t="shared" ref="S349:T349" si="357">S348</f>
        <v>15 Juni sampai dengan 31 Agustus 2026</v>
      </c>
      <c r="T349" s="55" t="str">
        <f t="shared" si="357"/>
        <v>31 Agustus 2026</v>
      </c>
      <c r="U349" s="59" t="str">
        <f>VLOOKUP(G349,'MITRA (REFERENSI)'!$A:$Z,17,FALSE)</f>
        <v>yanaandayania@gmail.com</v>
      </c>
      <c r="V349" s="59" t="str">
        <f>VLOOKUP(G349,'MITRA (REFERENSI)'!$A:$Z,11,FALSE)</f>
        <v>Pr</v>
      </c>
      <c r="W349" s="60"/>
      <c r="X349" s="61" t="s">
        <v>7084</v>
      </c>
      <c r="Y349" s="64" t="s">
        <v>4885</v>
      </c>
      <c r="Z349" s="62"/>
      <c r="AA349" s="63"/>
      <c r="AB349" s="62"/>
      <c r="AC349" s="62"/>
      <c r="AD349" s="62"/>
      <c r="AE349" s="62"/>
      <c r="AF349" s="62"/>
      <c r="AG349" s="72"/>
      <c r="AH349" s="72"/>
      <c r="AI349" s="72"/>
      <c r="AJ349" s="72"/>
      <c r="AK349" s="59" t="str">
        <f>VLOOKUP(G349,'MITRA (REFERENSI)'!$A:$Z,5,FALSE)</f>
        <v>Gg Remaja VII RT015 RW003</v>
      </c>
      <c r="AL349" s="59" t="str">
        <f>VLOOKUP(G349,'MITRA (REFERENSI)'!$A:$Z,13,FALSE)</f>
        <v>Mengurus Rumah Tangga</v>
      </c>
      <c r="AM349" s="59" t="str">
        <f>VLOOKUP(G349,'MITRA (REFERENSI)'!$A:$Z,14,FALSE)</f>
        <v/>
      </c>
    </row>
    <row r="350" ht="15.75" customHeight="1">
      <c r="A350" s="53" t="s">
        <v>5412</v>
      </c>
      <c r="B350" s="54">
        <v>1.0</v>
      </c>
      <c r="C350" s="54" t="s">
        <v>4913</v>
      </c>
      <c r="D350" s="55" t="str">
        <f t="shared" si="1"/>
        <v>1L</v>
      </c>
      <c r="E350" s="55" t="str">
        <f>VLOOKUP(D350,'KELAS (REFERENSI)'!$E$1:$J$68,6,FALSE)</f>
        <v>PARK</v>
      </c>
      <c r="F350" s="56" t="str">
        <f t="shared" si="2"/>
        <v>PETUGAS.0349/SPK/SE/PML/3172/2026</v>
      </c>
      <c r="G350" s="61" t="s">
        <v>4163</v>
      </c>
      <c r="H350" s="56" t="str">
        <f>VLOOKUP(G350,'MITRA (REFERENSI)'!$A:$Z,16,FALSE)</f>
        <v>317223110017</v>
      </c>
      <c r="I350" s="56" t="str">
        <f>VLOOKUP(G350,'MITRA (REFERENSI)'!$A:$Z,25,FALSE)</f>
        <v>Mengurus Rumah Tangga</v>
      </c>
      <c r="J350" s="55" t="str">
        <f>VLOOKUP(G350,'MITRA (REFERENSI)'!$A:$Z,26,FALSE)</f>
        <v>#REF!</v>
      </c>
      <c r="K350" s="55" t="str">
        <f>VLOOKUP(G350,'MITRA (REFERENSI)'!$A:$Z,15,FALSE)</f>
        <v>+62 881-0100-35978</v>
      </c>
      <c r="L350" s="55" t="str">
        <f>VLOOKUP(G350,'MITRA (REFERENSI)'!$A:$Z,15,FALSE)</f>
        <v>+62 881-0100-35978</v>
      </c>
      <c r="M350" s="55" t="str">
        <f>IF(B350=1,'KELAS (REFERENSI)'!M350,IF(B350=2,'KELAS (REFERENSI)'!M365,IF(B350=3,'KELAS (REFERENSI)'!M380,IF(B350=4,'KELAS (REFERENSI)'!M395,""))))</f>
        <v/>
      </c>
      <c r="N350" s="55" t="str">
        <f>IF(B350=1,'KELAS (REFERENSI)'!N350,IF(B350=2,'KELAS (REFERENSI)'!N365,IF(B350=3,'KELAS (REFERENSI)'!N380,IF(B350=4,'KELAS (REFERENSI)'!N395,""))))</f>
        <v/>
      </c>
      <c r="O350" s="55" t="str">
        <f>IF(B350=1,'KELAS (REFERENSI)'!O350,IF(B350=2,'KELAS (REFERENSI)'!O365,IF(B350=3,'KELAS (REFERENSI)'!O380,IF(B350=4,'KELAS (REFERENSI)'!O395,""))))</f>
        <v/>
      </c>
      <c r="P350" s="55" t="str">
        <f>IF(B350=1,'KELAS (REFERENSI)'!P350,IF(B350=2,'KELAS (REFERENSI)'!P365,IF(B350=3,'KELAS (REFERENSI)'!P380,IF(B350=4,'KELAS (REFERENSI)'!P395,""))))</f>
        <v/>
      </c>
      <c r="Q350" s="55" t="str">
        <f t="shared" si="4"/>
        <v>BPS Kota Jakarta Timur</v>
      </c>
      <c r="R350" s="55" t="str">
        <f t="shared" si="56"/>
        <v>#REF!</v>
      </c>
      <c r="S350" s="55" t="str">
        <f t="shared" ref="S350:T350" si="358">S349</f>
        <v>15 Juni sampai dengan 31 Agustus 2026</v>
      </c>
      <c r="T350" s="55" t="str">
        <f t="shared" si="358"/>
        <v>31 Agustus 2026</v>
      </c>
      <c r="U350" s="59" t="str">
        <f>VLOOKUP(G350,'MITRA (REFERENSI)'!$A:$Z,17,FALSE)</f>
        <v>lelarahmat2206@gmail.com</v>
      </c>
      <c r="V350" s="59" t="str">
        <f>VLOOKUP(G350,'MITRA (REFERENSI)'!$A:$Z,11,FALSE)</f>
        <v>Pr</v>
      </c>
      <c r="W350" s="60"/>
      <c r="X350" s="61" t="s">
        <v>7084</v>
      </c>
      <c r="Y350" s="64" t="s">
        <v>4885</v>
      </c>
      <c r="Z350" s="62"/>
      <c r="AA350" s="63"/>
      <c r="AB350" s="62"/>
      <c r="AC350" s="62"/>
      <c r="AD350" s="62"/>
      <c r="AE350" s="62"/>
      <c r="AF350" s="62"/>
      <c r="AG350" s="72"/>
      <c r="AH350" s="72"/>
      <c r="AI350" s="72"/>
      <c r="AJ350" s="72"/>
      <c r="AK350" s="59" t="str">
        <f>VLOOKUP(G350,'MITRA (REFERENSI)'!$A:$Z,5,FALSE)</f>
        <v>JL.MULYA JAYA GG.Z RT 001 RW 08 NO.48 CIPINANG MUARA</v>
      </c>
      <c r="AL350" s="59" t="str">
        <f>VLOOKUP(G350,'MITRA (REFERENSI)'!$A:$Z,13,FALSE)</f>
        <v>Mengurus Rumah Tangga</v>
      </c>
      <c r="AM350" s="59" t="str">
        <f>VLOOKUP(G350,'MITRA (REFERENSI)'!$A:$Z,14,FALSE)</f>
        <v/>
      </c>
    </row>
    <row r="351" ht="15.75" customHeight="1">
      <c r="A351" s="53" t="s">
        <v>5413</v>
      </c>
      <c r="B351" s="54">
        <v>1.0</v>
      </c>
      <c r="C351" s="54" t="s">
        <v>4913</v>
      </c>
      <c r="D351" s="55" t="str">
        <f t="shared" si="1"/>
        <v>1L</v>
      </c>
      <c r="E351" s="55" t="str">
        <f>VLOOKUP(D351,'KELAS (REFERENSI)'!$E$1:$J$68,6,FALSE)</f>
        <v>PARK</v>
      </c>
      <c r="F351" s="56" t="str">
        <f t="shared" si="2"/>
        <v>PETUGAS.0350/SPK/SE/PML/3172/2026</v>
      </c>
      <c r="G351" s="61" t="s">
        <v>4253</v>
      </c>
      <c r="H351" s="56" t="str">
        <f>VLOOKUP(G351,'MITRA (REFERENSI)'!$A:$Z,16,FALSE)</f>
        <v>317222010325</v>
      </c>
      <c r="I351" s="56" t="str">
        <f>VLOOKUP(G351,'MITRA (REFERENSI)'!$A:$Z,25,FALSE)</f>
        <v>Mengurus Rumah Tangga</v>
      </c>
      <c r="J351" s="55" t="str">
        <f>VLOOKUP(G351,'MITRA (REFERENSI)'!$A:$Z,26,FALSE)</f>
        <v>#REF!</v>
      </c>
      <c r="K351" s="55" t="str">
        <f>VLOOKUP(G351,'MITRA (REFERENSI)'!$A:$Z,15,FALSE)</f>
        <v>+62 899-8326-867</v>
      </c>
      <c r="L351" s="55" t="str">
        <f>VLOOKUP(G351,'MITRA (REFERENSI)'!$A:$Z,15,FALSE)</f>
        <v>+62 899-8326-867</v>
      </c>
      <c r="M351" s="55" t="str">
        <f>IF(B351=1,'KELAS (REFERENSI)'!M351,IF(B351=2,'KELAS (REFERENSI)'!M366,IF(B351=3,'KELAS (REFERENSI)'!M381,IF(B351=4,'KELAS (REFERENSI)'!M396,""))))</f>
        <v/>
      </c>
      <c r="N351" s="55" t="str">
        <f>IF(B351=1,'KELAS (REFERENSI)'!N351,IF(B351=2,'KELAS (REFERENSI)'!N366,IF(B351=3,'KELAS (REFERENSI)'!N381,IF(B351=4,'KELAS (REFERENSI)'!N396,""))))</f>
        <v/>
      </c>
      <c r="O351" s="55" t="str">
        <f>IF(B351=1,'KELAS (REFERENSI)'!O351,IF(B351=2,'KELAS (REFERENSI)'!O366,IF(B351=3,'KELAS (REFERENSI)'!O381,IF(B351=4,'KELAS (REFERENSI)'!O396,""))))</f>
        <v/>
      </c>
      <c r="P351" s="55" t="str">
        <f>IF(B351=1,'KELAS (REFERENSI)'!P351,IF(B351=2,'KELAS (REFERENSI)'!P366,IF(B351=3,'KELAS (REFERENSI)'!P381,IF(B351=4,'KELAS (REFERENSI)'!P396,""))))</f>
        <v/>
      </c>
      <c r="Q351" s="55" t="str">
        <f t="shared" si="4"/>
        <v>BPS Kota Jakarta Timur</v>
      </c>
      <c r="R351" s="55" t="str">
        <f t="shared" si="56"/>
        <v>#REF!</v>
      </c>
      <c r="S351" s="55" t="str">
        <f t="shared" ref="S351:T351" si="359">S350</f>
        <v>15 Juni sampai dengan 31 Agustus 2026</v>
      </c>
      <c r="T351" s="55" t="str">
        <f t="shared" si="359"/>
        <v>31 Agustus 2026</v>
      </c>
      <c r="U351" s="59" t="str">
        <f>VLOOKUP(G351,'MITRA (REFERENSI)'!$A:$Z,17,FALSE)</f>
        <v>megasuryani46@gmail.com</v>
      </c>
      <c r="V351" s="59" t="str">
        <f>VLOOKUP(G351,'MITRA (REFERENSI)'!$A:$Z,11,FALSE)</f>
        <v>Pr</v>
      </c>
      <c r="W351" s="60"/>
      <c r="X351" s="61" t="s">
        <v>7084</v>
      </c>
      <c r="Y351" s="64" t="s">
        <v>4885</v>
      </c>
      <c r="Z351" s="62"/>
      <c r="AA351" s="63"/>
      <c r="AB351" s="62"/>
      <c r="AC351" s="62"/>
      <c r="AD351" s="62"/>
      <c r="AE351" s="62"/>
      <c r="AF351" s="62"/>
      <c r="AG351" s="72"/>
      <c r="AH351" s="72"/>
      <c r="AI351" s="72"/>
      <c r="AJ351" s="72"/>
      <c r="AK351" s="59" t="str">
        <f>VLOOKUP(G351,'MITRA (REFERENSI)'!$A:$Z,5,FALSE)</f>
        <v>Jalan tanah manisan</v>
      </c>
      <c r="AL351" s="59" t="str">
        <f>VLOOKUP(G351,'MITRA (REFERENSI)'!$A:$Z,13,FALSE)</f>
        <v>Mengurus Rumah Tangga</v>
      </c>
      <c r="AM351" s="59" t="str">
        <f>VLOOKUP(G351,'MITRA (REFERENSI)'!$A:$Z,14,FALSE)</f>
        <v/>
      </c>
    </row>
    <row r="352" ht="15.75" customHeight="1">
      <c r="A352" s="53" t="s">
        <v>5414</v>
      </c>
      <c r="B352" s="54">
        <v>1.0</v>
      </c>
      <c r="C352" s="54" t="s">
        <v>4913</v>
      </c>
      <c r="D352" s="55" t="str">
        <f t="shared" si="1"/>
        <v>1L</v>
      </c>
      <c r="E352" s="55" t="str">
        <f>VLOOKUP(D352,'KELAS (REFERENSI)'!$E$1:$J$68,6,FALSE)</f>
        <v>PARK</v>
      </c>
      <c r="F352" s="56" t="str">
        <f t="shared" si="2"/>
        <v>PETUGAS.0351/SPK/SE/PML/3172/2026</v>
      </c>
      <c r="G352" s="61" t="s">
        <v>2620</v>
      </c>
      <c r="H352" s="56" t="str">
        <f>VLOOKUP(G352,'MITRA (REFERENSI)'!$A:$Z,16,FALSE)</f>
        <v>317222010280</v>
      </c>
      <c r="I352" s="56" t="str">
        <f>VLOOKUP(G352,'MITRA (REFERENSI)'!$A:$Z,25,FALSE)</f>
        <v>Pelajar / Mahasiswa</v>
      </c>
      <c r="J352" s="55" t="str">
        <f>VLOOKUP(G352,'MITRA (REFERENSI)'!$A:$Z,26,FALSE)</f>
        <v>#REF!</v>
      </c>
      <c r="K352" s="55" t="str">
        <f>VLOOKUP(G352,'MITRA (REFERENSI)'!$A:$Z,15,FALSE)</f>
        <v>+62 895-1609-2078</v>
      </c>
      <c r="L352" s="55" t="str">
        <f>VLOOKUP(G352,'MITRA (REFERENSI)'!$A:$Z,15,FALSE)</f>
        <v>+62 895-1609-2078</v>
      </c>
      <c r="M352" s="55" t="str">
        <f>IF(B352=1,'KELAS (REFERENSI)'!M352,IF(B352=2,'KELAS (REFERENSI)'!M367,IF(B352=3,'KELAS (REFERENSI)'!M382,IF(B352=4,'KELAS (REFERENSI)'!M397,""))))</f>
        <v/>
      </c>
      <c r="N352" s="55" t="str">
        <f>IF(B352=1,'KELAS (REFERENSI)'!N352,IF(B352=2,'KELAS (REFERENSI)'!N367,IF(B352=3,'KELAS (REFERENSI)'!N382,IF(B352=4,'KELAS (REFERENSI)'!N397,""))))</f>
        <v/>
      </c>
      <c r="O352" s="55" t="str">
        <f>IF(B352=1,'KELAS (REFERENSI)'!O352,IF(B352=2,'KELAS (REFERENSI)'!O367,IF(B352=3,'KELAS (REFERENSI)'!O382,IF(B352=4,'KELAS (REFERENSI)'!O397,""))))</f>
        <v/>
      </c>
      <c r="P352" s="55" t="str">
        <f>IF(B352=1,'KELAS (REFERENSI)'!P352,IF(B352=2,'KELAS (REFERENSI)'!P367,IF(B352=3,'KELAS (REFERENSI)'!P382,IF(B352=4,'KELAS (REFERENSI)'!P397,""))))</f>
        <v/>
      </c>
      <c r="Q352" s="55" t="str">
        <f t="shared" si="4"/>
        <v>BPS Kota Jakarta Timur</v>
      </c>
      <c r="R352" s="55" t="str">
        <f t="shared" si="56"/>
        <v>#REF!</v>
      </c>
      <c r="S352" s="55" t="str">
        <f t="shared" ref="S352:T352" si="360">S351</f>
        <v>15 Juni sampai dengan 31 Agustus 2026</v>
      </c>
      <c r="T352" s="55" t="str">
        <f t="shared" si="360"/>
        <v>31 Agustus 2026</v>
      </c>
      <c r="U352" s="59" t="str">
        <f>VLOOKUP(G352,'MITRA (REFERENSI)'!$A:$Z,17,FALSE)</f>
        <v>Mutiaajeng16@gmail.com</v>
      </c>
      <c r="V352" s="59" t="str">
        <f>VLOOKUP(G352,'MITRA (REFERENSI)'!$A:$Z,11,FALSE)</f>
        <v>Pr</v>
      </c>
      <c r="W352" s="60"/>
      <c r="X352" s="61" t="s">
        <v>7084</v>
      </c>
      <c r="Y352" s="64" t="s">
        <v>4885</v>
      </c>
      <c r="Z352" s="62"/>
      <c r="AA352" s="63"/>
      <c r="AB352" s="62"/>
      <c r="AC352" s="62"/>
      <c r="AD352" s="62"/>
      <c r="AE352" s="62"/>
      <c r="AF352" s="62"/>
      <c r="AG352" s="72"/>
      <c r="AH352" s="72"/>
      <c r="AI352" s="72"/>
      <c r="AJ352" s="72"/>
      <c r="AK352" s="59" t="str">
        <f>VLOOKUP(G352,'MITRA (REFERENSI)'!$A:$Z,5,FALSE)</f>
        <v>Jl. Otista raya tanjung lengkong RT.17 RW.007 NO.11</v>
      </c>
      <c r="AL352" s="59" t="str">
        <f>VLOOKUP(G352,'MITRA (REFERENSI)'!$A:$Z,13,FALSE)</f>
        <v>Pelajar / Mahasiswa</v>
      </c>
      <c r="AM352" s="59" t="str">
        <f>VLOOKUP(G352,'MITRA (REFERENSI)'!$A:$Z,14,FALSE)</f>
        <v/>
      </c>
    </row>
    <row r="353" ht="15.75" customHeight="1">
      <c r="A353" s="53" t="s">
        <v>5415</v>
      </c>
      <c r="B353" s="54">
        <v>1.0</v>
      </c>
      <c r="C353" s="54" t="s">
        <v>4913</v>
      </c>
      <c r="D353" s="55" t="str">
        <f t="shared" si="1"/>
        <v>1L</v>
      </c>
      <c r="E353" s="55" t="str">
        <f>VLOOKUP(D353,'KELAS (REFERENSI)'!$E$1:$J$68,6,FALSE)</f>
        <v>PARK</v>
      </c>
      <c r="F353" s="56" t="str">
        <f t="shared" si="2"/>
        <v>PETUGAS.0352/SPK/SE/PML/3172/2026</v>
      </c>
      <c r="G353" s="61" t="s">
        <v>3807</v>
      </c>
      <c r="H353" s="56" t="str">
        <f>VLOOKUP(G353,'MITRA (REFERENSI)'!$A:$Z,16,FALSE)</f>
        <v>317222010070</v>
      </c>
      <c r="I353" s="56" t="str">
        <f>VLOOKUP(G353,'MITRA (REFERENSI)'!$A:$Z,25,FALSE)</f>
        <v>Mengurus Rumah Tangga</v>
      </c>
      <c r="J353" s="55" t="str">
        <f>VLOOKUP(G353,'MITRA (REFERENSI)'!$A:$Z,26,FALSE)</f>
        <v>#REF!</v>
      </c>
      <c r="K353" s="55" t="str">
        <f>VLOOKUP(G353,'MITRA (REFERENSI)'!$A:$Z,15,FALSE)</f>
        <v>+62 852-1728-4282</v>
      </c>
      <c r="L353" s="55" t="str">
        <f>VLOOKUP(G353,'MITRA (REFERENSI)'!$A:$Z,15,FALSE)</f>
        <v>+62 852-1728-4282</v>
      </c>
      <c r="M353" s="55" t="str">
        <f>IF(B353=1,'KELAS (REFERENSI)'!M353,IF(B353=2,'KELAS (REFERENSI)'!M368,IF(B353=3,'KELAS (REFERENSI)'!M383,IF(B353=4,'KELAS (REFERENSI)'!M398,""))))</f>
        <v/>
      </c>
      <c r="N353" s="55" t="str">
        <f>IF(B353=1,'KELAS (REFERENSI)'!N353,IF(B353=2,'KELAS (REFERENSI)'!N368,IF(B353=3,'KELAS (REFERENSI)'!N383,IF(B353=4,'KELAS (REFERENSI)'!N398,""))))</f>
        <v/>
      </c>
      <c r="O353" s="55" t="str">
        <f>IF(B353=1,'KELAS (REFERENSI)'!O353,IF(B353=2,'KELAS (REFERENSI)'!O368,IF(B353=3,'KELAS (REFERENSI)'!O383,IF(B353=4,'KELAS (REFERENSI)'!O398,""))))</f>
        <v/>
      </c>
      <c r="P353" s="55" t="str">
        <f>IF(B353=1,'KELAS (REFERENSI)'!P353,IF(B353=2,'KELAS (REFERENSI)'!P368,IF(B353=3,'KELAS (REFERENSI)'!P383,IF(B353=4,'KELAS (REFERENSI)'!P398,""))))</f>
        <v/>
      </c>
      <c r="Q353" s="55" t="str">
        <f t="shared" si="4"/>
        <v>BPS Kota Jakarta Timur</v>
      </c>
      <c r="R353" s="55" t="str">
        <f t="shared" si="56"/>
        <v>#REF!</v>
      </c>
      <c r="S353" s="55" t="str">
        <f t="shared" ref="S353:T353" si="361">S352</f>
        <v>15 Juni sampai dengan 31 Agustus 2026</v>
      </c>
      <c r="T353" s="55" t="str">
        <f t="shared" si="361"/>
        <v>31 Agustus 2026</v>
      </c>
      <c r="U353" s="59" t="str">
        <f>VLOOKUP(G353,'MITRA (REFERENSI)'!$A:$Z,17,FALSE)</f>
        <v>ijukbalqis@gmail.com</v>
      </c>
      <c r="V353" s="59" t="str">
        <f>VLOOKUP(G353,'MITRA (REFERENSI)'!$A:$Z,11,FALSE)</f>
        <v>Pr</v>
      </c>
      <c r="W353" s="60"/>
      <c r="X353" s="61" t="s">
        <v>7084</v>
      </c>
      <c r="Y353" s="64" t="s">
        <v>4885</v>
      </c>
      <c r="Z353" s="62"/>
      <c r="AA353" s="63"/>
      <c r="AB353" s="62"/>
      <c r="AC353" s="62"/>
      <c r="AD353" s="62"/>
      <c r="AE353" s="62"/>
      <c r="AF353" s="62"/>
      <c r="AG353" s="72"/>
      <c r="AH353" s="72"/>
      <c r="AI353" s="72"/>
      <c r="AJ353" s="72"/>
      <c r="AK353" s="59" t="str">
        <f>VLOOKUP(G353,'MITRA (REFERENSI)'!$A:$Z,5,FALSE)</f>
        <v>Cipinang Galur kulon</v>
      </c>
      <c r="AL353" s="59" t="str">
        <f>VLOOKUP(G353,'MITRA (REFERENSI)'!$A:$Z,13,FALSE)</f>
        <v>Mengurus Rumah Tangga</v>
      </c>
      <c r="AM353" s="59" t="str">
        <f>VLOOKUP(G353,'MITRA (REFERENSI)'!$A:$Z,14,FALSE)</f>
        <v/>
      </c>
    </row>
    <row r="354" ht="15.75" customHeight="1">
      <c r="A354" s="53" t="s">
        <v>5416</v>
      </c>
      <c r="B354" s="54">
        <v>1.0</v>
      </c>
      <c r="C354" s="54" t="s">
        <v>4913</v>
      </c>
      <c r="D354" s="55" t="str">
        <f t="shared" si="1"/>
        <v>1L</v>
      </c>
      <c r="E354" s="55" t="str">
        <f>VLOOKUP(D354,'KELAS (REFERENSI)'!$E$1:$J$68,6,FALSE)</f>
        <v>PARK</v>
      </c>
      <c r="F354" s="56" t="str">
        <f t="shared" si="2"/>
        <v>PETUGAS.0353/SPK/SE/PML/3172/2026</v>
      </c>
      <c r="G354" s="61" t="s">
        <v>4700</v>
      </c>
      <c r="H354" s="56" t="str">
        <f>VLOOKUP(G354,'MITRA (REFERENSI)'!$A:$Z,16,FALSE)</f>
        <v>317222010065</v>
      </c>
      <c r="I354" s="56" t="str">
        <f>VLOOKUP(G354,'MITRA (REFERENSI)'!$A:$Z,25,FALSE)</f>
        <v>Mengurus Rumah Tangga</v>
      </c>
      <c r="J354" s="55" t="str">
        <f>VLOOKUP(G354,'MITRA (REFERENSI)'!$A:$Z,26,FALSE)</f>
        <v>#REF!</v>
      </c>
      <c r="K354" s="55" t="str">
        <f>VLOOKUP(G354,'MITRA (REFERENSI)'!$A:$Z,15,FALSE)</f>
        <v>+62 858-1722-2478</v>
      </c>
      <c r="L354" s="55" t="str">
        <f>VLOOKUP(G354,'MITRA (REFERENSI)'!$A:$Z,15,FALSE)</f>
        <v>+62 858-1722-2478</v>
      </c>
      <c r="M354" s="55" t="str">
        <f>IF(B354=1,'KELAS (REFERENSI)'!M354,IF(B354=2,'KELAS (REFERENSI)'!M369,IF(B354=3,'KELAS (REFERENSI)'!M384,IF(B354=4,'KELAS (REFERENSI)'!M399,""))))</f>
        <v/>
      </c>
      <c r="N354" s="55" t="str">
        <f>IF(B354=1,'KELAS (REFERENSI)'!N354,IF(B354=2,'KELAS (REFERENSI)'!N369,IF(B354=3,'KELAS (REFERENSI)'!N384,IF(B354=4,'KELAS (REFERENSI)'!N399,""))))</f>
        <v/>
      </c>
      <c r="O354" s="55" t="str">
        <f>IF(B354=1,'KELAS (REFERENSI)'!O354,IF(B354=2,'KELAS (REFERENSI)'!O369,IF(B354=3,'KELAS (REFERENSI)'!O384,IF(B354=4,'KELAS (REFERENSI)'!O399,""))))</f>
        <v/>
      </c>
      <c r="P354" s="55" t="str">
        <f>IF(B354=1,'KELAS (REFERENSI)'!P354,IF(B354=2,'KELAS (REFERENSI)'!P369,IF(B354=3,'KELAS (REFERENSI)'!P384,IF(B354=4,'KELAS (REFERENSI)'!P399,""))))</f>
        <v/>
      </c>
      <c r="Q354" s="55" t="str">
        <f t="shared" si="4"/>
        <v>BPS Kota Jakarta Timur</v>
      </c>
      <c r="R354" s="55" t="str">
        <f t="shared" si="56"/>
        <v>#REF!</v>
      </c>
      <c r="S354" s="55" t="str">
        <f t="shared" ref="S354:T354" si="362">S353</f>
        <v>15 Juni sampai dengan 31 Agustus 2026</v>
      </c>
      <c r="T354" s="55" t="str">
        <f t="shared" si="362"/>
        <v>31 Agustus 2026</v>
      </c>
      <c r="U354" s="59" t="str">
        <f>VLOOKUP(G354,'MITRA (REFERENSI)'!$A:$Z,17,FALSE)</f>
        <v>yulita.asti@gmail.com</v>
      </c>
      <c r="V354" s="59" t="str">
        <f>VLOOKUP(G354,'MITRA (REFERENSI)'!$A:$Z,11,FALSE)</f>
        <v>Pr</v>
      </c>
      <c r="W354" s="60"/>
      <c r="X354" s="61" t="s">
        <v>7084</v>
      </c>
      <c r="Y354" s="64" t="s">
        <v>4885</v>
      </c>
      <c r="Z354" s="62"/>
      <c r="AA354" s="63"/>
      <c r="AB354" s="62"/>
      <c r="AC354" s="62"/>
      <c r="AD354" s="62"/>
      <c r="AE354" s="62"/>
      <c r="AF354" s="62"/>
      <c r="AG354" s="72"/>
      <c r="AH354" s="72"/>
      <c r="AI354" s="72"/>
      <c r="AJ354" s="72"/>
      <c r="AK354" s="59" t="str">
        <f>VLOOKUP(G354,'MITRA (REFERENSI)'!$A:$Z,5,FALSE)</f>
        <v>Kp.jembatan gang mawar rt.08/06</v>
      </c>
      <c r="AL354" s="59" t="str">
        <f>VLOOKUP(G354,'MITRA (REFERENSI)'!$A:$Z,13,FALSE)</f>
        <v>Mengurus Rumah Tangga</v>
      </c>
      <c r="AM354" s="59" t="str">
        <f>VLOOKUP(G354,'MITRA (REFERENSI)'!$A:$Z,14,FALSE)</f>
        <v/>
      </c>
    </row>
    <row r="355" ht="15.75" customHeight="1">
      <c r="A355" s="53" t="s">
        <v>5417</v>
      </c>
      <c r="B355" s="54">
        <v>1.0</v>
      </c>
      <c r="C355" s="54" t="s">
        <v>4913</v>
      </c>
      <c r="D355" s="55" t="str">
        <f t="shared" si="1"/>
        <v>1L</v>
      </c>
      <c r="E355" s="55" t="str">
        <f>VLOOKUP(D355,'KELAS (REFERENSI)'!$E$1:$J$68,6,FALSE)</f>
        <v>PARK</v>
      </c>
      <c r="F355" s="56" t="str">
        <f t="shared" si="2"/>
        <v>PETUGAS.0354/SPK/SE/PML/3172/2026</v>
      </c>
      <c r="G355" s="61" t="s">
        <v>4350</v>
      </c>
      <c r="H355" s="56" t="str">
        <f>VLOOKUP(G355,'MITRA (REFERENSI)'!$A:$Z,16,FALSE)</f>
        <v>317222010271</v>
      </c>
      <c r="I355" s="56" t="str">
        <f>VLOOKUP(G355,'MITRA (REFERENSI)'!$A:$Z,25,FALSE)</f>
        <v>Kader PKK / Karang Taruna / Kader Lainnya</v>
      </c>
      <c r="J355" s="55" t="str">
        <f>VLOOKUP(G355,'MITRA (REFERENSI)'!$A:$Z,26,FALSE)</f>
        <v>#REF!</v>
      </c>
      <c r="K355" s="55" t="str">
        <f>VLOOKUP(G355,'MITRA (REFERENSI)'!$A:$Z,15,FALSE)</f>
        <v>+62 857-7607-3822</v>
      </c>
      <c r="L355" s="55" t="str">
        <f>VLOOKUP(G355,'MITRA (REFERENSI)'!$A:$Z,15,FALSE)</f>
        <v>+62 857-7607-3822</v>
      </c>
      <c r="M355" s="55" t="str">
        <f>IF(B355=1,'KELAS (REFERENSI)'!M355,IF(B355=2,'KELAS (REFERENSI)'!M370,IF(B355=3,'KELAS (REFERENSI)'!M385,IF(B355=4,'KELAS (REFERENSI)'!M400,""))))</f>
        <v/>
      </c>
      <c r="N355" s="55" t="str">
        <f>IF(B355=1,'KELAS (REFERENSI)'!N355,IF(B355=2,'KELAS (REFERENSI)'!N370,IF(B355=3,'KELAS (REFERENSI)'!N385,IF(B355=4,'KELAS (REFERENSI)'!N400,""))))</f>
        <v/>
      </c>
      <c r="O355" s="55" t="str">
        <f>IF(B355=1,'KELAS (REFERENSI)'!O355,IF(B355=2,'KELAS (REFERENSI)'!O370,IF(B355=3,'KELAS (REFERENSI)'!O385,IF(B355=4,'KELAS (REFERENSI)'!O400,""))))</f>
        <v/>
      </c>
      <c r="P355" s="55" t="str">
        <f>IF(B355=1,'KELAS (REFERENSI)'!P355,IF(B355=2,'KELAS (REFERENSI)'!P370,IF(B355=3,'KELAS (REFERENSI)'!P385,IF(B355=4,'KELAS (REFERENSI)'!P400,""))))</f>
        <v/>
      </c>
      <c r="Q355" s="55" t="str">
        <f t="shared" si="4"/>
        <v>BPS Kota Jakarta Timur</v>
      </c>
      <c r="R355" s="55" t="str">
        <f t="shared" si="56"/>
        <v>#REF!</v>
      </c>
      <c r="S355" s="55" t="str">
        <f t="shared" ref="S355:T355" si="363">S354</f>
        <v>15 Juni sampai dengan 31 Agustus 2026</v>
      </c>
      <c r="T355" s="55" t="str">
        <f t="shared" si="363"/>
        <v>31 Agustus 2026</v>
      </c>
      <c r="U355" s="59" t="str">
        <f>VLOOKUP(G355,'MITRA (REFERENSI)'!$A:$Z,17,FALSE)</f>
        <v>Siendy.riv64@gmail.com</v>
      </c>
      <c r="V355" s="59" t="str">
        <f>VLOOKUP(G355,'MITRA (REFERENSI)'!$A:$Z,11,FALSE)</f>
        <v>Pr</v>
      </c>
      <c r="W355" s="60"/>
      <c r="X355" s="61" t="s">
        <v>7084</v>
      </c>
      <c r="Y355" s="64" t="s">
        <v>4885</v>
      </c>
      <c r="Z355" s="62"/>
      <c r="AA355" s="63"/>
      <c r="AB355" s="62"/>
      <c r="AC355" s="62"/>
      <c r="AD355" s="62"/>
      <c r="AE355" s="62"/>
      <c r="AF355" s="62"/>
      <c r="AG355" s="72"/>
      <c r="AH355" s="72"/>
      <c r="AI355" s="72"/>
      <c r="AJ355" s="72"/>
      <c r="AK355" s="59" t="str">
        <f>VLOOKUP(G355,'MITRA (REFERENSI)'!$A:$Z,5,FALSE)</f>
        <v>Jln.kebon nanas selatan 2 no 38B</v>
      </c>
      <c r="AL355" s="59" t="str">
        <f>VLOOKUP(G355,'MITRA (REFERENSI)'!$A:$Z,13,FALSE)</f>
        <v>Kader PKK / Karang Taruna / Kader Lainnya</v>
      </c>
      <c r="AM355" s="59" t="str">
        <f>VLOOKUP(G355,'MITRA (REFERENSI)'!$A:$Z,14,FALSE)</f>
        <v/>
      </c>
    </row>
    <row r="356" ht="15.75" customHeight="1">
      <c r="A356" s="53" t="s">
        <v>5418</v>
      </c>
      <c r="B356" s="54">
        <v>1.0</v>
      </c>
      <c r="C356" s="54" t="s">
        <v>4913</v>
      </c>
      <c r="D356" s="55" t="str">
        <f t="shared" si="1"/>
        <v>1L</v>
      </c>
      <c r="E356" s="55" t="str">
        <f>VLOOKUP(D356,'KELAS (REFERENSI)'!$E$1:$J$68,6,FALSE)</f>
        <v>PARK</v>
      </c>
      <c r="F356" s="56" t="str">
        <f t="shared" si="2"/>
        <v>PETUGAS.0355/SPK/SE/PML/3172/2026</v>
      </c>
      <c r="G356" s="61" t="s">
        <v>3457</v>
      </c>
      <c r="H356" s="56" t="str">
        <f>VLOOKUP(G356,'MITRA (REFERENSI)'!$A:$Z,16,FALSE)</f>
        <v>317222010371</v>
      </c>
      <c r="I356" s="56" t="str">
        <f>VLOOKUP(G356,'MITRA (REFERENSI)'!$A:$Z,25,FALSE)</f>
        <v>Kader PKK / Karang Taruna / Kader Lainnya</v>
      </c>
      <c r="J356" s="55" t="str">
        <f>VLOOKUP(G356,'MITRA (REFERENSI)'!$A:$Z,26,FALSE)</f>
        <v>#REF!</v>
      </c>
      <c r="K356" s="55" t="str">
        <f>VLOOKUP(G356,'MITRA (REFERENSI)'!$A:$Z,15,FALSE)</f>
        <v>+62 878-8580-0732</v>
      </c>
      <c r="L356" s="55" t="str">
        <f>VLOOKUP(G356,'MITRA (REFERENSI)'!$A:$Z,15,FALSE)</f>
        <v>+62 878-8580-0732</v>
      </c>
      <c r="M356" s="55" t="str">
        <f>IF(B356=1,'KELAS (REFERENSI)'!M356,IF(B356=2,'KELAS (REFERENSI)'!M371,IF(B356=3,'KELAS (REFERENSI)'!M386,IF(B356=4,'KELAS (REFERENSI)'!M401,""))))</f>
        <v/>
      </c>
      <c r="N356" s="55" t="str">
        <f>IF(B356=1,'KELAS (REFERENSI)'!N356,IF(B356=2,'KELAS (REFERENSI)'!N371,IF(B356=3,'KELAS (REFERENSI)'!N386,IF(B356=4,'KELAS (REFERENSI)'!N401,""))))</f>
        <v/>
      </c>
      <c r="O356" s="55" t="str">
        <f>IF(B356=1,'KELAS (REFERENSI)'!O356,IF(B356=2,'KELAS (REFERENSI)'!O371,IF(B356=3,'KELAS (REFERENSI)'!O386,IF(B356=4,'KELAS (REFERENSI)'!O401,""))))</f>
        <v/>
      </c>
      <c r="P356" s="55" t="str">
        <f>IF(B356=1,'KELAS (REFERENSI)'!P356,IF(B356=2,'KELAS (REFERENSI)'!P371,IF(B356=3,'KELAS (REFERENSI)'!P386,IF(B356=4,'KELAS (REFERENSI)'!P401,""))))</f>
        <v/>
      </c>
      <c r="Q356" s="55" t="str">
        <f t="shared" si="4"/>
        <v>BPS Kota Jakarta Timur</v>
      </c>
      <c r="R356" s="55" t="str">
        <f t="shared" si="56"/>
        <v>#REF!</v>
      </c>
      <c r="S356" s="55" t="str">
        <f t="shared" ref="S356:T356" si="364">S355</f>
        <v>15 Juni sampai dengan 31 Agustus 2026</v>
      </c>
      <c r="T356" s="55" t="str">
        <f t="shared" si="364"/>
        <v>31 Agustus 2026</v>
      </c>
      <c r="U356" s="59" t="str">
        <f>VLOOKUP(G356,'MITRA (REFERENSI)'!$A:$Z,17,FALSE)</f>
        <v>itajamila13@gmail.com</v>
      </c>
      <c r="V356" s="59" t="str">
        <f>VLOOKUP(G356,'MITRA (REFERENSI)'!$A:$Z,11,FALSE)</f>
        <v>Pr</v>
      </c>
      <c r="W356" s="60"/>
      <c r="X356" s="61" t="s">
        <v>7083</v>
      </c>
      <c r="Y356" s="64" t="s">
        <v>4885</v>
      </c>
      <c r="Z356" s="62"/>
      <c r="AA356" s="63"/>
      <c r="AB356" s="62"/>
      <c r="AC356" s="62"/>
      <c r="AD356" s="62"/>
      <c r="AE356" s="62"/>
      <c r="AF356" s="62"/>
      <c r="AG356" s="72"/>
      <c r="AH356" s="72"/>
      <c r="AI356" s="72"/>
      <c r="AJ356" s="72"/>
      <c r="AK356" s="59" t="str">
        <f>VLOOKUP(G356,'MITRA (REFERENSI)'!$A:$Z,5,FALSE)</f>
        <v>Jalan Cipinang Muara 2 RT 013/015</v>
      </c>
      <c r="AL356" s="59" t="str">
        <f>VLOOKUP(G356,'MITRA (REFERENSI)'!$A:$Z,13,FALSE)</f>
        <v>Kader PKK / Karang Taruna / Kader Lainnya</v>
      </c>
      <c r="AM356" s="59" t="str">
        <f>VLOOKUP(G356,'MITRA (REFERENSI)'!$A:$Z,14,FALSE)</f>
        <v/>
      </c>
    </row>
    <row r="357" ht="15.75" customHeight="1">
      <c r="A357" s="53" t="s">
        <v>5419</v>
      </c>
      <c r="B357" s="54">
        <v>1.0</v>
      </c>
      <c r="C357" s="54" t="s">
        <v>4913</v>
      </c>
      <c r="D357" s="55" t="str">
        <f t="shared" si="1"/>
        <v>1L</v>
      </c>
      <c r="E357" s="55" t="str">
        <f>VLOOKUP(D357,'KELAS (REFERENSI)'!$E$1:$J$68,6,FALSE)</f>
        <v>PARK</v>
      </c>
      <c r="F357" s="56" t="str">
        <f t="shared" si="2"/>
        <v>PETUGAS.0356/SPK/SE/PML/3172/2026</v>
      </c>
      <c r="G357" s="61" t="s">
        <v>1949</v>
      </c>
      <c r="H357" s="56" t="str">
        <f>VLOOKUP(G357,'MITRA (REFERENSI)'!$A:$Z,16,FALSE)</f>
        <v>317222010282</v>
      </c>
      <c r="I357" s="56" t="str">
        <f>VLOOKUP(G357,'MITRA (REFERENSI)'!$A:$Z,25,FALSE)</f>
        <v>Kader PKK / Karang Taruna / Kader Lainnya</v>
      </c>
      <c r="J357" s="55" t="str">
        <f>VLOOKUP(G357,'MITRA (REFERENSI)'!$A:$Z,26,FALSE)</f>
        <v>#REF!</v>
      </c>
      <c r="K357" s="55" t="str">
        <f>VLOOKUP(G357,'MITRA (REFERENSI)'!$A:$Z,15,FALSE)</f>
        <v>+62 896-8633-6669</v>
      </c>
      <c r="L357" s="55" t="str">
        <f>VLOOKUP(G357,'MITRA (REFERENSI)'!$A:$Z,15,FALSE)</f>
        <v>+62 896-8633-6669</v>
      </c>
      <c r="M357" s="55" t="str">
        <f>IF(B357=1,'KELAS (REFERENSI)'!M357,IF(B357=2,'KELAS (REFERENSI)'!M372,IF(B357=3,'KELAS (REFERENSI)'!M387,IF(B357=4,'KELAS (REFERENSI)'!M402,""))))</f>
        <v/>
      </c>
      <c r="N357" s="55" t="str">
        <f>IF(B357=1,'KELAS (REFERENSI)'!N357,IF(B357=2,'KELAS (REFERENSI)'!N372,IF(B357=3,'KELAS (REFERENSI)'!N387,IF(B357=4,'KELAS (REFERENSI)'!N402,""))))</f>
        <v/>
      </c>
      <c r="O357" s="55" t="str">
        <f>IF(B357=1,'KELAS (REFERENSI)'!O357,IF(B357=2,'KELAS (REFERENSI)'!O372,IF(B357=3,'KELAS (REFERENSI)'!O387,IF(B357=4,'KELAS (REFERENSI)'!O402,""))))</f>
        <v/>
      </c>
      <c r="P357" s="55" t="str">
        <f>IF(B357=1,'KELAS (REFERENSI)'!P357,IF(B357=2,'KELAS (REFERENSI)'!P372,IF(B357=3,'KELAS (REFERENSI)'!P387,IF(B357=4,'KELAS (REFERENSI)'!P402,""))))</f>
        <v/>
      </c>
      <c r="Q357" s="55" t="str">
        <f t="shared" si="4"/>
        <v>BPS Kota Jakarta Timur</v>
      </c>
      <c r="R357" s="55" t="str">
        <f t="shared" si="56"/>
        <v>#REF!</v>
      </c>
      <c r="S357" s="55" t="str">
        <f t="shared" ref="S357:T357" si="365">S356</f>
        <v>15 Juni sampai dengan 31 Agustus 2026</v>
      </c>
      <c r="T357" s="55" t="str">
        <f t="shared" si="365"/>
        <v>31 Agustus 2026</v>
      </c>
      <c r="U357" s="59" t="str">
        <f>VLOOKUP(G357,'MITRA (REFERENSI)'!$A:$Z,17,FALSE)</f>
        <v>annisashaniya06@gmail.com</v>
      </c>
      <c r="V357" s="59" t="str">
        <f>VLOOKUP(G357,'MITRA (REFERENSI)'!$A:$Z,11,FALSE)</f>
        <v>Pr</v>
      </c>
      <c r="W357" s="60"/>
      <c r="X357" s="61" t="s">
        <v>7084</v>
      </c>
      <c r="Y357" s="64" t="s">
        <v>4885</v>
      </c>
      <c r="Z357" s="62"/>
      <c r="AA357" s="63"/>
      <c r="AB357" s="62"/>
      <c r="AC357" s="62"/>
      <c r="AD357" s="62"/>
      <c r="AE357" s="62"/>
      <c r="AF357" s="62"/>
      <c r="AG357" s="72"/>
      <c r="AH357" s="72"/>
      <c r="AI357" s="72"/>
      <c r="AJ357" s="72"/>
      <c r="AK357" s="59" t="str">
        <f>VLOOKUP(G357,'MITRA (REFERENSI)'!$A:$Z,5,FALSE)</f>
        <v>Jln. Cipinang Indah I Gg.H.kiming  no.39A</v>
      </c>
      <c r="AL357" s="59" t="str">
        <f>VLOOKUP(G357,'MITRA (REFERENSI)'!$A:$Z,13,FALSE)</f>
        <v>Kader PKK / Karang Taruna / Kader Lainnya</v>
      </c>
      <c r="AM357" s="59" t="str">
        <f>VLOOKUP(G357,'MITRA (REFERENSI)'!$A:$Z,14,FALSE)</f>
        <v/>
      </c>
    </row>
    <row r="358" ht="15.75" customHeight="1">
      <c r="A358" s="53" t="s">
        <v>5420</v>
      </c>
      <c r="B358" s="54">
        <v>1.0</v>
      </c>
      <c r="C358" s="54" t="s">
        <v>4913</v>
      </c>
      <c r="D358" s="55" t="str">
        <f t="shared" si="1"/>
        <v>1L</v>
      </c>
      <c r="E358" s="55" t="str">
        <f>VLOOKUP(D358,'KELAS (REFERENSI)'!$E$1:$J$68,6,FALSE)</f>
        <v>PARK</v>
      </c>
      <c r="F358" s="56" t="str">
        <f t="shared" si="2"/>
        <v>PETUGAS.0357/SPK/SE/PML/3172/2026</v>
      </c>
      <c r="G358" s="61" t="s">
        <v>1566</v>
      </c>
      <c r="H358" s="56" t="str">
        <f>VLOOKUP(G358,'MITRA (REFERENSI)'!$A:$Z,16,FALSE)</f>
        <v>317222010260</v>
      </c>
      <c r="I358" s="56" t="str">
        <f>VLOOKUP(G358,'MITRA (REFERENSI)'!$A:$Z,25,FALSE)</f>
        <v>Harian lepas</v>
      </c>
      <c r="J358" s="55" t="str">
        <f>VLOOKUP(G358,'MITRA (REFERENSI)'!$A:$Z,26,FALSE)</f>
        <v>#REF!</v>
      </c>
      <c r="K358" s="55" t="str">
        <f>VLOOKUP(G358,'MITRA (REFERENSI)'!$A:$Z,15,FALSE)</f>
        <v>+62 812-8858-2105</v>
      </c>
      <c r="L358" s="55" t="str">
        <f>VLOOKUP(G358,'MITRA (REFERENSI)'!$A:$Z,15,FALSE)</f>
        <v>+62 812-8858-2105</v>
      </c>
      <c r="M358" s="55" t="str">
        <f>IF(B358=1,'KELAS (REFERENSI)'!M358,IF(B358=2,'KELAS (REFERENSI)'!M373,IF(B358=3,'KELAS (REFERENSI)'!M388,IF(B358=4,'KELAS (REFERENSI)'!M403,""))))</f>
        <v/>
      </c>
      <c r="N358" s="55" t="str">
        <f>IF(B358=1,'KELAS (REFERENSI)'!N358,IF(B358=2,'KELAS (REFERENSI)'!N373,IF(B358=3,'KELAS (REFERENSI)'!N388,IF(B358=4,'KELAS (REFERENSI)'!N403,""))))</f>
        <v/>
      </c>
      <c r="O358" s="55" t="str">
        <f>IF(B358=1,'KELAS (REFERENSI)'!O358,IF(B358=2,'KELAS (REFERENSI)'!O373,IF(B358=3,'KELAS (REFERENSI)'!O388,IF(B358=4,'KELAS (REFERENSI)'!O403,""))))</f>
        <v/>
      </c>
      <c r="P358" s="55" t="str">
        <f>IF(B358=1,'KELAS (REFERENSI)'!P358,IF(B358=2,'KELAS (REFERENSI)'!P373,IF(B358=3,'KELAS (REFERENSI)'!P388,IF(B358=4,'KELAS (REFERENSI)'!P403,""))))</f>
        <v/>
      </c>
      <c r="Q358" s="55" t="str">
        <f t="shared" si="4"/>
        <v>BPS Kota Jakarta Timur</v>
      </c>
      <c r="R358" s="55" t="str">
        <f t="shared" si="56"/>
        <v>#REF!</v>
      </c>
      <c r="S358" s="55" t="str">
        <f t="shared" ref="S358:T358" si="366">S357</f>
        <v>15 Juni sampai dengan 31 Agustus 2026</v>
      </c>
      <c r="T358" s="55" t="str">
        <f t="shared" si="366"/>
        <v>31 Agustus 2026</v>
      </c>
      <c r="U358" s="59" t="str">
        <f>VLOOKUP(G358,'MITRA (REFERENSI)'!$A:$Z,17,FALSE)</f>
        <v>Abdeellahalkhan@gmail.com</v>
      </c>
      <c r="V358" s="59" t="str">
        <f>VLOOKUP(G358,'MITRA (REFERENSI)'!$A:$Z,11,FALSE)</f>
        <v>Lk</v>
      </c>
      <c r="W358" s="60"/>
      <c r="X358" s="61" t="s">
        <v>7084</v>
      </c>
      <c r="Y358" s="64" t="s">
        <v>4885</v>
      </c>
      <c r="Z358" s="62"/>
      <c r="AA358" s="63"/>
      <c r="AB358" s="62"/>
      <c r="AC358" s="62"/>
      <c r="AD358" s="62"/>
      <c r="AE358" s="62"/>
      <c r="AF358" s="62"/>
      <c r="AG358" s="72"/>
      <c r="AH358" s="72"/>
      <c r="AI358" s="72"/>
      <c r="AJ358" s="72"/>
      <c r="AK358" s="59" t="str">
        <f>VLOOKUP(G358,'MITRA (REFERENSI)'!$A:$Z,5,FALSE)</f>
        <v>Jalan kesadaran 2</v>
      </c>
      <c r="AL358" s="59" t="str">
        <f>VLOOKUP(G358,'MITRA (REFERENSI)'!$A:$Z,13,FALSE)</f>
        <v>Lainnya</v>
      </c>
      <c r="AM358" s="59" t="str">
        <f>VLOOKUP(G358,'MITRA (REFERENSI)'!$A:$Z,14,FALSE)</f>
        <v>Harian lepas</v>
      </c>
    </row>
    <row r="359" ht="15.75" customHeight="1">
      <c r="A359" s="53" t="s">
        <v>5421</v>
      </c>
      <c r="B359" s="54">
        <v>1.0</v>
      </c>
      <c r="C359" s="54" t="s">
        <v>4913</v>
      </c>
      <c r="D359" s="55" t="str">
        <f t="shared" si="1"/>
        <v>1L</v>
      </c>
      <c r="E359" s="55" t="str">
        <f>VLOOKUP(D359,'KELAS (REFERENSI)'!$E$1:$J$68,6,FALSE)</f>
        <v>PARK</v>
      </c>
      <c r="F359" s="56" t="str">
        <f t="shared" si="2"/>
        <v>PETUGAS.0358/SPK/SE/PML/3172/2026</v>
      </c>
      <c r="G359" s="61" t="s">
        <v>2810</v>
      </c>
      <c r="H359" s="56" t="str">
        <f>VLOOKUP(G359,'MITRA (REFERENSI)'!$A:$Z,16,FALSE)</f>
        <v>317222010285</v>
      </c>
      <c r="I359" s="56" t="str">
        <f>VLOOKUP(G359,'MITRA (REFERENSI)'!$A:$Z,25,FALSE)</f>
        <v>Mengurus Rumah Tangga</v>
      </c>
      <c r="J359" s="55" t="str">
        <f>VLOOKUP(G359,'MITRA (REFERENSI)'!$A:$Z,26,FALSE)</f>
        <v>#REF!</v>
      </c>
      <c r="K359" s="55" t="str">
        <f>VLOOKUP(G359,'MITRA (REFERENSI)'!$A:$Z,15,FALSE)</f>
        <v>+62 812-1976-9969</v>
      </c>
      <c r="L359" s="55" t="str">
        <f>VLOOKUP(G359,'MITRA (REFERENSI)'!$A:$Z,15,FALSE)</f>
        <v>+62 812-1976-9969</v>
      </c>
      <c r="M359" s="55" t="str">
        <f>IF(B359=1,'KELAS (REFERENSI)'!M359,IF(B359=2,'KELAS (REFERENSI)'!M374,IF(B359=3,'KELAS (REFERENSI)'!M389,IF(B359=4,'KELAS (REFERENSI)'!M404,""))))</f>
        <v/>
      </c>
      <c r="N359" s="55" t="str">
        <f>IF(B359=1,'KELAS (REFERENSI)'!N359,IF(B359=2,'KELAS (REFERENSI)'!N374,IF(B359=3,'KELAS (REFERENSI)'!N389,IF(B359=4,'KELAS (REFERENSI)'!N404,""))))</f>
        <v/>
      </c>
      <c r="O359" s="55" t="str">
        <f>IF(B359=1,'KELAS (REFERENSI)'!O359,IF(B359=2,'KELAS (REFERENSI)'!O374,IF(B359=3,'KELAS (REFERENSI)'!O389,IF(B359=4,'KELAS (REFERENSI)'!O404,""))))</f>
        <v/>
      </c>
      <c r="P359" s="55" t="str">
        <f>IF(B359=1,'KELAS (REFERENSI)'!P359,IF(B359=2,'KELAS (REFERENSI)'!P374,IF(B359=3,'KELAS (REFERENSI)'!P389,IF(B359=4,'KELAS (REFERENSI)'!P404,""))))</f>
        <v/>
      </c>
      <c r="Q359" s="55" t="str">
        <f t="shared" si="4"/>
        <v>BPS Kota Jakarta Timur</v>
      </c>
      <c r="R359" s="55" t="str">
        <f t="shared" si="56"/>
        <v>#REF!</v>
      </c>
      <c r="S359" s="55" t="str">
        <f t="shared" ref="S359:T359" si="367">S358</f>
        <v>15 Juni sampai dengan 31 Agustus 2026</v>
      </c>
      <c r="T359" s="55" t="str">
        <f t="shared" si="367"/>
        <v>31 Agustus 2026</v>
      </c>
      <c r="U359" s="59" t="str">
        <f>VLOOKUP(G359,'MITRA (REFERENSI)'!$A:$Z,17,FALSE)</f>
        <v>noviyni1176@gmail.com</v>
      </c>
      <c r="V359" s="59" t="str">
        <f>VLOOKUP(G359,'MITRA (REFERENSI)'!$A:$Z,11,FALSE)</f>
        <v>Pr</v>
      </c>
      <c r="W359" s="60"/>
      <c r="X359" s="61" t="s">
        <v>7083</v>
      </c>
      <c r="Y359" s="64" t="s">
        <v>4885</v>
      </c>
      <c r="Z359" s="62"/>
      <c r="AA359" s="63"/>
      <c r="AB359" s="62"/>
      <c r="AC359" s="62"/>
      <c r="AD359" s="62"/>
      <c r="AE359" s="62"/>
      <c r="AF359" s="62"/>
      <c r="AG359" s="72"/>
      <c r="AH359" s="72"/>
      <c r="AI359" s="72"/>
      <c r="AJ359" s="72"/>
      <c r="AK359" s="59" t="str">
        <f>VLOOKUP(G359,'MITRA (REFERENSI)'!$A:$Z,5,FALSE)</f>
        <v>Jl GG remaja vii RT 14 RW 003</v>
      </c>
      <c r="AL359" s="59" t="str">
        <f>VLOOKUP(G359,'MITRA (REFERENSI)'!$A:$Z,13,FALSE)</f>
        <v>Mengurus Rumah Tangga</v>
      </c>
      <c r="AM359" s="59" t="str">
        <f>VLOOKUP(G359,'MITRA (REFERENSI)'!$A:$Z,14,FALSE)</f>
        <v/>
      </c>
    </row>
    <row r="360" ht="15.75" customHeight="1">
      <c r="A360" s="53" t="s">
        <v>5422</v>
      </c>
      <c r="B360" s="54">
        <v>1.0</v>
      </c>
      <c r="C360" s="54" t="s">
        <v>4913</v>
      </c>
      <c r="D360" s="55" t="str">
        <f t="shared" si="1"/>
        <v>1L</v>
      </c>
      <c r="E360" s="55" t="str">
        <f>VLOOKUP(D360,'KELAS (REFERENSI)'!$E$1:$J$68,6,FALSE)</f>
        <v>PARK</v>
      </c>
      <c r="F360" s="56" t="str">
        <f t="shared" si="2"/>
        <v>PETUGAS.0359/SPK/SE/PML/3172/2026</v>
      </c>
      <c r="G360" s="61" t="s">
        <v>4091</v>
      </c>
      <c r="H360" s="56" t="str">
        <f>VLOOKUP(G360,'MITRA (REFERENSI)'!$A:$Z,16,FALSE)</f>
        <v>317222010290</v>
      </c>
      <c r="I360" s="56" t="str">
        <f>VLOOKUP(G360,'MITRA (REFERENSI)'!$A:$Z,25,FALSE)</f>
        <v>Wiraswasta</v>
      </c>
      <c r="J360" s="55" t="str">
        <f>VLOOKUP(G360,'MITRA (REFERENSI)'!$A:$Z,26,FALSE)</f>
        <v>#REF!</v>
      </c>
      <c r="K360" s="55" t="str">
        <f>VLOOKUP(G360,'MITRA (REFERENSI)'!$A:$Z,15,FALSE)</f>
        <v>+62 813-8302-0507</v>
      </c>
      <c r="L360" s="55" t="str">
        <f>VLOOKUP(G360,'MITRA (REFERENSI)'!$A:$Z,15,FALSE)</f>
        <v>+62 813-8302-0507</v>
      </c>
      <c r="M360" s="55" t="str">
        <f>IF(B360=1,'KELAS (REFERENSI)'!M360,IF(B360=2,'KELAS (REFERENSI)'!M375,IF(B360=3,'KELAS (REFERENSI)'!M390,IF(B360=4,'KELAS (REFERENSI)'!M405,""))))</f>
        <v/>
      </c>
      <c r="N360" s="55" t="str">
        <f>IF(B360=1,'KELAS (REFERENSI)'!N360,IF(B360=2,'KELAS (REFERENSI)'!N375,IF(B360=3,'KELAS (REFERENSI)'!N390,IF(B360=4,'KELAS (REFERENSI)'!N405,""))))</f>
        <v/>
      </c>
      <c r="O360" s="55" t="str">
        <f>IF(B360=1,'KELAS (REFERENSI)'!O360,IF(B360=2,'KELAS (REFERENSI)'!O375,IF(B360=3,'KELAS (REFERENSI)'!O390,IF(B360=4,'KELAS (REFERENSI)'!O405,""))))</f>
        <v/>
      </c>
      <c r="P360" s="55" t="str">
        <f>IF(B360=1,'KELAS (REFERENSI)'!P360,IF(B360=2,'KELAS (REFERENSI)'!P375,IF(B360=3,'KELAS (REFERENSI)'!P390,IF(B360=4,'KELAS (REFERENSI)'!P405,""))))</f>
        <v/>
      </c>
      <c r="Q360" s="55" t="str">
        <f t="shared" si="4"/>
        <v>BPS Kota Jakarta Timur</v>
      </c>
      <c r="R360" s="55" t="str">
        <f t="shared" si="56"/>
        <v>#REF!</v>
      </c>
      <c r="S360" s="55" t="str">
        <f t="shared" ref="S360:T360" si="368">S359</f>
        <v>15 Juni sampai dengan 31 Agustus 2026</v>
      </c>
      <c r="T360" s="55" t="str">
        <f t="shared" si="368"/>
        <v>31 Agustus 2026</v>
      </c>
      <c r="U360" s="59" t="str">
        <f>VLOOKUP(G360,'MITRA (REFERENSI)'!$A:$Z,17,FALSE)</f>
        <v>Subadiramanda@gmail.com</v>
      </c>
      <c r="V360" s="59" t="str">
        <f>VLOOKUP(G360,'MITRA (REFERENSI)'!$A:$Z,11,FALSE)</f>
        <v>Lk</v>
      </c>
      <c r="W360" s="60"/>
      <c r="X360" s="61" t="s">
        <v>7084</v>
      </c>
      <c r="Y360" s="64" t="s">
        <v>4885</v>
      </c>
      <c r="Z360" s="62"/>
      <c r="AA360" s="63"/>
      <c r="AB360" s="62"/>
      <c r="AC360" s="62"/>
      <c r="AD360" s="62"/>
      <c r="AE360" s="62"/>
      <c r="AF360" s="62"/>
      <c r="AG360" s="72"/>
      <c r="AH360" s="72"/>
      <c r="AI360" s="72"/>
      <c r="AJ360" s="72"/>
      <c r="AK360" s="59" t="str">
        <f>VLOOKUP(G360,'MITRA (REFERENSI)'!$A:$Z,5,FALSE)</f>
        <v>Cipinang muara Rt. 006/05</v>
      </c>
      <c r="AL360" s="59" t="str">
        <f>VLOOKUP(G360,'MITRA (REFERENSI)'!$A:$Z,13,FALSE)</f>
        <v>Lainnya</v>
      </c>
      <c r="AM360" s="59" t="str">
        <f>VLOOKUP(G360,'MITRA (REFERENSI)'!$A:$Z,14,FALSE)</f>
        <v>Wiraswasta</v>
      </c>
    </row>
    <row r="361" ht="15.75" customHeight="1">
      <c r="A361" s="53" t="s">
        <v>5423</v>
      </c>
      <c r="B361" s="54">
        <v>1.0</v>
      </c>
      <c r="C361" s="54" t="s">
        <v>4913</v>
      </c>
      <c r="D361" s="55" t="str">
        <f t="shared" si="1"/>
        <v>1L</v>
      </c>
      <c r="E361" s="55" t="str">
        <f>VLOOKUP(D361,'KELAS (REFERENSI)'!$E$1:$J$68,6,FALSE)</f>
        <v>PARK</v>
      </c>
      <c r="F361" s="56" t="str">
        <f t="shared" si="2"/>
        <v>PETUGAS.0360/SPK/SE/PML/3172/2026</v>
      </c>
      <c r="G361" s="61" t="s">
        <v>1639</v>
      </c>
      <c r="H361" s="56" t="str">
        <f>VLOOKUP(G361,'MITRA (REFERENSI)'!$A:$Z,16,FALSE)</f>
        <v>317222091224</v>
      </c>
      <c r="I361" s="56" t="str">
        <f>VLOOKUP(G361,'MITRA (REFERENSI)'!$A:$Z,25,FALSE)</f>
        <v>Wiraswasta</v>
      </c>
      <c r="J361" s="55" t="str">
        <f>VLOOKUP(G361,'MITRA (REFERENSI)'!$A:$Z,26,FALSE)</f>
        <v>#REF!</v>
      </c>
      <c r="K361" s="55" t="str">
        <f>VLOOKUP(G361,'MITRA (REFERENSI)'!$A:$Z,15,FALSE)</f>
        <v>+62 812-8906-8070</v>
      </c>
      <c r="L361" s="55" t="str">
        <f>VLOOKUP(G361,'MITRA (REFERENSI)'!$A:$Z,15,FALSE)</f>
        <v>+62 812-8906-8070</v>
      </c>
      <c r="M361" s="55" t="str">
        <f>IF(B361=1,'KELAS (REFERENSI)'!M361,IF(B361=2,'KELAS (REFERENSI)'!M376,IF(B361=3,'KELAS (REFERENSI)'!M391,IF(B361=4,'KELAS (REFERENSI)'!M406,""))))</f>
        <v/>
      </c>
      <c r="N361" s="55" t="str">
        <f>IF(B361=1,'KELAS (REFERENSI)'!N361,IF(B361=2,'KELAS (REFERENSI)'!N376,IF(B361=3,'KELAS (REFERENSI)'!N391,IF(B361=4,'KELAS (REFERENSI)'!N406,""))))</f>
        <v/>
      </c>
      <c r="O361" s="55" t="str">
        <f>IF(B361=1,'KELAS (REFERENSI)'!O361,IF(B361=2,'KELAS (REFERENSI)'!O376,IF(B361=3,'KELAS (REFERENSI)'!O391,IF(B361=4,'KELAS (REFERENSI)'!O406,""))))</f>
        <v/>
      </c>
      <c r="P361" s="55" t="str">
        <f>IF(B361=1,'KELAS (REFERENSI)'!P361,IF(B361=2,'KELAS (REFERENSI)'!P376,IF(B361=3,'KELAS (REFERENSI)'!P391,IF(B361=4,'KELAS (REFERENSI)'!P406,""))))</f>
        <v/>
      </c>
      <c r="Q361" s="55" t="str">
        <f t="shared" si="4"/>
        <v>BPS Kota Jakarta Timur</v>
      </c>
      <c r="R361" s="55" t="str">
        <f t="shared" si="56"/>
        <v>#REF!</v>
      </c>
      <c r="S361" s="55" t="str">
        <f t="shared" ref="S361:T361" si="369">S360</f>
        <v>15 Juni sampai dengan 31 Agustus 2026</v>
      </c>
      <c r="T361" s="55" t="str">
        <f t="shared" si="369"/>
        <v>31 Agustus 2026</v>
      </c>
      <c r="U361" s="59" t="str">
        <f>VLOOKUP(G361,'MITRA (REFERENSI)'!$A:$Z,17,FALSE)</f>
        <v>Herilontar7270@gmail.com</v>
      </c>
      <c r="V361" s="59" t="str">
        <f>VLOOKUP(G361,'MITRA (REFERENSI)'!$A:$Z,11,FALSE)</f>
        <v>Lk</v>
      </c>
      <c r="W361" s="60"/>
      <c r="X361" s="61" t="s">
        <v>7083</v>
      </c>
      <c r="Y361" s="64" t="s">
        <v>4885</v>
      </c>
      <c r="Z361" s="62"/>
      <c r="AA361" s="63"/>
      <c r="AB361" s="62"/>
      <c r="AC361" s="62"/>
      <c r="AD361" s="62"/>
      <c r="AE361" s="62"/>
      <c r="AF361" s="62"/>
      <c r="AG361" s="72"/>
      <c r="AH361" s="72"/>
      <c r="AI361" s="72"/>
      <c r="AJ361" s="72"/>
      <c r="AK361" s="59" t="str">
        <f>VLOOKUP(G361,'MITRA (REFERENSI)'!$A:$Z,5,FALSE)</f>
        <v>Jl.Cipinang Lontar RT011 RW06</v>
      </c>
      <c r="AL361" s="59" t="str">
        <f>VLOOKUP(G361,'MITRA (REFERENSI)'!$A:$Z,13,FALSE)</f>
        <v>Wiraswasta</v>
      </c>
      <c r="AM361" s="59" t="str">
        <f>VLOOKUP(G361,'MITRA (REFERENSI)'!$A:$Z,14,FALSE)</f>
        <v/>
      </c>
    </row>
    <row r="362" ht="15.75" customHeight="1">
      <c r="A362" s="53" t="s">
        <v>5424</v>
      </c>
      <c r="B362" s="54">
        <v>1.0</v>
      </c>
      <c r="C362" s="54" t="s">
        <v>4913</v>
      </c>
      <c r="D362" s="55" t="str">
        <f t="shared" si="1"/>
        <v>1L</v>
      </c>
      <c r="E362" s="55" t="str">
        <f>VLOOKUP(D362,'KELAS (REFERENSI)'!$E$1:$J$68,6,FALSE)</f>
        <v>PARK</v>
      </c>
      <c r="F362" s="56" t="str">
        <f t="shared" si="2"/>
        <v>PETUGAS.0361/SPK/SE/PML/3172/2026</v>
      </c>
      <c r="G362" s="61" t="s">
        <v>893</v>
      </c>
      <c r="H362" s="56" t="str">
        <f>VLOOKUP(G362,'MITRA (REFERENSI)'!$A:$Z,16,FALSE)</f>
        <v>317222091522</v>
      </c>
      <c r="I362" s="56" t="str">
        <f>VLOOKUP(G362,'MITRA (REFERENSI)'!$A:$Z,25,FALSE)</f>
        <v>Kader PKK / Karang Taruna / Kader Lainnya</v>
      </c>
      <c r="J362" s="55" t="str">
        <f>VLOOKUP(G362,'MITRA (REFERENSI)'!$A:$Z,26,FALSE)</f>
        <v>#REF!</v>
      </c>
      <c r="K362" s="55" t="str">
        <f>VLOOKUP(G362,'MITRA (REFERENSI)'!$A:$Z,15,FALSE)</f>
        <v>+62 815-1949-9298</v>
      </c>
      <c r="L362" s="55" t="str">
        <f>VLOOKUP(G362,'MITRA (REFERENSI)'!$A:$Z,15,FALSE)</f>
        <v>+62 815-1949-9298</v>
      </c>
      <c r="M362" s="55" t="str">
        <f>IF(B362=1,'KELAS (REFERENSI)'!M362,IF(B362=2,'KELAS (REFERENSI)'!M377,IF(B362=3,'KELAS (REFERENSI)'!M392,IF(B362=4,'KELAS (REFERENSI)'!M407,""))))</f>
        <v/>
      </c>
      <c r="N362" s="55" t="str">
        <f>IF(B362=1,'KELAS (REFERENSI)'!N362,IF(B362=2,'KELAS (REFERENSI)'!N377,IF(B362=3,'KELAS (REFERENSI)'!N392,IF(B362=4,'KELAS (REFERENSI)'!N407,""))))</f>
        <v/>
      </c>
      <c r="O362" s="55" t="str">
        <f>IF(B362=1,'KELAS (REFERENSI)'!O362,IF(B362=2,'KELAS (REFERENSI)'!O377,IF(B362=3,'KELAS (REFERENSI)'!O392,IF(B362=4,'KELAS (REFERENSI)'!O407,""))))</f>
        <v/>
      </c>
      <c r="P362" s="55" t="str">
        <f>IF(B362=1,'KELAS (REFERENSI)'!P362,IF(B362=2,'KELAS (REFERENSI)'!P377,IF(B362=3,'KELAS (REFERENSI)'!P392,IF(B362=4,'KELAS (REFERENSI)'!P407,""))))</f>
        <v/>
      </c>
      <c r="Q362" s="55" t="str">
        <f t="shared" si="4"/>
        <v>BPS Kota Jakarta Timur</v>
      </c>
      <c r="R362" s="55" t="str">
        <f t="shared" si="56"/>
        <v>#REF!</v>
      </c>
      <c r="S362" s="55" t="str">
        <f t="shared" ref="S362:T362" si="370">S361</f>
        <v>15 Juni sampai dengan 31 Agustus 2026</v>
      </c>
      <c r="T362" s="55" t="str">
        <f t="shared" si="370"/>
        <v>31 Agustus 2026</v>
      </c>
      <c r="U362" s="59" t="str">
        <f>VLOOKUP(G362,'MITRA (REFERENSI)'!$A:$Z,17,FALSE)</f>
        <v>dewigalang26@gmail.com</v>
      </c>
      <c r="V362" s="59" t="str">
        <f>VLOOKUP(G362,'MITRA (REFERENSI)'!$A:$Z,11,FALSE)</f>
        <v>Pr</v>
      </c>
      <c r="W362" s="60"/>
      <c r="X362" s="61" t="s">
        <v>7084</v>
      </c>
      <c r="Y362" s="64" t="s">
        <v>4885</v>
      </c>
      <c r="Z362" s="62"/>
      <c r="AA362" s="63"/>
      <c r="AB362" s="62"/>
      <c r="AC362" s="62"/>
      <c r="AD362" s="62"/>
      <c r="AE362" s="62"/>
      <c r="AF362" s="62"/>
      <c r="AG362" s="72"/>
      <c r="AH362" s="72"/>
      <c r="AI362" s="72"/>
      <c r="AJ362" s="72"/>
      <c r="AK362" s="59" t="str">
        <f>VLOOKUP(G362,'MITRA (REFERENSI)'!$A:$Z,5,FALSE)</f>
        <v>Jl. Cawang Kapling no.20 RT.10 RW.09</v>
      </c>
      <c r="AL362" s="59" t="str">
        <f>VLOOKUP(G362,'MITRA (REFERENSI)'!$A:$Z,13,FALSE)</f>
        <v>Kader PKK / Karang Taruna / Kader Lainnya</v>
      </c>
      <c r="AM362" s="59" t="str">
        <f>VLOOKUP(G362,'MITRA (REFERENSI)'!$A:$Z,14,FALSE)</f>
        <v/>
      </c>
    </row>
    <row r="363" ht="15.75" customHeight="1">
      <c r="A363" s="53" t="s">
        <v>5425</v>
      </c>
      <c r="B363" s="54">
        <v>1.0</v>
      </c>
      <c r="C363" s="54" t="s">
        <v>4913</v>
      </c>
      <c r="D363" s="55" t="str">
        <f t="shared" si="1"/>
        <v>1L</v>
      </c>
      <c r="E363" s="55" t="str">
        <f>VLOOKUP(D363,'KELAS (REFERENSI)'!$E$1:$J$68,6,FALSE)</f>
        <v>PARK</v>
      </c>
      <c r="F363" s="56" t="str">
        <f t="shared" si="2"/>
        <v>PETUGAS.0362/SPK/SE/PML/3172/2026</v>
      </c>
      <c r="G363" s="61" t="s">
        <v>3906</v>
      </c>
      <c r="H363" s="56" t="str">
        <f>VLOOKUP(G363,'MITRA (REFERENSI)'!$A:$Z,16,FALSE)</f>
        <v>317222100381</v>
      </c>
      <c r="I363" s="56" t="str">
        <f>VLOOKUP(G363,'MITRA (REFERENSI)'!$A:$Z,25,FALSE)</f>
        <v>Kader PKK / Karang Taruna / Kader Lainnya</v>
      </c>
      <c r="J363" s="55" t="str">
        <f>VLOOKUP(G363,'MITRA (REFERENSI)'!$A:$Z,26,FALSE)</f>
        <v>#REF!</v>
      </c>
      <c r="K363" s="55" t="str">
        <f>VLOOKUP(G363,'MITRA (REFERENSI)'!$A:$Z,15,FALSE)</f>
        <v>+62 813-8600-1011</v>
      </c>
      <c r="L363" s="55" t="str">
        <f>VLOOKUP(G363,'MITRA (REFERENSI)'!$A:$Z,15,FALSE)</f>
        <v>+62 813-8600-1011</v>
      </c>
      <c r="M363" s="55" t="str">
        <f>IF(B363=1,'KELAS (REFERENSI)'!M363,IF(B363=2,'KELAS (REFERENSI)'!M378,IF(B363=3,'KELAS (REFERENSI)'!M393,IF(B363=4,'KELAS (REFERENSI)'!M408,""))))</f>
        <v/>
      </c>
      <c r="N363" s="55" t="str">
        <f>IF(B363=1,'KELAS (REFERENSI)'!N363,IF(B363=2,'KELAS (REFERENSI)'!N378,IF(B363=3,'KELAS (REFERENSI)'!N393,IF(B363=4,'KELAS (REFERENSI)'!N408,""))))</f>
        <v/>
      </c>
      <c r="O363" s="55" t="str">
        <f>IF(B363=1,'KELAS (REFERENSI)'!O363,IF(B363=2,'KELAS (REFERENSI)'!O378,IF(B363=3,'KELAS (REFERENSI)'!O393,IF(B363=4,'KELAS (REFERENSI)'!O408,""))))</f>
        <v/>
      </c>
      <c r="P363" s="55" t="str">
        <f>IF(B363=1,'KELAS (REFERENSI)'!P363,IF(B363=2,'KELAS (REFERENSI)'!P378,IF(B363=3,'KELAS (REFERENSI)'!P393,IF(B363=4,'KELAS (REFERENSI)'!P408,""))))</f>
        <v/>
      </c>
      <c r="Q363" s="55" t="str">
        <f t="shared" si="4"/>
        <v>BPS Kota Jakarta Timur</v>
      </c>
      <c r="R363" s="55" t="str">
        <f t="shared" si="56"/>
        <v>#REF!</v>
      </c>
      <c r="S363" s="55" t="str">
        <f t="shared" ref="S363:T363" si="371">S362</f>
        <v>15 Juni sampai dengan 31 Agustus 2026</v>
      </c>
      <c r="T363" s="55" t="str">
        <f t="shared" si="371"/>
        <v>31 Agustus 2026</v>
      </c>
      <c r="U363" s="59" t="str">
        <f>VLOOKUP(G363,'MITRA (REFERENSI)'!$A:$Z,17,FALSE)</f>
        <v>ipehaja79@gmail.com</v>
      </c>
      <c r="V363" s="59" t="str">
        <f>VLOOKUP(G363,'MITRA (REFERENSI)'!$A:$Z,11,FALSE)</f>
        <v>Pr</v>
      </c>
      <c r="W363" s="60"/>
      <c r="X363" s="61" t="s">
        <v>7084</v>
      </c>
      <c r="Y363" s="64" t="s">
        <v>4885</v>
      </c>
      <c r="Z363" s="62"/>
      <c r="AA363" s="63"/>
      <c r="AB363" s="62"/>
      <c r="AC363" s="62"/>
      <c r="AD363" s="62"/>
      <c r="AE363" s="62"/>
      <c r="AF363" s="62"/>
      <c r="AG363" s="72"/>
      <c r="AH363" s="72"/>
      <c r="AI363" s="72"/>
      <c r="AJ363" s="72"/>
      <c r="AK363" s="59" t="str">
        <f>VLOOKUP(G363,'MITRA (REFERENSI)'!$A:$Z,5,FALSE)</f>
        <v>Jl kebon nanas selatan I rt015 rw005 no. 33A</v>
      </c>
      <c r="AL363" s="59" t="str">
        <f>VLOOKUP(G363,'MITRA (REFERENSI)'!$A:$Z,13,FALSE)</f>
        <v>Kader PKK / Karang Taruna / Kader Lainnya</v>
      </c>
      <c r="AM363" s="59" t="str">
        <f>VLOOKUP(G363,'MITRA (REFERENSI)'!$A:$Z,14,FALSE)</f>
        <v/>
      </c>
    </row>
    <row r="364" ht="15.75" customHeight="1">
      <c r="A364" s="53" t="s">
        <v>5426</v>
      </c>
      <c r="B364" s="54">
        <v>1.0</v>
      </c>
      <c r="C364" s="54" t="s">
        <v>4913</v>
      </c>
      <c r="D364" s="55" t="str">
        <f t="shared" si="1"/>
        <v>1L</v>
      </c>
      <c r="E364" s="55" t="str">
        <f>VLOOKUP(D364,'KELAS (REFERENSI)'!$E$1:$J$68,6,FALSE)</f>
        <v>PARK</v>
      </c>
      <c r="F364" s="56" t="str">
        <f t="shared" si="2"/>
        <v>PETUGAS.0363/SPK/SE/PML/3172/2026</v>
      </c>
      <c r="G364" s="61" t="s">
        <v>2837</v>
      </c>
      <c r="H364" s="56" t="str">
        <f>VLOOKUP(G364,'MITRA (REFERENSI)'!$A:$Z,16,FALSE)</f>
        <v>317222091568</v>
      </c>
      <c r="I364" s="56" t="str">
        <f>VLOOKUP(G364,'MITRA (REFERENSI)'!$A:$Z,25,FALSE)</f>
        <v>Ibu Rumah Tangga</v>
      </c>
      <c r="J364" s="55" t="str">
        <f>VLOOKUP(G364,'MITRA (REFERENSI)'!$A:$Z,26,FALSE)</f>
        <v>#REF!</v>
      </c>
      <c r="K364" s="55" t="str">
        <f>VLOOKUP(G364,'MITRA (REFERENSI)'!$A:$Z,15,FALSE)</f>
        <v>+62 815-7477-4253</v>
      </c>
      <c r="L364" s="55" t="str">
        <f>VLOOKUP(G364,'MITRA (REFERENSI)'!$A:$Z,15,FALSE)</f>
        <v>+62 815-7477-4253</v>
      </c>
      <c r="M364" s="55" t="str">
        <f>IF(B364=1,'KELAS (REFERENSI)'!M364,IF(B364=2,'KELAS (REFERENSI)'!M379,IF(B364=3,'KELAS (REFERENSI)'!M394,IF(B364=4,'KELAS (REFERENSI)'!M409,""))))</f>
        <v/>
      </c>
      <c r="N364" s="55" t="str">
        <f>IF(B364=1,'KELAS (REFERENSI)'!N364,IF(B364=2,'KELAS (REFERENSI)'!N379,IF(B364=3,'KELAS (REFERENSI)'!N394,IF(B364=4,'KELAS (REFERENSI)'!N409,""))))</f>
        <v/>
      </c>
      <c r="O364" s="55" t="str">
        <f>IF(B364=1,'KELAS (REFERENSI)'!O364,IF(B364=2,'KELAS (REFERENSI)'!O379,IF(B364=3,'KELAS (REFERENSI)'!O394,IF(B364=4,'KELAS (REFERENSI)'!O409,""))))</f>
        <v/>
      </c>
      <c r="P364" s="55" t="str">
        <f>IF(B364=1,'KELAS (REFERENSI)'!P364,IF(B364=2,'KELAS (REFERENSI)'!P379,IF(B364=3,'KELAS (REFERENSI)'!P394,IF(B364=4,'KELAS (REFERENSI)'!P409,""))))</f>
        <v/>
      </c>
      <c r="Q364" s="55" t="str">
        <f t="shared" si="4"/>
        <v>BPS Kota Jakarta Timur</v>
      </c>
      <c r="R364" s="55" t="str">
        <f t="shared" si="56"/>
        <v>#REF!</v>
      </c>
      <c r="S364" s="55" t="str">
        <f t="shared" ref="S364:T364" si="372">S363</f>
        <v>15 Juni sampai dengan 31 Agustus 2026</v>
      </c>
      <c r="T364" s="55" t="str">
        <f t="shared" si="372"/>
        <v>31 Agustus 2026</v>
      </c>
      <c r="U364" s="59" t="str">
        <f>VLOOKUP(G364,'MITRA (REFERENSI)'!$A:$Z,17,FALSE)</f>
        <v>nurdjayanti6@gmail.com</v>
      </c>
      <c r="V364" s="59" t="str">
        <f>VLOOKUP(G364,'MITRA (REFERENSI)'!$A:$Z,11,FALSE)</f>
        <v>Pr</v>
      </c>
      <c r="W364" s="60"/>
      <c r="X364" s="61" t="s">
        <v>7084</v>
      </c>
      <c r="Y364" s="64" t="s">
        <v>4885</v>
      </c>
      <c r="Z364" s="62"/>
      <c r="AA364" s="63"/>
      <c r="AB364" s="62"/>
      <c r="AC364" s="62"/>
      <c r="AD364" s="62"/>
      <c r="AE364" s="62"/>
      <c r="AF364" s="62"/>
      <c r="AG364" s="72"/>
      <c r="AH364" s="72"/>
      <c r="AI364" s="72"/>
      <c r="AJ364" s="72"/>
      <c r="AK364" s="59" t="str">
        <f>VLOOKUP(G364,'MITRA (REFERENSI)'!$A:$Z,5,FALSE)</f>
        <v>Jl.Tanah manisan RT 9/3 Kel Cipinang Cempedak kec.Jatinegara</v>
      </c>
      <c r="AL364" s="59" t="str">
        <f>VLOOKUP(G364,'MITRA (REFERENSI)'!$A:$Z,13,FALSE)</f>
        <v>Lainnya</v>
      </c>
      <c r="AM364" s="59" t="str">
        <f>VLOOKUP(G364,'MITRA (REFERENSI)'!$A:$Z,14,FALSE)</f>
        <v>Ibu Rumah Tangga</v>
      </c>
    </row>
    <row r="365" ht="15.75" customHeight="1">
      <c r="A365" s="53" t="s">
        <v>5427</v>
      </c>
      <c r="B365" s="54">
        <v>1.0</v>
      </c>
      <c r="C365" s="54" t="s">
        <v>4913</v>
      </c>
      <c r="D365" s="55" t="str">
        <f t="shared" si="1"/>
        <v>1L</v>
      </c>
      <c r="E365" s="55" t="str">
        <f>VLOOKUP(D365,'KELAS (REFERENSI)'!$E$1:$J$68,6,FALSE)</f>
        <v>PARK</v>
      </c>
      <c r="F365" s="56" t="str">
        <f t="shared" si="2"/>
        <v>PETUGAS.0364/SPK/SE/PML/3172/2026</v>
      </c>
      <c r="G365" s="61" t="s">
        <v>3034</v>
      </c>
      <c r="H365" s="56" t="str">
        <f>VLOOKUP(G365,'MITRA (REFERENSI)'!$A:$Z,16,FALSE)</f>
        <v>317222091505</v>
      </c>
      <c r="I365" s="56" t="str">
        <f>VLOOKUP(G365,'MITRA (REFERENSI)'!$A:$Z,25,FALSE)</f>
        <v>Kader PKK / Karang Taruna / Kader Lainnya</v>
      </c>
      <c r="J365" s="55" t="str">
        <f>VLOOKUP(G365,'MITRA (REFERENSI)'!$A:$Z,26,FALSE)</f>
        <v>#REF!</v>
      </c>
      <c r="K365" s="55" t="str">
        <f>VLOOKUP(G365,'MITRA (REFERENSI)'!$A:$Z,15,FALSE)</f>
        <v>+62 813-8248-1980</v>
      </c>
      <c r="L365" s="55" t="str">
        <f>VLOOKUP(G365,'MITRA (REFERENSI)'!$A:$Z,15,FALSE)</f>
        <v>+62 813-8248-1980</v>
      </c>
      <c r="M365" s="55" t="str">
        <f>IF(B365=1,'KELAS (REFERENSI)'!M365,IF(B365=2,'KELAS (REFERENSI)'!M380,IF(B365=3,'KELAS (REFERENSI)'!M395,IF(B365=4,'KELAS (REFERENSI)'!M410,""))))</f>
        <v/>
      </c>
      <c r="N365" s="55" t="str">
        <f>IF(B365=1,'KELAS (REFERENSI)'!N365,IF(B365=2,'KELAS (REFERENSI)'!N380,IF(B365=3,'KELAS (REFERENSI)'!N395,IF(B365=4,'KELAS (REFERENSI)'!N410,""))))</f>
        <v/>
      </c>
      <c r="O365" s="55" t="str">
        <f>IF(B365=1,'KELAS (REFERENSI)'!O365,IF(B365=2,'KELAS (REFERENSI)'!O380,IF(B365=3,'KELAS (REFERENSI)'!O395,IF(B365=4,'KELAS (REFERENSI)'!O410,""))))</f>
        <v/>
      </c>
      <c r="P365" s="55" t="str">
        <f>IF(B365=1,'KELAS (REFERENSI)'!P365,IF(B365=2,'KELAS (REFERENSI)'!P380,IF(B365=3,'KELAS (REFERENSI)'!P395,IF(B365=4,'KELAS (REFERENSI)'!P410,""))))</f>
        <v/>
      </c>
      <c r="Q365" s="55" t="str">
        <f t="shared" si="4"/>
        <v>BPS Kota Jakarta Timur</v>
      </c>
      <c r="R365" s="55" t="str">
        <f t="shared" si="56"/>
        <v>#REF!</v>
      </c>
      <c r="S365" s="55" t="str">
        <f t="shared" ref="S365:T365" si="373">S364</f>
        <v>15 Juni sampai dengan 31 Agustus 2026</v>
      </c>
      <c r="T365" s="55" t="str">
        <f t="shared" si="373"/>
        <v>31 Agustus 2026</v>
      </c>
      <c r="U365" s="59" t="str">
        <f>VLOOKUP(G365,'MITRA (REFERENSI)'!$A:$Z,17,FALSE)</f>
        <v>nuryantie80@gmail.com</v>
      </c>
      <c r="V365" s="59" t="str">
        <f>VLOOKUP(G365,'MITRA (REFERENSI)'!$A:$Z,11,FALSE)</f>
        <v>Pr</v>
      </c>
      <c r="W365" s="60"/>
      <c r="X365" s="61" t="s">
        <v>7084</v>
      </c>
      <c r="Y365" s="64" t="s">
        <v>4885</v>
      </c>
      <c r="Z365" s="62"/>
      <c r="AA365" s="63"/>
      <c r="AB365" s="62"/>
      <c r="AC365" s="62"/>
      <c r="AD365" s="62"/>
      <c r="AE365" s="62"/>
      <c r="AF365" s="62"/>
      <c r="AG365" s="72"/>
      <c r="AH365" s="72"/>
      <c r="AI365" s="72"/>
      <c r="AJ365" s="72"/>
      <c r="AK365" s="59" t="str">
        <f>VLOOKUP(G365,'MITRA (REFERENSI)'!$A:$Z,5,FALSE)</f>
        <v>Jl.Permata II RT 004/ RW 006</v>
      </c>
      <c r="AL365" s="59" t="str">
        <f>VLOOKUP(G365,'MITRA (REFERENSI)'!$A:$Z,13,FALSE)</f>
        <v>Kader PKK / Karang Taruna / Kader Lainnya</v>
      </c>
      <c r="AM365" s="59" t="str">
        <f>VLOOKUP(G365,'MITRA (REFERENSI)'!$A:$Z,14,FALSE)</f>
        <v/>
      </c>
    </row>
    <row r="366" ht="15.75" customHeight="1">
      <c r="A366" s="53" t="s">
        <v>5428</v>
      </c>
      <c r="B366" s="67">
        <v>1.0</v>
      </c>
      <c r="C366" s="67" t="s">
        <v>4913</v>
      </c>
      <c r="D366" s="55" t="str">
        <f t="shared" si="1"/>
        <v>1L</v>
      </c>
      <c r="E366" s="55" t="str">
        <f>VLOOKUP(D366,'KELAS (REFERENSI)'!$E$1:$J$68,6,FALSE)</f>
        <v>PARK</v>
      </c>
      <c r="F366" s="56" t="str">
        <f t="shared" si="2"/>
        <v>PETUGAS.0365/SPK/SE/PML/3172/2026</v>
      </c>
      <c r="G366" s="68" t="s">
        <v>7094</v>
      </c>
      <c r="H366" s="56" t="str">
        <f>VLOOKUP(G366,'MITRA (REFERENSI)'!$A:$Z,16,FALSE)</f>
        <v>#N/A</v>
      </c>
      <c r="I366" s="56" t="str">
        <f>VLOOKUP(G366,'MITRA (REFERENSI)'!$A:$Z,25,FALSE)</f>
        <v>#N/A</v>
      </c>
      <c r="J366" s="55" t="str">
        <f>VLOOKUP(G366,'MITRA (REFERENSI)'!$A:$Z,26,FALSE)</f>
        <v>#N/A</v>
      </c>
      <c r="K366" s="55" t="str">
        <f>VLOOKUP(G366,'MITRA (REFERENSI)'!$A:$Z,15,FALSE)</f>
        <v>#N/A</v>
      </c>
      <c r="L366" s="55" t="str">
        <f>VLOOKUP(G366,'MITRA (REFERENSI)'!$A:$Z,15,FALSE)</f>
        <v>#N/A</v>
      </c>
      <c r="M366" s="55" t="str">
        <f>IF(B366=1,'KELAS (REFERENSI)'!M366,IF(B366=2,'KELAS (REFERENSI)'!M381,IF(B366=3,'KELAS (REFERENSI)'!M396,IF(B366=4,'KELAS (REFERENSI)'!M411,""))))</f>
        <v/>
      </c>
      <c r="N366" s="55" t="str">
        <f>IF(B366=1,'KELAS (REFERENSI)'!N366,IF(B366=2,'KELAS (REFERENSI)'!N381,IF(B366=3,'KELAS (REFERENSI)'!N396,IF(B366=4,'KELAS (REFERENSI)'!N411,""))))</f>
        <v/>
      </c>
      <c r="O366" s="55" t="str">
        <f>IF(B366=1,'KELAS (REFERENSI)'!O366,IF(B366=2,'KELAS (REFERENSI)'!O381,IF(B366=3,'KELAS (REFERENSI)'!O396,IF(B366=4,'KELAS (REFERENSI)'!O411,""))))</f>
        <v/>
      </c>
      <c r="P366" s="55" t="str">
        <f>IF(B366=1,'KELAS (REFERENSI)'!P366,IF(B366=2,'KELAS (REFERENSI)'!P381,IF(B366=3,'KELAS (REFERENSI)'!P396,IF(B366=4,'KELAS (REFERENSI)'!P411,""))))</f>
        <v/>
      </c>
      <c r="Q366" s="55" t="str">
        <f t="shared" si="4"/>
        <v>BPS Kota Jakarta Timur</v>
      </c>
      <c r="R366" s="55" t="str">
        <f t="shared" si="56"/>
        <v>#REF!</v>
      </c>
      <c r="S366" s="55" t="str">
        <f t="shared" ref="S366:T366" si="374">S365</f>
        <v>15 Juni sampai dengan 31 Agustus 2026</v>
      </c>
      <c r="T366" s="55" t="str">
        <f t="shared" si="374"/>
        <v>31 Agustus 2026</v>
      </c>
      <c r="U366" s="69" t="str">
        <f>VLOOKUP(G366,'MITRA (REFERENSI)'!$A:$Z,17,FALSE)</f>
        <v>#N/A</v>
      </c>
      <c r="V366" s="59" t="str">
        <f>VLOOKUP(G366,'MITRA (REFERENSI)'!$A:$Z,11,FALSE)</f>
        <v>#N/A</v>
      </c>
      <c r="W366" s="60"/>
      <c r="X366" s="61" t="s">
        <v>4825</v>
      </c>
      <c r="Y366" s="70" t="s">
        <v>5062</v>
      </c>
      <c r="Z366" s="62"/>
      <c r="AA366" s="71" t="str">
        <f>VLOOKUP(G366,'PEGAWAI (REFERENSI)'!$A:$E,4,FALSE)</f>
        <v>#N/A</v>
      </c>
      <c r="AB366" s="62"/>
      <c r="AC366" s="62"/>
      <c r="AD366" s="62"/>
      <c r="AE366" s="62"/>
      <c r="AF366" s="62"/>
      <c r="AG366" s="72"/>
      <c r="AH366" s="72"/>
      <c r="AI366" s="72"/>
      <c r="AJ366" s="72"/>
      <c r="AK366" s="59" t="str">
        <f>VLOOKUP(G366,'MITRA (REFERENSI)'!$A:$Z,5,FALSE)</f>
        <v>#N/A</v>
      </c>
      <c r="AL366" s="59" t="str">
        <f>VLOOKUP(G366,'MITRA (REFERENSI)'!$A:$Z,13,FALSE)</f>
        <v>#N/A</v>
      </c>
      <c r="AM366" s="59" t="str">
        <f>VLOOKUP(G366,'MITRA (REFERENSI)'!$A:$Z,14,FALSE)</f>
        <v>#N/A</v>
      </c>
    </row>
    <row r="367" ht="15.75" customHeight="1">
      <c r="A367" s="53" t="s">
        <v>5429</v>
      </c>
      <c r="B367" s="67">
        <v>1.0</v>
      </c>
      <c r="C367" s="67" t="s">
        <v>4913</v>
      </c>
      <c r="D367" s="55" t="str">
        <f t="shared" si="1"/>
        <v>1L</v>
      </c>
      <c r="E367" s="55" t="str">
        <f>VLOOKUP(D367,'KELAS (REFERENSI)'!$E$1:$J$68,6,FALSE)</f>
        <v>PARK</v>
      </c>
      <c r="F367" s="56" t="str">
        <f t="shared" si="2"/>
        <v>PETUGAS.0366/SPK/SE/PML/3172/2026</v>
      </c>
      <c r="G367" s="68" t="s">
        <v>5035</v>
      </c>
      <c r="H367" s="56" t="str">
        <f>VLOOKUP(G367,'MITRA (REFERENSI)'!$A:$Z,16,FALSE)</f>
        <v>#N/A</v>
      </c>
      <c r="I367" s="56" t="str">
        <f>VLOOKUP(G367,'MITRA (REFERENSI)'!$A:$Z,25,FALSE)</f>
        <v>#N/A</v>
      </c>
      <c r="J367" s="55" t="str">
        <f>VLOOKUP(G367,'MITRA (REFERENSI)'!$A:$Z,26,FALSE)</f>
        <v>#N/A</v>
      </c>
      <c r="K367" s="55" t="str">
        <f>VLOOKUP(G367,'MITRA (REFERENSI)'!$A:$Z,15,FALSE)</f>
        <v>#N/A</v>
      </c>
      <c r="L367" s="55" t="str">
        <f>VLOOKUP(G367,'MITRA (REFERENSI)'!$A:$Z,15,FALSE)</f>
        <v>#N/A</v>
      </c>
      <c r="M367" s="55" t="str">
        <f>IF(B367=1,'KELAS (REFERENSI)'!M367,IF(B367=2,'KELAS (REFERENSI)'!M382,IF(B367=3,'KELAS (REFERENSI)'!M397,IF(B367=4,'KELAS (REFERENSI)'!M412,""))))</f>
        <v/>
      </c>
      <c r="N367" s="55" t="str">
        <f>IF(B367=1,'KELAS (REFERENSI)'!N367,IF(B367=2,'KELAS (REFERENSI)'!N382,IF(B367=3,'KELAS (REFERENSI)'!N397,IF(B367=4,'KELAS (REFERENSI)'!N412,""))))</f>
        <v/>
      </c>
      <c r="O367" s="55" t="str">
        <f>IF(B367=1,'KELAS (REFERENSI)'!O367,IF(B367=2,'KELAS (REFERENSI)'!O382,IF(B367=3,'KELAS (REFERENSI)'!O397,IF(B367=4,'KELAS (REFERENSI)'!O412,""))))</f>
        <v/>
      </c>
      <c r="P367" s="55" t="str">
        <f>IF(B367=1,'KELAS (REFERENSI)'!P367,IF(B367=2,'KELAS (REFERENSI)'!P382,IF(B367=3,'KELAS (REFERENSI)'!P397,IF(B367=4,'KELAS (REFERENSI)'!P412,""))))</f>
        <v/>
      </c>
      <c r="Q367" s="55" t="str">
        <f t="shared" si="4"/>
        <v>BPS Kota Jakarta Timur</v>
      </c>
      <c r="R367" s="55" t="str">
        <f t="shared" si="56"/>
        <v>#REF!</v>
      </c>
      <c r="S367" s="55" t="str">
        <f t="shared" ref="S367:T367" si="375">S366</f>
        <v>15 Juni sampai dengan 31 Agustus 2026</v>
      </c>
      <c r="T367" s="55" t="str">
        <f t="shared" si="375"/>
        <v>31 Agustus 2026</v>
      </c>
      <c r="U367" s="69" t="str">
        <f>VLOOKUP(G367,'MITRA (REFERENSI)'!$A:$Z,17,FALSE)</f>
        <v>#N/A</v>
      </c>
      <c r="V367" s="59" t="str">
        <f>VLOOKUP(G367,'MITRA (REFERENSI)'!$A:$Z,11,FALSE)</f>
        <v>#N/A</v>
      </c>
      <c r="W367" s="60"/>
      <c r="X367" s="61" t="s">
        <v>4824</v>
      </c>
      <c r="Y367" s="70" t="s">
        <v>5062</v>
      </c>
      <c r="Z367" s="62"/>
      <c r="AA367" s="71" t="str">
        <f>VLOOKUP(G367,'PEGAWAI (REFERENSI)'!$A:$E,4,FALSE)</f>
        <v>Golongan VII/VII</v>
      </c>
      <c r="AB367" s="62"/>
      <c r="AC367" s="62"/>
      <c r="AD367" s="62"/>
      <c r="AE367" s="62"/>
      <c r="AF367" s="62"/>
      <c r="AG367" s="72"/>
      <c r="AH367" s="72"/>
      <c r="AI367" s="72"/>
      <c r="AJ367" s="72"/>
      <c r="AK367" s="59" t="str">
        <f>VLOOKUP(G367,'MITRA (REFERENSI)'!$A:$Z,5,FALSE)</f>
        <v>#N/A</v>
      </c>
      <c r="AL367" s="59" t="str">
        <f>VLOOKUP(G367,'MITRA (REFERENSI)'!$A:$Z,13,FALSE)</f>
        <v>#N/A</v>
      </c>
      <c r="AM367" s="59" t="str">
        <f>VLOOKUP(G367,'MITRA (REFERENSI)'!$A:$Z,14,FALSE)</f>
        <v>#N/A</v>
      </c>
    </row>
    <row r="368" ht="15.75" customHeight="1">
      <c r="A368" s="53" t="s">
        <v>5430</v>
      </c>
      <c r="B368" s="67">
        <v>1.0</v>
      </c>
      <c r="C368" s="67" t="s">
        <v>4913</v>
      </c>
      <c r="D368" s="55" t="str">
        <f t="shared" si="1"/>
        <v>1L</v>
      </c>
      <c r="E368" s="55" t="str">
        <f>VLOOKUP(D368,'KELAS (REFERENSI)'!$E$1:$J$68,6,FALSE)</f>
        <v>PARK</v>
      </c>
      <c r="F368" s="56" t="str">
        <f t="shared" si="2"/>
        <v>PETUGAS.0367/SPK/SE/PML/3172/2026</v>
      </c>
      <c r="G368" s="68" t="s">
        <v>4957</v>
      </c>
      <c r="H368" s="56" t="str">
        <f>VLOOKUP(G368,'MITRA (REFERENSI)'!$A:$Z,16,FALSE)</f>
        <v>#N/A</v>
      </c>
      <c r="I368" s="56" t="str">
        <f>VLOOKUP(G368,'MITRA (REFERENSI)'!$A:$Z,25,FALSE)</f>
        <v>#N/A</v>
      </c>
      <c r="J368" s="55" t="str">
        <f>VLOOKUP(G368,'MITRA (REFERENSI)'!$A:$Z,26,FALSE)</f>
        <v>#N/A</v>
      </c>
      <c r="K368" s="55" t="str">
        <f>VLOOKUP(G368,'MITRA (REFERENSI)'!$A:$Z,15,FALSE)</f>
        <v>#N/A</v>
      </c>
      <c r="L368" s="55" t="str">
        <f>VLOOKUP(G368,'MITRA (REFERENSI)'!$A:$Z,15,FALSE)</f>
        <v>#N/A</v>
      </c>
      <c r="M368" s="55" t="str">
        <f>IF(B368=1,'KELAS (REFERENSI)'!M368,IF(B368=2,'KELAS (REFERENSI)'!M383,IF(B368=3,'KELAS (REFERENSI)'!M398,IF(B368=4,'KELAS (REFERENSI)'!M413,""))))</f>
        <v/>
      </c>
      <c r="N368" s="55" t="str">
        <f>IF(B368=1,'KELAS (REFERENSI)'!N368,IF(B368=2,'KELAS (REFERENSI)'!N383,IF(B368=3,'KELAS (REFERENSI)'!N398,IF(B368=4,'KELAS (REFERENSI)'!N413,""))))</f>
        <v/>
      </c>
      <c r="O368" s="55" t="str">
        <f>IF(B368=1,'KELAS (REFERENSI)'!O368,IF(B368=2,'KELAS (REFERENSI)'!O383,IF(B368=3,'KELAS (REFERENSI)'!O398,IF(B368=4,'KELAS (REFERENSI)'!O413,""))))</f>
        <v/>
      </c>
      <c r="P368" s="55" t="str">
        <f>IF(B368=1,'KELAS (REFERENSI)'!P368,IF(B368=2,'KELAS (REFERENSI)'!P383,IF(B368=3,'KELAS (REFERENSI)'!P398,IF(B368=4,'KELAS (REFERENSI)'!P413,""))))</f>
        <v/>
      </c>
      <c r="Q368" s="55" t="str">
        <f t="shared" si="4"/>
        <v>BPS Kota Jakarta Timur</v>
      </c>
      <c r="R368" s="55" t="str">
        <f t="shared" si="56"/>
        <v>#REF!</v>
      </c>
      <c r="S368" s="55" t="str">
        <f t="shared" ref="S368:T368" si="376">S367</f>
        <v>15 Juni sampai dengan 31 Agustus 2026</v>
      </c>
      <c r="T368" s="55" t="str">
        <f t="shared" si="376"/>
        <v>31 Agustus 2026</v>
      </c>
      <c r="U368" s="69" t="str">
        <f>VLOOKUP(G368,'MITRA (REFERENSI)'!$A:$Z,17,FALSE)</f>
        <v>#N/A</v>
      </c>
      <c r="V368" s="59" t="str">
        <f>VLOOKUP(G368,'MITRA (REFERENSI)'!$A:$Z,11,FALSE)</f>
        <v>#N/A</v>
      </c>
      <c r="W368" s="60"/>
      <c r="X368" s="61" t="s">
        <v>4824</v>
      </c>
      <c r="Y368" s="70" t="s">
        <v>5062</v>
      </c>
      <c r="Z368" s="62"/>
      <c r="AA368" s="71" t="str">
        <f>VLOOKUP(G368,'PEGAWAI (REFERENSI)'!$A:$E,4,FALSE)</f>
        <v>Pembina/IV/a</v>
      </c>
      <c r="AB368" s="62"/>
      <c r="AC368" s="62"/>
      <c r="AD368" s="62"/>
      <c r="AE368" s="62"/>
      <c r="AF368" s="62"/>
      <c r="AG368" s="72"/>
      <c r="AH368" s="72"/>
      <c r="AI368" s="72"/>
      <c r="AJ368" s="72"/>
      <c r="AK368" s="59" t="str">
        <f>VLOOKUP(G368,'MITRA (REFERENSI)'!$A:$Z,5,FALSE)</f>
        <v>#N/A</v>
      </c>
      <c r="AL368" s="59" t="str">
        <f>VLOOKUP(G368,'MITRA (REFERENSI)'!$A:$Z,13,FALSE)</f>
        <v>#N/A</v>
      </c>
      <c r="AM368" s="59" t="str">
        <f>VLOOKUP(G368,'MITRA (REFERENSI)'!$A:$Z,14,FALSE)</f>
        <v>#N/A</v>
      </c>
    </row>
    <row r="369" ht="15.75" customHeight="1">
      <c r="A369" s="53" t="s">
        <v>5431</v>
      </c>
      <c r="B369" s="54">
        <v>1.0</v>
      </c>
      <c r="C369" s="54" t="s">
        <v>4914</v>
      </c>
      <c r="D369" s="55" t="str">
        <f t="shared" si="1"/>
        <v>1M</v>
      </c>
      <c r="E369" s="55" t="str">
        <f>VLOOKUP(D369,'KELAS (REFERENSI)'!$E$1:$J$68,6,FALSE)</f>
        <v>PARK</v>
      </c>
      <c r="F369" s="56" t="str">
        <f t="shared" si="2"/>
        <v>PETUGAS.0368/SPK/SE/PML/3172/2026</v>
      </c>
      <c r="G369" s="61" t="s">
        <v>2021</v>
      </c>
      <c r="H369" s="56" t="str">
        <f>VLOOKUP(G369,'MITRA (REFERENSI)'!$A:$Z,16,FALSE)</f>
        <v>317222091492</v>
      </c>
      <c r="I369" s="56" t="str">
        <f>VLOOKUP(G369,'MITRA (REFERENSI)'!$A:$Z,25,FALSE)</f>
        <v>Kader PKK / Karang Taruna / Kader Lainnya</v>
      </c>
      <c r="J369" s="55" t="str">
        <f>VLOOKUP(G369,'MITRA (REFERENSI)'!$A:$Z,26,FALSE)</f>
        <v>#REF!</v>
      </c>
      <c r="K369" s="55" t="str">
        <f>VLOOKUP(G369,'MITRA (REFERENSI)'!$A:$Z,15,FALSE)</f>
        <v>+62 812-8550-2592</v>
      </c>
      <c r="L369" s="55" t="str">
        <f>VLOOKUP(G369,'MITRA (REFERENSI)'!$A:$Z,15,FALSE)</f>
        <v>+62 812-8550-2592</v>
      </c>
      <c r="M369" s="55" t="str">
        <f>IF(B369=1,'KELAS (REFERENSI)'!M369,IF(B369=2,'KELAS (REFERENSI)'!M384,IF(B369=3,'KELAS (REFERENSI)'!M399,IF(B369=4,'KELAS (REFERENSI)'!M414,""))))</f>
        <v/>
      </c>
      <c r="N369" s="55" t="str">
        <f>IF(B369=1,'KELAS (REFERENSI)'!N369,IF(B369=2,'KELAS (REFERENSI)'!N384,IF(B369=3,'KELAS (REFERENSI)'!N399,IF(B369=4,'KELAS (REFERENSI)'!N414,""))))</f>
        <v/>
      </c>
      <c r="O369" s="55" t="str">
        <f>IF(B369=1,'KELAS (REFERENSI)'!O369,IF(B369=2,'KELAS (REFERENSI)'!O384,IF(B369=3,'KELAS (REFERENSI)'!O399,IF(B369=4,'KELAS (REFERENSI)'!O414,""))))</f>
        <v/>
      </c>
      <c r="P369" s="55" t="str">
        <f>IF(B369=1,'KELAS (REFERENSI)'!P369,IF(B369=2,'KELAS (REFERENSI)'!P384,IF(B369=3,'KELAS (REFERENSI)'!P399,IF(B369=4,'KELAS (REFERENSI)'!P414,""))))</f>
        <v/>
      </c>
      <c r="Q369" s="55" t="str">
        <f t="shared" si="4"/>
        <v>BPS Kota Jakarta Timur</v>
      </c>
      <c r="R369" s="55" t="str">
        <f t="shared" si="56"/>
        <v>#REF!</v>
      </c>
      <c r="S369" s="55" t="str">
        <f t="shared" ref="S369:T369" si="377">S368</f>
        <v>15 Juni sampai dengan 31 Agustus 2026</v>
      </c>
      <c r="T369" s="55" t="str">
        <f t="shared" si="377"/>
        <v>31 Agustus 2026</v>
      </c>
      <c r="U369" s="59" t="str">
        <f>VLOOKUP(G369,'MITRA (REFERENSI)'!$A:$Z,17,FALSE)</f>
        <v>komsatunendriyanto@gmail.com</v>
      </c>
      <c r="V369" s="59" t="str">
        <f>VLOOKUP(G369,'MITRA (REFERENSI)'!$A:$Z,11,FALSE)</f>
        <v>Pr</v>
      </c>
      <c r="W369" s="60"/>
      <c r="X369" s="61" t="s">
        <v>7084</v>
      </c>
      <c r="Y369" s="64" t="s">
        <v>4885</v>
      </c>
      <c r="Z369" s="62"/>
      <c r="AA369" s="63"/>
      <c r="AB369" s="62"/>
      <c r="AC369" s="62"/>
      <c r="AD369" s="62"/>
      <c r="AE369" s="62"/>
      <c r="AF369" s="62"/>
      <c r="AG369" s="72"/>
      <c r="AH369" s="72"/>
      <c r="AI369" s="72"/>
      <c r="AJ369" s="72"/>
      <c r="AK369" s="59" t="str">
        <f>VLOOKUP(G369,'MITRA (REFERENSI)'!$A:$Z,5,FALSE)</f>
        <v>Jl.permata2rt004/06 no 11</v>
      </c>
      <c r="AL369" s="59" t="str">
        <f>VLOOKUP(G369,'MITRA (REFERENSI)'!$A:$Z,13,FALSE)</f>
        <v>Kader PKK / Karang Taruna / Kader Lainnya</v>
      </c>
      <c r="AM369" s="59" t="str">
        <f>VLOOKUP(G369,'MITRA (REFERENSI)'!$A:$Z,14,FALSE)</f>
        <v/>
      </c>
    </row>
    <row r="370" ht="15.75" customHeight="1">
      <c r="A370" s="53" t="s">
        <v>5432</v>
      </c>
      <c r="B370" s="54">
        <v>1.0</v>
      </c>
      <c r="C370" s="54" t="s">
        <v>4914</v>
      </c>
      <c r="D370" s="55" t="str">
        <f t="shared" si="1"/>
        <v>1M</v>
      </c>
      <c r="E370" s="55" t="str">
        <f>VLOOKUP(D370,'KELAS (REFERENSI)'!$E$1:$J$68,6,FALSE)</f>
        <v>PARK</v>
      </c>
      <c r="F370" s="56" t="str">
        <f t="shared" si="2"/>
        <v>PETUGAS.0369/SPK/SE/PML/3172/2026</v>
      </c>
      <c r="G370" s="61" t="s">
        <v>265</v>
      </c>
      <c r="H370" s="56" t="str">
        <f>VLOOKUP(G370,'MITRA (REFERENSI)'!$A:$Z,16,FALSE)</f>
        <v>317222091606</v>
      </c>
      <c r="I370" s="56" t="str">
        <f>VLOOKUP(G370,'MITRA (REFERENSI)'!$A:$Z,25,FALSE)</f>
        <v>Belum Bekerja</v>
      </c>
      <c r="J370" s="55" t="str">
        <f>VLOOKUP(G370,'MITRA (REFERENSI)'!$A:$Z,26,FALSE)</f>
        <v>#REF!</v>
      </c>
      <c r="K370" s="55" t="str">
        <f>VLOOKUP(G370,'MITRA (REFERENSI)'!$A:$Z,15,FALSE)</f>
        <v>+62 813-8138-9910</v>
      </c>
      <c r="L370" s="55" t="str">
        <f>VLOOKUP(G370,'MITRA (REFERENSI)'!$A:$Z,15,FALSE)</f>
        <v>+62 813-8138-9910</v>
      </c>
      <c r="M370" s="55" t="str">
        <f>IF(B370=1,'KELAS (REFERENSI)'!M370,IF(B370=2,'KELAS (REFERENSI)'!M385,IF(B370=3,'KELAS (REFERENSI)'!M400,IF(B370=4,'KELAS (REFERENSI)'!M415,""))))</f>
        <v/>
      </c>
      <c r="N370" s="55" t="str">
        <f>IF(B370=1,'KELAS (REFERENSI)'!N370,IF(B370=2,'KELAS (REFERENSI)'!N385,IF(B370=3,'KELAS (REFERENSI)'!N400,IF(B370=4,'KELAS (REFERENSI)'!N415,""))))</f>
        <v/>
      </c>
      <c r="O370" s="55" t="str">
        <f>IF(B370=1,'KELAS (REFERENSI)'!O370,IF(B370=2,'KELAS (REFERENSI)'!O385,IF(B370=3,'KELAS (REFERENSI)'!O400,IF(B370=4,'KELAS (REFERENSI)'!O415,""))))</f>
        <v/>
      </c>
      <c r="P370" s="55" t="str">
        <f>IF(B370=1,'KELAS (REFERENSI)'!P370,IF(B370=2,'KELAS (REFERENSI)'!P385,IF(B370=3,'KELAS (REFERENSI)'!P400,IF(B370=4,'KELAS (REFERENSI)'!P415,""))))</f>
        <v/>
      </c>
      <c r="Q370" s="55" t="str">
        <f t="shared" si="4"/>
        <v>BPS Kota Jakarta Timur</v>
      </c>
      <c r="R370" s="55" t="str">
        <f t="shared" si="56"/>
        <v>#REF!</v>
      </c>
      <c r="S370" s="55" t="str">
        <f t="shared" ref="S370:T370" si="378">S369</f>
        <v>15 Juni sampai dengan 31 Agustus 2026</v>
      </c>
      <c r="T370" s="55" t="str">
        <f t="shared" si="378"/>
        <v>31 Agustus 2026</v>
      </c>
      <c r="U370" s="59" t="str">
        <f>VLOOKUP(G370,'MITRA (REFERENSI)'!$A:$Z,17,FALSE)</f>
        <v>alvian.rp@gmail.com</v>
      </c>
      <c r="V370" s="59" t="str">
        <f>VLOOKUP(G370,'MITRA (REFERENSI)'!$A:$Z,11,FALSE)</f>
        <v>Lk</v>
      </c>
      <c r="W370" s="60"/>
      <c r="X370" s="61" t="s">
        <v>7083</v>
      </c>
      <c r="Y370" s="64" t="s">
        <v>4885</v>
      </c>
      <c r="Z370" s="62"/>
      <c r="AA370" s="63"/>
      <c r="AB370" s="62"/>
      <c r="AC370" s="62"/>
      <c r="AD370" s="62"/>
      <c r="AE370" s="62"/>
      <c r="AF370" s="62"/>
      <c r="AG370" s="72"/>
      <c r="AH370" s="72"/>
      <c r="AI370" s="72"/>
      <c r="AJ370" s="72"/>
      <c r="AK370" s="59" t="str">
        <f>VLOOKUP(G370,'MITRA (REFERENSI)'!$A:$Z,5,FALSE)</f>
        <v>Jl. Kebon Nanas II</v>
      </c>
      <c r="AL370" s="59" t="str">
        <f>VLOOKUP(G370,'MITRA (REFERENSI)'!$A:$Z,13,FALSE)</f>
        <v>Lainnya</v>
      </c>
      <c r="AM370" s="59" t="str">
        <f>VLOOKUP(G370,'MITRA (REFERENSI)'!$A:$Z,14,FALSE)</f>
        <v>Belum Bekerja</v>
      </c>
    </row>
    <row r="371" ht="15.75" customHeight="1">
      <c r="A371" s="53" t="s">
        <v>5433</v>
      </c>
      <c r="B371" s="54">
        <v>1.0</v>
      </c>
      <c r="C371" s="54" t="s">
        <v>4914</v>
      </c>
      <c r="D371" s="55" t="str">
        <f t="shared" si="1"/>
        <v>1M</v>
      </c>
      <c r="E371" s="55" t="str">
        <f>VLOOKUP(D371,'KELAS (REFERENSI)'!$E$1:$J$68,6,FALSE)</f>
        <v>PARK</v>
      </c>
      <c r="F371" s="56" t="str">
        <f t="shared" si="2"/>
        <v>PETUGAS.0370/SPK/SE/PML/3172/2026</v>
      </c>
      <c r="G371" s="61" t="s">
        <v>2874</v>
      </c>
      <c r="H371" s="56" t="str">
        <f>VLOOKUP(G371,'MITRA (REFERENSI)'!$A:$Z,16,FALSE)</f>
        <v>317222091696</v>
      </c>
      <c r="I371" s="56" t="str">
        <f>VLOOKUP(G371,'MITRA (REFERENSI)'!$A:$Z,25,FALSE)</f>
        <v>Mengurus Rumah Tangga</v>
      </c>
      <c r="J371" s="55" t="str">
        <f>VLOOKUP(G371,'MITRA (REFERENSI)'!$A:$Z,26,FALSE)</f>
        <v>#REF!</v>
      </c>
      <c r="K371" s="55" t="str">
        <f>VLOOKUP(G371,'MITRA (REFERENSI)'!$A:$Z,15,FALSE)</f>
        <v>+62 813-8191-4138</v>
      </c>
      <c r="L371" s="55" t="str">
        <f>VLOOKUP(G371,'MITRA (REFERENSI)'!$A:$Z,15,FALSE)</f>
        <v>+62 813-8191-4138</v>
      </c>
      <c r="M371" s="55" t="str">
        <f>IF(B371=1,'KELAS (REFERENSI)'!M371,IF(B371=2,'KELAS (REFERENSI)'!M386,IF(B371=3,'KELAS (REFERENSI)'!M401,IF(B371=4,'KELAS (REFERENSI)'!M416,""))))</f>
        <v/>
      </c>
      <c r="N371" s="55" t="str">
        <f>IF(B371=1,'KELAS (REFERENSI)'!N371,IF(B371=2,'KELAS (REFERENSI)'!N386,IF(B371=3,'KELAS (REFERENSI)'!N401,IF(B371=4,'KELAS (REFERENSI)'!N416,""))))</f>
        <v/>
      </c>
      <c r="O371" s="55" t="str">
        <f>IF(B371=1,'KELAS (REFERENSI)'!O371,IF(B371=2,'KELAS (REFERENSI)'!O386,IF(B371=3,'KELAS (REFERENSI)'!O401,IF(B371=4,'KELAS (REFERENSI)'!O416,""))))</f>
        <v/>
      </c>
      <c r="P371" s="55" t="str">
        <f>IF(B371=1,'KELAS (REFERENSI)'!P371,IF(B371=2,'KELAS (REFERENSI)'!P386,IF(B371=3,'KELAS (REFERENSI)'!P401,IF(B371=4,'KELAS (REFERENSI)'!P416,""))))</f>
        <v/>
      </c>
      <c r="Q371" s="55" t="str">
        <f t="shared" si="4"/>
        <v>BPS Kota Jakarta Timur</v>
      </c>
      <c r="R371" s="55" t="str">
        <f t="shared" si="56"/>
        <v>#REF!</v>
      </c>
      <c r="S371" s="55" t="str">
        <f t="shared" ref="S371:T371" si="379">S370</f>
        <v>15 Juni sampai dengan 31 Agustus 2026</v>
      </c>
      <c r="T371" s="55" t="str">
        <f t="shared" si="379"/>
        <v>31 Agustus 2026</v>
      </c>
      <c r="U371" s="59" t="str">
        <f>VLOOKUP(G371,'MITRA (REFERENSI)'!$A:$Z,17,FALSE)</f>
        <v>nurhikmah261977@gmail.com</v>
      </c>
      <c r="V371" s="59" t="str">
        <f>VLOOKUP(G371,'MITRA (REFERENSI)'!$A:$Z,11,FALSE)</f>
        <v>Pr</v>
      </c>
      <c r="W371" s="60"/>
      <c r="X371" s="61" t="s">
        <v>7084</v>
      </c>
      <c r="Y371" s="64" t="s">
        <v>4885</v>
      </c>
      <c r="Z371" s="62"/>
      <c r="AA371" s="63"/>
      <c r="AB371" s="62"/>
      <c r="AC371" s="62"/>
      <c r="AD371" s="62"/>
      <c r="AE371" s="62"/>
      <c r="AF371" s="62"/>
      <c r="AG371" s="72"/>
      <c r="AH371" s="72"/>
      <c r="AI371" s="72"/>
      <c r="AJ371" s="72"/>
      <c r="AK371" s="59" t="str">
        <f>VLOOKUP(G371,'MITRA (REFERENSI)'!$A:$Z,5,FALSE)</f>
        <v>Gang banten IX no.12 RT.006 RW.05</v>
      </c>
      <c r="AL371" s="59" t="str">
        <f>VLOOKUP(G371,'MITRA (REFERENSI)'!$A:$Z,13,FALSE)</f>
        <v>Mengurus Rumah Tangga</v>
      </c>
      <c r="AM371" s="59" t="str">
        <f>VLOOKUP(G371,'MITRA (REFERENSI)'!$A:$Z,14,FALSE)</f>
        <v/>
      </c>
    </row>
    <row r="372" ht="15.75" customHeight="1">
      <c r="A372" s="53" t="s">
        <v>5434</v>
      </c>
      <c r="B372" s="54">
        <v>1.0</v>
      </c>
      <c r="C372" s="54" t="s">
        <v>4914</v>
      </c>
      <c r="D372" s="55" t="str">
        <f t="shared" si="1"/>
        <v>1M</v>
      </c>
      <c r="E372" s="55" t="str">
        <f>VLOOKUP(D372,'KELAS (REFERENSI)'!$E$1:$J$68,6,FALSE)</f>
        <v>PARK</v>
      </c>
      <c r="F372" s="56" t="str">
        <f t="shared" si="2"/>
        <v>PETUGAS.0371/SPK/SE/PML/3172/2026</v>
      </c>
      <c r="G372" s="61" t="s">
        <v>3502</v>
      </c>
      <c r="H372" s="56" t="str">
        <f>VLOOKUP(G372,'MITRA (REFERENSI)'!$A:$Z,16,FALSE)</f>
        <v>317222100387</v>
      </c>
      <c r="I372" s="56" t="str">
        <f>VLOOKUP(G372,'MITRA (REFERENSI)'!$A:$Z,25,FALSE)</f>
        <v>Wiraswasta</v>
      </c>
      <c r="J372" s="55" t="str">
        <f>VLOOKUP(G372,'MITRA (REFERENSI)'!$A:$Z,26,FALSE)</f>
        <v>#REF!</v>
      </c>
      <c r="K372" s="55" t="str">
        <f>VLOOKUP(G372,'MITRA (REFERENSI)'!$A:$Z,15,FALSE)</f>
        <v>+62 821-2395-3195</v>
      </c>
      <c r="L372" s="55" t="str">
        <f>VLOOKUP(G372,'MITRA (REFERENSI)'!$A:$Z,15,FALSE)</f>
        <v>+62 821-2395-3195</v>
      </c>
      <c r="M372" s="55" t="str">
        <f>IF(B372=1,'KELAS (REFERENSI)'!M372,IF(B372=2,'KELAS (REFERENSI)'!M387,IF(B372=3,'KELAS (REFERENSI)'!M402,IF(B372=4,'KELAS (REFERENSI)'!M417,""))))</f>
        <v/>
      </c>
      <c r="N372" s="55" t="str">
        <f>IF(B372=1,'KELAS (REFERENSI)'!N372,IF(B372=2,'KELAS (REFERENSI)'!N387,IF(B372=3,'KELAS (REFERENSI)'!N402,IF(B372=4,'KELAS (REFERENSI)'!N417,""))))</f>
        <v/>
      </c>
      <c r="O372" s="55" t="str">
        <f>IF(B372=1,'KELAS (REFERENSI)'!O372,IF(B372=2,'KELAS (REFERENSI)'!O387,IF(B372=3,'KELAS (REFERENSI)'!O402,IF(B372=4,'KELAS (REFERENSI)'!O417,""))))</f>
        <v/>
      </c>
      <c r="P372" s="55" t="str">
        <f>IF(B372=1,'KELAS (REFERENSI)'!P372,IF(B372=2,'KELAS (REFERENSI)'!P387,IF(B372=3,'KELAS (REFERENSI)'!P402,IF(B372=4,'KELAS (REFERENSI)'!P417,""))))</f>
        <v/>
      </c>
      <c r="Q372" s="55" t="str">
        <f t="shared" si="4"/>
        <v>BPS Kota Jakarta Timur</v>
      </c>
      <c r="R372" s="55" t="str">
        <f t="shared" si="56"/>
        <v>#REF!</v>
      </c>
      <c r="S372" s="55" t="str">
        <f t="shared" ref="S372:T372" si="380">S371</f>
        <v>15 Juni sampai dengan 31 Agustus 2026</v>
      </c>
      <c r="T372" s="55" t="str">
        <f t="shared" si="380"/>
        <v>31 Agustus 2026</v>
      </c>
      <c r="U372" s="59" t="str">
        <f>VLOOKUP(G372,'MITRA (REFERENSI)'!$A:$Z,17,FALSE)</f>
        <v>rizqiaziezah@gmail.com</v>
      </c>
      <c r="V372" s="59" t="str">
        <f>VLOOKUP(G372,'MITRA (REFERENSI)'!$A:$Z,11,FALSE)</f>
        <v>Pr</v>
      </c>
      <c r="W372" s="60"/>
      <c r="X372" s="61" t="s">
        <v>7084</v>
      </c>
      <c r="Y372" s="64" t="s">
        <v>4885</v>
      </c>
      <c r="Z372" s="62"/>
      <c r="AA372" s="63"/>
      <c r="AB372" s="62"/>
      <c r="AC372" s="62"/>
      <c r="AD372" s="62"/>
      <c r="AE372" s="62"/>
      <c r="AF372" s="62"/>
      <c r="AG372" s="72"/>
      <c r="AH372" s="72"/>
      <c r="AI372" s="72"/>
      <c r="AJ372" s="72"/>
      <c r="AK372" s="59" t="str">
        <f>VLOOKUP(G372,'MITRA (REFERENSI)'!$A:$Z,5,FALSE)</f>
        <v>Jl.bekasi timur VI rt 11/08 no.19</v>
      </c>
      <c r="AL372" s="59" t="str">
        <f>VLOOKUP(G372,'MITRA (REFERENSI)'!$A:$Z,13,FALSE)</f>
        <v>Wiraswasta</v>
      </c>
      <c r="AM372" s="59" t="str">
        <f>VLOOKUP(G372,'MITRA (REFERENSI)'!$A:$Z,14,FALSE)</f>
        <v/>
      </c>
    </row>
    <row r="373" ht="15.75" customHeight="1">
      <c r="A373" s="53" t="s">
        <v>5435</v>
      </c>
      <c r="B373" s="54">
        <v>1.0</v>
      </c>
      <c r="C373" s="54" t="s">
        <v>4914</v>
      </c>
      <c r="D373" s="55" t="str">
        <f t="shared" si="1"/>
        <v>1M</v>
      </c>
      <c r="E373" s="55" t="str">
        <f>VLOOKUP(D373,'KELAS (REFERENSI)'!$E$1:$J$68,6,FALSE)</f>
        <v>PARK</v>
      </c>
      <c r="F373" s="56" t="str">
        <f t="shared" si="2"/>
        <v>PETUGAS.0372/SPK/SE/PML/3172/2026</v>
      </c>
      <c r="G373" s="61" t="s">
        <v>3493</v>
      </c>
      <c r="H373" s="56" t="str">
        <f>VLOOKUP(G373,'MITRA (REFERENSI)'!$A:$Z,16,FALSE)</f>
        <v>317222100372</v>
      </c>
      <c r="I373" s="56" t="str">
        <f>VLOOKUP(G373,'MITRA (REFERENSI)'!$A:$Z,25,FALSE)</f>
        <v>Ojek online</v>
      </c>
      <c r="J373" s="55" t="str">
        <f>VLOOKUP(G373,'MITRA (REFERENSI)'!$A:$Z,26,FALSE)</f>
        <v>#REF!</v>
      </c>
      <c r="K373" s="55" t="str">
        <f>VLOOKUP(G373,'MITRA (REFERENSI)'!$A:$Z,15,FALSE)</f>
        <v>+62 851-7157-5203</v>
      </c>
      <c r="L373" s="55" t="str">
        <f>VLOOKUP(G373,'MITRA (REFERENSI)'!$A:$Z,15,FALSE)</f>
        <v>+62 851-7157-5203</v>
      </c>
      <c r="M373" s="55" t="str">
        <f>IF(B373=1,'KELAS (REFERENSI)'!M373,IF(B373=2,'KELAS (REFERENSI)'!M388,IF(B373=3,'KELAS (REFERENSI)'!M403,IF(B373=4,'KELAS (REFERENSI)'!M418,""))))</f>
        <v/>
      </c>
      <c r="N373" s="55" t="str">
        <f>IF(B373=1,'KELAS (REFERENSI)'!N373,IF(B373=2,'KELAS (REFERENSI)'!N388,IF(B373=3,'KELAS (REFERENSI)'!N403,IF(B373=4,'KELAS (REFERENSI)'!N418,""))))</f>
        <v/>
      </c>
      <c r="O373" s="55" t="str">
        <f>IF(B373=1,'KELAS (REFERENSI)'!O373,IF(B373=2,'KELAS (REFERENSI)'!O388,IF(B373=3,'KELAS (REFERENSI)'!O403,IF(B373=4,'KELAS (REFERENSI)'!O418,""))))</f>
        <v/>
      </c>
      <c r="P373" s="55" t="str">
        <f>IF(B373=1,'KELAS (REFERENSI)'!P373,IF(B373=2,'KELAS (REFERENSI)'!P388,IF(B373=3,'KELAS (REFERENSI)'!P403,IF(B373=4,'KELAS (REFERENSI)'!P418,""))))</f>
        <v/>
      </c>
      <c r="Q373" s="55" t="str">
        <f t="shared" si="4"/>
        <v>BPS Kota Jakarta Timur</v>
      </c>
      <c r="R373" s="55" t="str">
        <f t="shared" si="56"/>
        <v>#REF!</v>
      </c>
      <c r="S373" s="55" t="str">
        <f t="shared" ref="S373:T373" si="381">S372</f>
        <v>15 Juni sampai dengan 31 Agustus 2026</v>
      </c>
      <c r="T373" s="55" t="str">
        <f t="shared" si="381"/>
        <v>31 Agustus 2026</v>
      </c>
      <c r="U373" s="59" t="str">
        <f>VLOOKUP(G373,'MITRA (REFERENSI)'!$A:$Z,17,FALSE)</f>
        <v>riskyfauzy13@gmail.com</v>
      </c>
      <c r="V373" s="59" t="str">
        <f>VLOOKUP(G373,'MITRA (REFERENSI)'!$A:$Z,11,FALSE)</f>
        <v>Lk</v>
      </c>
      <c r="W373" s="60"/>
      <c r="X373" s="61" t="s">
        <v>7084</v>
      </c>
      <c r="Y373" s="64" t="s">
        <v>4885</v>
      </c>
      <c r="Z373" s="62"/>
      <c r="AA373" s="63"/>
      <c r="AB373" s="62"/>
      <c r="AC373" s="62"/>
      <c r="AD373" s="62"/>
      <c r="AE373" s="62"/>
      <c r="AF373" s="62"/>
      <c r="AG373" s="72"/>
      <c r="AH373" s="72"/>
      <c r="AI373" s="72"/>
      <c r="AJ373" s="72"/>
      <c r="AK373" s="59" t="str">
        <f>VLOOKUP(G373,'MITRA (REFERENSI)'!$A:$Z,5,FALSE)</f>
        <v>Jln. Tanjung Lengkong Rt/Rw : 017/007</v>
      </c>
      <c r="AL373" s="59" t="str">
        <f>VLOOKUP(G373,'MITRA (REFERENSI)'!$A:$Z,13,FALSE)</f>
        <v>Lainnya</v>
      </c>
      <c r="AM373" s="59" t="str">
        <f>VLOOKUP(G373,'MITRA (REFERENSI)'!$A:$Z,14,FALSE)</f>
        <v>Ojek online</v>
      </c>
    </row>
    <row r="374" ht="15.75" customHeight="1">
      <c r="A374" s="53" t="s">
        <v>5436</v>
      </c>
      <c r="B374" s="54">
        <v>1.0</v>
      </c>
      <c r="C374" s="54" t="s">
        <v>4914</v>
      </c>
      <c r="D374" s="55" t="str">
        <f t="shared" si="1"/>
        <v>1M</v>
      </c>
      <c r="E374" s="55" t="str">
        <f>VLOOKUP(D374,'KELAS (REFERENSI)'!$E$1:$J$68,6,FALSE)</f>
        <v>PARK</v>
      </c>
      <c r="F374" s="56" t="str">
        <f t="shared" si="2"/>
        <v>PETUGAS.0373/SPK/SE/PML/3172/2026</v>
      </c>
      <c r="G374" s="61" t="s">
        <v>1312</v>
      </c>
      <c r="H374" s="56" t="str">
        <f>VLOOKUP(G374,'MITRA (REFERENSI)'!$A:$Z,16,FALSE)</f>
        <v>317223030018</v>
      </c>
      <c r="I374" s="56" t="str">
        <f>VLOOKUP(G374,'MITRA (REFERENSI)'!$A:$Z,25,FALSE)</f>
        <v>Wiraswasta</v>
      </c>
      <c r="J374" s="55" t="str">
        <f>VLOOKUP(G374,'MITRA (REFERENSI)'!$A:$Z,26,FALSE)</f>
        <v>#REF!</v>
      </c>
      <c r="K374" s="55" t="str">
        <f>VLOOKUP(G374,'MITRA (REFERENSI)'!$A:$Z,15,FALSE)</f>
        <v>+62 224-9059-307</v>
      </c>
      <c r="L374" s="55" t="str">
        <f>VLOOKUP(G374,'MITRA (REFERENSI)'!$A:$Z,15,FALSE)</f>
        <v>+62 224-9059-307</v>
      </c>
      <c r="M374" s="55" t="str">
        <f>IF(B374=1,'KELAS (REFERENSI)'!M374,IF(B374=2,'KELAS (REFERENSI)'!M389,IF(B374=3,'KELAS (REFERENSI)'!M404,IF(B374=4,'KELAS (REFERENSI)'!M419,""))))</f>
        <v/>
      </c>
      <c r="N374" s="55" t="str">
        <f>IF(B374=1,'KELAS (REFERENSI)'!N374,IF(B374=2,'KELAS (REFERENSI)'!N389,IF(B374=3,'KELAS (REFERENSI)'!N404,IF(B374=4,'KELAS (REFERENSI)'!N419,""))))</f>
        <v/>
      </c>
      <c r="O374" s="55" t="str">
        <f>IF(B374=1,'KELAS (REFERENSI)'!O374,IF(B374=2,'KELAS (REFERENSI)'!O389,IF(B374=3,'KELAS (REFERENSI)'!O404,IF(B374=4,'KELAS (REFERENSI)'!O419,""))))</f>
        <v/>
      </c>
      <c r="P374" s="55" t="str">
        <f>IF(B374=1,'KELAS (REFERENSI)'!P374,IF(B374=2,'KELAS (REFERENSI)'!P389,IF(B374=3,'KELAS (REFERENSI)'!P404,IF(B374=4,'KELAS (REFERENSI)'!P419,""))))</f>
        <v/>
      </c>
      <c r="Q374" s="55" t="str">
        <f t="shared" si="4"/>
        <v>BPS Kota Jakarta Timur</v>
      </c>
      <c r="R374" s="55" t="str">
        <f t="shared" si="56"/>
        <v>#REF!</v>
      </c>
      <c r="S374" s="55" t="str">
        <f t="shared" ref="S374:T374" si="382">S373</f>
        <v>15 Juni sampai dengan 31 Agustus 2026</v>
      </c>
      <c r="T374" s="55" t="str">
        <f t="shared" si="382"/>
        <v>31 Agustus 2026</v>
      </c>
      <c r="U374" s="59" t="str">
        <f>VLOOKUP(G374,'MITRA (REFERENSI)'!$A:$Z,17,FALSE)</f>
        <v>davidjaktikm17@gmail.com</v>
      </c>
      <c r="V374" s="59" t="str">
        <f>VLOOKUP(G374,'MITRA (REFERENSI)'!$A:$Z,11,FALSE)</f>
        <v>Pr</v>
      </c>
      <c r="W374" s="60"/>
      <c r="X374" s="61" t="s">
        <v>7083</v>
      </c>
      <c r="Y374" s="64" t="s">
        <v>4885</v>
      </c>
      <c r="Z374" s="62"/>
      <c r="AA374" s="63"/>
      <c r="AB374" s="62"/>
      <c r="AC374" s="62"/>
      <c r="AD374" s="62"/>
      <c r="AE374" s="62"/>
      <c r="AF374" s="62"/>
      <c r="AG374" s="72"/>
      <c r="AH374" s="72"/>
      <c r="AI374" s="72"/>
      <c r="AJ374" s="72"/>
      <c r="AK374" s="59" t="str">
        <f>VLOOKUP(G374,'MITRA (REFERENSI)'!$A:$Z,5,FALSE)</f>
        <v>Jl cip pulo maja rt 06 rw 11</v>
      </c>
      <c r="AL374" s="59" t="str">
        <f>VLOOKUP(G374,'MITRA (REFERENSI)'!$A:$Z,13,FALSE)</f>
        <v>Wiraswasta</v>
      </c>
      <c r="AM374" s="59" t="str">
        <f>VLOOKUP(G374,'MITRA (REFERENSI)'!$A:$Z,14,FALSE)</f>
        <v/>
      </c>
    </row>
    <row r="375" ht="15.75" customHeight="1">
      <c r="A375" s="53" t="s">
        <v>5437</v>
      </c>
      <c r="B375" s="54">
        <v>1.0</v>
      </c>
      <c r="C375" s="54" t="s">
        <v>4914</v>
      </c>
      <c r="D375" s="55" t="str">
        <f t="shared" si="1"/>
        <v>1M</v>
      </c>
      <c r="E375" s="55" t="str">
        <f>VLOOKUP(D375,'KELAS (REFERENSI)'!$E$1:$J$68,6,FALSE)</f>
        <v>PARK</v>
      </c>
      <c r="F375" s="56" t="str">
        <f t="shared" si="2"/>
        <v>PETUGAS.0374/SPK/SE/PML/3172/2026</v>
      </c>
      <c r="G375" s="61" t="s">
        <v>470</v>
      </c>
      <c r="H375" s="56" t="str">
        <f>VLOOKUP(G375,'MITRA (REFERENSI)'!$A:$Z,16,FALSE)</f>
        <v>317222110115</v>
      </c>
      <c r="I375" s="56" t="str">
        <f>VLOOKUP(G375,'MITRA (REFERENSI)'!$A:$Z,25,FALSE)</f>
        <v>Wiraswasta</v>
      </c>
      <c r="J375" s="55" t="str">
        <f>VLOOKUP(G375,'MITRA (REFERENSI)'!$A:$Z,26,FALSE)</f>
        <v>#REF!</v>
      </c>
      <c r="K375" s="55" t="str">
        <f>VLOOKUP(G375,'MITRA (REFERENSI)'!$A:$Z,15,FALSE)</f>
        <v>+62 878-0551-8614</v>
      </c>
      <c r="L375" s="55" t="str">
        <f>VLOOKUP(G375,'MITRA (REFERENSI)'!$A:$Z,15,FALSE)</f>
        <v>+62 878-0551-8614</v>
      </c>
      <c r="M375" s="55" t="str">
        <f>IF(B375=1,'KELAS (REFERENSI)'!M375,IF(B375=2,'KELAS (REFERENSI)'!M390,IF(B375=3,'KELAS (REFERENSI)'!M405,IF(B375=4,'KELAS (REFERENSI)'!M420,""))))</f>
        <v/>
      </c>
      <c r="N375" s="55" t="str">
        <f>IF(B375=1,'KELAS (REFERENSI)'!N375,IF(B375=2,'KELAS (REFERENSI)'!N390,IF(B375=3,'KELAS (REFERENSI)'!N405,IF(B375=4,'KELAS (REFERENSI)'!N420,""))))</f>
        <v/>
      </c>
      <c r="O375" s="55" t="str">
        <f>IF(B375=1,'KELAS (REFERENSI)'!O375,IF(B375=2,'KELAS (REFERENSI)'!O390,IF(B375=3,'KELAS (REFERENSI)'!O405,IF(B375=4,'KELAS (REFERENSI)'!O420,""))))</f>
        <v/>
      </c>
      <c r="P375" s="55" t="str">
        <f>IF(B375=1,'KELAS (REFERENSI)'!P375,IF(B375=2,'KELAS (REFERENSI)'!P390,IF(B375=3,'KELAS (REFERENSI)'!P405,IF(B375=4,'KELAS (REFERENSI)'!P420,""))))</f>
        <v/>
      </c>
      <c r="Q375" s="55" t="str">
        <f t="shared" si="4"/>
        <v>BPS Kota Jakarta Timur</v>
      </c>
      <c r="R375" s="55" t="str">
        <f t="shared" si="56"/>
        <v>#REF!</v>
      </c>
      <c r="S375" s="55" t="str">
        <f t="shared" ref="S375:T375" si="383">S374</f>
        <v>15 Juni sampai dengan 31 Agustus 2026</v>
      </c>
      <c r="T375" s="55" t="str">
        <f t="shared" si="383"/>
        <v>31 Agustus 2026</v>
      </c>
      <c r="U375" s="59" t="str">
        <f>VLOOKUP(G375,'MITRA (REFERENSI)'!$A:$Z,17,FALSE)</f>
        <v>prasetyodwiari@gmail.com</v>
      </c>
      <c r="V375" s="59" t="str">
        <f>VLOOKUP(G375,'MITRA (REFERENSI)'!$A:$Z,11,FALSE)</f>
        <v>Lk</v>
      </c>
      <c r="W375" s="60"/>
      <c r="X375" s="61" t="s">
        <v>7084</v>
      </c>
      <c r="Y375" s="64" t="s">
        <v>4885</v>
      </c>
      <c r="Z375" s="62"/>
      <c r="AA375" s="63"/>
      <c r="AB375" s="62"/>
      <c r="AC375" s="62"/>
      <c r="AD375" s="62"/>
      <c r="AE375" s="62"/>
      <c r="AF375" s="62"/>
      <c r="AG375" s="72"/>
      <c r="AH375" s="72"/>
      <c r="AI375" s="72"/>
      <c r="AJ375" s="72"/>
      <c r="AK375" s="59" t="str">
        <f>VLOOKUP(G375,'MITRA (REFERENSI)'!$A:$Z,5,FALSE)</f>
        <v>Jln. Cipinang Lontar No.07 Rt012 / Rw006</v>
      </c>
      <c r="AL375" s="59" t="str">
        <f>VLOOKUP(G375,'MITRA (REFERENSI)'!$A:$Z,13,FALSE)</f>
        <v>Wiraswasta</v>
      </c>
      <c r="AM375" s="59" t="str">
        <f>VLOOKUP(G375,'MITRA (REFERENSI)'!$A:$Z,14,FALSE)</f>
        <v/>
      </c>
    </row>
    <row r="376" ht="15.75" customHeight="1">
      <c r="A376" s="53" t="s">
        <v>5438</v>
      </c>
      <c r="B376" s="54">
        <v>1.0</v>
      </c>
      <c r="C376" s="54" t="s">
        <v>4914</v>
      </c>
      <c r="D376" s="55" t="str">
        <f t="shared" si="1"/>
        <v>1M</v>
      </c>
      <c r="E376" s="55" t="str">
        <f>VLOOKUP(D376,'KELAS (REFERENSI)'!$E$1:$J$68,6,FALSE)</f>
        <v>PARK</v>
      </c>
      <c r="F376" s="56" t="str">
        <f t="shared" si="2"/>
        <v>PETUGAS.0375/SPK/SE/PML/3172/2026</v>
      </c>
      <c r="G376" s="61" t="s">
        <v>1702</v>
      </c>
      <c r="H376" s="56" t="str">
        <f>VLOOKUP(G376,'MITRA (REFERENSI)'!$A:$Z,16,FALSE)</f>
        <v>317223070006</v>
      </c>
      <c r="I376" s="56" t="str">
        <f>VLOOKUP(G376,'MITRA (REFERENSI)'!$A:$Z,25,FALSE)</f>
        <v>Kader PKK / Karang Taruna / Kader Lainnya</v>
      </c>
      <c r="J376" s="55" t="str">
        <f>VLOOKUP(G376,'MITRA (REFERENSI)'!$A:$Z,26,FALSE)</f>
        <v>#REF!</v>
      </c>
      <c r="K376" s="55" t="str">
        <f>VLOOKUP(G376,'MITRA (REFERENSI)'!$A:$Z,15,FALSE)</f>
        <v>+62 087-8553-52840</v>
      </c>
      <c r="L376" s="55" t="str">
        <f>VLOOKUP(G376,'MITRA (REFERENSI)'!$A:$Z,15,FALSE)</f>
        <v>+62 087-8553-52840</v>
      </c>
      <c r="M376" s="55" t="str">
        <f>IF(B376=1,'KELAS (REFERENSI)'!M376,IF(B376=2,'KELAS (REFERENSI)'!M391,IF(B376=3,'KELAS (REFERENSI)'!M406,IF(B376=4,'KELAS (REFERENSI)'!M421,""))))</f>
        <v/>
      </c>
      <c r="N376" s="55" t="str">
        <f>IF(B376=1,'KELAS (REFERENSI)'!N376,IF(B376=2,'KELAS (REFERENSI)'!N391,IF(B376=3,'KELAS (REFERENSI)'!N406,IF(B376=4,'KELAS (REFERENSI)'!N421,""))))</f>
        <v/>
      </c>
      <c r="O376" s="55" t="str">
        <f>IF(B376=1,'KELAS (REFERENSI)'!O376,IF(B376=2,'KELAS (REFERENSI)'!O391,IF(B376=3,'KELAS (REFERENSI)'!O406,IF(B376=4,'KELAS (REFERENSI)'!O421,""))))</f>
        <v/>
      </c>
      <c r="P376" s="55" t="str">
        <f>IF(B376=1,'KELAS (REFERENSI)'!P376,IF(B376=2,'KELAS (REFERENSI)'!P391,IF(B376=3,'KELAS (REFERENSI)'!P406,IF(B376=4,'KELAS (REFERENSI)'!P421,""))))</f>
        <v/>
      </c>
      <c r="Q376" s="55" t="str">
        <f t="shared" si="4"/>
        <v>BPS Kota Jakarta Timur</v>
      </c>
      <c r="R376" s="55" t="str">
        <f t="shared" si="56"/>
        <v>#REF!</v>
      </c>
      <c r="S376" s="55" t="str">
        <f t="shared" ref="S376:T376" si="384">S375</f>
        <v>15 Juni sampai dengan 31 Agustus 2026</v>
      </c>
      <c r="T376" s="55" t="str">
        <f t="shared" si="384"/>
        <v>31 Agustus 2026</v>
      </c>
      <c r="U376" s="59" t="str">
        <f>VLOOKUP(G376,'MITRA (REFERENSI)'!$A:$Z,17,FALSE)</f>
        <v>miensunarsih@gmail.com</v>
      </c>
      <c r="V376" s="59" t="str">
        <f>VLOOKUP(G376,'MITRA (REFERENSI)'!$A:$Z,11,FALSE)</f>
        <v>Pr</v>
      </c>
      <c r="W376" s="60"/>
      <c r="X376" s="61" t="s">
        <v>7083</v>
      </c>
      <c r="Y376" s="64" t="s">
        <v>4885</v>
      </c>
      <c r="Z376" s="62"/>
      <c r="AA376" s="63"/>
      <c r="AB376" s="62"/>
      <c r="AC376" s="62"/>
      <c r="AD376" s="62"/>
      <c r="AE376" s="62"/>
      <c r="AF376" s="62"/>
      <c r="AG376" s="72"/>
      <c r="AH376" s="72"/>
      <c r="AI376" s="72"/>
      <c r="AJ376" s="72"/>
      <c r="AK376" s="59" t="str">
        <f>VLOOKUP(G376,'MITRA (REFERENSI)'!$A:$Z,5,FALSE)</f>
        <v>Kp jembatan rt 8 rw 6 no 45</v>
      </c>
      <c r="AL376" s="59" t="str">
        <f>VLOOKUP(G376,'MITRA (REFERENSI)'!$A:$Z,13,FALSE)</f>
        <v>Kader PKK / Karang Taruna / Kader Lainnya</v>
      </c>
      <c r="AM376" s="59" t="str">
        <f>VLOOKUP(G376,'MITRA (REFERENSI)'!$A:$Z,14,FALSE)</f>
        <v/>
      </c>
    </row>
    <row r="377" ht="15.75" customHeight="1">
      <c r="A377" s="53" t="s">
        <v>5439</v>
      </c>
      <c r="B377" s="54">
        <v>1.0</v>
      </c>
      <c r="C377" s="54" t="s">
        <v>4914</v>
      </c>
      <c r="D377" s="55" t="str">
        <f t="shared" si="1"/>
        <v>1M</v>
      </c>
      <c r="E377" s="55" t="str">
        <f>VLOOKUP(D377,'KELAS (REFERENSI)'!$E$1:$J$68,6,FALSE)</f>
        <v>PARK</v>
      </c>
      <c r="F377" s="56" t="str">
        <f t="shared" si="2"/>
        <v>PETUGAS.0376/SPK/SE/PML/3172/2026</v>
      </c>
      <c r="G377" s="61" t="s">
        <v>1020</v>
      </c>
      <c r="H377" s="56" t="str">
        <f>VLOOKUP(G377,'MITRA (REFERENSI)'!$A:$Z,16,FALSE)</f>
        <v>317223110151</v>
      </c>
      <c r="I377" s="56" t="str">
        <f>VLOOKUP(G377,'MITRA (REFERENSI)'!$A:$Z,25,FALSE)</f>
        <v>Pelajar / Mahasiswa</v>
      </c>
      <c r="J377" s="55" t="str">
        <f>VLOOKUP(G377,'MITRA (REFERENSI)'!$A:$Z,26,FALSE)</f>
        <v>#REF!</v>
      </c>
      <c r="K377" s="55" t="str">
        <f>VLOOKUP(G377,'MITRA (REFERENSI)'!$A:$Z,15,FALSE)</f>
        <v>+62 896-4700-2348</v>
      </c>
      <c r="L377" s="55" t="str">
        <f>VLOOKUP(G377,'MITRA (REFERENSI)'!$A:$Z,15,FALSE)</f>
        <v>+62 896-4700-2348</v>
      </c>
      <c r="M377" s="55" t="str">
        <f>IF(B377=1,'KELAS (REFERENSI)'!M377,IF(B377=2,'KELAS (REFERENSI)'!M392,IF(B377=3,'KELAS (REFERENSI)'!M407,IF(B377=4,'KELAS (REFERENSI)'!M422,""))))</f>
        <v/>
      </c>
      <c r="N377" s="55" t="str">
        <f>IF(B377=1,'KELAS (REFERENSI)'!N377,IF(B377=2,'KELAS (REFERENSI)'!N392,IF(B377=3,'KELAS (REFERENSI)'!N407,IF(B377=4,'KELAS (REFERENSI)'!N422,""))))</f>
        <v/>
      </c>
      <c r="O377" s="55" t="str">
        <f>IF(B377=1,'KELAS (REFERENSI)'!O377,IF(B377=2,'KELAS (REFERENSI)'!O392,IF(B377=3,'KELAS (REFERENSI)'!O407,IF(B377=4,'KELAS (REFERENSI)'!O422,""))))</f>
        <v/>
      </c>
      <c r="P377" s="55" t="str">
        <f>IF(B377=1,'KELAS (REFERENSI)'!P377,IF(B377=2,'KELAS (REFERENSI)'!P392,IF(B377=3,'KELAS (REFERENSI)'!P407,IF(B377=4,'KELAS (REFERENSI)'!P422,""))))</f>
        <v/>
      </c>
      <c r="Q377" s="55" t="str">
        <f t="shared" si="4"/>
        <v>BPS Kota Jakarta Timur</v>
      </c>
      <c r="R377" s="55" t="str">
        <f t="shared" si="56"/>
        <v>#REF!</v>
      </c>
      <c r="S377" s="55" t="str">
        <f t="shared" ref="S377:T377" si="385">S376</f>
        <v>15 Juni sampai dengan 31 Agustus 2026</v>
      </c>
      <c r="T377" s="55" t="str">
        <f t="shared" si="385"/>
        <v>31 Agustus 2026</v>
      </c>
      <c r="U377" s="59" t="str">
        <f>VLOOKUP(G377,'MITRA (REFERENSI)'!$A:$Z,17,FALSE)</f>
        <v>dhavina1634@gmail.com</v>
      </c>
      <c r="V377" s="59" t="str">
        <f>VLOOKUP(G377,'MITRA (REFERENSI)'!$A:$Z,11,FALSE)</f>
        <v>Pr</v>
      </c>
      <c r="W377" s="60"/>
      <c r="X377" s="61" t="s">
        <v>7084</v>
      </c>
      <c r="Y377" s="64" t="s">
        <v>4885</v>
      </c>
      <c r="Z377" s="62"/>
      <c r="AA377" s="63"/>
      <c r="AB377" s="62"/>
      <c r="AC377" s="62"/>
      <c r="AD377" s="62"/>
      <c r="AE377" s="62"/>
      <c r="AF377" s="62"/>
      <c r="AG377" s="72"/>
      <c r="AH377" s="72"/>
      <c r="AI377" s="72"/>
      <c r="AJ377" s="72"/>
      <c r="AK377" s="59" t="str">
        <f>VLOOKUP(G377,'MITRA (REFERENSI)'!$A:$Z,5,FALSE)</f>
        <v>Jalan Hijau Daun Raya No 3 Rt 008 Rw 011</v>
      </c>
      <c r="AL377" s="59" t="str">
        <f>VLOOKUP(G377,'MITRA (REFERENSI)'!$A:$Z,13,FALSE)</f>
        <v>Pelajar / Mahasiswa</v>
      </c>
      <c r="AM377" s="59" t="str">
        <f>VLOOKUP(G377,'MITRA (REFERENSI)'!$A:$Z,14,FALSE)</f>
        <v/>
      </c>
    </row>
    <row r="378" ht="15.75" customHeight="1">
      <c r="A378" s="53" t="s">
        <v>5440</v>
      </c>
      <c r="B378" s="54">
        <v>1.0</v>
      </c>
      <c r="C378" s="54" t="s">
        <v>4914</v>
      </c>
      <c r="D378" s="55" t="str">
        <f t="shared" si="1"/>
        <v>1M</v>
      </c>
      <c r="E378" s="55" t="str">
        <f>VLOOKUP(D378,'KELAS (REFERENSI)'!$E$1:$J$68,6,FALSE)</f>
        <v>PARK</v>
      </c>
      <c r="F378" s="56" t="str">
        <f t="shared" si="2"/>
        <v>PETUGAS.0377/SPK/SE/PML/3172/2026</v>
      </c>
      <c r="G378" s="61" t="s">
        <v>1720</v>
      </c>
      <c r="H378" s="56" t="str">
        <f>VLOOKUP(G378,'MITRA (REFERENSI)'!$A:$Z,16,FALSE)</f>
        <v>317222040042</v>
      </c>
      <c r="I378" s="56" t="str">
        <f>VLOOKUP(G378,'MITRA (REFERENSI)'!$A:$Z,25,FALSE)</f>
        <v>Kader PKK / Karang Taruna / Kader Lainnya</v>
      </c>
      <c r="J378" s="55" t="str">
        <f>VLOOKUP(G378,'MITRA (REFERENSI)'!$A:$Z,26,FALSE)</f>
        <v>#REF!</v>
      </c>
      <c r="K378" s="55" t="str">
        <f>VLOOKUP(G378,'MITRA (REFERENSI)'!$A:$Z,15,FALSE)</f>
        <v>+62 895-2211-2393_</v>
      </c>
      <c r="L378" s="55" t="str">
        <f>VLOOKUP(G378,'MITRA (REFERENSI)'!$A:$Z,15,FALSE)</f>
        <v>+62 895-2211-2393_</v>
      </c>
      <c r="M378" s="55" t="str">
        <f>IF(B378=1,'KELAS (REFERENSI)'!M378,IF(B378=2,'KELAS (REFERENSI)'!M393,IF(B378=3,'KELAS (REFERENSI)'!M408,IF(B378=4,'KELAS (REFERENSI)'!M423,""))))</f>
        <v/>
      </c>
      <c r="N378" s="55" t="str">
        <f>IF(B378=1,'KELAS (REFERENSI)'!N378,IF(B378=2,'KELAS (REFERENSI)'!N393,IF(B378=3,'KELAS (REFERENSI)'!N408,IF(B378=4,'KELAS (REFERENSI)'!N423,""))))</f>
        <v/>
      </c>
      <c r="O378" s="55" t="str">
        <f>IF(B378=1,'KELAS (REFERENSI)'!O378,IF(B378=2,'KELAS (REFERENSI)'!O393,IF(B378=3,'KELAS (REFERENSI)'!O408,IF(B378=4,'KELAS (REFERENSI)'!O423,""))))</f>
        <v/>
      </c>
      <c r="P378" s="55" t="str">
        <f>IF(B378=1,'KELAS (REFERENSI)'!P378,IF(B378=2,'KELAS (REFERENSI)'!P393,IF(B378=3,'KELAS (REFERENSI)'!P408,IF(B378=4,'KELAS (REFERENSI)'!P423,""))))</f>
        <v/>
      </c>
      <c r="Q378" s="55" t="str">
        <f t="shared" si="4"/>
        <v>BPS Kota Jakarta Timur</v>
      </c>
      <c r="R378" s="55" t="str">
        <f t="shared" si="56"/>
        <v>#REF!</v>
      </c>
      <c r="S378" s="55" t="str">
        <f t="shared" ref="S378:T378" si="386">S377</f>
        <v>15 Juni sampai dengan 31 Agustus 2026</v>
      </c>
      <c r="T378" s="55" t="str">
        <f t="shared" si="386"/>
        <v>31 Agustus 2026</v>
      </c>
      <c r="U378" s="59" t="str">
        <f>VLOOKUP(G378,'MITRA (REFERENSI)'!$A:$Z,17,FALSE)</f>
        <v>cahyaniicha5@gmail.com</v>
      </c>
      <c r="V378" s="59" t="str">
        <f>VLOOKUP(G378,'MITRA (REFERENSI)'!$A:$Z,11,FALSE)</f>
        <v>Pr</v>
      </c>
      <c r="W378" s="60"/>
      <c r="X378" s="61" t="s">
        <v>7084</v>
      </c>
      <c r="Y378" s="64" t="s">
        <v>7095</v>
      </c>
      <c r="Z378" s="62"/>
      <c r="AA378" s="63"/>
      <c r="AB378" s="62"/>
      <c r="AC378" s="62"/>
      <c r="AD378" s="62"/>
      <c r="AE378" s="62"/>
      <c r="AF378" s="62"/>
      <c r="AG378" s="72"/>
      <c r="AH378" s="72"/>
      <c r="AI378" s="72"/>
      <c r="AJ378" s="72"/>
      <c r="AK378" s="59" t="str">
        <f>VLOOKUP(G378,'MITRA (REFERENSI)'!$A:$Z,5,FALSE)</f>
        <v>jln jembatan 1 RT 07/05 Balekambang</v>
      </c>
      <c r="AL378" s="59" t="str">
        <f>VLOOKUP(G378,'MITRA (REFERENSI)'!$A:$Z,13,FALSE)</f>
        <v>Kader PKK / Karang Taruna / Kader Lainnya</v>
      </c>
      <c r="AM378" s="59" t="str">
        <f>VLOOKUP(G378,'MITRA (REFERENSI)'!$A:$Z,14,FALSE)</f>
        <v/>
      </c>
    </row>
    <row r="379" ht="15.75" customHeight="1">
      <c r="A379" s="53" t="s">
        <v>5441</v>
      </c>
      <c r="B379" s="54">
        <v>1.0</v>
      </c>
      <c r="C379" s="54" t="s">
        <v>4914</v>
      </c>
      <c r="D379" s="55" t="str">
        <f t="shared" si="1"/>
        <v>1M</v>
      </c>
      <c r="E379" s="55" t="str">
        <f>VLOOKUP(D379,'KELAS (REFERENSI)'!$E$1:$J$68,6,FALSE)</f>
        <v>PARK</v>
      </c>
      <c r="F379" s="56" t="str">
        <f t="shared" si="2"/>
        <v>PETUGAS.0378/SPK/SE/PML/3172/2026</v>
      </c>
      <c r="G379" s="61" t="s">
        <v>1594</v>
      </c>
      <c r="H379" s="56" t="str">
        <f>VLOOKUP(G379,'MITRA (REFERENSI)'!$A:$Z,16,FALSE)</f>
        <v>317222030002</v>
      </c>
      <c r="I379" s="56" t="str">
        <f>VLOOKUP(G379,'MITRA (REFERENSI)'!$A:$Z,25,FALSE)</f>
        <v>Wiraswasta</v>
      </c>
      <c r="J379" s="55" t="str">
        <f>VLOOKUP(G379,'MITRA (REFERENSI)'!$A:$Z,26,FALSE)</f>
        <v>#REF!</v>
      </c>
      <c r="K379" s="55" t="str">
        <f>VLOOKUP(G379,'MITRA (REFERENSI)'!$A:$Z,15,FALSE)</f>
        <v>+62 813-8226-4665</v>
      </c>
      <c r="L379" s="55" t="str">
        <f>VLOOKUP(G379,'MITRA (REFERENSI)'!$A:$Z,15,FALSE)</f>
        <v>+62 813-8226-4665</v>
      </c>
      <c r="M379" s="55" t="str">
        <f>IF(B379=1,'KELAS (REFERENSI)'!M379,IF(B379=2,'KELAS (REFERENSI)'!M394,IF(B379=3,'KELAS (REFERENSI)'!M409,IF(B379=4,'KELAS (REFERENSI)'!M424,""))))</f>
        <v/>
      </c>
      <c r="N379" s="55" t="str">
        <f>IF(B379=1,'KELAS (REFERENSI)'!N379,IF(B379=2,'KELAS (REFERENSI)'!N394,IF(B379=3,'KELAS (REFERENSI)'!N409,IF(B379=4,'KELAS (REFERENSI)'!N424,""))))</f>
        <v/>
      </c>
      <c r="O379" s="55" t="str">
        <f>IF(B379=1,'KELAS (REFERENSI)'!O379,IF(B379=2,'KELAS (REFERENSI)'!O394,IF(B379=3,'KELAS (REFERENSI)'!O409,IF(B379=4,'KELAS (REFERENSI)'!O424,""))))</f>
        <v/>
      </c>
      <c r="P379" s="55" t="str">
        <f>IF(B379=1,'KELAS (REFERENSI)'!P379,IF(B379=2,'KELAS (REFERENSI)'!P394,IF(B379=3,'KELAS (REFERENSI)'!P409,IF(B379=4,'KELAS (REFERENSI)'!P424,""))))</f>
        <v/>
      </c>
      <c r="Q379" s="55" t="str">
        <f t="shared" si="4"/>
        <v>BPS Kota Jakarta Timur</v>
      </c>
      <c r="R379" s="55" t="str">
        <f t="shared" si="56"/>
        <v>#REF!</v>
      </c>
      <c r="S379" s="55" t="str">
        <f t="shared" ref="S379:T379" si="387">S378</f>
        <v>15 Juni sampai dengan 31 Agustus 2026</v>
      </c>
      <c r="T379" s="55" t="str">
        <f t="shared" si="387"/>
        <v>31 Agustus 2026</v>
      </c>
      <c r="U379" s="59" t="str">
        <f>VLOOKUP(G379,'MITRA (REFERENSI)'!$A:$Z,17,FALSE)</f>
        <v>Hendra.hidayat1711@gmail.com</v>
      </c>
      <c r="V379" s="59" t="str">
        <f>VLOOKUP(G379,'MITRA (REFERENSI)'!$A:$Z,11,FALSE)</f>
        <v>Lk</v>
      </c>
      <c r="W379" s="60"/>
      <c r="X379" s="61" t="s">
        <v>7083</v>
      </c>
      <c r="Y379" s="64" t="s">
        <v>7095</v>
      </c>
      <c r="Z379" s="62"/>
      <c r="AA379" s="63"/>
      <c r="AB379" s="62"/>
      <c r="AC379" s="62"/>
      <c r="AD379" s="62"/>
      <c r="AE379" s="62"/>
      <c r="AF379" s="62"/>
      <c r="AG379" s="72"/>
      <c r="AH379" s="72"/>
      <c r="AI379" s="72"/>
      <c r="AJ379" s="72"/>
      <c r="AK379" s="59" t="str">
        <f>VLOOKUP(G379,'MITRA (REFERENSI)'!$A:$Z,5,FALSE)</f>
        <v>Jl. Gardu GG. Lanang RT 007/03</v>
      </c>
      <c r="AL379" s="59" t="str">
        <f>VLOOKUP(G379,'MITRA (REFERENSI)'!$A:$Z,13,FALSE)</f>
        <v>Wiraswasta</v>
      </c>
      <c r="AM379" s="59" t="str">
        <f>VLOOKUP(G379,'MITRA (REFERENSI)'!$A:$Z,14,FALSE)</f>
        <v/>
      </c>
    </row>
    <row r="380" ht="15.75" customHeight="1">
      <c r="A380" s="53" t="s">
        <v>5442</v>
      </c>
      <c r="B380" s="54">
        <v>1.0</v>
      </c>
      <c r="C380" s="54" t="s">
        <v>4914</v>
      </c>
      <c r="D380" s="55" t="str">
        <f t="shared" si="1"/>
        <v>1M</v>
      </c>
      <c r="E380" s="55" t="str">
        <f>VLOOKUP(D380,'KELAS (REFERENSI)'!$E$1:$J$68,6,FALSE)</f>
        <v>PARK</v>
      </c>
      <c r="F380" s="56" t="str">
        <f t="shared" si="2"/>
        <v>PETUGAS.0379/SPK/SE/PML/3172/2026</v>
      </c>
      <c r="G380" s="61" t="s">
        <v>4682</v>
      </c>
      <c r="H380" s="56" t="str">
        <f>VLOOKUP(G380,'MITRA (REFERENSI)'!$A:$Z,16,FALSE)</f>
        <v>317223030016</v>
      </c>
      <c r="I380" s="56" t="str">
        <f>VLOOKUP(G380,'MITRA (REFERENSI)'!$A:$Z,25,FALSE)</f>
        <v>Mengurus Rumah Tangga</v>
      </c>
      <c r="J380" s="55" t="str">
        <f>VLOOKUP(G380,'MITRA (REFERENSI)'!$A:$Z,26,FALSE)</f>
        <v>#REF!</v>
      </c>
      <c r="K380" s="55" t="str">
        <f>VLOOKUP(G380,'MITRA (REFERENSI)'!$A:$Z,15,FALSE)</f>
        <v>+62 960-6175-868</v>
      </c>
      <c r="L380" s="55" t="str">
        <f>VLOOKUP(G380,'MITRA (REFERENSI)'!$A:$Z,15,FALSE)</f>
        <v>+62 960-6175-868</v>
      </c>
      <c r="M380" s="55" t="str">
        <f>IF(B380=1,'KELAS (REFERENSI)'!M380,IF(B380=2,'KELAS (REFERENSI)'!M395,IF(B380=3,'KELAS (REFERENSI)'!M410,IF(B380=4,'KELAS (REFERENSI)'!M425,""))))</f>
        <v/>
      </c>
      <c r="N380" s="55" t="str">
        <f>IF(B380=1,'KELAS (REFERENSI)'!N380,IF(B380=2,'KELAS (REFERENSI)'!N395,IF(B380=3,'KELAS (REFERENSI)'!N410,IF(B380=4,'KELAS (REFERENSI)'!N425,""))))</f>
        <v/>
      </c>
      <c r="O380" s="55" t="str">
        <f>IF(B380=1,'KELAS (REFERENSI)'!O380,IF(B380=2,'KELAS (REFERENSI)'!O395,IF(B380=3,'KELAS (REFERENSI)'!O410,IF(B380=4,'KELAS (REFERENSI)'!O425,""))))</f>
        <v/>
      </c>
      <c r="P380" s="55" t="str">
        <f>IF(B380=1,'KELAS (REFERENSI)'!P380,IF(B380=2,'KELAS (REFERENSI)'!P395,IF(B380=3,'KELAS (REFERENSI)'!P410,IF(B380=4,'KELAS (REFERENSI)'!P425,""))))</f>
        <v/>
      </c>
      <c r="Q380" s="55" t="str">
        <f t="shared" si="4"/>
        <v>BPS Kota Jakarta Timur</v>
      </c>
      <c r="R380" s="55" t="str">
        <f t="shared" si="56"/>
        <v>#REF!</v>
      </c>
      <c r="S380" s="55" t="str">
        <f t="shared" ref="S380:T380" si="388">S379</f>
        <v>15 Juni sampai dengan 31 Agustus 2026</v>
      </c>
      <c r="T380" s="55" t="str">
        <f t="shared" si="388"/>
        <v>31 Agustus 2026</v>
      </c>
      <c r="U380" s="59" t="str">
        <f>VLOOKUP(G380,'MITRA (REFERENSI)'!$A:$Z,17,FALSE)</f>
        <v>yuliarniwibisono75@gmail.com</v>
      </c>
      <c r="V380" s="59" t="str">
        <f>VLOOKUP(G380,'MITRA (REFERENSI)'!$A:$Z,11,FALSE)</f>
        <v>Pr</v>
      </c>
      <c r="W380" s="60"/>
      <c r="X380" s="61" t="s">
        <v>7083</v>
      </c>
      <c r="Y380" s="64" t="s">
        <v>7095</v>
      </c>
      <c r="Z380" s="62"/>
      <c r="AA380" s="63"/>
      <c r="AB380" s="62"/>
      <c r="AC380" s="62"/>
      <c r="AD380" s="62"/>
      <c r="AE380" s="62"/>
      <c r="AF380" s="62"/>
      <c r="AG380" s="72"/>
      <c r="AH380" s="72"/>
      <c r="AI380" s="72"/>
      <c r="AJ380" s="72"/>
      <c r="AK380" s="59" t="str">
        <f>VLOOKUP(G380,'MITRA (REFERENSI)'!$A:$Z,5,FALSE)</f>
        <v>Jl. Kiray RT 005 RW 010</v>
      </c>
      <c r="AL380" s="59" t="str">
        <f>VLOOKUP(G380,'MITRA (REFERENSI)'!$A:$Z,13,FALSE)</f>
        <v>Mengurus Rumah Tangga</v>
      </c>
      <c r="AM380" s="59" t="str">
        <f>VLOOKUP(G380,'MITRA (REFERENSI)'!$A:$Z,14,FALSE)</f>
        <v/>
      </c>
    </row>
    <row r="381" ht="15.75" customHeight="1">
      <c r="A381" s="53" t="s">
        <v>5443</v>
      </c>
      <c r="B381" s="54">
        <v>1.0</v>
      </c>
      <c r="C381" s="54" t="s">
        <v>4914</v>
      </c>
      <c r="D381" s="55" t="str">
        <f t="shared" si="1"/>
        <v>1M</v>
      </c>
      <c r="E381" s="55" t="str">
        <f>VLOOKUP(D381,'KELAS (REFERENSI)'!$E$1:$J$68,6,FALSE)</f>
        <v>PARK</v>
      </c>
      <c r="F381" s="56" t="str">
        <f t="shared" si="2"/>
        <v>PETUGAS.0380/SPK/SE/PML/3172/2026</v>
      </c>
      <c r="G381" s="61" t="s">
        <v>4154</v>
      </c>
      <c r="H381" s="56" t="str">
        <f>VLOOKUP(G381,'MITRA (REFERENSI)'!$A:$Z,16,FALSE)</f>
        <v>317222040038</v>
      </c>
      <c r="I381" s="56" t="str">
        <f>VLOOKUP(G381,'MITRA (REFERENSI)'!$A:$Z,25,FALSE)</f>
        <v>Wiraswasta</v>
      </c>
      <c r="J381" s="55" t="str">
        <f>VLOOKUP(G381,'MITRA (REFERENSI)'!$A:$Z,26,FALSE)</f>
        <v>#REF!</v>
      </c>
      <c r="K381" s="55" t="str">
        <f>VLOOKUP(G381,'MITRA (REFERENSI)'!$A:$Z,15,FALSE)</f>
        <v>+62 816-1444-098</v>
      </c>
      <c r="L381" s="55" t="str">
        <f>VLOOKUP(G381,'MITRA (REFERENSI)'!$A:$Z,15,FALSE)</f>
        <v>+62 816-1444-098</v>
      </c>
      <c r="M381" s="55" t="str">
        <f>IF(B381=1,'KELAS (REFERENSI)'!M381,IF(B381=2,'KELAS (REFERENSI)'!M396,IF(B381=3,'KELAS (REFERENSI)'!M411,IF(B381=4,'KELAS (REFERENSI)'!M426,""))))</f>
        <v/>
      </c>
      <c r="N381" s="55" t="str">
        <f>IF(B381=1,'KELAS (REFERENSI)'!N381,IF(B381=2,'KELAS (REFERENSI)'!N396,IF(B381=3,'KELAS (REFERENSI)'!N411,IF(B381=4,'KELAS (REFERENSI)'!N426,""))))</f>
        <v/>
      </c>
      <c r="O381" s="55" t="str">
        <f>IF(B381=1,'KELAS (REFERENSI)'!O381,IF(B381=2,'KELAS (REFERENSI)'!O396,IF(B381=3,'KELAS (REFERENSI)'!O411,IF(B381=4,'KELAS (REFERENSI)'!O426,""))))</f>
        <v/>
      </c>
      <c r="P381" s="55" t="str">
        <f>IF(B381=1,'KELAS (REFERENSI)'!P381,IF(B381=2,'KELAS (REFERENSI)'!P396,IF(B381=3,'KELAS (REFERENSI)'!P411,IF(B381=4,'KELAS (REFERENSI)'!P426,""))))</f>
        <v/>
      </c>
      <c r="Q381" s="55" t="str">
        <f t="shared" si="4"/>
        <v>BPS Kota Jakarta Timur</v>
      </c>
      <c r="R381" s="55" t="str">
        <f t="shared" si="56"/>
        <v>#REF!</v>
      </c>
      <c r="S381" s="55" t="str">
        <f t="shared" ref="S381:T381" si="389">S380</f>
        <v>15 Juni sampai dengan 31 Agustus 2026</v>
      </c>
      <c r="T381" s="55" t="str">
        <f t="shared" si="389"/>
        <v>31 Agustus 2026</v>
      </c>
      <c r="U381" s="59" t="str">
        <f>VLOOKUP(G381,'MITRA (REFERENSI)'!$A:$Z,17,FALSE)</f>
        <v>sukhithmukhtar2811@gmail.com</v>
      </c>
      <c r="V381" s="59" t="str">
        <f>VLOOKUP(G381,'MITRA (REFERENSI)'!$A:$Z,11,FALSE)</f>
        <v>Lk</v>
      </c>
      <c r="W381" s="60"/>
      <c r="X381" s="61" t="s">
        <v>7083</v>
      </c>
      <c r="Y381" s="64" t="s">
        <v>7095</v>
      </c>
      <c r="Z381" s="62"/>
      <c r="AA381" s="63"/>
      <c r="AB381" s="62"/>
      <c r="AC381" s="62"/>
      <c r="AD381" s="62"/>
      <c r="AE381" s="62"/>
      <c r="AF381" s="62"/>
      <c r="AG381" s="72"/>
      <c r="AH381" s="72"/>
      <c r="AI381" s="72"/>
      <c r="AJ381" s="72"/>
      <c r="AK381" s="59" t="str">
        <f>VLOOKUP(G381,'MITRA (REFERENSI)'!$A:$Z,5,FALSE)</f>
        <v>Jl.kober Rt 008 RW02 No.60</v>
      </c>
      <c r="AL381" s="59" t="str">
        <f>VLOOKUP(G381,'MITRA (REFERENSI)'!$A:$Z,13,FALSE)</f>
        <v>Wiraswasta</v>
      </c>
      <c r="AM381" s="59" t="str">
        <f>VLOOKUP(G381,'MITRA (REFERENSI)'!$A:$Z,14,FALSE)</f>
        <v/>
      </c>
    </row>
    <row r="382" ht="15.75" customHeight="1">
      <c r="A382" s="53" t="s">
        <v>5444</v>
      </c>
      <c r="B382" s="54">
        <v>1.0</v>
      </c>
      <c r="C382" s="54" t="s">
        <v>4914</v>
      </c>
      <c r="D382" s="55" t="str">
        <f t="shared" si="1"/>
        <v>1M</v>
      </c>
      <c r="E382" s="55" t="str">
        <f>VLOOKUP(D382,'KELAS (REFERENSI)'!$E$1:$J$68,6,FALSE)</f>
        <v>PARK</v>
      </c>
      <c r="F382" s="56" t="str">
        <f t="shared" si="2"/>
        <v>PETUGAS.0381/SPK/SE/PML/3172/2026</v>
      </c>
      <c r="G382" s="61" t="s">
        <v>3008</v>
      </c>
      <c r="H382" s="56" t="str">
        <f>VLOOKUP(G382,'MITRA (REFERENSI)'!$A:$Z,16,FALSE)</f>
        <v>317225050039</v>
      </c>
      <c r="I382" s="56" t="str">
        <f>VLOOKUP(G382,'MITRA (REFERENSI)'!$A:$Z,25,FALSE)</f>
        <v>Kader PKK / Karang Taruna / Kader Lainnya</v>
      </c>
      <c r="J382" s="55" t="str">
        <f>VLOOKUP(G382,'MITRA (REFERENSI)'!$A:$Z,26,FALSE)</f>
        <v>#REF!</v>
      </c>
      <c r="K382" s="55" t="str">
        <f>VLOOKUP(G382,'MITRA (REFERENSI)'!$A:$Z,15,FALSE)</f>
        <v>+62 811-1722-102</v>
      </c>
      <c r="L382" s="55" t="str">
        <f>VLOOKUP(G382,'MITRA (REFERENSI)'!$A:$Z,15,FALSE)</f>
        <v>+62 811-1722-102</v>
      </c>
      <c r="M382" s="55" t="str">
        <f>IF(B382=1,'KELAS (REFERENSI)'!M382,IF(B382=2,'KELAS (REFERENSI)'!M397,IF(B382=3,'KELAS (REFERENSI)'!M412,IF(B382=4,'KELAS (REFERENSI)'!M427,""))))</f>
        <v/>
      </c>
      <c r="N382" s="55" t="str">
        <f>IF(B382=1,'KELAS (REFERENSI)'!N382,IF(B382=2,'KELAS (REFERENSI)'!N397,IF(B382=3,'KELAS (REFERENSI)'!N412,IF(B382=4,'KELAS (REFERENSI)'!N427,""))))</f>
        <v/>
      </c>
      <c r="O382" s="55" t="str">
        <f>IF(B382=1,'KELAS (REFERENSI)'!O382,IF(B382=2,'KELAS (REFERENSI)'!O397,IF(B382=3,'KELAS (REFERENSI)'!O412,IF(B382=4,'KELAS (REFERENSI)'!O427,""))))</f>
        <v/>
      </c>
      <c r="P382" s="55" t="str">
        <f>IF(B382=1,'KELAS (REFERENSI)'!P382,IF(B382=2,'KELAS (REFERENSI)'!P397,IF(B382=3,'KELAS (REFERENSI)'!P412,IF(B382=4,'KELAS (REFERENSI)'!P427,""))))</f>
        <v/>
      </c>
      <c r="Q382" s="55" t="str">
        <f t="shared" si="4"/>
        <v>BPS Kota Jakarta Timur</v>
      </c>
      <c r="R382" s="55" t="str">
        <f t="shared" si="56"/>
        <v>#REF!</v>
      </c>
      <c r="S382" s="55" t="str">
        <f t="shared" ref="S382:T382" si="390">S381</f>
        <v>15 Juni sampai dengan 31 Agustus 2026</v>
      </c>
      <c r="T382" s="55" t="str">
        <f t="shared" si="390"/>
        <v>31 Agustus 2026</v>
      </c>
      <c r="U382" s="59" t="str">
        <f>VLOOKUP(G382,'MITRA (REFERENSI)'!$A:$Z,17,FALSE)</f>
        <v>rhe.uyuy@gmail.com</v>
      </c>
      <c r="V382" s="59" t="str">
        <f>VLOOKUP(G382,'MITRA (REFERENSI)'!$A:$Z,11,FALSE)</f>
        <v>Pr</v>
      </c>
      <c r="W382" s="60"/>
      <c r="X382" s="61" t="s">
        <v>7084</v>
      </c>
      <c r="Y382" s="64" t="s">
        <v>7095</v>
      </c>
      <c r="Z382" s="62"/>
      <c r="AA382" s="63"/>
      <c r="AB382" s="62"/>
      <c r="AC382" s="62"/>
      <c r="AD382" s="62"/>
      <c r="AE382" s="62"/>
      <c r="AF382" s="62"/>
      <c r="AG382" s="72"/>
      <c r="AH382" s="72"/>
      <c r="AI382" s="72"/>
      <c r="AJ382" s="72"/>
      <c r="AK382" s="59" t="str">
        <f>VLOOKUP(G382,'MITRA (REFERENSI)'!$A:$Z,5,FALSE)</f>
        <v>Cililitan Besar Rt 006 RW 09</v>
      </c>
      <c r="AL382" s="59" t="str">
        <f>VLOOKUP(G382,'MITRA (REFERENSI)'!$A:$Z,13,FALSE)</f>
        <v>Kader PKK / Karang Taruna / Kader Lainnya</v>
      </c>
      <c r="AM382" s="59" t="str">
        <f>VLOOKUP(G382,'MITRA (REFERENSI)'!$A:$Z,14,FALSE)</f>
        <v/>
      </c>
    </row>
    <row r="383" ht="15.75" customHeight="1">
      <c r="A383" s="53" t="s">
        <v>5445</v>
      </c>
      <c r="B383" s="54">
        <v>1.0</v>
      </c>
      <c r="C383" s="54" t="s">
        <v>4914</v>
      </c>
      <c r="D383" s="55" t="str">
        <f t="shared" si="1"/>
        <v>1M</v>
      </c>
      <c r="E383" s="55" t="str">
        <f>VLOOKUP(D383,'KELAS (REFERENSI)'!$E$1:$J$68,6,FALSE)</f>
        <v>PARK</v>
      </c>
      <c r="F383" s="56" t="str">
        <f t="shared" si="2"/>
        <v>PETUGAS.0382/SPK/SE/PML/3172/2026</v>
      </c>
      <c r="G383" s="61" t="s">
        <v>1859</v>
      </c>
      <c r="H383" s="56" t="str">
        <f>VLOOKUP(G383,'MITRA (REFERENSI)'!$A:$Z,16,FALSE)</f>
        <v>317225050096</v>
      </c>
      <c r="I383" s="56" t="str">
        <f>VLOOKUP(G383,'MITRA (REFERENSI)'!$A:$Z,25,FALSE)</f>
        <v>Ketua RT</v>
      </c>
      <c r="J383" s="55" t="str">
        <f>VLOOKUP(G383,'MITRA (REFERENSI)'!$A:$Z,26,FALSE)</f>
        <v>#REF!</v>
      </c>
      <c r="K383" s="55" t="str">
        <f>VLOOKUP(G383,'MITRA (REFERENSI)'!$A:$Z,15,FALSE)</f>
        <v>+62 812-9898-4001</v>
      </c>
      <c r="L383" s="55" t="str">
        <f>VLOOKUP(G383,'MITRA (REFERENSI)'!$A:$Z,15,FALSE)</f>
        <v>+62 812-9898-4001</v>
      </c>
      <c r="M383" s="55" t="str">
        <f>IF(B383=1,'KELAS (REFERENSI)'!M383,IF(B383=2,'KELAS (REFERENSI)'!M398,IF(B383=3,'KELAS (REFERENSI)'!M413,IF(B383=4,'KELAS (REFERENSI)'!M428,""))))</f>
        <v/>
      </c>
      <c r="N383" s="55" t="str">
        <f>IF(B383=1,'KELAS (REFERENSI)'!N383,IF(B383=2,'KELAS (REFERENSI)'!N398,IF(B383=3,'KELAS (REFERENSI)'!N413,IF(B383=4,'KELAS (REFERENSI)'!N428,""))))</f>
        <v/>
      </c>
      <c r="O383" s="55" t="str">
        <f>IF(B383=1,'KELAS (REFERENSI)'!O383,IF(B383=2,'KELAS (REFERENSI)'!O398,IF(B383=3,'KELAS (REFERENSI)'!O413,IF(B383=4,'KELAS (REFERENSI)'!O428,""))))</f>
        <v/>
      </c>
      <c r="P383" s="55" t="str">
        <f>IF(B383=1,'KELAS (REFERENSI)'!P383,IF(B383=2,'KELAS (REFERENSI)'!P398,IF(B383=3,'KELAS (REFERENSI)'!P413,IF(B383=4,'KELAS (REFERENSI)'!P428,""))))</f>
        <v/>
      </c>
      <c r="Q383" s="55" t="str">
        <f t="shared" si="4"/>
        <v>BPS Kota Jakarta Timur</v>
      </c>
      <c r="R383" s="55" t="str">
        <f t="shared" si="56"/>
        <v>#REF!</v>
      </c>
      <c r="S383" s="55" t="str">
        <f t="shared" ref="S383:T383" si="391">S382</f>
        <v>15 Juni sampai dengan 31 Agustus 2026</v>
      </c>
      <c r="T383" s="55" t="str">
        <f t="shared" si="391"/>
        <v>31 Agustus 2026</v>
      </c>
      <c r="U383" s="59" t="str">
        <f>VLOOKUP(G383,'MITRA (REFERENSI)'!$A:$Z,17,FALSE)</f>
        <v>bambang.utoyo@gmail.com</v>
      </c>
      <c r="V383" s="59" t="str">
        <f>VLOOKUP(G383,'MITRA (REFERENSI)'!$A:$Z,11,FALSE)</f>
        <v>Lk</v>
      </c>
      <c r="W383" s="60"/>
      <c r="X383" s="61" t="s">
        <v>7084</v>
      </c>
      <c r="Y383" s="64" t="s">
        <v>7095</v>
      </c>
      <c r="Z383" s="62"/>
      <c r="AA383" s="63"/>
      <c r="AB383" s="62"/>
      <c r="AC383" s="62"/>
      <c r="AD383" s="62"/>
      <c r="AE383" s="62"/>
      <c r="AF383" s="62"/>
      <c r="AG383" s="72"/>
      <c r="AH383" s="72"/>
      <c r="AI383" s="72"/>
      <c r="AJ383" s="72"/>
      <c r="AK383" s="59" t="str">
        <f>VLOOKUP(G383,'MITRA (REFERENSI)'!$A:$Z,5,FALSE)</f>
        <v>Jl. Batu Ampar III / 55 A RT.002 RW.03</v>
      </c>
      <c r="AL383" s="59" t="str">
        <f>VLOOKUP(G383,'MITRA (REFERENSI)'!$A:$Z,13,FALSE)</f>
        <v>Lainnya</v>
      </c>
      <c r="AM383" s="59" t="str">
        <f>VLOOKUP(G383,'MITRA (REFERENSI)'!$A:$Z,14,FALSE)</f>
        <v>Ketua RT</v>
      </c>
    </row>
    <row r="384" ht="15.75" customHeight="1">
      <c r="A384" s="53" t="s">
        <v>5446</v>
      </c>
      <c r="B384" s="54">
        <v>1.0</v>
      </c>
      <c r="C384" s="54" t="s">
        <v>4914</v>
      </c>
      <c r="D384" s="55" t="str">
        <f t="shared" si="1"/>
        <v>1M</v>
      </c>
      <c r="E384" s="55" t="str">
        <f>VLOOKUP(D384,'KELAS (REFERENSI)'!$E$1:$J$68,6,FALSE)</f>
        <v>PARK</v>
      </c>
      <c r="F384" s="56" t="str">
        <f t="shared" si="2"/>
        <v>PETUGAS.0383/SPK/SE/PML/3172/2026</v>
      </c>
      <c r="G384" s="61" t="s">
        <v>2973</v>
      </c>
      <c r="H384" s="56" t="str">
        <f>VLOOKUP(G384,'MITRA (REFERENSI)'!$A:$Z,16,FALSE)</f>
        <v>317222090079</v>
      </c>
      <c r="I384" s="56" t="str">
        <f>VLOOKUP(G384,'MITRA (REFERENSI)'!$A:$Z,25,FALSE)</f>
        <v>Kader PKK / Karang Taruna / Kader Lainnya</v>
      </c>
      <c r="J384" s="55" t="str">
        <f>VLOOKUP(G384,'MITRA (REFERENSI)'!$A:$Z,26,FALSE)</f>
        <v>#REF!</v>
      </c>
      <c r="K384" s="55" t="str">
        <f>VLOOKUP(G384,'MITRA (REFERENSI)'!$A:$Z,15,FALSE)</f>
        <v>+62 858-9925-2248</v>
      </c>
      <c r="L384" s="55" t="str">
        <f>VLOOKUP(G384,'MITRA (REFERENSI)'!$A:$Z,15,FALSE)</f>
        <v>+62 858-9925-2248</v>
      </c>
      <c r="M384" s="55" t="str">
        <f>IF(B384=1,'KELAS (REFERENSI)'!M384,IF(B384=2,'KELAS (REFERENSI)'!M399,IF(B384=3,'KELAS (REFERENSI)'!M414,IF(B384=4,'KELAS (REFERENSI)'!M429,""))))</f>
        <v/>
      </c>
      <c r="N384" s="55" t="str">
        <f>IF(B384=1,'KELAS (REFERENSI)'!N384,IF(B384=2,'KELAS (REFERENSI)'!N399,IF(B384=3,'KELAS (REFERENSI)'!N414,IF(B384=4,'KELAS (REFERENSI)'!N429,""))))</f>
        <v/>
      </c>
      <c r="O384" s="55" t="str">
        <f>IF(B384=1,'KELAS (REFERENSI)'!O384,IF(B384=2,'KELAS (REFERENSI)'!O399,IF(B384=3,'KELAS (REFERENSI)'!O414,IF(B384=4,'KELAS (REFERENSI)'!O429,""))))</f>
        <v/>
      </c>
      <c r="P384" s="55" t="str">
        <f>IF(B384=1,'KELAS (REFERENSI)'!P384,IF(B384=2,'KELAS (REFERENSI)'!P399,IF(B384=3,'KELAS (REFERENSI)'!P414,IF(B384=4,'KELAS (REFERENSI)'!P429,""))))</f>
        <v/>
      </c>
      <c r="Q384" s="55" t="str">
        <f t="shared" si="4"/>
        <v>BPS Kota Jakarta Timur</v>
      </c>
      <c r="R384" s="55" t="str">
        <f t="shared" si="56"/>
        <v>#REF!</v>
      </c>
      <c r="S384" s="55" t="str">
        <f t="shared" ref="S384:T384" si="392">S383</f>
        <v>15 Juni sampai dengan 31 Agustus 2026</v>
      </c>
      <c r="T384" s="55" t="str">
        <f t="shared" si="392"/>
        <v>31 Agustus 2026</v>
      </c>
      <c r="U384" s="59" t="str">
        <f>VLOOKUP(G384,'MITRA (REFERENSI)'!$A:$Z,17,FALSE)</f>
        <v>Ailarun0594@gmail.com</v>
      </c>
      <c r="V384" s="59" t="str">
        <f>VLOOKUP(G384,'MITRA (REFERENSI)'!$A:$Z,11,FALSE)</f>
        <v>Pr</v>
      </c>
      <c r="W384" s="60"/>
      <c r="X384" s="61" t="s">
        <v>7084</v>
      </c>
      <c r="Y384" s="64" t="s">
        <v>7095</v>
      </c>
      <c r="Z384" s="62"/>
      <c r="AA384" s="63"/>
      <c r="AB384" s="62"/>
      <c r="AC384" s="62"/>
      <c r="AD384" s="62"/>
      <c r="AE384" s="62"/>
      <c r="AF384" s="62"/>
      <c r="AG384" s="72"/>
      <c r="AH384" s="72"/>
      <c r="AI384" s="72"/>
      <c r="AJ384" s="72"/>
      <c r="AK384" s="59" t="str">
        <f>VLOOKUP(G384,'MITRA (REFERENSI)'!$A:$Z,5,FALSE)</f>
        <v>Jl.jaani nasir rt.001 rw.010</v>
      </c>
      <c r="AL384" s="59" t="str">
        <f>VLOOKUP(G384,'MITRA (REFERENSI)'!$A:$Z,13,FALSE)</f>
        <v>Kader PKK / Karang Taruna / Kader Lainnya</v>
      </c>
      <c r="AM384" s="59" t="str">
        <f>VLOOKUP(G384,'MITRA (REFERENSI)'!$A:$Z,14,FALSE)</f>
        <v/>
      </c>
    </row>
    <row r="385" ht="15.75" customHeight="1">
      <c r="A385" s="53" t="s">
        <v>5447</v>
      </c>
      <c r="B385" s="54">
        <v>1.0</v>
      </c>
      <c r="C385" s="54" t="s">
        <v>4914</v>
      </c>
      <c r="D385" s="55" t="str">
        <f t="shared" si="1"/>
        <v>1M</v>
      </c>
      <c r="E385" s="55" t="str">
        <f>VLOOKUP(D385,'KELAS (REFERENSI)'!$E$1:$J$68,6,FALSE)</f>
        <v>PARK</v>
      </c>
      <c r="F385" s="56" t="str">
        <f t="shared" si="2"/>
        <v>PETUGAS.0384/SPK/SE/PML/3172/2026</v>
      </c>
      <c r="G385" s="61" t="s">
        <v>1165</v>
      </c>
      <c r="H385" s="56" t="str">
        <f>VLOOKUP(G385,'MITRA (REFERENSI)'!$A:$Z,16,FALSE)</f>
        <v>317222010243</v>
      </c>
      <c r="I385" s="56" t="str">
        <f>VLOOKUP(G385,'MITRA (REFERENSI)'!$A:$Z,25,FALSE)</f>
        <v>Kader PKK / Karang Taruna / Kader Lainnya</v>
      </c>
      <c r="J385" s="55" t="str">
        <f>VLOOKUP(G385,'MITRA (REFERENSI)'!$A:$Z,26,FALSE)</f>
        <v>#REF!</v>
      </c>
      <c r="K385" s="55" t="str">
        <f>VLOOKUP(G385,'MITRA (REFERENSI)'!$A:$Z,15,FALSE)</f>
        <v>+62 085-9207-18131</v>
      </c>
      <c r="L385" s="55" t="str">
        <f>VLOOKUP(G385,'MITRA (REFERENSI)'!$A:$Z,15,FALSE)</f>
        <v>+62 085-9207-18131</v>
      </c>
      <c r="M385" s="55" t="str">
        <f>IF(B385=1,'KELAS (REFERENSI)'!M385,IF(B385=2,'KELAS (REFERENSI)'!M400,IF(B385=3,'KELAS (REFERENSI)'!M415,IF(B385=4,'KELAS (REFERENSI)'!M430,""))))</f>
        <v/>
      </c>
      <c r="N385" s="55" t="str">
        <f>IF(B385=1,'KELAS (REFERENSI)'!N385,IF(B385=2,'KELAS (REFERENSI)'!N400,IF(B385=3,'KELAS (REFERENSI)'!N415,IF(B385=4,'KELAS (REFERENSI)'!N430,""))))</f>
        <v/>
      </c>
      <c r="O385" s="55" t="str">
        <f>IF(B385=1,'KELAS (REFERENSI)'!O385,IF(B385=2,'KELAS (REFERENSI)'!O400,IF(B385=3,'KELAS (REFERENSI)'!O415,IF(B385=4,'KELAS (REFERENSI)'!O430,""))))</f>
        <v/>
      </c>
      <c r="P385" s="55" t="str">
        <f>IF(B385=1,'KELAS (REFERENSI)'!P385,IF(B385=2,'KELAS (REFERENSI)'!P400,IF(B385=3,'KELAS (REFERENSI)'!P415,IF(B385=4,'KELAS (REFERENSI)'!P430,""))))</f>
        <v/>
      </c>
      <c r="Q385" s="55" t="str">
        <f t="shared" si="4"/>
        <v>BPS Kota Jakarta Timur</v>
      </c>
      <c r="R385" s="55" t="str">
        <f t="shared" si="56"/>
        <v>#REF!</v>
      </c>
      <c r="S385" s="55" t="str">
        <f t="shared" ref="S385:T385" si="393">S384</f>
        <v>15 Juni sampai dengan 31 Agustus 2026</v>
      </c>
      <c r="T385" s="55" t="str">
        <f t="shared" si="393"/>
        <v>31 Agustus 2026</v>
      </c>
      <c r="U385" s="59" t="str">
        <f>VLOOKUP(G385,'MITRA (REFERENSI)'!$A:$Z,17,FALSE)</f>
        <v>Kayana.kurniawan21@gmail.com</v>
      </c>
      <c r="V385" s="59" t="str">
        <f>VLOOKUP(G385,'MITRA (REFERENSI)'!$A:$Z,11,FALSE)</f>
        <v>Pr</v>
      </c>
      <c r="W385" s="60"/>
      <c r="X385" s="61" t="s">
        <v>7084</v>
      </c>
      <c r="Y385" s="64" t="s">
        <v>7095</v>
      </c>
      <c r="Z385" s="62"/>
      <c r="AA385" s="63"/>
      <c r="AB385" s="62"/>
      <c r="AC385" s="62"/>
      <c r="AD385" s="62"/>
      <c r="AE385" s="62"/>
      <c r="AF385" s="62"/>
      <c r="AG385" s="72"/>
      <c r="AH385" s="72"/>
      <c r="AI385" s="72"/>
      <c r="AJ385" s="72"/>
      <c r="AK385" s="59" t="str">
        <f>VLOOKUP(G385,'MITRA (REFERENSI)'!$A:$Z,5,FALSE)</f>
        <v>Jalan pijar RT 10 RW 5 kelurahan Dukuh</v>
      </c>
      <c r="AL385" s="59" t="str">
        <f>VLOOKUP(G385,'MITRA (REFERENSI)'!$A:$Z,13,FALSE)</f>
        <v>Kader PKK / Karang Taruna / Kader Lainnya</v>
      </c>
      <c r="AM385" s="59" t="str">
        <f>VLOOKUP(G385,'MITRA (REFERENSI)'!$A:$Z,14,FALSE)</f>
        <v/>
      </c>
    </row>
    <row r="386" ht="15.75" customHeight="1">
      <c r="A386" s="53" t="s">
        <v>5448</v>
      </c>
      <c r="B386" s="54">
        <v>1.0</v>
      </c>
      <c r="C386" s="54" t="s">
        <v>4914</v>
      </c>
      <c r="D386" s="55" t="str">
        <f t="shared" si="1"/>
        <v>1M</v>
      </c>
      <c r="E386" s="55" t="str">
        <f>VLOOKUP(D386,'KELAS (REFERENSI)'!$E$1:$J$68,6,FALSE)</f>
        <v>PARK</v>
      </c>
      <c r="F386" s="56" t="str">
        <f t="shared" si="2"/>
        <v>PETUGAS.0385/SPK/SE/PML/3172/2026</v>
      </c>
      <c r="G386" s="61" t="s">
        <v>1440</v>
      </c>
      <c r="H386" s="56" t="str">
        <f>VLOOKUP(G386,'MITRA (REFERENSI)'!$A:$Z,16,FALSE)</f>
        <v>317222010343</v>
      </c>
      <c r="I386" s="56" t="str">
        <f>VLOOKUP(G386,'MITRA (REFERENSI)'!$A:$Z,25,FALSE)</f>
        <v>Kader PKK / Karang Taruna / Kader Lainnya</v>
      </c>
      <c r="J386" s="55" t="str">
        <f>VLOOKUP(G386,'MITRA (REFERENSI)'!$A:$Z,26,FALSE)</f>
        <v>#REF!</v>
      </c>
      <c r="K386" s="55" t="str">
        <f>VLOOKUP(G386,'MITRA (REFERENSI)'!$A:$Z,15,FALSE)</f>
        <v>+62 812-8407-6181</v>
      </c>
      <c r="L386" s="55" t="str">
        <f>VLOOKUP(G386,'MITRA (REFERENSI)'!$A:$Z,15,FALSE)</f>
        <v>+62 812-8407-6181</v>
      </c>
      <c r="M386" s="55" t="str">
        <f>IF(B386=1,'KELAS (REFERENSI)'!M386,IF(B386=2,'KELAS (REFERENSI)'!M401,IF(B386=3,'KELAS (REFERENSI)'!M416,IF(B386=4,'KELAS (REFERENSI)'!M431,""))))</f>
        <v/>
      </c>
      <c r="N386" s="55" t="str">
        <f>IF(B386=1,'KELAS (REFERENSI)'!N386,IF(B386=2,'KELAS (REFERENSI)'!N401,IF(B386=3,'KELAS (REFERENSI)'!N416,IF(B386=4,'KELAS (REFERENSI)'!N431,""))))</f>
        <v/>
      </c>
      <c r="O386" s="55" t="str">
        <f>IF(B386=1,'KELAS (REFERENSI)'!O386,IF(B386=2,'KELAS (REFERENSI)'!O401,IF(B386=3,'KELAS (REFERENSI)'!O416,IF(B386=4,'KELAS (REFERENSI)'!O431,""))))</f>
        <v/>
      </c>
      <c r="P386" s="55" t="str">
        <f>IF(B386=1,'KELAS (REFERENSI)'!P386,IF(B386=2,'KELAS (REFERENSI)'!P401,IF(B386=3,'KELAS (REFERENSI)'!P416,IF(B386=4,'KELAS (REFERENSI)'!P431,""))))</f>
        <v/>
      </c>
      <c r="Q386" s="55" t="str">
        <f t="shared" si="4"/>
        <v>BPS Kota Jakarta Timur</v>
      </c>
      <c r="R386" s="55" t="str">
        <f t="shared" si="56"/>
        <v>#REF!</v>
      </c>
      <c r="S386" s="55" t="str">
        <f t="shared" ref="S386:T386" si="394">S385</f>
        <v>15 Juni sampai dengan 31 Agustus 2026</v>
      </c>
      <c r="T386" s="55" t="str">
        <f t="shared" si="394"/>
        <v>31 Agustus 2026</v>
      </c>
      <c r="U386" s="59" t="str">
        <f>VLOOKUP(G386,'MITRA (REFERENSI)'!$A:$Z,17,FALSE)</f>
        <v>ferrydoang737@gmail.com</v>
      </c>
      <c r="V386" s="59" t="str">
        <f>VLOOKUP(G386,'MITRA (REFERENSI)'!$A:$Z,11,FALSE)</f>
        <v>Lk</v>
      </c>
      <c r="W386" s="60"/>
      <c r="X386" s="61" t="s">
        <v>7083</v>
      </c>
      <c r="Y386" s="64" t="s">
        <v>7095</v>
      </c>
      <c r="Z386" s="62"/>
      <c r="AA386" s="63"/>
      <c r="AB386" s="62"/>
      <c r="AC386" s="62"/>
      <c r="AD386" s="62"/>
      <c r="AE386" s="62"/>
      <c r="AF386" s="62"/>
      <c r="AG386" s="72"/>
      <c r="AH386" s="72"/>
      <c r="AI386" s="72"/>
      <c r="AJ386" s="72"/>
      <c r="AK386" s="59" t="str">
        <f>VLOOKUP(G386,'MITRA (REFERENSI)'!$A:$Z,5,FALSE)</f>
        <v>Jalan Dato Tonggara 1 No 36 RT 11 RW 11</v>
      </c>
      <c r="AL386" s="59" t="str">
        <f>VLOOKUP(G386,'MITRA (REFERENSI)'!$A:$Z,13,FALSE)</f>
        <v>Kader PKK / Karang Taruna / Kader Lainnya</v>
      </c>
      <c r="AM386" s="59" t="str">
        <f>VLOOKUP(G386,'MITRA (REFERENSI)'!$A:$Z,14,FALSE)</f>
        <v/>
      </c>
    </row>
    <row r="387" ht="15.75" customHeight="1">
      <c r="A387" s="53" t="s">
        <v>5449</v>
      </c>
      <c r="B387" s="54">
        <v>1.0</v>
      </c>
      <c r="C387" s="54" t="s">
        <v>4914</v>
      </c>
      <c r="D387" s="55" t="str">
        <f t="shared" si="1"/>
        <v>1M</v>
      </c>
      <c r="E387" s="55" t="str">
        <f>VLOOKUP(D387,'KELAS (REFERENSI)'!$E$1:$J$68,6,FALSE)</f>
        <v>PARK</v>
      </c>
      <c r="F387" s="56" t="str">
        <f t="shared" si="2"/>
        <v>PETUGAS.0386/SPK/SE/PML/3172/2026</v>
      </c>
      <c r="G387" s="61" t="s">
        <v>2184</v>
      </c>
      <c r="H387" s="56" t="str">
        <f>VLOOKUP(G387,'MITRA (REFERENSI)'!$A:$Z,16,FALSE)</f>
        <v>317222010146</v>
      </c>
      <c r="I387" s="56" t="str">
        <f>VLOOKUP(G387,'MITRA (REFERENSI)'!$A:$Z,25,FALSE)</f>
        <v>Kader PKK / Karang Taruna / Kader Lainnya</v>
      </c>
      <c r="J387" s="55" t="str">
        <f>VLOOKUP(G387,'MITRA (REFERENSI)'!$A:$Z,26,FALSE)</f>
        <v>#REF!</v>
      </c>
      <c r="K387" s="55" t="str">
        <f>VLOOKUP(G387,'MITRA (REFERENSI)'!$A:$Z,15,FALSE)</f>
        <v>+62 813-1576-6233</v>
      </c>
      <c r="L387" s="55" t="str">
        <f>VLOOKUP(G387,'MITRA (REFERENSI)'!$A:$Z,15,FALSE)</f>
        <v>+62 813-1576-6233</v>
      </c>
      <c r="M387" s="55" t="str">
        <f>IF(B387=1,'KELAS (REFERENSI)'!M387,IF(B387=2,'KELAS (REFERENSI)'!M402,IF(B387=3,'KELAS (REFERENSI)'!M417,IF(B387=4,'KELAS (REFERENSI)'!M432,""))))</f>
        <v/>
      </c>
      <c r="N387" s="55" t="str">
        <f>IF(B387=1,'KELAS (REFERENSI)'!N387,IF(B387=2,'KELAS (REFERENSI)'!N402,IF(B387=3,'KELAS (REFERENSI)'!N417,IF(B387=4,'KELAS (REFERENSI)'!N432,""))))</f>
        <v/>
      </c>
      <c r="O387" s="55" t="str">
        <f>IF(B387=1,'KELAS (REFERENSI)'!O387,IF(B387=2,'KELAS (REFERENSI)'!O402,IF(B387=3,'KELAS (REFERENSI)'!O417,IF(B387=4,'KELAS (REFERENSI)'!O432,""))))</f>
        <v/>
      </c>
      <c r="P387" s="55" t="str">
        <f>IF(B387=1,'KELAS (REFERENSI)'!P387,IF(B387=2,'KELAS (REFERENSI)'!P402,IF(B387=3,'KELAS (REFERENSI)'!P417,IF(B387=4,'KELAS (REFERENSI)'!P432,""))))</f>
        <v/>
      </c>
      <c r="Q387" s="55" t="str">
        <f t="shared" si="4"/>
        <v>BPS Kota Jakarta Timur</v>
      </c>
      <c r="R387" s="55" t="str">
        <f t="shared" si="56"/>
        <v>#REF!</v>
      </c>
      <c r="S387" s="55" t="str">
        <f t="shared" ref="S387:T387" si="395">S386</f>
        <v>15 Juni sampai dengan 31 Agustus 2026</v>
      </c>
      <c r="T387" s="55" t="str">
        <f t="shared" si="395"/>
        <v>31 Agustus 2026</v>
      </c>
      <c r="U387" s="59" t="str">
        <f>VLOOKUP(G387,'MITRA (REFERENSI)'!$A:$Z,17,FALSE)</f>
        <v>mamaymaimunah009@gmail.com</v>
      </c>
      <c r="V387" s="59" t="str">
        <f>VLOOKUP(G387,'MITRA (REFERENSI)'!$A:$Z,11,FALSE)</f>
        <v>Pr</v>
      </c>
      <c r="W387" s="60"/>
      <c r="X387" s="61" t="s">
        <v>7084</v>
      </c>
      <c r="Y387" s="64" t="s">
        <v>7095</v>
      </c>
      <c r="Z387" s="62"/>
      <c r="AA387" s="63"/>
      <c r="AB387" s="62"/>
      <c r="AC387" s="62"/>
      <c r="AD387" s="62"/>
      <c r="AE387" s="62"/>
      <c r="AF387" s="62"/>
      <c r="AG387" s="72"/>
      <c r="AH387" s="72"/>
      <c r="AI387" s="72"/>
      <c r="AJ387" s="72"/>
      <c r="AK387" s="59" t="str">
        <f>VLOOKUP(G387,'MITRA (REFERENSI)'!$A:$Z,5,FALSE)</f>
        <v>Jalan SMEA VI RT.6 RW.9</v>
      </c>
      <c r="AL387" s="59" t="str">
        <f>VLOOKUP(G387,'MITRA (REFERENSI)'!$A:$Z,13,FALSE)</f>
        <v>Kader PKK / Karang Taruna / Kader Lainnya</v>
      </c>
      <c r="AM387" s="59" t="str">
        <f>VLOOKUP(G387,'MITRA (REFERENSI)'!$A:$Z,14,FALSE)</f>
        <v/>
      </c>
    </row>
    <row r="388" ht="15.75" customHeight="1">
      <c r="A388" s="53" t="s">
        <v>5450</v>
      </c>
      <c r="B388" s="54">
        <v>1.0</v>
      </c>
      <c r="C388" s="54" t="s">
        <v>4914</v>
      </c>
      <c r="D388" s="55" t="str">
        <f t="shared" si="1"/>
        <v>1M</v>
      </c>
      <c r="E388" s="55" t="str">
        <f>VLOOKUP(D388,'KELAS (REFERENSI)'!$E$1:$J$68,6,FALSE)</f>
        <v>PARK</v>
      </c>
      <c r="F388" s="56" t="str">
        <f t="shared" si="2"/>
        <v>PETUGAS.0387/SPK/SE/PML/3172/2026</v>
      </c>
      <c r="G388" s="61" t="s">
        <v>3672</v>
      </c>
      <c r="H388" s="56" t="str">
        <f>VLOOKUP(G388,'MITRA (REFERENSI)'!$A:$Z,16,FALSE)</f>
        <v>317222090124</v>
      </c>
      <c r="I388" s="56" t="str">
        <f>VLOOKUP(G388,'MITRA (REFERENSI)'!$A:$Z,25,FALSE)</f>
        <v>Wiraswasta</v>
      </c>
      <c r="J388" s="55" t="str">
        <f>VLOOKUP(G388,'MITRA (REFERENSI)'!$A:$Z,26,FALSE)</f>
        <v>#REF!</v>
      </c>
      <c r="K388" s="55" t="str">
        <f>VLOOKUP(G388,'MITRA (REFERENSI)'!$A:$Z,15,FALSE)</f>
        <v>+62 813-8599-7017</v>
      </c>
      <c r="L388" s="55" t="str">
        <f>VLOOKUP(G388,'MITRA (REFERENSI)'!$A:$Z,15,FALSE)</f>
        <v>+62 813-8599-7017</v>
      </c>
      <c r="M388" s="55" t="str">
        <f>IF(B388=1,'KELAS (REFERENSI)'!M388,IF(B388=2,'KELAS (REFERENSI)'!M403,IF(B388=3,'KELAS (REFERENSI)'!M418,IF(B388=4,'KELAS (REFERENSI)'!M433,""))))</f>
        <v/>
      </c>
      <c r="N388" s="55" t="str">
        <f>IF(B388=1,'KELAS (REFERENSI)'!N388,IF(B388=2,'KELAS (REFERENSI)'!N403,IF(B388=3,'KELAS (REFERENSI)'!N418,IF(B388=4,'KELAS (REFERENSI)'!N433,""))))</f>
        <v/>
      </c>
      <c r="O388" s="55" t="str">
        <f>IF(B388=1,'KELAS (REFERENSI)'!O388,IF(B388=2,'KELAS (REFERENSI)'!O403,IF(B388=3,'KELAS (REFERENSI)'!O418,IF(B388=4,'KELAS (REFERENSI)'!O433,""))))</f>
        <v/>
      </c>
      <c r="P388" s="55" t="str">
        <f>IF(B388=1,'KELAS (REFERENSI)'!P388,IF(B388=2,'KELAS (REFERENSI)'!P403,IF(B388=3,'KELAS (REFERENSI)'!P418,IF(B388=4,'KELAS (REFERENSI)'!P433,""))))</f>
        <v/>
      </c>
      <c r="Q388" s="55" t="str">
        <f t="shared" si="4"/>
        <v>BPS Kota Jakarta Timur</v>
      </c>
      <c r="R388" s="55" t="str">
        <f t="shared" si="56"/>
        <v>#REF!</v>
      </c>
      <c r="S388" s="55" t="str">
        <f t="shared" ref="S388:T388" si="396">S387</f>
        <v>15 Juni sampai dengan 31 Agustus 2026</v>
      </c>
      <c r="T388" s="55" t="str">
        <f t="shared" si="396"/>
        <v>31 Agustus 2026</v>
      </c>
      <c r="U388" s="59" t="str">
        <f>VLOOKUP(G388,'MITRA (REFERENSI)'!$A:$Z,17,FALSE)</f>
        <v>sarudit1@gmail.com</v>
      </c>
      <c r="V388" s="59" t="str">
        <f>VLOOKUP(G388,'MITRA (REFERENSI)'!$A:$Z,11,FALSE)</f>
        <v>Lk</v>
      </c>
      <c r="W388" s="60"/>
      <c r="X388" s="61" t="s">
        <v>7083</v>
      </c>
      <c r="Y388" s="64" t="s">
        <v>7095</v>
      </c>
      <c r="Z388" s="62"/>
      <c r="AA388" s="63"/>
      <c r="AB388" s="62"/>
      <c r="AC388" s="62"/>
      <c r="AD388" s="62"/>
      <c r="AE388" s="62"/>
      <c r="AF388" s="62"/>
      <c r="AG388" s="72"/>
      <c r="AH388" s="72"/>
      <c r="AI388" s="72"/>
      <c r="AJ388" s="72"/>
      <c r="AK388" s="59" t="str">
        <f>VLOOKUP(G388,'MITRA (REFERENSI)'!$A:$Z,5,FALSE)</f>
        <v>Jl. Batu Ampar II RT. 012 RW. 003</v>
      </c>
      <c r="AL388" s="59" t="str">
        <f>VLOOKUP(G388,'MITRA (REFERENSI)'!$A:$Z,13,FALSE)</f>
        <v>Wiraswasta</v>
      </c>
      <c r="AM388" s="59" t="str">
        <f>VLOOKUP(G388,'MITRA (REFERENSI)'!$A:$Z,14,FALSE)</f>
        <v/>
      </c>
    </row>
    <row r="389" ht="15.75" customHeight="1">
      <c r="A389" s="53" t="s">
        <v>5451</v>
      </c>
      <c r="B389" s="54">
        <v>1.0</v>
      </c>
      <c r="C389" s="54" t="s">
        <v>4914</v>
      </c>
      <c r="D389" s="55" t="str">
        <f t="shared" si="1"/>
        <v>1M</v>
      </c>
      <c r="E389" s="55" t="str">
        <f>VLOOKUP(D389,'KELAS (REFERENSI)'!$E$1:$J$68,6,FALSE)</f>
        <v>PARK</v>
      </c>
      <c r="F389" s="56" t="str">
        <f t="shared" si="2"/>
        <v>PETUGAS.0388/SPK/SE/PML/3172/2026</v>
      </c>
      <c r="G389" s="61" t="s">
        <v>4422</v>
      </c>
      <c r="H389" s="56" t="str">
        <f>VLOOKUP(G389,'MITRA (REFERENSI)'!$A:$Z,16,FALSE)</f>
        <v>317222010092</v>
      </c>
      <c r="I389" s="56" t="str">
        <f>VLOOKUP(G389,'MITRA (REFERENSI)'!$A:$Z,25,FALSE)</f>
        <v>Kader PKK / Karang Taruna / Kader Lainnya</v>
      </c>
      <c r="J389" s="55" t="str">
        <f>VLOOKUP(G389,'MITRA (REFERENSI)'!$A:$Z,26,FALSE)</f>
        <v>#REF!</v>
      </c>
      <c r="K389" s="55" t="str">
        <f>VLOOKUP(G389,'MITRA (REFERENSI)'!$A:$Z,15,FALSE)</f>
        <v>+62 812-1255-3350</v>
      </c>
      <c r="L389" s="55" t="str">
        <f>VLOOKUP(G389,'MITRA (REFERENSI)'!$A:$Z,15,FALSE)</f>
        <v>+62 812-1255-3350</v>
      </c>
      <c r="M389" s="55" t="str">
        <f>IF(B389=1,'KELAS (REFERENSI)'!M389,IF(B389=2,'KELAS (REFERENSI)'!M404,IF(B389=3,'KELAS (REFERENSI)'!M419,IF(B389=4,'KELAS (REFERENSI)'!M434,""))))</f>
        <v/>
      </c>
      <c r="N389" s="55" t="str">
        <f>IF(B389=1,'KELAS (REFERENSI)'!N389,IF(B389=2,'KELAS (REFERENSI)'!N404,IF(B389=3,'KELAS (REFERENSI)'!N419,IF(B389=4,'KELAS (REFERENSI)'!N434,""))))</f>
        <v/>
      </c>
      <c r="O389" s="55" t="str">
        <f>IF(B389=1,'KELAS (REFERENSI)'!O389,IF(B389=2,'KELAS (REFERENSI)'!O404,IF(B389=3,'KELAS (REFERENSI)'!O419,IF(B389=4,'KELAS (REFERENSI)'!O434,""))))</f>
        <v/>
      </c>
      <c r="P389" s="55" t="str">
        <f>IF(B389=1,'KELAS (REFERENSI)'!P389,IF(B389=2,'KELAS (REFERENSI)'!P404,IF(B389=3,'KELAS (REFERENSI)'!P419,IF(B389=4,'KELAS (REFERENSI)'!P434,""))))</f>
        <v/>
      </c>
      <c r="Q389" s="55" t="str">
        <f t="shared" si="4"/>
        <v>BPS Kota Jakarta Timur</v>
      </c>
      <c r="R389" s="55" t="str">
        <f t="shared" si="56"/>
        <v>#REF!</v>
      </c>
      <c r="S389" s="55" t="str">
        <f t="shared" ref="S389:T389" si="397">S388</f>
        <v>15 Juni sampai dengan 31 Agustus 2026</v>
      </c>
      <c r="T389" s="55" t="str">
        <f t="shared" si="397"/>
        <v>31 Agustus 2026</v>
      </c>
      <c r="U389" s="59" t="str">
        <f>VLOOKUP(G389,'MITRA (REFERENSI)'!$A:$Z,17,FALSE)</f>
        <v>tutiekowarni843@gmail.com</v>
      </c>
      <c r="V389" s="59" t="str">
        <f>VLOOKUP(G389,'MITRA (REFERENSI)'!$A:$Z,11,FALSE)</f>
        <v>Pr</v>
      </c>
      <c r="W389" s="60"/>
      <c r="X389" s="61" t="s">
        <v>7084</v>
      </c>
      <c r="Y389" s="64" t="s">
        <v>7095</v>
      </c>
      <c r="Z389" s="62"/>
      <c r="AA389" s="63"/>
      <c r="AB389" s="62"/>
      <c r="AC389" s="62"/>
      <c r="AD389" s="62"/>
      <c r="AE389" s="62"/>
      <c r="AF389" s="62"/>
      <c r="AG389" s="72"/>
      <c r="AH389" s="72"/>
      <c r="AI389" s="72"/>
      <c r="AJ389" s="72"/>
      <c r="AK389" s="59" t="str">
        <f>VLOOKUP(G389,'MITRA (REFERENSI)'!$A:$Z,5,FALSE)</f>
        <v>balekambang rt 004 rw 005 kramatjati</v>
      </c>
      <c r="AL389" s="59" t="str">
        <f>VLOOKUP(G389,'MITRA (REFERENSI)'!$A:$Z,13,FALSE)</f>
        <v>Kader PKK / Karang Taruna / Kader Lainnya</v>
      </c>
      <c r="AM389" s="59" t="str">
        <f>VLOOKUP(G389,'MITRA (REFERENSI)'!$A:$Z,14,FALSE)</f>
        <v/>
      </c>
    </row>
    <row r="390" ht="15.75" customHeight="1">
      <c r="A390" s="53" t="s">
        <v>5452</v>
      </c>
      <c r="B390" s="54">
        <v>1.0</v>
      </c>
      <c r="C390" s="54" t="s">
        <v>4914</v>
      </c>
      <c r="D390" s="55" t="str">
        <f t="shared" si="1"/>
        <v>1M</v>
      </c>
      <c r="E390" s="55" t="str">
        <f>VLOOKUP(D390,'KELAS (REFERENSI)'!$E$1:$J$68,6,FALSE)</f>
        <v>PARK</v>
      </c>
      <c r="F390" s="56" t="str">
        <f t="shared" si="2"/>
        <v>PETUGAS.0389/SPK/SE/PML/3172/2026</v>
      </c>
      <c r="G390" s="61" t="s">
        <v>3213</v>
      </c>
      <c r="H390" s="56" t="str">
        <f>VLOOKUP(G390,'MITRA (REFERENSI)'!$A:$Z,16,FALSE)</f>
        <v>317222010144</v>
      </c>
      <c r="I390" s="56" t="str">
        <f>VLOOKUP(G390,'MITRA (REFERENSI)'!$A:$Z,25,FALSE)</f>
        <v>Kader PKK / Karang Taruna / Kader Lainnya</v>
      </c>
      <c r="J390" s="55" t="str">
        <f>VLOOKUP(G390,'MITRA (REFERENSI)'!$A:$Z,26,FALSE)</f>
        <v>#REF!</v>
      </c>
      <c r="K390" s="55" t="str">
        <f>VLOOKUP(G390,'MITRA (REFERENSI)'!$A:$Z,15,FALSE)</f>
        <v>+62 815-1753-3066</v>
      </c>
      <c r="L390" s="55" t="str">
        <f>VLOOKUP(G390,'MITRA (REFERENSI)'!$A:$Z,15,FALSE)</f>
        <v>+62 815-1753-3066</v>
      </c>
      <c r="M390" s="55" t="str">
        <f>IF(B390=1,'KELAS (REFERENSI)'!M390,IF(B390=2,'KELAS (REFERENSI)'!M405,IF(B390=3,'KELAS (REFERENSI)'!M420,IF(B390=4,'KELAS (REFERENSI)'!M435,""))))</f>
        <v/>
      </c>
      <c r="N390" s="55" t="str">
        <f>IF(B390=1,'KELAS (REFERENSI)'!N390,IF(B390=2,'KELAS (REFERENSI)'!N405,IF(B390=3,'KELAS (REFERENSI)'!N420,IF(B390=4,'KELAS (REFERENSI)'!N435,""))))</f>
        <v/>
      </c>
      <c r="O390" s="55" t="str">
        <f>IF(B390=1,'KELAS (REFERENSI)'!O390,IF(B390=2,'KELAS (REFERENSI)'!O405,IF(B390=3,'KELAS (REFERENSI)'!O420,IF(B390=4,'KELAS (REFERENSI)'!O435,""))))</f>
        <v/>
      </c>
      <c r="P390" s="55" t="str">
        <f>IF(B390=1,'KELAS (REFERENSI)'!P390,IF(B390=2,'KELAS (REFERENSI)'!P405,IF(B390=3,'KELAS (REFERENSI)'!P420,IF(B390=4,'KELAS (REFERENSI)'!P435,""))))</f>
        <v/>
      </c>
      <c r="Q390" s="55" t="str">
        <f t="shared" si="4"/>
        <v>BPS Kota Jakarta Timur</v>
      </c>
      <c r="R390" s="55" t="str">
        <f t="shared" si="56"/>
        <v>#REF!</v>
      </c>
      <c r="S390" s="55" t="str">
        <f t="shared" ref="S390:T390" si="398">S389</f>
        <v>15 Juni sampai dengan 31 Agustus 2026</v>
      </c>
      <c r="T390" s="55" t="str">
        <f t="shared" si="398"/>
        <v>31 Agustus 2026</v>
      </c>
      <c r="U390" s="59" t="str">
        <f>VLOOKUP(G390,'MITRA (REFERENSI)'!$A:$Z,17,FALSE)</f>
        <v>azzahra.abellia20@gmail.com</v>
      </c>
      <c r="V390" s="59" t="str">
        <f>VLOOKUP(G390,'MITRA (REFERENSI)'!$A:$Z,11,FALSE)</f>
        <v>Pr</v>
      </c>
      <c r="W390" s="60"/>
      <c r="X390" s="61" t="s">
        <v>7083</v>
      </c>
      <c r="Y390" s="64" t="s">
        <v>7095</v>
      </c>
      <c r="Z390" s="62"/>
      <c r="AA390" s="63"/>
      <c r="AB390" s="62"/>
      <c r="AC390" s="62"/>
      <c r="AD390" s="62"/>
      <c r="AE390" s="62"/>
      <c r="AF390" s="62"/>
      <c r="AG390" s="72"/>
      <c r="AH390" s="72"/>
      <c r="AI390" s="72"/>
      <c r="AJ390" s="72"/>
      <c r="AK390" s="59" t="str">
        <f>VLOOKUP(G390,'MITRA (REFERENSI)'!$A:$Z,5,FALSE)</f>
        <v>Jalan Dewi Sartika Rt 1 RW 4</v>
      </c>
      <c r="AL390" s="59" t="str">
        <f>VLOOKUP(G390,'MITRA (REFERENSI)'!$A:$Z,13,FALSE)</f>
        <v>Kader PKK / Karang Taruna / Kader Lainnya</v>
      </c>
      <c r="AM390" s="59" t="str">
        <f>VLOOKUP(G390,'MITRA (REFERENSI)'!$A:$Z,14,FALSE)</f>
        <v/>
      </c>
    </row>
    <row r="391" ht="15.75" customHeight="1">
      <c r="A391" s="53" t="s">
        <v>5453</v>
      </c>
      <c r="B391" s="54">
        <v>1.0</v>
      </c>
      <c r="C391" s="54" t="s">
        <v>4914</v>
      </c>
      <c r="D391" s="55" t="str">
        <f t="shared" si="1"/>
        <v>1M</v>
      </c>
      <c r="E391" s="55" t="str">
        <f>VLOOKUP(D391,'KELAS (REFERENSI)'!$E$1:$J$68,6,FALSE)</f>
        <v>PARK</v>
      </c>
      <c r="F391" s="56" t="str">
        <f t="shared" si="2"/>
        <v>PETUGAS.0390/SPK/SE/PML/3172/2026</v>
      </c>
      <c r="G391" s="61" t="s">
        <v>3061</v>
      </c>
      <c r="H391" s="56" t="str">
        <f>VLOOKUP(G391,'MITRA (REFERENSI)'!$A:$Z,16,FALSE)</f>
        <v>317222010222</v>
      </c>
      <c r="I391" s="56" t="str">
        <f>VLOOKUP(G391,'MITRA (REFERENSI)'!$A:$Z,25,FALSE)</f>
        <v>Mengurus Rumah Tangga</v>
      </c>
      <c r="J391" s="55" t="str">
        <f>VLOOKUP(G391,'MITRA (REFERENSI)'!$A:$Z,26,FALSE)</f>
        <v>#REF!</v>
      </c>
      <c r="K391" s="55" t="str">
        <f>VLOOKUP(G391,'MITRA (REFERENSI)'!$A:$Z,15,FALSE)</f>
        <v>+62 895-2262-4456</v>
      </c>
      <c r="L391" s="55" t="str">
        <f>VLOOKUP(G391,'MITRA (REFERENSI)'!$A:$Z,15,FALSE)</f>
        <v>+62 895-2262-4456</v>
      </c>
      <c r="M391" s="55" t="str">
        <f>IF(B391=1,'KELAS (REFERENSI)'!M391,IF(B391=2,'KELAS (REFERENSI)'!M406,IF(B391=3,'KELAS (REFERENSI)'!M421,IF(B391=4,'KELAS (REFERENSI)'!M436,""))))</f>
        <v/>
      </c>
      <c r="N391" s="55" t="str">
        <f>IF(B391=1,'KELAS (REFERENSI)'!N391,IF(B391=2,'KELAS (REFERENSI)'!N406,IF(B391=3,'KELAS (REFERENSI)'!N421,IF(B391=4,'KELAS (REFERENSI)'!N436,""))))</f>
        <v/>
      </c>
      <c r="O391" s="55" t="str">
        <f>IF(B391=1,'KELAS (REFERENSI)'!O391,IF(B391=2,'KELAS (REFERENSI)'!O406,IF(B391=3,'KELAS (REFERENSI)'!O421,IF(B391=4,'KELAS (REFERENSI)'!O436,""))))</f>
        <v/>
      </c>
      <c r="P391" s="55" t="str">
        <f>IF(B391=1,'KELAS (REFERENSI)'!P391,IF(B391=2,'KELAS (REFERENSI)'!P406,IF(B391=3,'KELAS (REFERENSI)'!P421,IF(B391=4,'KELAS (REFERENSI)'!P436,""))))</f>
        <v/>
      </c>
      <c r="Q391" s="55" t="str">
        <f t="shared" si="4"/>
        <v>BPS Kota Jakarta Timur</v>
      </c>
      <c r="R391" s="55" t="str">
        <f t="shared" si="56"/>
        <v>#REF!</v>
      </c>
      <c r="S391" s="55" t="str">
        <f t="shared" ref="S391:T391" si="399">S390</f>
        <v>15 Juni sampai dengan 31 Agustus 2026</v>
      </c>
      <c r="T391" s="55" t="str">
        <f t="shared" si="399"/>
        <v>31 Agustus 2026</v>
      </c>
      <c r="U391" s="59" t="str">
        <f>VLOOKUP(G391,'MITRA (REFERENSI)'!$A:$Z,17,FALSE)</f>
        <v>pangestut20@gmail.com</v>
      </c>
      <c r="V391" s="59" t="str">
        <f>VLOOKUP(G391,'MITRA (REFERENSI)'!$A:$Z,11,FALSE)</f>
        <v>Pr</v>
      </c>
      <c r="W391" s="60"/>
      <c r="X391" s="61" t="s">
        <v>7083</v>
      </c>
      <c r="Y391" s="64" t="s">
        <v>7095</v>
      </c>
      <c r="Z391" s="62"/>
      <c r="AA391" s="63"/>
      <c r="AB391" s="62"/>
      <c r="AC391" s="62"/>
      <c r="AD391" s="62"/>
      <c r="AE391" s="62"/>
      <c r="AF391" s="62"/>
      <c r="AG391" s="72"/>
      <c r="AH391" s="72"/>
      <c r="AI391" s="72"/>
      <c r="AJ391" s="72"/>
      <c r="AK391" s="59" t="str">
        <f>VLOOKUP(G391,'MITRA (REFERENSI)'!$A:$Z,5,FALSE)</f>
        <v>Komplek puskesad RT 04/011 no.47</v>
      </c>
      <c r="AL391" s="59" t="str">
        <f>VLOOKUP(G391,'MITRA (REFERENSI)'!$A:$Z,13,FALSE)</f>
        <v>Mengurus Rumah Tangga</v>
      </c>
      <c r="AM391" s="59" t="str">
        <f>VLOOKUP(G391,'MITRA (REFERENSI)'!$A:$Z,14,FALSE)</f>
        <v/>
      </c>
    </row>
    <row r="392" ht="15.75" customHeight="1">
      <c r="A392" s="53" t="s">
        <v>5454</v>
      </c>
      <c r="B392" s="54">
        <v>1.0</v>
      </c>
      <c r="C392" s="54" t="s">
        <v>4914</v>
      </c>
      <c r="D392" s="55" t="str">
        <f t="shared" si="1"/>
        <v>1M</v>
      </c>
      <c r="E392" s="55" t="str">
        <f>VLOOKUP(D392,'KELAS (REFERENSI)'!$E$1:$J$68,6,FALSE)</f>
        <v>PARK</v>
      </c>
      <c r="F392" s="56" t="str">
        <f t="shared" si="2"/>
        <v>PETUGAS.0391/SPK/SE/PML/3172/2026</v>
      </c>
      <c r="G392" s="61" t="s">
        <v>1101</v>
      </c>
      <c r="H392" s="56" t="str">
        <f>VLOOKUP(G392,'MITRA (REFERENSI)'!$A:$Z,16,FALSE)</f>
        <v>317222091239</v>
      </c>
      <c r="I392" s="56" t="str">
        <f>VLOOKUP(G392,'MITRA (REFERENSI)'!$A:$Z,25,FALSE)</f>
        <v>OJEK ONLINE</v>
      </c>
      <c r="J392" s="55" t="str">
        <f>VLOOKUP(G392,'MITRA (REFERENSI)'!$A:$Z,26,FALSE)</f>
        <v>#REF!</v>
      </c>
      <c r="K392" s="55" t="str">
        <f>VLOOKUP(G392,'MITRA (REFERENSI)'!$A:$Z,15,FALSE)</f>
        <v>+62 822-0820-1447_</v>
      </c>
      <c r="L392" s="55" t="str">
        <f>VLOOKUP(G392,'MITRA (REFERENSI)'!$A:$Z,15,FALSE)</f>
        <v>+62 822-0820-1447_</v>
      </c>
      <c r="M392" s="55" t="str">
        <f>IF(B392=1,'KELAS (REFERENSI)'!M392,IF(B392=2,'KELAS (REFERENSI)'!M407,IF(B392=3,'KELAS (REFERENSI)'!M422,IF(B392=4,'KELAS (REFERENSI)'!M437,""))))</f>
        <v/>
      </c>
      <c r="N392" s="55" t="str">
        <f>IF(B392=1,'KELAS (REFERENSI)'!N392,IF(B392=2,'KELAS (REFERENSI)'!N407,IF(B392=3,'KELAS (REFERENSI)'!N422,IF(B392=4,'KELAS (REFERENSI)'!N437,""))))</f>
        <v/>
      </c>
      <c r="O392" s="55" t="str">
        <f>IF(B392=1,'KELAS (REFERENSI)'!O392,IF(B392=2,'KELAS (REFERENSI)'!O407,IF(B392=3,'KELAS (REFERENSI)'!O422,IF(B392=4,'KELAS (REFERENSI)'!O437,""))))</f>
        <v/>
      </c>
      <c r="P392" s="55" t="str">
        <f>IF(B392=1,'KELAS (REFERENSI)'!P392,IF(B392=2,'KELAS (REFERENSI)'!P407,IF(B392=3,'KELAS (REFERENSI)'!P422,IF(B392=4,'KELAS (REFERENSI)'!P437,""))))</f>
        <v/>
      </c>
      <c r="Q392" s="55" t="str">
        <f t="shared" si="4"/>
        <v>BPS Kota Jakarta Timur</v>
      </c>
      <c r="R392" s="55" t="str">
        <f t="shared" si="56"/>
        <v>#REF!</v>
      </c>
      <c r="S392" s="55" t="str">
        <f t="shared" ref="S392:T392" si="400">S391</f>
        <v>15 Juni sampai dengan 31 Agustus 2026</v>
      </c>
      <c r="T392" s="55" t="str">
        <f t="shared" si="400"/>
        <v>31 Agustus 2026</v>
      </c>
      <c r="U392" s="59" t="str">
        <f>VLOOKUP(G392,'MITRA (REFERENSI)'!$A:$Z,17,FALSE)</f>
        <v>djoko17santoso@gmail.com</v>
      </c>
      <c r="V392" s="59" t="str">
        <f>VLOOKUP(G392,'MITRA (REFERENSI)'!$A:$Z,11,FALSE)</f>
        <v>Lk</v>
      </c>
      <c r="W392" s="60"/>
      <c r="X392" s="61" t="s">
        <v>7084</v>
      </c>
      <c r="Y392" s="64" t="s">
        <v>7095</v>
      </c>
      <c r="Z392" s="62"/>
      <c r="AA392" s="63"/>
      <c r="AB392" s="62"/>
      <c r="AC392" s="62"/>
      <c r="AD392" s="62"/>
      <c r="AE392" s="62"/>
      <c r="AF392" s="62"/>
      <c r="AG392" s="72"/>
      <c r="AH392" s="72"/>
      <c r="AI392" s="72"/>
      <c r="AJ392" s="72"/>
      <c r="AK392" s="59" t="str">
        <f>VLOOKUP(G392,'MITRA (REFERENSI)'!$A:$Z,5,FALSE)</f>
        <v>Jalan Buluh Gang H.Sebin No.24B Rt.005 Rw.016</v>
      </c>
      <c r="AL392" s="59" t="str">
        <f>VLOOKUP(G392,'MITRA (REFERENSI)'!$A:$Z,13,FALSE)</f>
        <v>Lainnya</v>
      </c>
      <c r="AM392" s="59" t="str">
        <f>VLOOKUP(G392,'MITRA (REFERENSI)'!$A:$Z,14,FALSE)</f>
        <v>OJEK ONLINE</v>
      </c>
    </row>
    <row r="393" ht="15.75" customHeight="1">
      <c r="A393" s="53" t="s">
        <v>5455</v>
      </c>
      <c r="B393" s="54">
        <v>1.0</v>
      </c>
      <c r="C393" s="54" t="s">
        <v>4914</v>
      </c>
      <c r="D393" s="55" t="str">
        <f t="shared" si="1"/>
        <v>1M</v>
      </c>
      <c r="E393" s="55" t="str">
        <f>VLOOKUP(D393,'KELAS (REFERENSI)'!$E$1:$J$68,6,FALSE)</f>
        <v>PARK</v>
      </c>
      <c r="F393" s="56" t="str">
        <f t="shared" si="2"/>
        <v>PETUGAS.0392/SPK/SE/PML/3172/2026</v>
      </c>
      <c r="G393" s="61" t="s">
        <v>4664</v>
      </c>
      <c r="H393" s="56" t="str">
        <f>VLOOKUP(G393,'MITRA (REFERENSI)'!$A:$Z,16,FALSE)</f>
        <v>317222010292</v>
      </c>
      <c r="I393" s="56" t="str">
        <f>VLOOKUP(G393,'MITRA (REFERENSI)'!$A:$Z,25,FALSE)</f>
        <v>Kader PKK / Karang Taruna / Kader Lainnya</v>
      </c>
      <c r="J393" s="55" t="str">
        <f>VLOOKUP(G393,'MITRA (REFERENSI)'!$A:$Z,26,FALSE)</f>
        <v>#REF!</v>
      </c>
      <c r="K393" s="55" t="str">
        <f>VLOOKUP(G393,'MITRA (REFERENSI)'!$A:$Z,15,FALSE)</f>
        <v>+62 877-7646-4822</v>
      </c>
      <c r="L393" s="55" t="str">
        <f>VLOOKUP(G393,'MITRA (REFERENSI)'!$A:$Z,15,FALSE)</f>
        <v>+62 877-7646-4822</v>
      </c>
      <c r="M393" s="55" t="str">
        <f>IF(B393=1,'KELAS (REFERENSI)'!M393,IF(B393=2,'KELAS (REFERENSI)'!M408,IF(B393=3,'KELAS (REFERENSI)'!M423,IF(B393=4,'KELAS (REFERENSI)'!M438,""))))</f>
        <v/>
      </c>
      <c r="N393" s="55" t="str">
        <f>IF(B393=1,'KELAS (REFERENSI)'!N393,IF(B393=2,'KELAS (REFERENSI)'!N408,IF(B393=3,'KELAS (REFERENSI)'!N423,IF(B393=4,'KELAS (REFERENSI)'!N438,""))))</f>
        <v/>
      </c>
      <c r="O393" s="55" t="str">
        <f>IF(B393=1,'KELAS (REFERENSI)'!O393,IF(B393=2,'KELAS (REFERENSI)'!O408,IF(B393=3,'KELAS (REFERENSI)'!O423,IF(B393=4,'KELAS (REFERENSI)'!O438,""))))</f>
        <v/>
      </c>
      <c r="P393" s="55" t="str">
        <f>IF(B393=1,'KELAS (REFERENSI)'!P393,IF(B393=2,'KELAS (REFERENSI)'!P408,IF(B393=3,'KELAS (REFERENSI)'!P423,IF(B393=4,'KELAS (REFERENSI)'!P438,""))))</f>
        <v/>
      </c>
      <c r="Q393" s="55" t="str">
        <f t="shared" si="4"/>
        <v>BPS Kota Jakarta Timur</v>
      </c>
      <c r="R393" s="55" t="str">
        <f t="shared" si="56"/>
        <v>#REF!</v>
      </c>
      <c r="S393" s="55" t="str">
        <f t="shared" ref="S393:T393" si="401">S392</f>
        <v>15 Juni sampai dengan 31 Agustus 2026</v>
      </c>
      <c r="T393" s="55" t="str">
        <f t="shared" si="401"/>
        <v>31 Agustus 2026</v>
      </c>
      <c r="U393" s="59" t="str">
        <f>VLOOKUP(G393,'MITRA (REFERENSI)'!$A:$Z,17,FALSE)</f>
        <v>Safitrizein@gmail.com</v>
      </c>
      <c r="V393" s="59" t="str">
        <f>VLOOKUP(G393,'MITRA (REFERENSI)'!$A:$Z,11,FALSE)</f>
        <v>Pr</v>
      </c>
      <c r="W393" s="60"/>
      <c r="X393" s="61" t="s">
        <v>7084</v>
      </c>
      <c r="Y393" s="64" t="s">
        <v>7095</v>
      </c>
      <c r="Z393" s="62"/>
      <c r="AA393" s="63"/>
      <c r="AB393" s="62"/>
      <c r="AC393" s="62"/>
      <c r="AD393" s="62"/>
      <c r="AE393" s="62"/>
      <c r="AF393" s="62"/>
      <c r="AG393" s="72"/>
      <c r="AH393" s="72"/>
      <c r="AI393" s="72"/>
      <c r="AJ393" s="72"/>
      <c r="AK393" s="59" t="str">
        <f>VLOOKUP(G393,'MITRA (REFERENSI)'!$A:$Z,5,FALSE)</f>
        <v>Jl. Taman harapan Rt 008 Rw 03</v>
      </c>
      <c r="AL393" s="59" t="str">
        <f>VLOOKUP(G393,'MITRA (REFERENSI)'!$A:$Z,13,FALSE)</f>
        <v>Kader PKK / Karang Taruna / Kader Lainnya</v>
      </c>
      <c r="AM393" s="59" t="str">
        <f>VLOOKUP(G393,'MITRA (REFERENSI)'!$A:$Z,14,FALSE)</f>
        <v/>
      </c>
    </row>
    <row r="394" ht="15.75" customHeight="1">
      <c r="A394" s="53" t="s">
        <v>5456</v>
      </c>
      <c r="B394" s="54">
        <v>1.0</v>
      </c>
      <c r="C394" s="54" t="s">
        <v>4914</v>
      </c>
      <c r="D394" s="55" t="str">
        <f t="shared" si="1"/>
        <v>1M</v>
      </c>
      <c r="E394" s="55" t="str">
        <f>VLOOKUP(D394,'KELAS (REFERENSI)'!$E$1:$J$68,6,FALSE)</f>
        <v>PARK</v>
      </c>
      <c r="F394" s="56" t="str">
        <f t="shared" si="2"/>
        <v>PETUGAS.0393/SPK/SE/PML/3172/2026</v>
      </c>
      <c r="G394" s="61" t="s">
        <v>4673</v>
      </c>
      <c r="H394" s="56" t="str">
        <f>VLOOKUP(G394,'MITRA (REFERENSI)'!$A:$Z,16,FALSE)</f>
        <v>317223110062</v>
      </c>
      <c r="I394" s="56" t="str">
        <f>VLOOKUP(G394,'MITRA (REFERENSI)'!$A:$Z,25,FALSE)</f>
        <v>Kader PKK / Karang Taruna / Kader Lainnya</v>
      </c>
      <c r="J394" s="55" t="str">
        <f>VLOOKUP(G394,'MITRA (REFERENSI)'!$A:$Z,26,FALSE)</f>
        <v>#REF!</v>
      </c>
      <c r="K394" s="55" t="str">
        <f>VLOOKUP(G394,'MITRA (REFERENSI)'!$A:$Z,15,FALSE)</f>
        <v>+62 813-8215-8049</v>
      </c>
      <c r="L394" s="55" t="str">
        <f>VLOOKUP(G394,'MITRA (REFERENSI)'!$A:$Z,15,FALSE)</f>
        <v>+62 813-8215-8049</v>
      </c>
      <c r="M394" s="55" t="str">
        <f>IF(B394=1,'KELAS (REFERENSI)'!M394,IF(B394=2,'KELAS (REFERENSI)'!M409,IF(B394=3,'KELAS (REFERENSI)'!M424,IF(B394=4,'KELAS (REFERENSI)'!M439,""))))</f>
        <v/>
      </c>
      <c r="N394" s="55" t="str">
        <f>IF(B394=1,'KELAS (REFERENSI)'!N394,IF(B394=2,'KELAS (REFERENSI)'!N409,IF(B394=3,'KELAS (REFERENSI)'!N424,IF(B394=4,'KELAS (REFERENSI)'!N439,""))))</f>
        <v/>
      </c>
      <c r="O394" s="55" t="str">
        <f>IF(B394=1,'KELAS (REFERENSI)'!O394,IF(B394=2,'KELAS (REFERENSI)'!O409,IF(B394=3,'KELAS (REFERENSI)'!O424,IF(B394=4,'KELAS (REFERENSI)'!O439,""))))</f>
        <v/>
      </c>
      <c r="P394" s="55" t="str">
        <f>IF(B394=1,'KELAS (REFERENSI)'!P394,IF(B394=2,'KELAS (REFERENSI)'!P409,IF(B394=3,'KELAS (REFERENSI)'!P424,IF(B394=4,'KELAS (REFERENSI)'!P439,""))))</f>
        <v/>
      </c>
      <c r="Q394" s="55" t="str">
        <f t="shared" si="4"/>
        <v>BPS Kota Jakarta Timur</v>
      </c>
      <c r="R394" s="55" t="str">
        <f t="shared" si="56"/>
        <v>#REF!</v>
      </c>
      <c r="S394" s="55" t="str">
        <f t="shared" ref="S394:T394" si="402">S393</f>
        <v>15 Juni sampai dengan 31 Agustus 2026</v>
      </c>
      <c r="T394" s="55" t="str">
        <f t="shared" si="402"/>
        <v>31 Agustus 2026</v>
      </c>
      <c r="U394" s="59" t="str">
        <f>VLOOKUP(G394,'MITRA (REFERENSI)'!$A:$Z,17,FALSE)</f>
        <v>bowmenyuli@gmail.com</v>
      </c>
      <c r="V394" s="59" t="str">
        <f>VLOOKUP(G394,'MITRA (REFERENSI)'!$A:$Z,11,FALSE)</f>
        <v>Pr</v>
      </c>
      <c r="W394" s="60"/>
      <c r="X394" s="61" t="s">
        <v>7084</v>
      </c>
      <c r="Y394" s="64" t="s">
        <v>7095</v>
      </c>
      <c r="Z394" s="62"/>
      <c r="AA394" s="63"/>
      <c r="AB394" s="62"/>
      <c r="AC394" s="62"/>
      <c r="AD394" s="62"/>
      <c r="AE394" s="62"/>
      <c r="AF394" s="62"/>
      <c r="AG394" s="72"/>
      <c r="AH394" s="72"/>
      <c r="AI394" s="72"/>
      <c r="AJ394" s="72"/>
      <c r="AK394" s="59" t="str">
        <f>VLOOKUP(G394,'MITRA (REFERENSI)'!$A:$Z,5,FALSE)</f>
        <v>Cawang 2 rt 3 rw 4 .no 20</v>
      </c>
      <c r="AL394" s="59" t="str">
        <f>VLOOKUP(G394,'MITRA (REFERENSI)'!$A:$Z,13,FALSE)</f>
        <v>Kader PKK / Karang Taruna / Kader Lainnya</v>
      </c>
      <c r="AM394" s="59" t="str">
        <f>VLOOKUP(G394,'MITRA (REFERENSI)'!$A:$Z,14,FALSE)</f>
        <v/>
      </c>
    </row>
    <row r="395" ht="15.75" customHeight="1">
      <c r="A395" s="53" t="s">
        <v>5457</v>
      </c>
      <c r="B395" s="54">
        <v>1.0</v>
      </c>
      <c r="C395" s="54" t="s">
        <v>4914</v>
      </c>
      <c r="D395" s="55" t="str">
        <f t="shared" si="1"/>
        <v>1M</v>
      </c>
      <c r="E395" s="55" t="str">
        <f>VLOOKUP(D395,'KELAS (REFERENSI)'!$E$1:$J$68,6,FALSE)</f>
        <v>PARK</v>
      </c>
      <c r="F395" s="56" t="str">
        <f t="shared" si="2"/>
        <v>PETUGAS.0394/SPK/SE/PML/3172/2026</v>
      </c>
      <c r="G395" s="61" t="s">
        <v>2656</v>
      </c>
      <c r="H395" s="56" t="str">
        <f>VLOOKUP(G395,'MITRA (REFERENSI)'!$A:$Z,16,FALSE)</f>
        <v>317222010044</v>
      </c>
      <c r="I395" s="56" t="str">
        <f>VLOOKUP(G395,'MITRA (REFERENSI)'!$A:$Z,25,FALSE)</f>
        <v>Mengurus Rumah Tangga</v>
      </c>
      <c r="J395" s="55" t="str">
        <f>VLOOKUP(G395,'MITRA (REFERENSI)'!$A:$Z,26,FALSE)</f>
        <v>#REF!</v>
      </c>
      <c r="K395" s="55" t="str">
        <f>VLOOKUP(G395,'MITRA (REFERENSI)'!$A:$Z,15,FALSE)</f>
        <v>+62 877-7623-4105</v>
      </c>
      <c r="L395" s="55" t="str">
        <f>VLOOKUP(G395,'MITRA (REFERENSI)'!$A:$Z,15,FALSE)</f>
        <v>+62 877-7623-4105</v>
      </c>
      <c r="M395" s="55" t="str">
        <f>IF(B395=1,'KELAS (REFERENSI)'!M395,IF(B395=2,'KELAS (REFERENSI)'!M410,IF(B395=3,'KELAS (REFERENSI)'!M425,IF(B395=4,'KELAS (REFERENSI)'!M440,""))))</f>
        <v/>
      </c>
      <c r="N395" s="55" t="str">
        <f>IF(B395=1,'KELAS (REFERENSI)'!N395,IF(B395=2,'KELAS (REFERENSI)'!N410,IF(B395=3,'KELAS (REFERENSI)'!N425,IF(B395=4,'KELAS (REFERENSI)'!N440,""))))</f>
        <v/>
      </c>
      <c r="O395" s="55" t="str">
        <f>IF(B395=1,'KELAS (REFERENSI)'!O395,IF(B395=2,'KELAS (REFERENSI)'!O410,IF(B395=3,'KELAS (REFERENSI)'!O425,IF(B395=4,'KELAS (REFERENSI)'!O440,""))))</f>
        <v/>
      </c>
      <c r="P395" s="55" t="str">
        <f>IF(B395=1,'KELAS (REFERENSI)'!P395,IF(B395=2,'KELAS (REFERENSI)'!P410,IF(B395=3,'KELAS (REFERENSI)'!P425,IF(B395=4,'KELAS (REFERENSI)'!P440,""))))</f>
        <v/>
      </c>
      <c r="Q395" s="55" t="str">
        <f t="shared" si="4"/>
        <v>BPS Kota Jakarta Timur</v>
      </c>
      <c r="R395" s="55" t="str">
        <f t="shared" si="56"/>
        <v>#REF!</v>
      </c>
      <c r="S395" s="55" t="str">
        <f t="shared" ref="S395:T395" si="403">S394</f>
        <v>15 Juni sampai dengan 31 Agustus 2026</v>
      </c>
      <c r="T395" s="55" t="str">
        <f t="shared" si="403"/>
        <v>31 Agustus 2026</v>
      </c>
      <c r="U395" s="59" t="str">
        <f>VLOOKUP(G395,'MITRA (REFERENSI)'!$A:$Z,17,FALSE)</f>
        <v>nanaiyos75@gmail.com</v>
      </c>
      <c r="V395" s="59" t="str">
        <f>VLOOKUP(G395,'MITRA (REFERENSI)'!$A:$Z,11,FALSE)</f>
        <v>Pr</v>
      </c>
      <c r="W395" s="60"/>
      <c r="X395" s="61" t="s">
        <v>7083</v>
      </c>
      <c r="Y395" s="64" t="s">
        <v>7095</v>
      </c>
      <c r="Z395" s="62"/>
      <c r="AA395" s="63"/>
      <c r="AB395" s="62"/>
      <c r="AC395" s="62"/>
      <c r="AD395" s="62"/>
      <c r="AE395" s="62"/>
      <c r="AF395" s="62"/>
      <c r="AG395" s="72"/>
      <c r="AH395" s="72"/>
      <c r="AI395" s="72"/>
      <c r="AJ395" s="72"/>
      <c r="AK395" s="59" t="str">
        <f>VLOOKUP(G395,'MITRA (REFERENSI)'!$A:$Z,5,FALSE)</f>
        <v>Jalan Batu Ampar I no 46A rt 003 rw 06</v>
      </c>
      <c r="AL395" s="59" t="str">
        <f>VLOOKUP(G395,'MITRA (REFERENSI)'!$A:$Z,13,FALSE)</f>
        <v>Mengurus Rumah Tangga</v>
      </c>
      <c r="AM395" s="59" t="str">
        <f>VLOOKUP(G395,'MITRA (REFERENSI)'!$A:$Z,14,FALSE)</f>
        <v/>
      </c>
    </row>
    <row r="396" ht="15.75" customHeight="1">
      <c r="A396" s="53" t="s">
        <v>5458</v>
      </c>
      <c r="B396" s="67">
        <v>1.0</v>
      </c>
      <c r="C396" s="67" t="s">
        <v>4914</v>
      </c>
      <c r="D396" s="55" t="str">
        <f t="shared" si="1"/>
        <v>1M</v>
      </c>
      <c r="E396" s="55" t="str">
        <f>VLOOKUP(D396,'KELAS (REFERENSI)'!$E$1:$J$68,6,FALSE)</f>
        <v>PARK</v>
      </c>
      <c r="F396" s="56" t="str">
        <f t="shared" si="2"/>
        <v>PETUGAS.0395/SPK/SE/PML/3172/2026</v>
      </c>
      <c r="G396" s="68" t="s">
        <v>7096</v>
      </c>
      <c r="H396" s="56" t="str">
        <f>VLOOKUP(G396,'MITRA (REFERENSI)'!$A:$Z,16,FALSE)</f>
        <v>#N/A</v>
      </c>
      <c r="I396" s="56" t="str">
        <f>VLOOKUP(G396,'MITRA (REFERENSI)'!$A:$Z,25,FALSE)</f>
        <v>#N/A</v>
      </c>
      <c r="J396" s="55" t="str">
        <f>VLOOKUP(G396,'MITRA (REFERENSI)'!$A:$Z,26,FALSE)</f>
        <v>#N/A</v>
      </c>
      <c r="K396" s="55" t="str">
        <f>VLOOKUP(G396,'MITRA (REFERENSI)'!$A:$Z,15,FALSE)</f>
        <v>#N/A</v>
      </c>
      <c r="L396" s="55" t="str">
        <f>VLOOKUP(G396,'MITRA (REFERENSI)'!$A:$Z,15,FALSE)</f>
        <v>#N/A</v>
      </c>
      <c r="M396" s="55" t="str">
        <f>IF(B396=1,'KELAS (REFERENSI)'!M396,IF(B396=2,'KELAS (REFERENSI)'!M411,IF(B396=3,'KELAS (REFERENSI)'!M426,IF(B396=4,'KELAS (REFERENSI)'!M441,""))))</f>
        <v/>
      </c>
      <c r="N396" s="55" t="str">
        <f>IF(B396=1,'KELAS (REFERENSI)'!N396,IF(B396=2,'KELAS (REFERENSI)'!N411,IF(B396=3,'KELAS (REFERENSI)'!N426,IF(B396=4,'KELAS (REFERENSI)'!N441,""))))</f>
        <v/>
      </c>
      <c r="O396" s="55" t="str">
        <f>IF(B396=1,'KELAS (REFERENSI)'!O396,IF(B396=2,'KELAS (REFERENSI)'!O411,IF(B396=3,'KELAS (REFERENSI)'!O426,IF(B396=4,'KELAS (REFERENSI)'!O441,""))))</f>
        <v/>
      </c>
      <c r="P396" s="55" t="str">
        <f>IF(B396=1,'KELAS (REFERENSI)'!P396,IF(B396=2,'KELAS (REFERENSI)'!P411,IF(B396=3,'KELAS (REFERENSI)'!P426,IF(B396=4,'KELAS (REFERENSI)'!P441,""))))</f>
        <v/>
      </c>
      <c r="Q396" s="55" t="str">
        <f t="shared" si="4"/>
        <v>BPS Kota Jakarta Timur</v>
      </c>
      <c r="R396" s="55" t="str">
        <f t="shared" si="56"/>
        <v>#REF!</v>
      </c>
      <c r="S396" s="55" t="str">
        <f t="shared" ref="S396:T396" si="404">S395</f>
        <v>15 Juni sampai dengan 31 Agustus 2026</v>
      </c>
      <c r="T396" s="55" t="str">
        <f t="shared" si="404"/>
        <v>31 Agustus 2026</v>
      </c>
      <c r="U396" s="69" t="str">
        <f>VLOOKUP(G396,'MITRA (REFERENSI)'!$A:$Z,17,FALSE)</f>
        <v>#N/A</v>
      </c>
      <c r="V396" s="59" t="str">
        <f>VLOOKUP(G396,'MITRA (REFERENSI)'!$A:$Z,11,FALSE)</f>
        <v>#N/A</v>
      </c>
      <c r="W396" s="60"/>
      <c r="X396" s="61" t="s">
        <v>4825</v>
      </c>
      <c r="Y396" s="70" t="s">
        <v>5062</v>
      </c>
      <c r="Z396" s="62"/>
      <c r="AA396" s="71" t="str">
        <f>VLOOKUP(G396,'PEGAWAI (REFERENSI)'!$A:$E,4,FALSE)</f>
        <v>#N/A</v>
      </c>
      <c r="AB396" s="62"/>
      <c r="AC396" s="62"/>
      <c r="AD396" s="62"/>
      <c r="AE396" s="62"/>
      <c r="AF396" s="62"/>
      <c r="AG396" s="72"/>
      <c r="AH396" s="72"/>
      <c r="AI396" s="72"/>
      <c r="AJ396" s="72"/>
      <c r="AK396" s="59" t="str">
        <f>VLOOKUP(G396,'MITRA (REFERENSI)'!$A:$Z,5,FALSE)</f>
        <v>#N/A</v>
      </c>
      <c r="AL396" s="59" t="str">
        <f>VLOOKUP(G396,'MITRA (REFERENSI)'!$A:$Z,13,FALSE)</f>
        <v>#N/A</v>
      </c>
      <c r="AM396" s="59" t="str">
        <f>VLOOKUP(G396,'MITRA (REFERENSI)'!$A:$Z,14,FALSE)</f>
        <v>#N/A</v>
      </c>
    </row>
    <row r="397" ht="15.75" customHeight="1">
      <c r="A397" s="53" t="s">
        <v>5459</v>
      </c>
      <c r="B397" s="67">
        <v>1.0</v>
      </c>
      <c r="C397" s="67" t="s">
        <v>4914</v>
      </c>
      <c r="D397" s="55" t="str">
        <f t="shared" si="1"/>
        <v>1M</v>
      </c>
      <c r="E397" s="55" t="str">
        <f>VLOOKUP(D397,'KELAS (REFERENSI)'!$E$1:$J$68,6,FALSE)</f>
        <v>PARK</v>
      </c>
      <c r="F397" s="56" t="str">
        <f t="shared" si="2"/>
        <v>PETUGAS.0396/SPK/SE/PML/3172/2026</v>
      </c>
      <c r="G397" s="68" t="s">
        <v>4971</v>
      </c>
      <c r="H397" s="56" t="str">
        <f>VLOOKUP(G397,'MITRA (REFERENSI)'!$A:$Z,16,FALSE)</f>
        <v>#N/A</v>
      </c>
      <c r="I397" s="56" t="str">
        <f>VLOOKUP(G397,'MITRA (REFERENSI)'!$A:$Z,25,FALSE)</f>
        <v>#N/A</v>
      </c>
      <c r="J397" s="55" t="str">
        <f>VLOOKUP(G397,'MITRA (REFERENSI)'!$A:$Z,26,FALSE)</f>
        <v>#N/A</v>
      </c>
      <c r="K397" s="55" t="str">
        <f>VLOOKUP(G397,'MITRA (REFERENSI)'!$A:$Z,15,FALSE)</f>
        <v>#N/A</v>
      </c>
      <c r="L397" s="55" t="str">
        <f>VLOOKUP(G397,'MITRA (REFERENSI)'!$A:$Z,15,FALSE)</f>
        <v>#N/A</v>
      </c>
      <c r="M397" s="55" t="str">
        <f>IF(B397=1,'KELAS (REFERENSI)'!M397,IF(B397=2,'KELAS (REFERENSI)'!M412,IF(B397=3,'KELAS (REFERENSI)'!M427,IF(B397=4,'KELAS (REFERENSI)'!M442,""))))</f>
        <v/>
      </c>
      <c r="N397" s="55" t="str">
        <f>IF(B397=1,'KELAS (REFERENSI)'!N397,IF(B397=2,'KELAS (REFERENSI)'!N412,IF(B397=3,'KELAS (REFERENSI)'!N427,IF(B397=4,'KELAS (REFERENSI)'!N442,""))))</f>
        <v/>
      </c>
      <c r="O397" s="55" t="str">
        <f>IF(B397=1,'KELAS (REFERENSI)'!O397,IF(B397=2,'KELAS (REFERENSI)'!O412,IF(B397=3,'KELAS (REFERENSI)'!O427,IF(B397=4,'KELAS (REFERENSI)'!O442,""))))</f>
        <v/>
      </c>
      <c r="P397" s="55" t="str">
        <f>IF(B397=1,'KELAS (REFERENSI)'!P397,IF(B397=2,'KELAS (REFERENSI)'!P412,IF(B397=3,'KELAS (REFERENSI)'!P427,IF(B397=4,'KELAS (REFERENSI)'!P442,""))))</f>
        <v/>
      </c>
      <c r="Q397" s="55" t="str">
        <f t="shared" si="4"/>
        <v>BPS Kota Jakarta Timur</v>
      </c>
      <c r="R397" s="55" t="str">
        <f t="shared" si="56"/>
        <v>#REF!</v>
      </c>
      <c r="S397" s="55" t="str">
        <f t="shared" ref="S397:T397" si="405">S396</f>
        <v>15 Juni sampai dengan 31 Agustus 2026</v>
      </c>
      <c r="T397" s="55" t="str">
        <f t="shared" si="405"/>
        <v>31 Agustus 2026</v>
      </c>
      <c r="U397" s="69" t="str">
        <f>VLOOKUP(G397,'MITRA (REFERENSI)'!$A:$Z,17,FALSE)</f>
        <v>#N/A</v>
      </c>
      <c r="V397" s="59" t="str">
        <f>VLOOKUP(G397,'MITRA (REFERENSI)'!$A:$Z,11,FALSE)</f>
        <v>#N/A</v>
      </c>
      <c r="W397" s="60"/>
      <c r="X397" s="61" t="s">
        <v>4824</v>
      </c>
      <c r="Y397" s="70" t="s">
        <v>5062</v>
      </c>
      <c r="Z397" s="62"/>
      <c r="AA397" s="71" t="str">
        <f>VLOOKUP(G397,'PEGAWAI (REFERENSI)'!$A:$E,4,FALSE)</f>
        <v>Penata Tk. I/III/d</v>
      </c>
      <c r="AB397" s="62"/>
      <c r="AC397" s="62"/>
      <c r="AD397" s="62"/>
      <c r="AE397" s="62"/>
      <c r="AF397" s="62"/>
      <c r="AG397" s="72"/>
      <c r="AH397" s="72"/>
      <c r="AI397" s="72"/>
      <c r="AJ397" s="72"/>
      <c r="AK397" s="59" t="str">
        <f>VLOOKUP(G397,'MITRA (REFERENSI)'!$A:$Z,5,FALSE)</f>
        <v>#N/A</v>
      </c>
      <c r="AL397" s="59" t="str">
        <f>VLOOKUP(G397,'MITRA (REFERENSI)'!$A:$Z,13,FALSE)</f>
        <v>#N/A</v>
      </c>
      <c r="AM397" s="59" t="str">
        <f>VLOOKUP(G397,'MITRA (REFERENSI)'!$A:$Z,14,FALSE)</f>
        <v>#N/A</v>
      </c>
    </row>
    <row r="398" ht="15.75" customHeight="1">
      <c r="A398" s="53" t="s">
        <v>5460</v>
      </c>
      <c r="B398" s="67">
        <v>1.0</v>
      </c>
      <c r="C398" s="67" t="s">
        <v>4914</v>
      </c>
      <c r="D398" s="55" t="str">
        <f t="shared" si="1"/>
        <v>1M</v>
      </c>
      <c r="E398" s="55" t="str">
        <f>VLOOKUP(D398,'KELAS (REFERENSI)'!$E$1:$J$68,6,FALSE)</f>
        <v>PARK</v>
      </c>
      <c r="F398" s="56" t="str">
        <f t="shared" si="2"/>
        <v>PETUGAS.0397/SPK/SE/PML/3172/2026</v>
      </c>
      <c r="G398" s="68" t="s">
        <v>7097</v>
      </c>
      <c r="H398" s="56" t="str">
        <f>VLOOKUP(G398,'MITRA (REFERENSI)'!$A:$Z,16,FALSE)</f>
        <v>#N/A</v>
      </c>
      <c r="I398" s="56" t="str">
        <f>VLOOKUP(G398,'MITRA (REFERENSI)'!$A:$Z,25,FALSE)</f>
        <v>#N/A</v>
      </c>
      <c r="J398" s="55" t="str">
        <f>VLOOKUP(G398,'MITRA (REFERENSI)'!$A:$Z,26,FALSE)</f>
        <v>#N/A</v>
      </c>
      <c r="K398" s="55" t="str">
        <f>VLOOKUP(G398,'MITRA (REFERENSI)'!$A:$Z,15,FALSE)</f>
        <v>#N/A</v>
      </c>
      <c r="L398" s="55" t="str">
        <f>VLOOKUP(G398,'MITRA (REFERENSI)'!$A:$Z,15,FALSE)</f>
        <v>#N/A</v>
      </c>
      <c r="M398" s="55" t="str">
        <f>IF(B398=1,'KELAS (REFERENSI)'!M398,IF(B398=2,'KELAS (REFERENSI)'!M413,IF(B398=3,'KELAS (REFERENSI)'!M428,IF(B398=4,'KELAS (REFERENSI)'!M443,""))))</f>
        <v/>
      </c>
      <c r="N398" s="55" t="str">
        <f>IF(B398=1,'KELAS (REFERENSI)'!N398,IF(B398=2,'KELAS (REFERENSI)'!N413,IF(B398=3,'KELAS (REFERENSI)'!N428,IF(B398=4,'KELAS (REFERENSI)'!N443,""))))</f>
        <v/>
      </c>
      <c r="O398" s="55" t="str">
        <f>IF(B398=1,'KELAS (REFERENSI)'!O398,IF(B398=2,'KELAS (REFERENSI)'!O413,IF(B398=3,'KELAS (REFERENSI)'!O428,IF(B398=4,'KELAS (REFERENSI)'!O443,""))))</f>
        <v/>
      </c>
      <c r="P398" s="55" t="str">
        <f>IF(B398=1,'KELAS (REFERENSI)'!P398,IF(B398=2,'KELAS (REFERENSI)'!P413,IF(B398=3,'KELAS (REFERENSI)'!P428,IF(B398=4,'KELAS (REFERENSI)'!P443,""))))</f>
        <v/>
      </c>
      <c r="Q398" s="55" t="str">
        <f t="shared" si="4"/>
        <v>BPS Kota Jakarta Timur</v>
      </c>
      <c r="R398" s="55" t="str">
        <f t="shared" si="56"/>
        <v>#REF!</v>
      </c>
      <c r="S398" s="55" t="str">
        <f t="shared" ref="S398:T398" si="406">S397</f>
        <v>15 Juni sampai dengan 31 Agustus 2026</v>
      </c>
      <c r="T398" s="55" t="str">
        <f t="shared" si="406"/>
        <v>31 Agustus 2026</v>
      </c>
      <c r="U398" s="69" t="str">
        <f>VLOOKUP(G398,'MITRA (REFERENSI)'!$A:$Z,17,FALSE)</f>
        <v>#N/A</v>
      </c>
      <c r="V398" s="59" t="str">
        <f>VLOOKUP(G398,'MITRA (REFERENSI)'!$A:$Z,11,FALSE)</f>
        <v>#N/A</v>
      </c>
      <c r="W398" s="60"/>
      <c r="X398" s="61" t="s">
        <v>4824</v>
      </c>
      <c r="Y398" s="70" t="s">
        <v>5062</v>
      </c>
      <c r="Z398" s="62"/>
      <c r="AA398" s="71" t="str">
        <f>VLOOKUP(G398,'PEGAWAI (REFERENSI)'!$A:$E,4,FALSE)</f>
        <v>#N/A</v>
      </c>
      <c r="AB398" s="62"/>
      <c r="AC398" s="62"/>
      <c r="AD398" s="62"/>
      <c r="AE398" s="62"/>
      <c r="AF398" s="62"/>
      <c r="AG398" s="72"/>
      <c r="AH398" s="72"/>
      <c r="AI398" s="72"/>
      <c r="AJ398" s="72"/>
      <c r="AK398" s="59" t="str">
        <f>VLOOKUP(G398,'MITRA (REFERENSI)'!$A:$Z,5,FALSE)</f>
        <v>#N/A</v>
      </c>
      <c r="AL398" s="59" t="str">
        <f>VLOOKUP(G398,'MITRA (REFERENSI)'!$A:$Z,13,FALSE)</f>
        <v>#N/A</v>
      </c>
      <c r="AM398" s="59" t="str">
        <f>VLOOKUP(G398,'MITRA (REFERENSI)'!$A:$Z,14,FALSE)</f>
        <v>#N/A</v>
      </c>
    </row>
    <row r="399" ht="15.75" customHeight="1">
      <c r="A399" s="53" t="s">
        <v>5461</v>
      </c>
      <c r="B399" s="54">
        <v>1.0</v>
      </c>
      <c r="C399" s="54" t="s">
        <v>4918</v>
      </c>
      <c r="D399" s="55" t="str">
        <f t="shared" si="1"/>
        <v>1N</v>
      </c>
      <c r="E399" s="55" t="str">
        <f>VLOOKUP(D399,'KELAS (REFERENSI)'!$E$1:$J$68,6,FALSE)</f>
        <v>PARK</v>
      </c>
      <c r="F399" s="56" t="str">
        <f t="shared" si="2"/>
        <v>PETUGAS.0398/SPK/SE/PML/3172/2026</v>
      </c>
      <c r="G399" s="61" t="s">
        <v>663</v>
      </c>
      <c r="H399" s="56" t="str">
        <f>VLOOKUP(G399,'MITRA (REFERENSI)'!$A:$Z,16,FALSE)</f>
        <v>317222010023</v>
      </c>
      <c r="I399" s="56" t="str">
        <f>VLOOKUP(G399,'MITRA (REFERENSI)'!$A:$Z,25,FALSE)</f>
        <v>Pelajar / Mahasiswa</v>
      </c>
      <c r="J399" s="55" t="str">
        <f>VLOOKUP(G399,'MITRA (REFERENSI)'!$A:$Z,26,FALSE)</f>
        <v>#REF!</v>
      </c>
      <c r="K399" s="55" t="str">
        <f>VLOOKUP(G399,'MITRA (REFERENSI)'!$A:$Z,15,FALSE)</f>
        <v>+62 818-0852-5569</v>
      </c>
      <c r="L399" s="55" t="str">
        <f>VLOOKUP(G399,'MITRA (REFERENSI)'!$A:$Z,15,FALSE)</f>
        <v>+62 818-0852-5569</v>
      </c>
      <c r="M399" s="55" t="str">
        <f>IF(B399=1,'KELAS (REFERENSI)'!M399,IF(B399=2,'KELAS (REFERENSI)'!M414,IF(B399=3,'KELAS (REFERENSI)'!M429,IF(B399=4,'KELAS (REFERENSI)'!M444,""))))</f>
        <v/>
      </c>
      <c r="N399" s="55" t="str">
        <f>IF(B399=1,'KELAS (REFERENSI)'!N399,IF(B399=2,'KELAS (REFERENSI)'!N414,IF(B399=3,'KELAS (REFERENSI)'!N429,IF(B399=4,'KELAS (REFERENSI)'!N444,""))))</f>
        <v/>
      </c>
      <c r="O399" s="55" t="str">
        <f>IF(B399=1,'KELAS (REFERENSI)'!O399,IF(B399=2,'KELAS (REFERENSI)'!O414,IF(B399=3,'KELAS (REFERENSI)'!O429,IF(B399=4,'KELAS (REFERENSI)'!O444,""))))</f>
        <v/>
      </c>
      <c r="P399" s="55" t="str">
        <f>IF(B399=1,'KELAS (REFERENSI)'!P399,IF(B399=2,'KELAS (REFERENSI)'!P414,IF(B399=3,'KELAS (REFERENSI)'!P429,IF(B399=4,'KELAS (REFERENSI)'!P444,""))))</f>
        <v/>
      </c>
      <c r="Q399" s="55" t="str">
        <f t="shared" si="4"/>
        <v>BPS Kota Jakarta Timur</v>
      </c>
      <c r="R399" s="55" t="str">
        <f t="shared" si="56"/>
        <v>#REF!</v>
      </c>
      <c r="S399" s="55" t="str">
        <f t="shared" ref="S399:T399" si="407">S398</f>
        <v>15 Juni sampai dengan 31 Agustus 2026</v>
      </c>
      <c r="T399" s="55" t="str">
        <f t="shared" si="407"/>
        <v>31 Agustus 2026</v>
      </c>
      <c r="U399" s="59" t="str">
        <f>VLOOKUP(G399,'MITRA (REFERENSI)'!$A:$Z,17,FALSE)</f>
        <v>bunga.violetta26@gmail.com</v>
      </c>
      <c r="V399" s="59" t="str">
        <f>VLOOKUP(G399,'MITRA (REFERENSI)'!$A:$Z,11,FALSE)</f>
        <v>Pr</v>
      </c>
      <c r="W399" s="60"/>
      <c r="X399" s="61" t="s">
        <v>7083</v>
      </c>
      <c r="Y399" s="64" t="s">
        <v>7095</v>
      </c>
      <c r="Z399" s="62"/>
      <c r="AA399" s="63"/>
      <c r="AB399" s="62"/>
      <c r="AC399" s="62"/>
      <c r="AD399" s="62"/>
      <c r="AE399" s="62"/>
      <c r="AF399" s="62"/>
      <c r="AG399" s="72"/>
      <c r="AH399" s="72"/>
      <c r="AI399" s="72"/>
      <c r="AJ399" s="72"/>
      <c r="AK399" s="59" t="str">
        <f>VLOOKUP(G399,'MITRA (REFERENSI)'!$A:$Z,5,FALSE)</f>
        <v>Jl. Mundu no. 3</v>
      </c>
      <c r="AL399" s="59" t="str">
        <f>VLOOKUP(G399,'MITRA (REFERENSI)'!$A:$Z,13,FALSE)</f>
        <v>Pelajar / Mahasiswa</v>
      </c>
      <c r="AM399" s="59" t="str">
        <f>VLOOKUP(G399,'MITRA (REFERENSI)'!$A:$Z,14,FALSE)</f>
        <v/>
      </c>
    </row>
    <row r="400" ht="15.75" customHeight="1">
      <c r="A400" s="53" t="s">
        <v>5462</v>
      </c>
      <c r="B400" s="54">
        <v>1.0</v>
      </c>
      <c r="C400" s="54" t="s">
        <v>4918</v>
      </c>
      <c r="D400" s="55" t="str">
        <f t="shared" si="1"/>
        <v>1N</v>
      </c>
      <c r="E400" s="55" t="str">
        <f>VLOOKUP(D400,'KELAS (REFERENSI)'!$E$1:$J$68,6,FALSE)</f>
        <v>PARK</v>
      </c>
      <c r="F400" s="56" t="str">
        <f t="shared" si="2"/>
        <v>PETUGAS.0399/SPK/SE/PML/3172/2026</v>
      </c>
      <c r="G400" s="61" t="s">
        <v>2239</v>
      </c>
      <c r="H400" s="56" t="str">
        <f>VLOOKUP(G400,'MITRA (REFERENSI)'!$A:$Z,16,FALSE)</f>
        <v>317222010241</v>
      </c>
      <c r="I400" s="56" t="str">
        <f>VLOOKUP(G400,'MITRA (REFERENSI)'!$A:$Z,25,FALSE)</f>
        <v>Kader PKK / Karang Taruna / Kader Lainnya</v>
      </c>
      <c r="J400" s="55" t="str">
        <f>VLOOKUP(G400,'MITRA (REFERENSI)'!$A:$Z,26,FALSE)</f>
        <v>#REF!</v>
      </c>
      <c r="K400" s="55" t="str">
        <f>VLOOKUP(G400,'MITRA (REFERENSI)'!$A:$Z,15,FALSE)</f>
        <v>+62 812-8031-8015</v>
      </c>
      <c r="L400" s="55" t="str">
        <f>VLOOKUP(G400,'MITRA (REFERENSI)'!$A:$Z,15,FALSE)</f>
        <v>+62 812-8031-8015</v>
      </c>
      <c r="M400" s="55" t="str">
        <f>IF(B400=1,'KELAS (REFERENSI)'!M400,IF(B400=2,'KELAS (REFERENSI)'!M415,IF(B400=3,'KELAS (REFERENSI)'!M430,IF(B400=4,'KELAS (REFERENSI)'!M445,""))))</f>
        <v/>
      </c>
      <c r="N400" s="55" t="str">
        <f>IF(B400=1,'KELAS (REFERENSI)'!N400,IF(B400=2,'KELAS (REFERENSI)'!N415,IF(B400=3,'KELAS (REFERENSI)'!N430,IF(B400=4,'KELAS (REFERENSI)'!N445,""))))</f>
        <v/>
      </c>
      <c r="O400" s="55" t="str">
        <f>IF(B400=1,'KELAS (REFERENSI)'!O400,IF(B400=2,'KELAS (REFERENSI)'!O415,IF(B400=3,'KELAS (REFERENSI)'!O430,IF(B400=4,'KELAS (REFERENSI)'!O445,""))))</f>
        <v/>
      </c>
      <c r="P400" s="55" t="str">
        <f>IF(B400=1,'KELAS (REFERENSI)'!P400,IF(B400=2,'KELAS (REFERENSI)'!P415,IF(B400=3,'KELAS (REFERENSI)'!P430,IF(B400=4,'KELAS (REFERENSI)'!P445,""))))</f>
        <v/>
      </c>
      <c r="Q400" s="55" t="str">
        <f t="shared" si="4"/>
        <v>BPS Kota Jakarta Timur</v>
      </c>
      <c r="R400" s="55" t="str">
        <f t="shared" si="56"/>
        <v>#REF!</v>
      </c>
      <c r="S400" s="55" t="str">
        <f t="shared" ref="S400:T400" si="408">S399</f>
        <v>15 Juni sampai dengan 31 Agustus 2026</v>
      </c>
      <c r="T400" s="55" t="str">
        <f t="shared" si="408"/>
        <v>31 Agustus 2026</v>
      </c>
      <c r="U400" s="59" t="str">
        <f>VLOOKUP(G400,'MITRA (REFERENSI)'!$A:$Z,17,FALSE)</f>
        <v>nenimariam74@gmail.com</v>
      </c>
      <c r="V400" s="59" t="str">
        <f>VLOOKUP(G400,'MITRA (REFERENSI)'!$A:$Z,11,FALSE)</f>
        <v>Pr</v>
      </c>
      <c r="W400" s="60"/>
      <c r="X400" s="61" t="s">
        <v>7083</v>
      </c>
      <c r="Y400" s="64" t="s">
        <v>7095</v>
      </c>
      <c r="Z400" s="62"/>
      <c r="AA400" s="63"/>
      <c r="AB400" s="62"/>
      <c r="AC400" s="62"/>
      <c r="AD400" s="62"/>
      <c r="AE400" s="62"/>
      <c r="AF400" s="62"/>
      <c r="AG400" s="72"/>
      <c r="AH400" s="72"/>
      <c r="AI400" s="72"/>
      <c r="AJ400" s="72"/>
      <c r="AK400" s="59" t="str">
        <f>VLOOKUP(G400,'MITRA (REFERENSI)'!$A:$Z,5,FALSE)</f>
        <v>Jl.Dukuh V RT 007/005 No.33</v>
      </c>
      <c r="AL400" s="59" t="str">
        <f>VLOOKUP(G400,'MITRA (REFERENSI)'!$A:$Z,13,FALSE)</f>
        <v>Kader PKK / Karang Taruna / Kader Lainnya</v>
      </c>
      <c r="AM400" s="59" t="str">
        <f>VLOOKUP(G400,'MITRA (REFERENSI)'!$A:$Z,14,FALSE)</f>
        <v/>
      </c>
    </row>
    <row r="401" ht="15.75" customHeight="1">
      <c r="A401" s="53" t="s">
        <v>5463</v>
      </c>
      <c r="B401" s="54">
        <v>1.0</v>
      </c>
      <c r="C401" s="54" t="s">
        <v>4918</v>
      </c>
      <c r="D401" s="55" t="str">
        <f t="shared" si="1"/>
        <v>1N</v>
      </c>
      <c r="E401" s="55" t="str">
        <f>VLOOKUP(D401,'KELAS (REFERENSI)'!$E$1:$J$68,6,FALSE)</f>
        <v>PARK</v>
      </c>
      <c r="F401" s="56" t="str">
        <f t="shared" si="2"/>
        <v>PETUGAS.0400/SPK/SE/PML/3172/2026</v>
      </c>
      <c r="G401" s="61" t="s">
        <v>95</v>
      </c>
      <c r="H401" s="56" t="str">
        <f>VLOOKUP(G401,'MITRA (REFERENSI)'!$A:$Z,16,FALSE)</f>
        <v>317222010240</v>
      </c>
      <c r="I401" s="56" t="str">
        <f>VLOOKUP(G401,'MITRA (REFERENSI)'!$A:$Z,25,FALSE)</f>
        <v>Wirausaha</v>
      </c>
      <c r="J401" s="55" t="str">
        <f>VLOOKUP(G401,'MITRA (REFERENSI)'!$A:$Z,26,FALSE)</f>
        <v>#REF!</v>
      </c>
      <c r="K401" s="55" t="str">
        <f>VLOOKUP(G401,'MITRA (REFERENSI)'!$A:$Z,15,FALSE)</f>
        <v>+62 856-9123-4570</v>
      </c>
      <c r="L401" s="55" t="str">
        <f>VLOOKUP(G401,'MITRA (REFERENSI)'!$A:$Z,15,FALSE)</f>
        <v>+62 856-9123-4570</v>
      </c>
      <c r="M401" s="55" t="str">
        <f>IF(B401=1,'KELAS (REFERENSI)'!M401,IF(B401=2,'KELAS (REFERENSI)'!M416,IF(B401=3,'KELAS (REFERENSI)'!M431,IF(B401=4,'KELAS (REFERENSI)'!M446,""))))</f>
        <v/>
      </c>
      <c r="N401" s="55" t="str">
        <f>IF(B401=1,'KELAS (REFERENSI)'!N401,IF(B401=2,'KELAS (REFERENSI)'!N416,IF(B401=3,'KELAS (REFERENSI)'!N431,IF(B401=4,'KELAS (REFERENSI)'!N446,""))))</f>
        <v/>
      </c>
      <c r="O401" s="55" t="str">
        <f>IF(B401=1,'KELAS (REFERENSI)'!O401,IF(B401=2,'KELAS (REFERENSI)'!O416,IF(B401=3,'KELAS (REFERENSI)'!O431,IF(B401=4,'KELAS (REFERENSI)'!O446,""))))</f>
        <v/>
      </c>
      <c r="P401" s="55" t="str">
        <f>IF(B401=1,'KELAS (REFERENSI)'!P401,IF(B401=2,'KELAS (REFERENSI)'!P416,IF(B401=3,'KELAS (REFERENSI)'!P431,IF(B401=4,'KELAS (REFERENSI)'!P446,""))))</f>
        <v/>
      </c>
      <c r="Q401" s="55" t="str">
        <f t="shared" si="4"/>
        <v>BPS Kota Jakarta Timur</v>
      </c>
      <c r="R401" s="55" t="str">
        <f t="shared" si="56"/>
        <v>#REF!</v>
      </c>
      <c r="S401" s="55" t="str">
        <f t="shared" ref="S401:T401" si="409">S400</f>
        <v>15 Juni sampai dengan 31 Agustus 2026</v>
      </c>
      <c r="T401" s="55" t="str">
        <f t="shared" si="409"/>
        <v>31 Agustus 2026</v>
      </c>
      <c r="U401" s="59" t="str">
        <f>VLOOKUP(G401,'MITRA (REFERENSI)'!$A:$Z,17,FALSE)</f>
        <v>achmadzaidan.haq@gmail.com</v>
      </c>
      <c r="V401" s="59" t="str">
        <f>VLOOKUP(G401,'MITRA (REFERENSI)'!$A:$Z,11,FALSE)</f>
        <v>Lk</v>
      </c>
      <c r="W401" s="60"/>
      <c r="X401" s="61" t="s">
        <v>7084</v>
      </c>
      <c r="Y401" s="64" t="s">
        <v>7095</v>
      </c>
      <c r="Z401" s="62"/>
      <c r="AA401" s="63"/>
      <c r="AB401" s="62"/>
      <c r="AC401" s="62"/>
      <c r="AD401" s="62"/>
      <c r="AE401" s="62"/>
      <c r="AF401" s="62"/>
      <c r="AG401" s="72"/>
      <c r="AH401" s="72"/>
      <c r="AI401" s="72"/>
      <c r="AJ401" s="72"/>
      <c r="AK401" s="59" t="str">
        <f>VLOOKUP(G401,'MITRA (REFERENSI)'!$A:$Z,5,FALSE)</f>
        <v>Jalan gardu NO:03 RT. 009/03</v>
      </c>
      <c r="AL401" s="59" t="str">
        <f>VLOOKUP(G401,'MITRA (REFERENSI)'!$A:$Z,13,FALSE)</f>
        <v>Lainnya</v>
      </c>
      <c r="AM401" s="59" t="str">
        <f>VLOOKUP(G401,'MITRA (REFERENSI)'!$A:$Z,14,FALSE)</f>
        <v>Wirausaha</v>
      </c>
    </row>
    <row r="402" ht="15.75" customHeight="1">
      <c r="A402" s="53" t="s">
        <v>5464</v>
      </c>
      <c r="B402" s="54">
        <v>1.0</v>
      </c>
      <c r="C402" s="54" t="s">
        <v>4918</v>
      </c>
      <c r="D402" s="55" t="str">
        <f t="shared" si="1"/>
        <v>1N</v>
      </c>
      <c r="E402" s="55" t="str">
        <f>VLOOKUP(D402,'KELAS (REFERENSI)'!$E$1:$J$68,6,FALSE)</f>
        <v>PARK</v>
      </c>
      <c r="F402" s="56" t="str">
        <f t="shared" si="2"/>
        <v>PETUGAS.0401/SPK/SE/PML/3172/2026</v>
      </c>
      <c r="G402" s="61" t="s">
        <v>2466</v>
      </c>
      <c r="H402" s="56" t="str">
        <f>VLOOKUP(G402,'MITRA (REFERENSI)'!$A:$Z,16,FALSE)</f>
        <v>317222010119</v>
      </c>
      <c r="I402" s="56" t="str">
        <f>VLOOKUP(G402,'MITRA (REFERENSI)'!$A:$Z,25,FALSE)</f>
        <v>Kader PKK / Karang Taruna / Kader Lainnya</v>
      </c>
      <c r="J402" s="55" t="str">
        <f>VLOOKUP(G402,'MITRA (REFERENSI)'!$A:$Z,26,FALSE)</f>
        <v>#REF!</v>
      </c>
      <c r="K402" s="55" t="str">
        <f>VLOOKUP(G402,'MITRA (REFERENSI)'!$A:$Z,15,FALSE)</f>
        <v>+62 877-8632-0682</v>
      </c>
      <c r="L402" s="55" t="str">
        <f>VLOOKUP(G402,'MITRA (REFERENSI)'!$A:$Z,15,FALSE)</f>
        <v>+62 877-8632-0682</v>
      </c>
      <c r="M402" s="55" t="str">
        <f>IF(B402=1,'KELAS (REFERENSI)'!M402,IF(B402=2,'KELAS (REFERENSI)'!M417,IF(B402=3,'KELAS (REFERENSI)'!M432,IF(B402=4,'KELAS (REFERENSI)'!M447,""))))</f>
        <v/>
      </c>
      <c r="N402" s="55" t="str">
        <f>IF(B402=1,'KELAS (REFERENSI)'!N402,IF(B402=2,'KELAS (REFERENSI)'!N417,IF(B402=3,'KELAS (REFERENSI)'!N432,IF(B402=4,'KELAS (REFERENSI)'!N447,""))))</f>
        <v/>
      </c>
      <c r="O402" s="55" t="str">
        <f>IF(B402=1,'KELAS (REFERENSI)'!O402,IF(B402=2,'KELAS (REFERENSI)'!O417,IF(B402=3,'KELAS (REFERENSI)'!O432,IF(B402=4,'KELAS (REFERENSI)'!O447,""))))</f>
        <v/>
      </c>
      <c r="P402" s="55" t="str">
        <f>IF(B402=1,'KELAS (REFERENSI)'!P402,IF(B402=2,'KELAS (REFERENSI)'!P417,IF(B402=3,'KELAS (REFERENSI)'!P432,IF(B402=4,'KELAS (REFERENSI)'!P447,""))))</f>
        <v/>
      </c>
      <c r="Q402" s="55" t="str">
        <f t="shared" si="4"/>
        <v>BPS Kota Jakarta Timur</v>
      </c>
      <c r="R402" s="55" t="str">
        <f t="shared" si="56"/>
        <v>#REF!</v>
      </c>
      <c r="S402" s="55" t="str">
        <f t="shared" ref="S402:T402" si="410">S401</f>
        <v>15 Juni sampai dengan 31 Agustus 2026</v>
      </c>
      <c r="T402" s="55" t="str">
        <f t="shared" si="410"/>
        <v>31 Agustus 2026</v>
      </c>
      <c r="U402" s="59" t="str">
        <f>VLOOKUP(G402,'MITRA (REFERENSI)'!$A:$Z,17,FALSE)</f>
        <v>yusuf4350@gmail.com</v>
      </c>
      <c r="V402" s="59" t="str">
        <f>VLOOKUP(G402,'MITRA (REFERENSI)'!$A:$Z,11,FALSE)</f>
        <v>Lk</v>
      </c>
      <c r="W402" s="60"/>
      <c r="X402" s="61" t="s">
        <v>7083</v>
      </c>
      <c r="Y402" s="64" t="s">
        <v>7095</v>
      </c>
      <c r="Z402" s="62"/>
      <c r="AA402" s="63"/>
      <c r="AB402" s="62"/>
      <c r="AC402" s="62"/>
      <c r="AD402" s="62"/>
      <c r="AE402" s="62"/>
      <c r="AF402" s="62"/>
      <c r="AG402" s="72"/>
      <c r="AH402" s="72"/>
      <c r="AI402" s="72"/>
      <c r="AJ402" s="72"/>
      <c r="AK402" s="59" t="str">
        <f>VLOOKUP(G402,'MITRA (REFERENSI)'!$A:$Z,5,FALSE)</f>
        <v>Jalan Masjid Bendungan I Nomor 30 RT 003 RW 007</v>
      </c>
      <c r="AL402" s="59" t="str">
        <f>VLOOKUP(G402,'MITRA (REFERENSI)'!$A:$Z,13,FALSE)</f>
        <v>Kader PKK / Karang Taruna / Kader Lainnya</v>
      </c>
      <c r="AM402" s="59" t="str">
        <f>VLOOKUP(G402,'MITRA (REFERENSI)'!$A:$Z,14,FALSE)</f>
        <v/>
      </c>
    </row>
    <row r="403" ht="15.75" customHeight="1">
      <c r="A403" s="53" t="s">
        <v>5465</v>
      </c>
      <c r="B403" s="54">
        <v>1.0</v>
      </c>
      <c r="C403" s="54" t="s">
        <v>4918</v>
      </c>
      <c r="D403" s="55" t="str">
        <f t="shared" si="1"/>
        <v>1N</v>
      </c>
      <c r="E403" s="55" t="str">
        <f>VLOOKUP(D403,'KELAS (REFERENSI)'!$E$1:$J$68,6,FALSE)</f>
        <v>PARK</v>
      </c>
      <c r="F403" s="56" t="str">
        <f t="shared" si="2"/>
        <v>PETUGAS.0402/SPK/SE/PML/3172/2026</v>
      </c>
      <c r="G403" s="61" t="s">
        <v>956</v>
      </c>
      <c r="H403" s="56" t="str">
        <f>VLOOKUP(G403,'MITRA (REFERENSI)'!$A:$Z,16,FALSE)</f>
        <v>317222010142</v>
      </c>
      <c r="I403" s="56" t="str">
        <f>VLOOKUP(G403,'MITRA (REFERENSI)'!$A:$Z,25,FALSE)</f>
        <v>Kader PKK / Karang Taruna / Kader Lainnya</v>
      </c>
      <c r="J403" s="55" t="str">
        <f>VLOOKUP(G403,'MITRA (REFERENSI)'!$A:$Z,26,FALSE)</f>
        <v>#REF!</v>
      </c>
      <c r="K403" s="55" t="str">
        <f>VLOOKUP(G403,'MITRA (REFERENSI)'!$A:$Z,15,FALSE)</f>
        <v>+62 896-4941-6982</v>
      </c>
      <c r="L403" s="55" t="str">
        <f>VLOOKUP(G403,'MITRA (REFERENSI)'!$A:$Z,15,FALSE)</f>
        <v>+62 896-4941-6982</v>
      </c>
      <c r="M403" s="55" t="str">
        <f>IF(B403=1,'KELAS (REFERENSI)'!M403,IF(B403=2,'KELAS (REFERENSI)'!M418,IF(B403=3,'KELAS (REFERENSI)'!M433,IF(B403=4,'KELAS (REFERENSI)'!M448,""))))</f>
        <v/>
      </c>
      <c r="N403" s="55" t="str">
        <f>IF(B403=1,'KELAS (REFERENSI)'!N403,IF(B403=2,'KELAS (REFERENSI)'!N418,IF(B403=3,'KELAS (REFERENSI)'!N433,IF(B403=4,'KELAS (REFERENSI)'!N448,""))))</f>
        <v/>
      </c>
      <c r="O403" s="55" t="str">
        <f>IF(B403=1,'KELAS (REFERENSI)'!O403,IF(B403=2,'KELAS (REFERENSI)'!O418,IF(B403=3,'KELAS (REFERENSI)'!O433,IF(B403=4,'KELAS (REFERENSI)'!O448,""))))</f>
        <v/>
      </c>
      <c r="P403" s="55" t="str">
        <f>IF(B403=1,'KELAS (REFERENSI)'!P403,IF(B403=2,'KELAS (REFERENSI)'!P418,IF(B403=3,'KELAS (REFERENSI)'!P433,IF(B403=4,'KELAS (REFERENSI)'!P448,""))))</f>
        <v/>
      </c>
      <c r="Q403" s="55" t="str">
        <f t="shared" si="4"/>
        <v>BPS Kota Jakarta Timur</v>
      </c>
      <c r="R403" s="55" t="str">
        <f t="shared" si="56"/>
        <v>#REF!</v>
      </c>
      <c r="S403" s="55" t="str">
        <f t="shared" ref="S403:T403" si="411">S402</f>
        <v>15 Juni sampai dengan 31 Agustus 2026</v>
      </c>
      <c r="T403" s="55" t="str">
        <f t="shared" si="411"/>
        <v>31 Agustus 2026</v>
      </c>
      <c r="U403" s="59" t="str">
        <f>VLOOKUP(G403,'MITRA (REFERENSI)'!$A:$Z,17,FALSE)</f>
        <v>dewinurlaiyla@gmail.com</v>
      </c>
      <c r="V403" s="59" t="str">
        <f>VLOOKUP(G403,'MITRA (REFERENSI)'!$A:$Z,11,FALSE)</f>
        <v>Pr</v>
      </c>
      <c r="W403" s="60"/>
      <c r="X403" s="61" t="s">
        <v>7084</v>
      </c>
      <c r="Y403" s="64" t="s">
        <v>7095</v>
      </c>
      <c r="Z403" s="62"/>
      <c r="AA403" s="63"/>
      <c r="AB403" s="62"/>
      <c r="AC403" s="62"/>
      <c r="AD403" s="62"/>
      <c r="AE403" s="62"/>
      <c r="AF403" s="62"/>
      <c r="AG403" s="72"/>
      <c r="AH403" s="72"/>
      <c r="AI403" s="72"/>
      <c r="AJ403" s="72"/>
      <c r="AK403" s="59" t="str">
        <f>VLOOKUP(G403,'MITRA (REFERENSI)'!$A:$Z,5,FALSE)</f>
        <v>Cawang III Gg usaha RT 001/05 Cawang</v>
      </c>
      <c r="AL403" s="59" t="str">
        <f>VLOOKUP(G403,'MITRA (REFERENSI)'!$A:$Z,13,FALSE)</f>
        <v>Kader PKK / Karang Taruna / Kader Lainnya</v>
      </c>
      <c r="AM403" s="59" t="str">
        <f>VLOOKUP(G403,'MITRA (REFERENSI)'!$A:$Z,14,FALSE)</f>
        <v/>
      </c>
    </row>
    <row r="404" ht="15.75" customHeight="1">
      <c r="A404" s="53" t="s">
        <v>5466</v>
      </c>
      <c r="B404" s="54">
        <v>1.0</v>
      </c>
      <c r="C404" s="54" t="s">
        <v>4918</v>
      </c>
      <c r="D404" s="55" t="str">
        <f t="shared" si="1"/>
        <v>1N</v>
      </c>
      <c r="E404" s="55" t="str">
        <f>VLOOKUP(D404,'KELAS (REFERENSI)'!$E$1:$J$68,6,FALSE)</f>
        <v>PARK</v>
      </c>
      <c r="F404" s="56" t="str">
        <f t="shared" si="2"/>
        <v>PETUGAS.0403/SPK/SE/PML/3172/2026</v>
      </c>
      <c r="G404" s="61" t="s">
        <v>1175</v>
      </c>
      <c r="H404" s="56" t="str">
        <f>VLOOKUP(G404,'MITRA (REFERENSI)'!$A:$Z,16,FALSE)</f>
        <v>317222010362</v>
      </c>
      <c r="I404" s="56" t="str">
        <f>VLOOKUP(G404,'MITRA (REFERENSI)'!$A:$Z,25,FALSE)</f>
        <v>Wiraswasta</v>
      </c>
      <c r="J404" s="55" t="str">
        <f>VLOOKUP(G404,'MITRA (REFERENSI)'!$A:$Z,26,FALSE)</f>
        <v>#REF!</v>
      </c>
      <c r="K404" s="55" t="str">
        <f>VLOOKUP(G404,'MITRA (REFERENSI)'!$A:$Z,15,FALSE)</f>
        <v>+62 812-8141-7469</v>
      </c>
      <c r="L404" s="55" t="str">
        <f>VLOOKUP(G404,'MITRA (REFERENSI)'!$A:$Z,15,FALSE)</f>
        <v>+62 812-8141-7469</v>
      </c>
      <c r="M404" s="55" t="str">
        <f>IF(B404=1,'KELAS (REFERENSI)'!M404,IF(B404=2,'KELAS (REFERENSI)'!M419,IF(B404=3,'KELAS (REFERENSI)'!M434,IF(B404=4,'KELAS (REFERENSI)'!M449,""))))</f>
        <v/>
      </c>
      <c r="N404" s="55" t="str">
        <f>IF(B404=1,'KELAS (REFERENSI)'!N404,IF(B404=2,'KELAS (REFERENSI)'!N419,IF(B404=3,'KELAS (REFERENSI)'!N434,IF(B404=4,'KELAS (REFERENSI)'!N449,""))))</f>
        <v/>
      </c>
      <c r="O404" s="55" t="str">
        <f>IF(B404=1,'KELAS (REFERENSI)'!O404,IF(B404=2,'KELAS (REFERENSI)'!O419,IF(B404=3,'KELAS (REFERENSI)'!O434,IF(B404=4,'KELAS (REFERENSI)'!O449,""))))</f>
        <v/>
      </c>
      <c r="P404" s="55" t="str">
        <f>IF(B404=1,'KELAS (REFERENSI)'!P404,IF(B404=2,'KELAS (REFERENSI)'!P419,IF(B404=3,'KELAS (REFERENSI)'!P434,IF(B404=4,'KELAS (REFERENSI)'!P449,""))))</f>
        <v/>
      </c>
      <c r="Q404" s="55" t="str">
        <f t="shared" si="4"/>
        <v>BPS Kota Jakarta Timur</v>
      </c>
      <c r="R404" s="55" t="str">
        <f t="shared" si="56"/>
        <v>#REF!</v>
      </c>
      <c r="S404" s="55" t="str">
        <f t="shared" ref="S404:T404" si="412">S403</f>
        <v>15 Juni sampai dengan 31 Agustus 2026</v>
      </c>
      <c r="T404" s="55" t="str">
        <f t="shared" si="412"/>
        <v>31 Agustus 2026</v>
      </c>
      <c r="U404" s="59" t="str">
        <f>VLOOKUP(G404,'MITRA (REFERENSI)'!$A:$Z,17,FALSE)</f>
        <v>ediwardoyo90@gmail.com</v>
      </c>
      <c r="V404" s="59" t="str">
        <f>VLOOKUP(G404,'MITRA (REFERENSI)'!$A:$Z,11,FALSE)</f>
        <v>Lk</v>
      </c>
      <c r="W404" s="60"/>
      <c r="X404" s="61" t="s">
        <v>7083</v>
      </c>
      <c r="Y404" s="64" t="s">
        <v>7095</v>
      </c>
      <c r="Z404" s="62"/>
      <c r="AA404" s="63"/>
      <c r="AB404" s="62"/>
      <c r="AC404" s="62"/>
      <c r="AD404" s="62"/>
      <c r="AE404" s="62"/>
      <c r="AF404" s="62"/>
      <c r="AG404" s="72"/>
      <c r="AH404" s="72"/>
      <c r="AI404" s="72"/>
      <c r="AJ404" s="72"/>
      <c r="AK404" s="59" t="str">
        <f>VLOOKUP(G404,'MITRA (REFERENSI)'!$A:$Z,5,FALSE)</f>
        <v>Jalan TK Ria Rt. 009, Rw. 02, No. 26</v>
      </c>
      <c r="AL404" s="59" t="str">
        <f>VLOOKUP(G404,'MITRA (REFERENSI)'!$A:$Z,13,FALSE)</f>
        <v>Wiraswasta</v>
      </c>
      <c r="AM404" s="59" t="str">
        <f>VLOOKUP(G404,'MITRA (REFERENSI)'!$A:$Z,14,FALSE)</f>
        <v/>
      </c>
    </row>
    <row r="405" ht="15.75" customHeight="1">
      <c r="A405" s="53" t="s">
        <v>5467</v>
      </c>
      <c r="B405" s="54">
        <v>1.0</v>
      </c>
      <c r="C405" s="54" t="s">
        <v>4918</v>
      </c>
      <c r="D405" s="55" t="str">
        <f t="shared" si="1"/>
        <v>1N</v>
      </c>
      <c r="E405" s="55" t="str">
        <f>VLOOKUP(D405,'KELAS (REFERENSI)'!$E$1:$J$68,6,FALSE)</f>
        <v>PARK</v>
      </c>
      <c r="F405" s="56" t="str">
        <f t="shared" si="2"/>
        <v>PETUGAS.0404/SPK/SE/PML/3172/2026</v>
      </c>
      <c r="G405" s="61" t="s">
        <v>489</v>
      </c>
      <c r="H405" s="56" t="str">
        <f>VLOOKUP(G405,'MITRA (REFERENSI)'!$A:$Z,16,FALSE)</f>
        <v>317222010345</v>
      </c>
      <c r="I405" s="56" t="str">
        <f>VLOOKUP(G405,'MITRA (REFERENSI)'!$A:$Z,25,FALSE)</f>
        <v>Karyawan swasta</v>
      </c>
      <c r="J405" s="55" t="str">
        <f>VLOOKUP(G405,'MITRA (REFERENSI)'!$A:$Z,26,FALSE)</f>
        <v>#REF!</v>
      </c>
      <c r="K405" s="55" t="str">
        <f>VLOOKUP(G405,'MITRA (REFERENSI)'!$A:$Z,15,FALSE)</f>
        <v>+62 812-1085-9550</v>
      </c>
      <c r="L405" s="55" t="str">
        <f>VLOOKUP(G405,'MITRA (REFERENSI)'!$A:$Z,15,FALSE)</f>
        <v>+62 812-1085-9550</v>
      </c>
      <c r="M405" s="55" t="str">
        <f>IF(B405=1,'KELAS (REFERENSI)'!M405,IF(B405=2,'KELAS (REFERENSI)'!M420,IF(B405=3,'KELAS (REFERENSI)'!M435,IF(B405=4,'KELAS (REFERENSI)'!M450,""))))</f>
        <v/>
      </c>
      <c r="N405" s="55" t="str">
        <f>IF(B405=1,'KELAS (REFERENSI)'!N405,IF(B405=2,'KELAS (REFERENSI)'!N420,IF(B405=3,'KELAS (REFERENSI)'!N435,IF(B405=4,'KELAS (REFERENSI)'!N450,""))))</f>
        <v/>
      </c>
      <c r="O405" s="55" t="str">
        <f>IF(B405=1,'KELAS (REFERENSI)'!O405,IF(B405=2,'KELAS (REFERENSI)'!O420,IF(B405=3,'KELAS (REFERENSI)'!O435,IF(B405=4,'KELAS (REFERENSI)'!O450,""))))</f>
        <v/>
      </c>
      <c r="P405" s="55" t="str">
        <f>IF(B405=1,'KELAS (REFERENSI)'!P405,IF(B405=2,'KELAS (REFERENSI)'!P420,IF(B405=3,'KELAS (REFERENSI)'!P435,IF(B405=4,'KELAS (REFERENSI)'!P450,""))))</f>
        <v/>
      </c>
      <c r="Q405" s="55" t="str">
        <f t="shared" si="4"/>
        <v>BPS Kota Jakarta Timur</v>
      </c>
      <c r="R405" s="55" t="str">
        <f t="shared" si="56"/>
        <v>#REF!</v>
      </c>
      <c r="S405" s="55" t="str">
        <f t="shared" ref="S405:T405" si="413">S404</f>
        <v>15 Juni sampai dengan 31 Agustus 2026</v>
      </c>
      <c r="T405" s="55" t="str">
        <f t="shared" si="413"/>
        <v>31 Agustus 2026</v>
      </c>
      <c r="U405" s="59" t="str">
        <f>VLOOKUP(G405,'MITRA (REFERENSI)'!$A:$Z,17,FALSE)</f>
        <v>aris_mkstour@yahoo.co.id</v>
      </c>
      <c r="V405" s="59" t="str">
        <f>VLOOKUP(G405,'MITRA (REFERENSI)'!$A:$Z,11,FALSE)</f>
        <v>Lk</v>
      </c>
      <c r="W405" s="60"/>
      <c r="X405" s="61" t="s">
        <v>7083</v>
      </c>
      <c r="Y405" s="64" t="s">
        <v>7095</v>
      </c>
      <c r="Z405" s="62"/>
      <c r="AA405" s="63"/>
      <c r="AB405" s="62"/>
      <c r="AC405" s="62"/>
      <c r="AD405" s="62"/>
      <c r="AE405" s="62"/>
      <c r="AF405" s="62"/>
      <c r="AG405" s="72"/>
      <c r="AH405" s="72"/>
      <c r="AI405" s="72"/>
      <c r="AJ405" s="72"/>
      <c r="AK405" s="59" t="str">
        <f>VLOOKUP(G405,'MITRA (REFERENSI)'!$A:$Z,5,FALSE)</f>
        <v>Jalan Amil Wahab RT.004 RW.009 No.54</v>
      </c>
      <c r="AL405" s="59" t="str">
        <f>VLOOKUP(G405,'MITRA (REFERENSI)'!$A:$Z,13,FALSE)</f>
        <v>Lainnya</v>
      </c>
      <c r="AM405" s="59" t="str">
        <f>VLOOKUP(G405,'MITRA (REFERENSI)'!$A:$Z,14,FALSE)</f>
        <v>Karyawan swasta</v>
      </c>
    </row>
    <row r="406" ht="15.75" customHeight="1">
      <c r="A406" s="53" t="s">
        <v>5468</v>
      </c>
      <c r="B406" s="54">
        <v>1.0</v>
      </c>
      <c r="C406" s="54" t="s">
        <v>4918</v>
      </c>
      <c r="D406" s="55" t="str">
        <f t="shared" si="1"/>
        <v>1N</v>
      </c>
      <c r="E406" s="55" t="str">
        <f>VLOOKUP(D406,'KELAS (REFERENSI)'!$E$1:$J$68,6,FALSE)</f>
        <v>PARK</v>
      </c>
      <c r="F406" s="56" t="str">
        <f t="shared" si="2"/>
        <v>PETUGAS.0405/SPK/SE/PML/3172/2026</v>
      </c>
      <c r="G406" s="61" t="s">
        <v>217</v>
      </c>
      <c r="H406" s="56" t="str">
        <f>VLOOKUP(G406,'MITRA (REFERENSI)'!$A:$Z,16,FALSE)</f>
        <v>317222010344</v>
      </c>
      <c r="I406" s="56" t="str">
        <f>VLOOKUP(G406,'MITRA (REFERENSI)'!$A:$Z,25,FALSE)</f>
        <v>Ketua RT</v>
      </c>
      <c r="J406" s="55" t="str">
        <f>VLOOKUP(G406,'MITRA (REFERENSI)'!$A:$Z,26,FALSE)</f>
        <v>#REF!</v>
      </c>
      <c r="K406" s="55" t="str">
        <f>VLOOKUP(G406,'MITRA (REFERENSI)'!$A:$Z,15,FALSE)</f>
        <v>+62 838-6672-0365</v>
      </c>
      <c r="L406" s="55" t="str">
        <f>VLOOKUP(G406,'MITRA (REFERENSI)'!$A:$Z,15,FALSE)</f>
        <v>+62 838-6672-0365</v>
      </c>
      <c r="M406" s="55" t="str">
        <f>IF(B406=1,'KELAS (REFERENSI)'!M406,IF(B406=2,'KELAS (REFERENSI)'!M421,IF(B406=3,'KELAS (REFERENSI)'!M436,IF(B406=4,'KELAS (REFERENSI)'!M451,""))))</f>
        <v/>
      </c>
      <c r="N406" s="55" t="str">
        <f>IF(B406=1,'KELAS (REFERENSI)'!N406,IF(B406=2,'KELAS (REFERENSI)'!N421,IF(B406=3,'KELAS (REFERENSI)'!N436,IF(B406=4,'KELAS (REFERENSI)'!N451,""))))</f>
        <v/>
      </c>
      <c r="O406" s="55" t="str">
        <f>IF(B406=1,'KELAS (REFERENSI)'!O406,IF(B406=2,'KELAS (REFERENSI)'!O421,IF(B406=3,'KELAS (REFERENSI)'!O436,IF(B406=4,'KELAS (REFERENSI)'!O451,""))))</f>
        <v/>
      </c>
      <c r="P406" s="55" t="str">
        <f>IF(B406=1,'KELAS (REFERENSI)'!P406,IF(B406=2,'KELAS (REFERENSI)'!P421,IF(B406=3,'KELAS (REFERENSI)'!P436,IF(B406=4,'KELAS (REFERENSI)'!P451,""))))</f>
        <v/>
      </c>
      <c r="Q406" s="55" t="str">
        <f t="shared" si="4"/>
        <v>BPS Kota Jakarta Timur</v>
      </c>
      <c r="R406" s="55" t="str">
        <f t="shared" si="56"/>
        <v>#REF!</v>
      </c>
      <c r="S406" s="55" t="str">
        <f t="shared" ref="S406:T406" si="414">S405</f>
        <v>15 Juni sampai dengan 31 Agustus 2026</v>
      </c>
      <c r="T406" s="55" t="str">
        <f t="shared" si="414"/>
        <v>31 Agustus 2026</v>
      </c>
      <c r="U406" s="59" t="str">
        <f>VLOOKUP(G406,'MITRA (REFERENSI)'!$A:$Z,17,FALSE)</f>
        <v>agusssstina8@gmail.com</v>
      </c>
      <c r="V406" s="59" t="str">
        <f>VLOOKUP(G406,'MITRA (REFERENSI)'!$A:$Z,11,FALSE)</f>
        <v>Pr</v>
      </c>
      <c r="W406" s="60"/>
      <c r="X406" s="61" t="s">
        <v>7083</v>
      </c>
      <c r="Y406" s="64" t="s">
        <v>7095</v>
      </c>
      <c r="Z406" s="62"/>
      <c r="AA406" s="63"/>
      <c r="AB406" s="62"/>
      <c r="AC406" s="62"/>
      <c r="AD406" s="62"/>
      <c r="AE406" s="62"/>
      <c r="AF406" s="62"/>
      <c r="AG406" s="72"/>
      <c r="AH406" s="72"/>
      <c r="AI406" s="72"/>
      <c r="AJ406" s="72"/>
      <c r="AK406" s="59" t="str">
        <f>VLOOKUP(G406,'MITRA (REFERENSI)'!$A:$Z,5,FALSE)</f>
        <v>Jln kelapa gading 1 rt.004 rw.001 no.3</v>
      </c>
      <c r="AL406" s="59" t="str">
        <f>VLOOKUP(G406,'MITRA (REFERENSI)'!$A:$Z,13,FALSE)</f>
        <v>Lainnya</v>
      </c>
      <c r="AM406" s="59" t="str">
        <f>VLOOKUP(G406,'MITRA (REFERENSI)'!$A:$Z,14,FALSE)</f>
        <v>Ketua RT</v>
      </c>
    </row>
    <row r="407" ht="15.75" customHeight="1">
      <c r="A407" s="53" t="s">
        <v>5469</v>
      </c>
      <c r="B407" s="54">
        <v>1.0</v>
      </c>
      <c r="C407" s="54" t="s">
        <v>4918</v>
      </c>
      <c r="D407" s="55" t="str">
        <f t="shared" si="1"/>
        <v>1N</v>
      </c>
      <c r="E407" s="55" t="str">
        <f>VLOOKUP(D407,'KELAS (REFERENSI)'!$E$1:$J$68,6,FALSE)</f>
        <v>PARK</v>
      </c>
      <c r="F407" s="56" t="str">
        <f t="shared" si="2"/>
        <v>PETUGAS.0406/SPK/SE/PML/3172/2026</v>
      </c>
      <c r="G407" s="61" t="s">
        <v>866</v>
      </c>
      <c r="H407" s="56" t="str">
        <f>VLOOKUP(G407,'MITRA (REFERENSI)'!$A:$Z,16,FALSE)</f>
        <v>317222100729</v>
      </c>
      <c r="I407" s="56" t="str">
        <f>VLOOKUP(G407,'MITRA (REFERENSI)'!$A:$Z,25,FALSE)</f>
        <v>Mengurus Rumah Tangga</v>
      </c>
      <c r="J407" s="55" t="str">
        <f>VLOOKUP(G407,'MITRA (REFERENSI)'!$A:$Z,26,FALSE)</f>
        <v>#REF!</v>
      </c>
      <c r="K407" s="55" t="str">
        <f>VLOOKUP(G407,'MITRA (REFERENSI)'!$A:$Z,15,FALSE)</f>
        <v>+62 878-8274-4139</v>
      </c>
      <c r="L407" s="55" t="str">
        <f>VLOOKUP(G407,'MITRA (REFERENSI)'!$A:$Z,15,FALSE)</f>
        <v>+62 878-8274-4139</v>
      </c>
      <c r="M407" s="55" t="str">
        <f>IF(B407=1,'KELAS (REFERENSI)'!M407,IF(B407=2,'KELAS (REFERENSI)'!M422,IF(B407=3,'KELAS (REFERENSI)'!M437,IF(B407=4,'KELAS (REFERENSI)'!M452,""))))</f>
        <v/>
      </c>
      <c r="N407" s="55" t="str">
        <f>IF(B407=1,'KELAS (REFERENSI)'!N407,IF(B407=2,'KELAS (REFERENSI)'!N422,IF(B407=3,'KELAS (REFERENSI)'!N437,IF(B407=4,'KELAS (REFERENSI)'!N452,""))))</f>
        <v/>
      </c>
      <c r="O407" s="55" t="str">
        <f>IF(B407=1,'KELAS (REFERENSI)'!O407,IF(B407=2,'KELAS (REFERENSI)'!O422,IF(B407=3,'KELAS (REFERENSI)'!O437,IF(B407=4,'KELAS (REFERENSI)'!O452,""))))</f>
        <v/>
      </c>
      <c r="P407" s="55" t="str">
        <f>IF(B407=1,'KELAS (REFERENSI)'!P407,IF(B407=2,'KELAS (REFERENSI)'!P422,IF(B407=3,'KELAS (REFERENSI)'!P437,IF(B407=4,'KELAS (REFERENSI)'!P452,""))))</f>
        <v/>
      </c>
      <c r="Q407" s="55" t="str">
        <f t="shared" si="4"/>
        <v>BPS Kota Jakarta Timur</v>
      </c>
      <c r="R407" s="55" t="str">
        <f t="shared" si="56"/>
        <v>#REF!</v>
      </c>
      <c r="S407" s="55" t="str">
        <f t="shared" ref="S407:T407" si="415">S406</f>
        <v>15 Juni sampai dengan 31 Agustus 2026</v>
      </c>
      <c r="T407" s="55" t="str">
        <f t="shared" si="415"/>
        <v>31 Agustus 2026</v>
      </c>
      <c r="U407" s="59" t="str">
        <f>VLOOKUP(G407,'MITRA (REFERENSI)'!$A:$Z,17,FALSE)</f>
        <v>devinurfatimah22@gmail.com</v>
      </c>
      <c r="V407" s="59" t="str">
        <f>VLOOKUP(G407,'MITRA (REFERENSI)'!$A:$Z,11,FALSE)</f>
        <v>Pr</v>
      </c>
      <c r="W407" s="60"/>
      <c r="X407" s="61" t="s">
        <v>7083</v>
      </c>
      <c r="Y407" s="64" t="s">
        <v>7095</v>
      </c>
      <c r="Z407" s="62"/>
      <c r="AA407" s="63"/>
      <c r="AB407" s="62"/>
      <c r="AC407" s="62"/>
      <c r="AD407" s="62"/>
      <c r="AE407" s="62"/>
      <c r="AF407" s="62"/>
      <c r="AG407" s="72"/>
      <c r="AH407" s="72"/>
      <c r="AI407" s="72"/>
      <c r="AJ407" s="72"/>
      <c r="AK407" s="59" t="str">
        <f>VLOOKUP(G407,'MITRA (REFERENSI)'!$A:$Z,5,FALSE)</f>
        <v>Jalan Batu Ampar V No.56 Rt008 Rw002</v>
      </c>
      <c r="AL407" s="59" t="str">
        <f>VLOOKUP(G407,'MITRA (REFERENSI)'!$A:$Z,13,FALSE)</f>
        <v>Mengurus Rumah Tangga</v>
      </c>
      <c r="AM407" s="59" t="str">
        <f>VLOOKUP(G407,'MITRA (REFERENSI)'!$A:$Z,14,FALSE)</f>
        <v/>
      </c>
    </row>
    <row r="408" ht="15.75" customHeight="1">
      <c r="A408" s="53" t="s">
        <v>5470</v>
      </c>
      <c r="B408" s="54">
        <v>1.0</v>
      </c>
      <c r="C408" s="54" t="s">
        <v>4918</v>
      </c>
      <c r="D408" s="55" t="str">
        <f t="shared" si="1"/>
        <v>1N</v>
      </c>
      <c r="E408" s="55" t="str">
        <f>VLOOKUP(D408,'KELAS (REFERENSI)'!$E$1:$J$68,6,FALSE)</f>
        <v>PARK</v>
      </c>
      <c r="F408" s="56" t="str">
        <f t="shared" si="2"/>
        <v>PETUGAS.0407/SPK/SE/PML/3172/2026</v>
      </c>
      <c r="G408" s="61" t="s">
        <v>3026</v>
      </c>
      <c r="H408" s="56" t="str">
        <f>VLOOKUP(G408,'MITRA (REFERENSI)'!$A:$Z,16,FALSE)</f>
        <v>317222030022</v>
      </c>
      <c r="I408" s="56" t="str">
        <f>VLOOKUP(G408,'MITRA (REFERENSI)'!$A:$Z,25,FALSE)</f>
        <v>Kader PKK / Karang Taruna / Kader Lainnya</v>
      </c>
      <c r="J408" s="55" t="str">
        <f>VLOOKUP(G408,'MITRA (REFERENSI)'!$A:$Z,26,FALSE)</f>
        <v>#REF!</v>
      </c>
      <c r="K408" s="55" t="str">
        <f>VLOOKUP(G408,'MITRA (REFERENSI)'!$A:$Z,15,FALSE)</f>
        <v>+62 811-1999-0204</v>
      </c>
      <c r="L408" s="55" t="str">
        <f>VLOOKUP(G408,'MITRA (REFERENSI)'!$A:$Z,15,FALSE)</f>
        <v>+62 811-1999-0204</v>
      </c>
      <c r="M408" s="55" t="str">
        <f>IF(B408=1,'KELAS (REFERENSI)'!M408,IF(B408=2,'KELAS (REFERENSI)'!M423,IF(B408=3,'KELAS (REFERENSI)'!M438,IF(B408=4,'KELAS (REFERENSI)'!M453,""))))</f>
        <v/>
      </c>
      <c r="N408" s="55" t="str">
        <f>IF(B408=1,'KELAS (REFERENSI)'!N408,IF(B408=2,'KELAS (REFERENSI)'!N423,IF(B408=3,'KELAS (REFERENSI)'!N438,IF(B408=4,'KELAS (REFERENSI)'!N453,""))))</f>
        <v/>
      </c>
      <c r="O408" s="55" t="str">
        <f>IF(B408=1,'KELAS (REFERENSI)'!O408,IF(B408=2,'KELAS (REFERENSI)'!O423,IF(B408=3,'KELAS (REFERENSI)'!O438,IF(B408=4,'KELAS (REFERENSI)'!O453,""))))</f>
        <v/>
      </c>
      <c r="P408" s="55" t="str">
        <f>IF(B408=1,'KELAS (REFERENSI)'!P408,IF(B408=2,'KELAS (REFERENSI)'!P423,IF(B408=3,'KELAS (REFERENSI)'!P438,IF(B408=4,'KELAS (REFERENSI)'!P453,""))))</f>
        <v/>
      </c>
      <c r="Q408" s="55" t="str">
        <f t="shared" si="4"/>
        <v>BPS Kota Jakarta Timur</v>
      </c>
      <c r="R408" s="55" t="str">
        <f t="shared" si="56"/>
        <v>#REF!</v>
      </c>
      <c r="S408" s="55" t="str">
        <f t="shared" ref="S408:T408" si="416">S407</f>
        <v>15 Juni sampai dengan 31 Agustus 2026</v>
      </c>
      <c r="T408" s="55" t="str">
        <f t="shared" si="416"/>
        <v>31 Agustus 2026</v>
      </c>
      <c r="U408" s="59" t="str">
        <f>VLOOKUP(G408,'MITRA (REFERENSI)'!$A:$Z,17,FALSE)</f>
        <v>nurulra1608@gmail.com</v>
      </c>
      <c r="V408" s="59" t="str">
        <f>VLOOKUP(G408,'MITRA (REFERENSI)'!$A:$Z,11,FALSE)</f>
        <v>Pr</v>
      </c>
      <c r="W408" s="60"/>
      <c r="X408" s="61" t="s">
        <v>7083</v>
      </c>
      <c r="Y408" s="64" t="s">
        <v>7095</v>
      </c>
      <c r="Z408" s="62"/>
      <c r="AA408" s="63"/>
      <c r="AB408" s="62"/>
      <c r="AC408" s="62"/>
      <c r="AD408" s="62"/>
      <c r="AE408" s="62"/>
      <c r="AF408" s="62"/>
      <c r="AG408" s="72"/>
      <c r="AH408" s="72"/>
      <c r="AI408" s="72"/>
      <c r="AJ408" s="72"/>
      <c r="AK408" s="59" t="str">
        <f>VLOOKUP(G408,'MITRA (REFERENSI)'!$A:$Z,5,FALSE)</f>
        <v>Jl. Mandala V Gg. H. Djuki RT 006 RW 009 No.17B</v>
      </c>
      <c r="AL408" s="59" t="str">
        <f>VLOOKUP(G408,'MITRA (REFERENSI)'!$A:$Z,13,FALSE)</f>
        <v>Kader PKK / Karang Taruna / Kader Lainnya</v>
      </c>
      <c r="AM408" s="59" t="str">
        <f>VLOOKUP(G408,'MITRA (REFERENSI)'!$A:$Z,14,FALSE)</f>
        <v/>
      </c>
    </row>
    <row r="409" ht="15.75" customHeight="1">
      <c r="A409" s="53" t="s">
        <v>5471</v>
      </c>
      <c r="B409" s="54">
        <v>1.0</v>
      </c>
      <c r="C409" s="54" t="s">
        <v>4918</v>
      </c>
      <c r="D409" s="55" t="str">
        <f t="shared" si="1"/>
        <v>1N</v>
      </c>
      <c r="E409" s="55" t="str">
        <f>VLOOKUP(D409,'KELAS (REFERENSI)'!$E$1:$J$68,6,FALSE)</f>
        <v>PARK</v>
      </c>
      <c r="F409" s="56" t="str">
        <f t="shared" si="2"/>
        <v>PETUGAS.0408/SPK/SE/PML/3172/2026</v>
      </c>
      <c r="G409" s="61" t="s">
        <v>285</v>
      </c>
      <c r="H409" s="56" t="str">
        <f>VLOOKUP(G409,'MITRA (REFERENSI)'!$A:$Z,16,FALSE)</f>
        <v>321522091579</v>
      </c>
      <c r="I409" s="56" t="str">
        <f>VLOOKUP(G409,'MITRA (REFERENSI)'!$A:$Z,25,FALSE)</f>
        <v>Mengurus Rumah Tangga</v>
      </c>
      <c r="J409" s="55" t="str">
        <f>VLOOKUP(G409,'MITRA (REFERENSI)'!$A:$Z,26,FALSE)</f>
        <v>#REF!</v>
      </c>
      <c r="K409" s="55" t="str">
        <f>VLOOKUP(G409,'MITRA (REFERENSI)'!$A:$Z,15,FALSE)</f>
        <v>+62 859-0174-2707</v>
      </c>
      <c r="L409" s="55" t="str">
        <f>VLOOKUP(G409,'MITRA (REFERENSI)'!$A:$Z,15,FALSE)</f>
        <v>+62 859-0174-2707</v>
      </c>
      <c r="M409" s="55" t="str">
        <f>IF(B409=1,'KELAS (REFERENSI)'!M409,IF(B409=2,'KELAS (REFERENSI)'!M424,IF(B409=3,'KELAS (REFERENSI)'!M439,IF(B409=4,'KELAS (REFERENSI)'!M454,""))))</f>
        <v/>
      </c>
      <c r="N409" s="55" t="str">
        <f>IF(B409=1,'KELAS (REFERENSI)'!N409,IF(B409=2,'KELAS (REFERENSI)'!N424,IF(B409=3,'KELAS (REFERENSI)'!N439,IF(B409=4,'KELAS (REFERENSI)'!N454,""))))</f>
        <v/>
      </c>
      <c r="O409" s="55" t="str">
        <f>IF(B409=1,'KELAS (REFERENSI)'!O409,IF(B409=2,'KELAS (REFERENSI)'!O424,IF(B409=3,'KELAS (REFERENSI)'!O439,IF(B409=4,'KELAS (REFERENSI)'!O454,""))))</f>
        <v/>
      </c>
      <c r="P409" s="55" t="str">
        <f>IF(B409=1,'KELAS (REFERENSI)'!P409,IF(B409=2,'KELAS (REFERENSI)'!P424,IF(B409=3,'KELAS (REFERENSI)'!P439,IF(B409=4,'KELAS (REFERENSI)'!P454,""))))</f>
        <v/>
      </c>
      <c r="Q409" s="55" t="str">
        <f t="shared" si="4"/>
        <v>BPS Kota Jakarta Timur</v>
      </c>
      <c r="R409" s="55" t="str">
        <f t="shared" si="56"/>
        <v>#REF!</v>
      </c>
      <c r="S409" s="55" t="str">
        <f t="shared" ref="S409:T409" si="417">S408</f>
        <v>15 Juni sampai dengan 31 Agustus 2026</v>
      </c>
      <c r="T409" s="55" t="str">
        <f t="shared" si="417"/>
        <v>31 Agustus 2026</v>
      </c>
      <c r="U409" s="59" t="str">
        <f>VLOOKUP(G409,'MITRA (REFERENSI)'!$A:$Z,17,FALSE)</f>
        <v>Amandaimaniaroctaviyanti191@gmail.com</v>
      </c>
      <c r="V409" s="59" t="str">
        <f>VLOOKUP(G409,'MITRA (REFERENSI)'!$A:$Z,11,FALSE)</f>
        <v>Pr</v>
      </c>
      <c r="W409" s="60"/>
      <c r="X409" s="61" t="s">
        <v>7084</v>
      </c>
      <c r="Y409" s="64" t="s">
        <v>7095</v>
      </c>
      <c r="Z409" s="62"/>
      <c r="AA409" s="63"/>
      <c r="AB409" s="62"/>
      <c r="AC409" s="62"/>
      <c r="AD409" s="62"/>
      <c r="AE409" s="62"/>
      <c r="AF409" s="62"/>
      <c r="AG409" s="72"/>
      <c r="AH409" s="72"/>
      <c r="AI409" s="72"/>
      <c r="AJ409" s="72"/>
      <c r="AK409" s="59" t="str">
        <f>VLOOKUP(G409,'MITRA (REFERENSI)'!$A:$Z,5,FALSE)</f>
        <v>JALAN NUSA I RT 009 RW 003</v>
      </c>
      <c r="AL409" s="59" t="str">
        <f>VLOOKUP(G409,'MITRA (REFERENSI)'!$A:$Z,13,FALSE)</f>
        <v>Mengurus Rumah Tangga</v>
      </c>
      <c r="AM409" s="59" t="str">
        <f>VLOOKUP(G409,'MITRA (REFERENSI)'!$A:$Z,14,FALSE)</f>
        <v/>
      </c>
    </row>
    <row r="410" ht="15.75" customHeight="1">
      <c r="A410" s="53" t="s">
        <v>5472</v>
      </c>
      <c r="B410" s="54">
        <v>1.0</v>
      </c>
      <c r="C410" s="54" t="s">
        <v>4918</v>
      </c>
      <c r="D410" s="55" t="str">
        <f t="shared" si="1"/>
        <v>1N</v>
      </c>
      <c r="E410" s="55" t="str">
        <f>VLOOKUP(D410,'KELAS (REFERENSI)'!$E$1:$J$68,6,FALSE)</f>
        <v>PARK</v>
      </c>
      <c r="F410" s="56" t="str">
        <f t="shared" si="2"/>
        <v>PETUGAS.0409/SPK/SE/PML/3172/2026</v>
      </c>
      <c r="G410" s="61" t="s">
        <v>736</v>
      </c>
      <c r="H410" s="56" t="str">
        <f>VLOOKUP(G410,'MITRA (REFERENSI)'!$A:$Z,16,FALSE)</f>
        <v>317222090054</v>
      </c>
      <c r="I410" s="56" t="str">
        <f>VLOOKUP(G410,'MITRA (REFERENSI)'!$A:$Z,25,FALSE)</f>
        <v>Pekerja Harian Lepas asisten dosen (dosennya om saya sendiri pak)</v>
      </c>
      <c r="J410" s="55" t="str">
        <f>VLOOKUP(G410,'MITRA (REFERENSI)'!$A:$Z,26,FALSE)</f>
        <v>#REF!</v>
      </c>
      <c r="K410" s="55" t="str">
        <f>VLOOKUP(G410,'MITRA (REFERENSI)'!$A:$Z,15,FALSE)</f>
        <v>+62 858-9121-1112</v>
      </c>
      <c r="L410" s="55" t="str">
        <f>VLOOKUP(G410,'MITRA (REFERENSI)'!$A:$Z,15,FALSE)</f>
        <v>+62 858-9121-1112</v>
      </c>
      <c r="M410" s="55" t="str">
        <f>IF(B410=1,'KELAS (REFERENSI)'!M410,IF(B410=2,'KELAS (REFERENSI)'!M425,IF(B410=3,'KELAS (REFERENSI)'!M440,IF(B410=4,'KELAS (REFERENSI)'!M455,""))))</f>
        <v/>
      </c>
      <c r="N410" s="55" t="str">
        <f>IF(B410=1,'KELAS (REFERENSI)'!N410,IF(B410=2,'KELAS (REFERENSI)'!N425,IF(B410=3,'KELAS (REFERENSI)'!N440,IF(B410=4,'KELAS (REFERENSI)'!N455,""))))</f>
        <v/>
      </c>
      <c r="O410" s="55" t="str">
        <f>IF(B410=1,'KELAS (REFERENSI)'!O410,IF(B410=2,'KELAS (REFERENSI)'!O425,IF(B410=3,'KELAS (REFERENSI)'!O440,IF(B410=4,'KELAS (REFERENSI)'!O455,""))))</f>
        <v/>
      </c>
      <c r="P410" s="55" t="str">
        <f>IF(B410=1,'KELAS (REFERENSI)'!P410,IF(B410=2,'KELAS (REFERENSI)'!P425,IF(B410=3,'KELAS (REFERENSI)'!P440,IF(B410=4,'KELAS (REFERENSI)'!P455,""))))</f>
        <v/>
      </c>
      <c r="Q410" s="55" t="str">
        <f t="shared" si="4"/>
        <v>BPS Kota Jakarta Timur</v>
      </c>
      <c r="R410" s="55" t="str">
        <f t="shared" si="56"/>
        <v>#REF!</v>
      </c>
      <c r="S410" s="55" t="str">
        <f t="shared" ref="S410:T410" si="418">S409</f>
        <v>15 Juni sampai dengan 31 Agustus 2026</v>
      </c>
      <c r="T410" s="55" t="str">
        <f t="shared" si="418"/>
        <v>31 Agustus 2026</v>
      </c>
      <c r="U410" s="59" t="str">
        <f>VLOOKUP(G410,'MITRA (REFERENSI)'!$A:$Z,17,FALSE)</f>
        <v>ctikaputri19@gmail.com</v>
      </c>
      <c r="V410" s="59" t="str">
        <f>VLOOKUP(G410,'MITRA (REFERENSI)'!$A:$Z,11,FALSE)</f>
        <v>Pr</v>
      </c>
      <c r="W410" s="60"/>
      <c r="X410" s="61" t="s">
        <v>7084</v>
      </c>
      <c r="Y410" s="64" t="s">
        <v>7095</v>
      </c>
      <c r="Z410" s="62"/>
      <c r="AA410" s="63"/>
      <c r="AB410" s="62"/>
      <c r="AC410" s="62"/>
      <c r="AD410" s="62"/>
      <c r="AE410" s="62"/>
      <c r="AF410" s="62"/>
      <c r="AG410" s="72"/>
      <c r="AH410" s="72"/>
      <c r="AI410" s="72"/>
      <c r="AJ410" s="72"/>
      <c r="AK410" s="59" t="str">
        <f>VLOOKUP(G410,'MITRA (REFERENSI)'!$A:$Z,5,FALSE)</f>
        <v>Cawang III RT.006/011 NO: 52 Cawang, Kramatjati. Jakarta Timur 13630</v>
      </c>
      <c r="AL410" s="59" t="str">
        <f>VLOOKUP(G410,'MITRA (REFERENSI)'!$A:$Z,13,FALSE)</f>
        <v>Lainnya</v>
      </c>
      <c r="AM410" s="59" t="str">
        <f>VLOOKUP(G410,'MITRA (REFERENSI)'!$A:$Z,14,FALSE)</f>
        <v>Pekerja Harian Lepas asisten dosen (dosennya om saya sendiri pak)</v>
      </c>
    </row>
    <row r="411" ht="15.75" customHeight="1">
      <c r="A411" s="53" t="s">
        <v>5473</v>
      </c>
      <c r="B411" s="54">
        <v>1.0</v>
      </c>
      <c r="C411" s="54" t="s">
        <v>4918</v>
      </c>
      <c r="D411" s="55" t="str">
        <f t="shared" si="1"/>
        <v>1N</v>
      </c>
      <c r="E411" s="55" t="str">
        <f>VLOOKUP(D411,'KELAS (REFERENSI)'!$E$1:$J$68,6,FALSE)</f>
        <v>PARK</v>
      </c>
      <c r="F411" s="56" t="str">
        <f t="shared" si="2"/>
        <v>PETUGAS.0410/SPK/SE/PML/3172/2026</v>
      </c>
      <c r="G411" s="61" t="s">
        <v>1539</v>
      </c>
      <c r="H411" s="56" t="str">
        <f>VLOOKUP(G411,'MITRA (REFERENSI)'!$A:$Z,16,FALSE)</f>
        <v>317222090389</v>
      </c>
      <c r="I411" s="56" t="str">
        <f>VLOOKUP(G411,'MITRA (REFERENSI)'!$A:$Z,25,FALSE)</f>
        <v>Kader PKK / Karang Taruna / Kader Lainnya</v>
      </c>
      <c r="J411" s="55" t="str">
        <f>VLOOKUP(G411,'MITRA (REFERENSI)'!$A:$Z,26,FALSE)</f>
        <v>#REF!</v>
      </c>
      <c r="K411" s="55" t="str">
        <f>VLOOKUP(G411,'MITRA (REFERENSI)'!$A:$Z,15,FALSE)</f>
        <v>+62 953-2077-0566</v>
      </c>
      <c r="L411" s="55" t="str">
        <f>VLOOKUP(G411,'MITRA (REFERENSI)'!$A:$Z,15,FALSE)</f>
        <v>+62 953-2077-0566</v>
      </c>
      <c r="M411" s="55" t="str">
        <f>IF(B411=1,'KELAS (REFERENSI)'!M411,IF(B411=2,'KELAS (REFERENSI)'!M426,IF(B411=3,'KELAS (REFERENSI)'!M441,IF(B411=4,'KELAS (REFERENSI)'!M456,""))))</f>
        <v/>
      </c>
      <c r="N411" s="55" t="str">
        <f>IF(B411=1,'KELAS (REFERENSI)'!N411,IF(B411=2,'KELAS (REFERENSI)'!N426,IF(B411=3,'KELAS (REFERENSI)'!N441,IF(B411=4,'KELAS (REFERENSI)'!N456,""))))</f>
        <v/>
      </c>
      <c r="O411" s="55" t="str">
        <f>IF(B411=1,'KELAS (REFERENSI)'!O411,IF(B411=2,'KELAS (REFERENSI)'!O426,IF(B411=3,'KELAS (REFERENSI)'!O441,IF(B411=4,'KELAS (REFERENSI)'!O456,""))))</f>
        <v/>
      </c>
      <c r="P411" s="55" t="str">
        <f>IF(B411=1,'KELAS (REFERENSI)'!P411,IF(B411=2,'KELAS (REFERENSI)'!P426,IF(B411=3,'KELAS (REFERENSI)'!P441,IF(B411=4,'KELAS (REFERENSI)'!P456,""))))</f>
        <v/>
      </c>
      <c r="Q411" s="55" t="str">
        <f t="shared" si="4"/>
        <v>BPS Kota Jakarta Timur</v>
      </c>
      <c r="R411" s="55" t="str">
        <f t="shared" si="56"/>
        <v>#REF!</v>
      </c>
      <c r="S411" s="55" t="str">
        <f t="shared" ref="S411:T411" si="419">S410</f>
        <v>15 Juni sampai dengan 31 Agustus 2026</v>
      </c>
      <c r="T411" s="55" t="str">
        <f t="shared" si="419"/>
        <v>31 Agustus 2026</v>
      </c>
      <c r="U411" s="59" t="str">
        <f>VLOOKUP(G411,'MITRA (REFERENSI)'!$A:$Z,17,FALSE)</f>
        <v>guntaritari74@gmail.com</v>
      </c>
      <c r="V411" s="59" t="str">
        <f>VLOOKUP(G411,'MITRA (REFERENSI)'!$A:$Z,11,FALSE)</f>
        <v>Pr</v>
      </c>
      <c r="W411" s="60"/>
      <c r="X411" s="61" t="s">
        <v>7084</v>
      </c>
      <c r="Y411" s="64" t="s">
        <v>7095</v>
      </c>
      <c r="Z411" s="62"/>
      <c r="AA411" s="63"/>
      <c r="AB411" s="62"/>
      <c r="AC411" s="62"/>
      <c r="AD411" s="62"/>
      <c r="AE411" s="62"/>
      <c r="AF411" s="62"/>
      <c r="AG411" s="72"/>
      <c r="AH411" s="72"/>
      <c r="AI411" s="72"/>
      <c r="AJ411" s="72"/>
      <c r="AK411" s="59" t="str">
        <f>VLOOKUP(G411,'MITRA (REFERENSI)'!$A:$Z,5,FALSE)</f>
        <v>Jl al amin rt 010 gw 06 kramatjati</v>
      </c>
      <c r="AL411" s="59" t="str">
        <f>VLOOKUP(G411,'MITRA (REFERENSI)'!$A:$Z,13,FALSE)</f>
        <v>Kader PKK / Karang Taruna / Kader Lainnya</v>
      </c>
      <c r="AM411" s="59" t="str">
        <f>VLOOKUP(G411,'MITRA (REFERENSI)'!$A:$Z,14,FALSE)</f>
        <v/>
      </c>
    </row>
    <row r="412" ht="15.75" customHeight="1">
      <c r="A412" s="53" t="s">
        <v>5474</v>
      </c>
      <c r="B412" s="54">
        <v>1.0</v>
      </c>
      <c r="C412" s="54" t="s">
        <v>4918</v>
      </c>
      <c r="D412" s="55" t="str">
        <f t="shared" si="1"/>
        <v>1N</v>
      </c>
      <c r="E412" s="55" t="str">
        <f>VLOOKUP(D412,'KELAS (REFERENSI)'!$E$1:$J$68,6,FALSE)</f>
        <v>PARK</v>
      </c>
      <c r="F412" s="56" t="str">
        <f t="shared" si="2"/>
        <v>PETUGAS.0411/SPK/SE/PML/3172/2026</v>
      </c>
      <c r="G412" s="61" t="s">
        <v>1384</v>
      </c>
      <c r="H412" s="56" t="str">
        <f>VLOOKUP(G412,'MITRA (REFERENSI)'!$A:$Z,16,FALSE)</f>
        <v>317222090279</v>
      </c>
      <c r="I412" s="56" t="str">
        <f>VLOOKUP(G412,'MITRA (REFERENSI)'!$A:$Z,25,FALSE)</f>
        <v>Kader PKK / Karang Taruna / Kader Lainnya</v>
      </c>
      <c r="J412" s="55" t="str">
        <f>VLOOKUP(G412,'MITRA (REFERENSI)'!$A:$Z,26,FALSE)</f>
        <v>#REF!</v>
      </c>
      <c r="K412" s="55" t="str">
        <f>VLOOKUP(G412,'MITRA (REFERENSI)'!$A:$Z,15,FALSE)</f>
        <v>+62 812-8554-2590</v>
      </c>
      <c r="L412" s="55" t="str">
        <f>VLOOKUP(G412,'MITRA (REFERENSI)'!$A:$Z,15,FALSE)</f>
        <v>+62 812-8554-2590</v>
      </c>
      <c r="M412" s="55" t="str">
        <f>IF(B412=1,'KELAS (REFERENSI)'!M412,IF(B412=2,'KELAS (REFERENSI)'!M427,IF(B412=3,'KELAS (REFERENSI)'!M442,IF(B412=4,'KELAS (REFERENSI)'!M457,""))))</f>
        <v/>
      </c>
      <c r="N412" s="55" t="str">
        <f>IF(B412=1,'KELAS (REFERENSI)'!N412,IF(B412=2,'KELAS (REFERENSI)'!N427,IF(B412=3,'KELAS (REFERENSI)'!N442,IF(B412=4,'KELAS (REFERENSI)'!N457,""))))</f>
        <v/>
      </c>
      <c r="O412" s="55" t="str">
        <f>IF(B412=1,'KELAS (REFERENSI)'!O412,IF(B412=2,'KELAS (REFERENSI)'!O427,IF(B412=3,'KELAS (REFERENSI)'!O442,IF(B412=4,'KELAS (REFERENSI)'!O457,""))))</f>
        <v/>
      </c>
      <c r="P412" s="55" t="str">
        <f>IF(B412=1,'KELAS (REFERENSI)'!P412,IF(B412=2,'KELAS (REFERENSI)'!P427,IF(B412=3,'KELAS (REFERENSI)'!P442,IF(B412=4,'KELAS (REFERENSI)'!P457,""))))</f>
        <v/>
      </c>
      <c r="Q412" s="55" t="str">
        <f t="shared" si="4"/>
        <v>BPS Kota Jakarta Timur</v>
      </c>
      <c r="R412" s="55" t="str">
        <f t="shared" si="56"/>
        <v>#REF!</v>
      </c>
      <c r="S412" s="55" t="str">
        <f t="shared" ref="S412:T412" si="420">S411</f>
        <v>15 Juni sampai dengan 31 Agustus 2026</v>
      </c>
      <c r="T412" s="55" t="str">
        <f t="shared" si="420"/>
        <v>31 Agustus 2026</v>
      </c>
      <c r="U412" s="59" t="str">
        <f>VLOOKUP(G412,'MITRA (REFERENSI)'!$A:$Z,17,FALSE)</f>
        <v>ny.sufyanhadi@gmail.com</v>
      </c>
      <c r="V412" s="59" t="str">
        <f>VLOOKUP(G412,'MITRA (REFERENSI)'!$A:$Z,11,FALSE)</f>
        <v>Pr</v>
      </c>
      <c r="W412" s="60"/>
      <c r="X412" s="61" t="s">
        <v>7084</v>
      </c>
      <c r="Y412" s="64" t="s">
        <v>7095</v>
      </c>
      <c r="Z412" s="62"/>
      <c r="AA412" s="63"/>
      <c r="AB412" s="62"/>
      <c r="AC412" s="62"/>
      <c r="AD412" s="62"/>
      <c r="AE412" s="62"/>
      <c r="AF412" s="62"/>
      <c r="AG412" s="72"/>
      <c r="AH412" s="72"/>
      <c r="AI412" s="72"/>
      <c r="AJ412" s="72"/>
      <c r="AK412" s="59" t="str">
        <f>VLOOKUP(G412,'MITRA (REFERENSI)'!$A:$Z,5,FALSE)</f>
        <v>JALAN KERJABAKTI GG.LANGGAR RT 006/010</v>
      </c>
      <c r="AL412" s="59" t="str">
        <f>VLOOKUP(G412,'MITRA (REFERENSI)'!$A:$Z,13,FALSE)</f>
        <v>Kader PKK / Karang Taruna / Kader Lainnya</v>
      </c>
      <c r="AM412" s="59" t="str">
        <f>VLOOKUP(G412,'MITRA (REFERENSI)'!$A:$Z,14,FALSE)</f>
        <v/>
      </c>
    </row>
    <row r="413" ht="15.75" customHeight="1">
      <c r="A413" s="53" t="s">
        <v>5475</v>
      </c>
      <c r="B413" s="54">
        <v>1.0</v>
      </c>
      <c r="C413" s="54" t="s">
        <v>4918</v>
      </c>
      <c r="D413" s="55" t="str">
        <f t="shared" si="1"/>
        <v>1N</v>
      </c>
      <c r="E413" s="55" t="str">
        <f>VLOOKUP(D413,'KELAS (REFERENSI)'!$E$1:$J$68,6,FALSE)</f>
        <v>PARK</v>
      </c>
      <c r="F413" s="56" t="str">
        <f t="shared" si="2"/>
        <v>PETUGAS.0412/SPK/SE/PML/3172/2026</v>
      </c>
      <c r="G413" s="61" t="s">
        <v>1585</v>
      </c>
      <c r="H413" s="56" t="str">
        <f>VLOOKUP(G413,'MITRA (REFERENSI)'!$A:$Z,16,FALSE)</f>
        <v>317222090330</v>
      </c>
      <c r="I413" s="56" t="str">
        <f>VLOOKUP(G413,'MITRA (REFERENSI)'!$A:$Z,25,FALSE)</f>
        <v>Kader PKK / Karang Taruna / Kader Lainnya</v>
      </c>
      <c r="J413" s="55" t="str">
        <f>VLOOKUP(G413,'MITRA (REFERENSI)'!$A:$Z,26,FALSE)</f>
        <v>#REF!</v>
      </c>
      <c r="K413" s="55" t="str">
        <f>VLOOKUP(G413,'MITRA (REFERENSI)'!$A:$Z,15,FALSE)</f>
        <v>+62 852-1985-9209</v>
      </c>
      <c r="L413" s="55" t="str">
        <f>VLOOKUP(G413,'MITRA (REFERENSI)'!$A:$Z,15,FALSE)</f>
        <v>+62 852-1985-9209</v>
      </c>
      <c r="M413" s="55" t="str">
        <f>IF(B413=1,'KELAS (REFERENSI)'!M413,IF(B413=2,'KELAS (REFERENSI)'!M428,IF(B413=3,'KELAS (REFERENSI)'!M443,IF(B413=4,'KELAS (REFERENSI)'!M458,""))))</f>
        <v/>
      </c>
      <c r="N413" s="55" t="str">
        <f>IF(B413=1,'KELAS (REFERENSI)'!N413,IF(B413=2,'KELAS (REFERENSI)'!N428,IF(B413=3,'KELAS (REFERENSI)'!N443,IF(B413=4,'KELAS (REFERENSI)'!N458,""))))</f>
        <v/>
      </c>
      <c r="O413" s="55" t="str">
        <f>IF(B413=1,'KELAS (REFERENSI)'!O413,IF(B413=2,'KELAS (REFERENSI)'!O428,IF(B413=3,'KELAS (REFERENSI)'!O443,IF(B413=4,'KELAS (REFERENSI)'!O458,""))))</f>
        <v/>
      </c>
      <c r="P413" s="55" t="str">
        <f>IF(B413=1,'KELAS (REFERENSI)'!P413,IF(B413=2,'KELAS (REFERENSI)'!P428,IF(B413=3,'KELAS (REFERENSI)'!P443,IF(B413=4,'KELAS (REFERENSI)'!P458,""))))</f>
        <v/>
      </c>
      <c r="Q413" s="55" t="str">
        <f t="shared" si="4"/>
        <v>BPS Kota Jakarta Timur</v>
      </c>
      <c r="R413" s="55" t="str">
        <f t="shared" si="56"/>
        <v>#REF!</v>
      </c>
      <c r="S413" s="55" t="str">
        <f t="shared" ref="S413:T413" si="421">S412</f>
        <v>15 Juni sampai dengan 31 Agustus 2026</v>
      </c>
      <c r="T413" s="55" t="str">
        <f t="shared" si="421"/>
        <v>31 Agustus 2026</v>
      </c>
      <c r="U413" s="59" t="str">
        <f>VLOOKUP(G413,'MITRA (REFERENSI)'!$A:$Z,17,FALSE)</f>
        <v>hastuti.abib77@gmail.com</v>
      </c>
      <c r="V413" s="59" t="str">
        <f>VLOOKUP(G413,'MITRA (REFERENSI)'!$A:$Z,11,FALSE)</f>
        <v>Pr</v>
      </c>
      <c r="W413" s="60"/>
      <c r="X413" s="61" t="s">
        <v>7084</v>
      </c>
      <c r="Y413" s="64" t="s">
        <v>7095</v>
      </c>
      <c r="Z413" s="62"/>
      <c r="AA413" s="63"/>
      <c r="AB413" s="62"/>
      <c r="AC413" s="62"/>
      <c r="AD413" s="62"/>
      <c r="AE413" s="62"/>
      <c r="AF413" s="62"/>
      <c r="AG413" s="72"/>
      <c r="AH413" s="72"/>
      <c r="AI413" s="72"/>
      <c r="AJ413" s="72"/>
      <c r="AK413" s="59" t="str">
        <f>VLOOKUP(G413,'MITRA (REFERENSI)'!$A:$Z,5,FALSE)</f>
        <v>Komplek Kodam Jaya Jalan Mangga 1 Blok N.8</v>
      </c>
      <c r="AL413" s="59" t="str">
        <f>VLOOKUP(G413,'MITRA (REFERENSI)'!$A:$Z,13,FALSE)</f>
        <v>Kader PKK / Karang Taruna / Kader Lainnya</v>
      </c>
      <c r="AM413" s="59" t="str">
        <f>VLOOKUP(G413,'MITRA (REFERENSI)'!$A:$Z,14,FALSE)</f>
        <v/>
      </c>
    </row>
    <row r="414" ht="15.75" customHeight="1">
      <c r="A414" s="53" t="s">
        <v>5476</v>
      </c>
      <c r="B414" s="54">
        <v>1.0</v>
      </c>
      <c r="C414" s="54" t="s">
        <v>4918</v>
      </c>
      <c r="D414" s="55" t="str">
        <f t="shared" si="1"/>
        <v>1N</v>
      </c>
      <c r="E414" s="55" t="str">
        <f>VLOOKUP(D414,'KELAS (REFERENSI)'!$E$1:$J$68,6,FALSE)</f>
        <v>PARK</v>
      </c>
      <c r="F414" s="56" t="str">
        <f t="shared" si="2"/>
        <v>PETUGAS.0413/SPK/SE/PML/3172/2026</v>
      </c>
      <c r="G414" s="61" t="s">
        <v>3079</v>
      </c>
      <c r="H414" s="56" t="str">
        <f>VLOOKUP(G414,'MITRA (REFERENSI)'!$A:$Z,16,FALSE)</f>
        <v>317222090386</v>
      </c>
      <c r="I414" s="56" t="str">
        <f>VLOOKUP(G414,'MITRA (REFERENSI)'!$A:$Z,25,FALSE)</f>
        <v>Kader PKK / Karang Taruna / Kader Lainnya</v>
      </c>
      <c r="J414" s="55" t="str">
        <f>VLOOKUP(G414,'MITRA (REFERENSI)'!$A:$Z,26,FALSE)</f>
        <v>#REF!</v>
      </c>
      <c r="K414" s="55" t="str">
        <f>VLOOKUP(G414,'MITRA (REFERENSI)'!$A:$Z,15,FALSE)</f>
        <v>+62 895-3843-20215</v>
      </c>
      <c r="L414" s="55" t="str">
        <f>VLOOKUP(G414,'MITRA (REFERENSI)'!$A:$Z,15,FALSE)</f>
        <v>+62 895-3843-20215</v>
      </c>
      <c r="M414" s="55" t="str">
        <f>IF(B414=1,'KELAS (REFERENSI)'!M414,IF(B414=2,'KELAS (REFERENSI)'!M429,IF(B414=3,'KELAS (REFERENSI)'!M444,IF(B414=4,'KELAS (REFERENSI)'!M459,""))))</f>
        <v/>
      </c>
      <c r="N414" s="55" t="str">
        <f>IF(B414=1,'KELAS (REFERENSI)'!N414,IF(B414=2,'KELAS (REFERENSI)'!N429,IF(B414=3,'KELAS (REFERENSI)'!N444,IF(B414=4,'KELAS (REFERENSI)'!N459,""))))</f>
        <v/>
      </c>
      <c r="O414" s="55" t="str">
        <f>IF(B414=1,'KELAS (REFERENSI)'!O414,IF(B414=2,'KELAS (REFERENSI)'!O429,IF(B414=3,'KELAS (REFERENSI)'!O444,IF(B414=4,'KELAS (REFERENSI)'!O459,""))))</f>
        <v/>
      </c>
      <c r="P414" s="55" t="str">
        <f>IF(B414=1,'KELAS (REFERENSI)'!P414,IF(B414=2,'KELAS (REFERENSI)'!P429,IF(B414=3,'KELAS (REFERENSI)'!P444,IF(B414=4,'KELAS (REFERENSI)'!P459,""))))</f>
        <v/>
      </c>
      <c r="Q414" s="55" t="str">
        <f t="shared" si="4"/>
        <v>BPS Kota Jakarta Timur</v>
      </c>
      <c r="R414" s="55" t="str">
        <f t="shared" si="56"/>
        <v>#REF!</v>
      </c>
      <c r="S414" s="55" t="str">
        <f t="shared" ref="S414:T414" si="422">S413</f>
        <v>15 Juni sampai dengan 31 Agustus 2026</v>
      </c>
      <c r="T414" s="55" t="str">
        <f t="shared" si="422"/>
        <v>31 Agustus 2026</v>
      </c>
      <c r="U414" s="59" t="str">
        <f>VLOOKUP(G414,'MITRA (REFERENSI)'!$A:$Z,17,FALSE)</f>
        <v>pipitrachmawati51@gmail.com</v>
      </c>
      <c r="V414" s="59" t="str">
        <f>VLOOKUP(G414,'MITRA (REFERENSI)'!$A:$Z,11,FALSE)</f>
        <v>Pr</v>
      </c>
      <c r="W414" s="60"/>
      <c r="X414" s="61" t="s">
        <v>7084</v>
      </c>
      <c r="Y414" s="64" t="s">
        <v>7095</v>
      </c>
      <c r="Z414" s="62"/>
      <c r="AA414" s="63"/>
      <c r="AB414" s="62"/>
      <c r="AC414" s="62"/>
      <c r="AD414" s="62"/>
      <c r="AE414" s="62"/>
      <c r="AF414" s="62"/>
      <c r="AG414" s="72"/>
      <c r="AH414" s="72"/>
      <c r="AI414" s="72"/>
      <c r="AJ414" s="72"/>
      <c r="AK414" s="59" t="str">
        <f>VLOOKUP(G414,'MITRA (REFERENSI)'!$A:$Z,5,FALSE)</f>
        <v>Jl. Dewi Sartika Rt005/006</v>
      </c>
      <c r="AL414" s="59" t="str">
        <f>VLOOKUP(G414,'MITRA (REFERENSI)'!$A:$Z,13,FALSE)</f>
        <v>Kader PKK / Karang Taruna / Kader Lainnya</v>
      </c>
      <c r="AM414" s="59" t="str">
        <f>VLOOKUP(G414,'MITRA (REFERENSI)'!$A:$Z,14,FALSE)</f>
        <v/>
      </c>
    </row>
    <row r="415" ht="15.75" customHeight="1">
      <c r="A415" s="53" t="s">
        <v>5477</v>
      </c>
      <c r="B415" s="54">
        <v>1.0</v>
      </c>
      <c r="C415" s="54" t="s">
        <v>4918</v>
      </c>
      <c r="D415" s="55" t="str">
        <f t="shared" si="1"/>
        <v>1N</v>
      </c>
      <c r="E415" s="55" t="str">
        <f>VLOOKUP(D415,'KELAS (REFERENSI)'!$E$1:$J$68,6,FALSE)</f>
        <v>PARK</v>
      </c>
      <c r="F415" s="56" t="str">
        <f t="shared" si="2"/>
        <v>PETUGAS.0414/SPK/SE/PML/3172/2026</v>
      </c>
      <c r="G415" s="61" t="s">
        <v>4493</v>
      </c>
      <c r="H415" s="56" t="str">
        <f>VLOOKUP(G415,'MITRA (REFERENSI)'!$A:$Z,16,FALSE)</f>
        <v>317222090791</v>
      </c>
      <c r="I415" s="56" t="str">
        <f>VLOOKUP(G415,'MITRA (REFERENSI)'!$A:$Z,25,FALSE)</f>
        <v>Kader PKK / Karang Taruna / Kader Lainnya</v>
      </c>
      <c r="J415" s="55" t="str">
        <f>VLOOKUP(G415,'MITRA (REFERENSI)'!$A:$Z,26,FALSE)</f>
        <v>#REF!</v>
      </c>
      <c r="K415" s="55" t="str">
        <f>VLOOKUP(G415,'MITRA (REFERENSI)'!$A:$Z,15,FALSE)</f>
        <v>+62 081-9824-804</v>
      </c>
      <c r="L415" s="55" t="str">
        <f>VLOOKUP(G415,'MITRA (REFERENSI)'!$A:$Z,15,FALSE)</f>
        <v>+62 081-9824-804</v>
      </c>
      <c r="M415" s="55" t="str">
        <f>IF(B415=1,'KELAS (REFERENSI)'!M415,IF(B415=2,'KELAS (REFERENSI)'!M430,IF(B415=3,'KELAS (REFERENSI)'!M445,IF(B415=4,'KELAS (REFERENSI)'!M460,""))))</f>
        <v/>
      </c>
      <c r="N415" s="55" t="str">
        <f>IF(B415=1,'KELAS (REFERENSI)'!N415,IF(B415=2,'KELAS (REFERENSI)'!N430,IF(B415=3,'KELAS (REFERENSI)'!N445,IF(B415=4,'KELAS (REFERENSI)'!N460,""))))</f>
        <v/>
      </c>
      <c r="O415" s="55" t="str">
        <f>IF(B415=1,'KELAS (REFERENSI)'!O415,IF(B415=2,'KELAS (REFERENSI)'!O430,IF(B415=3,'KELAS (REFERENSI)'!O445,IF(B415=4,'KELAS (REFERENSI)'!O460,""))))</f>
        <v/>
      </c>
      <c r="P415" s="55" t="str">
        <f>IF(B415=1,'KELAS (REFERENSI)'!P415,IF(B415=2,'KELAS (REFERENSI)'!P430,IF(B415=3,'KELAS (REFERENSI)'!P445,IF(B415=4,'KELAS (REFERENSI)'!P460,""))))</f>
        <v/>
      </c>
      <c r="Q415" s="55" t="str">
        <f t="shared" si="4"/>
        <v>BPS Kota Jakarta Timur</v>
      </c>
      <c r="R415" s="55" t="str">
        <f t="shared" si="56"/>
        <v>#REF!</v>
      </c>
      <c r="S415" s="55" t="str">
        <f t="shared" ref="S415:T415" si="423">S414</f>
        <v>15 Juni sampai dengan 31 Agustus 2026</v>
      </c>
      <c r="T415" s="55" t="str">
        <f t="shared" si="423"/>
        <v>31 Agustus 2026</v>
      </c>
      <c r="U415" s="59" t="str">
        <f>VLOOKUP(G415,'MITRA (REFERENSI)'!$A:$Z,17,FALSE)</f>
        <v>vanda_simatupang@yahoo.com</v>
      </c>
      <c r="V415" s="59" t="str">
        <f>VLOOKUP(G415,'MITRA (REFERENSI)'!$A:$Z,11,FALSE)</f>
        <v>Pr</v>
      </c>
      <c r="W415" s="60"/>
      <c r="X415" s="61" t="s">
        <v>7083</v>
      </c>
      <c r="Y415" s="64" t="s">
        <v>7095</v>
      </c>
      <c r="Z415" s="62"/>
      <c r="AA415" s="63"/>
      <c r="AB415" s="62"/>
      <c r="AC415" s="62"/>
      <c r="AD415" s="62"/>
      <c r="AE415" s="62"/>
      <c r="AF415" s="62"/>
      <c r="AG415" s="72"/>
      <c r="AH415" s="72"/>
      <c r="AI415" s="72"/>
      <c r="AJ415" s="72"/>
      <c r="AK415" s="59" t="str">
        <f>VLOOKUP(G415,'MITRA (REFERENSI)'!$A:$Z,5,FALSE)</f>
        <v>Jl. Sawo no 48K rt/rw 008/01 kel Balekambang Kec Kramat Jati Jakarta Timur</v>
      </c>
      <c r="AL415" s="59" t="str">
        <f>VLOOKUP(G415,'MITRA (REFERENSI)'!$A:$Z,13,FALSE)</f>
        <v>Kader PKK / Karang Taruna / Kader Lainnya</v>
      </c>
      <c r="AM415" s="59" t="str">
        <f>VLOOKUP(G415,'MITRA (REFERENSI)'!$A:$Z,14,FALSE)</f>
        <v/>
      </c>
    </row>
    <row r="416" ht="15.75" customHeight="1">
      <c r="A416" s="53" t="s">
        <v>5478</v>
      </c>
      <c r="B416" s="54">
        <v>1.0</v>
      </c>
      <c r="C416" s="54" t="s">
        <v>4918</v>
      </c>
      <c r="D416" s="55" t="str">
        <f t="shared" si="1"/>
        <v>1N</v>
      </c>
      <c r="E416" s="55" t="str">
        <f>VLOOKUP(D416,'KELAS (REFERENSI)'!$E$1:$J$68,6,FALSE)</f>
        <v>PARK</v>
      </c>
      <c r="F416" s="56" t="str">
        <f t="shared" si="2"/>
        <v>PETUGAS.0415/SPK/SE/PML/3172/2026</v>
      </c>
      <c r="G416" s="61" t="s">
        <v>2384</v>
      </c>
      <c r="H416" s="56" t="str">
        <f>VLOOKUP(G416,'MITRA (REFERENSI)'!$A:$Z,16,FALSE)</f>
        <v>317222090764</v>
      </c>
      <c r="I416" s="56" t="str">
        <f>VLOOKUP(G416,'MITRA (REFERENSI)'!$A:$Z,25,FALSE)</f>
        <v>Kader PKK / Karang Taruna / Kader Lainnya</v>
      </c>
      <c r="J416" s="55" t="str">
        <f>VLOOKUP(G416,'MITRA (REFERENSI)'!$A:$Z,26,FALSE)</f>
        <v>#REF!</v>
      </c>
      <c r="K416" s="55" t="str">
        <f>VLOOKUP(G416,'MITRA (REFERENSI)'!$A:$Z,15,FALSE)</f>
        <v>+62 089-5044-84310</v>
      </c>
      <c r="L416" s="55" t="str">
        <f>VLOOKUP(G416,'MITRA (REFERENSI)'!$A:$Z,15,FALSE)</f>
        <v>+62 089-5044-84310</v>
      </c>
      <c r="M416" s="55" t="str">
        <f>IF(B416=1,'KELAS (REFERENSI)'!M416,IF(B416=2,'KELAS (REFERENSI)'!M431,IF(B416=3,'KELAS (REFERENSI)'!M446,IF(B416=4,'KELAS (REFERENSI)'!M461,""))))</f>
        <v/>
      </c>
      <c r="N416" s="55" t="str">
        <f>IF(B416=1,'KELAS (REFERENSI)'!N416,IF(B416=2,'KELAS (REFERENSI)'!N431,IF(B416=3,'KELAS (REFERENSI)'!N446,IF(B416=4,'KELAS (REFERENSI)'!N461,""))))</f>
        <v/>
      </c>
      <c r="O416" s="55" t="str">
        <f>IF(B416=1,'KELAS (REFERENSI)'!O416,IF(B416=2,'KELAS (REFERENSI)'!O431,IF(B416=3,'KELAS (REFERENSI)'!O446,IF(B416=4,'KELAS (REFERENSI)'!O461,""))))</f>
        <v/>
      </c>
      <c r="P416" s="55" t="str">
        <f>IF(B416=1,'KELAS (REFERENSI)'!P416,IF(B416=2,'KELAS (REFERENSI)'!P431,IF(B416=3,'KELAS (REFERENSI)'!P446,IF(B416=4,'KELAS (REFERENSI)'!P461,""))))</f>
        <v/>
      </c>
      <c r="Q416" s="55" t="str">
        <f t="shared" si="4"/>
        <v>BPS Kota Jakarta Timur</v>
      </c>
      <c r="R416" s="55" t="str">
        <f t="shared" si="56"/>
        <v>#REF!</v>
      </c>
      <c r="S416" s="55" t="str">
        <f t="shared" ref="S416:T416" si="424">S415</f>
        <v>15 Juni sampai dengan 31 Agustus 2026</v>
      </c>
      <c r="T416" s="55" t="str">
        <f t="shared" si="424"/>
        <v>31 Agustus 2026</v>
      </c>
      <c r="U416" s="59" t="str">
        <f>VLOOKUP(G416,'MITRA (REFERENSI)'!$A:$Z,17,FALSE)</f>
        <v>mellanovallina19@gmail.com</v>
      </c>
      <c r="V416" s="59" t="str">
        <f>VLOOKUP(G416,'MITRA (REFERENSI)'!$A:$Z,11,FALSE)</f>
        <v>Pr</v>
      </c>
      <c r="W416" s="60"/>
      <c r="X416" s="61" t="s">
        <v>7084</v>
      </c>
      <c r="Y416" s="64" t="s">
        <v>7095</v>
      </c>
      <c r="Z416" s="62"/>
      <c r="AA416" s="63"/>
      <c r="AB416" s="62"/>
      <c r="AC416" s="62"/>
      <c r="AD416" s="62"/>
      <c r="AE416" s="62"/>
      <c r="AF416" s="62"/>
      <c r="AG416" s="72"/>
      <c r="AH416" s="72"/>
      <c r="AI416" s="72"/>
      <c r="AJ416" s="72"/>
      <c r="AK416" s="59" t="str">
        <f>VLOOKUP(G416,'MITRA (REFERENSI)'!$A:$Z,5,FALSE)</f>
        <v>Jln H TAIMAN ujung RT 07 RW 04</v>
      </c>
      <c r="AL416" s="59" t="str">
        <f>VLOOKUP(G416,'MITRA (REFERENSI)'!$A:$Z,13,FALSE)</f>
        <v>Kader PKK / Karang Taruna / Kader Lainnya</v>
      </c>
      <c r="AM416" s="59" t="str">
        <f>VLOOKUP(G416,'MITRA (REFERENSI)'!$A:$Z,14,FALSE)</f>
        <v/>
      </c>
    </row>
    <row r="417" ht="15.75" customHeight="1">
      <c r="A417" s="53" t="s">
        <v>5479</v>
      </c>
      <c r="B417" s="54">
        <v>1.0</v>
      </c>
      <c r="C417" s="54" t="s">
        <v>4918</v>
      </c>
      <c r="D417" s="55" t="str">
        <f t="shared" si="1"/>
        <v>1N</v>
      </c>
      <c r="E417" s="55" t="str">
        <f>VLOOKUP(D417,'KELAS (REFERENSI)'!$E$1:$J$68,6,FALSE)</f>
        <v>PARK</v>
      </c>
      <c r="F417" s="56" t="str">
        <f t="shared" si="2"/>
        <v>PETUGAS.0416/SPK/SE/PML/3172/2026</v>
      </c>
      <c r="G417" s="61" t="s">
        <v>4218</v>
      </c>
      <c r="H417" s="56" t="str">
        <f>VLOOKUP(G417,'MITRA (REFERENSI)'!$A:$Z,16,FALSE)</f>
        <v>317222090796</v>
      </c>
      <c r="I417" s="56" t="str">
        <f>VLOOKUP(G417,'MITRA (REFERENSI)'!$A:$Z,25,FALSE)</f>
        <v>Kader PKK / Karang Taruna / Kader Lainnya</v>
      </c>
      <c r="J417" s="55" t="str">
        <f>VLOOKUP(G417,'MITRA (REFERENSI)'!$A:$Z,26,FALSE)</f>
        <v>#REF!</v>
      </c>
      <c r="K417" s="55" t="str">
        <f>VLOOKUP(G417,'MITRA (REFERENSI)'!$A:$Z,15,FALSE)</f>
        <v>+62 813-1950-3336</v>
      </c>
      <c r="L417" s="55" t="str">
        <f>VLOOKUP(G417,'MITRA (REFERENSI)'!$A:$Z,15,FALSE)</f>
        <v>+62 813-1950-3336</v>
      </c>
      <c r="M417" s="55" t="str">
        <f>IF(B417=1,'KELAS (REFERENSI)'!M417,IF(B417=2,'KELAS (REFERENSI)'!M432,IF(B417=3,'KELAS (REFERENSI)'!M447,IF(B417=4,'KELAS (REFERENSI)'!M462,""))))</f>
        <v/>
      </c>
      <c r="N417" s="55" t="str">
        <f>IF(B417=1,'KELAS (REFERENSI)'!N417,IF(B417=2,'KELAS (REFERENSI)'!N432,IF(B417=3,'KELAS (REFERENSI)'!N447,IF(B417=4,'KELAS (REFERENSI)'!N462,""))))</f>
        <v/>
      </c>
      <c r="O417" s="55" t="str">
        <f>IF(B417=1,'KELAS (REFERENSI)'!O417,IF(B417=2,'KELAS (REFERENSI)'!O432,IF(B417=3,'KELAS (REFERENSI)'!O447,IF(B417=4,'KELAS (REFERENSI)'!O462,""))))</f>
        <v/>
      </c>
      <c r="P417" s="55" t="str">
        <f>IF(B417=1,'KELAS (REFERENSI)'!P417,IF(B417=2,'KELAS (REFERENSI)'!P432,IF(B417=3,'KELAS (REFERENSI)'!P447,IF(B417=4,'KELAS (REFERENSI)'!P462,""))))</f>
        <v/>
      </c>
      <c r="Q417" s="55" t="str">
        <f t="shared" si="4"/>
        <v>BPS Kota Jakarta Timur</v>
      </c>
      <c r="R417" s="55" t="str">
        <f t="shared" si="56"/>
        <v>#REF!</v>
      </c>
      <c r="S417" s="55" t="str">
        <f t="shared" ref="S417:T417" si="425">S416</f>
        <v>15 Juni sampai dengan 31 Agustus 2026</v>
      </c>
      <c r="T417" s="55" t="str">
        <f t="shared" si="425"/>
        <v>31 Agustus 2026</v>
      </c>
      <c r="U417" s="59" t="str">
        <f>VLOOKUP(G417,'MITRA (REFERENSI)'!$A:$Z,17,FALSE)</f>
        <v>Hudhamar@gmail.com</v>
      </c>
      <c r="V417" s="59" t="str">
        <f>VLOOKUP(G417,'MITRA (REFERENSI)'!$A:$Z,11,FALSE)</f>
        <v>Lk</v>
      </c>
      <c r="W417" s="60"/>
      <c r="X417" s="61" t="s">
        <v>7084</v>
      </c>
      <c r="Y417" s="64" t="s">
        <v>7095</v>
      </c>
      <c r="Z417" s="62"/>
      <c r="AA417" s="63"/>
      <c r="AB417" s="62"/>
      <c r="AC417" s="62"/>
      <c r="AD417" s="62"/>
      <c r="AE417" s="62"/>
      <c r="AF417" s="62"/>
      <c r="AG417" s="72"/>
      <c r="AH417" s="72"/>
      <c r="AI417" s="72"/>
      <c r="AJ417" s="72"/>
      <c r="AK417" s="59" t="str">
        <f>VLOOKUP(G417,'MITRA (REFERENSI)'!$A:$Z,5,FALSE)</f>
        <v>Jl.Damai Raya no.43</v>
      </c>
      <c r="AL417" s="59" t="str">
        <f>VLOOKUP(G417,'MITRA (REFERENSI)'!$A:$Z,13,FALSE)</f>
        <v>Kader PKK / Karang Taruna / Kader Lainnya</v>
      </c>
      <c r="AM417" s="59" t="str">
        <f>VLOOKUP(G417,'MITRA (REFERENSI)'!$A:$Z,14,FALSE)</f>
        <v/>
      </c>
    </row>
    <row r="418" ht="15.75" customHeight="1">
      <c r="A418" s="53" t="s">
        <v>5480</v>
      </c>
      <c r="B418" s="54">
        <v>1.0</v>
      </c>
      <c r="C418" s="54" t="s">
        <v>4918</v>
      </c>
      <c r="D418" s="55" t="str">
        <f t="shared" si="1"/>
        <v>1N</v>
      </c>
      <c r="E418" s="55" t="str">
        <f>VLOOKUP(D418,'KELAS (REFERENSI)'!$E$1:$J$68,6,FALSE)</f>
        <v>PARK</v>
      </c>
      <c r="F418" s="56" t="str">
        <f t="shared" si="2"/>
        <v>PETUGAS.0417/SPK/SE/PML/3172/2026</v>
      </c>
      <c r="G418" s="61" t="s">
        <v>3304</v>
      </c>
      <c r="H418" s="56" t="str">
        <f>VLOOKUP(G418,'MITRA (REFERENSI)'!$A:$Z,16,FALSE)</f>
        <v>317225050074</v>
      </c>
      <c r="I418" s="56" t="str">
        <f>VLOOKUP(G418,'MITRA (REFERENSI)'!$A:$Z,25,FALSE)</f>
        <v>Wirausaha</v>
      </c>
      <c r="J418" s="55" t="str">
        <f>VLOOKUP(G418,'MITRA (REFERENSI)'!$A:$Z,26,FALSE)</f>
        <v>#REF!</v>
      </c>
      <c r="K418" s="55" t="str">
        <f>VLOOKUP(G418,'MITRA (REFERENSI)'!$A:$Z,15,FALSE)</f>
        <v>+62 813-8252-9300</v>
      </c>
      <c r="L418" s="55" t="str">
        <f>VLOOKUP(G418,'MITRA (REFERENSI)'!$A:$Z,15,FALSE)</f>
        <v>+62 813-8252-9300</v>
      </c>
      <c r="M418" s="55" t="str">
        <f>IF(B418=1,'KELAS (REFERENSI)'!M418,IF(B418=2,'KELAS (REFERENSI)'!M433,IF(B418=3,'KELAS (REFERENSI)'!M448,IF(B418=4,'KELAS (REFERENSI)'!M463,""))))</f>
        <v/>
      </c>
      <c r="N418" s="55" t="str">
        <f>IF(B418=1,'KELAS (REFERENSI)'!N418,IF(B418=2,'KELAS (REFERENSI)'!N433,IF(B418=3,'KELAS (REFERENSI)'!N448,IF(B418=4,'KELAS (REFERENSI)'!N463,""))))</f>
        <v/>
      </c>
      <c r="O418" s="55" t="str">
        <f>IF(B418=1,'KELAS (REFERENSI)'!O418,IF(B418=2,'KELAS (REFERENSI)'!O433,IF(B418=3,'KELAS (REFERENSI)'!O448,IF(B418=4,'KELAS (REFERENSI)'!O463,""))))</f>
        <v/>
      </c>
      <c r="P418" s="55" t="str">
        <f>IF(B418=1,'KELAS (REFERENSI)'!P418,IF(B418=2,'KELAS (REFERENSI)'!P433,IF(B418=3,'KELAS (REFERENSI)'!P448,IF(B418=4,'KELAS (REFERENSI)'!P463,""))))</f>
        <v/>
      </c>
      <c r="Q418" s="55" t="str">
        <f t="shared" si="4"/>
        <v>BPS Kota Jakarta Timur</v>
      </c>
      <c r="R418" s="55" t="str">
        <f t="shared" si="56"/>
        <v>#REF!</v>
      </c>
      <c r="S418" s="55" t="str">
        <f t="shared" ref="S418:T418" si="426">S417</f>
        <v>15 Juni sampai dengan 31 Agustus 2026</v>
      </c>
      <c r="T418" s="55" t="str">
        <f t="shared" si="426"/>
        <v>31 Agustus 2026</v>
      </c>
      <c r="U418" s="59" t="str">
        <f>VLOOKUP(G418,'MITRA (REFERENSI)'!$A:$Z,17,FALSE)</f>
        <v>reddywisnuwardhana@gmail.com</v>
      </c>
      <c r="V418" s="59" t="str">
        <f>VLOOKUP(G418,'MITRA (REFERENSI)'!$A:$Z,11,FALSE)</f>
        <v>Lk</v>
      </c>
      <c r="W418" s="60"/>
      <c r="X418" s="61" t="s">
        <v>7084</v>
      </c>
      <c r="Y418" s="64" t="s">
        <v>7095</v>
      </c>
      <c r="Z418" s="62"/>
      <c r="AA418" s="63"/>
      <c r="AB418" s="62"/>
      <c r="AC418" s="62"/>
      <c r="AD418" s="62"/>
      <c r="AE418" s="62"/>
      <c r="AF418" s="62"/>
      <c r="AG418" s="72"/>
      <c r="AH418" s="72"/>
      <c r="AI418" s="72"/>
      <c r="AJ418" s="72"/>
      <c r="AK418" s="59" t="str">
        <f>VLOOKUP(G418,'MITRA (REFERENSI)'!$A:$Z,5,FALSE)</f>
        <v>Jl. Mangga No. 100 , Rt 002 Rw 003, Kelurahan Batu Ampar, Kecamatan Kramatjati, 13520</v>
      </c>
      <c r="AL418" s="59" t="str">
        <f>VLOOKUP(G418,'MITRA (REFERENSI)'!$A:$Z,13,FALSE)</f>
        <v>Lainnya</v>
      </c>
      <c r="AM418" s="59" t="str">
        <f>VLOOKUP(G418,'MITRA (REFERENSI)'!$A:$Z,14,FALSE)</f>
        <v>Wirausaha</v>
      </c>
    </row>
    <row r="419" ht="15.75" customHeight="1">
      <c r="A419" s="53" t="s">
        <v>5481</v>
      </c>
      <c r="B419" s="54">
        <v>1.0</v>
      </c>
      <c r="C419" s="54" t="s">
        <v>4918</v>
      </c>
      <c r="D419" s="55" t="str">
        <f t="shared" si="1"/>
        <v>1N</v>
      </c>
      <c r="E419" s="55" t="str">
        <f>VLOOKUP(D419,'KELAS (REFERENSI)'!$E$1:$J$68,6,FALSE)</f>
        <v>PARK</v>
      </c>
      <c r="F419" s="56" t="str">
        <f t="shared" si="2"/>
        <v>PETUGAS.0418/SPK/SE/PML/3172/2026</v>
      </c>
      <c r="G419" s="61" t="s">
        <v>4136</v>
      </c>
      <c r="H419" s="56" t="str">
        <f>VLOOKUP(G419,'MITRA (REFERENSI)'!$A:$Z,16,FALSE)</f>
        <v>317222040044</v>
      </c>
      <c r="I419" s="56" t="str">
        <f>VLOOKUP(G419,'MITRA (REFERENSI)'!$A:$Z,25,FALSE)</f>
        <v>Kader PKK / Karang Taruna / Kader Lainnya</v>
      </c>
      <c r="J419" s="55" t="str">
        <f>VLOOKUP(G419,'MITRA (REFERENSI)'!$A:$Z,26,FALSE)</f>
        <v>#REF!</v>
      </c>
      <c r="K419" s="55" t="str">
        <f>VLOOKUP(G419,'MITRA (REFERENSI)'!$A:$Z,15,FALSE)</f>
        <v>+62 852-1331-5168</v>
      </c>
      <c r="L419" s="55" t="str">
        <f>VLOOKUP(G419,'MITRA (REFERENSI)'!$A:$Z,15,FALSE)</f>
        <v>+62 852-1331-5168</v>
      </c>
      <c r="M419" s="55" t="str">
        <f>IF(B419=1,'KELAS (REFERENSI)'!M419,IF(B419=2,'KELAS (REFERENSI)'!M434,IF(B419=3,'KELAS (REFERENSI)'!M449,IF(B419=4,'KELAS (REFERENSI)'!M464,""))))</f>
        <v/>
      </c>
      <c r="N419" s="55" t="str">
        <f>IF(B419=1,'KELAS (REFERENSI)'!N419,IF(B419=2,'KELAS (REFERENSI)'!N434,IF(B419=3,'KELAS (REFERENSI)'!N449,IF(B419=4,'KELAS (REFERENSI)'!N464,""))))</f>
        <v/>
      </c>
      <c r="O419" s="55" t="str">
        <f>IF(B419=1,'KELAS (REFERENSI)'!O419,IF(B419=2,'KELAS (REFERENSI)'!O434,IF(B419=3,'KELAS (REFERENSI)'!O449,IF(B419=4,'KELAS (REFERENSI)'!O464,""))))</f>
        <v/>
      </c>
      <c r="P419" s="55" t="str">
        <f>IF(B419=1,'KELAS (REFERENSI)'!P419,IF(B419=2,'KELAS (REFERENSI)'!P434,IF(B419=3,'KELAS (REFERENSI)'!P449,IF(B419=4,'KELAS (REFERENSI)'!P464,""))))</f>
        <v/>
      </c>
      <c r="Q419" s="55" t="str">
        <f t="shared" si="4"/>
        <v>BPS Kota Jakarta Timur</v>
      </c>
      <c r="R419" s="55" t="str">
        <f t="shared" si="56"/>
        <v>#REF!</v>
      </c>
      <c r="S419" s="55" t="str">
        <f t="shared" ref="S419:T419" si="427">S418</f>
        <v>15 Juni sampai dengan 31 Agustus 2026</v>
      </c>
      <c r="T419" s="55" t="str">
        <f t="shared" si="427"/>
        <v>31 Agustus 2026</v>
      </c>
      <c r="U419" s="59" t="str">
        <f>VLOOKUP(G419,'MITRA (REFERENSI)'!$A:$Z,17,FALSE)</f>
        <v>yohanessuhendar9@gmail.com</v>
      </c>
      <c r="V419" s="59" t="str">
        <f>VLOOKUP(G419,'MITRA (REFERENSI)'!$A:$Z,11,FALSE)</f>
        <v>Lk</v>
      </c>
      <c r="W419" s="60"/>
      <c r="X419" s="61" t="s">
        <v>7083</v>
      </c>
      <c r="Y419" s="64" t="s">
        <v>7095</v>
      </c>
      <c r="Z419" s="62"/>
      <c r="AA419" s="63"/>
      <c r="AB419" s="62"/>
      <c r="AC419" s="62"/>
      <c r="AD419" s="62"/>
      <c r="AE419" s="62"/>
      <c r="AF419" s="62"/>
      <c r="AG419" s="72"/>
      <c r="AH419" s="72"/>
      <c r="AI419" s="72"/>
      <c r="AJ419" s="72"/>
      <c r="AK419" s="59" t="str">
        <f>VLOOKUP(G419,'MITRA (REFERENSI)'!$A:$Z,5,FALSE)</f>
        <v>Griya asri 2 Blk i.3 no 40</v>
      </c>
      <c r="AL419" s="59" t="str">
        <f>VLOOKUP(G419,'MITRA (REFERENSI)'!$A:$Z,13,FALSE)</f>
        <v>Kader PKK / Karang Taruna / Kader Lainnya</v>
      </c>
      <c r="AM419" s="59" t="str">
        <f>VLOOKUP(G419,'MITRA (REFERENSI)'!$A:$Z,14,FALSE)</f>
        <v/>
      </c>
    </row>
    <row r="420" ht="15.75" customHeight="1">
      <c r="A420" s="53" t="s">
        <v>5482</v>
      </c>
      <c r="B420" s="54">
        <v>1.0</v>
      </c>
      <c r="C420" s="54" t="s">
        <v>4918</v>
      </c>
      <c r="D420" s="55" t="str">
        <f t="shared" si="1"/>
        <v>1N</v>
      </c>
      <c r="E420" s="55" t="str">
        <f>VLOOKUP(D420,'KELAS (REFERENSI)'!$E$1:$J$68,6,FALSE)</f>
        <v>PARK</v>
      </c>
      <c r="F420" s="56" t="str">
        <f t="shared" si="2"/>
        <v>PETUGAS.0419/SPK/SE/PML/3172/2026</v>
      </c>
      <c r="G420" s="61" t="s">
        <v>3331</v>
      </c>
      <c r="H420" s="56" t="str">
        <f>VLOOKUP(G420,'MITRA (REFERENSI)'!$A:$Z,16,FALSE)</f>
        <v>317222091338</v>
      </c>
      <c r="I420" s="56" t="str">
        <f>VLOOKUP(G420,'MITRA (REFERENSI)'!$A:$Z,25,FALSE)</f>
        <v>Wiraswasta</v>
      </c>
      <c r="J420" s="55" t="str">
        <f>VLOOKUP(G420,'MITRA (REFERENSI)'!$A:$Z,26,FALSE)</f>
        <v>#REF!</v>
      </c>
      <c r="K420" s="55" t="str">
        <f>VLOOKUP(G420,'MITRA (REFERENSI)'!$A:$Z,15,FALSE)</f>
        <v>+62 812-9000-1518</v>
      </c>
      <c r="L420" s="55" t="str">
        <f>VLOOKUP(G420,'MITRA (REFERENSI)'!$A:$Z,15,FALSE)</f>
        <v>+62 812-9000-1518</v>
      </c>
      <c r="M420" s="55" t="str">
        <f>IF(B420=1,'KELAS (REFERENSI)'!M420,IF(B420=2,'KELAS (REFERENSI)'!M435,IF(B420=3,'KELAS (REFERENSI)'!M450,IF(B420=4,'KELAS (REFERENSI)'!M465,""))))</f>
        <v/>
      </c>
      <c r="N420" s="55" t="str">
        <f>IF(B420=1,'KELAS (REFERENSI)'!N420,IF(B420=2,'KELAS (REFERENSI)'!N435,IF(B420=3,'KELAS (REFERENSI)'!N450,IF(B420=4,'KELAS (REFERENSI)'!N465,""))))</f>
        <v/>
      </c>
      <c r="O420" s="55" t="str">
        <f>IF(B420=1,'KELAS (REFERENSI)'!O420,IF(B420=2,'KELAS (REFERENSI)'!O435,IF(B420=3,'KELAS (REFERENSI)'!O450,IF(B420=4,'KELAS (REFERENSI)'!O465,""))))</f>
        <v/>
      </c>
      <c r="P420" s="55" t="str">
        <f>IF(B420=1,'KELAS (REFERENSI)'!P420,IF(B420=2,'KELAS (REFERENSI)'!P435,IF(B420=3,'KELAS (REFERENSI)'!P450,IF(B420=4,'KELAS (REFERENSI)'!P465,""))))</f>
        <v/>
      </c>
      <c r="Q420" s="55" t="str">
        <f t="shared" si="4"/>
        <v>BPS Kota Jakarta Timur</v>
      </c>
      <c r="R420" s="55" t="str">
        <f t="shared" si="56"/>
        <v>#REF!</v>
      </c>
      <c r="S420" s="55" t="str">
        <f t="shared" ref="S420:T420" si="428">S419</f>
        <v>15 Juni sampai dengan 31 Agustus 2026</v>
      </c>
      <c r="T420" s="55" t="str">
        <f t="shared" si="428"/>
        <v>31 Agustus 2026</v>
      </c>
      <c r="U420" s="59" t="str">
        <f>VLOOKUP(G420,'MITRA (REFERENSI)'!$A:$Z,17,FALSE)</f>
        <v>rida.asexpress@gmail.com</v>
      </c>
      <c r="V420" s="59" t="str">
        <f>VLOOKUP(G420,'MITRA (REFERENSI)'!$A:$Z,11,FALSE)</f>
        <v>Pr</v>
      </c>
      <c r="W420" s="60"/>
      <c r="X420" s="61" t="s">
        <v>7084</v>
      </c>
      <c r="Y420" s="64" t="s">
        <v>4877</v>
      </c>
      <c r="Z420" s="62"/>
      <c r="AA420" s="63"/>
      <c r="AB420" s="62"/>
      <c r="AC420" s="62"/>
      <c r="AD420" s="62"/>
      <c r="AE420" s="62"/>
      <c r="AF420" s="62"/>
      <c r="AG420" s="72"/>
      <c r="AH420" s="72"/>
      <c r="AI420" s="72"/>
      <c r="AJ420" s="72"/>
      <c r="AK420" s="59" t="str">
        <f>VLOOKUP(G420,'MITRA (REFERENSI)'!$A:$Z,5,FALSE)</f>
        <v>JALAN WARGA 1 GANG RASIM RT 009 RW 006 NO. 111</v>
      </c>
      <c r="AL420" s="59" t="str">
        <f>VLOOKUP(G420,'MITRA (REFERENSI)'!$A:$Z,13,FALSE)</f>
        <v>Wiraswasta</v>
      </c>
      <c r="AM420" s="59" t="str">
        <f>VLOOKUP(G420,'MITRA (REFERENSI)'!$A:$Z,14,FALSE)</f>
        <v/>
      </c>
    </row>
    <row r="421" ht="15.75" customHeight="1">
      <c r="A421" s="53" t="s">
        <v>5483</v>
      </c>
      <c r="B421" s="54">
        <v>1.0</v>
      </c>
      <c r="C421" s="54" t="s">
        <v>4918</v>
      </c>
      <c r="D421" s="55" t="str">
        <f t="shared" si="1"/>
        <v>1N</v>
      </c>
      <c r="E421" s="55" t="str">
        <f>VLOOKUP(D421,'KELAS (REFERENSI)'!$E$1:$J$68,6,FALSE)</f>
        <v>PARK</v>
      </c>
      <c r="F421" s="56" t="str">
        <f t="shared" si="2"/>
        <v>PETUGAS.0420/SPK/SE/PML/3172/2026</v>
      </c>
      <c r="G421" s="61" t="s">
        <v>2955</v>
      </c>
      <c r="H421" s="56" t="str">
        <f>VLOOKUP(G421,'MITRA (REFERENSI)'!$A:$Z,16,FALSE)</f>
        <v>317222010245</v>
      </c>
      <c r="I421" s="56" t="str">
        <f>VLOOKUP(G421,'MITRA (REFERENSI)'!$A:$Z,25,FALSE)</f>
        <v>Kader PKK / Karang Taruna / Kader Lainnya</v>
      </c>
      <c r="J421" s="55" t="str">
        <f>VLOOKUP(G421,'MITRA (REFERENSI)'!$A:$Z,26,FALSE)</f>
        <v>#REF!</v>
      </c>
      <c r="K421" s="55" t="str">
        <f>VLOOKUP(G421,'MITRA (REFERENSI)'!$A:$Z,15,FALSE)</f>
        <v>+62 085-9037-73896</v>
      </c>
      <c r="L421" s="55" t="str">
        <f>VLOOKUP(G421,'MITRA (REFERENSI)'!$A:$Z,15,FALSE)</f>
        <v>+62 085-9037-73896</v>
      </c>
      <c r="M421" s="55" t="str">
        <f>IF(B421=1,'KELAS (REFERENSI)'!M421,IF(B421=2,'KELAS (REFERENSI)'!M436,IF(B421=3,'KELAS (REFERENSI)'!M451,IF(B421=4,'KELAS (REFERENSI)'!M466,""))))</f>
        <v/>
      </c>
      <c r="N421" s="55" t="str">
        <f>IF(B421=1,'KELAS (REFERENSI)'!N421,IF(B421=2,'KELAS (REFERENSI)'!N436,IF(B421=3,'KELAS (REFERENSI)'!N451,IF(B421=4,'KELAS (REFERENSI)'!N466,""))))</f>
        <v/>
      </c>
      <c r="O421" s="55" t="str">
        <f>IF(B421=1,'KELAS (REFERENSI)'!O421,IF(B421=2,'KELAS (REFERENSI)'!O436,IF(B421=3,'KELAS (REFERENSI)'!O451,IF(B421=4,'KELAS (REFERENSI)'!O466,""))))</f>
        <v/>
      </c>
      <c r="P421" s="55" t="str">
        <f>IF(B421=1,'KELAS (REFERENSI)'!P421,IF(B421=2,'KELAS (REFERENSI)'!P436,IF(B421=3,'KELAS (REFERENSI)'!P451,IF(B421=4,'KELAS (REFERENSI)'!P466,""))))</f>
        <v/>
      </c>
      <c r="Q421" s="55" t="str">
        <f t="shared" si="4"/>
        <v>BPS Kota Jakarta Timur</v>
      </c>
      <c r="R421" s="55" t="str">
        <f t="shared" si="56"/>
        <v>#REF!</v>
      </c>
      <c r="S421" s="55" t="str">
        <f t="shared" ref="S421:T421" si="429">S420</f>
        <v>15 Juni sampai dengan 31 Agustus 2026</v>
      </c>
      <c r="T421" s="55" t="str">
        <f t="shared" si="429"/>
        <v>31 Agustus 2026</v>
      </c>
      <c r="U421" s="59" t="str">
        <f>VLOOKUP(G421,'MITRA (REFERENSI)'!$A:$Z,17,FALSE)</f>
        <v>Nurhidantdai@gmail.com</v>
      </c>
      <c r="V421" s="59" t="str">
        <f>VLOOKUP(G421,'MITRA (REFERENSI)'!$A:$Z,11,FALSE)</f>
        <v>Pr</v>
      </c>
      <c r="W421" s="60"/>
      <c r="X421" s="61" t="s">
        <v>7083</v>
      </c>
      <c r="Y421" s="64" t="s">
        <v>4877</v>
      </c>
      <c r="Z421" s="62"/>
      <c r="AA421" s="63"/>
      <c r="AB421" s="62"/>
      <c r="AC421" s="62"/>
      <c r="AD421" s="62"/>
      <c r="AE421" s="62"/>
      <c r="AF421" s="62"/>
      <c r="AG421" s="72"/>
      <c r="AH421" s="72"/>
      <c r="AI421" s="72"/>
      <c r="AJ421" s="72"/>
      <c r="AK421" s="59" t="str">
        <f>VLOOKUP(G421,'MITRA (REFERENSI)'!$A:$Z,5,FALSE)</f>
        <v>Jl. Bumi Malaka Rt 007 Rw 008</v>
      </c>
      <c r="AL421" s="59" t="str">
        <f>VLOOKUP(G421,'MITRA (REFERENSI)'!$A:$Z,13,FALSE)</f>
        <v>Kader PKK / Karang Taruna / Kader Lainnya</v>
      </c>
      <c r="AM421" s="59" t="str">
        <f>VLOOKUP(G421,'MITRA (REFERENSI)'!$A:$Z,14,FALSE)</f>
        <v/>
      </c>
    </row>
    <row r="422" ht="15.75" customHeight="1">
      <c r="A422" s="53" t="s">
        <v>5484</v>
      </c>
      <c r="B422" s="54">
        <v>1.0</v>
      </c>
      <c r="C422" s="54" t="s">
        <v>4918</v>
      </c>
      <c r="D422" s="55" t="str">
        <f t="shared" si="1"/>
        <v>1N</v>
      </c>
      <c r="E422" s="55" t="str">
        <f>VLOOKUP(D422,'KELAS (REFERENSI)'!$E$1:$J$68,6,FALSE)</f>
        <v>PARK</v>
      </c>
      <c r="F422" s="56" t="str">
        <f t="shared" si="2"/>
        <v>PETUGAS.0421/SPK/SE/PML/3172/2026</v>
      </c>
      <c r="G422" s="61" t="s">
        <v>1449</v>
      </c>
      <c r="H422" s="56" t="str">
        <f>VLOOKUP(G422,'MITRA (REFERENSI)'!$A:$Z,16,FALSE)</f>
        <v>317223110076</v>
      </c>
      <c r="I422" s="56" t="str">
        <f>VLOOKUP(G422,'MITRA (REFERENSI)'!$A:$Z,25,FALSE)</f>
        <v>Kader PKK / Karang Taruna / Kader Lainnya</v>
      </c>
      <c r="J422" s="55" t="str">
        <f>VLOOKUP(G422,'MITRA (REFERENSI)'!$A:$Z,26,FALSE)</f>
        <v>#REF!</v>
      </c>
      <c r="K422" s="55" t="str">
        <f>VLOOKUP(G422,'MITRA (REFERENSI)'!$A:$Z,15,FALSE)</f>
        <v>+62 838-9813-5777</v>
      </c>
      <c r="L422" s="55" t="str">
        <f>VLOOKUP(G422,'MITRA (REFERENSI)'!$A:$Z,15,FALSE)</f>
        <v>+62 838-9813-5777</v>
      </c>
      <c r="M422" s="55" t="str">
        <f>IF(B422=1,'KELAS (REFERENSI)'!M422,IF(B422=2,'KELAS (REFERENSI)'!M437,IF(B422=3,'KELAS (REFERENSI)'!M452,IF(B422=4,'KELAS (REFERENSI)'!M467,""))))</f>
        <v/>
      </c>
      <c r="N422" s="55" t="str">
        <f>IF(B422=1,'KELAS (REFERENSI)'!N422,IF(B422=2,'KELAS (REFERENSI)'!N437,IF(B422=3,'KELAS (REFERENSI)'!N452,IF(B422=4,'KELAS (REFERENSI)'!N467,""))))</f>
        <v/>
      </c>
      <c r="O422" s="55" t="str">
        <f>IF(B422=1,'KELAS (REFERENSI)'!O422,IF(B422=2,'KELAS (REFERENSI)'!O437,IF(B422=3,'KELAS (REFERENSI)'!O452,IF(B422=4,'KELAS (REFERENSI)'!O467,""))))</f>
        <v/>
      </c>
      <c r="P422" s="55" t="str">
        <f>IF(B422=1,'KELAS (REFERENSI)'!P422,IF(B422=2,'KELAS (REFERENSI)'!P437,IF(B422=3,'KELAS (REFERENSI)'!P452,IF(B422=4,'KELAS (REFERENSI)'!P467,""))))</f>
        <v/>
      </c>
      <c r="Q422" s="55" t="str">
        <f t="shared" si="4"/>
        <v>BPS Kota Jakarta Timur</v>
      </c>
      <c r="R422" s="55" t="str">
        <f t="shared" si="56"/>
        <v>#REF!</v>
      </c>
      <c r="S422" s="55" t="str">
        <f t="shared" ref="S422:T422" si="430">S421</f>
        <v>15 Juni sampai dengan 31 Agustus 2026</v>
      </c>
      <c r="T422" s="55" t="str">
        <f t="shared" si="430"/>
        <v>31 Agustus 2026</v>
      </c>
      <c r="U422" s="59" t="str">
        <f>VLOOKUP(G422,'MITRA (REFERENSI)'!$A:$Z,17,FALSE)</f>
        <v>fikafitrianingsih54@gmail.com</v>
      </c>
      <c r="V422" s="59" t="str">
        <f>VLOOKUP(G422,'MITRA (REFERENSI)'!$A:$Z,11,FALSE)</f>
        <v>Pr</v>
      </c>
      <c r="W422" s="60"/>
      <c r="X422" s="61" t="s">
        <v>7084</v>
      </c>
      <c r="Y422" s="64" t="s">
        <v>4877</v>
      </c>
      <c r="Z422" s="62"/>
      <c r="AA422" s="63"/>
      <c r="AB422" s="62"/>
      <c r="AC422" s="62"/>
      <c r="AD422" s="62"/>
      <c r="AE422" s="62"/>
      <c r="AF422" s="62"/>
      <c r="AG422" s="72"/>
      <c r="AH422" s="72"/>
      <c r="AI422" s="72"/>
      <c r="AJ422" s="72"/>
      <c r="AK422" s="59" t="str">
        <f>VLOOKUP(G422,'MITRA (REFERENSI)'!$A:$Z,5,FALSE)</f>
        <v>Jl.Malaka GG.duren no 77</v>
      </c>
      <c r="AL422" s="59" t="str">
        <f>VLOOKUP(G422,'MITRA (REFERENSI)'!$A:$Z,13,FALSE)</f>
        <v>Kader PKK / Karang Taruna / Kader Lainnya</v>
      </c>
      <c r="AM422" s="59" t="str">
        <f>VLOOKUP(G422,'MITRA (REFERENSI)'!$A:$Z,14,FALSE)</f>
        <v/>
      </c>
    </row>
    <row r="423" ht="15.75" customHeight="1">
      <c r="A423" s="53" t="s">
        <v>5485</v>
      </c>
      <c r="B423" s="54">
        <v>1.0</v>
      </c>
      <c r="C423" s="54" t="s">
        <v>4918</v>
      </c>
      <c r="D423" s="55" t="str">
        <f t="shared" si="1"/>
        <v>1N</v>
      </c>
      <c r="E423" s="55" t="str">
        <f>VLOOKUP(D423,'KELAS (REFERENSI)'!$E$1:$J$68,6,FALSE)</f>
        <v>PARK</v>
      </c>
      <c r="F423" s="56" t="str">
        <f t="shared" si="2"/>
        <v>PETUGAS.0422/SPK/SE/PML/3172/2026</v>
      </c>
      <c r="G423" s="61" t="s">
        <v>2990</v>
      </c>
      <c r="H423" s="56" t="str">
        <f>VLOOKUP(G423,'MITRA (REFERENSI)'!$A:$Z,16,FALSE)</f>
        <v>317223110039</v>
      </c>
      <c r="I423" s="56" t="str">
        <f>VLOOKUP(G423,'MITRA (REFERENSI)'!$A:$Z,25,FALSE)</f>
        <v>Kader PKK / Karang Taruna / Kader Lainnya</v>
      </c>
      <c r="J423" s="55" t="str">
        <f>VLOOKUP(G423,'MITRA (REFERENSI)'!$A:$Z,26,FALSE)</f>
        <v>#REF!</v>
      </c>
      <c r="K423" s="55" t="str">
        <f>VLOOKUP(G423,'MITRA (REFERENSI)'!$A:$Z,15,FALSE)</f>
        <v>+62 895-4059-11677</v>
      </c>
      <c r="L423" s="55" t="str">
        <f>VLOOKUP(G423,'MITRA (REFERENSI)'!$A:$Z,15,FALSE)</f>
        <v>+62 895-4059-11677</v>
      </c>
      <c r="M423" s="55" t="str">
        <f>IF(B423=1,'KELAS (REFERENSI)'!M423,IF(B423=2,'KELAS (REFERENSI)'!M438,IF(B423=3,'KELAS (REFERENSI)'!M453,IF(B423=4,'KELAS (REFERENSI)'!M468,""))))</f>
        <v/>
      </c>
      <c r="N423" s="55" t="str">
        <f>IF(B423=1,'KELAS (REFERENSI)'!N423,IF(B423=2,'KELAS (REFERENSI)'!N438,IF(B423=3,'KELAS (REFERENSI)'!N453,IF(B423=4,'KELAS (REFERENSI)'!N468,""))))</f>
        <v/>
      </c>
      <c r="O423" s="55" t="str">
        <f>IF(B423=1,'KELAS (REFERENSI)'!O423,IF(B423=2,'KELAS (REFERENSI)'!O438,IF(B423=3,'KELAS (REFERENSI)'!O453,IF(B423=4,'KELAS (REFERENSI)'!O468,""))))</f>
        <v/>
      </c>
      <c r="P423" s="55" t="str">
        <f>IF(B423=1,'KELAS (REFERENSI)'!P423,IF(B423=2,'KELAS (REFERENSI)'!P438,IF(B423=3,'KELAS (REFERENSI)'!P453,IF(B423=4,'KELAS (REFERENSI)'!P468,""))))</f>
        <v/>
      </c>
      <c r="Q423" s="55" t="str">
        <f t="shared" si="4"/>
        <v>BPS Kota Jakarta Timur</v>
      </c>
      <c r="R423" s="55" t="str">
        <f t="shared" si="56"/>
        <v>#REF!</v>
      </c>
      <c r="S423" s="55" t="str">
        <f t="shared" ref="S423:T423" si="431">S422</f>
        <v>15 Juni sampai dengan 31 Agustus 2026</v>
      </c>
      <c r="T423" s="55" t="str">
        <f t="shared" si="431"/>
        <v>31 Agustus 2026</v>
      </c>
      <c r="U423" s="59" t="str">
        <f>VLOOKUP(G423,'MITRA (REFERENSI)'!$A:$Z,17,FALSE)</f>
        <v>nurmalaaysa.munjul@gmail.com</v>
      </c>
      <c r="V423" s="59" t="str">
        <f>VLOOKUP(G423,'MITRA (REFERENSI)'!$A:$Z,11,FALSE)</f>
        <v>Pr</v>
      </c>
      <c r="W423" s="60"/>
      <c r="X423" s="61" t="s">
        <v>7084</v>
      </c>
      <c r="Y423" s="64" t="s">
        <v>4877</v>
      </c>
      <c r="Z423" s="62"/>
      <c r="AA423" s="63"/>
      <c r="AB423" s="62"/>
      <c r="AC423" s="62"/>
      <c r="AD423" s="62"/>
      <c r="AE423" s="62"/>
      <c r="AF423" s="62"/>
      <c r="AG423" s="72"/>
      <c r="AH423" s="72"/>
      <c r="AI423" s="72"/>
      <c r="AJ423" s="72"/>
      <c r="AK423" s="59" t="str">
        <f>VLOOKUP(G423,'MITRA (REFERENSI)'!$A:$Z,5,FALSE)</f>
        <v>Jl.Dalang No.54 Rt013/005</v>
      </c>
      <c r="AL423" s="59" t="str">
        <f>VLOOKUP(G423,'MITRA (REFERENSI)'!$A:$Z,13,FALSE)</f>
        <v>Kader PKK / Karang Taruna / Kader Lainnya</v>
      </c>
      <c r="AM423" s="59" t="str">
        <f>VLOOKUP(G423,'MITRA (REFERENSI)'!$A:$Z,14,FALSE)</f>
        <v/>
      </c>
    </row>
    <row r="424" ht="15.75" customHeight="1">
      <c r="A424" s="53" t="s">
        <v>5486</v>
      </c>
      <c r="B424" s="54">
        <v>1.0</v>
      </c>
      <c r="C424" s="54" t="s">
        <v>4918</v>
      </c>
      <c r="D424" s="55" t="str">
        <f t="shared" si="1"/>
        <v>1N</v>
      </c>
      <c r="E424" s="55" t="str">
        <f>VLOOKUP(D424,'KELAS (REFERENSI)'!$E$1:$J$68,6,FALSE)</f>
        <v>PARK</v>
      </c>
      <c r="F424" s="56" t="str">
        <f t="shared" si="2"/>
        <v>PETUGAS.0423/SPK/SE/PML/3172/2026</v>
      </c>
      <c r="G424" s="61" t="s">
        <v>3070</v>
      </c>
      <c r="H424" s="56" t="str">
        <f>VLOOKUP(G424,'MITRA (REFERENSI)'!$A:$Z,16,FALSE)</f>
        <v>317222010074</v>
      </c>
      <c r="I424" s="56" t="str">
        <f>VLOOKUP(G424,'MITRA (REFERENSI)'!$A:$Z,25,FALSE)</f>
        <v>Harian lepas</v>
      </c>
      <c r="J424" s="55" t="str">
        <f>VLOOKUP(G424,'MITRA (REFERENSI)'!$A:$Z,26,FALSE)</f>
        <v>#REF!</v>
      </c>
      <c r="K424" s="55" t="str">
        <f>VLOOKUP(G424,'MITRA (REFERENSI)'!$A:$Z,15,FALSE)</f>
        <v>+62 858-9153-3645</v>
      </c>
      <c r="L424" s="55" t="str">
        <f>VLOOKUP(G424,'MITRA (REFERENSI)'!$A:$Z,15,FALSE)</f>
        <v>+62 858-9153-3645</v>
      </c>
      <c r="M424" s="55" t="str">
        <f>IF(B424=1,'KELAS (REFERENSI)'!M424,IF(B424=2,'KELAS (REFERENSI)'!M439,IF(B424=3,'KELAS (REFERENSI)'!M454,IF(B424=4,'KELAS (REFERENSI)'!M469,""))))</f>
        <v/>
      </c>
      <c r="N424" s="55" t="str">
        <f>IF(B424=1,'KELAS (REFERENSI)'!N424,IF(B424=2,'KELAS (REFERENSI)'!N439,IF(B424=3,'KELAS (REFERENSI)'!N454,IF(B424=4,'KELAS (REFERENSI)'!N469,""))))</f>
        <v/>
      </c>
      <c r="O424" s="55" t="str">
        <f>IF(B424=1,'KELAS (REFERENSI)'!O424,IF(B424=2,'KELAS (REFERENSI)'!O439,IF(B424=3,'KELAS (REFERENSI)'!O454,IF(B424=4,'KELAS (REFERENSI)'!O469,""))))</f>
        <v/>
      </c>
      <c r="P424" s="55" t="str">
        <f>IF(B424=1,'KELAS (REFERENSI)'!P424,IF(B424=2,'KELAS (REFERENSI)'!P439,IF(B424=3,'KELAS (REFERENSI)'!P454,IF(B424=4,'KELAS (REFERENSI)'!P469,""))))</f>
        <v/>
      </c>
      <c r="Q424" s="55" t="str">
        <f t="shared" si="4"/>
        <v>BPS Kota Jakarta Timur</v>
      </c>
      <c r="R424" s="55" t="str">
        <f t="shared" si="56"/>
        <v>#REF!</v>
      </c>
      <c r="S424" s="55" t="str">
        <f t="shared" ref="S424:T424" si="432">S423</f>
        <v>15 Juni sampai dengan 31 Agustus 2026</v>
      </c>
      <c r="T424" s="55" t="str">
        <f t="shared" si="432"/>
        <v>31 Agustus 2026</v>
      </c>
      <c r="U424" s="59" t="str">
        <f>VLOOKUP(G424,'MITRA (REFERENSI)'!$A:$Z,17,FALSE)</f>
        <v>eliyanalisnawati@gmail.com</v>
      </c>
      <c r="V424" s="59" t="str">
        <f>VLOOKUP(G424,'MITRA (REFERENSI)'!$A:$Z,11,FALSE)</f>
        <v>Lk</v>
      </c>
      <c r="W424" s="60"/>
      <c r="X424" s="61" t="s">
        <v>7083</v>
      </c>
      <c r="Y424" s="64" t="s">
        <v>4877</v>
      </c>
      <c r="Z424" s="62"/>
      <c r="AA424" s="63"/>
      <c r="AB424" s="62"/>
      <c r="AC424" s="62"/>
      <c r="AD424" s="62"/>
      <c r="AE424" s="62"/>
      <c r="AF424" s="62"/>
      <c r="AG424" s="72"/>
      <c r="AH424" s="72"/>
      <c r="AI424" s="72"/>
      <c r="AJ424" s="72"/>
      <c r="AK424" s="59" t="str">
        <f>VLOOKUP(G424,'MITRA (REFERENSI)'!$A:$Z,5,FALSE)</f>
        <v>Jl Bambu Wulung no.10 RT 007/05</v>
      </c>
      <c r="AL424" s="59" t="str">
        <f>VLOOKUP(G424,'MITRA (REFERENSI)'!$A:$Z,13,FALSE)</f>
        <v>Lainnya</v>
      </c>
      <c r="AM424" s="59" t="str">
        <f>VLOOKUP(G424,'MITRA (REFERENSI)'!$A:$Z,14,FALSE)</f>
        <v>Harian lepas</v>
      </c>
    </row>
    <row r="425" ht="15.75" customHeight="1">
      <c r="A425" s="53" t="s">
        <v>5487</v>
      </c>
      <c r="B425" s="54">
        <v>1.0</v>
      </c>
      <c r="C425" s="54" t="s">
        <v>4918</v>
      </c>
      <c r="D425" s="55" t="str">
        <f t="shared" si="1"/>
        <v>1N</v>
      </c>
      <c r="E425" s="55" t="str">
        <f>VLOOKUP(D425,'KELAS (REFERENSI)'!$E$1:$J$68,6,FALSE)</f>
        <v>PARK</v>
      </c>
      <c r="F425" s="56" t="str">
        <f t="shared" si="2"/>
        <v>PETUGAS.0424/SPK/SE/PML/3172/2026</v>
      </c>
      <c r="G425" s="61" t="s">
        <v>1976</v>
      </c>
      <c r="H425" s="56" t="str">
        <f>VLOOKUP(G425,'MITRA (REFERENSI)'!$A:$Z,16,FALSE)</f>
        <v>317222010035</v>
      </c>
      <c r="I425" s="56" t="str">
        <f>VLOOKUP(G425,'MITRA (REFERENSI)'!$A:$Z,25,FALSE)</f>
        <v>Pelajar / Mahasiswa</v>
      </c>
      <c r="J425" s="55" t="str">
        <f>VLOOKUP(G425,'MITRA (REFERENSI)'!$A:$Z,26,FALSE)</f>
        <v>#REF!</v>
      </c>
      <c r="K425" s="55" t="str">
        <f>VLOOKUP(G425,'MITRA (REFERENSI)'!$A:$Z,15,FALSE)</f>
        <v>+62 856-9160-0431</v>
      </c>
      <c r="L425" s="55" t="str">
        <f>VLOOKUP(G425,'MITRA (REFERENSI)'!$A:$Z,15,FALSE)</f>
        <v>+62 856-9160-0431</v>
      </c>
      <c r="M425" s="55" t="str">
        <f>IF(B425=1,'KELAS (REFERENSI)'!M425,IF(B425=2,'KELAS (REFERENSI)'!M440,IF(B425=3,'KELAS (REFERENSI)'!M455,IF(B425=4,'KELAS (REFERENSI)'!M470,""))))</f>
        <v/>
      </c>
      <c r="N425" s="55" t="str">
        <f>IF(B425=1,'KELAS (REFERENSI)'!N425,IF(B425=2,'KELAS (REFERENSI)'!N440,IF(B425=3,'KELAS (REFERENSI)'!N455,IF(B425=4,'KELAS (REFERENSI)'!N470,""))))</f>
        <v/>
      </c>
      <c r="O425" s="55" t="str">
        <f>IF(B425=1,'KELAS (REFERENSI)'!O425,IF(B425=2,'KELAS (REFERENSI)'!O440,IF(B425=3,'KELAS (REFERENSI)'!O455,IF(B425=4,'KELAS (REFERENSI)'!O470,""))))</f>
        <v/>
      </c>
      <c r="P425" s="55" t="str">
        <f>IF(B425=1,'KELAS (REFERENSI)'!P425,IF(B425=2,'KELAS (REFERENSI)'!P440,IF(B425=3,'KELAS (REFERENSI)'!P455,IF(B425=4,'KELAS (REFERENSI)'!P470,""))))</f>
        <v/>
      </c>
      <c r="Q425" s="55" t="str">
        <f t="shared" si="4"/>
        <v>BPS Kota Jakarta Timur</v>
      </c>
      <c r="R425" s="55" t="str">
        <f t="shared" si="56"/>
        <v>#REF!</v>
      </c>
      <c r="S425" s="55" t="str">
        <f t="shared" ref="S425:T425" si="433">S424</f>
        <v>15 Juni sampai dengan 31 Agustus 2026</v>
      </c>
      <c r="T425" s="55" t="str">
        <f t="shared" si="433"/>
        <v>31 Agustus 2026</v>
      </c>
      <c r="U425" s="59" t="str">
        <f>VLOOKUP(G425,'MITRA (REFERENSI)'!$A:$Z,17,FALSE)</f>
        <v>kemalandrafadillah@gmail.com</v>
      </c>
      <c r="V425" s="59" t="str">
        <f>VLOOKUP(G425,'MITRA (REFERENSI)'!$A:$Z,11,FALSE)</f>
        <v>Lk</v>
      </c>
      <c r="W425" s="60"/>
      <c r="X425" s="61" t="s">
        <v>7084</v>
      </c>
      <c r="Y425" s="64" t="s">
        <v>4877</v>
      </c>
      <c r="Z425" s="62"/>
      <c r="AA425" s="63"/>
      <c r="AB425" s="62"/>
      <c r="AC425" s="62"/>
      <c r="AD425" s="62"/>
      <c r="AE425" s="62"/>
      <c r="AF425" s="62"/>
      <c r="AG425" s="72"/>
      <c r="AH425" s="72"/>
      <c r="AI425" s="72"/>
      <c r="AJ425" s="72"/>
      <c r="AK425" s="59" t="str">
        <f>VLOOKUP(G425,'MITRA (REFERENSI)'!$A:$Z,5,FALSE)</f>
        <v>Jalan pagelarang RT 08/03</v>
      </c>
      <c r="AL425" s="59" t="str">
        <f>VLOOKUP(G425,'MITRA (REFERENSI)'!$A:$Z,13,FALSE)</f>
        <v>Pelajar / Mahasiswa</v>
      </c>
      <c r="AM425" s="59" t="str">
        <f>VLOOKUP(G425,'MITRA (REFERENSI)'!$A:$Z,14,FALSE)</f>
        <v/>
      </c>
    </row>
    <row r="426" ht="15.75" customHeight="1">
      <c r="A426" s="53" t="s">
        <v>5488</v>
      </c>
      <c r="B426" s="67">
        <v>1.0</v>
      </c>
      <c r="C426" s="67" t="s">
        <v>4918</v>
      </c>
      <c r="D426" s="55" t="str">
        <f t="shared" si="1"/>
        <v>1N</v>
      </c>
      <c r="E426" s="55" t="str">
        <f>VLOOKUP(D426,'KELAS (REFERENSI)'!$E$1:$J$68,6,FALSE)</f>
        <v>PARK</v>
      </c>
      <c r="F426" s="56" t="str">
        <f t="shared" si="2"/>
        <v>PETUGAS.0425/SPK/SE/PML/3172/2026</v>
      </c>
      <c r="G426" s="68" t="s">
        <v>7098</v>
      </c>
      <c r="H426" s="56" t="str">
        <f>VLOOKUP(G426,'MITRA (REFERENSI)'!$A:$Z,16,FALSE)</f>
        <v>#N/A</v>
      </c>
      <c r="I426" s="56" t="str">
        <f>VLOOKUP(G426,'MITRA (REFERENSI)'!$A:$Z,25,FALSE)</f>
        <v>#N/A</v>
      </c>
      <c r="J426" s="55" t="str">
        <f>VLOOKUP(G426,'MITRA (REFERENSI)'!$A:$Z,26,FALSE)</f>
        <v>#N/A</v>
      </c>
      <c r="K426" s="55" t="str">
        <f>VLOOKUP(G426,'MITRA (REFERENSI)'!$A:$Z,15,FALSE)</f>
        <v>#N/A</v>
      </c>
      <c r="L426" s="55" t="str">
        <f>VLOOKUP(G426,'MITRA (REFERENSI)'!$A:$Z,15,FALSE)</f>
        <v>#N/A</v>
      </c>
      <c r="M426" s="55" t="str">
        <f>IF(B426=1,'KELAS (REFERENSI)'!M426,IF(B426=2,'KELAS (REFERENSI)'!M441,IF(B426=3,'KELAS (REFERENSI)'!M456,IF(B426=4,'KELAS (REFERENSI)'!M471,""))))</f>
        <v/>
      </c>
      <c r="N426" s="55" t="str">
        <f>IF(B426=1,'KELAS (REFERENSI)'!N426,IF(B426=2,'KELAS (REFERENSI)'!N441,IF(B426=3,'KELAS (REFERENSI)'!N456,IF(B426=4,'KELAS (REFERENSI)'!N471,""))))</f>
        <v/>
      </c>
      <c r="O426" s="55" t="str">
        <f>IF(B426=1,'KELAS (REFERENSI)'!O426,IF(B426=2,'KELAS (REFERENSI)'!O441,IF(B426=3,'KELAS (REFERENSI)'!O456,IF(B426=4,'KELAS (REFERENSI)'!O471,""))))</f>
        <v/>
      </c>
      <c r="P426" s="55" t="str">
        <f>IF(B426=1,'KELAS (REFERENSI)'!P426,IF(B426=2,'KELAS (REFERENSI)'!P441,IF(B426=3,'KELAS (REFERENSI)'!P456,IF(B426=4,'KELAS (REFERENSI)'!P471,""))))</f>
        <v/>
      </c>
      <c r="Q426" s="55" t="str">
        <f t="shared" si="4"/>
        <v>BPS Kota Jakarta Timur</v>
      </c>
      <c r="R426" s="55" t="str">
        <f t="shared" si="56"/>
        <v>#REF!</v>
      </c>
      <c r="S426" s="55" t="str">
        <f t="shared" ref="S426:T426" si="434">S425</f>
        <v>15 Juni sampai dengan 31 Agustus 2026</v>
      </c>
      <c r="T426" s="55" t="str">
        <f t="shared" si="434"/>
        <v>31 Agustus 2026</v>
      </c>
      <c r="U426" s="69" t="str">
        <f>VLOOKUP(G426,'MITRA (REFERENSI)'!$A:$Z,17,FALSE)</f>
        <v>#N/A</v>
      </c>
      <c r="V426" s="59" t="str">
        <f>VLOOKUP(G426,'MITRA (REFERENSI)'!$A:$Z,11,FALSE)</f>
        <v>#N/A</v>
      </c>
      <c r="W426" s="60"/>
      <c r="X426" s="61" t="s">
        <v>4825</v>
      </c>
      <c r="Y426" s="70" t="s">
        <v>5062</v>
      </c>
      <c r="Z426" s="62"/>
      <c r="AA426" s="71" t="str">
        <f>VLOOKUP(G426,'PEGAWAI (REFERENSI)'!$A:$E,4,FALSE)</f>
        <v>#N/A</v>
      </c>
      <c r="AB426" s="62"/>
      <c r="AC426" s="62"/>
      <c r="AD426" s="62"/>
      <c r="AE426" s="62"/>
      <c r="AF426" s="62"/>
      <c r="AG426" s="72"/>
      <c r="AH426" s="72"/>
      <c r="AI426" s="72"/>
      <c r="AJ426" s="72"/>
      <c r="AK426" s="59" t="str">
        <f>VLOOKUP(G426,'MITRA (REFERENSI)'!$A:$Z,5,FALSE)</f>
        <v>#N/A</v>
      </c>
      <c r="AL426" s="59" t="str">
        <f>VLOOKUP(G426,'MITRA (REFERENSI)'!$A:$Z,13,FALSE)</f>
        <v>#N/A</v>
      </c>
      <c r="AM426" s="59" t="str">
        <f>VLOOKUP(G426,'MITRA (REFERENSI)'!$A:$Z,14,FALSE)</f>
        <v>#N/A</v>
      </c>
    </row>
    <row r="427" ht="15.75" customHeight="1">
      <c r="A427" s="53" t="s">
        <v>5489</v>
      </c>
      <c r="B427" s="67">
        <v>1.0</v>
      </c>
      <c r="C427" s="67" t="s">
        <v>4918</v>
      </c>
      <c r="D427" s="55" t="str">
        <f t="shared" si="1"/>
        <v>1N</v>
      </c>
      <c r="E427" s="55" t="str">
        <f>VLOOKUP(D427,'KELAS (REFERENSI)'!$E$1:$J$68,6,FALSE)</f>
        <v>PARK</v>
      </c>
      <c r="F427" s="56" t="str">
        <f t="shared" si="2"/>
        <v>PETUGAS.0426/SPK/SE/PML/3172/2026</v>
      </c>
      <c r="G427" s="68" t="s">
        <v>5007</v>
      </c>
      <c r="H427" s="56" t="str">
        <f>VLOOKUP(G427,'MITRA (REFERENSI)'!$A:$Z,16,FALSE)</f>
        <v>#N/A</v>
      </c>
      <c r="I427" s="56" t="str">
        <f>VLOOKUP(G427,'MITRA (REFERENSI)'!$A:$Z,25,FALSE)</f>
        <v>#N/A</v>
      </c>
      <c r="J427" s="55" t="str">
        <f>VLOOKUP(G427,'MITRA (REFERENSI)'!$A:$Z,26,FALSE)</f>
        <v>#N/A</v>
      </c>
      <c r="K427" s="55" t="str">
        <f>VLOOKUP(G427,'MITRA (REFERENSI)'!$A:$Z,15,FALSE)</f>
        <v>#N/A</v>
      </c>
      <c r="L427" s="55" t="str">
        <f>VLOOKUP(G427,'MITRA (REFERENSI)'!$A:$Z,15,FALSE)</f>
        <v>#N/A</v>
      </c>
      <c r="M427" s="55" t="str">
        <f>IF(B427=1,'KELAS (REFERENSI)'!M427,IF(B427=2,'KELAS (REFERENSI)'!M442,IF(B427=3,'KELAS (REFERENSI)'!M457,IF(B427=4,'KELAS (REFERENSI)'!M472,""))))</f>
        <v/>
      </c>
      <c r="N427" s="55" t="str">
        <f>IF(B427=1,'KELAS (REFERENSI)'!N427,IF(B427=2,'KELAS (REFERENSI)'!N442,IF(B427=3,'KELAS (REFERENSI)'!N457,IF(B427=4,'KELAS (REFERENSI)'!N472,""))))</f>
        <v/>
      </c>
      <c r="O427" s="55" t="str">
        <f>IF(B427=1,'KELAS (REFERENSI)'!O427,IF(B427=2,'KELAS (REFERENSI)'!O442,IF(B427=3,'KELAS (REFERENSI)'!O457,IF(B427=4,'KELAS (REFERENSI)'!O472,""))))</f>
        <v/>
      </c>
      <c r="P427" s="55" t="str">
        <f>IF(B427=1,'KELAS (REFERENSI)'!P427,IF(B427=2,'KELAS (REFERENSI)'!P442,IF(B427=3,'KELAS (REFERENSI)'!P457,IF(B427=4,'KELAS (REFERENSI)'!P472,""))))</f>
        <v/>
      </c>
      <c r="Q427" s="55" t="str">
        <f t="shared" si="4"/>
        <v>BPS Kota Jakarta Timur</v>
      </c>
      <c r="R427" s="55" t="str">
        <f t="shared" si="56"/>
        <v>#REF!</v>
      </c>
      <c r="S427" s="55" t="str">
        <f t="shared" ref="S427:T427" si="435">S426</f>
        <v>15 Juni sampai dengan 31 Agustus 2026</v>
      </c>
      <c r="T427" s="55" t="str">
        <f t="shared" si="435"/>
        <v>31 Agustus 2026</v>
      </c>
      <c r="U427" s="69" t="str">
        <f>VLOOKUP(G427,'MITRA (REFERENSI)'!$A:$Z,17,FALSE)</f>
        <v>#N/A</v>
      </c>
      <c r="V427" s="59" t="str">
        <f>VLOOKUP(G427,'MITRA (REFERENSI)'!$A:$Z,11,FALSE)</f>
        <v>#N/A</v>
      </c>
      <c r="W427" s="60"/>
      <c r="X427" s="61" t="s">
        <v>4824</v>
      </c>
      <c r="Y427" s="70" t="s">
        <v>5062</v>
      </c>
      <c r="Z427" s="62"/>
      <c r="AA427" s="71" t="str">
        <f>VLOOKUP(G427,'PEGAWAI (REFERENSI)'!$A:$E,4,FALSE)</f>
        <v>Penata Muda/III/a</v>
      </c>
      <c r="AB427" s="62"/>
      <c r="AC427" s="62"/>
      <c r="AD427" s="62"/>
      <c r="AE427" s="62"/>
      <c r="AF427" s="62"/>
      <c r="AG427" s="72"/>
      <c r="AH427" s="72"/>
      <c r="AI427" s="72"/>
      <c r="AJ427" s="72"/>
      <c r="AK427" s="59" t="str">
        <f>VLOOKUP(G427,'MITRA (REFERENSI)'!$A:$Z,5,FALSE)</f>
        <v>#N/A</v>
      </c>
      <c r="AL427" s="59" t="str">
        <f>VLOOKUP(G427,'MITRA (REFERENSI)'!$A:$Z,13,FALSE)</f>
        <v>#N/A</v>
      </c>
      <c r="AM427" s="59" t="str">
        <f>VLOOKUP(G427,'MITRA (REFERENSI)'!$A:$Z,14,FALSE)</f>
        <v>#N/A</v>
      </c>
    </row>
    <row r="428" ht="15.75" customHeight="1">
      <c r="A428" s="53" t="s">
        <v>5490</v>
      </c>
      <c r="B428" s="67">
        <v>1.0</v>
      </c>
      <c r="C428" s="67" t="s">
        <v>4918</v>
      </c>
      <c r="D428" s="55" t="str">
        <f t="shared" si="1"/>
        <v>1N</v>
      </c>
      <c r="E428" s="55" t="str">
        <f>VLOOKUP(D428,'KELAS (REFERENSI)'!$E$1:$J$68,6,FALSE)</f>
        <v>PARK</v>
      </c>
      <c r="F428" s="56" t="str">
        <f t="shared" si="2"/>
        <v>PETUGAS.0427/SPK/SE/PML/3172/2026</v>
      </c>
      <c r="G428" s="68" t="s">
        <v>5042</v>
      </c>
      <c r="H428" s="56" t="str">
        <f>VLOOKUP(G428,'MITRA (REFERENSI)'!$A:$Z,16,FALSE)</f>
        <v>#N/A</v>
      </c>
      <c r="I428" s="56" t="str">
        <f>VLOOKUP(G428,'MITRA (REFERENSI)'!$A:$Z,25,FALSE)</f>
        <v>#N/A</v>
      </c>
      <c r="J428" s="55" t="str">
        <f>VLOOKUP(G428,'MITRA (REFERENSI)'!$A:$Z,26,FALSE)</f>
        <v>#N/A</v>
      </c>
      <c r="K428" s="55" t="str">
        <f>VLOOKUP(G428,'MITRA (REFERENSI)'!$A:$Z,15,FALSE)</f>
        <v>#N/A</v>
      </c>
      <c r="L428" s="55" t="str">
        <f>VLOOKUP(G428,'MITRA (REFERENSI)'!$A:$Z,15,FALSE)</f>
        <v>#N/A</v>
      </c>
      <c r="M428" s="55" t="str">
        <f>IF(B428=1,'KELAS (REFERENSI)'!M428,IF(B428=2,'KELAS (REFERENSI)'!M443,IF(B428=3,'KELAS (REFERENSI)'!M458,IF(B428=4,'KELAS (REFERENSI)'!M473,""))))</f>
        <v/>
      </c>
      <c r="N428" s="55" t="str">
        <f>IF(B428=1,'KELAS (REFERENSI)'!N428,IF(B428=2,'KELAS (REFERENSI)'!N443,IF(B428=3,'KELAS (REFERENSI)'!N458,IF(B428=4,'KELAS (REFERENSI)'!N473,""))))</f>
        <v/>
      </c>
      <c r="O428" s="55" t="str">
        <f>IF(B428=1,'KELAS (REFERENSI)'!O428,IF(B428=2,'KELAS (REFERENSI)'!O443,IF(B428=3,'KELAS (REFERENSI)'!O458,IF(B428=4,'KELAS (REFERENSI)'!O473,""))))</f>
        <v/>
      </c>
      <c r="P428" s="55" t="str">
        <f>IF(B428=1,'KELAS (REFERENSI)'!P428,IF(B428=2,'KELAS (REFERENSI)'!P443,IF(B428=3,'KELAS (REFERENSI)'!P458,IF(B428=4,'KELAS (REFERENSI)'!P473,""))))</f>
        <v/>
      </c>
      <c r="Q428" s="55" t="str">
        <f t="shared" si="4"/>
        <v>BPS Kota Jakarta Timur</v>
      </c>
      <c r="R428" s="55" t="str">
        <f t="shared" si="56"/>
        <v>#REF!</v>
      </c>
      <c r="S428" s="55" t="str">
        <f t="shared" ref="S428:T428" si="436">S427</f>
        <v>15 Juni sampai dengan 31 Agustus 2026</v>
      </c>
      <c r="T428" s="55" t="str">
        <f t="shared" si="436"/>
        <v>31 Agustus 2026</v>
      </c>
      <c r="U428" s="69" t="str">
        <f>VLOOKUP(G428,'MITRA (REFERENSI)'!$A:$Z,17,FALSE)</f>
        <v>#N/A</v>
      </c>
      <c r="V428" s="59" t="str">
        <f>VLOOKUP(G428,'MITRA (REFERENSI)'!$A:$Z,11,FALSE)</f>
        <v>#N/A</v>
      </c>
      <c r="W428" s="60"/>
      <c r="X428" s="61" t="s">
        <v>4824</v>
      </c>
      <c r="Y428" s="70" t="s">
        <v>5062</v>
      </c>
      <c r="Z428" s="62"/>
      <c r="AA428" s="71" t="str">
        <f>VLOOKUP(G428,'PEGAWAI (REFERENSI)'!$A:$E,4,FALSE)</f>
        <v>Golongan V/V</v>
      </c>
      <c r="AB428" s="62"/>
      <c r="AC428" s="62"/>
      <c r="AD428" s="62"/>
      <c r="AE428" s="62"/>
      <c r="AF428" s="62"/>
      <c r="AG428" s="72"/>
      <c r="AH428" s="72"/>
      <c r="AI428" s="72"/>
      <c r="AJ428" s="72"/>
      <c r="AK428" s="59" t="str">
        <f>VLOOKUP(G428,'MITRA (REFERENSI)'!$A:$Z,5,FALSE)</f>
        <v>#N/A</v>
      </c>
      <c r="AL428" s="59" t="str">
        <f>VLOOKUP(G428,'MITRA (REFERENSI)'!$A:$Z,13,FALSE)</f>
        <v>#N/A</v>
      </c>
      <c r="AM428" s="59" t="str">
        <f>VLOOKUP(G428,'MITRA (REFERENSI)'!$A:$Z,14,FALSE)</f>
        <v>#N/A</v>
      </c>
    </row>
    <row r="429" ht="15.75" customHeight="1">
      <c r="A429" s="53" t="s">
        <v>5491</v>
      </c>
      <c r="B429" s="54">
        <v>1.0</v>
      </c>
      <c r="C429" s="54" t="s">
        <v>4920</v>
      </c>
      <c r="D429" s="55" t="str">
        <f t="shared" si="1"/>
        <v>1O</v>
      </c>
      <c r="E429" s="55" t="str">
        <f>VLOOKUP(D429,'KELAS (REFERENSI)'!$E$1:$J$68,6,FALSE)</f>
        <v>PARK</v>
      </c>
      <c r="F429" s="56" t="str">
        <f t="shared" si="2"/>
        <v>PETUGAS.0428/SPK/SE/PML/3172/2026</v>
      </c>
      <c r="G429" s="61" t="s">
        <v>3159</v>
      </c>
      <c r="H429" s="56" t="str">
        <f>VLOOKUP(G429,'MITRA (REFERENSI)'!$A:$Z,16,FALSE)</f>
        <v>317225050012</v>
      </c>
      <c r="I429" s="56" t="str">
        <f>VLOOKUP(G429,'MITRA (REFERENSI)'!$A:$Z,25,FALSE)</f>
        <v>Kader PKK / Karang Taruna / Kader Lainnya</v>
      </c>
      <c r="J429" s="55" t="str">
        <f>VLOOKUP(G429,'MITRA (REFERENSI)'!$A:$Z,26,FALSE)</f>
        <v>#REF!</v>
      </c>
      <c r="K429" s="55" t="str">
        <f>VLOOKUP(G429,'MITRA (REFERENSI)'!$A:$Z,15,FALSE)</f>
        <v>+62 857-1447-7880</v>
      </c>
      <c r="L429" s="55" t="str">
        <f>VLOOKUP(G429,'MITRA (REFERENSI)'!$A:$Z,15,FALSE)</f>
        <v>+62 857-1447-7880</v>
      </c>
      <c r="M429" s="55" t="str">
        <f>IF(B429=1,'KELAS (REFERENSI)'!M429,IF(B429=2,'KELAS (REFERENSI)'!M444,IF(B429=3,'KELAS (REFERENSI)'!M459,IF(B429=4,'KELAS (REFERENSI)'!M474,""))))</f>
        <v/>
      </c>
      <c r="N429" s="55" t="str">
        <f>IF(B429=1,'KELAS (REFERENSI)'!N429,IF(B429=2,'KELAS (REFERENSI)'!N444,IF(B429=3,'KELAS (REFERENSI)'!N459,IF(B429=4,'KELAS (REFERENSI)'!N474,""))))</f>
        <v/>
      </c>
      <c r="O429" s="55" t="str">
        <f>IF(B429=1,'KELAS (REFERENSI)'!O429,IF(B429=2,'KELAS (REFERENSI)'!O444,IF(B429=3,'KELAS (REFERENSI)'!O459,IF(B429=4,'KELAS (REFERENSI)'!O474,""))))</f>
        <v/>
      </c>
      <c r="P429" s="55" t="str">
        <f>IF(B429=1,'KELAS (REFERENSI)'!P429,IF(B429=2,'KELAS (REFERENSI)'!P444,IF(B429=3,'KELAS (REFERENSI)'!P459,IF(B429=4,'KELAS (REFERENSI)'!P474,""))))</f>
        <v/>
      </c>
      <c r="Q429" s="55" t="str">
        <f t="shared" si="4"/>
        <v>BPS Kota Jakarta Timur</v>
      </c>
      <c r="R429" s="55" t="str">
        <f t="shared" si="56"/>
        <v>#REF!</v>
      </c>
      <c r="S429" s="55" t="str">
        <f t="shared" ref="S429:T429" si="437">S428</f>
        <v>15 Juni sampai dengan 31 Agustus 2026</v>
      </c>
      <c r="T429" s="55" t="str">
        <f t="shared" si="437"/>
        <v>31 Agustus 2026</v>
      </c>
      <c r="U429" s="59" t="str">
        <f>VLOOKUP(G429,'MITRA (REFERENSI)'!$A:$Z,17,FALSE)</f>
        <v>wantykhansa@gmail.com</v>
      </c>
      <c r="V429" s="59" t="str">
        <f>VLOOKUP(G429,'MITRA (REFERENSI)'!$A:$Z,11,FALSE)</f>
        <v>Pr</v>
      </c>
      <c r="W429" s="60"/>
      <c r="X429" s="61" t="s">
        <v>7083</v>
      </c>
      <c r="Y429" s="64" t="s">
        <v>4877</v>
      </c>
      <c r="Z429" s="62"/>
      <c r="AA429" s="63"/>
      <c r="AB429" s="62"/>
      <c r="AC429" s="62"/>
      <c r="AD429" s="62"/>
      <c r="AE429" s="62"/>
      <c r="AF429" s="62"/>
      <c r="AG429" s="72"/>
      <c r="AH429" s="72"/>
      <c r="AI429" s="72"/>
      <c r="AJ429" s="72"/>
      <c r="AK429" s="59" t="str">
        <f>VLOOKUP(G429,'MITRA (REFERENSI)'!$A:$Z,5,FALSE)</f>
        <v>JALAN PANGKALAN JATI VII RT 002 RW 009 NO.08</v>
      </c>
      <c r="AL429" s="59" t="str">
        <f>VLOOKUP(G429,'MITRA (REFERENSI)'!$A:$Z,13,FALSE)</f>
        <v>Kader PKK / Karang Taruna / Kader Lainnya</v>
      </c>
      <c r="AM429" s="59" t="str">
        <f>VLOOKUP(G429,'MITRA (REFERENSI)'!$A:$Z,14,FALSE)</f>
        <v/>
      </c>
    </row>
    <row r="430" ht="15.75" customHeight="1">
      <c r="A430" s="53" t="s">
        <v>5492</v>
      </c>
      <c r="B430" s="54">
        <v>1.0</v>
      </c>
      <c r="C430" s="54" t="s">
        <v>4920</v>
      </c>
      <c r="D430" s="55" t="str">
        <f t="shared" si="1"/>
        <v>1O</v>
      </c>
      <c r="E430" s="55" t="str">
        <f>VLOOKUP(D430,'KELAS (REFERENSI)'!$E$1:$J$68,6,FALSE)</f>
        <v>PARK</v>
      </c>
      <c r="F430" s="56" t="str">
        <f t="shared" si="2"/>
        <v>PETUGAS.0429/SPK/SE/PML/3172/2026</v>
      </c>
      <c r="G430" s="61" t="s">
        <v>2111</v>
      </c>
      <c r="H430" s="56" t="str">
        <f>VLOOKUP(G430,'MITRA (REFERENSI)'!$A:$Z,16,FALSE)</f>
        <v>317222010026</v>
      </c>
      <c r="I430" s="56" t="str">
        <f>VLOOKUP(G430,'MITRA (REFERENSI)'!$A:$Z,25,FALSE)</f>
        <v>Kader PKK / Karang Taruna / Kader Lainnya</v>
      </c>
      <c r="J430" s="55" t="str">
        <f>VLOOKUP(G430,'MITRA (REFERENSI)'!$A:$Z,26,FALSE)</f>
        <v>#REF!</v>
      </c>
      <c r="K430" s="55" t="str">
        <f>VLOOKUP(G430,'MITRA (REFERENSI)'!$A:$Z,15,FALSE)</f>
        <v>+62 813-8303-8557</v>
      </c>
      <c r="L430" s="55" t="str">
        <f>VLOOKUP(G430,'MITRA (REFERENSI)'!$A:$Z,15,FALSE)</f>
        <v>+62 813-8303-8557</v>
      </c>
      <c r="M430" s="55" t="str">
        <f>IF(B430=1,'KELAS (REFERENSI)'!M430,IF(B430=2,'KELAS (REFERENSI)'!M445,IF(B430=3,'KELAS (REFERENSI)'!M460,IF(B430=4,'KELAS (REFERENSI)'!M475,""))))</f>
        <v/>
      </c>
      <c r="N430" s="55" t="str">
        <f>IF(B430=1,'KELAS (REFERENSI)'!N430,IF(B430=2,'KELAS (REFERENSI)'!N445,IF(B430=3,'KELAS (REFERENSI)'!N460,IF(B430=4,'KELAS (REFERENSI)'!N475,""))))</f>
        <v/>
      </c>
      <c r="O430" s="55" t="str">
        <f>IF(B430=1,'KELAS (REFERENSI)'!O430,IF(B430=2,'KELAS (REFERENSI)'!O445,IF(B430=3,'KELAS (REFERENSI)'!O460,IF(B430=4,'KELAS (REFERENSI)'!O475,""))))</f>
        <v/>
      </c>
      <c r="P430" s="55" t="str">
        <f>IF(B430=1,'KELAS (REFERENSI)'!P430,IF(B430=2,'KELAS (REFERENSI)'!P445,IF(B430=3,'KELAS (REFERENSI)'!P460,IF(B430=4,'KELAS (REFERENSI)'!P475,""))))</f>
        <v/>
      </c>
      <c r="Q430" s="55" t="str">
        <f t="shared" si="4"/>
        <v>BPS Kota Jakarta Timur</v>
      </c>
      <c r="R430" s="55" t="str">
        <f t="shared" si="56"/>
        <v>#REF!</v>
      </c>
      <c r="S430" s="55" t="str">
        <f t="shared" ref="S430:T430" si="438">S429</f>
        <v>15 Juni sampai dengan 31 Agustus 2026</v>
      </c>
      <c r="T430" s="55" t="str">
        <f t="shared" si="438"/>
        <v>31 Agustus 2026</v>
      </c>
      <c r="U430" s="59" t="str">
        <f>VLOOKUP(G430,'MITRA (REFERENSI)'!$A:$Z,17,FALSE)</f>
        <v>asliraja235@gmail.com</v>
      </c>
      <c r="V430" s="59" t="str">
        <f>VLOOKUP(G430,'MITRA (REFERENSI)'!$A:$Z,11,FALSE)</f>
        <v>Pr</v>
      </c>
      <c r="W430" s="60"/>
      <c r="X430" s="61" t="s">
        <v>7083</v>
      </c>
      <c r="Y430" s="64" t="s">
        <v>4877</v>
      </c>
      <c r="Z430" s="62"/>
      <c r="AA430" s="63"/>
      <c r="AB430" s="62"/>
      <c r="AC430" s="62"/>
      <c r="AD430" s="62"/>
      <c r="AE430" s="62"/>
      <c r="AF430" s="62"/>
      <c r="AG430" s="72"/>
      <c r="AH430" s="72"/>
      <c r="AI430" s="72"/>
      <c r="AJ430" s="72"/>
      <c r="AK430" s="59" t="str">
        <f>VLOOKUP(G430,'MITRA (REFERENSI)'!$A:$Z,5,FALSE)</f>
        <v>Jl asri 1 RT 002/005</v>
      </c>
      <c r="AL430" s="59" t="str">
        <f>VLOOKUP(G430,'MITRA (REFERENSI)'!$A:$Z,13,FALSE)</f>
        <v>Kader PKK / Karang Taruna / Kader Lainnya</v>
      </c>
      <c r="AM430" s="59" t="str">
        <f>VLOOKUP(G430,'MITRA (REFERENSI)'!$A:$Z,14,FALSE)</f>
        <v/>
      </c>
    </row>
    <row r="431" ht="15.75" customHeight="1">
      <c r="A431" s="53" t="s">
        <v>5493</v>
      </c>
      <c r="B431" s="54">
        <v>1.0</v>
      </c>
      <c r="C431" s="54" t="s">
        <v>4920</v>
      </c>
      <c r="D431" s="55" t="str">
        <f t="shared" si="1"/>
        <v>1O</v>
      </c>
      <c r="E431" s="55" t="str">
        <f>VLOOKUP(D431,'KELAS (REFERENSI)'!$E$1:$J$68,6,FALSE)</f>
        <v>PARK</v>
      </c>
      <c r="F431" s="56" t="str">
        <f t="shared" si="2"/>
        <v>PETUGAS.0430/SPK/SE/PML/3172/2026</v>
      </c>
      <c r="G431" s="61" t="s">
        <v>4591</v>
      </c>
      <c r="H431" s="56" t="str">
        <f>VLOOKUP(G431,'MITRA (REFERENSI)'!$A:$Z,16,FALSE)</f>
        <v>317222010097</v>
      </c>
      <c r="I431" s="56" t="str">
        <f>VLOOKUP(G431,'MITRA (REFERENSI)'!$A:$Z,25,FALSE)</f>
        <v>Mengurus Rumah Tangga</v>
      </c>
      <c r="J431" s="55" t="str">
        <f>VLOOKUP(G431,'MITRA (REFERENSI)'!$A:$Z,26,FALSE)</f>
        <v>#REF!</v>
      </c>
      <c r="K431" s="55" t="str">
        <f>VLOOKUP(G431,'MITRA (REFERENSI)'!$A:$Z,15,FALSE)</f>
        <v>+62 877-2875-8469</v>
      </c>
      <c r="L431" s="55" t="str">
        <f>VLOOKUP(G431,'MITRA (REFERENSI)'!$A:$Z,15,FALSE)</f>
        <v>+62 877-2875-8469</v>
      </c>
      <c r="M431" s="55" t="str">
        <f>IF(B431=1,'KELAS (REFERENSI)'!M431,IF(B431=2,'KELAS (REFERENSI)'!M446,IF(B431=3,'KELAS (REFERENSI)'!M461,IF(B431=4,'KELAS (REFERENSI)'!M476,""))))</f>
        <v/>
      </c>
      <c r="N431" s="55" t="str">
        <f>IF(B431=1,'KELAS (REFERENSI)'!N431,IF(B431=2,'KELAS (REFERENSI)'!N446,IF(B431=3,'KELAS (REFERENSI)'!N461,IF(B431=4,'KELAS (REFERENSI)'!N476,""))))</f>
        <v/>
      </c>
      <c r="O431" s="55" t="str">
        <f>IF(B431=1,'KELAS (REFERENSI)'!O431,IF(B431=2,'KELAS (REFERENSI)'!O446,IF(B431=3,'KELAS (REFERENSI)'!O461,IF(B431=4,'KELAS (REFERENSI)'!O476,""))))</f>
        <v/>
      </c>
      <c r="P431" s="55" t="str">
        <f>IF(B431=1,'KELAS (REFERENSI)'!P431,IF(B431=2,'KELAS (REFERENSI)'!P446,IF(B431=3,'KELAS (REFERENSI)'!P461,IF(B431=4,'KELAS (REFERENSI)'!P476,""))))</f>
        <v/>
      </c>
      <c r="Q431" s="55" t="str">
        <f t="shared" si="4"/>
        <v>BPS Kota Jakarta Timur</v>
      </c>
      <c r="R431" s="55" t="str">
        <f t="shared" si="56"/>
        <v>#REF!</v>
      </c>
      <c r="S431" s="55" t="str">
        <f t="shared" ref="S431:T431" si="439">S430</f>
        <v>15 Juni sampai dengan 31 Agustus 2026</v>
      </c>
      <c r="T431" s="55" t="str">
        <f t="shared" si="439"/>
        <v>31 Agustus 2026</v>
      </c>
      <c r="U431" s="59" t="str">
        <f>VLOOKUP(G431,'MITRA (REFERENSI)'!$A:$Z,17,FALSE)</f>
        <v>wulanfaeyza30@gmail.com</v>
      </c>
      <c r="V431" s="59" t="str">
        <f>VLOOKUP(G431,'MITRA (REFERENSI)'!$A:$Z,11,FALSE)</f>
        <v>Pr</v>
      </c>
      <c r="W431" s="60"/>
      <c r="X431" s="61" t="s">
        <v>7084</v>
      </c>
      <c r="Y431" s="64" t="s">
        <v>4877</v>
      </c>
      <c r="Z431" s="62"/>
      <c r="AA431" s="63"/>
      <c r="AB431" s="62"/>
      <c r="AC431" s="62"/>
      <c r="AD431" s="62"/>
      <c r="AE431" s="62"/>
      <c r="AF431" s="62"/>
      <c r="AG431" s="72"/>
      <c r="AH431" s="72"/>
      <c r="AI431" s="72"/>
      <c r="AJ431" s="72"/>
      <c r="AK431" s="59" t="str">
        <f>VLOOKUP(G431,'MITRA (REFERENSI)'!$A:$Z,5,FALSE)</f>
        <v>Jln.sepakat IV RT 3 RW 1</v>
      </c>
      <c r="AL431" s="59" t="str">
        <f>VLOOKUP(G431,'MITRA (REFERENSI)'!$A:$Z,13,FALSE)</f>
        <v>Mengurus Rumah Tangga</v>
      </c>
      <c r="AM431" s="59" t="str">
        <f>VLOOKUP(G431,'MITRA (REFERENSI)'!$A:$Z,14,FALSE)</f>
        <v/>
      </c>
    </row>
    <row r="432" ht="15.75" customHeight="1">
      <c r="A432" s="53" t="s">
        <v>5494</v>
      </c>
      <c r="B432" s="54">
        <v>1.0</v>
      </c>
      <c r="C432" s="54" t="s">
        <v>4920</v>
      </c>
      <c r="D432" s="55" t="str">
        <f t="shared" si="1"/>
        <v>1O</v>
      </c>
      <c r="E432" s="55" t="str">
        <f>VLOOKUP(D432,'KELAS (REFERENSI)'!$E$1:$J$68,6,FALSE)</f>
        <v>PARK</v>
      </c>
      <c r="F432" s="56" t="str">
        <f t="shared" si="2"/>
        <v>PETUGAS.0431/SPK/SE/PML/3172/2026</v>
      </c>
      <c r="G432" s="61" t="s">
        <v>1967</v>
      </c>
      <c r="H432" s="56" t="str">
        <f>VLOOKUP(G432,'MITRA (REFERENSI)'!$A:$Z,16,FALSE)</f>
        <v>317222010083</v>
      </c>
      <c r="I432" s="56" t="str">
        <f>VLOOKUP(G432,'MITRA (REFERENSI)'!$A:$Z,25,FALSE)</f>
        <v>Kader PKK / Karang Taruna / Kader Lainnya</v>
      </c>
      <c r="J432" s="55" t="str">
        <f>VLOOKUP(G432,'MITRA (REFERENSI)'!$A:$Z,26,FALSE)</f>
        <v>#REF!</v>
      </c>
      <c r="K432" s="55" t="str">
        <f>VLOOKUP(G432,'MITRA (REFERENSI)'!$A:$Z,15,FALSE)</f>
        <v>+62 081-2829-43354</v>
      </c>
      <c r="L432" s="55" t="str">
        <f>VLOOKUP(G432,'MITRA (REFERENSI)'!$A:$Z,15,FALSE)</f>
        <v>+62 081-2829-43354</v>
      </c>
      <c r="M432" s="55" t="str">
        <f>IF(B432=1,'KELAS (REFERENSI)'!M432,IF(B432=2,'KELAS (REFERENSI)'!M447,IF(B432=3,'KELAS (REFERENSI)'!M462,IF(B432=4,'KELAS (REFERENSI)'!M477,""))))</f>
        <v/>
      </c>
      <c r="N432" s="55" t="str">
        <f>IF(B432=1,'KELAS (REFERENSI)'!N432,IF(B432=2,'KELAS (REFERENSI)'!N447,IF(B432=3,'KELAS (REFERENSI)'!N462,IF(B432=4,'KELAS (REFERENSI)'!N477,""))))</f>
        <v/>
      </c>
      <c r="O432" s="55" t="str">
        <f>IF(B432=1,'KELAS (REFERENSI)'!O432,IF(B432=2,'KELAS (REFERENSI)'!O447,IF(B432=3,'KELAS (REFERENSI)'!O462,IF(B432=4,'KELAS (REFERENSI)'!O477,""))))</f>
        <v/>
      </c>
      <c r="P432" s="55" t="str">
        <f>IF(B432=1,'KELAS (REFERENSI)'!P432,IF(B432=2,'KELAS (REFERENSI)'!P447,IF(B432=3,'KELAS (REFERENSI)'!P462,IF(B432=4,'KELAS (REFERENSI)'!P477,""))))</f>
        <v/>
      </c>
      <c r="Q432" s="55" t="str">
        <f t="shared" si="4"/>
        <v>BPS Kota Jakarta Timur</v>
      </c>
      <c r="R432" s="55" t="str">
        <f t="shared" si="56"/>
        <v>#REF!</v>
      </c>
      <c r="S432" s="55" t="str">
        <f t="shared" ref="S432:T432" si="440">S431</f>
        <v>15 Juni sampai dengan 31 Agustus 2026</v>
      </c>
      <c r="T432" s="55" t="str">
        <f t="shared" si="440"/>
        <v>31 Agustus 2026</v>
      </c>
      <c r="U432" s="59" t="str">
        <f>VLOOKUP(G432,'MITRA (REFERENSI)'!$A:$Z,17,FALSE)</f>
        <v>karkartinah323@gmail.com</v>
      </c>
      <c r="V432" s="59" t="str">
        <f>VLOOKUP(G432,'MITRA (REFERENSI)'!$A:$Z,11,FALSE)</f>
        <v>Pr</v>
      </c>
      <c r="W432" s="60"/>
      <c r="X432" s="61" t="s">
        <v>7083</v>
      </c>
      <c r="Y432" s="64" t="s">
        <v>4877</v>
      </c>
      <c r="Z432" s="62"/>
      <c r="AA432" s="63"/>
      <c r="AB432" s="62"/>
      <c r="AC432" s="62"/>
      <c r="AD432" s="62"/>
      <c r="AE432" s="62"/>
      <c r="AF432" s="62"/>
      <c r="AG432" s="72"/>
      <c r="AH432" s="72"/>
      <c r="AI432" s="72"/>
      <c r="AJ432" s="72"/>
      <c r="AK432" s="59" t="str">
        <f>VLOOKUP(G432,'MITRA (REFERENSI)'!$A:$Z,5,FALSE)</f>
        <v>Jl Raya Setu Rt 05/01 No 64</v>
      </c>
      <c r="AL432" s="59" t="str">
        <f>VLOOKUP(G432,'MITRA (REFERENSI)'!$A:$Z,13,FALSE)</f>
        <v>Kader PKK / Karang Taruna / Kader Lainnya</v>
      </c>
      <c r="AM432" s="59" t="str">
        <f>VLOOKUP(G432,'MITRA (REFERENSI)'!$A:$Z,14,FALSE)</f>
        <v/>
      </c>
    </row>
    <row r="433" ht="15.75" customHeight="1">
      <c r="A433" s="53" t="s">
        <v>5495</v>
      </c>
      <c r="B433" s="54">
        <v>1.0</v>
      </c>
      <c r="C433" s="54" t="s">
        <v>4920</v>
      </c>
      <c r="D433" s="55" t="str">
        <f t="shared" si="1"/>
        <v>1O</v>
      </c>
      <c r="E433" s="55" t="str">
        <f>VLOOKUP(D433,'KELAS (REFERENSI)'!$E$1:$J$68,6,FALSE)</f>
        <v>PARK</v>
      </c>
      <c r="F433" s="56" t="str">
        <f t="shared" si="2"/>
        <v>PETUGAS.0432/SPK/SE/PML/3172/2026</v>
      </c>
      <c r="G433" s="61" t="s">
        <v>2066</v>
      </c>
      <c r="H433" s="56" t="str">
        <f>VLOOKUP(G433,'MITRA (REFERENSI)'!$A:$Z,16,FALSE)</f>
        <v>317222010102</v>
      </c>
      <c r="I433" s="56" t="str">
        <f>VLOOKUP(G433,'MITRA (REFERENSI)'!$A:$Z,25,FALSE)</f>
        <v>Kader PKK / Karang Taruna / Kader Lainnya</v>
      </c>
      <c r="J433" s="55" t="str">
        <f>VLOOKUP(G433,'MITRA (REFERENSI)'!$A:$Z,26,FALSE)</f>
        <v>#REF!</v>
      </c>
      <c r="K433" s="55" t="str">
        <f>VLOOKUP(G433,'MITRA (REFERENSI)'!$A:$Z,15,FALSE)</f>
        <v>+62 812-8704-469</v>
      </c>
      <c r="L433" s="55" t="str">
        <f>VLOOKUP(G433,'MITRA (REFERENSI)'!$A:$Z,15,FALSE)</f>
        <v>+62 812-8704-469</v>
      </c>
      <c r="M433" s="55" t="str">
        <f>IF(B433=1,'KELAS (REFERENSI)'!M433,IF(B433=2,'KELAS (REFERENSI)'!M448,IF(B433=3,'KELAS (REFERENSI)'!M463,IF(B433=4,'KELAS (REFERENSI)'!M478,""))))</f>
        <v/>
      </c>
      <c r="N433" s="55" t="str">
        <f>IF(B433=1,'KELAS (REFERENSI)'!N433,IF(B433=2,'KELAS (REFERENSI)'!N448,IF(B433=3,'KELAS (REFERENSI)'!N463,IF(B433=4,'KELAS (REFERENSI)'!N478,""))))</f>
        <v/>
      </c>
      <c r="O433" s="55" t="str">
        <f>IF(B433=1,'KELAS (REFERENSI)'!O433,IF(B433=2,'KELAS (REFERENSI)'!O448,IF(B433=3,'KELAS (REFERENSI)'!O463,IF(B433=4,'KELAS (REFERENSI)'!O478,""))))</f>
        <v/>
      </c>
      <c r="P433" s="55" t="str">
        <f>IF(B433=1,'KELAS (REFERENSI)'!P433,IF(B433=2,'KELAS (REFERENSI)'!P448,IF(B433=3,'KELAS (REFERENSI)'!P463,IF(B433=4,'KELAS (REFERENSI)'!P478,""))))</f>
        <v/>
      </c>
      <c r="Q433" s="55" t="str">
        <f t="shared" si="4"/>
        <v>BPS Kota Jakarta Timur</v>
      </c>
      <c r="R433" s="55" t="str">
        <f t="shared" si="56"/>
        <v>#REF!</v>
      </c>
      <c r="S433" s="55" t="str">
        <f t="shared" ref="S433:T433" si="441">S432</f>
        <v>15 Juni sampai dengan 31 Agustus 2026</v>
      </c>
      <c r="T433" s="55" t="str">
        <f t="shared" si="441"/>
        <v>31 Agustus 2026</v>
      </c>
      <c r="U433" s="59" t="str">
        <f>VLOOKUP(G433,'MITRA (REFERENSI)'!$A:$Z,17,FALSE)</f>
        <v>ellacomariah@gmail.com</v>
      </c>
      <c r="V433" s="59" t="str">
        <f>VLOOKUP(G433,'MITRA (REFERENSI)'!$A:$Z,11,FALSE)</f>
        <v>Pr</v>
      </c>
      <c r="W433" s="60"/>
      <c r="X433" s="61" t="s">
        <v>7084</v>
      </c>
      <c r="Y433" s="64" t="s">
        <v>4877</v>
      </c>
      <c r="Z433" s="62"/>
      <c r="AA433" s="63"/>
      <c r="AB433" s="62"/>
      <c r="AC433" s="62"/>
      <c r="AD433" s="62"/>
      <c r="AE433" s="62"/>
      <c r="AF433" s="62"/>
      <c r="AG433" s="72"/>
      <c r="AH433" s="72"/>
      <c r="AI433" s="72"/>
      <c r="AJ433" s="72"/>
      <c r="AK433" s="59" t="str">
        <f>VLOOKUP(G433,'MITRA (REFERENSI)'!$A:$Z,5,FALSE)</f>
        <v>JL. BASUKI NO.79 RT 005/006</v>
      </c>
      <c r="AL433" s="59" t="str">
        <f>VLOOKUP(G433,'MITRA (REFERENSI)'!$A:$Z,13,FALSE)</f>
        <v>Kader PKK / Karang Taruna / Kader Lainnya</v>
      </c>
      <c r="AM433" s="59" t="str">
        <f>VLOOKUP(G433,'MITRA (REFERENSI)'!$A:$Z,14,FALSE)</f>
        <v/>
      </c>
    </row>
    <row r="434" ht="15.75" customHeight="1">
      <c r="A434" s="53" t="s">
        <v>5496</v>
      </c>
      <c r="B434" s="54">
        <v>1.0</v>
      </c>
      <c r="C434" s="54" t="s">
        <v>4920</v>
      </c>
      <c r="D434" s="55" t="str">
        <f t="shared" si="1"/>
        <v>1O</v>
      </c>
      <c r="E434" s="55" t="str">
        <f>VLOOKUP(D434,'KELAS (REFERENSI)'!$E$1:$J$68,6,FALSE)</f>
        <v>PARK</v>
      </c>
      <c r="F434" s="56" t="str">
        <f t="shared" si="2"/>
        <v>PETUGAS.0433/SPK/SE/PML/3172/2026</v>
      </c>
      <c r="G434" s="61" t="s">
        <v>2211</v>
      </c>
      <c r="H434" s="56" t="str">
        <f>VLOOKUP(G434,'MITRA (REFERENSI)'!$A:$Z,16,FALSE)</f>
        <v>317222010099</v>
      </c>
      <c r="I434" s="56" t="str">
        <f>VLOOKUP(G434,'MITRA (REFERENSI)'!$A:$Z,25,FALSE)</f>
        <v>Kader PKK / Karang Taruna / Kader Lainnya</v>
      </c>
      <c r="J434" s="55" t="str">
        <f>VLOOKUP(G434,'MITRA (REFERENSI)'!$A:$Z,26,FALSE)</f>
        <v>#REF!</v>
      </c>
      <c r="K434" s="55" t="str">
        <f>VLOOKUP(G434,'MITRA (REFERENSI)'!$A:$Z,15,FALSE)</f>
        <v>+62 882-1975-3359</v>
      </c>
      <c r="L434" s="55" t="str">
        <f>VLOOKUP(G434,'MITRA (REFERENSI)'!$A:$Z,15,FALSE)</f>
        <v>+62 882-1975-3359</v>
      </c>
      <c r="M434" s="55" t="str">
        <f>IF(B434=1,'KELAS (REFERENSI)'!M434,IF(B434=2,'KELAS (REFERENSI)'!M449,IF(B434=3,'KELAS (REFERENSI)'!M464,IF(B434=4,'KELAS (REFERENSI)'!M479,""))))</f>
        <v/>
      </c>
      <c r="N434" s="55" t="str">
        <f>IF(B434=1,'KELAS (REFERENSI)'!N434,IF(B434=2,'KELAS (REFERENSI)'!N449,IF(B434=3,'KELAS (REFERENSI)'!N464,IF(B434=4,'KELAS (REFERENSI)'!N479,""))))</f>
        <v/>
      </c>
      <c r="O434" s="55" t="str">
        <f>IF(B434=1,'KELAS (REFERENSI)'!O434,IF(B434=2,'KELAS (REFERENSI)'!O449,IF(B434=3,'KELAS (REFERENSI)'!O464,IF(B434=4,'KELAS (REFERENSI)'!O479,""))))</f>
        <v/>
      </c>
      <c r="P434" s="55" t="str">
        <f>IF(B434=1,'KELAS (REFERENSI)'!P434,IF(B434=2,'KELAS (REFERENSI)'!P449,IF(B434=3,'KELAS (REFERENSI)'!P464,IF(B434=4,'KELAS (REFERENSI)'!P479,""))))</f>
        <v/>
      </c>
      <c r="Q434" s="55" t="str">
        <f t="shared" si="4"/>
        <v>BPS Kota Jakarta Timur</v>
      </c>
      <c r="R434" s="55" t="str">
        <f t="shared" si="56"/>
        <v>#REF!</v>
      </c>
      <c r="S434" s="55" t="str">
        <f t="shared" ref="S434:T434" si="442">S433</f>
        <v>15 Juni sampai dengan 31 Agustus 2026</v>
      </c>
      <c r="T434" s="55" t="str">
        <f t="shared" si="442"/>
        <v>31 Agustus 2026</v>
      </c>
      <c r="U434" s="59" t="str">
        <f>VLOOKUP(G434,'MITRA (REFERENSI)'!$A:$Z,17,FALSE)</f>
        <v>marcelina.mea@gmail.com</v>
      </c>
      <c r="V434" s="59" t="str">
        <f>VLOOKUP(G434,'MITRA (REFERENSI)'!$A:$Z,11,FALSE)</f>
        <v>Pr</v>
      </c>
      <c r="W434" s="60"/>
      <c r="X434" s="61" t="s">
        <v>7083</v>
      </c>
      <c r="Y434" s="64" t="s">
        <v>4877</v>
      </c>
      <c r="Z434" s="62"/>
      <c r="AA434" s="63"/>
      <c r="AB434" s="62"/>
      <c r="AC434" s="62"/>
      <c r="AD434" s="62"/>
      <c r="AE434" s="62"/>
      <c r="AF434" s="62"/>
      <c r="AG434" s="72"/>
      <c r="AH434" s="72"/>
      <c r="AI434" s="72"/>
      <c r="AJ434" s="72"/>
      <c r="AK434" s="59" t="str">
        <f>VLOOKUP(G434,'MITRA (REFERENSI)'!$A:$Z,5,FALSE)</f>
        <v>Jl. Sepakat 10 Rt 06 RW 01</v>
      </c>
      <c r="AL434" s="59" t="str">
        <f>VLOOKUP(G434,'MITRA (REFERENSI)'!$A:$Z,13,FALSE)</f>
        <v>Kader PKK / Karang Taruna / Kader Lainnya</v>
      </c>
      <c r="AM434" s="59" t="str">
        <f>VLOOKUP(G434,'MITRA (REFERENSI)'!$A:$Z,14,FALSE)</f>
        <v/>
      </c>
    </row>
    <row r="435" ht="15.75" customHeight="1">
      <c r="A435" s="53" t="s">
        <v>5497</v>
      </c>
      <c r="B435" s="54">
        <v>1.0</v>
      </c>
      <c r="C435" s="54" t="s">
        <v>4920</v>
      </c>
      <c r="D435" s="55" t="str">
        <f t="shared" si="1"/>
        <v>1O</v>
      </c>
      <c r="E435" s="55" t="str">
        <f>VLOOKUP(D435,'KELAS (REFERENSI)'!$E$1:$J$68,6,FALSE)</f>
        <v>PARK</v>
      </c>
      <c r="F435" s="56" t="str">
        <f t="shared" si="2"/>
        <v>PETUGAS.0434/SPK/SE/PML/3172/2026</v>
      </c>
      <c r="G435" s="61" t="s">
        <v>4746</v>
      </c>
      <c r="H435" s="56" t="str">
        <f>VLOOKUP(G435,'MITRA (REFERENSI)'!$A:$Z,16,FALSE)</f>
        <v>317222010072</v>
      </c>
      <c r="I435" s="56" t="str">
        <f>VLOOKUP(G435,'MITRA (REFERENSI)'!$A:$Z,25,FALSE)</f>
        <v>Kader PKK / Karang Taruna / Kader Lainnya</v>
      </c>
      <c r="J435" s="55" t="str">
        <f>VLOOKUP(G435,'MITRA (REFERENSI)'!$A:$Z,26,FALSE)</f>
        <v>#REF!</v>
      </c>
      <c r="K435" s="55" t="str">
        <f>VLOOKUP(G435,'MITRA (REFERENSI)'!$A:$Z,15,FALSE)</f>
        <v>+62 895-3266-80130</v>
      </c>
      <c r="L435" s="55" t="str">
        <f>VLOOKUP(G435,'MITRA (REFERENSI)'!$A:$Z,15,FALSE)</f>
        <v>+62 895-3266-80130</v>
      </c>
      <c r="M435" s="55" t="str">
        <f>IF(B435=1,'KELAS (REFERENSI)'!M435,IF(B435=2,'KELAS (REFERENSI)'!M450,IF(B435=3,'KELAS (REFERENSI)'!M465,IF(B435=4,'KELAS (REFERENSI)'!M480,""))))</f>
        <v/>
      </c>
      <c r="N435" s="55" t="str">
        <f>IF(B435=1,'KELAS (REFERENSI)'!N435,IF(B435=2,'KELAS (REFERENSI)'!N450,IF(B435=3,'KELAS (REFERENSI)'!N465,IF(B435=4,'KELAS (REFERENSI)'!N480,""))))</f>
        <v/>
      </c>
      <c r="O435" s="55" t="str">
        <f>IF(B435=1,'KELAS (REFERENSI)'!O435,IF(B435=2,'KELAS (REFERENSI)'!O450,IF(B435=3,'KELAS (REFERENSI)'!O465,IF(B435=4,'KELAS (REFERENSI)'!O480,""))))</f>
        <v/>
      </c>
      <c r="P435" s="55" t="str">
        <f>IF(B435=1,'KELAS (REFERENSI)'!P435,IF(B435=2,'KELAS (REFERENSI)'!P450,IF(B435=3,'KELAS (REFERENSI)'!P465,IF(B435=4,'KELAS (REFERENSI)'!P480,""))))</f>
        <v/>
      </c>
      <c r="Q435" s="55" t="str">
        <f t="shared" si="4"/>
        <v>BPS Kota Jakarta Timur</v>
      </c>
      <c r="R435" s="55" t="str">
        <f t="shared" si="56"/>
        <v>#REF!</v>
      </c>
      <c r="S435" s="55" t="str">
        <f t="shared" ref="S435:T435" si="443">S434</f>
        <v>15 Juni sampai dengan 31 Agustus 2026</v>
      </c>
      <c r="T435" s="55" t="str">
        <f t="shared" si="443"/>
        <v>31 Agustus 2026</v>
      </c>
      <c r="U435" s="59" t="str">
        <f>VLOOKUP(G435,'MITRA (REFERENSI)'!$A:$Z,17,FALSE)</f>
        <v>yunitarizkisari535@gmail.com</v>
      </c>
      <c r="V435" s="59" t="str">
        <f>VLOOKUP(G435,'MITRA (REFERENSI)'!$A:$Z,11,FALSE)</f>
        <v>Pr</v>
      </c>
      <c r="W435" s="60"/>
      <c r="X435" s="61" t="s">
        <v>7084</v>
      </c>
      <c r="Y435" s="64" t="s">
        <v>4877</v>
      </c>
      <c r="Z435" s="62"/>
      <c r="AA435" s="63"/>
      <c r="AB435" s="62"/>
      <c r="AC435" s="62"/>
      <c r="AD435" s="62"/>
      <c r="AE435" s="62"/>
      <c r="AF435" s="62"/>
      <c r="AG435" s="72"/>
      <c r="AH435" s="72"/>
      <c r="AI435" s="72"/>
      <c r="AJ435" s="72"/>
      <c r="AK435" s="59" t="str">
        <f>VLOOKUP(G435,'MITRA (REFERENSI)'!$A:$Z,5,FALSE)</f>
        <v>JL. PELATNAS PBSI NO. 10 RT 010/001</v>
      </c>
      <c r="AL435" s="59" t="str">
        <f>VLOOKUP(G435,'MITRA (REFERENSI)'!$A:$Z,13,FALSE)</f>
        <v>Kader PKK / Karang Taruna / Kader Lainnya</v>
      </c>
      <c r="AM435" s="59" t="str">
        <f>VLOOKUP(G435,'MITRA (REFERENSI)'!$A:$Z,14,FALSE)</f>
        <v/>
      </c>
    </row>
    <row r="436" ht="15.75" customHeight="1">
      <c r="A436" s="53" t="s">
        <v>5498</v>
      </c>
      <c r="B436" s="54">
        <v>1.0</v>
      </c>
      <c r="C436" s="54" t="s">
        <v>4920</v>
      </c>
      <c r="D436" s="55" t="str">
        <f t="shared" si="1"/>
        <v>1O</v>
      </c>
      <c r="E436" s="55" t="str">
        <f>VLOOKUP(D436,'KELAS (REFERENSI)'!$E$1:$J$68,6,FALSE)</f>
        <v>PARK</v>
      </c>
      <c r="F436" s="56" t="str">
        <f t="shared" si="2"/>
        <v>PETUGAS.0435/SPK/SE/PML/3172/2026</v>
      </c>
      <c r="G436" s="61" t="s">
        <v>4618</v>
      </c>
      <c r="H436" s="56" t="str">
        <f>VLOOKUP(G436,'MITRA (REFERENSI)'!$A:$Z,16,FALSE)</f>
        <v>317222010114</v>
      </c>
      <c r="I436" s="56" t="str">
        <f>VLOOKUP(G436,'MITRA (REFERENSI)'!$A:$Z,25,FALSE)</f>
        <v>Kader PKK / Karang Taruna / Kader Lainnya</v>
      </c>
      <c r="J436" s="55" t="str">
        <f>VLOOKUP(G436,'MITRA (REFERENSI)'!$A:$Z,26,FALSE)</f>
        <v>#REF!</v>
      </c>
      <c r="K436" s="55" t="str">
        <f>VLOOKUP(G436,'MITRA (REFERENSI)'!$A:$Z,15,FALSE)</f>
        <v>+62 882-1018-7372</v>
      </c>
      <c r="L436" s="55" t="str">
        <f>VLOOKUP(G436,'MITRA (REFERENSI)'!$A:$Z,15,FALSE)</f>
        <v>+62 882-1018-7372</v>
      </c>
      <c r="M436" s="55" t="str">
        <f>IF(B436=1,'KELAS (REFERENSI)'!M436,IF(B436=2,'KELAS (REFERENSI)'!M451,IF(B436=3,'KELAS (REFERENSI)'!M466,IF(B436=4,'KELAS (REFERENSI)'!M481,""))))</f>
        <v/>
      </c>
      <c r="N436" s="55" t="str">
        <f>IF(B436=1,'KELAS (REFERENSI)'!N436,IF(B436=2,'KELAS (REFERENSI)'!N451,IF(B436=3,'KELAS (REFERENSI)'!N466,IF(B436=4,'KELAS (REFERENSI)'!N481,""))))</f>
        <v/>
      </c>
      <c r="O436" s="55" t="str">
        <f>IF(B436=1,'KELAS (REFERENSI)'!O436,IF(B436=2,'KELAS (REFERENSI)'!O451,IF(B436=3,'KELAS (REFERENSI)'!O466,IF(B436=4,'KELAS (REFERENSI)'!O481,""))))</f>
        <v/>
      </c>
      <c r="P436" s="55" t="str">
        <f>IF(B436=1,'KELAS (REFERENSI)'!P436,IF(B436=2,'KELAS (REFERENSI)'!P451,IF(B436=3,'KELAS (REFERENSI)'!P466,IF(B436=4,'KELAS (REFERENSI)'!P481,""))))</f>
        <v/>
      </c>
      <c r="Q436" s="55" t="str">
        <f t="shared" si="4"/>
        <v>BPS Kota Jakarta Timur</v>
      </c>
      <c r="R436" s="55" t="str">
        <f t="shared" si="56"/>
        <v>#REF!</v>
      </c>
      <c r="S436" s="55" t="str">
        <f t="shared" ref="S436:T436" si="444">S435</f>
        <v>15 Juni sampai dengan 31 Agustus 2026</v>
      </c>
      <c r="T436" s="55" t="str">
        <f t="shared" si="444"/>
        <v>31 Agustus 2026</v>
      </c>
      <c r="U436" s="59" t="str">
        <f>VLOOKUP(G436,'MITRA (REFERENSI)'!$A:$Z,17,FALSE)</f>
        <v>yanihsarip1@gmail.com</v>
      </c>
      <c r="V436" s="59" t="str">
        <f>VLOOKUP(G436,'MITRA (REFERENSI)'!$A:$Z,11,FALSE)</f>
        <v>Pr</v>
      </c>
      <c r="W436" s="60"/>
      <c r="X436" s="61" t="s">
        <v>7084</v>
      </c>
      <c r="Y436" s="64" t="s">
        <v>4877</v>
      </c>
      <c r="Z436" s="62"/>
      <c r="AA436" s="63"/>
      <c r="AB436" s="62"/>
      <c r="AC436" s="62"/>
      <c r="AD436" s="62"/>
      <c r="AE436" s="62"/>
      <c r="AF436" s="62"/>
      <c r="AG436" s="72"/>
      <c r="AH436" s="72"/>
      <c r="AI436" s="72"/>
      <c r="AJ436" s="72"/>
      <c r="AK436" s="59" t="str">
        <f>VLOOKUP(G436,'MITRA (REFERENSI)'!$A:$Z,5,FALSE)</f>
        <v>Jalan tengki RT 10 RW 003 No 40</v>
      </c>
      <c r="AL436" s="59" t="str">
        <f>VLOOKUP(G436,'MITRA (REFERENSI)'!$A:$Z,13,FALSE)</f>
        <v>Kader PKK / Karang Taruna / Kader Lainnya</v>
      </c>
      <c r="AM436" s="59" t="str">
        <f>VLOOKUP(G436,'MITRA (REFERENSI)'!$A:$Z,14,FALSE)</f>
        <v/>
      </c>
    </row>
    <row r="437" ht="15.75" customHeight="1">
      <c r="A437" s="53" t="s">
        <v>5499</v>
      </c>
      <c r="B437" s="54">
        <v>1.0</v>
      </c>
      <c r="C437" s="54" t="s">
        <v>4920</v>
      </c>
      <c r="D437" s="55" t="str">
        <f t="shared" si="1"/>
        <v>1O</v>
      </c>
      <c r="E437" s="55" t="str">
        <f>VLOOKUP(D437,'KELAS (REFERENSI)'!$E$1:$J$68,6,FALSE)</f>
        <v>PARK</v>
      </c>
      <c r="F437" s="56" t="str">
        <f t="shared" si="2"/>
        <v>PETUGAS.0436/SPK/SE/PML/3172/2026</v>
      </c>
      <c r="G437" s="61" t="s">
        <v>820</v>
      </c>
      <c r="H437" s="56" t="str">
        <f>VLOOKUP(G437,'MITRA (REFERENSI)'!$A:$Z,16,FALSE)</f>
        <v>317222010126</v>
      </c>
      <c r="I437" s="56" t="str">
        <f>VLOOKUP(G437,'MITRA (REFERENSI)'!$A:$Z,25,FALSE)</f>
        <v>Mengurus Rumah Tangga</v>
      </c>
      <c r="J437" s="55" t="str">
        <f>VLOOKUP(G437,'MITRA (REFERENSI)'!$A:$Z,26,FALSE)</f>
        <v>#REF!</v>
      </c>
      <c r="K437" s="55" t="str">
        <f>VLOOKUP(G437,'MITRA (REFERENSI)'!$A:$Z,15,FALSE)</f>
        <v>+62 812-8329-6780</v>
      </c>
      <c r="L437" s="55" t="str">
        <f>VLOOKUP(G437,'MITRA (REFERENSI)'!$A:$Z,15,FALSE)</f>
        <v>+62 812-8329-6780</v>
      </c>
      <c r="M437" s="55" t="str">
        <f>IF(B437=1,'KELAS (REFERENSI)'!M437,IF(B437=2,'KELAS (REFERENSI)'!M452,IF(B437=3,'KELAS (REFERENSI)'!M467,IF(B437=4,'KELAS (REFERENSI)'!M482,""))))</f>
        <v/>
      </c>
      <c r="N437" s="55" t="str">
        <f>IF(B437=1,'KELAS (REFERENSI)'!N437,IF(B437=2,'KELAS (REFERENSI)'!N452,IF(B437=3,'KELAS (REFERENSI)'!N467,IF(B437=4,'KELAS (REFERENSI)'!N482,""))))</f>
        <v/>
      </c>
      <c r="O437" s="55" t="str">
        <f>IF(B437=1,'KELAS (REFERENSI)'!O437,IF(B437=2,'KELAS (REFERENSI)'!O452,IF(B437=3,'KELAS (REFERENSI)'!O467,IF(B437=4,'KELAS (REFERENSI)'!O482,""))))</f>
        <v/>
      </c>
      <c r="P437" s="55" t="str">
        <f>IF(B437=1,'KELAS (REFERENSI)'!P437,IF(B437=2,'KELAS (REFERENSI)'!P452,IF(B437=3,'KELAS (REFERENSI)'!P467,IF(B437=4,'KELAS (REFERENSI)'!P482,""))))</f>
        <v/>
      </c>
      <c r="Q437" s="55" t="str">
        <f t="shared" si="4"/>
        <v>BPS Kota Jakarta Timur</v>
      </c>
      <c r="R437" s="55" t="str">
        <f t="shared" si="56"/>
        <v>#REF!</v>
      </c>
      <c r="S437" s="55" t="str">
        <f t="shared" ref="S437:T437" si="445">S436</f>
        <v>15 Juni sampai dengan 31 Agustus 2026</v>
      </c>
      <c r="T437" s="55" t="str">
        <f t="shared" si="445"/>
        <v>31 Agustus 2026</v>
      </c>
      <c r="U437" s="59" t="str">
        <f>VLOOKUP(G437,'MITRA (REFERENSI)'!$A:$Z,17,FALSE)</f>
        <v>dessy120687@gmail.com</v>
      </c>
      <c r="V437" s="59" t="str">
        <f>VLOOKUP(G437,'MITRA (REFERENSI)'!$A:$Z,11,FALSE)</f>
        <v>Pr</v>
      </c>
      <c r="W437" s="60"/>
      <c r="X437" s="61" t="s">
        <v>7084</v>
      </c>
      <c r="Y437" s="64" t="s">
        <v>4877</v>
      </c>
      <c r="Z437" s="62"/>
      <c r="AA437" s="63"/>
      <c r="AB437" s="62"/>
      <c r="AC437" s="62"/>
      <c r="AD437" s="62"/>
      <c r="AE437" s="62"/>
      <c r="AF437" s="62"/>
      <c r="AG437" s="72"/>
      <c r="AH437" s="72"/>
      <c r="AI437" s="72"/>
      <c r="AJ437" s="72"/>
      <c r="AK437" s="59" t="str">
        <f>VLOOKUP(G437,'MITRA (REFERENSI)'!$A:$Z,5,FALSE)</f>
        <v>Jl. Masjid al umar 2 rt 003/012</v>
      </c>
      <c r="AL437" s="59" t="str">
        <f>VLOOKUP(G437,'MITRA (REFERENSI)'!$A:$Z,13,FALSE)</f>
        <v>Mengurus Rumah Tangga</v>
      </c>
      <c r="AM437" s="59" t="str">
        <f>VLOOKUP(G437,'MITRA (REFERENSI)'!$A:$Z,14,FALSE)</f>
        <v/>
      </c>
    </row>
    <row r="438" ht="15.75" customHeight="1">
      <c r="A438" s="53" t="s">
        <v>5500</v>
      </c>
      <c r="B438" s="54">
        <v>1.0</v>
      </c>
      <c r="C438" s="54" t="s">
        <v>4920</v>
      </c>
      <c r="D438" s="55" t="str">
        <f t="shared" si="1"/>
        <v>1O</v>
      </c>
      <c r="E438" s="55" t="str">
        <f>VLOOKUP(D438,'KELAS (REFERENSI)'!$E$1:$J$68,6,FALSE)</f>
        <v>PARK</v>
      </c>
      <c r="F438" s="56" t="str">
        <f t="shared" si="2"/>
        <v>PETUGAS.0437/SPK/SE/PML/3172/2026</v>
      </c>
      <c r="G438" s="61" t="s">
        <v>2193</v>
      </c>
      <c r="H438" s="56" t="str">
        <f>VLOOKUP(G438,'MITRA (REFERENSI)'!$A:$Z,16,FALSE)</f>
        <v>317222010059</v>
      </c>
      <c r="I438" s="56" t="str">
        <f>VLOOKUP(G438,'MITRA (REFERENSI)'!$A:$Z,25,FALSE)</f>
        <v>Kader PKK / Karang Taruna / Kader Lainnya</v>
      </c>
      <c r="J438" s="55" t="str">
        <f>VLOOKUP(G438,'MITRA (REFERENSI)'!$A:$Z,26,FALSE)</f>
        <v>#REF!</v>
      </c>
      <c r="K438" s="55" t="str">
        <f>VLOOKUP(G438,'MITRA (REFERENSI)'!$A:$Z,15,FALSE)</f>
        <v>+62 813-8263-9473</v>
      </c>
      <c r="L438" s="55" t="str">
        <f>VLOOKUP(G438,'MITRA (REFERENSI)'!$A:$Z,15,FALSE)</f>
        <v>+62 813-8263-9473</v>
      </c>
      <c r="M438" s="55" t="str">
        <f>IF(B438=1,'KELAS (REFERENSI)'!M438,IF(B438=2,'KELAS (REFERENSI)'!M453,IF(B438=3,'KELAS (REFERENSI)'!M468,IF(B438=4,'KELAS (REFERENSI)'!M483,""))))</f>
        <v/>
      </c>
      <c r="N438" s="55" t="str">
        <f>IF(B438=1,'KELAS (REFERENSI)'!N438,IF(B438=2,'KELAS (REFERENSI)'!N453,IF(B438=3,'KELAS (REFERENSI)'!N468,IF(B438=4,'KELAS (REFERENSI)'!N483,""))))</f>
        <v/>
      </c>
      <c r="O438" s="55" t="str">
        <f>IF(B438=1,'KELAS (REFERENSI)'!O438,IF(B438=2,'KELAS (REFERENSI)'!O453,IF(B438=3,'KELAS (REFERENSI)'!O468,IF(B438=4,'KELAS (REFERENSI)'!O483,""))))</f>
        <v/>
      </c>
      <c r="P438" s="55" t="str">
        <f>IF(B438=1,'KELAS (REFERENSI)'!P438,IF(B438=2,'KELAS (REFERENSI)'!P453,IF(B438=3,'KELAS (REFERENSI)'!P468,IF(B438=4,'KELAS (REFERENSI)'!P483,""))))</f>
        <v/>
      </c>
      <c r="Q438" s="55" t="str">
        <f t="shared" si="4"/>
        <v>BPS Kota Jakarta Timur</v>
      </c>
      <c r="R438" s="55" t="str">
        <f t="shared" si="56"/>
        <v>#REF!</v>
      </c>
      <c r="S438" s="55" t="str">
        <f t="shared" ref="S438:T438" si="446">S437</f>
        <v>15 Juni sampai dengan 31 Agustus 2026</v>
      </c>
      <c r="T438" s="55" t="str">
        <f t="shared" si="446"/>
        <v>31 Agustus 2026</v>
      </c>
      <c r="U438" s="59" t="str">
        <f>VLOOKUP(G438,'MITRA (REFERENSI)'!$A:$Z,17,FALSE)</f>
        <v>minimanja18@gmail.com</v>
      </c>
      <c r="V438" s="59" t="str">
        <f>VLOOKUP(G438,'MITRA (REFERENSI)'!$A:$Z,11,FALSE)</f>
        <v>Pr</v>
      </c>
      <c r="W438" s="60"/>
      <c r="X438" s="61" t="s">
        <v>7084</v>
      </c>
      <c r="Y438" s="64" t="s">
        <v>4877</v>
      </c>
      <c r="Z438" s="62"/>
      <c r="AA438" s="63"/>
      <c r="AB438" s="62"/>
      <c r="AC438" s="62"/>
      <c r="AD438" s="62"/>
      <c r="AE438" s="62"/>
      <c r="AF438" s="62"/>
      <c r="AG438" s="72"/>
      <c r="AH438" s="72"/>
      <c r="AI438" s="72"/>
      <c r="AJ438" s="72"/>
      <c r="AK438" s="59" t="str">
        <f>VLOOKUP(G438,'MITRA (REFERENSI)'!$A:$Z,5,FALSE)</f>
        <v>JL. KUPU-KUPU NO.2</v>
      </c>
      <c r="AL438" s="59" t="str">
        <f>VLOOKUP(G438,'MITRA (REFERENSI)'!$A:$Z,13,FALSE)</f>
        <v>Kader PKK / Karang Taruna / Kader Lainnya</v>
      </c>
      <c r="AM438" s="59" t="str">
        <f>VLOOKUP(G438,'MITRA (REFERENSI)'!$A:$Z,14,FALSE)</f>
        <v/>
      </c>
    </row>
    <row r="439" ht="15.75" customHeight="1">
      <c r="A439" s="53" t="s">
        <v>5501</v>
      </c>
      <c r="B439" s="54">
        <v>1.0</v>
      </c>
      <c r="C439" s="54" t="s">
        <v>4920</v>
      </c>
      <c r="D439" s="55" t="str">
        <f t="shared" si="1"/>
        <v>1O</v>
      </c>
      <c r="E439" s="55" t="str">
        <f>VLOOKUP(D439,'KELAS (REFERENSI)'!$E$1:$J$68,6,FALSE)</f>
        <v>PARK</v>
      </c>
      <c r="F439" s="56" t="str">
        <f t="shared" si="2"/>
        <v>PETUGAS.0438/SPK/SE/PML/3172/2026</v>
      </c>
      <c r="G439" s="61" t="s">
        <v>4145</v>
      </c>
      <c r="H439" s="56" t="str">
        <f>VLOOKUP(G439,'MITRA (REFERENSI)'!$A:$Z,16,FALSE)</f>
        <v>317222040013</v>
      </c>
      <c r="I439" s="56" t="str">
        <f>VLOOKUP(G439,'MITRA (REFERENSI)'!$A:$Z,25,FALSE)</f>
        <v>Kader PKK / Karang Taruna / Kader Lainnya</v>
      </c>
      <c r="J439" s="55" t="str">
        <f>VLOOKUP(G439,'MITRA (REFERENSI)'!$A:$Z,26,FALSE)</f>
        <v>#REF!</v>
      </c>
      <c r="K439" s="55" t="str">
        <f>VLOOKUP(G439,'MITRA (REFERENSI)'!$A:$Z,15,FALSE)</f>
        <v>+62 856-5729-9022</v>
      </c>
      <c r="L439" s="55" t="str">
        <f>VLOOKUP(G439,'MITRA (REFERENSI)'!$A:$Z,15,FALSE)</f>
        <v>+62 856-5729-9022</v>
      </c>
      <c r="M439" s="55" t="str">
        <f>IF(B439=1,'KELAS (REFERENSI)'!M439,IF(B439=2,'KELAS (REFERENSI)'!M454,IF(B439=3,'KELAS (REFERENSI)'!M469,IF(B439=4,'KELAS (REFERENSI)'!M484,""))))</f>
        <v/>
      </c>
      <c r="N439" s="55" t="str">
        <f>IF(B439=1,'KELAS (REFERENSI)'!N439,IF(B439=2,'KELAS (REFERENSI)'!N454,IF(B439=3,'KELAS (REFERENSI)'!N469,IF(B439=4,'KELAS (REFERENSI)'!N484,""))))</f>
        <v/>
      </c>
      <c r="O439" s="55" t="str">
        <f>IF(B439=1,'KELAS (REFERENSI)'!O439,IF(B439=2,'KELAS (REFERENSI)'!O454,IF(B439=3,'KELAS (REFERENSI)'!O469,IF(B439=4,'KELAS (REFERENSI)'!O484,""))))</f>
        <v/>
      </c>
      <c r="P439" s="55" t="str">
        <f>IF(B439=1,'KELAS (REFERENSI)'!P439,IF(B439=2,'KELAS (REFERENSI)'!P454,IF(B439=3,'KELAS (REFERENSI)'!P469,IF(B439=4,'KELAS (REFERENSI)'!P484,""))))</f>
        <v/>
      </c>
      <c r="Q439" s="55" t="str">
        <f t="shared" si="4"/>
        <v>BPS Kota Jakarta Timur</v>
      </c>
      <c r="R439" s="55" t="str">
        <f t="shared" si="56"/>
        <v>#REF!</v>
      </c>
      <c r="S439" s="55" t="str">
        <f t="shared" ref="S439:T439" si="447">S438</f>
        <v>15 Juni sampai dengan 31 Agustus 2026</v>
      </c>
      <c r="T439" s="55" t="str">
        <f t="shared" si="447"/>
        <v>31 Agustus 2026</v>
      </c>
      <c r="U439" s="59" t="str">
        <f>VLOOKUP(G439,'MITRA (REFERENSI)'!$A:$Z,17,FALSE)</f>
        <v>suizdiwati18@gmail.com</v>
      </c>
      <c r="V439" s="59" t="str">
        <f>VLOOKUP(G439,'MITRA (REFERENSI)'!$A:$Z,11,FALSE)</f>
        <v>Pr</v>
      </c>
      <c r="W439" s="60"/>
      <c r="X439" s="61" t="s">
        <v>7083</v>
      </c>
      <c r="Y439" s="64" t="s">
        <v>4877</v>
      </c>
      <c r="Z439" s="62"/>
      <c r="AA439" s="63"/>
      <c r="AB439" s="62"/>
      <c r="AC439" s="62"/>
      <c r="AD439" s="62"/>
      <c r="AE439" s="62"/>
      <c r="AF439" s="62"/>
      <c r="AG439" s="72"/>
      <c r="AH439" s="72"/>
      <c r="AI439" s="72"/>
      <c r="AJ439" s="72"/>
      <c r="AK439" s="59" t="str">
        <f>VLOOKUP(G439,'MITRA (REFERENSI)'!$A:$Z,5,FALSE)</f>
        <v>Jl.botin gg.botin 1 rt.007/004 No.106</v>
      </c>
      <c r="AL439" s="59" t="str">
        <f>VLOOKUP(G439,'MITRA (REFERENSI)'!$A:$Z,13,FALSE)</f>
        <v>Kader PKK / Karang Taruna / Kader Lainnya</v>
      </c>
      <c r="AM439" s="59" t="str">
        <f>VLOOKUP(G439,'MITRA (REFERENSI)'!$A:$Z,14,FALSE)</f>
        <v/>
      </c>
    </row>
    <row r="440" ht="15.75" customHeight="1">
      <c r="A440" s="53" t="s">
        <v>5502</v>
      </c>
      <c r="B440" s="54">
        <v>1.0</v>
      </c>
      <c r="C440" s="54" t="s">
        <v>4920</v>
      </c>
      <c r="D440" s="55" t="str">
        <f t="shared" si="1"/>
        <v>1O</v>
      </c>
      <c r="E440" s="55" t="str">
        <f>VLOOKUP(D440,'KELAS (REFERENSI)'!$E$1:$J$68,6,FALSE)</f>
        <v>PARK</v>
      </c>
      <c r="F440" s="56" t="str">
        <f t="shared" si="2"/>
        <v>PETUGAS.0439/SPK/SE/PML/3172/2026</v>
      </c>
      <c r="G440" s="61" t="s">
        <v>3412</v>
      </c>
      <c r="H440" s="56" t="str">
        <f>VLOOKUP(G440,'MITRA (REFERENSI)'!$A:$Z,16,FALSE)</f>
        <v>317222040017</v>
      </c>
      <c r="I440" s="56" t="str">
        <f>VLOOKUP(G440,'MITRA (REFERENSI)'!$A:$Z,25,FALSE)</f>
        <v>Mengurus Rumah Tangga</v>
      </c>
      <c r="J440" s="55" t="str">
        <f>VLOOKUP(G440,'MITRA (REFERENSI)'!$A:$Z,26,FALSE)</f>
        <v>#REF!</v>
      </c>
      <c r="K440" s="55" t="str">
        <f>VLOOKUP(G440,'MITRA (REFERENSI)'!$A:$Z,15,FALSE)</f>
        <v>+62 812-1337-8968</v>
      </c>
      <c r="L440" s="55" t="str">
        <f>VLOOKUP(G440,'MITRA (REFERENSI)'!$A:$Z,15,FALSE)</f>
        <v>+62 812-1337-8968</v>
      </c>
      <c r="M440" s="55" t="str">
        <f>IF(B440=1,'KELAS (REFERENSI)'!M440,IF(B440=2,'KELAS (REFERENSI)'!M455,IF(B440=3,'KELAS (REFERENSI)'!M470,IF(B440=4,'KELAS (REFERENSI)'!M485,""))))</f>
        <v/>
      </c>
      <c r="N440" s="55" t="str">
        <f>IF(B440=1,'KELAS (REFERENSI)'!N440,IF(B440=2,'KELAS (REFERENSI)'!N455,IF(B440=3,'KELAS (REFERENSI)'!N470,IF(B440=4,'KELAS (REFERENSI)'!N485,""))))</f>
        <v/>
      </c>
      <c r="O440" s="55" t="str">
        <f>IF(B440=1,'KELAS (REFERENSI)'!O440,IF(B440=2,'KELAS (REFERENSI)'!O455,IF(B440=3,'KELAS (REFERENSI)'!O470,IF(B440=4,'KELAS (REFERENSI)'!O485,""))))</f>
        <v/>
      </c>
      <c r="P440" s="55" t="str">
        <f>IF(B440=1,'KELAS (REFERENSI)'!P440,IF(B440=2,'KELAS (REFERENSI)'!P455,IF(B440=3,'KELAS (REFERENSI)'!P470,IF(B440=4,'KELAS (REFERENSI)'!P485,""))))</f>
        <v/>
      </c>
      <c r="Q440" s="55" t="str">
        <f t="shared" si="4"/>
        <v>BPS Kota Jakarta Timur</v>
      </c>
      <c r="R440" s="55" t="str">
        <f t="shared" si="56"/>
        <v>#REF!</v>
      </c>
      <c r="S440" s="55" t="str">
        <f t="shared" ref="S440:T440" si="448">S439</f>
        <v>15 Juni sampai dengan 31 Agustus 2026</v>
      </c>
      <c r="T440" s="55" t="str">
        <f t="shared" si="448"/>
        <v>31 Agustus 2026</v>
      </c>
      <c r="U440" s="59" t="str">
        <f>VLOOKUP(G440,'MITRA (REFERENSI)'!$A:$Z,17,FALSE)</f>
        <v>ririyeremia01@gmail.com</v>
      </c>
      <c r="V440" s="59" t="str">
        <f>VLOOKUP(G440,'MITRA (REFERENSI)'!$A:$Z,11,FALSE)</f>
        <v>Pr</v>
      </c>
      <c r="W440" s="60"/>
      <c r="X440" s="61" t="s">
        <v>7084</v>
      </c>
      <c r="Y440" s="64" t="s">
        <v>4877</v>
      </c>
      <c r="Z440" s="62"/>
      <c r="AA440" s="63"/>
      <c r="AB440" s="62"/>
      <c r="AC440" s="62"/>
      <c r="AD440" s="62"/>
      <c r="AE440" s="62"/>
      <c r="AF440" s="62"/>
      <c r="AG440" s="72"/>
      <c r="AH440" s="72"/>
      <c r="AI440" s="72"/>
      <c r="AJ440" s="72"/>
      <c r="AK440" s="59" t="str">
        <f>VLOOKUP(G440,'MITRA (REFERENSI)'!$A:$Z,5,FALSE)</f>
        <v>Jl swadaya IV RT 004 RW 005</v>
      </c>
      <c r="AL440" s="59" t="str">
        <f>VLOOKUP(G440,'MITRA (REFERENSI)'!$A:$Z,13,FALSE)</f>
        <v>Mengurus Rumah Tangga</v>
      </c>
      <c r="AM440" s="59" t="str">
        <f>VLOOKUP(G440,'MITRA (REFERENSI)'!$A:$Z,14,FALSE)</f>
        <v/>
      </c>
    </row>
    <row r="441" ht="15.75" customHeight="1">
      <c r="A441" s="53" t="s">
        <v>5503</v>
      </c>
      <c r="B441" s="54">
        <v>1.0</v>
      </c>
      <c r="C441" s="54" t="s">
        <v>4920</v>
      </c>
      <c r="D441" s="55" t="str">
        <f t="shared" si="1"/>
        <v>1O</v>
      </c>
      <c r="E441" s="55" t="str">
        <f>VLOOKUP(D441,'KELAS (REFERENSI)'!$E$1:$J$68,6,FALSE)</f>
        <v>PARK</v>
      </c>
      <c r="F441" s="56" t="str">
        <f t="shared" si="2"/>
        <v>PETUGAS.0440/SPK/SE/PML/3172/2026</v>
      </c>
      <c r="G441" s="61" t="s">
        <v>839</v>
      </c>
      <c r="H441" s="56" t="str">
        <f>VLOOKUP(G441,'MITRA (REFERENSI)'!$A:$Z,16,FALSE)</f>
        <v>317222040015</v>
      </c>
      <c r="I441" s="56" t="str">
        <f>VLOOKUP(G441,'MITRA (REFERENSI)'!$A:$Z,25,FALSE)</f>
        <v>Mengurus Rumah Tangga</v>
      </c>
      <c r="J441" s="55" t="str">
        <f>VLOOKUP(G441,'MITRA (REFERENSI)'!$A:$Z,26,FALSE)</f>
        <v>#REF!</v>
      </c>
      <c r="K441" s="55" t="str">
        <f>VLOOKUP(G441,'MITRA (REFERENSI)'!$A:$Z,15,FALSE)</f>
        <v>+62 882-9680-7309</v>
      </c>
      <c r="L441" s="55" t="str">
        <f>VLOOKUP(G441,'MITRA (REFERENSI)'!$A:$Z,15,FALSE)</f>
        <v>+62 882-9680-7309</v>
      </c>
      <c r="M441" s="55" t="str">
        <f>IF(B441=1,'KELAS (REFERENSI)'!M441,IF(B441=2,'KELAS (REFERENSI)'!M456,IF(B441=3,'KELAS (REFERENSI)'!M471,IF(B441=4,'KELAS (REFERENSI)'!M486,""))))</f>
        <v/>
      </c>
      <c r="N441" s="55" t="str">
        <f>IF(B441=1,'KELAS (REFERENSI)'!N441,IF(B441=2,'KELAS (REFERENSI)'!N456,IF(B441=3,'KELAS (REFERENSI)'!N471,IF(B441=4,'KELAS (REFERENSI)'!N486,""))))</f>
        <v/>
      </c>
      <c r="O441" s="55" t="str">
        <f>IF(B441=1,'KELAS (REFERENSI)'!O441,IF(B441=2,'KELAS (REFERENSI)'!O456,IF(B441=3,'KELAS (REFERENSI)'!O471,IF(B441=4,'KELAS (REFERENSI)'!O486,""))))</f>
        <v/>
      </c>
      <c r="P441" s="55" t="str">
        <f>IF(B441=1,'KELAS (REFERENSI)'!P441,IF(B441=2,'KELAS (REFERENSI)'!P456,IF(B441=3,'KELAS (REFERENSI)'!P471,IF(B441=4,'KELAS (REFERENSI)'!P486,""))))</f>
        <v/>
      </c>
      <c r="Q441" s="55" t="str">
        <f t="shared" si="4"/>
        <v>BPS Kota Jakarta Timur</v>
      </c>
      <c r="R441" s="55" t="str">
        <f t="shared" si="56"/>
        <v>#REF!</v>
      </c>
      <c r="S441" s="55" t="str">
        <f t="shared" ref="S441:T441" si="449">S440</f>
        <v>15 Juni sampai dengan 31 Agustus 2026</v>
      </c>
      <c r="T441" s="55" t="str">
        <f t="shared" si="449"/>
        <v>31 Agustus 2026</v>
      </c>
      <c r="U441" s="59" t="str">
        <f>VLOOKUP(G441,'MITRA (REFERENSI)'!$A:$Z,17,FALSE)</f>
        <v>desyarie89@gmail.com</v>
      </c>
      <c r="V441" s="59" t="str">
        <f>VLOOKUP(G441,'MITRA (REFERENSI)'!$A:$Z,11,FALSE)</f>
        <v>Pr</v>
      </c>
      <c r="W441" s="60"/>
      <c r="X441" s="61" t="s">
        <v>7083</v>
      </c>
      <c r="Y441" s="64" t="s">
        <v>4877</v>
      </c>
      <c r="Z441" s="62"/>
      <c r="AA441" s="63"/>
      <c r="AB441" s="62"/>
      <c r="AC441" s="62"/>
      <c r="AD441" s="62"/>
      <c r="AE441" s="62"/>
      <c r="AF441" s="62"/>
      <c r="AG441" s="72"/>
      <c r="AH441" s="72"/>
      <c r="AI441" s="72"/>
      <c r="AJ441" s="72"/>
      <c r="AK441" s="59" t="str">
        <f>VLOOKUP(G441,'MITRA (REFERENSI)'!$A:$Z,5,FALSE)</f>
        <v>jalan masjid al umar 2 rt003/012</v>
      </c>
      <c r="AL441" s="59" t="str">
        <f>VLOOKUP(G441,'MITRA (REFERENSI)'!$A:$Z,13,FALSE)</f>
        <v>Mengurus Rumah Tangga</v>
      </c>
      <c r="AM441" s="59" t="str">
        <f>VLOOKUP(G441,'MITRA (REFERENSI)'!$A:$Z,14,FALSE)</f>
        <v/>
      </c>
    </row>
    <row r="442" ht="15.75" customHeight="1">
      <c r="A442" s="53" t="s">
        <v>5504</v>
      </c>
      <c r="B442" s="54">
        <v>1.0</v>
      </c>
      <c r="C442" s="54" t="s">
        <v>4920</v>
      </c>
      <c r="D442" s="55" t="str">
        <f t="shared" si="1"/>
        <v>1O</v>
      </c>
      <c r="E442" s="55" t="str">
        <f>VLOOKUP(D442,'KELAS (REFERENSI)'!$E$1:$J$68,6,FALSE)</f>
        <v>PARK</v>
      </c>
      <c r="F442" s="56" t="str">
        <f t="shared" si="2"/>
        <v>PETUGAS.0441/SPK/SE/PML/3172/2026</v>
      </c>
      <c r="G442" s="61" t="s">
        <v>1775</v>
      </c>
      <c r="H442" s="56" t="str">
        <f>VLOOKUP(G442,'MITRA (REFERENSI)'!$A:$Z,16,FALSE)</f>
        <v>317222040016</v>
      </c>
      <c r="I442" s="56" t="str">
        <f>VLOOKUP(G442,'MITRA (REFERENSI)'!$A:$Z,25,FALSE)</f>
        <v>Mengurus Rumah Tangga</v>
      </c>
      <c r="J442" s="55" t="str">
        <f>VLOOKUP(G442,'MITRA (REFERENSI)'!$A:$Z,26,FALSE)</f>
        <v>#REF!</v>
      </c>
      <c r="K442" s="55" t="str">
        <f>VLOOKUP(G442,'MITRA (REFERENSI)'!$A:$Z,15,FALSE)</f>
        <v>+62 895-3213-92860</v>
      </c>
      <c r="L442" s="55" t="str">
        <f>VLOOKUP(G442,'MITRA (REFERENSI)'!$A:$Z,15,FALSE)</f>
        <v>+62 895-3213-92860</v>
      </c>
      <c r="M442" s="55" t="str">
        <f>IF(B442=1,'KELAS (REFERENSI)'!M442,IF(B442=2,'KELAS (REFERENSI)'!M457,IF(B442=3,'KELAS (REFERENSI)'!M472,IF(B442=4,'KELAS (REFERENSI)'!M487,""))))</f>
        <v/>
      </c>
      <c r="N442" s="55" t="str">
        <f>IF(B442=1,'KELAS (REFERENSI)'!N442,IF(B442=2,'KELAS (REFERENSI)'!N457,IF(B442=3,'KELAS (REFERENSI)'!N472,IF(B442=4,'KELAS (REFERENSI)'!N487,""))))</f>
        <v/>
      </c>
      <c r="O442" s="55" t="str">
        <f>IF(B442=1,'KELAS (REFERENSI)'!O442,IF(B442=2,'KELAS (REFERENSI)'!O457,IF(B442=3,'KELAS (REFERENSI)'!O472,IF(B442=4,'KELAS (REFERENSI)'!O487,""))))</f>
        <v/>
      </c>
      <c r="P442" s="55" t="str">
        <f>IF(B442=1,'KELAS (REFERENSI)'!P442,IF(B442=2,'KELAS (REFERENSI)'!P457,IF(B442=3,'KELAS (REFERENSI)'!P472,IF(B442=4,'KELAS (REFERENSI)'!P487,""))))</f>
        <v/>
      </c>
      <c r="Q442" s="55" t="str">
        <f t="shared" si="4"/>
        <v>BPS Kota Jakarta Timur</v>
      </c>
      <c r="R442" s="55" t="str">
        <f t="shared" si="56"/>
        <v>#REF!</v>
      </c>
      <c r="S442" s="55" t="str">
        <f t="shared" ref="S442:T442" si="450">S441</f>
        <v>15 Juni sampai dengan 31 Agustus 2026</v>
      </c>
      <c r="T442" s="55" t="str">
        <f t="shared" si="450"/>
        <v>31 Agustus 2026</v>
      </c>
      <c r="U442" s="59" t="str">
        <f>VLOOKUP(G442,'MITRA (REFERENSI)'!$A:$Z,17,FALSE)</f>
        <v>iisnuryanii20@gmail.com</v>
      </c>
      <c r="V442" s="59" t="str">
        <f>VLOOKUP(G442,'MITRA (REFERENSI)'!$A:$Z,11,FALSE)</f>
        <v>Pr</v>
      </c>
      <c r="W442" s="60"/>
      <c r="X442" s="61" t="s">
        <v>7084</v>
      </c>
      <c r="Y442" s="64" t="s">
        <v>4877</v>
      </c>
      <c r="Z442" s="62"/>
      <c r="AA442" s="63"/>
      <c r="AB442" s="62"/>
      <c r="AC442" s="62"/>
      <c r="AD442" s="62"/>
      <c r="AE442" s="62"/>
      <c r="AF442" s="62"/>
      <c r="AG442" s="72"/>
      <c r="AH442" s="72"/>
      <c r="AI442" s="72"/>
      <c r="AJ442" s="72"/>
      <c r="AK442" s="59" t="str">
        <f>VLOOKUP(G442,'MITRA (REFERENSI)'!$A:$Z,5,FALSE)</f>
        <v>jalan masjid al umar2 rt003/012</v>
      </c>
      <c r="AL442" s="59" t="str">
        <f>VLOOKUP(G442,'MITRA (REFERENSI)'!$A:$Z,13,FALSE)</f>
        <v>Mengurus Rumah Tangga</v>
      </c>
      <c r="AM442" s="59" t="str">
        <f>VLOOKUP(G442,'MITRA (REFERENSI)'!$A:$Z,14,FALSE)</f>
        <v/>
      </c>
    </row>
    <row r="443" ht="15.75" customHeight="1">
      <c r="A443" s="53" t="s">
        <v>5505</v>
      </c>
      <c r="B443" s="54">
        <v>1.0</v>
      </c>
      <c r="C443" s="54" t="s">
        <v>4920</v>
      </c>
      <c r="D443" s="55" t="str">
        <f t="shared" si="1"/>
        <v>1O</v>
      </c>
      <c r="E443" s="55" t="str">
        <f>VLOOKUP(D443,'KELAS (REFERENSI)'!$E$1:$J$68,6,FALSE)</f>
        <v>PARK</v>
      </c>
      <c r="F443" s="56" t="str">
        <f t="shared" si="2"/>
        <v>PETUGAS.0442/SPK/SE/PML/3172/2026</v>
      </c>
      <c r="G443" s="61" t="s">
        <v>1111</v>
      </c>
      <c r="H443" s="56" t="str">
        <f>VLOOKUP(G443,'MITRA (REFERENSI)'!$A:$Z,16,FALSE)</f>
        <v>317222070001</v>
      </c>
      <c r="I443" s="56" t="str">
        <f>VLOOKUP(G443,'MITRA (REFERENSI)'!$A:$Z,25,FALSE)</f>
        <v>-</v>
      </c>
      <c r="J443" s="55" t="str">
        <f>VLOOKUP(G443,'MITRA (REFERENSI)'!$A:$Z,26,FALSE)</f>
        <v>#REF!</v>
      </c>
      <c r="K443" s="55" t="str">
        <f>VLOOKUP(G443,'MITRA (REFERENSI)'!$A:$Z,15,FALSE)</f>
        <v>+62 877-8444-1967</v>
      </c>
      <c r="L443" s="55" t="str">
        <f>VLOOKUP(G443,'MITRA (REFERENSI)'!$A:$Z,15,FALSE)</f>
        <v>+62 877-8444-1967</v>
      </c>
      <c r="M443" s="55" t="str">
        <f>IF(B443=1,'KELAS (REFERENSI)'!M443,IF(B443=2,'KELAS (REFERENSI)'!M458,IF(B443=3,'KELAS (REFERENSI)'!M473,IF(B443=4,'KELAS (REFERENSI)'!M488,""))))</f>
        <v/>
      </c>
      <c r="N443" s="55" t="str">
        <f>IF(B443=1,'KELAS (REFERENSI)'!N443,IF(B443=2,'KELAS (REFERENSI)'!N458,IF(B443=3,'KELAS (REFERENSI)'!N473,IF(B443=4,'KELAS (REFERENSI)'!N488,""))))</f>
        <v/>
      </c>
      <c r="O443" s="55" t="str">
        <f>IF(B443=1,'KELAS (REFERENSI)'!O443,IF(B443=2,'KELAS (REFERENSI)'!O458,IF(B443=3,'KELAS (REFERENSI)'!O473,IF(B443=4,'KELAS (REFERENSI)'!O488,""))))</f>
        <v/>
      </c>
      <c r="P443" s="55" t="str">
        <f>IF(B443=1,'KELAS (REFERENSI)'!P443,IF(B443=2,'KELAS (REFERENSI)'!P458,IF(B443=3,'KELAS (REFERENSI)'!P473,IF(B443=4,'KELAS (REFERENSI)'!P488,""))))</f>
        <v/>
      </c>
      <c r="Q443" s="55" t="str">
        <f t="shared" si="4"/>
        <v>BPS Kota Jakarta Timur</v>
      </c>
      <c r="R443" s="55" t="str">
        <f t="shared" si="56"/>
        <v>#REF!</v>
      </c>
      <c r="S443" s="55" t="str">
        <f t="shared" ref="S443:T443" si="451">S442</f>
        <v>15 Juni sampai dengan 31 Agustus 2026</v>
      </c>
      <c r="T443" s="55" t="str">
        <f t="shared" si="451"/>
        <v>31 Agustus 2026</v>
      </c>
      <c r="U443" s="59" t="str">
        <f>VLOOKUP(G443,'MITRA (REFERENSI)'!$A:$Z,17,FALSE)</f>
        <v>rastimansartinah2@gmail.com</v>
      </c>
      <c r="V443" s="59" t="str">
        <f>VLOOKUP(G443,'MITRA (REFERENSI)'!$A:$Z,11,FALSE)</f>
        <v>Pr</v>
      </c>
      <c r="W443" s="60"/>
      <c r="X443" s="61" t="s">
        <v>7083</v>
      </c>
      <c r="Y443" s="64" t="s">
        <v>4877</v>
      </c>
      <c r="Z443" s="62"/>
      <c r="AA443" s="63"/>
      <c r="AB443" s="62"/>
      <c r="AC443" s="62"/>
      <c r="AD443" s="62"/>
      <c r="AE443" s="62"/>
      <c r="AF443" s="62"/>
      <c r="AG443" s="72"/>
      <c r="AH443" s="72"/>
      <c r="AI443" s="72"/>
      <c r="AJ443" s="72"/>
      <c r="AK443" s="59" t="str">
        <f>VLOOKUP(G443,'MITRA (REFERENSI)'!$A:$Z,5,FALSE)</f>
        <v>CIPAYUNG</v>
      </c>
      <c r="AL443" s="59" t="str">
        <f>VLOOKUP(G443,'MITRA (REFERENSI)'!$A:$Z,13,FALSE)</f>
        <v>Lainnya</v>
      </c>
      <c r="AM443" s="59" t="str">
        <f>VLOOKUP(G443,'MITRA (REFERENSI)'!$A:$Z,14,FALSE)</f>
        <v>-</v>
      </c>
    </row>
    <row r="444" ht="15.75" customHeight="1">
      <c r="A444" s="53" t="s">
        <v>5506</v>
      </c>
      <c r="B444" s="54">
        <v>1.0</v>
      </c>
      <c r="C444" s="54" t="s">
        <v>4920</v>
      </c>
      <c r="D444" s="55" t="str">
        <f t="shared" si="1"/>
        <v>1O</v>
      </c>
      <c r="E444" s="55" t="str">
        <f>VLOOKUP(D444,'KELAS (REFERENSI)'!$E$1:$J$68,6,FALSE)</f>
        <v>PARK</v>
      </c>
      <c r="F444" s="56" t="str">
        <f t="shared" si="2"/>
        <v>PETUGAS.0443/SPK/SE/PML/3172/2026</v>
      </c>
      <c r="G444" s="61" t="s">
        <v>4780</v>
      </c>
      <c r="H444" s="56" t="str">
        <f>VLOOKUP(G444,'MITRA (REFERENSI)'!$A:$Z,16,FALSE)</f>
        <v>317222091865</v>
      </c>
      <c r="I444" s="56" t="str">
        <f>VLOOKUP(G444,'MITRA (REFERENSI)'!$A:$Z,25,FALSE)</f>
        <v>Pelajar / Mahasiswa</v>
      </c>
      <c r="J444" s="55" t="str">
        <f>VLOOKUP(G444,'MITRA (REFERENSI)'!$A:$Z,26,FALSE)</f>
        <v>#REF!</v>
      </c>
      <c r="K444" s="55" t="str">
        <f>VLOOKUP(G444,'MITRA (REFERENSI)'!$A:$Z,15,FALSE)</f>
        <v>+62 897-9150-231</v>
      </c>
      <c r="L444" s="55" t="str">
        <f>VLOOKUP(G444,'MITRA (REFERENSI)'!$A:$Z,15,FALSE)</f>
        <v>+62 897-9150-231</v>
      </c>
      <c r="M444" s="55" t="str">
        <f>IF(B444=1,'KELAS (REFERENSI)'!M444,IF(B444=2,'KELAS (REFERENSI)'!M459,IF(B444=3,'KELAS (REFERENSI)'!M474,IF(B444=4,'KELAS (REFERENSI)'!M489,""))))</f>
        <v/>
      </c>
      <c r="N444" s="55" t="str">
        <f>IF(B444=1,'KELAS (REFERENSI)'!N444,IF(B444=2,'KELAS (REFERENSI)'!N459,IF(B444=3,'KELAS (REFERENSI)'!N474,IF(B444=4,'KELAS (REFERENSI)'!N489,""))))</f>
        <v/>
      </c>
      <c r="O444" s="55" t="str">
        <f>IF(B444=1,'KELAS (REFERENSI)'!O444,IF(B444=2,'KELAS (REFERENSI)'!O459,IF(B444=3,'KELAS (REFERENSI)'!O474,IF(B444=4,'KELAS (REFERENSI)'!O489,""))))</f>
        <v/>
      </c>
      <c r="P444" s="55" t="str">
        <f>IF(B444=1,'KELAS (REFERENSI)'!P444,IF(B444=2,'KELAS (REFERENSI)'!P459,IF(B444=3,'KELAS (REFERENSI)'!P474,IF(B444=4,'KELAS (REFERENSI)'!P489,""))))</f>
        <v/>
      </c>
      <c r="Q444" s="55" t="str">
        <f t="shared" si="4"/>
        <v>BPS Kota Jakarta Timur</v>
      </c>
      <c r="R444" s="55" t="str">
        <f t="shared" si="56"/>
        <v>#REF!</v>
      </c>
      <c r="S444" s="55" t="str">
        <f t="shared" ref="S444:T444" si="452">S443</f>
        <v>15 Juni sampai dengan 31 Agustus 2026</v>
      </c>
      <c r="T444" s="55" t="str">
        <f t="shared" si="452"/>
        <v>31 Agustus 2026</v>
      </c>
      <c r="U444" s="59" t="str">
        <f>VLOOKUP(G444,'MITRA (REFERENSI)'!$A:$Z,17,FALSE)</f>
        <v>zahrahajeng002@gmail.com</v>
      </c>
      <c r="V444" s="59" t="str">
        <f>VLOOKUP(G444,'MITRA (REFERENSI)'!$A:$Z,11,FALSE)</f>
        <v>Pr</v>
      </c>
      <c r="W444" s="60"/>
      <c r="X444" s="61" t="s">
        <v>7084</v>
      </c>
      <c r="Y444" s="64" t="s">
        <v>4877</v>
      </c>
      <c r="Z444" s="62"/>
      <c r="AA444" s="63"/>
      <c r="AB444" s="62"/>
      <c r="AC444" s="62"/>
      <c r="AD444" s="62"/>
      <c r="AE444" s="62"/>
      <c r="AF444" s="62"/>
      <c r="AG444" s="72"/>
      <c r="AH444" s="72"/>
      <c r="AI444" s="72"/>
      <c r="AJ444" s="72"/>
      <c r="AK444" s="59" t="str">
        <f>VLOOKUP(G444,'MITRA (REFERENSI)'!$A:$Z,5,FALSE)</f>
        <v>Jl. Masjid Al - Umar II No.44 RT.003/RW.012</v>
      </c>
      <c r="AL444" s="59" t="str">
        <f>VLOOKUP(G444,'MITRA (REFERENSI)'!$A:$Z,13,FALSE)</f>
        <v>Pelajar / Mahasiswa</v>
      </c>
      <c r="AM444" s="59" t="str">
        <f>VLOOKUP(G444,'MITRA (REFERENSI)'!$A:$Z,14,FALSE)</f>
        <v/>
      </c>
    </row>
    <row r="445" ht="15.75" customHeight="1">
      <c r="A445" s="53" t="s">
        <v>5507</v>
      </c>
      <c r="B445" s="54">
        <v>1.0</v>
      </c>
      <c r="C445" s="54" t="s">
        <v>4920</v>
      </c>
      <c r="D445" s="55" t="str">
        <f t="shared" si="1"/>
        <v>1O</v>
      </c>
      <c r="E445" s="55" t="str">
        <f>VLOOKUP(D445,'KELAS (REFERENSI)'!$E$1:$J$68,6,FALSE)</f>
        <v>PARK</v>
      </c>
      <c r="F445" s="56" t="str">
        <f t="shared" si="2"/>
        <v>PETUGAS.0444/SPK/SE/PML/3172/2026</v>
      </c>
      <c r="G445" s="61" t="s">
        <v>2084</v>
      </c>
      <c r="H445" s="56" t="str">
        <f>VLOOKUP(G445,'MITRA (REFERENSI)'!$A:$Z,16,FALSE)</f>
        <v>317222091300</v>
      </c>
      <c r="I445" s="56" t="str">
        <f>VLOOKUP(G445,'MITRA (REFERENSI)'!$A:$Z,25,FALSE)</f>
        <v>Tidak Bekerja</v>
      </c>
      <c r="J445" s="55" t="str">
        <f>VLOOKUP(G445,'MITRA (REFERENSI)'!$A:$Z,26,FALSE)</f>
        <v>#REF!</v>
      </c>
      <c r="K445" s="55" t="str">
        <f>VLOOKUP(G445,'MITRA (REFERENSI)'!$A:$Z,15,FALSE)</f>
        <v>+62 813-1422-9837</v>
      </c>
      <c r="L445" s="55" t="str">
        <f>VLOOKUP(G445,'MITRA (REFERENSI)'!$A:$Z,15,FALSE)</f>
        <v>+62 813-1422-9837</v>
      </c>
      <c r="M445" s="55" t="str">
        <f>IF(B445=1,'KELAS (REFERENSI)'!M445,IF(B445=2,'KELAS (REFERENSI)'!M460,IF(B445=3,'KELAS (REFERENSI)'!M475,IF(B445=4,'KELAS (REFERENSI)'!M490,""))))</f>
        <v/>
      </c>
      <c r="N445" s="55" t="str">
        <f>IF(B445=1,'KELAS (REFERENSI)'!N445,IF(B445=2,'KELAS (REFERENSI)'!N460,IF(B445=3,'KELAS (REFERENSI)'!N475,IF(B445=4,'KELAS (REFERENSI)'!N490,""))))</f>
        <v/>
      </c>
      <c r="O445" s="55" t="str">
        <f>IF(B445=1,'KELAS (REFERENSI)'!O445,IF(B445=2,'KELAS (REFERENSI)'!O460,IF(B445=3,'KELAS (REFERENSI)'!O475,IF(B445=4,'KELAS (REFERENSI)'!O490,""))))</f>
        <v/>
      </c>
      <c r="P445" s="55" t="str">
        <f>IF(B445=1,'KELAS (REFERENSI)'!P445,IF(B445=2,'KELAS (REFERENSI)'!P460,IF(B445=3,'KELAS (REFERENSI)'!P475,IF(B445=4,'KELAS (REFERENSI)'!P490,""))))</f>
        <v/>
      </c>
      <c r="Q445" s="55" t="str">
        <f t="shared" si="4"/>
        <v>BPS Kota Jakarta Timur</v>
      </c>
      <c r="R445" s="55" t="str">
        <f t="shared" si="56"/>
        <v>#REF!</v>
      </c>
      <c r="S445" s="55" t="str">
        <f t="shared" ref="S445:T445" si="453">S444</f>
        <v>15 Juni sampai dengan 31 Agustus 2026</v>
      </c>
      <c r="T445" s="55" t="str">
        <f t="shared" si="453"/>
        <v>31 Agustus 2026</v>
      </c>
      <c r="U445" s="59" t="str">
        <f>VLOOKUP(G445,'MITRA (REFERENSI)'!$A:$Z,17,FALSE)</f>
        <v>lhibry.zdr@gmail.com</v>
      </c>
      <c r="V445" s="59" t="str">
        <f>VLOOKUP(G445,'MITRA (REFERENSI)'!$A:$Z,11,FALSE)</f>
        <v>Pr</v>
      </c>
      <c r="W445" s="60"/>
      <c r="X445" s="61" t="s">
        <v>7084</v>
      </c>
      <c r="Y445" s="64" t="s">
        <v>4877</v>
      </c>
      <c r="Z445" s="62"/>
      <c r="AA445" s="63"/>
      <c r="AB445" s="62"/>
      <c r="AC445" s="62"/>
      <c r="AD445" s="62"/>
      <c r="AE445" s="62"/>
      <c r="AF445" s="62"/>
      <c r="AG445" s="72"/>
      <c r="AH445" s="72"/>
      <c r="AI445" s="72"/>
      <c r="AJ445" s="72"/>
      <c r="AK445" s="59" t="str">
        <f>VLOOKUP(G445,'MITRA (REFERENSI)'!$A:$Z,5,FALSE)</f>
        <v>jalan bambu wulung no.10 rt 007 rw 05</v>
      </c>
      <c r="AL445" s="59" t="str">
        <f>VLOOKUP(G445,'MITRA (REFERENSI)'!$A:$Z,13,FALSE)</f>
        <v>Lainnya</v>
      </c>
      <c r="AM445" s="59" t="str">
        <f>VLOOKUP(G445,'MITRA (REFERENSI)'!$A:$Z,14,FALSE)</f>
        <v>Tidak Bekerja</v>
      </c>
    </row>
    <row r="446" ht="15.75" customHeight="1">
      <c r="A446" s="53" t="s">
        <v>5508</v>
      </c>
      <c r="B446" s="54">
        <v>1.0</v>
      </c>
      <c r="C446" s="54" t="s">
        <v>4920</v>
      </c>
      <c r="D446" s="55" t="str">
        <f t="shared" si="1"/>
        <v>1O</v>
      </c>
      <c r="E446" s="55" t="str">
        <f>VLOOKUP(D446,'KELAS (REFERENSI)'!$E$1:$J$68,6,FALSE)</f>
        <v>PARK</v>
      </c>
      <c r="F446" s="56" t="str">
        <f t="shared" si="2"/>
        <v>PETUGAS.0445/SPK/SE/PML/3172/2026</v>
      </c>
      <c r="G446" s="61" t="s">
        <v>2892</v>
      </c>
      <c r="H446" s="56" t="str">
        <f>VLOOKUP(G446,'MITRA (REFERENSI)'!$A:$Z,16,FALSE)</f>
        <v>317222091580</v>
      </c>
      <c r="I446" s="56" t="str">
        <f>VLOOKUP(G446,'MITRA (REFERENSI)'!$A:$Z,25,FALSE)</f>
        <v>Mengurus Rumah Tangga</v>
      </c>
      <c r="J446" s="55" t="str">
        <f>VLOOKUP(G446,'MITRA (REFERENSI)'!$A:$Z,26,FALSE)</f>
        <v>#REF!</v>
      </c>
      <c r="K446" s="55" t="str">
        <f>VLOOKUP(G446,'MITRA (REFERENSI)'!$A:$Z,15,FALSE)</f>
        <v>+62 858-5437-8289</v>
      </c>
      <c r="L446" s="55" t="str">
        <f>VLOOKUP(G446,'MITRA (REFERENSI)'!$A:$Z,15,FALSE)</f>
        <v>+62 858-5437-8289</v>
      </c>
      <c r="M446" s="55" t="str">
        <f>IF(B446=1,'KELAS (REFERENSI)'!M446,IF(B446=2,'KELAS (REFERENSI)'!M461,IF(B446=3,'KELAS (REFERENSI)'!M476,IF(B446=4,'KELAS (REFERENSI)'!M491,""))))</f>
        <v/>
      </c>
      <c r="N446" s="55" t="str">
        <f>IF(B446=1,'KELAS (REFERENSI)'!N446,IF(B446=2,'KELAS (REFERENSI)'!N461,IF(B446=3,'KELAS (REFERENSI)'!N476,IF(B446=4,'KELAS (REFERENSI)'!N491,""))))</f>
        <v/>
      </c>
      <c r="O446" s="55" t="str">
        <f>IF(B446=1,'KELAS (REFERENSI)'!O446,IF(B446=2,'KELAS (REFERENSI)'!O461,IF(B446=3,'KELAS (REFERENSI)'!O476,IF(B446=4,'KELAS (REFERENSI)'!O491,""))))</f>
        <v/>
      </c>
      <c r="P446" s="55" t="str">
        <f>IF(B446=1,'KELAS (REFERENSI)'!P446,IF(B446=2,'KELAS (REFERENSI)'!P461,IF(B446=3,'KELAS (REFERENSI)'!P476,IF(B446=4,'KELAS (REFERENSI)'!P491,""))))</f>
        <v/>
      </c>
      <c r="Q446" s="55" t="str">
        <f t="shared" si="4"/>
        <v>BPS Kota Jakarta Timur</v>
      </c>
      <c r="R446" s="55" t="str">
        <f t="shared" si="56"/>
        <v>#REF!</v>
      </c>
      <c r="S446" s="55" t="str">
        <f t="shared" ref="S446:T446" si="454">S445</f>
        <v>15 Juni sampai dengan 31 Agustus 2026</v>
      </c>
      <c r="T446" s="55" t="str">
        <f t="shared" si="454"/>
        <v>31 Agustus 2026</v>
      </c>
      <c r="U446" s="59" t="str">
        <f>VLOOKUP(G446,'MITRA (REFERENSI)'!$A:$Z,17,FALSE)</f>
        <v>nuroktaviasuryani@gmail.com</v>
      </c>
      <c r="V446" s="59" t="str">
        <f>VLOOKUP(G446,'MITRA (REFERENSI)'!$A:$Z,11,FALSE)</f>
        <v>Pr</v>
      </c>
      <c r="W446" s="60"/>
      <c r="X446" s="61" t="s">
        <v>7084</v>
      </c>
      <c r="Y446" s="64" t="s">
        <v>4877</v>
      </c>
      <c r="Z446" s="62"/>
      <c r="AA446" s="63"/>
      <c r="AB446" s="62"/>
      <c r="AC446" s="62"/>
      <c r="AD446" s="62"/>
      <c r="AE446" s="62"/>
      <c r="AF446" s="62"/>
      <c r="AG446" s="72"/>
      <c r="AH446" s="72"/>
      <c r="AI446" s="72"/>
      <c r="AJ446" s="72"/>
      <c r="AK446" s="59" t="str">
        <f>VLOOKUP(G446,'MITRA (REFERENSI)'!$A:$Z,5,FALSE)</f>
        <v>Jalan Bambu Kuning Utara no. 10 RT 010/002</v>
      </c>
      <c r="AL446" s="59" t="str">
        <f>VLOOKUP(G446,'MITRA (REFERENSI)'!$A:$Z,13,FALSE)</f>
        <v>Mengurus Rumah Tangga</v>
      </c>
      <c r="AM446" s="59" t="str">
        <f>VLOOKUP(G446,'MITRA (REFERENSI)'!$A:$Z,14,FALSE)</f>
        <v/>
      </c>
    </row>
    <row r="447" ht="15.75" customHeight="1">
      <c r="A447" s="53" t="s">
        <v>5509</v>
      </c>
      <c r="B447" s="54">
        <v>1.0</v>
      </c>
      <c r="C447" s="54" t="s">
        <v>4920</v>
      </c>
      <c r="D447" s="55" t="str">
        <f t="shared" si="1"/>
        <v>1O</v>
      </c>
      <c r="E447" s="55" t="str">
        <f>VLOOKUP(D447,'KELAS (REFERENSI)'!$E$1:$J$68,6,FALSE)</f>
        <v>PARK</v>
      </c>
      <c r="F447" s="56" t="str">
        <f t="shared" si="2"/>
        <v>PETUGAS.0446/SPK/SE/PML/3172/2026</v>
      </c>
      <c r="G447" s="61" t="s">
        <v>2157</v>
      </c>
      <c r="H447" s="56" t="str">
        <f>VLOOKUP(G447,'MITRA (REFERENSI)'!$A:$Z,16,FALSE)</f>
        <v>317222092078</v>
      </c>
      <c r="I447" s="56" t="str">
        <f>VLOOKUP(G447,'MITRA (REFERENSI)'!$A:$Z,25,FALSE)</f>
        <v>Kader PKK / Karang Taruna / Kader Lainnya</v>
      </c>
      <c r="J447" s="55" t="str">
        <f>VLOOKUP(G447,'MITRA (REFERENSI)'!$A:$Z,26,FALSE)</f>
        <v>#REF!</v>
      </c>
      <c r="K447" s="55" t="str">
        <f>VLOOKUP(G447,'MITRA (REFERENSI)'!$A:$Z,15,FALSE)</f>
        <v>+62 812-9702-7438</v>
      </c>
      <c r="L447" s="55" t="str">
        <f>VLOOKUP(G447,'MITRA (REFERENSI)'!$A:$Z,15,FALSE)</f>
        <v>+62 812-9702-7438</v>
      </c>
      <c r="M447" s="55" t="str">
        <f>IF(B447=1,'KELAS (REFERENSI)'!M447,IF(B447=2,'KELAS (REFERENSI)'!M462,IF(B447=3,'KELAS (REFERENSI)'!M477,IF(B447=4,'KELAS (REFERENSI)'!M492,""))))</f>
        <v/>
      </c>
      <c r="N447" s="55" t="str">
        <f>IF(B447=1,'KELAS (REFERENSI)'!N447,IF(B447=2,'KELAS (REFERENSI)'!N462,IF(B447=3,'KELAS (REFERENSI)'!N477,IF(B447=4,'KELAS (REFERENSI)'!N492,""))))</f>
        <v/>
      </c>
      <c r="O447" s="55" t="str">
        <f>IF(B447=1,'KELAS (REFERENSI)'!O447,IF(B447=2,'KELAS (REFERENSI)'!O462,IF(B447=3,'KELAS (REFERENSI)'!O477,IF(B447=4,'KELAS (REFERENSI)'!O492,""))))</f>
        <v/>
      </c>
      <c r="P447" s="55" t="str">
        <f>IF(B447=1,'KELAS (REFERENSI)'!P447,IF(B447=2,'KELAS (REFERENSI)'!P462,IF(B447=3,'KELAS (REFERENSI)'!P477,IF(B447=4,'KELAS (REFERENSI)'!P492,""))))</f>
        <v/>
      </c>
      <c r="Q447" s="55" t="str">
        <f t="shared" si="4"/>
        <v>BPS Kota Jakarta Timur</v>
      </c>
      <c r="R447" s="55" t="str">
        <f t="shared" si="56"/>
        <v>#REF!</v>
      </c>
      <c r="S447" s="55" t="str">
        <f t="shared" ref="S447:T447" si="455">S446</f>
        <v>15 Juni sampai dengan 31 Agustus 2026</v>
      </c>
      <c r="T447" s="55" t="str">
        <f t="shared" si="455"/>
        <v>31 Agustus 2026</v>
      </c>
      <c r="U447" s="59" t="str">
        <f>VLOOKUP(G447,'MITRA (REFERENSI)'!$A:$Z,17,FALSE)</f>
        <v>liesprabowo@gmail.com</v>
      </c>
      <c r="V447" s="59" t="str">
        <f>VLOOKUP(G447,'MITRA (REFERENSI)'!$A:$Z,11,FALSE)</f>
        <v>Pr</v>
      </c>
      <c r="W447" s="60"/>
      <c r="X447" s="61" t="s">
        <v>7084</v>
      </c>
      <c r="Y447" s="64" t="s">
        <v>4877</v>
      </c>
      <c r="Z447" s="62"/>
      <c r="AA447" s="63"/>
      <c r="AB447" s="62"/>
      <c r="AC447" s="62"/>
      <c r="AD447" s="62"/>
      <c r="AE447" s="62"/>
      <c r="AF447" s="62"/>
      <c r="AG447" s="72"/>
      <c r="AH447" s="72"/>
      <c r="AI447" s="72"/>
      <c r="AJ447" s="72"/>
      <c r="AK447" s="59" t="str">
        <f>VLOOKUP(G447,'MITRA (REFERENSI)'!$A:$Z,5,FALSE)</f>
        <v>GG. MANGGA NO 127A RT 008 RW 002</v>
      </c>
      <c r="AL447" s="59" t="str">
        <f>VLOOKUP(G447,'MITRA (REFERENSI)'!$A:$Z,13,FALSE)</f>
        <v>Kader PKK / Karang Taruna / Kader Lainnya</v>
      </c>
      <c r="AM447" s="59" t="str">
        <f>VLOOKUP(G447,'MITRA (REFERENSI)'!$A:$Z,14,FALSE)</f>
        <v/>
      </c>
    </row>
    <row r="448" ht="15.75" customHeight="1">
      <c r="A448" s="53" t="s">
        <v>5510</v>
      </c>
      <c r="B448" s="54">
        <v>1.0</v>
      </c>
      <c r="C448" s="54" t="s">
        <v>4920</v>
      </c>
      <c r="D448" s="55" t="str">
        <f t="shared" si="1"/>
        <v>1O</v>
      </c>
      <c r="E448" s="55" t="str">
        <f>VLOOKUP(D448,'KELAS (REFERENSI)'!$E$1:$J$68,6,FALSE)</f>
        <v>PARK</v>
      </c>
      <c r="F448" s="56" t="str">
        <f t="shared" si="2"/>
        <v>PETUGAS.0447/SPK/SE/PML/3172/2026</v>
      </c>
      <c r="G448" s="61" t="s">
        <v>3610</v>
      </c>
      <c r="H448" s="56" t="str">
        <f>VLOOKUP(G448,'MITRA (REFERENSI)'!$A:$Z,16,FALSE)</f>
        <v>317222091694</v>
      </c>
      <c r="I448" s="56" t="str">
        <f>VLOOKUP(G448,'MITRA (REFERENSI)'!$A:$Z,25,FALSE)</f>
        <v>Wiraswasta</v>
      </c>
      <c r="J448" s="55" t="str">
        <f>VLOOKUP(G448,'MITRA (REFERENSI)'!$A:$Z,26,FALSE)</f>
        <v>#REF!</v>
      </c>
      <c r="K448" s="55" t="str">
        <f>VLOOKUP(G448,'MITRA (REFERENSI)'!$A:$Z,15,FALSE)</f>
        <v>+62 858-8185-3799</v>
      </c>
      <c r="L448" s="55" t="str">
        <f>VLOOKUP(G448,'MITRA (REFERENSI)'!$A:$Z,15,FALSE)</f>
        <v>+62 858-8185-3799</v>
      </c>
      <c r="M448" s="55" t="str">
        <f>IF(B448=1,'KELAS (REFERENSI)'!M448,IF(B448=2,'KELAS (REFERENSI)'!M463,IF(B448=3,'KELAS (REFERENSI)'!M478,IF(B448=4,'KELAS (REFERENSI)'!M493,""))))</f>
        <v/>
      </c>
      <c r="N448" s="55" t="str">
        <f>IF(B448=1,'KELAS (REFERENSI)'!N448,IF(B448=2,'KELAS (REFERENSI)'!N463,IF(B448=3,'KELAS (REFERENSI)'!N478,IF(B448=4,'KELAS (REFERENSI)'!N493,""))))</f>
        <v/>
      </c>
      <c r="O448" s="55" t="str">
        <f>IF(B448=1,'KELAS (REFERENSI)'!O448,IF(B448=2,'KELAS (REFERENSI)'!O463,IF(B448=3,'KELAS (REFERENSI)'!O478,IF(B448=4,'KELAS (REFERENSI)'!O493,""))))</f>
        <v/>
      </c>
      <c r="P448" s="55" t="str">
        <f>IF(B448=1,'KELAS (REFERENSI)'!P448,IF(B448=2,'KELAS (REFERENSI)'!P463,IF(B448=3,'KELAS (REFERENSI)'!P478,IF(B448=4,'KELAS (REFERENSI)'!P493,""))))</f>
        <v/>
      </c>
      <c r="Q448" s="55" t="str">
        <f t="shared" si="4"/>
        <v>BPS Kota Jakarta Timur</v>
      </c>
      <c r="R448" s="55" t="str">
        <f t="shared" si="56"/>
        <v>#REF!</v>
      </c>
      <c r="S448" s="55" t="str">
        <f t="shared" ref="S448:T448" si="456">S447</f>
        <v>15 Juni sampai dengan 31 Agustus 2026</v>
      </c>
      <c r="T448" s="55" t="str">
        <f t="shared" si="456"/>
        <v>31 Agustus 2026</v>
      </c>
      <c r="U448" s="59" t="str">
        <f>VLOOKUP(G448,'MITRA (REFERENSI)'!$A:$Z,17,FALSE)</f>
        <v>antosab85@gmail.com</v>
      </c>
      <c r="V448" s="59" t="str">
        <f>VLOOKUP(G448,'MITRA (REFERENSI)'!$A:$Z,11,FALSE)</f>
        <v>Lk</v>
      </c>
      <c r="W448" s="60"/>
      <c r="X448" s="61" t="s">
        <v>7084</v>
      </c>
      <c r="Y448" s="64" t="s">
        <v>4877</v>
      </c>
      <c r="Z448" s="62"/>
      <c r="AA448" s="63"/>
      <c r="AB448" s="62"/>
      <c r="AC448" s="62"/>
      <c r="AD448" s="62"/>
      <c r="AE448" s="62"/>
      <c r="AF448" s="62"/>
      <c r="AG448" s="72"/>
      <c r="AH448" s="72"/>
      <c r="AI448" s="72"/>
      <c r="AJ448" s="72"/>
      <c r="AK448" s="59" t="str">
        <f>VLOOKUP(G448,'MITRA (REFERENSI)'!$A:$Z,5,FALSE)</f>
        <v>jalan Asri I,no.39 RT/RW 05/005</v>
      </c>
      <c r="AL448" s="59" t="str">
        <f>VLOOKUP(G448,'MITRA (REFERENSI)'!$A:$Z,13,FALSE)</f>
        <v>Wiraswasta</v>
      </c>
      <c r="AM448" s="59" t="str">
        <f>VLOOKUP(G448,'MITRA (REFERENSI)'!$A:$Z,14,FALSE)</f>
        <v/>
      </c>
    </row>
    <row r="449" ht="15.75" customHeight="1">
      <c r="A449" s="53" t="s">
        <v>5511</v>
      </c>
      <c r="B449" s="54">
        <v>1.0</v>
      </c>
      <c r="C449" s="54" t="s">
        <v>4920</v>
      </c>
      <c r="D449" s="55" t="str">
        <f t="shared" si="1"/>
        <v>1O</v>
      </c>
      <c r="E449" s="55" t="str">
        <f>VLOOKUP(D449,'KELAS (REFERENSI)'!$E$1:$J$68,6,FALSE)</f>
        <v>PARK</v>
      </c>
      <c r="F449" s="56" t="str">
        <f t="shared" si="2"/>
        <v>PETUGAS.0448/SPK/SE/PML/3172/2026</v>
      </c>
      <c r="G449" s="61" t="s">
        <v>1676</v>
      </c>
      <c r="H449" s="56" t="str">
        <f>VLOOKUP(G449,'MITRA (REFERENSI)'!$A:$Z,16,FALSE)</f>
        <v>317222091734</v>
      </c>
      <c r="I449" s="56" t="str">
        <f>VLOOKUP(G449,'MITRA (REFERENSI)'!$A:$Z,25,FALSE)</f>
        <v>Kader PKK / Karang Taruna / Kader Lainnya</v>
      </c>
      <c r="J449" s="55" t="str">
        <f>VLOOKUP(G449,'MITRA (REFERENSI)'!$A:$Z,26,FALSE)</f>
        <v>#REF!</v>
      </c>
      <c r="K449" s="55" t="str">
        <f>VLOOKUP(G449,'MITRA (REFERENSI)'!$A:$Z,15,FALSE)</f>
        <v>+62 813-1846-8756</v>
      </c>
      <c r="L449" s="55" t="str">
        <f>VLOOKUP(G449,'MITRA (REFERENSI)'!$A:$Z,15,FALSE)</f>
        <v>+62 813-1846-8756</v>
      </c>
      <c r="M449" s="55" t="str">
        <f>IF(B449=1,'KELAS (REFERENSI)'!M449,IF(B449=2,'KELAS (REFERENSI)'!M464,IF(B449=3,'KELAS (REFERENSI)'!M479,IF(B449=4,'KELAS (REFERENSI)'!M494,""))))</f>
        <v/>
      </c>
      <c r="N449" s="55" t="str">
        <f>IF(B449=1,'KELAS (REFERENSI)'!N449,IF(B449=2,'KELAS (REFERENSI)'!N464,IF(B449=3,'KELAS (REFERENSI)'!N479,IF(B449=4,'KELAS (REFERENSI)'!N494,""))))</f>
        <v/>
      </c>
      <c r="O449" s="55" t="str">
        <f>IF(B449=1,'KELAS (REFERENSI)'!O449,IF(B449=2,'KELAS (REFERENSI)'!O464,IF(B449=3,'KELAS (REFERENSI)'!O479,IF(B449=4,'KELAS (REFERENSI)'!O494,""))))</f>
        <v/>
      </c>
      <c r="P449" s="55" t="str">
        <f>IF(B449=1,'KELAS (REFERENSI)'!P449,IF(B449=2,'KELAS (REFERENSI)'!P464,IF(B449=3,'KELAS (REFERENSI)'!P479,IF(B449=4,'KELAS (REFERENSI)'!P494,""))))</f>
        <v/>
      </c>
      <c r="Q449" s="55" t="str">
        <f t="shared" si="4"/>
        <v>BPS Kota Jakarta Timur</v>
      </c>
      <c r="R449" s="55" t="str">
        <f t="shared" si="56"/>
        <v>#REF!</v>
      </c>
      <c r="S449" s="55" t="str">
        <f t="shared" ref="S449:T449" si="457">S448</f>
        <v>15 Juni sampai dengan 31 Agustus 2026</v>
      </c>
      <c r="T449" s="55" t="str">
        <f t="shared" si="457"/>
        <v>31 Agustus 2026</v>
      </c>
      <c r="U449" s="59" t="str">
        <f>VLOOKUP(G449,'MITRA (REFERENSI)'!$A:$Z,17,FALSE)</f>
        <v>hetimurphy@gmail.com</v>
      </c>
      <c r="V449" s="59" t="str">
        <f>VLOOKUP(G449,'MITRA (REFERENSI)'!$A:$Z,11,FALSE)</f>
        <v>Pr</v>
      </c>
      <c r="W449" s="60"/>
      <c r="X449" s="61" t="s">
        <v>7084</v>
      </c>
      <c r="Y449" s="64" t="s">
        <v>4877</v>
      </c>
      <c r="Z449" s="62"/>
      <c r="AA449" s="63"/>
      <c r="AB449" s="62"/>
      <c r="AC449" s="62"/>
      <c r="AD449" s="62"/>
      <c r="AE449" s="62"/>
      <c r="AF449" s="62"/>
      <c r="AG449" s="72"/>
      <c r="AH449" s="72"/>
      <c r="AI449" s="72"/>
      <c r="AJ449" s="72"/>
      <c r="AK449" s="59" t="str">
        <f>VLOOKUP(G449,'MITRA (REFERENSI)'!$A:$Z,5,FALSE)</f>
        <v>KOMPLEK POLRI MUNJUL RT 06 RW 03 MUNJUL CIPAYUNG JAKARTA TIMUR</v>
      </c>
      <c r="AL449" s="59" t="str">
        <f>VLOOKUP(G449,'MITRA (REFERENSI)'!$A:$Z,13,FALSE)</f>
        <v>Kader PKK / Karang Taruna / Kader Lainnya</v>
      </c>
      <c r="AM449" s="59" t="str">
        <f>VLOOKUP(G449,'MITRA (REFERENSI)'!$A:$Z,14,FALSE)</f>
        <v/>
      </c>
    </row>
    <row r="450" ht="15.75" customHeight="1">
      <c r="A450" s="53" t="s">
        <v>5512</v>
      </c>
      <c r="B450" s="54">
        <v>1.0</v>
      </c>
      <c r="C450" s="54" t="s">
        <v>4920</v>
      </c>
      <c r="D450" s="55" t="str">
        <f t="shared" si="1"/>
        <v>1O</v>
      </c>
      <c r="E450" s="55" t="str">
        <f>VLOOKUP(D450,'KELAS (REFERENSI)'!$E$1:$J$68,6,FALSE)</f>
        <v>PARK</v>
      </c>
      <c r="F450" s="56" t="str">
        <f t="shared" si="2"/>
        <v>PETUGAS.0449/SPK/SE/PML/3172/2026</v>
      </c>
      <c r="G450" s="61" t="s">
        <v>1877</v>
      </c>
      <c r="H450" s="56" t="str">
        <f>VLOOKUP(G450,'MITRA (REFERENSI)'!$A:$Z,16,FALSE)</f>
        <v>317222100796</v>
      </c>
      <c r="I450" s="56" t="str">
        <f>VLOOKUP(G450,'MITRA (REFERENSI)'!$A:$Z,25,FALSE)</f>
        <v>Mengurus Rumah Tangga</v>
      </c>
      <c r="J450" s="55" t="str">
        <f>VLOOKUP(G450,'MITRA (REFERENSI)'!$A:$Z,26,FALSE)</f>
        <v>#REF!</v>
      </c>
      <c r="K450" s="55" t="str">
        <f>VLOOKUP(G450,'MITRA (REFERENSI)'!$A:$Z,15,FALSE)</f>
        <v>+62 083-8740-30474</v>
      </c>
      <c r="L450" s="55" t="str">
        <f>VLOOKUP(G450,'MITRA (REFERENSI)'!$A:$Z,15,FALSE)</f>
        <v>+62 083-8740-30474</v>
      </c>
      <c r="M450" s="55" t="str">
        <f>IF(B450=1,'KELAS (REFERENSI)'!M450,IF(B450=2,'KELAS (REFERENSI)'!M465,IF(B450=3,'KELAS (REFERENSI)'!M480,IF(B450=4,'KELAS (REFERENSI)'!M495,""))))</f>
        <v/>
      </c>
      <c r="N450" s="55" t="str">
        <f>IF(B450=1,'KELAS (REFERENSI)'!N450,IF(B450=2,'KELAS (REFERENSI)'!N465,IF(B450=3,'KELAS (REFERENSI)'!N480,IF(B450=4,'KELAS (REFERENSI)'!N495,""))))</f>
        <v/>
      </c>
      <c r="O450" s="55" t="str">
        <f>IF(B450=1,'KELAS (REFERENSI)'!O450,IF(B450=2,'KELAS (REFERENSI)'!O465,IF(B450=3,'KELAS (REFERENSI)'!O480,IF(B450=4,'KELAS (REFERENSI)'!O495,""))))</f>
        <v/>
      </c>
      <c r="P450" s="55" t="str">
        <f>IF(B450=1,'KELAS (REFERENSI)'!P450,IF(B450=2,'KELAS (REFERENSI)'!P465,IF(B450=3,'KELAS (REFERENSI)'!P480,IF(B450=4,'KELAS (REFERENSI)'!P495,""))))</f>
        <v/>
      </c>
      <c r="Q450" s="55" t="str">
        <f t="shared" si="4"/>
        <v>BPS Kota Jakarta Timur</v>
      </c>
      <c r="R450" s="55" t="str">
        <f t="shared" si="56"/>
        <v>#REF!</v>
      </c>
      <c r="S450" s="55" t="str">
        <f t="shared" ref="S450:T450" si="458">S449</f>
        <v>15 Juni sampai dengan 31 Agustus 2026</v>
      </c>
      <c r="T450" s="55" t="str">
        <f t="shared" si="458"/>
        <v>31 Agustus 2026</v>
      </c>
      <c r="U450" s="59" t="str">
        <f>VLOOKUP(G450,'MITRA (REFERENSI)'!$A:$Z,17,FALSE)</f>
        <v>Irawatisujar@gmail.com</v>
      </c>
      <c r="V450" s="59" t="str">
        <f>VLOOKUP(G450,'MITRA (REFERENSI)'!$A:$Z,11,FALSE)</f>
        <v>Pr</v>
      </c>
      <c r="W450" s="60"/>
      <c r="X450" s="61" t="s">
        <v>7084</v>
      </c>
      <c r="Y450" s="64" t="s">
        <v>4877</v>
      </c>
      <c r="Z450" s="62"/>
      <c r="AA450" s="63"/>
      <c r="AB450" s="62"/>
      <c r="AC450" s="62"/>
      <c r="AD450" s="62"/>
      <c r="AE450" s="62"/>
      <c r="AF450" s="62"/>
      <c r="AG450" s="72"/>
      <c r="AH450" s="72"/>
      <c r="AI450" s="72"/>
      <c r="AJ450" s="72"/>
      <c r="AK450" s="59" t="str">
        <f>VLOOKUP(G450,'MITRA (REFERENSI)'!$A:$Z,5,FALSE)</f>
        <v>Jl Raya Setu Rt 06/03</v>
      </c>
      <c r="AL450" s="59" t="str">
        <f>VLOOKUP(G450,'MITRA (REFERENSI)'!$A:$Z,13,FALSE)</f>
        <v>Mengurus Rumah Tangga</v>
      </c>
      <c r="AM450" s="59" t="str">
        <f>VLOOKUP(G450,'MITRA (REFERENSI)'!$A:$Z,14,FALSE)</f>
        <v/>
      </c>
    </row>
    <row r="451" ht="15.75" customHeight="1">
      <c r="A451" s="53" t="s">
        <v>5513</v>
      </c>
      <c r="B451" s="54">
        <v>1.0</v>
      </c>
      <c r="C451" s="54" t="s">
        <v>4920</v>
      </c>
      <c r="D451" s="55" t="str">
        <f t="shared" si="1"/>
        <v>1O</v>
      </c>
      <c r="E451" s="55" t="str">
        <f>VLOOKUP(D451,'KELAS (REFERENSI)'!$E$1:$J$68,6,FALSE)</f>
        <v>PARK</v>
      </c>
      <c r="F451" s="56" t="str">
        <f t="shared" si="2"/>
        <v>PETUGAS.0450/SPK/SE/PML/3172/2026</v>
      </c>
      <c r="G451" s="61" t="s">
        <v>4386</v>
      </c>
      <c r="H451" s="56" t="str">
        <f>VLOOKUP(G451,'MITRA (REFERENSI)'!$A:$Z,16,FALSE)</f>
        <v>317222091986</v>
      </c>
      <c r="I451" s="56" t="str">
        <f>VLOOKUP(G451,'MITRA (REFERENSI)'!$A:$Z,25,FALSE)</f>
        <v>Pelajar / Mahasiswa</v>
      </c>
      <c r="J451" s="55" t="str">
        <f>VLOOKUP(G451,'MITRA (REFERENSI)'!$A:$Z,26,FALSE)</f>
        <v>#REF!</v>
      </c>
      <c r="K451" s="55" t="str">
        <f>VLOOKUP(G451,'MITRA (REFERENSI)'!$A:$Z,15,FALSE)</f>
        <v>+62 895-6052-88842</v>
      </c>
      <c r="L451" s="55" t="str">
        <f>VLOOKUP(G451,'MITRA (REFERENSI)'!$A:$Z,15,FALSE)</f>
        <v>+62 895-6052-88842</v>
      </c>
      <c r="M451" s="55" t="str">
        <f>IF(B451=1,'KELAS (REFERENSI)'!M451,IF(B451=2,'KELAS (REFERENSI)'!M466,IF(B451=3,'KELAS (REFERENSI)'!M481,IF(B451=4,'KELAS (REFERENSI)'!M496,""))))</f>
        <v/>
      </c>
      <c r="N451" s="55" t="str">
        <f>IF(B451=1,'KELAS (REFERENSI)'!N451,IF(B451=2,'KELAS (REFERENSI)'!N466,IF(B451=3,'KELAS (REFERENSI)'!N481,IF(B451=4,'KELAS (REFERENSI)'!N496,""))))</f>
        <v/>
      </c>
      <c r="O451" s="55" t="str">
        <f>IF(B451=1,'KELAS (REFERENSI)'!O451,IF(B451=2,'KELAS (REFERENSI)'!O466,IF(B451=3,'KELAS (REFERENSI)'!O481,IF(B451=4,'KELAS (REFERENSI)'!O496,""))))</f>
        <v/>
      </c>
      <c r="P451" s="55" t="str">
        <f>IF(B451=1,'KELAS (REFERENSI)'!P451,IF(B451=2,'KELAS (REFERENSI)'!P466,IF(B451=3,'KELAS (REFERENSI)'!P481,IF(B451=4,'KELAS (REFERENSI)'!P496,""))))</f>
        <v/>
      </c>
      <c r="Q451" s="55" t="str">
        <f t="shared" si="4"/>
        <v>BPS Kota Jakarta Timur</v>
      </c>
      <c r="R451" s="55" t="str">
        <f t="shared" si="56"/>
        <v>#REF!</v>
      </c>
      <c r="S451" s="55" t="str">
        <f t="shared" ref="S451:T451" si="459">S450</f>
        <v>15 Juni sampai dengan 31 Agustus 2026</v>
      </c>
      <c r="T451" s="55" t="str">
        <f t="shared" si="459"/>
        <v>31 Agustus 2026</v>
      </c>
      <c r="U451" s="59" t="str">
        <f>VLOOKUP(G451,'MITRA (REFERENSI)'!$A:$Z,17,FALSE)</f>
        <v>Titoamaliaputriputri@gmail.com</v>
      </c>
      <c r="V451" s="59" t="str">
        <f>VLOOKUP(G451,'MITRA (REFERENSI)'!$A:$Z,11,FALSE)</f>
        <v>Pr</v>
      </c>
      <c r="W451" s="60"/>
      <c r="X451" s="61" t="s">
        <v>7084</v>
      </c>
      <c r="Y451" s="64" t="s">
        <v>4877</v>
      </c>
      <c r="Z451" s="62"/>
      <c r="AA451" s="63"/>
      <c r="AB451" s="62"/>
      <c r="AC451" s="62"/>
      <c r="AD451" s="62"/>
      <c r="AE451" s="62"/>
      <c r="AF451" s="62"/>
      <c r="AG451" s="72"/>
      <c r="AH451" s="72"/>
      <c r="AI451" s="72"/>
      <c r="AJ451" s="72"/>
      <c r="AK451" s="59" t="str">
        <f>VLOOKUP(G451,'MITRA (REFERENSI)'!$A:$Z,5,FALSE)</f>
        <v>jl.botin gg.botin 1 rt.007/004</v>
      </c>
      <c r="AL451" s="59" t="str">
        <f>VLOOKUP(G451,'MITRA (REFERENSI)'!$A:$Z,13,FALSE)</f>
        <v>Pelajar / Mahasiswa</v>
      </c>
      <c r="AM451" s="59" t="str">
        <f>VLOOKUP(G451,'MITRA (REFERENSI)'!$A:$Z,14,FALSE)</f>
        <v/>
      </c>
    </row>
    <row r="452" ht="15.75" customHeight="1">
      <c r="A452" s="53" t="s">
        <v>5514</v>
      </c>
      <c r="B452" s="54">
        <v>1.0</v>
      </c>
      <c r="C452" s="54" t="s">
        <v>4920</v>
      </c>
      <c r="D452" s="55" t="str">
        <f t="shared" si="1"/>
        <v>1O</v>
      </c>
      <c r="E452" s="55" t="str">
        <f>VLOOKUP(D452,'KELAS (REFERENSI)'!$E$1:$J$68,6,FALSE)</f>
        <v>PARK</v>
      </c>
      <c r="F452" s="56" t="str">
        <f t="shared" si="2"/>
        <v>PETUGAS.0451/SPK/SE/PML/3172/2026</v>
      </c>
      <c r="G452" s="61" t="s">
        <v>1202</v>
      </c>
      <c r="H452" s="56" t="str">
        <f>VLOOKUP(G452,'MITRA (REFERENSI)'!$A:$Z,16,FALSE)</f>
        <v>317223050003</v>
      </c>
      <c r="I452" s="56" t="str">
        <f>VLOOKUP(G452,'MITRA (REFERENSI)'!$A:$Z,25,FALSE)</f>
        <v>Kader PKK / Karang Taruna / Kader Lainnya</v>
      </c>
      <c r="J452" s="55" t="str">
        <f>VLOOKUP(G452,'MITRA (REFERENSI)'!$A:$Z,26,FALSE)</f>
        <v>#REF!</v>
      </c>
      <c r="K452" s="55" t="str">
        <f>VLOOKUP(G452,'MITRA (REFERENSI)'!$A:$Z,15,FALSE)</f>
        <v>+62 812-1277-3522</v>
      </c>
      <c r="L452" s="55" t="str">
        <f>VLOOKUP(G452,'MITRA (REFERENSI)'!$A:$Z,15,FALSE)</f>
        <v>+62 812-1277-3522</v>
      </c>
      <c r="M452" s="55" t="str">
        <f>IF(B452=1,'KELAS (REFERENSI)'!M452,IF(B452=2,'KELAS (REFERENSI)'!M467,IF(B452=3,'KELAS (REFERENSI)'!M482,IF(B452=4,'KELAS (REFERENSI)'!M497,""))))</f>
        <v/>
      </c>
      <c r="N452" s="55" t="str">
        <f>IF(B452=1,'KELAS (REFERENSI)'!N452,IF(B452=2,'KELAS (REFERENSI)'!N467,IF(B452=3,'KELAS (REFERENSI)'!N482,IF(B452=4,'KELAS (REFERENSI)'!N497,""))))</f>
        <v/>
      </c>
      <c r="O452" s="55" t="str">
        <f>IF(B452=1,'KELAS (REFERENSI)'!O452,IF(B452=2,'KELAS (REFERENSI)'!O467,IF(B452=3,'KELAS (REFERENSI)'!O482,IF(B452=4,'KELAS (REFERENSI)'!O497,""))))</f>
        <v/>
      </c>
      <c r="P452" s="55" t="str">
        <f>IF(B452=1,'KELAS (REFERENSI)'!P452,IF(B452=2,'KELAS (REFERENSI)'!P467,IF(B452=3,'KELAS (REFERENSI)'!P482,IF(B452=4,'KELAS (REFERENSI)'!P497,""))))</f>
        <v/>
      </c>
      <c r="Q452" s="55" t="str">
        <f t="shared" si="4"/>
        <v>BPS Kota Jakarta Timur</v>
      </c>
      <c r="R452" s="55" t="str">
        <f t="shared" si="56"/>
        <v>#REF!</v>
      </c>
      <c r="S452" s="55" t="str">
        <f t="shared" ref="S452:T452" si="460">S451</f>
        <v>15 Juni sampai dengan 31 Agustus 2026</v>
      </c>
      <c r="T452" s="55" t="str">
        <f t="shared" si="460"/>
        <v>31 Agustus 2026</v>
      </c>
      <c r="U452" s="59" t="str">
        <f>VLOOKUP(G452,'MITRA (REFERENSI)'!$A:$Z,17,FALSE)</f>
        <v>ekasuprapti22@gmail.com</v>
      </c>
      <c r="V452" s="59" t="str">
        <f>VLOOKUP(G452,'MITRA (REFERENSI)'!$A:$Z,11,FALSE)</f>
        <v>Pr</v>
      </c>
      <c r="W452" s="60"/>
      <c r="X452" s="61" t="s">
        <v>7083</v>
      </c>
      <c r="Y452" s="64" t="s">
        <v>4877</v>
      </c>
      <c r="Z452" s="62"/>
      <c r="AA452" s="63"/>
      <c r="AB452" s="62"/>
      <c r="AC452" s="62"/>
      <c r="AD452" s="62"/>
      <c r="AE452" s="62"/>
      <c r="AF452" s="62"/>
      <c r="AG452" s="72"/>
      <c r="AH452" s="72"/>
      <c r="AI452" s="72"/>
      <c r="AJ452" s="72"/>
      <c r="AK452" s="59" t="str">
        <f>VLOOKUP(G452,'MITRA (REFERENSI)'!$A:$Z,5,FALSE)</f>
        <v>Jl bunut rt 009 rw 004</v>
      </c>
      <c r="AL452" s="59" t="str">
        <f>VLOOKUP(G452,'MITRA (REFERENSI)'!$A:$Z,13,FALSE)</f>
        <v>Kader PKK / Karang Taruna / Kader Lainnya</v>
      </c>
      <c r="AM452" s="59" t="str">
        <f>VLOOKUP(G452,'MITRA (REFERENSI)'!$A:$Z,14,FALSE)</f>
        <v/>
      </c>
    </row>
    <row r="453" ht="15.75" customHeight="1">
      <c r="A453" s="53" t="s">
        <v>5515</v>
      </c>
      <c r="B453" s="54">
        <v>1.0</v>
      </c>
      <c r="C453" s="54" t="s">
        <v>4920</v>
      </c>
      <c r="D453" s="55" t="str">
        <f t="shared" si="1"/>
        <v>1O</v>
      </c>
      <c r="E453" s="55" t="str">
        <f>VLOOKUP(D453,'KELAS (REFERENSI)'!$E$1:$J$68,6,FALSE)</f>
        <v>PARK</v>
      </c>
      <c r="F453" s="56" t="str">
        <f t="shared" si="2"/>
        <v>PETUGAS.0452/SPK/SE/PML/3172/2026</v>
      </c>
      <c r="G453" s="61" t="s">
        <v>4439</v>
      </c>
      <c r="H453" s="56" t="str">
        <f>VLOOKUP(G453,'MITRA (REFERENSI)'!$A:$Z,16,FALSE)</f>
        <v>317223110134</v>
      </c>
      <c r="I453" s="56" t="str">
        <f>VLOOKUP(G453,'MITRA (REFERENSI)'!$A:$Z,25,FALSE)</f>
        <v>Kader PKK / Karang Taruna / Kader Lainnya</v>
      </c>
      <c r="J453" s="55" t="str">
        <f>VLOOKUP(G453,'MITRA (REFERENSI)'!$A:$Z,26,FALSE)</f>
        <v>#REF!</v>
      </c>
      <c r="K453" s="55" t="str">
        <f>VLOOKUP(G453,'MITRA (REFERENSI)'!$A:$Z,15,FALSE)</f>
        <v>+62 896-3710-3603</v>
      </c>
      <c r="L453" s="55" t="str">
        <f>VLOOKUP(G453,'MITRA (REFERENSI)'!$A:$Z,15,FALSE)</f>
        <v>+62 896-3710-3603</v>
      </c>
      <c r="M453" s="55" t="str">
        <f>IF(B453=1,'KELAS (REFERENSI)'!M453,IF(B453=2,'KELAS (REFERENSI)'!M468,IF(B453=3,'KELAS (REFERENSI)'!M483,IF(B453=4,'KELAS (REFERENSI)'!M498,""))))</f>
        <v/>
      </c>
      <c r="N453" s="55" t="str">
        <f>IF(B453=1,'KELAS (REFERENSI)'!N453,IF(B453=2,'KELAS (REFERENSI)'!N468,IF(B453=3,'KELAS (REFERENSI)'!N483,IF(B453=4,'KELAS (REFERENSI)'!N498,""))))</f>
        <v/>
      </c>
      <c r="O453" s="55" t="str">
        <f>IF(B453=1,'KELAS (REFERENSI)'!O453,IF(B453=2,'KELAS (REFERENSI)'!O468,IF(B453=3,'KELAS (REFERENSI)'!O483,IF(B453=4,'KELAS (REFERENSI)'!O498,""))))</f>
        <v/>
      </c>
      <c r="P453" s="55" t="str">
        <f>IF(B453=1,'KELAS (REFERENSI)'!P453,IF(B453=2,'KELAS (REFERENSI)'!P468,IF(B453=3,'KELAS (REFERENSI)'!P483,IF(B453=4,'KELAS (REFERENSI)'!P498,""))))</f>
        <v/>
      </c>
      <c r="Q453" s="55" t="str">
        <f t="shared" si="4"/>
        <v>BPS Kota Jakarta Timur</v>
      </c>
      <c r="R453" s="55" t="str">
        <f t="shared" si="56"/>
        <v>#REF!</v>
      </c>
      <c r="S453" s="55" t="str">
        <f t="shared" ref="S453:T453" si="461">S452</f>
        <v>15 Juni sampai dengan 31 Agustus 2026</v>
      </c>
      <c r="T453" s="55" t="str">
        <f t="shared" si="461"/>
        <v>31 Agustus 2026</v>
      </c>
      <c r="U453" s="59" t="str">
        <f>VLOOKUP(G453,'MITRA (REFERENSI)'!$A:$Z,17,FALSE)</f>
        <v>Ucusrimulyani87@gmail.com</v>
      </c>
      <c r="V453" s="59" t="str">
        <f>VLOOKUP(G453,'MITRA (REFERENSI)'!$A:$Z,11,FALSE)</f>
        <v>Pr</v>
      </c>
      <c r="W453" s="60"/>
      <c r="X453" s="61" t="s">
        <v>7084</v>
      </c>
      <c r="Y453" s="64" t="s">
        <v>4877</v>
      </c>
      <c r="Z453" s="62"/>
      <c r="AA453" s="63"/>
      <c r="AB453" s="62"/>
      <c r="AC453" s="62"/>
      <c r="AD453" s="62"/>
      <c r="AE453" s="62"/>
      <c r="AF453" s="62"/>
      <c r="AG453" s="72"/>
      <c r="AH453" s="72"/>
      <c r="AI453" s="72"/>
      <c r="AJ453" s="72"/>
      <c r="AK453" s="59" t="str">
        <f>VLOOKUP(G453,'MITRA (REFERENSI)'!$A:$Z,5,FALSE)</f>
        <v>Jl dalang Rt 012/005 no 105</v>
      </c>
      <c r="AL453" s="59" t="str">
        <f>VLOOKUP(G453,'MITRA (REFERENSI)'!$A:$Z,13,FALSE)</f>
        <v>Kader PKK / Karang Taruna / Kader Lainnya</v>
      </c>
      <c r="AM453" s="59" t="str">
        <f>VLOOKUP(G453,'MITRA (REFERENSI)'!$A:$Z,14,FALSE)</f>
        <v/>
      </c>
    </row>
    <row r="454" ht="15.75" customHeight="1">
      <c r="A454" s="53" t="s">
        <v>5516</v>
      </c>
      <c r="B454" s="54">
        <v>1.0</v>
      </c>
      <c r="C454" s="54" t="s">
        <v>4920</v>
      </c>
      <c r="D454" s="55" t="str">
        <f t="shared" si="1"/>
        <v>1O</v>
      </c>
      <c r="E454" s="55" t="str">
        <f>VLOOKUP(D454,'KELAS (REFERENSI)'!$E$1:$J$68,6,FALSE)</f>
        <v>PARK</v>
      </c>
      <c r="F454" s="56" t="str">
        <f t="shared" si="2"/>
        <v>PETUGAS.0453/SPK/SE/PML/3172/2026</v>
      </c>
      <c r="G454" s="61" t="s">
        <v>2420</v>
      </c>
      <c r="H454" s="56" t="str">
        <f>VLOOKUP(G454,'MITRA (REFERENSI)'!$A:$Z,16,FALSE)</f>
        <v>317222010042</v>
      </c>
      <c r="I454" s="56" t="str">
        <f>VLOOKUP(G454,'MITRA (REFERENSI)'!$A:$Z,25,FALSE)</f>
        <v>Kader PKK / Karang Taruna / Kader Lainnya</v>
      </c>
      <c r="J454" s="55" t="str">
        <f>VLOOKUP(G454,'MITRA (REFERENSI)'!$A:$Z,26,FALSE)</f>
        <v>#REF!</v>
      </c>
      <c r="K454" s="55" t="str">
        <f>VLOOKUP(G454,'MITRA (REFERENSI)'!$A:$Z,15,FALSE)</f>
        <v>+62 877-8858-3145</v>
      </c>
      <c r="L454" s="55" t="str">
        <f>VLOOKUP(G454,'MITRA (REFERENSI)'!$A:$Z,15,FALSE)</f>
        <v>+62 877-8858-3145</v>
      </c>
      <c r="M454" s="55" t="str">
        <f>IF(B454=1,'KELAS (REFERENSI)'!M454,IF(B454=2,'KELAS (REFERENSI)'!M469,IF(B454=3,'KELAS (REFERENSI)'!M484,IF(B454=4,'KELAS (REFERENSI)'!M499,""))))</f>
        <v/>
      </c>
      <c r="N454" s="55" t="str">
        <f>IF(B454=1,'KELAS (REFERENSI)'!N454,IF(B454=2,'KELAS (REFERENSI)'!N469,IF(B454=3,'KELAS (REFERENSI)'!N484,IF(B454=4,'KELAS (REFERENSI)'!N499,""))))</f>
        <v/>
      </c>
      <c r="O454" s="55" t="str">
        <f>IF(B454=1,'KELAS (REFERENSI)'!O454,IF(B454=2,'KELAS (REFERENSI)'!O469,IF(B454=3,'KELAS (REFERENSI)'!O484,IF(B454=4,'KELAS (REFERENSI)'!O499,""))))</f>
        <v/>
      </c>
      <c r="P454" s="55" t="str">
        <f>IF(B454=1,'KELAS (REFERENSI)'!P454,IF(B454=2,'KELAS (REFERENSI)'!P469,IF(B454=3,'KELAS (REFERENSI)'!P484,IF(B454=4,'KELAS (REFERENSI)'!P499,""))))</f>
        <v/>
      </c>
      <c r="Q454" s="55" t="str">
        <f t="shared" si="4"/>
        <v>BPS Kota Jakarta Timur</v>
      </c>
      <c r="R454" s="55" t="str">
        <f t="shared" si="56"/>
        <v>#REF!</v>
      </c>
      <c r="S454" s="55" t="str">
        <f t="shared" ref="S454:T454" si="462">S453</f>
        <v>15 Juni sampai dengan 31 Agustus 2026</v>
      </c>
      <c r="T454" s="55" t="str">
        <f t="shared" si="462"/>
        <v>31 Agustus 2026</v>
      </c>
      <c r="U454" s="59" t="str">
        <f>VLOOKUP(G454,'MITRA (REFERENSI)'!$A:$Z,17,FALSE)</f>
        <v>mirna.wahyuni29@gmail.com</v>
      </c>
      <c r="V454" s="59" t="str">
        <f>VLOOKUP(G454,'MITRA (REFERENSI)'!$A:$Z,11,FALSE)</f>
        <v>Pr</v>
      </c>
      <c r="W454" s="60"/>
      <c r="X454" s="61" t="s">
        <v>7084</v>
      </c>
      <c r="Y454" s="64" t="s">
        <v>4877</v>
      </c>
      <c r="Z454" s="62"/>
      <c r="AA454" s="63"/>
      <c r="AB454" s="62"/>
      <c r="AC454" s="62"/>
      <c r="AD454" s="62"/>
      <c r="AE454" s="62"/>
      <c r="AF454" s="62"/>
      <c r="AG454" s="72"/>
      <c r="AH454" s="72"/>
      <c r="AI454" s="72"/>
      <c r="AJ454" s="72"/>
      <c r="AK454" s="59" t="str">
        <f>VLOOKUP(G454,'MITRA (REFERENSI)'!$A:$Z,5,FALSE)</f>
        <v>Jl lubang buaya rt 001 rw 009 no 88</v>
      </c>
      <c r="AL454" s="59" t="str">
        <f>VLOOKUP(G454,'MITRA (REFERENSI)'!$A:$Z,13,FALSE)</f>
        <v>Kader PKK / Karang Taruna / Kader Lainnya</v>
      </c>
      <c r="AM454" s="59" t="str">
        <f>VLOOKUP(G454,'MITRA (REFERENSI)'!$A:$Z,14,FALSE)</f>
        <v/>
      </c>
    </row>
    <row r="455" ht="15.75" customHeight="1">
      <c r="A455" s="53" t="s">
        <v>5517</v>
      </c>
      <c r="B455" s="54">
        <v>1.0</v>
      </c>
      <c r="C455" s="54" t="s">
        <v>4920</v>
      </c>
      <c r="D455" s="55" t="str">
        <f t="shared" si="1"/>
        <v>1O</v>
      </c>
      <c r="E455" s="55" t="str">
        <f>VLOOKUP(D455,'KELAS (REFERENSI)'!$E$1:$J$68,6,FALSE)</f>
        <v>PARK</v>
      </c>
      <c r="F455" s="56" t="str">
        <f t="shared" si="2"/>
        <v>PETUGAS.0454/SPK/SE/PML/3172/2026</v>
      </c>
      <c r="G455" s="61" t="s">
        <v>3699</v>
      </c>
      <c r="H455" s="56" t="str">
        <f>VLOOKUP(G455,'MITRA (REFERENSI)'!$A:$Z,16,FALSE)</f>
        <v>317222010041</v>
      </c>
      <c r="I455" s="56" t="str">
        <f>VLOOKUP(G455,'MITRA (REFERENSI)'!$A:$Z,25,FALSE)</f>
        <v>Mengurus Rumah Tangga</v>
      </c>
      <c r="J455" s="55" t="str">
        <f>VLOOKUP(G455,'MITRA (REFERENSI)'!$A:$Z,26,FALSE)</f>
        <v>#REF!</v>
      </c>
      <c r="K455" s="55" t="str">
        <f>VLOOKUP(G455,'MITRA (REFERENSI)'!$A:$Z,15,FALSE)</f>
        <v>+62 888-8407-642</v>
      </c>
      <c r="L455" s="55" t="str">
        <f>VLOOKUP(G455,'MITRA (REFERENSI)'!$A:$Z,15,FALSE)</f>
        <v>+62 888-8407-642</v>
      </c>
      <c r="M455" s="55" t="str">
        <f>IF(B455=1,'KELAS (REFERENSI)'!M455,IF(B455=2,'KELAS (REFERENSI)'!M470,IF(B455=3,'KELAS (REFERENSI)'!M485,IF(B455=4,'KELAS (REFERENSI)'!M500,""))))</f>
        <v/>
      </c>
      <c r="N455" s="55" t="str">
        <f>IF(B455=1,'KELAS (REFERENSI)'!N455,IF(B455=2,'KELAS (REFERENSI)'!N470,IF(B455=3,'KELAS (REFERENSI)'!N485,IF(B455=4,'KELAS (REFERENSI)'!N500,""))))</f>
        <v/>
      </c>
      <c r="O455" s="55" t="str">
        <f>IF(B455=1,'KELAS (REFERENSI)'!O455,IF(B455=2,'KELAS (REFERENSI)'!O470,IF(B455=3,'KELAS (REFERENSI)'!O485,IF(B455=4,'KELAS (REFERENSI)'!O500,""))))</f>
        <v/>
      </c>
      <c r="P455" s="55" t="str">
        <f>IF(B455=1,'KELAS (REFERENSI)'!P455,IF(B455=2,'KELAS (REFERENSI)'!P470,IF(B455=3,'KELAS (REFERENSI)'!P485,IF(B455=4,'KELAS (REFERENSI)'!P500,""))))</f>
        <v/>
      </c>
      <c r="Q455" s="55" t="str">
        <f t="shared" si="4"/>
        <v>BPS Kota Jakarta Timur</v>
      </c>
      <c r="R455" s="55" t="str">
        <f t="shared" si="56"/>
        <v>#REF!</v>
      </c>
      <c r="S455" s="55" t="str">
        <f t="shared" ref="S455:T455" si="463">S454</f>
        <v>15 Juni sampai dengan 31 Agustus 2026</v>
      </c>
      <c r="T455" s="55" t="str">
        <f t="shared" si="463"/>
        <v>31 Agustus 2026</v>
      </c>
      <c r="U455" s="59" t="str">
        <f>VLOOKUP(G455,'MITRA (REFERENSI)'!$A:$Z,17,FALSE)</f>
        <v>selvi.dwi007@gmail.com</v>
      </c>
      <c r="V455" s="59" t="str">
        <f>VLOOKUP(G455,'MITRA (REFERENSI)'!$A:$Z,11,FALSE)</f>
        <v>Pr</v>
      </c>
      <c r="W455" s="60"/>
      <c r="X455" s="76"/>
      <c r="Y455" s="64" t="s">
        <v>4877</v>
      </c>
      <c r="Z455" s="62"/>
      <c r="AA455" s="63"/>
      <c r="AB455" s="62"/>
      <c r="AC455" s="62"/>
      <c r="AD455" s="62"/>
      <c r="AE455" s="62"/>
      <c r="AF455" s="62"/>
      <c r="AG455" s="72"/>
      <c r="AH455" s="72"/>
      <c r="AI455" s="72"/>
      <c r="AJ455" s="72"/>
      <c r="AK455" s="59" t="str">
        <f>VLOOKUP(G455,'MITRA (REFERENSI)'!$A:$Z,5,FALSE)</f>
        <v>Jln lubang buaya rt 001 rw 012</v>
      </c>
      <c r="AL455" s="59" t="str">
        <f>VLOOKUP(G455,'MITRA (REFERENSI)'!$A:$Z,13,FALSE)</f>
        <v>Mengurus Rumah Tangga</v>
      </c>
      <c r="AM455" s="59" t="str">
        <f>VLOOKUP(G455,'MITRA (REFERENSI)'!$A:$Z,14,FALSE)</f>
        <v/>
      </c>
    </row>
    <row r="456" ht="15.75" customHeight="1">
      <c r="A456" s="53" t="s">
        <v>5518</v>
      </c>
      <c r="B456" s="67">
        <v>1.0</v>
      </c>
      <c r="C456" s="67" t="s">
        <v>4920</v>
      </c>
      <c r="D456" s="55" t="str">
        <f t="shared" si="1"/>
        <v>1O</v>
      </c>
      <c r="E456" s="55" t="str">
        <f>VLOOKUP(D456,'KELAS (REFERENSI)'!$E$1:$J$68,6,FALSE)</f>
        <v>PARK</v>
      </c>
      <c r="F456" s="56" t="str">
        <f t="shared" si="2"/>
        <v>PETUGAS.0455/SPK/SE/PML/3172/2026</v>
      </c>
      <c r="G456" s="68" t="s">
        <v>4995</v>
      </c>
      <c r="H456" s="56" t="str">
        <f>VLOOKUP(G456,'MITRA (REFERENSI)'!$A:$Z,16,FALSE)</f>
        <v>#N/A</v>
      </c>
      <c r="I456" s="56" t="str">
        <f>VLOOKUP(G456,'MITRA (REFERENSI)'!$A:$Z,25,FALSE)</f>
        <v>#N/A</v>
      </c>
      <c r="J456" s="55" t="str">
        <f>VLOOKUP(G456,'MITRA (REFERENSI)'!$A:$Z,26,FALSE)</f>
        <v>#N/A</v>
      </c>
      <c r="K456" s="55" t="str">
        <f>VLOOKUP(G456,'MITRA (REFERENSI)'!$A:$Z,15,FALSE)</f>
        <v>#N/A</v>
      </c>
      <c r="L456" s="55" t="str">
        <f>VLOOKUP(G456,'MITRA (REFERENSI)'!$A:$Z,15,FALSE)</f>
        <v>#N/A</v>
      </c>
      <c r="M456" s="55" t="str">
        <f>IF(B456=1,'KELAS (REFERENSI)'!M456,IF(B456=2,'KELAS (REFERENSI)'!M471,IF(B456=3,'KELAS (REFERENSI)'!M486,IF(B456=4,'KELAS (REFERENSI)'!M501,""))))</f>
        <v/>
      </c>
      <c r="N456" s="55" t="str">
        <f>IF(B456=1,'KELAS (REFERENSI)'!N456,IF(B456=2,'KELAS (REFERENSI)'!N471,IF(B456=3,'KELAS (REFERENSI)'!N486,IF(B456=4,'KELAS (REFERENSI)'!N501,""))))</f>
        <v/>
      </c>
      <c r="O456" s="55" t="str">
        <f>IF(B456=1,'KELAS (REFERENSI)'!O456,IF(B456=2,'KELAS (REFERENSI)'!O471,IF(B456=3,'KELAS (REFERENSI)'!O486,IF(B456=4,'KELAS (REFERENSI)'!O501,""))))</f>
        <v/>
      </c>
      <c r="P456" s="55" t="str">
        <f>IF(B456=1,'KELAS (REFERENSI)'!P456,IF(B456=2,'KELAS (REFERENSI)'!P471,IF(B456=3,'KELAS (REFERENSI)'!P486,IF(B456=4,'KELAS (REFERENSI)'!P501,""))))</f>
        <v/>
      </c>
      <c r="Q456" s="55" t="str">
        <f t="shared" si="4"/>
        <v>BPS Kota Jakarta Timur</v>
      </c>
      <c r="R456" s="55" t="str">
        <f t="shared" si="56"/>
        <v>#REF!</v>
      </c>
      <c r="S456" s="55" t="str">
        <f t="shared" ref="S456:T456" si="464">S455</f>
        <v>15 Juni sampai dengan 31 Agustus 2026</v>
      </c>
      <c r="T456" s="55" t="str">
        <f t="shared" si="464"/>
        <v>31 Agustus 2026</v>
      </c>
      <c r="U456" s="69" t="str">
        <f>VLOOKUP(G456,'MITRA (REFERENSI)'!$A:$Z,17,FALSE)</f>
        <v>#N/A</v>
      </c>
      <c r="V456" s="59" t="str">
        <f>VLOOKUP(G456,'MITRA (REFERENSI)'!$A:$Z,11,FALSE)</f>
        <v>#N/A</v>
      </c>
      <c r="W456" s="60"/>
      <c r="X456" s="61" t="s">
        <v>4825</v>
      </c>
      <c r="Y456" s="70" t="s">
        <v>5062</v>
      </c>
      <c r="Z456" s="62"/>
      <c r="AA456" s="71" t="str">
        <f>VLOOKUP(G456,'PEGAWAI (REFERENSI)'!$A:$E,4,FALSE)</f>
        <v>Penata Muda Tk. I/III/b</v>
      </c>
      <c r="AB456" s="62"/>
      <c r="AC456" s="62"/>
      <c r="AD456" s="62"/>
      <c r="AE456" s="62"/>
      <c r="AF456" s="62"/>
      <c r="AG456" s="72"/>
      <c r="AH456" s="72"/>
      <c r="AI456" s="72"/>
      <c r="AJ456" s="72"/>
      <c r="AK456" s="59" t="str">
        <f>VLOOKUP(G456,'MITRA (REFERENSI)'!$A:$Z,5,FALSE)</f>
        <v>#N/A</v>
      </c>
      <c r="AL456" s="59" t="str">
        <f>VLOOKUP(G456,'MITRA (REFERENSI)'!$A:$Z,13,FALSE)</f>
        <v>#N/A</v>
      </c>
      <c r="AM456" s="59" t="str">
        <f>VLOOKUP(G456,'MITRA (REFERENSI)'!$A:$Z,14,FALSE)</f>
        <v>#N/A</v>
      </c>
    </row>
    <row r="457" ht="15.75" customHeight="1">
      <c r="A457" s="53" t="s">
        <v>5519</v>
      </c>
      <c r="B457" s="67">
        <v>1.0</v>
      </c>
      <c r="C457" s="67" t="s">
        <v>4920</v>
      </c>
      <c r="D457" s="55" t="str">
        <f t="shared" si="1"/>
        <v>1O</v>
      </c>
      <c r="E457" s="55" t="str">
        <f>VLOOKUP(D457,'KELAS (REFERENSI)'!$E$1:$J$68,6,FALSE)</f>
        <v>PARK</v>
      </c>
      <c r="F457" s="56" t="str">
        <f t="shared" si="2"/>
        <v>PETUGAS.0456/SPK/SE/PML/3172/2026</v>
      </c>
      <c r="G457" s="68" t="s">
        <v>4963</v>
      </c>
      <c r="H457" s="56" t="str">
        <f>VLOOKUP(G457,'MITRA (REFERENSI)'!$A:$Z,16,FALSE)</f>
        <v>#N/A</v>
      </c>
      <c r="I457" s="56" t="str">
        <f>VLOOKUP(G457,'MITRA (REFERENSI)'!$A:$Z,25,FALSE)</f>
        <v>#N/A</v>
      </c>
      <c r="J457" s="55" t="str">
        <f>VLOOKUP(G457,'MITRA (REFERENSI)'!$A:$Z,26,FALSE)</f>
        <v>#N/A</v>
      </c>
      <c r="K457" s="55" t="str">
        <f>VLOOKUP(G457,'MITRA (REFERENSI)'!$A:$Z,15,FALSE)</f>
        <v>#N/A</v>
      </c>
      <c r="L457" s="55" t="str">
        <f>VLOOKUP(G457,'MITRA (REFERENSI)'!$A:$Z,15,FALSE)</f>
        <v>#N/A</v>
      </c>
      <c r="M457" s="55" t="str">
        <f>IF(B457=1,'KELAS (REFERENSI)'!M457,IF(B457=2,'KELAS (REFERENSI)'!M472,IF(B457=3,'KELAS (REFERENSI)'!M487,IF(B457=4,'KELAS (REFERENSI)'!M502,""))))</f>
        <v/>
      </c>
      <c r="N457" s="55" t="str">
        <f>IF(B457=1,'KELAS (REFERENSI)'!N457,IF(B457=2,'KELAS (REFERENSI)'!N472,IF(B457=3,'KELAS (REFERENSI)'!N487,IF(B457=4,'KELAS (REFERENSI)'!N502,""))))</f>
        <v/>
      </c>
      <c r="O457" s="55" t="str">
        <f>IF(B457=1,'KELAS (REFERENSI)'!O457,IF(B457=2,'KELAS (REFERENSI)'!O472,IF(B457=3,'KELAS (REFERENSI)'!O487,IF(B457=4,'KELAS (REFERENSI)'!O502,""))))</f>
        <v/>
      </c>
      <c r="P457" s="55" t="str">
        <f>IF(B457=1,'KELAS (REFERENSI)'!P457,IF(B457=2,'KELAS (REFERENSI)'!P472,IF(B457=3,'KELAS (REFERENSI)'!P487,IF(B457=4,'KELAS (REFERENSI)'!P502,""))))</f>
        <v/>
      </c>
      <c r="Q457" s="55" t="str">
        <f t="shared" si="4"/>
        <v>BPS Kota Jakarta Timur</v>
      </c>
      <c r="R457" s="55" t="str">
        <f t="shared" si="56"/>
        <v>#REF!</v>
      </c>
      <c r="S457" s="55" t="str">
        <f t="shared" ref="S457:T457" si="465">S456</f>
        <v>15 Juni sampai dengan 31 Agustus 2026</v>
      </c>
      <c r="T457" s="55" t="str">
        <f t="shared" si="465"/>
        <v>31 Agustus 2026</v>
      </c>
      <c r="U457" s="69" t="str">
        <f>VLOOKUP(G457,'MITRA (REFERENSI)'!$A:$Z,17,FALSE)</f>
        <v>#N/A</v>
      </c>
      <c r="V457" s="59" t="str">
        <f>VLOOKUP(G457,'MITRA (REFERENSI)'!$A:$Z,11,FALSE)</f>
        <v>#N/A</v>
      </c>
      <c r="W457" s="60"/>
      <c r="X457" s="61" t="s">
        <v>4824</v>
      </c>
      <c r="Y457" s="70" t="s">
        <v>5062</v>
      </c>
      <c r="Z457" s="62"/>
      <c r="AA457" s="71" t="str">
        <f>VLOOKUP(G457,'PEGAWAI (REFERENSI)'!$A:$E,4,FALSE)</f>
        <v>Penata Tk. I/III/d</v>
      </c>
      <c r="AB457" s="62"/>
      <c r="AC457" s="62"/>
      <c r="AD457" s="62"/>
      <c r="AE457" s="62"/>
      <c r="AF457" s="62"/>
      <c r="AG457" s="72"/>
      <c r="AH457" s="72"/>
      <c r="AI457" s="72"/>
      <c r="AJ457" s="72"/>
      <c r="AK457" s="59" t="str">
        <f>VLOOKUP(G457,'MITRA (REFERENSI)'!$A:$Z,5,FALSE)</f>
        <v>#N/A</v>
      </c>
      <c r="AL457" s="59" t="str">
        <f>VLOOKUP(G457,'MITRA (REFERENSI)'!$A:$Z,13,FALSE)</f>
        <v>#N/A</v>
      </c>
      <c r="AM457" s="59" t="str">
        <f>VLOOKUP(G457,'MITRA (REFERENSI)'!$A:$Z,14,FALSE)</f>
        <v>#N/A</v>
      </c>
    </row>
    <row r="458" ht="15.75" customHeight="1">
      <c r="A458" s="53" t="s">
        <v>5520</v>
      </c>
      <c r="B458" s="67">
        <v>1.0</v>
      </c>
      <c r="C458" s="67" t="s">
        <v>4920</v>
      </c>
      <c r="D458" s="55" t="str">
        <f t="shared" si="1"/>
        <v>1O</v>
      </c>
      <c r="E458" s="55" t="str">
        <f>VLOOKUP(D458,'KELAS (REFERENSI)'!$E$1:$J$68,6,FALSE)</f>
        <v>PARK</v>
      </c>
      <c r="F458" s="56" t="str">
        <f t="shared" si="2"/>
        <v>PETUGAS.0457/SPK/SE/PML/3172/2026</v>
      </c>
      <c r="G458" s="68" t="s">
        <v>7099</v>
      </c>
      <c r="H458" s="56" t="str">
        <f>VLOOKUP(G458,'MITRA (REFERENSI)'!$A:$Z,16,FALSE)</f>
        <v>#N/A</v>
      </c>
      <c r="I458" s="56" t="str">
        <f>VLOOKUP(G458,'MITRA (REFERENSI)'!$A:$Z,25,FALSE)</f>
        <v>#N/A</v>
      </c>
      <c r="J458" s="55" t="str">
        <f>VLOOKUP(G458,'MITRA (REFERENSI)'!$A:$Z,26,FALSE)</f>
        <v>#N/A</v>
      </c>
      <c r="K458" s="55" t="str">
        <f>VLOOKUP(G458,'MITRA (REFERENSI)'!$A:$Z,15,FALSE)</f>
        <v>#N/A</v>
      </c>
      <c r="L458" s="55" t="str">
        <f>VLOOKUP(G458,'MITRA (REFERENSI)'!$A:$Z,15,FALSE)</f>
        <v>#N/A</v>
      </c>
      <c r="M458" s="55" t="str">
        <f>IF(B458=1,'KELAS (REFERENSI)'!M458,IF(B458=2,'KELAS (REFERENSI)'!M473,IF(B458=3,'KELAS (REFERENSI)'!M488,IF(B458=4,'KELAS (REFERENSI)'!M503,""))))</f>
        <v/>
      </c>
      <c r="N458" s="55" t="str">
        <f>IF(B458=1,'KELAS (REFERENSI)'!N458,IF(B458=2,'KELAS (REFERENSI)'!N473,IF(B458=3,'KELAS (REFERENSI)'!N488,IF(B458=4,'KELAS (REFERENSI)'!N503,""))))</f>
        <v/>
      </c>
      <c r="O458" s="55" t="str">
        <f>IF(B458=1,'KELAS (REFERENSI)'!O458,IF(B458=2,'KELAS (REFERENSI)'!O473,IF(B458=3,'KELAS (REFERENSI)'!O488,IF(B458=4,'KELAS (REFERENSI)'!O503,""))))</f>
        <v/>
      </c>
      <c r="P458" s="55" t="str">
        <f>IF(B458=1,'KELAS (REFERENSI)'!P458,IF(B458=2,'KELAS (REFERENSI)'!P473,IF(B458=3,'KELAS (REFERENSI)'!P488,IF(B458=4,'KELAS (REFERENSI)'!P503,""))))</f>
        <v/>
      </c>
      <c r="Q458" s="55" t="str">
        <f t="shared" si="4"/>
        <v>BPS Kota Jakarta Timur</v>
      </c>
      <c r="R458" s="55" t="str">
        <f t="shared" si="56"/>
        <v>#REF!</v>
      </c>
      <c r="S458" s="55" t="str">
        <f t="shared" ref="S458:T458" si="466">S457</f>
        <v>15 Juni sampai dengan 31 Agustus 2026</v>
      </c>
      <c r="T458" s="55" t="str">
        <f t="shared" si="466"/>
        <v>31 Agustus 2026</v>
      </c>
      <c r="U458" s="69" t="str">
        <f>VLOOKUP(G458,'MITRA (REFERENSI)'!$A:$Z,17,FALSE)</f>
        <v>#N/A</v>
      </c>
      <c r="V458" s="59" t="str">
        <f>VLOOKUP(G458,'MITRA (REFERENSI)'!$A:$Z,11,FALSE)</f>
        <v>#N/A</v>
      </c>
      <c r="W458" s="60"/>
      <c r="X458" s="61" t="s">
        <v>4824</v>
      </c>
      <c r="Y458" s="70" t="s">
        <v>5062</v>
      </c>
      <c r="Z458" s="62"/>
      <c r="AA458" s="71" t="str">
        <f>VLOOKUP(G458,'PEGAWAI (REFERENSI)'!$A:$E,4,FALSE)</f>
        <v>#N/A</v>
      </c>
      <c r="AB458" s="62"/>
      <c r="AC458" s="62"/>
      <c r="AD458" s="62"/>
      <c r="AE458" s="62"/>
      <c r="AF458" s="62"/>
      <c r="AG458" s="72"/>
      <c r="AH458" s="72"/>
      <c r="AI458" s="72"/>
      <c r="AJ458" s="72"/>
      <c r="AK458" s="59" t="str">
        <f>VLOOKUP(G458,'MITRA (REFERENSI)'!$A:$Z,5,FALSE)</f>
        <v>#N/A</v>
      </c>
      <c r="AL458" s="59" t="str">
        <f>VLOOKUP(G458,'MITRA (REFERENSI)'!$A:$Z,13,FALSE)</f>
        <v>#N/A</v>
      </c>
      <c r="AM458" s="59" t="str">
        <f>VLOOKUP(G458,'MITRA (REFERENSI)'!$A:$Z,14,FALSE)</f>
        <v>#N/A</v>
      </c>
    </row>
    <row r="459" ht="15.75" customHeight="1">
      <c r="A459" s="53" t="s">
        <v>5521</v>
      </c>
      <c r="B459" s="77"/>
      <c r="C459" s="77"/>
      <c r="D459" s="55" t="str">
        <f t="shared" si="1"/>
        <v/>
      </c>
      <c r="E459" s="55" t="str">
        <f>VLOOKUP(D459,'KELAS (REFERENSI)'!$E$1:$J$68,6,FALSE)</f>
        <v>#N/A</v>
      </c>
      <c r="F459" s="56" t="str">
        <f t="shared" si="2"/>
        <v>PETUGAS.0458/SPK/SE/PML/3172/2026</v>
      </c>
      <c r="G459" s="76"/>
      <c r="H459" s="56" t="str">
        <f>VLOOKUP(G459,'MITRA (REFERENSI)'!$A:$Z,16,FALSE)</f>
        <v>#N/A</v>
      </c>
      <c r="I459" s="56" t="str">
        <f>VLOOKUP(G459,'MITRA (REFERENSI)'!$A:$Z,25,FALSE)</f>
        <v>#N/A</v>
      </c>
      <c r="J459" s="55" t="str">
        <f>VLOOKUP(G459,'MITRA (REFERENSI)'!$A:$Z,26,FALSE)</f>
        <v>#N/A</v>
      </c>
      <c r="K459" s="55" t="str">
        <f>VLOOKUP(G459,'MITRA (REFERENSI)'!$A:$Z,15,FALSE)</f>
        <v>#N/A</v>
      </c>
      <c r="L459" s="55" t="str">
        <f>VLOOKUP(G459,'MITRA (REFERENSI)'!$A:$Z,15,FALSE)</f>
        <v>#N/A</v>
      </c>
      <c r="M459" s="55" t="str">
        <f>IF(B459=1,'KELAS (REFERENSI)'!M459,IF(B459=2,'KELAS (REFERENSI)'!M474,IF(B459=3,'KELAS (REFERENSI)'!M489,IF(B459=4,'KELAS (REFERENSI)'!M504,""))))</f>
        <v/>
      </c>
      <c r="N459" s="55" t="str">
        <f>IF(B459=1,'KELAS (REFERENSI)'!N459,IF(B459=2,'KELAS (REFERENSI)'!N474,IF(B459=3,'KELAS (REFERENSI)'!N489,IF(B459=4,'KELAS (REFERENSI)'!N504,""))))</f>
        <v/>
      </c>
      <c r="O459" s="55" t="str">
        <f>IF(B459=1,'KELAS (REFERENSI)'!O459,IF(B459=2,'KELAS (REFERENSI)'!O474,IF(B459=3,'KELAS (REFERENSI)'!O489,IF(B459=4,'KELAS (REFERENSI)'!O504,""))))</f>
        <v/>
      </c>
      <c r="P459" s="55" t="str">
        <f>IF(B459=1,'KELAS (REFERENSI)'!P459,IF(B459=2,'KELAS (REFERENSI)'!P474,IF(B459=3,'KELAS (REFERENSI)'!P489,IF(B459=4,'KELAS (REFERENSI)'!P504,""))))</f>
        <v/>
      </c>
      <c r="Q459" s="55" t="str">
        <f t="shared" si="4"/>
        <v>BPS Kota Jakarta Timur</v>
      </c>
      <c r="R459" s="55" t="str">
        <f t="shared" si="56"/>
        <v/>
      </c>
      <c r="S459" s="55" t="str">
        <f t="shared" ref="S459:T459" si="467">S458</f>
        <v>15 Juni sampai dengan 31 Agustus 2026</v>
      </c>
      <c r="T459" s="55" t="str">
        <f t="shared" si="467"/>
        <v>31 Agustus 2026</v>
      </c>
      <c r="U459" s="59" t="str">
        <f>VLOOKUP(G459,'MITRA (REFERENSI)'!$A:$Z,17,FALSE)</f>
        <v>#N/A</v>
      </c>
      <c r="V459" s="59" t="str">
        <f>VLOOKUP(G459,'MITRA (REFERENSI)'!$A:$Z,11,FALSE)</f>
        <v>#N/A</v>
      </c>
      <c r="W459" s="60"/>
      <c r="X459" s="76"/>
      <c r="Y459" s="63"/>
      <c r="Z459" s="62"/>
      <c r="AA459" s="63"/>
      <c r="AB459" s="62"/>
      <c r="AC459" s="62"/>
      <c r="AD459" s="62"/>
      <c r="AE459" s="62"/>
      <c r="AF459" s="62"/>
      <c r="AG459" s="72"/>
      <c r="AH459" s="72"/>
      <c r="AI459" s="72"/>
      <c r="AJ459" s="72"/>
      <c r="AK459" s="59" t="str">
        <f>VLOOKUP(G459,'MITRA (REFERENSI)'!$A:$Z,5,FALSE)</f>
        <v>#N/A</v>
      </c>
      <c r="AL459" s="59" t="str">
        <f>VLOOKUP(G459,'MITRA (REFERENSI)'!$A:$Z,13,FALSE)</f>
        <v>#N/A</v>
      </c>
      <c r="AM459" s="59" t="str">
        <f>VLOOKUP(G459,'MITRA (REFERENSI)'!$A:$Z,14,FALSE)</f>
        <v>#N/A</v>
      </c>
    </row>
    <row r="460" ht="15.75" customHeight="1">
      <c r="A460" s="53" t="s">
        <v>5522</v>
      </c>
      <c r="B460" s="77"/>
      <c r="C460" s="77"/>
      <c r="D460" s="55" t="str">
        <f t="shared" si="1"/>
        <v/>
      </c>
      <c r="E460" s="55" t="str">
        <f>VLOOKUP(D460,'KELAS (REFERENSI)'!$E$1:$J$68,6,FALSE)</f>
        <v>#N/A</v>
      </c>
      <c r="F460" s="56" t="str">
        <f t="shared" si="2"/>
        <v>PETUGAS.0459/SPK/SE/PML/3172/2026</v>
      </c>
      <c r="G460" s="76"/>
      <c r="H460" s="56" t="str">
        <f>VLOOKUP(G460,'MITRA (REFERENSI)'!$A:$Z,16,FALSE)</f>
        <v>#N/A</v>
      </c>
      <c r="I460" s="56" t="str">
        <f>VLOOKUP(G460,'MITRA (REFERENSI)'!$A:$Z,25,FALSE)</f>
        <v>#N/A</v>
      </c>
      <c r="J460" s="55" t="str">
        <f>VLOOKUP(G460,'MITRA (REFERENSI)'!$A:$Z,26,FALSE)</f>
        <v>#N/A</v>
      </c>
      <c r="K460" s="55" t="str">
        <f>VLOOKUP(G460,'MITRA (REFERENSI)'!$A:$Z,15,FALSE)</f>
        <v>#N/A</v>
      </c>
      <c r="L460" s="55" t="str">
        <f>VLOOKUP(G460,'MITRA (REFERENSI)'!$A:$Z,15,FALSE)</f>
        <v>#N/A</v>
      </c>
      <c r="M460" s="55" t="str">
        <f>IF(B460=1,'KELAS (REFERENSI)'!M460,IF(B460=2,'KELAS (REFERENSI)'!M475,IF(B460=3,'KELAS (REFERENSI)'!M490,IF(B460=4,'KELAS (REFERENSI)'!M505,""))))</f>
        <v/>
      </c>
      <c r="N460" s="55" t="str">
        <f>IF(B460=1,'KELAS (REFERENSI)'!N460,IF(B460=2,'KELAS (REFERENSI)'!N475,IF(B460=3,'KELAS (REFERENSI)'!N490,IF(B460=4,'KELAS (REFERENSI)'!N505,""))))</f>
        <v/>
      </c>
      <c r="O460" s="55" t="str">
        <f>IF(B460=1,'KELAS (REFERENSI)'!O460,IF(B460=2,'KELAS (REFERENSI)'!O475,IF(B460=3,'KELAS (REFERENSI)'!O490,IF(B460=4,'KELAS (REFERENSI)'!O505,""))))</f>
        <v/>
      </c>
      <c r="P460" s="55" t="str">
        <f>IF(B460=1,'KELAS (REFERENSI)'!P460,IF(B460=2,'KELAS (REFERENSI)'!P475,IF(B460=3,'KELAS (REFERENSI)'!P490,IF(B460=4,'KELAS (REFERENSI)'!P505,""))))</f>
        <v/>
      </c>
      <c r="Q460" s="55" t="str">
        <f t="shared" si="4"/>
        <v>BPS Kota Jakarta Timur</v>
      </c>
      <c r="R460" s="55" t="str">
        <f t="shared" si="56"/>
        <v/>
      </c>
      <c r="S460" s="55" t="str">
        <f t="shared" ref="S460:T460" si="468">S459</f>
        <v>15 Juni sampai dengan 31 Agustus 2026</v>
      </c>
      <c r="T460" s="55" t="str">
        <f t="shared" si="468"/>
        <v>31 Agustus 2026</v>
      </c>
      <c r="U460" s="59" t="str">
        <f>VLOOKUP(G460,'MITRA (REFERENSI)'!$A:$Z,17,FALSE)</f>
        <v>#N/A</v>
      </c>
      <c r="V460" s="59" t="str">
        <f>VLOOKUP(G460,'MITRA (REFERENSI)'!$A:$Z,11,FALSE)</f>
        <v>#N/A</v>
      </c>
      <c r="W460" s="60"/>
      <c r="X460" s="76"/>
      <c r="Y460" s="63"/>
      <c r="Z460" s="62"/>
      <c r="AA460" s="63"/>
      <c r="AB460" s="62"/>
      <c r="AC460" s="62"/>
      <c r="AD460" s="62"/>
      <c r="AE460" s="62"/>
      <c r="AF460" s="62"/>
      <c r="AG460" s="72"/>
      <c r="AH460" s="72"/>
      <c r="AI460" s="72"/>
      <c r="AJ460" s="72"/>
      <c r="AK460" s="59" t="str">
        <f>VLOOKUP(G460,'MITRA (REFERENSI)'!$A:$Z,5,FALSE)</f>
        <v>#N/A</v>
      </c>
      <c r="AL460" s="59" t="str">
        <f>VLOOKUP(G460,'MITRA (REFERENSI)'!$A:$Z,13,FALSE)</f>
        <v>#N/A</v>
      </c>
      <c r="AM460" s="59" t="str">
        <f>VLOOKUP(G460,'MITRA (REFERENSI)'!$A:$Z,14,FALSE)</f>
        <v>#N/A</v>
      </c>
    </row>
    <row r="461" ht="15.75" customHeight="1">
      <c r="A461" s="53" t="s">
        <v>5523</v>
      </c>
      <c r="B461" s="77"/>
      <c r="C461" s="77"/>
      <c r="D461" s="55" t="str">
        <f t="shared" si="1"/>
        <v/>
      </c>
      <c r="E461" s="55" t="str">
        <f>VLOOKUP(D461,'KELAS (REFERENSI)'!$E$1:$J$68,6,FALSE)</f>
        <v>#N/A</v>
      </c>
      <c r="F461" s="56" t="str">
        <f t="shared" si="2"/>
        <v>PETUGAS.0460/SPK/SE/PML/3172/2026</v>
      </c>
      <c r="G461" s="76"/>
      <c r="H461" s="56" t="str">
        <f>VLOOKUP(G461,'MITRA (REFERENSI)'!$A:$Z,16,FALSE)</f>
        <v>#N/A</v>
      </c>
      <c r="I461" s="56" t="str">
        <f>VLOOKUP(G461,'MITRA (REFERENSI)'!$A:$Z,25,FALSE)</f>
        <v>#N/A</v>
      </c>
      <c r="J461" s="55" t="str">
        <f>VLOOKUP(G461,'MITRA (REFERENSI)'!$A:$Z,26,FALSE)</f>
        <v>#N/A</v>
      </c>
      <c r="K461" s="55" t="str">
        <f>VLOOKUP(G461,'MITRA (REFERENSI)'!$A:$Z,15,FALSE)</f>
        <v>#N/A</v>
      </c>
      <c r="L461" s="55" t="str">
        <f>VLOOKUP(G461,'MITRA (REFERENSI)'!$A:$Z,15,FALSE)</f>
        <v>#N/A</v>
      </c>
      <c r="M461" s="55" t="str">
        <f>IF(B461=1,'KELAS (REFERENSI)'!M461,IF(B461=2,'KELAS (REFERENSI)'!M476,IF(B461=3,'KELAS (REFERENSI)'!M491,IF(B461=4,'KELAS (REFERENSI)'!M506,""))))</f>
        <v/>
      </c>
      <c r="N461" s="55" t="str">
        <f>IF(B461=1,'KELAS (REFERENSI)'!N461,IF(B461=2,'KELAS (REFERENSI)'!N476,IF(B461=3,'KELAS (REFERENSI)'!N491,IF(B461=4,'KELAS (REFERENSI)'!N506,""))))</f>
        <v/>
      </c>
      <c r="O461" s="55" t="str">
        <f>IF(B461=1,'KELAS (REFERENSI)'!O461,IF(B461=2,'KELAS (REFERENSI)'!O476,IF(B461=3,'KELAS (REFERENSI)'!O491,IF(B461=4,'KELAS (REFERENSI)'!O506,""))))</f>
        <v/>
      </c>
      <c r="P461" s="55" t="str">
        <f>IF(B461=1,'KELAS (REFERENSI)'!P461,IF(B461=2,'KELAS (REFERENSI)'!P476,IF(B461=3,'KELAS (REFERENSI)'!P491,IF(B461=4,'KELAS (REFERENSI)'!P506,""))))</f>
        <v/>
      </c>
      <c r="Q461" s="55" t="str">
        <f t="shared" si="4"/>
        <v>BPS Kota Jakarta Timur</v>
      </c>
      <c r="R461" s="55" t="str">
        <f t="shared" si="56"/>
        <v/>
      </c>
      <c r="S461" s="55" t="str">
        <f t="shared" ref="S461:T461" si="469">S460</f>
        <v>15 Juni sampai dengan 31 Agustus 2026</v>
      </c>
      <c r="T461" s="55" t="str">
        <f t="shared" si="469"/>
        <v>31 Agustus 2026</v>
      </c>
      <c r="U461" s="59" t="str">
        <f>VLOOKUP(G461,'MITRA (REFERENSI)'!$A:$Z,17,FALSE)</f>
        <v>#N/A</v>
      </c>
      <c r="V461" s="59" t="str">
        <f>VLOOKUP(G461,'MITRA (REFERENSI)'!$A:$Z,11,FALSE)</f>
        <v>#N/A</v>
      </c>
      <c r="W461" s="60"/>
      <c r="X461" s="76"/>
      <c r="Y461" s="63"/>
      <c r="Z461" s="62"/>
      <c r="AA461" s="63"/>
      <c r="AB461" s="62"/>
      <c r="AC461" s="62"/>
      <c r="AD461" s="62"/>
      <c r="AE461" s="62"/>
      <c r="AF461" s="62"/>
      <c r="AG461" s="72"/>
      <c r="AH461" s="72"/>
      <c r="AI461" s="72"/>
      <c r="AJ461" s="72"/>
      <c r="AK461" s="59" t="str">
        <f>VLOOKUP(G461,'MITRA (REFERENSI)'!$A:$Z,5,FALSE)</f>
        <v>#N/A</v>
      </c>
      <c r="AL461" s="59" t="str">
        <f>VLOOKUP(G461,'MITRA (REFERENSI)'!$A:$Z,13,FALSE)</f>
        <v>#N/A</v>
      </c>
      <c r="AM461" s="59" t="str">
        <f>VLOOKUP(G461,'MITRA (REFERENSI)'!$A:$Z,14,FALSE)</f>
        <v>#N/A</v>
      </c>
    </row>
    <row r="462" ht="15.75" customHeight="1">
      <c r="A462" s="53" t="s">
        <v>5524</v>
      </c>
      <c r="B462" s="77"/>
      <c r="C462" s="77"/>
      <c r="D462" s="55" t="str">
        <f t="shared" si="1"/>
        <v/>
      </c>
      <c r="E462" s="55" t="str">
        <f>VLOOKUP(D462,'KELAS (REFERENSI)'!$E$1:$J$68,6,FALSE)</f>
        <v>#N/A</v>
      </c>
      <c r="F462" s="56" t="str">
        <f t="shared" si="2"/>
        <v>PETUGAS.0461/SPK/SE/PML/3172/2026</v>
      </c>
      <c r="G462" s="76"/>
      <c r="H462" s="56" t="str">
        <f>VLOOKUP(G462,'MITRA (REFERENSI)'!$A:$Z,16,FALSE)</f>
        <v>#N/A</v>
      </c>
      <c r="I462" s="56" t="str">
        <f>VLOOKUP(G462,'MITRA (REFERENSI)'!$A:$Z,25,FALSE)</f>
        <v>#N/A</v>
      </c>
      <c r="J462" s="55" t="str">
        <f>VLOOKUP(G462,'MITRA (REFERENSI)'!$A:$Z,26,FALSE)</f>
        <v>#N/A</v>
      </c>
      <c r="K462" s="55" t="str">
        <f>VLOOKUP(G462,'MITRA (REFERENSI)'!$A:$Z,15,FALSE)</f>
        <v>#N/A</v>
      </c>
      <c r="L462" s="55" t="str">
        <f>VLOOKUP(G462,'MITRA (REFERENSI)'!$A:$Z,15,FALSE)</f>
        <v>#N/A</v>
      </c>
      <c r="M462" s="55" t="str">
        <f>IF(B462=1,'KELAS (REFERENSI)'!M462,IF(B462=2,'KELAS (REFERENSI)'!M477,IF(B462=3,'KELAS (REFERENSI)'!M492,IF(B462=4,'KELAS (REFERENSI)'!M507,""))))</f>
        <v/>
      </c>
      <c r="N462" s="55" t="str">
        <f>IF(B462=1,'KELAS (REFERENSI)'!N462,IF(B462=2,'KELAS (REFERENSI)'!N477,IF(B462=3,'KELAS (REFERENSI)'!N492,IF(B462=4,'KELAS (REFERENSI)'!N507,""))))</f>
        <v/>
      </c>
      <c r="O462" s="55" t="str">
        <f>IF(B462=1,'KELAS (REFERENSI)'!O462,IF(B462=2,'KELAS (REFERENSI)'!O477,IF(B462=3,'KELAS (REFERENSI)'!O492,IF(B462=4,'KELAS (REFERENSI)'!O507,""))))</f>
        <v/>
      </c>
      <c r="P462" s="55" t="str">
        <f>IF(B462=1,'KELAS (REFERENSI)'!P462,IF(B462=2,'KELAS (REFERENSI)'!P477,IF(B462=3,'KELAS (REFERENSI)'!P492,IF(B462=4,'KELAS (REFERENSI)'!P507,""))))</f>
        <v/>
      </c>
      <c r="Q462" s="55" t="str">
        <f t="shared" si="4"/>
        <v>BPS Kota Jakarta Timur</v>
      </c>
      <c r="R462" s="55" t="str">
        <f t="shared" si="56"/>
        <v/>
      </c>
      <c r="S462" s="55" t="str">
        <f t="shared" ref="S462:T462" si="470">S461</f>
        <v>15 Juni sampai dengan 31 Agustus 2026</v>
      </c>
      <c r="T462" s="55" t="str">
        <f t="shared" si="470"/>
        <v>31 Agustus 2026</v>
      </c>
      <c r="U462" s="59" t="str">
        <f>VLOOKUP(G462,'MITRA (REFERENSI)'!$A:$Z,17,FALSE)</f>
        <v>#N/A</v>
      </c>
      <c r="V462" s="59" t="str">
        <f>VLOOKUP(G462,'MITRA (REFERENSI)'!$A:$Z,11,FALSE)</f>
        <v>#N/A</v>
      </c>
      <c r="W462" s="60"/>
      <c r="X462" s="76"/>
      <c r="Y462" s="63"/>
      <c r="Z462" s="62"/>
      <c r="AA462" s="63"/>
      <c r="AB462" s="62"/>
      <c r="AC462" s="62"/>
      <c r="AD462" s="62"/>
      <c r="AE462" s="62"/>
      <c r="AF462" s="62"/>
      <c r="AG462" s="72"/>
      <c r="AH462" s="72"/>
      <c r="AI462" s="72"/>
      <c r="AJ462" s="72"/>
      <c r="AK462" s="59" t="str">
        <f>VLOOKUP(G462,'MITRA (REFERENSI)'!$A:$Z,5,FALSE)</f>
        <v>#N/A</v>
      </c>
      <c r="AL462" s="59" t="str">
        <f>VLOOKUP(G462,'MITRA (REFERENSI)'!$A:$Z,13,FALSE)</f>
        <v>#N/A</v>
      </c>
      <c r="AM462" s="59" t="str">
        <f>VLOOKUP(G462,'MITRA (REFERENSI)'!$A:$Z,14,FALSE)</f>
        <v>#N/A</v>
      </c>
    </row>
    <row r="463" ht="15.75" customHeight="1">
      <c r="A463" s="53" t="s">
        <v>5525</v>
      </c>
      <c r="B463" s="77"/>
      <c r="C463" s="77"/>
      <c r="D463" s="55" t="str">
        <f t="shared" si="1"/>
        <v/>
      </c>
      <c r="E463" s="55" t="str">
        <f>VLOOKUP(D463,'KELAS (REFERENSI)'!$E$1:$J$68,6,FALSE)</f>
        <v>#N/A</v>
      </c>
      <c r="F463" s="56" t="str">
        <f t="shared" si="2"/>
        <v>PETUGAS.0462/SPK/SE/PML/3172/2026</v>
      </c>
      <c r="G463" s="76"/>
      <c r="H463" s="56" t="str">
        <f>VLOOKUP(G463,'MITRA (REFERENSI)'!$A:$Z,16,FALSE)</f>
        <v>#N/A</v>
      </c>
      <c r="I463" s="56" t="str">
        <f>VLOOKUP(G463,'MITRA (REFERENSI)'!$A:$Z,25,FALSE)</f>
        <v>#N/A</v>
      </c>
      <c r="J463" s="55" t="str">
        <f>VLOOKUP(G463,'MITRA (REFERENSI)'!$A:$Z,26,FALSE)</f>
        <v>#N/A</v>
      </c>
      <c r="K463" s="55" t="str">
        <f>VLOOKUP(G463,'MITRA (REFERENSI)'!$A:$Z,15,FALSE)</f>
        <v>#N/A</v>
      </c>
      <c r="L463" s="55" t="str">
        <f>VLOOKUP(G463,'MITRA (REFERENSI)'!$A:$Z,15,FALSE)</f>
        <v>#N/A</v>
      </c>
      <c r="M463" s="55" t="str">
        <f>IF(B463=1,'KELAS (REFERENSI)'!M463,IF(B463=2,'KELAS (REFERENSI)'!M478,IF(B463=3,'KELAS (REFERENSI)'!M493,IF(B463=4,'KELAS (REFERENSI)'!M508,""))))</f>
        <v/>
      </c>
      <c r="N463" s="55" t="str">
        <f>IF(B463=1,'KELAS (REFERENSI)'!N463,IF(B463=2,'KELAS (REFERENSI)'!N478,IF(B463=3,'KELAS (REFERENSI)'!N493,IF(B463=4,'KELAS (REFERENSI)'!N508,""))))</f>
        <v/>
      </c>
      <c r="O463" s="55" t="str">
        <f>IF(B463=1,'KELAS (REFERENSI)'!O463,IF(B463=2,'KELAS (REFERENSI)'!O478,IF(B463=3,'KELAS (REFERENSI)'!O493,IF(B463=4,'KELAS (REFERENSI)'!O508,""))))</f>
        <v/>
      </c>
      <c r="P463" s="55" t="str">
        <f>IF(B463=1,'KELAS (REFERENSI)'!P463,IF(B463=2,'KELAS (REFERENSI)'!P478,IF(B463=3,'KELAS (REFERENSI)'!P493,IF(B463=4,'KELAS (REFERENSI)'!P508,""))))</f>
        <v/>
      </c>
      <c r="Q463" s="55" t="str">
        <f t="shared" si="4"/>
        <v>BPS Kota Jakarta Timur</v>
      </c>
      <c r="R463" s="55" t="str">
        <f t="shared" si="56"/>
        <v/>
      </c>
      <c r="S463" s="55" t="str">
        <f t="shared" ref="S463:T463" si="471">S462</f>
        <v>15 Juni sampai dengan 31 Agustus 2026</v>
      </c>
      <c r="T463" s="55" t="str">
        <f t="shared" si="471"/>
        <v>31 Agustus 2026</v>
      </c>
      <c r="U463" s="59" t="str">
        <f>VLOOKUP(G463,'MITRA (REFERENSI)'!$A:$Z,17,FALSE)</f>
        <v>#N/A</v>
      </c>
      <c r="V463" s="59" t="str">
        <f>VLOOKUP(G463,'MITRA (REFERENSI)'!$A:$Z,11,FALSE)</f>
        <v>#N/A</v>
      </c>
      <c r="W463" s="60"/>
      <c r="X463" s="76"/>
      <c r="Y463" s="63"/>
      <c r="Z463" s="62"/>
      <c r="AA463" s="63"/>
      <c r="AB463" s="62"/>
      <c r="AC463" s="62"/>
      <c r="AD463" s="62"/>
      <c r="AE463" s="62"/>
      <c r="AF463" s="62"/>
      <c r="AG463" s="72"/>
      <c r="AH463" s="72"/>
      <c r="AI463" s="72"/>
      <c r="AJ463" s="72"/>
      <c r="AK463" s="59" t="str">
        <f>VLOOKUP(G463,'MITRA (REFERENSI)'!$A:$Z,5,FALSE)</f>
        <v>#N/A</v>
      </c>
      <c r="AL463" s="59" t="str">
        <f>VLOOKUP(G463,'MITRA (REFERENSI)'!$A:$Z,13,FALSE)</f>
        <v>#N/A</v>
      </c>
      <c r="AM463" s="59" t="str">
        <f>VLOOKUP(G463,'MITRA (REFERENSI)'!$A:$Z,14,FALSE)</f>
        <v>#N/A</v>
      </c>
    </row>
    <row r="464" ht="15.75" customHeight="1">
      <c r="A464" s="53" t="s">
        <v>5526</v>
      </c>
      <c r="B464" s="77"/>
      <c r="C464" s="77"/>
      <c r="D464" s="55" t="str">
        <f t="shared" si="1"/>
        <v/>
      </c>
      <c r="E464" s="55" t="str">
        <f>VLOOKUP(D464,'KELAS (REFERENSI)'!$E$1:$J$68,6,FALSE)</f>
        <v>#N/A</v>
      </c>
      <c r="F464" s="56" t="str">
        <f t="shared" si="2"/>
        <v>PETUGAS.0463/SPK/SE/PML/3172/2026</v>
      </c>
      <c r="G464" s="76"/>
      <c r="H464" s="56" t="str">
        <f>VLOOKUP(G464,'MITRA (REFERENSI)'!$A:$Z,16,FALSE)</f>
        <v>#N/A</v>
      </c>
      <c r="I464" s="56" t="str">
        <f>VLOOKUP(G464,'MITRA (REFERENSI)'!$A:$Z,25,FALSE)</f>
        <v>#N/A</v>
      </c>
      <c r="J464" s="55" t="str">
        <f>VLOOKUP(G464,'MITRA (REFERENSI)'!$A:$Z,26,FALSE)</f>
        <v>#N/A</v>
      </c>
      <c r="K464" s="55" t="str">
        <f>VLOOKUP(G464,'MITRA (REFERENSI)'!$A:$Z,15,FALSE)</f>
        <v>#N/A</v>
      </c>
      <c r="L464" s="55" t="str">
        <f>VLOOKUP(G464,'MITRA (REFERENSI)'!$A:$Z,15,FALSE)</f>
        <v>#N/A</v>
      </c>
      <c r="M464" s="55" t="str">
        <f>IF(B464=1,'KELAS (REFERENSI)'!M464,IF(B464=2,'KELAS (REFERENSI)'!M479,IF(B464=3,'KELAS (REFERENSI)'!M494,IF(B464=4,'KELAS (REFERENSI)'!M509,""))))</f>
        <v/>
      </c>
      <c r="N464" s="55" t="str">
        <f>IF(B464=1,'KELAS (REFERENSI)'!N464,IF(B464=2,'KELAS (REFERENSI)'!N479,IF(B464=3,'KELAS (REFERENSI)'!N494,IF(B464=4,'KELAS (REFERENSI)'!N509,""))))</f>
        <v/>
      </c>
      <c r="O464" s="55" t="str">
        <f>IF(B464=1,'KELAS (REFERENSI)'!O464,IF(B464=2,'KELAS (REFERENSI)'!O479,IF(B464=3,'KELAS (REFERENSI)'!O494,IF(B464=4,'KELAS (REFERENSI)'!O509,""))))</f>
        <v/>
      </c>
      <c r="P464" s="55" t="str">
        <f>IF(B464=1,'KELAS (REFERENSI)'!P464,IF(B464=2,'KELAS (REFERENSI)'!P479,IF(B464=3,'KELAS (REFERENSI)'!P494,IF(B464=4,'KELAS (REFERENSI)'!P509,""))))</f>
        <v/>
      </c>
      <c r="Q464" s="55" t="str">
        <f t="shared" si="4"/>
        <v>BPS Kota Jakarta Timur</v>
      </c>
      <c r="R464" s="55" t="str">
        <f t="shared" si="56"/>
        <v/>
      </c>
      <c r="S464" s="55" t="str">
        <f t="shared" ref="S464:T464" si="472">S463</f>
        <v>15 Juni sampai dengan 31 Agustus 2026</v>
      </c>
      <c r="T464" s="55" t="str">
        <f t="shared" si="472"/>
        <v>31 Agustus 2026</v>
      </c>
      <c r="U464" s="59" t="str">
        <f>VLOOKUP(G464,'MITRA (REFERENSI)'!$A:$Z,17,FALSE)</f>
        <v>#N/A</v>
      </c>
      <c r="V464" s="59" t="str">
        <f>VLOOKUP(G464,'MITRA (REFERENSI)'!$A:$Z,11,FALSE)</f>
        <v>#N/A</v>
      </c>
      <c r="W464" s="60"/>
      <c r="X464" s="76"/>
      <c r="Y464" s="63"/>
      <c r="Z464" s="62"/>
      <c r="AA464" s="63"/>
      <c r="AB464" s="62"/>
      <c r="AC464" s="62"/>
      <c r="AD464" s="62"/>
      <c r="AE464" s="62"/>
      <c r="AF464" s="62"/>
      <c r="AG464" s="72"/>
      <c r="AH464" s="72"/>
      <c r="AI464" s="72"/>
      <c r="AJ464" s="72"/>
      <c r="AK464" s="59" t="str">
        <f>VLOOKUP(G464,'MITRA (REFERENSI)'!$A:$Z,5,FALSE)</f>
        <v>#N/A</v>
      </c>
      <c r="AL464" s="59" t="str">
        <f>VLOOKUP(G464,'MITRA (REFERENSI)'!$A:$Z,13,FALSE)</f>
        <v>#N/A</v>
      </c>
      <c r="AM464" s="59" t="str">
        <f>VLOOKUP(G464,'MITRA (REFERENSI)'!$A:$Z,14,FALSE)</f>
        <v>#N/A</v>
      </c>
    </row>
    <row r="465" ht="15.75" customHeight="1">
      <c r="A465" s="53" t="s">
        <v>5527</v>
      </c>
      <c r="B465" s="77"/>
      <c r="C465" s="77"/>
      <c r="D465" s="55" t="str">
        <f t="shared" si="1"/>
        <v/>
      </c>
      <c r="E465" s="55" t="str">
        <f>VLOOKUP(D465,'KELAS (REFERENSI)'!$E$1:$J$68,6,FALSE)</f>
        <v>#N/A</v>
      </c>
      <c r="F465" s="56" t="str">
        <f t="shared" si="2"/>
        <v>PETUGAS.0464/SPK/SE/PML/3172/2026</v>
      </c>
      <c r="G465" s="76"/>
      <c r="H465" s="56" t="str">
        <f>VLOOKUP(G465,'MITRA (REFERENSI)'!$A:$Z,16,FALSE)</f>
        <v>#N/A</v>
      </c>
      <c r="I465" s="56" t="str">
        <f>VLOOKUP(G465,'MITRA (REFERENSI)'!$A:$Z,25,FALSE)</f>
        <v>#N/A</v>
      </c>
      <c r="J465" s="55" t="str">
        <f>VLOOKUP(G465,'MITRA (REFERENSI)'!$A:$Z,26,FALSE)</f>
        <v>#N/A</v>
      </c>
      <c r="K465" s="55" t="str">
        <f>VLOOKUP(G465,'MITRA (REFERENSI)'!$A:$Z,15,FALSE)</f>
        <v>#N/A</v>
      </c>
      <c r="L465" s="55" t="str">
        <f>VLOOKUP(G465,'MITRA (REFERENSI)'!$A:$Z,15,FALSE)</f>
        <v>#N/A</v>
      </c>
      <c r="M465" s="55" t="str">
        <f>IF(B465=1,'KELAS (REFERENSI)'!M465,IF(B465=2,'KELAS (REFERENSI)'!M480,IF(B465=3,'KELAS (REFERENSI)'!M495,IF(B465=4,'KELAS (REFERENSI)'!M510,""))))</f>
        <v/>
      </c>
      <c r="N465" s="55" t="str">
        <f>IF(B465=1,'KELAS (REFERENSI)'!N465,IF(B465=2,'KELAS (REFERENSI)'!N480,IF(B465=3,'KELAS (REFERENSI)'!N495,IF(B465=4,'KELAS (REFERENSI)'!N510,""))))</f>
        <v/>
      </c>
      <c r="O465" s="55" t="str">
        <f>IF(B465=1,'KELAS (REFERENSI)'!O465,IF(B465=2,'KELAS (REFERENSI)'!O480,IF(B465=3,'KELAS (REFERENSI)'!O495,IF(B465=4,'KELAS (REFERENSI)'!O510,""))))</f>
        <v/>
      </c>
      <c r="P465" s="55" t="str">
        <f>IF(B465=1,'KELAS (REFERENSI)'!P465,IF(B465=2,'KELAS (REFERENSI)'!P480,IF(B465=3,'KELAS (REFERENSI)'!P495,IF(B465=4,'KELAS (REFERENSI)'!P510,""))))</f>
        <v/>
      </c>
      <c r="Q465" s="55" t="str">
        <f t="shared" si="4"/>
        <v>BPS Kota Jakarta Timur</v>
      </c>
      <c r="R465" s="55" t="str">
        <f t="shared" si="56"/>
        <v/>
      </c>
      <c r="S465" s="55" t="str">
        <f t="shared" ref="S465:T465" si="473">S464</f>
        <v>15 Juni sampai dengan 31 Agustus 2026</v>
      </c>
      <c r="T465" s="55" t="str">
        <f t="shared" si="473"/>
        <v>31 Agustus 2026</v>
      </c>
      <c r="U465" s="59" t="str">
        <f>VLOOKUP(G465,'MITRA (REFERENSI)'!$A:$Z,17,FALSE)</f>
        <v>#N/A</v>
      </c>
      <c r="V465" s="59" t="str">
        <f>VLOOKUP(G465,'MITRA (REFERENSI)'!$A:$Z,11,FALSE)</f>
        <v>#N/A</v>
      </c>
      <c r="W465" s="60"/>
      <c r="X465" s="76"/>
      <c r="Y465" s="63"/>
      <c r="Z465" s="62"/>
      <c r="AA465" s="63"/>
      <c r="AB465" s="62"/>
      <c r="AC465" s="62"/>
      <c r="AD465" s="62"/>
      <c r="AE465" s="62"/>
      <c r="AF465" s="62"/>
      <c r="AG465" s="72"/>
      <c r="AH465" s="72"/>
      <c r="AI465" s="72"/>
      <c r="AJ465" s="72"/>
      <c r="AK465" s="59" t="str">
        <f>VLOOKUP(G465,'MITRA (REFERENSI)'!$A:$Z,5,FALSE)</f>
        <v>#N/A</v>
      </c>
      <c r="AL465" s="59" t="str">
        <f>VLOOKUP(G465,'MITRA (REFERENSI)'!$A:$Z,13,FALSE)</f>
        <v>#N/A</v>
      </c>
      <c r="AM465" s="59" t="str">
        <f>VLOOKUP(G465,'MITRA (REFERENSI)'!$A:$Z,14,FALSE)</f>
        <v>#N/A</v>
      </c>
    </row>
    <row r="466" ht="15.75" customHeight="1">
      <c r="A466" s="53" t="s">
        <v>5528</v>
      </c>
      <c r="B466" s="77"/>
      <c r="C466" s="77"/>
      <c r="D466" s="55" t="str">
        <f t="shared" si="1"/>
        <v/>
      </c>
      <c r="E466" s="55" t="str">
        <f>VLOOKUP(D466,'KELAS (REFERENSI)'!$E$1:$J$68,6,FALSE)</f>
        <v>#N/A</v>
      </c>
      <c r="F466" s="56" t="str">
        <f t="shared" si="2"/>
        <v>PETUGAS.0465/SPK/SE/PML/3172/2026</v>
      </c>
      <c r="G466" s="76"/>
      <c r="H466" s="56" t="str">
        <f>VLOOKUP(G466,'MITRA (REFERENSI)'!$A:$Z,16,FALSE)</f>
        <v>#N/A</v>
      </c>
      <c r="I466" s="56" t="str">
        <f>VLOOKUP(G466,'MITRA (REFERENSI)'!$A:$Z,25,FALSE)</f>
        <v>#N/A</v>
      </c>
      <c r="J466" s="55" t="str">
        <f>VLOOKUP(G466,'MITRA (REFERENSI)'!$A:$Z,26,FALSE)</f>
        <v>#N/A</v>
      </c>
      <c r="K466" s="55" t="str">
        <f>VLOOKUP(G466,'MITRA (REFERENSI)'!$A:$Z,15,FALSE)</f>
        <v>#N/A</v>
      </c>
      <c r="L466" s="55" t="str">
        <f>VLOOKUP(G466,'MITRA (REFERENSI)'!$A:$Z,15,FALSE)</f>
        <v>#N/A</v>
      </c>
      <c r="M466" s="55" t="str">
        <f>IF(B466=1,'KELAS (REFERENSI)'!M466,IF(B466=2,'KELAS (REFERENSI)'!M481,IF(B466=3,'KELAS (REFERENSI)'!M496,IF(B466=4,'KELAS (REFERENSI)'!M511,""))))</f>
        <v/>
      </c>
      <c r="N466" s="55" t="str">
        <f>IF(B466=1,'KELAS (REFERENSI)'!N466,IF(B466=2,'KELAS (REFERENSI)'!N481,IF(B466=3,'KELAS (REFERENSI)'!N496,IF(B466=4,'KELAS (REFERENSI)'!N511,""))))</f>
        <v/>
      </c>
      <c r="O466" s="55" t="str">
        <f>IF(B466=1,'KELAS (REFERENSI)'!O466,IF(B466=2,'KELAS (REFERENSI)'!O481,IF(B466=3,'KELAS (REFERENSI)'!O496,IF(B466=4,'KELAS (REFERENSI)'!O511,""))))</f>
        <v/>
      </c>
      <c r="P466" s="55" t="str">
        <f>IF(B466=1,'KELAS (REFERENSI)'!P466,IF(B466=2,'KELAS (REFERENSI)'!P481,IF(B466=3,'KELAS (REFERENSI)'!P496,IF(B466=4,'KELAS (REFERENSI)'!P511,""))))</f>
        <v/>
      </c>
      <c r="Q466" s="55" t="str">
        <f t="shared" si="4"/>
        <v>BPS Kota Jakarta Timur</v>
      </c>
      <c r="R466" s="55" t="str">
        <f t="shared" si="56"/>
        <v/>
      </c>
      <c r="S466" s="55" t="str">
        <f t="shared" ref="S466:T466" si="474">S465</f>
        <v>15 Juni sampai dengan 31 Agustus 2026</v>
      </c>
      <c r="T466" s="55" t="str">
        <f t="shared" si="474"/>
        <v>31 Agustus 2026</v>
      </c>
      <c r="U466" s="59" t="str">
        <f>VLOOKUP(G466,'MITRA (REFERENSI)'!$A:$Z,17,FALSE)</f>
        <v>#N/A</v>
      </c>
      <c r="V466" s="59" t="str">
        <f>VLOOKUP(G466,'MITRA (REFERENSI)'!$A:$Z,11,FALSE)</f>
        <v>#N/A</v>
      </c>
      <c r="W466" s="60"/>
      <c r="X466" s="76"/>
      <c r="Y466" s="63"/>
      <c r="Z466" s="62"/>
      <c r="AA466" s="63"/>
      <c r="AB466" s="62"/>
      <c r="AC466" s="62"/>
      <c r="AD466" s="62"/>
      <c r="AE466" s="62"/>
      <c r="AF466" s="62"/>
      <c r="AG466" s="72"/>
      <c r="AH466" s="72"/>
      <c r="AI466" s="72"/>
      <c r="AJ466" s="72"/>
      <c r="AK466" s="59" t="str">
        <f>VLOOKUP(G466,'MITRA (REFERENSI)'!$A:$Z,5,FALSE)</f>
        <v>#N/A</v>
      </c>
      <c r="AL466" s="59" t="str">
        <f>VLOOKUP(G466,'MITRA (REFERENSI)'!$A:$Z,13,FALSE)</f>
        <v>#N/A</v>
      </c>
      <c r="AM466" s="59" t="str">
        <f>VLOOKUP(G466,'MITRA (REFERENSI)'!$A:$Z,14,FALSE)</f>
        <v>#N/A</v>
      </c>
    </row>
    <row r="467" ht="15.75" customHeight="1">
      <c r="A467" s="53" t="s">
        <v>5529</v>
      </c>
      <c r="B467" s="77"/>
      <c r="C467" s="77"/>
      <c r="D467" s="55" t="str">
        <f t="shared" si="1"/>
        <v/>
      </c>
      <c r="E467" s="55" t="str">
        <f>VLOOKUP(D467,'KELAS (REFERENSI)'!$E$1:$J$68,6,FALSE)</f>
        <v>#N/A</v>
      </c>
      <c r="F467" s="56" t="str">
        <f t="shared" si="2"/>
        <v>PETUGAS.0466/SPK/SE/PML/3172/2026</v>
      </c>
      <c r="G467" s="76"/>
      <c r="H467" s="56" t="str">
        <f>VLOOKUP(G467,'MITRA (REFERENSI)'!$A:$Z,16,FALSE)</f>
        <v>#N/A</v>
      </c>
      <c r="I467" s="56" t="str">
        <f>VLOOKUP(G467,'MITRA (REFERENSI)'!$A:$Z,25,FALSE)</f>
        <v>#N/A</v>
      </c>
      <c r="J467" s="55" t="str">
        <f>VLOOKUP(G467,'MITRA (REFERENSI)'!$A:$Z,26,FALSE)</f>
        <v>#N/A</v>
      </c>
      <c r="K467" s="55" t="str">
        <f>VLOOKUP(G467,'MITRA (REFERENSI)'!$A:$Z,15,FALSE)</f>
        <v>#N/A</v>
      </c>
      <c r="L467" s="55" t="str">
        <f>VLOOKUP(G467,'MITRA (REFERENSI)'!$A:$Z,15,FALSE)</f>
        <v>#N/A</v>
      </c>
      <c r="M467" s="55" t="str">
        <f>IF(B467=1,'KELAS (REFERENSI)'!M467,IF(B467=2,'KELAS (REFERENSI)'!M482,IF(B467=3,'KELAS (REFERENSI)'!M497,IF(B467=4,'KELAS (REFERENSI)'!M512,""))))</f>
        <v/>
      </c>
      <c r="N467" s="55" t="str">
        <f>IF(B467=1,'KELAS (REFERENSI)'!N467,IF(B467=2,'KELAS (REFERENSI)'!N482,IF(B467=3,'KELAS (REFERENSI)'!N497,IF(B467=4,'KELAS (REFERENSI)'!N512,""))))</f>
        <v/>
      </c>
      <c r="O467" s="55" t="str">
        <f>IF(B467=1,'KELAS (REFERENSI)'!O467,IF(B467=2,'KELAS (REFERENSI)'!O482,IF(B467=3,'KELAS (REFERENSI)'!O497,IF(B467=4,'KELAS (REFERENSI)'!O512,""))))</f>
        <v/>
      </c>
      <c r="P467" s="55" t="str">
        <f>IF(B467=1,'KELAS (REFERENSI)'!P467,IF(B467=2,'KELAS (REFERENSI)'!P482,IF(B467=3,'KELAS (REFERENSI)'!P497,IF(B467=4,'KELAS (REFERENSI)'!P512,""))))</f>
        <v/>
      </c>
      <c r="Q467" s="55" t="str">
        <f t="shared" si="4"/>
        <v>BPS Kota Jakarta Timur</v>
      </c>
      <c r="R467" s="55" t="str">
        <f t="shared" si="56"/>
        <v/>
      </c>
      <c r="S467" s="55" t="str">
        <f t="shared" ref="S467:T467" si="475">S466</f>
        <v>15 Juni sampai dengan 31 Agustus 2026</v>
      </c>
      <c r="T467" s="55" t="str">
        <f t="shared" si="475"/>
        <v>31 Agustus 2026</v>
      </c>
      <c r="U467" s="59" t="str">
        <f>VLOOKUP(G467,'MITRA (REFERENSI)'!$A:$Z,17,FALSE)</f>
        <v>#N/A</v>
      </c>
      <c r="V467" s="59" t="str">
        <f>VLOOKUP(G467,'MITRA (REFERENSI)'!$A:$Z,11,FALSE)</f>
        <v>#N/A</v>
      </c>
      <c r="W467" s="60"/>
      <c r="X467" s="76"/>
      <c r="Y467" s="63"/>
      <c r="Z467" s="62"/>
      <c r="AA467" s="63"/>
      <c r="AB467" s="62"/>
      <c r="AC467" s="62"/>
      <c r="AD467" s="62"/>
      <c r="AE467" s="62"/>
      <c r="AF467" s="62"/>
      <c r="AG467" s="72"/>
      <c r="AH467" s="72"/>
      <c r="AI467" s="72"/>
      <c r="AJ467" s="72"/>
      <c r="AK467" s="59" t="str">
        <f>VLOOKUP(G467,'MITRA (REFERENSI)'!$A:$Z,5,FALSE)</f>
        <v>#N/A</v>
      </c>
      <c r="AL467" s="59" t="str">
        <f>VLOOKUP(G467,'MITRA (REFERENSI)'!$A:$Z,13,FALSE)</f>
        <v>#N/A</v>
      </c>
      <c r="AM467" s="59" t="str">
        <f>VLOOKUP(G467,'MITRA (REFERENSI)'!$A:$Z,14,FALSE)</f>
        <v>#N/A</v>
      </c>
    </row>
    <row r="468" ht="15.75" customHeight="1">
      <c r="A468" s="53" t="s">
        <v>5530</v>
      </c>
      <c r="B468" s="77"/>
      <c r="C468" s="77"/>
      <c r="D468" s="55" t="str">
        <f t="shared" si="1"/>
        <v/>
      </c>
      <c r="E468" s="55" t="str">
        <f>VLOOKUP(D468,'KELAS (REFERENSI)'!$E$1:$J$68,6,FALSE)</f>
        <v>#N/A</v>
      </c>
      <c r="F468" s="56" t="str">
        <f t="shared" si="2"/>
        <v>PETUGAS.0467/SPK/SE/PML/3172/2026</v>
      </c>
      <c r="G468" s="76"/>
      <c r="H468" s="56" t="str">
        <f>VLOOKUP(G468,'MITRA (REFERENSI)'!$A:$Z,16,FALSE)</f>
        <v>#N/A</v>
      </c>
      <c r="I468" s="56" t="str">
        <f>VLOOKUP(G468,'MITRA (REFERENSI)'!$A:$Z,25,FALSE)</f>
        <v>#N/A</v>
      </c>
      <c r="J468" s="55" t="str">
        <f>VLOOKUP(G468,'MITRA (REFERENSI)'!$A:$Z,26,FALSE)</f>
        <v>#N/A</v>
      </c>
      <c r="K468" s="55" t="str">
        <f>VLOOKUP(G468,'MITRA (REFERENSI)'!$A:$Z,15,FALSE)</f>
        <v>#N/A</v>
      </c>
      <c r="L468" s="55" t="str">
        <f>VLOOKUP(G468,'MITRA (REFERENSI)'!$A:$Z,15,FALSE)</f>
        <v>#N/A</v>
      </c>
      <c r="M468" s="55" t="str">
        <f>IF(B468=1,'KELAS (REFERENSI)'!M468,IF(B468=2,'KELAS (REFERENSI)'!M483,IF(B468=3,'KELAS (REFERENSI)'!M498,IF(B468=4,'KELAS (REFERENSI)'!M513,""))))</f>
        <v/>
      </c>
      <c r="N468" s="55" t="str">
        <f>IF(B468=1,'KELAS (REFERENSI)'!N468,IF(B468=2,'KELAS (REFERENSI)'!N483,IF(B468=3,'KELAS (REFERENSI)'!N498,IF(B468=4,'KELAS (REFERENSI)'!N513,""))))</f>
        <v/>
      </c>
      <c r="O468" s="55" t="str">
        <f>IF(B468=1,'KELAS (REFERENSI)'!O468,IF(B468=2,'KELAS (REFERENSI)'!O483,IF(B468=3,'KELAS (REFERENSI)'!O498,IF(B468=4,'KELAS (REFERENSI)'!O513,""))))</f>
        <v/>
      </c>
      <c r="P468" s="55" t="str">
        <f>IF(B468=1,'KELAS (REFERENSI)'!P468,IF(B468=2,'KELAS (REFERENSI)'!P483,IF(B468=3,'KELAS (REFERENSI)'!P498,IF(B468=4,'KELAS (REFERENSI)'!P513,""))))</f>
        <v/>
      </c>
      <c r="Q468" s="55" t="str">
        <f t="shared" si="4"/>
        <v>BPS Kota Jakarta Timur</v>
      </c>
      <c r="R468" s="55" t="str">
        <f t="shared" si="56"/>
        <v/>
      </c>
      <c r="S468" s="55" t="str">
        <f t="shared" ref="S468:T468" si="476">S467</f>
        <v>15 Juni sampai dengan 31 Agustus 2026</v>
      </c>
      <c r="T468" s="55" t="str">
        <f t="shared" si="476"/>
        <v>31 Agustus 2026</v>
      </c>
      <c r="U468" s="59" t="str">
        <f>VLOOKUP(G468,'MITRA (REFERENSI)'!$A:$Z,17,FALSE)</f>
        <v>#N/A</v>
      </c>
      <c r="V468" s="59" t="str">
        <f>VLOOKUP(G468,'MITRA (REFERENSI)'!$A:$Z,11,FALSE)</f>
        <v>#N/A</v>
      </c>
      <c r="W468" s="60"/>
      <c r="X468" s="76"/>
      <c r="Y468" s="63"/>
      <c r="Z468" s="62"/>
      <c r="AA468" s="63"/>
      <c r="AB468" s="62"/>
      <c r="AC468" s="62"/>
      <c r="AD468" s="62"/>
      <c r="AE468" s="62"/>
      <c r="AF468" s="62"/>
      <c r="AG468" s="72"/>
      <c r="AH468" s="72"/>
      <c r="AI468" s="72"/>
      <c r="AJ468" s="72"/>
      <c r="AK468" s="59" t="str">
        <f>VLOOKUP(G468,'MITRA (REFERENSI)'!$A:$Z,5,FALSE)</f>
        <v>#N/A</v>
      </c>
      <c r="AL468" s="59" t="str">
        <f>VLOOKUP(G468,'MITRA (REFERENSI)'!$A:$Z,13,FALSE)</f>
        <v>#N/A</v>
      </c>
      <c r="AM468" s="59" t="str">
        <f>VLOOKUP(G468,'MITRA (REFERENSI)'!$A:$Z,14,FALSE)</f>
        <v>#N/A</v>
      </c>
    </row>
    <row r="469" ht="15.75" customHeight="1">
      <c r="A469" s="53" t="s">
        <v>5531</v>
      </c>
      <c r="B469" s="77"/>
      <c r="C469" s="77"/>
      <c r="D469" s="55" t="str">
        <f t="shared" si="1"/>
        <v/>
      </c>
      <c r="E469" s="55" t="str">
        <f>VLOOKUP(D469,'KELAS (REFERENSI)'!$E$1:$J$68,6,FALSE)</f>
        <v>#N/A</v>
      </c>
      <c r="F469" s="56" t="str">
        <f t="shared" si="2"/>
        <v>PETUGAS.0468/SPK/SE/PML/3172/2026</v>
      </c>
      <c r="G469" s="76"/>
      <c r="H469" s="56" t="str">
        <f>VLOOKUP(G469,'MITRA (REFERENSI)'!$A:$Z,16,FALSE)</f>
        <v>#N/A</v>
      </c>
      <c r="I469" s="56" t="str">
        <f>VLOOKUP(G469,'MITRA (REFERENSI)'!$A:$Z,25,FALSE)</f>
        <v>#N/A</v>
      </c>
      <c r="J469" s="55" t="str">
        <f>VLOOKUP(G469,'MITRA (REFERENSI)'!$A:$Z,26,FALSE)</f>
        <v>#N/A</v>
      </c>
      <c r="K469" s="55" t="str">
        <f>VLOOKUP(G469,'MITRA (REFERENSI)'!$A:$Z,15,FALSE)</f>
        <v>#N/A</v>
      </c>
      <c r="L469" s="55" t="str">
        <f>VLOOKUP(G469,'MITRA (REFERENSI)'!$A:$Z,15,FALSE)</f>
        <v>#N/A</v>
      </c>
      <c r="M469" s="55" t="str">
        <f>IF(B469=1,'KELAS (REFERENSI)'!M469,IF(B469=2,'KELAS (REFERENSI)'!M484,IF(B469=3,'KELAS (REFERENSI)'!M499,IF(B469=4,'KELAS (REFERENSI)'!M514,""))))</f>
        <v/>
      </c>
      <c r="N469" s="55" t="str">
        <f>IF(B469=1,'KELAS (REFERENSI)'!N469,IF(B469=2,'KELAS (REFERENSI)'!N484,IF(B469=3,'KELAS (REFERENSI)'!N499,IF(B469=4,'KELAS (REFERENSI)'!N514,""))))</f>
        <v/>
      </c>
      <c r="O469" s="55" t="str">
        <f>IF(B469=1,'KELAS (REFERENSI)'!O469,IF(B469=2,'KELAS (REFERENSI)'!O484,IF(B469=3,'KELAS (REFERENSI)'!O499,IF(B469=4,'KELAS (REFERENSI)'!O514,""))))</f>
        <v/>
      </c>
      <c r="P469" s="55" t="str">
        <f>IF(B469=1,'KELAS (REFERENSI)'!P469,IF(B469=2,'KELAS (REFERENSI)'!P484,IF(B469=3,'KELAS (REFERENSI)'!P499,IF(B469=4,'KELAS (REFERENSI)'!P514,""))))</f>
        <v/>
      </c>
      <c r="Q469" s="55" t="str">
        <f t="shared" si="4"/>
        <v>BPS Kota Jakarta Timur</v>
      </c>
      <c r="R469" s="55" t="str">
        <f t="shared" si="56"/>
        <v/>
      </c>
      <c r="S469" s="55" t="str">
        <f t="shared" ref="S469:T469" si="477">S468</f>
        <v>15 Juni sampai dengan 31 Agustus 2026</v>
      </c>
      <c r="T469" s="55" t="str">
        <f t="shared" si="477"/>
        <v>31 Agustus 2026</v>
      </c>
      <c r="U469" s="59" t="str">
        <f>VLOOKUP(G469,'MITRA (REFERENSI)'!$A:$Z,17,FALSE)</f>
        <v>#N/A</v>
      </c>
      <c r="V469" s="59" t="str">
        <f>VLOOKUP(G469,'MITRA (REFERENSI)'!$A:$Z,11,FALSE)</f>
        <v>#N/A</v>
      </c>
      <c r="W469" s="60"/>
      <c r="X469" s="76"/>
      <c r="Y469" s="63"/>
      <c r="Z469" s="62"/>
      <c r="AA469" s="63"/>
      <c r="AB469" s="62"/>
      <c r="AC469" s="62"/>
      <c r="AD469" s="62"/>
      <c r="AE469" s="62"/>
      <c r="AF469" s="62"/>
      <c r="AG469" s="72"/>
      <c r="AH469" s="72"/>
      <c r="AI469" s="72"/>
      <c r="AJ469" s="72"/>
      <c r="AK469" s="59" t="str">
        <f>VLOOKUP(G469,'MITRA (REFERENSI)'!$A:$Z,5,FALSE)</f>
        <v>#N/A</v>
      </c>
      <c r="AL469" s="59" t="str">
        <f>VLOOKUP(G469,'MITRA (REFERENSI)'!$A:$Z,13,FALSE)</f>
        <v>#N/A</v>
      </c>
      <c r="AM469" s="59" t="str">
        <f>VLOOKUP(G469,'MITRA (REFERENSI)'!$A:$Z,14,FALSE)</f>
        <v>#N/A</v>
      </c>
    </row>
    <row r="470" ht="15.75" customHeight="1">
      <c r="A470" s="53" t="s">
        <v>5532</v>
      </c>
      <c r="B470" s="77"/>
      <c r="C470" s="77"/>
      <c r="D470" s="55" t="str">
        <f t="shared" si="1"/>
        <v/>
      </c>
      <c r="E470" s="55" t="str">
        <f>VLOOKUP(D470,'KELAS (REFERENSI)'!$E$1:$J$68,6,FALSE)</f>
        <v>#N/A</v>
      </c>
      <c r="F470" s="56" t="str">
        <f t="shared" si="2"/>
        <v>PETUGAS.0469/SPK/SE/PML/3172/2026</v>
      </c>
      <c r="G470" s="76"/>
      <c r="H470" s="56" t="str">
        <f>VLOOKUP(G470,'MITRA (REFERENSI)'!$A:$Z,16,FALSE)</f>
        <v>#N/A</v>
      </c>
      <c r="I470" s="56" t="str">
        <f>VLOOKUP(G470,'MITRA (REFERENSI)'!$A:$Z,25,FALSE)</f>
        <v>#N/A</v>
      </c>
      <c r="J470" s="55" t="str">
        <f>VLOOKUP(G470,'MITRA (REFERENSI)'!$A:$Z,26,FALSE)</f>
        <v>#N/A</v>
      </c>
      <c r="K470" s="55" t="str">
        <f>VLOOKUP(G470,'MITRA (REFERENSI)'!$A:$Z,15,FALSE)</f>
        <v>#N/A</v>
      </c>
      <c r="L470" s="55" t="str">
        <f>VLOOKUP(G470,'MITRA (REFERENSI)'!$A:$Z,15,FALSE)</f>
        <v>#N/A</v>
      </c>
      <c r="M470" s="55" t="str">
        <f>IF(B470=1,'KELAS (REFERENSI)'!M470,IF(B470=2,'KELAS (REFERENSI)'!M485,IF(B470=3,'KELAS (REFERENSI)'!M500,IF(B470=4,'KELAS (REFERENSI)'!M515,""))))</f>
        <v/>
      </c>
      <c r="N470" s="55" t="str">
        <f>IF(B470=1,'KELAS (REFERENSI)'!N470,IF(B470=2,'KELAS (REFERENSI)'!N485,IF(B470=3,'KELAS (REFERENSI)'!N500,IF(B470=4,'KELAS (REFERENSI)'!N515,""))))</f>
        <v/>
      </c>
      <c r="O470" s="55" t="str">
        <f>IF(B470=1,'KELAS (REFERENSI)'!O470,IF(B470=2,'KELAS (REFERENSI)'!O485,IF(B470=3,'KELAS (REFERENSI)'!O500,IF(B470=4,'KELAS (REFERENSI)'!O515,""))))</f>
        <v/>
      </c>
      <c r="P470" s="55" t="str">
        <f>IF(B470=1,'KELAS (REFERENSI)'!P470,IF(B470=2,'KELAS (REFERENSI)'!P485,IF(B470=3,'KELAS (REFERENSI)'!P500,IF(B470=4,'KELAS (REFERENSI)'!P515,""))))</f>
        <v/>
      </c>
      <c r="Q470" s="55" t="str">
        <f t="shared" si="4"/>
        <v>BPS Kota Jakarta Timur</v>
      </c>
      <c r="R470" s="55" t="str">
        <f t="shared" si="56"/>
        <v/>
      </c>
      <c r="S470" s="55" t="str">
        <f t="shared" ref="S470:T470" si="478">S469</f>
        <v>15 Juni sampai dengan 31 Agustus 2026</v>
      </c>
      <c r="T470" s="55" t="str">
        <f t="shared" si="478"/>
        <v>31 Agustus 2026</v>
      </c>
      <c r="U470" s="59" t="str">
        <f>VLOOKUP(G470,'MITRA (REFERENSI)'!$A:$Z,17,FALSE)</f>
        <v>#N/A</v>
      </c>
      <c r="V470" s="59" t="str">
        <f>VLOOKUP(G470,'MITRA (REFERENSI)'!$A:$Z,11,FALSE)</f>
        <v>#N/A</v>
      </c>
      <c r="W470" s="60"/>
      <c r="X470" s="76"/>
      <c r="Y470" s="63"/>
      <c r="Z470" s="62"/>
      <c r="AA470" s="63"/>
      <c r="AB470" s="62"/>
      <c r="AC470" s="62"/>
      <c r="AD470" s="62"/>
      <c r="AE470" s="62"/>
      <c r="AF470" s="62"/>
      <c r="AG470" s="72"/>
      <c r="AH470" s="72"/>
      <c r="AI470" s="72"/>
      <c r="AJ470" s="72"/>
      <c r="AK470" s="59" t="str">
        <f>VLOOKUP(G470,'MITRA (REFERENSI)'!$A:$Z,5,FALSE)</f>
        <v>#N/A</v>
      </c>
      <c r="AL470" s="59" t="str">
        <f>VLOOKUP(G470,'MITRA (REFERENSI)'!$A:$Z,13,FALSE)</f>
        <v>#N/A</v>
      </c>
      <c r="AM470" s="59" t="str">
        <f>VLOOKUP(G470,'MITRA (REFERENSI)'!$A:$Z,14,FALSE)</f>
        <v>#N/A</v>
      </c>
    </row>
    <row r="471" ht="15.75" customHeight="1">
      <c r="A471" s="53" t="s">
        <v>5533</v>
      </c>
      <c r="B471" s="77"/>
      <c r="C471" s="77"/>
      <c r="D471" s="55" t="str">
        <f t="shared" si="1"/>
        <v/>
      </c>
      <c r="E471" s="55" t="str">
        <f>VLOOKUP(D471,'KELAS (REFERENSI)'!$E$1:$J$68,6,FALSE)</f>
        <v>#N/A</v>
      </c>
      <c r="F471" s="56" t="str">
        <f t="shared" si="2"/>
        <v>PETUGAS.0470/SPK/SE/PML/3172/2026</v>
      </c>
      <c r="G471" s="76"/>
      <c r="H471" s="56" t="str">
        <f>VLOOKUP(G471,'MITRA (REFERENSI)'!$A:$Z,16,FALSE)</f>
        <v>#N/A</v>
      </c>
      <c r="I471" s="56" t="str">
        <f>VLOOKUP(G471,'MITRA (REFERENSI)'!$A:$Z,25,FALSE)</f>
        <v>#N/A</v>
      </c>
      <c r="J471" s="55" t="str">
        <f>VLOOKUP(G471,'MITRA (REFERENSI)'!$A:$Z,26,FALSE)</f>
        <v>#N/A</v>
      </c>
      <c r="K471" s="55" t="str">
        <f>VLOOKUP(G471,'MITRA (REFERENSI)'!$A:$Z,15,FALSE)</f>
        <v>#N/A</v>
      </c>
      <c r="L471" s="55" t="str">
        <f>VLOOKUP(G471,'MITRA (REFERENSI)'!$A:$Z,15,FALSE)</f>
        <v>#N/A</v>
      </c>
      <c r="M471" s="55" t="str">
        <f>IF(B471=1,'KELAS (REFERENSI)'!M471,IF(B471=2,'KELAS (REFERENSI)'!M486,IF(B471=3,'KELAS (REFERENSI)'!M501,IF(B471=4,'KELAS (REFERENSI)'!M516,""))))</f>
        <v/>
      </c>
      <c r="N471" s="55" t="str">
        <f>IF(B471=1,'KELAS (REFERENSI)'!N471,IF(B471=2,'KELAS (REFERENSI)'!N486,IF(B471=3,'KELAS (REFERENSI)'!N501,IF(B471=4,'KELAS (REFERENSI)'!N516,""))))</f>
        <v/>
      </c>
      <c r="O471" s="55" t="str">
        <f>IF(B471=1,'KELAS (REFERENSI)'!O471,IF(B471=2,'KELAS (REFERENSI)'!O486,IF(B471=3,'KELAS (REFERENSI)'!O501,IF(B471=4,'KELAS (REFERENSI)'!O516,""))))</f>
        <v/>
      </c>
      <c r="P471" s="55" t="str">
        <f>IF(B471=1,'KELAS (REFERENSI)'!P471,IF(B471=2,'KELAS (REFERENSI)'!P486,IF(B471=3,'KELAS (REFERENSI)'!P501,IF(B471=4,'KELAS (REFERENSI)'!P516,""))))</f>
        <v/>
      </c>
      <c r="Q471" s="55" t="str">
        <f t="shared" si="4"/>
        <v>BPS Kota Jakarta Timur</v>
      </c>
      <c r="R471" s="55" t="str">
        <f t="shared" si="56"/>
        <v/>
      </c>
      <c r="S471" s="55" t="str">
        <f t="shared" ref="S471:T471" si="479">S470</f>
        <v>15 Juni sampai dengan 31 Agustus 2026</v>
      </c>
      <c r="T471" s="55" t="str">
        <f t="shared" si="479"/>
        <v>31 Agustus 2026</v>
      </c>
      <c r="U471" s="59" t="str">
        <f>VLOOKUP(G471,'MITRA (REFERENSI)'!$A:$Z,17,FALSE)</f>
        <v>#N/A</v>
      </c>
      <c r="V471" s="59" t="str">
        <f>VLOOKUP(G471,'MITRA (REFERENSI)'!$A:$Z,11,FALSE)</f>
        <v>#N/A</v>
      </c>
      <c r="W471" s="60"/>
      <c r="X471" s="76"/>
      <c r="Y471" s="63"/>
      <c r="Z471" s="62"/>
      <c r="AA471" s="63"/>
      <c r="AB471" s="62"/>
      <c r="AC471" s="62"/>
      <c r="AD471" s="62"/>
      <c r="AE471" s="62"/>
      <c r="AF471" s="62"/>
      <c r="AG471" s="72"/>
      <c r="AH471" s="72"/>
      <c r="AI471" s="72"/>
      <c r="AJ471" s="72"/>
      <c r="AK471" s="59" t="str">
        <f>VLOOKUP(G471,'MITRA (REFERENSI)'!$A:$Z,5,FALSE)</f>
        <v>#N/A</v>
      </c>
      <c r="AL471" s="59" t="str">
        <f>VLOOKUP(G471,'MITRA (REFERENSI)'!$A:$Z,13,FALSE)</f>
        <v>#N/A</v>
      </c>
      <c r="AM471" s="59" t="str">
        <f>VLOOKUP(G471,'MITRA (REFERENSI)'!$A:$Z,14,FALSE)</f>
        <v>#N/A</v>
      </c>
    </row>
    <row r="472" ht="15.75" customHeight="1">
      <c r="A472" s="53" t="s">
        <v>5534</v>
      </c>
      <c r="B472" s="77"/>
      <c r="C472" s="77"/>
      <c r="D472" s="55" t="str">
        <f t="shared" si="1"/>
        <v/>
      </c>
      <c r="E472" s="55" t="str">
        <f>VLOOKUP(D472,'KELAS (REFERENSI)'!$E$1:$J$68,6,FALSE)</f>
        <v>#N/A</v>
      </c>
      <c r="F472" s="56" t="str">
        <f t="shared" si="2"/>
        <v>PETUGAS.0471/SPK/SE/PML/3172/2026</v>
      </c>
      <c r="G472" s="76"/>
      <c r="H472" s="56" t="str">
        <f>VLOOKUP(G472,'MITRA (REFERENSI)'!$A:$Z,16,FALSE)</f>
        <v>#N/A</v>
      </c>
      <c r="I472" s="56" t="str">
        <f>VLOOKUP(G472,'MITRA (REFERENSI)'!$A:$Z,25,FALSE)</f>
        <v>#N/A</v>
      </c>
      <c r="J472" s="55" t="str">
        <f>VLOOKUP(G472,'MITRA (REFERENSI)'!$A:$Z,26,FALSE)</f>
        <v>#N/A</v>
      </c>
      <c r="K472" s="55" t="str">
        <f>VLOOKUP(G472,'MITRA (REFERENSI)'!$A:$Z,15,FALSE)</f>
        <v>#N/A</v>
      </c>
      <c r="L472" s="55" t="str">
        <f>VLOOKUP(G472,'MITRA (REFERENSI)'!$A:$Z,15,FALSE)</f>
        <v>#N/A</v>
      </c>
      <c r="M472" s="55" t="str">
        <f>IF(B472=1,'KELAS (REFERENSI)'!M472,IF(B472=2,'KELAS (REFERENSI)'!M487,IF(B472=3,'KELAS (REFERENSI)'!M502,IF(B472=4,'KELAS (REFERENSI)'!M517,""))))</f>
        <v/>
      </c>
      <c r="N472" s="55" t="str">
        <f>IF(B472=1,'KELAS (REFERENSI)'!N472,IF(B472=2,'KELAS (REFERENSI)'!N487,IF(B472=3,'KELAS (REFERENSI)'!N502,IF(B472=4,'KELAS (REFERENSI)'!N517,""))))</f>
        <v/>
      </c>
      <c r="O472" s="55" t="str">
        <f>IF(B472=1,'KELAS (REFERENSI)'!O472,IF(B472=2,'KELAS (REFERENSI)'!O487,IF(B472=3,'KELAS (REFERENSI)'!O502,IF(B472=4,'KELAS (REFERENSI)'!O517,""))))</f>
        <v/>
      </c>
      <c r="P472" s="55" t="str">
        <f>IF(B472=1,'KELAS (REFERENSI)'!P472,IF(B472=2,'KELAS (REFERENSI)'!P487,IF(B472=3,'KELAS (REFERENSI)'!P502,IF(B472=4,'KELAS (REFERENSI)'!P517,""))))</f>
        <v/>
      </c>
      <c r="Q472" s="55" t="str">
        <f t="shared" si="4"/>
        <v>BPS Kota Jakarta Timur</v>
      </c>
      <c r="R472" s="55" t="str">
        <f t="shared" si="56"/>
        <v/>
      </c>
      <c r="S472" s="55" t="str">
        <f t="shared" ref="S472:T472" si="480">S471</f>
        <v>15 Juni sampai dengan 31 Agustus 2026</v>
      </c>
      <c r="T472" s="55" t="str">
        <f t="shared" si="480"/>
        <v>31 Agustus 2026</v>
      </c>
      <c r="U472" s="59" t="str">
        <f>VLOOKUP(G472,'MITRA (REFERENSI)'!$A:$Z,17,FALSE)</f>
        <v>#N/A</v>
      </c>
      <c r="V472" s="59" t="str">
        <f>VLOOKUP(G472,'MITRA (REFERENSI)'!$A:$Z,11,FALSE)</f>
        <v>#N/A</v>
      </c>
      <c r="W472" s="60"/>
      <c r="X472" s="76"/>
      <c r="Y472" s="63"/>
      <c r="Z472" s="62"/>
      <c r="AA472" s="63"/>
      <c r="AB472" s="62"/>
      <c r="AC472" s="62"/>
      <c r="AD472" s="62"/>
      <c r="AE472" s="62"/>
      <c r="AF472" s="62"/>
      <c r="AG472" s="72"/>
      <c r="AH472" s="72"/>
      <c r="AI472" s="72"/>
      <c r="AJ472" s="72"/>
      <c r="AK472" s="59" t="str">
        <f>VLOOKUP(G472,'MITRA (REFERENSI)'!$A:$Z,5,FALSE)</f>
        <v>#N/A</v>
      </c>
      <c r="AL472" s="59" t="str">
        <f>VLOOKUP(G472,'MITRA (REFERENSI)'!$A:$Z,13,FALSE)</f>
        <v>#N/A</v>
      </c>
      <c r="AM472" s="59" t="str">
        <f>VLOOKUP(G472,'MITRA (REFERENSI)'!$A:$Z,14,FALSE)</f>
        <v>#N/A</v>
      </c>
    </row>
    <row r="473" ht="15.75" customHeight="1">
      <c r="A473" s="53" t="s">
        <v>5535</v>
      </c>
      <c r="B473" s="77"/>
      <c r="C473" s="77"/>
      <c r="D473" s="55" t="str">
        <f t="shared" si="1"/>
        <v/>
      </c>
      <c r="E473" s="55" t="str">
        <f>VLOOKUP(D473,'KELAS (REFERENSI)'!$E$1:$J$68,6,FALSE)</f>
        <v>#N/A</v>
      </c>
      <c r="F473" s="56" t="str">
        <f t="shared" si="2"/>
        <v>PETUGAS.0472/SPK/SE/PML/3172/2026</v>
      </c>
      <c r="G473" s="76"/>
      <c r="H473" s="56" t="str">
        <f>VLOOKUP(G473,'MITRA (REFERENSI)'!$A:$Z,16,FALSE)</f>
        <v>#N/A</v>
      </c>
      <c r="I473" s="56" t="str">
        <f>VLOOKUP(G473,'MITRA (REFERENSI)'!$A:$Z,25,FALSE)</f>
        <v>#N/A</v>
      </c>
      <c r="J473" s="55" t="str">
        <f>VLOOKUP(G473,'MITRA (REFERENSI)'!$A:$Z,26,FALSE)</f>
        <v>#N/A</v>
      </c>
      <c r="K473" s="55" t="str">
        <f>VLOOKUP(G473,'MITRA (REFERENSI)'!$A:$Z,15,FALSE)</f>
        <v>#N/A</v>
      </c>
      <c r="L473" s="55" t="str">
        <f>VLOOKUP(G473,'MITRA (REFERENSI)'!$A:$Z,15,FALSE)</f>
        <v>#N/A</v>
      </c>
      <c r="M473" s="55" t="str">
        <f>IF(B473=1,'KELAS (REFERENSI)'!M473,IF(B473=2,'KELAS (REFERENSI)'!M488,IF(B473=3,'KELAS (REFERENSI)'!M503,IF(B473=4,'KELAS (REFERENSI)'!M518,""))))</f>
        <v/>
      </c>
      <c r="N473" s="55" t="str">
        <f>IF(B473=1,'KELAS (REFERENSI)'!N473,IF(B473=2,'KELAS (REFERENSI)'!N488,IF(B473=3,'KELAS (REFERENSI)'!N503,IF(B473=4,'KELAS (REFERENSI)'!N518,""))))</f>
        <v/>
      </c>
      <c r="O473" s="55" t="str">
        <f>IF(B473=1,'KELAS (REFERENSI)'!O473,IF(B473=2,'KELAS (REFERENSI)'!O488,IF(B473=3,'KELAS (REFERENSI)'!O503,IF(B473=4,'KELAS (REFERENSI)'!O518,""))))</f>
        <v/>
      </c>
      <c r="P473" s="55" t="str">
        <f>IF(B473=1,'KELAS (REFERENSI)'!P473,IF(B473=2,'KELAS (REFERENSI)'!P488,IF(B473=3,'KELAS (REFERENSI)'!P503,IF(B473=4,'KELAS (REFERENSI)'!P518,""))))</f>
        <v/>
      </c>
      <c r="Q473" s="55" t="str">
        <f t="shared" si="4"/>
        <v>BPS Kota Jakarta Timur</v>
      </c>
      <c r="R473" s="55" t="str">
        <f t="shared" si="56"/>
        <v/>
      </c>
      <c r="S473" s="55" t="str">
        <f t="shared" ref="S473:T473" si="481">S472</f>
        <v>15 Juni sampai dengan 31 Agustus 2026</v>
      </c>
      <c r="T473" s="55" t="str">
        <f t="shared" si="481"/>
        <v>31 Agustus 2026</v>
      </c>
      <c r="U473" s="59" t="str">
        <f>VLOOKUP(G473,'MITRA (REFERENSI)'!$A:$Z,17,FALSE)</f>
        <v>#N/A</v>
      </c>
      <c r="V473" s="59" t="str">
        <f>VLOOKUP(G473,'MITRA (REFERENSI)'!$A:$Z,11,FALSE)</f>
        <v>#N/A</v>
      </c>
      <c r="W473" s="60"/>
      <c r="X473" s="76"/>
      <c r="Y473" s="63"/>
      <c r="Z473" s="62"/>
      <c r="AA473" s="63"/>
      <c r="AB473" s="62"/>
      <c r="AC473" s="62"/>
      <c r="AD473" s="62"/>
      <c r="AE473" s="62"/>
      <c r="AF473" s="62"/>
      <c r="AG473" s="72"/>
      <c r="AH473" s="72"/>
      <c r="AI473" s="72"/>
      <c r="AJ473" s="72"/>
      <c r="AK473" s="59" t="str">
        <f>VLOOKUP(G473,'MITRA (REFERENSI)'!$A:$Z,5,FALSE)</f>
        <v>#N/A</v>
      </c>
      <c r="AL473" s="59" t="str">
        <f>VLOOKUP(G473,'MITRA (REFERENSI)'!$A:$Z,13,FALSE)</f>
        <v>#N/A</v>
      </c>
      <c r="AM473" s="59" t="str">
        <f>VLOOKUP(G473,'MITRA (REFERENSI)'!$A:$Z,14,FALSE)</f>
        <v>#N/A</v>
      </c>
    </row>
    <row r="474" ht="15.75" customHeight="1">
      <c r="A474" s="53" t="s">
        <v>5536</v>
      </c>
      <c r="B474" s="77"/>
      <c r="C474" s="77"/>
      <c r="D474" s="55" t="str">
        <f t="shared" si="1"/>
        <v/>
      </c>
      <c r="E474" s="55" t="str">
        <f>VLOOKUP(D474,'KELAS (REFERENSI)'!$E$1:$J$68,6,FALSE)</f>
        <v>#N/A</v>
      </c>
      <c r="F474" s="56" t="str">
        <f t="shared" si="2"/>
        <v>PETUGAS.0473/SPK/SE/PML/3172/2026</v>
      </c>
      <c r="G474" s="76"/>
      <c r="H474" s="56" t="str">
        <f>VLOOKUP(G474,'MITRA (REFERENSI)'!$A:$Z,16,FALSE)</f>
        <v>#N/A</v>
      </c>
      <c r="I474" s="56" t="str">
        <f>VLOOKUP(G474,'MITRA (REFERENSI)'!$A:$Z,25,FALSE)</f>
        <v>#N/A</v>
      </c>
      <c r="J474" s="55" t="str">
        <f>VLOOKUP(G474,'MITRA (REFERENSI)'!$A:$Z,26,FALSE)</f>
        <v>#N/A</v>
      </c>
      <c r="K474" s="55" t="str">
        <f>VLOOKUP(G474,'MITRA (REFERENSI)'!$A:$Z,15,FALSE)</f>
        <v>#N/A</v>
      </c>
      <c r="L474" s="55" t="str">
        <f>VLOOKUP(G474,'MITRA (REFERENSI)'!$A:$Z,15,FALSE)</f>
        <v>#N/A</v>
      </c>
      <c r="M474" s="55" t="str">
        <f>IF(B474=1,'KELAS (REFERENSI)'!M474,IF(B474=2,'KELAS (REFERENSI)'!M489,IF(B474=3,'KELAS (REFERENSI)'!M504,IF(B474=4,'KELAS (REFERENSI)'!M519,""))))</f>
        <v/>
      </c>
      <c r="N474" s="55" t="str">
        <f>IF(B474=1,'KELAS (REFERENSI)'!N474,IF(B474=2,'KELAS (REFERENSI)'!N489,IF(B474=3,'KELAS (REFERENSI)'!N504,IF(B474=4,'KELAS (REFERENSI)'!N519,""))))</f>
        <v/>
      </c>
      <c r="O474" s="55" t="str">
        <f>IF(B474=1,'KELAS (REFERENSI)'!O474,IF(B474=2,'KELAS (REFERENSI)'!O489,IF(B474=3,'KELAS (REFERENSI)'!O504,IF(B474=4,'KELAS (REFERENSI)'!O519,""))))</f>
        <v/>
      </c>
      <c r="P474" s="55" t="str">
        <f>IF(B474=1,'KELAS (REFERENSI)'!P474,IF(B474=2,'KELAS (REFERENSI)'!P489,IF(B474=3,'KELAS (REFERENSI)'!P504,IF(B474=4,'KELAS (REFERENSI)'!P519,""))))</f>
        <v/>
      </c>
      <c r="Q474" s="55" t="str">
        <f t="shared" si="4"/>
        <v>BPS Kota Jakarta Timur</v>
      </c>
      <c r="R474" s="55" t="str">
        <f t="shared" si="56"/>
        <v/>
      </c>
      <c r="S474" s="55" t="str">
        <f t="shared" ref="S474:T474" si="482">S473</f>
        <v>15 Juni sampai dengan 31 Agustus 2026</v>
      </c>
      <c r="T474" s="55" t="str">
        <f t="shared" si="482"/>
        <v>31 Agustus 2026</v>
      </c>
      <c r="U474" s="59" t="str">
        <f>VLOOKUP(G474,'MITRA (REFERENSI)'!$A:$Z,17,FALSE)</f>
        <v>#N/A</v>
      </c>
      <c r="V474" s="59" t="str">
        <f>VLOOKUP(G474,'MITRA (REFERENSI)'!$A:$Z,11,FALSE)</f>
        <v>#N/A</v>
      </c>
      <c r="W474" s="60"/>
      <c r="X474" s="76"/>
      <c r="Y474" s="63"/>
      <c r="Z474" s="62"/>
      <c r="AA474" s="63"/>
      <c r="AB474" s="62"/>
      <c r="AC474" s="62"/>
      <c r="AD474" s="62"/>
      <c r="AE474" s="62"/>
      <c r="AF474" s="62"/>
      <c r="AG474" s="72"/>
      <c r="AH474" s="72"/>
      <c r="AI474" s="72"/>
      <c r="AJ474" s="72"/>
      <c r="AK474" s="59" t="str">
        <f>VLOOKUP(G474,'MITRA (REFERENSI)'!$A:$Z,5,FALSE)</f>
        <v>#N/A</v>
      </c>
      <c r="AL474" s="59" t="str">
        <f>VLOOKUP(G474,'MITRA (REFERENSI)'!$A:$Z,13,FALSE)</f>
        <v>#N/A</v>
      </c>
      <c r="AM474" s="59" t="str">
        <f>VLOOKUP(G474,'MITRA (REFERENSI)'!$A:$Z,14,FALSE)</f>
        <v>#N/A</v>
      </c>
    </row>
    <row r="475" ht="15.75" customHeight="1">
      <c r="A475" s="53" t="s">
        <v>5537</v>
      </c>
      <c r="B475" s="77"/>
      <c r="C475" s="77"/>
      <c r="D475" s="55" t="str">
        <f t="shared" si="1"/>
        <v/>
      </c>
      <c r="E475" s="55" t="str">
        <f>VLOOKUP(D475,'KELAS (REFERENSI)'!$E$1:$J$68,6,FALSE)</f>
        <v>#N/A</v>
      </c>
      <c r="F475" s="56" t="str">
        <f t="shared" si="2"/>
        <v>PETUGAS.0474/SPK/SE/PML/3172/2026</v>
      </c>
      <c r="G475" s="76"/>
      <c r="H475" s="56" t="str">
        <f>VLOOKUP(G475,'MITRA (REFERENSI)'!$A:$Z,16,FALSE)</f>
        <v>#N/A</v>
      </c>
      <c r="I475" s="56" t="str">
        <f>VLOOKUP(G475,'MITRA (REFERENSI)'!$A:$Z,25,FALSE)</f>
        <v>#N/A</v>
      </c>
      <c r="J475" s="55" t="str">
        <f>VLOOKUP(G475,'MITRA (REFERENSI)'!$A:$Z,26,FALSE)</f>
        <v>#N/A</v>
      </c>
      <c r="K475" s="55" t="str">
        <f>VLOOKUP(G475,'MITRA (REFERENSI)'!$A:$Z,15,FALSE)</f>
        <v>#N/A</v>
      </c>
      <c r="L475" s="55" t="str">
        <f>VLOOKUP(G475,'MITRA (REFERENSI)'!$A:$Z,15,FALSE)</f>
        <v>#N/A</v>
      </c>
      <c r="M475" s="55" t="str">
        <f>IF(B475=1,'KELAS (REFERENSI)'!M475,IF(B475=2,'KELAS (REFERENSI)'!M490,IF(B475=3,'KELAS (REFERENSI)'!M505,IF(B475=4,'KELAS (REFERENSI)'!M520,""))))</f>
        <v/>
      </c>
      <c r="N475" s="55" t="str">
        <f>IF(B475=1,'KELAS (REFERENSI)'!N475,IF(B475=2,'KELAS (REFERENSI)'!N490,IF(B475=3,'KELAS (REFERENSI)'!N505,IF(B475=4,'KELAS (REFERENSI)'!N520,""))))</f>
        <v/>
      </c>
      <c r="O475" s="55" t="str">
        <f>IF(B475=1,'KELAS (REFERENSI)'!O475,IF(B475=2,'KELAS (REFERENSI)'!O490,IF(B475=3,'KELAS (REFERENSI)'!O505,IF(B475=4,'KELAS (REFERENSI)'!O520,""))))</f>
        <v/>
      </c>
      <c r="P475" s="55" t="str">
        <f>IF(B475=1,'KELAS (REFERENSI)'!P475,IF(B475=2,'KELAS (REFERENSI)'!P490,IF(B475=3,'KELAS (REFERENSI)'!P505,IF(B475=4,'KELAS (REFERENSI)'!P520,""))))</f>
        <v/>
      </c>
      <c r="Q475" s="55" t="str">
        <f t="shared" si="4"/>
        <v>BPS Kota Jakarta Timur</v>
      </c>
      <c r="R475" s="55" t="str">
        <f t="shared" si="56"/>
        <v/>
      </c>
      <c r="S475" s="55" t="str">
        <f t="shared" ref="S475:T475" si="483">S474</f>
        <v>15 Juni sampai dengan 31 Agustus 2026</v>
      </c>
      <c r="T475" s="55" t="str">
        <f t="shared" si="483"/>
        <v>31 Agustus 2026</v>
      </c>
      <c r="U475" s="59" t="str">
        <f>VLOOKUP(G475,'MITRA (REFERENSI)'!$A:$Z,17,FALSE)</f>
        <v>#N/A</v>
      </c>
      <c r="V475" s="59" t="str">
        <f>VLOOKUP(G475,'MITRA (REFERENSI)'!$A:$Z,11,FALSE)</f>
        <v>#N/A</v>
      </c>
      <c r="W475" s="60"/>
      <c r="X475" s="76"/>
      <c r="Y475" s="63"/>
      <c r="Z475" s="62"/>
      <c r="AA475" s="63"/>
      <c r="AB475" s="62"/>
      <c r="AC475" s="62"/>
      <c r="AD475" s="62"/>
      <c r="AE475" s="62"/>
      <c r="AF475" s="62"/>
      <c r="AG475" s="72"/>
      <c r="AH475" s="72"/>
      <c r="AI475" s="72"/>
      <c r="AJ475" s="72"/>
      <c r="AK475" s="59" t="str">
        <f>VLOOKUP(G475,'MITRA (REFERENSI)'!$A:$Z,5,FALSE)</f>
        <v>#N/A</v>
      </c>
      <c r="AL475" s="59" t="str">
        <f>VLOOKUP(G475,'MITRA (REFERENSI)'!$A:$Z,13,FALSE)</f>
        <v>#N/A</v>
      </c>
      <c r="AM475" s="59" t="str">
        <f>VLOOKUP(G475,'MITRA (REFERENSI)'!$A:$Z,14,FALSE)</f>
        <v>#N/A</v>
      </c>
    </row>
    <row r="476" ht="15.75" customHeight="1">
      <c r="A476" s="53" t="s">
        <v>5538</v>
      </c>
      <c r="B476" s="77"/>
      <c r="C476" s="77"/>
      <c r="D476" s="55" t="str">
        <f t="shared" si="1"/>
        <v/>
      </c>
      <c r="E476" s="55" t="str">
        <f>VLOOKUP(D476,'KELAS (REFERENSI)'!$E$1:$J$68,6,FALSE)</f>
        <v>#N/A</v>
      </c>
      <c r="F476" s="56" t="str">
        <f t="shared" si="2"/>
        <v>PETUGAS.0475/SPK/SE/PML/3172/2026</v>
      </c>
      <c r="G476" s="76"/>
      <c r="H476" s="56" t="str">
        <f>VLOOKUP(G476,'MITRA (REFERENSI)'!$A:$Z,16,FALSE)</f>
        <v>#N/A</v>
      </c>
      <c r="I476" s="56" t="str">
        <f>VLOOKUP(G476,'MITRA (REFERENSI)'!$A:$Z,25,FALSE)</f>
        <v>#N/A</v>
      </c>
      <c r="J476" s="55" t="str">
        <f>VLOOKUP(G476,'MITRA (REFERENSI)'!$A:$Z,26,FALSE)</f>
        <v>#N/A</v>
      </c>
      <c r="K476" s="55" t="str">
        <f>VLOOKUP(G476,'MITRA (REFERENSI)'!$A:$Z,15,FALSE)</f>
        <v>#N/A</v>
      </c>
      <c r="L476" s="55" t="str">
        <f>VLOOKUP(G476,'MITRA (REFERENSI)'!$A:$Z,15,FALSE)</f>
        <v>#N/A</v>
      </c>
      <c r="M476" s="55" t="str">
        <f>IF(B476=1,'KELAS (REFERENSI)'!M476,IF(B476=2,'KELAS (REFERENSI)'!M491,IF(B476=3,'KELAS (REFERENSI)'!M506,IF(B476=4,'KELAS (REFERENSI)'!M521,""))))</f>
        <v/>
      </c>
      <c r="N476" s="55" t="str">
        <f>IF(B476=1,'KELAS (REFERENSI)'!N476,IF(B476=2,'KELAS (REFERENSI)'!N491,IF(B476=3,'KELAS (REFERENSI)'!N506,IF(B476=4,'KELAS (REFERENSI)'!N521,""))))</f>
        <v/>
      </c>
      <c r="O476" s="55" t="str">
        <f>IF(B476=1,'KELAS (REFERENSI)'!O476,IF(B476=2,'KELAS (REFERENSI)'!O491,IF(B476=3,'KELAS (REFERENSI)'!O506,IF(B476=4,'KELAS (REFERENSI)'!O521,""))))</f>
        <v/>
      </c>
      <c r="P476" s="55" t="str">
        <f>IF(B476=1,'KELAS (REFERENSI)'!P476,IF(B476=2,'KELAS (REFERENSI)'!P491,IF(B476=3,'KELAS (REFERENSI)'!P506,IF(B476=4,'KELAS (REFERENSI)'!P521,""))))</f>
        <v/>
      </c>
      <c r="Q476" s="55" t="str">
        <f t="shared" si="4"/>
        <v>BPS Kota Jakarta Timur</v>
      </c>
      <c r="R476" s="55" t="str">
        <f t="shared" si="56"/>
        <v/>
      </c>
      <c r="S476" s="55" t="str">
        <f t="shared" ref="S476:T476" si="484">S475</f>
        <v>15 Juni sampai dengan 31 Agustus 2026</v>
      </c>
      <c r="T476" s="55" t="str">
        <f t="shared" si="484"/>
        <v>31 Agustus 2026</v>
      </c>
      <c r="U476" s="59" t="str">
        <f>VLOOKUP(G476,'MITRA (REFERENSI)'!$A:$Z,17,FALSE)</f>
        <v>#N/A</v>
      </c>
      <c r="V476" s="59" t="str">
        <f>VLOOKUP(G476,'MITRA (REFERENSI)'!$A:$Z,11,FALSE)</f>
        <v>#N/A</v>
      </c>
      <c r="W476" s="60"/>
      <c r="X476" s="76"/>
      <c r="Y476" s="63"/>
      <c r="Z476" s="62"/>
      <c r="AA476" s="63"/>
      <c r="AB476" s="62"/>
      <c r="AC476" s="62"/>
      <c r="AD476" s="62"/>
      <c r="AE476" s="62"/>
      <c r="AF476" s="62"/>
      <c r="AG476" s="72"/>
      <c r="AH476" s="72"/>
      <c r="AI476" s="72"/>
      <c r="AJ476" s="72"/>
      <c r="AK476" s="59" t="str">
        <f>VLOOKUP(G476,'MITRA (REFERENSI)'!$A:$Z,5,FALSE)</f>
        <v>#N/A</v>
      </c>
      <c r="AL476" s="59" t="str">
        <f>VLOOKUP(G476,'MITRA (REFERENSI)'!$A:$Z,13,FALSE)</f>
        <v>#N/A</v>
      </c>
      <c r="AM476" s="59" t="str">
        <f>VLOOKUP(G476,'MITRA (REFERENSI)'!$A:$Z,14,FALSE)</f>
        <v>#N/A</v>
      </c>
    </row>
    <row r="477" ht="15.75" customHeight="1">
      <c r="A477" s="53" t="s">
        <v>5539</v>
      </c>
      <c r="B477" s="77"/>
      <c r="C477" s="77"/>
      <c r="D477" s="55" t="str">
        <f t="shared" si="1"/>
        <v/>
      </c>
      <c r="E477" s="55" t="str">
        <f>VLOOKUP(D477,'KELAS (REFERENSI)'!$E$1:$J$68,6,FALSE)</f>
        <v>#N/A</v>
      </c>
      <c r="F477" s="56" t="str">
        <f t="shared" si="2"/>
        <v>PETUGAS.0476/SPK/SE/PML/3172/2026</v>
      </c>
      <c r="G477" s="76"/>
      <c r="H477" s="56" t="str">
        <f>VLOOKUP(G477,'MITRA (REFERENSI)'!$A:$Z,16,FALSE)</f>
        <v>#N/A</v>
      </c>
      <c r="I477" s="56" t="str">
        <f>VLOOKUP(G477,'MITRA (REFERENSI)'!$A:$Z,25,FALSE)</f>
        <v>#N/A</v>
      </c>
      <c r="J477" s="55" t="str">
        <f>VLOOKUP(G477,'MITRA (REFERENSI)'!$A:$Z,26,FALSE)</f>
        <v>#N/A</v>
      </c>
      <c r="K477" s="55" t="str">
        <f>VLOOKUP(G477,'MITRA (REFERENSI)'!$A:$Z,15,FALSE)</f>
        <v>#N/A</v>
      </c>
      <c r="L477" s="55" t="str">
        <f>VLOOKUP(G477,'MITRA (REFERENSI)'!$A:$Z,15,FALSE)</f>
        <v>#N/A</v>
      </c>
      <c r="M477" s="55" t="str">
        <f>IF(B477=1,'KELAS (REFERENSI)'!M477,IF(B477=2,'KELAS (REFERENSI)'!M492,IF(B477=3,'KELAS (REFERENSI)'!M507,IF(B477=4,'KELAS (REFERENSI)'!M522,""))))</f>
        <v/>
      </c>
      <c r="N477" s="55" t="str">
        <f>IF(B477=1,'KELAS (REFERENSI)'!N477,IF(B477=2,'KELAS (REFERENSI)'!N492,IF(B477=3,'KELAS (REFERENSI)'!N507,IF(B477=4,'KELAS (REFERENSI)'!N522,""))))</f>
        <v/>
      </c>
      <c r="O477" s="55" t="str">
        <f>IF(B477=1,'KELAS (REFERENSI)'!O477,IF(B477=2,'KELAS (REFERENSI)'!O492,IF(B477=3,'KELAS (REFERENSI)'!O507,IF(B477=4,'KELAS (REFERENSI)'!O522,""))))</f>
        <v/>
      </c>
      <c r="P477" s="55" t="str">
        <f>IF(B477=1,'KELAS (REFERENSI)'!P477,IF(B477=2,'KELAS (REFERENSI)'!P492,IF(B477=3,'KELAS (REFERENSI)'!P507,IF(B477=4,'KELAS (REFERENSI)'!P522,""))))</f>
        <v/>
      </c>
      <c r="Q477" s="55" t="str">
        <f t="shared" si="4"/>
        <v>BPS Kota Jakarta Timur</v>
      </c>
      <c r="R477" s="55" t="str">
        <f t="shared" si="56"/>
        <v/>
      </c>
      <c r="S477" s="55" t="str">
        <f t="shared" ref="S477:T477" si="485">S476</f>
        <v>15 Juni sampai dengan 31 Agustus 2026</v>
      </c>
      <c r="T477" s="55" t="str">
        <f t="shared" si="485"/>
        <v>31 Agustus 2026</v>
      </c>
      <c r="U477" s="59" t="str">
        <f>VLOOKUP(G477,'MITRA (REFERENSI)'!$A:$Z,17,FALSE)</f>
        <v>#N/A</v>
      </c>
      <c r="V477" s="59" t="str">
        <f>VLOOKUP(G477,'MITRA (REFERENSI)'!$A:$Z,11,FALSE)</f>
        <v>#N/A</v>
      </c>
      <c r="W477" s="60"/>
      <c r="X477" s="76"/>
      <c r="Y477" s="63"/>
      <c r="Z477" s="62"/>
      <c r="AA477" s="63"/>
      <c r="AB477" s="62"/>
      <c r="AC477" s="62"/>
      <c r="AD477" s="62"/>
      <c r="AE477" s="62"/>
      <c r="AF477" s="62"/>
      <c r="AG477" s="72"/>
      <c r="AH477" s="72"/>
      <c r="AI477" s="72"/>
      <c r="AJ477" s="72"/>
      <c r="AK477" s="59" t="str">
        <f>VLOOKUP(G477,'MITRA (REFERENSI)'!$A:$Z,5,FALSE)</f>
        <v>#N/A</v>
      </c>
      <c r="AL477" s="59" t="str">
        <f>VLOOKUP(G477,'MITRA (REFERENSI)'!$A:$Z,13,FALSE)</f>
        <v>#N/A</v>
      </c>
      <c r="AM477" s="59" t="str">
        <f>VLOOKUP(G477,'MITRA (REFERENSI)'!$A:$Z,14,FALSE)</f>
        <v>#N/A</v>
      </c>
    </row>
    <row r="478" ht="15.75" customHeight="1">
      <c r="A478" s="53" t="s">
        <v>5540</v>
      </c>
      <c r="B478" s="77"/>
      <c r="C478" s="77"/>
      <c r="D478" s="55" t="str">
        <f t="shared" si="1"/>
        <v/>
      </c>
      <c r="E478" s="55" t="str">
        <f>VLOOKUP(D478,'KELAS (REFERENSI)'!$E$1:$J$68,6,FALSE)</f>
        <v>#N/A</v>
      </c>
      <c r="F478" s="56" t="str">
        <f t="shared" si="2"/>
        <v>PETUGAS.0477/SPK/SE/PML/3172/2026</v>
      </c>
      <c r="G478" s="76"/>
      <c r="H478" s="56" t="str">
        <f>VLOOKUP(G478,'MITRA (REFERENSI)'!$A:$Z,16,FALSE)</f>
        <v>#N/A</v>
      </c>
      <c r="I478" s="56" t="str">
        <f>VLOOKUP(G478,'MITRA (REFERENSI)'!$A:$Z,25,FALSE)</f>
        <v>#N/A</v>
      </c>
      <c r="J478" s="55" t="str">
        <f>VLOOKUP(G478,'MITRA (REFERENSI)'!$A:$Z,26,FALSE)</f>
        <v>#N/A</v>
      </c>
      <c r="K478" s="55" t="str">
        <f>VLOOKUP(G478,'MITRA (REFERENSI)'!$A:$Z,15,FALSE)</f>
        <v>#N/A</v>
      </c>
      <c r="L478" s="55" t="str">
        <f>VLOOKUP(G478,'MITRA (REFERENSI)'!$A:$Z,15,FALSE)</f>
        <v>#N/A</v>
      </c>
      <c r="M478" s="55" t="str">
        <f>IF(B478=1,'KELAS (REFERENSI)'!M478,IF(B478=2,'KELAS (REFERENSI)'!M493,IF(B478=3,'KELAS (REFERENSI)'!M508,IF(B478=4,'KELAS (REFERENSI)'!M523,""))))</f>
        <v/>
      </c>
      <c r="N478" s="55" t="str">
        <f>IF(B478=1,'KELAS (REFERENSI)'!N478,IF(B478=2,'KELAS (REFERENSI)'!N493,IF(B478=3,'KELAS (REFERENSI)'!N508,IF(B478=4,'KELAS (REFERENSI)'!N523,""))))</f>
        <v/>
      </c>
      <c r="O478" s="55" t="str">
        <f>IF(B478=1,'KELAS (REFERENSI)'!O478,IF(B478=2,'KELAS (REFERENSI)'!O493,IF(B478=3,'KELAS (REFERENSI)'!O508,IF(B478=4,'KELAS (REFERENSI)'!O523,""))))</f>
        <v/>
      </c>
      <c r="P478" s="55" t="str">
        <f>IF(B478=1,'KELAS (REFERENSI)'!P478,IF(B478=2,'KELAS (REFERENSI)'!P493,IF(B478=3,'KELAS (REFERENSI)'!P508,IF(B478=4,'KELAS (REFERENSI)'!P523,""))))</f>
        <v/>
      </c>
      <c r="Q478" s="55" t="str">
        <f t="shared" si="4"/>
        <v>BPS Kota Jakarta Timur</v>
      </c>
      <c r="R478" s="55" t="str">
        <f t="shared" si="56"/>
        <v/>
      </c>
      <c r="S478" s="55" t="str">
        <f t="shared" ref="S478:T478" si="486">S477</f>
        <v>15 Juni sampai dengan 31 Agustus 2026</v>
      </c>
      <c r="T478" s="55" t="str">
        <f t="shared" si="486"/>
        <v>31 Agustus 2026</v>
      </c>
      <c r="U478" s="59" t="str">
        <f>VLOOKUP(G478,'MITRA (REFERENSI)'!$A:$Z,17,FALSE)</f>
        <v>#N/A</v>
      </c>
      <c r="V478" s="59" t="str">
        <f>VLOOKUP(G478,'MITRA (REFERENSI)'!$A:$Z,11,FALSE)</f>
        <v>#N/A</v>
      </c>
      <c r="W478" s="60"/>
      <c r="X478" s="76"/>
      <c r="Y478" s="63"/>
      <c r="Z478" s="62"/>
      <c r="AA478" s="63"/>
      <c r="AB478" s="62"/>
      <c r="AC478" s="62"/>
      <c r="AD478" s="62"/>
      <c r="AE478" s="62"/>
      <c r="AF478" s="62"/>
      <c r="AG478" s="72"/>
      <c r="AH478" s="72"/>
      <c r="AI478" s="72"/>
      <c r="AJ478" s="72"/>
      <c r="AK478" s="59" t="str">
        <f>VLOOKUP(G478,'MITRA (REFERENSI)'!$A:$Z,5,FALSE)</f>
        <v>#N/A</v>
      </c>
      <c r="AL478" s="59" t="str">
        <f>VLOOKUP(G478,'MITRA (REFERENSI)'!$A:$Z,13,FALSE)</f>
        <v>#N/A</v>
      </c>
      <c r="AM478" s="59" t="str">
        <f>VLOOKUP(G478,'MITRA (REFERENSI)'!$A:$Z,14,FALSE)</f>
        <v>#N/A</v>
      </c>
    </row>
    <row r="479" ht="15.75" customHeight="1">
      <c r="A479" s="53" t="s">
        <v>5541</v>
      </c>
      <c r="B479" s="77"/>
      <c r="C479" s="77"/>
      <c r="D479" s="55" t="str">
        <f t="shared" si="1"/>
        <v/>
      </c>
      <c r="E479" s="55" t="str">
        <f>VLOOKUP(D479,'KELAS (REFERENSI)'!$E$1:$J$68,6,FALSE)</f>
        <v>#N/A</v>
      </c>
      <c r="F479" s="56" t="str">
        <f t="shared" si="2"/>
        <v>PETUGAS.0478/SPK/SE/PML/3172/2026</v>
      </c>
      <c r="G479" s="76"/>
      <c r="H479" s="56" t="str">
        <f>VLOOKUP(G479,'MITRA (REFERENSI)'!$A:$Z,16,FALSE)</f>
        <v>#N/A</v>
      </c>
      <c r="I479" s="56" t="str">
        <f>VLOOKUP(G479,'MITRA (REFERENSI)'!$A:$Z,25,FALSE)</f>
        <v>#N/A</v>
      </c>
      <c r="J479" s="55" t="str">
        <f>VLOOKUP(G479,'MITRA (REFERENSI)'!$A:$Z,26,FALSE)</f>
        <v>#N/A</v>
      </c>
      <c r="K479" s="55" t="str">
        <f>VLOOKUP(G479,'MITRA (REFERENSI)'!$A:$Z,15,FALSE)</f>
        <v>#N/A</v>
      </c>
      <c r="L479" s="55" t="str">
        <f>VLOOKUP(G479,'MITRA (REFERENSI)'!$A:$Z,15,FALSE)</f>
        <v>#N/A</v>
      </c>
      <c r="M479" s="55" t="str">
        <f>IF(B479=1,'KELAS (REFERENSI)'!M479,IF(B479=2,'KELAS (REFERENSI)'!M494,IF(B479=3,'KELAS (REFERENSI)'!M509,IF(B479=4,'KELAS (REFERENSI)'!M524,""))))</f>
        <v/>
      </c>
      <c r="N479" s="55" t="str">
        <f>IF(B479=1,'KELAS (REFERENSI)'!N479,IF(B479=2,'KELAS (REFERENSI)'!N494,IF(B479=3,'KELAS (REFERENSI)'!N509,IF(B479=4,'KELAS (REFERENSI)'!N524,""))))</f>
        <v/>
      </c>
      <c r="O479" s="55" t="str">
        <f>IF(B479=1,'KELAS (REFERENSI)'!O479,IF(B479=2,'KELAS (REFERENSI)'!O494,IF(B479=3,'KELAS (REFERENSI)'!O509,IF(B479=4,'KELAS (REFERENSI)'!O524,""))))</f>
        <v/>
      </c>
      <c r="P479" s="55" t="str">
        <f>IF(B479=1,'KELAS (REFERENSI)'!P479,IF(B479=2,'KELAS (REFERENSI)'!P494,IF(B479=3,'KELAS (REFERENSI)'!P509,IF(B479=4,'KELAS (REFERENSI)'!P524,""))))</f>
        <v/>
      </c>
      <c r="Q479" s="55" t="str">
        <f t="shared" si="4"/>
        <v>BPS Kota Jakarta Timur</v>
      </c>
      <c r="R479" s="55" t="str">
        <f t="shared" si="56"/>
        <v/>
      </c>
      <c r="S479" s="55" t="str">
        <f t="shared" ref="S479:T479" si="487">S478</f>
        <v>15 Juni sampai dengan 31 Agustus 2026</v>
      </c>
      <c r="T479" s="55" t="str">
        <f t="shared" si="487"/>
        <v>31 Agustus 2026</v>
      </c>
      <c r="U479" s="59" t="str">
        <f>VLOOKUP(G479,'MITRA (REFERENSI)'!$A:$Z,17,FALSE)</f>
        <v>#N/A</v>
      </c>
      <c r="V479" s="59" t="str">
        <f>VLOOKUP(G479,'MITRA (REFERENSI)'!$A:$Z,11,FALSE)</f>
        <v>#N/A</v>
      </c>
      <c r="W479" s="60"/>
      <c r="X479" s="76"/>
      <c r="Y479" s="63"/>
      <c r="Z479" s="62"/>
      <c r="AA479" s="63"/>
      <c r="AB479" s="62"/>
      <c r="AC479" s="62"/>
      <c r="AD479" s="62"/>
      <c r="AE479" s="62"/>
      <c r="AF479" s="62"/>
      <c r="AG479" s="72"/>
      <c r="AH479" s="72"/>
      <c r="AI479" s="72"/>
      <c r="AJ479" s="72"/>
      <c r="AK479" s="59" t="str">
        <f>VLOOKUP(G479,'MITRA (REFERENSI)'!$A:$Z,5,FALSE)</f>
        <v>#N/A</v>
      </c>
      <c r="AL479" s="59" t="str">
        <f>VLOOKUP(G479,'MITRA (REFERENSI)'!$A:$Z,13,FALSE)</f>
        <v>#N/A</v>
      </c>
      <c r="AM479" s="59" t="str">
        <f>VLOOKUP(G479,'MITRA (REFERENSI)'!$A:$Z,14,FALSE)</f>
        <v>#N/A</v>
      </c>
    </row>
    <row r="480" ht="15.75" customHeight="1">
      <c r="A480" s="53" t="s">
        <v>5542</v>
      </c>
      <c r="B480" s="77"/>
      <c r="C480" s="77"/>
      <c r="D480" s="55" t="str">
        <f t="shared" si="1"/>
        <v/>
      </c>
      <c r="E480" s="55" t="str">
        <f>VLOOKUP(D480,'KELAS (REFERENSI)'!$E$1:$J$68,6,FALSE)</f>
        <v>#N/A</v>
      </c>
      <c r="F480" s="56" t="str">
        <f t="shared" si="2"/>
        <v>PETUGAS.0479/SPK/SE/PML/3172/2026</v>
      </c>
      <c r="G480" s="76"/>
      <c r="H480" s="56" t="str">
        <f>VLOOKUP(G480,'MITRA (REFERENSI)'!$A:$Z,16,FALSE)</f>
        <v>#N/A</v>
      </c>
      <c r="I480" s="56" t="str">
        <f>VLOOKUP(G480,'MITRA (REFERENSI)'!$A:$Z,25,FALSE)</f>
        <v>#N/A</v>
      </c>
      <c r="J480" s="55" t="str">
        <f>VLOOKUP(G480,'MITRA (REFERENSI)'!$A:$Z,26,FALSE)</f>
        <v>#N/A</v>
      </c>
      <c r="K480" s="55" t="str">
        <f>VLOOKUP(G480,'MITRA (REFERENSI)'!$A:$Z,15,FALSE)</f>
        <v>#N/A</v>
      </c>
      <c r="L480" s="55" t="str">
        <f>VLOOKUP(G480,'MITRA (REFERENSI)'!$A:$Z,15,FALSE)</f>
        <v>#N/A</v>
      </c>
      <c r="M480" s="55" t="str">
        <f>IF(B480=1,'KELAS (REFERENSI)'!M480,IF(B480=2,'KELAS (REFERENSI)'!M495,IF(B480=3,'KELAS (REFERENSI)'!M510,IF(B480=4,'KELAS (REFERENSI)'!M525,""))))</f>
        <v/>
      </c>
      <c r="N480" s="55" t="str">
        <f>IF(B480=1,'KELAS (REFERENSI)'!N480,IF(B480=2,'KELAS (REFERENSI)'!N495,IF(B480=3,'KELAS (REFERENSI)'!N510,IF(B480=4,'KELAS (REFERENSI)'!N525,""))))</f>
        <v/>
      </c>
      <c r="O480" s="55" t="str">
        <f>IF(B480=1,'KELAS (REFERENSI)'!O480,IF(B480=2,'KELAS (REFERENSI)'!O495,IF(B480=3,'KELAS (REFERENSI)'!O510,IF(B480=4,'KELAS (REFERENSI)'!O525,""))))</f>
        <v/>
      </c>
      <c r="P480" s="55" t="str">
        <f>IF(B480=1,'KELAS (REFERENSI)'!P480,IF(B480=2,'KELAS (REFERENSI)'!P495,IF(B480=3,'KELAS (REFERENSI)'!P510,IF(B480=4,'KELAS (REFERENSI)'!P525,""))))</f>
        <v/>
      </c>
      <c r="Q480" s="55" t="str">
        <f t="shared" si="4"/>
        <v>BPS Kota Jakarta Timur</v>
      </c>
      <c r="R480" s="55" t="str">
        <f t="shared" si="56"/>
        <v/>
      </c>
      <c r="S480" s="55" t="str">
        <f t="shared" ref="S480:T480" si="488">S479</f>
        <v>15 Juni sampai dengan 31 Agustus 2026</v>
      </c>
      <c r="T480" s="55" t="str">
        <f t="shared" si="488"/>
        <v>31 Agustus 2026</v>
      </c>
      <c r="U480" s="59" t="str">
        <f>VLOOKUP(G480,'MITRA (REFERENSI)'!$A:$Z,17,FALSE)</f>
        <v>#N/A</v>
      </c>
      <c r="V480" s="59" t="str">
        <f>VLOOKUP(G480,'MITRA (REFERENSI)'!$A:$Z,11,FALSE)</f>
        <v>#N/A</v>
      </c>
      <c r="W480" s="60"/>
      <c r="X480" s="76"/>
      <c r="Y480" s="63"/>
      <c r="Z480" s="62"/>
      <c r="AA480" s="63"/>
      <c r="AB480" s="62"/>
      <c r="AC480" s="62"/>
      <c r="AD480" s="62"/>
      <c r="AE480" s="62"/>
      <c r="AF480" s="62"/>
      <c r="AG480" s="72"/>
      <c r="AH480" s="72"/>
      <c r="AI480" s="72"/>
      <c r="AJ480" s="72"/>
      <c r="AK480" s="59" t="str">
        <f>VLOOKUP(G480,'MITRA (REFERENSI)'!$A:$Z,5,FALSE)</f>
        <v>#N/A</v>
      </c>
      <c r="AL480" s="59" t="str">
        <f>VLOOKUP(G480,'MITRA (REFERENSI)'!$A:$Z,13,FALSE)</f>
        <v>#N/A</v>
      </c>
      <c r="AM480" s="59" t="str">
        <f>VLOOKUP(G480,'MITRA (REFERENSI)'!$A:$Z,14,FALSE)</f>
        <v>#N/A</v>
      </c>
    </row>
    <row r="481" ht="15.75" customHeight="1">
      <c r="A481" s="53" t="s">
        <v>5543</v>
      </c>
      <c r="B481" s="77"/>
      <c r="C481" s="77"/>
      <c r="D481" s="55" t="str">
        <f t="shared" si="1"/>
        <v/>
      </c>
      <c r="E481" s="55" t="str">
        <f>VLOOKUP(D481,'KELAS (REFERENSI)'!$E$1:$J$68,6,FALSE)</f>
        <v>#N/A</v>
      </c>
      <c r="F481" s="56" t="str">
        <f t="shared" si="2"/>
        <v>PETUGAS.0480/SPK/SE/PML/3172/2026</v>
      </c>
      <c r="G481" s="76"/>
      <c r="H481" s="56" t="str">
        <f>VLOOKUP(G481,'MITRA (REFERENSI)'!$A:$Z,16,FALSE)</f>
        <v>#N/A</v>
      </c>
      <c r="I481" s="56" t="str">
        <f>VLOOKUP(G481,'MITRA (REFERENSI)'!$A:$Z,25,FALSE)</f>
        <v>#N/A</v>
      </c>
      <c r="J481" s="55" t="str">
        <f>VLOOKUP(G481,'MITRA (REFERENSI)'!$A:$Z,26,FALSE)</f>
        <v>#N/A</v>
      </c>
      <c r="K481" s="55" t="str">
        <f>VLOOKUP(G481,'MITRA (REFERENSI)'!$A:$Z,15,FALSE)</f>
        <v>#N/A</v>
      </c>
      <c r="L481" s="55" t="str">
        <f>VLOOKUP(G481,'MITRA (REFERENSI)'!$A:$Z,15,FALSE)</f>
        <v>#N/A</v>
      </c>
      <c r="M481" s="55" t="str">
        <f>IF(B481=1,'KELAS (REFERENSI)'!M481,IF(B481=2,'KELAS (REFERENSI)'!M496,IF(B481=3,'KELAS (REFERENSI)'!M511,IF(B481=4,'KELAS (REFERENSI)'!M526,""))))</f>
        <v/>
      </c>
      <c r="N481" s="55" t="str">
        <f>IF(B481=1,'KELAS (REFERENSI)'!N481,IF(B481=2,'KELAS (REFERENSI)'!N496,IF(B481=3,'KELAS (REFERENSI)'!N511,IF(B481=4,'KELAS (REFERENSI)'!N526,""))))</f>
        <v/>
      </c>
      <c r="O481" s="55" t="str">
        <f>IF(B481=1,'KELAS (REFERENSI)'!O481,IF(B481=2,'KELAS (REFERENSI)'!O496,IF(B481=3,'KELAS (REFERENSI)'!O511,IF(B481=4,'KELAS (REFERENSI)'!O526,""))))</f>
        <v/>
      </c>
      <c r="P481" s="55" t="str">
        <f>IF(B481=1,'KELAS (REFERENSI)'!P481,IF(B481=2,'KELAS (REFERENSI)'!P496,IF(B481=3,'KELAS (REFERENSI)'!P511,IF(B481=4,'KELAS (REFERENSI)'!P526,""))))</f>
        <v/>
      </c>
      <c r="Q481" s="55" t="str">
        <f t="shared" si="4"/>
        <v>BPS Kota Jakarta Timur</v>
      </c>
      <c r="R481" s="55" t="str">
        <f t="shared" si="56"/>
        <v/>
      </c>
      <c r="S481" s="55" t="str">
        <f t="shared" ref="S481:T481" si="489">S480</f>
        <v>15 Juni sampai dengan 31 Agustus 2026</v>
      </c>
      <c r="T481" s="55" t="str">
        <f t="shared" si="489"/>
        <v>31 Agustus 2026</v>
      </c>
      <c r="U481" s="59" t="str">
        <f>VLOOKUP(G481,'MITRA (REFERENSI)'!$A:$Z,17,FALSE)</f>
        <v>#N/A</v>
      </c>
      <c r="V481" s="59" t="str">
        <f>VLOOKUP(G481,'MITRA (REFERENSI)'!$A:$Z,11,FALSE)</f>
        <v>#N/A</v>
      </c>
      <c r="W481" s="60"/>
      <c r="X481" s="76"/>
      <c r="Y481" s="63"/>
      <c r="Z481" s="62"/>
      <c r="AA481" s="63"/>
      <c r="AB481" s="62"/>
      <c r="AC481" s="62"/>
      <c r="AD481" s="62"/>
      <c r="AE481" s="62"/>
      <c r="AF481" s="62"/>
      <c r="AG481" s="72"/>
      <c r="AH481" s="72"/>
      <c r="AI481" s="72"/>
      <c r="AJ481" s="72"/>
      <c r="AK481" s="59" t="str">
        <f>VLOOKUP(G481,'MITRA (REFERENSI)'!$A:$Z,5,FALSE)</f>
        <v>#N/A</v>
      </c>
      <c r="AL481" s="59" t="str">
        <f>VLOOKUP(G481,'MITRA (REFERENSI)'!$A:$Z,13,FALSE)</f>
        <v>#N/A</v>
      </c>
      <c r="AM481" s="59" t="str">
        <f>VLOOKUP(G481,'MITRA (REFERENSI)'!$A:$Z,14,FALSE)</f>
        <v>#N/A</v>
      </c>
    </row>
    <row r="482" ht="15.75" customHeight="1">
      <c r="A482" s="53" t="s">
        <v>5544</v>
      </c>
      <c r="B482" s="77"/>
      <c r="C482" s="77"/>
      <c r="D482" s="55" t="str">
        <f t="shared" si="1"/>
        <v/>
      </c>
      <c r="E482" s="55" t="str">
        <f>VLOOKUP(D482,'KELAS (REFERENSI)'!$E$1:$J$68,6,FALSE)</f>
        <v>#N/A</v>
      </c>
      <c r="F482" s="56" t="str">
        <f t="shared" si="2"/>
        <v>PETUGAS.0481/SPK/SE/PML/3172/2026</v>
      </c>
      <c r="G482" s="76"/>
      <c r="H482" s="56" t="str">
        <f>VLOOKUP(G482,'MITRA (REFERENSI)'!$A:$Z,16,FALSE)</f>
        <v>#N/A</v>
      </c>
      <c r="I482" s="56" t="str">
        <f>VLOOKUP(G482,'MITRA (REFERENSI)'!$A:$Z,25,FALSE)</f>
        <v>#N/A</v>
      </c>
      <c r="J482" s="55" t="str">
        <f>VLOOKUP(G482,'MITRA (REFERENSI)'!$A:$Z,26,FALSE)</f>
        <v>#N/A</v>
      </c>
      <c r="K482" s="55" t="str">
        <f>VLOOKUP(G482,'MITRA (REFERENSI)'!$A:$Z,15,FALSE)</f>
        <v>#N/A</v>
      </c>
      <c r="L482" s="55" t="str">
        <f>VLOOKUP(G482,'MITRA (REFERENSI)'!$A:$Z,15,FALSE)</f>
        <v>#N/A</v>
      </c>
      <c r="M482" s="55" t="str">
        <f>IF(B482=1,'KELAS (REFERENSI)'!M482,IF(B482=2,'KELAS (REFERENSI)'!M497,IF(B482=3,'KELAS (REFERENSI)'!M512,IF(B482=4,'KELAS (REFERENSI)'!M527,""))))</f>
        <v/>
      </c>
      <c r="N482" s="55" t="str">
        <f>IF(B482=1,'KELAS (REFERENSI)'!N482,IF(B482=2,'KELAS (REFERENSI)'!N497,IF(B482=3,'KELAS (REFERENSI)'!N512,IF(B482=4,'KELAS (REFERENSI)'!N527,""))))</f>
        <v/>
      </c>
      <c r="O482" s="55" t="str">
        <f>IF(B482=1,'KELAS (REFERENSI)'!O482,IF(B482=2,'KELAS (REFERENSI)'!O497,IF(B482=3,'KELAS (REFERENSI)'!O512,IF(B482=4,'KELAS (REFERENSI)'!O527,""))))</f>
        <v/>
      </c>
      <c r="P482" s="55" t="str">
        <f>IF(B482=1,'KELAS (REFERENSI)'!P482,IF(B482=2,'KELAS (REFERENSI)'!P497,IF(B482=3,'KELAS (REFERENSI)'!P512,IF(B482=4,'KELAS (REFERENSI)'!P527,""))))</f>
        <v/>
      </c>
      <c r="Q482" s="55" t="str">
        <f t="shared" si="4"/>
        <v>BPS Kota Jakarta Timur</v>
      </c>
      <c r="R482" s="55" t="str">
        <f t="shared" si="56"/>
        <v/>
      </c>
      <c r="S482" s="55" t="str">
        <f t="shared" ref="S482:T482" si="490">S481</f>
        <v>15 Juni sampai dengan 31 Agustus 2026</v>
      </c>
      <c r="T482" s="55" t="str">
        <f t="shared" si="490"/>
        <v>31 Agustus 2026</v>
      </c>
      <c r="U482" s="59" t="str">
        <f>VLOOKUP(G482,'MITRA (REFERENSI)'!$A:$Z,17,FALSE)</f>
        <v>#N/A</v>
      </c>
      <c r="V482" s="59" t="str">
        <f>VLOOKUP(G482,'MITRA (REFERENSI)'!$A:$Z,11,FALSE)</f>
        <v>#N/A</v>
      </c>
      <c r="W482" s="60"/>
      <c r="X482" s="76"/>
      <c r="Y482" s="63"/>
      <c r="Z482" s="62"/>
      <c r="AA482" s="63"/>
      <c r="AB482" s="62"/>
      <c r="AC482" s="62"/>
      <c r="AD482" s="62"/>
      <c r="AE482" s="62"/>
      <c r="AF482" s="62"/>
      <c r="AG482" s="72"/>
      <c r="AH482" s="72"/>
      <c r="AI482" s="72"/>
      <c r="AJ482" s="72"/>
      <c r="AK482" s="59" t="str">
        <f>VLOOKUP(G482,'MITRA (REFERENSI)'!$A:$Z,5,FALSE)</f>
        <v>#N/A</v>
      </c>
      <c r="AL482" s="59" t="str">
        <f>VLOOKUP(G482,'MITRA (REFERENSI)'!$A:$Z,13,FALSE)</f>
        <v>#N/A</v>
      </c>
      <c r="AM482" s="59" t="str">
        <f>VLOOKUP(G482,'MITRA (REFERENSI)'!$A:$Z,14,FALSE)</f>
        <v>#N/A</v>
      </c>
    </row>
    <row r="483" ht="15.75" customHeight="1">
      <c r="A483" s="53" t="s">
        <v>5545</v>
      </c>
      <c r="B483" s="77"/>
      <c r="C483" s="77"/>
      <c r="D483" s="55" t="str">
        <f t="shared" si="1"/>
        <v/>
      </c>
      <c r="E483" s="55" t="str">
        <f>VLOOKUP(D483,'KELAS (REFERENSI)'!$E$1:$J$68,6,FALSE)</f>
        <v>#N/A</v>
      </c>
      <c r="F483" s="56" t="str">
        <f t="shared" si="2"/>
        <v>PETUGAS.0482/SPK/SE/PML/3172/2026</v>
      </c>
      <c r="G483" s="76"/>
      <c r="H483" s="56" t="str">
        <f>VLOOKUP(G483,'MITRA (REFERENSI)'!$A:$Z,16,FALSE)</f>
        <v>#N/A</v>
      </c>
      <c r="I483" s="56" t="str">
        <f>VLOOKUP(G483,'MITRA (REFERENSI)'!$A:$Z,25,FALSE)</f>
        <v>#N/A</v>
      </c>
      <c r="J483" s="55" t="str">
        <f>VLOOKUP(G483,'MITRA (REFERENSI)'!$A:$Z,26,FALSE)</f>
        <v>#N/A</v>
      </c>
      <c r="K483" s="55" t="str">
        <f>VLOOKUP(G483,'MITRA (REFERENSI)'!$A:$Z,15,FALSE)</f>
        <v>#N/A</v>
      </c>
      <c r="L483" s="55" t="str">
        <f>VLOOKUP(G483,'MITRA (REFERENSI)'!$A:$Z,15,FALSE)</f>
        <v>#N/A</v>
      </c>
      <c r="M483" s="55" t="str">
        <f>IF(B483=1,'KELAS (REFERENSI)'!M483,IF(B483=2,'KELAS (REFERENSI)'!M498,IF(B483=3,'KELAS (REFERENSI)'!M513,IF(B483=4,'KELAS (REFERENSI)'!M528,""))))</f>
        <v/>
      </c>
      <c r="N483" s="55" t="str">
        <f>IF(B483=1,'KELAS (REFERENSI)'!N483,IF(B483=2,'KELAS (REFERENSI)'!N498,IF(B483=3,'KELAS (REFERENSI)'!N513,IF(B483=4,'KELAS (REFERENSI)'!N528,""))))</f>
        <v/>
      </c>
      <c r="O483" s="55" t="str">
        <f>IF(B483=1,'KELAS (REFERENSI)'!O483,IF(B483=2,'KELAS (REFERENSI)'!O498,IF(B483=3,'KELAS (REFERENSI)'!O513,IF(B483=4,'KELAS (REFERENSI)'!O528,""))))</f>
        <v/>
      </c>
      <c r="P483" s="55" t="str">
        <f>IF(B483=1,'KELAS (REFERENSI)'!P483,IF(B483=2,'KELAS (REFERENSI)'!P498,IF(B483=3,'KELAS (REFERENSI)'!P513,IF(B483=4,'KELAS (REFERENSI)'!P528,""))))</f>
        <v/>
      </c>
      <c r="Q483" s="55" t="str">
        <f t="shared" si="4"/>
        <v>BPS Kota Jakarta Timur</v>
      </c>
      <c r="R483" s="55" t="str">
        <f t="shared" si="56"/>
        <v/>
      </c>
      <c r="S483" s="55" t="str">
        <f t="shared" ref="S483:T483" si="491">S482</f>
        <v>15 Juni sampai dengan 31 Agustus 2026</v>
      </c>
      <c r="T483" s="55" t="str">
        <f t="shared" si="491"/>
        <v>31 Agustus 2026</v>
      </c>
      <c r="U483" s="59" t="str">
        <f>VLOOKUP(G483,'MITRA (REFERENSI)'!$A:$Z,17,FALSE)</f>
        <v>#N/A</v>
      </c>
      <c r="V483" s="59" t="str">
        <f>VLOOKUP(G483,'MITRA (REFERENSI)'!$A:$Z,11,FALSE)</f>
        <v>#N/A</v>
      </c>
      <c r="W483" s="60"/>
      <c r="X483" s="76"/>
      <c r="Y483" s="63"/>
      <c r="Z483" s="62"/>
      <c r="AA483" s="63"/>
      <c r="AB483" s="62"/>
      <c r="AC483" s="62"/>
      <c r="AD483" s="62"/>
      <c r="AE483" s="62"/>
      <c r="AF483" s="62"/>
      <c r="AG483" s="72"/>
      <c r="AH483" s="72"/>
      <c r="AI483" s="72"/>
      <c r="AJ483" s="72"/>
      <c r="AK483" s="59" t="str">
        <f>VLOOKUP(G483,'MITRA (REFERENSI)'!$A:$Z,5,FALSE)</f>
        <v>#N/A</v>
      </c>
      <c r="AL483" s="59" t="str">
        <f>VLOOKUP(G483,'MITRA (REFERENSI)'!$A:$Z,13,FALSE)</f>
        <v>#N/A</v>
      </c>
      <c r="AM483" s="59" t="str">
        <f>VLOOKUP(G483,'MITRA (REFERENSI)'!$A:$Z,14,FALSE)</f>
        <v>#N/A</v>
      </c>
    </row>
    <row r="484" ht="15.75" customHeight="1">
      <c r="A484" s="53" t="s">
        <v>5546</v>
      </c>
      <c r="B484" s="77"/>
      <c r="C484" s="77"/>
      <c r="D484" s="55" t="str">
        <f t="shared" si="1"/>
        <v/>
      </c>
      <c r="E484" s="55" t="str">
        <f>VLOOKUP(D484,'KELAS (REFERENSI)'!$E$1:$J$68,6,FALSE)</f>
        <v>#N/A</v>
      </c>
      <c r="F484" s="56" t="str">
        <f t="shared" si="2"/>
        <v>PETUGAS.0483/SPK/SE/PML/3172/2026</v>
      </c>
      <c r="G484" s="76"/>
      <c r="H484" s="56" t="str">
        <f>VLOOKUP(G484,'MITRA (REFERENSI)'!$A:$Z,16,FALSE)</f>
        <v>#N/A</v>
      </c>
      <c r="I484" s="56" t="str">
        <f>VLOOKUP(G484,'MITRA (REFERENSI)'!$A:$Z,25,FALSE)</f>
        <v>#N/A</v>
      </c>
      <c r="J484" s="55" t="str">
        <f>VLOOKUP(G484,'MITRA (REFERENSI)'!$A:$Z,26,FALSE)</f>
        <v>#N/A</v>
      </c>
      <c r="K484" s="55" t="str">
        <f>VLOOKUP(G484,'MITRA (REFERENSI)'!$A:$Z,15,FALSE)</f>
        <v>#N/A</v>
      </c>
      <c r="L484" s="55" t="str">
        <f>VLOOKUP(G484,'MITRA (REFERENSI)'!$A:$Z,15,FALSE)</f>
        <v>#N/A</v>
      </c>
      <c r="M484" s="55" t="str">
        <f>IF(B484=1,'KELAS (REFERENSI)'!M484,IF(B484=2,'KELAS (REFERENSI)'!M499,IF(B484=3,'KELAS (REFERENSI)'!M514,IF(B484=4,'KELAS (REFERENSI)'!M529,""))))</f>
        <v/>
      </c>
      <c r="N484" s="55" t="str">
        <f>IF(B484=1,'KELAS (REFERENSI)'!N484,IF(B484=2,'KELAS (REFERENSI)'!N499,IF(B484=3,'KELAS (REFERENSI)'!N514,IF(B484=4,'KELAS (REFERENSI)'!N529,""))))</f>
        <v/>
      </c>
      <c r="O484" s="55" t="str">
        <f>IF(B484=1,'KELAS (REFERENSI)'!O484,IF(B484=2,'KELAS (REFERENSI)'!O499,IF(B484=3,'KELAS (REFERENSI)'!O514,IF(B484=4,'KELAS (REFERENSI)'!O529,""))))</f>
        <v/>
      </c>
      <c r="P484" s="55" t="str">
        <f>IF(B484=1,'KELAS (REFERENSI)'!P484,IF(B484=2,'KELAS (REFERENSI)'!P499,IF(B484=3,'KELAS (REFERENSI)'!P514,IF(B484=4,'KELAS (REFERENSI)'!P529,""))))</f>
        <v/>
      </c>
      <c r="Q484" s="55" t="str">
        <f t="shared" si="4"/>
        <v>BPS Kota Jakarta Timur</v>
      </c>
      <c r="R484" s="55" t="str">
        <f t="shared" si="56"/>
        <v/>
      </c>
      <c r="S484" s="55" t="str">
        <f t="shared" ref="S484:T484" si="492">S483</f>
        <v>15 Juni sampai dengan 31 Agustus 2026</v>
      </c>
      <c r="T484" s="55" t="str">
        <f t="shared" si="492"/>
        <v>31 Agustus 2026</v>
      </c>
      <c r="U484" s="59" t="str">
        <f>VLOOKUP(G484,'MITRA (REFERENSI)'!$A:$Z,17,FALSE)</f>
        <v>#N/A</v>
      </c>
      <c r="V484" s="59" t="str">
        <f>VLOOKUP(G484,'MITRA (REFERENSI)'!$A:$Z,11,FALSE)</f>
        <v>#N/A</v>
      </c>
      <c r="W484" s="60"/>
      <c r="X484" s="76"/>
      <c r="Y484" s="63"/>
      <c r="Z484" s="62"/>
      <c r="AA484" s="63"/>
      <c r="AB484" s="62"/>
      <c r="AC484" s="62"/>
      <c r="AD484" s="62"/>
      <c r="AE484" s="62"/>
      <c r="AF484" s="62"/>
      <c r="AG484" s="72"/>
      <c r="AH484" s="72"/>
      <c r="AI484" s="72"/>
      <c r="AJ484" s="72"/>
      <c r="AK484" s="59" t="str">
        <f>VLOOKUP(G484,'MITRA (REFERENSI)'!$A:$Z,5,FALSE)</f>
        <v>#N/A</v>
      </c>
      <c r="AL484" s="59" t="str">
        <f>VLOOKUP(G484,'MITRA (REFERENSI)'!$A:$Z,13,FALSE)</f>
        <v>#N/A</v>
      </c>
      <c r="AM484" s="59" t="str">
        <f>VLOOKUP(G484,'MITRA (REFERENSI)'!$A:$Z,14,FALSE)</f>
        <v>#N/A</v>
      </c>
    </row>
    <row r="485" ht="15.75" customHeight="1">
      <c r="A485" s="53" t="s">
        <v>5547</v>
      </c>
      <c r="B485" s="77"/>
      <c r="C485" s="77"/>
      <c r="D485" s="55" t="str">
        <f t="shared" si="1"/>
        <v/>
      </c>
      <c r="E485" s="55" t="str">
        <f>VLOOKUP(D485,'KELAS (REFERENSI)'!$E$1:$J$68,6,FALSE)</f>
        <v>#N/A</v>
      </c>
      <c r="F485" s="56" t="str">
        <f t="shared" si="2"/>
        <v>PETUGAS.0484/SPK/SE/PML/3172/2026</v>
      </c>
      <c r="G485" s="76"/>
      <c r="H485" s="56" t="str">
        <f>VLOOKUP(G485,'MITRA (REFERENSI)'!$A:$Z,16,FALSE)</f>
        <v>#N/A</v>
      </c>
      <c r="I485" s="56" t="str">
        <f>VLOOKUP(G485,'MITRA (REFERENSI)'!$A:$Z,25,FALSE)</f>
        <v>#N/A</v>
      </c>
      <c r="J485" s="55" t="str">
        <f>VLOOKUP(G485,'MITRA (REFERENSI)'!$A:$Z,26,FALSE)</f>
        <v>#N/A</v>
      </c>
      <c r="K485" s="55" t="str">
        <f>VLOOKUP(G485,'MITRA (REFERENSI)'!$A:$Z,15,FALSE)</f>
        <v>#N/A</v>
      </c>
      <c r="L485" s="55" t="str">
        <f>VLOOKUP(G485,'MITRA (REFERENSI)'!$A:$Z,15,FALSE)</f>
        <v>#N/A</v>
      </c>
      <c r="M485" s="55" t="str">
        <f>IF(B485=1,'KELAS (REFERENSI)'!M485,IF(B485=2,'KELAS (REFERENSI)'!M500,IF(B485=3,'KELAS (REFERENSI)'!M515,IF(B485=4,'KELAS (REFERENSI)'!M530,""))))</f>
        <v/>
      </c>
      <c r="N485" s="55" t="str">
        <f>IF(B485=1,'KELAS (REFERENSI)'!N485,IF(B485=2,'KELAS (REFERENSI)'!N500,IF(B485=3,'KELAS (REFERENSI)'!N515,IF(B485=4,'KELAS (REFERENSI)'!N530,""))))</f>
        <v/>
      </c>
      <c r="O485" s="55" t="str">
        <f>IF(B485=1,'KELAS (REFERENSI)'!O485,IF(B485=2,'KELAS (REFERENSI)'!O500,IF(B485=3,'KELAS (REFERENSI)'!O515,IF(B485=4,'KELAS (REFERENSI)'!O530,""))))</f>
        <v/>
      </c>
      <c r="P485" s="55" t="str">
        <f>IF(B485=1,'KELAS (REFERENSI)'!P485,IF(B485=2,'KELAS (REFERENSI)'!P500,IF(B485=3,'KELAS (REFERENSI)'!P515,IF(B485=4,'KELAS (REFERENSI)'!P530,""))))</f>
        <v/>
      </c>
      <c r="Q485" s="55" t="str">
        <f t="shared" si="4"/>
        <v>BPS Kota Jakarta Timur</v>
      </c>
      <c r="R485" s="55" t="str">
        <f t="shared" si="56"/>
        <v/>
      </c>
      <c r="S485" s="55" t="str">
        <f t="shared" ref="S485:T485" si="493">S484</f>
        <v>15 Juni sampai dengan 31 Agustus 2026</v>
      </c>
      <c r="T485" s="55" t="str">
        <f t="shared" si="493"/>
        <v>31 Agustus 2026</v>
      </c>
      <c r="U485" s="59" t="str">
        <f>VLOOKUP(G485,'MITRA (REFERENSI)'!$A:$Z,17,FALSE)</f>
        <v>#N/A</v>
      </c>
      <c r="V485" s="59" t="str">
        <f>VLOOKUP(G485,'MITRA (REFERENSI)'!$A:$Z,11,FALSE)</f>
        <v>#N/A</v>
      </c>
      <c r="W485" s="60"/>
      <c r="X485" s="76"/>
      <c r="Y485" s="63"/>
      <c r="Z485" s="62"/>
      <c r="AA485" s="63"/>
      <c r="AB485" s="62"/>
      <c r="AC485" s="62"/>
      <c r="AD485" s="62"/>
      <c r="AE485" s="62"/>
      <c r="AF485" s="62"/>
      <c r="AG485" s="72"/>
      <c r="AH485" s="72"/>
      <c r="AI485" s="72"/>
      <c r="AJ485" s="72"/>
      <c r="AK485" s="59" t="str">
        <f>VLOOKUP(G485,'MITRA (REFERENSI)'!$A:$Z,5,FALSE)</f>
        <v>#N/A</v>
      </c>
      <c r="AL485" s="59" t="str">
        <f>VLOOKUP(G485,'MITRA (REFERENSI)'!$A:$Z,13,FALSE)</f>
        <v>#N/A</v>
      </c>
      <c r="AM485" s="59" t="str">
        <f>VLOOKUP(G485,'MITRA (REFERENSI)'!$A:$Z,14,FALSE)</f>
        <v>#N/A</v>
      </c>
    </row>
    <row r="486" ht="15.75" customHeight="1">
      <c r="A486" s="53" t="s">
        <v>5548</v>
      </c>
      <c r="B486" s="77"/>
      <c r="C486" s="77"/>
      <c r="D486" s="55" t="str">
        <f t="shared" si="1"/>
        <v/>
      </c>
      <c r="E486" s="55" t="str">
        <f>VLOOKUP(D486,'KELAS (REFERENSI)'!$E$1:$J$68,6,FALSE)</f>
        <v>#N/A</v>
      </c>
      <c r="F486" s="56" t="str">
        <f t="shared" si="2"/>
        <v>PETUGAS.0485/SPK/SE/PML/3172/2026</v>
      </c>
      <c r="G486" s="76"/>
      <c r="H486" s="56" t="str">
        <f>VLOOKUP(G486,'MITRA (REFERENSI)'!$A:$Z,16,FALSE)</f>
        <v>#N/A</v>
      </c>
      <c r="I486" s="56" t="str">
        <f>VLOOKUP(G486,'MITRA (REFERENSI)'!$A:$Z,25,FALSE)</f>
        <v>#N/A</v>
      </c>
      <c r="J486" s="55" t="str">
        <f>VLOOKUP(G486,'MITRA (REFERENSI)'!$A:$Z,26,FALSE)</f>
        <v>#N/A</v>
      </c>
      <c r="K486" s="55" t="str">
        <f>VLOOKUP(G486,'MITRA (REFERENSI)'!$A:$Z,15,FALSE)</f>
        <v>#N/A</v>
      </c>
      <c r="L486" s="55" t="str">
        <f>VLOOKUP(G486,'MITRA (REFERENSI)'!$A:$Z,15,FALSE)</f>
        <v>#N/A</v>
      </c>
      <c r="M486" s="55" t="str">
        <f>IF(B486=1,'KELAS (REFERENSI)'!M486,IF(B486=2,'KELAS (REFERENSI)'!M501,IF(B486=3,'KELAS (REFERENSI)'!M516,IF(B486=4,'KELAS (REFERENSI)'!M531,""))))</f>
        <v/>
      </c>
      <c r="N486" s="55" t="str">
        <f>IF(B486=1,'KELAS (REFERENSI)'!N486,IF(B486=2,'KELAS (REFERENSI)'!N501,IF(B486=3,'KELAS (REFERENSI)'!N516,IF(B486=4,'KELAS (REFERENSI)'!N531,""))))</f>
        <v/>
      </c>
      <c r="O486" s="55" t="str">
        <f>IF(B486=1,'KELAS (REFERENSI)'!O486,IF(B486=2,'KELAS (REFERENSI)'!O501,IF(B486=3,'KELAS (REFERENSI)'!O516,IF(B486=4,'KELAS (REFERENSI)'!O531,""))))</f>
        <v/>
      </c>
      <c r="P486" s="55" t="str">
        <f>IF(B486=1,'KELAS (REFERENSI)'!P486,IF(B486=2,'KELAS (REFERENSI)'!P501,IF(B486=3,'KELAS (REFERENSI)'!P516,IF(B486=4,'KELAS (REFERENSI)'!P531,""))))</f>
        <v/>
      </c>
      <c r="Q486" s="55" t="str">
        <f t="shared" si="4"/>
        <v>BPS Kota Jakarta Timur</v>
      </c>
      <c r="R486" s="55" t="str">
        <f t="shared" si="56"/>
        <v/>
      </c>
      <c r="S486" s="55" t="str">
        <f t="shared" ref="S486:T486" si="494">S485</f>
        <v>15 Juni sampai dengan 31 Agustus 2026</v>
      </c>
      <c r="T486" s="55" t="str">
        <f t="shared" si="494"/>
        <v>31 Agustus 2026</v>
      </c>
      <c r="U486" s="59" t="str">
        <f>VLOOKUP(G486,'MITRA (REFERENSI)'!$A:$Z,17,FALSE)</f>
        <v>#N/A</v>
      </c>
      <c r="V486" s="59" t="str">
        <f>VLOOKUP(G486,'MITRA (REFERENSI)'!$A:$Z,11,FALSE)</f>
        <v>#N/A</v>
      </c>
      <c r="W486" s="60"/>
      <c r="X486" s="76"/>
      <c r="Y486" s="63"/>
      <c r="Z486" s="62"/>
      <c r="AA486" s="63"/>
      <c r="AB486" s="62"/>
      <c r="AC486" s="62"/>
      <c r="AD486" s="62"/>
      <c r="AE486" s="62"/>
      <c r="AF486" s="62"/>
      <c r="AG486" s="72"/>
      <c r="AH486" s="72"/>
      <c r="AI486" s="72"/>
      <c r="AJ486" s="72"/>
      <c r="AK486" s="59" t="str">
        <f>VLOOKUP(G486,'MITRA (REFERENSI)'!$A:$Z,5,FALSE)</f>
        <v>#N/A</v>
      </c>
      <c r="AL486" s="59" t="str">
        <f>VLOOKUP(G486,'MITRA (REFERENSI)'!$A:$Z,13,FALSE)</f>
        <v>#N/A</v>
      </c>
      <c r="AM486" s="59" t="str">
        <f>VLOOKUP(G486,'MITRA (REFERENSI)'!$A:$Z,14,FALSE)</f>
        <v>#N/A</v>
      </c>
    </row>
    <row r="487" ht="15.75" customHeight="1">
      <c r="A487" s="53" t="s">
        <v>5549</v>
      </c>
      <c r="B487" s="77"/>
      <c r="C487" s="77"/>
      <c r="D487" s="55" t="str">
        <f t="shared" si="1"/>
        <v/>
      </c>
      <c r="E487" s="55" t="str">
        <f>VLOOKUP(D487,'KELAS (REFERENSI)'!$E$1:$J$68,6,FALSE)</f>
        <v>#N/A</v>
      </c>
      <c r="F487" s="56" t="str">
        <f t="shared" si="2"/>
        <v>PETUGAS.0486/SPK/SE/PML/3172/2026</v>
      </c>
      <c r="G487" s="76"/>
      <c r="H487" s="56" t="str">
        <f>VLOOKUP(G487,'MITRA (REFERENSI)'!$A:$Z,16,FALSE)</f>
        <v>#N/A</v>
      </c>
      <c r="I487" s="56" t="str">
        <f>VLOOKUP(G487,'MITRA (REFERENSI)'!$A:$Z,25,FALSE)</f>
        <v>#N/A</v>
      </c>
      <c r="J487" s="55" t="str">
        <f>VLOOKUP(G487,'MITRA (REFERENSI)'!$A:$Z,26,FALSE)</f>
        <v>#N/A</v>
      </c>
      <c r="K487" s="55" t="str">
        <f>VLOOKUP(G487,'MITRA (REFERENSI)'!$A:$Z,15,FALSE)</f>
        <v>#N/A</v>
      </c>
      <c r="L487" s="55" t="str">
        <f>VLOOKUP(G487,'MITRA (REFERENSI)'!$A:$Z,15,FALSE)</f>
        <v>#N/A</v>
      </c>
      <c r="M487" s="55" t="str">
        <f>IF(B487=1,'KELAS (REFERENSI)'!M487,IF(B487=2,'KELAS (REFERENSI)'!M502,IF(B487=3,'KELAS (REFERENSI)'!M517,IF(B487=4,'KELAS (REFERENSI)'!M532,""))))</f>
        <v/>
      </c>
      <c r="N487" s="55" t="str">
        <f>IF(B487=1,'KELAS (REFERENSI)'!N487,IF(B487=2,'KELAS (REFERENSI)'!N502,IF(B487=3,'KELAS (REFERENSI)'!N517,IF(B487=4,'KELAS (REFERENSI)'!N532,""))))</f>
        <v/>
      </c>
      <c r="O487" s="55" t="str">
        <f>IF(B487=1,'KELAS (REFERENSI)'!O487,IF(B487=2,'KELAS (REFERENSI)'!O502,IF(B487=3,'KELAS (REFERENSI)'!O517,IF(B487=4,'KELAS (REFERENSI)'!O532,""))))</f>
        <v/>
      </c>
      <c r="P487" s="55" t="str">
        <f>IF(B487=1,'KELAS (REFERENSI)'!P487,IF(B487=2,'KELAS (REFERENSI)'!P502,IF(B487=3,'KELAS (REFERENSI)'!P517,IF(B487=4,'KELAS (REFERENSI)'!P532,""))))</f>
        <v/>
      </c>
      <c r="Q487" s="55" t="str">
        <f t="shared" si="4"/>
        <v>BPS Kota Jakarta Timur</v>
      </c>
      <c r="R487" s="55" t="str">
        <f t="shared" si="56"/>
        <v/>
      </c>
      <c r="S487" s="55" t="str">
        <f t="shared" ref="S487:T487" si="495">S486</f>
        <v>15 Juni sampai dengan 31 Agustus 2026</v>
      </c>
      <c r="T487" s="55" t="str">
        <f t="shared" si="495"/>
        <v>31 Agustus 2026</v>
      </c>
      <c r="U487" s="59" t="str">
        <f>VLOOKUP(G487,'MITRA (REFERENSI)'!$A:$Z,17,FALSE)</f>
        <v>#N/A</v>
      </c>
      <c r="V487" s="59" t="str">
        <f>VLOOKUP(G487,'MITRA (REFERENSI)'!$A:$Z,11,FALSE)</f>
        <v>#N/A</v>
      </c>
      <c r="W487" s="60"/>
      <c r="X487" s="76"/>
      <c r="Y487" s="63"/>
      <c r="Z487" s="62"/>
      <c r="AA487" s="63"/>
      <c r="AB487" s="62"/>
      <c r="AC487" s="62"/>
      <c r="AD487" s="62"/>
      <c r="AE487" s="62"/>
      <c r="AF487" s="62"/>
      <c r="AG487" s="72"/>
      <c r="AH487" s="72"/>
      <c r="AI487" s="72"/>
      <c r="AJ487" s="72"/>
      <c r="AK487" s="59" t="str">
        <f>VLOOKUP(G487,'MITRA (REFERENSI)'!$A:$Z,5,FALSE)</f>
        <v>#N/A</v>
      </c>
      <c r="AL487" s="59" t="str">
        <f>VLOOKUP(G487,'MITRA (REFERENSI)'!$A:$Z,13,FALSE)</f>
        <v>#N/A</v>
      </c>
      <c r="AM487" s="59" t="str">
        <f>VLOOKUP(G487,'MITRA (REFERENSI)'!$A:$Z,14,FALSE)</f>
        <v>#N/A</v>
      </c>
    </row>
    <row r="488" ht="15.75" customHeight="1">
      <c r="A488" s="53" t="s">
        <v>5550</v>
      </c>
      <c r="B488" s="77"/>
      <c r="C488" s="77"/>
      <c r="D488" s="55" t="str">
        <f t="shared" si="1"/>
        <v/>
      </c>
      <c r="E488" s="55" t="str">
        <f>VLOOKUP(D488,'KELAS (REFERENSI)'!$E$1:$J$68,6,FALSE)</f>
        <v>#N/A</v>
      </c>
      <c r="F488" s="56" t="str">
        <f t="shared" si="2"/>
        <v>PETUGAS.0487/SPK/SE/PML/3172/2026</v>
      </c>
      <c r="G488" s="76"/>
      <c r="H488" s="56" t="str">
        <f>VLOOKUP(G488,'MITRA (REFERENSI)'!$A:$Z,16,FALSE)</f>
        <v>#N/A</v>
      </c>
      <c r="I488" s="56" t="str">
        <f>VLOOKUP(G488,'MITRA (REFERENSI)'!$A:$Z,25,FALSE)</f>
        <v>#N/A</v>
      </c>
      <c r="J488" s="55" t="str">
        <f>VLOOKUP(G488,'MITRA (REFERENSI)'!$A:$Z,26,FALSE)</f>
        <v>#N/A</v>
      </c>
      <c r="K488" s="55" t="str">
        <f>VLOOKUP(G488,'MITRA (REFERENSI)'!$A:$Z,15,FALSE)</f>
        <v>#N/A</v>
      </c>
      <c r="L488" s="55" t="str">
        <f>VLOOKUP(G488,'MITRA (REFERENSI)'!$A:$Z,15,FALSE)</f>
        <v>#N/A</v>
      </c>
      <c r="M488" s="55" t="str">
        <f>IF(B488=1,'KELAS (REFERENSI)'!M488,IF(B488=2,'KELAS (REFERENSI)'!M503,IF(B488=3,'KELAS (REFERENSI)'!M518,IF(B488=4,'KELAS (REFERENSI)'!M533,""))))</f>
        <v/>
      </c>
      <c r="N488" s="55" t="str">
        <f>IF(B488=1,'KELAS (REFERENSI)'!N488,IF(B488=2,'KELAS (REFERENSI)'!N503,IF(B488=3,'KELAS (REFERENSI)'!N518,IF(B488=4,'KELAS (REFERENSI)'!N533,""))))</f>
        <v/>
      </c>
      <c r="O488" s="55" t="str">
        <f>IF(B488=1,'KELAS (REFERENSI)'!O488,IF(B488=2,'KELAS (REFERENSI)'!O503,IF(B488=3,'KELAS (REFERENSI)'!O518,IF(B488=4,'KELAS (REFERENSI)'!O533,""))))</f>
        <v/>
      </c>
      <c r="P488" s="55" t="str">
        <f>IF(B488=1,'KELAS (REFERENSI)'!P488,IF(B488=2,'KELAS (REFERENSI)'!P503,IF(B488=3,'KELAS (REFERENSI)'!P518,IF(B488=4,'KELAS (REFERENSI)'!P533,""))))</f>
        <v/>
      </c>
      <c r="Q488" s="55" t="str">
        <f t="shared" si="4"/>
        <v>BPS Kota Jakarta Timur</v>
      </c>
      <c r="R488" s="55" t="str">
        <f t="shared" si="56"/>
        <v/>
      </c>
      <c r="S488" s="55" t="str">
        <f t="shared" ref="S488:T488" si="496">S487</f>
        <v>15 Juni sampai dengan 31 Agustus 2026</v>
      </c>
      <c r="T488" s="55" t="str">
        <f t="shared" si="496"/>
        <v>31 Agustus 2026</v>
      </c>
      <c r="U488" s="59" t="str">
        <f>VLOOKUP(G488,'MITRA (REFERENSI)'!$A:$Z,17,FALSE)</f>
        <v>#N/A</v>
      </c>
      <c r="V488" s="59" t="str">
        <f>VLOOKUP(G488,'MITRA (REFERENSI)'!$A:$Z,11,FALSE)</f>
        <v>#N/A</v>
      </c>
      <c r="W488" s="60"/>
      <c r="X488" s="76"/>
      <c r="Y488" s="63"/>
      <c r="Z488" s="62"/>
      <c r="AA488" s="63"/>
      <c r="AB488" s="62"/>
      <c r="AC488" s="62"/>
      <c r="AD488" s="62"/>
      <c r="AE488" s="62"/>
      <c r="AF488" s="62"/>
      <c r="AG488" s="72"/>
      <c r="AH488" s="72"/>
      <c r="AI488" s="72"/>
      <c r="AJ488" s="72"/>
      <c r="AK488" s="59" t="str">
        <f>VLOOKUP(G488,'MITRA (REFERENSI)'!$A:$Z,5,FALSE)</f>
        <v>#N/A</v>
      </c>
      <c r="AL488" s="59" t="str">
        <f>VLOOKUP(G488,'MITRA (REFERENSI)'!$A:$Z,13,FALSE)</f>
        <v>#N/A</v>
      </c>
      <c r="AM488" s="59" t="str">
        <f>VLOOKUP(G488,'MITRA (REFERENSI)'!$A:$Z,14,FALSE)</f>
        <v>#N/A</v>
      </c>
    </row>
    <row r="489" ht="15.75" customHeight="1">
      <c r="A489" s="53" t="s">
        <v>5551</v>
      </c>
      <c r="B489" s="77"/>
      <c r="C489" s="77"/>
      <c r="D489" s="55" t="str">
        <f t="shared" si="1"/>
        <v/>
      </c>
      <c r="E489" s="55" t="str">
        <f>VLOOKUP(D489,'KELAS (REFERENSI)'!$E$1:$J$68,6,FALSE)</f>
        <v>#N/A</v>
      </c>
      <c r="F489" s="56" t="str">
        <f t="shared" si="2"/>
        <v>PETUGAS.0488/SPK/SE/PML/3172/2026</v>
      </c>
      <c r="G489" s="76"/>
      <c r="H489" s="56" t="str">
        <f>VLOOKUP(G489,'MITRA (REFERENSI)'!$A:$Z,16,FALSE)</f>
        <v>#N/A</v>
      </c>
      <c r="I489" s="56" t="str">
        <f>VLOOKUP(G489,'MITRA (REFERENSI)'!$A:$Z,25,FALSE)</f>
        <v>#N/A</v>
      </c>
      <c r="J489" s="55" t="str">
        <f>VLOOKUP(G489,'MITRA (REFERENSI)'!$A:$Z,26,FALSE)</f>
        <v>#N/A</v>
      </c>
      <c r="K489" s="55" t="str">
        <f>VLOOKUP(G489,'MITRA (REFERENSI)'!$A:$Z,15,FALSE)</f>
        <v>#N/A</v>
      </c>
      <c r="L489" s="55" t="str">
        <f>VLOOKUP(G489,'MITRA (REFERENSI)'!$A:$Z,15,FALSE)</f>
        <v>#N/A</v>
      </c>
      <c r="M489" s="55" t="str">
        <f>IF(B489=1,'KELAS (REFERENSI)'!M489,IF(B489=2,'KELAS (REFERENSI)'!M504,IF(B489=3,'KELAS (REFERENSI)'!M519,IF(B489=4,'KELAS (REFERENSI)'!M534,""))))</f>
        <v/>
      </c>
      <c r="N489" s="55" t="str">
        <f>IF(B489=1,'KELAS (REFERENSI)'!N489,IF(B489=2,'KELAS (REFERENSI)'!N504,IF(B489=3,'KELAS (REFERENSI)'!N519,IF(B489=4,'KELAS (REFERENSI)'!N534,""))))</f>
        <v/>
      </c>
      <c r="O489" s="55" t="str">
        <f>IF(B489=1,'KELAS (REFERENSI)'!O489,IF(B489=2,'KELAS (REFERENSI)'!O504,IF(B489=3,'KELAS (REFERENSI)'!O519,IF(B489=4,'KELAS (REFERENSI)'!O534,""))))</f>
        <v/>
      </c>
      <c r="P489" s="55" t="str">
        <f>IF(B489=1,'KELAS (REFERENSI)'!P489,IF(B489=2,'KELAS (REFERENSI)'!P504,IF(B489=3,'KELAS (REFERENSI)'!P519,IF(B489=4,'KELAS (REFERENSI)'!P534,""))))</f>
        <v/>
      </c>
      <c r="Q489" s="55" t="str">
        <f t="shared" si="4"/>
        <v>BPS Kota Jakarta Timur</v>
      </c>
      <c r="R489" s="55" t="str">
        <f t="shared" si="56"/>
        <v/>
      </c>
      <c r="S489" s="55" t="str">
        <f t="shared" ref="S489:T489" si="497">S488</f>
        <v>15 Juni sampai dengan 31 Agustus 2026</v>
      </c>
      <c r="T489" s="55" t="str">
        <f t="shared" si="497"/>
        <v>31 Agustus 2026</v>
      </c>
      <c r="U489" s="59" t="str">
        <f>VLOOKUP(G489,'MITRA (REFERENSI)'!$A:$Z,17,FALSE)</f>
        <v>#N/A</v>
      </c>
      <c r="V489" s="59" t="str">
        <f>VLOOKUP(G489,'MITRA (REFERENSI)'!$A:$Z,11,FALSE)</f>
        <v>#N/A</v>
      </c>
      <c r="W489" s="60"/>
      <c r="X489" s="76"/>
      <c r="Y489" s="63"/>
      <c r="Z489" s="62"/>
      <c r="AA489" s="63"/>
      <c r="AB489" s="62"/>
      <c r="AC489" s="62"/>
      <c r="AD489" s="62"/>
      <c r="AE489" s="62"/>
      <c r="AF489" s="62"/>
      <c r="AG489" s="72"/>
      <c r="AH489" s="72"/>
      <c r="AI489" s="72"/>
      <c r="AJ489" s="72"/>
      <c r="AK489" s="59" t="str">
        <f>VLOOKUP(G489,'MITRA (REFERENSI)'!$A:$Z,5,FALSE)</f>
        <v>#N/A</v>
      </c>
      <c r="AL489" s="59" t="str">
        <f>VLOOKUP(G489,'MITRA (REFERENSI)'!$A:$Z,13,FALSE)</f>
        <v>#N/A</v>
      </c>
      <c r="AM489" s="59" t="str">
        <f>VLOOKUP(G489,'MITRA (REFERENSI)'!$A:$Z,14,FALSE)</f>
        <v>#N/A</v>
      </c>
    </row>
    <row r="490" ht="15.75" customHeight="1">
      <c r="A490" s="53" t="s">
        <v>5552</v>
      </c>
      <c r="B490" s="77"/>
      <c r="C490" s="77"/>
      <c r="D490" s="55" t="str">
        <f t="shared" si="1"/>
        <v/>
      </c>
      <c r="E490" s="55" t="str">
        <f>VLOOKUP(D490,'KELAS (REFERENSI)'!$E$1:$J$68,6,FALSE)</f>
        <v>#N/A</v>
      </c>
      <c r="F490" s="56" t="str">
        <f t="shared" si="2"/>
        <v>PETUGAS.0489/SPK/SE/PML/3172/2026</v>
      </c>
      <c r="G490" s="76"/>
      <c r="H490" s="56" t="str">
        <f>VLOOKUP(G490,'MITRA (REFERENSI)'!$A:$Z,16,FALSE)</f>
        <v>#N/A</v>
      </c>
      <c r="I490" s="56" t="str">
        <f>VLOOKUP(G490,'MITRA (REFERENSI)'!$A:$Z,25,FALSE)</f>
        <v>#N/A</v>
      </c>
      <c r="J490" s="55" t="str">
        <f>VLOOKUP(G490,'MITRA (REFERENSI)'!$A:$Z,26,FALSE)</f>
        <v>#N/A</v>
      </c>
      <c r="K490" s="55" t="str">
        <f>VLOOKUP(G490,'MITRA (REFERENSI)'!$A:$Z,15,FALSE)</f>
        <v>#N/A</v>
      </c>
      <c r="L490" s="55" t="str">
        <f>VLOOKUP(G490,'MITRA (REFERENSI)'!$A:$Z,15,FALSE)</f>
        <v>#N/A</v>
      </c>
      <c r="M490" s="55" t="str">
        <f>IF(B490=1,'KELAS (REFERENSI)'!M490,IF(B490=2,'KELAS (REFERENSI)'!M505,IF(B490=3,'KELAS (REFERENSI)'!M520,IF(B490=4,'KELAS (REFERENSI)'!M535,""))))</f>
        <v/>
      </c>
      <c r="N490" s="55" t="str">
        <f>IF(B490=1,'KELAS (REFERENSI)'!N490,IF(B490=2,'KELAS (REFERENSI)'!N505,IF(B490=3,'KELAS (REFERENSI)'!N520,IF(B490=4,'KELAS (REFERENSI)'!N535,""))))</f>
        <v/>
      </c>
      <c r="O490" s="55" t="str">
        <f>IF(B490=1,'KELAS (REFERENSI)'!O490,IF(B490=2,'KELAS (REFERENSI)'!O505,IF(B490=3,'KELAS (REFERENSI)'!O520,IF(B490=4,'KELAS (REFERENSI)'!O535,""))))</f>
        <v/>
      </c>
      <c r="P490" s="55" t="str">
        <f>IF(B490=1,'KELAS (REFERENSI)'!P490,IF(B490=2,'KELAS (REFERENSI)'!P505,IF(B490=3,'KELAS (REFERENSI)'!P520,IF(B490=4,'KELAS (REFERENSI)'!P535,""))))</f>
        <v/>
      </c>
      <c r="Q490" s="55" t="str">
        <f t="shared" si="4"/>
        <v>BPS Kota Jakarta Timur</v>
      </c>
      <c r="R490" s="55" t="str">
        <f t="shared" si="56"/>
        <v/>
      </c>
      <c r="S490" s="55" t="str">
        <f t="shared" ref="S490:T490" si="498">S489</f>
        <v>15 Juni sampai dengan 31 Agustus 2026</v>
      </c>
      <c r="T490" s="55" t="str">
        <f t="shared" si="498"/>
        <v>31 Agustus 2026</v>
      </c>
      <c r="U490" s="59" t="str">
        <f>VLOOKUP(G490,'MITRA (REFERENSI)'!$A:$Z,17,FALSE)</f>
        <v>#N/A</v>
      </c>
      <c r="V490" s="59" t="str">
        <f>VLOOKUP(G490,'MITRA (REFERENSI)'!$A:$Z,11,FALSE)</f>
        <v>#N/A</v>
      </c>
      <c r="W490" s="60"/>
      <c r="X490" s="76"/>
      <c r="Y490" s="63"/>
      <c r="Z490" s="62"/>
      <c r="AA490" s="63"/>
      <c r="AB490" s="62"/>
      <c r="AC490" s="62"/>
      <c r="AD490" s="62"/>
      <c r="AE490" s="62"/>
      <c r="AF490" s="62"/>
      <c r="AG490" s="72"/>
      <c r="AH490" s="72"/>
      <c r="AI490" s="72"/>
      <c r="AJ490" s="72"/>
      <c r="AK490" s="59" t="str">
        <f>VLOOKUP(G490,'MITRA (REFERENSI)'!$A:$Z,5,FALSE)</f>
        <v>#N/A</v>
      </c>
      <c r="AL490" s="59" t="str">
        <f>VLOOKUP(G490,'MITRA (REFERENSI)'!$A:$Z,13,FALSE)</f>
        <v>#N/A</v>
      </c>
      <c r="AM490" s="59" t="str">
        <f>VLOOKUP(G490,'MITRA (REFERENSI)'!$A:$Z,14,FALSE)</f>
        <v>#N/A</v>
      </c>
    </row>
    <row r="491" ht="15.75" customHeight="1">
      <c r="A491" s="53" t="s">
        <v>5553</v>
      </c>
      <c r="B491" s="77"/>
      <c r="C491" s="77"/>
      <c r="D491" s="55" t="str">
        <f t="shared" si="1"/>
        <v/>
      </c>
      <c r="E491" s="55" t="str">
        <f>VLOOKUP(D491,'KELAS (REFERENSI)'!$E$1:$J$68,6,FALSE)</f>
        <v>#N/A</v>
      </c>
      <c r="F491" s="56" t="str">
        <f t="shared" si="2"/>
        <v>PETUGAS.0490/SPK/SE/PML/3172/2026</v>
      </c>
      <c r="G491" s="76"/>
      <c r="H491" s="56" t="str">
        <f>VLOOKUP(G491,'MITRA (REFERENSI)'!$A:$Z,16,FALSE)</f>
        <v>#N/A</v>
      </c>
      <c r="I491" s="56" t="str">
        <f>VLOOKUP(G491,'MITRA (REFERENSI)'!$A:$Z,25,FALSE)</f>
        <v>#N/A</v>
      </c>
      <c r="J491" s="55" t="str">
        <f>VLOOKUP(G491,'MITRA (REFERENSI)'!$A:$Z,26,FALSE)</f>
        <v>#N/A</v>
      </c>
      <c r="K491" s="55" t="str">
        <f>VLOOKUP(G491,'MITRA (REFERENSI)'!$A:$Z,15,FALSE)</f>
        <v>#N/A</v>
      </c>
      <c r="L491" s="55" t="str">
        <f>VLOOKUP(G491,'MITRA (REFERENSI)'!$A:$Z,15,FALSE)</f>
        <v>#N/A</v>
      </c>
      <c r="M491" s="55" t="str">
        <f>IF(B491=1,'KELAS (REFERENSI)'!M491,IF(B491=2,'KELAS (REFERENSI)'!M506,IF(B491=3,'KELAS (REFERENSI)'!M521,IF(B491=4,'KELAS (REFERENSI)'!M536,""))))</f>
        <v/>
      </c>
      <c r="N491" s="55" t="str">
        <f>IF(B491=1,'KELAS (REFERENSI)'!N491,IF(B491=2,'KELAS (REFERENSI)'!N506,IF(B491=3,'KELAS (REFERENSI)'!N521,IF(B491=4,'KELAS (REFERENSI)'!N536,""))))</f>
        <v/>
      </c>
      <c r="O491" s="55" t="str">
        <f>IF(B491=1,'KELAS (REFERENSI)'!O491,IF(B491=2,'KELAS (REFERENSI)'!O506,IF(B491=3,'KELAS (REFERENSI)'!O521,IF(B491=4,'KELAS (REFERENSI)'!O536,""))))</f>
        <v/>
      </c>
      <c r="P491" s="55" t="str">
        <f>IF(B491=1,'KELAS (REFERENSI)'!P491,IF(B491=2,'KELAS (REFERENSI)'!P506,IF(B491=3,'KELAS (REFERENSI)'!P521,IF(B491=4,'KELAS (REFERENSI)'!P536,""))))</f>
        <v/>
      </c>
      <c r="Q491" s="55" t="str">
        <f t="shared" si="4"/>
        <v>BPS Kota Jakarta Timur</v>
      </c>
      <c r="R491" s="55" t="str">
        <f t="shared" si="56"/>
        <v/>
      </c>
      <c r="S491" s="55" t="str">
        <f t="shared" ref="S491:T491" si="499">S490</f>
        <v>15 Juni sampai dengan 31 Agustus 2026</v>
      </c>
      <c r="T491" s="55" t="str">
        <f t="shared" si="499"/>
        <v>31 Agustus 2026</v>
      </c>
      <c r="U491" s="59" t="str">
        <f>VLOOKUP(G491,'MITRA (REFERENSI)'!$A:$Z,17,FALSE)</f>
        <v>#N/A</v>
      </c>
      <c r="V491" s="59" t="str">
        <f>VLOOKUP(G491,'MITRA (REFERENSI)'!$A:$Z,11,FALSE)</f>
        <v>#N/A</v>
      </c>
      <c r="W491" s="60"/>
      <c r="X491" s="76"/>
      <c r="Y491" s="63"/>
      <c r="Z491" s="62"/>
      <c r="AA491" s="63"/>
      <c r="AB491" s="62"/>
      <c r="AC491" s="62"/>
      <c r="AD491" s="62"/>
      <c r="AE491" s="62"/>
      <c r="AF491" s="62"/>
      <c r="AG491" s="72"/>
      <c r="AH491" s="72"/>
      <c r="AI491" s="72"/>
      <c r="AJ491" s="72"/>
      <c r="AK491" s="59" t="str">
        <f>VLOOKUP(G491,'MITRA (REFERENSI)'!$A:$Z,5,FALSE)</f>
        <v>#N/A</v>
      </c>
      <c r="AL491" s="59" t="str">
        <f>VLOOKUP(G491,'MITRA (REFERENSI)'!$A:$Z,13,FALSE)</f>
        <v>#N/A</v>
      </c>
      <c r="AM491" s="59" t="str">
        <f>VLOOKUP(G491,'MITRA (REFERENSI)'!$A:$Z,14,FALSE)</f>
        <v>#N/A</v>
      </c>
    </row>
    <row r="492" ht="15.75" customHeight="1">
      <c r="A492" s="53" t="s">
        <v>5554</v>
      </c>
      <c r="B492" s="77"/>
      <c r="C492" s="77"/>
      <c r="D492" s="55" t="str">
        <f t="shared" si="1"/>
        <v/>
      </c>
      <c r="E492" s="55" t="str">
        <f>VLOOKUP(D492,'KELAS (REFERENSI)'!$E$1:$J$68,6,FALSE)</f>
        <v>#N/A</v>
      </c>
      <c r="F492" s="56" t="str">
        <f t="shared" si="2"/>
        <v>PETUGAS.0491/SPK/SE/PML/3172/2026</v>
      </c>
      <c r="G492" s="76"/>
      <c r="H492" s="56" t="str">
        <f>VLOOKUP(G492,'MITRA (REFERENSI)'!$A:$Z,16,FALSE)</f>
        <v>#N/A</v>
      </c>
      <c r="I492" s="56" t="str">
        <f>VLOOKUP(G492,'MITRA (REFERENSI)'!$A:$Z,25,FALSE)</f>
        <v>#N/A</v>
      </c>
      <c r="J492" s="55" t="str">
        <f>VLOOKUP(G492,'MITRA (REFERENSI)'!$A:$Z,26,FALSE)</f>
        <v>#N/A</v>
      </c>
      <c r="K492" s="55" t="str">
        <f>VLOOKUP(G492,'MITRA (REFERENSI)'!$A:$Z,15,FALSE)</f>
        <v>#N/A</v>
      </c>
      <c r="L492" s="55" t="str">
        <f>VLOOKUP(G492,'MITRA (REFERENSI)'!$A:$Z,15,FALSE)</f>
        <v>#N/A</v>
      </c>
      <c r="M492" s="55" t="str">
        <f>IF(B492=1,'KELAS (REFERENSI)'!M492,IF(B492=2,'KELAS (REFERENSI)'!M507,IF(B492=3,'KELAS (REFERENSI)'!M522,IF(B492=4,'KELAS (REFERENSI)'!M537,""))))</f>
        <v/>
      </c>
      <c r="N492" s="55" t="str">
        <f>IF(B492=1,'KELAS (REFERENSI)'!N492,IF(B492=2,'KELAS (REFERENSI)'!N507,IF(B492=3,'KELAS (REFERENSI)'!N522,IF(B492=4,'KELAS (REFERENSI)'!N537,""))))</f>
        <v/>
      </c>
      <c r="O492" s="55" t="str">
        <f>IF(B492=1,'KELAS (REFERENSI)'!O492,IF(B492=2,'KELAS (REFERENSI)'!O507,IF(B492=3,'KELAS (REFERENSI)'!O522,IF(B492=4,'KELAS (REFERENSI)'!O537,""))))</f>
        <v/>
      </c>
      <c r="P492" s="55" t="str">
        <f>IF(B492=1,'KELAS (REFERENSI)'!P492,IF(B492=2,'KELAS (REFERENSI)'!P507,IF(B492=3,'KELAS (REFERENSI)'!P522,IF(B492=4,'KELAS (REFERENSI)'!P537,""))))</f>
        <v/>
      </c>
      <c r="Q492" s="55" t="str">
        <f t="shared" si="4"/>
        <v>BPS Kota Jakarta Timur</v>
      </c>
      <c r="R492" s="55" t="str">
        <f t="shared" si="56"/>
        <v/>
      </c>
      <c r="S492" s="55" t="str">
        <f t="shared" ref="S492:T492" si="500">S491</f>
        <v>15 Juni sampai dengan 31 Agustus 2026</v>
      </c>
      <c r="T492" s="55" t="str">
        <f t="shared" si="500"/>
        <v>31 Agustus 2026</v>
      </c>
      <c r="U492" s="59" t="str">
        <f>VLOOKUP(G492,'MITRA (REFERENSI)'!$A:$Z,17,FALSE)</f>
        <v>#N/A</v>
      </c>
      <c r="V492" s="59" t="str">
        <f>VLOOKUP(G492,'MITRA (REFERENSI)'!$A:$Z,11,FALSE)</f>
        <v>#N/A</v>
      </c>
      <c r="W492" s="60"/>
      <c r="X492" s="76"/>
      <c r="Y492" s="63"/>
      <c r="Z492" s="62"/>
      <c r="AA492" s="63"/>
      <c r="AB492" s="62"/>
      <c r="AC492" s="62"/>
      <c r="AD492" s="62"/>
      <c r="AE492" s="62"/>
      <c r="AF492" s="62"/>
      <c r="AG492" s="72"/>
      <c r="AH492" s="72"/>
      <c r="AI492" s="72"/>
      <c r="AJ492" s="72"/>
      <c r="AK492" s="59" t="str">
        <f>VLOOKUP(G492,'MITRA (REFERENSI)'!$A:$Z,5,FALSE)</f>
        <v>#N/A</v>
      </c>
      <c r="AL492" s="59" t="str">
        <f>VLOOKUP(G492,'MITRA (REFERENSI)'!$A:$Z,13,FALSE)</f>
        <v>#N/A</v>
      </c>
      <c r="AM492" s="59" t="str">
        <f>VLOOKUP(G492,'MITRA (REFERENSI)'!$A:$Z,14,FALSE)</f>
        <v>#N/A</v>
      </c>
    </row>
    <row r="493" ht="15.75" customHeight="1">
      <c r="A493" s="53" t="s">
        <v>5555</v>
      </c>
      <c r="B493" s="77"/>
      <c r="C493" s="77"/>
      <c r="D493" s="55" t="str">
        <f t="shared" si="1"/>
        <v/>
      </c>
      <c r="E493" s="55" t="str">
        <f>VLOOKUP(D493,'KELAS (REFERENSI)'!$E$1:$J$68,6,FALSE)</f>
        <v>#N/A</v>
      </c>
      <c r="F493" s="56" t="str">
        <f t="shared" si="2"/>
        <v>PETUGAS.0492/SPK/SE/PML/3172/2026</v>
      </c>
      <c r="G493" s="76"/>
      <c r="H493" s="56" t="str">
        <f>VLOOKUP(G493,'MITRA (REFERENSI)'!$A:$Z,16,FALSE)</f>
        <v>#N/A</v>
      </c>
      <c r="I493" s="56" t="str">
        <f>VLOOKUP(G493,'MITRA (REFERENSI)'!$A:$Z,25,FALSE)</f>
        <v>#N/A</v>
      </c>
      <c r="J493" s="55" t="str">
        <f>VLOOKUP(G493,'MITRA (REFERENSI)'!$A:$Z,26,FALSE)</f>
        <v>#N/A</v>
      </c>
      <c r="K493" s="55" t="str">
        <f>VLOOKUP(G493,'MITRA (REFERENSI)'!$A:$Z,15,FALSE)</f>
        <v>#N/A</v>
      </c>
      <c r="L493" s="55" t="str">
        <f>VLOOKUP(G493,'MITRA (REFERENSI)'!$A:$Z,15,FALSE)</f>
        <v>#N/A</v>
      </c>
      <c r="M493" s="55" t="str">
        <f>IF(B493=1,'KELAS (REFERENSI)'!M493,IF(B493=2,'KELAS (REFERENSI)'!M508,IF(B493=3,'KELAS (REFERENSI)'!M523,IF(B493=4,'KELAS (REFERENSI)'!M538,""))))</f>
        <v/>
      </c>
      <c r="N493" s="55" t="str">
        <f>IF(B493=1,'KELAS (REFERENSI)'!N493,IF(B493=2,'KELAS (REFERENSI)'!N508,IF(B493=3,'KELAS (REFERENSI)'!N523,IF(B493=4,'KELAS (REFERENSI)'!N538,""))))</f>
        <v/>
      </c>
      <c r="O493" s="55" t="str">
        <f>IF(B493=1,'KELAS (REFERENSI)'!O493,IF(B493=2,'KELAS (REFERENSI)'!O508,IF(B493=3,'KELAS (REFERENSI)'!O523,IF(B493=4,'KELAS (REFERENSI)'!O538,""))))</f>
        <v/>
      </c>
      <c r="P493" s="55" t="str">
        <f>IF(B493=1,'KELAS (REFERENSI)'!P493,IF(B493=2,'KELAS (REFERENSI)'!P508,IF(B493=3,'KELAS (REFERENSI)'!P523,IF(B493=4,'KELAS (REFERENSI)'!P538,""))))</f>
        <v/>
      </c>
      <c r="Q493" s="55" t="str">
        <f t="shared" si="4"/>
        <v>BPS Kota Jakarta Timur</v>
      </c>
      <c r="R493" s="55" t="str">
        <f t="shared" si="56"/>
        <v/>
      </c>
      <c r="S493" s="55" t="str">
        <f t="shared" ref="S493:T493" si="501">S492</f>
        <v>15 Juni sampai dengan 31 Agustus 2026</v>
      </c>
      <c r="T493" s="55" t="str">
        <f t="shared" si="501"/>
        <v>31 Agustus 2026</v>
      </c>
      <c r="U493" s="59" t="str">
        <f>VLOOKUP(G493,'MITRA (REFERENSI)'!$A:$Z,17,FALSE)</f>
        <v>#N/A</v>
      </c>
      <c r="V493" s="59" t="str">
        <f>VLOOKUP(G493,'MITRA (REFERENSI)'!$A:$Z,11,FALSE)</f>
        <v>#N/A</v>
      </c>
      <c r="W493" s="60"/>
      <c r="X493" s="76"/>
      <c r="Y493" s="63"/>
      <c r="Z493" s="62"/>
      <c r="AA493" s="63"/>
      <c r="AB493" s="62"/>
      <c r="AC493" s="62"/>
      <c r="AD493" s="62"/>
      <c r="AE493" s="62"/>
      <c r="AF493" s="62"/>
      <c r="AG493" s="72"/>
      <c r="AH493" s="72"/>
      <c r="AI493" s="72"/>
      <c r="AJ493" s="72"/>
      <c r="AK493" s="59" t="str">
        <f>VLOOKUP(G493,'MITRA (REFERENSI)'!$A:$Z,5,FALSE)</f>
        <v>#N/A</v>
      </c>
      <c r="AL493" s="59" t="str">
        <f>VLOOKUP(G493,'MITRA (REFERENSI)'!$A:$Z,13,FALSE)</f>
        <v>#N/A</v>
      </c>
      <c r="AM493" s="59" t="str">
        <f>VLOOKUP(G493,'MITRA (REFERENSI)'!$A:$Z,14,FALSE)</f>
        <v>#N/A</v>
      </c>
    </row>
    <row r="494" ht="15.75" customHeight="1">
      <c r="A494" s="53" t="s">
        <v>5556</v>
      </c>
      <c r="B494" s="77"/>
      <c r="C494" s="77"/>
      <c r="D494" s="55" t="str">
        <f t="shared" si="1"/>
        <v/>
      </c>
      <c r="E494" s="55" t="str">
        <f>VLOOKUP(D494,'KELAS (REFERENSI)'!$E$1:$J$68,6,FALSE)</f>
        <v>#N/A</v>
      </c>
      <c r="F494" s="56" t="str">
        <f t="shared" si="2"/>
        <v>PETUGAS.0493/SPK/SE/PML/3172/2026</v>
      </c>
      <c r="G494" s="76"/>
      <c r="H494" s="56" t="str">
        <f>VLOOKUP(G494,'MITRA (REFERENSI)'!$A:$Z,16,FALSE)</f>
        <v>#N/A</v>
      </c>
      <c r="I494" s="56" t="str">
        <f>VLOOKUP(G494,'MITRA (REFERENSI)'!$A:$Z,25,FALSE)</f>
        <v>#N/A</v>
      </c>
      <c r="J494" s="55" t="str">
        <f>VLOOKUP(G494,'MITRA (REFERENSI)'!$A:$Z,26,FALSE)</f>
        <v>#N/A</v>
      </c>
      <c r="K494" s="55" t="str">
        <f>VLOOKUP(G494,'MITRA (REFERENSI)'!$A:$Z,15,FALSE)</f>
        <v>#N/A</v>
      </c>
      <c r="L494" s="55" t="str">
        <f>VLOOKUP(G494,'MITRA (REFERENSI)'!$A:$Z,15,FALSE)</f>
        <v>#N/A</v>
      </c>
      <c r="M494" s="55" t="str">
        <f>IF(B494=1,'KELAS (REFERENSI)'!M494,IF(B494=2,'KELAS (REFERENSI)'!M509,IF(B494=3,'KELAS (REFERENSI)'!M524,IF(B494=4,'KELAS (REFERENSI)'!M539,""))))</f>
        <v/>
      </c>
      <c r="N494" s="55" t="str">
        <f>IF(B494=1,'KELAS (REFERENSI)'!N494,IF(B494=2,'KELAS (REFERENSI)'!N509,IF(B494=3,'KELAS (REFERENSI)'!N524,IF(B494=4,'KELAS (REFERENSI)'!N539,""))))</f>
        <v/>
      </c>
      <c r="O494" s="55" t="str">
        <f>IF(B494=1,'KELAS (REFERENSI)'!O494,IF(B494=2,'KELAS (REFERENSI)'!O509,IF(B494=3,'KELAS (REFERENSI)'!O524,IF(B494=4,'KELAS (REFERENSI)'!O539,""))))</f>
        <v/>
      </c>
      <c r="P494" s="55" t="str">
        <f>IF(B494=1,'KELAS (REFERENSI)'!P494,IF(B494=2,'KELAS (REFERENSI)'!P509,IF(B494=3,'KELAS (REFERENSI)'!P524,IF(B494=4,'KELAS (REFERENSI)'!P539,""))))</f>
        <v/>
      </c>
      <c r="Q494" s="55" t="str">
        <f t="shared" si="4"/>
        <v>BPS Kota Jakarta Timur</v>
      </c>
      <c r="R494" s="55" t="str">
        <f t="shared" si="56"/>
        <v/>
      </c>
      <c r="S494" s="55" t="str">
        <f t="shared" ref="S494:T494" si="502">S493</f>
        <v>15 Juni sampai dengan 31 Agustus 2026</v>
      </c>
      <c r="T494" s="55" t="str">
        <f t="shared" si="502"/>
        <v>31 Agustus 2026</v>
      </c>
      <c r="U494" s="59" t="str">
        <f>VLOOKUP(G494,'MITRA (REFERENSI)'!$A:$Z,17,FALSE)</f>
        <v>#N/A</v>
      </c>
      <c r="V494" s="59" t="str">
        <f>VLOOKUP(G494,'MITRA (REFERENSI)'!$A:$Z,11,FALSE)</f>
        <v>#N/A</v>
      </c>
      <c r="W494" s="60"/>
      <c r="X494" s="76"/>
      <c r="Y494" s="63"/>
      <c r="Z494" s="62"/>
      <c r="AA494" s="63"/>
      <c r="AB494" s="62"/>
      <c r="AC494" s="62"/>
      <c r="AD494" s="62"/>
      <c r="AE494" s="62"/>
      <c r="AF494" s="62"/>
      <c r="AG494" s="72"/>
      <c r="AH494" s="72"/>
      <c r="AI494" s="72"/>
      <c r="AJ494" s="72"/>
      <c r="AK494" s="59" t="str">
        <f>VLOOKUP(G494,'MITRA (REFERENSI)'!$A:$Z,5,FALSE)</f>
        <v>#N/A</v>
      </c>
      <c r="AL494" s="59" t="str">
        <f>VLOOKUP(G494,'MITRA (REFERENSI)'!$A:$Z,13,FALSE)</f>
        <v>#N/A</v>
      </c>
      <c r="AM494" s="59" t="str">
        <f>VLOOKUP(G494,'MITRA (REFERENSI)'!$A:$Z,14,FALSE)</f>
        <v>#N/A</v>
      </c>
    </row>
    <row r="495" ht="15.75" customHeight="1">
      <c r="A495" s="53" t="s">
        <v>5557</v>
      </c>
      <c r="B495" s="77"/>
      <c r="C495" s="77"/>
      <c r="D495" s="55" t="str">
        <f t="shared" si="1"/>
        <v/>
      </c>
      <c r="E495" s="55" t="str">
        <f>VLOOKUP(D495,'KELAS (REFERENSI)'!$E$1:$J$68,6,FALSE)</f>
        <v>#N/A</v>
      </c>
      <c r="F495" s="56" t="str">
        <f t="shared" si="2"/>
        <v>PETUGAS.0494/SPK/SE/PML/3172/2026</v>
      </c>
      <c r="G495" s="76"/>
      <c r="H495" s="56" t="str">
        <f>VLOOKUP(G495,'MITRA (REFERENSI)'!$A:$Z,16,FALSE)</f>
        <v>#N/A</v>
      </c>
      <c r="I495" s="56" t="str">
        <f>VLOOKUP(G495,'MITRA (REFERENSI)'!$A:$Z,25,FALSE)</f>
        <v>#N/A</v>
      </c>
      <c r="J495" s="55" t="str">
        <f>VLOOKUP(G495,'MITRA (REFERENSI)'!$A:$Z,26,FALSE)</f>
        <v>#N/A</v>
      </c>
      <c r="K495" s="55" t="str">
        <f>VLOOKUP(G495,'MITRA (REFERENSI)'!$A:$Z,15,FALSE)</f>
        <v>#N/A</v>
      </c>
      <c r="L495" s="55" t="str">
        <f>VLOOKUP(G495,'MITRA (REFERENSI)'!$A:$Z,15,FALSE)</f>
        <v>#N/A</v>
      </c>
      <c r="M495" s="55" t="str">
        <f>IF(B495=1,'KELAS (REFERENSI)'!M495,IF(B495=2,'KELAS (REFERENSI)'!M510,IF(B495=3,'KELAS (REFERENSI)'!M525,IF(B495=4,'KELAS (REFERENSI)'!M540,""))))</f>
        <v/>
      </c>
      <c r="N495" s="55" t="str">
        <f>IF(B495=1,'KELAS (REFERENSI)'!N495,IF(B495=2,'KELAS (REFERENSI)'!N510,IF(B495=3,'KELAS (REFERENSI)'!N525,IF(B495=4,'KELAS (REFERENSI)'!N540,""))))</f>
        <v/>
      </c>
      <c r="O495" s="55" t="str">
        <f>IF(B495=1,'KELAS (REFERENSI)'!O495,IF(B495=2,'KELAS (REFERENSI)'!O510,IF(B495=3,'KELAS (REFERENSI)'!O525,IF(B495=4,'KELAS (REFERENSI)'!O540,""))))</f>
        <v/>
      </c>
      <c r="P495" s="55" t="str">
        <f>IF(B495=1,'KELAS (REFERENSI)'!P495,IF(B495=2,'KELAS (REFERENSI)'!P510,IF(B495=3,'KELAS (REFERENSI)'!P525,IF(B495=4,'KELAS (REFERENSI)'!P540,""))))</f>
        <v/>
      </c>
      <c r="Q495" s="55" t="str">
        <f t="shared" si="4"/>
        <v>BPS Kota Jakarta Timur</v>
      </c>
      <c r="R495" s="55" t="str">
        <f t="shared" si="56"/>
        <v/>
      </c>
      <c r="S495" s="55" t="str">
        <f t="shared" ref="S495:T495" si="503">S494</f>
        <v>15 Juni sampai dengan 31 Agustus 2026</v>
      </c>
      <c r="T495" s="55" t="str">
        <f t="shared" si="503"/>
        <v>31 Agustus 2026</v>
      </c>
      <c r="U495" s="59" t="str">
        <f>VLOOKUP(G495,'MITRA (REFERENSI)'!$A:$Z,17,FALSE)</f>
        <v>#N/A</v>
      </c>
      <c r="V495" s="59" t="str">
        <f>VLOOKUP(G495,'MITRA (REFERENSI)'!$A:$Z,11,FALSE)</f>
        <v>#N/A</v>
      </c>
      <c r="W495" s="60"/>
      <c r="X495" s="76"/>
      <c r="Y495" s="63"/>
      <c r="Z495" s="62"/>
      <c r="AA495" s="63"/>
      <c r="AB495" s="62"/>
      <c r="AC495" s="62"/>
      <c r="AD495" s="62"/>
      <c r="AE495" s="62"/>
      <c r="AF495" s="62"/>
      <c r="AG495" s="72"/>
      <c r="AH495" s="72"/>
      <c r="AI495" s="72"/>
      <c r="AJ495" s="72"/>
      <c r="AK495" s="59" t="str">
        <f>VLOOKUP(G495,'MITRA (REFERENSI)'!$A:$Z,5,FALSE)</f>
        <v>#N/A</v>
      </c>
      <c r="AL495" s="59" t="str">
        <f>VLOOKUP(G495,'MITRA (REFERENSI)'!$A:$Z,13,FALSE)</f>
        <v>#N/A</v>
      </c>
      <c r="AM495" s="59" t="str">
        <f>VLOOKUP(G495,'MITRA (REFERENSI)'!$A:$Z,14,FALSE)</f>
        <v>#N/A</v>
      </c>
    </row>
    <row r="496" ht="15.75" customHeight="1">
      <c r="A496" s="53" t="s">
        <v>5558</v>
      </c>
      <c r="B496" s="77"/>
      <c r="C496" s="77"/>
      <c r="D496" s="55" t="str">
        <f t="shared" si="1"/>
        <v/>
      </c>
      <c r="E496" s="55" t="str">
        <f>VLOOKUP(D496,'KELAS (REFERENSI)'!$E$1:$J$68,6,FALSE)</f>
        <v>#N/A</v>
      </c>
      <c r="F496" s="56" t="str">
        <f t="shared" si="2"/>
        <v>PETUGAS.0495/SPK/SE/PML/3172/2026</v>
      </c>
      <c r="G496" s="76"/>
      <c r="H496" s="56" t="str">
        <f>VLOOKUP(G496,'MITRA (REFERENSI)'!$A:$Z,16,FALSE)</f>
        <v>#N/A</v>
      </c>
      <c r="I496" s="56" t="str">
        <f>VLOOKUP(G496,'MITRA (REFERENSI)'!$A:$Z,25,FALSE)</f>
        <v>#N/A</v>
      </c>
      <c r="J496" s="55" t="str">
        <f>VLOOKUP(G496,'MITRA (REFERENSI)'!$A:$Z,26,FALSE)</f>
        <v>#N/A</v>
      </c>
      <c r="K496" s="55" t="str">
        <f>VLOOKUP(G496,'MITRA (REFERENSI)'!$A:$Z,15,FALSE)</f>
        <v>#N/A</v>
      </c>
      <c r="L496" s="55" t="str">
        <f>VLOOKUP(G496,'MITRA (REFERENSI)'!$A:$Z,15,FALSE)</f>
        <v>#N/A</v>
      </c>
      <c r="M496" s="55" t="str">
        <f>IF(B496=1,'KELAS (REFERENSI)'!M496,IF(B496=2,'KELAS (REFERENSI)'!M511,IF(B496=3,'KELAS (REFERENSI)'!M526,IF(B496=4,'KELAS (REFERENSI)'!M541,""))))</f>
        <v/>
      </c>
      <c r="N496" s="55" t="str">
        <f>IF(B496=1,'KELAS (REFERENSI)'!N496,IF(B496=2,'KELAS (REFERENSI)'!N511,IF(B496=3,'KELAS (REFERENSI)'!N526,IF(B496=4,'KELAS (REFERENSI)'!N541,""))))</f>
        <v/>
      </c>
      <c r="O496" s="55" t="str">
        <f>IF(B496=1,'KELAS (REFERENSI)'!O496,IF(B496=2,'KELAS (REFERENSI)'!O511,IF(B496=3,'KELAS (REFERENSI)'!O526,IF(B496=4,'KELAS (REFERENSI)'!O541,""))))</f>
        <v/>
      </c>
      <c r="P496" s="55" t="str">
        <f>IF(B496=1,'KELAS (REFERENSI)'!P496,IF(B496=2,'KELAS (REFERENSI)'!P511,IF(B496=3,'KELAS (REFERENSI)'!P526,IF(B496=4,'KELAS (REFERENSI)'!P541,""))))</f>
        <v/>
      </c>
      <c r="Q496" s="55" t="str">
        <f t="shared" si="4"/>
        <v>BPS Kota Jakarta Timur</v>
      </c>
      <c r="R496" s="55" t="str">
        <f t="shared" si="56"/>
        <v/>
      </c>
      <c r="S496" s="55" t="str">
        <f t="shared" ref="S496:T496" si="504">S495</f>
        <v>15 Juni sampai dengan 31 Agustus 2026</v>
      </c>
      <c r="T496" s="55" t="str">
        <f t="shared" si="504"/>
        <v>31 Agustus 2026</v>
      </c>
      <c r="U496" s="59" t="str">
        <f>VLOOKUP(G496,'MITRA (REFERENSI)'!$A:$Z,17,FALSE)</f>
        <v>#N/A</v>
      </c>
      <c r="V496" s="59" t="str">
        <f>VLOOKUP(G496,'MITRA (REFERENSI)'!$A:$Z,11,FALSE)</f>
        <v>#N/A</v>
      </c>
      <c r="W496" s="60"/>
      <c r="X496" s="76"/>
      <c r="Y496" s="63"/>
      <c r="Z496" s="62"/>
      <c r="AA496" s="63"/>
      <c r="AB496" s="62"/>
      <c r="AC496" s="62"/>
      <c r="AD496" s="62"/>
      <c r="AE496" s="62"/>
      <c r="AF496" s="62"/>
      <c r="AG496" s="72"/>
      <c r="AH496" s="72"/>
      <c r="AI496" s="72"/>
      <c r="AJ496" s="72"/>
      <c r="AK496" s="59" t="str">
        <f>VLOOKUP(G496,'MITRA (REFERENSI)'!$A:$Z,5,FALSE)</f>
        <v>#N/A</v>
      </c>
      <c r="AL496" s="59" t="str">
        <f>VLOOKUP(G496,'MITRA (REFERENSI)'!$A:$Z,13,FALSE)</f>
        <v>#N/A</v>
      </c>
      <c r="AM496" s="59" t="str">
        <f>VLOOKUP(G496,'MITRA (REFERENSI)'!$A:$Z,14,FALSE)</f>
        <v>#N/A</v>
      </c>
    </row>
    <row r="497" ht="15.75" customHeight="1">
      <c r="A497" s="53" t="s">
        <v>5559</v>
      </c>
      <c r="B497" s="77"/>
      <c r="C497" s="77"/>
      <c r="D497" s="55" t="str">
        <f t="shared" si="1"/>
        <v/>
      </c>
      <c r="E497" s="55" t="str">
        <f>VLOOKUP(D497,'KELAS (REFERENSI)'!$E$1:$J$68,6,FALSE)</f>
        <v>#N/A</v>
      </c>
      <c r="F497" s="56" t="str">
        <f t="shared" si="2"/>
        <v>PETUGAS.0496/SPK/SE/PML/3172/2026</v>
      </c>
      <c r="G497" s="76"/>
      <c r="H497" s="56" t="str">
        <f>VLOOKUP(G497,'MITRA (REFERENSI)'!$A:$Z,16,FALSE)</f>
        <v>#N/A</v>
      </c>
      <c r="I497" s="56" t="str">
        <f>VLOOKUP(G497,'MITRA (REFERENSI)'!$A:$Z,25,FALSE)</f>
        <v>#N/A</v>
      </c>
      <c r="J497" s="55" t="str">
        <f>VLOOKUP(G497,'MITRA (REFERENSI)'!$A:$Z,26,FALSE)</f>
        <v>#N/A</v>
      </c>
      <c r="K497" s="55" t="str">
        <f>VLOOKUP(G497,'MITRA (REFERENSI)'!$A:$Z,15,FALSE)</f>
        <v>#N/A</v>
      </c>
      <c r="L497" s="55" t="str">
        <f>VLOOKUP(G497,'MITRA (REFERENSI)'!$A:$Z,15,FALSE)</f>
        <v>#N/A</v>
      </c>
      <c r="M497" s="55" t="str">
        <f>IF(B497=1,'KELAS (REFERENSI)'!M497,IF(B497=2,'KELAS (REFERENSI)'!M512,IF(B497=3,'KELAS (REFERENSI)'!M527,IF(B497=4,'KELAS (REFERENSI)'!M542,""))))</f>
        <v/>
      </c>
      <c r="N497" s="55" t="str">
        <f>IF(B497=1,'KELAS (REFERENSI)'!N497,IF(B497=2,'KELAS (REFERENSI)'!N512,IF(B497=3,'KELAS (REFERENSI)'!N527,IF(B497=4,'KELAS (REFERENSI)'!N542,""))))</f>
        <v/>
      </c>
      <c r="O497" s="55" t="str">
        <f>IF(B497=1,'KELAS (REFERENSI)'!O497,IF(B497=2,'KELAS (REFERENSI)'!O512,IF(B497=3,'KELAS (REFERENSI)'!O527,IF(B497=4,'KELAS (REFERENSI)'!O542,""))))</f>
        <v/>
      </c>
      <c r="P497" s="55" t="str">
        <f>IF(B497=1,'KELAS (REFERENSI)'!P497,IF(B497=2,'KELAS (REFERENSI)'!P512,IF(B497=3,'KELAS (REFERENSI)'!P527,IF(B497=4,'KELAS (REFERENSI)'!P542,""))))</f>
        <v/>
      </c>
      <c r="Q497" s="55" t="str">
        <f t="shared" si="4"/>
        <v>BPS Kota Jakarta Timur</v>
      </c>
      <c r="R497" s="55" t="str">
        <f t="shared" si="56"/>
        <v/>
      </c>
      <c r="S497" s="55" t="str">
        <f t="shared" ref="S497:T497" si="505">S496</f>
        <v>15 Juni sampai dengan 31 Agustus 2026</v>
      </c>
      <c r="T497" s="55" t="str">
        <f t="shared" si="505"/>
        <v>31 Agustus 2026</v>
      </c>
      <c r="U497" s="59" t="str">
        <f>VLOOKUP(G497,'MITRA (REFERENSI)'!$A:$Z,17,FALSE)</f>
        <v>#N/A</v>
      </c>
      <c r="V497" s="59" t="str">
        <f>VLOOKUP(G497,'MITRA (REFERENSI)'!$A:$Z,11,FALSE)</f>
        <v>#N/A</v>
      </c>
      <c r="W497" s="60"/>
      <c r="X497" s="76"/>
      <c r="Y497" s="63"/>
      <c r="Z497" s="62"/>
      <c r="AA497" s="63"/>
      <c r="AB497" s="62"/>
      <c r="AC497" s="62"/>
      <c r="AD497" s="62"/>
      <c r="AE497" s="62"/>
      <c r="AF497" s="62"/>
      <c r="AG497" s="72"/>
      <c r="AH497" s="72"/>
      <c r="AI497" s="72"/>
      <c r="AJ497" s="72"/>
      <c r="AK497" s="59" t="str">
        <f>VLOOKUP(G497,'MITRA (REFERENSI)'!$A:$Z,5,FALSE)</f>
        <v>#N/A</v>
      </c>
      <c r="AL497" s="59" t="str">
        <f>VLOOKUP(G497,'MITRA (REFERENSI)'!$A:$Z,13,FALSE)</f>
        <v>#N/A</v>
      </c>
      <c r="AM497" s="59" t="str">
        <f>VLOOKUP(G497,'MITRA (REFERENSI)'!$A:$Z,14,FALSE)</f>
        <v>#N/A</v>
      </c>
    </row>
    <row r="498" ht="15.75" customHeight="1">
      <c r="A498" s="53" t="s">
        <v>5560</v>
      </c>
      <c r="B498" s="77"/>
      <c r="C498" s="77"/>
      <c r="D498" s="55" t="str">
        <f t="shared" si="1"/>
        <v/>
      </c>
      <c r="E498" s="55" t="str">
        <f>VLOOKUP(D498,'KELAS (REFERENSI)'!$E$1:$J$68,6,FALSE)</f>
        <v>#N/A</v>
      </c>
      <c r="F498" s="56" t="str">
        <f t="shared" si="2"/>
        <v>PETUGAS.0497/SPK/SE/PML/3172/2026</v>
      </c>
      <c r="G498" s="76"/>
      <c r="H498" s="56" t="str">
        <f>VLOOKUP(G498,'MITRA (REFERENSI)'!$A:$Z,16,FALSE)</f>
        <v>#N/A</v>
      </c>
      <c r="I498" s="56" t="str">
        <f>VLOOKUP(G498,'MITRA (REFERENSI)'!$A:$Z,25,FALSE)</f>
        <v>#N/A</v>
      </c>
      <c r="J498" s="55" t="str">
        <f>VLOOKUP(G498,'MITRA (REFERENSI)'!$A:$Z,26,FALSE)</f>
        <v>#N/A</v>
      </c>
      <c r="K498" s="55" t="str">
        <f>VLOOKUP(G498,'MITRA (REFERENSI)'!$A:$Z,15,FALSE)</f>
        <v>#N/A</v>
      </c>
      <c r="L498" s="55" t="str">
        <f>VLOOKUP(G498,'MITRA (REFERENSI)'!$A:$Z,15,FALSE)</f>
        <v>#N/A</v>
      </c>
      <c r="M498" s="55" t="str">
        <f>IF(B498=1,'KELAS (REFERENSI)'!M498,IF(B498=2,'KELAS (REFERENSI)'!M513,IF(B498=3,'KELAS (REFERENSI)'!M528,IF(B498=4,'KELAS (REFERENSI)'!M543,""))))</f>
        <v/>
      </c>
      <c r="N498" s="55" t="str">
        <f>IF(B498=1,'KELAS (REFERENSI)'!N498,IF(B498=2,'KELAS (REFERENSI)'!N513,IF(B498=3,'KELAS (REFERENSI)'!N528,IF(B498=4,'KELAS (REFERENSI)'!N543,""))))</f>
        <v/>
      </c>
      <c r="O498" s="55" t="str">
        <f>IF(B498=1,'KELAS (REFERENSI)'!O498,IF(B498=2,'KELAS (REFERENSI)'!O513,IF(B498=3,'KELAS (REFERENSI)'!O528,IF(B498=4,'KELAS (REFERENSI)'!O543,""))))</f>
        <v/>
      </c>
      <c r="P498" s="55" t="str">
        <f>IF(B498=1,'KELAS (REFERENSI)'!P498,IF(B498=2,'KELAS (REFERENSI)'!P513,IF(B498=3,'KELAS (REFERENSI)'!P528,IF(B498=4,'KELAS (REFERENSI)'!P543,""))))</f>
        <v/>
      </c>
      <c r="Q498" s="55" t="str">
        <f t="shared" si="4"/>
        <v>BPS Kota Jakarta Timur</v>
      </c>
      <c r="R498" s="55" t="str">
        <f t="shared" si="56"/>
        <v/>
      </c>
      <c r="S498" s="55" t="str">
        <f t="shared" ref="S498:T498" si="506">S497</f>
        <v>15 Juni sampai dengan 31 Agustus 2026</v>
      </c>
      <c r="T498" s="55" t="str">
        <f t="shared" si="506"/>
        <v>31 Agustus 2026</v>
      </c>
      <c r="U498" s="59" t="str">
        <f>VLOOKUP(G498,'MITRA (REFERENSI)'!$A:$Z,17,FALSE)</f>
        <v>#N/A</v>
      </c>
      <c r="V498" s="59" t="str">
        <f>VLOOKUP(G498,'MITRA (REFERENSI)'!$A:$Z,11,FALSE)</f>
        <v>#N/A</v>
      </c>
      <c r="W498" s="60"/>
      <c r="X498" s="76"/>
      <c r="Y498" s="63"/>
      <c r="Z498" s="62"/>
      <c r="AA498" s="63"/>
      <c r="AB498" s="62"/>
      <c r="AC498" s="62"/>
      <c r="AD498" s="62"/>
      <c r="AE498" s="62"/>
      <c r="AF498" s="62"/>
      <c r="AG498" s="72"/>
      <c r="AH498" s="72"/>
      <c r="AI498" s="72"/>
      <c r="AJ498" s="72"/>
      <c r="AK498" s="59" t="str">
        <f>VLOOKUP(G498,'MITRA (REFERENSI)'!$A:$Z,5,FALSE)</f>
        <v>#N/A</v>
      </c>
      <c r="AL498" s="59" t="str">
        <f>VLOOKUP(G498,'MITRA (REFERENSI)'!$A:$Z,13,FALSE)</f>
        <v>#N/A</v>
      </c>
      <c r="AM498" s="59" t="str">
        <f>VLOOKUP(G498,'MITRA (REFERENSI)'!$A:$Z,14,FALSE)</f>
        <v>#N/A</v>
      </c>
    </row>
    <row r="499" ht="15.75" customHeight="1">
      <c r="A499" s="53" t="s">
        <v>5561</v>
      </c>
      <c r="B499" s="77"/>
      <c r="C499" s="77"/>
      <c r="D499" s="55" t="str">
        <f t="shared" si="1"/>
        <v/>
      </c>
      <c r="E499" s="55" t="str">
        <f>VLOOKUP(D499,'KELAS (REFERENSI)'!$E$1:$J$68,6,FALSE)</f>
        <v>#N/A</v>
      </c>
      <c r="F499" s="56" t="str">
        <f t="shared" si="2"/>
        <v>PETUGAS.0498/SPK/SE/PML/3172/2026</v>
      </c>
      <c r="G499" s="76"/>
      <c r="H499" s="56" t="str">
        <f>VLOOKUP(G499,'MITRA (REFERENSI)'!$A:$Z,16,FALSE)</f>
        <v>#N/A</v>
      </c>
      <c r="I499" s="56" t="str">
        <f>VLOOKUP(G499,'MITRA (REFERENSI)'!$A:$Z,25,FALSE)</f>
        <v>#N/A</v>
      </c>
      <c r="J499" s="55" t="str">
        <f>VLOOKUP(G499,'MITRA (REFERENSI)'!$A:$Z,26,FALSE)</f>
        <v>#N/A</v>
      </c>
      <c r="K499" s="55" t="str">
        <f>VLOOKUP(G499,'MITRA (REFERENSI)'!$A:$Z,15,FALSE)</f>
        <v>#N/A</v>
      </c>
      <c r="L499" s="55" t="str">
        <f>VLOOKUP(G499,'MITRA (REFERENSI)'!$A:$Z,15,FALSE)</f>
        <v>#N/A</v>
      </c>
      <c r="M499" s="55" t="str">
        <f>IF(B499=1,'KELAS (REFERENSI)'!M499,IF(B499=2,'KELAS (REFERENSI)'!M514,IF(B499=3,'KELAS (REFERENSI)'!M529,IF(B499=4,'KELAS (REFERENSI)'!M544,""))))</f>
        <v/>
      </c>
      <c r="N499" s="55" t="str">
        <f>IF(B499=1,'KELAS (REFERENSI)'!N499,IF(B499=2,'KELAS (REFERENSI)'!N514,IF(B499=3,'KELAS (REFERENSI)'!N529,IF(B499=4,'KELAS (REFERENSI)'!N544,""))))</f>
        <v/>
      </c>
      <c r="O499" s="55" t="str">
        <f>IF(B499=1,'KELAS (REFERENSI)'!O499,IF(B499=2,'KELAS (REFERENSI)'!O514,IF(B499=3,'KELAS (REFERENSI)'!O529,IF(B499=4,'KELAS (REFERENSI)'!O544,""))))</f>
        <v/>
      </c>
      <c r="P499" s="55" t="str">
        <f>IF(B499=1,'KELAS (REFERENSI)'!P499,IF(B499=2,'KELAS (REFERENSI)'!P514,IF(B499=3,'KELAS (REFERENSI)'!P529,IF(B499=4,'KELAS (REFERENSI)'!P544,""))))</f>
        <v/>
      </c>
      <c r="Q499" s="55" t="str">
        <f t="shared" si="4"/>
        <v>BPS Kota Jakarta Timur</v>
      </c>
      <c r="R499" s="55" t="str">
        <f t="shared" si="56"/>
        <v/>
      </c>
      <c r="S499" s="55" t="str">
        <f t="shared" ref="S499:T499" si="507">S498</f>
        <v>15 Juni sampai dengan 31 Agustus 2026</v>
      </c>
      <c r="T499" s="55" t="str">
        <f t="shared" si="507"/>
        <v>31 Agustus 2026</v>
      </c>
      <c r="U499" s="59" t="str">
        <f>VLOOKUP(G499,'MITRA (REFERENSI)'!$A:$Z,17,FALSE)</f>
        <v>#N/A</v>
      </c>
      <c r="V499" s="59" t="str">
        <f>VLOOKUP(G499,'MITRA (REFERENSI)'!$A:$Z,11,FALSE)</f>
        <v>#N/A</v>
      </c>
      <c r="W499" s="60"/>
      <c r="X499" s="76"/>
      <c r="Y499" s="63"/>
      <c r="Z499" s="62"/>
      <c r="AA499" s="63"/>
      <c r="AB499" s="62"/>
      <c r="AC499" s="62"/>
      <c r="AD499" s="62"/>
      <c r="AE499" s="62"/>
      <c r="AF499" s="62"/>
      <c r="AG499" s="72"/>
      <c r="AH499" s="72"/>
      <c r="AI499" s="72"/>
      <c r="AJ499" s="72"/>
      <c r="AK499" s="59" t="str">
        <f>VLOOKUP(G499,'MITRA (REFERENSI)'!$A:$Z,5,FALSE)</f>
        <v>#N/A</v>
      </c>
      <c r="AL499" s="59" t="str">
        <f>VLOOKUP(G499,'MITRA (REFERENSI)'!$A:$Z,13,FALSE)</f>
        <v>#N/A</v>
      </c>
      <c r="AM499" s="59" t="str">
        <f>VLOOKUP(G499,'MITRA (REFERENSI)'!$A:$Z,14,FALSE)</f>
        <v>#N/A</v>
      </c>
    </row>
    <row r="500" ht="15.75" customHeight="1">
      <c r="A500" s="53" t="s">
        <v>5562</v>
      </c>
      <c r="B500" s="77"/>
      <c r="C500" s="77"/>
      <c r="D500" s="55" t="str">
        <f t="shared" si="1"/>
        <v/>
      </c>
      <c r="E500" s="55" t="str">
        <f>VLOOKUP(D500,'KELAS (REFERENSI)'!$E$1:$J$68,6,FALSE)</f>
        <v>#N/A</v>
      </c>
      <c r="F500" s="56" t="str">
        <f t="shared" si="2"/>
        <v>PETUGAS.0499/SPK/SE/PML/3172/2026</v>
      </c>
      <c r="G500" s="76"/>
      <c r="H500" s="56" t="str">
        <f>VLOOKUP(G500,'MITRA (REFERENSI)'!$A:$Z,16,FALSE)</f>
        <v>#N/A</v>
      </c>
      <c r="I500" s="56" t="str">
        <f>VLOOKUP(G500,'MITRA (REFERENSI)'!$A:$Z,25,FALSE)</f>
        <v>#N/A</v>
      </c>
      <c r="J500" s="55" t="str">
        <f>VLOOKUP(G500,'MITRA (REFERENSI)'!$A:$Z,26,FALSE)</f>
        <v>#N/A</v>
      </c>
      <c r="K500" s="55" t="str">
        <f>VLOOKUP(G500,'MITRA (REFERENSI)'!$A:$Z,15,FALSE)</f>
        <v>#N/A</v>
      </c>
      <c r="L500" s="55" t="str">
        <f>VLOOKUP(G500,'MITRA (REFERENSI)'!$A:$Z,15,FALSE)</f>
        <v>#N/A</v>
      </c>
      <c r="M500" s="55" t="str">
        <f>IF(B500=1,'KELAS (REFERENSI)'!M500,IF(B500=2,'KELAS (REFERENSI)'!M515,IF(B500=3,'KELAS (REFERENSI)'!M530,IF(B500=4,'KELAS (REFERENSI)'!M545,""))))</f>
        <v/>
      </c>
      <c r="N500" s="55" t="str">
        <f>IF(B500=1,'KELAS (REFERENSI)'!N500,IF(B500=2,'KELAS (REFERENSI)'!N515,IF(B500=3,'KELAS (REFERENSI)'!N530,IF(B500=4,'KELAS (REFERENSI)'!N545,""))))</f>
        <v/>
      </c>
      <c r="O500" s="55" t="str">
        <f>IF(B500=1,'KELAS (REFERENSI)'!O500,IF(B500=2,'KELAS (REFERENSI)'!O515,IF(B500=3,'KELAS (REFERENSI)'!O530,IF(B500=4,'KELAS (REFERENSI)'!O545,""))))</f>
        <v/>
      </c>
      <c r="P500" s="55" t="str">
        <f>IF(B500=1,'KELAS (REFERENSI)'!P500,IF(B500=2,'KELAS (REFERENSI)'!P515,IF(B500=3,'KELAS (REFERENSI)'!P530,IF(B500=4,'KELAS (REFERENSI)'!P545,""))))</f>
        <v/>
      </c>
      <c r="Q500" s="55" t="str">
        <f t="shared" si="4"/>
        <v>BPS Kota Jakarta Timur</v>
      </c>
      <c r="R500" s="55" t="str">
        <f t="shared" si="56"/>
        <v/>
      </c>
      <c r="S500" s="55" t="str">
        <f t="shared" ref="S500:T500" si="508">S499</f>
        <v>15 Juni sampai dengan 31 Agustus 2026</v>
      </c>
      <c r="T500" s="55" t="str">
        <f t="shared" si="508"/>
        <v>31 Agustus 2026</v>
      </c>
      <c r="U500" s="59" t="str">
        <f>VLOOKUP(G500,'MITRA (REFERENSI)'!$A:$Z,17,FALSE)</f>
        <v>#N/A</v>
      </c>
      <c r="V500" s="59" t="str">
        <f>VLOOKUP(G500,'MITRA (REFERENSI)'!$A:$Z,11,FALSE)</f>
        <v>#N/A</v>
      </c>
      <c r="W500" s="60"/>
      <c r="X500" s="76"/>
      <c r="Y500" s="63"/>
      <c r="Z500" s="62"/>
      <c r="AA500" s="63"/>
      <c r="AB500" s="62"/>
      <c r="AC500" s="62"/>
      <c r="AD500" s="62"/>
      <c r="AE500" s="62"/>
      <c r="AF500" s="62"/>
      <c r="AG500" s="72"/>
      <c r="AH500" s="72"/>
      <c r="AI500" s="72"/>
      <c r="AJ500" s="72"/>
      <c r="AK500" s="59" t="str">
        <f>VLOOKUP(G500,'MITRA (REFERENSI)'!$A:$Z,5,FALSE)</f>
        <v>#N/A</v>
      </c>
      <c r="AL500" s="59" t="str">
        <f>VLOOKUP(G500,'MITRA (REFERENSI)'!$A:$Z,13,FALSE)</f>
        <v>#N/A</v>
      </c>
      <c r="AM500" s="59" t="str">
        <f>VLOOKUP(G500,'MITRA (REFERENSI)'!$A:$Z,14,FALSE)</f>
        <v>#N/A</v>
      </c>
    </row>
    <row r="501" ht="15.75" customHeight="1">
      <c r="A501" s="53" t="s">
        <v>5563</v>
      </c>
      <c r="B501" s="77"/>
      <c r="C501" s="77"/>
      <c r="D501" s="55" t="str">
        <f t="shared" si="1"/>
        <v/>
      </c>
      <c r="E501" s="55" t="str">
        <f>VLOOKUP(D501,'KELAS (REFERENSI)'!$E$1:$J$68,6,FALSE)</f>
        <v>#N/A</v>
      </c>
      <c r="F501" s="56" t="str">
        <f t="shared" si="2"/>
        <v>PETUGAS.0500/SPK/SE/PML/3172/2026</v>
      </c>
      <c r="G501" s="76"/>
      <c r="H501" s="56" t="str">
        <f>VLOOKUP(G501,'MITRA (REFERENSI)'!$A:$Z,16,FALSE)</f>
        <v>#N/A</v>
      </c>
      <c r="I501" s="56" t="str">
        <f>VLOOKUP(G501,'MITRA (REFERENSI)'!$A:$Z,25,FALSE)</f>
        <v>#N/A</v>
      </c>
      <c r="J501" s="55" t="str">
        <f>VLOOKUP(G501,'MITRA (REFERENSI)'!$A:$Z,26,FALSE)</f>
        <v>#N/A</v>
      </c>
      <c r="K501" s="55" t="str">
        <f>VLOOKUP(G501,'MITRA (REFERENSI)'!$A:$Z,15,FALSE)</f>
        <v>#N/A</v>
      </c>
      <c r="L501" s="55" t="str">
        <f>VLOOKUP(G501,'MITRA (REFERENSI)'!$A:$Z,15,FALSE)</f>
        <v>#N/A</v>
      </c>
      <c r="M501" s="55" t="str">
        <f>IF(B501=1,'KELAS (REFERENSI)'!M501,IF(B501=2,'KELAS (REFERENSI)'!M516,IF(B501=3,'KELAS (REFERENSI)'!M531,IF(B501=4,'KELAS (REFERENSI)'!M546,""))))</f>
        <v/>
      </c>
      <c r="N501" s="55" t="str">
        <f>IF(B501=1,'KELAS (REFERENSI)'!N501,IF(B501=2,'KELAS (REFERENSI)'!N516,IF(B501=3,'KELAS (REFERENSI)'!N531,IF(B501=4,'KELAS (REFERENSI)'!N546,""))))</f>
        <v/>
      </c>
      <c r="O501" s="55" t="str">
        <f>IF(B501=1,'KELAS (REFERENSI)'!O501,IF(B501=2,'KELAS (REFERENSI)'!O516,IF(B501=3,'KELAS (REFERENSI)'!O531,IF(B501=4,'KELAS (REFERENSI)'!O546,""))))</f>
        <v/>
      </c>
      <c r="P501" s="55" t="str">
        <f>IF(B501=1,'KELAS (REFERENSI)'!P501,IF(B501=2,'KELAS (REFERENSI)'!P516,IF(B501=3,'KELAS (REFERENSI)'!P531,IF(B501=4,'KELAS (REFERENSI)'!P546,""))))</f>
        <v/>
      </c>
      <c r="Q501" s="55" t="str">
        <f t="shared" si="4"/>
        <v>BPS Kota Jakarta Timur</v>
      </c>
      <c r="R501" s="55" t="str">
        <f t="shared" si="56"/>
        <v/>
      </c>
      <c r="S501" s="55" t="str">
        <f t="shared" ref="S501:T501" si="509">S500</f>
        <v>15 Juni sampai dengan 31 Agustus 2026</v>
      </c>
      <c r="T501" s="55" t="str">
        <f t="shared" si="509"/>
        <v>31 Agustus 2026</v>
      </c>
      <c r="U501" s="59" t="str">
        <f>VLOOKUP(G501,'MITRA (REFERENSI)'!$A:$Z,17,FALSE)</f>
        <v>#N/A</v>
      </c>
      <c r="V501" s="59" t="str">
        <f>VLOOKUP(G501,'MITRA (REFERENSI)'!$A:$Z,11,FALSE)</f>
        <v>#N/A</v>
      </c>
      <c r="W501" s="60"/>
      <c r="X501" s="76"/>
      <c r="Y501" s="63"/>
      <c r="Z501" s="62"/>
      <c r="AA501" s="63"/>
      <c r="AB501" s="62"/>
      <c r="AC501" s="62"/>
      <c r="AD501" s="62"/>
      <c r="AE501" s="62"/>
      <c r="AF501" s="62"/>
      <c r="AG501" s="72"/>
      <c r="AH501" s="72"/>
      <c r="AI501" s="72"/>
      <c r="AJ501" s="72"/>
      <c r="AK501" s="59" t="str">
        <f>VLOOKUP(G501,'MITRA (REFERENSI)'!$A:$Z,5,FALSE)</f>
        <v>#N/A</v>
      </c>
      <c r="AL501" s="59" t="str">
        <f>VLOOKUP(G501,'MITRA (REFERENSI)'!$A:$Z,13,FALSE)</f>
        <v>#N/A</v>
      </c>
      <c r="AM501" s="59" t="str">
        <f>VLOOKUP(G501,'MITRA (REFERENSI)'!$A:$Z,14,FALSE)</f>
        <v>#N/A</v>
      </c>
    </row>
    <row r="502" ht="15.75" customHeight="1">
      <c r="A502" s="53" t="s">
        <v>5564</v>
      </c>
      <c r="B502" s="77"/>
      <c r="C502" s="77"/>
      <c r="D502" s="55" t="str">
        <f t="shared" si="1"/>
        <v/>
      </c>
      <c r="E502" s="55" t="str">
        <f>VLOOKUP(D502,'KELAS (REFERENSI)'!$E$1:$J$68,6,FALSE)</f>
        <v>#N/A</v>
      </c>
      <c r="F502" s="56" t="str">
        <f t="shared" si="2"/>
        <v>PETUGAS.0501/SPK/SE/PML/3172/2026</v>
      </c>
      <c r="G502" s="76"/>
      <c r="H502" s="56" t="str">
        <f>VLOOKUP(G502,'MITRA (REFERENSI)'!$A:$Z,16,FALSE)</f>
        <v>#N/A</v>
      </c>
      <c r="I502" s="56" t="str">
        <f>VLOOKUP(G502,'MITRA (REFERENSI)'!$A:$Z,25,FALSE)</f>
        <v>#N/A</v>
      </c>
      <c r="J502" s="55" t="str">
        <f>VLOOKUP(G502,'MITRA (REFERENSI)'!$A:$Z,26,FALSE)</f>
        <v>#N/A</v>
      </c>
      <c r="K502" s="55" t="str">
        <f>VLOOKUP(G502,'MITRA (REFERENSI)'!$A:$Z,15,FALSE)</f>
        <v>#N/A</v>
      </c>
      <c r="L502" s="55" t="str">
        <f>VLOOKUP(G502,'MITRA (REFERENSI)'!$A:$Z,15,FALSE)</f>
        <v>#N/A</v>
      </c>
      <c r="M502" s="55" t="str">
        <f>IF(B502=1,'KELAS (REFERENSI)'!M502,IF(B502=2,'KELAS (REFERENSI)'!M517,IF(B502=3,'KELAS (REFERENSI)'!M532,IF(B502=4,'KELAS (REFERENSI)'!M547,""))))</f>
        <v/>
      </c>
      <c r="N502" s="55" t="str">
        <f>IF(B502=1,'KELAS (REFERENSI)'!N502,IF(B502=2,'KELAS (REFERENSI)'!N517,IF(B502=3,'KELAS (REFERENSI)'!N532,IF(B502=4,'KELAS (REFERENSI)'!N547,""))))</f>
        <v/>
      </c>
      <c r="O502" s="55" t="str">
        <f>IF(B502=1,'KELAS (REFERENSI)'!O502,IF(B502=2,'KELAS (REFERENSI)'!O517,IF(B502=3,'KELAS (REFERENSI)'!O532,IF(B502=4,'KELAS (REFERENSI)'!O547,""))))</f>
        <v/>
      </c>
      <c r="P502" s="55" t="str">
        <f>IF(B502=1,'KELAS (REFERENSI)'!P502,IF(B502=2,'KELAS (REFERENSI)'!P517,IF(B502=3,'KELAS (REFERENSI)'!P532,IF(B502=4,'KELAS (REFERENSI)'!P547,""))))</f>
        <v/>
      </c>
      <c r="Q502" s="55" t="str">
        <f t="shared" si="4"/>
        <v>BPS Kota Jakarta Timur</v>
      </c>
      <c r="R502" s="55" t="str">
        <f t="shared" si="56"/>
        <v/>
      </c>
      <c r="S502" s="55" t="str">
        <f t="shared" ref="S502:T502" si="510">S501</f>
        <v>15 Juni sampai dengan 31 Agustus 2026</v>
      </c>
      <c r="T502" s="55" t="str">
        <f t="shared" si="510"/>
        <v>31 Agustus 2026</v>
      </c>
      <c r="U502" s="59" t="str">
        <f>VLOOKUP(G502,'MITRA (REFERENSI)'!$A:$Z,17,FALSE)</f>
        <v>#N/A</v>
      </c>
      <c r="V502" s="59" t="str">
        <f>VLOOKUP(G502,'MITRA (REFERENSI)'!$A:$Z,11,FALSE)</f>
        <v>#N/A</v>
      </c>
      <c r="W502" s="60"/>
      <c r="X502" s="76"/>
      <c r="Y502" s="63"/>
      <c r="Z502" s="62"/>
      <c r="AA502" s="63"/>
      <c r="AB502" s="62"/>
      <c r="AC502" s="62"/>
      <c r="AD502" s="62"/>
      <c r="AE502" s="62"/>
      <c r="AF502" s="62"/>
      <c r="AG502" s="72"/>
      <c r="AH502" s="72"/>
      <c r="AI502" s="72"/>
      <c r="AJ502" s="72"/>
      <c r="AK502" s="59" t="str">
        <f>VLOOKUP(G502,'MITRA (REFERENSI)'!$A:$Z,5,FALSE)</f>
        <v>#N/A</v>
      </c>
      <c r="AL502" s="59" t="str">
        <f>VLOOKUP(G502,'MITRA (REFERENSI)'!$A:$Z,13,FALSE)</f>
        <v>#N/A</v>
      </c>
      <c r="AM502" s="59" t="str">
        <f>VLOOKUP(G502,'MITRA (REFERENSI)'!$A:$Z,14,FALSE)</f>
        <v>#N/A</v>
      </c>
    </row>
    <row r="503" ht="15.75" customHeight="1">
      <c r="A503" s="53" t="s">
        <v>5565</v>
      </c>
      <c r="B503" s="77"/>
      <c r="C503" s="77"/>
      <c r="D503" s="55" t="str">
        <f t="shared" si="1"/>
        <v/>
      </c>
      <c r="E503" s="55" t="str">
        <f>VLOOKUP(D503,'KELAS (REFERENSI)'!$E$1:$J$68,6,FALSE)</f>
        <v>#N/A</v>
      </c>
      <c r="F503" s="56" t="str">
        <f t="shared" si="2"/>
        <v>PETUGAS.0502/SPK/SE/PML/3172/2026</v>
      </c>
      <c r="G503" s="76"/>
      <c r="H503" s="56" t="str">
        <f>VLOOKUP(G503,'MITRA (REFERENSI)'!$A:$Z,16,FALSE)</f>
        <v>#N/A</v>
      </c>
      <c r="I503" s="56" t="str">
        <f>VLOOKUP(G503,'MITRA (REFERENSI)'!$A:$Z,25,FALSE)</f>
        <v>#N/A</v>
      </c>
      <c r="J503" s="55" t="str">
        <f>VLOOKUP(G503,'MITRA (REFERENSI)'!$A:$Z,26,FALSE)</f>
        <v>#N/A</v>
      </c>
      <c r="K503" s="55" t="str">
        <f>VLOOKUP(G503,'MITRA (REFERENSI)'!$A:$Z,15,FALSE)</f>
        <v>#N/A</v>
      </c>
      <c r="L503" s="55" t="str">
        <f>VLOOKUP(G503,'MITRA (REFERENSI)'!$A:$Z,15,FALSE)</f>
        <v>#N/A</v>
      </c>
      <c r="M503" s="55" t="str">
        <f>IF(B503=1,'KELAS (REFERENSI)'!M503,IF(B503=2,'KELAS (REFERENSI)'!M518,IF(B503=3,'KELAS (REFERENSI)'!M533,IF(B503=4,'KELAS (REFERENSI)'!M548,""))))</f>
        <v/>
      </c>
      <c r="N503" s="55" t="str">
        <f>IF(B503=1,'KELAS (REFERENSI)'!N503,IF(B503=2,'KELAS (REFERENSI)'!N518,IF(B503=3,'KELAS (REFERENSI)'!N533,IF(B503=4,'KELAS (REFERENSI)'!N548,""))))</f>
        <v/>
      </c>
      <c r="O503" s="55" t="str">
        <f>IF(B503=1,'KELAS (REFERENSI)'!O503,IF(B503=2,'KELAS (REFERENSI)'!O518,IF(B503=3,'KELAS (REFERENSI)'!O533,IF(B503=4,'KELAS (REFERENSI)'!O548,""))))</f>
        <v/>
      </c>
      <c r="P503" s="55" t="str">
        <f>IF(B503=1,'KELAS (REFERENSI)'!P503,IF(B503=2,'KELAS (REFERENSI)'!P518,IF(B503=3,'KELAS (REFERENSI)'!P533,IF(B503=4,'KELAS (REFERENSI)'!P548,""))))</f>
        <v/>
      </c>
      <c r="Q503" s="55" t="str">
        <f t="shared" si="4"/>
        <v>BPS Kota Jakarta Timur</v>
      </c>
      <c r="R503" s="55" t="str">
        <f t="shared" si="56"/>
        <v/>
      </c>
      <c r="S503" s="55" t="str">
        <f t="shared" ref="S503:T503" si="511">S502</f>
        <v>15 Juni sampai dengan 31 Agustus 2026</v>
      </c>
      <c r="T503" s="55" t="str">
        <f t="shared" si="511"/>
        <v>31 Agustus 2026</v>
      </c>
      <c r="U503" s="59" t="str">
        <f>VLOOKUP(G503,'MITRA (REFERENSI)'!$A:$Z,17,FALSE)</f>
        <v>#N/A</v>
      </c>
      <c r="V503" s="59" t="str">
        <f>VLOOKUP(G503,'MITRA (REFERENSI)'!$A:$Z,11,FALSE)</f>
        <v>#N/A</v>
      </c>
      <c r="W503" s="60"/>
      <c r="X503" s="76"/>
      <c r="Y503" s="63"/>
      <c r="Z503" s="62"/>
      <c r="AA503" s="63"/>
      <c r="AB503" s="62"/>
      <c r="AC503" s="62"/>
      <c r="AD503" s="62"/>
      <c r="AE503" s="62"/>
      <c r="AF503" s="62"/>
      <c r="AG503" s="72"/>
      <c r="AH503" s="72"/>
      <c r="AI503" s="72"/>
      <c r="AJ503" s="72"/>
      <c r="AK503" s="59" t="str">
        <f>VLOOKUP(G503,'MITRA (REFERENSI)'!$A:$Z,5,FALSE)</f>
        <v>#N/A</v>
      </c>
      <c r="AL503" s="59" t="str">
        <f>VLOOKUP(G503,'MITRA (REFERENSI)'!$A:$Z,13,FALSE)</f>
        <v>#N/A</v>
      </c>
      <c r="AM503" s="59" t="str">
        <f>VLOOKUP(G503,'MITRA (REFERENSI)'!$A:$Z,14,FALSE)</f>
        <v>#N/A</v>
      </c>
    </row>
    <row r="504" ht="15.75" customHeight="1">
      <c r="A504" s="53" t="s">
        <v>5566</v>
      </c>
      <c r="B504" s="77"/>
      <c r="C504" s="77"/>
      <c r="D504" s="55" t="str">
        <f t="shared" si="1"/>
        <v/>
      </c>
      <c r="E504" s="55" t="str">
        <f>VLOOKUP(D504,'KELAS (REFERENSI)'!$E$1:$J$68,6,FALSE)</f>
        <v>#N/A</v>
      </c>
      <c r="F504" s="56" t="str">
        <f t="shared" si="2"/>
        <v>PETUGAS.0503/SPK/SE/PML/3172/2026</v>
      </c>
      <c r="G504" s="76"/>
      <c r="H504" s="56" t="str">
        <f>VLOOKUP(G504,'MITRA (REFERENSI)'!$A:$Z,16,FALSE)</f>
        <v>#N/A</v>
      </c>
      <c r="I504" s="56" t="str">
        <f>VLOOKUP(G504,'MITRA (REFERENSI)'!$A:$Z,25,FALSE)</f>
        <v>#N/A</v>
      </c>
      <c r="J504" s="55" t="str">
        <f>VLOOKUP(G504,'MITRA (REFERENSI)'!$A:$Z,26,FALSE)</f>
        <v>#N/A</v>
      </c>
      <c r="K504" s="55" t="str">
        <f>VLOOKUP(G504,'MITRA (REFERENSI)'!$A:$Z,15,FALSE)</f>
        <v>#N/A</v>
      </c>
      <c r="L504" s="55" t="str">
        <f>VLOOKUP(G504,'MITRA (REFERENSI)'!$A:$Z,15,FALSE)</f>
        <v>#N/A</v>
      </c>
      <c r="M504" s="55" t="str">
        <f>IF(B504=1,'KELAS (REFERENSI)'!M504,IF(B504=2,'KELAS (REFERENSI)'!M519,IF(B504=3,'KELAS (REFERENSI)'!M534,IF(B504=4,'KELAS (REFERENSI)'!M549,""))))</f>
        <v/>
      </c>
      <c r="N504" s="55" t="str">
        <f>IF(B504=1,'KELAS (REFERENSI)'!N504,IF(B504=2,'KELAS (REFERENSI)'!N519,IF(B504=3,'KELAS (REFERENSI)'!N534,IF(B504=4,'KELAS (REFERENSI)'!N549,""))))</f>
        <v/>
      </c>
      <c r="O504" s="55" t="str">
        <f>IF(B504=1,'KELAS (REFERENSI)'!O504,IF(B504=2,'KELAS (REFERENSI)'!O519,IF(B504=3,'KELAS (REFERENSI)'!O534,IF(B504=4,'KELAS (REFERENSI)'!O549,""))))</f>
        <v/>
      </c>
      <c r="P504" s="55" t="str">
        <f>IF(B504=1,'KELAS (REFERENSI)'!P504,IF(B504=2,'KELAS (REFERENSI)'!P519,IF(B504=3,'KELAS (REFERENSI)'!P534,IF(B504=4,'KELAS (REFERENSI)'!P549,""))))</f>
        <v/>
      </c>
      <c r="Q504" s="55" t="str">
        <f t="shared" si="4"/>
        <v>BPS Kota Jakarta Timur</v>
      </c>
      <c r="R504" s="55" t="str">
        <f t="shared" si="56"/>
        <v/>
      </c>
      <c r="S504" s="55" t="str">
        <f t="shared" ref="S504:T504" si="512">S503</f>
        <v>15 Juni sampai dengan 31 Agustus 2026</v>
      </c>
      <c r="T504" s="55" t="str">
        <f t="shared" si="512"/>
        <v>31 Agustus 2026</v>
      </c>
      <c r="U504" s="59" t="str">
        <f>VLOOKUP(G504,'MITRA (REFERENSI)'!$A:$Z,17,FALSE)</f>
        <v>#N/A</v>
      </c>
      <c r="V504" s="59" t="str">
        <f>VLOOKUP(G504,'MITRA (REFERENSI)'!$A:$Z,11,FALSE)</f>
        <v>#N/A</v>
      </c>
      <c r="W504" s="60"/>
      <c r="X504" s="76"/>
      <c r="Y504" s="63"/>
      <c r="Z504" s="62"/>
      <c r="AA504" s="63"/>
      <c r="AB504" s="62"/>
      <c r="AC504" s="62"/>
      <c r="AD504" s="62"/>
      <c r="AE504" s="62"/>
      <c r="AF504" s="62"/>
      <c r="AG504" s="72"/>
      <c r="AH504" s="72"/>
      <c r="AI504" s="72"/>
      <c r="AJ504" s="72"/>
      <c r="AK504" s="59" t="str">
        <f>VLOOKUP(G504,'MITRA (REFERENSI)'!$A:$Z,5,FALSE)</f>
        <v>#N/A</v>
      </c>
      <c r="AL504" s="59" t="str">
        <f>VLOOKUP(G504,'MITRA (REFERENSI)'!$A:$Z,13,FALSE)</f>
        <v>#N/A</v>
      </c>
      <c r="AM504" s="59" t="str">
        <f>VLOOKUP(G504,'MITRA (REFERENSI)'!$A:$Z,14,FALSE)</f>
        <v>#N/A</v>
      </c>
    </row>
    <row r="505" ht="15.75" customHeight="1">
      <c r="A505" s="53" t="s">
        <v>5567</v>
      </c>
      <c r="B505" s="77"/>
      <c r="C505" s="77"/>
      <c r="D505" s="55" t="str">
        <f t="shared" si="1"/>
        <v/>
      </c>
      <c r="E505" s="55" t="str">
        <f>VLOOKUP(D505,'KELAS (REFERENSI)'!$E$1:$J$68,6,FALSE)</f>
        <v>#N/A</v>
      </c>
      <c r="F505" s="56" t="str">
        <f t="shared" si="2"/>
        <v>PETUGAS.0504/SPK/SE/PML/3172/2026</v>
      </c>
      <c r="G505" s="76"/>
      <c r="H505" s="56" t="str">
        <f>VLOOKUP(G505,'MITRA (REFERENSI)'!$A:$Z,16,FALSE)</f>
        <v>#N/A</v>
      </c>
      <c r="I505" s="56" t="str">
        <f>VLOOKUP(G505,'MITRA (REFERENSI)'!$A:$Z,25,FALSE)</f>
        <v>#N/A</v>
      </c>
      <c r="J505" s="55" t="str">
        <f>VLOOKUP(G505,'MITRA (REFERENSI)'!$A:$Z,26,FALSE)</f>
        <v>#N/A</v>
      </c>
      <c r="K505" s="55" t="str">
        <f>VLOOKUP(G505,'MITRA (REFERENSI)'!$A:$Z,15,FALSE)</f>
        <v>#N/A</v>
      </c>
      <c r="L505" s="55" t="str">
        <f>VLOOKUP(G505,'MITRA (REFERENSI)'!$A:$Z,15,FALSE)</f>
        <v>#N/A</v>
      </c>
      <c r="M505" s="55" t="str">
        <f>IF(B505=1,'KELAS (REFERENSI)'!M505,IF(B505=2,'KELAS (REFERENSI)'!M520,IF(B505=3,'KELAS (REFERENSI)'!M535,IF(B505=4,'KELAS (REFERENSI)'!M550,""))))</f>
        <v/>
      </c>
      <c r="N505" s="55" t="str">
        <f>IF(B505=1,'KELAS (REFERENSI)'!N505,IF(B505=2,'KELAS (REFERENSI)'!N520,IF(B505=3,'KELAS (REFERENSI)'!N535,IF(B505=4,'KELAS (REFERENSI)'!N550,""))))</f>
        <v/>
      </c>
      <c r="O505" s="55" t="str">
        <f>IF(B505=1,'KELAS (REFERENSI)'!O505,IF(B505=2,'KELAS (REFERENSI)'!O520,IF(B505=3,'KELAS (REFERENSI)'!O535,IF(B505=4,'KELAS (REFERENSI)'!O550,""))))</f>
        <v/>
      </c>
      <c r="P505" s="55" t="str">
        <f>IF(B505=1,'KELAS (REFERENSI)'!P505,IF(B505=2,'KELAS (REFERENSI)'!P520,IF(B505=3,'KELAS (REFERENSI)'!P535,IF(B505=4,'KELAS (REFERENSI)'!P550,""))))</f>
        <v/>
      </c>
      <c r="Q505" s="55" t="str">
        <f t="shared" si="4"/>
        <v>BPS Kota Jakarta Timur</v>
      </c>
      <c r="R505" s="55" t="str">
        <f t="shared" si="56"/>
        <v/>
      </c>
      <c r="S505" s="55" t="str">
        <f t="shared" ref="S505:T505" si="513">S504</f>
        <v>15 Juni sampai dengan 31 Agustus 2026</v>
      </c>
      <c r="T505" s="55" t="str">
        <f t="shared" si="513"/>
        <v>31 Agustus 2026</v>
      </c>
      <c r="U505" s="59" t="str">
        <f>VLOOKUP(G505,'MITRA (REFERENSI)'!$A:$Z,17,FALSE)</f>
        <v>#N/A</v>
      </c>
      <c r="V505" s="59" t="str">
        <f>VLOOKUP(G505,'MITRA (REFERENSI)'!$A:$Z,11,FALSE)</f>
        <v>#N/A</v>
      </c>
      <c r="W505" s="60"/>
      <c r="X505" s="76"/>
      <c r="Y505" s="63"/>
      <c r="Z505" s="62"/>
      <c r="AA505" s="63"/>
      <c r="AB505" s="62"/>
      <c r="AC505" s="62"/>
      <c r="AD505" s="62"/>
      <c r="AE505" s="62"/>
      <c r="AF505" s="62"/>
      <c r="AG505" s="72"/>
      <c r="AH505" s="72"/>
      <c r="AI505" s="72"/>
      <c r="AJ505" s="72"/>
      <c r="AK505" s="59" t="str">
        <f>VLOOKUP(G505,'MITRA (REFERENSI)'!$A:$Z,5,FALSE)</f>
        <v>#N/A</v>
      </c>
      <c r="AL505" s="59" t="str">
        <f>VLOOKUP(G505,'MITRA (REFERENSI)'!$A:$Z,13,FALSE)</f>
        <v>#N/A</v>
      </c>
      <c r="AM505" s="59" t="str">
        <f>VLOOKUP(G505,'MITRA (REFERENSI)'!$A:$Z,14,FALSE)</f>
        <v>#N/A</v>
      </c>
    </row>
    <row r="506" ht="15.75" customHeight="1">
      <c r="A506" s="53" t="s">
        <v>5568</v>
      </c>
      <c r="B506" s="77"/>
      <c r="C506" s="77"/>
      <c r="D506" s="55" t="str">
        <f t="shared" si="1"/>
        <v/>
      </c>
      <c r="E506" s="55" t="str">
        <f>VLOOKUP(D506,'KELAS (REFERENSI)'!$E$1:$J$68,6,FALSE)</f>
        <v>#N/A</v>
      </c>
      <c r="F506" s="56" t="str">
        <f t="shared" si="2"/>
        <v>PETUGAS.0505/SPK/SE/PML/3172/2026</v>
      </c>
      <c r="G506" s="76"/>
      <c r="H506" s="56" t="str">
        <f>VLOOKUP(G506,'MITRA (REFERENSI)'!$A:$Z,16,FALSE)</f>
        <v>#N/A</v>
      </c>
      <c r="I506" s="56" t="str">
        <f>VLOOKUP(G506,'MITRA (REFERENSI)'!$A:$Z,25,FALSE)</f>
        <v>#N/A</v>
      </c>
      <c r="J506" s="55" t="str">
        <f>VLOOKUP(G506,'MITRA (REFERENSI)'!$A:$Z,26,FALSE)</f>
        <v>#N/A</v>
      </c>
      <c r="K506" s="55" t="str">
        <f>VLOOKUP(G506,'MITRA (REFERENSI)'!$A:$Z,15,FALSE)</f>
        <v>#N/A</v>
      </c>
      <c r="L506" s="55" t="str">
        <f>VLOOKUP(G506,'MITRA (REFERENSI)'!$A:$Z,15,FALSE)</f>
        <v>#N/A</v>
      </c>
      <c r="M506" s="55" t="str">
        <f>IF(B506=1,'KELAS (REFERENSI)'!M506,IF(B506=2,'KELAS (REFERENSI)'!M521,IF(B506=3,'KELAS (REFERENSI)'!M536,IF(B506=4,'KELAS (REFERENSI)'!M551,""))))</f>
        <v/>
      </c>
      <c r="N506" s="55" t="str">
        <f>IF(B506=1,'KELAS (REFERENSI)'!N506,IF(B506=2,'KELAS (REFERENSI)'!N521,IF(B506=3,'KELAS (REFERENSI)'!N536,IF(B506=4,'KELAS (REFERENSI)'!N551,""))))</f>
        <v/>
      </c>
      <c r="O506" s="55" t="str">
        <f>IF(B506=1,'KELAS (REFERENSI)'!O506,IF(B506=2,'KELAS (REFERENSI)'!O521,IF(B506=3,'KELAS (REFERENSI)'!O536,IF(B506=4,'KELAS (REFERENSI)'!O551,""))))</f>
        <v/>
      </c>
      <c r="P506" s="55" t="str">
        <f>IF(B506=1,'KELAS (REFERENSI)'!P506,IF(B506=2,'KELAS (REFERENSI)'!P521,IF(B506=3,'KELAS (REFERENSI)'!P536,IF(B506=4,'KELAS (REFERENSI)'!P551,""))))</f>
        <v/>
      </c>
      <c r="Q506" s="55" t="str">
        <f t="shared" si="4"/>
        <v>BPS Kota Jakarta Timur</v>
      </c>
      <c r="R506" s="55" t="str">
        <f t="shared" si="56"/>
        <v/>
      </c>
      <c r="S506" s="55" t="str">
        <f t="shared" ref="S506:T506" si="514">S505</f>
        <v>15 Juni sampai dengan 31 Agustus 2026</v>
      </c>
      <c r="T506" s="55" t="str">
        <f t="shared" si="514"/>
        <v>31 Agustus 2026</v>
      </c>
      <c r="U506" s="59" t="str">
        <f>VLOOKUP(G506,'MITRA (REFERENSI)'!$A:$Z,17,FALSE)</f>
        <v>#N/A</v>
      </c>
      <c r="V506" s="59" t="str">
        <f>VLOOKUP(G506,'MITRA (REFERENSI)'!$A:$Z,11,FALSE)</f>
        <v>#N/A</v>
      </c>
      <c r="W506" s="60"/>
      <c r="X506" s="76"/>
      <c r="Y506" s="63"/>
      <c r="Z506" s="62"/>
      <c r="AA506" s="63"/>
      <c r="AB506" s="62"/>
      <c r="AC506" s="62"/>
      <c r="AD506" s="62"/>
      <c r="AE506" s="62"/>
      <c r="AF506" s="62"/>
      <c r="AG506" s="72"/>
      <c r="AH506" s="72"/>
      <c r="AI506" s="72"/>
      <c r="AJ506" s="72"/>
      <c r="AK506" s="59" t="str">
        <f>VLOOKUP(G506,'MITRA (REFERENSI)'!$A:$Z,5,FALSE)</f>
        <v>#N/A</v>
      </c>
      <c r="AL506" s="59" t="str">
        <f>VLOOKUP(G506,'MITRA (REFERENSI)'!$A:$Z,13,FALSE)</f>
        <v>#N/A</v>
      </c>
      <c r="AM506" s="59" t="str">
        <f>VLOOKUP(G506,'MITRA (REFERENSI)'!$A:$Z,14,FALSE)</f>
        <v>#N/A</v>
      </c>
    </row>
    <row r="507" ht="15.75" customHeight="1">
      <c r="A507" s="53" t="s">
        <v>5569</v>
      </c>
      <c r="B507" s="77"/>
      <c r="C507" s="77"/>
      <c r="D507" s="55" t="str">
        <f t="shared" si="1"/>
        <v/>
      </c>
      <c r="E507" s="55" t="str">
        <f>VLOOKUP(D507,'KELAS (REFERENSI)'!$E$1:$J$68,6,FALSE)</f>
        <v>#N/A</v>
      </c>
      <c r="F507" s="56" t="str">
        <f t="shared" si="2"/>
        <v>PETUGAS.0506/SPK/SE/PML/3172/2026</v>
      </c>
      <c r="G507" s="76"/>
      <c r="H507" s="56" t="str">
        <f>VLOOKUP(G507,'MITRA (REFERENSI)'!$A:$Z,16,FALSE)</f>
        <v>#N/A</v>
      </c>
      <c r="I507" s="56" t="str">
        <f>VLOOKUP(G507,'MITRA (REFERENSI)'!$A:$Z,25,FALSE)</f>
        <v>#N/A</v>
      </c>
      <c r="J507" s="55" t="str">
        <f>VLOOKUP(G507,'MITRA (REFERENSI)'!$A:$Z,26,FALSE)</f>
        <v>#N/A</v>
      </c>
      <c r="K507" s="55" t="str">
        <f>VLOOKUP(G507,'MITRA (REFERENSI)'!$A:$Z,15,FALSE)</f>
        <v>#N/A</v>
      </c>
      <c r="L507" s="55" t="str">
        <f>VLOOKUP(G507,'MITRA (REFERENSI)'!$A:$Z,15,FALSE)</f>
        <v>#N/A</v>
      </c>
      <c r="M507" s="55" t="str">
        <f>IF(B507=1,'KELAS (REFERENSI)'!M507,IF(B507=2,'KELAS (REFERENSI)'!M522,IF(B507=3,'KELAS (REFERENSI)'!M537,IF(B507=4,'KELAS (REFERENSI)'!M552,""))))</f>
        <v/>
      </c>
      <c r="N507" s="55" t="str">
        <f>IF(B507=1,'KELAS (REFERENSI)'!N507,IF(B507=2,'KELAS (REFERENSI)'!N522,IF(B507=3,'KELAS (REFERENSI)'!N537,IF(B507=4,'KELAS (REFERENSI)'!N552,""))))</f>
        <v/>
      </c>
      <c r="O507" s="55" t="str">
        <f>IF(B507=1,'KELAS (REFERENSI)'!O507,IF(B507=2,'KELAS (REFERENSI)'!O522,IF(B507=3,'KELAS (REFERENSI)'!O537,IF(B507=4,'KELAS (REFERENSI)'!O552,""))))</f>
        <v/>
      </c>
      <c r="P507" s="55" t="str">
        <f>IF(B507=1,'KELAS (REFERENSI)'!P507,IF(B507=2,'KELAS (REFERENSI)'!P522,IF(B507=3,'KELAS (REFERENSI)'!P537,IF(B507=4,'KELAS (REFERENSI)'!P552,""))))</f>
        <v/>
      </c>
      <c r="Q507" s="55" t="str">
        <f t="shared" si="4"/>
        <v>BPS Kota Jakarta Timur</v>
      </c>
      <c r="R507" s="55" t="str">
        <f t="shared" si="56"/>
        <v/>
      </c>
      <c r="S507" s="55" t="str">
        <f t="shared" ref="S507:T507" si="515">S506</f>
        <v>15 Juni sampai dengan 31 Agustus 2026</v>
      </c>
      <c r="T507" s="55" t="str">
        <f t="shared" si="515"/>
        <v>31 Agustus 2026</v>
      </c>
      <c r="U507" s="59" t="str">
        <f>VLOOKUP(G507,'MITRA (REFERENSI)'!$A:$Z,17,FALSE)</f>
        <v>#N/A</v>
      </c>
      <c r="V507" s="59" t="str">
        <f>VLOOKUP(G507,'MITRA (REFERENSI)'!$A:$Z,11,FALSE)</f>
        <v>#N/A</v>
      </c>
      <c r="W507" s="60"/>
      <c r="X507" s="76"/>
      <c r="Y507" s="63"/>
      <c r="Z507" s="62"/>
      <c r="AA507" s="63"/>
      <c r="AB507" s="62"/>
      <c r="AC507" s="62"/>
      <c r="AD507" s="62"/>
      <c r="AE507" s="62"/>
      <c r="AF507" s="62"/>
      <c r="AG507" s="72"/>
      <c r="AH507" s="72"/>
      <c r="AI507" s="72"/>
      <c r="AJ507" s="72"/>
      <c r="AK507" s="59" t="str">
        <f>VLOOKUP(G507,'MITRA (REFERENSI)'!$A:$Z,5,FALSE)</f>
        <v>#N/A</v>
      </c>
      <c r="AL507" s="59" t="str">
        <f>VLOOKUP(G507,'MITRA (REFERENSI)'!$A:$Z,13,FALSE)</f>
        <v>#N/A</v>
      </c>
      <c r="AM507" s="59" t="str">
        <f>VLOOKUP(G507,'MITRA (REFERENSI)'!$A:$Z,14,FALSE)</f>
        <v>#N/A</v>
      </c>
    </row>
    <row r="508" ht="15.75" customHeight="1">
      <c r="A508" s="53" t="s">
        <v>5570</v>
      </c>
      <c r="B508" s="77"/>
      <c r="C508" s="77"/>
      <c r="D508" s="55" t="str">
        <f t="shared" si="1"/>
        <v/>
      </c>
      <c r="E508" s="55" t="str">
        <f>VLOOKUP(D508,'KELAS (REFERENSI)'!$E$1:$J$68,6,FALSE)</f>
        <v>#N/A</v>
      </c>
      <c r="F508" s="56" t="str">
        <f t="shared" si="2"/>
        <v>PETUGAS.0507/SPK/SE/PML/3172/2026</v>
      </c>
      <c r="G508" s="76"/>
      <c r="H508" s="56" t="str">
        <f>VLOOKUP(G508,'MITRA (REFERENSI)'!$A:$Z,16,FALSE)</f>
        <v>#N/A</v>
      </c>
      <c r="I508" s="56" t="str">
        <f>VLOOKUP(G508,'MITRA (REFERENSI)'!$A:$Z,25,FALSE)</f>
        <v>#N/A</v>
      </c>
      <c r="J508" s="55" t="str">
        <f>VLOOKUP(G508,'MITRA (REFERENSI)'!$A:$Z,26,FALSE)</f>
        <v>#N/A</v>
      </c>
      <c r="K508" s="55" t="str">
        <f>VLOOKUP(G508,'MITRA (REFERENSI)'!$A:$Z,15,FALSE)</f>
        <v>#N/A</v>
      </c>
      <c r="L508" s="55" t="str">
        <f>VLOOKUP(G508,'MITRA (REFERENSI)'!$A:$Z,15,FALSE)</f>
        <v>#N/A</v>
      </c>
      <c r="M508" s="55" t="str">
        <f>IF(B508=1,'KELAS (REFERENSI)'!M508,IF(B508=2,'KELAS (REFERENSI)'!M523,IF(B508=3,'KELAS (REFERENSI)'!M538,IF(B508=4,'KELAS (REFERENSI)'!M553,""))))</f>
        <v/>
      </c>
      <c r="N508" s="55" t="str">
        <f>IF(B508=1,'KELAS (REFERENSI)'!N508,IF(B508=2,'KELAS (REFERENSI)'!N523,IF(B508=3,'KELAS (REFERENSI)'!N538,IF(B508=4,'KELAS (REFERENSI)'!N553,""))))</f>
        <v/>
      </c>
      <c r="O508" s="55" t="str">
        <f>IF(B508=1,'KELAS (REFERENSI)'!O508,IF(B508=2,'KELAS (REFERENSI)'!O523,IF(B508=3,'KELAS (REFERENSI)'!O538,IF(B508=4,'KELAS (REFERENSI)'!O553,""))))</f>
        <v/>
      </c>
      <c r="P508" s="55" t="str">
        <f>IF(B508=1,'KELAS (REFERENSI)'!P508,IF(B508=2,'KELAS (REFERENSI)'!P523,IF(B508=3,'KELAS (REFERENSI)'!P538,IF(B508=4,'KELAS (REFERENSI)'!P553,""))))</f>
        <v/>
      </c>
      <c r="Q508" s="55" t="str">
        <f t="shared" si="4"/>
        <v>BPS Kota Jakarta Timur</v>
      </c>
      <c r="R508" s="55" t="str">
        <f t="shared" si="56"/>
        <v/>
      </c>
      <c r="S508" s="55" t="str">
        <f t="shared" ref="S508:T508" si="516">S507</f>
        <v>15 Juni sampai dengan 31 Agustus 2026</v>
      </c>
      <c r="T508" s="55" t="str">
        <f t="shared" si="516"/>
        <v>31 Agustus 2026</v>
      </c>
      <c r="U508" s="59" t="str">
        <f>VLOOKUP(G508,'MITRA (REFERENSI)'!$A:$Z,17,FALSE)</f>
        <v>#N/A</v>
      </c>
      <c r="V508" s="59" t="str">
        <f>VLOOKUP(G508,'MITRA (REFERENSI)'!$A:$Z,11,FALSE)</f>
        <v>#N/A</v>
      </c>
      <c r="W508" s="60"/>
      <c r="X508" s="76"/>
      <c r="Y508" s="63"/>
      <c r="Z508" s="62"/>
      <c r="AA508" s="63"/>
      <c r="AB508" s="62"/>
      <c r="AC508" s="62"/>
      <c r="AD508" s="62"/>
      <c r="AE508" s="62"/>
      <c r="AF508" s="62"/>
      <c r="AG508" s="72"/>
      <c r="AH508" s="72"/>
      <c r="AI508" s="72"/>
      <c r="AJ508" s="72"/>
      <c r="AK508" s="59" t="str">
        <f>VLOOKUP(G508,'MITRA (REFERENSI)'!$A:$Z,5,FALSE)</f>
        <v>#N/A</v>
      </c>
      <c r="AL508" s="59" t="str">
        <f>VLOOKUP(G508,'MITRA (REFERENSI)'!$A:$Z,13,FALSE)</f>
        <v>#N/A</v>
      </c>
      <c r="AM508" s="59" t="str">
        <f>VLOOKUP(G508,'MITRA (REFERENSI)'!$A:$Z,14,FALSE)</f>
        <v>#N/A</v>
      </c>
    </row>
    <row r="509" ht="15.75" customHeight="1">
      <c r="A509" s="53" t="s">
        <v>5571</v>
      </c>
      <c r="B509" s="77"/>
      <c r="C509" s="77"/>
      <c r="D509" s="55" t="str">
        <f t="shared" si="1"/>
        <v/>
      </c>
      <c r="E509" s="55" t="str">
        <f>VLOOKUP(D509,'KELAS (REFERENSI)'!$E$1:$J$68,6,FALSE)</f>
        <v>#N/A</v>
      </c>
      <c r="F509" s="56" t="str">
        <f t="shared" si="2"/>
        <v>PETUGAS.0508/SPK/SE/PML/3172/2026</v>
      </c>
      <c r="G509" s="76"/>
      <c r="H509" s="56" t="str">
        <f>VLOOKUP(G509,'MITRA (REFERENSI)'!$A:$Z,16,FALSE)</f>
        <v>#N/A</v>
      </c>
      <c r="I509" s="56" t="str">
        <f>VLOOKUP(G509,'MITRA (REFERENSI)'!$A:$Z,25,FALSE)</f>
        <v>#N/A</v>
      </c>
      <c r="J509" s="55" t="str">
        <f>VLOOKUP(G509,'MITRA (REFERENSI)'!$A:$Z,26,FALSE)</f>
        <v>#N/A</v>
      </c>
      <c r="K509" s="55" t="str">
        <f>VLOOKUP(G509,'MITRA (REFERENSI)'!$A:$Z,15,FALSE)</f>
        <v>#N/A</v>
      </c>
      <c r="L509" s="55" t="str">
        <f>VLOOKUP(G509,'MITRA (REFERENSI)'!$A:$Z,15,FALSE)</f>
        <v>#N/A</v>
      </c>
      <c r="M509" s="55" t="str">
        <f>IF(B509=1,'KELAS (REFERENSI)'!M509,IF(B509=2,'KELAS (REFERENSI)'!M524,IF(B509=3,'KELAS (REFERENSI)'!M539,IF(B509=4,'KELAS (REFERENSI)'!M554,""))))</f>
        <v/>
      </c>
      <c r="N509" s="55" t="str">
        <f>IF(B509=1,'KELAS (REFERENSI)'!N509,IF(B509=2,'KELAS (REFERENSI)'!N524,IF(B509=3,'KELAS (REFERENSI)'!N539,IF(B509=4,'KELAS (REFERENSI)'!N554,""))))</f>
        <v/>
      </c>
      <c r="O509" s="55" t="str">
        <f>IF(B509=1,'KELAS (REFERENSI)'!O509,IF(B509=2,'KELAS (REFERENSI)'!O524,IF(B509=3,'KELAS (REFERENSI)'!O539,IF(B509=4,'KELAS (REFERENSI)'!O554,""))))</f>
        <v/>
      </c>
      <c r="P509" s="55" t="str">
        <f>IF(B509=1,'KELAS (REFERENSI)'!P509,IF(B509=2,'KELAS (REFERENSI)'!P524,IF(B509=3,'KELAS (REFERENSI)'!P539,IF(B509=4,'KELAS (REFERENSI)'!P554,""))))</f>
        <v/>
      </c>
      <c r="Q509" s="55" t="str">
        <f t="shared" si="4"/>
        <v>BPS Kota Jakarta Timur</v>
      </c>
      <c r="R509" s="55" t="str">
        <f t="shared" si="56"/>
        <v/>
      </c>
      <c r="S509" s="55" t="str">
        <f t="shared" ref="S509:T509" si="517">S508</f>
        <v>15 Juni sampai dengan 31 Agustus 2026</v>
      </c>
      <c r="T509" s="55" t="str">
        <f t="shared" si="517"/>
        <v>31 Agustus 2026</v>
      </c>
      <c r="U509" s="59" t="str">
        <f>VLOOKUP(G509,'MITRA (REFERENSI)'!$A:$Z,17,FALSE)</f>
        <v>#N/A</v>
      </c>
      <c r="V509" s="59" t="str">
        <f>VLOOKUP(G509,'MITRA (REFERENSI)'!$A:$Z,11,FALSE)</f>
        <v>#N/A</v>
      </c>
      <c r="W509" s="60"/>
      <c r="X509" s="76"/>
      <c r="Y509" s="63"/>
      <c r="Z509" s="62"/>
      <c r="AA509" s="63"/>
      <c r="AB509" s="62"/>
      <c r="AC509" s="62"/>
      <c r="AD509" s="62"/>
      <c r="AE509" s="62"/>
      <c r="AF509" s="62"/>
      <c r="AG509" s="72"/>
      <c r="AH509" s="72"/>
      <c r="AI509" s="72"/>
      <c r="AJ509" s="72"/>
      <c r="AK509" s="59" t="str">
        <f>VLOOKUP(G509,'MITRA (REFERENSI)'!$A:$Z,5,FALSE)</f>
        <v>#N/A</v>
      </c>
      <c r="AL509" s="59" t="str">
        <f>VLOOKUP(G509,'MITRA (REFERENSI)'!$A:$Z,13,FALSE)</f>
        <v>#N/A</v>
      </c>
      <c r="AM509" s="59" t="str">
        <f>VLOOKUP(G509,'MITRA (REFERENSI)'!$A:$Z,14,FALSE)</f>
        <v>#N/A</v>
      </c>
    </row>
    <row r="510" ht="15.75" customHeight="1">
      <c r="A510" s="53" t="s">
        <v>5572</v>
      </c>
      <c r="B510" s="77"/>
      <c r="C510" s="77"/>
      <c r="D510" s="55" t="str">
        <f t="shared" si="1"/>
        <v/>
      </c>
      <c r="E510" s="55" t="str">
        <f>VLOOKUP(D510,'KELAS (REFERENSI)'!$E$1:$J$68,6,FALSE)</f>
        <v>#N/A</v>
      </c>
      <c r="F510" s="56" t="str">
        <f t="shared" si="2"/>
        <v>PETUGAS.0509/SPK/SE/PML/3172/2026</v>
      </c>
      <c r="G510" s="76"/>
      <c r="H510" s="56" t="str">
        <f>VLOOKUP(G510,'MITRA (REFERENSI)'!$A:$Z,16,FALSE)</f>
        <v>#N/A</v>
      </c>
      <c r="I510" s="56" t="str">
        <f>VLOOKUP(G510,'MITRA (REFERENSI)'!$A:$Z,25,FALSE)</f>
        <v>#N/A</v>
      </c>
      <c r="J510" s="55" t="str">
        <f>VLOOKUP(G510,'MITRA (REFERENSI)'!$A:$Z,26,FALSE)</f>
        <v>#N/A</v>
      </c>
      <c r="K510" s="55" t="str">
        <f>VLOOKUP(G510,'MITRA (REFERENSI)'!$A:$Z,15,FALSE)</f>
        <v>#N/A</v>
      </c>
      <c r="L510" s="55" t="str">
        <f>VLOOKUP(G510,'MITRA (REFERENSI)'!$A:$Z,15,FALSE)</f>
        <v>#N/A</v>
      </c>
      <c r="M510" s="55" t="str">
        <f>IF(B510=1,'KELAS (REFERENSI)'!M510,IF(B510=2,'KELAS (REFERENSI)'!M525,IF(B510=3,'KELAS (REFERENSI)'!M540,IF(B510=4,'KELAS (REFERENSI)'!M555,""))))</f>
        <v/>
      </c>
      <c r="N510" s="55" t="str">
        <f>IF(B510=1,'KELAS (REFERENSI)'!N510,IF(B510=2,'KELAS (REFERENSI)'!N525,IF(B510=3,'KELAS (REFERENSI)'!N540,IF(B510=4,'KELAS (REFERENSI)'!N555,""))))</f>
        <v/>
      </c>
      <c r="O510" s="55" t="str">
        <f>IF(B510=1,'KELAS (REFERENSI)'!O510,IF(B510=2,'KELAS (REFERENSI)'!O525,IF(B510=3,'KELAS (REFERENSI)'!O540,IF(B510=4,'KELAS (REFERENSI)'!O555,""))))</f>
        <v/>
      </c>
      <c r="P510" s="55" t="str">
        <f>IF(B510=1,'KELAS (REFERENSI)'!P510,IF(B510=2,'KELAS (REFERENSI)'!P525,IF(B510=3,'KELAS (REFERENSI)'!P540,IF(B510=4,'KELAS (REFERENSI)'!P555,""))))</f>
        <v/>
      </c>
      <c r="Q510" s="55" t="str">
        <f t="shared" si="4"/>
        <v>BPS Kota Jakarta Timur</v>
      </c>
      <c r="R510" s="55" t="str">
        <f t="shared" si="56"/>
        <v/>
      </c>
      <c r="S510" s="55" t="str">
        <f t="shared" ref="S510:T510" si="518">S509</f>
        <v>15 Juni sampai dengan 31 Agustus 2026</v>
      </c>
      <c r="T510" s="55" t="str">
        <f t="shared" si="518"/>
        <v>31 Agustus 2026</v>
      </c>
      <c r="U510" s="59" t="str">
        <f>VLOOKUP(G510,'MITRA (REFERENSI)'!$A:$Z,17,FALSE)</f>
        <v>#N/A</v>
      </c>
      <c r="V510" s="59" t="str">
        <f>VLOOKUP(G510,'MITRA (REFERENSI)'!$A:$Z,11,FALSE)</f>
        <v>#N/A</v>
      </c>
      <c r="W510" s="60"/>
      <c r="X510" s="76"/>
      <c r="Y510" s="63"/>
      <c r="Z510" s="62"/>
      <c r="AA510" s="63"/>
      <c r="AB510" s="62"/>
      <c r="AC510" s="62"/>
      <c r="AD510" s="62"/>
      <c r="AE510" s="62"/>
      <c r="AF510" s="62"/>
      <c r="AG510" s="72"/>
      <c r="AH510" s="72"/>
      <c r="AI510" s="72"/>
      <c r="AJ510" s="72"/>
      <c r="AK510" s="59" t="str">
        <f>VLOOKUP(G510,'MITRA (REFERENSI)'!$A:$Z,5,FALSE)</f>
        <v>#N/A</v>
      </c>
      <c r="AL510" s="59" t="str">
        <f>VLOOKUP(G510,'MITRA (REFERENSI)'!$A:$Z,13,FALSE)</f>
        <v>#N/A</v>
      </c>
      <c r="AM510" s="59" t="str">
        <f>VLOOKUP(G510,'MITRA (REFERENSI)'!$A:$Z,14,FALSE)</f>
        <v>#N/A</v>
      </c>
    </row>
    <row r="511" ht="15.75" customHeight="1">
      <c r="A511" s="53" t="s">
        <v>5573</v>
      </c>
      <c r="B511" s="77"/>
      <c r="C511" s="77"/>
      <c r="D511" s="55" t="str">
        <f t="shared" si="1"/>
        <v/>
      </c>
      <c r="E511" s="55" t="str">
        <f>VLOOKUP(D511,'KELAS (REFERENSI)'!$E$1:$J$68,6,FALSE)</f>
        <v>#N/A</v>
      </c>
      <c r="F511" s="56" t="str">
        <f t="shared" si="2"/>
        <v>PETUGAS.0510/SPK/SE/PML/3172/2026</v>
      </c>
      <c r="G511" s="76"/>
      <c r="H511" s="56" t="str">
        <f>VLOOKUP(G511,'MITRA (REFERENSI)'!$A:$Z,16,FALSE)</f>
        <v>#N/A</v>
      </c>
      <c r="I511" s="56" t="str">
        <f>VLOOKUP(G511,'MITRA (REFERENSI)'!$A:$Z,25,FALSE)</f>
        <v>#N/A</v>
      </c>
      <c r="J511" s="55" t="str">
        <f>VLOOKUP(G511,'MITRA (REFERENSI)'!$A:$Z,26,FALSE)</f>
        <v>#N/A</v>
      </c>
      <c r="K511" s="55" t="str">
        <f>VLOOKUP(G511,'MITRA (REFERENSI)'!$A:$Z,15,FALSE)</f>
        <v>#N/A</v>
      </c>
      <c r="L511" s="55" t="str">
        <f>VLOOKUP(G511,'MITRA (REFERENSI)'!$A:$Z,15,FALSE)</f>
        <v>#N/A</v>
      </c>
      <c r="M511" s="55" t="str">
        <f>IF(B511=1,'KELAS (REFERENSI)'!M511,IF(B511=2,'KELAS (REFERENSI)'!M526,IF(B511=3,'KELAS (REFERENSI)'!M541,IF(B511=4,'KELAS (REFERENSI)'!M556,""))))</f>
        <v/>
      </c>
      <c r="N511" s="55" t="str">
        <f>IF(B511=1,'KELAS (REFERENSI)'!N511,IF(B511=2,'KELAS (REFERENSI)'!N526,IF(B511=3,'KELAS (REFERENSI)'!N541,IF(B511=4,'KELAS (REFERENSI)'!N556,""))))</f>
        <v/>
      </c>
      <c r="O511" s="55" t="str">
        <f>IF(B511=1,'KELAS (REFERENSI)'!O511,IF(B511=2,'KELAS (REFERENSI)'!O526,IF(B511=3,'KELAS (REFERENSI)'!O541,IF(B511=4,'KELAS (REFERENSI)'!O556,""))))</f>
        <v/>
      </c>
      <c r="P511" s="55" t="str">
        <f>IF(B511=1,'KELAS (REFERENSI)'!P511,IF(B511=2,'KELAS (REFERENSI)'!P526,IF(B511=3,'KELAS (REFERENSI)'!P541,IF(B511=4,'KELAS (REFERENSI)'!P556,""))))</f>
        <v/>
      </c>
      <c r="Q511" s="55" t="str">
        <f t="shared" si="4"/>
        <v>BPS Kota Jakarta Timur</v>
      </c>
      <c r="R511" s="55" t="str">
        <f t="shared" si="56"/>
        <v/>
      </c>
      <c r="S511" s="55" t="str">
        <f t="shared" ref="S511:T511" si="519">S510</f>
        <v>15 Juni sampai dengan 31 Agustus 2026</v>
      </c>
      <c r="T511" s="55" t="str">
        <f t="shared" si="519"/>
        <v>31 Agustus 2026</v>
      </c>
      <c r="U511" s="59" t="str">
        <f>VLOOKUP(G511,'MITRA (REFERENSI)'!$A:$Z,17,FALSE)</f>
        <v>#N/A</v>
      </c>
      <c r="V511" s="59" t="str">
        <f>VLOOKUP(G511,'MITRA (REFERENSI)'!$A:$Z,11,FALSE)</f>
        <v>#N/A</v>
      </c>
      <c r="W511" s="60"/>
      <c r="X511" s="76"/>
      <c r="Y511" s="63"/>
      <c r="Z511" s="62"/>
      <c r="AA511" s="63"/>
      <c r="AB511" s="62"/>
      <c r="AC511" s="62"/>
      <c r="AD511" s="62"/>
      <c r="AE511" s="62"/>
      <c r="AF511" s="62"/>
      <c r="AG511" s="72"/>
      <c r="AH511" s="72"/>
      <c r="AI511" s="72"/>
      <c r="AJ511" s="72"/>
      <c r="AK511" s="59" t="str">
        <f>VLOOKUP(G511,'MITRA (REFERENSI)'!$A:$Z,5,FALSE)</f>
        <v>#N/A</v>
      </c>
      <c r="AL511" s="59" t="str">
        <f>VLOOKUP(G511,'MITRA (REFERENSI)'!$A:$Z,13,FALSE)</f>
        <v>#N/A</v>
      </c>
      <c r="AM511" s="59" t="str">
        <f>VLOOKUP(G511,'MITRA (REFERENSI)'!$A:$Z,14,FALSE)</f>
        <v>#N/A</v>
      </c>
    </row>
    <row r="512" ht="15.75" customHeight="1">
      <c r="A512" s="53" t="s">
        <v>5574</v>
      </c>
      <c r="B512" s="77"/>
      <c r="C512" s="77"/>
      <c r="D512" s="55" t="str">
        <f t="shared" si="1"/>
        <v/>
      </c>
      <c r="E512" s="55" t="str">
        <f>VLOOKUP(D512,'KELAS (REFERENSI)'!$E$1:$J$68,6,FALSE)</f>
        <v>#N/A</v>
      </c>
      <c r="F512" s="56" t="str">
        <f t="shared" si="2"/>
        <v>PETUGAS.0511/SPK/SE/PML/3172/2026</v>
      </c>
      <c r="G512" s="76"/>
      <c r="H512" s="56" t="str">
        <f>VLOOKUP(G512,'MITRA (REFERENSI)'!$A:$Z,16,FALSE)</f>
        <v>#N/A</v>
      </c>
      <c r="I512" s="56" t="str">
        <f>VLOOKUP(G512,'MITRA (REFERENSI)'!$A:$Z,25,FALSE)</f>
        <v>#N/A</v>
      </c>
      <c r="J512" s="55" t="str">
        <f>VLOOKUP(G512,'MITRA (REFERENSI)'!$A:$Z,26,FALSE)</f>
        <v>#N/A</v>
      </c>
      <c r="K512" s="55" t="str">
        <f>VLOOKUP(G512,'MITRA (REFERENSI)'!$A:$Z,15,FALSE)</f>
        <v>#N/A</v>
      </c>
      <c r="L512" s="55" t="str">
        <f>VLOOKUP(G512,'MITRA (REFERENSI)'!$A:$Z,15,FALSE)</f>
        <v>#N/A</v>
      </c>
      <c r="M512" s="55" t="str">
        <f>IF(B512=1,'KELAS (REFERENSI)'!M512,IF(B512=2,'KELAS (REFERENSI)'!M527,IF(B512=3,'KELAS (REFERENSI)'!M542,IF(B512=4,'KELAS (REFERENSI)'!M557,""))))</f>
        <v/>
      </c>
      <c r="N512" s="55" t="str">
        <f>IF(B512=1,'KELAS (REFERENSI)'!N512,IF(B512=2,'KELAS (REFERENSI)'!N527,IF(B512=3,'KELAS (REFERENSI)'!N542,IF(B512=4,'KELAS (REFERENSI)'!N557,""))))</f>
        <v/>
      </c>
      <c r="O512" s="55" t="str">
        <f>IF(B512=1,'KELAS (REFERENSI)'!O512,IF(B512=2,'KELAS (REFERENSI)'!O527,IF(B512=3,'KELAS (REFERENSI)'!O542,IF(B512=4,'KELAS (REFERENSI)'!O557,""))))</f>
        <v/>
      </c>
      <c r="P512" s="55" t="str">
        <f>IF(B512=1,'KELAS (REFERENSI)'!P512,IF(B512=2,'KELAS (REFERENSI)'!P527,IF(B512=3,'KELAS (REFERENSI)'!P542,IF(B512=4,'KELAS (REFERENSI)'!P557,""))))</f>
        <v/>
      </c>
      <c r="Q512" s="55" t="str">
        <f t="shared" si="4"/>
        <v>BPS Kota Jakarta Timur</v>
      </c>
      <c r="R512" s="55" t="str">
        <f t="shared" si="56"/>
        <v/>
      </c>
      <c r="S512" s="55" t="str">
        <f t="shared" ref="S512:T512" si="520">S511</f>
        <v>15 Juni sampai dengan 31 Agustus 2026</v>
      </c>
      <c r="T512" s="55" t="str">
        <f t="shared" si="520"/>
        <v>31 Agustus 2026</v>
      </c>
      <c r="U512" s="59" t="str">
        <f>VLOOKUP(G512,'MITRA (REFERENSI)'!$A:$Z,17,FALSE)</f>
        <v>#N/A</v>
      </c>
      <c r="V512" s="59" t="str">
        <f>VLOOKUP(G512,'MITRA (REFERENSI)'!$A:$Z,11,FALSE)</f>
        <v>#N/A</v>
      </c>
      <c r="W512" s="60"/>
      <c r="X512" s="76"/>
      <c r="Y512" s="63"/>
      <c r="Z512" s="62"/>
      <c r="AA512" s="63"/>
      <c r="AB512" s="62"/>
      <c r="AC512" s="62"/>
      <c r="AD512" s="62"/>
      <c r="AE512" s="62"/>
      <c r="AF512" s="62"/>
      <c r="AG512" s="72"/>
      <c r="AH512" s="72"/>
      <c r="AI512" s="72"/>
      <c r="AJ512" s="72"/>
      <c r="AK512" s="59" t="str">
        <f>VLOOKUP(G512,'MITRA (REFERENSI)'!$A:$Z,5,FALSE)</f>
        <v>#N/A</v>
      </c>
      <c r="AL512" s="59" t="str">
        <f>VLOOKUP(G512,'MITRA (REFERENSI)'!$A:$Z,13,FALSE)</f>
        <v>#N/A</v>
      </c>
      <c r="AM512" s="59" t="str">
        <f>VLOOKUP(G512,'MITRA (REFERENSI)'!$A:$Z,14,FALSE)</f>
        <v>#N/A</v>
      </c>
    </row>
    <row r="513" ht="15.75" customHeight="1">
      <c r="A513" s="53" t="s">
        <v>5575</v>
      </c>
      <c r="B513" s="77"/>
      <c r="C513" s="77"/>
      <c r="D513" s="55" t="str">
        <f t="shared" si="1"/>
        <v/>
      </c>
      <c r="E513" s="55" t="str">
        <f>VLOOKUP(D513,'KELAS (REFERENSI)'!$E$1:$J$68,6,FALSE)</f>
        <v>#N/A</v>
      </c>
      <c r="F513" s="56" t="str">
        <f t="shared" si="2"/>
        <v>PETUGAS.0512/SPK/SE/PML/3172/2026</v>
      </c>
      <c r="G513" s="76"/>
      <c r="H513" s="56" t="str">
        <f>VLOOKUP(G513,'MITRA (REFERENSI)'!$A:$Z,16,FALSE)</f>
        <v>#N/A</v>
      </c>
      <c r="I513" s="56" t="str">
        <f>VLOOKUP(G513,'MITRA (REFERENSI)'!$A:$Z,25,FALSE)</f>
        <v>#N/A</v>
      </c>
      <c r="J513" s="55" t="str">
        <f>VLOOKUP(G513,'MITRA (REFERENSI)'!$A:$Z,26,FALSE)</f>
        <v>#N/A</v>
      </c>
      <c r="K513" s="55" t="str">
        <f>VLOOKUP(G513,'MITRA (REFERENSI)'!$A:$Z,15,FALSE)</f>
        <v>#N/A</v>
      </c>
      <c r="L513" s="55" t="str">
        <f>VLOOKUP(G513,'MITRA (REFERENSI)'!$A:$Z,15,FALSE)</f>
        <v>#N/A</v>
      </c>
      <c r="M513" s="55" t="str">
        <f>IF(B513=1,'KELAS (REFERENSI)'!M513,IF(B513=2,'KELAS (REFERENSI)'!M528,IF(B513=3,'KELAS (REFERENSI)'!M543,IF(B513=4,'KELAS (REFERENSI)'!M558,""))))</f>
        <v/>
      </c>
      <c r="N513" s="55" t="str">
        <f>IF(B513=1,'KELAS (REFERENSI)'!N513,IF(B513=2,'KELAS (REFERENSI)'!N528,IF(B513=3,'KELAS (REFERENSI)'!N543,IF(B513=4,'KELAS (REFERENSI)'!N558,""))))</f>
        <v/>
      </c>
      <c r="O513" s="55" t="str">
        <f>IF(B513=1,'KELAS (REFERENSI)'!O513,IF(B513=2,'KELAS (REFERENSI)'!O528,IF(B513=3,'KELAS (REFERENSI)'!O543,IF(B513=4,'KELAS (REFERENSI)'!O558,""))))</f>
        <v/>
      </c>
      <c r="P513" s="55" t="str">
        <f>IF(B513=1,'KELAS (REFERENSI)'!P513,IF(B513=2,'KELAS (REFERENSI)'!P528,IF(B513=3,'KELAS (REFERENSI)'!P543,IF(B513=4,'KELAS (REFERENSI)'!P558,""))))</f>
        <v/>
      </c>
      <c r="Q513" s="55" t="str">
        <f t="shared" si="4"/>
        <v>BPS Kota Jakarta Timur</v>
      </c>
      <c r="R513" s="55" t="str">
        <f t="shared" si="56"/>
        <v/>
      </c>
      <c r="S513" s="55" t="str">
        <f t="shared" ref="S513:T513" si="521">S512</f>
        <v>15 Juni sampai dengan 31 Agustus 2026</v>
      </c>
      <c r="T513" s="55" t="str">
        <f t="shared" si="521"/>
        <v>31 Agustus 2026</v>
      </c>
      <c r="U513" s="59" t="str">
        <f>VLOOKUP(G513,'MITRA (REFERENSI)'!$A:$Z,17,FALSE)</f>
        <v>#N/A</v>
      </c>
      <c r="V513" s="59" t="str">
        <f>VLOOKUP(G513,'MITRA (REFERENSI)'!$A:$Z,11,FALSE)</f>
        <v>#N/A</v>
      </c>
      <c r="W513" s="60"/>
      <c r="X513" s="76"/>
      <c r="Y513" s="63"/>
      <c r="Z513" s="62"/>
      <c r="AA513" s="63"/>
      <c r="AB513" s="62"/>
      <c r="AC513" s="62"/>
      <c r="AD513" s="62"/>
      <c r="AE513" s="62"/>
      <c r="AF513" s="62"/>
      <c r="AG513" s="72"/>
      <c r="AH513" s="72"/>
      <c r="AI513" s="72"/>
      <c r="AJ513" s="72"/>
      <c r="AK513" s="59" t="str">
        <f>VLOOKUP(G513,'MITRA (REFERENSI)'!$A:$Z,5,FALSE)</f>
        <v>#N/A</v>
      </c>
      <c r="AL513" s="59" t="str">
        <f>VLOOKUP(G513,'MITRA (REFERENSI)'!$A:$Z,13,FALSE)</f>
        <v>#N/A</v>
      </c>
      <c r="AM513" s="59" t="str">
        <f>VLOOKUP(G513,'MITRA (REFERENSI)'!$A:$Z,14,FALSE)</f>
        <v>#N/A</v>
      </c>
    </row>
    <row r="514" ht="15.75" customHeight="1">
      <c r="A514" s="53" t="s">
        <v>5576</v>
      </c>
      <c r="B514" s="77"/>
      <c r="C514" s="77"/>
      <c r="D514" s="55" t="str">
        <f t="shared" si="1"/>
        <v/>
      </c>
      <c r="E514" s="55" t="str">
        <f>VLOOKUP(D514,'KELAS (REFERENSI)'!$E$1:$J$68,6,FALSE)</f>
        <v>#N/A</v>
      </c>
      <c r="F514" s="56" t="str">
        <f t="shared" si="2"/>
        <v>PETUGAS.0513/SPK/SE/PML/3172/2026</v>
      </c>
      <c r="G514" s="76"/>
      <c r="H514" s="56" t="str">
        <f>VLOOKUP(G514,'MITRA (REFERENSI)'!$A:$Z,16,FALSE)</f>
        <v>#N/A</v>
      </c>
      <c r="I514" s="56" t="str">
        <f>VLOOKUP(G514,'MITRA (REFERENSI)'!$A:$Z,25,FALSE)</f>
        <v>#N/A</v>
      </c>
      <c r="J514" s="55" t="str">
        <f>VLOOKUP(G514,'MITRA (REFERENSI)'!$A:$Z,26,FALSE)</f>
        <v>#N/A</v>
      </c>
      <c r="K514" s="55" t="str">
        <f>VLOOKUP(G514,'MITRA (REFERENSI)'!$A:$Z,15,FALSE)</f>
        <v>#N/A</v>
      </c>
      <c r="L514" s="55" t="str">
        <f>VLOOKUP(G514,'MITRA (REFERENSI)'!$A:$Z,15,FALSE)</f>
        <v>#N/A</v>
      </c>
      <c r="M514" s="55" t="str">
        <f>IF(B514=1,'KELAS (REFERENSI)'!M514,IF(B514=2,'KELAS (REFERENSI)'!M529,IF(B514=3,'KELAS (REFERENSI)'!M544,IF(B514=4,'KELAS (REFERENSI)'!M559,""))))</f>
        <v/>
      </c>
      <c r="N514" s="55" t="str">
        <f>IF(B514=1,'KELAS (REFERENSI)'!N514,IF(B514=2,'KELAS (REFERENSI)'!N529,IF(B514=3,'KELAS (REFERENSI)'!N544,IF(B514=4,'KELAS (REFERENSI)'!N559,""))))</f>
        <v/>
      </c>
      <c r="O514" s="55" t="str">
        <f>IF(B514=1,'KELAS (REFERENSI)'!O514,IF(B514=2,'KELAS (REFERENSI)'!O529,IF(B514=3,'KELAS (REFERENSI)'!O544,IF(B514=4,'KELAS (REFERENSI)'!O559,""))))</f>
        <v/>
      </c>
      <c r="P514" s="55" t="str">
        <f>IF(B514=1,'KELAS (REFERENSI)'!P514,IF(B514=2,'KELAS (REFERENSI)'!P529,IF(B514=3,'KELAS (REFERENSI)'!P544,IF(B514=4,'KELAS (REFERENSI)'!P559,""))))</f>
        <v/>
      </c>
      <c r="Q514" s="55" t="str">
        <f t="shared" si="4"/>
        <v>BPS Kota Jakarta Timur</v>
      </c>
      <c r="R514" s="55" t="str">
        <f t="shared" si="56"/>
        <v/>
      </c>
      <c r="S514" s="55" t="str">
        <f t="shared" ref="S514:T514" si="522">S513</f>
        <v>15 Juni sampai dengan 31 Agustus 2026</v>
      </c>
      <c r="T514" s="55" t="str">
        <f t="shared" si="522"/>
        <v>31 Agustus 2026</v>
      </c>
      <c r="U514" s="59" t="str">
        <f>VLOOKUP(G514,'MITRA (REFERENSI)'!$A:$Z,17,FALSE)</f>
        <v>#N/A</v>
      </c>
      <c r="V514" s="59" t="str">
        <f>VLOOKUP(G514,'MITRA (REFERENSI)'!$A:$Z,11,FALSE)</f>
        <v>#N/A</v>
      </c>
      <c r="W514" s="60"/>
      <c r="X514" s="76"/>
      <c r="Y514" s="63"/>
      <c r="Z514" s="62"/>
      <c r="AA514" s="63"/>
      <c r="AB514" s="62"/>
      <c r="AC514" s="62"/>
      <c r="AD514" s="62"/>
      <c r="AE514" s="62"/>
      <c r="AF514" s="62"/>
      <c r="AG514" s="72"/>
      <c r="AH514" s="72"/>
      <c r="AI514" s="72"/>
      <c r="AJ514" s="72"/>
      <c r="AK514" s="59" t="str">
        <f>VLOOKUP(G514,'MITRA (REFERENSI)'!$A:$Z,5,FALSE)</f>
        <v>#N/A</v>
      </c>
      <c r="AL514" s="59" t="str">
        <f>VLOOKUP(G514,'MITRA (REFERENSI)'!$A:$Z,13,FALSE)</f>
        <v>#N/A</v>
      </c>
      <c r="AM514" s="59" t="str">
        <f>VLOOKUP(G514,'MITRA (REFERENSI)'!$A:$Z,14,FALSE)</f>
        <v>#N/A</v>
      </c>
    </row>
    <row r="515" ht="15.75" customHeight="1">
      <c r="A515" s="53" t="s">
        <v>5577</v>
      </c>
      <c r="B515" s="77"/>
      <c r="C515" s="77"/>
      <c r="D515" s="55" t="str">
        <f t="shared" si="1"/>
        <v/>
      </c>
      <c r="E515" s="55" t="str">
        <f>VLOOKUP(D515,'KELAS (REFERENSI)'!$E$1:$J$68,6,FALSE)</f>
        <v>#N/A</v>
      </c>
      <c r="F515" s="56" t="str">
        <f t="shared" si="2"/>
        <v>PETUGAS.0514/SPK/SE/PML/3172/2026</v>
      </c>
      <c r="G515" s="76"/>
      <c r="H515" s="56" t="str">
        <f>VLOOKUP(G515,'MITRA (REFERENSI)'!$A:$Z,16,FALSE)</f>
        <v>#N/A</v>
      </c>
      <c r="I515" s="56" t="str">
        <f>VLOOKUP(G515,'MITRA (REFERENSI)'!$A:$Z,25,FALSE)</f>
        <v>#N/A</v>
      </c>
      <c r="J515" s="55" t="str">
        <f>VLOOKUP(G515,'MITRA (REFERENSI)'!$A:$Z,26,FALSE)</f>
        <v>#N/A</v>
      </c>
      <c r="K515" s="55" t="str">
        <f>VLOOKUP(G515,'MITRA (REFERENSI)'!$A:$Z,15,FALSE)</f>
        <v>#N/A</v>
      </c>
      <c r="L515" s="55" t="str">
        <f>VLOOKUP(G515,'MITRA (REFERENSI)'!$A:$Z,15,FALSE)</f>
        <v>#N/A</v>
      </c>
      <c r="M515" s="55" t="str">
        <f>IF(B515=1,'KELAS (REFERENSI)'!M515,IF(B515=2,'KELAS (REFERENSI)'!M530,IF(B515=3,'KELAS (REFERENSI)'!M545,IF(B515=4,'KELAS (REFERENSI)'!M560,""))))</f>
        <v/>
      </c>
      <c r="N515" s="55" t="str">
        <f>IF(B515=1,'KELAS (REFERENSI)'!N515,IF(B515=2,'KELAS (REFERENSI)'!N530,IF(B515=3,'KELAS (REFERENSI)'!N545,IF(B515=4,'KELAS (REFERENSI)'!N560,""))))</f>
        <v/>
      </c>
      <c r="O515" s="55" t="str">
        <f>IF(B515=1,'KELAS (REFERENSI)'!O515,IF(B515=2,'KELAS (REFERENSI)'!O530,IF(B515=3,'KELAS (REFERENSI)'!O545,IF(B515=4,'KELAS (REFERENSI)'!O560,""))))</f>
        <v/>
      </c>
      <c r="P515" s="55" t="str">
        <f>IF(B515=1,'KELAS (REFERENSI)'!P515,IF(B515=2,'KELAS (REFERENSI)'!P530,IF(B515=3,'KELAS (REFERENSI)'!P545,IF(B515=4,'KELAS (REFERENSI)'!P560,""))))</f>
        <v/>
      </c>
      <c r="Q515" s="55" t="str">
        <f t="shared" si="4"/>
        <v>BPS Kota Jakarta Timur</v>
      </c>
      <c r="R515" s="55" t="str">
        <f t="shared" si="56"/>
        <v/>
      </c>
      <c r="S515" s="55" t="str">
        <f t="shared" ref="S515:T515" si="523">S514</f>
        <v>15 Juni sampai dengan 31 Agustus 2026</v>
      </c>
      <c r="T515" s="55" t="str">
        <f t="shared" si="523"/>
        <v>31 Agustus 2026</v>
      </c>
      <c r="U515" s="59" t="str">
        <f>VLOOKUP(G515,'MITRA (REFERENSI)'!$A:$Z,17,FALSE)</f>
        <v>#N/A</v>
      </c>
      <c r="V515" s="59" t="str">
        <f>VLOOKUP(G515,'MITRA (REFERENSI)'!$A:$Z,11,FALSE)</f>
        <v>#N/A</v>
      </c>
      <c r="W515" s="60"/>
      <c r="X515" s="76"/>
      <c r="Y515" s="63"/>
      <c r="Z515" s="62"/>
      <c r="AA515" s="63"/>
      <c r="AB515" s="62"/>
      <c r="AC515" s="62"/>
      <c r="AD515" s="62"/>
      <c r="AE515" s="62"/>
      <c r="AF515" s="62"/>
      <c r="AG515" s="72"/>
      <c r="AH515" s="72"/>
      <c r="AI515" s="72"/>
      <c r="AJ515" s="72"/>
      <c r="AK515" s="59" t="str">
        <f>VLOOKUP(G515,'MITRA (REFERENSI)'!$A:$Z,5,FALSE)</f>
        <v>#N/A</v>
      </c>
      <c r="AL515" s="59" t="str">
        <f>VLOOKUP(G515,'MITRA (REFERENSI)'!$A:$Z,13,FALSE)</f>
        <v>#N/A</v>
      </c>
      <c r="AM515" s="59" t="str">
        <f>VLOOKUP(G515,'MITRA (REFERENSI)'!$A:$Z,14,FALSE)</f>
        <v>#N/A</v>
      </c>
    </row>
    <row r="516" ht="15.75" customHeight="1">
      <c r="A516" s="53" t="s">
        <v>5578</v>
      </c>
      <c r="B516" s="77"/>
      <c r="C516" s="77"/>
      <c r="D516" s="55" t="str">
        <f t="shared" si="1"/>
        <v/>
      </c>
      <c r="E516" s="55" t="str">
        <f>VLOOKUP(D516,'KELAS (REFERENSI)'!$E$1:$J$68,6,FALSE)</f>
        <v>#N/A</v>
      </c>
      <c r="F516" s="56" t="str">
        <f t="shared" si="2"/>
        <v>PETUGAS.0515/SPK/SE/PML/3172/2026</v>
      </c>
      <c r="G516" s="76"/>
      <c r="H516" s="56" t="str">
        <f>VLOOKUP(G516,'MITRA (REFERENSI)'!$A:$Z,16,FALSE)</f>
        <v>#N/A</v>
      </c>
      <c r="I516" s="56" t="str">
        <f>VLOOKUP(G516,'MITRA (REFERENSI)'!$A:$Z,25,FALSE)</f>
        <v>#N/A</v>
      </c>
      <c r="J516" s="55" t="str">
        <f>VLOOKUP(G516,'MITRA (REFERENSI)'!$A:$Z,26,FALSE)</f>
        <v>#N/A</v>
      </c>
      <c r="K516" s="55" t="str">
        <f>VLOOKUP(G516,'MITRA (REFERENSI)'!$A:$Z,15,FALSE)</f>
        <v>#N/A</v>
      </c>
      <c r="L516" s="55" t="str">
        <f>VLOOKUP(G516,'MITRA (REFERENSI)'!$A:$Z,15,FALSE)</f>
        <v>#N/A</v>
      </c>
      <c r="M516" s="55" t="str">
        <f>IF(B516=1,'KELAS (REFERENSI)'!M516,IF(B516=2,'KELAS (REFERENSI)'!M531,IF(B516=3,'KELAS (REFERENSI)'!M546,IF(B516=4,'KELAS (REFERENSI)'!M561,""))))</f>
        <v/>
      </c>
      <c r="N516" s="55" t="str">
        <f>IF(B516=1,'KELAS (REFERENSI)'!N516,IF(B516=2,'KELAS (REFERENSI)'!N531,IF(B516=3,'KELAS (REFERENSI)'!N546,IF(B516=4,'KELAS (REFERENSI)'!N561,""))))</f>
        <v/>
      </c>
      <c r="O516" s="55" t="str">
        <f>IF(B516=1,'KELAS (REFERENSI)'!O516,IF(B516=2,'KELAS (REFERENSI)'!O531,IF(B516=3,'KELAS (REFERENSI)'!O546,IF(B516=4,'KELAS (REFERENSI)'!O561,""))))</f>
        <v/>
      </c>
      <c r="P516" s="55" t="str">
        <f>IF(B516=1,'KELAS (REFERENSI)'!P516,IF(B516=2,'KELAS (REFERENSI)'!P531,IF(B516=3,'KELAS (REFERENSI)'!P546,IF(B516=4,'KELAS (REFERENSI)'!P561,""))))</f>
        <v/>
      </c>
      <c r="Q516" s="55" t="str">
        <f t="shared" si="4"/>
        <v>BPS Kota Jakarta Timur</v>
      </c>
      <c r="R516" s="55" t="str">
        <f t="shared" si="56"/>
        <v/>
      </c>
      <c r="S516" s="55" t="str">
        <f t="shared" ref="S516:T516" si="524">S515</f>
        <v>15 Juni sampai dengan 31 Agustus 2026</v>
      </c>
      <c r="T516" s="55" t="str">
        <f t="shared" si="524"/>
        <v>31 Agustus 2026</v>
      </c>
      <c r="U516" s="59" t="str">
        <f>VLOOKUP(G516,'MITRA (REFERENSI)'!$A:$Z,17,FALSE)</f>
        <v>#N/A</v>
      </c>
      <c r="V516" s="59" t="str">
        <f>VLOOKUP(G516,'MITRA (REFERENSI)'!$A:$Z,11,FALSE)</f>
        <v>#N/A</v>
      </c>
      <c r="W516" s="60"/>
      <c r="X516" s="76"/>
      <c r="Y516" s="63"/>
      <c r="Z516" s="62"/>
      <c r="AA516" s="63"/>
      <c r="AB516" s="62"/>
      <c r="AC516" s="62"/>
      <c r="AD516" s="62"/>
      <c r="AE516" s="62"/>
      <c r="AF516" s="62"/>
      <c r="AG516" s="72"/>
      <c r="AH516" s="72"/>
      <c r="AI516" s="72"/>
      <c r="AJ516" s="72"/>
      <c r="AK516" s="59" t="str">
        <f>VLOOKUP(G516,'MITRA (REFERENSI)'!$A:$Z,5,FALSE)</f>
        <v>#N/A</v>
      </c>
      <c r="AL516" s="59" t="str">
        <f>VLOOKUP(G516,'MITRA (REFERENSI)'!$A:$Z,13,FALSE)</f>
        <v>#N/A</v>
      </c>
      <c r="AM516" s="59" t="str">
        <f>VLOOKUP(G516,'MITRA (REFERENSI)'!$A:$Z,14,FALSE)</f>
        <v>#N/A</v>
      </c>
    </row>
    <row r="517" ht="15.75" customHeight="1">
      <c r="A517" s="53" t="s">
        <v>5579</v>
      </c>
      <c r="B517" s="77"/>
      <c r="C517" s="77"/>
      <c r="D517" s="55" t="str">
        <f t="shared" si="1"/>
        <v/>
      </c>
      <c r="E517" s="55" t="str">
        <f>VLOOKUP(D517,'KELAS (REFERENSI)'!$E$1:$J$68,6,FALSE)</f>
        <v>#N/A</v>
      </c>
      <c r="F517" s="56" t="str">
        <f t="shared" si="2"/>
        <v>PETUGAS.0516/SPK/SE/PML/3172/2026</v>
      </c>
      <c r="G517" s="76"/>
      <c r="H517" s="56" t="str">
        <f>VLOOKUP(G517,'MITRA (REFERENSI)'!$A:$Z,16,FALSE)</f>
        <v>#N/A</v>
      </c>
      <c r="I517" s="56" t="str">
        <f>VLOOKUP(G517,'MITRA (REFERENSI)'!$A:$Z,25,FALSE)</f>
        <v>#N/A</v>
      </c>
      <c r="J517" s="55" t="str">
        <f>VLOOKUP(G517,'MITRA (REFERENSI)'!$A:$Z,26,FALSE)</f>
        <v>#N/A</v>
      </c>
      <c r="K517" s="55" t="str">
        <f>VLOOKUP(G517,'MITRA (REFERENSI)'!$A:$Z,15,FALSE)</f>
        <v>#N/A</v>
      </c>
      <c r="L517" s="55" t="str">
        <f>VLOOKUP(G517,'MITRA (REFERENSI)'!$A:$Z,15,FALSE)</f>
        <v>#N/A</v>
      </c>
      <c r="M517" s="55" t="str">
        <f>IF(B517=1,'KELAS (REFERENSI)'!M517,IF(B517=2,'KELAS (REFERENSI)'!M532,IF(B517=3,'KELAS (REFERENSI)'!M547,IF(B517=4,'KELAS (REFERENSI)'!M562,""))))</f>
        <v/>
      </c>
      <c r="N517" s="55" t="str">
        <f>IF(B517=1,'KELAS (REFERENSI)'!N517,IF(B517=2,'KELAS (REFERENSI)'!N532,IF(B517=3,'KELAS (REFERENSI)'!N547,IF(B517=4,'KELAS (REFERENSI)'!N562,""))))</f>
        <v/>
      </c>
      <c r="O517" s="55" t="str">
        <f>IF(B517=1,'KELAS (REFERENSI)'!O517,IF(B517=2,'KELAS (REFERENSI)'!O532,IF(B517=3,'KELAS (REFERENSI)'!O547,IF(B517=4,'KELAS (REFERENSI)'!O562,""))))</f>
        <v/>
      </c>
      <c r="P517" s="55" t="str">
        <f>IF(B517=1,'KELAS (REFERENSI)'!P517,IF(B517=2,'KELAS (REFERENSI)'!P532,IF(B517=3,'KELAS (REFERENSI)'!P547,IF(B517=4,'KELAS (REFERENSI)'!P562,""))))</f>
        <v/>
      </c>
      <c r="Q517" s="55" t="str">
        <f t="shared" si="4"/>
        <v>BPS Kota Jakarta Timur</v>
      </c>
      <c r="R517" s="55" t="str">
        <f t="shared" si="56"/>
        <v/>
      </c>
      <c r="S517" s="55" t="str">
        <f t="shared" ref="S517:T517" si="525">S516</f>
        <v>15 Juni sampai dengan 31 Agustus 2026</v>
      </c>
      <c r="T517" s="55" t="str">
        <f t="shared" si="525"/>
        <v>31 Agustus 2026</v>
      </c>
      <c r="U517" s="59" t="str">
        <f>VLOOKUP(G517,'MITRA (REFERENSI)'!$A:$Z,17,FALSE)</f>
        <v>#N/A</v>
      </c>
      <c r="V517" s="59" t="str">
        <f>VLOOKUP(G517,'MITRA (REFERENSI)'!$A:$Z,11,FALSE)</f>
        <v>#N/A</v>
      </c>
      <c r="W517" s="60"/>
      <c r="X517" s="76"/>
      <c r="Y517" s="63"/>
      <c r="Z517" s="62"/>
      <c r="AA517" s="63"/>
      <c r="AB517" s="62"/>
      <c r="AC517" s="62"/>
      <c r="AD517" s="62"/>
      <c r="AE517" s="62"/>
      <c r="AF517" s="62"/>
      <c r="AG517" s="72"/>
      <c r="AH517" s="72"/>
      <c r="AI517" s="72"/>
      <c r="AJ517" s="72"/>
      <c r="AK517" s="59" t="str">
        <f>VLOOKUP(G517,'MITRA (REFERENSI)'!$A:$Z,5,FALSE)</f>
        <v>#N/A</v>
      </c>
      <c r="AL517" s="59" t="str">
        <f>VLOOKUP(G517,'MITRA (REFERENSI)'!$A:$Z,13,FALSE)</f>
        <v>#N/A</v>
      </c>
      <c r="AM517" s="59" t="str">
        <f>VLOOKUP(G517,'MITRA (REFERENSI)'!$A:$Z,14,FALSE)</f>
        <v>#N/A</v>
      </c>
    </row>
    <row r="518" ht="15.75" customHeight="1">
      <c r="A518" s="53" t="s">
        <v>5580</v>
      </c>
      <c r="B518" s="77"/>
      <c r="C518" s="77"/>
      <c r="D518" s="55" t="str">
        <f t="shared" si="1"/>
        <v/>
      </c>
      <c r="E518" s="55" t="str">
        <f>VLOOKUP(D518,'KELAS (REFERENSI)'!$E$1:$J$68,6,FALSE)</f>
        <v>#N/A</v>
      </c>
      <c r="F518" s="56" t="str">
        <f t="shared" si="2"/>
        <v>PETUGAS.0517/SPK/SE/PML/3172/2026</v>
      </c>
      <c r="G518" s="76"/>
      <c r="H518" s="56" t="str">
        <f>VLOOKUP(G518,'MITRA (REFERENSI)'!$A:$Z,16,FALSE)</f>
        <v>#N/A</v>
      </c>
      <c r="I518" s="56" t="str">
        <f>VLOOKUP(G518,'MITRA (REFERENSI)'!$A:$Z,25,FALSE)</f>
        <v>#N/A</v>
      </c>
      <c r="J518" s="55" t="str">
        <f>VLOOKUP(G518,'MITRA (REFERENSI)'!$A:$Z,26,FALSE)</f>
        <v>#N/A</v>
      </c>
      <c r="K518" s="55" t="str">
        <f>VLOOKUP(G518,'MITRA (REFERENSI)'!$A:$Z,15,FALSE)</f>
        <v>#N/A</v>
      </c>
      <c r="L518" s="55" t="str">
        <f>VLOOKUP(G518,'MITRA (REFERENSI)'!$A:$Z,15,FALSE)</f>
        <v>#N/A</v>
      </c>
      <c r="M518" s="55" t="str">
        <f>IF(B518=1,'KELAS (REFERENSI)'!M518,IF(B518=2,'KELAS (REFERENSI)'!M533,IF(B518=3,'KELAS (REFERENSI)'!M548,IF(B518=4,'KELAS (REFERENSI)'!M563,""))))</f>
        <v/>
      </c>
      <c r="N518" s="55" t="str">
        <f>IF(B518=1,'KELAS (REFERENSI)'!N518,IF(B518=2,'KELAS (REFERENSI)'!N533,IF(B518=3,'KELAS (REFERENSI)'!N548,IF(B518=4,'KELAS (REFERENSI)'!N563,""))))</f>
        <v/>
      </c>
      <c r="O518" s="55" t="str">
        <f>IF(B518=1,'KELAS (REFERENSI)'!O518,IF(B518=2,'KELAS (REFERENSI)'!O533,IF(B518=3,'KELAS (REFERENSI)'!O548,IF(B518=4,'KELAS (REFERENSI)'!O563,""))))</f>
        <v/>
      </c>
      <c r="P518" s="55" t="str">
        <f>IF(B518=1,'KELAS (REFERENSI)'!P518,IF(B518=2,'KELAS (REFERENSI)'!P533,IF(B518=3,'KELAS (REFERENSI)'!P548,IF(B518=4,'KELAS (REFERENSI)'!P563,""))))</f>
        <v/>
      </c>
      <c r="Q518" s="55" t="str">
        <f t="shared" si="4"/>
        <v>BPS Kota Jakarta Timur</v>
      </c>
      <c r="R518" s="55" t="str">
        <f t="shared" si="56"/>
        <v/>
      </c>
      <c r="S518" s="55" t="str">
        <f t="shared" ref="S518:T518" si="526">S517</f>
        <v>15 Juni sampai dengan 31 Agustus 2026</v>
      </c>
      <c r="T518" s="55" t="str">
        <f t="shared" si="526"/>
        <v>31 Agustus 2026</v>
      </c>
      <c r="U518" s="59" t="str">
        <f>VLOOKUP(G518,'MITRA (REFERENSI)'!$A:$Z,17,FALSE)</f>
        <v>#N/A</v>
      </c>
      <c r="V518" s="59" t="str">
        <f>VLOOKUP(G518,'MITRA (REFERENSI)'!$A:$Z,11,FALSE)</f>
        <v>#N/A</v>
      </c>
      <c r="W518" s="60"/>
      <c r="X518" s="76"/>
      <c r="Y518" s="63"/>
      <c r="Z518" s="62"/>
      <c r="AA518" s="63"/>
      <c r="AB518" s="62"/>
      <c r="AC518" s="62"/>
      <c r="AD518" s="62"/>
      <c r="AE518" s="62"/>
      <c r="AF518" s="62"/>
      <c r="AG518" s="72"/>
      <c r="AH518" s="72"/>
      <c r="AI518" s="72"/>
      <c r="AJ518" s="72"/>
      <c r="AK518" s="59" t="str">
        <f>VLOOKUP(G518,'MITRA (REFERENSI)'!$A:$Z,5,FALSE)</f>
        <v>#N/A</v>
      </c>
      <c r="AL518" s="59" t="str">
        <f>VLOOKUP(G518,'MITRA (REFERENSI)'!$A:$Z,13,FALSE)</f>
        <v>#N/A</v>
      </c>
      <c r="AM518" s="59" t="str">
        <f>VLOOKUP(G518,'MITRA (REFERENSI)'!$A:$Z,14,FALSE)</f>
        <v>#N/A</v>
      </c>
    </row>
    <row r="519" ht="15.75" customHeight="1">
      <c r="A519" s="53" t="s">
        <v>5581</v>
      </c>
      <c r="B519" s="77"/>
      <c r="C519" s="77"/>
      <c r="D519" s="55" t="str">
        <f t="shared" si="1"/>
        <v/>
      </c>
      <c r="E519" s="55" t="str">
        <f>VLOOKUP(D519,'KELAS (REFERENSI)'!$E$1:$J$68,6,FALSE)</f>
        <v>#N/A</v>
      </c>
      <c r="F519" s="56" t="str">
        <f t="shared" si="2"/>
        <v>PETUGAS.0518/SPK/SE/PML/3172/2026</v>
      </c>
      <c r="G519" s="76"/>
      <c r="H519" s="56" t="str">
        <f>VLOOKUP(G519,'MITRA (REFERENSI)'!$A:$Z,16,FALSE)</f>
        <v>#N/A</v>
      </c>
      <c r="I519" s="56" t="str">
        <f>VLOOKUP(G519,'MITRA (REFERENSI)'!$A:$Z,25,FALSE)</f>
        <v>#N/A</v>
      </c>
      <c r="J519" s="55" t="str">
        <f>VLOOKUP(G519,'MITRA (REFERENSI)'!$A:$Z,26,FALSE)</f>
        <v>#N/A</v>
      </c>
      <c r="K519" s="55" t="str">
        <f>VLOOKUP(G519,'MITRA (REFERENSI)'!$A:$Z,15,FALSE)</f>
        <v>#N/A</v>
      </c>
      <c r="L519" s="55" t="str">
        <f>VLOOKUP(G519,'MITRA (REFERENSI)'!$A:$Z,15,FALSE)</f>
        <v>#N/A</v>
      </c>
      <c r="M519" s="55" t="str">
        <f>IF(B519=1,'KELAS (REFERENSI)'!M519,IF(B519=2,'KELAS (REFERENSI)'!M534,IF(B519=3,'KELAS (REFERENSI)'!M549,IF(B519=4,'KELAS (REFERENSI)'!M564,""))))</f>
        <v/>
      </c>
      <c r="N519" s="55" t="str">
        <f>IF(B519=1,'KELAS (REFERENSI)'!N519,IF(B519=2,'KELAS (REFERENSI)'!N534,IF(B519=3,'KELAS (REFERENSI)'!N549,IF(B519=4,'KELAS (REFERENSI)'!N564,""))))</f>
        <v/>
      </c>
      <c r="O519" s="55" t="str">
        <f>IF(B519=1,'KELAS (REFERENSI)'!O519,IF(B519=2,'KELAS (REFERENSI)'!O534,IF(B519=3,'KELAS (REFERENSI)'!O549,IF(B519=4,'KELAS (REFERENSI)'!O564,""))))</f>
        <v/>
      </c>
      <c r="P519" s="55" t="str">
        <f>IF(B519=1,'KELAS (REFERENSI)'!P519,IF(B519=2,'KELAS (REFERENSI)'!P534,IF(B519=3,'KELAS (REFERENSI)'!P549,IF(B519=4,'KELAS (REFERENSI)'!P564,""))))</f>
        <v/>
      </c>
      <c r="Q519" s="55" t="str">
        <f t="shared" si="4"/>
        <v>BPS Kota Jakarta Timur</v>
      </c>
      <c r="R519" s="55" t="str">
        <f t="shared" si="56"/>
        <v/>
      </c>
      <c r="S519" s="55" t="str">
        <f t="shared" ref="S519:T519" si="527">S518</f>
        <v>15 Juni sampai dengan 31 Agustus 2026</v>
      </c>
      <c r="T519" s="55" t="str">
        <f t="shared" si="527"/>
        <v>31 Agustus 2026</v>
      </c>
      <c r="U519" s="59" t="str">
        <f>VLOOKUP(G519,'MITRA (REFERENSI)'!$A:$Z,17,FALSE)</f>
        <v>#N/A</v>
      </c>
      <c r="V519" s="59" t="str">
        <f>VLOOKUP(G519,'MITRA (REFERENSI)'!$A:$Z,11,FALSE)</f>
        <v>#N/A</v>
      </c>
      <c r="W519" s="60"/>
      <c r="X519" s="76"/>
      <c r="Y519" s="63"/>
      <c r="Z519" s="62"/>
      <c r="AA519" s="63"/>
      <c r="AB519" s="62"/>
      <c r="AC519" s="62"/>
      <c r="AD519" s="62"/>
      <c r="AE519" s="62"/>
      <c r="AF519" s="62"/>
      <c r="AG519" s="72"/>
      <c r="AH519" s="72"/>
      <c r="AI519" s="72"/>
      <c r="AJ519" s="72"/>
      <c r="AK519" s="59" t="str">
        <f>VLOOKUP(G519,'MITRA (REFERENSI)'!$A:$Z,5,FALSE)</f>
        <v>#N/A</v>
      </c>
      <c r="AL519" s="59" t="str">
        <f>VLOOKUP(G519,'MITRA (REFERENSI)'!$A:$Z,13,FALSE)</f>
        <v>#N/A</v>
      </c>
      <c r="AM519" s="59" t="str">
        <f>VLOOKUP(G519,'MITRA (REFERENSI)'!$A:$Z,14,FALSE)</f>
        <v>#N/A</v>
      </c>
    </row>
    <row r="520" ht="15.75" customHeight="1">
      <c r="A520" s="53" t="s">
        <v>5582</v>
      </c>
      <c r="B520" s="77"/>
      <c r="C520" s="77"/>
      <c r="D520" s="55" t="str">
        <f t="shared" si="1"/>
        <v/>
      </c>
      <c r="E520" s="55" t="str">
        <f>VLOOKUP(D520,'KELAS (REFERENSI)'!$E$1:$J$68,6,FALSE)</f>
        <v>#N/A</v>
      </c>
      <c r="F520" s="56" t="str">
        <f t="shared" si="2"/>
        <v>PETUGAS.0519/SPK/SE/PML/3172/2026</v>
      </c>
      <c r="G520" s="76"/>
      <c r="H520" s="56" t="str">
        <f>VLOOKUP(G520,'MITRA (REFERENSI)'!$A:$Z,16,FALSE)</f>
        <v>#N/A</v>
      </c>
      <c r="I520" s="56" t="str">
        <f>VLOOKUP(G520,'MITRA (REFERENSI)'!$A:$Z,25,FALSE)</f>
        <v>#N/A</v>
      </c>
      <c r="J520" s="55" t="str">
        <f>VLOOKUP(G520,'MITRA (REFERENSI)'!$A:$Z,26,FALSE)</f>
        <v>#N/A</v>
      </c>
      <c r="K520" s="55" t="str">
        <f>VLOOKUP(G520,'MITRA (REFERENSI)'!$A:$Z,15,FALSE)</f>
        <v>#N/A</v>
      </c>
      <c r="L520" s="55" t="str">
        <f>VLOOKUP(G520,'MITRA (REFERENSI)'!$A:$Z,15,FALSE)</f>
        <v>#N/A</v>
      </c>
      <c r="M520" s="55" t="str">
        <f>IF(B520=1,'KELAS (REFERENSI)'!M520,IF(B520=2,'KELAS (REFERENSI)'!M535,IF(B520=3,'KELAS (REFERENSI)'!M550,IF(B520=4,'KELAS (REFERENSI)'!M565,""))))</f>
        <v/>
      </c>
      <c r="N520" s="55" t="str">
        <f>IF(B520=1,'KELAS (REFERENSI)'!N520,IF(B520=2,'KELAS (REFERENSI)'!N535,IF(B520=3,'KELAS (REFERENSI)'!N550,IF(B520=4,'KELAS (REFERENSI)'!N565,""))))</f>
        <v/>
      </c>
      <c r="O520" s="55" t="str">
        <f>IF(B520=1,'KELAS (REFERENSI)'!O520,IF(B520=2,'KELAS (REFERENSI)'!O535,IF(B520=3,'KELAS (REFERENSI)'!O550,IF(B520=4,'KELAS (REFERENSI)'!O565,""))))</f>
        <v/>
      </c>
      <c r="P520" s="55" t="str">
        <f>IF(B520=1,'KELAS (REFERENSI)'!P520,IF(B520=2,'KELAS (REFERENSI)'!P535,IF(B520=3,'KELAS (REFERENSI)'!P550,IF(B520=4,'KELAS (REFERENSI)'!P565,""))))</f>
        <v/>
      </c>
      <c r="Q520" s="55" t="str">
        <f t="shared" si="4"/>
        <v>BPS Kota Jakarta Timur</v>
      </c>
      <c r="R520" s="55" t="str">
        <f t="shared" si="56"/>
        <v/>
      </c>
      <c r="S520" s="55" t="str">
        <f t="shared" ref="S520:T520" si="528">S519</f>
        <v>15 Juni sampai dengan 31 Agustus 2026</v>
      </c>
      <c r="T520" s="55" t="str">
        <f t="shared" si="528"/>
        <v>31 Agustus 2026</v>
      </c>
      <c r="U520" s="59" t="str">
        <f>VLOOKUP(G520,'MITRA (REFERENSI)'!$A:$Z,17,FALSE)</f>
        <v>#N/A</v>
      </c>
      <c r="V520" s="59" t="str">
        <f>VLOOKUP(G520,'MITRA (REFERENSI)'!$A:$Z,11,FALSE)</f>
        <v>#N/A</v>
      </c>
      <c r="W520" s="60"/>
      <c r="X520" s="76"/>
      <c r="Y520" s="63"/>
      <c r="Z520" s="62"/>
      <c r="AA520" s="63"/>
      <c r="AB520" s="62"/>
      <c r="AC520" s="62"/>
      <c r="AD520" s="62"/>
      <c r="AE520" s="62"/>
      <c r="AF520" s="62"/>
      <c r="AG520" s="72"/>
      <c r="AH520" s="72"/>
      <c r="AI520" s="72"/>
      <c r="AJ520" s="72"/>
      <c r="AK520" s="59" t="str">
        <f>VLOOKUP(G520,'MITRA (REFERENSI)'!$A:$Z,5,FALSE)</f>
        <v>#N/A</v>
      </c>
      <c r="AL520" s="59" t="str">
        <f>VLOOKUP(G520,'MITRA (REFERENSI)'!$A:$Z,13,FALSE)</f>
        <v>#N/A</v>
      </c>
      <c r="AM520" s="59" t="str">
        <f>VLOOKUP(G520,'MITRA (REFERENSI)'!$A:$Z,14,FALSE)</f>
        <v>#N/A</v>
      </c>
    </row>
    <row r="521" ht="15.75" customHeight="1">
      <c r="A521" s="53" t="s">
        <v>5583</v>
      </c>
      <c r="B521" s="77"/>
      <c r="C521" s="77"/>
      <c r="D521" s="55" t="str">
        <f t="shared" si="1"/>
        <v/>
      </c>
      <c r="E521" s="55" t="str">
        <f>VLOOKUP(D521,'KELAS (REFERENSI)'!$E$1:$J$68,6,FALSE)</f>
        <v>#N/A</v>
      </c>
      <c r="F521" s="56" t="str">
        <f t="shared" si="2"/>
        <v>PETUGAS.0520/SPK/SE/PML/3172/2026</v>
      </c>
      <c r="G521" s="76"/>
      <c r="H521" s="56" t="str">
        <f>VLOOKUP(G521,'MITRA (REFERENSI)'!$A:$Z,16,FALSE)</f>
        <v>#N/A</v>
      </c>
      <c r="I521" s="56" t="str">
        <f>VLOOKUP(G521,'MITRA (REFERENSI)'!$A:$Z,25,FALSE)</f>
        <v>#N/A</v>
      </c>
      <c r="J521" s="55" t="str">
        <f>VLOOKUP(G521,'MITRA (REFERENSI)'!$A:$Z,26,FALSE)</f>
        <v>#N/A</v>
      </c>
      <c r="K521" s="55" t="str">
        <f>VLOOKUP(G521,'MITRA (REFERENSI)'!$A:$Z,15,FALSE)</f>
        <v>#N/A</v>
      </c>
      <c r="L521" s="55" t="str">
        <f>VLOOKUP(G521,'MITRA (REFERENSI)'!$A:$Z,15,FALSE)</f>
        <v>#N/A</v>
      </c>
      <c r="M521" s="55" t="str">
        <f>IF(B521=1,'KELAS (REFERENSI)'!M521,IF(B521=2,'KELAS (REFERENSI)'!M536,IF(B521=3,'KELAS (REFERENSI)'!M551,IF(B521=4,'KELAS (REFERENSI)'!M566,""))))</f>
        <v/>
      </c>
      <c r="N521" s="55" t="str">
        <f>IF(B521=1,'KELAS (REFERENSI)'!N521,IF(B521=2,'KELAS (REFERENSI)'!N536,IF(B521=3,'KELAS (REFERENSI)'!N551,IF(B521=4,'KELAS (REFERENSI)'!N566,""))))</f>
        <v/>
      </c>
      <c r="O521" s="55" t="str">
        <f>IF(B521=1,'KELAS (REFERENSI)'!O521,IF(B521=2,'KELAS (REFERENSI)'!O536,IF(B521=3,'KELAS (REFERENSI)'!O551,IF(B521=4,'KELAS (REFERENSI)'!O566,""))))</f>
        <v/>
      </c>
      <c r="P521" s="55" t="str">
        <f>IF(B521=1,'KELAS (REFERENSI)'!P521,IF(B521=2,'KELAS (REFERENSI)'!P536,IF(B521=3,'KELAS (REFERENSI)'!P551,IF(B521=4,'KELAS (REFERENSI)'!P566,""))))</f>
        <v/>
      </c>
      <c r="Q521" s="55" t="str">
        <f t="shared" si="4"/>
        <v>BPS Kota Jakarta Timur</v>
      </c>
      <c r="R521" s="55" t="str">
        <f t="shared" si="56"/>
        <v/>
      </c>
      <c r="S521" s="55" t="str">
        <f t="shared" ref="S521:T521" si="529">S520</f>
        <v>15 Juni sampai dengan 31 Agustus 2026</v>
      </c>
      <c r="T521" s="55" t="str">
        <f t="shared" si="529"/>
        <v>31 Agustus 2026</v>
      </c>
      <c r="U521" s="59" t="str">
        <f>VLOOKUP(G521,'MITRA (REFERENSI)'!$A:$Z,17,FALSE)</f>
        <v>#N/A</v>
      </c>
      <c r="V521" s="59" t="str">
        <f>VLOOKUP(G521,'MITRA (REFERENSI)'!$A:$Z,11,FALSE)</f>
        <v>#N/A</v>
      </c>
      <c r="W521" s="60"/>
      <c r="X521" s="76"/>
      <c r="Y521" s="63"/>
      <c r="Z521" s="62"/>
      <c r="AA521" s="63"/>
      <c r="AB521" s="62"/>
      <c r="AC521" s="62"/>
      <c r="AD521" s="62"/>
      <c r="AE521" s="62"/>
      <c r="AF521" s="62"/>
      <c r="AG521" s="72"/>
      <c r="AH521" s="72"/>
      <c r="AI521" s="72"/>
      <c r="AJ521" s="72"/>
      <c r="AK521" s="59" t="str">
        <f>VLOOKUP(G521,'MITRA (REFERENSI)'!$A:$Z,5,FALSE)</f>
        <v>#N/A</v>
      </c>
      <c r="AL521" s="59" t="str">
        <f>VLOOKUP(G521,'MITRA (REFERENSI)'!$A:$Z,13,FALSE)</f>
        <v>#N/A</v>
      </c>
      <c r="AM521" s="59" t="str">
        <f>VLOOKUP(G521,'MITRA (REFERENSI)'!$A:$Z,14,FALSE)</f>
        <v>#N/A</v>
      </c>
    </row>
    <row r="522" ht="15.75" customHeight="1">
      <c r="A522" s="53" t="s">
        <v>5584</v>
      </c>
      <c r="B522" s="77"/>
      <c r="C522" s="77"/>
      <c r="D522" s="55" t="str">
        <f t="shared" si="1"/>
        <v/>
      </c>
      <c r="E522" s="55" t="str">
        <f>VLOOKUP(D522,'KELAS (REFERENSI)'!$E$1:$J$68,6,FALSE)</f>
        <v>#N/A</v>
      </c>
      <c r="F522" s="56" t="str">
        <f t="shared" si="2"/>
        <v>PETUGAS.0521/SPK/SE/PML/3172/2026</v>
      </c>
      <c r="G522" s="76"/>
      <c r="H522" s="56" t="str">
        <f>VLOOKUP(G522,'MITRA (REFERENSI)'!$A:$Z,16,FALSE)</f>
        <v>#N/A</v>
      </c>
      <c r="I522" s="56" t="str">
        <f>VLOOKUP(G522,'MITRA (REFERENSI)'!$A:$Z,25,FALSE)</f>
        <v>#N/A</v>
      </c>
      <c r="J522" s="55" t="str">
        <f>VLOOKUP(G522,'MITRA (REFERENSI)'!$A:$Z,26,FALSE)</f>
        <v>#N/A</v>
      </c>
      <c r="K522" s="55" t="str">
        <f>VLOOKUP(G522,'MITRA (REFERENSI)'!$A:$Z,15,FALSE)</f>
        <v>#N/A</v>
      </c>
      <c r="L522" s="55" t="str">
        <f>VLOOKUP(G522,'MITRA (REFERENSI)'!$A:$Z,15,FALSE)</f>
        <v>#N/A</v>
      </c>
      <c r="M522" s="55" t="str">
        <f>IF(B522=1,'KELAS (REFERENSI)'!M522,IF(B522=2,'KELAS (REFERENSI)'!M537,IF(B522=3,'KELAS (REFERENSI)'!M552,IF(B522=4,'KELAS (REFERENSI)'!M567,""))))</f>
        <v/>
      </c>
      <c r="N522" s="55" t="str">
        <f>IF(B522=1,'KELAS (REFERENSI)'!N522,IF(B522=2,'KELAS (REFERENSI)'!N537,IF(B522=3,'KELAS (REFERENSI)'!N552,IF(B522=4,'KELAS (REFERENSI)'!N567,""))))</f>
        <v/>
      </c>
      <c r="O522" s="55" t="str">
        <f>IF(B522=1,'KELAS (REFERENSI)'!O522,IF(B522=2,'KELAS (REFERENSI)'!O537,IF(B522=3,'KELAS (REFERENSI)'!O552,IF(B522=4,'KELAS (REFERENSI)'!O567,""))))</f>
        <v/>
      </c>
      <c r="P522" s="55" t="str">
        <f>IF(B522=1,'KELAS (REFERENSI)'!P522,IF(B522=2,'KELAS (REFERENSI)'!P537,IF(B522=3,'KELAS (REFERENSI)'!P552,IF(B522=4,'KELAS (REFERENSI)'!P567,""))))</f>
        <v/>
      </c>
      <c r="Q522" s="55" t="str">
        <f t="shared" si="4"/>
        <v>BPS Kota Jakarta Timur</v>
      </c>
      <c r="R522" s="55" t="str">
        <f t="shared" si="56"/>
        <v/>
      </c>
      <c r="S522" s="55" t="str">
        <f t="shared" ref="S522:T522" si="530">S521</f>
        <v>15 Juni sampai dengan 31 Agustus 2026</v>
      </c>
      <c r="T522" s="55" t="str">
        <f t="shared" si="530"/>
        <v>31 Agustus 2026</v>
      </c>
      <c r="U522" s="59" t="str">
        <f>VLOOKUP(G522,'MITRA (REFERENSI)'!$A:$Z,17,FALSE)</f>
        <v>#N/A</v>
      </c>
      <c r="V522" s="59" t="str">
        <f>VLOOKUP(G522,'MITRA (REFERENSI)'!$A:$Z,11,FALSE)</f>
        <v>#N/A</v>
      </c>
      <c r="W522" s="60"/>
      <c r="X522" s="76"/>
      <c r="Y522" s="63"/>
      <c r="Z522" s="62"/>
      <c r="AA522" s="63"/>
      <c r="AB522" s="62"/>
      <c r="AC522" s="62"/>
      <c r="AD522" s="62"/>
      <c r="AE522" s="62"/>
      <c r="AF522" s="62"/>
      <c r="AG522" s="72"/>
      <c r="AH522" s="72"/>
      <c r="AI522" s="72"/>
      <c r="AJ522" s="72"/>
      <c r="AK522" s="59" t="str">
        <f>VLOOKUP(G522,'MITRA (REFERENSI)'!$A:$Z,5,FALSE)</f>
        <v>#N/A</v>
      </c>
      <c r="AL522" s="59" t="str">
        <f>VLOOKUP(G522,'MITRA (REFERENSI)'!$A:$Z,13,FALSE)</f>
        <v>#N/A</v>
      </c>
      <c r="AM522" s="59" t="str">
        <f>VLOOKUP(G522,'MITRA (REFERENSI)'!$A:$Z,14,FALSE)</f>
        <v>#N/A</v>
      </c>
    </row>
    <row r="523" ht="15.75" customHeight="1">
      <c r="A523" s="53" t="s">
        <v>5585</v>
      </c>
      <c r="B523" s="77"/>
      <c r="C523" s="77"/>
      <c r="D523" s="55" t="str">
        <f t="shared" si="1"/>
        <v/>
      </c>
      <c r="E523" s="55" t="str">
        <f>VLOOKUP(D523,'KELAS (REFERENSI)'!$E$1:$J$68,6,FALSE)</f>
        <v>#N/A</v>
      </c>
      <c r="F523" s="56" t="str">
        <f t="shared" si="2"/>
        <v>PETUGAS.0522/SPK/SE/PML/3172/2026</v>
      </c>
      <c r="G523" s="76"/>
      <c r="H523" s="56" t="str">
        <f>VLOOKUP(G523,'MITRA (REFERENSI)'!$A:$Z,16,FALSE)</f>
        <v>#N/A</v>
      </c>
      <c r="I523" s="56" t="str">
        <f>VLOOKUP(G523,'MITRA (REFERENSI)'!$A:$Z,25,FALSE)</f>
        <v>#N/A</v>
      </c>
      <c r="J523" s="55" t="str">
        <f>VLOOKUP(G523,'MITRA (REFERENSI)'!$A:$Z,26,FALSE)</f>
        <v>#N/A</v>
      </c>
      <c r="K523" s="55" t="str">
        <f>VLOOKUP(G523,'MITRA (REFERENSI)'!$A:$Z,15,FALSE)</f>
        <v>#N/A</v>
      </c>
      <c r="L523" s="55" t="str">
        <f>VLOOKUP(G523,'MITRA (REFERENSI)'!$A:$Z,15,FALSE)</f>
        <v>#N/A</v>
      </c>
      <c r="M523" s="55" t="str">
        <f>IF(B523=1,'KELAS (REFERENSI)'!M523,IF(B523=2,'KELAS (REFERENSI)'!M538,IF(B523=3,'KELAS (REFERENSI)'!M553,IF(B523=4,'KELAS (REFERENSI)'!M568,""))))</f>
        <v/>
      </c>
      <c r="N523" s="55" t="str">
        <f>IF(B523=1,'KELAS (REFERENSI)'!N523,IF(B523=2,'KELAS (REFERENSI)'!N538,IF(B523=3,'KELAS (REFERENSI)'!N553,IF(B523=4,'KELAS (REFERENSI)'!N568,""))))</f>
        <v/>
      </c>
      <c r="O523" s="55" t="str">
        <f>IF(B523=1,'KELAS (REFERENSI)'!O523,IF(B523=2,'KELAS (REFERENSI)'!O538,IF(B523=3,'KELAS (REFERENSI)'!O553,IF(B523=4,'KELAS (REFERENSI)'!O568,""))))</f>
        <v/>
      </c>
      <c r="P523" s="55" t="str">
        <f>IF(B523=1,'KELAS (REFERENSI)'!P523,IF(B523=2,'KELAS (REFERENSI)'!P538,IF(B523=3,'KELAS (REFERENSI)'!P553,IF(B523=4,'KELAS (REFERENSI)'!P568,""))))</f>
        <v/>
      </c>
      <c r="Q523" s="55" t="str">
        <f t="shared" si="4"/>
        <v>BPS Kota Jakarta Timur</v>
      </c>
      <c r="R523" s="55" t="str">
        <f t="shared" si="56"/>
        <v/>
      </c>
      <c r="S523" s="55" t="str">
        <f t="shared" ref="S523:T523" si="531">S522</f>
        <v>15 Juni sampai dengan 31 Agustus 2026</v>
      </c>
      <c r="T523" s="55" t="str">
        <f t="shared" si="531"/>
        <v>31 Agustus 2026</v>
      </c>
      <c r="U523" s="59" t="str">
        <f>VLOOKUP(G523,'MITRA (REFERENSI)'!$A:$Z,17,FALSE)</f>
        <v>#N/A</v>
      </c>
      <c r="V523" s="59" t="str">
        <f>VLOOKUP(G523,'MITRA (REFERENSI)'!$A:$Z,11,FALSE)</f>
        <v>#N/A</v>
      </c>
      <c r="W523" s="60"/>
      <c r="X523" s="76"/>
      <c r="Y523" s="63"/>
      <c r="Z523" s="62"/>
      <c r="AA523" s="63"/>
      <c r="AB523" s="62"/>
      <c r="AC523" s="62"/>
      <c r="AD523" s="62"/>
      <c r="AE523" s="62"/>
      <c r="AF523" s="62"/>
      <c r="AG523" s="72"/>
      <c r="AH523" s="72"/>
      <c r="AI523" s="72"/>
      <c r="AJ523" s="72"/>
      <c r="AK523" s="59" t="str">
        <f>VLOOKUP(G523,'MITRA (REFERENSI)'!$A:$Z,5,FALSE)</f>
        <v>#N/A</v>
      </c>
      <c r="AL523" s="59" t="str">
        <f>VLOOKUP(G523,'MITRA (REFERENSI)'!$A:$Z,13,FALSE)</f>
        <v>#N/A</v>
      </c>
      <c r="AM523" s="59" t="str">
        <f>VLOOKUP(G523,'MITRA (REFERENSI)'!$A:$Z,14,FALSE)</f>
        <v>#N/A</v>
      </c>
    </row>
    <row r="524" ht="15.75" customHeight="1">
      <c r="A524" s="53" t="s">
        <v>5586</v>
      </c>
      <c r="B524" s="77"/>
      <c r="C524" s="77"/>
      <c r="D524" s="55" t="str">
        <f t="shared" si="1"/>
        <v/>
      </c>
      <c r="E524" s="55" t="str">
        <f>VLOOKUP(D524,'KELAS (REFERENSI)'!$E$1:$J$68,6,FALSE)</f>
        <v>#N/A</v>
      </c>
      <c r="F524" s="56" t="str">
        <f t="shared" si="2"/>
        <v>PETUGAS.0523/SPK/SE/PML/3172/2026</v>
      </c>
      <c r="G524" s="76"/>
      <c r="H524" s="56" t="str">
        <f>VLOOKUP(G524,'MITRA (REFERENSI)'!$A:$Z,16,FALSE)</f>
        <v>#N/A</v>
      </c>
      <c r="I524" s="56" t="str">
        <f>VLOOKUP(G524,'MITRA (REFERENSI)'!$A:$Z,25,FALSE)</f>
        <v>#N/A</v>
      </c>
      <c r="J524" s="55" t="str">
        <f>VLOOKUP(G524,'MITRA (REFERENSI)'!$A:$Z,26,FALSE)</f>
        <v>#N/A</v>
      </c>
      <c r="K524" s="55" t="str">
        <f>VLOOKUP(G524,'MITRA (REFERENSI)'!$A:$Z,15,FALSE)</f>
        <v>#N/A</v>
      </c>
      <c r="L524" s="55" t="str">
        <f>VLOOKUP(G524,'MITRA (REFERENSI)'!$A:$Z,15,FALSE)</f>
        <v>#N/A</v>
      </c>
      <c r="M524" s="55" t="str">
        <f>IF(B524=1,'KELAS (REFERENSI)'!M524,IF(B524=2,'KELAS (REFERENSI)'!M539,IF(B524=3,'KELAS (REFERENSI)'!M554,IF(B524=4,'KELAS (REFERENSI)'!M569,""))))</f>
        <v/>
      </c>
      <c r="N524" s="55" t="str">
        <f>IF(B524=1,'KELAS (REFERENSI)'!N524,IF(B524=2,'KELAS (REFERENSI)'!N539,IF(B524=3,'KELAS (REFERENSI)'!N554,IF(B524=4,'KELAS (REFERENSI)'!N569,""))))</f>
        <v/>
      </c>
      <c r="O524" s="55" t="str">
        <f>IF(B524=1,'KELAS (REFERENSI)'!O524,IF(B524=2,'KELAS (REFERENSI)'!O539,IF(B524=3,'KELAS (REFERENSI)'!O554,IF(B524=4,'KELAS (REFERENSI)'!O569,""))))</f>
        <v/>
      </c>
      <c r="P524" s="55" t="str">
        <f>IF(B524=1,'KELAS (REFERENSI)'!P524,IF(B524=2,'KELAS (REFERENSI)'!P539,IF(B524=3,'KELAS (REFERENSI)'!P554,IF(B524=4,'KELAS (REFERENSI)'!P569,""))))</f>
        <v/>
      </c>
      <c r="Q524" s="55" t="str">
        <f t="shared" si="4"/>
        <v>BPS Kota Jakarta Timur</v>
      </c>
      <c r="R524" s="55" t="str">
        <f t="shared" si="56"/>
        <v/>
      </c>
      <c r="S524" s="55" t="str">
        <f t="shared" ref="S524:T524" si="532">S523</f>
        <v>15 Juni sampai dengan 31 Agustus 2026</v>
      </c>
      <c r="T524" s="55" t="str">
        <f t="shared" si="532"/>
        <v>31 Agustus 2026</v>
      </c>
      <c r="U524" s="59" t="str">
        <f>VLOOKUP(G524,'MITRA (REFERENSI)'!$A:$Z,17,FALSE)</f>
        <v>#N/A</v>
      </c>
      <c r="V524" s="59" t="str">
        <f>VLOOKUP(G524,'MITRA (REFERENSI)'!$A:$Z,11,FALSE)</f>
        <v>#N/A</v>
      </c>
      <c r="W524" s="60"/>
      <c r="X524" s="76"/>
      <c r="Y524" s="63"/>
      <c r="Z524" s="62"/>
      <c r="AA524" s="63"/>
      <c r="AB524" s="62"/>
      <c r="AC524" s="62"/>
      <c r="AD524" s="62"/>
      <c r="AE524" s="62"/>
      <c r="AF524" s="62"/>
      <c r="AG524" s="72"/>
      <c r="AH524" s="72"/>
      <c r="AI524" s="72"/>
      <c r="AJ524" s="72"/>
      <c r="AK524" s="59" t="str">
        <f>VLOOKUP(G524,'MITRA (REFERENSI)'!$A:$Z,5,FALSE)</f>
        <v>#N/A</v>
      </c>
      <c r="AL524" s="59" t="str">
        <f>VLOOKUP(G524,'MITRA (REFERENSI)'!$A:$Z,13,FALSE)</f>
        <v>#N/A</v>
      </c>
      <c r="AM524" s="59" t="str">
        <f>VLOOKUP(G524,'MITRA (REFERENSI)'!$A:$Z,14,FALSE)</f>
        <v>#N/A</v>
      </c>
    </row>
    <row r="525" ht="15.75" customHeight="1">
      <c r="A525" s="53" t="s">
        <v>5587</v>
      </c>
      <c r="B525" s="77"/>
      <c r="C525" s="77"/>
      <c r="D525" s="55" t="str">
        <f t="shared" si="1"/>
        <v/>
      </c>
      <c r="E525" s="55" t="str">
        <f>VLOOKUP(D525,'KELAS (REFERENSI)'!$E$1:$J$68,6,FALSE)</f>
        <v>#N/A</v>
      </c>
      <c r="F525" s="56" t="str">
        <f t="shared" si="2"/>
        <v>PETUGAS.0524/SPK/SE/PML/3172/2026</v>
      </c>
      <c r="G525" s="76"/>
      <c r="H525" s="56" t="str">
        <f>VLOOKUP(G525,'MITRA (REFERENSI)'!$A:$Z,16,FALSE)</f>
        <v>#N/A</v>
      </c>
      <c r="I525" s="56" t="str">
        <f>VLOOKUP(G525,'MITRA (REFERENSI)'!$A:$Z,25,FALSE)</f>
        <v>#N/A</v>
      </c>
      <c r="J525" s="55" t="str">
        <f>VLOOKUP(G525,'MITRA (REFERENSI)'!$A:$Z,26,FALSE)</f>
        <v>#N/A</v>
      </c>
      <c r="K525" s="55" t="str">
        <f>VLOOKUP(G525,'MITRA (REFERENSI)'!$A:$Z,15,FALSE)</f>
        <v>#N/A</v>
      </c>
      <c r="L525" s="55" t="str">
        <f>VLOOKUP(G525,'MITRA (REFERENSI)'!$A:$Z,15,FALSE)</f>
        <v>#N/A</v>
      </c>
      <c r="M525" s="55" t="str">
        <f>IF(B525=1,'KELAS (REFERENSI)'!M525,IF(B525=2,'KELAS (REFERENSI)'!M540,IF(B525=3,'KELAS (REFERENSI)'!M555,IF(B525=4,'KELAS (REFERENSI)'!M570,""))))</f>
        <v/>
      </c>
      <c r="N525" s="55" t="str">
        <f>IF(B525=1,'KELAS (REFERENSI)'!N525,IF(B525=2,'KELAS (REFERENSI)'!N540,IF(B525=3,'KELAS (REFERENSI)'!N555,IF(B525=4,'KELAS (REFERENSI)'!N570,""))))</f>
        <v/>
      </c>
      <c r="O525" s="55" t="str">
        <f>IF(B525=1,'KELAS (REFERENSI)'!O525,IF(B525=2,'KELAS (REFERENSI)'!O540,IF(B525=3,'KELAS (REFERENSI)'!O555,IF(B525=4,'KELAS (REFERENSI)'!O570,""))))</f>
        <v/>
      </c>
      <c r="P525" s="55" t="str">
        <f>IF(B525=1,'KELAS (REFERENSI)'!P525,IF(B525=2,'KELAS (REFERENSI)'!P540,IF(B525=3,'KELAS (REFERENSI)'!P555,IF(B525=4,'KELAS (REFERENSI)'!P570,""))))</f>
        <v/>
      </c>
      <c r="Q525" s="55" t="str">
        <f t="shared" si="4"/>
        <v>BPS Kota Jakarta Timur</v>
      </c>
      <c r="R525" s="55" t="str">
        <f t="shared" si="56"/>
        <v/>
      </c>
      <c r="S525" s="55" t="str">
        <f t="shared" ref="S525:T525" si="533">S524</f>
        <v>15 Juni sampai dengan 31 Agustus 2026</v>
      </c>
      <c r="T525" s="55" t="str">
        <f t="shared" si="533"/>
        <v>31 Agustus 2026</v>
      </c>
      <c r="U525" s="59" t="str">
        <f>VLOOKUP(G525,'MITRA (REFERENSI)'!$A:$Z,17,FALSE)</f>
        <v>#N/A</v>
      </c>
      <c r="V525" s="59" t="str">
        <f>VLOOKUP(G525,'MITRA (REFERENSI)'!$A:$Z,11,FALSE)</f>
        <v>#N/A</v>
      </c>
      <c r="W525" s="60"/>
      <c r="X525" s="76"/>
      <c r="Y525" s="63"/>
      <c r="Z525" s="62"/>
      <c r="AA525" s="63"/>
      <c r="AB525" s="62"/>
      <c r="AC525" s="62"/>
      <c r="AD525" s="62"/>
      <c r="AE525" s="62"/>
      <c r="AF525" s="62"/>
      <c r="AG525" s="72"/>
      <c r="AH525" s="72"/>
      <c r="AI525" s="72"/>
      <c r="AJ525" s="72"/>
      <c r="AK525" s="59" t="str">
        <f>VLOOKUP(G525,'MITRA (REFERENSI)'!$A:$Z,5,FALSE)</f>
        <v>#N/A</v>
      </c>
      <c r="AL525" s="59" t="str">
        <f>VLOOKUP(G525,'MITRA (REFERENSI)'!$A:$Z,13,FALSE)</f>
        <v>#N/A</v>
      </c>
      <c r="AM525" s="59" t="str">
        <f>VLOOKUP(G525,'MITRA (REFERENSI)'!$A:$Z,14,FALSE)</f>
        <v>#N/A</v>
      </c>
    </row>
    <row r="526" ht="15.75" customHeight="1">
      <c r="A526" s="53" t="s">
        <v>5588</v>
      </c>
      <c r="B526" s="77"/>
      <c r="C526" s="77"/>
      <c r="D526" s="55" t="str">
        <f t="shared" si="1"/>
        <v/>
      </c>
      <c r="E526" s="55" t="str">
        <f>VLOOKUP(D526,'KELAS (REFERENSI)'!$E$1:$J$68,6,FALSE)</f>
        <v>#N/A</v>
      </c>
      <c r="F526" s="56" t="str">
        <f t="shared" si="2"/>
        <v>PETUGAS.0525/SPK/SE/PML/3172/2026</v>
      </c>
      <c r="G526" s="76"/>
      <c r="H526" s="56" t="str">
        <f>VLOOKUP(G526,'MITRA (REFERENSI)'!$A:$Z,16,FALSE)</f>
        <v>#N/A</v>
      </c>
      <c r="I526" s="56" t="str">
        <f>VLOOKUP(G526,'MITRA (REFERENSI)'!$A:$Z,25,FALSE)</f>
        <v>#N/A</v>
      </c>
      <c r="J526" s="55" t="str">
        <f>VLOOKUP(G526,'MITRA (REFERENSI)'!$A:$Z,26,FALSE)</f>
        <v>#N/A</v>
      </c>
      <c r="K526" s="55" t="str">
        <f>VLOOKUP(G526,'MITRA (REFERENSI)'!$A:$Z,15,FALSE)</f>
        <v>#N/A</v>
      </c>
      <c r="L526" s="55" t="str">
        <f>VLOOKUP(G526,'MITRA (REFERENSI)'!$A:$Z,15,FALSE)</f>
        <v>#N/A</v>
      </c>
      <c r="M526" s="55" t="str">
        <f>IF(B526=1,'KELAS (REFERENSI)'!M526,IF(B526=2,'KELAS (REFERENSI)'!M541,IF(B526=3,'KELAS (REFERENSI)'!M556,IF(B526=4,'KELAS (REFERENSI)'!M571,""))))</f>
        <v/>
      </c>
      <c r="N526" s="55" t="str">
        <f>IF(B526=1,'KELAS (REFERENSI)'!N526,IF(B526=2,'KELAS (REFERENSI)'!N541,IF(B526=3,'KELAS (REFERENSI)'!N556,IF(B526=4,'KELAS (REFERENSI)'!N571,""))))</f>
        <v/>
      </c>
      <c r="O526" s="55" t="str">
        <f>IF(B526=1,'KELAS (REFERENSI)'!O526,IF(B526=2,'KELAS (REFERENSI)'!O541,IF(B526=3,'KELAS (REFERENSI)'!O556,IF(B526=4,'KELAS (REFERENSI)'!O571,""))))</f>
        <v/>
      </c>
      <c r="P526" s="55" t="str">
        <f>IF(B526=1,'KELAS (REFERENSI)'!P526,IF(B526=2,'KELAS (REFERENSI)'!P541,IF(B526=3,'KELAS (REFERENSI)'!P556,IF(B526=4,'KELAS (REFERENSI)'!P571,""))))</f>
        <v/>
      </c>
      <c r="Q526" s="55" t="str">
        <f t="shared" si="4"/>
        <v>BPS Kota Jakarta Timur</v>
      </c>
      <c r="R526" s="55" t="str">
        <f t="shared" si="56"/>
        <v/>
      </c>
      <c r="S526" s="55" t="str">
        <f t="shared" ref="S526:T526" si="534">S525</f>
        <v>15 Juni sampai dengan 31 Agustus 2026</v>
      </c>
      <c r="T526" s="55" t="str">
        <f t="shared" si="534"/>
        <v>31 Agustus 2026</v>
      </c>
      <c r="U526" s="59" t="str">
        <f>VLOOKUP(G526,'MITRA (REFERENSI)'!$A:$Z,17,FALSE)</f>
        <v>#N/A</v>
      </c>
      <c r="V526" s="59" t="str">
        <f>VLOOKUP(G526,'MITRA (REFERENSI)'!$A:$Z,11,FALSE)</f>
        <v>#N/A</v>
      </c>
      <c r="W526" s="60"/>
      <c r="X526" s="76"/>
      <c r="Y526" s="63"/>
      <c r="Z526" s="62"/>
      <c r="AA526" s="63"/>
      <c r="AB526" s="62"/>
      <c r="AC526" s="62"/>
      <c r="AD526" s="62"/>
      <c r="AE526" s="62"/>
      <c r="AF526" s="62"/>
      <c r="AG526" s="72"/>
      <c r="AH526" s="72"/>
      <c r="AI526" s="72"/>
      <c r="AJ526" s="72"/>
      <c r="AK526" s="59" t="str">
        <f>VLOOKUP(G526,'MITRA (REFERENSI)'!$A:$Z,5,FALSE)</f>
        <v>#N/A</v>
      </c>
      <c r="AL526" s="59" t="str">
        <f>VLOOKUP(G526,'MITRA (REFERENSI)'!$A:$Z,13,FALSE)</f>
        <v>#N/A</v>
      </c>
      <c r="AM526" s="59" t="str">
        <f>VLOOKUP(G526,'MITRA (REFERENSI)'!$A:$Z,14,FALSE)</f>
        <v>#N/A</v>
      </c>
    </row>
    <row r="527" ht="15.75" customHeight="1">
      <c r="A527" s="53" t="s">
        <v>5589</v>
      </c>
      <c r="B527" s="77"/>
      <c r="C527" s="77"/>
      <c r="D527" s="55" t="str">
        <f t="shared" si="1"/>
        <v/>
      </c>
      <c r="E527" s="55" t="str">
        <f>VLOOKUP(D527,'KELAS (REFERENSI)'!$E$1:$J$68,6,FALSE)</f>
        <v>#N/A</v>
      </c>
      <c r="F527" s="56" t="str">
        <f t="shared" si="2"/>
        <v>PETUGAS.0526/SPK/SE/PML/3172/2026</v>
      </c>
      <c r="G527" s="76"/>
      <c r="H527" s="56" t="str">
        <f>VLOOKUP(G527,'MITRA (REFERENSI)'!$A:$Z,16,FALSE)</f>
        <v>#N/A</v>
      </c>
      <c r="I527" s="56" t="str">
        <f>VLOOKUP(G527,'MITRA (REFERENSI)'!$A:$Z,25,FALSE)</f>
        <v>#N/A</v>
      </c>
      <c r="J527" s="55" t="str">
        <f>VLOOKUP(G527,'MITRA (REFERENSI)'!$A:$Z,26,FALSE)</f>
        <v>#N/A</v>
      </c>
      <c r="K527" s="55" t="str">
        <f>VLOOKUP(G527,'MITRA (REFERENSI)'!$A:$Z,15,FALSE)</f>
        <v>#N/A</v>
      </c>
      <c r="L527" s="55" t="str">
        <f>VLOOKUP(G527,'MITRA (REFERENSI)'!$A:$Z,15,FALSE)</f>
        <v>#N/A</v>
      </c>
      <c r="M527" s="55" t="str">
        <f>IF(B527=1,'KELAS (REFERENSI)'!M527,IF(B527=2,'KELAS (REFERENSI)'!M542,IF(B527=3,'KELAS (REFERENSI)'!M557,IF(B527=4,'KELAS (REFERENSI)'!M572,""))))</f>
        <v/>
      </c>
      <c r="N527" s="55" t="str">
        <f>IF(B527=1,'KELAS (REFERENSI)'!N527,IF(B527=2,'KELAS (REFERENSI)'!N542,IF(B527=3,'KELAS (REFERENSI)'!N557,IF(B527=4,'KELAS (REFERENSI)'!N572,""))))</f>
        <v/>
      </c>
      <c r="O527" s="55" t="str">
        <f>IF(B527=1,'KELAS (REFERENSI)'!O527,IF(B527=2,'KELAS (REFERENSI)'!O542,IF(B527=3,'KELAS (REFERENSI)'!O557,IF(B527=4,'KELAS (REFERENSI)'!O572,""))))</f>
        <v/>
      </c>
      <c r="P527" s="55" t="str">
        <f>IF(B527=1,'KELAS (REFERENSI)'!P527,IF(B527=2,'KELAS (REFERENSI)'!P542,IF(B527=3,'KELAS (REFERENSI)'!P557,IF(B527=4,'KELAS (REFERENSI)'!P572,""))))</f>
        <v/>
      </c>
      <c r="Q527" s="55" t="str">
        <f t="shared" si="4"/>
        <v>BPS Kota Jakarta Timur</v>
      </c>
      <c r="R527" s="55" t="str">
        <f t="shared" si="56"/>
        <v/>
      </c>
      <c r="S527" s="55" t="str">
        <f t="shared" ref="S527:T527" si="535">S526</f>
        <v>15 Juni sampai dengan 31 Agustus 2026</v>
      </c>
      <c r="T527" s="55" t="str">
        <f t="shared" si="535"/>
        <v>31 Agustus 2026</v>
      </c>
      <c r="U527" s="59" t="str">
        <f>VLOOKUP(G527,'MITRA (REFERENSI)'!$A:$Z,17,FALSE)</f>
        <v>#N/A</v>
      </c>
      <c r="V527" s="59" t="str">
        <f>VLOOKUP(G527,'MITRA (REFERENSI)'!$A:$Z,11,FALSE)</f>
        <v>#N/A</v>
      </c>
      <c r="W527" s="60"/>
      <c r="X527" s="76"/>
      <c r="Y527" s="63"/>
      <c r="Z527" s="62"/>
      <c r="AA527" s="63"/>
      <c r="AB527" s="62"/>
      <c r="AC527" s="62"/>
      <c r="AD527" s="62"/>
      <c r="AE527" s="62"/>
      <c r="AF527" s="62"/>
      <c r="AG527" s="72"/>
      <c r="AH527" s="72"/>
      <c r="AI527" s="72"/>
      <c r="AJ527" s="72"/>
      <c r="AK527" s="59" t="str">
        <f>VLOOKUP(G527,'MITRA (REFERENSI)'!$A:$Z,5,FALSE)</f>
        <v>#N/A</v>
      </c>
      <c r="AL527" s="59" t="str">
        <f>VLOOKUP(G527,'MITRA (REFERENSI)'!$A:$Z,13,FALSE)</f>
        <v>#N/A</v>
      </c>
      <c r="AM527" s="59" t="str">
        <f>VLOOKUP(G527,'MITRA (REFERENSI)'!$A:$Z,14,FALSE)</f>
        <v>#N/A</v>
      </c>
    </row>
    <row r="528" ht="15.75" customHeight="1">
      <c r="A528" s="53" t="s">
        <v>5590</v>
      </c>
      <c r="B528" s="77"/>
      <c r="C528" s="77"/>
      <c r="D528" s="55" t="str">
        <f t="shared" si="1"/>
        <v/>
      </c>
      <c r="E528" s="55" t="str">
        <f>VLOOKUP(D528,'KELAS (REFERENSI)'!$E$1:$J$68,6,FALSE)</f>
        <v>#N/A</v>
      </c>
      <c r="F528" s="56" t="str">
        <f t="shared" si="2"/>
        <v>PETUGAS.0527/SPK/SE/PML/3172/2026</v>
      </c>
      <c r="G528" s="76"/>
      <c r="H528" s="56" t="str">
        <f>VLOOKUP(G528,'MITRA (REFERENSI)'!$A:$Z,16,FALSE)</f>
        <v>#N/A</v>
      </c>
      <c r="I528" s="56" t="str">
        <f>VLOOKUP(G528,'MITRA (REFERENSI)'!$A:$Z,25,FALSE)</f>
        <v>#N/A</v>
      </c>
      <c r="J528" s="55" t="str">
        <f>VLOOKUP(G528,'MITRA (REFERENSI)'!$A:$Z,26,FALSE)</f>
        <v>#N/A</v>
      </c>
      <c r="K528" s="55" t="str">
        <f>VLOOKUP(G528,'MITRA (REFERENSI)'!$A:$Z,15,FALSE)</f>
        <v>#N/A</v>
      </c>
      <c r="L528" s="55" t="str">
        <f>VLOOKUP(G528,'MITRA (REFERENSI)'!$A:$Z,15,FALSE)</f>
        <v>#N/A</v>
      </c>
      <c r="M528" s="55" t="str">
        <f>IF(B528=1,'KELAS (REFERENSI)'!M528,IF(B528=2,'KELAS (REFERENSI)'!M543,IF(B528=3,'KELAS (REFERENSI)'!M558,IF(B528=4,'KELAS (REFERENSI)'!M573,""))))</f>
        <v/>
      </c>
      <c r="N528" s="55" t="str">
        <f>IF(B528=1,'KELAS (REFERENSI)'!N528,IF(B528=2,'KELAS (REFERENSI)'!N543,IF(B528=3,'KELAS (REFERENSI)'!N558,IF(B528=4,'KELAS (REFERENSI)'!N573,""))))</f>
        <v/>
      </c>
      <c r="O528" s="55" t="str">
        <f>IF(B528=1,'KELAS (REFERENSI)'!O528,IF(B528=2,'KELAS (REFERENSI)'!O543,IF(B528=3,'KELAS (REFERENSI)'!O558,IF(B528=4,'KELAS (REFERENSI)'!O573,""))))</f>
        <v/>
      </c>
      <c r="P528" s="55" t="str">
        <f>IF(B528=1,'KELAS (REFERENSI)'!P528,IF(B528=2,'KELAS (REFERENSI)'!P543,IF(B528=3,'KELAS (REFERENSI)'!P558,IF(B528=4,'KELAS (REFERENSI)'!P573,""))))</f>
        <v/>
      </c>
      <c r="Q528" s="55" t="str">
        <f t="shared" si="4"/>
        <v>BPS Kota Jakarta Timur</v>
      </c>
      <c r="R528" s="55" t="str">
        <f t="shared" si="56"/>
        <v/>
      </c>
      <c r="S528" s="55" t="str">
        <f t="shared" ref="S528:T528" si="536">S527</f>
        <v>15 Juni sampai dengan 31 Agustus 2026</v>
      </c>
      <c r="T528" s="55" t="str">
        <f t="shared" si="536"/>
        <v>31 Agustus 2026</v>
      </c>
      <c r="U528" s="59" t="str">
        <f>VLOOKUP(G528,'MITRA (REFERENSI)'!$A:$Z,17,FALSE)</f>
        <v>#N/A</v>
      </c>
      <c r="V528" s="59" t="str">
        <f>VLOOKUP(G528,'MITRA (REFERENSI)'!$A:$Z,11,FALSE)</f>
        <v>#N/A</v>
      </c>
      <c r="W528" s="60"/>
      <c r="X528" s="76"/>
      <c r="Y528" s="63"/>
      <c r="Z528" s="62"/>
      <c r="AA528" s="63"/>
      <c r="AB528" s="62"/>
      <c r="AC528" s="62"/>
      <c r="AD528" s="62"/>
      <c r="AE528" s="62"/>
      <c r="AF528" s="62"/>
      <c r="AG528" s="72"/>
      <c r="AH528" s="72"/>
      <c r="AI528" s="72"/>
      <c r="AJ528" s="72"/>
      <c r="AK528" s="59" t="str">
        <f>VLOOKUP(G528,'MITRA (REFERENSI)'!$A:$Z,5,FALSE)</f>
        <v>#N/A</v>
      </c>
      <c r="AL528" s="59" t="str">
        <f>VLOOKUP(G528,'MITRA (REFERENSI)'!$A:$Z,13,FALSE)</f>
        <v>#N/A</v>
      </c>
      <c r="AM528" s="59" t="str">
        <f>VLOOKUP(G528,'MITRA (REFERENSI)'!$A:$Z,14,FALSE)</f>
        <v>#N/A</v>
      </c>
    </row>
    <row r="529" ht="15.75" customHeight="1">
      <c r="A529" s="53" t="s">
        <v>5591</v>
      </c>
      <c r="B529" s="77"/>
      <c r="C529" s="77"/>
      <c r="D529" s="55" t="str">
        <f t="shared" si="1"/>
        <v/>
      </c>
      <c r="E529" s="55" t="str">
        <f>VLOOKUP(D529,'KELAS (REFERENSI)'!$E$1:$J$68,6,FALSE)</f>
        <v>#N/A</v>
      </c>
      <c r="F529" s="56" t="str">
        <f t="shared" si="2"/>
        <v>PETUGAS.0528/SPK/SE/PML/3172/2026</v>
      </c>
      <c r="G529" s="76"/>
      <c r="H529" s="56" t="str">
        <f>VLOOKUP(G529,'MITRA (REFERENSI)'!$A:$Z,16,FALSE)</f>
        <v>#N/A</v>
      </c>
      <c r="I529" s="56" t="str">
        <f>VLOOKUP(G529,'MITRA (REFERENSI)'!$A:$Z,25,FALSE)</f>
        <v>#N/A</v>
      </c>
      <c r="J529" s="55" t="str">
        <f>VLOOKUP(G529,'MITRA (REFERENSI)'!$A:$Z,26,FALSE)</f>
        <v>#N/A</v>
      </c>
      <c r="K529" s="55" t="str">
        <f>VLOOKUP(G529,'MITRA (REFERENSI)'!$A:$Z,15,FALSE)</f>
        <v>#N/A</v>
      </c>
      <c r="L529" s="55" t="str">
        <f>VLOOKUP(G529,'MITRA (REFERENSI)'!$A:$Z,15,FALSE)</f>
        <v>#N/A</v>
      </c>
      <c r="M529" s="55" t="str">
        <f>IF(B529=1,'KELAS (REFERENSI)'!M529,IF(B529=2,'KELAS (REFERENSI)'!M544,IF(B529=3,'KELAS (REFERENSI)'!M559,IF(B529=4,'KELAS (REFERENSI)'!M574,""))))</f>
        <v/>
      </c>
      <c r="N529" s="55" t="str">
        <f>IF(B529=1,'KELAS (REFERENSI)'!N529,IF(B529=2,'KELAS (REFERENSI)'!N544,IF(B529=3,'KELAS (REFERENSI)'!N559,IF(B529=4,'KELAS (REFERENSI)'!N574,""))))</f>
        <v/>
      </c>
      <c r="O529" s="55" t="str">
        <f>IF(B529=1,'KELAS (REFERENSI)'!O529,IF(B529=2,'KELAS (REFERENSI)'!O544,IF(B529=3,'KELAS (REFERENSI)'!O559,IF(B529=4,'KELAS (REFERENSI)'!O574,""))))</f>
        <v/>
      </c>
      <c r="P529" s="55" t="str">
        <f>IF(B529=1,'KELAS (REFERENSI)'!P529,IF(B529=2,'KELAS (REFERENSI)'!P544,IF(B529=3,'KELAS (REFERENSI)'!P559,IF(B529=4,'KELAS (REFERENSI)'!P574,""))))</f>
        <v/>
      </c>
      <c r="Q529" s="55" t="str">
        <f t="shared" si="4"/>
        <v>BPS Kota Jakarta Timur</v>
      </c>
      <c r="R529" s="55" t="str">
        <f t="shared" si="56"/>
        <v/>
      </c>
      <c r="S529" s="55" t="str">
        <f t="shared" ref="S529:T529" si="537">S528</f>
        <v>15 Juni sampai dengan 31 Agustus 2026</v>
      </c>
      <c r="T529" s="55" t="str">
        <f t="shared" si="537"/>
        <v>31 Agustus 2026</v>
      </c>
      <c r="U529" s="59" t="str">
        <f>VLOOKUP(G529,'MITRA (REFERENSI)'!$A:$Z,17,FALSE)</f>
        <v>#N/A</v>
      </c>
      <c r="V529" s="59" t="str">
        <f>VLOOKUP(G529,'MITRA (REFERENSI)'!$A:$Z,11,FALSE)</f>
        <v>#N/A</v>
      </c>
      <c r="W529" s="60"/>
      <c r="X529" s="76"/>
      <c r="Y529" s="63"/>
      <c r="Z529" s="62"/>
      <c r="AA529" s="63"/>
      <c r="AB529" s="62"/>
      <c r="AC529" s="62"/>
      <c r="AD529" s="62"/>
      <c r="AE529" s="62"/>
      <c r="AF529" s="62"/>
      <c r="AG529" s="72"/>
      <c r="AH529" s="72"/>
      <c r="AI529" s="72"/>
      <c r="AJ529" s="72"/>
      <c r="AK529" s="59" t="str">
        <f>VLOOKUP(G529,'MITRA (REFERENSI)'!$A:$Z,5,FALSE)</f>
        <v>#N/A</v>
      </c>
      <c r="AL529" s="59" t="str">
        <f>VLOOKUP(G529,'MITRA (REFERENSI)'!$A:$Z,13,FALSE)</f>
        <v>#N/A</v>
      </c>
      <c r="AM529" s="59" t="str">
        <f>VLOOKUP(G529,'MITRA (REFERENSI)'!$A:$Z,14,FALSE)</f>
        <v>#N/A</v>
      </c>
    </row>
    <row r="530" ht="15.75" customHeight="1">
      <c r="A530" s="53" t="s">
        <v>5592</v>
      </c>
      <c r="B530" s="77"/>
      <c r="C530" s="77"/>
      <c r="D530" s="55" t="str">
        <f t="shared" si="1"/>
        <v/>
      </c>
      <c r="E530" s="55" t="str">
        <f>VLOOKUP(D530,'KELAS (REFERENSI)'!$E$1:$J$68,6,FALSE)</f>
        <v>#N/A</v>
      </c>
      <c r="F530" s="56" t="str">
        <f t="shared" si="2"/>
        <v>PETUGAS.0529/SPK/SE/PML/3172/2026</v>
      </c>
      <c r="G530" s="76"/>
      <c r="H530" s="56" t="str">
        <f>VLOOKUP(G530,'MITRA (REFERENSI)'!$A:$Z,16,FALSE)</f>
        <v>#N/A</v>
      </c>
      <c r="I530" s="56" t="str">
        <f>VLOOKUP(G530,'MITRA (REFERENSI)'!$A:$Z,25,FALSE)</f>
        <v>#N/A</v>
      </c>
      <c r="J530" s="55" t="str">
        <f>VLOOKUP(G530,'MITRA (REFERENSI)'!$A:$Z,26,FALSE)</f>
        <v>#N/A</v>
      </c>
      <c r="K530" s="55" t="str">
        <f>VLOOKUP(G530,'MITRA (REFERENSI)'!$A:$Z,15,FALSE)</f>
        <v>#N/A</v>
      </c>
      <c r="L530" s="55" t="str">
        <f>VLOOKUP(G530,'MITRA (REFERENSI)'!$A:$Z,15,FALSE)</f>
        <v>#N/A</v>
      </c>
      <c r="M530" s="55" t="str">
        <f>IF(B530=1,'KELAS (REFERENSI)'!M530,IF(B530=2,'KELAS (REFERENSI)'!M545,IF(B530=3,'KELAS (REFERENSI)'!M560,IF(B530=4,'KELAS (REFERENSI)'!M575,""))))</f>
        <v/>
      </c>
      <c r="N530" s="55" t="str">
        <f>IF(B530=1,'KELAS (REFERENSI)'!N530,IF(B530=2,'KELAS (REFERENSI)'!N545,IF(B530=3,'KELAS (REFERENSI)'!N560,IF(B530=4,'KELAS (REFERENSI)'!N575,""))))</f>
        <v/>
      </c>
      <c r="O530" s="55" t="str">
        <f>IF(B530=1,'KELAS (REFERENSI)'!O530,IF(B530=2,'KELAS (REFERENSI)'!O545,IF(B530=3,'KELAS (REFERENSI)'!O560,IF(B530=4,'KELAS (REFERENSI)'!O575,""))))</f>
        <v/>
      </c>
      <c r="P530" s="55" t="str">
        <f>IF(B530=1,'KELAS (REFERENSI)'!P530,IF(B530=2,'KELAS (REFERENSI)'!P545,IF(B530=3,'KELAS (REFERENSI)'!P560,IF(B530=4,'KELAS (REFERENSI)'!P575,""))))</f>
        <v/>
      </c>
      <c r="Q530" s="55" t="str">
        <f t="shared" si="4"/>
        <v>BPS Kota Jakarta Timur</v>
      </c>
      <c r="R530" s="55" t="str">
        <f t="shared" si="56"/>
        <v/>
      </c>
      <c r="S530" s="55" t="str">
        <f t="shared" ref="S530:T530" si="538">S529</f>
        <v>15 Juni sampai dengan 31 Agustus 2026</v>
      </c>
      <c r="T530" s="55" t="str">
        <f t="shared" si="538"/>
        <v>31 Agustus 2026</v>
      </c>
      <c r="U530" s="59" t="str">
        <f>VLOOKUP(G530,'MITRA (REFERENSI)'!$A:$Z,17,FALSE)</f>
        <v>#N/A</v>
      </c>
      <c r="V530" s="59" t="str">
        <f>VLOOKUP(G530,'MITRA (REFERENSI)'!$A:$Z,11,FALSE)</f>
        <v>#N/A</v>
      </c>
      <c r="W530" s="60"/>
      <c r="X530" s="76"/>
      <c r="Y530" s="63"/>
      <c r="Z530" s="62"/>
      <c r="AA530" s="63"/>
      <c r="AB530" s="62"/>
      <c r="AC530" s="62"/>
      <c r="AD530" s="62"/>
      <c r="AE530" s="62"/>
      <c r="AF530" s="62"/>
      <c r="AG530" s="72"/>
      <c r="AH530" s="72"/>
      <c r="AI530" s="72"/>
      <c r="AJ530" s="72"/>
      <c r="AK530" s="59" t="str">
        <f>VLOOKUP(G530,'MITRA (REFERENSI)'!$A:$Z,5,FALSE)</f>
        <v>#N/A</v>
      </c>
      <c r="AL530" s="59" t="str">
        <f>VLOOKUP(G530,'MITRA (REFERENSI)'!$A:$Z,13,FALSE)</f>
        <v>#N/A</v>
      </c>
      <c r="AM530" s="59" t="str">
        <f>VLOOKUP(G530,'MITRA (REFERENSI)'!$A:$Z,14,FALSE)</f>
        <v>#N/A</v>
      </c>
    </row>
    <row r="531" ht="15.75" customHeight="1">
      <c r="A531" s="53" t="s">
        <v>5593</v>
      </c>
      <c r="B531" s="77"/>
      <c r="C531" s="77"/>
      <c r="D531" s="55" t="str">
        <f t="shared" si="1"/>
        <v/>
      </c>
      <c r="E531" s="55" t="str">
        <f>VLOOKUP(D531,'KELAS (REFERENSI)'!$E$1:$J$68,6,FALSE)</f>
        <v>#N/A</v>
      </c>
      <c r="F531" s="56" t="str">
        <f t="shared" si="2"/>
        <v>PETUGAS.0530/SPK/SE/PML/3172/2026</v>
      </c>
      <c r="G531" s="76"/>
      <c r="H531" s="56" t="str">
        <f>VLOOKUP(G531,'MITRA (REFERENSI)'!$A:$Z,16,FALSE)</f>
        <v>#N/A</v>
      </c>
      <c r="I531" s="56" t="str">
        <f>VLOOKUP(G531,'MITRA (REFERENSI)'!$A:$Z,25,FALSE)</f>
        <v>#N/A</v>
      </c>
      <c r="J531" s="55" t="str">
        <f>VLOOKUP(G531,'MITRA (REFERENSI)'!$A:$Z,26,FALSE)</f>
        <v>#N/A</v>
      </c>
      <c r="K531" s="55" t="str">
        <f>VLOOKUP(G531,'MITRA (REFERENSI)'!$A:$Z,15,FALSE)</f>
        <v>#N/A</v>
      </c>
      <c r="L531" s="55" t="str">
        <f>VLOOKUP(G531,'MITRA (REFERENSI)'!$A:$Z,15,FALSE)</f>
        <v>#N/A</v>
      </c>
      <c r="M531" s="55" t="str">
        <f>IF(B531=1,'KELAS (REFERENSI)'!M531,IF(B531=2,'KELAS (REFERENSI)'!M546,IF(B531=3,'KELAS (REFERENSI)'!M561,IF(B531=4,'KELAS (REFERENSI)'!M576,""))))</f>
        <v/>
      </c>
      <c r="N531" s="55" t="str">
        <f>IF(B531=1,'KELAS (REFERENSI)'!N531,IF(B531=2,'KELAS (REFERENSI)'!N546,IF(B531=3,'KELAS (REFERENSI)'!N561,IF(B531=4,'KELAS (REFERENSI)'!N576,""))))</f>
        <v/>
      </c>
      <c r="O531" s="55" t="str">
        <f>IF(B531=1,'KELAS (REFERENSI)'!O531,IF(B531=2,'KELAS (REFERENSI)'!O546,IF(B531=3,'KELAS (REFERENSI)'!O561,IF(B531=4,'KELAS (REFERENSI)'!O576,""))))</f>
        <v/>
      </c>
      <c r="P531" s="55" t="str">
        <f>IF(B531=1,'KELAS (REFERENSI)'!P531,IF(B531=2,'KELAS (REFERENSI)'!P546,IF(B531=3,'KELAS (REFERENSI)'!P561,IF(B531=4,'KELAS (REFERENSI)'!P576,""))))</f>
        <v/>
      </c>
      <c r="Q531" s="55" t="str">
        <f t="shared" si="4"/>
        <v>BPS Kota Jakarta Timur</v>
      </c>
      <c r="R531" s="55" t="str">
        <f t="shared" si="56"/>
        <v/>
      </c>
      <c r="S531" s="55" t="str">
        <f t="shared" ref="S531:T531" si="539">S530</f>
        <v>15 Juni sampai dengan 31 Agustus 2026</v>
      </c>
      <c r="T531" s="55" t="str">
        <f t="shared" si="539"/>
        <v>31 Agustus 2026</v>
      </c>
      <c r="U531" s="59" t="str">
        <f>VLOOKUP(G531,'MITRA (REFERENSI)'!$A:$Z,17,FALSE)</f>
        <v>#N/A</v>
      </c>
      <c r="V531" s="59" t="str">
        <f>VLOOKUP(G531,'MITRA (REFERENSI)'!$A:$Z,11,FALSE)</f>
        <v>#N/A</v>
      </c>
      <c r="W531" s="60"/>
      <c r="X531" s="76"/>
      <c r="Y531" s="63"/>
      <c r="Z531" s="62"/>
      <c r="AA531" s="63"/>
      <c r="AB531" s="62"/>
      <c r="AC531" s="62"/>
      <c r="AD531" s="62"/>
      <c r="AE531" s="62"/>
      <c r="AF531" s="62"/>
      <c r="AG531" s="72"/>
      <c r="AH531" s="72"/>
      <c r="AI531" s="72"/>
      <c r="AJ531" s="72"/>
      <c r="AK531" s="59" t="str">
        <f>VLOOKUP(G531,'MITRA (REFERENSI)'!$A:$Z,5,FALSE)</f>
        <v>#N/A</v>
      </c>
      <c r="AL531" s="59" t="str">
        <f>VLOOKUP(G531,'MITRA (REFERENSI)'!$A:$Z,13,FALSE)</f>
        <v>#N/A</v>
      </c>
      <c r="AM531" s="59" t="str">
        <f>VLOOKUP(G531,'MITRA (REFERENSI)'!$A:$Z,14,FALSE)</f>
        <v>#N/A</v>
      </c>
    </row>
    <row r="532" ht="15.75" customHeight="1">
      <c r="A532" s="53" t="s">
        <v>5594</v>
      </c>
      <c r="B532" s="77"/>
      <c r="C532" s="77"/>
      <c r="D532" s="55" t="str">
        <f t="shared" si="1"/>
        <v/>
      </c>
      <c r="E532" s="55" t="str">
        <f>VLOOKUP(D532,'KELAS (REFERENSI)'!$E$1:$J$68,6,FALSE)</f>
        <v>#N/A</v>
      </c>
      <c r="F532" s="56" t="str">
        <f t="shared" si="2"/>
        <v>PETUGAS.0531/SPK/SE/PML/3172/2026</v>
      </c>
      <c r="G532" s="76"/>
      <c r="H532" s="56" t="str">
        <f>VLOOKUP(G532,'MITRA (REFERENSI)'!$A:$Z,16,FALSE)</f>
        <v>#N/A</v>
      </c>
      <c r="I532" s="56" t="str">
        <f>VLOOKUP(G532,'MITRA (REFERENSI)'!$A:$Z,25,FALSE)</f>
        <v>#N/A</v>
      </c>
      <c r="J532" s="55" t="str">
        <f>VLOOKUP(G532,'MITRA (REFERENSI)'!$A:$Z,26,FALSE)</f>
        <v>#N/A</v>
      </c>
      <c r="K532" s="55" t="str">
        <f>VLOOKUP(G532,'MITRA (REFERENSI)'!$A:$Z,15,FALSE)</f>
        <v>#N/A</v>
      </c>
      <c r="L532" s="55" t="str">
        <f>VLOOKUP(G532,'MITRA (REFERENSI)'!$A:$Z,15,FALSE)</f>
        <v>#N/A</v>
      </c>
      <c r="M532" s="55" t="str">
        <f>IF(B532=1,'KELAS (REFERENSI)'!M532,IF(B532=2,'KELAS (REFERENSI)'!M547,IF(B532=3,'KELAS (REFERENSI)'!M562,IF(B532=4,'KELAS (REFERENSI)'!M577,""))))</f>
        <v/>
      </c>
      <c r="N532" s="55" t="str">
        <f>IF(B532=1,'KELAS (REFERENSI)'!N532,IF(B532=2,'KELAS (REFERENSI)'!N547,IF(B532=3,'KELAS (REFERENSI)'!N562,IF(B532=4,'KELAS (REFERENSI)'!N577,""))))</f>
        <v/>
      </c>
      <c r="O532" s="55" t="str">
        <f>IF(B532=1,'KELAS (REFERENSI)'!O532,IF(B532=2,'KELAS (REFERENSI)'!O547,IF(B532=3,'KELAS (REFERENSI)'!O562,IF(B532=4,'KELAS (REFERENSI)'!O577,""))))</f>
        <v/>
      </c>
      <c r="P532" s="55" t="str">
        <f>IF(B532=1,'KELAS (REFERENSI)'!P532,IF(B532=2,'KELAS (REFERENSI)'!P547,IF(B532=3,'KELAS (REFERENSI)'!P562,IF(B532=4,'KELAS (REFERENSI)'!P577,""))))</f>
        <v/>
      </c>
      <c r="Q532" s="55" t="str">
        <f t="shared" si="4"/>
        <v>BPS Kota Jakarta Timur</v>
      </c>
      <c r="R532" s="55" t="str">
        <f t="shared" si="56"/>
        <v/>
      </c>
      <c r="S532" s="55" t="str">
        <f t="shared" ref="S532:T532" si="540">S531</f>
        <v>15 Juni sampai dengan 31 Agustus 2026</v>
      </c>
      <c r="T532" s="55" t="str">
        <f t="shared" si="540"/>
        <v>31 Agustus 2026</v>
      </c>
      <c r="U532" s="59" t="str">
        <f>VLOOKUP(G532,'MITRA (REFERENSI)'!$A:$Z,17,FALSE)</f>
        <v>#N/A</v>
      </c>
      <c r="V532" s="59" t="str">
        <f>VLOOKUP(G532,'MITRA (REFERENSI)'!$A:$Z,11,FALSE)</f>
        <v>#N/A</v>
      </c>
      <c r="W532" s="60"/>
      <c r="X532" s="76"/>
      <c r="Y532" s="63"/>
      <c r="Z532" s="62"/>
      <c r="AA532" s="63"/>
      <c r="AB532" s="62"/>
      <c r="AC532" s="62"/>
      <c r="AD532" s="62"/>
      <c r="AE532" s="62"/>
      <c r="AF532" s="62"/>
      <c r="AG532" s="72"/>
      <c r="AH532" s="72"/>
      <c r="AI532" s="72"/>
      <c r="AJ532" s="72"/>
      <c r="AK532" s="59" t="str">
        <f>VLOOKUP(G532,'MITRA (REFERENSI)'!$A:$Z,5,FALSE)</f>
        <v>#N/A</v>
      </c>
      <c r="AL532" s="59" t="str">
        <f>VLOOKUP(G532,'MITRA (REFERENSI)'!$A:$Z,13,FALSE)</f>
        <v>#N/A</v>
      </c>
      <c r="AM532" s="59" t="str">
        <f>VLOOKUP(G532,'MITRA (REFERENSI)'!$A:$Z,14,FALSE)</f>
        <v>#N/A</v>
      </c>
    </row>
    <row r="533" ht="15.75" customHeight="1">
      <c r="A533" s="53" t="s">
        <v>5595</v>
      </c>
      <c r="B533" s="77"/>
      <c r="C533" s="77"/>
      <c r="D533" s="55" t="str">
        <f t="shared" si="1"/>
        <v/>
      </c>
      <c r="E533" s="55" t="str">
        <f>VLOOKUP(D533,'KELAS (REFERENSI)'!$E$1:$J$68,6,FALSE)</f>
        <v>#N/A</v>
      </c>
      <c r="F533" s="56" t="str">
        <f t="shared" si="2"/>
        <v>PETUGAS.0532/SPK/SE/PML/3172/2026</v>
      </c>
      <c r="G533" s="76"/>
      <c r="H533" s="56" t="str">
        <f>VLOOKUP(G533,'MITRA (REFERENSI)'!$A:$Z,16,FALSE)</f>
        <v>#N/A</v>
      </c>
      <c r="I533" s="56" t="str">
        <f>VLOOKUP(G533,'MITRA (REFERENSI)'!$A:$Z,25,FALSE)</f>
        <v>#N/A</v>
      </c>
      <c r="J533" s="55" t="str">
        <f>VLOOKUP(G533,'MITRA (REFERENSI)'!$A:$Z,26,FALSE)</f>
        <v>#N/A</v>
      </c>
      <c r="K533" s="55" t="str">
        <f>VLOOKUP(G533,'MITRA (REFERENSI)'!$A:$Z,15,FALSE)</f>
        <v>#N/A</v>
      </c>
      <c r="L533" s="55" t="str">
        <f>VLOOKUP(G533,'MITRA (REFERENSI)'!$A:$Z,15,FALSE)</f>
        <v>#N/A</v>
      </c>
      <c r="M533" s="55" t="str">
        <f>IF(B533=1,'KELAS (REFERENSI)'!M533,IF(B533=2,'KELAS (REFERENSI)'!M548,IF(B533=3,'KELAS (REFERENSI)'!M563,IF(B533=4,'KELAS (REFERENSI)'!M578,""))))</f>
        <v/>
      </c>
      <c r="N533" s="55" t="str">
        <f>IF(B533=1,'KELAS (REFERENSI)'!N533,IF(B533=2,'KELAS (REFERENSI)'!N548,IF(B533=3,'KELAS (REFERENSI)'!N563,IF(B533=4,'KELAS (REFERENSI)'!N578,""))))</f>
        <v/>
      </c>
      <c r="O533" s="55" t="str">
        <f>IF(B533=1,'KELAS (REFERENSI)'!O533,IF(B533=2,'KELAS (REFERENSI)'!O548,IF(B533=3,'KELAS (REFERENSI)'!O563,IF(B533=4,'KELAS (REFERENSI)'!O578,""))))</f>
        <v/>
      </c>
      <c r="P533" s="55" t="str">
        <f>IF(B533=1,'KELAS (REFERENSI)'!P533,IF(B533=2,'KELAS (REFERENSI)'!P548,IF(B533=3,'KELAS (REFERENSI)'!P563,IF(B533=4,'KELAS (REFERENSI)'!P578,""))))</f>
        <v/>
      </c>
      <c r="Q533" s="55" t="str">
        <f t="shared" si="4"/>
        <v>BPS Kota Jakarta Timur</v>
      </c>
      <c r="R533" s="55" t="str">
        <f t="shared" si="56"/>
        <v/>
      </c>
      <c r="S533" s="55" t="str">
        <f t="shared" ref="S533:T533" si="541">S532</f>
        <v>15 Juni sampai dengan 31 Agustus 2026</v>
      </c>
      <c r="T533" s="55" t="str">
        <f t="shared" si="541"/>
        <v>31 Agustus 2026</v>
      </c>
      <c r="U533" s="59" t="str">
        <f>VLOOKUP(G533,'MITRA (REFERENSI)'!$A:$Z,17,FALSE)</f>
        <v>#N/A</v>
      </c>
      <c r="V533" s="59" t="str">
        <f>VLOOKUP(G533,'MITRA (REFERENSI)'!$A:$Z,11,FALSE)</f>
        <v>#N/A</v>
      </c>
      <c r="W533" s="60"/>
      <c r="X533" s="76"/>
      <c r="Y533" s="63"/>
      <c r="Z533" s="62"/>
      <c r="AA533" s="63"/>
      <c r="AB533" s="62"/>
      <c r="AC533" s="62"/>
      <c r="AD533" s="62"/>
      <c r="AE533" s="62"/>
      <c r="AF533" s="62"/>
      <c r="AG533" s="72"/>
      <c r="AH533" s="72"/>
      <c r="AI533" s="72"/>
      <c r="AJ533" s="72"/>
      <c r="AK533" s="59" t="str">
        <f>VLOOKUP(G533,'MITRA (REFERENSI)'!$A:$Z,5,FALSE)</f>
        <v>#N/A</v>
      </c>
      <c r="AL533" s="59" t="str">
        <f>VLOOKUP(G533,'MITRA (REFERENSI)'!$A:$Z,13,FALSE)</f>
        <v>#N/A</v>
      </c>
      <c r="AM533" s="59" t="str">
        <f>VLOOKUP(G533,'MITRA (REFERENSI)'!$A:$Z,14,FALSE)</f>
        <v>#N/A</v>
      </c>
    </row>
    <row r="534" ht="15.75" customHeight="1">
      <c r="A534" s="53" t="s">
        <v>5596</v>
      </c>
      <c r="B534" s="77"/>
      <c r="C534" s="77"/>
      <c r="D534" s="55" t="str">
        <f t="shared" si="1"/>
        <v/>
      </c>
      <c r="E534" s="55" t="str">
        <f>VLOOKUP(D534,'KELAS (REFERENSI)'!$E$1:$J$68,6,FALSE)</f>
        <v>#N/A</v>
      </c>
      <c r="F534" s="56" t="str">
        <f t="shared" si="2"/>
        <v>PETUGAS.0533/SPK/SE/PML/3172/2026</v>
      </c>
      <c r="G534" s="76"/>
      <c r="H534" s="56" t="str">
        <f>VLOOKUP(G534,'MITRA (REFERENSI)'!$A:$Z,16,FALSE)</f>
        <v>#N/A</v>
      </c>
      <c r="I534" s="56" t="str">
        <f>VLOOKUP(G534,'MITRA (REFERENSI)'!$A:$Z,25,FALSE)</f>
        <v>#N/A</v>
      </c>
      <c r="J534" s="55" t="str">
        <f>VLOOKUP(G534,'MITRA (REFERENSI)'!$A:$Z,26,FALSE)</f>
        <v>#N/A</v>
      </c>
      <c r="K534" s="55" t="str">
        <f>VLOOKUP(G534,'MITRA (REFERENSI)'!$A:$Z,15,FALSE)</f>
        <v>#N/A</v>
      </c>
      <c r="L534" s="55" t="str">
        <f>VLOOKUP(G534,'MITRA (REFERENSI)'!$A:$Z,15,FALSE)</f>
        <v>#N/A</v>
      </c>
      <c r="M534" s="55" t="str">
        <f>IF(B534=1,'KELAS (REFERENSI)'!M534,IF(B534=2,'KELAS (REFERENSI)'!M549,IF(B534=3,'KELAS (REFERENSI)'!M564,IF(B534=4,'KELAS (REFERENSI)'!M579,""))))</f>
        <v/>
      </c>
      <c r="N534" s="55" t="str">
        <f>IF(B534=1,'KELAS (REFERENSI)'!N534,IF(B534=2,'KELAS (REFERENSI)'!N549,IF(B534=3,'KELAS (REFERENSI)'!N564,IF(B534=4,'KELAS (REFERENSI)'!N579,""))))</f>
        <v/>
      </c>
      <c r="O534" s="55" t="str">
        <f>IF(B534=1,'KELAS (REFERENSI)'!O534,IF(B534=2,'KELAS (REFERENSI)'!O549,IF(B534=3,'KELAS (REFERENSI)'!O564,IF(B534=4,'KELAS (REFERENSI)'!O579,""))))</f>
        <v/>
      </c>
      <c r="P534" s="55" t="str">
        <f>IF(B534=1,'KELAS (REFERENSI)'!P534,IF(B534=2,'KELAS (REFERENSI)'!P549,IF(B534=3,'KELAS (REFERENSI)'!P564,IF(B534=4,'KELAS (REFERENSI)'!P579,""))))</f>
        <v/>
      </c>
      <c r="Q534" s="55" t="str">
        <f t="shared" si="4"/>
        <v>BPS Kota Jakarta Timur</v>
      </c>
      <c r="R534" s="55" t="str">
        <f t="shared" si="56"/>
        <v/>
      </c>
      <c r="S534" s="55" t="str">
        <f t="shared" ref="S534:T534" si="542">S533</f>
        <v>15 Juni sampai dengan 31 Agustus 2026</v>
      </c>
      <c r="T534" s="55" t="str">
        <f t="shared" si="542"/>
        <v>31 Agustus 2026</v>
      </c>
      <c r="U534" s="59" t="str">
        <f>VLOOKUP(G534,'MITRA (REFERENSI)'!$A:$Z,17,FALSE)</f>
        <v>#N/A</v>
      </c>
      <c r="V534" s="59" t="str">
        <f>VLOOKUP(G534,'MITRA (REFERENSI)'!$A:$Z,11,FALSE)</f>
        <v>#N/A</v>
      </c>
      <c r="W534" s="60"/>
      <c r="X534" s="76"/>
      <c r="Y534" s="63"/>
      <c r="Z534" s="62"/>
      <c r="AA534" s="63"/>
      <c r="AB534" s="62"/>
      <c r="AC534" s="62"/>
      <c r="AD534" s="62"/>
      <c r="AE534" s="62"/>
      <c r="AF534" s="62"/>
      <c r="AG534" s="72"/>
      <c r="AH534" s="72"/>
      <c r="AI534" s="72"/>
      <c r="AJ534" s="72"/>
      <c r="AK534" s="59" t="str">
        <f>VLOOKUP(G534,'MITRA (REFERENSI)'!$A:$Z,5,FALSE)</f>
        <v>#N/A</v>
      </c>
      <c r="AL534" s="59" t="str">
        <f>VLOOKUP(G534,'MITRA (REFERENSI)'!$A:$Z,13,FALSE)</f>
        <v>#N/A</v>
      </c>
      <c r="AM534" s="59" t="str">
        <f>VLOOKUP(G534,'MITRA (REFERENSI)'!$A:$Z,14,FALSE)</f>
        <v>#N/A</v>
      </c>
    </row>
    <row r="535" ht="15.75" customHeight="1">
      <c r="A535" s="53" t="s">
        <v>5597</v>
      </c>
      <c r="B535" s="77"/>
      <c r="C535" s="77"/>
      <c r="D535" s="55" t="str">
        <f t="shared" si="1"/>
        <v/>
      </c>
      <c r="E535" s="55" t="str">
        <f>VLOOKUP(D535,'KELAS (REFERENSI)'!$E$1:$J$68,6,FALSE)</f>
        <v>#N/A</v>
      </c>
      <c r="F535" s="56" t="str">
        <f t="shared" si="2"/>
        <v>PETUGAS.0534/SPK/SE/PML/3172/2026</v>
      </c>
      <c r="G535" s="76"/>
      <c r="H535" s="56" t="str">
        <f>VLOOKUP(G535,'MITRA (REFERENSI)'!$A:$Z,16,FALSE)</f>
        <v>#N/A</v>
      </c>
      <c r="I535" s="56" t="str">
        <f>VLOOKUP(G535,'MITRA (REFERENSI)'!$A:$Z,25,FALSE)</f>
        <v>#N/A</v>
      </c>
      <c r="J535" s="55" t="str">
        <f>VLOOKUP(G535,'MITRA (REFERENSI)'!$A:$Z,26,FALSE)</f>
        <v>#N/A</v>
      </c>
      <c r="K535" s="55" t="str">
        <f>VLOOKUP(G535,'MITRA (REFERENSI)'!$A:$Z,15,FALSE)</f>
        <v>#N/A</v>
      </c>
      <c r="L535" s="55" t="str">
        <f>VLOOKUP(G535,'MITRA (REFERENSI)'!$A:$Z,15,FALSE)</f>
        <v>#N/A</v>
      </c>
      <c r="M535" s="55" t="str">
        <f>IF(B535=1,'KELAS (REFERENSI)'!M535,IF(B535=2,'KELAS (REFERENSI)'!M550,IF(B535=3,'KELAS (REFERENSI)'!M565,IF(B535=4,'KELAS (REFERENSI)'!M580,""))))</f>
        <v/>
      </c>
      <c r="N535" s="55" t="str">
        <f>IF(B535=1,'KELAS (REFERENSI)'!N535,IF(B535=2,'KELAS (REFERENSI)'!N550,IF(B535=3,'KELAS (REFERENSI)'!N565,IF(B535=4,'KELAS (REFERENSI)'!N580,""))))</f>
        <v/>
      </c>
      <c r="O535" s="55" t="str">
        <f>IF(B535=1,'KELAS (REFERENSI)'!O535,IF(B535=2,'KELAS (REFERENSI)'!O550,IF(B535=3,'KELAS (REFERENSI)'!O565,IF(B535=4,'KELAS (REFERENSI)'!O580,""))))</f>
        <v/>
      </c>
      <c r="P535" s="55" t="str">
        <f>IF(B535=1,'KELAS (REFERENSI)'!P535,IF(B535=2,'KELAS (REFERENSI)'!P550,IF(B535=3,'KELAS (REFERENSI)'!P565,IF(B535=4,'KELAS (REFERENSI)'!P580,""))))</f>
        <v/>
      </c>
      <c r="Q535" s="55" t="str">
        <f t="shared" si="4"/>
        <v>BPS Kota Jakarta Timur</v>
      </c>
      <c r="R535" s="55" t="str">
        <f t="shared" si="56"/>
        <v/>
      </c>
      <c r="S535" s="55" t="str">
        <f t="shared" ref="S535:T535" si="543">S534</f>
        <v>15 Juni sampai dengan 31 Agustus 2026</v>
      </c>
      <c r="T535" s="55" t="str">
        <f t="shared" si="543"/>
        <v>31 Agustus 2026</v>
      </c>
      <c r="U535" s="59" t="str">
        <f>VLOOKUP(G535,'MITRA (REFERENSI)'!$A:$Z,17,FALSE)</f>
        <v>#N/A</v>
      </c>
      <c r="V535" s="59" t="str">
        <f>VLOOKUP(G535,'MITRA (REFERENSI)'!$A:$Z,11,FALSE)</f>
        <v>#N/A</v>
      </c>
      <c r="W535" s="60"/>
      <c r="X535" s="76"/>
      <c r="Y535" s="63"/>
      <c r="Z535" s="62"/>
      <c r="AA535" s="63"/>
      <c r="AB535" s="62"/>
      <c r="AC535" s="62"/>
      <c r="AD535" s="62"/>
      <c r="AE535" s="62"/>
      <c r="AF535" s="62"/>
      <c r="AG535" s="72"/>
      <c r="AH535" s="72"/>
      <c r="AI535" s="72"/>
      <c r="AJ535" s="72"/>
      <c r="AK535" s="59" t="str">
        <f>VLOOKUP(G535,'MITRA (REFERENSI)'!$A:$Z,5,FALSE)</f>
        <v>#N/A</v>
      </c>
      <c r="AL535" s="59" t="str">
        <f>VLOOKUP(G535,'MITRA (REFERENSI)'!$A:$Z,13,FALSE)</f>
        <v>#N/A</v>
      </c>
      <c r="AM535" s="59" t="str">
        <f>VLOOKUP(G535,'MITRA (REFERENSI)'!$A:$Z,14,FALSE)</f>
        <v>#N/A</v>
      </c>
    </row>
    <row r="536" ht="15.75" customHeight="1">
      <c r="A536" s="53" t="s">
        <v>5598</v>
      </c>
      <c r="B536" s="77"/>
      <c r="C536" s="77"/>
      <c r="D536" s="55" t="str">
        <f t="shared" si="1"/>
        <v/>
      </c>
      <c r="E536" s="55" t="str">
        <f>VLOOKUP(D536,'KELAS (REFERENSI)'!$E$1:$J$68,6,FALSE)</f>
        <v>#N/A</v>
      </c>
      <c r="F536" s="56" t="str">
        <f t="shared" si="2"/>
        <v>PETUGAS.0535/SPK/SE/PML/3172/2026</v>
      </c>
      <c r="G536" s="76"/>
      <c r="H536" s="56" t="str">
        <f>VLOOKUP(G536,'MITRA (REFERENSI)'!$A:$Z,16,FALSE)</f>
        <v>#N/A</v>
      </c>
      <c r="I536" s="56" t="str">
        <f>VLOOKUP(G536,'MITRA (REFERENSI)'!$A:$Z,25,FALSE)</f>
        <v>#N/A</v>
      </c>
      <c r="J536" s="55" t="str">
        <f>VLOOKUP(G536,'MITRA (REFERENSI)'!$A:$Z,26,FALSE)</f>
        <v>#N/A</v>
      </c>
      <c r="K536" s="55" t="str">
        <f>VLOOKUP(G536,'MITRA (REFERENSI)'!$A:$Z,15,FALSE)</f>
        <v>#N/A</v>
      </c>
      <c r="L536" s="55" t="str">
        <f>VLOOKUP(G536,'MITRA (REFERENSI)'!$A:$Z,15,FALSE)</f>
        <v>#N/A</v>
      </c>
      <c r="M536" s="55" t="str">
        <f>IF(B536=1,'KELAS (REFERENSI)'!M536,IF(B536=2,'KELAS (REFERENSI)'!M551,IF(B536=3,'KELAS (REFERENSI)'!M566,IF(B536=4,'KELAS (REFERENSI)'!M581,""))))</f>
        <v/>
      </c>
      <c r="N536" s="55" t="str">
        <f>IF(B536=1,'KELAS (REFERENSI)'!N536,IF(B536=2,'KELAS (REFERENSI)'!N551,IF(B536=3,'KELAS (REFERENSI)'!N566,IF(B536=4,'KELAS (REFERENSI)'!N581,""))))</f>
        <v/>
      </c>
      <c r="O536" s="55" t="str">
        <f>IF(B536=1,'KELAS (REFERENSI)'!O536,IF(B536=2,'KELAS (REFERENSI)'!O551,IF(B536=3,'KELAS (REFERENSI)'!O566,IF(B536=4,'KELAS (REFERENSI)'!O581,""))))</f>
        <v/>
      </c>
      <c r="P536" s="55" t="str">
        <f>IF(B536=1,'KELAS (REFERENSI)'!P536,IF(B536=2,'KELAS (REFERENSI)'!P551,IF(B536=3,'KELAS (REFERENSI)'!P566,IF(B536=4,'KELAS (REFERENSI)'!P581,""))))</f>
        <v/>
      </c>
      <c r="Q536" s="55" t="str">
        <f t="shared" si="4"/>
        <v>BPS Kota Jakarta Timur</v>
      </c>
      <c r="R536" s="55" t="str">
        <f t="shared" si="56"/>
        <v/>
      </c>
      <c r="S536" s="55" t="str">
        <f t="shared" ref="S536:T536" si="544">S535</f>
        <v>15 Juni sampai dengan 31 Agustus 2026</v>
      </c>
      <c r="T536" s="55" t="str">
        <f t="shared" si="544"/>
        <v>31 Agustus 2026</v>
      </c>
      <c r="U536" s="59" t="str">
        <f>VLOOKUP(G536,'MITRA (REFERENSI)'!$A:$Z,17,FALSE)</f>
        <v>#N/A</v>
      </c>
      <c r="V536" s="59" t="str">
        <f>VLOOKUP(G536,'MITRA (REFERENSI)'!$A:$Z,11,FALSE)</f>
        <v>#N/A</v>
      </c>
      <c r="W536" s="60"/>
      <c r="X536" s="76"/>
      <c r="Y536" s="63"/>
      <c r="Z536" s="62"/>
      <c r="AA536" s="63"/>
      <c r="AB536" s="62"/>
      <c r="AC536" s="62"/>
      <c r="AD536" s="62"/>
      <c r="AE536" s="62"/>
      <c r="AF536" s="62"/>
      <c r="AG536" s="72"/>
      <c r="AH536" s="72"/>
      <c r="AI536" s="72"/>
      <c r="AJ536" s="72"/>
      <c r="AK536" s="59" t="str">
        <f>VLOOKUP(G536,'MITRA (REFERENSI)'!$A:$Z,5,FALSE)</f>
        <v>#N/A</v>
      </c>
      <c r="AL536" s="59" t="str">
        <f>VLOOKUP(G536,'MITRA (REFERENSI)'!$A:$Z,13,FALSE)</f>
        <v>#N/A</v>
      </c>
      <c r="AM536" s="59" t="str">
        <f>VLOOKUP(G536,'MITRA (REFERENSI)'!$A:$Z,14,FALSE)</f>
        <v>#N/A</v>
      </c>
    </row>
    <row r="537" ht="15.75" customHeight="1">
      <c r="A537" s="53" t="s">
        <v>5599</v>
      </c>
      <c r="B537" s="77"/>
      <c r="C537" s="77"/>
      <c r="D537" s="55" t="str">
        <f t="shared" si="1"/>
        <v/>
      </c>
      <c r="E537" s="55" t="str">
        <f>VLOOKUP(D537,'KELAS (REFERENSI)'!$E$1:$J$68,6,FALSE)</f>
        <v>#N/A</v>
      </c>
      <c r="F537" s="56" t="str">
        <f t="shared" si="2"/>
        <v>PETUGAS.0536/SPK/SE/PML/3172/2026</v>
      </c>
      <c r="G537" s="76"/>
      <c r="H537" s="56" t="str">
        <f>VLOOKUP(G537,'MITRA (REFERENSI)'!$A:$Z,16,FALSE)</f>
        <v>#N/A</v>
      </c>
      <c r="I537" s="56" t="str">
        <f>VLOOKUP(G537,'MITRA (REFERENSI)'!$A:$Z,25,FALSE)</f>
        <v>#N/A</v>
      </c>
      <c r="J537" s="55" t="str">
        <f>VLOOKUP(G537,'MITRA (REFERENSI)'!$A:$Z,26,FALSE)</f>
        <v>#N/A</v>
      </c>
      <c r="K537" s="55" t="str">
        <f>VLOOKUP(G537,'MITRA (REFERENSI)'!$A:$Z,15,FALSE)</f>
        <v>#N/A</v>
      </c>
      <c r="L537" s="55" t="str">
        <f>VLOOKUP(G537,'MITRA (REFERENSI)'!$A:$Z,15,FALSE)</f>
        <v>#N/A</v>
      </c>
      <c r="M537" s="55" t="str">
        <f>IF(B537=1,'KELAS (REFERENSI)'!M537,IF(B537=2,'KELAS (REFERENSI)'!M552,IF(B537=3,'KELAS (REFERENSI)'!M567,IF(B537=4,'KELAS (REFERENSI)'!M582,""))))</f>
        <v/>
      </c>
      <c r="N537" s="55" t="str">
        <f>IF(B537=1,'KELAS (REFERENSI)'!N537,IF(B537=2,'KELAS (REFERENSI)'!N552,IF(B537=3,'KELAS (REFERENSI)'!N567,IF(B537=4,'KELAS (REFERENSI)'!N582,""))))</f>
        <v/>
      </c>
      <c r="O537" s="55" t="str">
        <f>IF(B537=1,'KELAS (REFERENSI)'!O537,IF(B537=2,'KELAS (REFERENSI)'!O552,IF(B537=3,'KELAS (REFERENSI)'!O567,IF(B537=4,'KELAS (REFERENSI)'!O582,""))))</f>
        <v/>
      </c>
      <c r="P537" s="55" t="str">
        <f>IF(B537=1,'KELAS (REFERENSI)'!P537,IF(B537=2,'KELAS (REFERENSI)'!P552,IF(B537=3,'KELAS (REFERENSI)'!P567,IF(B537=4,'KELAS (REFERENSI)'!P582,""))))</f>
        <v/>
      </c>
      <c r="Q537" s="55" t="str">
        <f t="shared" si="4"/>
        <v>BPS Kota Jakarta Timur</v>
      </c>
      <c r="R537" s="55" t="str">
        <f t="shared" si="56"/>
        <v/>
      </c>
      <c r="S537" s="55" t="str">
        <f t="shared" ref="S537:T537" si="545">S536</f>
        <v>15 Juni sampai dengan 31 Agustus 2026</v>
      </c>
      <c r="T537" s="55" t="str">
        <f t="shared" si="545"/>
        <v>31 Agustus 2026</v>
      </c>
      <c r="U537" s="59" t="str">
        <f>VLOOKUP(G537,'MITRA (REFERENSI)'!$A:$Z,17,FALSE)</f>
        <v>#N/A</v>
      </c>
      <c r="V537" s="59" t="str">
        <f>VLOOKUP(G537,'MITRA (REFERENSI)'!$A:$Z,11,FALSE)</f>
        <v>#N/A</v>
      </c>
      <c r="W537" s="60"/>
      <c r="X537" s="76"/>
      <c r="Y537" s="63"/>
      <c r="Z537" s="62"/>
      <c r="AA537" s="63"/>
      <c r="AB537" s="62"/>
      <c r="AC537" s="62"/>
      <c r="AD537" s="62"/>
      <c r="AE537" s="62"/>
      <c r="AF537" s="62"/>
      <c r="AG537" s="72"/>
      <c r="AH537" s="72"/>
      <c r="AI537" s="72"/>
      <c r="AJ537" s="72"/>
      <c r="AK537" s="59" t="str">
        <f>VLOOKUP(G537,'MITRA (REFERENSI)'!$A:$Z,5,FALSE)</f>
        <v>#N/A</v>
      </c>
      <c r="AL537" s="59" t="str">
        <f>VLOOKUP(G537,'MITRA (REFERENSI)'!$A:$Z,13,FALSE)</f>
        <v>#N/A</v>
      </c>
      <c r="AM537" s="59" t="str">
        <f>VLOOKUP(G537,'MITRA (REFERENSI)'!$A:$Z,14,FALSE)</f>
        <v>#N/A</v>
      </c>
    </row>
    <row r="538" ht="15.75" customHeight="1">
      <c r="A538" s="53" t="s">
        <v>5600</v>
      </c>
      <c r="B538" s="77"/>
      <c r="C538" s="77"/>
      <c r="D538" s="55" t="str">
        <f t="shared" si="1"/>
        <v/>
      </c>
      <c r="E538" s="55" t="str">
        <f>VLOOKUP(D538,'KELAS (REFERENSI)'!$E$1:$J$68,6,FALSE)</f>
        <v>#N/A</v>
      </c>
      <c r="F538" s="56" t="str">
        <f t="shared" si="2"/>
        <v>PETUGAS.0537/SPK/SE/PML/3172/2026</v>
      </c>
      <c r="G538" s="76"/>
      <c r="H538" s="56" t="str">
        <f>VLOOKUP(G538,'MITRA (REFERENSI)'!$A:$Z,16,FALSE)</f>
        <v>#N/A</v>
      </c>
      <c r="I538" s="56" t="str">
        <f>VLOOKUP(G538,'MITRA (REFERENSI)'!$A:$Z,25,FALSE)</f>
        <v>#N/A</v>
      </c>
      <c r="J538" s="55" t="str">
        <f>VLOOKUP(G538,'MITRA (REFERENSI)'!$A:$Z,26,FALSE)</f>
        <v>#N/A</v>
      </c>
      <c r="K538" s="55" t="str">
        <f>VLOOKUP(G538,'MITRA (REFERENSI)'!$A:$Z,15,FALSE)</f>
        <v>#N/A</v>
      </c>
      <c r="L538" s="55" t="str">
        <f>VLOOKUP(G538,'MITRA (REFERENSI)'!$A:$Z,15,FALSE)</f>
        <v>#N/A</v>
      </c>
      <c r="M538" s="55" t="str">
        <f>IF(B538=1,'KELAS (REFERENSI)'!M538,IF(B538=2,'KELAS (REFERENSI)'!M553,IF(B538=3,'KELAS (REFERENSI)'!M568,IF(B538=4,'KELAS (REFERENSI)'!M583,""))))</f>
        <v/>
      </c>
      <c r="N538" s="55" t="str">
        <f>IF(B538=1,'KELAS (REFERENSI)'!N538,IF(B538=2,'KELAS (REFERENSI)'!N553,IF(B538=3,'KELAS (REFERENSI)'!N568,IF(B538=4,'KELAS (REFERENSI)'!N583,""))))</f>
        <v/>
      </c>
      <c r="O538" s="55" t="str">
        <f>IF(B538=1,'KELAS (REFERENSI)'!O538,IF(B538=2,'KELAS (REFERENSI)'!O553,IF(B538=3,'KELAS (REFERENSI)'!O568,IF(B538=4,'KELAS (REFERENSI)'!O583,""))))</f>
        <v/>
      </c>
      <c r="P538" s="55" t="str">
        <f>IF(B538=1,'KELAS (REFERENSI)'!P538,IF(B538=2,'KELAS (REFERENSI)'!P553,IF(B538=3,'KELAS (REFERENSI)'!P568,IF(B538=4,'KELAS (REFERENSI)'!P583,""))))</f>
        <v/>
      </c>
      <c r="Q538" s="55" t="str">
        <f t="shared" si="4"/>
        <v>BPS Kota Jakarta Timur</v>
      </c>
      <c r="R538" s="55" t="str">
        <f t="shared" si="56"/>
        <v/>
      </c>
      <c r="S538" s="55" t="str">
        <f t="shared" ref="S538:T538" si="546">S537</f>
        <v>15 Juni sampai dengan 31 Agustus 2026</v>
      </c>
      <c r="T538" s="55" t="str">
        <f t="shared" si="546"/>
        <v>31 Agustus 2026</v>
      </c>
      <c r="U538" s="59" t="str">
        <f>VLOOKUP(G538,'MITRA (REFERENSI)'!$A:$Z,17,FALSE)</f>
        <v>#N/A</v>
      </c>
      <c r="V538" s="59" t="str">
        <f>VLOOKUP(G538,'MITRA (REFERENSI)'!$A:$Z,11,FALSE)</f>
        <v>#N/A</v>
      </c>
      <c r="W538" s="60"/>
      <c r="X538" s="76"/>
      <c r="Y538" s="63"/>
      <c r="Z538" s="62"/>
      <c r="AA538" s="63"/>
      <c r="AB538" s="62"/>
      <c r="AC538" s="62"/>
      <c r="AD538" s="62"/>
      <c r="AE538" s="62"/>
      <c r="AF538" s="62"/>
      <c r="AG538" s="72"/>
      <c r="AH538" s="72"/>
      <c r="AI538" s="72"/>
      <c r="AJ538" s="72"/>
      <c r="AK538" s="59" t="str">
        <f>VLOOKUP(G538,'MITRA (REFERENSI)'!$A:$Z,5,FALSE)</f>
        <v>#N/A</v>
      </c>
      <c r="AL538" s="59" t="str">
        <f>VLOOKUP(G538,'MITRA (REFERENSI)'!$A:$Z,13,FALSE)</f>
        <v>#N/A</v>
      </c>
      <c r="AM538" s="59" t="str">
        <f>VLOOKUP(G538,'MITRA (REFERENSI)'!$A:$Z,14,FALSE)</f>
        <v>#N/A</v>
      </c>
    </row>
    <row r="539" ht="15.75" customHeight="1">
      <c r="A539" s="53" t="s">
        <v>5601</v>
      </c>
      <c r="B539" s="77"/>
      <c r="C539" s="77"/>
      <c r="D539" s="55" t="str">
        <f t="shared" si="1"/>
        <v/>
      </c>
      <c r="E539" s="55" t="str">
        <f>VLOOKUP(D539,'KELAS (REFERENSI)'!$E$1:$J$68,6,FALSE)</f>
        <v>#N/A</v>
      </c>
      <c r="F539" s="56" t="str">
        <f t="shared" si="2"/>
        <v>PETUGAS.0538/SPK/SE/PML/3172/2026</v>
      </c>
      <c r="G539" s="76"/>
      <c r="H539" s="56" t="str">
        <f>VLOOKUP(G539,'MITRA (REFERENSI)'!$A:$Z,16,FALSE)</f>
        <v>#N/A</v>
      </c>
      <c r="I539" s="56" t="str">
        <f>VLOOKUP(G539,'MITRA (REFERENSI)'!$A:$Z,25,FALSE)</f>
        <v>#N/A</v>
      </c>
      <c r="J539" s="55" t="str">
        <f>VLOOKUP(G539,'MITRA (REFERENSI)'!$A:$Z,26,FALSE)</f>
        <v>#N/A</v>
      </c>
      <c r="K539" s="55" t="str">
        <f>VLOOKUP(G539,'MITRA (REFERENSI)'!$A:$Z,15,FALSE)</f>
        <v>#N/A</v>
      </c>
      <c r="L539" s="55" t="str">
        <f>VLOOKUP(G539,'MITRA (REFERENSI)'!$A:$Z,15,FALSE)</f>
        <v>#N/A</v>
      </c>
      <c r="M539" s="55" t="str">
        <f>IF(B539=1,'KELAS (REFERENSI)'!M539,IF(B539=2,'KELAS (REFERENSI)'!M554,IF(B539=3,'KELAS (REFERENSI)'!M569,IF(B539=4,'KELAS (REFERENSI)'!M584,""))))</f>
        <v/>
      </c>
      <c r="N539" s="55" t="str">
        <f>IF(B539=1,'KELAS (REFERENSI)'!N539,IF(B539=2,'KELAS (REFERENSI)'!N554,IF(B539=3,'KELAS (REFERENSI)'!N569,IF(B539=4,'KELAS (REFERENSI)'!N584,""))))</f>
        <v/>
      </c>
      <c r="O539" s="55" t="str">
        <f>IF(B539=1,'KELAS (REFERENSI)'!O539,IF(B539=2,'KELAS (REFERENSI)'!O554,IF(B539=3,'KELAS (REFERENSI)'!O569,IF(B539=4,'KELAS (REFERENSI)'!O584,""))))</f>
        <v/>
      </c>
      <c r="P539" s="55" t="str">
        <f>IF(B539=1,'KELAS (REFERENSI)'!P539,IF(B539=2,'KELAS (REFERENSI)'!P554,IF(B539=3,'KELAS (REFERENSI)'!P569,IF(B539=4,'KELAS (REFERENSI)'!P584,""))))</f>
        <v/>
      </c>
      <c r="Q539" s="55" t="str">
        <f t="shared" si="4"/>
        <v>BPS Kota Jakarta Timur</v>
      </c>
      <c r="R539" s="55" t="str">
        <f t="shared" si="56"/>
        <v/>
      </c>
      <c r="S539" s="55" t="str">
        <f t="shared" ref="S539:T539" si="547">S538</f>
        <v>15 Juni sampai dengan 31 Agustus 2026</v>
      </c>
      <c r="T539" s="55" t="str">
        <f t="shared" si="547"/>
        <v>31 Agustus 2026</v>
      </c>
      <c r="U539" s="59" t="str">
        <f>VLOOKUP(G539,'MITRA (REFERENSI)'!$A:$Z,17,FALSE)</f>
        <v>#N/A</v>
      </c>
      <c r="V539" s="59" t="str">
        <f>VLOOKUP(G539,'MITRA (REFERENSI)'!$A:$Z,11,FALSE)</f>
        <v>#N/A</v>
      </c>
      <c r="W539" s="60"/>
      <c r="X539" s="76"/>
      <c r="Y539" s="63"/>
      <c r="Z539" s="62"/>
      <c r="AA539" s="63"/>
      <c r="AB539" s="62"/>
      <c r="AC539" s="62"/>
      <c r="AD539" s="62"/>
      <c r="AE539" s="62"/>
      <c r="AF539" s="62"/>
      <c r="AG539" s="72"/>
      <c r="AH539" s="72"/>
      <c r="AI539" s="72"/>
      <c r="AJ539" s="72"/>
      <c r="AK539" s="59" t="str">
        <f>VLOOKUP(G539,'MITRA (REFERENSI)'!$A:$Z,5,FALSE)</f>
        <v>#N/A</v>
      </c>
      <c r="AL539" s="59" t="str">
        <f>VLOOKUP(G539,'MITRA (REFERENSI)'!$A:$Z,13,FALSE)</f>
        <v>#N/A</v>
      </c>
      <c r="AM539" s="59" t="str">
        <f>VLOOKUP(G539,'MITRA (REFERENSI)'!$A:$Z,14,FALSE)</f>
        <v>#N/A</v>
      </c>
    </row>
    <row r="540" ht="15.75" customHeight="1">
      <c r="A540" s="53" t="s">
        <v>5602</v>
      </c>
      <c r="B540" s="77"/>
      <c r="C540" s="77"/>
      <c r="D540" s="55" t="str">
        <f t="shared" si="1"/>
        <v/>
      </c>
      <c r="E540" s="55" t="str">
        <f>VLOOKUP(D540,'KELAS (REFERENSI)'!$E$1:$J$68,6,FALSE)</f>
        <v>#N/A</v>
      </c>
      <c r="F540" s="56" t="str">
        <f t="shared" si="2"/>
        <v>PETUGAS.0539/SPK/SE/PML/3172/2026</v>
      </c>
      <c r="G540" s="76"/>
      <c r="H540" s="56" t="str">
        <f>VLOOKUP(G540,'MITRA (REFERENSI)'!$A:$Z,16,FALSE)</f>
        <v>#N/A</v>
      </c>
      <c r="I540" s="56" t="str">
        <f>VLOOKUP(G540,'MITRA (REFERENSI)'!$A:$Z,25,FALSE)</f>
        <v>#N/A</v>
      </c>
      <c r="J540" s="55" t="str">
        <f>VLOOKUP(G540,'MITRA (REFERENSI)'!$A:$Z,26,FALSE)</f>
        <v>#N/A</v>
      </c>
      <c r="K540" s="55" t="str">
        <f>VLOOKUP(G540,'MITRA (REFERENSI)'!$A:$Z,15,FALSE)</f>
        <v>#N/A</v>
      </c>
      <c r="L540" s="55" t="str">
        <f>VLOOKUP(G540,'MITRA (REFERENSI)'!$A:$Z,15,FALSE)</f>
        <v>#N/A</v>
      </c>
      <c r="M540" s="55" t="str">
        <f>IF(B540=1,'KELAS (REFERENSI)'!M540,IF(B540=2,'KELAS (REFERENSI)'!M555,IF(B540=3,'KELAS (REFERENSI)'!M570,IF(B540=4,'KELAS (REFERENSI)'!M585,""))))</f>
        <v/>
      </c>
      <c r="N540" s="55" t="str">
        <f>IF(B540=1,'KELAS (REFERENSI)'!N540,IF(B540=2,'KELAS (REFERENSI)'!N555,IF(B540=3,'KELAS (REFERENSI)'!N570,IF(B540=4,'KELAS (REFERENSI)'!N585,""))))</f>
        <v/>
      </c>
      <c r="O540" s="55" t="str">
        <f>IF(B540=1,'KELAS (REFERENSI)'!O540,IF(B540=2,'KELAS (REFERENSI)'!O555,IF(B540=3,'KELAS (REFERENSI)'!O570,IF(B540=4,'KELAS (REFERENSI)'!O585,""))))</f>
        <v/>
      </c>
      <c r="P540" s="55" t="str">
        <f>IF(B540=1,'KELAS (REFERENSI)'!P540,IF(B540=2,'KELAS (REFERENSI)'!P555,IF(B540=3,'KELAS (REFERENSI)'!P570,IF(B540=4,'KELAS (REFERENSI)'!P585,""))))</f>
        <v/>
      </c>
      <c r="Q540" s="55" t="str">
        <f t="shared" si="4"/>
        <v>BPS Kota Jakarta Timur</v>
      </c>
      <c r="R540" s="55" t="str">
        <f t="shared" si="56"/>
        <v/>
      </c>
      <c r="S540" s="55" t="str">
        <f t="shared" ref="S540:T540" si="548">S539</f>
        <v>15 Juni sampai dengan 31 Agustus 2026</v>
      </c>
      <c r="T540" s="55" t="str">
        <f t="shared" si="548"/>
        <v>31 Agustus 2026</v>
      </c>
      <c r="U540" s="59" t="str">
        <f>VLOOKUP(G540,'MITRA (REFERENSI)'!$A:$Z,17,FALSE)</f>
        <v>#N/A</v>
      </c>
      <c r="V540" s="59" t="str">
        <f>VLOOKUP(G540,'MITRA (REFERENSI)'!$A:$Z,11,FALSE)</f>
        <v>#N/A</v>
      </c>
      <c r="W540" s="60"/>
      <c r="X540" s="76"/>
      <c r="Y540" s="63"/>
      <c r="Z540" s="62"/>
      <c r="AA540" s="63"/>
      <c r="AB540" s="62"/>
      <c r="AC540" s="62"/>
      <c r="AD540" s="62"/>
      <c r="AE540" s="62"/>
      <c r="AF540" s="62"/>
      <c r="AG540" s="72"/>
      <c r="AH540" s="72"/>
      <c r="AI540" s="72"/>
      <c r="AJ540" s="72"/>
      <c r="AK540" s="59" t="str">
        <f>VLOOKUP(G540,'MITRA (REFERENSI)'!$A:$Z,5,FALSE)</f>
        <v>#N/A</v>
      </c>
      <c r="AL540" s="59" t="str">
        <f>VLOOKUP(G540,'MITRA (REFERENSI)'!$A:$Z,13,FALSE)</f>
        <v>#N/A</v>
      </c>
      <c r="AM540" s="59" t="str">
        <f>VLOOKUP(G540,'MITRA (REFERENSI)'!$A:$Z,14,FALSE)</f>
        <v>#N/A</v>
      </c>
    </row>
    <row r="541" ht="15.75" customHeight="1">
      <c r="A541" s="53" t="s">
        <v>5603</v>
      </c>
      <c r="B541" s="77"/>
      <c r="C541" s="77"/>
      <c r="D541" s="55" t="str">
        <f t="shared" si="1"/>
        <v/>
      </c>
      <c r="E541" s="55" t="str">
        <f>VLOOKUP(D541,'KELAS (REFERENSI)'!$E$1:$J$68,6,FALSE)</f>
        <v>#N/A</v>
      </c>
      <c r="F541" s="56" t="str">
        <f t="shared" si="2"/>
        <v>PETUGAS.0540/SPK/SE/PML/3172/2026</v>
      </c>
      <c r="G541" s="76"/>
      <c r="H541" s="56" t="str">
        <f>VLOOKUP(G541,'MITRA (REFERENSI)'!$A:$Z,16,FALSE)</f>
        <v>#N/A</v>
      </c>
      <c r="I541" s="56" t="str">
        <f>VLOOKUP(G541,'MITRA (REFERENSI)'!$A:$Z,25,FALSE)</f>
        <v>#N/A</v>
      </c>
      <c r="J541" s="55" t="str">
        <f>VLOOKUP(G541,'MITRA (REFERENSI)'!$A:$Z,26,FALSE)</f>
        <v>#N/A</v>
      </c>
      <c r="K541" s="55" t="str">
        <f>VLOOKUP(G541,'MITRA (REFERENSI)'!$A:$Z,15,FALSE)</f>
        <v>#N/A</v>
      </c>
      <c r="L541" s="55" t="str">
        <f>VLOOKUP(G541,'MITRA (REFERENSI)'!$A:$Z,15,FALSE)</f>
        <v>#N/A</v>
      </c>
      <c r="M541" s="55" t="str">
        <f>IF(B541=1,'KELAS (REFERENSI)'!M541,IF(B541=2,'KELAS (REFERENSI)'!M556,IF(B541=3,'KELAS (REFERENSI)'!M571,IF(B541=4,'KELAS (REFERENSI)'!M586,""))))</f>
        <v/>
      </c>
      <c r="N541" s="55" t="str">
        <f>IF(B541=1,'KELAS (REFERENSI)'!N541,IF(B541=2,'KELAS (REFERENSI)'!N556,IF(B541=3,'KELAS (REFERENSI)'!N571,IF(B541=4,'KELAS (REFERENSI)'!N586,""))))</f>
        <v/>
      </c>
      <c r="O541" s="55" t="str">
        <f>IF(B541=1,'KELAS (REFERENSI)'!O541,IF(B541=2,'KELAS (REFERENSI)'!O556,IF(B541=3,'KELAS (REFERENSI)'!O571,IF(B541=4,'KELAS (REFERENSI)'!O586,""))))</f>
        <v/>
      </c>
      <c r="P541" s="55" t="str">
        <f>IF(B541=1,'KELAS (REFERENSI)'!P541,IF(B541=2,'KELAS (REFERENSI)'!P556,IF(B541=3,'KELAS (REFERENSI)'!P571,IF(B541=4,'KELAS (REFERENSI)'!P586,""))))</f>
        <v/>
      </c>
      <c r="Q541" s="55" t="str">
        <f t="shared" si="4"/>
        <v>BPS Kota Jakarta Timur</v>
      </c>
      <c r="R541" s="55" t="str">
        <f t="shared" si="56"/>
        <v/>
      </c>
      <c r="S541" s="55" t="str">
        <f t="shared" ref="S541:T541" si="549">S540</f>
        <v>15 Juni sampai dengan 31 Agustus 2026</v>
      </c>
      <c r="T541" s="55" t="str">
        <f t="shared" si="549"/>
        <v>31 Agustus 2026</v>
      </c>
      <c r="U541" s="59" t="str">
        <f>VLOOKUP(G541,'MITRA (REFERENSI)'!$A:$Z,17,FALSE)</f>
        <v>#N/A</v>
      </c>
      <c r="V541" s="59" t="str">
        <f>VLOOKUP(G541,'MITRA (REFERENSI)'!$A:$Z,11,FALSE)</f>
        <v>#N/A</v>
      </c>
      <c r="W541" s="60"/>
      <c r="X541" s="76"/>
      <c r="Y541" s="63"/>
      <c r="Z541" s="62"/>
      <c r="AA541" s="63"/>
      <c r="AB541" s="62"/>
      <c r="AC541" s="62"/>
      <c r="AD541" s="62"/>
      <c r="AE541" s="62"/>
      <c r="AF541" s="62"/>
      <c r="AG541" s="72"/>
      <c r="AH541" s="72"/>
      <c r="AI541" s="72"/>
      <c r="AJ541" s="72"/>
      <c r="AK541" s="59" t="str">
        <f>VLOOKUP(G541,'MITRA (REFERENSI)'!$A:$Z,5,FALSE)</f>
        <v>#N/A</v>
      </c>
      <c r="AL541" s="59" t="str">
        <f>VLOOKUP(G541,'MITRA (REFERENSI)'!$A:$Z,13,FALSE)</f>
        <v>#N/A</v>
      </c>
      <c r="AM541" s="59" t="str">
        <f>VLOOKUP(G541,'MITRA (REFERENSI)'!$A:$Z,14,FALSE)</f>
        <v>#N/A</v>
      </c>
    </row>
    <row r="542" ht="15.75" customHeight="1">
      <c r="A542" s="53" t="s">
        <v>5604</v>
      </c>
      <c r="B542" s="77"/>
      <c r="C542" s="77"/>
      <c r="D542" s="55" t="str">
        <f t="shared" si="1"/>
        <v/>
      </c>
      <c r="E542" s="55" t="str">
        <f>VLOOKUP(D542,'KELAS (REFERENSI)'!$E$1:$J$68,6,FALSE)</f>
        <v>#N/A</v>
      </c>
      <c r="F542" s="56" t="str">
        <f t="shared" si="2"/>
        <v>PETUGAS.0541/SPK/SE/PML/3172/2026</v>
      </c>
      <c r="G542" s="76"/>
      <c r="H542" s="56" t="str">
        <f>VLOOKUP(G542,'MITRA (REFERENSI)'!$A:$Z,16,FALSE)</f>
        <v>#N/A</v>
      </c>
      <c r="I542" s="56" t="str">
        <f>VLOOKUP(G542,'MITRA (REFERENSI)'!$A:$Z,25,FALSE)</f>
        <v>#N/A</v>
      </c>
      <c r="J542" s="55" t="str">
        <f>VLOOKUP(G542,'MITRA (REFERENSI)'!$A:$Z,26,FALSE)</f>
        <v>#N/A</v>
      </c>
      <c r="K542" s="55" t="str">
        <f>VLOOKUP(G542,'MITRA (REFERENSI)'!$A:$Z,15,FALSE)</f>
        <v>#N/A</v>
      </c>
      <c r="L542" s="55" t="str">
        <f>VLOOKUP(G542,'MITRA (REFERENSI)'!$A:$Z,15,FALSE)</f>
        <v>#N/A</v>
      </c>
      <c r="M542" s="55" t="str">
        <f>IF(B542=1,'KELAS (REFERENSI)'!M542,IF(B542=2,'KELAS (REFERENSI)'!M557,IF(B542=3,'KELAS (REFERENSI)'!M572,IF(B542=4,'KELAS (REFERENSI)'!M587,""))))</f>
        <v/>
      </c>
      <c r="N542" s="55" t="str">
        <f>IF(B542=1,'KELAS (REFERENSI)'!N542,IF(B542=2,'KELAS (REFERENSI)'!N557,IF(B542=3,'KELAS (REFERENSI)'!N572,IF(B542=4,'KELAS (REFERENSI)'!N587,""))))</f>
        <v/>
      </c>
      <c r="O542" s="55" t="str">
        <f>IF(B542=1,'KELAS (REFERENSI)'!O542,IF(B542=2,'KELAS (REFERENSI)'!O557,IF(B542=3,'KELAS (REFERENSI)'!O572,IF(B542=4,'KELAS (REFERENSI)'!O587,""))))</f>
        <v/>
      </c>
      <c r="P542" s="55" t="str">
        <f>IF(B542=1,'KELAS (REFERENSI)'!P542,IF(B542=2,'KELAS (REFERENSI)'!P557,IF(B542=3,'KELAS (REFERENSI)'!P572,IF(B542=4,'KELAS (REFERENSI)'!P587,""))))</f>
        <v/>
      </c>
      <c r="Q542" s="55" t="str">
        <f t="shared" si="4"/>
        <v>BPS Kota Jakarta Timur</v>
      </c>
      <c r="R542" s="55" t="str">
        <f t="shared" si="56"/>
        <v/>
      </c>
      <c r="S542" s="55" t="str">
        <f t="shared" ref="S542:T542" si="550">S541</f>
        <v>15 Juni sampai dengan 31 Agustus 2026</v>
      </c>
      <c r="T542" s="55" t="str">
        <f t="shared" si="550"/>
        <v>31 Agustus 2026</v>
      </c>
      <c r="U542" s="59" t="str">
        <f>VLOOKUP(G542,'MITRA (REFERENSI)'!$A:$Z,17,FALSE)</f>
        <v>#N/A</v>
      </c>
      <c r="V542" s="59" t="str">
        <f>VLOOKUP(G542,'MITRA (REFERENSI)'!$A:$Z,11,FALSE)</f>
        <v>#N/A</v>
      </c>
      <c r="W542" s="60"/>
      <c r="X542" s="76"/>
      <c r="Y542" s="63"/>
      <c r="Z542" s="62"/>
      <c r="AA542" s="63"/>
      <c r="AB542" s="62"/>
      <c r="AC542" s="62"/>
      <c r="AD542" s="62"/>
      <c r="AE542" s="62"/>
      <c r="AF542" s="62"/>
      <c r="AG542" s="72"/>
      <c r="AH542" s="72"/>
      <c r="AI542" s="72"/>
      <c r="AJ542" s="72"/>
      <c r="AK542" s="59" t="str">
        <f>VLOOKUP(G542,'MITRA (REFERENSI)'!$A:$Z,5,FALSE)</f>
        <v>#N/A</v>
      </c>
      <c r="AL542" s="59" t="str">
        <f>VLOOKUP(G542,'MITRA (REFERENSI)'!$A:$Z,13,FALSE)</f>
        <v>#N/A</v>
      </c>
      <c r="AM542" s="59" t="str">
        <f>VLOOKUP(G542,'MITRA (REFERENSI)'!$A:$Z,14,FALSE)</f>
        <v>#N/A</v>
      </c>
    </row>
    <row r="543" ht="15.75" customHeight="1">
      <c r="A543" s="53" t="s">
        <v>5605</v>
      </c>
      <c r="B543" s="77"/>
      <c r="C543" s="77"/>
      <c r="D543" s="55" t="str">
        <f t="shared" si="1"/>
        <v/>
      </c>
      <c r="E543" s="55" t="str">
        <f>VLOOKUP(D543,'KELAS (REFERENSI)'!$E$1:$J$68,6,FALSE)</f>
        <v>#N/A</v>
      </c>
      <c r="F543" s="56" t="str">
        <f t="shared" si="2"/>
        <v>PETUGAS.0542/SPK/SE/PML/3172/2026</v>
      </c>
      <c r="G543" s="76"/>
      <c r="H543" s="56" t="str">
        <f>VLOOKUP(G543,'MITRA (REFERENSI)'!$A:$Z,16,FALSE)</f>
        <v>#N/A</v>
      </c>
      <c r="I543" s="56" t="str">
        <f>VLOOKUP(G543,'MITRA (REFERENSI)'!$A:$Z,25,FALSE)</f>
        <v>#N/A</v>
      </c>
      <c r="J543" s="55" t="str">
        <f>VLOOKUP(G543,'MITRA (REFERENSI)'!$A:$Z,26,FALSE)</f>
        <v>#N/A</v>
      </c>
      <c r="K543" s="55" t="str">
        <f>VLOOKUP(G543,'MITRA (REFERENSI)'!$A:$Z,15,FALSE)</f>
        <v>#N/A</v>
      </c>
      <c r="L543" s="55" t="str">
        <f>VLOOKUP(G543,'MITRA (REFERENSI)'!$A:$Z,15,FALSE)</f>
        <v>#N/A</v>
      </c>
      <c r="M543" s="55" t="str">
        <f>IF(B543=1,'KELAS (REFERENSI)'!M543,IF(B543=2,'KELAS (REFERENSI)'!M558,IF(B543=3,'KELAS (REFERENSI)'!M573,IF(B543=4,'KELAS (REFERENSI)'!M588,""))))</f>
        <v/>
      </c>
      <c r="N543" s="55" t="str">
        <f>IF(B543=1,'KELAS (REFERENSI)'!N543,IF(B543=2,'KELAS (REFERENSI)'!N558,IF(B543=3,'KELAS (REFERENSI)'!N573,IF(B543=4,'KELAS (REFERENSI)'!N588,""))))</f>
        <v/>
      </c>
      <c r="O543" s="55" t="str">
        <f>IF(B543=1,'KELAS (REFERENSI)'!O543,IF(B543=2,'KELAS (REFERENSI)'!O558,IF(B543=3,'KELAS (REFERENSI)'!O573,IF(B543=4,'KELAS (REFERENSI)'!O588,""))))</f>
        <v/>
      </c>
      <c r="P543" s="55" t="str">
        <f>IF(B543=1,'KELAS (REFERENSI)'!P543,IF(B543=2,'KELAS (REFERENSI)'!P558,IF(B543=3,'KELAS (REFERENSI)'!P573,IF(B543=4,'KELAS (REFERENSI)'!P588,""))))</f>
        <v/>
      </c>
      <c r="Q543" s="55" t="str">
        <f t="shared" si="4"/>
        <v>BPS Kota Jakarta Timur</v>
      </c>
      <c r="R543" s="55" t="str">
        <f t="shared" si="56"/>
        <v/>
      </c>
      <c r="S543" s="55" t="str">
        <f t="shared" ref="S543:T543" si="551">S542</f>
        <v>15 Juni sampai dengan 31 Agustus 2026</v>
      </c>
      <c r="T543" s="55" t="str">
        <f t="shared" si="551"/>
        <v>31 Agustus 2026</v>
      </c>
      <c r="U543" s="59" t="str">
        <f>VLOOKUP(G543,'MITRA (REFERENSI)'!$A:$Z,17,FALSE)</f>
        <v>#N/A</v>
      </c>
      <c r="V543" s="59" t="str">
        <f>VLOOKUP(G543,'MITRA (REFERENSI)'!$A:$Z,11,FALSE)</f>
        <v>#N/A</v>
      </c>
      <c r="W543" s="60"/>
      <c r="X543" s="76"/>
      <c r="Y543" s="63"/>
      <c r="Z543" s="62"/>
      <c r="AA543" s="63"/>
      <c r="AB543" s="62"/>
      <c r="AC543" s="62"/>
      <c r="AD543" s="62"/>
      <c r="AE543" s="62"/>
      <c r="AF543" s="62"/>
      <c r="AG543" s="72"/>
      <c r="AH543" s="72"/>
      <c r="AI543" s="72"/>
      <c r="AJ543" s="72"/>
      <c r="AK543" s="59" t="str">
        <f>VLOOKUP(G543,'MITRA (REFERENSI)'!$A:$Z,5,FALSE)</f>
        <v>#N/A</v>
      </c>
      <c r="AL543" s="59" t="str">
        <f>VLOOKUP(G543,'MITRA (REFERENSI)'!$A:$Z,13,FALSE)</f>
        <v>#N/A</v>
      </c>
      <c r="AM543" s="59" t="str">
        <f>VLOOKUP(G543,'MITRA (REFERENSI)'!$A:$Z,14,FALSE)</f>
        <v>#N/A</v>
      </c>
    </row>
    <row r="544" ht="15.75" customHeight="1">
      <c r="A544" s="53" t="s">
        <v>5606</v>
      </c>
      <c r="B544" s="77"/>
      <c r="C544" s="77"/>
      <c r="D544" s="55" t="str">
        <f t="shared" si="1"/>
        <v/>
      </c>
      <c r="E544" s="55" t="str">
        <f>VLOOKUP(D544,'KELAS (REFERENSI)'!$E$1:$J$68,6,FALSE)</f>
        <v>#N/A</v>
      </c>
      <c r="F544" s="56" t="str">
        <f t="shared" si="2"/>
        <v>PETUGAS.0543/SPK/SE/PML/3172/2026</v>
      </c>
      <c r="G544" s="76"/>
      <c r="H544" s="56" t="str">
        <f>VLOOKUP(G544,'MITRA (REFERENSI)'!$A:$Z,16,FALSE)</f>
        <v>#N/A</v>
      </c>
      <c r="I544" s="56" t="str">
        <f>VLOOKUP(G544,'MITRA (REFERENSI)'!$A:$Z,25,FALSE)</f>
        <v>#N/A</v>
      </c>
      <c r="J544" s="55" t="str">
        <f>VLOOKUP(G544,'MITRA (REFERENSI)'!$A:$Z,26,FALSE)</f>
        <v>#N/A</v>
      </c>
      <c r="K544" s="55" t="str">
        <f>VLOOKUP(G544,'MITRA (REFERENSI)'!$A:$Z,15,FALSE)</f>
        <v>#N/A</v>
      </c>
      <c r="L544" s="55" t="str">
        <f>VLOOKUP(G544,'MITRA (REFERENSI)'!$A:$Z,15,FALSE)</f>
        <v>#N/A</v>
      </c>
      <c r="M544" s="55" t="str">
        <f>IF(B544=1,'KELAS (REFERENSI)'!M544,IF(B544=2,'KELAS (REFERENSI)'!M559,IF(B544=3,'KELAS (REFERENSI)'!M574,IF(B544=4,'KELAS (REFERENSI)'!M589,""))))</f>
        <v/>
      </c>
      <c r="N544" s="55" t="str">
        <f>IF(B544=1,'KELAS (REFERENSI)'!N544,IF(B544=2,'KELAS (REFERENSI)'!N559,IF(B544=3,'KELAS (REFERENSI)'!N574,IF(B544=4,'KELAS (REFERENSI)'!N589,""))))</f>
        <v/>
      </c>
      <c r="O544" s="55" t="str">
        <f>IF(B544=1,'KELAS (REFERENSI)'!O544,IF(B544=2,'KELAS (REFERENSI)'!O559,IF(B544=3,'KELAS (REFERENSI)'!O574,IF(B544=4,'KELAS (REFERENSI)'!O589,""))))</f>
        <v/>
      </c>
      <c r="P544" s="55" t="str">
        <f>IF(B544=1,'KELAS (REFERENSI)'!P544,IF(B544=2,'KELAS (REFERENSI)'!P559,IF(B544=3,'KELAS (REFERENSI)'!P574,IF(B544=4,'KELAS (REFERENSI)'!P589,""))))</f>
        <v/>
      </c>
      <c r="Q544" s="55" t="str">
        <f t="shared" si="4"/>
        <v>BPS Kota Jakarta Timur</v>
      </c>
      <c r="R544" s="55" t="str">
        <f t="shared" si="56"/>
        <v/>
      </c>
      <c r="S544" s="55" t="str">
        <f t="shared" ref="S544:T544" si="552">S543</f>
        <v>15 Juni sampai dengan 31 Agustus 2026</v>
      </c>
      <c r="T544" s="55" t="str">
        <f t="shared" si="552"/>
        <v>31 Agustus 2026</v>
      </c>
      <c r="U544" s="59" t="str">
        <f>VLOOKUP(G544,'MITRA (REFERENSI)'!$A:$Z,17,FALSE)</f>
        <v>#N/A</v>
      </c>
      <c r="V544" s="59" t="str">
        <f>VLOOKUP(G544,'MITRA (REFERENSI)'!$A:$Z,11,FALSE)</f>
        <v>#N/A</v>
      </c>
      <c r="W544" s="60"/>
      <c r="X544" s="76"/>
      <c r="Y544" s="63"/>
      <c r="Z544" s="62"/>
      <c r="AA544" s="63"/>
      <c r="AB544" s="62"/>
      <c r="AC544" s="62"/>
      <c r="AD544" s="62"/>
      <c r="AE544" s="62"/>
      <c r="AF544" s="62"/>
      <c r="AG544" s="72"/>
      <c r="AH544" s="72"/>
      <c r="AI544" s="72"/>
      <c r="AJ544" s="72"/>
      <c r="AK544" s="59" t="str">
        <f>VLOOKUP(G544,'MITRA (REFERENSI)'!$A:$Z,5,FALSE)</f>
        <v>#N/A</v>
      </c>
      <c r="AL544" s="59" t="str">
        <f>VLOOKUP(G544,'MITRA (REFERENSI)'!$A:$Z,13,FALSE)</f>
        <v>#N/A</v>
      </c>
      <c r="AM544" s="59" t="str">
        <f>VLOOKUP(G544,'MITRA (REFERENSI)'!$A:$Z,14,FALSE)</f>
        <v>#N/A</v>
      </c>
    </row>
    <row r="545" ht="15.75" customHeight="1">
      <c r="A545" s="53" t="s">
        <v>5607</v>
      </c>
      <c r="B545" s="77"/>
      <c r="C545" s="77"/>
      <c r="D545" s="55" t="str">
        <f t="shared" si="1"/>
        <v/>
      </c>
      <c r="E545" s="55" t="str">
        <f>VLOOKUP(D545,'KELAS (REFERENSI)'!$E$1:$J$68,6,FALSE)</f>
        <v>#N/A</v>
      </c>
      <c r="F545" s="56" t="str">
        <f t="shared" si="2"/>
        <v>PETUGAS.0544/SPK/SE/PML/3172/2026</v>
      </c>
      <c r="G545" s="76"/>
      <c r="H545" s="56" t="str">
        <f>VLOOKUP(G545,'MITRA (REFERENSI)'!$A:$Z,16,FALSE)</f>
        <v>#N/A</v>
      </c>
      <c r="I545" s="56" t="str">
        <f>VLOOKUP(G545,'MITRA (REFERENSI)'!$A:$Z,25,FALSE)</f>
        <v>#N/A</v>
      </c>
      <c r="J545" s="55" t="str">
        <f>VLOOKUP(G545,'MITRA (REFERENSI)'!$A:$Z,26,FALSE)</f>
        <v>#N/A</v>
      </c>
      <c r="K545" s="55" t="str">
        <f>VLOOKUP(G545,'MITRA (REFERENSI)'!$A:$Z,15,FALSE)</f>
        <v>#N/A</v>
      </c>
      <c r="L545" s="55" t="str">
        <f>VLOOKUP(G545,'MITRA (REFERENSI)'!$A:$Z,15,FALSE)</f>
        <v>#N/A</v>
      </c>
      <c r="M545" s="55" t="str">
        <f>IF(B545=1,'KELAS (REFERENSI)'!M545,IF(B545=2,'KELAS (REFERENSI)'!M560,IF(B545=3,'KELAS (REFERENSI)'!M575,IF(B545=4,'KELAS (REFERENSI)'!M590,""))))</f>
        <v/>
      </c>
      <c r="N545" s="55" t="str">
        <f>IF(B545=1,'KELAS (REFERENSI)'!N545,IF(B545=2,'KELAS (REFERENSI)'!N560,IF(B545=3,'KELAS (REFERENSI)'!N575,IF(B545=4,'KELAS (REFERENSI)'!N590,""))))</f>
        <v/>
      </c>
      <c r="O545" s="55" t="str">
        <f>IF(B545=1,'KELAS (REFERENSI)'!O545,IF(B545=2,'KELAS (REFERENSI)'!O560,IF(B545=3,'KELAS (REFERENSI)'!O575,IF(B545=4,'KELAS (REFERENSI)'!O590,""))))</f>
        <v/>
      </c>
      <c r="P545" s="55" t="str">
        <f>IF(B545=1,'KELAS (REFERENSI)'!P545,IF(B545=2,'KELAS (REFERENSI)'!P560,IF(B545=3,'KELAS (REFERENSI)'!P575,IF(B545=4,'KELAS (REFERENSI)'!P590,""))))</f>
        <v/>
      </c>
      <c r="Q545" s="55" t="str">
        <f t="shared" si="4"/>
        <v>BPS Kota Jakarta Timur</v>
      </c>
      <c r="R545" s="55" t="str">
        <f t="shared" si="56"/>
        <v/>
      </c>
      <c r="S545" s="55" t="str">
        <f t="shared" ref="S545:T545" si="553">S544</f>
        <v>15 Juni sampai dengan 31 Agustus 2026</v>
      </c>
      <c r="T545" s="55" t="str">
        <f t="shared" si="553"/>
        <v>31 Agustus 2026</v>
      </c>
      <c r="U545" s="59" t="str">
        <f>VLOOKUP(G545,'MITRA (REFERENSI)'!$A:$Z,17,FALSE)</f>
        <v>#N/A</v>
      </c>
      <c r="V545" s="59" t="str">
        <f>VLOOKUP(G545,'MITRA (REFERENSI)'!$A:$Z,11,FALSE)</f>
        <v>#N/A</v>
      </c>
      <c r="W545" s="60"/>
      <c r="X545" s="76"/>
      <c r="Y545" s="63"/>
      <c r="Z545" s="62"/>
      <c r="AA545" s="63"/>
      <c r="AB545" s="62"/>
      <c r="AC545" s="62"/>
      <c r="AD545" s="62"/>
      <c r="AE545" s="62"/>
      <c r="AF545" s="62"/>
      <c r="AG545" s="72"/>
      <c r="AH545" s="72"/>
      <c r="AI545" s="72"/>
      <c r="AJ545" s="72"/>
      <c r="AK545" s="59" t="str">
        <f>VLOOKUP(G545,'MITRA (REFERENSI)'!$A:$Z,5,FALSE)</f>
        <v>#N/A</v>
      </c>
      <c r="AL545" s="59" t="str">
        <f>VLOOKUP(G545,'MITRA (REFERENSI)'!$A:$Z,13,FALSE)</f>
        <v>#N/A</v>
      </c>
      <c r="AM545" s="59" t="str">
        <f>VLOOKUP(G545,'MITRA (REFERENSI)'!$A:$Z,14,FALSE)</f>
        <v>#N/A</v>
      </c>
    </row>
    <row r="546" ht="15.75" customHeight="1">
      <c r="A546" s="53" t="s">
        <v>5608</v>
      </c>
      <c r="B546" s="77"/>
      <c r="C546" s="77"/>
      <c r="D546" s="55" t="str">
        <f t="shared" si="1"/>
        <v/>
      </c>
      <c r="E546" s="55" t="str">
        <f>VLOOKUP(D546,'KELAS (REFERENSI)'!$E$1:$J$68,6,FALSE)</f>
        <v>#N/A</v>
      </c>
      <c r="F546" s="56" t="str">
        <f t="shared" si="2"/>
        <v>PETUGAS.0545/SPK/SE/PML/3172/2026</v>
      </c>
      <c r="G546" s="76"/>
      <c r="H546" s="56" t="str">
        <f>VLOOKUP(G546,'MITRA (REFERENSI)'!$A:$Z,16,FALSE)</f>
        <v>#N/A</v>
      </c>
      <c r="I546" s="56" t="str">
        <f>VLOOKUP(G546,'MITRA (REFERENSI)'!$A:$Z,25,FALSE)</f>
        <v>#N/A</v>
      </c>
      <c r="J546" s="55" t="str">
        <f>VLOOKUP(G546,'MITRA (REFERENSI)'!$A:$Z,26,FALSE)</f>
        <v>#N/A</v>
      </c>
      <c r="K546" s="55" t="str">
        <f>VLOOKUP(G546,'MITRA (REFERENSI)'!$A:$Z,15,FALSE)</f>
        <v>#N/A</v>
      </c>
      <c r="L546" s="55" t="str">
        <f>VLOOKUP(G546,'MITRA (REFERENSI)'!$A:$Z,15,FALSE)</f>
        <v>#N/A</v>
      </c>
      <c r="M546" s="55" t="str">
        <f>IF(B546=1,'KELAS (REFERENSI)'!M546,IF(B546=2,'KELAS (REFERENSI)'!M561,IF(B546=3,'KELAS (REFERENSI)'!M576,IF(B546=4,'KELAS (REFERENSI)'!M591,""))))</f>
        <v/>
      </c>
      <c r="N546" s="55" t="str">
        <f>IF(B546=1,'KELAS (REFERENSI)'!N546,IF(B546=2,'KELAS (REFERENSI)'!N561,IF(B546=3,'KELAS (REFERENSI)'!N576,IF(B546=4,'KELAS (REFERENSI)'!N591,""))))</f>
        <v/>
      </c>
      <c r="O546" s="55" t="str">
        <f>IF(B546=1,'KELAS (REFERENSI)'!O546,IF(B546=2,'KELAS (REFERENSI)'!O561,IF(B546=3,'KELAS (REFERENSI)'!O576,IF(B546=4,'KELAS (REFERENSI)'!O591,""))))</f>
        <v/>
      </c>
      <c r="P546" s="55" t="str">
        <f>IF(B546=1,'KELAS (REFERENSI)'!P546,IF(B546=2,'KELAS (REFERENSI)'!P561,IF(B546=3,'KELAS (REFERENSI)'!P576,IF(B546=4,'KELAS (REFERENSI)'!P591,""))))</f>
        <v/>
      </c>
      <c r="Q546" s="55" t="str">
        <f t="shared" si="4"/>
        <v>BPS Kota Jakarta Timur</v>
      </c>
      <c r="R546" s="55" t="str">
        <f t="shared" si="56"/>
        <v/>
      </c>
      <c r="S546" s="55" t="str">
        <f t="shared" ref="S546:T546" si="554">S545</f>
        <v>15 Juni sampai dengan 31 Agustus 2026</v>
      </c>
      <c r="T546" s="55" t="str">
        <f t="shared" si="554"/>
        <v>31 Agustus 2026</v>
      </c>
      <c r="U546" s="59" t="str">
        <f>VLOOKUP(G546,'MITRA (REFERENSI)'!$A:$Z,17,FALSE)</f>
        <v>#N/A</v>
      </c>
      <c r="V546" s="59" t="str">
        <f>VLOOKUP(G546,'MITRA (REFERENSI)'!$A:$Z,11,FALSE)</f>
        <v>#N/A</v>
      </c>
      <c r="W546" s="60"/>
      <c r="X546" s="76"/>
      <c r="Y546" s="63"/>
      <c r="Z546" s="62"/>
      <c r="AA546" s="63"/>
      <c r="AB546" s="62"/>
      <c r="AC546" s="62"/>
      <c r="AD546" s="62"/>
      <c r="AE546" s="62"/>
      <c r="AF546" s="62"/>
      <c r="AG546" s="72"/>
      <c r="AH546" s="72"/>
      <c r="AI546" s="72"/>
      <c r="AJ546" s="72"/>
      <c r="AK546" s="59" t="str">
        <f>VLOOKUP(G546,'MITRA (REFERENSI)'!$A:$Z,5,FALSE)</f>
        <v>#N/A</v>
      </c>
      <c r="AL546" s="59" t="str">
        <f>VLOOKUP(G546,'MITRA (REFERENSI)'!$A:$Z,13,FALSE)</f>
        <v>#N/A</v>
      </c>
      <c r="AM546" s="59" t="str">
        <f>VLOOKUP(G546,'MITRA (REFERENSI)'!$A:$Z,14,FALSE)</f>
        <v>#N/A</v>
      </c>
    </row>
    <row r="547" ht="15.75" customHeight="1">
      <c r="A547" s="53" t="s">
        <v>5609</v>
      </c>
      <c r="B547" s="77"/>
      <c r="C547" s="77"/>
      <c r="D547" s="55" t="str">
        <f t="shared" si="1"/>
        <v/>
      </c>
      <c r="E547" s="55" t="str">
        <f>VLOOKUP(D547,'KELAS (REFERENSI)'!$E$1:$J$68,6,FALSE)</f>
        <v>#N/A</v>
      </c>
      <c r="F547" s="56" t="str">
        <f t="shared" si="2"/>
        <v>PETUGAS.0546/SPK/SE/PML/3172/2026</v>
      </c>
      <c r="G547" s="76"/>
      <c r="H547" s="56" t="str">
        <f>VLOOKUP(G547,'MITRA (REFERENSI)'!$A:$Z,16,FALSE)</f>
        <v>#N/A</v>
      </c>
      <c r="I547" s="56" t="str">
        <f>VLOOKUP(G547,'MITRA (REFERENSI)'!$A:$Z,25,FALSE)</f>
        <v>#N/A</v>
      </c>
      <c r="J547" s="55" t="str">
        <f>VLOOKUP(G547,'MITRA (REFERENSI)'!$A:$Z,26,FALSE)</f>
        <v>#N/A</v>
      </c>
      <c r="K547" s="55" t="str">
        <f>VLOOKUP(G547,'MITRA (REFERENSI)'!$A:$Z,15,FALSE)</f>
        <v>#N/A</v>
      </c>
      <c r="L547" s="55" t="str">
        <f>VLOOKUP(G547,'MITRA (REFERENSI)'!$A:$Z,15,FALSE)</f>
        <v>#N/A</v>
      </c>
      <c r="M547" s="55" t="str">
        <f>IF(B547=1,'KELAS (REFERENSI)'!M547,IF(B547=2,'KELAS (REFERENSI)'!M562,IF(B547=3,'KELAS (REFERENSI)'!M577,IF(B547=4,'KELAS (REFERENSI)'!M592,""))))</f>
        <v/>
      </c>
      <c r="N547" s="55" t="str">
        <f>IF(B547=1,'KELAS (REFERENSI)'!N547,IF(B547=2,'KELAS (REFERENSI)'!N562,IF(B547=3,'KELAS (REFERENSI)'!N577,IF(B547=4,'KELAS (REFERENSI)'!N592,""))))</f>
        <v/>
      </c>
      <c r="O547" s="55" t="str">
        <f>IF(B547=1,'KELAS (REFERENSI)'!O547,IF(B547=2,'KELAS (REFERENSI)'!O562,IF(B547=3,'KELAS (REFERENSI)'!O577,IF(B547=4,'KELAS (REFERENSI)'!O592,""))))</f>
        <v/>
      </c>
      <c r="P547" s="55" t="str">
        <f>IF(B547=1,'KELAS (REFERENSI)'!P547,IF(B547=2,'KELAS (REFERENSI)'!P562,IF(B547=3,'KELAS (REFERENSI)'!P577,IF(B547=4,'KELAS (REFERENSI)'!P592,""))))</f>
        <v/>
      </c>
      <c r="Q547" s="55" t="str">
        <f t="shared" si="4"/>
        <v>BPS Kota Jakarta Timur</v>
      </c>
      <c r="R547" s="55" t="str">
        <f t="shared" si="56"/>
        <v/>
      </c>
      <c r="S547" s="55" t="str">
        <f t="shared" ref="S547:T547" si="555">S546</f>
        <v>15 Juni sampai dengan 31 Agustus 2026</v>
      </c>
      <c r="T547" s="55" t="str">
        <f t="shared" si="555"/>
        <v>31 Agustus 2026</v>
      </c>
      <c r="U547" s="59" t="str">
        <f>VLOOKUP(G547,'MITRA (REFERENSI)'!$A:$Z,17,FALSE)</f>
        <v>#N/A</v>
      </c>
      <c r="V547" s="59" t="str">
        <f>VLOOKUP(G547,'MITRA (REFERENSI)'!$A:$Z,11,FALSE)</f>
        <v>#N/A</v>
      </c>
      <c r="W547" s="60"/>
      <c r="X547" s="76"/>
      <c r="Y547" s="63"/>
      <c r="Z547" s="62"/>
      <c r="AA547" s="63"/>
      <c r="AB547" s="62"/>
      <c r="AC547" s="62"/>
      <c r="AD547" s="62"/>
      <c r="AE547" s="62"/>
      <c r="AF547" s="62"/>
      <c r="AG547" s="72"/>
      <c r="AH547" s="72"/>
      <c r="AI547" s="72"/>
      <c r="AJ547" s="72"/>
      <c r="AK547" s="59" t="str">
        <f>VLOOKUP(G547,'MITRA (REFERENSI)'!$A:$Z,5,FALSE)</f>
        <v>#N/A</v>
      </c>
      <c r="AL547" s="59" t="str">
        <f>VLOOKUP(G547,'MITRA (REFERENSI)'!$A:$Z,13,FALSE)</f>
        <v>#N/A</v>
      </c>
      <c r="AM547" s="59" t="str">
        <f>VLOOKUP(G547,'MITRA (REFERENSI)'!$A:$Z,14,FALSE)</f>
        <v>#N/A</v>
      </c>
    </row>
    <row r="548" ht="15.75" customHeight="1">
      <c r="A548" s="53" t="s">
        <v>5610</v>
      </c>
      <c r="B548" s="77"/>
      <c r="C548" s="77"/>
      <c r="D548" s="55" t="str">
        <f t="shared" si="1"/>
        <v/>
      </c>
      <c r="E548" s="55" t="str">
        <f>VLOOKUP(D548,'KELAS (REFERENSI)'!$E$1:$J$68,6,FALSE)</f>
        <v>#N/A</v>
      </c>
      <c r="F548" s="56" t="str">
        <f t="shared" si="2"/>
        <v>PETUGAS.0547/SPK/SE/PML/3172/2026</v>
      </c>
      <c r="G548" s="76"/>
      <c r="H548" s="56" t="str">
        <f>VLOOKUP(G548,'MITRA (REFERENSI)'!$A:$Z,16,FALSE)</f>
        <v>#N/A</v>
      </c>
      <c r="I548" s="56" t="str">
        <f>VLOOKUP(G548,'MITRA (REFERENSI)'!$A:$Z,25,FALSE)</f>
        <v>#N/A</v>
      </c>
      <c r="J548" s="55" t="str">
        <f>VLOOKUP(G548,'MITRA (REFERENSI)'!$A:$Z,26,FALSE)</f>
        <v>#N/A</v>
      </c>
      <c r="K548" s="55" t="str">
        <f>VLOOKUP(G548,'MITRA (REFERENSI)'!$A:$Z,15,FALSE)</f>
        <v>#N/A</v>
      </c>
      <c r="L548" s="55" t="str">
        <f>VLOOKUP(G548,'MITRA (REFERENSI)'!$A:$Z,15,FALSE)</f>
        <v>#N/A</v>
      </c>
      <c r="M548" s="55" t="str">
        <f>IF(B548=1,'KELAS (REFERENSI)'!M548,IF(B548=2,'KELAS (REFERENSI)'!M563,IF(B548=3,'KELAS (REFERENSI)'!M578,IF(B548=4,'KELAS (REFERENSI)'!M593,""))))</f>
        <v/>
      </c>
      <c r="N548" s="55" t="str">
        <f>IF(B548=1,'KELAS (REFERENSI)'!N548,IF(B548=2,'KELAS (REFERENSI)'!N563,IF(B548=3,'KELAS (REFERENSI)'!N578,IF(B548=4,'KELAS (REFERENSI)'!N593,""))))</f>
        <v/>
      </c>
      <c r="O548" s="55" t="str">
        <f>IF(B548=1,'KELAS (REFERENSI)'!O548,IF(B548=2,'KELAS (REFERENSI)'!O563,IF(B548=3,'KELAS (REFERENSI)'!O578,IF(B548=4,'KELAS (REFERENSI)'!O593,""))))</f>
        <v/>
      </c>
      <c r="P548" s="55" t="str">
        <f>IF(B548=1,'KELAS (REFERENSI)'!P548,IF(B548=2,'KELAS (REFERENSI)'!P563,IF(B548=3,'KELAS (REFERENSI)'!P578,IF(B548=4,'KELAS (REFERENSI)'!P593,""))))</f>
        <v/>
      </c>
      <c r="Q548" s="55" t="str">
        <f t="shared" si="4"/>
        <v>BPS Kota Jakarta Timur</v>
      </c>
      <c r="R548" s="55" t="str">
        <f t="shared" si="56"/>
        <v/>
      </c>
      <c r="S548" s="55" t="str">
        <f t="shared" ref="S548:T548" si="556">S547</f>
        <v>15 Juni sampai dengan 31 Agustus 2026</v>
      </c>
      <c r="T548" s="55" t="str">
        <f t="shared" si="556"/>
        <v>31 Agustus 2026</v>
      </c>
      <c r="U548" s="59" t="str">
        <f>VLOOKUP(G548,'MITRA (REFERENSI)'!$A:$Z,17,FALSE)</f>
        <v>#N/A</v>
      </c>
      <c r="V548" s="59" t="str">
        <f>VLOOKUP(G548,'MITRA (REFERENSI)'!$A:$Z,11,FALSE)</f>
        <v>#N/A</v>
      </c>
      <c r="W548" s="60"/>
      <c r="X548" s="76"/>
      <c r="Y548" s="63"/>
      <c r="Z548" s="62"/>
      <c r="AA548" s="63"/>
      <c r="AB548" s="62"/>
      <c r="AC548" s="62"/>
      <c r="AD548" s="62"/>
      <c r="AE548" s="62"/>
      <c r="AF548" s="62"/>
      <c r="AG548" s="72"/>
      <c r="AH548" s="72"/>
      <c r="AI548" s="72"/>
      <c r="AJ548" s="72"/>
      <c r="AK548" s="59" t="str">
        <f>VLOOKUP(G548,'MITRA (REFERENSI)'!$A:$Z,5,FALSE)</f>
        <v>#N/A</v>
      </c>
      <c r="AL548" s="59" t="str">
        <f>VLOOKUP(G548,'MITRA (REFERENSI)'!$A:$Z,13,FALSE)</f>
        <v>#N/A</v>
      </c>
      <c r="AM548" s="59" t="str">
        <f>VLOOKUP(G548,'MITRA (REFERENSI)'!$A:$Z,14,FALSE)</f>
        <v>#N/A</v>
      </c>
    </row>
    <row r="549" ht="15.75" customHeight="1">
      <c r="A549" s="53" t="s">
        <v>5611</v>
      </c>
      <c r="B549" s="77"/>
      <c r="C549" s="77"/>
      <c r="D549" s="55" t="str">
        <f t="shared" si="1"/>
        <v/>
      </c>
      <c r="E549" s="55" t="str">
        <f>VLOOKUP(D549,'KELAS (REFERENSI)'!$E$1:$J$68,6,FALSE)</f>
        <v>#N/A</v>
      </c>
      <c r="F549" s="56" t="str">
        <f t="shared" si="2"/>
        <v>PETUGAS.0548/SPK/SE/PML/3172/2026</v>
      </c>
      <c r="G549" s="76"/>
      <c r="H549" s="56" t="str">
        <f>VLOOKUP(G549,'MITRA (REFERENSI)'!$A:$Z,16,FALSE)</f>
        <v>#N/A</v>
      </c>
      <c r="I549" s="56" t="str">
        <f>VLOOKUP(G549,'MITRA (REFERENSI)'!$A:$Z,25,FALSE)</f>
        <v>#N/A</v>
      </c>
      <c r="J549" s="55" t="str">
        <f>VLOOKUP(G549,'MITRA (REFERENSI)'!$A:$Z,26,FALSE)</f>
        <v>#N/A</v>
      </c>
      <c r="K549" s="55" t="str">
        <f>VLOOKUP(G549,'MITRA (REFERENSI)'!$A:$Z,15,FALSE)</f>
        <v>#N/A</v>
      </c>
      <c r="L549" s="55" t="str">
        <f>VLOOKUP(G549,'MITRA (REFERENSI)'!$A:$Z,15,FALSE)</f>
        <v>#N/A</v>
      </c>
      <c r="M549" s="55" t="str">
        <f>IF(B549=1,'KELAS (REFERENSI)'!M549,IF(B549=2,'KELAS (REFERENSI)'!M564,IF(B549=3,'KELAS (REFERENSI)'!M579,IF(B549=4,'KELAS (REFERENSI)'!M594,""))))</f>
        <v/>
      </c>
      <c r="N549" s="55" t="str">
        <f>IF(B549=1,'KELAS (REFERENSI)'!N549,IF(B549=2,'KELAS (REFERENSI)'!N564,IF(B549=3,'KELAS (REFERENSI)'!N579,IF(B549=4,'KELAS (REFERENSI)'!N594,""))))</f>
        <v/>
      </c>
      <c r="O549" s="55" t="str">
        <f>IF(B549=1,'KELAS (REFERENSI)'!O549,IF(B549=2,'KELAS (REFERENSI)'!O564,IF(B549=3,'KELAS (REFERENSI)'!O579,IF(B549=4,'KELAS (REFERENSI)'!O594,""))))</f>
        <v/>
      </c>
      <c r="P549" s="55" t="str">
        <f>IF(B549=1,'KELAS (REFERENSI)'!P549,IF(B549=2,'KELAS (REFERENSI)'!P564,IF(B549=3,'KELAS (REFERENSI)'!P579,IF(B549=4,'KELAS (REFERENSI)'!P594,""))))</f>
        <v/>
      </c>
      <c r="Q549" s="55" t="str">
        <f t="shared" si="4"/>
        <v>BPS Kota Jakarta Timur</v>
      </c>
      <c r="R549" s="55" t="str">
        <f t="shared" si="56"/>
        <v/>
      </c>
      <c r="S549" s="55" t="str">
        <f t="shared" ref="S549:T549" si="557">S548</f>
        <v>15 Juni sampai dengan 31 Agustus 2026</v>
      </c>
      <c r="T549" s="55" t="str">
        <f t="shared" si="557"/>
        <v>31 Agustus 2026</v>
      </c>
      <c r="U549" s="59" t="str">
        <f>VLOOKUP(G549,'MITRA (REFERENSI)'!$A:$Z,17,FALSE)</f>
        <v>#N/A</v>
      </c>
      <c r="V549" s="59" t="str">
        <f>VLOOKUP(G549,'MITRA (REFERENSI)'!$A:$Z,11,FALSE)</f>
        <v>#N/A</v>
      </c>
      <c r="W549" s="60"/>
      <c r="X549" s="76"/>
      <c r="Y549" s="63"/>
      <c r="Z549" s="62"/>
      <c r="AA549" s="63"/>
      <c r="AB549" s="62"/>
      <c r="AC549" s="62"/>
      <c r="AD549" s="62"/>
      <c r="AE549" s="62"/>
      <c r="AF549" s="62"/>
      <c r="AG549" s="72"/>
      <c r="AH549" s="72"/>
      <c r="AI549" s="72"/>
      <c r="AJ549" s="72"/>
      <c r="AK549" s="59" t="str">
        <f>VLOOKUP(G549,'MITRA (REFERENSI)'!$A:$Z,5,FALSE)</f>
        <v>#N/A</v>
      </c>
      <c r="AL549" s="59" t="str">
        <f>VLOOKUP(G549,'MITRA (REFERENSI)'!$A:$Z,13,FALSE)</f>
        <v>#N/A</v>
      </c>
      <c r="AM549" s="59" t="str">
        <f>VLOOKUP(G549,'MITRA (REFERENSI)'!$A:$Z,14,FALSE)</f>
        <v>#N/A</v>
      </c>
    </row>
    <row r="550" ht="15.75" customHeight="1">
      <c r="A550" s="53" t="s">
        <v>5612</v>
      </c>
      <c r="B550" s="77"/>
      <c r="C550" s="77"/>
      <c r="D550" s="55" t="str">
        <f t="shared" si="1"/>
        <v/>
      </c>
      <c r="E550" s="55" t="str">
        <f>VLOOKUP(D550,'KELAS (REFERENSI)'!$E$1:$J$68,6,FALSE)</f>
        <v>#N/A</v>
      </c>
      <c r="F550" s="56" t="str">
        <f t="shared" si="2"/>
        <v>PETUGAS.0549/SPK/SE/PML/3172/2026</v>
      </c>
      <c r="G550" s="76"/>
      <c r="H550" s="56" t="str">
        <f>VLOOKUP(G550,'MITRA (REFERENSI)'!$A:$Z,16,FALSE)</f>
        <v>#N/A</v>
      </c>
      <c r="I550" s="56" t="str">
        <f>VLOOKUP(G550,'MITRA (REFERENSI)'!$A:$Z,25,FALSE)</f>
        <v>#N/A</v>
      </c>
      <c r="J550" s="55" t="str">
        <f>VLOOKUP(G550,'MITRA (REFERENSI)'!$A:$Z,26,FALSE)</f>
        <v>#N/A</v>
      </c>
      <c r="K550" s="55" t="str">
        <f>VLOOKUP(G550,'MITRA (REFERENSI)'!$A:$Z,15,FALSE)</f>
        <v>#N/A</v>
      </c>
      <c r="L550" s="55" t="str">
        <f>VLOOKUP(G550,'MITRA (REFERENSI)'!$A:$Z,15,FALSE)</f>
        <v>#N/A</v>
      </c>
      <c r="M550" s="55" t="str">
        <f>IF(B550=1,'KELAS (REFERENSI)'!M550,IF(B550=2,'KELAS (REFERENSI)'!M565,IF(B550=3,'KELAS (REFERENSI)'!M580,IF(B550=4,'KELAS (REFERENSI)'!M595,""))))</f>
        <v/>
      </c>
      <c r="N550" s="55" t="str">
        <f>IF(B550=1,'KELAS (REFERENSI)'!N550,IF(B550=2,'KELAS (REFERENSI)'!N565,IF(B550=3,'KELAS (REFERENSI)'!N580,IF(B550=4,'KELAS (REFERENSI)'!N595,""))))</f>
        <v/>
      </c>
      <c r="O550" s="55" t="str">
        <f>IF(B550=1,'KELAS (REFERENSI)'!O550,IF(B550=2,'KELAS (REFERENSI)'!O565,IF(B550=3,'KELAS (REFERENSI)'!O580,IF(B550=4,'KELAS (REFERENSI)'!O595,""))))</f>
        <v/>
      </c>
      <c r="P550" s="55" t="str">
        <f>IF(B550=1,'KELAS (REFERENSI)'!P550,IF(B550=2,'KELAS (REFERENSI)'!P565,IF(B550=3,'KELAS (REFERENSI)'!P580,IF(B550=4,'KELAS (REFERENSI)'!P595,""))))</f>
        <v/>
      </c>
      <c r="Q550" s="55" t="str">
        <f t="shared" si="4"/>
        <v>BPS Kota Jakarta Timur</v>
      </c>
      <c r="R550" s="55" t="str">
        <f t="shared" si="56"/>
        <v/>
      </c>
      <c r="S550" s="55" t="str">
        <f t="shared" ref="S550:T550" si="558">S549</f>
        <v>15 Juni sampai dengan 31 Agustus 2026</v>
      </c>
      <c r="T550" s="55" t="str">
        <f t="shared" si="558"/>
        <v>31 Agustus 2026</v>
      </c>
      <c r="U550" s="59" t="str">
        <f>VLOOKUP(G550,'MITRA (REFERENSI)'!$A:$Z,17,FALSE)</f>
        <v>#N/A</v>
      </c>
      <c r="V550" s="59" t="str">
        <f>VLOOKUP(G550,'MITRA (REFERENSI)'!$A:$Z,11,FALSE)</f>
        <v>#N/A</v>
      </c>
      <c r="W550" s="60"/>
      <c r="X550" s="76"/>
      <c r="Y550" s="63"/>
      <c r="Z550" s="62"/>
      <c r="AA550" s="63"/>
      <c r="AB550" s="62"/>
      <c r="AC550" s="62"/>
      <c r="AD550" s="62"/>
      <c r="AE550" s="62"/>
      <c r="AF550" s="62"/>
      <c r="AG550" s="72"/>
      <c r="AH550" s="72"/>
      <c r="AI550" s="72"/>
      <c r="AJ550" s="72"/>
      <c r="AK550" s="59" t="str">
        <f>VLOOKUP(G550,'MITRA (REFERENSI)'!$A:$Z,5,FALSE)</f>
        <v>#N/A</v>
      </c>
      <c r="AL550" s="59" t="str">
        <f>VLOOKUP(G550,'MITRA (REFERENSI)'!$A:$Z,13,FALSE)</f>
        <v>#N/A</v>
      </c>
      <c r="AM550" s="59" t="str">
        <f>VLOOKUP(G550,'MITRA (REFERENSI)'!$A:$Z,14,FALSE)</f>
        <v>#N/A</v>
      </c>
    </row>
    <row r="551" ht="15.75" customHeight="1">
      <c r="A551" s="53" t="s">
        <v>5613</v>
      </c>
      <c r="B551" s="77"/>
      <c r="C551" s="77"/>
      <c r="D551" s="55" t="str">
        <f t="shared" si="1"/>
        <v/>
      </c>
      <c r="E551" s="55" t="str">
        <f>VLOOKUP(D551,'KELAS (REFERENSI)'!$E$1:$J$68,6,FALSE)</f>
        <v>#N/A</v>
      </c>
      <c r="F551" s="56" t="str">
        <f t="shared" si="2"/>
        <v>PETUGAS.0550/SPK/SE/PML/3172/2026</v>
      </c>
      <c r="G551" s="76"/>
      <c r="H551" s="56" t="str">
        <f>VLOOKUP(G551,'MITRA (REFERENSI)'!$A:$Z,16,FALSE)</f>
        <v>#N/A</v>
      </c>
      <c r="I551" s="56" t="str">
        <f>VLOOKUP(G551,'MITRA (REFERENSI)'!$A:$Z,25,FALSE)</f>
        <v>#N/A</v>
      </c>
      <c r="J551" s="55" t="str">
        <f>VLOOKUP(G551,'MITRA (REFERENSI)'!$A:$Z,26,FALSE)</f>
        <v>#N/A</v>
      </c>
      <c r="K551" s="55" t="str">
        <f>VLOOKUP(G551,'MITRA (REFERENSI)'!$A:$Z,15,FALSE)</f>
        <v>#N/A</v>
      </c>
      <c r="L551" s="55" t="str">
        <f>VLOOKUP(G551,'MITRA (REFERENSI)'!$A:$Z,15,FALSE)</f>
        <v>#N/A</v>
      </c>
      <c r="M551" s="55" t="str">
        <f>IF(B551=1,'KELAS (REFERENSI)'!M551,IF(B551=2,'KELAS (REFERENSI)'!M566,IF(B551=3,'KELAS (REFERENSI)'!M581,IF(B551=4,'KELAS (REFERENSI)'!M596,""))))</f>
        <v/>
      </c>
      <c r="N551" s="55" t="str">
        <f>IF(B551=1,'KELAS (REFERENSI)'!N551,IF(B551=2,'KELAS (REFERENSI)'!N566,IF(B551=3,'KELAS (REFERENSI)'!N581,IF(B551=4,'KELAS (REFERENSI)'!N596,""))))</f>
        <v/>
      </c>
      <c r="O551" s="55" t="str">
        <f>IF(B551=1,'KELAS (REFERENSI)'!O551,IF(B551=2,'KELAS (REFERENSI)'!O566,IF(B551=3,'KELAS (REFERENSI)'!O581,IF(B551=4,'KELAS (REFERENSI)'!O596,""))))</f>
        <v/>
      </c>
      <c r="P551" s="55" t="str">
        <f>IF(B551=1,'KELAS (REFERENSI)'!P551,IF(B551=2,'KELAS (REFERENSI)'!P566,IF(B551=3,'KELAS (REFERENSI)'!P581,IF(B551=4,'KELAS (REFERENSI)'!P596,""))))</f>
        <v/>
      </c>
      <c r="Q551" s="55" t="str">
        <f t="shared" si="4"/>
        <v>BPS Kota Jakarta Timur</v>
      </c>
      <c r="R551" s="55" t="str">
        <f t="shared" si="56"/>
        <v/>
      </c>
      <c r="S551" s="55" t="str">
        <f t="shared" ref="S551:T551" si="559">S550</f>
        <v>15 Juni sampai dengan 31 Agustus 2026</v>
      </c>
      <c r="T551" s="55" t="str">
        <f t="shared" si="559"/>
        <v>31 Agustus 2026</v>
      </c>
      <c r="U551" s="59" t="str">
        <f>VLOOKUP(G551,'MITRA (REFERENSI)'!$A:$Z,17,FALSE)</f>
        <v>#N/A</v>
      </c>
      <c r="V551" s="59" t="str">
        <f>VLOOKUP(G551,'MITRA (REFERENSI)'!$A:$Z,11,FALSE)</f>
        <v>#N/A</v>
      </c>
      <c r="W551" s="60"/>
      <c r="X551" s="76"/>
      <c r="Y551" s="63"/>
      <c r="Z551" s="62"/>
      <c r="AA551" s="63"/>
      <c r="AB551" s="62"/>
      <c r="AC551" s="62"/>
      <c r="AD551" s="62"/>
      <c r="AE551" s="62"/>
      <c r="AF551" s="62"/>
      <c r="AG551" s="72"/>
      <c r="AH551" s="72"/>
      <c r="AI551" s="72"/>
      <c r="AJ551" s="72"/>
      <c r="AK551" s="59" t="str">
        <f>VLOOKUP(G551,'MITRA (REFERENSI)'!$A:$Z,5,FALSE)</f>
        <v>#N/A</v>
      </c>
      <c r="AL551" s="59" t="str">
        <f>VLOOKUP(G551,'MITRA (REFERENSI)'!$A:$Z,13,FALSE)</f>
        <v>#N/A</v>
      </c>
      <c r="AM551" s="59" t="str">
        <f>VLOOKUP(G551,'MITRA (REFERENSI)'!$A:$Z,14,FALSE)</f>
        <v>#N/A</v>
      </c>
    </row>
    <row r="552" ht="15.75" customHeight="1">
      <c r="A552" s="53" t="s">
        <v>5614</v>
      </c>
      <c r="B552" s="77"/>
      <c r="C552" s="77"/>
      <c r="D552" s="55" t="str">
        <f t="shared" si="1"/>
        <v/>
      </c>
      <c r="E552" s="55" t="str">
        <f>VLOOKUP(D552,'KELAS (REFERENSI)'!$E$1:$J$68,6,FALSE)</f>
        <v>#N/A</v>
      </c>
      <c r="F552" s="56" t="str">
        <f t="shared" si="2"/>
        <v>PETUGAS.0551/SPK/SE/PML/3172/2026</v>
      </c>
      <c r="G552" s="76"/>
      <c r="H552" s="56" t="str">
        <f>VLOOKUP(G552,'MITRA (REFERENSI)'!$A:$Z,16,FALSE)</f>
        <v>#N/A</v>
      </c>
      <c r="I552" s="56" t="str">
        <f>VLOOKUP(G552,'MITRA (REFERENSI)'!$A:$Z,25,FALSE)</f>
        <v>#N/A</v>
      </c>
      <c r="J552" s="55" t="str">
        <f>VLOOKUP(G552,'MITRA (REFERENSI)'!$A:$Z,26,FALSE)</f>
        <v>#N/A</v>
      </c>
      <c r="K552" s="55" t="str">
        <f>VLOOKUP(G552,'MITRA (REFERENSI)'!$A:$Z,15,FALSE)</f>
        <v>#N/A</v>
      </c>
      <c r="L552" s="55" t="str">
        <f>VLOOKUP(G552,'MITRA (REFERENSI)'!$A:$Z,15,FALSE)</f>
        <v>#N/A</v>
      </c>
      <c r="M552" s="55" t="str">
        <f>IF(B552=1,'KELAS (REFERENSI)'!M552,IF(B552=2,'KELAS (REFERENSI)'!M567,IF(B552=3,'KELAS (REFERENSI)'!M582,IF(B552=4,'KELAS (REFERENSI)'!M597,""))))</f>
        <v/>
      </c>
      <c r="N552" s="55" t="str">
        <f>IF(B552=1,'KELAS (REFERENSI)'!N552,IF(B552=2,'KELAS (REFERENSI)'!N567,IF(B552=3,'KELAS (REFERENSI)'!N582,IF(B552=4,'KELAS (REFERENSI)'!N597,""))))</f>
        <v/>
      </c>
      <c r="O552" s="55" t="str">
        <f>IF(B552=1,'KELAS (REFERENSI)'!O552,IF(B552=2,'KELAS (REFERENSI)'!O567,IF(B552=3,'KELAS (REFERENSI)'!O582,IF(B552=4,'KELAS (REFERENSI)'!O597,""))))</f>
        <v/>
      </c>
      <c r="P552" s="55" t="str">
        <f>IF(B552=1,'KELAS (REFERENSI)'!P552,IF(B552=2,'KELAS (REFERENSI)'!P567,IF(B552=3,'KELAS (REFERENSI)'!P582,IF(B552=4,'KELAS (REFERENSI)'!P597,""))))</f>
        <v/>
      </c>
      <c r="Q552" s="55" t="str">
        <f t="shared" si="4"/>
        <v>BPS Kota Jakarta Timur</v>
      </c>
      <c r="R552" s="55" t="str">
        <f t="shared" si="56"/>
        <v/>
      </c>
      <c r="S552" s="55" t="str">
        <f t="shared" ref="S552:T552" si="560">S551</f>
        <v>15 Juni sampai dengan 31 Agustus 2026</v>
      </c>
      <c r="T552" s="55" t="str">
        <f t="shared" si="560"/>
        <v>31 Agustus 2026</v>
      </c>
      <c r="U552" s="59" t="str">
        <f>VLOOKUP(G552,'MITRA (REFERENSI)'!$A:$Z,17,FALSE)</f>
        <v>#N/A</v>
      </c>
      <c r="V552" s="59" t="str">
        <f>VLOOKUP(G552,'MITRA (REFERENSI)'!$A:$Z,11,FALSE)</f>
        <v>#N/A</v>
      </c>
      <c r="W552" s="60"/>
      <c r="X552" s="76"/>
      <c r="Y552" s="63"/>
      <c r="Z552" s="62"/>
      <c r="AA552" s="63"/>
      <c r="AB552" s="62"/>
      <c r="AC552" s="62"/>
      <c r="AD552" s="62"/>
      <c r="AE552" s="62"/>
      <c r="AF552" s="62"/>
      <c r="AG552" s="72"/>
      <c r="AH552" s="72"/>
      <c r="AI552" s="72"/>
      <c r="AJ552" s="72"/>
      <c r="AK552" s="59" t="str">
        <f>VLOOKUP(G552,'MITRA (REFERENSI)'!$A:$Z,5,FALSE)</f>
        <v>#N/A</v>
      </c>
      <c r="AL552" s="59" t="str">
        <f>VLOOKUP(G552,'MITRA (REFERENSI)'!$A:$Z,13,FALSE)</f>
        <v>#N/A</v>
      </c>
      <c r="AM552" s="59" t="str">
        <f>VLOOKUP(G552,'MITRA (REFERENSI)'!$A:$Z,14,FALSE)</f>
        <v>#N/A</v>
      </c>
    </row>
    <row r="553" ht="15.75" customHeight="1">
      <c r="A553" s="53" t="s">
        <v>5615</v>
      </c>
      <c r="B553" s="77"/>
      <c r="C553" s="77"/>
      <c r="D553" s="55" t="str">
        <f t="shared" si="1"/>
        <v/>
      </c>
      <c r="E553" s="55" t="str">
        <f>VLOOKUP(D553,'KELAS (REFERENSI)'!$E$1:$J$68,6,FALSE)</f>
        <v>#N/A</v>
      </c>
      <c r="F553" s="56" t="str">
        <f t="shared" si="2"/>
        <v>PETUGAS.0552/SPK/SE/PML/3172/2026</v>
      </c>
      <c r="G553" s="76"/>
      <c r="H553" s="56" t="str">
        <f>VLOOKUP(G553,'MITRA (REFERENSI)'!$A:$Z,16,FALSE)</f>
        <v>#N/A</v>
      </c>
      <c r="I553" s="56" t="str">
        <f>VLOOKUP(G553,'MITRA (REFERENSI)'!$A:$Z,25,FALSE)</f>
        <v>#N/A</v>
      </c>
      <c r="J553" s="55" t="str">
        <f>VLOOKUP(G553,'MITRA (REFERENSI)'!$A:$Z,26,FALSE)</f>
        <v>#N/A</v>
      </c>
      <c r="K553" s="55" t="str">
        <f>VLOOKUP(G553,'MITRA (REFERENSI)'!$A:$Z,15,FALSE)</f>
        <v>#N/A</v>
      </c>
      <c r="L553" s="55" t="str">
        <f>VLOOKUP(G553,'MITRA (REFERENSI)'!$A:$Z,15,FALSE)</f>
        <v>#N/A</v>
      </c>
      <c r="M553" s="55" t="str">
        <f>IF(B553=1,'KELAS (REFERENSI)'!M553,IF(B553=2,'KELAS (REFERENSI)'!M568,IF(B553=3,'KELAS (REFERENSI)'!M583,IF(B553=4,'KELAS (REFERENSI)'!M598,""))))</f>
        <v/>
      </c>
      <c r="N553" s="55" t="str">
        <f>IF(B553=1,'KELAS (REFERENSI)'!N553,IF(B553=2,'KELAS (REFERENSI)'!N568,IF(B553=3,'KELAS (REFERENSI)'!N583,IF(B553=4,'KELAS (REFERENSI)'!N598,""))))</f>
        <v/>
      </c>
      <c r="O553" s="55" t="str">
        <f>IF(B553=1,'KELAS (REFERENSI)'!O553,IF(B553=2,'KELAS (REFERENSI)'!O568,IF(B553=3,'KELAS (REFERENSI)'!O583,IF(B553=4,'KELAS (REFERENSI)'!O598,""))))</f>
        <v/>
      </c>
      <c r="P553" s="55" t="str">
        <f>IF(B553=1,'KELAS (REFERENSI)'!P553,IF(B553=2,'KELAS (REFERENSI)'!P568,IF(B553=3,'KELAS (REFERENSI)'!P583,IF(B553=4,'KELAS (REFERENSI)'!P598,""))))</f>
        <v/>
      </c>
      <c r="Q553" s="55" t="str">
        <f t="shared" si="4"/>
        <v>BPS Kota Jakarta Timur</v>
      </c>
      <c r="R553" s="55" t="str">
        <f t="shared" si="56"/>
        <v/>
      </c>
      <c r="S553" s="55" t="str">
        <f t="shared" ref="S553:T553" si="561">S552</f>
        <v>15 Juni sampai dengan 31 Agustus 2026</v>
      </c>
      <c r="T553" s="55" t="str">
        <f t="shared" si="561"/>
        <v>31 Agustus 2026</v>
      </c>
      <c r="U553" s="59" t="str">
        <f>VLOOKUP(G553,'MITRA (REFERENSI)'!$A:$Z,17,FALSE)</f>
        <v>#N/A</v>
      </c>
      <c r="V553" s="59" t="str">
        <f>VLOOKUP(G553,'MITRA (REFERENSI)'!$A:$Z,11,FALSE)</f>
        <v>#N/A</v>
      </c>
      <c r="W553" s="60"/>
      <c r="X553" s="76"/>
      <c r="Y553" s="63"/>
      <c r="Z553" s="62"/>
      <c r="AA553" s="63"/>
      <c r="AB553" s="62"/>
      <c r="AC553" s="62"/>
      <c r="AD553" s="62"/>
      <c r="AE553" s="62"/>
      <c r="AF553" s="62"/>
      <c r="AG553" s="72"/>
      <c r="AH553" s="72"/>
      <c r="AI553" s="72"/>
      <c r="AJ553" s="72"/>
      <c r="AK553" s="59" t="str">
        <f>VLOOKUP(G553,'MITRA (REFERENSI)'!$A:$Z,5,FALSE)</f>
        <v>#N/A</v>
      </c>
      <c r="AL553" s="59" t="str">
        <f>VLOOKUP(G553,'MITRA (REFERENSI)'!$A:$Z,13,FALSE)</f>
        <v>#N/A</v>
      </c>
      <c r="AM553" s="59" t="str">
        <f>VLOOKUP(G553,'MITRA (REFERENSI)'!$A:$Z,14,FALSE)</f>
        <v>#N/A</v>
      </c>
    </row>
    <row r="554" ht="15.75" customHeight="1">
      <c r="A554" s="53" t="s">
        <v>5616</v>
      </c>
      <c r="B554" s="77"/>
      <c r="C554" s="77"/>
      <c r="D554" s="55" t="str">
        <f t="shared" si="1"/>
        <v/>
      </c>
      <c r="E554" s="55" t="str">
        <f>VLOOKUP(D554,'KELAS (REFERENSI)'!$E$1:$J$68,6,FALSE)</f>
        <v>#N/A</v>
      </c>
      <c r="F554" s="56" t="str">
        <f t="shared" si="2"/>
        <v>PETUGAS.0553/SPK/SE/PML/3172/2026</v>
      </c>
      <c r="G554" s="76"/>
      <c r="H554" s="56" t="str">
        <f>VLOOKUP(G554,'MITRA (REFERENSI)'!$A:$Z,16,FALSE)</f>
        <v>#N/A</v>
      </c>
      <c r="I554" s="56" t="str">
        <f>VLOOKUP(G554,'MITRA (REFERENSI)'!$A:$Z,25,FALSE)</f>
        <v>#N/A</v>
      </c>
      <c r="J554" s="55" t="str">
        <f>VLOOKUP(G554,'MITRA (REFERENSI)'!$A:$Z,26,FALSE)</f>
        <v>#N/A</v>
      </c>
      <c r="K554" s="55" t="str">
        <f>VLOOKUP(G554,'MITRA (REFERENSI)'!$A:$Z,15,FALSE)</f>
        <v>#N/A</v>
      </c>
      <c r="L554" s="55" t="str">
        <f>VLOOKUP(G554,'MITRA (REFERENSI)'!$A:$Z,15,FALSE)</f>
        <v>#N/A</v>
      </c>
      <c r="M554" s="55" t="str">
        <f>IF(B554=1,'KELAS (REFERENSI)'!M554,IF(B554=2,'KELAS (REFERENSI)'!M569,IF(B554=3,'KELAS (REFERENSI)'!M584,IF(B554=4,'KELAS (REFERENSI)'!M599,""))))</f>
        <v/>
      </c>
      <c r="N554" s="55" t="str">
        <f>IF(B554=1,'KELAS (REFERENSI)'!N554,IF(B554=2,'KELAS (REFERENSI)'!N569,IF(B554=3,'KELAS (REFERENSI)'!N584,IF(B554=4,'KELAS (REFERENSI)'!N599,""))))</f>
        <v/>
      </c>
      <c r="O554" s="55" t="str">
        <f>IF(B554=1,'KELAS (REFERENSI)'!O554,IF(B554=2,'KELAS (REFERENSI)'!O569,IF(B554=3,'KELAS (REFERENSI)'!O584,IF(B554=4,'KELAS (REFERENSI)'!O599,""))))</f>
        <v/>
      </c>
      <c r="P554" s="55" t="str">
        <f>IF(B554=1,'KELAS (REFERENSI)'!P554,IF(B554=2,'KELAS (REFERENSI)'!P569,IF(B554=3,'KELAS (REFERENSI)'!P584,IF(B554=4,'KELAS (REFERENSI)'!P599,""))))</f>
        <v/>
      </c>
      <c r="Q554" s="55" t="str">
        <f t="shared" si="4"/>
        <v>BPS Kota Jakarta Timur</v>
      </c>
      <c r="R554" s="55" t="str">
        <f t="shared" si="56"/>
        <v/>
      </c>
      <c r="S554" s="55" t="str">
        <f t="shared" ref="S554:T554" si="562">S553</f>
        <v>15 Juni sampai dengan 31 Agustus 2026</v>
      </c>
      <c r="T554" s="55" t="str">
        <f t="shared" si="562"/>
        <v>31 Agustus 2026</v>
      </c>
      <c r="U554" s="59" t="str">
        <f>VLOOKUP(G554,'MITRA (REFERENSI)'!$A:$Z,17,FALSE)</f>
        <v>#N/A</v>
      </c>
      <c r="V554" s="59" t="str">
        <f>VLOOKUP(G554,'MITRA (REFERENSI)'!$A:$Z,11,FALSE)</f>
        <v>#N/A</v>
      </c>
      <c r="W554" s="60"/>
      <c r="X554" s="76"/>
      <c r="Y554" s="63"/>
      <c r="Z554" s="62"/>
      <c r="AA554" s="63"/>
      <c r="AB554" s="62"/>
      <c r="AC554" s="62"/>
      <c r="AD554" s="62"/>
      <c r="AE554" s="62"/>
      <c r="AF554" s="62"/>
      <c r="AG554" s="72"/>
      <c r="AH554" s="72"/>
      <c r="AI554" s="72"/>
      <c r="AJ554" s="72"/>
      <c r="AK554" s="59" t="str">
        <f>VLOOKUP(G554,'MITRA (REFERENSI)'!$A:$Z,5,FALSE)</f>
        <v>#N/A</v>
      </c>
      <c r="AL554" s="59" t="str">
        <f>VLOOKUP(G554,'MITRA (REFERENSI)'!$A:$Z,13,FALSE)</f>
        <v>#N/A</v>
      </c>
      <c r="AM554" s="59" t="str">
        <f>VLOOKUP(G554,'MITRA (REFERENSI)'!$A:$Z,14,FALSE)</f>
        <v>#N/A</v>
      </c>
    </row>
    <row r="555" ht="15.75" customHeight="1">
      <c r="A555" s="53" t="s">
        <v>5617</v>
      </c>
      <c r="B555" s="78"/>
      <c r="C555" s="79"/>
      <c r="D555" s="55" t="str">
        <f t="shared" si="1"/>
        <v/>
      </c>
      <c r="E555" s="55" t="str">
        <f>VLOOKUP(D555,'KELAS (REFERENSI)'!$E$1:$J$68,6,FALSE)</f>
        <v>#N/A</v>
      </c>
      <c r="F555" s="56" t="str">
        <f t="shared" si="2"/>
        <v>PETUGAS.0554/SPK/SE/PML/3172/2026</v>
      </c>
      <c r="G555" s="80"/>
      <c r="H555" s="56" t="str">
        <f>VLOOKUP(G555,'MITRA (REFERENSI)'!$A:$Z,16,FALSE)</f>
        <v>#N/A</v>
      </c>
      <c r="I555" s="56" t="str">
        <f>VLOOKUP(G555,'MITRA (REFERENSI)'!$A:$Z,25,FALSE)</f>
        <v>#N/A</v>
      </c>
      <c r="J555" s="55" t="str">
        <f>VLOOKUP(G555,'MITRA (REFERENSI)'!$A:$Z,26,FALSE)</f>
        <v>#N/A</v>
      </c>
      <c r="K555" s="55" t="str">
        <f>VLOOKUP(G555,'MITRA (REFERENSI)'!$A:$Z,15,FALSE)</f>
        <v>#N/A</v>
      </c>
      <c r="L555" s="55" t="str">
        <f>VLOOKUP(G555,'MITRA (REFERENSI)'!$A:$Z,15,FALSE)</f>
        <v>#N/A</v>
      </c>
      <c r="M555" s="55" t="str">
        <f>IF(B555=1,'KELAS (REFERENSI)'!M555,IF(B555=2,'KELAS (REFERENSI)'!M570,IF(B555=3,'KELAS (REFERENSI)'!M585,IF(B555=4,'KELAS (REFERENSI)'!M600,""))))</f>
        <v/>
      </c>
      <c r="N555" s="55" t="str">
        <f>IF(B555=1,'KELAS (REFERENSI)'!N555,IF(B555=2,'KELAS (REFERENSI)'!N570,IF(B555=3,'KELAS (REFERENSI)'!N585,IF(B555=4,'KELAS (REFERENSI)'!N600,""))))</f>
        <v/>
      </c>
      <c r="O555" s="55" t="str">
        <f>IF(B555=1,'KELAS (REFERENSI)'!O555,IF(B555=2,'KELAS (REFERENSI)'!O570,IF(B555=3,'KELAS (REFERENSI)'!O585,IF(B555=4,'KELAS (REFERENSI)'!O600,""))))</f>
        <v/>
      </c>
      <c r="P555" s="55" t="str">
        <f>IF(B555=1,'KELAS (REFERENSI)'!P555,IF(B555=2,'KELAS (REFERENSI)'!P570,IF(B555=3,'KELAS (REFERENSI)'!P585,IF(B555=4,'KELAS (REFERENSI)'!P600,""))))</f>
        <v/>
      </c>
      <c r="Q555" s="55" t="str">
        <f t="shared" si="4"/>
        <v>BPS Kota Jakarta Timur</v>
      </c>
      <c r="R555" s="55" t="str">
        <f t="shared" si="56"/>
        <v/>
      </c>
      <c r="S555" s="55" t="str">
        <f t="shared" ref="S555:T555" si="563">S554</f>
        <v>15 Juni sampai dengan 31 Agustus 2026</v>
      </c>
      <c r="T555" s="55" t="str">
        <f t="shared" si="563"/>
        <v>31 Agustus 2026</v>
      </c>
      <c r="U555" s="59" t="str">
        <f>VLOOKUP(G555,'MITRA (REFERENSI)'!$A:$Z,17,FALSE)</f>
        <v>#N/A</v>
      </c>
      <c r="V555" s="59" t="str">
        <f>VLOOKUP(G555,'MITRA (REFERENSI)'!$A:$Z,11,FALSE)</f>
        <v>#N/A</v>
      </c>
      <c r="W555" s="81"/>
      <c r="X555" s="76"/>
      <c r="Y555" s="63"/>
      <c r="Z555" s="62"/>
      <c r="AA555" s="63"/>
      <c r="AB555" s="62"/>
      <c r="AC555" s="62"/>
      <c r="AD555" s="62"/>
      <c r="AE555" s="62"/>
      <c r="AF555" s="62"/>
      <c r="AG555" s="72"/>
      <c r="AH555" s="72"/>
      <c r="AI555" s="72"/>
      <c r="AJ555" s="72"/>
      <c r="AK555" s="59" t="str">
        <f>VLOOKUP(G555,'MITRA (REFERENSI)'!$A:$Z,5,FALSE)</f>
        <v>#N/A</v>
      </c>
      <c r="AL555" s="59" t="str">
        <f>VLOOKUP(G555,'MITRA (REFERENSI)'!$A:$Z,13,FALSE)</f>
        <v>#N/A</v>
      </c>
      <c r="AM555" s="59" t="str">
        <f>VLOOKUP(G555,'MITRA (REFERENSI)'!$A:$Z,14,FALSE)</f>
        <v>#N/A</v>
      </c>
    </row>
    <row r="556" ht="15.75" customHeight="1">
      <c r="A556" s="53" t="s">
        <v>5618</v>
      </c>
      <c r="B556" s="78"/>
      <c r="C556" s="79"/>
      <c r="D556" s="82"/>
      <c r="E556" s="82"/>
      <c r="F556" s="56" t="str">
        <f t="shared" si="2"/>
        <v>PETUGAS.0555/SPK/SE/PML/3172/2026</v>
      </c>
      <c r="G556" s="80"/>
      <c r="H556" s="56" t="str">
        <f>VLOOKUP(G556,'MITRA (REFERENSI)'!$A:$Z,16,FALSE)</f>
        <v>#N/A</v>
      </c>
      <c r="I556" s="56" t="str">
        <f>VLOOKUP(G556,'MITRA (REFERENSI)'!$A:$Z,25,FALSE)</f>
        <v>#N/A</v>
      </c>
      <c r="J556" s="55" t="str">
        <f>VLOOKUP(G556,'MITRA (REFERENSI)'!$A:$Z,26,FALSE)</f>
        <v>#N/A</v>
      </c>
      <c r="K556" s="55" t="str">
        <f>VLOOKUP(G556,'MITRA (REFERENSI)'!$A:$Z,15,FALSE)</f>
        <v>#N/A</v>
      </c>
      <c r="L556" s="55" t="str">
        <f>VLOOKUP(G556,'MITRA (REFERENSI)'!$A:$Z,15,FALSE)</f>
        <v>#N/A</v>
      </c>
      <c r="M556" s="55" t="str">
        <f>IF(B556=1,'KELAS (REFERENSI)'!M556,IF(B556=2,'KELAS (REFERENSI)'!M571,IF(B556=3,'KELAS (REFERENSI)'!M586,IF(B556=4,'KELAS (REFERENSI)'!M601,""))))</f>
        <v/>
      </c>
      <c r="N556" s="55" t="str">
        <f>IF(B556=1,'KELAS (REFERENSI)'!N556,IF(B556=2,'KELAS (REFERENSI)'!N571,IF(B556=3,'KELAS (REFERENSI)'!N586,IF(B556=4,'KELAS (REFERENSI)'!N601,""))))</f>
        <v/>
      </c>
      <c r="O556" s="55" t="str">
        <f>IF(B556=1,'KELAS (REFERENSI)'!O556,IF(B556=2,'KELAS (REFERENSI)'!O571,IF(B556=3,'KELAS (REFERENSI)'!O586,IF(B556=4,'KELAS (REFERENSI)'!O601,""))))</f>
        <v/>
      </c>
      <c r="P556" s="55" t="str">
        <f>IF(B556=1,'KELAS (REFERENSI)'!P556,IF(B556=2,'KELAS (REFERENSI)'!P571,IF(B556=3,'KELAS (REFERENSI)'!P586,IF(B556=4,'KELAS (REFERENSI)'!P601,""))))</f>
        <v/>
      </c>
      <c r="Q556" s="55" t="str">
        <f t="shared" si="4"/>
        <v>BPS Kota Jakarta Timur</v>
      </c>
      <c r="R556" s="55" t="str">
        <f t="shared" si="56"/>
        <v/>
      </c>
      <c r="S556" s="55" t="str">
        <f t="shared" ref="S556:T556" si="564">S555</f>
        <v>15 Juni sampai dengan 31 Agustus 2026</v>
      </c>
      <c r="T556" s="55" t="str">
        <f t="shared" si="564"/>
        <v>31 Agustus 2026</v>
      </c>
      <c r="U556" s="59" t="str">
        <f>VLOOKUP(G556,'MITRA (REFERENSI)'!$A:$Z,17,FALSE)</f>
        <v>#N/A</v>
      </c>
      <c r="V556" s="59" t="str">
        <f>VLOOKUP(G556,'MITRA (REFERENSI)'!$A:$Z,11,FALSE)</f>
        <v>#N/A</v>
      </c>
      <c r="W556" s="81"/>
      <c r="X556" s="76"/>
      <c r="Y556" s="63"/>
      <c r="Z556" s="62"/>
      <c r="AA556" s="63"/>
      <c r="AB556" s="62"/>
      <c r="AC556" s="62"/>
      <c r="AD556" s="62"/>
      <c r="AE556" s="62"/>
      <c r="AF556" s="62"/>
      <c r="AG556" s="72"/>
      <c r="AH556" s="72"/>
      <c r="AI556" s="72"/>
      <c r="AJ556" s="72"/>
      <c r="AK556" s="59" t="str">
        <f>VLOOKUP(G556,'MITRA (REFERENSI)'!$A:$Z,5,FALSE)</f>
        <v>#N/A</v>
      </c>
      <c r="AL556" s="59" t="str">
        <f>VLOOKUP(G556,'MITRA (REFERENSI)'!$A:$Z,13,FALSE)</f>
        <v>#N/A</v>
      </c>
      <c r="AM556" s="59" t="str">
        <f>VLOOKUP(G556,'MITRA (REFERENSI)'!$A:$Z,14,FALSE)</f>
        <v>#N/A</v>
      </c>
    </row>
    <row r="557" ht="15.75" customHeight="1">
      <c r="A557" s="53" t="s">
        <v>5619</v>
      </c>
      <c r="B557" s="78"/>
      <c r="C557" s="79"/>
      <c r="D557" s="82"/>
      <c r="E557" s="82"/>
      <c r="F557" s="56" t="str">
        <f t="shared" si="2"/>
        <v>PETUGAS.0556/SPK/SE/PML/3172/2026</v>
      </c>
      <c r="G557" s="80"/>
      <c r="H557" s="56" t="str">
        <f>VLOOKUP(G557,'MITRA (REFERENSI)'!$A:$Z,16,FALSE)</f>
        <v>#N/A</v>
      </c>
      <c r="I557" s="56" t="str">
        <f>VLOOKUP(G557,'MITRA (REFERENSI)'!$A:$Z,25,FALSE)</f>
        <v>#N/A</v>
      </c>
      <c r="J557" s="55" t="str">
        <f>VLOOKUP(G557,'MITRA (REFERENSI)'!$A:$Z,26,FALSE)</f>
        <v>#N/A</v>
      </c>
      <c r="K557" s="55" t="str">
        <f>VLOOKUP(G557,'MITRA (REFERENSI)'!$A:$Z,15,FALSE)</f>
        <v>#N/A</v>
      </c>
      <c r="L557" s="55" t="str">
        <f>VLOOKUP(G557,'MITRA (REFERENSI)'!$A:$Z,15,FALSE)</f>
        <v>#N/A</v>
      </c>
      <c r="M557" s="55" t="str">
        <f>IF(B557=1,'KELAS (REFERENSI)'!M557,IF(B557=2,'KELAS (REFERENSI)'!M572,IF(B557=3,'KELAS (REFERENSI)'!M587,IF(B557=4,'KELAS (REFERENSI)'!M602,""))))</f>
        <v/>
      </c>
      <c r="N557" s="55" t="str">
        <f>IF(B557=1,'KELAS (REFERENSI)'!N557,IF(B557=2,'KELAS (REFERENSI)'!N572,IF(B557=3,'KELAS (REFERENSI)'!N587,IF(B557=4,'KELAS (REFERENSI)'!N602,""))))</f>
        <v/>
      </c>
      <c r="O557" s="55" t="str">
        <f>IF(B557=1,'KELAS (REFERENSI)'!O557,IF(B557=2,'KELAS (REFERENSI)'!O572,IF(B557=3,'KELAS (REFERENSI)'!O587,IF(B557=4,'KELAS (REFERENSI)'!O602,""))))</f>
        <v/>
      </c>
      <c r="P557" s="55" t="str">
        <f>IF(B557=1,'KELAS (REFERENSI)'!P557,IF(B557=2,'KELAS (REFERENSI)'!P572,IF(B557=3,'KELAS (REFERENSI)'!P587,IF(B557=4,'KELAS (REFERENSI)'!P602,""))))</f>
        <v/>
      </c>
      <c r="Q557" s="55" t="str">
        <f t="shared" si="4"/>
        <v>BPS Kota Jakarta Timur</v>
      </c>
      <c r="R557" s="55" t="str">
        <f t="shared" si="56"/>
        <v/>
      </c>
      <c r="S557" s="55" t="str">
        <f t="shared" ref="S557:T557" si="565">S556</f>
        <v>15 Juni sampai dengan 31 Agustus 2026</v>
      </c>
      <c r="T557" s="55" t="str">
        <f t="shared" si="565"/>
        <v>31 Agustus 2026</v>
      </c>
      <c r="U557" s="59" t="str">
        <f>VLOOKUP(G557,'MITRA (REFERENSI)'!$A:$Z,17,FALSE)</f>
        <v>#N/A</v>
      </c>
      <c r="V557" s="59" t="str">
        <f>VLOOKUP(G557,'MITRA (REFERENSI)'!$A:$Z,11,FALSE)</f>
        <v>#N/A</v>
      </c>
      <c r="W557" s="81"/>
      <c r="X557" s="76"/>
      <c r="Y557" s="63"/>
      <c r="Z557" s="62"/>
      <c r="AA557" s="63"/>
      <c r="AB557" s="62"/>
      <c r="AC557" s="62"/>
      <c r="AD557" s="62"/>
      <c r="AE557" s="62"/>
      <c r="AF557" s="62"/>
      <c r="AG557" s="72"/>
      <c r="AH557" s="72"/>
      <c r="AI557" s="72"/>
      <c r="AJ557" s="72"/>
      <c r="AK557" s="59" t="str">
        <f>VLOOKUP(G557,'MITRA (REFERENSI)'!$A:$Z,5,FALSE)</f>
        <v>#N/A</v>
      </c>
      <c r="AL557" s="59" t="str">
        <f>VLOOKUP(G557,'MITRA (REFERENSI)'!$A:$Z,13,FALSE)</f>
        <v>#N/A</v>
      </c>
      <c r="AM557" s="59" t="str">
        <f>VLOOKUP(G557,'MITRA (REFERENSI)'!$A:$Z,14,FALSE)</f>
        <v>#N/A</v>
      </c>
    </row>
    <row r="558" ht="15.75" customHeight="1">
      <c r="A558" s="53" t="s">
        <v>5620</v>
      </c>
      <c r="B558" s="78"/>
      <c r="C558" s="79"/>
      <c r="D558" s="82"/>
      <c r="E558" s="82"/>
      <c r="F558" s="56" t="str">
        <f t="shared" si="2"/>
        <v>PETUGAS.0557/SPK/SE/PML/3172/2026</v>
      </c>
      <c r="G558" s="80"/>
      <c r="H558" s="56" t="str">
        <f>VLOOKUP(G558,'MITRA (REFERENSI)'!$A:$Z,16,FALSE)</f>
        <v>#N/A</v>
      </c>
      <c r="I558" s="56" t="str">
        <f>VLOOKUP(G558,'MITRA (REFERENSI)'!$A:$Z,25,FALSE)</f>
        <v>#N/A</v>
      </c>
      <c r="J558" s="55" t="str">
        <f>VLOOKUP(G558,'MITRA (REFERENSI)'!$A:$Z,26,FALSE)</f>
        <v>#N/A</v>
      </c>
      <c r="K558" s="55" t="str">
        <f>VLOOKUP(G558,'MITRA (REFERENSI)'!$A:$Z,15,FALSE)</f>
        <v>#N/A</v>
      </c>
      <c r="L558" s="55" t="str">
        <f>VLOOKUP(G558,'MITRA (REFERENSI)'!$A:$Z,15,FALSE)</f>
        <v>#N/A</v>
      </c>
      <c r="M558" s="55" t="str">
        <f>IF(B558=1,'KELAS (REFERENSI)'!M558,IF(B558=2,'KELAS (REFERENSI)'!M573,IF(B558=3,'KELAS (REFERENSI)'!M588,IF(B558=4,'KELAS (REFERENSI)'!M603,""))))</f>
        <v/>
      </c>
      <c r="N558" s="55" t="str">
        <f>IF(B558=1,'KELAS (REFERENSI)'!N558,IF(B558=2,'KELAS (REFERENSI)'!N573,IF(B558=3,'KELAS (REFERENSI)'!N588,IF(B558=4,'KELAS (REFERENSI)'!N603,""))))</f>
        <v/>
      </c>
      <c r="O558" s="55" t="str">
        <f>IF(B558=1,'KELAS (REFERENSI)'!O558,IF(B558=2,'KELAS (REFERENSI)'!O573,IF(B558=3,'KELAS (REFERENSI)'!O588,IF(B558=4,'KELAS (REFERENSI)'!O603,""))))</f>
        <v/>
      </c>
      <c r="P558" s="55" t="str">
        <f>IF(B558=1,'KELAS (REFERENSI)'!P558,IF(B558=2,'KELAS (REFERENSI)'!P573,IF(B558=3,'KELAS (REFERENSI)'!P588,IF(B558=4,'KELAS (REFERENSI)'!P603,""))))</f>
        <v/>
      </c>
      <c r="Q558" s="55" t="str">
        <f t="shared" si="4"/>
        <v>BPS Kota Jakarta Timur</v>
      </c>
      <c r="R558" s="55" t="str">
        <f t="shared" si="56"/>
        <v/>
      </c>
      <c r="S558" s="55" t="str">
        <f t="shared" ref="S558:T558" si="566">S557</f>
        <v>15 Juni sampai dengan 31 Agustus 2026</v>
      </c>
      <c r="T558" s="55" t="str">
        <f t="shared" si="566"/>
        <v>31 Agustus 2026</v>
      </c>
      <c r="U558" s="59" t="str">
        <f>VLOOKUP(G558,'MITRA (REFERENSI)'!$A:$Z,17,FALSE)</f>
        <v>#N/A</v>
      </c>
      <c r="V558" s="59" t="str">
        <f>VLOOKUP(G558,'MITRA (REFERENSI)'!$A:$Z,11,FALSE)</f>
        <v>#N/A</v>
      </c>
      <c r="W558" s="81"/>
      <c r="X558" s="76"/>
      <c r="Y558" s="63"/>
      <c r="Z558" s="62"/>
      <c r="AA558" s="63"/>
      <c r="AB558" s="62"/>
      <c r="AC558" s="62"/>
      <c r="AD558" s="62"/>
      <c r="AE558" s="62"/>
      <c r="AF558" s="62"/>
      <c r="AG558" s="72"/>
      <c r="AH558" s="72"/>
      <c r="AI558" s="72"/>
      <c r="AJ558" s="72"/>
      <c r="AK558" s="59" t="str">
        <f>VLOOKUP(G558,'MITRA (REFERENSI)'!$A:$Z,5,FALSE)</f>
        <v>#N/A</v>
      </c>
      <c r="AL558" s="59" t="str">
        <f>VLOOKUP(G558,'MITRA (REFERENSI)'!$A:$Z,13,FALSE)</f>
        <v>#N/A</v>
      </c>
      <c r="AM558" s="59" t="str">
        <f>VLOOKUP(G558,'MITRA (REFERENSI)'!$A:$Z,14,FALSE)</f>
        <v>#N/A</v>
      </c>
    </row>
    <row r="559" ht="15.75" customHeight="1">
      <c r="A559" s="53" t="s">
        <v>5621</v>
      </c>
      <c r="B559" s="78"/>
      <c r="C559" s="79"/>
      <c r="D559" s="82"/>
      <c r="E559" s="82"/>
      <c r="F559" s="56" t="str">
        <f t="shared" si="2"/>
        <v>PETUGAS.0558/SPK/SE/PML/3172/2026</v>
      </c>
      <c r="G559" s="80"/>
      <c r="H559" s="56" t="str">
        <f>VLOOKUP(G559,'MITRA (REFERENSI)'!$A:$Z,16,FALSE)</f>
        <v>#N/A</v>
      </c>
      <c r="I559" s="56" t="str">
        <f>VLOOKUP(G559,'MITRA (REFERENSI)'!$A:$Z,25,FALSE)</f>
        <v>#N/A</v>
      </c>
      <c r="J559" s="55" t="str">
        <f>VLOOKUP(G559,'MITRA (REFERENSI)'!$A:$Z,26,FALSE)</f>
        <v>#N/A</v>
      </c>
      <c r="K559" s="55" t="str">
        <f>VLOOKUP(G559,'MITRA (REFERENSI)'!$A:$Z,15,FALSE)</f>
        <v>#N/A</v>
      </c>
      <c r="L559" s="55" t="str">
        <f>VLOOKUP(G559,'MITRA (REFERENSI)'!$A:$Z,15,FALSE)</f>
        <v>#N/A</v>
      </c>
      <c r="M559" s="55" t="str">
        <f>IF(B559=1,'KELAS (REFERENSI)'!M559,IF(B559=2,'KELAS (REFERENSI)'!M574,IF(B559=3,'KELAS (REFERENSI)'!M589,IF(B559=4,'KELAS (REFERENSI)'!M604,""))))</f>
        <v/>
      </c>
      <c r="N559" s="55" t="str">
        <f>IF(B559=1,'KELAS (REFERENSI)'!N559,IF(B559=2,'KELAS (REFERENSI)'!N574,IF(B559=3,'KELAS (REFERENSI)'!N589,IF(B559=4,'KELAS (REFERENSI)'!N604,""))))</f>
        <v/>
      </c>
      <c r="O559" s="55" t="str">
        <f>IF(B559=1,'KELAS (REFERENSI)'!O559,IF(B559=2,'KELAS (REFERENSI)'!O574,IF(B559=3,'KELAS (REFERENSI)'!O589,IF(B559=4,'KELAS (REFERENSI)'!O604,""))))</f>
        <v/>
      </c>
      <c r="P559" s="55" t="str">
        <f>IF(B559=1,'KELAS (REFERENSI)'!P559,IF(B559=2,'KELAS (REFERENSI)'!P574,IF(B559=3,'KELAS (REFERENSI)'!P589,IF(B559=4,'KELAS (REFERENSI)'!P604,""))))</f>
        <v/>
      </c>
      <c r="Q559" s="55" t="str">
        <f t="shared" si="4"/>
        <v>BPS Kota Jakarta Timur</v>
      </c>
      <c r="R559" s="55" t="str">
        <f t="shared" si="56"/>
        <v/>
      </c>
      <c r="S559" s="55" t="str">
        <f t="shared" ref="S559:T559" si="567">S558</f>
        <v>15 Juni sampai dengan 31 Agustus 2026</v>
      </c>
      <c r="T559" s="55" t="str">
        <f t="shared" si="567"/>
        <v>31 Agustus 2026</v>
      </c>
      <c r="U559" s="59" t="str">
        <f>VLOOKUP(G559,'MITRA (REFERENSI)'!$A:$Z,17,FALSE)</f>
        <v>#N/A</v>
      </c>
      <c r="V559" s="59" t="str">
        <f>VLOOKUP(G559,'MITRA (REFERENSI)'!$A:$Z,11,FALSE)</f>
        <v>#N/A</v>
      </c>
      <c r="W559" s="81"/>
      <c r="X559" s="76"/>
      <c r="Y559" s="63"/>
      <c r="Z559" s="62"/>
      <c r="AA559" s="63"/>
      <c r="AB559" s="62"/>
      <c r="AC559" s="62"/>
      <c r="AD559" s="62"/>
      <c r="AE559" s="62"/>
      <c r="AF559" s="62"/>
      <c r="AG559" s="72"/>
      <c r="AH559" s="72"/>
      <c r="AI559" s="72"/>
      <c r="AJ559" s="72"/>
      <c r="AK559" s="59" t="str">
        <f>VLOOKUP(G559,'MITRA (REFERENSI)'!$A:$Z,5,FALSE)</f>
        <v>#N/A</v>
      </c>
      <c r="AL559" s="59" t="str">
        <f>VLOOKUP(G559,'MITRA (REFERENSI)'!$A:$Z,13,FALSE)</f>
        <v>#N/A</v>
      </c>
      <c r="AM559" s="59" t="str">
        <f>VLOOKUP(G559,'MITRA (REFERENSI)'!$A:$Z,14,FALSE)</f>
        <v>#N/A</v>
      </c>
    </row>
    <row r="560" ht="15.75" customHeight="1">
      <c r="A560" s="53" t="s">
        <v>5622</v>
      </c>
      <c r="B560" s="78"/>
      <c r="C560" s="79"/>
      <c r="D560" s="82"/>
      <c r="E560" s="82"/>
      <c r="F560" s="56" t="str">
        <f t="shared" si="2"/>
        <v>PETUGAS.0559/SPK/SE/PML/3172/2026</v>
      </c>
      <c r="G560" s="80"/>
      <c r="H560" s="56" t="str">
        <f>VLOOKUP(G560,'MITRA (REFERENSI)'!$A:$Z,16,FALSE)</f>
        <v>#N/A</v>
      </c>
      <c r="I560" s="56" t="str">
        <f>VLOOKUP(G560,'MITRA (REFERENSI)'!$A:$Z,25,FALSE)</f>
        <v>#N/A</v>
      </c>
      <c r="J560" s="55" t="str">
        <f>VLOOKUP(G560,'MITRA (REFERENSI)'!$A:$Z,26,FALSE)</f>
        <v>#N/A</v>
      </c>
      <c r="K560" s="55" t="str">
        <f>VLOOKUP(G560,'MITRA (REFERENSI)'!$A:$Z,15,FALSE)</f>
        <v>#N/A</v>
      </c>
      <c r="L560" s="55" t="str">
        <f>VLOOKUP(G560,'MITRA (REFERENSI)'!$A:$Z,15,FALSE)</f>
        <v>#N/A</v>
      </c>
      <c r="M560" s="55" t="str">
        <f>IF(B560=1,'KELAS (REFERENSI)'!M560,IF(B560=2,'KELAS (REFERENSI)'!M575,IF(B560=3,'KELAS (REFERENSI)'!M590,IF(B560=4,'KELAS (REFERENSI)'!M605,""))))</f>
        <v/>
      </c>
      <c r="N560" s="55" t="str">
        <f>IF(B560=1,'KELAS (REFERENSI)'!N560,IF(B560=2,'KELAS (REFERENSI)'!N575,IF(B560=3,'KELAS (REFERENSI)'!N590,IF(B560=4,'KELAS (REFERENSI)'!N605,""))))</f>
        <v/>
      </c>
      <c r="O560" s="55" t="str">
        <f>IF(B560=1,'KELAS (REFERENSI)'!O560,IF(B560=2,'KELAS (REFERENSI)'!O575,IF(B560=3,'KELAS (REFERENSI)'!O590,IF(B560=4,'KELAS (REFERENSI)'!O605,""))))</f>
        <v/>
      </c>
      <c r="P560" s="55" t="str">
        <f>IF(B560=1,'KELAS (REFERENSI)'!P560,IF(B560=2,'KELAS (REFERENSI)'!P575,IF(B560=3,'KELAS (REFERENSI)'!P590,IF(B560=4,'KELAS (REFERENSI)'!P605,""))))</f>
        <v/>
      </c>
      <c r="Q560" s="55" t="str">
        <f t="shared" si="4"/>
        <v>BPS Kota Jakarta Timur</v>
      </c>
      <c r="R560" s="55" t="str">
        <f t="shared" si="56"/>
        <v/>
      </c>
      <c r="S560" s="55" t="str">
        <f t="shared" ref="S560:T560" si="568">S559</f>
        <v>15 Juni sampai dengan 31 Agustus 2026</v>
      </c>
      <c r="T560" s="55" t="str">
        <f t="shared" si="568"/>
        <v>31 Agustus 2026</v>
      </c>
      <c r="U560" s="59" t="str">
        <f>VLOOKUP(G560,'MITRA (REFERENSI)'!$A:$Z,17,FALSE)</f>
        <v>#N/A</v>
      </c>
      <c r="V560" s="59" t="str">
        <f>VLOOKUP(G560,'MITRA (REFERENSI)'!$A:$Z,11,FALSE)</f>
        <v>#N/A</v>
      </c>
      <c r="W560" s="81"/>
      <c r="X560" s="76"/>
      <c r="Y560" s="63"/>
      <c r="Z560" s="62"/>
      <c r="AA560" s="63"/>
      <c r="AB560" s="62"/>
      <c r="AC560" s="62"/>
      <c r="AD560" s="62"/>
      <c r="AE560" s="62"/>
      <c r="AF560" s="62"/>
      <c r="AG560" s="72"/>
      <c r="AH560" s="72"/>
      <c r="AI560" s="72"/>
      <c r="AJ560" s="72"/>
      <c r="AK560" s="59" t="str">
        <f>VLOOKUP(G560,'MITRA (REFERENSI)'!$A:$Z,5,FALSE)</f>
        <v>#N/A</v>
      </c>
      <c r="AL560" s="59" t="str">
        <f>VLOOKUP(G560,'MITRA (REFERENSI)'!$A:$Z,13,FALSE)</f>
        <v>#N/A</v>
      </c>
      <c r="AM560" s="59" t="str">
        <f>VLOOKUP(G560,'MITRA (REFERENSI)'!$A:$Z,14,FALSE)</f>
        <v>#N/A</v>
      </c>
    </row>
    <row r="561" ht="15.75" customHeight="1">
      <c r="A561" s="53" t="s">
        <v>5623</v>
      </c>
      <c r="B561" s="78"/>
      <c r="C561" s="79"/>
      <c r="D561" s="82"/>
      <c r="E561" s="82"/>
      <c r="F561" s="56" t="str">
        <f t="shared" si="2"/>
        <v>PETUGAS.0560/SPK/SE/PML/3172/2026</v>
      </c>
      <c r="G561" s="80"/>
      <c r="H561" s="56" t="str">
        <f>VLOOKUP(G561,'MITRA (REFERENSI)'!$A:$Z,16,FALSE)</f>
        <v>#N/A</v>
      </c>
      <c r="I561" s="56" t="str">
        <f>VLOOKUP(G561,'MITRA (REFERENSI)'!$A:$Z,25,FALSE)</f>
        <v>#N/A</v>
      </c>
      <c r="J561" s="55" t="str">
        <f>VLOOKUP(G561,'MITRA (REFERENSI)'!$A:$Z,26,FALSE)</f>
        <v>#N/A</v>
      </c>
      <c r="K561" s="55" t="str">
        <f>VLOOKUP(G561,'MITRA (REFERENSI)'!$A:$Z,15,FALSE)</f>
        <v>#N/A</v>
      </c>
      <c r="L561" s="55" t="str">
        <f>VLOOKUP(G561,'MITRA (REFERENSI)'!$A:$Z,15,FALSE)</f>
        <v>#N/A</v>
      </c>
      <c r="M561" s="55" t="str">
        <f>IF(B561=1,'KELAS (REFERENSI)'!M561,IF(B561=2,'KELAS (REFERENSI)'!M576,IF(B561=3,'KELAS (REFERENSI)'!M591,IF(B561=4,'KELAS (REFERENSI)'!M606,""))))</f>
        <v/>
      </c>
      <c r="N561" s="55" t="str">
        <f>IF(B561=1,'KELAS (REFERENSI)'!N561,IF(B561=2,'KELAS (REFERENSI)'!N576,IF(B561=3,'KELAS (REFERENSI)'!N591,IF(B561=4,'KELAS (REFERENSI)'!N606,""))))</f>
        <v/>
      </c>
      <c r="O561" s="55" t="str">
        <f>IF(B561=1,'KELAS (REFERENSI)'!O561,IF(B561=2,'KELAS (REFERENSI)'!O576,IF(B561=3,'KELAS (REFERENSI)'!O591,IF(B561=4,'KELAS (REFERENSI)'!O606,""))))</f>
        <v/>
      </c>
      <c r="P561" s="55" t="str">
        <f>IF(B561=1,'KELAS (REFERENSI)'!P561,IF(B561=2,'KELAS (REFERENSI)'!P576,IF(B561=3,'KELAS (REFERENSI)'!P591,IF(B561=4,'KELAS (REFERENSI)'!P606,""))))</f>
        <v/>
      </c>
      <c r="Q561" s="55" t="str">
        <f t="shared" si="4"/>
        <v>BPS Kota Jakarta Timur</v>
      </c>
      <c r="R561" s="55" t="str">
        <f t="shared" si="56"/>
        <v/>
      </c>
      <c r="S561" s="55" t="str">
        <f t="shared" ref="S561:T561" si="569">S560</f>
        <v>15 Juni sampai dengan 31 Agustus 2026</v>
      </c>
      <c r="T561" s="55" t="str">
        <f t="shared" si="569"/>
        <v>31 Agustus 2026</v>
      </c>
      <c r="U561" s="59" t="str">
        <f>VLOOKUP(G561,'MITRA (REFERENSI)'!$A:$Z,17,FALSE)</f>
        <v>#N/A</v>
      </c>
      <c r="V561" s="59" t="str">
        <f>VLOOKUP(G561,'MITRA (REFERENSI)'!$A:$Z,11,FALSE)</f>
        <v>#N/A</v>
      </c>
      <c r="W561" s="81"/>
      <c r="X561" s="76"/>
      <c r="Y561" s="63"/>
      <c r="Z561" s="62"/>
      <c r="AA561" s="63"/>
      <c r="AB561" s="62"/>
      <c r="AC561" s="62"/>
      <c r="AD561" s="62"/>
      <c r="AE561" s="62"/>
      <c r="AF561" s="62"/>
      <c r="AG561" s="72"/>
      <c r="AH561" s="72"/>
      <c r="AI561" s="72"/>
      <c r="AJ561" s="72"/>
      <c r="AK561" s="59" t="str">
        <f>VLOOKUP(G561,'MITRA (REFERENSI)'!$A:$Z,5,FALSE)</f>
        <v>#N/A</v>
      </c>
      <c r="AL561" s="59" t="str">
        <f>VLOOKUP(G561,'MITRA (REFERENSI)'!$A:$Z,13,FALSE)</f>
        <v>#N/A</v>
      </c>
      <c r="AM561" s="59" t="str">
        <f>VLOOKUP(G561,'MITRA (REFERENSI)'!$A:$Z,14,FALSE)</f>
        <v>#N/A</v>
      </c>
    </row>
    <row r="562" ht="15.75" customHeight="1">
      <c r="A562" s="53" t="s">
        <v>5624</v>
      </c>
      <c r="B562" s="78"/>
      <c r="C562" s="79"/>
      <c r="D562" s="82"/>
      <c r="E562" s="82"/>
      <c r="F562" s="56" t="str">
        <f t="shared" si="2"/>
        <v>PETUGAS.0561/SPK/SE/PML/3172/2026</v>
      </c>
      <c r="G562" s="80"/>
      <c r="H562" s="56" t="str">
        <f>VLOOKUP(G562,'MITRA (REFERENSI)'!$A:$Z,16,FALSE)</f>
        <v>#N/A</v>
      </c>
      <c r="I562" s="56" t="str">
        <f>VLOOKUP(G562,'MITRA (REFERENSI)'!$A:$Z,25,FALSE)</f>
        <v>#N/A</v>
      </c>
      <c r="J562" s="55" t="str">
        <f>VLOOKUP(G562,'MITRA (REFERENSI)'!$A:$Z,26,FALSE)</f>
        <v>#N/A</v>
      </c>
      <c r="K562" s="55" t="str">
        <f>VLOOKUP(G562,'MITRA (REFERENSI)'!$A:$Z,15,FALSE)</f>
        <v>#N/A</v>
      </c>
      <c r="L562" s="55" t="str">
        <f>VLOOKUP(G562,'MITRA (REFERENSI)'!$A:$Z,15,FALSE)</f>
        <v>#N/A</v>
      </c>
      <c r="M562" s="55" t="str">
        <f>IF(B562=1,'KELAS (REFERENSI)'!M562,IF(B562=2,'KELAS (REFERENSI)'!M577,IF(B562=3,'KELAS (REFERENSI)'!M592,IF(B562=4,'KELAS (REFERENSI)'!M607,""))))</f>
        <v/>
      </c>
      <c r="N562" s="55" t="str">
        <f>IF(B562=1,'KELAS (REFERENSI)'!N562,IF(B562=2,'KELAS (REFERENSI)'!N577,IF(B562=3,'KELAS (REFERENSI)'!N592,IF(B562=4,'KELAS (REFERENSI)'!N607,""))))</f>
        <v/>
      </c>
      <c r="O562" s="55" t="str">
        <f>IF(B562=1,'KELAS (REFERENSI)'!O562,IF(B562=2,'KELAS (REFERENSI)'!O577,IF(B562=3,'KELAS (REFERENSI)'!O592,IF(B562=4,'KELAS (REFERENSI)'!O607,""))))</f>
        <v/>
      </c>
      <c r="P562" s="55" t="str">
        <f>IF(B562=1,'KELAS (REFERENSI)'!P562,IF(B562=2,'KELAS (REFERENSI)'!P577,IF(B562=3,'KELAS (REFERENSI)'!P592,IF(B562=4,'KELAS (REFERENSI)'!P607,""))))</f>
        <v/>
      </c>
      <c r="Q562" s="55" t="str">
        <f t="shared" si="4"/>
        <v>BPS Kota Jakarta Timur</v>
      </c>
      <c r="R562" s="55" t="str">
        <f t="shared" si="56"/>
        <v/>
      </c>
      <c r="S562" s="55" t="str">
        <f t="shared" ref="S562:T562" si="570">S561</f>
        <v>15 Juni sampai dengan 31 Agustus 2026</v>
      </c>
      <c r="T562" s="55" t="str">
        <f t="shared" si="570"/>
        <v>31 Agustus 2026</v>
      </c>
      <c r="U562" s="59" t="str">
        <f>VLOOKUP(G562,'MITRA (REFERENSI)'!$A:$Z,17,FALSE)</f>
        <v>#N/A</v>
      </c>
      <c r="V562" s="59" t="str">
        <f>VLOOKUP(G562,'MITRA (REFERENSI)'!$A:$Z,11,FALSE)</f>
        <v>#N/A</v>
      </c>
      <c r="W562" s="81"/>
      <c r="X562" s="76"/>
      <c r="Y562" s="63"/>
      <c r="Z562" s="62"/>
      <c r="AA562" s="63"/>
      <c r="AB562" s="62"/>
      <c r="AC562" s="62"/>
      <c r="AD562" s="62"/>
      <c r="AE562" s="62"/>
      <c r="AF562" s="62"/>
      <c r="AG562" s="72"/>
      <c r="AH562" s="72"/>
      <c r="AI562" s="72"/>
      <c r="AJ562" s="72"/>
      <c r="AK562" s="59" t="str">
        <f>VLOOKUP(G562,'MITRA (REFERENSI)'!$A:$Z,5,FALSE)</f>
        <v>#N/A</v>
      </c>
      <c r="AL562" s="59" t="str">
        <f>VLOOKUP(G562,'MITRA (REFERENSI)'!$A:$Z,13,FALSE)</f>
        <v>#N/A</v>
      </c>
      <c r="AM562" s="59" t="str">
        <f>VLOOKUP(G562,'MITRA (REFERENSI)'!$A:$Z,14,FALSE)</f>
        <v>#N/A</v>
      </c>
    </row>
    <row r="563" ht="15.75" customHeight="1">
      <c r="A563" s="53" t="s">
        <v>5625</v>
      </c>
      <c r="B563" s="78"/>
      <c r="C563" s="79"/>
      <c r="D563" s="82"/>
      <c r="E563" s="82"/>
      <c r="F563" s="56" t="str">
        <f t="shared" si="2"/>
        <v>PETUGAS.0562/SPK/SE/PML/3172/2026</v>
      </c>
      <c r="G563" s="80"/>
      <c r="H563" s="56" t="str">
        <f>VLOOKUP(G563,'MITRA (REFERENSI)'!$A:$Z,16,FALSE)</f>
        <v>#N/A</v>
      </c>
      <c r="I563" s="56" t="str">
        <f>VLOOKUP(G563,'MITRA (REFERENSI)'!$A:$Z,25,FALSE)</f>
        <v>#N/A</v>
      </c>
      <c r="J563" s="55" t="str">
        <f>VLOOKUP(G563,'MITRA (REFERENSI)'!$A:$Z,26,FALSE)</f>
        <v>#N/A</v>
      </c>
      <c r="K563" s="55" t="str">
        <f>VLOOKUP(G563,'MITRA (REFERENSI)'!$A:$Z,15,FALSE)</f>
        <v>#N/A</v>
      </c>
      <c r="L563" s="55" t="str">
        <f>VLOOKUP(G563,'MITRA (REFERENSI)'!$A:$Z,15,FALSE)</f>
        <v>#N/A</v>
      </c>
      <c r="M563" s="55" t="str">
        <f>IF(B563=1,'KELAS (REFERENSI)'!M563,IF(B563=2,'KELAS (REFERENSI)'!M578,IF(B563=3,'KELAS (REFERENSI)'!M593,IF(B563=4,'KELAS (REFERENSI)'!M608,""))))</f>
        <v/>
      </c>
      <c r="N563" s="55" t="str">
        <f>IF(B563=1,'KELAS (REFERENSI)'!N563,IF(B563=2,'KELAS (REFERENSI)'!N578,IF(B563=3,'KELAS (REFERENSI)'!N593,IF(B563=4,'KELAS (REFERENSI)'!N608,""))))</f>
        <v/>
      </c>
      <c r="O563" s="55" t="str">
        <f>IF(B563=1,'KELAS (REFERENSI)'!O563,IF(B563=2,'KELAS (REFERENSI)'!O578,IF(B563=3,'KELAS (REFERENSI)'!O593,IF(B563=4,'KELAS (REFERENSI)'!O608,""))))</f>
        <v/>
      </c>
      <c r="P563" s="55" t="str">
        <f>IF(B563=1,'KELAS (REFERENSI)'!P563,IF(B563=2,'KELAS (REFERENSI)'!P578,IF(B563=3,'KELAS (REFERENSI)'!P593,IF(B563=4,'KELAS (REFERENSI)'!P608,""))))</f>
        <v/>
      </c>
      <c r="Q563" s="55" t="str">
        <f t="shared" si="4"/>
        <v>BPS Kota Jakarta Timur</v>
      </c>
      <c r="R563" s="55" t="str">
        <f t="shared" si="56"/>
        <v/>
      </c>
      <c r="S563" s="55" t="str">
        <f t="shared" ref="S563:T563" si="571">S562</f>
        <v>15 Juni sampai dengan 31 Agustus 2026</v>
      </c>
      <c r="T563" s="55" t="str">
        <f t="shared" si="571"/>
        <v>31 Agustus 2026</v>
      </c>
      <c r="U563" s="59" t="str">
        <f>VLOOKUP(G563,'MITRA (REFERENSI)'!$A:$Z,17,FALSE)</f>
        <v>#N/A</v>
      </c>
      <c r="V563" s="59" t="str">
        <f>VLOOKUP(G563,'MITRA (REFERENSI)'!$A:$Z,11,FALSE)</f>
        <v>#N/A</v>
      </c>
      <c r="W563" s="81"/>
      <c r="X563" s="76"/>
      <c r="Y563" s="63"/>
      <c r="Z563" s="62"/>
      <c r="AA563" s="63"/>
      <c r="AB563" s="62"/>
      <c r="AC563" s="62"/>
      <c r="AD563" s="62"/>
      <c r="AE563" s="62"/>
      <c r="AF563" s="62"/>
      <c r="AG563" s="72"/>
      <c r="AH563" s="72"/>
      <c r="AI563" s="72"/>
      <c r="AJ563" s="72"/>
      <c r="AK563" s="59" t="str">
        <f>VLOOKUP(G563,'MITRA (REFERENSI)'!$A:$Z,5,FALSE)</f>
        <v>#N/A</v>
      </c>
      <c r="AL563" s="59" t="str">
        <f>VLOOKUP(G563,'MITRA (REFERENSI)'!$A:$Z,13,FALSE)</f>
        <v>#N/A</v>
      </c>
      <c r="AM563" s="59" t="str">
        <f>VLOOKUP(G563,'MITRA (REFERENSI)'!$A:$Z,14,FALSE)</f>
        <v>#N/A</v>
      </c>
    </row>
    <row r="564" ht="15.75" customHeight="1">
      <c r="A564" s="53" t="s">
        <v>5626</v>
      </c>
      <c r="B564" s="78"/>
      <c r="C564" s="79"/>
      <c r="D564" s="82"/>
      <c r="E564" s="82"/>
      <c r="F564" s="56" t="str">
        <f t="shared" si="2"/>
        <v>PETUGAS.0563/SPK/SE/PML/3172/2026</v>
      </c>
      <c r="G564" s="80"/>
      <c r="H564" s="56" t="str">
        <f>VLOOKUP(G564,'MITRA (REFERENSI)'!$A:$Z,16,FALSE)</f>
        <v>#N/A</v>
      </c>
      <c r="I564" s="56" t="str">
        <f>VLOOKUP(G564,'MITRA (REFERENSI)'!$A:$Z,25,FALSE)</f>
        <v>#N/A</v>
      </c>
      <c r="J564" s="55" t="str">
        <f>VLOOKUP(G564,'MITRA (REFERENSI)'!$A:$Z,26,FALSE)</f>
        <v>#N/A</v>
      </c>
      <c r="K564" s="55" t="str">
        <f>VLOOKUP(G564,'MITRA (REFERENSI)'!$A:$Z,15,FALSE)</f>
        <v>#N/A</v>
      </c>
      <c r="L564" s="55" t="str">
        <f>VLOOKUP(G564,'MITRA (REFERENSI)'!$A:$Z,15,FALSE)</f>
        <v>#N/A</v>
      </c>
      <c r="M564" s="55" t="str">
        <f>IF(B564=1,'KELAS (REFERENSI)'!M564,IF(B564=2,'KELAS (REFERENSI)'!M579,IF(B564=3,'KELAS (REFERENSI)'!M594,IF(B564=4,'KELAS (REFERENSI)'!M609,""))))</f>
        <v/>
      </c>
      <c r="N564" s="55" t="str">
        <f>IF(B564=1,'KELAS (REFERENSI)'!N564,IF(B564=2,'KELAS (REFERENSI)'!N579,IF(B564=3,'KELAS (REFERENSI)'!N594,IF(B564=4,'KELAS (REFERENSI)'!N609,""))))</f>
        <v/>
      </c>
      <c r="O564" s="55" t="str">
        <f>IF(B564=1,'KELAS (REFERENSI)'!O564,IF(B564=2,'KELAS (REFERENSI)'!O579,IF(B564=3,'KELAS (REFERENSI)'!O594,IF(B564=4,'KELAS (REFERENSI)'!O609,""))))</f>
        <v/>
      </c>
      <c r="P564" s="55" t="str">
        <f>IF(B564=1,'KELAS (REFERENSI)'!P564,IF(B564=2,'KELAS (REFERENSI)'!P579,IF(B564=3,'KELAS (REFERENSI)'!P594,IF(B564=4,'KELAS (REFERENSI)'!P609,""))))</f>
        <v/>
      </c>
      <c r="Q564" s="55" t="str">
        <f t="shared" si="4"/>
        <v>BPS Kota Jakarta Timur</v>
      </c>
      <c r="R564" s="55" t="str">
        <f t="shared" si="56"/>
        <v/>
      </c>
      <c r="S564" s="55" t="str">
        <f t="shared" ref="S564:T564" si="572">S563</f>
        <v>15 Juni sampai dengan 31 Agustus 2026</v>
      </c>
      <c r="T564" s="55" t="str">
        <f t="shared" si="572"/>
        <v>31 Agustus 2026</v>
      </c>
      <c r="U564" s="59" t="str">
        <f>VLOOKUP(G564,'MITRA (REFERENSI)'!$A:$Z,17,FALSE)</f>
        <v>#N/A</v>
      </c>
      <c r="V564" s="59" t="str">
        <f>VLOOKUP(G564,'MITRA (REFERENSI)'!$A:$Z,11,FALSE)</f>
        <v>#N/A</v>
      </c>
      <c r="W564" s="81"/>
      <c r="X564" s="76"/>
      <c r="Y564" s="63"/>
      <c r="Z564" s="62"/>
      <c r="AA564" s="63"/>
      <c r="AB564" s="62"/>
      <c r="AC564" s="62"/>
      <c r="AD564" s="62"/>
      <c r="AE564" s="62"/>
      <c r="AF564" s="62"/>
      <c r="AG564" s="72"/>
      <c r="AH564" s="72"/>
      <c r="AI564" s="72"/>
      <c r="AJ564" s="72"/>
      <c r="AK564" s="59" t="str">
        <f>VLOOKUP(G564,'MITRA (REFERENSI)'!$A:$Z,5,FALSE)</f>
        <v>#N/A</v>
      </c>
      <c r="AL564" s="59" t="str">
        <f>VLOOKUP(G564,'MITRA (REFERENSI)'!$A:$Z,13,FALSE)</f>
        <v>#N/A</v>
      </c>
      <c r="AM564" s="59" t="str">
        <f>VLOOKUP(G564,'MITRA (REFERENSI)'!$A:$Z,14,FALSE)</f>
        <v>#N/A</v>
      </c>
    </row>
    <row r="565" ht="15.75" customHeight="1">
      <c r="A565" s="53" t="s">
        <v>5627</v>
      </c>
      <c r="B565" s="78"/>
      <c r="C565" s="79"/>
      <c r="D565" s="82"/>
      <c r="E565" s="82"/>
      <c r="F565" s="56" t="str">
        <f t="shared" si="2"/>
        <v>PETUGAS.0564/SPK/SE/PML/3172/2026</v>
      </c>
      <c r="G565" s="80"/>
      <c r="H565" s="56" t="str">
        <f>VLOOKUP(G565,'MITRA (REFERENSI)'!$A:$Z,16,FALSE)</f>
        <v>#N/A</v>
      </c>
      <c r="I565" s="56" t="str">
        <f>VLOOKUP(G565,'MITRA (REFERENSI)'!$A:$Z,25,FALSE)</f>
        <v>#N/A</v>
      </c>
      <c r="J565" s="55" t="str">
        <f>VLOOKUP(G565,'MITRA (REFERENSI)'!$A:$Z,26,FALSE)</f>
        <v>#N/A</v>
      </c>
      <c r="K565" s="55" t="str">
        <f>VLOOKUP(G565,'MITRA (REFERENSI)'!$A:$Z,15,FALSE)</f>
        <v>#N/A</v>
      </c>
      <c r="L565" s="55" t="str">
        <f>VLOOKUP(G565,'MITRA (REFERENSI)'!$A:$Z,15,FALSE)</f>
        <v>#N/A</v>
      </c>
      <c r="M565" s="55" t="str">
        <f>IF(B565=1,'KELAS (REFERENSI)'!M565,IF(B565=2,'KELAS (REFERENSI)'!M580,IF(B565=3,'KELAS (REFERENSI)'!M595,IF(B565=4,'KELAS (REFERENSI)'!M610,""))))</f>
        <v/>
      </c>
      <c r="N565" s="55" t="str">
        <f>IF(B565=1,'KELAS (REFERENSI)'!N565,IF(B565=2,'KELAS (REFERENSI)'!N580,IF(B565=3,'KELAS (REFERENSI)'!N595,IF(B565=4,'KELAS (REFERENSI)'!N610,""))))</f>
        <v/>
      </c>
      <c r="O565" s="55" t="str">
        <f>IF(B565=1,'KELAS (REFERENSI)'!O565,IF(B565=2,'KELAS (REFERENSI)'!O580,IF(B565=3,'KELAS (REFERENSI)'!O595,IF(B565=4,'KELAS (REFERENSI)'!O610,""))))</f>
        <v/>
      </c>
      <c r="P565" s="55" t="str">
        <f>IF(B565=1,'KELAS (REFERENSI)'!P565,IF(B565=2,'KELAS (REFERENSI)'!P580,IF(B565=3,'KELAS (REFERENSI)'!P595,IF(B565=4,'KELAS (REFERENSI)'!P610,""))))</f>
        <v/>
      </c>
      <c r="Q565" s="55" t="str">
        <f t="shared" si="4"/>
        <v>BPS Kota Jakarta Timur</v>
      </c>
      <c r="R565" s="55" t="str">
        <f t="shared" si="56"/>
        <v/>
      </c>
      <c r="S565" s="55" t="str">
        <f t="shared" ref="S565:T565" si="573">S564</f>
        <v>15 Juni sampai dengan 31 Agustus 2026</v>
      </c>
      <c r="T565" s="55" t="str">
        <f t="shared" si="573"/>
        <v>31 Agustus 2026</v>
      </c>
      <c r="U565" s="59" t="str">
        <f>VLOOKUP(G565,'MITRA (REFERENSI)'!$A:$Z,17,FALSE)</f>
        <v>#N/A</v>
      </c>
      <c r="V565" s="59" t="str">
        <f>VLOOKUP(G565,'MITRA (REFERENSI)'!$A:$Z,11,FALSE)</f>
        <v>#N/A</v>
      </c>
      <c r="W565" s="81"/>
      <c r="X565" s="76"/>
      <c r="Y565" s="63"/>
      <c r="Z565" s="62"/>
      <c r="AA565" s="63"/>
      <c r="AB565" s="62"/>
      <c r="AC565" s="62"/>
      <c r="AD565" s="62"/>
      <c r="AE565" s="62"/>
      <c r="AF565" s="62"/>
      <c r="AG565" s="72"/>
      <c r="AH565" s="72"/>
      <c r="AI565" s="72"/>
      <c r="AJ565" s="72"/>
      <c r="AK565" s="59" t="str">
        <f>VLOOKUP(G565,'MITRA (REFERENSI)'!$A:$Z,5,FALSE)</f>
        <v>#N/A</v>
      </c>
      <c r="AL565" s="59" t="str">
        <f>VLOOKUP(G565,'MITRA (REFERENSI)'!$A:$Z,13,FALSE)</f>
        <v>#N/A</v>
      </c>
      <c r="AM565" s="59" t="str">
        <f>VLOOKUP(G565,'MITRA (REFERENSI)'!$A:$Z,14,FALSE)</f>
        <v>#N/A</v>
      </c>
    </row>
    <row r="566" ht="15.75" customHeight="1">
      <c r="A566" s="53" t="s">
        <v>5628</v>
      </c>
      <c r="B566" s="78"/>
      <c r="C566" s="79"/>
      <c r="D566" s="82"/>
      <c r="E566" s="82"/>
      <c r="F566" s="56" t="str">
        <f t="shared" si="2"/>
        <v>PETUGAS.0565/SPK/SE/PML/3172/2026</v>
      </c>
      <c r="G566" s="80"/>
      <c r="H566" s="56" t="str">
        <f>VLOOKUP(G566,'MITRA (REFERENSI)'!$A:$Z,16,FALSE)</f>
        <v>#N/A</v>
      </c>
      <c r="I566" s="56" t="str">
        <f>VLOOKUP(G566,'MITRA (REFERENSI)'!$A:$Z,25,FALSE)</f>
        <v>#N/A</v>
      </c>
      <c r="J566" s="55" t="str">
        <f>VLOOKUP(G566,'MITRA (REFERENSI)'!$A:$Z,26,FALSE)</f>
        <v>#N/A</v>
      </c>
      <c r="K566" s="55" t="str">
        <f>VLOOKUP(G566,'MITRA (REFERENSI)'!$A:$Z,15,FALSE)</f>
        <v>#N/A</v>
      </c>
      <c r="L566" s="55" t="str">
        <f>VLOOKUP(G566,'MITRA (REFERENSI)'!$A:$Z,15,FALSE)</f>
        <v>#N/A</v>
      </c>
      <c r="M566" s="55" t="str">
        <f>IF(B566=1,'KELAS (REFERENSI)'!M566,IF(B566=2,'KELAS (REFERENSI)'!M581,IF(B566=3,'KELAS (REFERENSI)'!M596,IF(B566=4,'KELAS (REFERENSI)'!M611,""))))</f>
        <v/>
      </c>
      <c r="N566" s="55" t="str">
        <f>IF(B566=1,'KELAS (REFERENSI)'!N566,IF(B566=2,'KELAS (REFERENSI)'!N581,IF(B566=3,'KELAS (REFERENSI)'!N596,IF(B566=4,'KELAS (REFERENSI)'!N611,""))))</f>
        <v/>
      </c>
      <c r="O566" s="55" t="str">
        <f>IF(B566=1,'KELAS (REFERENSI)'!O566,IF(B566=2,'KELAS (REFERENSI)'!O581,IF(B566=3,'KELAS (REFERENSI)'!O596,IF(B566=4,'KELAS (REFERENSI)'!O611,""))))</f>
        <v/>
      </c>
      <c r="P566" s="55" t="str">
        <f>IF(B566=1,'KELAS (REFERENSI)'!P566,IF(B566=2,'KELAS (REFERENSI)'!P581,IF(B566=3,'KELAS (REFERENSI)'!P596,IF(B566=4,'KELAS (REFERENSI)'!P611,""))))</f>
        <v/>
      </c>
      <c r="Q566" s="55" t="str">
        <f t="shared" si="4"/>
        <v>BPS Kota Jakarta Timur</v>
      </c>
      <c r="R566" s="55" t="str">
        <f t="shared" si="56"/>
        <v/>
      </c>
      <c r="S566" s="55" t="str">
        <f t="shared" ref="S566:T566" si="574">S565</f>
        <v>15 Juni sampai dengan 31 Agustus 2026</v>
      </c>
      <c r="T566" s="55" t="str">
        <f t="shared" si="574"/>
        <v>31 Agustus 2026</v>
      </c>
      <c r="U566" s="59" t="str">
        <f>VLOOKUP(G566,'MITRA (REFERENSI)'!$A:$Z,17,FALSE)</f>
        <v>#N/A</v>
      </c>
      <c r="V566" s="59" t="str">
        <f>VLOOKUP(G566,'MITRA (REFERENSI)'!$A:$Z,11,FALSE)</f>
        <v>#N/A</v>
      </c>
      <c r="W566" s="81"/>
      <c r="X566" s="76"/>
      <c r="Y566" s="63"/>
      <c r="Z566" s="62"/>
      <c r="AA566" s="63"/>
      <c r="AB566" s="62"/>
      <c r="AC566" s="62"/>
      <c r="AD566" s="62"/>
      <c r="AE566" s="62"/>
      <c r="AF566" s="62"/>
      <c r="AG566" s="72"/>
      <c r="AH566" s="72"/>
      <c r="AI566" s="72"/>
      <c r="AJ566" s="72"/>
      <c r="AK566" s="59" t="str">
        <f>VLOOKUP(G566,'MITRA (REFERENSI)'!$A:$Z,5,FALSE)</f>
        <v>#N/A</v>
      </c>
      <c r="AL566" s="59" t="str">
        <f>VLOOKUP(G566,'MITRA (REFERENSI)'!$A:$Z,13,FALSE)</f>
        <v>#N/A</v>
      </c>
      <c r="AM566" s="59" t="str">
        <f>VLOOKUP(G566,'MITRA (REFERENSI)'!$A:$Z,14,FALSE)</f>
        <v>#N/A</v>
      </c>
    </row>
    <row r="567" ht="15.75" customHeight="1">
      <c r="A567" s="53" t="s">
        <v>5629</v>
      </c>
      <c r="B567" s="78"/>
      <c r="C567" s="79"/>
      <c r="D567" s="82"/>
      <c r="E567" s="82"/>
      <c r="F567" s="56" t="str">
        <f t="shared" si="2"/>
        <v>PETUGAS.0566/SPK/SE/PML/3172/2026</v>
      </c>
      <c r="G567" s="80"/>
      <c r="H567" s="56" t="str">
        <f>VLOOKUP(G567,'MITRA (REFERENSI)'!$A:$Z,16,FALSE)</f>
        <v>#N/A</v>
      </c>
      <c r="I567" s="56" t="str">
        <f>VLOOKUP(G567,'MITRA (REFERENSI)'!$A:$Z,25,FALSE)</f>
        <v>#N/A</v>
      </c>
      <c r="J567" s="55" t="str">
        <f>VLOOKUP(G567,'MITRA (REFERENSI)'!$A:$Z,26,FALSE)</f>
        <v>#N/A</v>
      </c>
      <c r="K567" s="55" t="str">
        <f>VLOOKUP(G567,'MITRA (REFERENSI)'!$A:$Z,15,FALSE)</f>
        <v>#N/A</v>
      </c>
      <c r="L567" s="55" t="str">
        <f>VLOOKUP(G567,'MITRA (REFERENSI)'!$A:$Z,15,FALSE)</f>
        <v>#N/A</v>
      </c>
      <c r="M567" s="55" t="str">
        <f>IF(B567=1,'KELAS (REFERENSI)'!M567,IF(B567=2,'KELAS (REFERENSI)'!M582,IF(B567=3,'KELAS (REFERENSI)'!M597,IF(B567=4,'KELAS (REFERENSI)'!M612,""))))</f>
        <v/>
      </c>
      <c r="N567" s="55" t="str">
        <f>IF(B567=1,'KELAS (REFERENSI)'!N567,IF(B567=2,'KELAS (REFERENSI)'!N582,IF(B567=3,'KELAS (REFERENSI)'!N597,IF(B567=4,'KELAS (REFERENSI)'!N612,""))))</f>
        <v/>
      </c>
      <c r="O567" s="55" t="str">
        <f>IF(B567=1,'KELAS (REFERENSI)'!O567,IF(B567=2,'KELAS (REFERENSI)'!O582,IF(B567=3,'KELAS (REFERENSI)'!O597,IF(B567=4,'KELAS (REFERENSI)'!O612,""))))</f>
        <v/>
      </c>
      <c r="P567" s="55" t="str">
        <f>IF(B567=1,'KELAS (REFERENSI)'!P567,IF(B567=2,'KELAS (REFERENSI)'!P582,IF(B567=3,'KELAS (REFERENSI)'!P597,IF(B567=4,'KELAS (REFERENSI)'!P612,""))))</f>
        <v/>
      </c>
      <c r="Q567" s="55" t="str">
        <f t="shared" si="4"/>
        <v>BPS Kota Jakarta Timur</v>
      </c>
      <c r="R567" s="55" t="str">
        <f t="shared" si="56"/>
        <v/>
      </c>
      <c r="S567" s="55" t="str">
        <f t="shared" ref="S567:T567" si="575">S566</f>
        <v>15 Juni sampai dengan 31 Agustus 2026</v>
      </c>
      <c r="T567" s="55" t="str">
        <f t="shared" si="575"/>
        <v>31 Agustus 2026</v>
      </c>
      <c r="U567" s="59" t="str">
        <f>VLOOKUP(G567,'MITRA (REFERENSI)'!$A:$Z,17,FALSE)</f>
        <v>#N/A</v>
      </c>
      <c r="V567" s="59" t="str">
        <f>VLOOKUP(G567,'MITRA (REFERENSI)'!$A:$Z,11,FALSE)</f>
        <v>#N/A</v>
      </c>
      <c r="W567" s="81"/>
      <c r="X567" s="76"/>
      <c r="Y567" s="63"/>
      <c r="Z567" s="62"/>
      <c r="AA567" s="63"/>
      <c r="AB567" s="62"/>
      <c r="AC567" s="62"/>
      <c r="AD567" s="62"/>
      <c r="AE567" s="62"/>
      <c r="AF567" s="62"/>
      <c r="AG567" s="72"/>
      <c r="AH567" s="72"/>
      <c r="AI567" s="72"/>
      <c r="AJ567" s="72"/>
      <c r="AK567" s="59" t="str">
        <f>VLOOKUP(G567,'MITRA (REFERENSI)'!$A:$Z,5,FALSE)</f>
        <v>#N/A</v>
      </c>
      <c r="AL567" s="59" t="str">
        <f>VLOOKUP(G567,'MITRA (REFERENSI)'!$A:$Z,13,FALSE)</f>
        <v>#N/A</v>
      </c>
      <c r="AM567" s="59" t="str">
        <f>VLOOKUP(G567,'MITRA (REFERENSI)'!$A:$Z,14,FALSE)</f>
        <v>#N/A</v>
      </c>
    </row>
    <row r="568" ht="15.75" customHeight="1">
      <c r="A568" s="53" t="s">
        <v>5630</v>
      </c>
      <c r="B568" s="78"/>
      <c r="C568" s="79"/>
      <c r="D568" s="82"/>
      <c r="E568" s="82"/>
      <c r="F568" s="56" t="str">
        <f t="shared" si="2"/>
        <v>PETUGAS.0567/SPK/SE/PML/3172/2026</v>
      </c>
      <c r="G568" s="80"/>
      <c r="H568" s="56" t="str">
        <f>VLOOKUP(G568,'MITRA (REFERENSI)'!$A:$Z,16,FALSE)</f>
        <v>#N/A</v>
      </c>
      <c r="I568" s="56" t="str">
        <f>VLOOKUP(G568,'MITRA (REFERENSI)'!$A:$Z,25,FALSE)</f>
        <v>#N/A</v>
      </c>
      <c r="J568" s="55" t="str">
        <f>VLOOKUP(G568,'MITRA (REFERENSI)'!$A:$Z,26,FALSE)</f>
        <v>#N/A</v>
      </c>
      <c r="K568" s="55" t="str">
        <f>VLOOKUP(G568,'MITRA (REFERENSI)'!$A:$Z,15,FALSE)</f>
        <v>#N/A</v>
      </c>
      <c r="L568" s="55" t="str">
        <f>VLOOKUP(G568,'MITRA (REFERENSI)'!$A:$Z,15,FALSE)</f>
        <v>#N/A</v>
      </c>
      <c r="M568" s="55" t="str">
        <f>IF(B568=1,'KELAS (REFERENSI)'!M568,IF(B568=2,'KELAS (REFERENSI)'!M583,IF(B568=3,'KELAS (REFERENSI)'!M598,IF(B568=4,'KELAS (REFERENSI)'!M613,""))))</f>
        <v/>
      </c>
      <c r="N568" s="55" t="str">
        <f>IF(B568=1,'KELAS (REFERENSI)'!N568,IF(B568=2,'KELAS (REFERENSI)'!N583,IF(B568=3,'KELAS (REFERENSI)'!N598,IF(B568=4,'KELAS (REFERENSI)'!N613,""))))</f>
        <v/>
      </c>
      <c r="O568" s="55" t="str">
        <f>IF(B568=1,'KELAS (REFERENSI)'!O568,IF(B568=2,'KELAS (REFERENSI)'!O583,IF(B568=3,'KELAS (REFERENSI)'!O598,IF(B568=4,'KELAS (REFERENSI)'!O613,""))))</f>
        <v/>
      </c>
      <c r="P568" s="55" t="str">
        <f>IF(B568=1,'KELAS (REFERENSI)'!P568,IF(B568=2,'KELAS (REFERENSI)'!P583,IF(B568=3,'KELAS (REFERENSI)'!P598,IF(B568=4,'KELAS (REFERENSI)'!P613,""))))</f>
        <v/>
      </c>
      <c r="Q568" s="55" t="str">
        <f t="shared" si="4"/>
        <v>BPS Kota Jakarta Timur</v>
      </c>
      <c r="R568" s="55" t="str">
        <f t="shared" si="56"/>
        <v/>
      </c>
      <c r="S568" s="55" t="str">
        <f t="shared" ref="S568:T568" si="576">S567</f>
        <v>15 Juni sampai dengan 31 Agustus 2026</v>
      </c>
      <c r="T568" s="55" t="str">
        <f t="shared" si="576"/>
        <v>31 Agustus 2026</v>
      </c>
      <c r="U568" s="59" t="str">
        <f>VLOOKUP(G568,'MITRA (REFERENSI)'!$A:$Z,17,FALSE)</f>
        <v>#N/A</v>
      </c>
      <c r="V568" s="59" t="str">
        <f>VLOOKUP(G568,'MITRA (REFERENSI)'!$A:$Z,11,FALSE)</f>
        <v>#N/A</v>
      </c>
      <c r="W568" s="81"/>
      <c r="X568" s="76"/>
      <c r="Y568" s="63"/>
      <c r="Z568" s="62"/>
      <c r="AA568" s="63"/>
      <c r="AB568" s="62"/>
      <c r="AC568" s="62"/>
      <c r="AD568" s="62"/>
      <c r="AE568" s="62"/>
      <c r="AF568" s="62"/>
      <c r="AG568" s="72"/>
      <c r="AH568" s="72"/>
      <c r="AI568" s="72"/>
      <c r="AJ568" s="72"/>
      <c r="AK568" s="59" t="str">
        <f>VLOOKUP(G568,'MITRA (REFERENSI)'!$A:$Z,5,FALSE)</f>
        <v>#N/A</v>
      </c>
      <c r="AL568" s="59" t="str">
        <f>VLOOKUP(G568,'MITRA (REFERENSI)'!$A:$Z,13,FALSE)</f>
        <v>#N/A</v>
      </c>
      <c r="AM568" s="59" t="str">
        <f>VLOOKUP(G568,'MITRA (REFERENSI)'!$A:$Z,14,FALSE)</f>
        <v>#N/A</v>
      </c>
    </row>
    <row r="569" ht="15.75" customHeight="1">
      <c r="A569" s="53" t="s">
        <v>5631</v>
      </c>
      <c r="B569" s="78"/>
      <c r="C569" s="79"/>
      <c r="D569" s="82"/>
      <c r="E569" s="82"/>
      <c r="F569" s="56" t="str">
        <f t="shared" si="2"/>
        <v>PETUGAS.0568/SPK/SE/PML/3172/2026</v>
      </c>
      <c r="G569" s="80"/>
      <c r="H569" s="56" t="str">
        <f>VLOOKUP(G569,'MITRA (REFERENSI)'!$A:$Z,16,FALSE)</f>
        <v>#N/A</v>
      </c>
      <c r="I569" s="56" t="str">
        <f>VLOOKUP(G569,'MITRA (REFERENSI)'!$A:$Z,25,FALSE)</f>
        <v>#N/A</v>
      </c>
      <c r="J569" s="55" t="str">
        <f>VLOOKUP(G569,'MITRA (REFERENSI)'!$A:$Z,26,FALSE)</f>
        <v>#N/A</v>
      </c>
      <c r="K569" s="55" t="str">
        <f>VLOOKUP(G569,'MITRA (REFERENSI)'!$A:$Z,15,FALSE)</f>
        <v>#N/A</v>
      </c>
      <c r="L569" s="55" t="str">
        <f>VLOOKUP(G569,'MITRA (REFERENSI)'!$A:$Z,15,FALSE)</f>
        <v>#N/A</v>
      </c>
      <c r="M569" s="55" t="str">
        <f>IF(B569=1,'KELAS (REFERENSI)'!M569,IF(B569=2,'KELAS (REFERENSI)'!M584,IF(B569=3,'KELAS (REFERENSI)'!M599,IF(B569=4,'KELAS (REFERENSI)'!M614,""))))</f>
        <v/>
      </c>
      <c r="N569" s="55" t="str">
        <f>IF(B569=1,'KELAS (REFERENSI)'!N569,IF(B569=2,'KELAS (REFERENSI)'!N584,IF(B569=3,'KELAS (REFERENSI)'!N599,IF(B569=4,'KELAS (REFERENSI)'!N614,""))))</f>
        <v/>
      </c>
      <c r="O569" s="55" t="str">
        <f>IF(B569=1,'KELAS (REFERENSI)'!O569,IF(B569=2,'KELAS (REFERENSI)'!O584,IF(B569=3,'KELAS (REFERENSI)'!O599,IF(B569=4,'KELAS (REFERENSI)'!O614,""))))</f>
        <v/>
      </c>
      <c r="P569" s="55" t="str">
        <f>IF(B569=1,'KELAS (REFERENSI)'!P569,IF(B569=2,'KELAS (REFERENSI)'!P584,IF(B569=3,'KELAS (REFERENSI)'!P599,IF(B569=4,'KELAS (REFERENSI)'!P614,""))))</f>
        <v/>
      </c>
      <c r="Q569" s="55" t="str">
        <f t="shared" si="4"/>
        <v>BPS Kota Jakarta Timur</v>
      </c>
      <c r="R569" s="55" t="str">
        <f t="shared" si="56"/>
        <v/>
      </c>
      <c r="S569" s="55" t="str">
        <f t="shared" ref="S569:T569" si="577">S568</f>
        <v>15 Juni sampai dengan 31 Agustus 2026</v>
      </c>
      <c r="T569" s="55" t="str">
        <f t="shared" si="577"/>
        <v>31 Agustus 2026</v>
      </c>
      <c r="U569" s="59" t="str">
        <f>VLOOKUP(G569,'MITRA (REFERENSI)'!$A:$Z,17,FALSE)</f>
        <v>#N/A</v>
      </c>
      <c r="V569" s="59" t="str">
        <f>VLOOKUP(G569,'MITRA (REFERENSI)'!$A:$Z,11,FALSE)</f>
        <v>#N/A</v>
      </c>
      <c r="W569" s="81"/>
      <c r="X569" s="76"/>
      <c r="Y569" s="63"/>
      <c r="Z569" s="62"/>
      <c r="AA569" s="63"/>
      <c r="AB569" s="62"/>
      <c r="AC569" s="62"/>
      <c r="AD569" s="62"/>
      <c r="AE569" s="62"/>
      <c r="AF569" s="62"/>
      <c r="AG569" s="72"/>
      <c r="AH569" s="72"/>
      <c r="AI569" s="72"/>
      <c r="AJ569" s="72"/>
      <c r="AK569" s="59" t="str">
        <f>VLOOKUP(G569,'MITRA (REFERENSI)'!$A:$Z,5,FALSE)</f>
        <v>#N/A</v>
      </c>
      <c r="AL569" s="59" t="str">
        <f>VLOOKUP(G569,'MITRA (REFERENSI)'!$A:$Z,13,FALSE)</f>
        <v>#N/A</v>
      </c>
      <c r="AM569" s="59" t="str">
        <f>VLOOKUP(G569,'MITRA (REFERENSI)'!$A:$Z,14,FALSE)</f>
        <v>#N/A</v>
      </c>
    </row>
    <row r="570" ht="15.75" customHeight="1">
      <c r="A570" s="53" t="s">
        <v>5632</v>
      </c>
      <c r="B570" s="78"/>
      <c r="C570" s="79"/>
      <c r="D570" s="82"/>
      <c r="E570" s="82"/>
      <c r="F570" s="56" t="str">
        <f t="shared" si="2"/>
        <v>PETUGAS.0569/SPK/SE/PML/3172/2026</v>
      </c>
      <c r="G570" s="80"/>
      <c r="H570" s="56" t="str">
        <f>VLOOKUP(G570,'MITRA (REFERENSI)'!$A:$Z,16,FALSE)</f>
        <v>#N/A</v>
      </c>
      <c r="I570" s="56" t="str">
        <f>VLOOKUP(G570,'MITRA (REFERENSI)'!$A:$Z,25,FALSE)</f>
        <v>#N/A</v>
      </c>
      <c r="J570" s="55" t="str">
        <f>VLOOKUP(G570,'MITRA (REFERENSI)'!$A:$Z,26,FALSE)</f>
        <v>#N/A</v>
      </c>
      <c r="K570" s="55" t="str">
        <f>VLOOKUP(G570,'MITRA (REFERENSI)'!$A:$Z,15,FALSE)</f>
        <v>#N/A</v>
      </c>
      <c r="L570" s="55" t="str">
        <f>VLOOKUP(G570,'MITRA (REFERENSI)'!$A:$Z,15,FALSE)</f>
        <v>#N/A</v>
      </c>
      <c r="M570" s="55" t="str">
        <f>IF(B570=1,'KELAS (REFERENSI)'!M570,IF(B570=2,'KELAS (REFERENSI)'!M585,IF(B570=3,'KELAS (REFERENSI)'!M600,IF(B570=4,'KELAS (REFERENSI)'!M615,""))))</f>
        <v/>
      </c>
      <c r="N570" s="55" t="str">
        <f>IF(B570=1,'KELAS (REFERENSI)'!N570,IF(B570=2,'KELAS (REFERENSI)'!N585,IF(B570=3,'KELAS (REFERENSI)'!N600,IF(B570=4,'KELAS (REFERENSI)'!N615,""))))</f>
        <v/>
      </c>
      <c r="O570" s="55" t="str">
        <f>IF(B570=1,'KELAS (REFERENSI)'!O570,IF(B570=2,'KELAS (REFERENSI)'!O585,IF(B570=3,'KELAS (REFERENSI)'!O600,IF(B570=4,'KELAS (REFERENSI)'!O615,""))))</f>
        <v/>
      </c>
      <c r="P570" s="55" t="str">
        <f>IF(B570=1,'KELAS (REFERENSI)'!P570,IF(B570=2,'KELAS (REFERENSI)'!P585,IF(B570=3,'KELAS (REFERENSI)'!P600,IF(B570=4,'KELAS (REFERENSI)'!P615,""))))</f>
        <v/>
      </c>
      <c r="Q570" s="55" t="str">
        <f t="shared" si="4"/>
        <v>BPS Kota Jakarta Timur</v>
      </c>
      <c r="R570" s="55" t="str">
        <f t="shared" si="56"/>
        <v/>
      </c>
      <c r="S570" s="55" t="str">
        <f t="shared" ref="S570:T570" si="578">S569</f>
        <v>15 Juni sampai dengan 31 Agustus 2026</v>
      </c>
      <c r="T570" s="55" t="str">
        <f t="shared" si="578"/>
        <v>31 Agustus 2026</v>
      </c>
      <c r="U570" s="59" t="str">
        <f>VLOOKUP(G570,'MITRA (REFERENSI)'!$A:$Z,17,FALSE)</f>
        <v>#N/A</v>
      </c>
      <c r="V570" s="59" t="str">
        <f>VLOOKUP(G570,'MITRA (REFERENSI)'!$A:$Z,11,FALSE)</f>
        <v>#N/A</v>
      </c>
      <c r="W570" s="81"/>
      <c r="X570" s="76"/>
      <c r="Y570" s="63"/>
      <c r="Z570" s="62"/>
      <c r="AA570" s="63"/>
      <c r="AB570" s="62"/>
      <c r="AC570" s="62"/>
      <c r="AD570" s="62"/>
      <c r="AE570" s="62"/>
      <c r="AF570" s="62"/>
      <c r="AG570" s="72"/>
      <c r="AH570" s="72"/>
      <c r="AI570" s="72"/>
      <c r="AJ570" s="72"/>
      <c r="AK570" s="59" t="str">
        <f>VLOOKUP(G570,'MITRA (REFERENSI)'!$A:$Z,5,FALSE)</f>
        <v>#N/A</v>
      </c>
      <c r="AL570" s="59" t="str">
        <f>VLOOKUP(G570,'MITRA (REFERENSI)'!$A:$Z,13,FALSE)</f>
        <v>#N/A</v>
      </c>
      <c r="AM570" s="59" t="str">
        <f>VLOOKUP(G570,'MITRA (REFERENSI)'!$A:$Z,14,FALSE)</f>
        <v>#N/A</v>
      </c>
    </row>
    <row r="571" ht="15.75" customHeight="1">
      <c r="A571" s="53" t="s">
        <v>5633</v>
      </c>
      <c r="B571" s="78"/>
      <c r="C571" s="79"/>
      <c r="D571" s="82"/>
      <c r="E571" s="82"/>
      <c r="F571" s="56" t="str">
        <f t="shared" si="2"/>
        <v>PETUGAS.0570/SPK/SE/PML/3172/2026</v>
      </c>
      <c r="G571" s="80"/>
      <c r="H571" s="56" t="str">
        <f>VLOOKUP(G571,'MITRA (REFERENSI)'!$A:$Z,16,FALSE)</f>
        <v>#N/A</v>
      </c>
      <c r="I571" s="56" t="str">
        <f>VLOOKUP(G571,'MITRA (REFERENSI)'!$A:$Z,25,FALSE)</f>
        <v>#N/A</v>
      </c>
      <c r="J571" s="55" t="str">
        <f>VLOOKUP(G571,'MITRA (REFERENSI)'!$A:$Z,26,FALSE)</f>
        <v>#N/A</v>
      </c>
      <c r="K571" s="55" t="str">
        <f>VLOOKUP(G571,'MITRA (REFERENSI)'!$A:$Z,15,FALSE)</f>
        <v>#N/A</v>
      </c>
      <c r="L571" s="55" t="str">
        <f>VLOOKUP(G571,'MITRA (REFERENSI)'!$A:$Z,15,FALSE)</f>
        <v>#N/A</v>
      </c>
      <c r="M571" s="55" t="str">
        <f>IF(B571=1,'KELAS (REFERENSI)'!M571,IF(B571=2,'KELAS (REFERENSI)'!M586,IF(B571=3,'KELAS (REFERENSI)'!M601,IF(B571=4,'KELAS (REFERENSI)'!M616,""))))</f>
        <v/>
      </c>
      <c r="N571" s="55" t="str">
        <f>IF(B571=1,'KELAS (REFERENSI)'!N571,IF(B571=2,'KELAS (REFERENSI)'!N586,IF(B571=3,'KELAS (REFERENSI)'!N601,IF(B571=4,'KELAS (REFERENSI)'!N616,""))))</f>
        <v/>
      </c>
      <c r="O571" s="55" t="str">
        <f>IF(B571=1,'KELAS (REFERENSI)'!O571,IF(B571=2,'KELAS (REFERENSI)'!O586,IF(B571=3,'KELAS (REFERENSI)'!O601,IF(B571=4,'KELAS (REFERENSI)'!O616,""))))</f>
        <v/>
      </c>
      <c r="P571" s="55" t="str">
        <f>IF(B571=1,'KELAS (REFERENSI)'!P571,IF(B571=2,'KELAS (REFERENSI)'!P586,IF(B571=3,'KELAS (REFERENSI)'!P601,IF(B571=4,'KELAS (REFERENSI)'!P616,""))))</f>
        <v/>
      </c>
      <c r="Q571" s="55" t="str">
        <f t="shared" si="4"/>
        <v>BPS Kota Jakarta Timur</v>
      </c>
      <c r="R571" s="55" t="str">
        <f t="shared" si="56"/>
        <v/>
      </c>
      <c r="S571" s="55" t="str">
        <f t="shared" ref="S571:T571" si="579">S570</f>
        <v>15 Juni sampai dengan 31 Agustus 2026</v>
      </c>
      <c r="T571" s="55" t="str">
        <f t="shared" si="579"/>
        <v>31 Agustus 2026</v>
      </c>
      <c r="U571" s="59" t="str">
        <f>VLOOKUP(G571,'MITRA (REFERENSI)'!$A:$Z,17,FALSE)</f>
        <v>#N/A</v>
      </c>
      <c r="V571" s="59" t="str">
        <f>VLOOKUP(G571,'MITRA (REFERENSI)'!$A:$Z,11,FALSE)</f>
        <v>#N/A</v>
      </c>
      <c r="W571" s="81"/>
      <c r="X571" s="76"/>
      <c r="Y571" s="63"/>
      <c r="Z571" s="62"/>
      <c r="AA571" s="63"/>
      <c r="AB571" s="62"/>
      <c r="AC571" s="62"/>
      <c r="AD571" s="62"/>
      <c r="AE571" s="62"/>
      <c r="AF571" s="62"/>
      <c r="AG571" s="72"/>
      <c r="AH571" s="72"/>
      <c r="AI571" s="72"/>
      <c r="AJ571" s="72"/>
      <c r="AK571" s="59" t="str">
        <f>VLOOKUP(G571,'MITRA (REFERENSI)'!$A:$Z,5,FALSE)</f>
        <v>#N/A</v>
      </c>
      <c r="AL571" s="59" t="str">
        <f>VLOOKUP(G571,'MITRA (REFERENSI)'!$A:$Z,13,FALSE)</f>
        <v>#N/A</v>
      </c>
      <c r="AM571" s="59" t="str">
        <f>VLOOKUP(G571,'MITRA (REFERENSI)'!$A:$Z,14,FALSE)</f>
        <v>#N/A</v>
      </c>
    </row>
    <row r="572" ht="15.75" customHeight="1">
      <c r="A572" s="53" t="s">
        <v>5634</v>
      </c>
      <c r="B572" s="78"/>
      <c r="C572" s="79"/>
      <c r="D572" s="82"/>
      <c r="E572" s="82"/>
      <c r="F572" s="56" t="str">
        <f t="shared" si="2"/>
        <v>PETUGAS.0571/SPK/SE/PML/3172/2026</v>
      </c>
      <c r="G572" s="80"/>
      <c r="H572" s="56" t="str">
        <f>VLOOKUP(G572,'MITRA (REFERENSI)'!$A:$Z,16,FALSE)</f>
        <v>#N/A</v>
      </c>
      <c r="I572" s="56" t="str">
        <f>VLOOKUP(G572,'MITRA (REFERENSI)'!$A:$Z,25,FALSE)</f>
        <v>#N/A</v>
      </c>
      <c r="J572" s="55" t="str">
        <f>VLOOKUP(G572,'MITRA (REFERENSI)'!$A:$Z,26,FALSE)</f>
        <v>#N/A</v>
      </c>
      <c r="K572" s="55" t="str">
        <f>VLOOKUP(G572,'MITRA (REFERENSI)'!$A:$Z,15,FALSE)</f>
        <v>#N/A</v>
      </c>
      <c r="L572" s="55" t="str">
        <f>VLOOKUP(G572,'MITRA (REFERENSI)'!$A:$Z,15,FALSE)</f>
        <v>#N/A</v>
      </c>
      <c r="M572" s="55" t="str">
        <f>IF(B572=1,'KELAS (REFERENSI)'!M572,IF(B572=2,'KELAS (REFERENSI)'!M587,IF(B572=3,'KELAS (REFERENSI)'!M602,IF(B572=4,'KELAS (REFERENSI)'!M617,""))))</f>
        <v/>
      </c>
      <c r="N572" s="55" t="str">
        <f>IF(B572=1,'KELAS (REFERENSI)'!N572,IF(B572=2,'KELAS (REFERENSI)'!N587,IF(B572=3,'KELAS (REFERENSI)'!N602,IF(B572=4,'KELAS (REFERENSI)'!N617,""))))</f>
        <v/>
      </c>
      <c r="O572" s="55" t="str">
        <f>IF(B572=1,'KELAS (REFERENSI)'!O572,IF(B572=2,'KELAS (REFERENSI)'!O587,IF(B572=3,'KELAS (REFERENSI)'!O602,IF(B572=4,'KELAS (REFERENSI)'!O617,""))))</f>
        <v/>
      </c>
      <c r="P572" s="55" t="str">
        <f>IF(B572=1,'KELAS (REFERENSI)'!P572,IF(B572=2,'KELAS (REFERENSI)'!P587,IF(B572=3,'KELAS (REFERENSI)'!P602,IF(B572=4,'KELAS (REFERENSI)'!P617,""))))</f>
        <v/>
      </c>
      <c r="Q572" s="55" t="str">
        <f t="shared" si="4"/>
        <v>BPS Kota Jakarta Timur</v>
      </c>
      <c r="R572" s="55" t="str">
        <f t="shared" si="56"/>
        <v/>
      </c>
      <c r="S572" s="55" t="str">
        <f t="shared" ref="S572:T572" si="580">S571</f>
        <v>15 Juni sampai dengan 31 Agustus 2026</v>
      </c>
      <c r="T572" s="55" t="str">
        <f t="shared" si="580"/>
        <v>31 Agustus 2026</v>
      </c>
      <c r="U572" s="59" t="str">
        <f>VLOOKUP(G572,'MITRA (REFERENSI)'!$A:$Z,17,FALSE)</f>
        <v>#N/A</v>
      </c>
      <c r="V572" s="59" t="str">
        <f>VLOOKUP(G572,'MITRA (REFERENSI)'!$A:$Z,11,FALSE)</f>
        <v>#N/A</v>
      </c>
      <c r="W572" s="81"/>
      <c r="X572" s="76"/>
      <c r="Y572" s="63"/>
      <c r="Z572" s="62"/>
      <c r="AA572" s="63"/>
      <c r="AB572" s="62"/>
      <c r="AC572" s="62"/>
      <c r="AD572" s="62"/>
      <c r="AE572" s="62"/>
      <c r="AF572" s="62"/>
      <c r="AG572" s="72"/>
      <c r="AH572" s="72"/>
      <c r="AI572" s="72"/>
      <c r="AJ572" s="72"/>
      <c r="AK572" s="59" t="str">
        <f>VLOOKUP(G572,'MITRA (REFERENSI)'!$A:$Z,5,FALSE)</f>
        <v>#N/A</v>
      </c>
      <c r="AL572" s="59" t="str">
        <f>VLOOKUP(G572,'MITRA (REFERENSI)'!$A:$Z,13,FALSE)</f>
        <v>#N/A</v>
      </c>
      <c r="AM572" s="59" t="str">
        <f>VLOOKUP(G572,'MITRA (REFERENSI)'!$A:$Z,14,FALSE)</f>
        <v>#N/A</v>
      </c>
    </row>
    <row r="573" ht="15.75" customHeight="1">
      <c r="A573" s="53" t="s">
        <v>5635</v>
      </c>
      <c r="B573" s="78"/>
      <c r="C573" s="79"/>
      <c r="D573" s="82"/>
      <c r="E573" s="82"/>
      <c r="F573" s="56" t="str">
        <f t="shared" si="2"/>
        <v>PETUGAS.0572/SPK/SE/PML/3172/2026</v>
      </c>
      <c r="G573" s="80"/>
      <c r="H573" s="56" t="str">
        <f>VLOOKUP(G573,'MITRA (REFERENSI)'!$A:$Z,16,FALSE)</f>
        <v>#N/A</v>
      </c>
      <c r="I573" s="56" t="str">
        <f>VLOOKUP(G573,'MITRA (REFERENSI)'!$A:$Z,25,FALSE)</f>
        <v>#N/A</v>
      </c>
      <c r="J573" s="55" t="str">
        <f>VLOOKUP(G573,'MITRA (REFERENSI)'!$A:$Z,26,FALSE)</f>
        <v>#N/A</v>
      </c>
      <c r="K573" s="55" t="str">
        <f>VLOOKUP(G573,'MITRA (REFERENSI)'!$A:$Z,15,FALSE)</f>
        <v>#N/A</v>
      </c>
      <c r="L573" s="55" t="str">
        <f>VLOOKUP(G573,'MITRA (REFERENSI)'!$A:$Z,15,FALSE)</f>
        <v>#N/A</v>
      </c>
      <c r="M573" s="55" t="str">
        <f>IF(B573=1,'KELAS (REFERENSI)'!M573,IF(B573=2,'KELAS (REFERENSI)'!M588,IF(B573=3,'KELAS (REFERENSI)'!M603,IF(B573=4,'KELAS (REFERENSI)'!M618,""))))</f>
        <v/>
      </c>
      <c r="N573" s="55" t="str">
        <f>IF(B573=1,'KELAS (REFERENSI)'!N573,IF(B573=2,'KELAS (REFERENSI)'!N588,IF(B573=3,'KELAS (REFERENSI)'!N603,IF(B573=4,'KELAS (REFERENSI)'!N618,""))))</f>
        <v/>
      </c>
      <c r="O573" s="55" t="str">
        <f>IF(B573=1,'KELAS (REFERENSI)'!O573,IF(B573=2,'KELAS (REFERENSI)'!O588,IF(B573=3,'KELAS (REFERENSI)'!O603,IF(B573=4,'KELAS (REFERENSI)'!O618,""))))</f>
        <v/>
      </c>
      <c r="P573" s="55" t="str">
        <f>IF(B573=1,'KELAS (REFERENSI)'!P573,IF(B573=2,'KELAS (REFERENSI)'!P588,IF(B573=3,'KELAS (REFERENSI)'!P603,IF(B573=4,'KELAS (REFERENSI)'!P618,""))))</f>
        <v/>
      </c>
      <c r="Q573" s="55" t="str">
        <f t="shared" si="4"/>
        <v>BPS Kota Jakarta Timur</v>
      </c>
      <c r="R573" s="55" t="str">
        <f t="shared" si="56"/>
        <v/>
      </c>
      <c r="S573" s="55" t="str">
        <f t="shared" ref="S573:T573" si="581">S572</f>
        <v>15 Juni sampai dengan 31 Agustus 2026</v>
      </c>
      <c r="T573" s="55" t="str">
        <f t="shared" si="581"/>
        <v>31 Agustus 2026</v>
      </c>
      <c r="U573" s="59" t="str">
        <f>VLOOKUP(G573,'MITRA (REFERENSI)'!$A:$Z,17,FALSE)</f>
        <v>#N/A</v>
      </c>
      <c r="V573" s="59" t="str">
        <f>VLOOKUP(G573,'MITRA (REFERENSI)'!$A:$Z,11,FALSE)</f>
        <v>#N/A</v>
      </c>
      <c r="W573" s="81"/>
      <c r="X573" s="76"/>
      <c r="Y573" s="63"/>
      <c r="Z573" s="62"/>
      <c r="AA573" s="63"/>
      <c r="AB573" s="62"/>
      <c r="AC573" s="62"/>
      <c r="AD573" s="62"/>
      <c r="AE573" s="62"/>
      <c r="AF573" s="62"/>
      <c r="AG573" s="72"/>
      <c r="AH573" s="72"/>
      <c r="AI573" s="72"/>
      <c r="AJ573" s="72"/>
      <c r="AK573" s="59" t="str">
        <f>VLOOKUP(G573,'MITRA (REFERENSI)'!$A:$Z,5,FALSE)</f>
        <v>#N/A</v>
      </c>
      <c r="AL573" s="59" t="str">
        <f>VLOOKUP(G573,'MITRA (REFERENSI)'!$A:$Z,13,FALSE)</f>
        <v>#N/A</v>
      </c>
      <c r="AM573" s="59" t="str">
        <f>VLOOKUP(G573,'MITRA (REFERENSI)'!$A:$Z,14,FALSE)</f>
        <v>#N/A</v>
      </c>
    </row>
    <row r="574" ht="15.75" customHeight="1">
      <c r="A574" s="53" t="s">
        <v>5636</v>
      </c>
      <c r="B574" s="78"/>
      <c r="C574" s="79"/>
      <c r="D574" s="82"/>
      <c r="E574" s="82"/>
      <c r="F574" s="56" t="str">
        <f t="shared" si="2"/>
        <v>PETUGAS.0573/SPK/SE/PML/3172/2026</v>
      </c>
      <c r="G574" s="80"/>
      <c r="H574" s="56" t="str">
        <f>VLOOKUP(G574,'MITRA (REFERENSI)'!$A:$Z,16,FALSE)</f>
        <v>#N/A</v>
      </c>
      <c r="I574" s="56" t="str">
        <f>VLOOKUP(G574,'MITRA (REFERENSI)'!$A:$Z,25,FALSE)</f>
        <v>#N/A</v>
      </c>
      <c r="J574" s="55" t="str">
        <f>VLOOKUP(G574,'MITRA (REFERENSI)'!$A:$Z,26,FALSE)</f>
        <v>#N/A</v>
      </c>
      <c r="K574" s="55" t="str">
        <f>VLOOKUP(G574,'MITRA (REFERENSI)'!$A:$Z,15,FALSE)</f>
        <v>#N/A</v>
      </c>
      <c r="L574" s="55" t="str">
        <f>VLOOKUP(G574,'MITRA (REFERENSI)'!$A:$Z,15,FALSE)</f>
        <v>#N/A</v>
      </c>
      <c r="M574" s="55" t="str">
        <f>IF(B574=1,'KELAS (REFERENSI)'!M574,IF(B574=2,'KELAS (REFERENSI)'!M589,IF(B574=3,'KELAS (REFERENSI)'!M604,IF(B574=4,'KELAS (REFERENSI)'!M619,""))))</f>
        <v/>
      </c>
      <c r="N574" s="55" t="str">
        <f>IF(B574=1,'KELAS (REFERENSI)'!N574,IF(B574=2,'KELAS (REFERENSI)'!N589,IF(B574=3,'KELAS (REFERENSI)'!N604,IF(B574=4,'KELAS (REFERENSI)'!N619,""))))</f>
        <v/>
      </c>
      <c r="O574" s="55" t="str">
        <f>IF(B574=1,'KELAS (REFERENSI)'!O574,IF(B574=2,'KELAS (REFERENSI)'!O589,IF(B574=3,'KELAS (REFERENSI)'!O604,IF(B574=4,'KELAS (REFERENSI)'!O619,""))))</f>
        <v/>
      </c>
      <c r="P574" s="55" t="str">
        <f>IF(B574=1,'KELAS (REFERENSI)'!P574,IF(B574=2,'KELAS (REFERENSI)'!P589,IF(B574=3,'KELAS (REFERENSI)'!P604,IF(B574=4,'KELAS (REFERENSI)'!P619,""))))</f>
        <v/>
      </c>
      <c r="Q574" s="55" t="str">
        <f t="shared" si="4"/>
        <v>BPS Kota Jakarta Timur</v>
      </c>
      <c r="R574" s="55" t="str">
        <f t="shared" si="56"/>
        <v/>
      </c>
      <c r="S574" s="55" t="str">
        <f t="shared" ref="S574:T574" si="582">S573</f>
        <v>15 Juni sampai dengan 31 Agustus 2026</v>
      </c>
      <c r="T574" s="55" t="str">
        <f t="shared" si="582"/>
        <v>31 Agustus 2026</v>
      </c>
      <c r="U574" s="59" t="str">
        <f>VLOOKUP(G574,'MITRA (REFERENSI)'!$A:$Z,17,FALSE)</f>
        <v>#N/A</v>
      </c>
      <c r="V574" s="59" t="str">
        <f>VLOOKUP(G574,'MITRA (REFERENSI)'!$A:$Z,11,FALSE)</f>
        <v>#N/A</v>
      </c>
      <c r="W574" s="81"/>
      <c r="X574" s="76"/>
      <c r="Y574" s="63"/>
      <c r="Z574" s="62"/>
      <c r="AA574" s="63"/>
      <c r="AB574" s="62"/>
      <c r="AC574" s="62"/>
      <c r="AD574" s="62"/>
      <c r="AE574" s="62"/>
      <c r="AF574" s="62"/>
      <c r="AG574" s="72"/>
      <c r="AH574" s="72"/>
      <c r="AI574" s="72"/>
      <c r="AJ574" s="72"/>
      <c r="AK574" s="59" t="str">
        <f>VLOOKUP(G574,'MITRA (REFERENSI)'!$A:$Z,5,FALSE)</f>
        <v>#N/A</v>
      </c>
      <c r="AL574" s="59" t="str">
        <f>VLOOKUP(G574,'MITRA (REFERENSI)'!$A:$Z,13,FALSE)</f>
        <v>#N/A</v>
      </c>
      <c r="AM574" s="59" t="str">
        <f>VLOOKUP(G574,'MITRA (REFERENSI)'!$A:$Z,14,FALSE)</f>
        <v>#N/A</v>
      </c>
    </row>
    <row r="575" ht="15.75" customHeight="1">
      <c r="A575" s="53" t="s">
        <v>5637</v>
      </c>
      <c r="B575" s="78"/>
      <c r="C575" s="79"/>
      <c r="D575" s="82"/>
      <c r="E575" s="82"/>
      <c r="F575" s="56" t="str">
        <f t="shared" si="2"/>
        <v>PETUGAS.0574/SPK/SE/PML/3172/2026</v>
      </c>
      <c r="G575" s="80"/>
      <c r="H575" s="56" t="str">
        <f>VLOOKUP(G575,'MITRA (REFERENSI)'!$A:$Z,16,FALSE)</f>
        <v>#N/A</v>
      </c>
      <c r="I575" s="56" t="str">
        <f>VLOOKUP(G575,'MITRA (REFERENSI)'!$A:$Z,25,FALSE)</f>
        <v>#N/A</v>
      </c>
      <c r="J575" s="55" t="str">
        <f>VLOOKUP(G575,'MITRA (REFERENSI)'!$A:$Z,26,FALSE)</f>
        <v>#N/A</v>
      </c>
      <c r="K575" s="55" t="str">
        <f>VLOOKUP(G575,'MITRA (REFERENSI)'!$A:$Z,15,FALSE)</f>
        <v>#N/A</v>
      </c>
      <c r="L575" s="55" t="str">
        <f>VLOOKUP(G575,'MITRA (REFERENSI)'!$A:$Z,15,FALSE)</f>
        <v>#N/A</v>
      </c>
      <c r="M575" s="55" t="str">
        <f>IF(B575=1,'KELAS (REFERENSI)'!M575,IF(B575=2,'KELAS (REFERENSI)'!M590,IF(B575=3,'KELAS (REFERENSI)'!M605,IF(B575=4,'KELAS (REFERENSI)'!M620,""))))</f>
        <v/>
      </c>
      <c r="N575" s="55" t="str">
        <f>IF(B575=1,'KELAS (REFERENSI)'!N575,IF(B575=2,'KELAS (REFERENSI)'!N590,IF(B575=3,'KELAS (REFERENSI)'!N605,IF(B575=4,'KELAS (REFERENSI)'!N620,""))))</f>
        <v/>
      </c>
      <c r="O575" s="55" t="str">
        <f>IF(B575=1,'KELAS (REFERENSI)'!O575,IF(B575=2,'KELAS (REFERENSI)'!O590,IF(B575=3,'KELAS (REFERENSI)'!O605,IF(B575=4,'KELAS (REFERENSI)'!O620,""))))</f>
        <v/>
      </c>
      <c r="P575" s="55" t="str">
        <f>IF(B575=1,'KELAS (REFERENSI)'!P575,IF(B575=2,'KELAS (REFERENSI)'!P590,IF(B575=3,'KELAS (REFERENSI)'!P605,IF(B575=4,'KELAS (REFERENSI)'!P620,""))))</f>
        <v/>
      </c>
      <c r="Q575" s="55" t="str">
        <f t="shared" si="4"/>
        <v>BPS Kota Jakarta Timur</v>
      </c>
      <c r="R575" s="55" t="str">
        <f t="shared" si="56"/>
        <v/>
      </c>
      <c r="S575" s="55" t="str">
        <f t="shared" ref="S575:T575" si="583">S574</f>
        <v>15 Juni sampai dengan 31 Agustus 2026</v>
      </c>
      <c r="T575" s="55" t="str">
        <f t="shared" si="583"/>
        <v>31 Agustus 2026</v>
      </c>
      <c r="U575" s="59" t="str">
        <f>VLOOKUP(G575,'MITRA (REFERENSI)'!$A:$Z,17,FALSE)</f>
        <v>#N/A</v>
      </c>
      <c r="V575" s="59" t="str">
        <f>VLOOKUP(G575,'MITRA (REFERENSI)'!$A:$Z,11,FALSE)</f>
        <v>#N/A</v>
      </c>
      <c r="W575" s="81"/>
      <c r="X575" s="76"/>
      <c r="Y575" s="63"/>
      <c r="Z575" s="62"/>
      <c r="AA575" s="63"/>
      <c r="AB575" s="62"/>
      <c r="AC575" s="62"/>
      <c r="AD575" s="62"/>
      <c r="AE575" s="62"/>
      <c r="AF575" s="62"/>
      <c r="AG575" s="72"/>
      <c r="AH575" s="72"/>
      <c r="AI575" s="72"/>
      <c r="AJ575" s="72"/>
      <c r="AK575" s="59" t="str">
        <f>VLOOKUP(G575,'MITRA (REFERENSI)'!$A:$Z,5,FALSE)</f>
        <v>#N/A</v>
      </c>
      <c r="AL575" s="59" t="str">
        <f>VLOOKUP(G575,'MITRA (REFERENSI)'!$A:$Z,13,FALSE)</f>
        <v>#N/A</v>
      </c>
      <c r="AM575" s="59" t="str">
        <f>VLOOKUP(G575,'MITRA (REFERENSI)'!$A:$Z,14,FALSE)</f>
        <v>#N/A</v>
      </c>
    </row>
    <row r="576" ht="15.75" customHeight="1">
      <c r="A576" s="53" t="s">
        <v>5638</v>
      </c>
      <c r="B576" s="78"/>
      <c r="C576" s="79"/>
      <c r="D576" s="82"/>
      <c r="E576" s="82"/>
      <c r="F576" s="56" t="str">
        <f t="shared" si="2"/>
        <v>PETUGAS.0575/SPK/SE/PML/3172/2026</v>
      </c>
      <c r="G576" s="80"/>
      <c r="H576" s="56" t="str">
        <f>VLOOKUP(G576,'MITRA (REFERENSI)'!$A:$Z,16,FALSE)</f>
        <v>#N/A</v>
      </c>
      <c r="I576" s="56" t="str">
        <f>VLOOKUP(G576,'MITRA (REFERENSI)'!$A:$Z,25,FALSE)</f>
        <v>#N/A</v>
      </c>
      <c r="J576" s="55" t="str">
        <f>VLOOKUP(G576,'MITRA (REFERENSI)'!$A:$Z,26,FALSE)</f>
        <v>#N/A</v>
      </c>
      <c r="K576" s="55" t="str">
        <f>VLOOKUP(G576,'MITRA (REFERENSI)'!$A:$Z,15,FALSE)</f>
        <v>#N/A</v>
      </c>
      <c r="L576" s="55" t="str">
        <f>VLOOKUP(G576,'MITRA (REFERENSI)'!$A:$Z,15,FALSE)</f>
        <v>#N/A</v>
      </c>
      <c r="M576" s="55" t="str">
        <f>IF(B576=1,'KELAS (REFERENSI)'!M576,IF(B576=2,'KELAS (REFERENSI)'!M591,IF(B576=3,'KELAS (REFERENSI)'!M606,IF(B576=4,'KELAS (REFERENSI)'!M621,""))))</f>
        <v/>
      </c>
      <c r="N576" s="55" t="str">
        <f>IF(B576=1,'KELAS (REFERENSI)'!N576,IF(B576=2,'KELAS (REFERENSI)'!N591,IF(B576=3,'KELAS (REFERENSI)'!N606,IF(B576=4,'KELAS (REFERENSI)'!N621,""))))</f>
        <v/>
      </c>
      <c r="O576" s="55" t="str">
        <f>IF(B576=1,'KELAS (REFERENSI)'!O576,IF(B576=2,'KELAS (REFERENSI)'!O591,IF(B576=3,'KELAS (REFERENSI)'!O606,IF(B576=4,'KELAS (REFERENSI)'!O621,""))))</f>
        <v/>
      </c>
      <c r="P576" s="55" t="str">
        <f>IF(B576=1,'KELAS (REFERENSI)'!P576,IF(B576=2,'KELAS (REFERENSI)'!P591,IF(B576=3,'KELAS (REFERENSI)'!P606,IF(B576=4,'KELAS (REFERENSI)'!P621,""))))</f>
        <v/>
      </c>
      <c r="Q576" s="55" t="str">
        <f t="shared" si="4"/>
        <v>BPS Kota Jakarta Timur</v>
      </c>
      <c r="R576" s="55" t="str">
        <f t="shared" si="56"/>
        <v/>
      </c>
      <c r="S576" s="55" t="str">
        <f t="shared" ref="S576:T576" si="584">S575</f>
        <v>15 Juni sampai dengan 31 Agustus 2026</v>
      </c>
      <c r="T576" s="55" t="str">
        <f t="shared" si="584"/>
        <v>31 Agustus 2026</v>
      </c>
      <c r="U576" s="59" t="str">
        <f>VLOOKUP(G576,'MITRA (REFERENSI)'!$A:$Z,17,FALSE)</f>
        <v>#N/A</v>
      </c>
      <c r="V576" s="59" t="str">
        <f>VLOOKUP(G576,'MITRA (REFERENSI)'!$A:$Z,11,FALSE)</f>
        <v>#N/A</v>
      </c>
      <c r="W576" s="81"/>
      <c r="X576" s="76"/>
      <c r="Y576" s="63"/>
      <c r="Z576" s="62"/>
      <c r="AA576" s="63"/>
      <c r="AB576" s="62"/>
      <c r="AC576" s="62"/>
      <c r="AD576" s="62"/>
      <c r="AE576" s="62"/>
      <c r="AF576" s="62"/>
      <c r="AG576" s="72"/>
      <c r="AH576" s="72"/>
      <c r="AI576" s="72"/>
      <c r="AJ576" s="72"/>
      <c r="AK576" s="59" t="str">
        <f>VLOOKUP(G576,'MITRA (REFERENSI)'!$A:$Z,5,FALSE)</f>
        <v>#N/A</v>
      </c>
      <c r="AL576" s="59" t="str">
        <f>VLOOKUP(G576,'MITRA (REFERENSI)'!$A:$Z,13,FALSE)</f>
        <v>#N/A</v>
      </c>
      <c r="AM576" s="59" t="str">
        <f>VLOOKUP(G576,'MITRA (REFERENSI)'!$A:$Z,14,FALSE)</f>
        <v>#N/A</v>
      </c>
    </row>
    <row r="577" ht="15.75" customHeight="1">
      <c r="A577" s="53" t="s">
        <v>5639</v>
      </c>
      <c r="B577" s="78"/>
      <c r="C577" s="79"/>
      <c r="D577" s="82"/>
      <c r="E577" s="82"/>
      <c r="F577" s="56" t="str">
        <f t="shared" si="2"/>
        <v>PETUGAS.0576/SPK/SE/PML/3172/2026</v>
      </c>
      <c r="G577" s="80"/>
      <c r="H577" s="56" t="str">
        <f>VLOOKUP(G577,'MITRA (REFERENSI)'!$A:$Z,16,FALSE)</f>
        <v>#N/A</v>
      </c>
      <c r="I577" s="56" t="str">
        <f>VLOOKUP(G577,'MITRA (REFERENSI)'!$A:$Z,25,FALSE)</f>
        <v>#N/A</v>
      </c>
      <c r="J577" s="55" t="str">
        <f>VLOOKUP(G577,'MITRA (REFERENSI)'!$A:$Z,26,FALSE)</f>
        <v>#N/A</v>
      </c>
      <c r="K577" s="55" t="str">
        <f>VLOOKUP(G577,'MITRA (REFERENSI)'!$A:$Z,15,FALSE)</f>
        <v>#N/A</v>
      </c>
      <c r="L577" s="55" t="str">
        <f>VLOOKUP(G577,'MITRA (REFERENSI)'!$A:$Z,15,FALSE)</f>
        <v>#N/A</v>
      </c>
      <c r="M577" s="55" t="str">
        <f>IF(B577=1,'KELAS (REFERENSI)'!M577,IF(B577=2,'KELAS (REFERENSI)'!M592,IF(B577=3,'KELAS (REFERENSI)'!M607,IF(B577=4,'KELAS (REFERENSI)'!M622,""))))</f>
        <v/>
      </c>
      <c r="N577" s="55" t="str">
        <f>IF(B577=1,'KELAS (REFERENSI)'!N577,IF(B577=2,'KELAS (REFERENSI)'!N592,IF(B577=3,'KELAS (REFERENSI)'!N607,IF(B577=4,'KELAS (REFERENSI)'!N622,""))))</f>
        <v/>
      </c>
      <c r="O577" s="55" t="str">
        <f>IF(B577=1,'KELAS (REFERENSI)'!O577,IF(B577=2,'KELAS (REFERENSI)'!O592,IF(B577=3,'KELAS (REFERENSI)'!O607,IF(B577=4,'KELAS (REFERENSI)'!O622,""))))</f>
        <v/>
      </c>
      <c r="P577" s="55" t="str">
        <f>IF(B577=1,'KELAS (REFERENSI)'!P577,IF(B577=2,'KELAS (REFERENSI)'!P592,IF(B577=3,'KELAS (REFERENSI)'!P607,IF(B577=4,'KELAS (REFERENSI)'!P622,""))))</f>
        <v/>
      </c>
      <c r="Q577" s="55" t="str">
        <f t="shared" si="4"/>
        <v>BPS Kota Jakarta Timur</v>
      </c>
      <c r="R577" s="55" t="str">
        <f t="shared" si="56"/>
        <v/>
      </c>
      <c r="S577" s="55" t="str">
        <f t="shared" ref="S577:T577" si="585">S576</f>
        <v>15 Juni sampai dengan 31 Agustus 2026</v>
      </c>
      <c r="T577" s="55" t="str">
        <f t="shared" si="585"/>
        <v>31 Agustus 2026</v>
      </c>
      <c r="U577" s="59" t="str">
        <f>VLOOKUP(G577,'MITRA (REFERENSI)'!$A:$Z,17,FALSE)</f>
        <v>#N/A</v>
      </c>
      <c r="V577" s="59" t="str">
        <f>VLOOKUP(G577,'MITRA (REFERENSI)'!$A:$Z,11,FALSE)</f>
        <v>#N/A</v>
      </c>
      <c r="W577" s="81"/>
      <c r="X577" s="76"/>
      <c r="Y577" s="63"/>
      <c r="Z577" s="62"/>
      <c r="AA577" s="63"/>
      <c r="AB577" s="62"/>
      <c r="AC577" s="62"/>
      <c r="AD577" s="62"/>
      <c r="AE577" s="62"/>
      <c r="AF577" s="62"/>
      <c r="AG577" s="72"/>
      <c r="AH577" s="72"/>
      <c r="AI577" s="72"/>
      <c r="AJ577" s="72"/>
      <c r="AK577" s="59" t="str">
        <f>VLOOKUP(G577,'MITRA (REFERENSI)'!$A:$Z,5,FALSE)</f>
        <v>#N/A</v>
      </c>
      <c r="AL577" s="59" t="str">
        <f>VLOOKUP(G577,'MITRA (REFERENSI)'!$A:$Z,13,FALSE)</f>
        <v>#N/A</v>
      </c>
      <c r="AM577" s="59" t="str">
        <f>VLOOKUP(G577,'MITRA (REFERENSI)'!$A:$Z,14,FALSE)</f>
        <v>#N/A</v>
      </c>
    </row>
    <row r="578" ht="15.75" customHeight="1">
      <c r="A578" s="53" t="s">
        <v>5640</v>
      </c>
      <c r="B578" s="78"/>
      <c r="C578" s="79"/>
      <c r="D578" s="82"/>
      <c r="E578" s="82"/>
      <c r="F578" s="56" t="str">
        <f t="shared" si="2"/>
        <v>PETUGAS.0577/SPK/SE/PML/3172/2026</v>
      </c>
      <c r="G578" s="80"/>
      <c r="H578" s="56" t="str">
        <f>VLOOKUP(G578,'MITRA (REFERENSI)'!$A:$Z,16,FALSE)</f>
        <v>#N/A</v>
      </c>
      <c r="I578" s="56" t="str">
        <f>VLOOKUP(G578,'MITRA (REFERENSI)'!$A:$Z,25,FALSE)</f>
        <v>#N/A</v>
      </c>
      <c r="J578" s="55" t="str">
        <f>VLOOKUP(G578,'MITRA (REFERENSI)'!$A:$Z,26,FALSE)</f>
        <v>#N/A</v>
      </c>
      <c r="K578" s="55" t="str">
        <f>VLOOKUP(G578,'MITRA (REFERENSI)'!$A:$Z,15,FALSE)</f>
        <v>#N/A</v>
      </c>
      <c r="L578" s="55" t="str">
        <f>VLOOKUP(G578,'MITRA (REFERENSI)'!$A:$Z,15,FALSE)</f>
        <v>#N/A</v>
      </c>
      <c r="M578" s="55" t="str">
        <f>IF(B578=1,'KELAS (REFERENSI)'!M578,IF(B578=2,'KELAS (REFERENSI)'!M593,IF(B578=3,'KELAS (REFERENSI)'!M608,IF(B578=4,'KELAS (REFERENSI)'!M623,""))))</f>
        <v/>
      </c>
      <c r="N578" s="55" t="str">
        <f>IF(B578=1,'KELAS (REFERENSI)'!N578,IF(B578=2,'KELAS (REFERENSI)'!N593,IF(B578=3,'KELAS (REFERENSI)'!N608,IF(B578=4,'KELAS (REFERENSI)'!N623,""))))</f>
        <v/>
      </c>
      <c r="O578" s="55" t="str">
        <f>IF(B578=1,'KELAS (REFERENSI)'!O578,IF(B578=2,'KELAS (REFERENSI)'!O593,IF(B578=3,'KELAS (REFERENSI)'!O608,IF(B578=4,'KELAS (REFERENSI)'!O623,""))))</f>
        <v/>
      </c>
      <c r="P578" s="55" t="str">
        <f>IF(B578=1,'KELAS (REFERENSI)'!P578,IF(B578=2,'KELAS (REFERENSI)'!P593,IF(B578=3,'KELAS (REFERENSI)'!P608,IF(B578=4,'KELAS (REFERENSI)'!P623,""))))</f>
        <v/>
      </c>
      <c r="Q578" s="55" t="str">
        <f t="shared" si="4"/>
        <v>BPS Kota Jakarta Timur</v>
      </c>
      <c r="R578" s="55" t="str">
        <f t="shared" si="56"/>
        <v/>
      </c>
      <c r="S578" s="55" t="str">
        <f t="shared" ref="S578:T578" si="586">S577</f>
        <v>15 Juni sampai dengan 31 Agustus 2026</v>
      </c>
      <c r="T578" s="55" t="str">
        <f t="shared" si="586"/>
        <v>31 Agustus 2026</v>
      </c>
      <c r="U578" s="59" t="str">
        <f>VLOOKUP(G578,'MITRA (REFERENSI)'!$A:$Z,17,FALSE)</f>
        <v>#N/A</v>
      </c>
      <c r="V578" s="59" t="str">
        <f>VLOOKUP(G578,'MITRA (REFERENSI)'!$A:$Z,11,FALSE)</f>
        <v>#N/A</v>
      </c>
      <c r="W578" s="81"/>
      <c r="X578" s="76"/>
      <c r="Y578" s="63"/>
      <c r="Z578" s="62"/>
      <c r="AA578" s="63"/>
      <c r="AB578" s="62"/>
      <c r="AC578" s="62"/>
      <c r="AD578" s="62"/>
      <c r="AE578" s="62"/>
      <c r="AF578" s="62"/>
      <c r="AG578" s="72"/>
      <c r="AH578" s="72"/>
      <c r="AI578" s="72"/>
      <c r="AJ578" s="72"/>
      <c r="AK578" s="59" t="str">
        <f>VLOOKUP(G578,'MITRA (REFERENSI)'!$A:$Z,5,FALSE)</f>
        <v>#N/A</v>
      </c>
      <c r="AL578" s="59" t="str">
        <f>VLOOKUP(G578,'MITRA (REFERENSI)'!$A:$Z,13,FALSE)</f>
        <v>#N/A</v>
      </c>
      <c r="AM578" s="59" t="str">
        <f>VLOOKUP(G578,'MITRA (REFERENSI)'!$A:$Z,14,FALSE)</f>
        <v>#N/A</v>
      </c>
    </row>
    <row r="579" ht="15.75" customHeight="1">
      <c r="A579" s="53" t="s">
        <v>5641</v>
      </c>
      <c r="B579" s="78"/>
      <c r="C579" s="79"/>
      <c r="D579" s="82"/>
      <c r="E579" s="82"/>
      <c r="F579" s="56" t="str">
        <f t="shared" si="2"/>
        <v>PETUGAS.0578/SPK/SE/PML/3172/2026</v>
      </c>
      <c r="G579" s="80"/>
      <c r="H579" s="56" t="str">
        <f>VLOOKUP(G579,'MITRA (REFERENSI)'!$A:$Z,16,FALSE)</f>
        <v>#N/A</v>
      </c>
      <c r="I579" s="56" t="str">
        <f>VLOOKUP(G579,'MITRA (REFERENSI)'!$A:$Z,25,FALSE)</f>
        <v>#N/A</v>
      </c>
      <c r="J579" s="55" t="str">
        <f>VLOOKUP(G579,'MITRA (REFERENSI)'!$A:$Z,26,FALSE)</f>
        <v>#N/A</v>
      </c>
      <c r="K579" s="55" t="str">
        <f>VLOOKUP(G579,'MITRA (REFERENSI)'!$A:$Z,15,FALSE)</f>
        <v>#N/A</v>
      </c>
      <c r="L579" s="55" t="str">
        <f>VLOOKUP(G579,'MITRA (REFERENSI)'!$A:$Z,15,FALSE)</f>
        <v>#N/A</v>
      </c>
      <c r="M579" s="55" t="str">
        <f>IF(B579=1,'KELAS (REFERENSI)'!M579,IF(B579=2,'KELAS (REFERENSI)'!M594,IF(B579=3,'KELAS (REFERENSI)'!M609,IF(B579=4,'KELAS (REFERENSI)'!M624,""))))</f>
        <v/>
      </c>
      <c r="N579" s="55" t="str">
        <f>IF(B579=1,'KELAS (REFERENSI)'!N579,IF(B579=2,'KELAS (REFERENSI)'!N594,IF(B579=3,'KELAS (REFERENSI)'!N609,IF(B579=4,'KELAS (REFERENSI)'!N624,""))))</f>
        <v/>
      </c>
      <c r="O579" s="55" t="str">
        <f>IF(B579=1,'KELAS (REFERENSI)'!O579,IF(B579=2,'KELAS (REFERENSI)'!O594,IF(B579=3,'KELAS (REFERENSI)'!O609,IF(B579=4,'KELAS (REFERENSI)'!O624,""))))</f>
        <v/>
      </c>
      <c r="P579" s="55" t="str">
        <f>IF(B579=1,'KELAS (REFERENSI)'!P579,IF(B579=2,'KELAS (REFERENSI)'!P594,IF(B579=3,'KELAS (REFERENSI)'!P609,IF(B579=4,'KELAS (REFERENSI)'!P624,""))))</f>
        <v/>
      </c>
      <c r="Q579" s="55" t="str">
        <f t="shared" si="4"/>
        <v>BPS Kota Jakarta Timur</v>
      </c>
      <c r="R579" s="55" t="str">
        <f t="shared" si="56"/>
        <v/>
      </c>
      <c r="S579" s="55" t="str">
        <f t="shared" ref="S579:T579" si="587">S578</f>
        <v>15 Juni sampai dengan 31 Agustus 2026</v>
      </c>
      <c r="T579" s="55" t="str">
        <f t="shared" si="587"/>
        <v>31 Agustus 2026</v>
      </c>
      <c r="U579" s="59" t="str">
        <f>VLOOKUP(G579,'MITRA (REFERENSI)'!$A:$Z,17,FALSE)</f>
        <v>#N/A</v>
      </c>
      <c r="V579" s="59" t="str">
        <f>VLOOKUP(G579,'MITRA (REFERENSI)'!$A:$Z,11,FALSE)</f>
        <v>#N/A</v>
      </c>
      <c r="W579" s="81"/>
      <c r="X579" s="76"/>
      <c r="Y579" s="63"/>
      <c r="Z579" s="62"/>
      <c r="AA579" s="63"/>
      <c r="AB579" s="62"/>
      <c r="AC579" s="62"/>
      <c r="AD579" s="62"/>
      <c r="AE579" s="62"/>
      <c r="AF579" s="62"/>
      <c r="AG579" s="72"/>
      <c r="AH579" s="72"/>
      <c r="AI579" s="72"/>
      <c r="AJ579" s="72"/>
      <c r="AK579" s="59" t="str">
        <f>VLOOKUP(G579,'MITRA (REFERENSI)'!$A:$Z,5,FALSE)</f>
        <v>#N/A</v>
      </c>
      <c r="AL579" s="59" t="str">
        <f>VLOOKUP(G579,'MITRA (REFERENSI)'!$A:$Z,13,FALSE)</f>
        <v>#N/A</v>
      </c>
      <c r="AM579" s="59" t="str">
        <f>VLOOKUP(G579,'MITRA (REFERENSI)'!$A:$Z,14,FALSE)</f>
        <v>#N/A</v>
      </c>
    </row>
    <row r="580" ht="15.75" customHeight="1">
      <c r="A580" s="53" t="s">
        <v>5642</v>
      </c>
      <c r="B580" s="78"/>
      <c r="C580" s="79"/>
      <c r="D580" s="82"/>
      <c r="E580" s="82"/>
      <c r="F580" s="56" t="str">
        <f t="shared" si="2"/>
        <v>PETUGAS.0579/SPK/SE/PML/3172/2026</v>
      </c>
      <c r="G580" s="80"/>
      <c r="H580" s="56" t="str">
        <f>VLOOKUP(G580,'MITRA (REFERENSI)'!$A:$Z,16,FALSE)</f>
        <v>#N/A</v>
      </c>
      <c r="I580" s="56" t="str">
        <f>VLOOKUP(G580,'MITRA (REFERENSI)'!$A:$Z,25,FALSE)</f>
        <v>#N/A</v>
      </c>
      <c r="J580" s="55" t="str">
        <f>VLOOKUP(G580,'MITRA (REFERENSI)'!$A:$Z,26,FALSE)</f>
        <v>#N/A</v>
      </c>
      <c r="K580" s="55" t="str">
        <f>VLOOKUP(G580,'MITRA (REFERENSI)'!$A:$Z,15,FALSE)</f>
        <v>#N/A</v>
      </c>
      <c r="L580" s="55" t="str">
        <f>VLOOKUP(G580,'MITRA (REFERENSI)'!$A:$Z,15,FALSE)</f>
        <v>#N/A</v>
      </c>
      <c r="M580" s="55" t="str">
        <f>IF(B580=1,'KELAS (REFERENSI)'!M580,IF(B580=2,'KELAS (REFERENSI)'!M595,IF(B580=3,'KELAS (REFERENSI)'!M610,IF(B580=4,'KELAS (REFERENSI)'!M625,""))))</f>
        <v/>
      </c>
      <c r="N580" s="55" t="str">
        <f>IF(B580=1,'KELAS (REFERENSI)'!N580,IF(B580=2,'KELAS (REFERENSI)'!N595,IF(B580=3,'KELAS (REFERENSI)'!N610,IF(B580=4,'KELAS (REFERENSI)'!N625,""))))</f>
        <v/>
      </c>
      <c r="O580" s="55" t="str">
        <f>IF(B580=1,'KELAS (REFERENSI)'!O580,IF(B580=2,'KELAS (REFERENSI)'!O595,IF(B580=3,'KELAS (REFERENSI)'!O610,IF(B580=4,'KELAS (REFERENSI)'!O625,""))))</f>
        <v/>
      </c>
      <c r="P580" s="55" t="str">
        <f>IF(B580=1,'KELAS (REFERENSI)'!P580,IF(B580=2,'KELAS (REFERENSI)'!P595,IF(B580=3,'KELAS (REFERENSI)'!P610,IF(B580=4,'KELAS (REFERENSI)'!P625,""))))</f>
        <v/>
      </c>
      <c r="Q580" s="55" t="str">
        <f t="shared" si="4"/>
        <v>BPS Kota Jakarta Timur</v>
      </c>
      <c r="R580" s="55" t="str">
        <f t="shared" si="56"/>
        <v/>
      </c>
      <c r="S580" s="55" t="str">
        <f t="shared" ref="S580:T580" si="588">S579</f>
        <v>15 Juni sampai dengan 31 Agustus 2026</v>
      </c>
      <c r="T580" s="55" t="str">
        <f t="shared" si="588"/>
        <v>31 Agustus 2026</v>
      </c>
      <c r="U580" s="59" t="str">
        <f>VLOOKUP(G580,'MITRA (REFERENSI)'!$A:$Z,17,FALSE)</f>
        <v>#N/A</v>
      </c>
      <c r="V580" s="59" t="str">
        <f>VLOOKUP(G580,'MITRA (REFERENSI)'!$A:$Z,11,FALSE)</f>
        <v>#N/A</v>
      </c>
      <c r="W580" s="81"/>
      <c r="X580" s="76"/>
      <c r="Y580" s="63"/>
      <c r="Z580" s="62"/>
      <c r="AA580" s="63"/>
      <c r="AB580" s="62"/>
      <c r="AC580" s="62"/>
      <c r="AD580" s="62"/>
      <c r="AE580" s="62"/>
      <c r="AF580" s="62"/>
      <c r="AG580" s="72"/>
      <c r="AH580" s="72"/>
      <c r="AI580" s="72"/>
      <c r="AJ580" s="72"/>
      <c r="AK580" s="59" t="str">
        <f>VLOOKUP(G580,'MITRA (REFERENSI)'!$A:$Z,5,FALSE)</f>
        <v>#N/A</v>
      </c>
      <c r="AL580" s="59" t="str">
        <f>VLOOKUP(G580,'MITRA (REFERENSI)'!$A:$Z,13,FALSE)</f>
        <v>#N/A</v>
      </c>
      <c r="AM580" s="59" t="str">
        <f>VLOOKUP(G580,'MITRA (REFERENSI)'!$A:$Z,14,FALSE)</f>
        <v>#N/A</v>
      </c>
    </row>
    <row r="581" ht="15.75" customHeight="1">
      <c r="A581" s="53" t="s">
        <v>5643</v>
      </c>
      <c r="B581" s="78"/>
      <c r="C581" s="79"/>
      <c r="D581" s="82"/>
      <c r="E581" s="82"/>
      <c r="F581" s="56" t="str">
        <f t="shared" si="2"/>
        <v>PETUGAS.0580/SPK/SE/PML/3172/2026</v>
      </c>
      <c r="G581" s="80"/>
      <c r="H581" s="56" t="str">
        <f>VLOOKUP(G581,'MITRA (REFERENSI)'!$A:$Z,16,FALSE)</f>
        <v>#N/A</v>
      </c>
      <c r="I581" s="56" t="str">
        <f>VLOOKUP(G581,'MITRA (REFERENSI)'!$A:$Z,25,FALSE)</f>
        <v>#N/A</v>
      </c>
      <c r="J581" s="55" t="str">
        <f>VLOOKUP(G581,'MITRA (REFERENSI)'!$A:$Z,26,FALSE)</f>
        <v>#N/A</v>
      </c>
      <c r="K581" s="55" t="str">
        <f>VLOOKUP(G581,'MITRA (REFERENSI)'!$A:$Z,15,FALSE)</f>
        <v>#N/A</v>
      </c>
      <c r="L581" s="55" t="str">
        <f>VLOOKUP(G581,'MITRA (REFERENSI)'!$A:$Z,15,FALSE)</f>
        <v>#N/A</v>
      </c>
      <c r="M581" s="55" t="str">
        <f>IF(B581=1,'KELAS (REFERENSI)'!M581,IF(B581=2,'KELAS (REFERENSI)'!M596,IF(B581=3,'KELAS (REFERENSI)'!M611,IF(B581=4,'KELAS (REFERENSI)'!M626,""))))</f>
        <v/>
      </c>
      <c r="N581" s="55" t="str">
        <f>IF(B581=1,'KELAS (REFERENSI)'!N581,IF(B581=2,'KELAS (REFERENSI)'!N596,IF(B581=3,'KELAS (REFERENSI)'!N611,IF(B581=4,'KELAS (REFERENSI)'!N626,""))))</f>
        <v/>
      </c>
      <c r="O581" s="55" t="str">
        <f>IF(B581=1,'KELAS (REFERENSI)'!O581,IF(B581=2,'KELAS (REFERENSI)'!O596,IF(B581=3,'KELAS (REFERENSI)'!O611,IF(B581=4,'KELAS (REFERENSI)'!O626,""))))</f>
        <v/>
      </c>
      <c r="P581" s="55" t="str">
        <f>IF(B581=1,'KELAS (REFERENSI)'!P581,IF(B581=2,'KELAS (REFERENSI)'!P596,IF(B581=3,'KELAS (REFERENSI)'!P611,IF(B581=4,'KELAS (REFERENSI)'!P626,""))))</f>
        <v/>
      </c>
      <c r="Q581" s="55" t="str">
        <f t="shared" si="4"/>
        <v>BPS Kota Jakarta Timur</v>
      </c>
      <c r="R581" s="55" t="str">
        <f t="shared" si="56"/>
        <v/>
      </c>
      <c r="S581" s="55" t="str">
        <f t="shared" ref="S581:T581" si="589">S580</f>
        <v>15 Juni sampai dengan 31 Agustus 2026</v>
      </c>
      <c r="T581" s="55" t="str">
        <f t="shared" si="589"/>
        <v>31 Agustus 2026</v>
      </c>
      <c r="U581" s="59" t="str">
        <f>VLOOKUP(G581,'MITRA (REFERENSI)'!$A:$Z,17,FALSE)</f>
        <v>#N/A</v>
      </c>
      <c r="V581" s="59" t="str">
        <f>VLOOKUP(G581,'MITRA (REFERENSI)'!$A:$Z,11,FALSE)</f>
        <v>#N/A</v>
      </c>
      <c r="W581" s="81"/>
      <c r="X581" s="76"/>
      <c r="Y581" s="63"/>
      <c r="Z581" s="62"/>
      <c r="AA581" s="63"/>
      <c r="AB581" s="62"/>
      <c r="AC581" s="62"/>
      <c r="AD581" s="62"/>
      <c r="AE581" s="62"/>
      <c r="AF581" s="62"/>
      <c r="AG581" s="72"/>
      <c r="AH581" s="72"/>
      <c r="AI581" s="72"/>
      <c r="AJ581" s="72"/>
      <c r="AK581" s="59" t="str">
        <f>VLOOKUP(G581,'MITRA (REFERENSI)'!$A:$Z,5,FALSE)</f>
        <v>#N/A</v>
      </c>
      <c r="AL581" s="59" t="str">
        <f>VLOOKUP(G581,'MITRA (REFERENSI)'!$A:$Z,13,FALSE)</f>
        <v>#N/A</v>
      </c>
      <c r="AM581" s="59" t="str">
        <f>VLOOKUP(G581,'MITRA (REFERENSI)'!$A:$Z,14,FALSE)</f>
        <v>#N/A</v>
      </c>
    </row>
    <row r="582" ht="15.75" customHeight="1">
      <c r="A582" s="53" t="s">
        <v>5644</v>
      </c>
      <c r="B582" s="78"/>
      <c r="C582" s="79"/>
      <c r="D582" s="82"/>
      <c r="E582" s="82"/>
      <c r="F582" s="56" t="str">
        <f t="shared" si="2"/>
        <v>PETUGAS.0581/SPK/SE/PML/3172/2026</v>
      </c>
      <c r="G582" s="80"/>
      <c r="H582" s="56" t="str">
        <f>VLOOKUP(G582,'MITRA (REFERENSI)'!$A:$Z,16,FALSE)</f>
        <v>#N/A</v>
      </c>
      <c r="I582" s="56" t="str">
        <f>VLOOKUP(G582,'MITRA (REFERENSI)'!$A:$Z,25,FALSE)</f>
        <v>#N/A</v>
      </c>
      <c r="J582" s="55" t="str">
        <f>VLOOKUP(G582,'MITRA (REFERENSI)'!$A:$Z,26,FALSE)</f>
        <v>#N/A</v>
      </c>
      <c r="K582" s="55" t="str">
        <f>VLOOKUP(G582,'MITRA (REFERENSI)'!$A:$Z,15,FALSE)</f>
        <v>#N/A</v>
      </c>
      <c r="L582" s="55" t="str">
        <f>VLOOKUP(G582,'MITRA (REFERENSI)'!$A:$Z,15,FALSE)</f>
        <v>#N/A</v>
      </c>
      <c r="M582" s="55" t="str">
        <f>IF(B582=1,'KELAS (REFERENSI)'!M582,IF(B582=2,'KELAS (REFERENSI)'!M597,IF(B582=3,'KELAS (REFERENSI)'!M612,IF(B582=4,'KELAS (REFERENSI)'!M627,""))))</f>
        <v/>
      </c>
      <c r="N582" s="55" t="str">
        <f>IF(B582=1,'KELAS (REFERENSI)'!N582,IF(B582=2,'KELAS (REFERENSI)'!N597,IF(B582=3,'KELAS (REFERENSI)'!N612,IF(B582=4,'KELAS (REFERENSI)'!N627,""))))</f>
        <v/>
      </c>
      <c r="O582" s="55" t="str">
        <f>IF(B582=1,'KELAS (REFERENSI)'!O582,IF(B582=2,'KELAS (REFERENSI)'!O597,IF(B582=3,'KELAS (REFERENSI)'!O612,IF(B582=4,'KELAS (REFERENSI)'!O627,""))))</f>
        <v/>
      </c>
      <c r="P582" s="55" t="str">
        <f>IF(B582=1,'KELAS (REFERENSI)'!P582,IF(B582=2,'KELAS (REFERENSI)'!P597,IF(B582=3,'KELAS (REFERENSI)'!P612,IF(B582=4,'KELAS (REFERENSI)'!P627,""))))</f>
        <v/>
      </c>
      <c r="Q582" s="55" t="str">
        <f t="shared" si="4"/>
        <v>BPS Kota Jakarta Timur</v>
      </c>
      <c r="R582" s="55" t="str">
        <f t="shared" si="56"/>
        <v/>
      </c>
      <c r="S582" s="55" t="str">
        <f t="shared" ref="S582:T582" si="590">S581</f>
        <v>15 Juni sampai dengan 31 Agustus 2026</v>
      </c>
      <c r="T582" s="55" t="str">
        <f t="shared" si="590"/>
        <v>31 Agustus 2026</v>
      </c>
      <c r="U582" s="59" t="str">
        <f>VLOOKUP(G582,'MITRA (REFERENSI)'!$A:$Z,17,FALSE)</f>
        <v>#N/A</v>
      </c>
      <c r="V582" s="59" t="str">
        <f>VLOOKUP(G582,'MITRA (REFERENSI)'!$A:$Z,11,FALSE)</f>
        <v>#N/A</v>
      </c>
      <c r="W582" s="81"/>
      <c r="X582" s="76"/>
      <c r="Y582" s="63"/>
      <c r="Z582" s="62"/>
      <c r="AA582" s="63"/>
      <c r="AB582" s="62"/>
      <c r="AC582" s="62"/>
      <c r="AD582" s="62"/>
      <c r="AE582" s="62"/>
      <c r="AF582" s="62"/>
      <c r="AG582" s="72"/>
      <c r="AH582" s="72"/>
      <c r="AI582" s="72"/>
      <c r="AJ582" s="72"/>
      <c r="AK582" s="59" t="str">
        <f>VLOOKUP(G582,'MITRA (REFERENSI)'!$A:$Z,5,FALSE)</f>
        <v>#N/A</v>
      </c>
      <c r="AL582" s="59" t="str">
        <f>VLOOKUP(G582,'MITRA (REFERENSI)'!$A:$Z,13,FALSE)</f>
        <v>#N/A</v>
      </c>
      <c r="AM582" s="59" t="str">
        <f>VLOOKUP(G582,'MITRA (REFERENSI)'!$A:$Z,14,FALSE)</f>
        <v>#N/A</v>
      </c>
    </row>
    <row r="583" ht="15.75" customHeight="1">
      <c r="A583" s="53" t="s">
        <v>5645</v>
      </c>
      <c r="B583" s="78"/>
      <c r="C583" s="79"/>
      <c r="D583" s="82"/>
      <c r="E583" s="82"/>
      <c r="F583" s="56" t="str">
        <f t="shared" si="2"/>
        <v>PETUGAS.0582/SPK/SE/PML/3172/2026</v>
      </c>
      <c r="G583" s="80"/>
      <c r="H583" s="56" t="str">
        <f>VLOOKUP(G583,'MITRA (REFERENSI)'!$A:$Z,16,FALSE)</f>
        <v>#N/A</v>
      </c>
      <c r="I583" s="56" t="str">
        <f>VLOOKUP(G583,'MITRA (REFERENSI)'!$A:$Z,25,FALSE)</f>
        <v>#N/A</v>
      </c>
      <c r="J583" s="55" t="str">
        <f>VLOOKUP(G583,'MITRA (REFERENSI)'!$A:$Z,26,FALSE)</f>
        <v>#N/A</v>
      </c>
      <c r="K583" s="55" t="str">
        <f>VLOOKUP(G583,'MITRA (REFERENSI)'!$A:$Z,15,FALSE)</f>
        <v>#N/A</v>
      </c>
      <c r="L583" s="55" t="str">
        <f>VLOOKUP(G583,'MITRA (REFERENSI)'!$A:$Z,15,FALSE)</f>
        <v>#N/A</v>
      </c>
      <c r="M583" s="55" t="str">
        <f>IF(B583=1,'KELAS (REFERENSI)'!M583,IF(B583=2,'KELAS (REFERENSI)'!M598,IF(B583=3,'KELAS (REFERENSI)'!M613,IF(B583=4,'KELAS (REFERENSI)'!M628,""))))</f>
        <v/>
      </c>
      <c r="N583" s="55" t="str">
        <f>IF(B583=1,'KELAS (REFERENSI)'!N583,IF(B583=2,'KELAS (REFERENSI)'!N598,IF(B583=3,'KELAS (REFERENSI)'!N613,IF(B583=4,'KELAS (REFERENSI)'!N628,""))))</f>
        <v/>
      </c>
      <c r="O583" s="55" t="str">
        <f>IF(B583=1,'KELAS (REFERENSI)'!O583,IF(B583=2,'KELAS (REFERENSI)'!O598,IF(B583=3,'KELAS (REFERENSI)'!O613,IF(B583=4,'KELAS (REFERENSI)'!O628,""))))</f>
        <v/>
      </c>
      <c r="P583" s="55" t="str">
        <f>IF(B583=1,'KELAS (REFERENSI)'!P583,IF(B583=2,'KELAS (REFERENSI)'!P598,IF(B583=3,'KELAS (REFERENSI)'!P613,IF(B583=4,'KELAS (REFERENSI)'!P628,""))))</f>
        <v/>
      </c>
      <c r="Q583" s="55" t="str">
        <f t="shared" si="4"/>
        <v>BPS Kota Jakarta Timur</v>
      </c>
      <c r="R583" s="55" t="str">
        <f t="shared" si="56"/>
        <v/>
      </c>
      <c r="S583" s="55" t="str">
        <f t="shared" ref="S583:T583" si="591">S582</f>
        <v>15 Juni sampai dengan 31 Agustus 2026</v>
      </c>
      <c r="T583" s="55" t="str">
        <f t="shared" si="591"/>
        <v>31 Agustus 2026</v>
      </c>
      <c r="U583" s="59" t="str">
        <f>VLOOKUP(G583,'MITRA (REFERENSI)'!$A:$Z,17,FALSE)</f>
        <v>#N/A</v>
      </c>
      <c r="V583" s="59" t="str">
        <f>VLOOKUP(G583,'MITRA (REFERENSI)'!$A:$Z,11,FALSE)</f>
        <v>#N/A</v>
      </c>
      <c r="W583" s="81"/>
      <c r="X583" s="76"/>
      <c r="Y583" s="63"/>
      <c r="Z583" s="62"/>
      <c r="AA583" s="63"/>
      <c r="AB583" s="62"/>
      <c r="AC583" s="62"/>
      <c r="AD583" s="62"/>
      <c r="AE583" s="62"/>
      <c r="AF583" s="62"/>
      <c r="AG583" s="72"/>
      <c r="AH583" s="72"/>
      <c r="AI583" s="72"/>
      <c r="AJ583" s="72"/>
      <c r="AK583" s="59" t="str">
        <f>VLOOKUP(G583,'MITRA (REFERENSI)'!$A:$Z,5,FALSE)</f>
        <v>#N/A</v>
      </c>
      <c r="AL583" s="59" t="str">
        <f>VLOOKUP(G583,'MITRA (REFERENSI)'!$A:$Z,13,FALSE)</f>
        <v>#N/A</v>
      </c>
      <c r="AM583" s="59" t="str">
        <f>VLOOKUP(G583,'MITRA (REFERENSI)'!$A:$Z,14,FALSE)</f>
        <v>#N/A</v>
      </c>
    </row>
    <row r="584" ht="15.75" customHeight="1">
      <c r="A584" s="53" t="s">
        <v>5646</v>
      </c>
      <c r="B584" s="78"/>
      <c r="C584" s="79"/>
      <c r="D584" s="82"/>
      <c r="E584" s="82"/>
      <c r="F584" s="56" t="str">
        <f t="shared" si="2"/>
        <v>PETUGAS.0583/SPK/SE/PML/3172/2026</v>
      </c>
      <c r="G584" s="80"/>
      <c r="H584" s="56" t="str">
        <f>VLOOKUP(G584,'MITRA (REFERENSI)'!$A:$Z,16,FALSE)</f>
        <v>#N/A</v>
      </c>
      <c r="I584" s="56" t="str">
        <f>VLOOKUP(G584,'MITRA (REFERENSI)'!$A:$Z,25,FALSE)</f>
        <v>#N/A</v>
      </c>
      <c r="J584" s="55" t="str">
        <f>VLOOKUP(G584,'MITRA (REFERENSI)'!$A:$Z,26,FALSE)</f>
        <v>#N/A</v>
      </c>
      <c r="K584" s="55" t="str">
        <f>VLOOKUP(G584,'MITRA (REFERENSI)'!$A:$Z,15,FALSE)</f>
        <v>#N/A</v>
      </c>
      <c r="L584" s="55" t="str">
        <f>VLOOKUP(G584,'MITRA (REFERENSI)'!$A:$Z,15,FALSE)</f>
        <v>#N/A</v>
      </c>
      <c r="M584" s="55" t="str">
        <f>IF(B584=1,'KELAS (REFERENSI)'!M584,IF(B584=2,'KELAS (REFERENSI)'!M599,IF(B584=3,'KELAS (REFERENSI)'!M614,IF(B584=4,'KELAS (REFERENSI)'!M629,""))))</f>
        <v/>
      </c>
      <c r="N584" s="55" t="str">
        <f>IF(B584=1,'KELAS (REFERENSI)'!N584,IF(B584=2,'KELAS (REFERENSI)'!N599,IF(B584=3,'KELAS (REFERENSI)'!N614,IF(B584=4,'KELAS (REFERENSI)'!N629,""))))</f>
        <v/>
      </c>
      <c r="O584" s="55" t="str">
        <f>IF(B584=1,'KELAS (REFERENSI)'!O584,IF(B584=2,'KELAS (REFERENSI)'!O599,IF(B584=3,'KELAS (REFERENSI)'!O614,IF(B584=4,'KELAS (REFERENSI)'!O629,""))))</f>
        <v/>
      </c>
      <c r="P584" s="55" t="str">
        <f>IF(B584=1,'KELAS (REFERENSI)'!P584,IF(B584=2,'KELAS (REFERENSI)'!P599,IF(B584=3,'KELAS (REFERENSI)'!P614,IF(B584=4,'KELAS (REFERENSI)'!P629,""))))</f>
        <v/>
      </c>
      <c r="Q584" s="55" t="str">
        <f t="shared" si="4"/>
        <v>BPS Kota Jakarta Timur</v>
      </c>
      <c r="R584" s="55" t="str">
        <f t="shared" si="56"/>
        <v/>
      </c>
      <c r="S584" s="55" t="str">
        <f t="shared" ref="S584:T584" si="592">S583</f>
        <v>15 Juni sampai dengan 31 Agustus 2026</v>
      </c>
      <c r="T584" s="55" t="str">
        <f t="shared" si="592"/>
        <v>31 Agustus 2026</v>
      </c>
      <c r="U584" s="59" t="str">
        <f>VLOOKUP(G584,'MITRA (REFERENSI)'!$A:$Z,17,FALSE)</f>
        <v>#N/A</v>
      </c>
      <c r="V584" s="59" t="str">
        <f>VLOOKUP(G584,'MITRA (REFERENSI)'!$A:$Z,11,FALSE)</f>
        <v>#N/A</v>
      </c>
      <c r="W584" s="81"/>
      <c r="X584" s="76"/>
      <c r="Y584" s="63"/>
      <c r="Z584" s="62"/>
      <c r="AA584" s="63"/>
      <c r="AB584" s="62"/>
      <c r="AC584" s="62"/>
      <c r="AD584" s="62"/>
      <c r="AE584" s="62"/>
      <c r="AF584" s="62"/>
      <c r="AG584" s="72"/>
      <c r="AH584" s="72"/>
      <c r="AI584" s="72"/>
      <c r="AJ584" s="72"/>
      <c r="AK584" s="59" t="str">
        <f>VLOOKUP(G584,'MITRA (REFERENSI)'!$A:$Z,5,FALSE)</f>
        <v>#N/A</v>
      </c>
      <c r="AL584" s="59" t="str">
        <f>VLOOKUP(G584,'MITRA (REFERENSI)'!$A:$Z,13,FALSE)</f>
        <v>#N/A</v>
      </c>
      <c r="AM584" s="59" t="str">
        <f>VLOOKUP(G584,'MITRA (REFERENSI)'!$A:$Z,14,FALSE)</f>
        <v>#N/A</v>
      </c>
    </row>
    <row r="585" ht="15.75" customHeight="1">
      <c r="A585" s="53" t="s">
        <v>5647</v>
      </c>
      <c r="B585" s="78"/>
      <c r="C585" s="79"/>
      <c r="D585" s="82"/>
      <c r="E585" s="82"/>
      <c r="F585" s="56" t="str">
        <f t="shared" si="2"/>
        <v>PETUGAS.0584/SPK/SE/PML/3172/2026</v>
      </c>
      <c r="G585" s="80"/>
      <c r="H585" s="56" t="str">
        <f>VLOOKUP(G585,'MITRA (REFERENSI)'!$A:$Z,16,FALSE)</f>
        <v>#N/A</v>
      </c>
      <c r="I585" s="56" t="str">
        <f>VLOOKUP(G585,'MITRA (REFERENSI)'!$A:$Z,25,FALSE)</f>
        <v>#N/A</v>
      </c>
      <c r="J585" s="55" t="str">
        <f>VLOOKUP(G585,'MITRA (REFERENSI)'!$A:$Z,26,FALSE)</f>
        <v>#N/A</v>
      </c>
      <c r="K585" s="55" t="str">
        <f>VLOOKUP(G585,'MITRA (REFERENSI)'!$A:$Z,15,FALSE)</f>
        <v>#N/A</v>
      </c>
      <c r="L585" s="55" t="str">
        <f>VLOOKUP(G585,'MITRA (REFERENSI)'!$A:$Z,15,FALSE)</f>
        <v>#N/A</v>
      </c>
      <c r="M585" s="55" t="str">
        <f>IF(B585=1,'KELAS (REFERENSI)'!M585,IF(B585=2,'KELAS (REFERENSI)'!M600,IF(B585=3,'KELAS (REFERENSI)'!M615,IF(B585=4,'KELAS (REFERENSI)'!M630,""))))</f>
        <v/>
      </c>
      <c r="N585" s="55" t="str">
        <f>IF(B585=1,'KELAS (REFERENSI)'!N585,IF(B585=2,'KELAS (REFERENSI)'!N600,IF(B585=3,'KELAS (REFERENSI)'!N615,IF(B585=4,'KELAS (REFERENSI)'!N630,""))))</f>
        <v/>
      </c>
      <c r="O585" s="55" t="str">
        <f>IF(B585=1,'KELAS (REFERENSI)'!O585,IF(B585=2,'KELAS (REFERENSI)'!O600,IF(B585=3,'KELAS (REFERENSI)'!O615,IF(B585=4,'KELAS (REFERENSI)'!O630,""))))</f>
        <v/>
      </c>
      <c r="P585" s="55" t="str">
        <f>IF(B585=1,'KELAS (REFERENSI)'!P585,IF(B585=2,'KELAS (REFERENSI)'!P600,IF(B585=3,'KELAS (REFERENSI)'!P615,IF(B585=4,'KELAS (REFERENSI)'!P630,""))))</f>
        <v/>
      </c>
      <c r="Q585" s="55" t="str">
        <f t="shared" si="4"/>
        <v>BPS Kota Jakarta Timur</v>
      </c>
      <c r="R585" s="55" t="str">
        <f t="shared" si="56"/>
        <v/>
      </c>
      <c r="S585" s="55" t="str">
        <f t="shared" ref="S585:T585" si="593">S584</f>
        <v>15 Juni sampai dengan 31 Agustus 2026</v>
      </c>
      <c r="T585" s="55" t="str">
        <f t="shared" si="593"/>
        <v>31 Agustus 2026</v>
      </c>
      <c r="U585" s="59" t="str">
        <f>VLOOKUP(G585,'MITRA (REFERENSI)'!$A:$Z,17,FALSE)</f>
        <v>#N/A</v>
      </c>
      <c r="V585" s="59" t="str">
        <f>VLOOKUP(G585,'MITRA (REFERENSI)'!$A:$Z,11,FALSE)</f>
        <v>#N/A</v>
      </c>
      <c r="W585" s="81"/>
      <c r="X585" s="76"/>
      <c r="Y585" s="63"/>
      <c r="Z585" s="62"/>
      <c r="AA585" s="63"/>
      <c r="AB585" s="62"/>
      <c r="AC585" s="62"/>
      <c r="AD585" s="62"/>
      <c r="AE585" s="62"/>
      <c r="AF585" s="62"/>
      <c r="AG585" s="72"/>
      <c r="AH585" s="72"/>
      <c r="AI585" s="72"/>
      <c r="AJ585" s="72"/>
      <c r="AK585" s="59" t="str">
        <f>VLOOKUP(G585,'MITRA (REFERENSI)'!$A:$Z,5,FALSE)</f>
        <v>#N/A</v>
      </c>
      <c r="AL585" s="59" t="str">
        <f>VLOOKUP(G585,'MITRA (REFERENSI)'!$A:$Z,13,FALSE)</f>
        <v>#N/A</v>
      </c>
      <c r="AM585" s="59" t="str">
        <f>VLOOKUP(G585,'MITRA (REFERENSI)'!$A:$Z,14,FALSE)</f>
        <v>#N/A</v>
      </c>
    </row>
    <row r="586" ht="15.75" customHeight="1">
      <c r="A586" s="53" t="s">
        <v>5648</v>
      </c>
      <c r="B586" s="78"/>
      <c r="C586" s="79"/>
      <c r="D586" s="82"/>
      <c r="E586" s="82"/>
      <c r="F586" s="56" t="str">
        <f t="shared" si="2"/>
        <v>PETUGAS.0585/SPK/SE/PML/3172/2026</v>
      </c>
      <c r="G586" s="80"/>
      <c r="H586" s="56" t="str">
        <f>VLOOKUP(G586,'MITRA (REFERENSI)'!$A:$Z,16,FALSE)</f>
        <v>#N/A</v>
      </c>
      <c r="I586" s="56" t="str">
        <f>VLOOKUP(G586,'MITRA (REFERENSI)'!$A:$Z,25,FALSE)</f>
        <v>#N/A</v>
      </c>
      <c r="J586" s="55" t="str">
        <f>VLOOKUP(G586,'MITRA (REFERENSI)'!$A:$Z,26,FALSE)</f>
        <v>#N/A</v>
      </c>
      <c r="K586" s="55" t="str">
        <f>VLOOKUP(G586,'MITRA (REFERENSI)'!$A:$Z,15,FALSE)</f>
        <v>#N/A</v>
      </c>
      <c r="L586" s="55" t="str">
        <f>VLOOKUP(G586,'MITRA (REFERENSI)'!$A:$Z,15,FALSE)</f>
        <v>#N/A</v>
      </c>
      <c r="M586" s="55" t="str">
        <f>IF(B586=1,'KELAS (REFERENSI)'!M586,IF(B586=2,'KELAS (REFERENSI)'!M601,IF(B586=3,'KELAS (REFERENSI)'!M616,IF(B586=4,'KELAS (REFERENSI)'!M631,""))))</f>
        <v/>
      </c>
      <c r="N586" s="55" t="str">
        <f>IF(B586=1,'KELAS (REFERENSI)'!N586,IF(B586=2,'KELAS (REFERENSI)'!N601,IF(B586=3,'KELAS (REFERENSI)'!N616,IF(B586=4,'KELAS (REFERENSI)'!N631,""))))</f>
        <v/>
      </c>
      <c r="O586" s="55" t="str">
        <f>IF(B586=1,'KELAS (REFERENSI)'!O586,IF(B586=2,'KELAS (REFERENSI)'!O601,IF(B586=3,'KELAS (REFERENSI)'!O616,IF(B586=4,'KELAS (REFERENSI)'!O631,""))))</f>
        <v/>
      </c>
      <c r="P586" s="55" t="str">
        <f>IF(B586=1,'KELAS (REFERENSI)'!P586,IF(B586=2,'KELAS (REFERENSI)'!P601,IF(B586=3,'KELAS (REFERENSI)'!P616,IF(B586=4,'KELAS (REFERENSI)'!P631,""))))</f>
        <v/>
      </c>
      <c r="Q586" s="55" t="str">
        <f t="shared" si="4"/>
        <v>BPS Kota Jakarta Timur</v>
      </c>
      <c r="R586" s="55" t="str">
        <f t="shared" si="56"/>
        <v/>
      </c>
      <c r="S586" s="55" t="str">
        <f t="shared" ref="S586:T586" si="594">S585</f>
        <v>15 Juni sampai dengan 31 Agustus 2026</v>
      </c>
      <c r="T586" s="55" t="str">
        <f t="shared" si="594"/>
        <v>31 Agustus 2026</v>
      </c>
      <c r="U586" s="59" t="str">
        <f>VLOOKUP(G586,'MITRA (REFERENSI)'!$A:$Z,17,FALSE)</f>
        <v>#N/A</v>
      </c>
      <c r="V586" s="59" t="str">
        <f>VLOOKUP(G586,'MITRA (REFERENSI)'!$A:$Z,11,FALSE)</f>
        <v>#N/A</v>
      </c>
      <c r="W586" s="81"/>
      <c r="X586" s="76"/>
      <c r="Y586" s="63"/>
      <c r="Z586" s="62"/>
      <c r="AA586" s="63"/>
      <c r="AB586" s="62"/>
      <c r="AC586" s="62"/>
      <c r="AD586" s="62"/>
      <c r="AE586" s="62"/>
      <c r="AF586" s="62"/>
      <c r="AG586" s="72"/>
      <c r="AH586" s="72"/>
      <c r="AI586" s="72"/>
      <c r="AJ586" s="72"/>
      <c r="AK586" s="59" t="str">
        <f>VLOOKUP(G586,'MITRA (REFERENSI)'!$A:$Z,5,FALSE)</f>
        <v>#N/A</v>
      </c>
      <c r="AL586" s="59" t="str">
        <f>VLOOKUP(G586,'MITRA (REFERENSI)'!$A:$Z,13,FALSE)</f>
        <v>#N/A</v>
      </c>
      <c r="AM586" s="59" t="str">
        <f>VLOOKUP(G586,'MITRA (REFERENSI)'!$A:$Z,14,FALSE)</f>
        <v>#N/A</v>
      </c>
    </row>
    <row r="587" ht="15.75" customHeight="1">
      <c r="A587" s="53" t="s">
        <v>5649</v>
      </c>
      <c r="B587" s="78"/>
      <c r="C587" s="79"/>
      <c r="D587" s="82"/>
      <c r="E587" s="82"/>
      <c r="F587" s="56" t="str">
        <f t="shared" si="2"/>
        <v>PETUGAS.0586/SPK/SE/PML/3172/2026</v>
      </c>
      <c r="G587" s="80"/>
      <c r="H587" s="56" t="str">
        <f>VLOOKUP(G587,'MITRA (REFERENSI)'!$A:$Z,16,FALSE)</f>
        <v>#N/A</v>
      </c>
      <c r="I587" s="56" t="str">
        <f>VLOOKUP(G587,'MITRA (REFERENSI)'!$A:$Z,25,FALSE)</f>
        <v>#N/A</v>
      </c>
      <c r="J587" s="55" t="str">
        <f>VLOOKUP(G587,'MITRA (REFERENSI)'!$A:$Z,26,FALSE)</f>
        <v>#N/A</v>
      </c>
      <c r="K587" s="55" t="str">
        <f>VLOOKUP(G587,'MITRA (REFERENSI)'!$A:$Z,15,FALSE)</f>
        <v>#N/A</v>
      </c>
      <c r="L587" s="55" t="str">
        <f>VLOOKUP(G587,'MITRA (REFERENSI)'!$A:$Z,15,FALSE)</f>
        <v>#N/A</v>
      </c>
      <c r="M587" s="55" t="str">
        <f>IF(B587=1,'KELAS (REFERENSI)'!M587,IF(B587=2,'KELAS (REFERENSI)'!M602,IF(B587=3,'KELAS (REFERENSI)'!M617,IF(B587=4,'KELAS (REFERENSI)'!M632,""))))</f>
        <v/>
      </c>
      <c r="N587" s="55" t="str">
        <f>IF(B587=1,'KELAS (REFERENSI)'!N587,IF(B587=2,'KELAS (REFERENSI)'!N602,IF(B587=3,'KELAS (REFERENSI)'!N617,IF(B587=4,'KELAS (REFERENSI)'!N632,""))))</f>
        <v/>
      </c>
      <c r="O587" s="55" t="str">
        <f>IF(B587=1,'KELAS (REFERENSI)'!O587,IF(B587=2,'KELAS (REFERENSI)'!O602,IF(B587=3,'KELAS (REFERENSI)'!O617,IF(B587=4,'KELAS (REFERENSI)'!O632,""))))</f>
        <v/>
      </c>
      <c r="P587" s="55" t="str">
        <f>IF(B587=1,'KELAS (REFERENSI)'!P587,IF(B587=2,'KELAS (REFERENSI)'!P602,IF(B587=3,'KELAS (REFERENSI)'!P617,IF(B587=4,'KELAS (REFERENSI)'!P632,""))))</f>
        <v/>
      </c>
      <c r="Q587" s="55" t="str">
        <f t="shared" si="4"/>
        <v>BPS Kota Jakarta Timur</v>
      </c>
      <c r="R587" s="55" t="str">
        <f t="shared" si="56"/>
        <v/>
      </c>
      <c r="S587" s="55" t="str">
        <f t="shared" ref="S587:T587" si="595">S586</f>
        <v>15 Juni sampai dengan 31 Agustus 2026</v>
      </c>
      <c r="T587" s="55" t="str">
        <f t="shared" si="595"/>
        <v>31 Agustus 2026</v>
      </c>
      <c r="U587" s="59" t="str">
        <f>VLOOKUP(G587,'MITRA (REFERENSI)'!$A:$Z,17,FALSE)</f>
        <v>#N/A</v>
      </c>
      <c r="V587" s="59" t="str">
        <f>VLOOKUP(G587,'MITRA (REFERENSI)'!$A:$Z,11,FALSE)</f>
        <v>#N/A</v>
      </c>
      <c r="W587" s="81"/>
      <c r="X587" s="76"/>
      <c r="Y587" s="63"/>
      <c r="Z587" s="62"/>
      <c r="AA587" s="63"/>
      <c r="AB587" s="62"/>
      <c r="AC587" s="62"/>
      <c r="AD587" s="62"/>
      <c r="AE587" s="62"/>
      <c r="AF587" s="62"/>
      <c r="AG587" s="72"/>
      <c r="AH587" s="72"/>
      <c r="AI587" s="72"/>
      <c r="AJ587" s="72"/>
      <c r="AK587" s="59" t="str">
        <f>VLOOKUP(G587,'MITRA (REFERENSI)'!$A:$Z,5,FALSE)</f>
        <v>#N/A</v>
      </c>
      <c r="AL587" s="59" t="str">
        <f>VLOOKUP(G587,'MITRA (REFERENSI)'!$A:$Z,13,FALSE)</f>
        <v>#N/A</v>
      </c>
      <c r="AM587" s="59" t="str">
        <f>VLOOKUP(G587,'MITRA (REFERENSI)'!$A:$Z,14,FALSE)</f>
        <v>#N/A</v>
      </c>
    </row>
    <row r="588" ht="15.75" customHeight="1">
      <c r="A588" s="53" t="s">
        <v>5650</v>
      </c>
      <c r="B588" s="78"/>
      <c r="C588" s="79"/>
      <c r="D588" s="82"/>
      <c r="E588" s="82"/>
      <c r="F588" s="56" t="str">
        <f t="shared" si="2"/>
        <v>PETUGAS.0587/SPK/SE/PML/3172/2026</v>
      </c>
      <c r="G588" s="80"/>
      <c r="H588" s="56" t="str">
        <f>VLOOKUP(G588,'MITRA (REFERENSI)'!$A:$Z,16,FALSE)</f>
        <v>#N/A</v>
      </c>
      <c r="I588" s="56" t="str">
        <f>VLOOKUP(G588,'MITRA (REFERENSI)'!$A:$Z,25,FALSE)</f>
        <v>#N/A</v>
      </c>
      <c r="J588" s="55" t="str">
        <f>VLOOKUP(G588,'MITRA (REFERENSI)'!$A:$Z,26,FALSE)</f>
        <v>#N/A</v>
      </c>
      <c r="K588" s="55" t="str">
        <f>VLOOKUP(G588,'MITRA (REFERENSI)'!$A:$Z,15,FALSE)</f>
        <v>#N/A</v>
      </c>
      <c r="L588" s="55" t="str">
        <f>VLOOKUP(G588,'MITRA (REFERENSI)'!$A:$Z,15,FALSE)</f>
        <v>#N/A</v>
      </c>
      <c r="M588" s="55" t="str">
        <f>IF(B588=1,'KELAS (REFERENSI)'!M588,IF(B588=2,'KELAS (REFERENSI)'!M603,IF(B588=3,'KELAS (REFERENSI)'!M618,IF(B588=4,'KELAS (REFERENSI)'!M633,""))))</f>
        <v/>
      </c>
      <c r="N588" s="55" t="str">
        <f>IF(B588=1,'KELAS (REFERENSI)'!N588,IF(B588=2,'KELAS (REFERENSI)'!N603,IF(B588=3,'KELAS (REFERENSI)'!N618,IF(B588=4,'KELAS (REFERENSI)'!N633,""))))</f>
        <v/>
      </c>
      <c r="O588" s="55" t="str">
        <f>IF(B588=1,'KELAS (REFERENSI)'!O588,IF(B588=2,'KELAS (REFERENSI)'!O603,IF(B588=3,'KELAS (REFERENSI)'!O618,IF(B588=4,'KELAS (REFERENSI)'!O633,""))))</f>
        <v/>
      </c>
      <c r="P588" s="55" t="str">
        <f>IF(B588=1,'KELAS (REFERENSI)'!P588,IF(B588=2,'KELAS (REFERENSI)'!P603,IF(B588=3,'KELAS (REFERENSI)'!P618,IF(B588=4,'KELAS (REFERENSI)'!P633,""))))</f>
        <v/>
      </c>
      <c r="Q588" s="55" t="str">
        <f t="shared" si="4"/>
        <v>BPS Kota Jakarta Timur</v>
      </c>
      <c r="R588" s="55" t="str">
        <f t="shared" si="56"/>
        <v/>
      </c>
      <c r="S588" s="55" t="str">
        <f t="shared" ref="S588:T588" si="596">S587</f>
        <v>15 Juni sampai dengan 31 Agustus 2026</v>
      </c>
      <c r="T588" s="55" t="str">
        <f t="shared" si="596"/>
        <v>31 Agustus 2026</v>
      </c>
      <c r="U588" s="59" t="str">
        <f>VLOOKUP(G588,'MITRA (REFERENSI)'!$A:$Z,17,FALSE)</f>
        <v>#N/A</v>
      </c>
      <c r="V588" s="59" t="str">
        <f>VLOOKUP(G588,'MITRA (REFERENSI)'!$A:$Z,11,FALSE)</f>
        <v>#N/A</v>
      </c>
      <c r="W588" s="81"/>
      <c r="X588" s="76"/>
      <c r="Y588" s="63"/>
      <c r="Z588" s="62"/>
      <c r="AA588" s="63"/>
      <c r="AB588" s="62"/>
      <c r="AC588" s="62"/>
      <c r="AD588" s="62"/>
      <c r="AE588" s="62"/>
      <c r="AF588" s="62"/>
      <c r="AG588" s="72"/>
      <c r="AH588" s="72"/>
      <c r="AI588" s="72"/>
      <c r="AJ588" s="72"/>
      <c r="AK588" s="59" t="str">
        <f>VLOOKUP(G588,'MITRA (REFERENSI)'!$A:$Z,5,FALSE)</f>
        <v>#N/A</v>
      </c>
      <c r="AL588" s="59" t="str">
        <f>VLOOKUP(G588,'MITRA (REFERENSI)'!$A:$Z,13,FALSE)</f>
        <v>#N/A</v>
      </c>
      <c r="AM588" s="59" t="str">
        <f>VLOOKUP(G588,'MITRA (REFERENSI)'!$A:$Z,14,FALSE)</f>
        <v>#N/A</v>
      </c>
    </row>
    <row r="589" ht="15.75" customHeight="1">
      <c r="A589" s="53" t="s">
        <v>5651</v>
      </c>
      <c r="B589" s="78"/>
      <c r="C589" s="79"/>
      <c r="D589" s="82"/>
      <c r="E589" s="82"/>
      <c r="F589" s="56" t="str">
        <f t="shared" si="2"/>
        <v>PETUGAS.0588/SPK/SE/PML/3172/2026</v>
      </c>
      <c r="G589" s="80"/>
      <c r="H589" s="56" t="str">
        <f>VLOOKUP(G589,'MITRA (REFERENSI)'!$A:$Z,16,FALSE)</f>
        <v>#N/A</v>
      </c>
      <c r="I589" s="56" t="str">
        <f>VLOOKUP(G589,'MITRA (REFERENSI)'!$A:$Z,25,FALSE)</f>
        <v>#N/A</v>
      </c>
      <c r="J589" s="55" t="str">
        <f>VLOOKUP(G589,'MITRA (REFERENSI)'!$A:$Z,26,FALSE)</f>
        <v>#N/A</v>
      </c>
      <c r="K589" s="55" t="str">
        <f>VLOOKUP(G589,'MITRA (REFERENSI)'!$A:$Z,15,FALSE)</f>
        <v>#N/A</v>
      </c>
      <c r="L589" s="55" t="str">
        <f>VLOOKUP(G589,'MITRA (REFERENSI)'!$A:$Z,15,FALSE)</f>
        <v>#N/A</v>
      </c>
      <c r="M589" s="55" t="str">
        <f>IF(B589=1,'KELAS (REFERENSI)'!M589,IF(B589=2,'KELAS (REFERENSI)'!M604,IF(B589=3,'KELAS (REFERENSI)'!M619,IF(B589=4,'KELAS (REFERENSI)'!M634,""))))</f>
        <v/>
      </c>
      <c r="N589" s="55" t="str">
        <f>IF(B589=1,'KELAS (REFERENSI)'!N589,IF(B589=2,'KELAS (REFERENSI)'!N604,IF(B589=3,'KELAS (REFERENSI)'!N619,IF(B589=4,'KELAS (REFERENSI)'!N634,""))))</f>
        <v/>
      </c>
      <c r="O589" s="55" t="str">
        <f>IF(B589=1,'KELAS (REFERENSI)'!O589,IF(B589=2,'KELAS (REFERENSI)'!O604,IF(B589=3,'KELAS (REFERENSI)'!O619,IF(B589=4,'KELAS (REFERENSI)'!O634,""))))</f>
        <v/>
      </c>
      <c r="P589" s="55" t="str">
        <f>IF(B589=1,'KELAS (REFERENSI)'!P589,IF(B589=2,'KELAS (REFERENSI)'!P604,IF(B589=3,'KELAS (REFERENSI)'!P619,IF(B589=4,'KELAS (REFERENSI)'!P634,""))))</f>
        <v/>
      </c>
      <c r="Q589" s="55" t="str">
        <f t="shared" si="4"/>
        <v>BPS Kota Jakarta Timur</v>
      </c>
      <c r="R589" s="55" t="str">
        <f t="shared" si="56"/>
        <v/>
      </c>
      <c r="S589" s="55" t="str">
        <f t="shared" ref="S589:T589" si="597">S588</f>
        <v>15 Juni sampai dengan 31 Agustus 2026</v>
      </c>
      <c r="T589" s="55" t="str">
        <f t="shared" si="597"/>
        <v>31 Agustus 2026</v>
      </c>
      <c r="U589" s="59" t="str">
        <f>VLOOKUP(G589,'MITRA (REFERENSI)'!$A:$Z,17,FALSE)</f>
        <v>#N/A</v>
      </c>
      <c r="V589" s="59" t="str">
        <f>VLOOKUP(G589,'MITRA (REFERENSI)'!$A:$Z,11,FALSE)</f>
        <v>#N/A</v>
      </c>
      <c r="W589" s="81"/>
      <c r="X589" s="76"/>
      <c r="Y589" s="63"/>
      <c r="Z589" s="62"/>
      <c r="AA589" s="63"/>
      <c r="AB589" s="62"/>
      <c r="AC589" s="62"/>
      <c r="AD589" s="62"/>
      <c r="AE589" s="62"/>
      <c r="AF589" s="62"/>
      <c r="AG589" s="72"/>
      <c r="AH589" s="72"/>
      <c r="AI589" s="72"/>
      <c r="AJ589" s="72"/>
      <c r="AK589" s="59" t="str">
        <f>VLOOKUP(G589,'MITRA (REFERENSI)'!$A:$Z,5,FALSE)</f>
        <v>#N/A</v>
      </c>
      <c r="AL589" s="59" t="str">
        <f>VLOOKUP(G589,'MITRA (REFERENSI)'!$A:$Z,13,FALSE)</f>
        <v>#N/A</v>
      </c>
      <c r="AM589" s="59" t="str">
        <f>VLOOKUP(G589,'MITRA (REFERENSI)'!$A:$Z,14,FALSE)</f>
        <v>#N/A</v>
      </c>
    </row>
    <row r="590" ht="15.75" customHeight="1">
      <c r="A590" s="53" t="s">
        <v>5652</v>
      </c>
      <c r="B590" s="78"/>
      <c r="C590" s="79"/>
      <c r="D590" s="82"/>
      <c r="E590" s="82"/>
      <c r="F590" s="56" t="str">
        <f t="shared" si="2"/>
        <v>PETUGAS.0589/SPK/SE/PML/3172/2026</v>
      </c>
      <c r="G590" s="80"/>
      <c r="H590" s="56" t="str">
        <f>VLOOKUP(G590,'MITRA (REFERENSI)'!$A:$Z,16,FALSE)</f>
        <v>#N/A</v>
      </c>
      <c r="I590" s="56" t="str">
        <f>VLOOKUP(G590,'MITRA (REFERENSI)'!$A:$Z,25,FALSE)</f>
        <v>#N/A</v>
      </c>
      <c r="J590" s="55" t="str">
        <f>VLOOKUP(G590,'MITRA (REFERENSI)'!$A:$Z,26,FALSE)</f>
        <v>#N/A</v>
      </c>
      <c r="K590" s="55" t="str">
        <f>VLOOKUP(G590,'MITRA (REFERENSI)'!$A:$Z,15,FALSE)</f>
        <v>#N/A</v>
      </c>
      <c r="L590" s="55" t="str">
        <f>VLOOKUP(G590,'MITRA (REFERENSI)'!$A:$Z,15,FALSE)</f>
        <v>#N/A</v>
      </c>
      <c r="M590" s="55" t="str">
        <f>IF(B590=1,'KELAS (REFERENSI)'!M590,IF(B590=2,'KELAS (REFERENSI)'!M605,IF(B590=3,'KELAS (REFERENSI)'!M620,IF(B590=4,'KELAS (REFERENSI)'!M635,""))))</f>
        <v/>
      </c>
      <c r="N590" s="55" t="str">
        <f>IF(B590=1,'KELAS (REFERENSI)'!N590,IF(B590=2,'KELAS (REFERENSI)'!N605,IF(B590=3,'KELAS (REFERENSI)'!N620,IF(B590=4,'KELAS (REFERENSI)'!N635,""))))</f>
        <v/>
      </c>
      <c r="O590" s="55" t="str">
        <f>IF(B590=1,'KELAS (REFERENSI)'!O590,IF(B590=2,'KELAS (REFERENSI)'!O605,IF(B590=3,'KELAS (REFERENSI)'!O620,IF(B590=4,'KELAS (REFERENSI)'!O635,""))))</f>
        <v/>
      </c>
      <c r="P590" s="55" t="str">
        <f>IF(B590=1,'KELAS (REFERENSI)'!P590,IF(B590=2,'KELAS (REFERENSI)'!P605,IF(B590=3,'KELAS (REFERENSI)'!P620,IF(B590=4,'KELAS (REFERENSI)'!P635,""))))</f>
        <v/>
      </c>
      <c r="Q590" s="55" t="str">
        <f t="shared" si="4"/>
        <v>BPS Kota Jakarta Timur</v>
      </c>
      <c r="R590" s="55" t="str">
        <f t="shared" si="56"/>
        <v/>
      </c>
      <c r="S590" s="55" t="str">
        <f t="shared" ref="S590:T590" si="598">S589</f>
        <v>15 Juni sampai dengan 31 Agustus 2026</v>
      </c>
      <c r="T590" s="55" t="str">
        <f t="shared" si="598"/>
        <v>31 Agustus 2026</v>
      </c>
      <c r="U590" s="59" t="str">
        <f>VLOOKUP(G590,'MITRA (REFERENSI)'!$A:$Z,17,FALSE)</f>
        <v>#N/A</v>
      </c>
      <c r="V590" s="59" t="str">
        <f>VLOOKUP(G590,'MITRA (REFERENSI)'!$A:$Z,11,FALSE)</f>
        <v>#N/A</v>
      </c>
      <c r="W590" s="81"/>
      <c r="X590" s="76"/>
      <c r="Y590" s="63"/>
      <c r="Z590" s="62"/>
      <c r="AA590" s="63"/>
      <c r="AB590" s="62"/>
      <c r="AC590" s="62"/>
      <c r="AD590" s="62"/>
      <c r="AE590" s="62"/>
      <c r="AF590" s="62"/>
      <c r="AG590" s="72"/>
      <c r="AH590" s="72"/>
      <c r="AI590" s="72"/>
      <c r="AJ590" s="72"/>
      <c r="AK590" s="59" t="str">
        <f>VLOOKUP(G590,'MITRA (REFERENSI)'!$A:$Z,5,FALSE)</f>
        <v>#N/A</v>
      </c>
      <c r="AL590" s="59" t="str">
        <f>VLOOKUP(G590,'MITRA (REFERENSI)'!$A:$Z,13,FALSE)</f>
        <v>#N/A</v>
      </c>
      <c r="AM590" s="59" t="str">
        <f>VLOOKUP(G590,'MITRA (REFERENSI)'!$A:$Z,14,FALSE)</f>
        <v>#N/A</v>
      </c>
    </row>
    <row r="591" ht="15.75" customHeight="1">
      <c r="A591" s="53" t="s">
        <v>5653</v>
      </c>
      <c r="B591" s="78"/>
      <c r="C591" s="79"/>
      <c r="D591" s="82"/>
      <c r="E591" s="82"/>
      <c r="F591" s="56" t="str">
        <f t="shared" si="2"/>
        <v>PETUGAS.0590/SPK/SE/PML/3172/2026</v>
      </c>
      <c r="G591" s="80"/>
      <c r="H591" s="56" t="str">
        <f>VLOOKUP(G591,'MITRA (REFERENSI)'!$A:$Z,16,FALSE)</f>
        <v>#N/A</v>
      </c>
      <c r="I591" s="56" t="str">
        <f>VLOOKUP(G591,'MITRA (REFERENSI)'!$A:$Z,25,FALSE)</f>
        <v>#N/A</v>
      </c>
      <c r="J591" s="55" t="str">
        <f>VLOOKUP(G591,'MITRA (REFERENSI)'!$A:$Z,26,FALSE)</f>
        <v>#N/A</v>
      </c>
      <c r="K591" s="55" t="str">
        <f>VLOOKUP(G591,'MITRA (REFERENSI)'!$A:$Z,15,FALSE)</f>
        <v>#N/A</v>
      </c>
      <c r="L591" s="55" t="str">
        <f>VLOOKUP(G591,'MITRA (REFERENSI)'!$A:$Z,15,FALSE)</f>
        <v>#N/A</v>
      </c>
      <c r="M591" s="55" t="str">
        <f>IF(B591=1,'KELAS (REFERENSI)'!M591,IF(B591=2,'KELAS (REFERENSI)'!M606,IF(B591=3,'KELAS (REFERENSI)'!M621,IF(B591=4,'KELAS (REFERENSI)'!M636,""))))</f>
        <v/>
      </c>
      <c r="N591" s="55" t="str">
        <f>IF(B591=1,'KELAS (REFERENSI)'!N591,IF(B591=2,'KELAS (REFERENSI)'!N606,IF(B591=3,'KELAS (REFERENSI)'!N621,IF(B591=4,'KELAS (REFERENSI)'!N636,""))))</f>
        <v/>
      </c>
      <c r="O591" s="55" t="str">
        <f>IF(B591=1,'KELAS (REFERENSI)'!O591,IF(B591=2,'KELAS (REFERENSI)'!O606,IF(B591=3,'KELAS (REFERENSI)'!O621,IF(B591=4,'KELAS (REFERENSI)'!O636,""))))</f>
        <v/>
      </c>
      <c r="P591" s="55" t="str">
        <f>IF(B591=1,'KELAS (REFERENSI)'!P591,IF(B591=2,'KELAS (REFERENSI)'!P606,IF(B591=3,'KELAS (REFERENSI)'!P621,IF(B591=4,'KELAS (REFERENSI)'!P636,""))))</f>
        <v/>
      </c>
      <c r="Q591" s="55" t="str">
        <f t="shared" si="4"/>
        <v>BPS Kota Jakarta Timur</v>
      </c>
      <c r="R591" s="55" t="str">
        <f t="shared" si="56"/>
        <v/>
      </c>
      <c r="S591" s="55" t="str">
        <f t="shared" ref="S591:T591" si="599">S590</f>
        <v>15 Juni sampai dengan 31 Agustus 2026</v>
      </c>
      <c r="T591" s="55" t="str">
        <f t="shared" si="599"/>
        <v>31 Agustus 2026</v>
      </c>
      <c r="U591" s="59" t="str">
        <f>VLOOKUP(G591,'MITRA (REFERENSI)'!$A:$Z,17,FALSE)</f>
        <v>#N/A</v>
      </c>
      <c r="V591" s="59" t="str">
        <f>VLOOKUP(G591,'MITRA (REFERENSI)'!$A:$Z,11,FALSE)</f>
        <v>#N/A</v>
      </c>
      <c r="W591" s="81"/>
      <c r="X591" s="76"/>
      <c r="Y591" s="63"/>
      <c r="Z591" s="62"/>
      <c r="AA591" s="63"/>
      <c r="AB591" s="62"/>
      <c r="AC591" s="62"/>
      <c r="AD591" s="62"/>
      <c r="AE591" s="62"/>
      <c r="AF591" s="62"/>
      <c r="AG591" s="72"/>
      <c r="AH591" s="72"/>
      <c r="AI591" s="72"/>
      <c r="AJ591" s="72"/>
      <c r="AK591" s="59" t="str">
        <f>VLOOKUP(G591,'MITRA (REFERENSI)'!$A:$Z,5,FALSE)</f>
        <v>#N/A</v>
      </c>
      <c r="AL591" s="59" t="str">
        <f>VLOOKUP(G591,'MITRA (REFERENSI)'!$A:$Z,13,FALSE)</f>
        <v>#N/A</v>
      </c>
      <c r="AM591" s="59" t="str">
        <f>VLOOKUP(G591,'MITRA (REFERENSI)'!$A:$Z,14,FALSE)</f>
        <v>#N/A</v>
      </c>
    </row>
    <row r="592" ht="15.75" customHeight="1">
      <c r="A592" s="53" t="s">
        <v>5654</v>
      </c>
      <c r="B592" s="78"/>
      <c r="C592" s="79"/>
      <c r="D592" s="82"/>
      <c r="E592" s="82"/>
      <c r="F592" s="56" t="str">
        <f t="shared" si="2"/>
        <v>PETUGAS.0591/SPK/SE/PML/3172/2026</v>
      </c>
      <c r="G592" s="80"/>
      <c r="H592" s="56" t="str">
        <f>VLOOKUP(G592,'MITRA (REFERENSI)'!$A:$Z,16,FALSE)</f>
        <v>#N/A</v>
      </c>
      <c r="I592" s="56" t="str">
        <f>VLOOKUP(G592,'MITRA (REFERENSI)'!$A:$Z,25,FALSE)</f>
        <v>#N/A</v>
      </c>
      <c r="J592" s="55" t="str">
        <f>VLOOKUP(G592,'MITRA (REFERENSI)'!$A:$Z,26,FALSE)</f>
        <v>#N/A</v>
      </c>
      <c r="K592" s="55" t="str">
        <f>VLOOKUP(G592,'MITRA (REFERENSI)'!$A:$Z,15,FALSE)</f>
        <v>#N/A</v>
      </c>
      <c r="L592" s="55" t="str">
        <f>VLOOKUP(G592,'MITRA (REFERENSI)'!$A:$Z,15,FALSE)</f>
        <v>#N/A</v>
      </c>
      <c r="M592" s="55" t="str">
        <f>IF(B592=1,'KELAS (REFERENSI)'!M592,IF(B592=2,'KELAS (REFERENSI)'!M607,IF(B592=3,'KELAS (REFERENSI)'!M622,IF(B592=4,'KELAS (REFERENSI)'!M637,""))))</f>
        <v/>
      </c>
      <c r="N592" s="55" t="str">
        <f>IF(B592=1,'KELAS (REFERENSI)'!N592,IF(B592=2,'KELAS (REFERENSI)'!N607,IF(B592=3,'KELAS (REFERENSI)'!N622,IF(B592=4,'KELAS (REFERENSI)'!N637,""))))</f>
        <v/>
      </c>
      <c r="O592" s="55" t="str">
        <f>IF(B592=1,'KELAS (REFERENSI)'!O592,IF(B592=2,'KELAS (REFERENSI)'!O607,IF(B592=3,'KELAS (REFERENSI)'!O622,IF(B592=4,'KELAS (REFERENSI)'!O637,""))))</f>
        <v/>
      </c>
      <c r="P592" s="55" t="str">
        <f>IF(B592=1,'KELAS (REFERENSI)'!P592,IF(B592=2,'KELAS (REFERENSI)'!P607,IF(B592=3,'KELAS (REFERENSI)'!P622,IF(B592=4,'KELAS (REFERENSI)'!P637,""))))</f>
        <v/>
      </c>
      <c r="Q592" s="55" t="str">
        <f t="shared" si="4"/>
        <v>BPS Kota Jakarta Timur</v>
      </c>
      <c r="R592" s="55" t="str">
        <f t="shared" si="56"/>
        <v/>
      </c>
      <c r="S592" s="55" t="str">
        <f t="shared" ref="S592:T592" si="600">S591</f>
        <v>15 Juni sampai dengan 31 Agustus 2026</v>
      </c>
      <c r="T592" s="55" t="str">
        <f t="shared" si="600"/>
        <v>31 Agustus 2026</v>
      </c>
      <c r="U592" s="59" t="str">
        <f>VLOOKUP(G592,'MITRA (REFERENSI)'!$A:$Z,17,FALSE)</f>
        <v>#N/A</v>
      </c>
      <c r="V592" s="59" t="str">
        <f>VLOOKUP(G592,'MITRA (REFERENSI)'!$A:$Z,11,FALSE)</f>
        <v>#N/A</v>
      </c>
      <c r="W592" s="81"/>
      <c r="X592" s="76"/>
      <c r="Y592" s="63"/>
      <c r="Z592" s="62"/>
      <c r="AA592" s="63"/>
      <c r="AB592" s="62"/>
      <c r="AC592" s="62"/>
      <c r="AD592" s="62"/>
      <c r="AE592" s="62"/>
      <c r="AF592" s="62"/>
      <c r="AG592" s="72"/>
      <c r="AH592" s="72"/>
      <c r="AI592" s="72"/>
      <c r="AJ592" s="72"/>
      <c r="AK592" s="59" t="str">
        <f>VLOOKUP(G592,'MITRA (REFERENSI)'!$A:$Z,5,FALSE)</f>
        <v>#N/A</v>
      </c>
      <c r="AL592" s="59" t="str">
        <f>VLOOKUP(G592,'MITRA (REFERENSI)'!$A:$Z,13,FALSE)</f>
        <v>#N/A</v>
      </c>
      <c r="AM592" s="59" t="str">
        <f>VLOOKUP(G592,'MITRA (REFERENSI)'!$A:$Z,14,FALSE)</f>
        <v>#N/A</v>
      </c>
    </row>
    <row r="593" ht="15.75" customHeight="1">
      <c r="A593" s="53" t="s">
        <v>5655</v>
      </c>
      <c r="B593" s="78"/>
      <c r="C593" s="79"/>
      <c r="D593" s="82"/>
      <c r="E593" s="82"/>
      <c r="F593" s="56" t="str">
        <f t="shared" si="2"/>
        <v>PETUGAS.0592/SPK/SE/PML/3172/2026</v>
      </c>
      <c r="G593" s="80"/>
      <c r="H593" s="56" t="str">
        <f>VLOOKUP(G593,'MITRA (REFERENSI)'!$A:$Z,16,FALSE)</f>
        <v>#N/A</v>
      </c>
      <c r="I593" s="56" t="str">
        <f>VLOOKUP(G593,'MITRA (REFERENSI)'!$A:$Z,25,FALSE)</f>
        <v>#N/A</v>
      </c>
      <c r="J593" s="55" t="str">
        <f>VLOOKUP(G593,'MITRA (REFERENSI)'!$A:$Z,26,FALSE)</f>
        <v>#N/A</v>
      </c>
      <c r="K593" s="55" t="str">
        <f>VLOOKUP(G593,'MITRA (REFERENSI)'!$A:$Z,15,FALSE)</f>
        <v>#N/A</v>
      </c>
      <c r="L593" s="55" t="str">
        <f>VLOOKUP(G593,'MITRA (REFERENSI)'!$A:$Z,15,FALSE)</f>
        <v>#N/A</v>
      </c>
      <c r="M593" s="55" t="str">
        <f>IF(B593=1,'KELAS (REFERENSI)'!M593,IF(B593=2,'KELAS (REFERENSI)'!M608,IF(B593=3,'KELAS (REFERENSI)'!M623,IF(B593=4,'KELAS (REFERENSI)'!M638,""))))</f>
        <v/>
      </c>
      <c r="N593" s="55" t="str">
        <f>IF(B593=1,'KELAS (REFERENSI)'!N593,IF(B593=2,'KELAS (REFERENSI)'!N608,IF(B593=3,'KELAS (REFERENSI)'!N623,IF(B593=4,'KELAS (REFERENSI)'!N638,""))))</f>
        <v/>
      </c>
      <c r="O593" s="55" t="str">
        <f>IF(B593=1,'KELAS (REFERENSI)'!O593,IF(B593=2,'KELAS (REFERENSI)'!O608,IF(B593=3,'KELAS (REFERENSI)'!O623,IF(B593=4,'KELAS (REFERENSI)'!O638,""))))</f>
        <v/>
      </c>
      <c r="P593" s="55" t="str">
        <f>IF(B593=1,'KELAS (REFERENSI)'!P593,IF(B593=2,'KELAS (REFERENSI)'!P608,IF(B593=3,'KELAS (REFERENSI)'!P623,IF(B593=4,'KELAS (REFERENSI)'!P638,""))))</f>
        <v/>
      </c>
      <c r="Q593" s="55" t="str">
        <f t="shared" si="4"/>
        <v>BPS Kota Jakarta Timur</v>
      </c>
      <c r="R593" s="55" t="str">
        <f t="shared" si="56"/>
        <v/>
      </c>
      <c r="S593" s="55" t="str">
        <f t="shared" ref="S593:T593" si="601">S592</f>
        <v>15 Juni sampai dengan 31 Agustus 2026</v>
      </c>
      <c r="T593" s="55" t="str">
        <f t="shared" si="601"/>
        <v>31 Agustus 2026</v>
      </c>
      <c r="U593" s="59" t="str">
        <f>VLOOKUP(G593,'MITRA (REFERENSI)'!$A:$Z,17,FALSE)</f>
        <v>#N/A</v>
      </c>
      <c r="V593" s="59" t="str">
        <f>VLOOKUP(G593,'MITRA (REFERENSI)'!$A:$Z,11,FALSE)</f>
        <v>#N/A</v>
      </c>
      <c r="W593" s="81"/>
      <c r="X593" s="76"/>
      <c r="Y593" s="63"/>
      <c r="Z593" s="62"/>
      <c r="AA593" s="63"/>
      <c r="AB593" s="62"/>
      <c r="AC593" s="62"/>
      <c r="AD593" s="62"/>
      <c r="AE593" s="62"/>
      <c r="AF593" s="62"/>
      <c r="AG593" s="72"/>
      <c r="AH593" s="72"/>
      <c r="AI593" s="72"/>
      <c r="AJ593" s="72"/>
      <c r="AK593" s="59" t="str">
        <f>VLOOKUP(G593,'MITRA (REFERENSI)'!$A:$Z,5,FALSE)</f>
        <v>#N/A</v>
      </c>
      <c r="AL593" s="59" t="str">
        <f>VLOOKUP(G593,'MITRA (REFERENSI)'!$A:$Z,13,FALSE)</f>
        <v>#N/A</v>
      </c>
      <c r="AM593" s="59" t="str">
        <f>VLOOKUP(G593,'MITRA (REFERENSI)'!$A:$Z,14,FALSE)</f>
        <v>#N/A</v>
      </c>
    </row>
    <row r="594" ht="15.75" customHeight="1">
      <c r="A594" s="53" t="s">
        <v>5656</v>
      </c>
      <c r="B594" s="78"/>
      <c r="C594" s="79"/>
      <c r="D594" s="82"/>
      <c r="E594" s="82"/>
      <c r="F594" s="56" t="str">
        <f t="shared" si="2"/>
        <v>PETUGAS.0593/SPK/SE/PML/3172/2026</v>
      </c>
      <c r="G594" s="80"/>
      <c r="H594" s="56" t="str">
        <f>VLOOKUP(G594,'MITRA (REFERENSI)'!$A:$Z,16,FALSE)</f>
        <v>#N/A</v>
      </c>
      <c r="I594" s="56" t="str">
        <f>VLOOKUP(G594,'MITRA (REFERENSI)'!$A:$Z,25,FALSE)</f>
        <v>#N/A</v>
      </c>
      <c r="J594" s="55" t="str">
        <f>VLOOKUP(G594,'MITRA (REFERENSI)'!$A:$Z,26,FALSE)</f>
        <v>#N/A</v>
      </c>
      <c r="K594" s="55" t="str">
        <f>VLOOKUP(G594,'MITRA (REFERENSI)'!$A:$Z,15,FALSE)</f>
        <v>#N/A</v>
      </c>
      <c r="L594" s="55" t="str">
        <f>VLOOKUP(G594,'MITRA (REFERENSI)'!$A:$Z,15,FALSE)</f>
        <v>#N/A</v>
      </c>
      <c r="M594" s="55" t="str">
        <f>IF(B594=1,'KELAS (REFERENSI)'!M594,IF(B594=2,'KELAS (REFERENSI)'!M609,IF(B594=3,'KELAS (REFERENSI)'!M624,IF(B594=4,'KELAS (REFERENSI)'!M639,""))))</f>
        <v/>
      </c>
      <c r="N594" s="55" t="str">
        <f>IF(B594=1,'KELAS (REFERENSI)'!N594,IF(B594=2,'KELAS (REFERENSI)'!N609,IF(B594=3,'KELAS (REFERENSI)'!N624,IF(B594=4,'KELAS (REFERENSI)'!N639,""))))</f>
        <v/>
      </c>
      <c r="O594" s="55" t="str">
        <f>IF(B594=1,'KELAS (REFERENSI)'!O594,IF(B594=2,'KELAS (REFERENSI)'!O609,IF(B594=3,'KELAS (REFERENSI)'!O624,IF(B594=4,'KELAS (REFERENSI)'!O639,""))))</f>
        <v/>
      </c>
      <c r="P594" s="55" t="str">
        <f>IF(B594=1,'KELAS (REFERENSI)'!P594,IF(B594=2,'KELAS (REFERENSI)'!P609,IF(B594=3,'KELAS (REFERENSI)'!P624,IF(B594=4,'KELAS (REFERENSI)'!P639,""))))</f>
        <v/>
      </c>
      <c r="Q594" s="55" t="str">
        <f t="shared" si="4"/>
        <v>BPS Kota Jakarta Timur</v>
      </c>
      <c r="R594" s="55" t="str">
        <f t="shared" si="56"/>
        <v/>
      </c>
      <c r="S594" s="55" t="str">
        <f t="shared" ref="S594:T594" si="602">S593</f>
        <v>15 Juni sampai dengan 31 Agustus 2026</v>
      </c>
      <c r="T594" s="55" t="str">
        <f t="shared" si="602"/>
        <v>31 Agustus 2026</v>
      </c>
      <c r="U594" s="59" t="str">
        <f>VLOOKUP(G594,'MITRA (REFERENSI)'!$A:$Z,17,FALSE)</f>
        <v>#N/A</v>
      </c>
      <c r="V594" s="59" t="str">
        <f>VLOOKUP(G594,'MITRA (REFERENSI)'!$A:$Z,11,FALSE)</f>
        <v>#N/A</v>
      </c>
      <c r="W594" s="81"/>
      <c r="X594" s="76"/>
      <c r="Y594" s="63"/>
      <c r="Z594" s="62"/>
      <c r="AA594" s="63"/>
      <c r="AB594" s="62"/>
      <c r="AC594" s="62"/>
      <c r="AD594" s="62"/>
      <c r="AE594" s="62"/>
      <c r="AF594" s="62"/>
      <c r="AG594" s="72"/>
      <c r="AH594" s="72"/>
      <c r="AI594" s="72"/>
      <c r="AJ594" s="72"/>
      <c r="AK594" s="59" t="str">
        <f>VLOOKUP(G594,'MITRA (REFERENSI)'!$A:$Z,5,FALSE)</f>
        <v>#N/A</v>
      </c>
      <c r="AL594" s="59" t="str">
        <f>VLOOKUP(G594,'MITRA (REFERENSI)'!$A:$Z,13,FALSE)</f>
        <v>#N/A</v>
      </c>
      <c r="AM594" s="59" t="str">
        <f>VLOOKUP(G594,'MITRA (REFERENSI)'!$A:$Z,14,FALSE)</f>
        <v>#N/A</v>
      </c>
    </row>
    <row r="595" ht="15.75" customHeight="1">
      <c r="A595" s="53" t="s">
        <v>5657</v>
      </c>
      <c r="B595" s="78"/>
      <c r="C595" s="79"/>
      <c r="D595" s="82"/>
      <c r="E595" s="82"/>
      <c r="F595" s="56" t="str">
        <f t="shared" si="2"/>
        <v>PETUGAS.0594/SPK/SE/PML/3172/2026</v>
      </c>
      <c r="G595" s="80"/>
      <c r="H595" s="56" t="str">
        <f>VLOOKUP(G595,'MITRA (REFERENSI)'!$A:$Z,16,FALSE)</f>
        <v>#N/A</v>
      </c>
      <c r="I595" s="56" t="str">
        <f>VLOOKUP(G595,'MITRA (REFERENSI)'!$A:$Z,25,FALSE)</f>
        <v>#N/A</v>
      </c>
      <c r="J595" s="55" t="str">
        <f>VLOOKUP(G595,'MITRA (REFERENSI)'!$A:$Z,26,FALSE)</f>
        <v>#N/A</v>
      </c>
      <c r="K595" s="55" t="str">
        <f>VLOOKUP(G595,'MITRA (REFERENSI)'!$A:$Z,15,FALSE)</f>
        <v>#N/A</v>
      </c>
      <c r="L595" s="55" t="str">
        <f>VLOOKUP(G595,'MITRA (REFERENSI)'!$A:$Z,15,FALSE)</f>
        <v>#N/A</v>
      </c>
      <c r="M595" s="55" t="str">
        <f>IF(B595=1,'KELAS (REFERENSI)'!M595,IF(B595=2,'KELAS (REFERENSI)'!M610,IF(B595=3,'KELAS (REFERENSI)'!M625,IF(B595=4,'KELAS (REFERENSI)'!M640,""))))</f>
        <v/>
      </c>
      <c r="N595" s="55" t="str">
        <f>IF(B595=1,'KELAS (REFERENSI)'!N595,IF(B595=2,'KELAS (REFERENSI)'!N610,IF(B595=3,'KELAS (REFERENSI)'!N625,IF(B595=4,'KELAS (REFERENSI)'!N640,""))))</f>
        <v/>
      </c>
      <c r="O595" s="55" t="str">
        <f>IF(B595=1,'KELAS (REFERENSI)'!O595,IF(B595=2,'KELAS (REFERENSI)'!O610,IF(B595=3,'KELAS (REFERENSI)'!O625,IF(B595=4,'KELAS (REFERENSI)'!O640,""))))</f>
        <v/>
      </c>
      <c r="P595" s="55" t="str">
        <f>IF(B595=1,'KELAS (REFERENSI)'!P595,IF(B595=2,'KELAS (REFERENSI)'!P610,IF(B595=3,'KELAS (REFERENSI)'!P625,IF(B595=4,'KELAS (REFERENSI)'!P640,""))))</f>
        <v/>
      </c>
      <c r="Q595" s="55" t="str">
        <f t="shared" si="4"/>
        <v>BPS Kota Jakarta Timur</v>
      </c>
      <c r="R595" s="55" t="str">
        <f t="shared" si="56"/>
        <v/>
      </c>
      <c r="S595" s="55" t="str">
        <f t="shared" ref="S595:T595" si="603">S594</f>
        <v>15 Juni sampai dengan 31 Agustus 2026</v>
      </c>
      <c r="T595" s="55" t="str">
        <f t="shared" si="603"/>
        <v>31 Agustus 2026</v>
      </c>
      <c r="U595" s="59" t="str">
        <f>VLOOKUP(G595,'MITRA (REFERENSI)'!$A:$Z,17,FALSE)</f>
        <v>#N/A</v>
      </c>
      <c r="V595" s="59" t="str">
        <f>VLOOKUP(G595,'MITRA (REFERENSI)'!$A:$Z,11,FALSE)</f>
        <v>#N/A</v>
      </c>
      <c r="W595" s="81"/>
      <c r="X595" s="76"/>
      <c r="Y595" s="63"/>
      <c r="Z595" s="62"/>
      <c r="AA595" s="63"/>
      <c r="AB595" s="62"/>
      <c r="AC595" s="62"/>
      <c r="AD595" s="62"/>
      <c r="AE595" s="62"/>
      <c r="AF595" s="62"/>
      <c r="AG595" s="72"/>
      <c r="AH595" s="72"/>
      <c r="AI595" s="72"/>
      <c r="AJ595" s="72"/>
      <c r="AK595" s="59" t="str">
        <f>VLOOKUP(G595,'MITRA (REFERENSI)'!$A:$Z,5,FALSE)</f>
        <v>#N/A</v>
      </c>
      <c r="AL595" s="59" t="str">
        <f>VLOOKUP(G595,'MITRA (REFERENSI)'!$A:$Z,13,FALSE)</f>
        <v>#N/A</v>
      </c>
      <c r="AM595" s="59" t="str">
        <f>VLOOKUP(G595,'MITRA (REFERENSI)'!$A:$Z,14,FALSE)</f>
        <v>#N/A</v>
      </c>
    </row>
    <row r="596" ht="15.75" customHeight="1">
      <c r="A596" s="53" t="s">
        <v>5658</v>
      </c>
      <c r="B596" s="78"/>
      <c r="C596" s="79"/>
      <c r="D596" s="82"/>
      <c r="E596" s="82"/>
      <c r="F596" s="56" t="str">
        <f t="shared" si="2"/>
        <v>PETUGAS.0595/SPK/SE/PML/3172/2026</v>
      </c>
      <c r="G596" s="80"/>
      <c r="H596" s="56" t="str">
        <f>VLOOKUP(G596,'MITRA (REFERENSI)'!$A:$Z,16,FALSE)</f>
        <v>#N/A</v>
      </c>
      <c r="I596" s="56" t="str">
        <f>VLOOKUP(G596,'MITRA (REFERENSI)'!$A:$Z,25,FALSE)</f>
        <v>#N/A</v>
      </c>
      <c r="J596" s="55" t="str">
        <f>VLOOKUP(G596,'MITRA (REFERENSI)'!$A:$Z,26,FALSE)</f>
        <v>#N/A</v>
      </c>
      <c r="K596" s="55" t="str">
        <f>VLOOKUP(G596,'MITRA (REFERENSI)'!$A:$Z,15,FALSE)</f>
        <v>#N/A</v>
      </c>
      <c r="L596" s="55" t="str">
        <f>VLOOKUP(G596,'MITRA (REFERENSI)'!$A:$Z,15,FALSE)</f>
        <v>#N/A</v>
      </c>
      <c r="M596" s="55" t="str">
        <f>IF(B596=1,'KELAS (REFERENSI)'!M596,IF(B596=2,'KELAS (REFERENSI)'!M611,IF(B596=3,'KELAS (REFERENSI)'!M626,IF(B596=4,'KELAS (REFERENSI)'!M641,""))))</f>
        <v/>
      </c>
      <c r="N596" s="55" t="str">
        <f>IF(B596=1,'KELAS (REFERENSI)'!N596,IF(B596=2,'KELAS (REFERENSI)'!N611,IF(B596=3,'KELAS (REFERENSI)'!N626,IF(B596=4,'KELAS (REFERENSI)'!N641,""))))</f>
        <v/>
      </c>
      <c r="O596" s="55" t="str">
        <f>IF(B596=1,'KELAS (REFERENSI)'!O596,IF(B596=2,'KELAS (REFERENSI)'!O611,IF(B596=3,'KELAS (REFERENSI)'!O626,IF(B596=4,'KELAS (REFERENSI)'!O641,""))))</f>
        <v/>
      </c>
      <c r="P596" s="55" t="str">
        <f>IF(B596=1,'KELAS (REFERENSI)'!P596,IF(B596=2,'KELAS (REFERENSI)'!P611,IF(B596=3,'KELAS (REFERENSI)'!P626,IF(B596=4,'KELAS (REFERENSI)'!P641,""))))</f>
        <v/>
      </c>
      <c r="Q596" s="55" t="str">
        <f t="shared" si="4"/>
        <v>BPS Kota Jakarta Timur</v>
      </c>
      <c r="R596" s="55" t="str">
        <f t="shared" si="56"/>
        <v/>
      </c>
      <c r="S596" s="55" t="str">
        <f t="shared" ref="S596:T596" si="604">S595</f>
        <v>15 Juni sampai dengan 31 Agustus 2026</v>
      </c>
      <c r="T596" s="55" t="str">
        <f t="shared" si="604"/>
        <v>31 Agustus 2026</v>
      </c>
      <c r="U596" s="59" t="str">
        <f>VLOOKUP(G596,'MITRA (REFERENSI)'!$A:$Z,17,FALSE)</f>
        <v>#N/A</v>
      </c>
      <c r="V596" s="59" t="str">
        <f>VLOOKUP(G596,'MITRA (REFERENSI)'!$A:$Z,11,FALSE)</f>
        <v>#N/A</v>
      </c>
      <c r="W596" s="81"/>
      <c r="X596" s="76"/>
      <c r="Y596" s="63"/>
      <c r="Z596" s="62"/>
      <c r="AA596" s="63"/>
      <c r="AB596" s="62"/>
      <c r="AC596" s="62"/>
      <c r="AD596" s="62"/>
      <c r="AE596" s="62"/>
      <c r="AF596" s="62"/>
      <c r="AG596" s="72"/>
      <c r="AH596" s="72"/>
      <c r="AI596" s="72"/>
      <c r="AJ596" s="72"/>
      <c r="AK596" s="59" t="str">
        <f>VLOOKUP(G596,'MITRA (REFERENSI)'!$A:$Z,5,FALSE)</f>
        <v>#N/A</v>
      </c>
      <c r="AL596" s="59" t="str">
        <f>VLOOKUP(G596,'MITRA (REFERENSI)'!$A:$Z,13,FALSE)</f>
        <v>#N/A</v>
      </c>
      <c r="AM596" s="59" t="str">
        <f>VLOOKUP(G596,'MITRA (REFERENSI)'!$A:$Z,14,FALSE)</f>
        <v>#N/A</v>
      </c>
    </row>
    <row r="597" ht="15.75" customHeight="1">
      <c r="A597" s="53" t="s">
        <v>5659</v>
      </c>
      <c r="B597" s="78"/>
      <c r="C597" s="79"/>
      <c r="D597" s="82"/>
      <c r="E597" s="82"/>
      <c r="F597" s="56" t="str">
        <f t="shared" si="2"/>
        <v>PETUGAS.0596/SPK/SE/PML/3172/2026</v>
      </c>
      <c r="G597" s="80"/>
      <c r="H597" s="56" t="str">
        <f>VLOOKUP(G597,'MITRA (REFERENSI)'!$A:$Z,16,FALSE)</f>
        <v>#N/A</v>
      </c>
      <c r="I597" s="56" t="str">
        <f>VLOOKUP(G597,'MITRA (REFERENSI)'!$A:$Z,25,FALSE)</f>
        <v>#N/A</v>
      </c>
      <c r="J597" s="55" t="str">
        <f>VLOOKUP(G597,'MITRA (REFERENSI)'!$A:$Z,26,FALSE)</f>
        <v>#N/A</v>
      </c>
      <c r="K597" s="55" t="str">
        <f>VLOOKUP(G597,'MITRA (REFERENSI)'!$A:$Z,15,FALSE)</f>
        <v>#N/A</v>
      </c>
      <c r="L597" s="55" t="str">
        <f>VLOOKUP(G597,'MITRA (REFERENSI)'!$A:$Z,15,FALSE)</f>
        <v>#N/A</v>
      </c>
      <c r="M597" s="55" t="str">
        <f>IF(B597=1,'KELAS (REFERENSI)'!M597,IF(B597=2,'KELAS (REFERENSI)'!M612,IF(B597=3,'KELAS (REFERENSI)'!M627,IF(B597=4,'KELAS (REFERENSI)'!M642,""))))</f>
        <v/>
      </c>
      <c r="N597" s="55" t="str">
        <f>IF(B597=1,'KELAS (REFERENSI)'!N597,IF(B597=2,'KELAS (REFERENSI)'!N612,IF(B597=3,'KELAS (REFERENSI)'!N627,IF(B597=4,'KELAS (REFERENSI)'!N642,""))))</f>
        <v/>
      </c>
      <c r="O597" s="55" t="str">
        <f>IF(B597=1,'KELAS (REFERENSI)'!O597,IF(B597=2,'KELAS (REFERENSI)'!O612,IF(B597=3,'KELAS (REFERENSI)'!O627,IF(B597=4,'KELAS (REFERENSI)'!O642,""))))</f>
        <v/>
      </c>
      <c r="P597" s="55" t="str">
        <f>IF(B597=1,'KELAS (REFERENSI)'!P597,IF(B597=2,'KELAS (REFERENSI)'!P612,IF(B597=3,'KELAS (REFERENSI)'!P627,IF(B597=4,'KELAS (REFERENSI)'!P642,""))))</f>
        <v/>
      </c>
      <c r="Q597" s="55" t="str">
        <f t="shared" si="4"/>
        <v>BPS Kota Jakarta Timur</v>
      </c>
      <c r="R597" s="55" t="str">
        <f t="shared" si="56"/>
        <v/>
      </c>
      <c r="S597" s="55" t="str">
        <f t="shared" ref="S597:T597" si="605">S596</f>
        <v>15 Juni sampai dengan 31 Agustus 2026</v>
      </c>
      <c r="T597" s="55" t="str">
        <f t="shared" si="605"/>
        <v>31 Agustus 2026</v>
      </c>
      <c r="U597" s="59" t="str">
        <f>VLOOKUP(G597,'MITRA (REFERENSI)'!$A:$Z,17,FALSE)</f>
        <v>#N/A</v>
      </c>
      <c r="V597" s="59" t="str">
        <f>VLOOKUP(G597,'MITRA (REFERENSI)'!$A:$Z,11,FALSE)</f>
        <v>#N/A</v>
      </c>
      <c r="W597" s="81"/>
      <c r="X597" s="76"/>
      <c r="Y597" s="63"/>
      <c r="Z597" s="62"/>
      <c r="AA597" s="63"/>
      <c r="AB597" s="62"/>
      <c r="AC597" s="62"/>
      <c r="AD597" s="62"/>
      <c r="AE597" s="62"/>
      <c r="AF597" s="62"/>
      <c r="AG597" s="72"/>
      <c r="AH597" s="72"/>
      <c r="AI597" s="72"/>
      <c r="AJ597" s="72"/>
      <c r="AK597" s="59" t="str">
        <f>VLOOKUP(G597,'MITRA (REFERENSI)'!$A:$Z,5,FALSE)</f>
        <v>#N/A</v>
      </c>
      <c r="AL597" s="59" t="str">
        <f>VLOOKUP(G597,'MITRA (REFERENSI)'!$A:$Z,13,FALSE)</f>
        <v>#N/A</v>
      </c>
      <c r="AM597" s="59" t="str">
        <f>VLOOKUP(G597,'MITRA (REFERENSI)'!$A:$Z,14,FALSE)</f>
        <v>#N/A</v>
      </c>
    </row>
    <row r="598" ht="15.75" customHeight="1">
      <c r="A598" s="53" t="s">
        <v>5660</v>
      </c>
      <c r="B598" s="78"/>
      <c r="C598" s="79"/>
      <c r="D598" s="82"/>
      <c r="E598" s="82"/>
      <c r="F598" s="56" t="str">
        <f t="shared" si="2"/>
        <v>PETUGAS.0597/SPK/SE/PML/3172/2026</v>
      </c>
      <c r="G598" s="80"/>
      <c r="H598" s="56" t="str">
        <f>VLOOKUP(G598,'MITRA (REFERENSI)'!$A:$Z,16,FALSE)</f>
        <v>#N/A</v>
      </c>
      <c r="I598" s="56" t="str">
        <f>VLOOKUP(G598,'MITRA (REFERENSI)'!$A:$Z,25,FALSE)</f>
        <v>#N/A</v>
      </c>
      <c r="J598" s="55" t="str">
        <f>VLOOKUP(G598,'MITRA (REFERENSI)'!$A:$Z,26,FALSE)</f>
        <v>#N/A</v>
      </c>
      <c r="K598" s="55" t="str">
        <f>VLOOKUP(G598,'MITRA (REFERENSI)'!$A:$Z,15,FALSE)</f>
        <v>#N/A</v>
      </c>
      <c r="L598" s="55" t="str">
        <f>VLOOKUP(G598,'MITRA (REFERENSI)'!$A:$Z,15,FALSE)</f>
        <v>#N/A</v>
      </c>
      <c r="M598" s="55" t="str">
        <f>IF(B598=1,'KELAS (REFERENSI)'!M598,IF(B598=2,'KELAS (REFERENSI)'!M613,IF(B598=3,'KELAS (REFERENSI)'!M628,IF(B598=4,'KELAS (REFERENSI)'!M643,""))))</f>
        <v/>
      </c>
      <c r="N598" s="55" t="str">
        <f>IF(B598=1,'KELAS (REFERENSI)'!N598,IF(B598=2,'KELAS (REFERENSI)'!N613,IF(B598=3,'KELAS (REFERENSI)'!N628,IF(B598=4,'KELAS (REFERENSI)'!N643,""))))</f>
        <v/>
      </c>
      <c r="O598" s="55" t="str">
        <f>IF(B598=1,'KELAS (REFERENSI)'!O598,IF(B598=2,'KELAS (REFERENSI)'!O613,IF(B598=3,'KELAS (REFERENSI)'!O628,IF(B598=4,'KELAS (REFERENSI)'!O643,""))))</f>
        <v/>
      </c>
      <c r="P598" s="55" t="str">
        <f>IF(B598=1,'KELAS (REFERENSI)'!P598,IF(B598=2,'KELAS (REFERENSI)'!P613,IF(B598=3,'KELAS (REFERENSI)'!P628,IF(B598=4,'KELAS (REFERENSI)'!P643,""))))</f>
        <v/>
      </c>
      <c r="Q598" s="55" t="str">
        <f t="shared" si="4"/>
        <v>BPS Kota Jakarta Timur</v>
      </c>
      <c r="R598" s="55" t="str">
        <f t="shared" si="56"/>
        <v/>
      </c>
      <c r="S598" s="55" t="str">
        <f t="shared" ref="S598:T598" si="606">S597</f>
        <v>15 Juni sampai dengan 31 Agustus 2026</v>
      </c>
      <c r="T598" s="55" t="str">
        <f t="shared" si="606"/>
        <v>31 Agustus 2026</v>
      </c>
      <c r="U598" s="59" t="str">
        <f>VLOOKUP(G598,'MITRA (REFERENSI)'!$A:$Z,17,FALSE)</f>
        <v>#N/A</v>
      </c>
      <c r="V598" s="59" t="str">
        <f>VLOOKUP(G598,'MITRA (REFERENSI)'!$A:$Z,11,FALSE)</f>
        <v>#N/A</v>
      </c>
      <c r="W598" s="81"/>
      <c r="X598" s="76"/>
      <c r="Y598" s="63"/>
      <c r="Z598" s="62"/>
      <c r="AA598" s="63"/>
      <c r="AB598" s="62"/>
      <c r="AC598" s="62"/>
      <c r="AD598" s="62"/>
      <c r="AE598" s="62"/>
      <c r="AF598" s="62"/>
      <c r="AG598" s="72"/>
      <c r="AH598" s="72"/>
      <c r="AI598" s="72"/>
      <c r="AJ598" s="72"/>
      <c r="AK598" s="59" t="str">
        <f>VLOOKUP(G598,'MITRA (REFERENSI)'!$A:$Z,5,FALSE)</f>
        <v>#N/A</v>
      </c>
      <c r="AL598" s="59" t="str">
        <f>VLOOKUP(G598,'MITRA (REFERENSI)'!$A:$Z,13,FALSE)</f>
        <v>#N/A</v>
      </c>
      <c r="AM598" s="59" t="str">
        <f>VLOOKUP(G598,'MITRA (REFERENSI)'!$A:$Z,14,FALSE)</f>
        <v>#N/A</v>
      </c>
    </row>
    <row r="599" ht="15.75" customHeight="1">
      <c r="A599" s="53" t="s">
        <v>5661</v>
      </c>
      <c r="B599" s="78"/>
      <c r="C599" s="79"/>
      <c r="D599" s="82"/>
      <c r="E599" s="82"/>
      <c r="F599" s="56" t="str">
        <f t="shared" si="2"/>
        <v>PETUGAS.0598/SPK/SE/PML/3172/2026</v>
      </c>
      <c r="G599" s="80"/>
      <c r="H599" s="56" t="str">
        <f>VLOOKUP(G599,'MITRA (REFERENSI)'!$A:$Z,16,FALSE)</f>
        <v>#N/A</v>
      </c>
      <c r="I599" s="56" t="str">
        <f>VLOOKUP(G599,'MITRA (REFERENSI)'!$A:$Z,25,FALSE)</f>
        <v>#N/A</v>
      </c>
      <c r="J599" s="55" t="str">
        <f>VLOOKUP(G599,'MITRA (REFERENSI)'!$A:$Z,26,FALSE)</f>
        <v>#N/A</v>
      </c>
      <c r="K599" s="55" t="str">
        <f>VLOOKUP(G599,'MITRA (REFERENSI)'!$A:$Z,15,FALSE)</f>
        <v>#N/A</v>
      </c>
      <c r="L599" s="55" t="str">
        <f>VLOOKUP(G599,'MITRA (REFERENSI)'!$A:$Z,15,FALSE)</f>
        <v>#N/A</v>
      </c>
      <c r="M599" s="55" t="str">
        <f>IF(B599=1,'KELAS (REFERENSI)'!M599,IF(B599=2,'KELAS (REFERENSI)'!M614,IF(B599=3,'KELAS (REFERENSI)'!M629,IF(B599=4,'KELAS (REFERENSI)'!M644,""))))</f>
        <v/>
      </c>
      <c r="N599" s="55" t="str">
        <f>IF(B599=1,'KELAS (REFERENSI)'!N599,IF(B599=2,'KELAS (REFERENSI)'!N614,IF(B599=3,'KELAS (REFERENSI)'!N629,IF(B599=4,'KELAS (REFERENSI)'!N644,""))))</f>
        <v/>
      </c>
      <c r="O599" s="55" t="str">
        <f>IF(B599=1,'KELAS (REFERENSI)'!O599,IF(B599=2,'KELAS (REFERENSI)'!O614,IF(B599=3,'KELAS (REFERENSI)'!O629,IF(B599=4,'KELAS (REFERENSI)'!O644,""))))</f>
        <v/>
      </c>
      <c r="P599" s="55" t="str">
        <f>IF(B599=1,'KELAS (REFERENSI)'!P599,IF(B599=2,'KELAS (REFERENSI)'!P614,IF(B599=3,'KELAS (REFERENSI)'!P629,IF(B599=4,'KELAS (REFERENSI)'!P644,""))))</f>
        <v/>
      </c>
      <c r="Q599" s="55" t="str">
        <f t="shared" si="4"/>
        <v>BPS Kota Jakarta Timur</v>
      </c>
      <c r="R599" s="55" t="str">
        <f t="shared" si="56"/>
        <v/>
      </c>
      <c r="S599" s="55" t="str">
        <f t="shared" ref="S599:T599" si="607">S598</f>
        <v>15 Juni sampai dengan 31 Agustus 2026</v>
      </c>
      <c r="T599" s="55" t="str">
        <f t="shared" si="607"/>
        <v>31 Agustus 2026</v>
      </c>
      <c r="U599" s="59" t="str">
        <f>VLOOKUP(G599,'MITRA (REFERENSI)'!$A:$Z,17,FALSE)</f>
        <v>#N/A</v>
      </c>
      <c r="V599" s="59" t="str">
        <f>VLOOKUP(G599,'MITRA (REFERENSI)'!$A:$Z,11,FALSE)</f>
        <v>#N/A</v>
      </c>
      <c r="W599" s="81"/>
      <c r="X599" s="76"/>
      <c r="Y599" s="63"/>
      <c r="Z599" s="62"/>
      <c r="AA599" s="63"/>
      <c r="AB599" s="62"/>
      <c r="AC599" s="62"/>
      <c r="AD599" s="62"/>
      <c r="AE599" s="62"/>
      <c r="AF599" s="62"/>
      <c r="AG599" s="72"/>
      <c r="AH599" s="72"/>
      <c r="AI599" s="72"/>
      <c r="AJ599" s="72"/>
      <c r="AK599" s="59" t="str">
        <f>VLOOKUP(G599,'MITRA (REFERENSI)'!$A:$Z,5,FALSE)</f>
        <v>#N/A</v>
      </c>
      <c r="AL599" s="59" t="str">
        <f>VLOOKUP(G599,'MITRA (REFERENSI)'!$A:$Z,13,FALSE)</f>
        <v>#N/A</v>
      </c>
      <c r="AM599" s="59" t="str">
        <f>VLOOKUP(G599,'MITRA (REFERENSI)'!$A:$Z,14,FALSE)</f>
        <v>#N/A</v>
      </c>
    </row>
    <row r="600" ht="15.75" customHeight="1">
      <c r="A600" s="53" t="s">
        <v>5662</v>
      </c>
      <c r="B600" s="78"/>
      <c r="C600" s="79"/>
      <c r="D600" s="82"/>
      <c r="E600" s="82"/>
      <c r="F600" s="56" t="str">
        <f t="shared" si="2"/>
        <v>PETUGAS.0599/SPK/SE/PML/3172/2026</v>
      </c>
      <c r="G600" s="80"/>
      <c r="H600" s="56" t="str">
        <f>VLOOKUP(G600,'MITRA (REFERENSI)'!$A:$Z,16,FALSE)</f>
        <v>#N/A</v>
      </c>
      <c r="I600" s="56" t="str">
        <f>VLOOKUP(G600,'MITRA (REFERENSI)'!$A:$Z,25,FALSE)</f>
        <v>#N/A</v>
      </c>
      <c r="J600" s="55" t="str">
        <f>VLOOKUP(G600,'MITRA (REFERENSI)'!$A:$Z,26,FALSE)</f>
        <v>#N/A</v>
      </c>
      <c r="K600" s="55" t="str">
        <f>VLOOKUP(G600,'MITRA (REFERENSI)'!$A:$Z,15,FALSE)</f>
        <v>#N/A</v>
      </c>
      <c r="L600" s="55" t="str">
        <f>VLOOKUP(G600,'MITRA (REFERENSI)'!$A:$Z,15,FALSE)</f>
        <v>#N/A</v>
      </c>
      <c r="M600" s="55" t="str">
        <f>IF(B600=1,'KELAS (REFERENSI)'!M600,IF(B600=2,'KELAS (REFERENSI)'!M615,IF(B600=3,'KELAS (REFERENSI)'!M630,IF(B600=4,'KELAS (REFERENSI)'!M645,""))))</f>
        <v/>
      </c>
      <c r="N600" s="55" t="str">
        <f>IF(B600=1,'KELAS (REFERENSI)'!N600,IF(B600=2,'KELAS (REFERENSI)'!N615,IF(B600=3,'KELAS (REFERENSI)'!N630,IF(B600=4,'KELAS (REFERENSI)'!N645,""))))</f>
        <v/>
      </c>
      <c r="O600" s="55" t="str">
        <f>IF(B600=1,'KELAS (REFERENSI)'!O600,IF(B600=2,'KELAS (REFERENSI)'!O615,IF(B600=3,'KELAS (REFERENSI)'!O630,IF(B600=4,'KELAS (REFERENSI)'!O645,""))))</f>
        <v/>
      </c>
      <c r="P600" s="55" t="str">
        <f>IF(B600=1,'KELAS (REFERENSI)'!P600,IF(B600=2,'KELAS (REFERENSI)'!P615,IF(B600=3,'KELAS (REFERENSI)'!P630,IF(B600=4,'KELAS (REFERENSI)'!P645,""))))</f>
        <v/>
      </c>
      <c r="Q600" s="55" t="str">
        <f t="shared" si="4"/>
        <v>BPS Kota Jakarta Timur</v>
      </c>
      <c r="R600" s="55" t="str">
        <f t="shared" si="56"/>
        <v/>
      </c>
      <c r="S600" s="55" t="str">
        <f t="shared" ref="S600:T600" si="608">S599</f>
        <v>15 Juni sampai dengan 31 Agustus 2026</v>
      </c>
      <c r="T600" s="55" t="str">
        <f t="shared" si="608"/>
        <v>31 Agustus 2026</v>
      </c>
      <c r="U600" s="59" t="str">
        <f>VLOOKUP(G600,'MITRA (REFERENSI)'!$A:$Z,17,FALSE)</f>
        <v>#N/A</v>
      </c>
      <c r="V600" s="59" t="str">
        <f>VLOOKUP(G600,'MITRA (REFERENSI)'!$A:$Z,11,FALSE)</f>
        <v>#N/A</v>
      </c>
      <c r="W600" s="81"/>
      <c r="X600" s="76"/>
      <c r="Y600" s="63"/>
      <c r="Z600" s="62"/>
      <c r="AA600" s="63"/>
      <c r="AB600" s="62"/>
      <c r="AC600" s="62"/>
      <c r="AD600" s="62"/>
      <c r="AE600" s="62"/>
      <c r="AF600" s="62"/>
      <c r="AG600" s="72"/>
      <c r="AH600" s="72"/>
      <c r="AI600" s="72"/>
      <c r="AJ600" s="72"/>
      <c r="AK600" s="59" t="str">
        <f>VLOOKUP(G600,'MITRA (REFERENSI)'!$A:$Z,5,FALSE)</f>
        <v>#N/A</v>
      </c>
      <c r="AL600" s="59" t="str">
        <f>VLOOKUP(G600,'MITRA (REFERENSI)'!$A:$Z,13,FALSE)</f>
        <v>#N/A</v>
      </c>
      <c r="AM600" s="59" t="str">
        <f>VLOOKUP(G600,'MITRA (REFERENSI)'!$A:$Z,14,FALSE)</f>
        <v>#N/A</v>
      </c>
    </row>
    <row r="601" ht="15.75" customHeight="1">
      <c r="A601" s="53" t="s">
        <v>5663</v>
      </c>
      <c r="B601" s="78"/>
      <c r="C601" s="79"/>
      <c r="D601" s="82"/>
      <c r="E601" s="82"/>
      <c r="F601" s="56" t="str">
        <f t="shared" si="2"/>
        <v>PETUGAS.0600/SPK/SE/PML/3172/2026</v>
      </c>
      <c r="G601" s="80"/>
      <c r="H601" s="56" t="str">
        <f>VLOOKUP(G601,'MITRA (REFERENSI)'!$A:$Z,16,FALSE)</f>
        <v>#N/A</v>
      </c>
      <c r="I601" s="56" t="str">
        <f>VLOOKUP(G601,'MITRA (REFERENSI)'!$A:$Z,25,FALSE)</f>
        <v>#N/A</v>
      </c>
      <c r="J601" s="55" t="str">
        <f>VLOOKUP(G601,'MITRA (REFERENSI)'!$A:$Z,26,FALSE)</f>
        <v>#N/A</v>
      </c>
      <c r="K601" s="55" t="str">
        <f>VLOOKUP(G601,'MITRA (REFERENSI)'!$A:$Z,15,FALSE)</f>
        <v>#N/A</v>
      </c>
      <c r="L601" s="55" t="str">
        <f>VLOOKUP(G601,'MITRA (REFERENSI)'!$A:$Z,15,FALSE)</f>
        <v>#N/A</v>
      </c>
      <c r="M601" s="55" t="str">
        <f>IF(B601=1,'KELAS (REFERENSI)'!M601,IF(B601=2,'KELAS (REFERENSI)'!M616,IF(B601=3,'KELAS (REFERENSI)'!M631,IF(B601=4,'KELAS (REFERENSI)'!M646,""))))</f>
        <v/>
      </c>
      <c r="N601" s="55" t="str">
        <f>IF(B601=1,'KELAS (REFERENSI)'!N601,IF(B601=2,'KELAS (REFERENSI)'!N616,IF(B601=3,'KELAS (REFERENSI)'!N631,IF(B601=4,'KELAS (REFERENSI)'!N646,""))))</f>
        <v/>
      </c>
      <c r="O601" s="55" t="str">
        <f>IF(B601=1,'KELAS (REFERENSI)'!O601,IF(B601=2,'KELAS (REFERENSI)'!O616,IF(B601=3,'KELAS (REFERENSI)'!O631,IF(B601=4,'KELAS (REFERENSI)'!O646,""))))</f>
        <v/>
      </c>
      <c r="P601" s="55" t="str">
        <f>IF(B601=1,'KELAS (REFERENSI)'!P601,IF(B601=2,'KELAS (REFERENSI)'!P616,IF(B601=3,'KELAS (REFERENSI)'!P631,IF(B601=4,'KELAS (REFERENSI)'!P646,""))))</f>
        <v/>
      </c>
      <c r="Q601" s="55" t="str">
        <f t="shared" si="4"/>
        <v>BPS Kota Jakarta Timur</v>
      </c>
      <c r="R601" s="55" t="str">
        <f t="shared" si="56"/>
        <v/>
      </c>
      <c r="S601" s="55" t="str">
        <f t="shared" ref="S601:T601" si="609">S600</f>
        <v>15 Juni sampai dengan 31 Agustus 2026</v>
      </c>
      <c r="T601" s="55" t="str">
        <f t="shared" si="609"/>
        <v>31 Agustus 2026</v>
      </c>
      <c r="U601" s="59" t="str">
        <f>VLOOKUP(G601,'MITRA (REFERENSI)'!$A:$Z,17,FALSE)</f>
        <v>#N/A</v>
      </c>
      <c r="V601" s="59" t="str">
        <f>VLOOKUP(G601,'MITRA (REFERENSI)'!$A:$Z,11,FALSE)</f>
        <v>#N/A</v>
      </c>
      <c r="W601" s="81"/>
      <c r="X601" s="76"/>
      <c r="Y601" s="63"/>
      <c r="Z601" s="62"/>
      <c r="AA601" s="63"/>
      <c r="AB601" s="62"/>
      <c r="AC601" s="62"/>
      <c r="AD601" s="62"/>
      <c r="AE601" s="62"/>
      <c r="AF601" s="62"/>
      <c r="AG601" s="72"/>
      <c r="AH601" s="72"/>
      <c r="AI601" s="72"/>
      <c r="AJ601" s="72"/>
      <c r="AK601" s="59" t="str">
        <f>VLOOKUP(G601,'MITRA (REFERENSI)'!$A:$Z,5,FALSE)</f>
        <v>#N/A</v>
      </c>
      <c r="AL601" s="59" t="str">
        <f>VLOOKUP(G601,'MITRA (REFERENSI)'!$A:$Z,13,FALSE)</f>
        <v>#N/A</v>
      </c>
      <c r="AM601" s="59" t="str">
        <f>VLOOKUP(G601,'MITRA (REFERENSI)'!$A:$Z,14,FALSE)</f>
        <v>#N/A</v>
      </c>
    </row>
    <row r="602" ht="15.75" customHeight="1">
      <c r="A602" s="53" t="s">
        <v>5664</v>
      </c>
      <c r="B602" s="78"/>
      <c r="C602" s="79"/>
      <c r="D602" s="82"/>
      <c r="E602" s="82"/>
      <c r="F602" s="56" t="str">
        <f t="shared" si="2"/>
        <v>PETUGAS.0601/SPK/SE/PML/3172/2026</v>
      </c>
      <c r="G602" s="80"/>
      <c r="H602" s="56" t="str">
        <f>VLOOKUP(G602,'MITRA (REFERENSI)'!$A:$Z,16,FALSE)</f>
        <v>#N/A</v>
      </c>
      <c r="I602" s="56" t="str">
        <f>VLOOKUP(G602,'MITRA (REFERENSI)'!$A:$Z,25,FALSE)</f>
        <v>#N/A</v>
      </c>
      <c r="J602" s="55" t="str">
        <f>VLOOKUP(G602,'MITRA (REFERENSI)'!$A:$Z,26,FALSE)</f>
        <v>#N/A</v>
      </c>
      <c r="K602" s="55" t="str">
        <f>VLOOKUP(G602,'MITRA (REFERENSI)'!$A:$Z,15,FALSE)</f>
        <v>#N/A</v>
      </c>
      <c r="L602" s="55" t="str">
        <f>VLOOKUP(G602,'MITRA (REFERENSI)'!$A:$Z,15,FALSE)</f>
        <v>#N/A</v>
      </c>
      <c r="M602" s="55" t="str">
        <f>IF(B602=1,'KELAS (REFERENSI)'!M602,IF(B602=2,'KELAS (REFERENSI)'!M617,IF(B602=3,'KELAS (REFERENSI)'!M632,IF(B602=4,'KELAS (REFERENSI)'!M647,""))))</f>
        <v/>
      </c>
      <c r="N602" s="55" t="str">
        <f>IF(B602=1,'KELAS (REFERENSI)'!N602,IF(B602=2,'KELAS (REFERENSI)'!N617,IF(B602=3,'KELAS (REFERENSI)'!N632,IF(B602=4,'KELAS (REFERENSI)'!N647,""))))</f>
        <v/>
      </c>
      <c r="O602" s="55" t="str">
        <f>IF(B602=1,'KELAS (REFERENSI)'!O602,IF(B602=2,'KELAS (REFERENSI)'!O617,IF(B602=3,'KELAS (REFERENSI)'!O632,IF(B602=4,'KELAS (REFERENSI)'!O647,""))))</f>
        <v/>
      </c>
      <c r="P602" s="55" t="str">
        <f>IF(B602=1,'KELAS (REFERENSI)'!P602,IF(B602=2,'KELAS (REFERENSI)'!P617,IF(B602=3,'KELAS (REFERENSI)'!P632,IF(B602=4,'KELAS (REFERENSI)'!P647,""))))</f>
        <v/>
      </c>
      <c r="Q602" s="55" t="str">
        <f t="shared" si="4"/>
        <v>BPS Kota Jakarta Timur</v>
      </c>
      <c r="R602" s="55" t="str">
        <f t="shared" si="56"/>
        <v/>
      </c>
      <c r="S602" s="55" t="str">
        <f t="shared" ref="S602:T602" si="610">S601</f>
        <v>15 Juni sampai dengan 31 Agustus 2026</v>
      </c>
      <c r="T602" s="55" t="str">
        <f t="shared" si="610"/>
        <v>31 Agustus 2026</v>
      </c>
      <c r="U602" s="59" t="str">
        <f>VLOOKUP(G602,'MITRA (REFERENSI)'!$A:$Z,17,FALSE)</f>
        <v>#N/A</v>
      </c>
      <c r="V602" s="59" t="str">
        <f>VLOOKUP(G602,'MITRA (REFERENSI)'!$A:$Z,11,FALSE)</f>
        <v>#N/A</v>
      </c>
      <c r="W602" s="81"/>
      <c r="X602" s="76"/>
      <c r="Y602" s="63"/>
      <c r="Z602" s="62"/>
      <c r="AA602" s="63"/>
      <c r="AB602" s="62"/>
      <c r="AC602" s="62"/>
      <c r="AD602" s="62"/>
      <c r="AE602" s="62"/>
      <c r="AF602" s="62"/>
      <c r="AG602" s="72"/>
      <c r="AH602" s="72"/>
      <c r="AI602" s="72"/>
      <c r="AJ602" s="72"/>
      <c r="AK602" s="59" t="str">
        <f>VLOOKUP(G602,'MITRA (REFERENSI)'!$A:$Z,5,FALSE)</f>
        <v>#N/A</v>
      </c>
      <c r="AL602" s="59" t="str">
        <f>VLOOKUP(G602,'MITRA (REFERENSI)'!$A:$Z,13,FALSE)</f>
        <v>#N/A</v>
      </c>
      <c r="AM602" s="59" t="str">
        <f>VLOOKUP(G602,'MITRA (REFERENSI)'!$A:$Z,14,FALSE)</f>
        <v>#N/A</v>
      </c>
    </row>
    <row r="603" ht="15.75" customHeight="1">
      <c r="A603" s="53" t="s">
        <v>5665</v>
      </c>
      <c r="B603" s="78"/>
      <c r="C603" s="79"/>
      <c r="D603" s="82"/>
      <c r="E603" s="82"/>
      <c r="F603" s="56" t="str">
        <f t="shared" si="2"/>
        <v>PETUGAS.0602/SPK/SE/PML/3172/2026</v>
      </c>
      <c r="G603" s="80"/>
      <c r="H603" s="56" t="str">
        <f>VLOOKUP(G603,'MITRA (REFERENSI)'!$A:$Z,16,FALSE)</f>
        <v>#N/A</v>
      </c>
      <c r="I603" s="56" t="str">
        <f>VLOOKUP(G603,'MITRA (REFERENSI)'!$A:$Z,25,FALSE)</f>
        <v>#N/A</v>
      </c>
      <c r="J603" s="55" t="str">
        <f>VLOOKUP(G603,'MITRA (REFERENSI)'!$A:$Z,26,FALSE)</f>
        <v>#N/A</v>
      </c>
      <c r="K603" s="55" t="str">
        <f>VLOOKUP(G603,'MITRA (REFERENSI)'!$A:$Z,15,FALSE)</f>
        <v>#N/A</v>
      </c>
      <c r="L603" s="55" t="str">
        <f>VLOOKUP(G603,'MITRA (REFERENSI)'!$A:$Z,15,FALSE)</f>
        <v>#N/A</v>
      </c>
      <c r="M603" s="55" t="str">
        <f>IF(B603=1,'KELAS (REFERENSI)'!M603,IF(B603=2,'KELAS (REFERENSI)'!M618,IF(B603=3,'KELAS (REFERENSI)'!M633,IF(B603=4,'KELAS (REFERENSI)'!M648,""))))</f>
        <v/>
      </c>
      <c r="N603" s="55" t="str">
        <f>IF(B603=1,'KELAS (REFERENSI)'!N603,IF(B603=2,'KELAS (REFERENSI)'!N618,IF(B603=3,'KELAS (REFERENSI)'!N633,IF(B603=4,'KELAS (REFERENSI)'!N648,""))))</f>
        <v/>
      </c>
      <c r="O603" s="55" t="str">
        <f>IF(B603=1,'KELAS (REFERENSI)'!O603,IF(B603=2,'KELAS (REFERENSI)'!O618,IF(B603=3,'KELAS (REFERENSI)'!O633,IF(B603=4,'KELAS (REFERENSI)'!O648,""))))</f>
        <v/>
      </c>
      <c r="P603" s="55" t="str">
        <f>IF(B603=1,'KELAS (REFERENSI)'!P603,IF(B603=2,'KELAS (REFERENSI)'!P618,IF(B603=3,'KELAS (REFERENSI)'!P633,IF(B603=4,'KELAS (REFERENSI)'!P648,""))))</f>
        <v/>
      </c>
      <c r="Q603" s="55" t="str">
        <f t="shared" si="4"/>
        <v>BPS Kota Jakarta Timur</v>
      </c>
      <c r="R603" s="55" t="str">
        <f t="shared" si="56"/>
        <v/>
      </c>
      <c r="S603" s="55" t="str">
        <f t="shared" ref="S603:T603" si="611">S602</f>
        <v>15 Juni sampai dengan 31 Agustus 2026</v>
      </c>
      <c r="T603" s="55" t="str">
        <f t="shared" si="611"/>
        <v>31 Agustus 2026</v>
      </c>
      <c r="U603" s="59" t="str">
        <f>VLOOKUP(G603,'MITRA (REFERENSI)'!$A:$Z,17,FALSE)</f>
        <v>#N/A</v>
      </c>
      <c r="V603" s="59" t="str">
        <f>VLOOKUP(G603,'MITRA (REFERENSI)'!$A:$Z,11,FALSE)</f>
        <v>#N/A</v>
      </c>
      <c r="W603" s="81"/>
      <c r="X603" s="76"/>
      <c r="Y603" s="63"/>
      <c r="Z603" s="62"/>
      <c r="AA603" s="63"/>
      <c r="AB603" s="62"/>
      <c r="AC603" s="62"/>
      <c r="AD603" s="62"/>
      <c r="AE603" s="62"/>
      <c r="AF603" s="62"/>
      <c r="AG603" s="72"/>
      <c r="AH603" s="72"/>
      <c r="AI603" s="72"/>
      <c r="AJ603" s="72"/>
      <c r="AK603" s="59" t="str">
        <f>VLOOKUP(G603,'MITRA (REFERENSI)'!$A:$Z,5,FALSE)</f>
        <v>#N/A</v>
      </c>
      <c r="AL603" s="59" t="str">
        <f>VLOOKUP(G603,'MITRA (REFERENSI)'!$A:$Z,13,FALSE)</f>
        <v>#N/A</v>
      </c>
      <c r="AM603" s="59" t="str">
        <f>VLOOKUP(G603,'MITRA (REFERENSI)'!$A:$Z,14,FALSE)</f>
        <v>#N/A</v>
      </c>
    </row>
    <row r="604" ht="15.75" customHeight="1">
      <c r="A604" s="53" t="s">
        <v>5666</v>
      </c>
      <c r="B604" s="78"/>
      <c r="C604" s="79"/>
      <c r="D604" s="82"/>
      <c r="E604" s="82"/>
      <c r="F604" s="56" t="str">
        <f t="shared" si="2"/>
        <v>PETUGAS.0603/SPK/SE/PML/3172/2026</v>
      </c>
      <c r="G604" s="80"/>
      <c r="H604" s="56" t="str">
        <f>VLOOKUP(G604,'MITRA (REFERENSI)'!$A:$Z,16,FALSE)</f>
        <v>#N/A</v>
      </c>
      <c r="I604" s="56" t="str">
        <f>VLOOKUP(G604,'MITRA (REFERENSI)'!$A:$Z,25,FALSE)</f>
        <v>#N/A</v>
      </c>
      <c r="J604" s="55" t="str">
        <f>VLOOKUP(G604,'MITRA (REFERENSI)'!$A:$Z,26,FALSE)</f>
        <v>#N/A</v>
      </c>
      <c r="K604" s="55" t="str">
        <f>VLOOKUP(G604,'MITRA (REFERENSI)'!$A:$Z,15,FALSE)</f>
        <v>#N/A</v>
      </c>
      <c r="L604" s="55" t="str">
        <f>VLOOKUP(G604,'MITRA (REFERENSI)'!$A:$Z,15,FALSE)</f>
        <v>#N/A</v>
      </c>
      <c r="M604" s="55" t="str">
        <f>IF(B604=1,'KELAS (REFERENSI)'!M604,IF(B604=2,'KELAS (REFERENSI)'!M619,IF(B604=3,'KELAS (REFERENSI)'!M634,IF(B604=4,'KELAS (REFERENSI)'!M649,""))))</f>
        <v/>
      </c>
      <c r="N604" s="55" t="str">
        <f>IF(B604=1,'KELAS (REFERENSI)'!N604,IF(B604=2,'KELAS (REFERENSI)'!N619,IF(B604=3,'KELAS (REFERENSI)'!N634,IF(B604=4,'KELAS (REFERENSI)'!N649,""))))</f>
        <v/>
      </c>
      <c r="O604" s="55" t="str">
        <f>IF(B604=1,'KELAS (REFERENSI)'!O604,IF(B604=2,'KELAS (REFERENSI)'!O619,IF(B604=3,'KELAS (REFERENSI)'!O634,IF(B604=4,'KELAS (REFERENSI)'!O649,""))))</f>
        <v/>
      </c>
      <c r="P604" s="55" t="str">
        <f>IF(B604=1,'KELAS (REFERENSI)'!P604,IF(B604=2,'KELAS (REFERENSI)'!P619,IF(B604=3,'KELAS (REFERENSI)'!P634,IF(B604=4,'KELAS (REFERENSI)'!P649,""))))</f>
        <v/>
      </c>
      <c r="Q604" s="55" t="str">
        <f t="shared" si="4"/>
        <v>BPS Kota Jakarta Timur</v>
      </c>
      <c r="R604" s="55" t="str">
        <f t="shared" si="56"/>
        <v/>
      </c>
      <c r="S604" s="55" t="str">
        <f t="shared" ref="S604:T604" si="612">S603</f>
        <v>15 Juni sampai dengan 31 Agustus 2026</v>
      </c>
      <c r="T604" s="55" t="str">
        <f t="shared" si="612"/>
        <v>31 Agustus 2026</v>
      </c>
      <c r="U604" s="59" t="str">
        <f>VLOOKUP(G604,'MITRA (REFERENSI)'!$A:$Z,17,FALSE)</f>
        <v>#N/A</v>
      </c>
      <c r="V604" s="59" t="str">
        <f>VLOOKUP(G604,'MITRA (REFERENSI)'!$A:$Z,11,FALSE)</f>
        <v>#N/A</v>
      </c>
      <c r="W604" s="81"/>
      <c r="X604" s="76"/>
      <c r="Y604" s="63"/>
      <c r="Z604" s="62"/>
      <c r="AA604" s="63"/>
      <c r="AB604" s="62"/>
      <c r="AC604" s="62"/>
      <c r="AD604" s="62"/>
      <c r="AE604" s="62"/>
      <c r="AF604" s="62"/>
      <c r="AG604" s="72"/>
      <c r="AH604" s="72"/>
      <c r="AI604" s="72"/>
      <c r="AJ604" s="72"/>
      <c r="AK604" s="59" t="str">
        <f>VLOOKUP(G604,'MITRA (REFERENSI)'!$A:$Z,5,FALSE)</f>
        <v>#N/A</v>
      </c>
      <c r="AL604" s="59" t="str">
        <f>VLOOKUP(G604,'MITRA (REFERENSI)'!$A:$Z,13,FALSE)</f>
        <v>#N/A</v>
      </c>
      <c r="AM604" s="59" t="str">
        <f>VLOOKUP(G604,'MITRA (REFERENSI)'!$A:$Z,14,FALSE)</f>
        <v>#N/A</v>
      </c>
    </row>
    <row r="605" ht="15.75" customHeight="1">
      <c r="A605" s="53" t="s">
        <v>5667</v>
      </c>
      <c r="B605" s="78"/>
      <c r="C605" s="79"/>
      <c r="D605" s="82"/>
      <c r="E605" s="82"/>
      <c r="F605" s="56" t="str">
        <f t="shared" si="2"/>
        <v>PETUGAS.0604/SPK/SE/PML/3172/2026</v>
      </c>
      <c r="G605" s="80"/>
      <c r="H605" s="56" t="str">
        <f>VLOOKUP(G605,'MITRA (REFERENSI)'!$A:$Z,16,FALSE)</f>
        <v>#N/A</v>
      </c>
      <c r="I605" s="56" t="str">
        <f>VLOOKUP(G605,'MITRA (REFERENSI)'!$A:$Z,25,FALSE)</f>
        <v>#N/A</v>
      </c>
      <c r="J605" s="55" t="str">
        <f>VLOOKUP(G605,'MITRA (REFERENSI)'!$A:$Z,26,FALSE)</f>
        <v>#N/A</v>
      </c>
      <c r="K605" s="55" t="str">
        <f>VLOOKUP(G605,'MITRA (REFERENSI)'!$A:$Z,15,FALSE)</f>
        <v>#N/A</v>
      </c>
      <c r="L605" s="55" t="str">
        <f>VLOOKUP(G605,'MITRA (REFERENSI)'!$A:$Z,15,FALSE)</f>
        <v>#N/A</v>
      </c>
      <c r="M605" s="55" t="str">
        <f>IF(B605=1,'KELAS (REFERENSI)'!M605,IF(B605=2,'KELAS (REFERENSI)'!M620,IF(B605=3,'KELAS (REFERENSI)'!M635,IF(B605=4,'KELAS (REFERENSI)'!M650,""))))</f>
        <v/>
      </c>
      <c r="N605" s="55" t="str">
        <f>IF(B605=1,'KELAS (REFERENSI)'!N605,IF(B605=2,'KELAS (REFERENSI)'!N620,IF(B605=3,'KELAS (REFERENSI)'!N635,IF(B605=4,'KELAS (REFERENSI)'!N650,""))))</f>
        <v/>
      </c>
      <c r="O605" s="55" t="str">
        <f>IF(B605=1,'KELAS (REFERENSI)'!O605,IF(B605=2,'KELAS (REFERENSI)'!O620,IF(B605=3,'KELAS (REFERENSI)'!O635,IF(B605=4,'KELAS (REFERENSI)'!O650,""))))</f>
        <v/>
      </c>
      <c r="P605" s="55" t="str">
        <f>IF(B605=1,'KELAS (REFERENSI)'!P605,IF(B605=2,'KELAS (REFERENSI)'!P620,IF(B605=3,'KELAS (REFERENSI)'!P635,IF(B605=4,'KELAS (REFERENSI)'!P650,""))))</f>
        <v/>
      </c>
      <c r="Q605" s="55" t="str">
        <f t="shared" si="4"/>
        <v>BPS Kota Jakarta Timur</v>
      </c>
      <c r="R605" s="55" t="str">
        <f t="shared" si="56"/>
        <v/>
      </c>
      <c r="S605" s="55" t="str">
        <f t="shared" ref="S605:T605" si="613">S604</f>
        <v>15 Juni sampai dengan 31 Agustus 2026</v>
      </c>
      <c r="T605" s="55" t="str">
        <f t="shared" si="613"/>
        <v>31 Agustus 2026</v>
      </c>
      <c r="U605" s="59" t="str">
        <f>VLOOKUP(G605,'MITRA (REFERENSI)'!$A:$Z,17,FALSE)</f>
        <v>#N/A</v>
      </c>
      <c r="V605" s="59" t="str">
        <f>VLOOKUP(G605,'MITRA (REFERENSI)'!$A:$Z,11,FALSE)</f>
        <v>#N/A</v>
      </c>
      <c r="W605" s="81"/>
      <c r="X605" s="76"/>
      <c r="Y605" s="63"/>
      <c r="Z605" s="62"/>
      <c r="AA605" s="63"/>
      <c r="AB605" s="62"/>
      <c r="AC605" s="62"/>
      <c r="AD605" s="62"/>
      <c r="AE605" s="62"/>
      <c r="AF605" s="62"/>
      <c r="AG605" s="72"/>
      <c r="AH605" s="72"/>
      <c r="AI605" s="72"/>
      <c r="AJ605" s="72"/>
      <c r="AK605" s="59" t="str">
        <f>VLOOKUP(G605,'MITRA (REFERENSI)'!$A:$Z,5,FALSE)</f>
        <v>#N/A</v>
      </c>
      <c r="AL605" s="59" t="str">
        <f>VLOOKUP(G605,'MITRA (REFERENSI)'!$A:$Z,13,FALSE)</f>
        <v>#N/A</v>
      </c>
      <c r="AM605" s="59" t="str">
        <f>VLOOKUP(G605,'MITRA (REFERENSI)'!$A:$Z,14,FALSE)</f>
        <v>#N/A</v>
      </c>
    </row>
    <row r="606" ht="15.75" customHeight="1">
      <c r="A606" s="53" t="s">
        <v>5668</v>
      </c>
      <c r="B606" s="78"/>
      <c r="C606" s="79"/>
      <c r="D606" s="82"/>
      <c r="E606" s="82"/>
      <c r="F606" s="56" t="str">
        <f t="shared" si="2"/>
        <v>PETUGAS.0605/SPK/SE/PML/3172/2026</v>
      </c>
      <c r="G606" s="80"/>
      <c r="H606" s="56" t="str">
        <f>VLOOKUP(G606,'MITRA (REFERENSI)'!$A:$Z,16,FALSE)</f>
        <v>#N/A</v>
      </c>
      <c r="I606" s="56" t="str">
        <f>VLOOKUP(G606,'MITRA (REFERENSI)'!$A:$Z,25,FALSE)</f>
        <v>#N/A</v>
      </c>
      <c r="J606" s="55" t="str">
        <f>VLOOKUP(G606,'MITRA (REFERENSI)'!$A:$Z,26,FALSE)</f>
        <v>#N/A</v>
      </c>
      <c r="K606" s="55" t="str">
        <f>VLOOKUP(G606,'MITRA (REFERENSI)'!$A:$Z,15,FALSE)</f>
        <v>#N/A</v>
      </c>
      <c r="L606" s="55" t="str">
        <f>VLOOKUP(G606,'MITRA (REFERENSI)'!$A:$Z,15,FALSE)</f>
        <v>#N/A</v>
      </c>
      <c r="M606" s="55" t="str">
        <f>IF(B606=1,'KELAS (REFERENSI)'!M606,IF(B606=2,'KELAS (REFERENSI)'!M621,IF(B606=3,'KELAS (REFERENSI)'!M636,IF(B606=4,'KELAS (REFERENSI)'!M651,""))))</f>
        <v/>
      </c>
      <c r="N606" s="55" t="str">
        <f>IF(B606=1,'KELAS (REFERENSI)'!N606,IF(B606=2,'KELAS (REFERENSI)'!N621,IF(B606=3,'KELAS (REFERENSI)'!N636,IF(B606=4,'KELAS (REFERENSI)'!N651,""))))</f>
        <v/>
      </c>
      <c r="O606" s="55" t="str">
        <f>IF(B606=1,'KELAS (REFERENSI)'!O606,IF(B606=2,'KELAS (REFERENSI)'!O621,IF(B606=3,'KELAS (REFERENSI)'!O636,IF(B606=4,'KELAS (REFERENSI)'!O651,""))))</f>
        <v/>
      </c>
      <c r="P606" s="55" t="str">
        <f>IF(B606=1,'KELAS (REFERENSI)'!P606,IF(B606=2,'KELAS (REFERENSI)'!P621,IF(B606=3,'KELAS (REFERENSI)'!P636,IF(B606=4,'KELAS (REFERENSI)'!P651,""))))</f>
        <v/>
      </c>
      <c r="Q606" s="55" t="str">
        <f t="shared" si="4"/>
        <v>BPS Kota Jakarta Timur</v>
      </c>
      <c r="R606" s="55" t="str">
        <f t="shared" si="56"/>
        <v/>
      </c>
      <c r="S606" s="55" t="str">
        <f t="shared" ref="S606:T606" si="614">S605</f>
        <v>15 Juni sampai dengan 31 Agustus 2026</v>
      </c>
      <c r="T606" s="55" t="str">
        <f t="shared" si="614"/>
        <v>31 Agustus 2026</v>
      </c>
      <c r="U606" s="59" t="str">
        <f>VLOOKUP(G606,'MITRA (REFERENSI)'!$A:$Z,17,FALSE)</f>
        <v>#N/A</v>
      </c>
      <c r="V606" s="59" t="str">
        <f>VLOOKUP(G606,'MITRA (REFERENSI)'!$A:$Z,11,FALSE)</f>
        <v>#N/A</v>
      </c>
      <c r="W606" s="81"/>
      <c r="X606" s="76"/>
      <c r="Y606" s="63"/>
      <c r="Z606" s="62"/>
      <c r="AA606" s="63"/>
      <c r="AB606" s="62"/>
      <c r="AC606" s="62"/>
      <c r="AD606" s="62"/>
      <c r="AE606" s="62"/>
      <c r="AF606" s="62"/>
      <c r="AG606" s="72"/>
      <c r="AH606" s="72"/>
      <c r="AI606" s="72"/>
      <c r="AJ606" s="72"/>
      <c r="AK606" s="59" t="str">
        <f>VLOOKUP(G606,'MITRA (REFERENSI)'!$A:$Z,5,FALSE)</f>
        <v>#N/A</v>
      </c>
      <c r="AL606" s="59" t="str">
        <f>VLOOKUP(G606,'MITRA (REFERENSI)'!$A:$Z,13,FALSE)</f>
        <v>#N/A</v>
      </c>
      <c r="AM606" s="59" t="str">
        <f>VLOOKUP(G606,'MITRA (REFERENSI)'!$A:$Z,14,FALSE)</f>
        <v>#N/A</v>
      </c>
    </row>
    <row r="607" ht="15.75" customHeight="1">
      <c r="A607" s="53" t="s">
        <v>5669</v>
      </c>
      <c r="B607" s="78"/>
      <c r="C607" s="79"/>
      <c r="D607" s="82"/>
      <c r="E607" s="82"/>
      <c r="F607" s="56" t="str">
        <f t="shared" si="2"/>
        <v>PETUGAS.0606/SPK/SE/PML/3172/2026</v>
      </c>
      <c r="G607" s="80"/>
      <c r="H607" s="56" t="str">
        <f>VLOOKUP(G607,'MITRA (REFERENSI)'!$A:$Z,16,FALSE)</f>
        <v>#N/A</v>
      </c>
      <c r="I607" s="56" t="str">
        <f>VLOOKUP(G607,'MITRA (REFERENSI)'!$A:$Z,25,FALSE)</f>
        <v>#N/A</v>
      </c>
      <c r="J607" s="55" t="str">
        <f>VLOOKUP(G607,'MITRA (REFERENSI)'!$A:$Z,26,FALSE)</f>
        <v>#N/A</v>
      </c>
      <c r="K607" s="55" t="str">
        <f>VLOOKUP(G607,'MITRA (REFERENSI)'!$A:$Z,15,FALSE)</f>
        <v>#N/A</v>
      </c>
      <c r="L607" s="55" t="str">
        <f>VLOOKUP(G607,'MITRA (REFERENSI)'!$A:$Z,15,FALSE)</f>
        <v>#N/A</v>
      </c>
      <c r="M607" s="55" t="str">
        <f>IF(B607=1,'KELAS (REFERENSI)'!M607,IF(B607=2,'KELAS (REFERENSI)'!M622,IF(B607=3,'KELAS (REFERENSI)'!M637,IF(B607=4,'KELAS (REFERENSI)'!M652,""))))</f>
        <v/>
      </c>
      <c r="N607" s="55" t="str">
        <f>IF(B607=1,'KELAS (REFERENSI)'!N607,IF(B607=2,'KELAS (REFERENSI)'!N622,IF(B607=3,'KELAS (REFERENSI)'!N637,IF(B607=4,'KELAS (REFERENSI)'!N652,""))))</f>
        <v/>
      </c>
      <c r="O607" s="55" t="str">
        <f>IF(B607=1,'KELAS (REFERENSI)'!O607,IF(B607=2,'KELAS (REFERENSI)'!O622,IF(B607=3,'KELAS (REFERENSI)'!O637,IF(B607=4,'KELAS (REFERENSI)'!O652,""))))</f>
        <v/>
      </c>
      <c r="P607" s="55" t="str">
        <f>IF(B607=1,'KELAS (REFERENSI)'!P607,IF(B607=2,'KELAS (REFERENSI)'!P622,IF(B607=3,'KELAS (REFERENSI)'!P637,IF(B607=4,'KELAS (REFERENSI)'!P652,""))))</f>
        <v/>
      </c>
      <c r="Q607" s="55" t="str">
        <f t="shared" si="4"/>
        <v>BPS Kota Jakarta Timur</v>
      </c>
      <c r="R607" s="55" t="str">
        <f t="shared" si="56"/>
        <v/>
      </c>
      <c r="S607" s="55" t="str">
        <f t="shared" ref="S607:T607" si="615">S606</f>
        <v>15 Juni sampai dengan 31 Agustus 2026</v>
      </c>
      <c r="T607" s="55" t="str">
        <f t="shared" si="615"/>
        <v>31 Agustus 2026</v>
      </c>
      <c r="U607" s="59" t="str">
        <f>VLOOKUP(G607,'MITRA (REFERENSI)'!$A:$Z,17,FALSE)</f>
        <v>#N/A</v>
      </c>
      <c r="V607" s="59" t="str">
        <f>VLOOKUP(G607,'MITRA (REFERENSI)'!$A:$Z,11,FALSE)</f>
        <v>#N/A</v>
      </c>
      <c r="W607" s="81"/>
      <c r="X607" s="76"/>
      <c r="Y607" s="63"/>
      <c r="Z607" s="62"/>
      <c r="AA607" s="63"/>
      <c r="AB607" s="62"/>
      <c r="AC607" s="62"/>
      <c r="AD607" s="62"/>
      <c r="AE607" s="62"/>
      <c r="AF607" s="62"/>
      <c r="AG607" s="72"/>
      <c r="AH607" s="72"/>
      <c r="AI607" s="72"/>
      <c r="AJ607" s="72"/>
      <c r="AK607" s="59" t="str">
        <f>VLOOKUP(G607,'MITRA (REFERENSI)'!$A:$Z,5,FALSE)</f>
        <v>#N/A</v>
      </c>
      <c r="AL607" s="59" t="str">
        <f>VLOOKUP(G607,'MITRA (REFERENSI)'!$A:$Z,13,FALSE)</f>
        <v>#N/A</v>
      </c>
      <c r="AM607" s="59" t="str">
        <f>VLOOKUP(G607,'MITRA (REFERENSI)'!$A:$Z,14,FALSE)</f>
        <v>#N/A</v>
      </c>
    </row>
    <row r="608" ht="15.75" customHeight="1">
      <c r="A608" s="53" t="s">
        <v>5670</v>
      </c>
      <c r="B608" s="78"/>
      <c r="C608" s="79"/>
      <c r="D608" s="82"/>
      <c r="E608" s="82"/>
      <c r="F608" s="56" t="str">
        <f t="shared" si="2"/>
        <v>PETUGAS.0607/SPK/SE/PML/3172/2026</v>
      </c>
      <c r="G608" s="80"/>
      <c r="H608" s="56" t="str">
        <f>VLOOKUP(G608,'MITRA (REFERENSI)'!$A:$Z,16,FALSE)</f>
        <v>#N/A</v>
      </c>
      <c r="I608" s="56" t="str">
        <f>VLOOKUP(G608,'MITRA (REFERENSI)'!$A:$Z,25,FALSE)</f>
        <v>#N/A</v>
      </c>
      <c r="J608" s="55" t="str">
        <f>VLOOKUP(G608,'MITRA (REFERENSI)'!$A:$Z,26,FALSE)</f>
        <v>#N/A</v>
      </c>
      <c r="K608" s="55" t="str">
        <f>VLOOKUP(G608,'MITRA (REFERENSI)'!$A:$Z,15,FALSE)</f>
        <v>#N/A</v>
      </c>
      <c r="L608" s="55" t="str">
        <f>VLOOKUP(G608,'MITRA (REFERENSI)'!$A:$Z,15,FALSE)</f>
        <v>#N/A</v>
      </c>
      <c r="M608" s="55" t="str">
        <f>IF(B608=1,'KELAS (REFERENSI)'!M608,IF(B608=2,'KELAS (REFERENSI)'!M623,IF(B608=3,'KELAS (REFERENSI)'!M638,IF(B608=4,'KELAS (REFERENSI)'!M653,""))))</f>
        <v/>
      </c>
      <c r="N608" s="55" t="str">
        <f>IF(B608=1,'KELAS (REFERENSI)'!N608,IF(B608=2,'KELAS (REFERENSI)'!N623,IF(B608=3,'KELAS (REFERENSI)'!N638,IF(B608=4,'KELAS (REFERENSI)'!N653,""))))</f>
        <v/>
      </c>
      <c r="O608" s="55" t="str">
        <f>IF(B608=1,'KELAS (REFERENSI)'!O608,IF(B608=2,'KELAS (REFERENSI)'!O623,IF(B608=3,'KELAS (REFERENSI)'!O638,IF(B608=4,'KELAS (REFERENSI)'!O653,""))))</f>
        <v/>
      </c>
      <c r="P608" s="55" t="str">
        <f>IF(B608=1,'KELAS (REFERENSI)'!P608,IF(B608=2,'KELAS (REFERENSI)'!P623,IF(B608=3,'KELAS (REFERENSI)'!P638,IF(B608=4,'KELAS (REFERENSI)'!P653,""))))</f>
        <v/>
      </c>
      <c r="Q608" s="55" t="str">
        <f t="shared" si="4"/>
        <v>BPS Kota Jakarta Timur</v>
      </c>
      <c r="R608" s="55" t="str">
        <f t="shared" si="56"/>
        <v/>
      </c>
      <c r="S608" s="55" t="str">
        <f t="shared" ref="S608:T608" si="616">S607</f>
        <v>15 Juni sampai dengan 31 Agustus 2026</v>
      </c>
      <c r="T608" s="55" t="str">
        <f t="shared" si="616"/>
        <v>31 Agustus 2026</v>
      </c>
      <c r="U608" s="59" t="str">
        <f>VLOOKUP(G608,'MITRA (REFERENSI)'!$A:$Z,17,FALSE)</f>
        <v>#N/A</v>
      </c>
      <c r="V608" s="59" t="str">
        <f>VLOOKUP(G608,'MITRA (REFERENSI)'!$A:$Z,11,FALSE)</f>
        <v>#N/A</v>
      </c>
      <c r="W608" s="81"/>
      <c r="X608" s="76"/>
      <c r="Y608" s="63"/>
      <c r="Z608" s="62"/>
      <c r="AA608" s="63"/>
      <c r="AB608" s="62"/>
      <c r="AC608" s="62"/>
      <c r="AD608" s="62"/>
      <c r="AE608" s="62"/>
      <c r="AF608" s="62"/>
      <c r="AG608" s="72"/>
      <c r="AH608" s="72"/>
      <c r="AI608" s="72"/>
      <c r="AJ608" s="72"/>
      <c r="AK608" s="59" t="str">
        <f>VLOOKUP(G608,'MITRA (REFERENSI)'!$A:$Z,5,FALSE)</f>
        <v>#N/A</v>
      </c>
      <c r="AL608" s="59" t="str">
        <f>VLOOKUP(G608,'MITRA (REFERENSI)'!$A:$Z,13,FALSE)</f>
        <v>#N/A</v>
      </c>
      <c r="AM608" s="59" t="str">
        <f>VLOOKUP(G608,'MITRA (REFERENSI)'!$A:$Z,14,FALSE)</f>
        <v>#N/A</v>
      </c>
    </row>
    <row r="609" ht="15.75" customHeight="1">
      <c r="A609" s="53" t="s">
        <v>5671</v>
      </c>
      <c r="B609" s="78"/>
      <c r="C609" s="79"/>
      <c r="D609" s="82"/>
      <c r="E609" s="82"/>
      <c r="F609" s="56" t="str">
        <f t="shared" si="2"/>
        <v>PETUGAS.0608/SPK/SE/PML/3172/2026</v>
      </c>
      <c r="G609" s="80"/>
      <c r="H609" s="56" t="str">
        <f>VLOOKUP(G609,'MITRA (REFERENSI)'!$A:$Z,16,FALSE)</f>
        <v>#N/A</v>
      </c>
      <c r="I609" s="56" t="str">
        <f>VLOOKUP(G609,'MITRA (REFERENSI)'!$A:$Z,25,FALSE)</f>
        <v>#N/A</v>
      </c>
      <c r="J609" s="55" t="str">
        <f>VLOOKUP(G609,'MITRA (REFERENSI)'!$A:$Z,26,FALSE)</f>
        <v>#N/A</v>
      </c>
      <c r="K609" s="55" t="str">
        <f>VLOOKUP(G609,'MITRA (REFERENSI)'!$A:$Z,15,FALSE)</f>
        <v>#N/A</v>
      </c>
      <c r="L609" s="55" t="str">
        <f>VLOOKUP(G609,'MITRA (REFERENSI)'!$A:$Z,15,FALSE)</f>
        <v>#N/A</v>
      </c>
      <c r="M609" s="55" t="str">
        <f>IF(B609=1,'KELAS (REFERENSI)'!M609,IF(B609=2,'KELAS (REFERENSI)'!M624,IF(B609=3,'KELAS (REFERENSI)'!M639,IF(B609=4,'KELAS (REFERENSI)'!M654,""))))</f>
        <v/>
      </c>
      <c r="N609" s="55" t="str">
        <f>IF(B609=1,'KELAS (REFERENSI)'!N609,IF(B609=2,'KELAS (REFERENSI)'!N624,IF(B609=3,'KELAS (REFERENSI)'!N639,IF(B609=4,'KELAS (REFERENSI)'!N654,""))))</f>
        <v/>
      </c>
      <c r="O609" s="55" t="str">
        <f>IF(B609=1,'KELAS (REFERENSI)'!O609,IF(B609=2,'KELAS (REFERENSI)'!O624,IF(B609=3,'KELAS (REFERENSI)'!O639,IF(B609=4,'KELAS (REFERENSI)'!O654,""))))</f>
        <v/>
      </c>
      <c r="P609" s="55" t="str">
        <f>IF(B609=1,'KELAS (REFERENSI)'!P609,IF(B609=2,'KELAS (REFERENSI)'!P624,IF(B609=3,'KELAS (REFERENSI)'!P639,IF(B609=4,'KELAS (REFERENSI)'!P654,""))))</f>
        <v/>
      </c>
      <c r="Q609" s="55" t="str">
        <f t="shared" si="4"/>
        <v>BPS Kota Jakarta Timur</v>
      </c>
      <c r="R609" s="55" t="str">
        <f t="shared" si="56"/>
        <v/>
      </c>
      <c r="S609" s="55" t="str">
        <f t="shared" ref="S609:T609" si="617">S608</f>
        <v>15 Juni sampai dengan 31 Agustus 2026</v>
      </c>
      <c r="T609" s="55" t="str">
        <f t="shared" si="617"/>
        <v>31 Agustus 2026</v>
      </c>
      <c r="U609" s="59" t="str">
        <f>VLOOKUP(G609,'MITRA (REFERENSI)'!$A:$Z,17,FALSE)</f>
        <v>#N/A</v>
      </c>
      <c r="V609" s="59" t="str">
        <f>VLOOKUP(G609,'MITRA (REFERENSI)'!$A:$Z,11,FALSE)</f>
        <v>#N/A</v>
      </c>
      <c r="W609" s="81"/>
      <c r="X609" s="76"/>
      <c r="Y609" s="63"/>
      <c r="Z609" s="62"/>
      <c r="AA609" s="63"/>
      <c r="AB609" s="62"/>
      <c r="AC609" s="62"/>
      <c r="AD609" s="62"/>
      <c r="AE609" s="62"/>
      <c r="AF609" s="62"/>
      <c r="AG609" s="72"/>
      <c r="AH609" s="72"/>
      <c r="AI609" s="72"/>
      <c r="AJ609" s="72"/>
      <c r="AK609" s="59" t="str">
        <f>VLOOKUP(G609,'MITRA (REFERENSI)'!$A:$Z,5,FALSE)</f>
        <v>#N/A</v>
      </c>
      <c r="AL609" s="59" t="str">
        <f>VLOOKUP(G609,'MITRA (REFERENSI)'!$A:$Z,13,FALSE)</f>
        <v>#N/A</v>
      </c>
      <c r="AM609" s="59" t="str">
        <f>VLOOKUP(G609,'MITRA (REFERENSI)'!$A:$Z,14,FALSE)</f>
        <v>#N/A</v>
      </c>
    </row>
    <row r="610" ht="15.75" customHeight="1">
      <c r="A610" s="53" t="s">
        <v>5672</v>
      </c>
      <c r="B610" s="78"/>
      <c r="C610" s="79"/>
      <c r="D610" s="82"/>
      <c r="E610" s="82"/>
      <c r="F610" s="56" t="str">
        <f t="shared" si="2"/>
        <v>PETUGAS.0609/SPK/SE/PML/3172/2026</v>
      </c>
      <c r="G610" s="80"/>
      <c r="H610" s="56" t="str">
        <f>VLOOKUP(G610,'MITRA (REFERENSI)'!$A:$Z,16,FALSE)</f>
        <v>#N/A</v>
      </c>
      <c r="I610" s="56" t="str">
        <f>VLOOKUP(G610,'MITRA (REFERENSI)'!$A:$Z,25,FALSE)</f>
        <v>#N/A</v>
      </c>
      <c r="J610" s="55" t="str">
        <f>VLOOKUP(G610,'MITRA (REFERENSI)'!$A:$Z,26,FALSE)</f>
        <v>#N/A</v>
      </c>
      <c r="K610" s="55" t="str">
        <f>VLOOKUP(G610,'MITRA (REFERENSI)'!$A:$Z,15,FALSE)</f>
        <v>#N/A</v>
      </c>
      <c r="L610" s="55" t="str">
        <f>VLOOKUP(G610,'MITRA (REFERENSI)'!$A:$Z,15,FALSE)</f>
        <v>#N/A</v>
      </c>
      <c r="M610" s="55" t="str">
        <f>IF(B610=1,'KELAS (REFERENSI)'!M610,IF(B610=2,'KELAS (REFERENSI)'!M625,IF(B610=3,'KELAS (REFERENSI)'!M640,IF(B610=4,'KELAS (REFERENSI)'!M655,""))))</f>
        <v/>
      </c>
      <c r="N610" s="55" t="str">
        <f>IF(B610=1,'KELAS (REFERENSI)'!N610,IF(B610=2,'KELAS (REFERENSI)'!N625,IF(B610=3,'KELAS (REFERENSI)'!N640,IF(B610=4,'KELAS (REFERENSI)'!N655,""))))</f>
        <v/>
      </c>
      <c r="O610" s="55" t="str">
        <f>IF(B610=1,'KELAS (REFERENSI)'!O610,IF(B610=2,'KELAS (REFERENSI)'!O625,IF(B610=3,'KELAS (REFERENSI)'!O640,IF(B610=4,'KELAS (REFERENSI)'!O655,""))))</f>
        <v/>
      </c>
      <c r="P610" s="55" t="str">
        <f>IF(B610=1,'KELAS (REFERENSI)'!P610,IF(B610=2,'KELAS (REFERENSI)'!P625,IF(B610=3,'KELAS (REFERENSI)'!P640,IF(B610=4,'KELAS (REFERENSI)'!P655,""))))</f>
        <v/>
      </c>
      <c r="Q610" s="55" t="str">
        <f t="shared" si="4"/>
        <v>BPS Kota Jakarta Timur</v>
      </c>
      <c r="R610" s="55" t="str">
        <f t="shared" si="56"/>
        <v/>
      </c>
      <c r="S610" s="55" t="str">
        <f t="shared" ref="S610:T610" si="618">S609</f>
        <v>15 Juni sampai dengan 31 Agustus 2026</v>
      </c>
      <c r="T610" s="55" t="str">
        <f t="shared" si="618"/>
        <v>31 Agustus 2026</v>
      </c>
      <c r="U610" s="59" t="str">
        <f>VLOOKUP(G610,'MITRA (REFERENSI)'!$A:$Z,17,FALSE)</f>
        <v>#N/A</v>
      </c>
      <c r="V610" s="59" t="str">
        <f>VLOOKUP(G610,'MITRA (REFERENSI)'!$A:$Z,11,FALSE)</f>
        <v>#N/A</v>
      </c>
      <c r="W610" s="81"/>
      <c r="X610" s="76"/>
      <c r="Y610" s="63"/>
      <c r="Z610" s="62"/>
      <c r="AA610" s="63"/>
      <c r="AB610" s="62"/>
      <c r="AC610" s="62"/>
      <c r="AD610" s="62"/>
      <c r="AE610" s="62"/>
      <c r="AF610" s="62"/>
      <c r="AG610" s="72"/>
      <c r="AH610" s="72"/>
      <c r="AI610" s="72"/>
      <c r="AJ610" s="72"/>
      <c r="AK610" s="59" t="str">
        <f>VLOOKUP(G610,'MITRA (REFERENSI)'!$A:$Z,5,FALSE)</f>
        <v>#N/A</v>
      </c>
      <c r="AL610" s="59" t="str">
        <f>VLOOKUP(G610,'MITRA (REFERENSI)'!$A:$Z,13,FALSE)</f>
        <v>#N/A</v>
      </c>
      <c r="AM610" s="59" t="str">
        <f>VLOOKUP(G610,'MITRA (REFERENSI)'!$A:$Z,14,FALSE)</f>
        <v>#N/A</v>
      </c>
    </row>
    <row r="611" ht="15.75" customHeight="1">
      <c r="A611" s="53" t="s">
        <v>5673</v>
      </c>
      <c r="B611" s="78"/>
      <c r="C611" s="79"/>
      <c r="D611" s="82"/>
      <c r="E611" s="82"/>
      <c r="F611" s="56" t="str">
        <f t="shared" si="2"/>
        <v>PETUGAS.0610/SPK/SE/PML/3172/2026</v>
      </c>
      <c r="G611" s="80"/>
      <c r="H611" s="56" t="str">
        <f>VLOOKUP(G611,'MITRA (REFERENSI)'!$A:$Z,16,FALSE)</f>
        <v>#N/A</v>
      </c>
      <c r="I611" s="56" t="str">
        <f>VLOOKUP(G611,'MITRA (REFERENSI)'!$A:$Z,25,FALSE)</f>
        <v>#N/A</v>
      </c>
      <c r="J611" s="55" t="str">
        <f>VLOOKUP(G611,'MITRA (REFERENSI)'!$A:$Z,26,FALSE)</f>
        <v>#N/A</v>
      </c>
      <c r="K611" s="55" t="str">
        <f>VLOOKUP(G611,'MITRA (REFERENSI)'!$A:$Z,15,FALSE)</f>
        <v>#N/A</v>
      </c>
      <c r="L611" s="55" t="str">
        <f>VLOOKUP(G611,'MITRA (REFERENSI)'!$A:$Z,15,FALSE)</f>
        <v>#N/A</v>
      </c>
      <c r="M611" s="55" t="str">
        <f>IF(B611=1,'KELAS (REFERENSI)'!M611,IF(B611=2,'KELAS (REFERENSI)'!M626,IF(B611=3,'KELAS (REFERENSI)'!M641,IF(B611=4,'KELAS (REFERENSI)'!M656,""))))</f>
        <v/>
      </c>
      <c r="N611" s="55" t="str">
        <f>IF(B611=1,'KELAS (REFERENSI)'!N611,IF(B611=2,'KELAS (REFERENSI)'!N626,IF(B611=3,'KELAS (REFERENSI)'!N641,IF(B611=4,'KELAS (REFERENSI)'!N656,""))))</f>
        <v/>
      </c>
      <c r="O611" s="55" t="str">
        <f>IF(B611=1,'KELAS (REFERENSI)'!O611,IF(B611=2,'KELAS (REFERENSI)'!O626,IF(B611=3,'KELAS (REFERENSI)'!O641,IF(B611=4,'KELAS (REFERENSI)'!O656,""))))</f>
        <v/>
      </c>
      <c r="P611" s="55" t="str">
        <f>IF(B611=1,'KELAS (REFERENSI)'!P611,IF(B611=2,'KELAS (REFERENSI)'!P626,IF(B611=3,'KELAS (REFERENSI)'!P641,IF(B611=4,'KELAS (REFERENSI)'!P656,""))))</f>
        <v/>
      </c>
      <c r="Q611" s="55" t="str">
        <f t="shared" si="4"/>
        <v>BPS Kota Jakarta Timur</v>
      </c>
      <c r="R611" s="55" t="str">
        <f t="shared" si="56"/>
        <v/>
      </c>
      <c r="S611" s="55" t="str">
        <f t="shared" ref="S611:T611" si="619">S610</f>
        <v>15 Juni sampai dengan 31 Agustus 2026</v>
      </c>
      <c r="T611" s="55" t="str">
        <f t="shared" si="619"/>
        <v>31 Agustus 2026</v>
      </c>
      <c r="U611" s="59" t="str">
        <f>VLOOKUP(G611,'MITRA (REFERENSI)'!$A:$Z,17,FALSE)</f>
        <v>#N/A</v>
      </c>
      <c r="V611" s="59" t="str">
        <f>VLOOKUP(G611,'MITRA (REFERENSI)'!$A:$Z,11,FALSE)</f>
        <v>#N/A</v>
      </c>
      <c r="W611" s="81"/>
      <c r="X611" s="76"/>
      <c r="Y611" s="63"/>
      <c r="Z611" s="62"/>
      <c r="AA611" s="63"/>
      <c r="AB611" s="62"/>
      <c r="AC611" s="62"/>
      <c r="AD611" s="62"/>
      <c r="AE611" s="62"/>
      <c r="AF611" s="62"/>
      <c r="AG611" s="72"/>
      <c r="AH611" s="72"/>
      <c r="AI611" s="72"/>
      <c r="AJ611" s="72"/>
      <c r="AK611" s="59" t="str">
        <f>VLOOKUP(G611,'MITRA (REFERENSI)'!$A:$Z,5,FALSE)</f>
        <v>#N/A</v>
      </c>
      <c r="AL611" s="59" t="str">
        <f>VLOOKUP(G611,'MITRA (REFERENSI)'!$A:$Z,13,FALSE)</f>
        <v>#N/A</v>
      </c>
      <c r="AM611" s="59" t="str">
        <f>VLOOKUP(G611,'MITRA (REFERENSI)'!$A:$Z,14,FALSE)</f>
        <v>#N/A</v>
      </c>
    </row>
    <row r="612" ht="15.75" customHeight="1">
      <c r="A612" s="53" t="s">
        <v>5674</v>
      </c>
      <c r="B612" s="78"/>
      <c r="C612" s="79"/>
      <c r="D612" s="82"/>
      <c r="E612" s="82"/>
      <c r="F612" s="56" t="str">
        <f t="shared" si="2"/>
        <v>PETUGAS.0611/SPK/SE/PML/3172/2026</v>
      </c>
      <c r="G612" s="80"/>
      <c r="H612" s="56" t="str">
        <f>VLOOKUP(G612,'MITRA (REFERENSI)'!$A:$Z,16,FALSE)</f>
        <v>#N/A</v>
      </c>
      <c r="I612" s="56" t="str">
        <f>VLOOKUP(G612,'MITRA (REFERENSI)'!$A:$Z,25,FALSE)</f>
        <v>#N/A</v>
      </c>
      <c r="J612" s="55" t="str">
        <f>VLOOKUP(G612,'MITRA (REFERENSI)'!$A:$Z,26,FALSE)</f>
        <v>#N/A</v>
      </c>
      <c r="K612" s="55" t="str">
        <f>VLOOKUP(G612,'MITRA (REFERENSI)'!$A:$Z,15,FALSE)</f>
        <v>#N/A</v>
      </c>
      <c r="L612" s="55" t="str">
        <f>VLOOKUP(G612,'MITRA (REFERENSI)'!$A:$Z,15,FALSE)</f>
        <v>#N/A</v>
      </c>
      <c r="M612" s="55" t="str">
        <f>IF(B612=1,'KELAS (REFERENSI)'!M612,IF(B612=2,'KELAS (REFERENSI)'!M627,IF(B612=3,'KELAS (REFERENSI)'!M642,IF(B612=4,'KELAS (REFERENSI)'!M657,""))))</f>
        <v/>
      </c>
      <c r="N612" s="55" t="str">
        <f>IF(B612=1,'KELAS (REFERENSI)'!N612,IF(B612=2,'KELAS (REFERENSI)'!N627,IF(B612=3,'KELAS (REFERENSI)'!N642,IF(B612=4,'KELAS (REFERENSI)'!N657,""))))</f>
        <v/>
      </c>
      <c r="O612" s="55" t="str">
        <f>IF(B612=1,'KELAS (REFERENSI)'!O612,IF(B612=2,'KELAS (REFERENSI)'!O627,IF(B612=3,'KELAS (REFERENSI)'!O642,IF(B612=4,'KELAS (REFERENSI)'!O657,""))))</f>
        <v/>
      </c>
      <c r="P612" s="55" t="str">
        <f>IF(B612=1,'KELAS (REFERENSI)'!P612,IF(B612=2,'KELAS (REFERENSI)'!P627,IF(B612=3,'KELAS (REFERENSI)'!P642,IF(B612=4,'KELAS (REFERENSI)'!P657,""))))</f>
        <v/>
      </c>
      <c r="Q612" s="55" t="str">
        <f t="shared" si="4"/>
        <v>BPS Kota Jakarta Timur</v>
      </c>
      <c r="R612" s="55" t="str">
        <f t="shared" si="56"/>
        <v/>
      </c>
      <c r="S612" s="55" t="str">
        <f t="shared" ref="S612:T612" si="620">S611</f>
        <v>15 Juni sampai dengan 31 Agustus 2026</v>
      </c>
      <c r="T612" s="55" t="str">
        <f t="shared" si="620"/>
        <v>31 Agustus 2026</v>
      </c>
      <c r="U612" s="59" t="str">
        <f>VLOOKUP(G612,'MITRA (REFERENSI)'!$A:$Z,17,FALSE)</f>
        <v>#N/A</v>
      </c>
      <c r="V612" s="59" t="str">
        <f>VLOOKUP(G612,'MITRA (REFERENSI)'!$A:$Z,11,FALSE)</f>
        <v>#N/A</v>
      </c>
      <c r="W612" s="81"/>
      <c r="X612" s="76"/>
      <c r="Y612" s="63"/>
      <c r="Z612" s="62"/>
      <c r="AA612" s="63"/>
      <c r="AB612" s="62"/>
      <c r="AC612" s="62"/>
      <c r="AD612" s="62"/>
      <c r="AE612" s="62"/>
      <c r="AF612" s="62"/>
      <c r="AG612" s="72"/>
      <c r="AH612" s="72"/>
      <c r="AI612" s="72"/>
      <c r="AJ612" s="72"/>
      <c r="AK612" s="59" t="str">
        <f>VLOOKUP(G612,'MITRA (REFERENSI)'!$A:$Z,5,FALSE)</f>
        <v>#N/A</v>
      </c>
      <c r="AL612" s="59" t="str">
        <f>VLOOKUP(G612,'MITRA (REFERENSI)'!$A:$Z,13,FALSE)</f>
        <v>#N/A</v>
      </c>
      <c r="AM612" s="59" t="str">
        <f>VLOOKUP(G612,'MITRA (REFERENSI)'!$A:$Z,14,FALSE)</f>
        <v>#N/A</v>
      </c>
    </row>
    <row r="613" ht="15.75" customHeight="1">
      <c r="A613" s="53" t="s">
        <v>5675</v>
      </c>
      <c r="B613" s="78"/>
      <c r="C613" s="79"/>
      <c r="D613" s="82"/>
      <c r="E613" s="82"/>
      <c r="F613" s="56" t="str">
        <f t="shared" si="2"/>
        <v>PETUGAS.0612/SPK/SE/PML/3172/2026</v>
      </c>
      <c r="G613" s="80"/>
      <c r="H613" s="56" t="str">
        <f>VLOOKUP(G613,'MITRA (REFERENSI)'!$A:$Z,16,FALSE)</f>
        <v>#N/A</v>
      </c>
      <c r="I613" s="56" t="str">
        <f>VLOOKUP(G613,'MITRA (REFERENSI)'!$A:$Z,25,FALSE)</f>
        <v>#N/A</v>
      </c>
      <c r="J613" s="55" t="str">
        <f>VLOOKUP(G613,'MITRA (REFERENSI)'!$A:$Z,26,FALSE)</f>
        <v>#N/A</v>
      </c>
      <c r="K613" s="55" t="str">
        <f>VLOOKUP(G613,'MITRA (REFERENSI)'!$A:$Z,15,FALSE)</f>
        <v>#N/A</v>
      </c>
      <c r="L613" s="55" t="str">
        <f>VLOOKUP(G613,'MITRA (REFERENSI)'!$A:$Z,15,FALSE)</f>
        <v>#N/A</v>
      </c>
      <c r="M613" s="55" t="str">
        <f>IF(B613=1,'KELAS (REFERENSI)'!M613,IF(B613=2,'KELAS (REFERENSI)'!M628,IF(B613=3,'KELAS (REFERENSI)'!M643,IF(B613=4,'KELAS (REFERENSI)'!M658,""))))</f>
        <v/>
      </c>
      <c r="N613" s="55" t="str">
        <f>IF(B613=1,'KELAS (REFERENSI)'!N613,IF(B613=2,'KELAS (REFERENSI)'!N628,IF(B613=3,'KELAS (REFERENSI)'!N643,IF(B613=4,'KELAS (REFERENSI)'!N658,""))))</f>
        <v/>
      </c>
      <c r="O613" s="55" t="str">
        <f>IF(B613=1,'KELAS (REFERENSI)'!O613,IF(B613=2,'KELAS (REFERENSI)'!O628,IF(B613=3,'KELAS (REFERENSI)'!O643,IF(B613=4,'KELAS (REFERENSI)'!O658,""))))</f>
        <v/>
      </c>
      <c r="P613" s="55" t="str">
        <f>IF(B613=1,'KELAS (REFERENSI)'!P613,IF(B613=2,'KELAS (REFERENSI)'!P628,IF(B613=3,'KELAS (REFERENSI)'!P643,IF(B613=4,'KELAS (REFERENSI)'!P658,""))))</f>
        <v/>
      </c>
      <c r="Q613" s="55" t="str">
        <f t="shared" si="4"/>
        <v>BPS Kota Jakarta Timur</v>
      </c>
      <c r="R613" s="55" t="str">
        <f t="shared" si="56"/>
        <v/>
      </c>
      <c r="S613" s="55" t="str">
        <f t="shared" ref="S613:T613" si="621">S612</f>
        <v>15 Juni sampai dengan 31 Agustus 2026</v>
      </c>
      <c r="T613" s="55" t="str">
        <f t="shared" si="621"/>
        <v>31 Agustus 2026</v>
      </c>
      <c r="U613" s="59" t="str">
        <f>VLOOKUP(G613,'MITRA (REFERENSI)'!$A:$Z,17,FALSE)</f>
        <v>#N/A</v>
      </c>
      <c r="V613" s="59" t="str">
        <f>VLOOKUP(G613,'MITRA (REFERENSI)'!$A:$Z,11,FALSE)</f>
        <v>#N/A</v>
      </c>
      <c r="W613" s="81"/>
      <c r="X613" s="76"/>
      <c r="Y613" s="63"/>
      <c r="Z613" s="62"/>
      <c r="AA613" s="63"/>
      <c r="AB613" s="62"/>
      <c r="AC613" s="62"/>
      <c r="AD613" s="62"/>
      <c r="AE613" s="62"/>
      <c r="AF613" s="62"/>
      <c r="AG613" s="72"/>
      <c r="AH613" s="72"/>
      <c r="AI613" s="72"/>
      <c r="AJ613" s="72"/>
      <c r="AK613" s="59" t="str">
        <f>VLOOKUP(G613,'MITRA (REFERENSI)'!$A:$Z,5,FALSE)</f>
        <v>#N/A</v>
      </c>
      <c r="AL613" s="59" t="str">
        <f>VLOOKUP(G613,'MITRA (REFERENSI)'!$A:$Z,13,FALSE)</f>
        <v>#N/A</v>
      </c>
      <c r="AM613" s="59" t="str">
        <f>VLOOKUP(G613,'MITRA (REFERENSI)'!$A:$Z,14,FALSE)</f>
        <v>#N/A</v>
      </c>
    </row>
    <row r="614" ht="15.75" customHeight="1">
      <c r="A614" s="53" t="s">
        <v>5676</v>
      </c>
      <c r="B614" s="78"/>
      <c r="C614" s="79"/>
      <c r="D614" s="82"/>
      <c r="E614" s="82"/>
      <c r="F614" s="56" t="str">
        <f t="shared" si="2"/>
        <v>PETUGAS.0613/SPK/SE/PML/3172/2026</v>
      </c>
      <c r="G614" s="80"/>
      <c r="H614" s="56" t="str">
        <f>VLOOKUP(G614,'MITRA (REFERENSI)'!$A:$Z,16,FALSE)</f>
        <v>#N/A</v>
      </c>
      <c r="I614" s="56" t="str">
        <f>VLOOKUP(G614,'MITRA (REFERENSI)'!$A:$Z,25,FALSE)</f>
        <v>#N/A</v>
      </c>
      <c r="J614" s="55" t="str">
        <f>VLOOKUP(G614,'MITRA (REFERENSI)'!$A:$Z,26,FALSE)</f>
        <v>#N/A</v>
      </c>
      <c r="K614" s="55" t="str">
        <f>VLOOKUP(G614,'MITRA (REFERENSI)'!$A:$Z,15,FALSE)</f>
        <v>#N/A</v>
      </c>
      <c r="L614" s="55" t="str">
        <f>VLOOKUP(G614,'MITRA (REFERENSI)'!$A:$Z,15,FALSE)</f>
        <v>#N/A</v>
      </c>
      <c r="M614" s="55" t="str">
        <f>IF(B614=1,'KELAS (REFERENSI)'!M614,IF(B614=2,'KELAS (REFERENSI)'!M629,IF(B614=3,'KELAS (REFERENSI)'!M644,IF(B614=4,'KELAS (REFERENSI)'!M659,""))))</f>
        <v/>
      </c>
      <c r="N614" s="55" t="str">
        <f>IF(B614=1,'KELAS (REFERENSI)'!N614,IF(B614=2,'KELAS (REFERENSI)'!N629,IF(B614=3,'KELAS (REFERENSI)'!N644,IF(B614=4,'KELAS (REFERENSI)'!N659,""))))</f>
        <v/>
      </c>
      <c r="O614" s="55" t="str">
        <f>IF(B614=1,'KELAS (REFERENSI)'!O614,IF(B614=2,'KELAS (REFERENSI)'!O629,IF(B614=3,'KELAS (REFERENSI)'!O644,IF(B614=4,'KELAS (REFERENSI)'!O659,""))))</f>
        <v/>
      </c>
      <c r="P614" s="55" t="str">
        <f>IF(B614=1,'KELAS (REFERENSI)'!P614,IF(B614=2,'KELAS (REFERENSI)'!P629,IF(B614=3,'KELAS (REFERENSI)'!P644,IF(B614=4,'KELAS (REFERENSI)'!P659,""))))</f>
        <v/>
      </c>
      <c r="Q614" s="55" t="str">
        <f t="shared" si="4"/>
        <v>BPS Kota Jakarta Timur</v>
      </c>
      <c r="R614" s="55" t="str">
        <f t="shared" si="56"/>
        <v/>
      </c>
      <c r="S614" s="55" t="str">
        <f t="shared" ref="S614:T614" si="622">S613</f>
        <v>15 Juni sampai dengan 31 Agustus 2026</v>
      </c>
      <c r="T614" s="55" t="str">
        <f t="shared" si="622"/>
        <v>31 Agustus 2026</v>
      </c>
      <c r="U614" s="59" t="str">
        <f>VLOOKUP(G614,'MITRA (REFERENSI)'!$A:$Z,17,FALSE)</f>
        <v>#N/A</v>
      </c>
      <c r="V614" s="59" t="str">
        <f>VLOOKUP(G614,'MITRA (REFERENSI)'!$A:$Z,11,FALSE)</f>
        <v>#N/A</v>
      </c>
      <c r="W614" s="81"/>
      <c r="X614" s="76"/>
      <c r="Y614" s="63"/>
      <c r="Z614" s="62"/>
      <c r="AA614" s="63"/>
      <c r="AB614" s="62"/>
      <c r="AC614" s="62"/>
      <c r="AD614" s="62"/>
      <c r="AE614" s="62"/>
      <c r="AF614" s="62"/>
      <c r="AG614" s="72"/>
      <c r="AH614" s="72"/>
      <c r="AI614" s="72"/>
      <c r="AJ614" s="72"/>
      <c r="AK614" s="59" t="str">
        <f>VLOOKUP(G614,'MITRA (REFERENSI)'!$A:$Z,5,FALSE)</f>
        <v>#N/A</v>
      </c>
      <c r="AL614" s="59" t="str">
        <f>VLOOKUP(G614,'MITRA (REFERENSI)'!$A:$Z,13,FALSE)</f>
        <v>#N/A</v>
      </c>
      <c r="AM614" s="59" t="str">
        <f>VLOOKUP(G614,'MITRA (REFERENSI)'!$A:$Z,14,FALSE)</f>
        <v>#N/A</v>
      </c>
    </row>
    <row r="615" ht="15.75" customHeight="1">
      <c r="A615" s="53" t="s">
        <v>5677</v>
      </c>
      <c r="B615" s="78"/>
      <c r="C615" s="79"/>
      <c r="D615" s="82"/>
      <c r="E615" s="82"/>
      <c r="F615" s="56" t="str">
        <f t="shared" si="2"/>
        <v>PETUGAS.0614/SPK/SE/PML/3172/2026</v>
      </c>
      <c r="G615" s="80"/>
      <c r="H615" s="56" t="str">
        <f>VLOOKUP(G615,'MITRA (REFERENSI)'!$A:$Z,16,FALSE)</f>
        <v>#N/A</v>
      </c>
      <c r="I615" s="56" t="str">
        <f>VLOOKUP(G615,'MITRA (REFERENSI)'!$A:$Z,25,FALSE)</f>
        <v>#N/A</v>
      </c>
      <c r="J615" s="55" t="str">
        <f>VLOOKUP(G615,'MITRA (REFERENSI)'!$A:$Z,26,FALSE)</f>
        <v>#N/A</v>
      </c>
      <c r="K615" s="55" t="str">
        <f>VLOOKUP(G615,'MITRA (REFERENSI)'!$A:$Z,15,FALSE)</f>
        <v>#N/A</v>
      </c>
      <c r="L615" s="55" t="str">
        <f>VLOOKUP(G615,'MITRA (REFERENSI)'!$A:$Z,15,FALSE)</f>
        <v>#N/A</v>
      </c>
      <c r="M615" s="55" t="str">
        <f>IF(B615=1,'KELAS (REFERENSI)'!M615,IF(B615=2,'KELAS (REFERENSI)'!M630,IF(B615=3,'KELAS (REFERENSI)'!M645,IF(B615=4,'KELAS (REFERENSI)'!M660,""))))</f>
        <v/>
      </c>
      <c r="N615" s="55" t="str">
        <f>IF(B615=1,'KELAS (REFERENSI)'!N615,IF(B615=2,'KELAS (REFERENSI)'!N630,IF(B615=3,'KELAS (REFERENSI)'!N645,IF(B615=4,'KELAS (REFERENSI)'!N660,""))))</f>
        <v/>
      </c>
      <c r="O615" s="55" t="str">
        <f>IF(B615=1,'KELAS (REFERENSI)'!O615,IF(B615=2,'KELAS (REFERENSI)'!O630,IF(B615=3,'KELAS (REFERENSI)'!O645,IF(B615=4,'KELAS (REFERENSI)'!O660,""))))</f>
        <v/>
      </c>
      <c r="P615" s="55" t="str">
        <f>IF(B615=1,'KELAS (REFERENSI)'!P615,IF(B615=2,'KELAS (REFERENSI)'!P630,IF(B615=3,'KELAS (REFERENSI)'!P645,IF(B615=4,'KELAS (REFERENSI)'!P660,""))))</f>
        <v/>
      </c>
      <c r="Q615" s="55" t="str">
        <f t="shared" si="4"/>
        <v>BPS Kota Jakarta Timur</v>
      </c>
      <c r="R615" s="55" t="str">
        <f t="shared" si="56"/>
        <v/>
      </c>
      <c r="S615" s="55" t="str">
        <f t="shared" ref="S615:T615" si="623">S614</f>
        <v>15 Juni sampai dengan 31 Agustus 2026</v>
      </c>
      <c r="T615" s="55" t="str">
        <f t="shared" si="623"/>
        <v>31 Agustus 2026</v>
      </c>
      <c r="U615" s="59" t="str">
        <f>VLOOKUP(G615,'MITRA (REFERENSI)'!$A:$Z,17,FALSE)</f>
        <v>#N/A</v>
      </c>
      <c r="V615" s="59" t="str">
        <f>VLOOKUP(G615,'MITRA (REFERENSI)'!$A:$Z,11,FALSE)</f>
        <v>#N/A</v>
      </c>
      <c r="W615" s="81"/>
      <c r="X615" s="76"/>
      <c r="Y615" s="63"/>
      <c r="Z615" s="62"/>
      <c r="AA615" s="63"/>
      <c r="AB615" s="62"/>
      <c r="AC615" s="62"/>
      <c r="AD615" s="62"/>
      <c r="AE615" s="62"/>
      <c r="AF615" s="62"/>
      <c r="AG615" s="72"/>
      <c r="AH615" s="72"/>
      <c r="AI615" s="72"/>
      <c r="AJ615" s="72"/>
      <c r="AK615" s="59" t="str">
        <f>VLOOKUP(G615,'MITRA (REFERENSI)'!$A:$Z,5,FALSE)</f>
        <v>#N/A</v>
      </c>
      <c r="AL615" s="59" t="str">
        <f>VLOOKUP(G615,'MITRA (REFERENSI)'!$A:$Z,13,FALSE)</f>
        <v>#N/A</v>
      </c>
      <c r="AM615" s="59" t="str">
        <f>VLOOKUP(G615,'MITRA (REFERENSI)'!$A:$Z,14,FALSE)</f>
        <v>#N/A</v>
      </c>
    </row>
    <row r="616" ht="15.75" customHeight="1">
      <c r="A616" s="53" t="s">
        <v>5678</v>
      </c>
      <c r="B616" s="78"/>
      <c r="C616" s="79"/>
      <c r="D616" s="82"/>
      <c r="E616" s="82"/>
      <c r="F616" s="56" t="str">
        <f t="shared" si="2"/>
        <v>PETUGAS.0615/SPK/SE/PML/3172/2026</v>
      </c>
      <c r="G616" s="80"/>
      <c r="H616" s="56" t="str">
        <f>VLOOKUP(G616,'MITRA (REFERENSI)'!$A:$Z,16,FALSE)</f>
        <v>#N/A</v>
      </c>
      <c r="I616" s="56" t="str">
        <f>VLOOKUP(G616,'MITRA (REFERENSI)'!$A:$Z,25,FALSE)</f>
        <v>#N/A</v>
      </c>
      <c r="J616" s="55" t="str">
        <f>VLOOKUP(G616,'MITRA (REFERENSI)'!$A:$Z,26,FALSE)</f>
        <v>#N/A</v>
      </c>
      <c r="K616" s="55" t="str">
        <f>VLOOKUP(G616,'MITRA (REFERENSI)'!$A:$Z,15,FALSE)</f>
        <v>#N/A</v>
      </c>
      <c r="L616" s="55" t="str">
        <f>VLOOKUP(G616,'MITRA (REFERENSI)'!$A:$Z,15,FALSE)</f>
        <v>#N/A</v>
      </c>
      <c r="M616" s="55" t="str">
        <f>IF(B616=1,'KELAS (REFERENSI)'!M616,IF(B616=2,'KELAS (REFERENSI)'!M631,IF(B616=3,'KELAS (REFERENSI)'!M646,IF(B616=4,'KELAS (REFERENSI)'!M661,""))))</f>
        <v/>
      </c>
      <c r="N616" s="55" t="str">
        <f>IF(B616=1,'KELAS (REFERENSI)'!N616,IF(B616=2,'KELAS (REFERENSI)'!N631,IF(B616=3,'KELAS (REFERENSI)'!N646,IF(B616=4,'KELAS (REFERENSI)'!N661,""))))</f>
        <v/>
      </c>
      <c r="O616" s="55" t="str">
        <f>IF(B616=1,'KELAS (REFERENSI)'!O616,IF(B616=2,'KELAS (REFERENSI)'!O631,IF(B616=3,'KELAS (REFERENSI)'!O646,IF(B616=4,'KELAS (REFERENSI)'!O661,""))))</f>
        <v/>
      </c>
      <c r="P616" s="55" t="str">
        <f>IF(B616=1,'KELAS (REFERENSI)'!P616,IF(B616=2,'KELAS (REFERENSI)'!P631,IF(B616=3,'KELAS (REFERENSI)'!P646,IF(B616=4,'KELAS (REFERENSI)'!P661,""))))</f>
        <v/>
      </c>
      <c r="Q616" s="55" t="str">
        <f t="shared" si="4"/>
        <v>BPS Kota Jakarta Timur</v>
      </c>
      <c r="R616" s="55" t="str">
        <f t="shared" si="56"/>
        <v/>
      </c>
      <c r="S616" s="55" t="str">
        <f t="shared" ref="S616:T616" si="624">S615</f>
        <v>15 Juni sampai dengan 31 Agustus 2026</v>
      </c>
      <c r="T616" s="55" t="str">
        <f t="shared" si="624"/>
        <v>31 Agustus 2026</v>
      </c>
      <c r="U616" s="59" t="str">
        <f>VLOOKUP(G616,'MITRA (REFERENSI)'!$A:$Z,17,FALSE)</f>
        <v>#N/A</v>
      </c>
      <c r="V616" s="59" t="str">
        <f>VLOOKUP(G616,'MITRA (REFERENSI)'!$A:$Z,11,FALSE)</f>
        <v>#N/A</v>
      </c>
      <c r="W616" s="81"/>
      <c r="X616" s="76"/>
      <c r="Y616" s="63"/>
      <c r="Z616" s="62"/>
      <c r="AA616" s="63"/>
      <c r="AB616" s="62"/>
      <c r="AC616" s="62"/>
      <c r="AD616" s="62"/>
      <c r="AE616" s="62"/>
      <c r="AF616" s="62"/>
      <c r="AG616" s="72"/>
      <c r="AH616" s="72"/>
      <c r="AI616" s="72"/>
      <c r="AJ616" s="72"/>
      <c r="AK616" s="59" t="str">
        <f>VLOOKUP(G616,'MITRA (REFERENSI)'!$A:$Z,5,FALSE)</f>
        <v>#N/A</v>
      </c>
      <c r="AL616" s="59" t="str">
        <f>VLOOKUP(G616,'MITRA (REFERENSI)'!$A:$Z,13,FALSE)</f>
        <v>#N/A</v>
      </c>
      <c r="AM616" s="59" t="str">
        <f>VLOOKUP(G616,'MITRA (REFERENSI)'!$A:$Z,14,FALSE)</f>
        <v>#N/A</v>
      </c>
    </row>
    <row r="617" ht="15.75" customHeight="1">
      <c r="A617" s="53" t="s">
        <v>5679</v>
      </c>
      <c r="B617" s="78"/>
      <c r="C617" s="79"/>
      <c r="D617" s="82"/>
      <c r="E617" s="82"/>
      <c r="F617" s="56" t="str">
        <f t="shared" si="2"/>
        <v>PETUGAS.0616/SPK/SE/PML/3172/2026</v>
      </c>
      <c r="G617" s="80"/>
      <c r="H617" s="56" t="str">
        <f>VLOOKUP(G617,'MITRA (REFERENSI)'!$A:$Z,16,FALSE)</f>
        <v>#N/A</v>
      </c>
      <c r="I617" s="56" t="str">
        <f>VLOOKUP(G617,'MITRA (REFERENSI)'!$A:$Z,25,FALSE)</f>
        <v>#N/A</v>
      </c>
      <c r="J617" s="55" t="str">
        <f>VLOOKUP(G617,'MITRA (REFERENSI)'!$A:$Z,26,FALSE)</f>
        <v>#N/A</v>
      </c>
      <c r="K617" s="55" t="str">
        <f>VLOOKUP(G617,'MITRA (REFERENSI)'!$A:$Z,15,FALSE)</f>
        <v>#N/A</v>
      </c>
      <c r="L617" s="55" t="str">
        <f>VLOOKUP(G617,'MITRA (REFERENSI)'!$A:$Z,15,FALSE)</f>
        <v>#N/A</v>
      </c>
      <c r="M617" s="55" t="str">
        <f>IF(B617=1,'KELAS (REFERENSI)'!M617,IF(B617=2,'KELAS (REFERENSI)'!M632,IF(B617=3,'KELAS (REFERENSI)'!M647,IF(B617=4,'KELAS (REFERENSI)'!M662,""))))</f>
        <v/>
      </c>
      <c r="N617" s="55" t="str">
        <f>IF(B617=1,'KELAS (REFERENSI)'!N617,IF(B617=2,'KELAS (REFERENSI)'!N632,IF(B617=3,'KELAS (REFERENSI)'!N647,IF(B617=4,'KELAS (REFERENSI)'!N662,""))))</f>
        <v/>
      </c>
      <c r="O617" s="55" t="str">
        <f>IF(B617=1,'KELAS (REFERENSI)'!O617,IF(B617=2,'KELAS (REFERENSI)'!O632,IF(B617=3,'KELAS (REFERENSI)'!O647,IF(B617=4,'KELAS (REFERENSI)'!O662,""))))</f>
        <v/>
      </c>
      <c r="P617" s="55" t="str">
        <f>IF(B617=1,'KELAS (REFERENSI)'!P617,IF(B617=2,'KELAS (REFERENSI)'!P632,IF(B617=3,'KELAS (REFERENSI)'!P647,IF(B617=4,'KELAS (REFERENSI)'!P662,""))))</f>
        <v/>
      </c>
      <c r="Q617" s="55" t="str">
        <f t="shared" si="4"/>
        <v>BPS Kota Jakarta Timur</v>
      </c>
      <c r="R617" s="55" t="str">
        <f t="shared" si="56"/>
        <v/>
      </c>
      <c r="S617" s="55" t="str">
        <f t="shared" ref="S617:T617" si="625">S616</f>
        <v>15 Juni sampai dengan 31 Agustus 2026</v>
      </c>
      <c r="T617" s="55" t="str">
        <f t="shared" si="625"/>
        <v>31 Agustus 2026</v>
      </c>
      <c r="U617" s="59" t="str">
        <f>VLOOKUP(G617,'MITRA (REFERENSI)'!$A:$Z,17,FALSE)</f>
        <v>#N/A</v>
      </c>
      <c r="V617" s="59" t="str">
        <f>VLOOKUP(G617,'MITRA (REFERENSI)'!$A:$Z,11,FALSE)</f>
        <v>#N/A</v>
      </c>
      <c r="W617" s="81"/>
      <c r="X617" s="76"/>
      <c r="Y617" s="63"/>
      <c r="Z617" s="62"/>
      <c r="AA617" s="63"/>
      <c r="AB617" s="62"/>
      <c r="AC617" s="62"/>
      <c r="AD617" s="62"/>
      <c r="AE617" s="62"/>
      <c r="AF617" s="62"/>
      <c r="AG617" s="72"/>
      <c r="AH617" s="72"/>
      <c r="AI617" s="72"/>
      <c r="AJ617" s="72"/>
      <c r="AK617" s="59" t="str">
        <f>VLOOKUP(G617,'MITRA (REFERENSI)'!$A:$Z,5,FALSE)</f>
        <v>#N/A</v>
      </c>
      <c r="AL617" s="59" t="str">
        <f>VLOOKUP(G617,'MITRA (REFERENSI)'!$A:$Z,13,FALSE)</f>
        <v>#N/A</v>
      </c>
      <c r="AM617" s="59" t="str">
        <f>VLOOKUP(G617,'MITRA (REFERENSI)'!$A:$Z,14,FALSE)</f>
        <v>#N/A</v>
      </c>
    </row>
    <row r="618" ht="15.75" customHeight="1">
      <c r="A618" s="53" t="s">
        <v>5680</v>
      </c>
      <c r="B618" s="78"/>
      <c r="C618" s="79"/>
      <c r="D618" s="82"/>
      <c r="E618" s="82"/>
      <c r="F618" s="56" t="str">
        <f t="shared" si="2"/>
        <v>PETUGAS.0617/SPK/SE/PML/3172/2026</v>
      </c>
      <c r="G618" s="80"/>
      <c r="H618" s="56" t="str">
        <f>VLOOKUP(G618,'MITRA (REFERENSI)'!$A:$Z,16,FALSE)</f>
        <v>#N/A</v>
      </c>
      <c r="I618" s="56" t="str">
        <f>VLOOKUP(G618,'MITRA (REFERENSI)'!$A:$Z,25,FALSE)</f>
        <v>#N/A</v>
      </c>
      <c r="J618" s="55" t="str">
        <f>VLOOKUP(G618,'MITRA (REFERENSI)'!$A:$Z,26,FALSE)</f>
        <v>#N/A</v>
      </c>
      <c r="K618" s="55" t="str">
        <f>VLOOKUP(G618,'MITRA (REFERENSI)'!$A:$Z,15,FALSE)</f>
        <v>#N/A</v>
      </c>
      <c r="L618" s="55" t="str">
        <f>VLOOKUP(G618,'MITRA (REFERENSI)'!$A:$Z,15,FALSE)</f>
        <v>#N/A</v>
      </c>
      <c r="M618" s="55" t="str">
        <f>IF(B618=1,'KELAS (REFERENSI)'!M618,IF(B618=2,'KELAS (REFERENSI)'!M633,IF(B618=3,'KELAS (REFERENSI)'!M648,IF(B618=4,'KELAS (REFERENSI)'!M663,""))))</f>
        <v/>
      </c>
      <c r="N618" s="55" t="str">
        <f>IF(B618=1,'KELAS (REFERENSI)'!N618,IF(B618=2,'KELAS (REFERENSI)'!N633,IF(B618=3,'KELAS (REFERENSI)'!N648,IF(B618=4,'KELAS (REFERENSI)'!N663,""))))</f>
        <v/>
      </c>
      <c r="O618" s="55" t="str">
        <f>IF(B618=1,'KELAS (REFERENSI)'!O618,IF(B618=2,'KELAS (REFERENSI)'!O633,IF(B618=3,'KELAS (REFERENSI)'!O648,IF(B618=4,'KELAS (REFERENSI)'!O663,""))))</f>
        <v/>
      </c>
      <c r="P618" s="55" t="str">
        <f>IF(B618=1,'KELAS (REFERENSI)'!P618,IF(B618=2,'KELAS (REFERENSI)'!P633,IF(B618=3,'KELAS (REFERENSI)'!P648,IF(B618=4,'KELAS (REFERENSI)'!P663,""))))</f>
        <v/>
      </c>
      <c r="Q618" s="55" t="str">
        <f t="shared" si="4"/>
        <v>BPS Kota Jakarta Timur</v>
      </c>
      <c r="R618" s="55" t="str">
        <f t="shared" si="56"/>
        <v/>
      </c>
      <c r="S618" s="55" t="str">
        <f t="shared" ref="S618:T618" si="626">S617</f>
        <v>15 Juni sampai dengan 31 Agustus 2026</v>
      </c>
      <c r="T618" s="55" t="str">
        <f t="shared" si="626"/>
        <v>31 Agustus 2026</v>
      </c>
      <c r="U618" s="59" t="str">
        <f>VLOOKUP(G618,'MITRA (REFERENSI)'!$A:$Z,17,FALSE)</f>
        <v>#N/A</v>
      </c>
      <c r="V618" s="59" t="str">
        <f>VLOOKUP(G618,'MITRA (REFERENSI)'!$A:$Z,11,FALSE)</f>
        <v>#N/A</v>
      </c>
      <c r="W618" s="81"/>
      <c r="X618" s="76"/>
      <c r="Y618" s="63"/>
      <c r="Z618" s="62"/>
      <c r="AA618" s="63"/>
      <c r="AB618" s="62"/>
      <c r="AC618" s="62"/>
      <c r="AD618" s="62"/>
      <c r="AE618" s="62"/>
      <c r="AF618" s="62"/>
      <c r="AG618" s="72"/>
      <c r="AH618" s="72"/>
      <c r="AI618" s="72"/>
      <c r="AJ618" s="72"/>
      <c r="AK618" s="59" t="str">
        <f>VLOOKUP(G618,'MITRA (REFERENSI)'!$A:$Z,5,FALSE)</f>
        <v>#N/A</v>
      </c>
      <c r="AL618" s="59" t="str">
        <f>VLOOKUP(G618,'MITRA (REFERENSI)'!$A:$Z,13,FALSE)</f>
        <v>#N/A</v>
      </c>
      <c r="AM618" s="59" t="str">
        <f>VLOOKUP(G618,'MITRA (REFERENSI)'!$A:$Z,14,FALSE)</f>
        <v>#N/A</v>
      </c>
    </row>
    <row r="619" ht="15.75" customHeight="1">
      <c r="A619" s="53" t="s">
        <v>5681</v>
      </c>
      <c r="B619" s="78"/>
      <c r="C619" s="79"/>
      <c r="D619" s="82"/>
      <c r="E619" s="82"/>
      <c r="F619" s="56" t="str">
        <f t="shared" si="2"/>
        <v>PETUGAS.0618/SPK/SE/PML/3172/2026</v>
      </c>
      <c r="G619" s="80"/>
      <c r="H619" s="56" t="str">
        <f>VLOOKUP(G619,'MITRA (REFERENSI)'!$A:$Z,16,FALSE)</f>
        <v>#N/A</v>
      </c>
      <c r="I619" s="56" t="str">
        <f>VLOOKUP(G619,'MITRA (REFERENSI)'!$A:$Z,25,FALSE)</f>
        <v>#N/A</v>
      </c>
      <c r="J619" s="55" t="str">
        <f>VLOOKUP(G619,'MITRA (REFERENSI)'!$A:$Z,26,FALSE)</f>
        <v>#N/A</v>
      </c>
      <c r="K619" s="55" t="str">
        <f>VLOOKUP(G619,'MITRA (REFERENSI)'!$A:$Z,15,FALSE)</f>
        <v>#N/A</v>
      </c>
      <c r="L619" s="55" t="str">
        <f>VLOOKUP(G619,'MITRA (REFERENSI)'!$A:$Z,15,FALSE)</f>
        <v>#N/A</v>
      </c>
      <c r="M619" s="55" t="str">
        <f>IF(B619=1,'KELAS (REFERENSI)'!M619,IF(B619=2,'KELAS (REFERENSI)'!M634,IF(B619=3,'KELAS (REFERENSI)'!M649,IF(B619=4,'KELAS (REFERENSI)'!M664,""))))</f>
        <v/>
      </c>
      <c r="N619" s="55" t="str">
        <f>IF(B619=1,'KELAS (REFERENSI)'!N619,IF(B619=2,'KELAS (REFERENSI)'!N634,IF(B619=3,'KELAS (REFERENSI)'!N649,IF(B619=4,'KELAS (REFERENSI)'!N664,""))))</f>
        <v/>
      </c>
      <c r="O619" s="55" t="str">
        <f>IF(B619=1,'KELAS (REFERENSI)'!O619,IF(B619=2,'KELAS (REFERENSI)'!O634,IF(B619=3,'KELAS (REFERENSI)'!O649,IF(B619=4,'KELAS (REFERENSI)'!O664,""))))</f>
        <v/>
      </c>
      <c r="P619" s="55" t="str">
        <f>IF(B619=1,'KELAS (REFERENSI)'!P619,IF(B619=2,'KELAS (REFERENSI)'!P634,IF(B619=3,'KELAS (REFERENSI)'!P649,IF(B619=4,'KELAS (REFERENSI)'!P664,""))))</f>
        <v/>
      </c>
      <c r="Q619" s="55" t="str">
        <f t="shared" si="4"/>
        <v>BPS Kota Jakarta Timur</v>
      </c>
      <c r="R619" s="55" t="str">
        <f t="shared" si="56"/>
        <v/>
      </c>
      <c r="S619" s="55" t="str">
        <f t="shared" ref="S619:T619" si="627">S618</f>
        <v>15 Juni sampai dengan 31 Agustus 2026</v>
      </c>
      <c r="T619" s="55" t="str">
        <f t="shared" si="627"/>
        <v>31 Agustus 2026</v>
      </c>
      <c r="U619" s="59" t="str">
        <f>VLOOKUP(G619,'MITRA (REFERENSI)'!$A:$Z,17,FALSE)</f>
        <v>#N/A</v>
      </c>
      <c r="V619" s="59" t="str">
        <f>VLOOKUP(G619,'MITRA (REFERENSI)'!$A:$Z,11,FALSE)</f>
        <v>#N/A</v>
      </c>
      <c r="W619" s="81"/>
      <c r="X619" s="76"/>
      <c r="Y619" s="63"/>
      <c r="Z619" s="62"/>
      <c r="AA619" s="63"/>
      <c r="AB619" s="62"/>
      <c r="AC619" s="62"/>
      <c r="AD619" s="62"/>
      <c r="AE619" s="62"/>
      <c r="AF619" s="62"/>
      <c r="AG619" s="72"/>
      <c r="AH619" s="72"/>
      <c r="AI619" s="72"/>
      <c r="AJ619" s="72"/>
      <c r="AK619" s="59" t="str">
        <f>VLOOKUP(G619,'MITRA (REFERENSI)'!$A:$Z,5,FALSE)</f>
        <v>#N/A</v>
      </c>
      <c r="AL619" s="59" t="str">
        <f>VLOOKUP(G619,'MITRA (REFERENSI)'!$A:$Z,13,FALSE)</f>
        <v>#N/A</v>
      </c>
      <c r="AM619" s="59" t="str">
        <f>VLOOKUP(G619,'MITRA (REFERENSI)'!$A:$Z,14,FALSE)</f>
        <v>#N/A</v>
      </c>
    </row>
    <row r="620" ht="15.75" customHeight="1">
      <c r="A620" s="53" t="s">
        <v>5682</v>
      </c>
      <c r="B620" s="78"/>
      <c r="C620" s="79"/>
      <c r="D620" s="82"/>
      <c r="E620" s="82"/>
      <c r="F620" s="56" t="str">
        <f t="shared" si="2"/>
        <v>PETUGAS.0619/SPK/SE/PML/3172/2026</v>
      </c>
      <c r="G620" s="80"/>
      <c r="H620" s="56" t="str">
        <f>VLOOKUP(G620,'MITRA (REFERENSI)'!$A:$Z,16,FALSE)</f>
        <v>#N/A</v>
      </c>
      <c r="I620" s="56" t="str">
        <f>VLOOKUP(G620,'MITRA (REFERENSI)'!$A:$Z,25,FALSE)</f>
        <v>#N/A</v>
      </c>
      <c r="J620" s="55" t="str">
        <f>VLOOKUP(G620,'MITRA (REFERENSI)'!$A:$Z,26,FALSE)</f>
        <v>#N/A</v>
      </c>
      <c r="K620" s="55" t="str">
        <f>VLOOKUP(G620,'MITRA (REFERENSI)'!$A:$Z,15,FALSE)</f>
        <v>#N/A</v>
      </c>
      <c r="L620" s="55" t="str">
        <f>VLOOKUP(G620,'MITRA (REFERENSI)'!$A:$Z,15,FALSE)</f>
        <v>#N/A</v>
      </c>
      <c r="M620" s="55" t="str">
        <f>IF(B620=1,'KELAS (REFERENSI)'!M620,IF(B620=2,'KELAS (REFERENSI)'!M635,IF(B620=3,'KELAS (REFERENSI)'!M650,IF(B620=4,'KELAS (REFERENSI)'!M665,""))))</f>
        <v/>
      </c>
      <c r="N620" s="55" t="str">
        <f>IF(B620=1,'KELAS (REFERENSI)'!N620,IF(B620=2,'KELAS (REFERENSI)'!N635,IF(B620=3,'KELAS (REFERENSI)'!N650,IF(B620=4,'KELAS (REFERENSI)'!N665,""))))</f>
        <v/>
      </c>
      <c r="O620" s="55" t="str">
        <f>IF(B620=1,'KELAS (REFERENSI)'!O620,IF(B620=2,'KELAS (REFERENSI)'!O635,IF(B620=3,'KELAS (REFERENSI)'!O650,IF(B620=4,'KELAS (REFERENSI)'!O665,""))))</f>
        <v/>
      </c>
      <c r="P620" s="55" t="str">
        <f>IF(B620=1,'KELAS (REFERENSI)'!P620,IF(B620=2,'KELAS (REFERENSI)'!P635,IF(B620=3,'KELAS (REFERENSI)'!P650,IF(B620=4,'KELAS (REFERENSI)'!P665,""))))</f>
        <v/>
      </c>
      <c r="Q620" s="55" t="str">
        <f t="shared" si="4"/>
        <v>BPS Kota Jakarta Timur</v>
      </c>
      <c r="R620" s="55" t="str">
        <f t="shared" si="56"/>
        <v/>
      </c>
      <c r="S620" s="55" t="str">
        <f t="shared" ref="S620:T620" si="628">S619</f>
        <v>15 Juni sampai dengan 31 Agustus 2026</v>
      </c>
      <c r="T620" s="55" t="str">
        <f t="shared" si="628"/>
        <v>31 Agustus 2026</v>
      </c>
      <c r="U620" s="59" t="str">
        <f>VLOOKUP(G620,'MITRA (REFERENSI)'!$A:$Z,17,FALSE)</f>
        <v>#N/A</v>
      </c>
      <c r="V620" s="59" t="str">
        <f>VLOOKUP(G620,'MITRA (REFERENSI)'!$A:$Z,11,FALSE)</f>
        <v>#N/A</v>
      </c>
      <c r="W620" s="81"/>
      <c r="X620" s="76"/>
      <c r="Y620" s="63"/>
      <c r="Z620" s="62"/>
      <c r="AA620" s="63"/>
      <c r="AB620" s="62"/>
      <c r="AC620" s="62"/>
      <c r="AD620" s="62"/>
      <c r="AE620" s="62"/>
      <c r="AF620" s="62"/>
      <c r="AG620" s="72"/>
      <c r="AH620" s="72"/>
      <c r="AI620" s="72"/>
      <c r="AJ620" s="72"/>
      <c r="AK620" s="59" t="str">
        <f>VLOOKUP(G620,'MITRA (REFERENSI)'!$A:$Z,5,FALSE)</f>
        <v>#N/A</v>
      </c>
      <c r="AL620" s="59" t="str">
        <f>VLOOKUP(G620,'MITRA (REFERENSI)'!$A:$Z,13,FALSE)</f>
        <v>#N/A</v>
      </c>
      <c r="AM620" s="59" t="str">
        <f>VLOOKUP(G620,'MITRA (REFERENSI)'!$A:$Z,14,FALSE)</f>
        <v>#N/A</v>
      </c>
    </row>
    <row r="621" ht="15.75" customHeight="1">
      <c r="A621" s="53" t="s">
        <v>5683</v>
      </c>
      <c r="B621" s="78"/>
      <c r="C621" s="79"/>
      <c r="D621" s="82"/>
      <c r="E621" s="82"/>
      <c r="F621" s="56" t="str">
        <f t="shared" si="2"/>
        <v>PETUGAS.0620/SPK/SE/PML/3172/2026</v>
      </c>
      <c r="G621" s="80"/>
      <c r="H621" s="56" t="str">
        <f>VLOOKUP(G621,'MITRA (REFERENSI)'!$A:$Z,16,FALSE)</f>
        <v>#N/A</v>
      </c>
      <c r="I621" s="56" t="str">
        <f>VLOOKUP(G621,'MITRA (REFERENSI)'!$A:$Z,25,FALSE)</f>
        <v>#N/A</v>
      </c>
      <c r="J621" s="55" t="str">
        <f>VLOOKUP(G621,'MITRA (REFERENSI)'!$A:$Z,26,FALSE)</f>
        <v>#N/A</v>
      </c>
      <c r="K621" s="55" t="str">
        <f>VLOOKUP(G621,'MITRA (REFERENSI)'!$A:$Z,15,FALSE)</f>
        <v>#N/A</v>
      </c>
      <c r="L621" s="55" t="str">
        <f>VLOOKUP(G621,'MITRA (REFERENSI)'!$A:$Z,15,FALSE)</f>
        <v>#N/A</v>
      </c>
      <c r="M621" s="55" t="str">
        <f>IF(B621=1,'KELAS (REFERENSI)'!M621,IF(B621=2,'KELAS (REFERENSI)'!M636,IF(B621=3,'KELAS (REFERENSI)'!M651,IF(B621=4,'KELAS (REFERENSI)'!M666,""))))</f>
        <v/>
      </c>
      <c r="N621" s="55" t="str">
        <f>IF(B621=1,'KELAS (REFERENSI)'!N621,IF(B621=2,'KELAS (REFERENSI)'!N636,IF(B621=3,'KELAS (REFERENSI)'!N651,IF(B621=4,'KELAS (REFERENSI)'!N666,""))))</f>
        <v/>
      </c>
      <c r="O621" s="55" t="str">
        <f>IF(B621=1,'KELAS (REFERENSI)'!O621,IF(B621=2,'KELAS (REFERENSI)'!O636,IF(B621=3,'KELAS (REFERENSI)'!O651,IF(B621=4,'KELAS (REFERENSI)'!O666,""))))</f>
        <v/>
      </c>
      <c r="P621" s="55" t="str">
        <f>IF(B621=1,'KELAS (REFERENSI)'!P621,IF(B621=2,'KELAS (REFERENSI)'!P636,IF(B621=3,'KELAS (REFERENSI)'!P651,IF(B621=4,'KELAS (REFERENSI)'!P666,""))))</f>
        <v/>
      </c>
      <c r="Q621" s="55" t="str">
        <f t="shared" si="4"/>
        <v>BPS Kota Jakarta Timur</v>
      </c>
      <c r="R621" s="55" t="str">
        <f t="shared" si="56"/>
        <v/>
      </c>
      <c r="S621" s="55" t="str">
        <f t="shared" ref="S621:T621" si="629">S620</f>
        <v>15 Juni sampai dengan 31 Agustus 2026</v>
      </c>
      <c r="T621" s="55" t="str">
        <f t="shared" si="629"/>
        <v>31 Agustus 2026</v>
      </c>
      <c r="U621" s="59" t="str">
        <f>VLOOKUP(G621,'MITRA (REFERENSI)'!$A:$Z,17,FALSE)</f>
        <v>#N/A</v>
      </c>
      <c r="V621" s="59" t="str">
        <f>VLOOKUP(G621,'MITRA (REFERENSI)'!$A:$Z,11,FALSE)</f>
        <v>#N/A</v>
      </c>
      <c r="W621" s="81"/>
      <c r="X621" s="76"/>
      <c r="Y621" s="63"/>
      <c r="Z621" s="62"/>
      <c r="AA621" s="63"/>
      <c r="AB621" s="62"/>
      <c r="AC621" s="62"/>
      <c r="AD621" s="62"/>
      <c r="AE621" s="62"/>
      <c r="AF621" s="62"/>
      <c r="AG621" s="72"/>
      <c r="AH621" s="72"/>
      <c r="AI621" s="72"/>
      <c r="AJ621" s="72"/>
      <c r="AK621" s="59" t="str">
        <f>VLOOKUP(G621,'MITRA (REFERENSI)'!$A:$Z,5,FALSE)</f>
        <v>#N/A</v>
      </c>
      <c r="AL621" s="59" t="str">
        <f>VLOOKUP(G621,'MITRA (REFERENSI)'!$A:$Z,13,FALSE)</f>
        <v>#N/A</v>
      </c>
      <c r="AM621" s="59" t="str">
        <f>VLOOKUP(G621,'MITRA (REFERENSI)'!$A:$Z,14,FALSE)</f>
        <v>#N/A</v>
      </c>
    </row>
    <row r="622" ht="15.75" customHeight="1">
      <c r="A622" s="53" t="s">
        <v>5684</v>
      </c>
      <c r="B622" s="78"/>
      <c r="C622" s="79"/>
      <c r="D622" s="82"/>
      <c r="E622" s="82"/>
      <c r="F622" s="56" t="str">
        <f t="shared" si="2"/>
        <v>PETUGAS.0621/SPK/SE/PML/3172/2026</v>
      </c>
      <c r="G622" s="80"/>
      <c r="H622" s="56" t="str">
        <f>VLOOKUP(G622,'MITRA (REFERENSI)'!$A:$Z,16,FALSE)</f>
        <v>#N/A</v>
      </c>
      <c r="I622" s="56" t="str">
        <f>VLOOKUP(G622,'MITRA (REFERENSI)'!$A:$Z,25,FALSE)</f>
        <v>#N/A</v>
      </c>
      <c r="J622" s="55" t="str">
        <f>VLOOKUP(G622,'MITRA (REFERENSI)'!$A:$Z,26,FALSE)</f>
        <v>#N/A</v>
      </c>
      <c r="K622" s="55" t="str">
        <f>VLOOKUP(G622,'MITRA (REFERENSI)'!$A:$Z,15,FALSE)</f>
        <v>#N/A</v>
      </c>
      <c r="L622" s="55" t="str">
        <f>VLOOKUP(G622,'MITRA (REFERENSI)'!$A:$Z,15,FALSE)</f>
        <v>#N/A</v>
      </c>
      <c r="M622" s="55" t="str">
        <f>IF(B622=1,'KELAS (REFERENSI)'!M622,IF(B622=2,'KELAS (REFERENSI)'!M637,IF(B622=3,'KELAS (REFERENSI)'!M652,IF(B622=4,'KELAS (REFERENSI)'!M667,""))))</f>
        <v/>
      </c>
      <c r="N622" s="55" t="str">
        <f>IF(B622=1,'KELAS (REFERENSI)'!N622,IF(B622=2,'KELAS (REFERENSI)'!N637,IF(B622=3,'KELAS (REFERENSI)'!N652,IF(B622=4,'KELAS (REFERENSI)'!N667,""))))</f>
        <v/>
      </c>
      <c r="O622" s="55" t="str">
        <f>IF(B622=1,'KELAS (REFERENSI)'!O622,IF(B622=2,'KELAS (REFERENSI)'!O637,IF(B622=3,'KELAS (REFERENSI)'!O652,IF(B622=4,'KELAS (REFERENSI)'!O667,""))))</f>
        <v/>
      </c>
      <c r="P622" s="55" t="str">
        <f>IF(B622=1,'KELAS (REFERENSI)'!P622,IF(B622=2,'KELAS (REFERENSI)'!P637,IF(B622=3,'KELAS (REFERENSI)'!P652,IF(B622=4,'KELAS (REFERENSI)'!P667,""))))</f>
        <v/>
      </c>
      <c r="Q622" s="55" t="str">
        <f t="shared" si="4"/>
        <v>BPS Kota Jakarta Timur</v>
      </c>
      <c r="R622" s="55" t="str">
        <f t="shared" si="56"/>
        <v/>
      </c>
      <c r="S622" s="55" t="str">
        <f t="shared" ref="S622:T622" si="630">S621</f>
        <v>15 Juni sampai dengan 31 Agustus 2026</v>
      </c>
      <c r="T622" s="55" t="str">
        <f t="shared" si="630"/>
        <v>31 Agustus 2026</v>
      </c>
      <c r="U622" s="59" t="str">
        <f>VLOOKUP(G622,'MITRA (REFERENSI)'!$A:$Z,17,FALSE)</f>
        <v>#N/A</v>
      </c>
      <c r="V622" s="59" t="str">
        <f>VLOOKUP(G622,'MITRA (REFERENSI)'!$A:$Z,11,FALSE)</f>
        <v>#N/A</v>
      </c>
      <c r="W622" s="81"/>
      <c r="X622" s="76"/>
      <c r="Y622" s="63"/>
      <c r="Z622" s="62"/>
      <c r="AA622" s="63"/>
      <c r="AB622" s="62"/>
      <c r="AC622" s="62"/>
      <c r="AD622" s="62"/>
      <c r="AE622" s="62"/>
      <c r="AF622" s="62"/>
      <c r="AG622" s="72"/>
      <c r="AH622" s="72"/>
      <c r="AI622" s="72"/>
      <c r="AJ622" s="72"/>
      <c r="AK622" s="59" t="str">
        <f>VLOOKUP(G622,'MITRA (REFERENSI)'!$A:$Z,5,FALSE)</f>
        <v>#N/A</v>
      </c>
      <c r="AL622" s="59" t="str">
        <f>VLOOKUP(G622,'MITRA (REFERENSI)'!$A:$Z,13,FALSE)</f>
        <v>#N/A</v>
      </c>
      <c r="AM622" s="59" t="str">
        <f>VLOOKUP(G622,'MITRA (REFERENSI)'!$A:$Z,14,FALSE)</f>
        <v>#N/A</v>
      </c>
    </row>
    <row r="623" ht="15.75" customHeight="1">
      <c r="A623" s="53" t="s">
        <v>5685</v>
      </c>
      <c r="B623" s="78"/>
      <c r="C623" s="79"/>
      <c r="D623" s="82"/>
      <c r="E623" s="82"/>
      <c r="F623" s="56" t="str">
        <f t="shared" si="2"/>
        <v>PETUGAS.0622/SPK/SE/PML/3172/2026</v>
      </c>
      <c r="G623" s="80"/>
      <c r="H623" s="56" t="str">
        <f>VLOOKUP(G623,'MITRA (REFERENSI)'!$A:$Z,16,FALSE)</f>
        <v>#N/A</v>
      </c>
      <c r="I623" s="56" t="str">
        <f>VLOOKUP(G623,'MITRA (REFERENSI)'!$A:$Z,25,FALSE)</f>
        <v>#N/A</v>
      </c>
      <c r="J623" s="55" t="str">
        <f>VLOOKUP(G623,'MITRA (REFERENSI)'!$A:$Z,26,FALSE)</f>
        <v>#N/A</v>
      </c>
      <c r="K623" s="55" t="str">
        <f>VLOOKUP(G623,'MITRA (REFERENSI)'!$A:$Z,15,FALSE)</f>
        <v>#N/A</v>
      </c>
      <c r="L623" s="55" t="str">
        <f>VLOOKUP(G623,'MITRA (REFERENSI)'!$A:$Z,15,FALSE)</f>
        <v>#N/A</v>
      </c>
      <c r="M623" s="55" t="str">
        <f>IF(B623=1,'KELAS (REFERENSI)'!M623,IF(B623=2,'KELAS (REFERENSI)'!M638,IF(B623=3,'KELAS (REFERENSI)'!M653,IF(B623=4,'KELAS (REFERENSI)'!M668,""))))</f>
        <v/>
      </c>
      <c r="N623" s="55" t="str">
        <f>IF(B623=1,'KELAS (REFERENSI)'!N623,IF(B623=2,'KELAS (REFERENSI)'!N638,IF(B623=3,'KELAS (REFERENSI)'!N653,IF(B623=4,'KELAS (REFERENSI)'!N668,""))))</f>
        <v/>
      </c>
      <c r="O623" s="55" t="str">
        <f>IF(B623=1,'KELAS (REFERENSI)'!O623,IF(B623=2,'KELAS (REFERENSI)'!O638,IF(B623=3,'KELAS (REFERENSI)'!O653,IF(B623=4,'KELAS (REFERENSI)'!O668,""))))</f>
        <v/>
      </c>
      <c r="P623" s="55" t="str">
        <f>IF(B623=1,'KELAS (REFERENSI)'!P623,IF(B623=2,'KELAS (REFERENSI)'!P638,IF(B623=3,'KELAS (REFERENSI)'!P653,IF(B623=4,'KELAS (REFERENSI)'!P668,""))))</f>
        <v/>
      </c>
      <c r="Q623" s="55" t="str">
        <f t="shared" si="4"/>
        <v>BPS Kota Jakarta Timur</v>
      </c>
      <c r="R623" s="55" t="str">
        <f t="shared" si="56"/>
        <v/>
      </c>
      <c r="S623" s="55" t="str">
        <f t="shared" ref="S623:T623" si="631">S622</f>
        <v>15 Juni sampai dengan 31 Agustus 2026</v>
      </c>
      <c r="T623" s="55" t="str">
        <f t="shared" si="631"/>
        <v>31 Agustus 2026</v>
      </c>
      <c r="U623" s="59" t="str">
        <f>VLOOKUP(G623,'MITRA (REFERENSI)'!$A:$Z,17,FALSE)</f>
        <v>#N/A</v>
      </c>
      <c r="V623" s="59" t="str">
        <f>VLOOKUP(G623,'MITRA (REFERENSI)'!$A:$Z,11,FALSE)</f>
        <v>#N/A</v>
      </c>
      <c r="W623" s="81"/>
      <c r="X623" s="76"/>
      <c r="Y623" s="63"/>
      <c r="Z623" s="62"/>
      <c r="AA623" s="63"/>
      <c r="AB623" s="62"/>
      <c r="AC623" s="62"/>
      <c r="AD623" s="62"/>
      <c r="AE623" s="62"/>
      <c r="AF623" s="62"/>
      <c r="AG623" s="72"/>
      <c r="AH623" s="72"/>
      <c r="AI623" s="72"/>
      <c r="AJ623" s="72"/>
      <c r="AK623" s="59" t="str">
        <f>VLOOKUP(G623,'MITRA (REFERENSI)'!$A:$Z,5,FALSE)</f>
        <v>#N/A</v>
      </c>
      <c r="AL623" s="59" t="str">
        <f>VLOOKUP(G623,'MITRA (REFERENSI)'!$A:$Z,13,FALSE)</f>
        <v>#N/A</v>
      </c>
      <c r="AM623" s="59" t="str">
        <f>VLOOKUP(G623,'MITRA (REFERENSI)'!$A:$Z,14,FALSE)</f>
        <v>#N/A</v>
      </c>
    </row>
    <row r="624" ht="15.75" customHeight="1">
      <c r="A624" s="53" t="s">
        <v>5686</v>
      </c>
      <c r="B624" s="78"/>
      <c r="C624" s="79"/>
      <c r="D624" s="82"/>
      <c r="E624" s="82"/>
      <c r="F624" s="56" t="str">
        <f t="shared" si="2"/>
        <v>PETUGAS.0623/SPK/SE/PML/3172/2026</v>
      </c>
      <c r="G624" s="80"/>
      <c r="H624" s="56" t="str">
        <f>VLOOKUP(G624,'MITRA (REFERENSI)'!$A:$Z,16,FALSE)</f>
        <v>#N/A</v>
      </c>
      <c r="I624" s="56" t="str">
        <f>VLOOKUP(G624,'MITRA (REFERENSI)'!$A:$Z,25,FALSE)</f>
        <v>#N/A</v>
      </c>
      <c r="J624" s="55" t="str">
        <f>VLOOKUP(G624,'MITRA (REFERENSI)'!$A:$Z,26,FALSE)</f>
        <v>#N/A</v>
      </c>
      <c r="K624" s="55" t="str">
        <f>VLOOKUP(G624,'MITRA (REFERENSI)'!$A:$Z,15,FALSE)</f>
        <v>#N/A</v>
      </c>
      <c r="L624" s="55" t="str">
        <f>VLOOKUP(G624,'MITRA (REFERENSI)'!$A:$Z,15,FALSE)</f>
        <v>#N/A</v>
      </c>
      <c r="M624" s="55" t="str">
        <f>IF(B624=1,'KELAS (REFERENSI)'!M624,IF(B624=2,'KELAS (REFERENSI)'!M639,IF(B624=3,'KELAS (REFERENSI)'!M654,IF(B624=4,'KELAS (REFERENSI)'!M669,""))))</f>
        <v/>
      </c>
      <c r="N624" s="55" t="str">
        <f>IF(B624=1,'KELAS (REFERENSI)'!N624,IF(B624=2,'KELAS (REFERENSI)'!N639,IF(B624=3,'KELAS (REFERENSI)'!N654,IF(B624=4,'KELAS (REFERENSI)'!N669,""))))</f>
        <v/>
      </c>
      <c r="O624" s="55" t="str">
        <f>IF(B624=1,'KELAS (REFERENSI)'!O624,IF(B624=2,'KELAS (REFERENSI)'!O639,IF(B624=3,'KELAS (REFERENSI)'!O654,IF(B624=4,'KELAS (REFERENSI)'!O669,""))))</f>
        <v/>
      </c>
      <c r="P624" s="55" t="str">
        <f>IF(B624=1,'KELAS (REFERENSI)'!P624,IF(B624=2,'KELAS (REFERENSI)'!P639,IF(B624=3,'KELAS (REFERENSI)'!P654,IF(B624=4,'KELAS (REFERENSI)'!P669,""))))</f>
        <v/>
      </c>
      <c r="Q624" s="55" t="str">
        <f t="shared" si="4"/>
        <v>BPS Kota Jakarta Timur</v>
      </c>
      <c r="R624" s="55" t="str">
        <f t="shared" si="56"/>
        <v/>
      </c>
      <c r="S624" s="55" t="str">
        <f t="shared" ref="S624:T624" si="632">S623</f>
        <v>15 Juni sampai dengan 31 Agustus 2026</v>
      </c>
      <c r="T624" s="55" t="str">
        <f t="shared" si="632"/>
        <v>31 Agustus 2026</v>
      </c>
      <c r="U624" s="59" t="str">
        <f>VLOOKUP(G624,'MITRA (REFERENSI)'!$A:$Z,17,FALSE)</f>
        <v>#N/A</v>
      </c>
      <c r="V624" s="59" t="str">
        <f>VLOOKUP(G624,'MITRA (REFERENSI)'!$A:$Z,11,FALSE)</f>
        <v>#N/A</v>
      </c>
      <c r="W624" s="81"/>
      <c r="X624" s="76"/>
      <c r="Y624" s="63"/>
      <c r="Z624" s="62"/>
      <c r="AA624" s="63"/>
      <c r="AB624" s="62"/>
      <c r="AC624" s="62"/>
      <c r="AD624" s="62"/>
      <c r="AE624" s="62"/>
      <c r="AF624" s="62"/>
      <c r="AG624" s="72"/>
      <c r="AH624" s="72"/>
      <c r="AI624" s="72"/>
      <c r="AJ624" s="72"/>
      <c r="AK624" s="59" t="str">
        <f>VLOOKUP(G624,'MITRA (REFERENSI)'!$A:$Z,5,FALSE)</f>
        <v>#N/A</v>
      </c>
      <c r="AL624" s="59" t="str">
        <f>VLOOKUP(G624,'MITRA (REFERENSI)'!$A:$Z,13,FALSE)</f>
        <v>#N/A</v>
      </c>
      <c r="AM624" s="59" t="str">
        <f>VLOOKUP(G624,'MITRA (REFERENSI)'!$A:$Z,14,FALSE)</f>
        <v>#N/A</v>
      </c>
    </row>
    <row r="625" ht="15.75" customHeight="1">
      <c r="A625" s="53" t="s">
        <v>5687</v>
      </c>
      <c r="B625" s="78"/>
      <c r="C625" s="79"/>
      <c r="D625" s="82"/>
      <c r="E625" s="82"/>
      <c r="F625" s="56" t="str">
        <f t="shared" si="2"/>
        <v>PETUGAS.0624/SPK/SE/PML/3172/2026</v>
      </c>
      <c r="G625" s="80"/>
      <c r="H625" s="56" t="str">
        <f>VLOOKUP(G625,'MITRA (REFERENSI)'!$A:$Z,16,FALSE)</f>
        <v>#N/A</v>
      </c>
      <c r="I625" s="56" t="str">
        <f>VLOOKUP(G625,'MITRA (REFERENSI)'!$A:$Z,25,FALSE)</f>
        <v>#N/A</v>
      </c>
      <c r="J625" s="55" t="str">
        <f>VLOOKUP(G625,'MITRA (REFERENSI)'!$A:$Z,26,FALSE)</f>
        <v>#N/A</v>
      </c>
      <c r="K625" s="55" t="str">
        <f>VLOOKUP(G625,'MITRA (REFERENSI)'!$A:$Z,15,FALSE)</f>
        <v>#N/A</v>
      </c>
      <c r="L625" s="55" t="str">
        <f>VLOOKUP(G625,'MITRA (REFERENSI)'!$A:$Z,15,FALSE)</f>
        <v>#N/A</v>
      </c>
      <c r="M625" s="55" t="str">
        <f>IF(B625=1,'KELAS (REFERENSI)'!M625,IF(B625=2,'KELAS (REFERENSI)'!M640,IF(B625=3,'KELAS (REFERENSI)'!M655,IF(B625=4,'KELAS (REFERENSI)'!M670,""))))</f>
        <v/>
      </c>
      <c r="N625" s="55" t="str">
        <f>IF(B625=1,'KELAS (REFERENSI)'!N625,IF(B625=2,'KELAS (REFERENSI)'!N640,IF(B625=3,'KELAS (REFERENSI)'!N655,IF(B625=4,'KELAS (REFERENSI)'!N670,""))))</f>
        <v/>
      </c>
      <c r="O625" s="55" t="str">
        <f>IF(B625=1,'KELAS (REFERENSI)'!O625,IF(B625=2,'KELAS (REFERENSI)'!O640,IF(B625=3,'KELAS (REFERENSI)'!O655,IF(B625=4,'KELAS (REFERENSI)'!O670,""))))</f>
        <v/>
      </c>
      <c r="P625" s="55" t="str">
        <f>IF(B625=1,'KELAS (REFERENSI)'!P625,IF(B625=2,'KELAS (REFERENSI)'!P640,IF(B625=3,'KELAS (REFERENSI)'!P655,IF(B625=4,'KELAS (REFERENSI)'!P670,""))))</f>
        <v/>
      </c>
      <c r="Q625" s="55" t="str">
        <f t="shared" si="4"/>
        <v>BPS Kota Jakarta Timur</v>
      </c>
      <c r="R625" s="55" t="str">
        <f t="shared" si="56"/>
        <v/>
      </c>
      <c r="S625" s="55" t="str">
        <f t="shared" ref="S625:T625" si="633">S624</f>
        <v>15 Juni sampai dengan 31 Agustus 2026</v>
      </c>
      <c r="T625" s="55" t="str">
        <f t="shared" si="633"/>
        <v>31 Agustus 2026</v>
      </c>
      <c r="U625" s="59" t="str">
        <f>VLOOKUP(G625,'MITRA (REFERENSI)'!$A:$Z,17,FALSE)</f>
        <v>#N/A</v>
      </c>
      <c r="V625" s="59" t="str">
        <f>VLOOKUP(G625,'MITRA (REFERENSI)'!$A:$Z,11,FALSE)</f>
        <v>#N/A</v>
      </c>
      <c r="W625" s="81"/>
      <c r="X625" s="76"/>
      <c r="Y625" s="63"/>
      <c r="Z625" s="62"/>
      <c r="AA625" s="63"/>
      <c r="AB625" s="62"/>
      <c r="AC625" s="62"/>
      <c r="AD625" s="62"/>
      <c r="AE625" s="62"/>
      <c r="AF625" s="62"/>
      <c r="AG625" s="72"/>
      <c r="AH625" s="72"/>
      <c r="AI625" s="72"/>
      <c r="AJ625" s="72"/>
      <c r="AK625" s="59" t="str">
        <f>VLOOKUP(G625,'MITRA (REFERENSI)'!$A:$Z,5,FALSE)</f>
        <v>#N/A</v>
      </c>
      <c r="AL625" s="59" t="str">
        <f>VLOOKUP(G625,'MITRA (REFERENSI)'!$A:$Z,13,FALSE)</f>
        <v>#N/A</v>
      </c>
      <c r="AM625" s="59" t="str">
        <f>VLOOKUP(G625,'MITRA (REFERENSI)'!$A:$Z,14,FALSE)</f>
        <v>#N/A</v>
      </c>
    </row>
    <row r="626" ht="15.75" customHeight="1">
      <c r="A626" s="53" t="s">
        <v>5688</v>
      </c>
      <c r="B626" s="78"/>
      <c r="C626" s="79"/>
      <c r="D626" s="82"/>
      <c r="E626" s="82"/>
      <c r="F626" s="56" t="str">
        <f t="shared" si="2"/>
        <v>PETUGAS.0625/SPK/SE/PML/3172/2026</v>
      </c>
      <c r="G626" s="80"/>
      <c r="H626" s="56" t="str">
        <f>VLOOKUP(G626,'MITRA (REFERENSI)'!$A:$Z,16,FALSE)</f>
        <v>#N/A</v>
      </c>
      <c r="I626" s="56" t="str">
        <f>VLOOKUP(G626,'MITRA (REFERENSI)'!$A:$Z,25,FALSE)</f>
        <v>#N/A</v>
      </c>
      <c r="J626" s="55" t="str">
        <f>VLOOKUP(G626,'MITRA (REFERENSI)'!$A:$Z,26,FALSE)</f>
        <v>#N/A</v>
      </c>
      <c r="K626" s="55" t="str">
        <f>VLOOKUP(G626,'MITRA (REFERENSI)'!$A:$Z,15,FALSE)</f>
        <v>#N/A</v>
      </c>
      <c r="L626" s="55" t="str">
        <f>VLOOKUP(G626,'MITRA (REFERENSI)'!$A:$Z,15,FALSE)</f>
        <v>#N/A</v>
      </c>
      <c r="M626" s="55" t="str">
        <f>IF(B626=1,'KELAS (REFERENSI)'!M626,IF(B626=2,'KELAS (REFERENSI)'!M641,IF(B626=3,'KELAS (REFERENSI)'!M656,IF(B626=4,'KELAS (REFERENSI)'!M671,""))))</f>
        <v/>
      </c>
      <c r="N626" s="55" t="str">
        <f>IF(B626=1,'KELAS (REFERENSI)'!N626,IF(B626=2,'KELAS (REFERENSI)'!N641,IF(B626=3,'KELAS (REFERENSI)'!N656,IF(B626=4,'KELAS (REFERENSI)'!N671,""))))</f>
        <v/>
      </c>
      <c r="O626" s="55" t="str">
        <f>IF(B626=1,'KELAS (REFERENSI)'!O626,IF(B626=2,'KELAS (REFERENSI)'!O641,IF(B626=3,'KELAS (REFERENSI)'!O656,IF(B626=4,'KELAS (REFERENSI)'!O671,""))))</f>
        <v/>
      </c>
      <c r="P626" s="55" t="str">
        <f>IF(B626=1,'KELAS (REFERENSI)'!P626,IF(B626=2,'KELAS (REFERENSI)'!P641,IF(B626=3,'KELAS (REFERENSI)'!P656,IF(B626=4,'KELAS (REFERENSI)'!P671,""))))</f>
        <v/>
      </c>
      <c r="Q626" s="55" t="str">
        <f t="shared" si="4"/>
        <v>BPS Kota Jakarta Timur</v>
      </c>
      <c r="R626" s="55" t="str">
        <f t="shared" si="56"/>
        <v/>
      </c>
      <c r="S626" s="55" t="str">
        <f t="shared" ref="S626:T626" si="634">S625</f>
        <v>15 Juni sampai dengan 31 Agustus 2026</v>
      </c>
      <c r="T626" s="55" t="str">
        <f t="shared" si="634"/>
        <v>31 Agustus 2026</v>
      </c>
      <c r="U626" s="59" t="str">
        <f>VLOOKUP(G626,'MITRA (REFERENSI)'!$A:$Z,17,FALSE)</f>
        <v>#N/A</v>
      </c>
      <c r="V626" s="59" t="str">
        <f>VLOOKUP(G626,'MITRA (REFERENSI)'!$A:$Z,11,FALSE)</f>
        <v>#N/A</v>
      </c>
      <c r="W626" s="81"/>
      <c r="X626" s="76"/>
      <c r="Y626" s="63"/>
      <c r="Z626" s="62"/>
      <c r="AA626" s="63"/>
      <c r="AB626" s="62"/>
      <c r="AC626" s="62"/>
      <c r="AD626" s="62"/>
      <c r="AE626" s="62"/>
      <c r="AF626" s="62"/>
      <c r="AG626" s="72"/>
      <c r="AH626" s="72"/>
      <c r="AI626" s="72"/>
      <c r="AJ626" s="72"/>
      <c r="AK626" s="59" t="str">
        <f>VLOOKUP(G626,'MITRA (REFERENSI)'!$A:$Z,5,FALSE)</f>
        <v>#N/A</v>
      </c>
      <c r="AL626" s="59" t="str">
        <f>VLOOKUP(G626,'MITRA (REFERENSI)'!$A:$Z,13,FALSE)</f>
        <v>#N/A</v>
      </c>
      <c r="AM626" s="59" t="str">
        <f>VLOOKUP(G626,'MITRA (REFERENSI)'!$A:$Z,14,FALSE)</f>
        <v>#N/A</v>
      </c>
    </row>
    <row r="627" ht="15.75" customHeight="1">
      <c r="A627" s="53" t="s">
        <v>5689</v>
      </c>
      <c r="B627" s="78"/>
      <c r="C627" s="79"/>
      <c r="D627" s="82"/>
      <c r="E627" s="82"/>
      <c r="F627" s="56" t="str">
        <f t="shared" si="2"/>
        <v>PETUGAS.0626/SPK/SE/PML/3172/2026</v>
      </c>
      <c r="G627" s="80"/>
      <c r="H627" s="56" t="str">
        <f>VLOOKUP(G627,'MITRA (REFERENSI)'!$A:$Z,16,FALSE)</f>
        <v>#N/A</v>
      </c>
      <c r="I627" s="56" t="str">
        <f>VLOOKUP(G627,'MITRA (REFERENSI)'!$A:$Z,25,FALSE)</f>
        <v>#N/A</v>
      </c>
      <c r="J627" s="55" t="str">
        <f>VLOOKUP(G627,'MITRA (REFERENSI)'!$A:$Z,26,FALSE)</f>
        <v>#N/A</v>
      </c>
      <c r="K627" s="55" t="str">
        <f>VLOOKUP(G627,'MITRA (REFERENSI)'!$A:$Z,15,FALSE)</f>
        <v>#N/A</v>
      </c>
      <c r="L627" s="55" t="str">
        <f>VLOOKUP(G627,'MITRA (REFERENSI)'!$A:$Z,15,FALSE)</f>
        <v>#N/A</v>
      </c>
      <c r="M627" s="55" t="str">
        <f>IF(B627=1,'KELAS (REFERENSI)'!M627,IF(B627=2,'KELAS (REFERENSI)'!M642,IF(B627=3,'KELAS (REFERENSI)'!M657,IF(B627=4,'KELAS (REFERENSI)'!M672,""))))</f>
        <v/>
      </c>
      <c r="N627" s="55" t="str">
        <f>IF(B627=1,'KELAS (REFERENSI)'!N627,IF(B627=2,'KELAS (REFERENSI)'!N642,IF(B627=3,'KELAS (REFERENSI)'!N657,IF(B627=4,'KELAS (REFERENSI)'!N672,""))))</f>
        <v/>
      </c>
      <c r="O627" s="55" t="str">
        <f>IF(B627=1,'KELAS (REFERENSI)'!O627,IF(B627=2,'KELAS (REFERENSI)'!O642,IF(B627=3,'KELAS (REFERENSI)'!O657,IF(B627=4,'KELAS (REFERENSI)'!O672,""))))</f>
        <v/>
      </c>
      <c r="P627" s="55" t="str">
        <f>IF(B627=1,'KELAS (REFERENSI)'!P627,IF(B627=2,'KELAS (REFERENSI)'!P642,IF(B627=3,'KELAS (REFERENSI)'!P657,IF(B627=4,'KELAS (REFERENSI)'!P672,""))))</f>
        <v/>
      </c>
      <c r="Q627" s="55" t="str">
        <f t="shared" si="4"/>
        <v>BPS Kota Jakarta Timur</v>
      </c>
      <c r="R627" s="55" t="str">
        <f t="shared" si="56"/>
        <v/>
      </c>
      <c r="S627" s="55" t="str">
        <f t="shared" ref="S627:T627" si="635">S626</f>
        <v>15 Juni sampai dengan 31 Agustus 2026</v>
      </c>
      <c r="T627" s="55" t="str">
        <f t="shared" si="635"/>
        <v>31 Agustus 2026</v>
      </c>
      <c r="U627" s="59" t="str">
        <f>VLOOKUP(G627,'MITRA (REFERENSI)'!$A:$Z,17,FALSE)</f>
        <v>#N/A</v>
      </c>
      <c r="V627" s="59" t="str">
        <f>VLOOKUP(G627,'MITRA (REFERENSI)'!$A:$Z,11,FALSE)</f>
        <v>#N/A</v>
      </c>
      <c r="W627" s="81"/>
      <c r="X627" s="76"/>
      <c r="Y627" s="63"/>
      <c r="Z627" s="62"/>
      <c r="AA627" s="63"/>
      <c r="AB627" s="62"/>
      <c r="AC627" s="62"/>
      <c r="AD627" s="62"/>
      <c r="AE627" s="62"/>
      <c r="AF627" s="62"/>
      <c r="AG627" s="72"/>
      <c r="AH627" s="72"/>
      <c r="AI627" s="72"/>
      <c r="AJ627" s="72"/>
      <c r="AK627" s="59" t="str">
        <f>VLOOKUP(G627,'MITRA (REFERENSI)'!$A:$Z,5,FALSE)</f>
        <v>#N/A</v>
      </c>
      <c r="AL627" s="59" t="str">
        <f>VLOOKUP(G627,'MITRA (REFERENSI)'!$A:$Z,13,FALSE)</f>
        <v>#N/A</v>
      </c>
      <c r="AM627" s="59" t="str">
        <f>VLOOKUP(G627,'MITRA (REFERENSI)'!$A:$Z,14,FALSE)</f>
        <v>#N/A</v>
      </c>
    </row>
    <row r="628" ht="15.75" customHeight="1">
      <c r="A628" s="53" t="s">
        <v>5690</v>
      </c>
      <c r="B628" s="78"/>
      <c r="C628" s="79"/>
      <c r="D628" s="82"/>
      <c r="E628" s="82"/>
      <c r="F628" s="56" t="str">
        <f t="shared" si="2"/>
        <v>PETUGAS.0627/SPK/SE/PML/3172/2026</v>
      </c>
      <c r="G628" s="80"/>
      <c r="H628" s="56" t="str">
        <f>VLOOKUP(G628,'MITRA (REFERENSI)'!$A:$Z,16,FALSE)</f>
        <v>#N/A</v>
      </c>
      <c r="I628" s="56" t="str">
        <f>VLOOKUP(G628,'MITRA (REFERENSI)'!$A:$Z,25,FALSE)</f>
        <v>#N/A</v>
      </c>
      <c r="J628" s="55" t="str">
        <f>VLOOKUP(G628,'MITRA (REFERENSI)'!$A:$Z,26,FALSE)</f>
        <v>#N/A</v>
      </c>
      <c r="K628" s="55" t="str">
        <f>VLOOKUP(G628,'MITRA (REFERENSI)'!$A:$Z,15,FALSE)</f>
        <v>#N/A</v>
      </c>
      <c r="L628" s="55" t="str">
        <f>VLOOKUP(G628,'MITRA (REFERENSI)'!$A:$Z,15,FALSE)</f>
        <v>#N/A</v>
      </c>
      <c r="M628" s="55" t="str">
        <f>IF(B628=1,'KELAS (REFERENSI)'!M628,IF(B628=2,'KELAS (REFERENSI)'!M643,IF(B628=3,'KELAS (REFERENSI)'!M658,IF(B628=4,'KELAS (REFERENSI)'!M673,""))))</f>
        <v/>
      </c>
      <c r="N628" s="55" t="str">
        <f>IF(B628=1,'KELAS (REFERENSI)'!N628,IF(B628=2,'KELAS (REFERENSI)'!N643,IF(B628=3,'KELAS (REFERENSI)'!N658,IF(B628=4,'KELAS (REFERENSI)'!N673,""))))</f>
        <v/>
      </c>
      <c r="O628" s="55" t="str">
        <f>IF(B628=1,'KELAS (REFERENSI)'!O628,IF(B628=2,'KELAS (REFERENSI)'!O643,IF(B628=3,'KELAS (REFERENSI)'!O658,IF(B628=4,'KELAS (REFERENSI)'!O673,""))))</f>
        <v/>
      </c>
      <c r="P628" s="55" t="str">
        <f>IF(B628=1,'KELAS (REFERENSI)'!P628,IF(B628=2,'KELAS (REFERENSI)'!P643,IF(B628=3,'KELAS (REFERENSI)'!P658,IF(B628=4,'KELAS (REFERENSI)'!P673,""))))</f>
        <v/>
      </c>
      <c r="Q628" s="55" t="str">
        <f t="shared" si="4"/>
        <v>BPS Kota Jakarta Timur</v>
      </c>
      <c r="R628" s="55" t="str">
        <f t="shared" si="56"/>
        <v/>
      </c>
      <c r="S628" s="55" t="str">
        <f t="shared" ref="S628:T628" si="636">S627</f>
        <v>15 Juni sampai dengan 31 Agustus 2026</v>
      </c>
      <c r="T628" s="55" t="str">
        <f t="shared" si="636"/>
        <v>31 Agustus 2026</v>
      </c>
      <c r="U628" s="59" t="str">
        <f>VLOOKUP(G628,'MITRA (REFERENSI)'!$A:$Z,17,FALSE)</f>
        <v>#N/A</v>
      </c>
      <c r="V628" s="59" t="str">
        <f>VLOOKUP(G628,'MITRA (REFERENSI)'!$A:$Z,11,FALSE)</f>
        <v>#N/A</v>
      </c>
      <c r="W628" s="81"/>
      <c r="X628" s="76"/>
      <c r="Y628" s="63"/>
      <c r="Z628" s="62"/>
      <c r="AA628" s="63"/>
      <c r="AB628" s="62"/>
      <c r="AC628" s="62"/>
      <c r="AD628" s="62"/>
      <c r="AE628" s="62"/>
      <c r="AF628" s="62"/>
      <c r="AG628" s="72"/>
      <c r="AH628" s="72"/>
      <c r="AI628" s="72"/>
      <c r="AJ628" s="72"/>
      <c r="AK628" s="59" t="str">
        <f>VLOOKUP(G628,'MITRA (REFERENSI)'!$A:$Z,5,FALSE)</f>
        <v>#N/A</v>
      </c>
      <c r="AL628" s="59" t="str">
        <f>VLOOKUP(G628,'MITRA (REFERENSI)'!$A:$Z,13,FALSE)</f>
        <v>#N/A</v>
      </c>
      <c r="AM628" s="59" t="str">
        <f>VLOOKUP(G628,'MITRA (REFERENSI)'!$A:$Z,14,FALSE)</f>
        <v>#N/A</v>
      </c>
    </row>
    <row r="629" ht="15.75" customHeight="1">
      <c r="A629" s="53" t="s">
        <v>5691</v>
      </c>
      <c r="B629" s="78"/>
      <c r="C629" s="79"/>
      <c r="D629" s="82"/>
      <c r="E629" s="82"/>
      <c r="F629" s="56" t="str">
        <f t="shared" si="2"/>
        <v>PETUGAS.0628/SPK/SE/PML/3172/2026</v>
      </c>
      <c r="G629" s="80"/>
      <c r="H629" s="56" t="str">
        <f>VLOOKUP(G629,'MITRA (REFERENSI)'!$A:$Z,16,FALSE)</f>
        <v>#N/A</v>
      </c>
      <c r="I629" s="56" t="str">
        <f>VLOOKUP(G629,'MITRA (REFERENSI)'!$A:$Z,25,FALSE)</f>
        <v>#N/A</v>
      </c>
      <c r="J629" s="55" t="str">
        <f>VLOOKUP(G629,'MITRA (REFERENSI)'!$A:$Z,26,FALSE)</f>
        <v>#N/A</v>
      </c>
      <c r="K629" s="55" t="str">
        <f>VLOOKUP(G629,'MITRA (REFERENSI)'!$A:$Z,15,FALSE)</f>
        <v>#N/A</v>
      </c>
      <c r="L629" s="55" t="str">
        <f>VLOOKUP(G629,'MITRA (REFERENSI)'!$A:$Z,15,FALSE)</f>
        <v>#N/A</v>
      </c>
      <c r="M629" s="55" t="str">
        <f>IF(B629=1,'KELAS (REFERENSI)'!M629,IF(B629=2,'KELAS (REFERENSI)'!M644,IF(B629=3,'KELAS (REFERENSI)'!M659,IF(B629=4,'KELAS (REFERENSI)'!M674,""))))</f>
        <v/>
      </c>
      <c r="N629" s="55" t="str">
        <f>IF(B629=1,'KELAS (REFERENSI)'!N629,IF(B629=2,'KELAS (REFERENSI)'!N644,IF(B629=3,'KELAS (REFERENSI)'!N659,IF(B629=4,'KELAS (REFERENSI)'!N674,""))))</f>
        <v/>
      </c>
      <c r="O629" s="55" t="str">
        <f>IF(B629=1,'KELAS (REFERENSI)'!O629,IF(B629=2,'KELAS (REFERENSI)'!O644,IF(B629=3,'KELAS (REFERENSI)'!O659,IF(B629=4,'KELAS (REFERENSI)'!O674,""))))</f>
        <v/>
      </c>
      <c r="P629" s="55" t="str">
        <f>IF(B629=1,'KELAS (REFERENSI)'!P629,IF(B629=2,'KELAS (REFERENSI)'!P644,IF(B629=3,'KELAS (REFERENSI)'!P659,IF(B629=4,'KELAS (REFERENSI)'!P674,""))))</f>
        <v/>
      </c>
      <c r="Q629" s="55" t="str">
        <f t="shared" si="4"/>
        <v>BPS Kota Jakarta Timur</v>
      </c>
      <c r="R629" s="55" t="str">
        <f t="shared" si="56"/>
        <v/>
      </c>
      <c r="S629" s="55" t="str">
        <f t="shared" ref="S629:T629" si="637">S628</f>
        <v>15 Juni sampai dengan 31 Agustus 2026</v>
      </c>
      <c r="T629" s="55" t="str">
        <f t="shared" si="637"/>
        <v>31 Agustus 2026</v>
      </c>
      <c r="U629" s="59" t="str">
        <f>VLOOKUP(G629,'MITRA (REFERENSI)'!$A:$Z,17,FALSE)</f>
        <v>#N/A</v>
      </c>
      <c r="V629" s="59" t="str">
        <f>VLOOKUP(G629,'MITRA (REFERENSI)'!$A:$Z,11,FALSE)</f>
        <v>#N/A</v>
      </c>
      <c r="W629" s="81"/>
      <c r="X629" s="76"/>
      <c r="Y629" s="63"/>
      <c r="Z629" s="62"/>
      <c r="AA629" s="63"/>
      <c r="AB629" s="62"/>
      <c r="AC629" s="62"/>
      <c r="AD629" s="62"/>
      <c r="AE629" s="62"/>
      <c r="AF629" s="62"/>
      <c r="AG629" s="72"/>
      <c r="AH629" s="72"/>
      <c r="AI629" s="72"/>
      <c r="AJ629" s="72"/>
      <c r="AK629" s="59" t="str">
        <f>VLOOKUP(G629,'MITRA (REFERENSI)'!$A:$Z,5,FALSE)</f>
        <v>#N/A</v>
      </c>
      <c r="AL629" s="59" t="str">
        <f>VLOOKUP(G629,'MITRA (REFERENSI)'!$A:$Z,13,FALSE)</f>
        <v>#N/A</v>
      </c>
      <c r="AM629" s="59" t="str">
        <f>VLOOKUP(G629,'MITRA (REFERENSI)'!$A:$Z,14,FALSE)</f>
        <v>#N/A</v>
      </c>
    </row>
    <row r="630" ht="15.75" customHeight="1">
      <c r="A630" s="53" t="s">
        <v>5692</v>
      </c>
      <c r="B630" s="78"/>
      <c r="C630" s="79"/>
      <c r="D630" s="82"/>
      <c r="E630" s="82"/>
      <c r="F630" s="56" t="str">
        <f t="shared" si="2"/>
        <v>PETUGAS.0629/SPK/SE/PML/3172/2026</v>
      </c>
      <c r="G630" s="80"/>
      <c r="H630" s="56" t="str">
        <f>VLOOKUP(G630,'MITRA (REFERENSI)'!$A:$Z,16,FALSE)</f>
        <v>#N/A</v>
      </c>
      <c r="I630" s="56" t="str">
        <f>VLOOKUP(G630,'MITRA (REFERENSI)'!$A:$Z,25,FALSE)</f>
        <v>#N/A</v>
      </c>
      <c r="J630" s="55" t="str">
        <f>VLOOKUP(G630,'MITRA (REFERENSI)'!$A:$Z,26,FALSE)</f>
        <v>#N/A</v>
      </c>
      <c r="K630" s="55" t="str">
        <f>VLOOKUP(G630,'MITRA (REFERENSI)'!$A:$Z,15,FALSE)</f>
        <v>#N/A</v>
      </c>
      <c r="L630" s="55" t="str">
        <f>VLOOKUP(G630,'MITRA (REFERENSI)'!$A:$Z,15,FALSE)</f>
        <v>#N/A</v>
      </c>
      <c r="M630" s="55" t="str">
        <f>IF(B630=1,'KELAS (REFERENSI)'!M630,IF(B630=2,'KELAS (REFERENSI)'!M645,IF(B630=3,'KELAS (REFERENSI)'!M660,IF(B630=4,'KELAS (REFERENSI)'!M675,""))))</f>
        <v/>
      </c>
      <c r="N630" s="55" t="str">
        <f>IF(B630=1,'KELAS (REFERENSI)'!N630,IF(B630=2,'KELAS (REFERENSI)'!N645,IF(B630=3,'KELAS (REFERENSI)'!N660,IF(B630=4,'KELAS (REFERENSI)'!N675,""))))</f>
        <v/>
      </c>
      <c r="O630" s="55" t="str">
        <f>IF(B630=1,'KELAS (REFERENSI)'!O630,IF(B630=2,'KELAS (REFERENSI)'!O645,IF(B630=3,'KELAS (REFERENSI)'!O660,IF(B630=4,'KELAS (REFERENSI)'!O675,""))))</f>
        <v/>
      </c>
      <c r="P630" s="55" t="str">
        <f>IF(B630=1,'KELAS (REFERENSI)'!P630,IF(B630=2,'KELAS (REFERENSI)'!P645,IF(B630=3,'KELAS (REFERENSI)'!P660,IF(B630=4,'KELAS (REFERENSI)'!P675,""))))</f>
        <v/>
      </c>
      <c r="Q630" s="55" t="str">
        <f t="shared" si="4"/>
        <v>BPS Kota Jakarta Timur</v>
      </c>
      <c r="R630" s="55" t="str">
        <f t="shared" si="56"/>
        <v/>
      </c>
      <c r="S630" s="55" t="str">
        <f t="shared" ref="S630:T630" si="638">S629</f>
        <v>15 Juni sampai dengan 31 Agustus 2026</v>
      </c>
      <c r="T630" s="55" t="str">
        <f t="shared" si="638"/>
        <v>31 Agustus 2026</v>
      </c>
      <c r="U630" s="59" t="str">
        <f>VLOOKUP(G630,'MITRA (REFERENSI)'!$A:$Z,17,FALSE)</f>
        <v>#N/A</v>
      </c>
      <c r="V630" s="59" t="str">
        <f>VLOOKUP(G630,'MITRA (REFERENSI)'!$A:$Z,11,FALSE)</f>
        <v>#N/A</v>
      </c>
      <c r="W630" s="81"/>
      <c r="X630" s="76"/>
      <c r="Y630" s="63"/>
      <c r="Z630" s="62"/>
      <c r="AA630" s="63"/>
      <c r="AB630" s="62"/>
      <c r="AC630" s="62"/>
      <c r="AD630" s="62"/>
      <c r="AE630" s="62"/>
      <c r="AF630" s="62"/>
      <c r="AG630" s="72"/>
      <c r="AH630" s="72"/>
      <c r="AI630" s="72"/>
      <c r="AJ630" s="72"/>
      <c r="AK630" s="59" t="str">
        <f>VLOOKUP(G630,'MITRA (REFERENSI)'!$A:$Z,5,FALSE)</f>
        <v>#N/A</v>
      </c>
      <c r="AL630" s="59" t="str">
        <f>VLOOKUP(G630,'MITRA (REFERENSI)'!$A:$Z,13,FALSE)</f>
        <v>#N/A</v>
      </c>
      <c r="AM630" s="59" t="str">
        <f>VLOOKUP(G630,'MITRA (REFERENSI)'!$A:$Z,14,FALSE)</f>
        <v>#N/A</v>
      </c>
    </row>
    <row r="631" ht="15.75" customHeight="1">
      <c r="A631" s="53" t="s">
        <v>5693</v>
      </c>
      <c r="B631" s="78"/>
      <c r="C631" s="79"/>
      <c r="D631" s="82"/>
      <c r="E631" s="82"/>
      <c r="F631" s="56" t="str">
        <f t="shared" si="2"/>
        <v>PETUGAS.0630/SPK/SE/PML/3172/2026</v>
      </c>
      <c r="G631" s="80"/>
      <c r="H631" s="56" t="str">
        <f>VLOOKUP(G631,'MITRA (REFERENSI)'!$A:$Z,16,FALSE)</f>
        <v>#N/A</v>
      </c>
      <c r="I631" s="56" t="str">
        <f>VLOOKUP(G631,'MITRA (REFERENSI)'!$A:$Z,25,FALSE)</f>
        <v>#N/A</v>
      </c>
      <c r="J631" s="55" t="str">
        <f>VLOOKUP(G631,'MITRA (REFERENSI)'!$A:$Z,26,FALSE)</f>
        <v>#N/A</v>
      </c>
      <c r="K631" s="55" t="str">
        <f>VLOOKUP(G631,'MITRA (REFERENSI)'!$A:$Z,15,FALSE)</f>
        <v>#N/A</v>
      </c>
      <c r="L631" s="55" t="str">
        <f>VLOOKUP(G631,'MITRA (REFERENSI)'!$A:$Z,15,FALSE)</f>
        <v>#N/A</v>
      </c>
      <c r="M631" s="55" t="str">
        <f>IF(B631=1,'KELAS (REFERENSI)'!M631,IF(B631=2,'KELAS (REFERENSI)'!M646,IF(B631=3,'KELAS (REFERENSI)'!M661,IF(B631=4,'KELAS (REFERENSI)'!M676,""))))</f>
        <v/>
      </c>
      <c r="N631" s="55" t="str">
        <f>IF(B631=1,'KELAS (REFERENSI)'!N631,IF(B631=2,'KELAS (REFERENSI)'!N646,IF(B631=3,'KELAS (REFERENSI)'!N661,IF(B631=4,'KELAS (REFERENSI)'!N676,""))))</f>
        <v/>
      </c>
      <c r="O631" s="55" t="str">
        <f>IF(B631=1,'KELAS (REFERENSI)'!O631,IF(B631=2,'KELAS (REFERENSI)'!O646,IF(B631=3,'KELAS (REFERENSI)'!O661,IF(B631=4,'KELAS (REFERENSI)'!O676,""))))</f>
        <v/>
      </c>
      <c r="P631" s="55" t="str">
        <f>IF(B631=1,'KELAS (REFERENSI)'!P631,IF(B631=2,'KELAS (REFERENSI)'!P646,IF(B631=3,'KELAS (REFERENSI)'!P661,IF(B631=4,'KELAS (REFERENSI)'!P676,""))))</f>
        <v/>
      </c>
      <c r="Q631" s="55" t="str">
        <f t="shared" si="4"/>
        <v>BPS Kota Jakarta Timur</v>
      </c>
      <c r="R631" s="55" t="str">
        <f t="shared" si="56"/>
        <v/>
      </c>
      <c r="S631" s="55" t="str">
        <f t="shared" ref="S631:T631" si="639">S630</f>
        <v>15 Juni sampai dengan 31 Agustus 2026</v>
      </c>
      <c r="T631" s="55" t="str">
        <f t="shared" si="639"/>
        <v>31 Agustus 2026</v>
      </c>
      <c r="U631" s="59" t="str">
        <f>VLOOKUP(G631,'MITRA (REFERENSI)'!$A:$Z,17,FALSE)</f>
        <v>#N/A</v>
      </c>
      <c r="V631" s="59" t="str">
        <f>VLOOKUP(G631,'MITRA (REFERENSI)'!$A:$Z,11,FALSE)</f>
        <v>#N/A</v>
      </c>
      <c r="W631" s="81"/>
      <c r="X631" s="76"/>
      <c r="Y631" s="63"/>
      <c r="Z631" s="62"/>
      <c r="AA631" s="63"/>
      <c r="AB631" s="62"/>
      <c r="AC631" s="62"/>
      <c r="AD631" s="62"/>
      <c r="AE631" s="62"/>
      <c r="AF631" s="62"/>
      <c r="AG631" s="72"/>
      <c r="AH631" s="72"/>
      <c r="AI631" s="72"/>
      <c r="AJ631" s="72"/>
      <c r="AK631" s="59" t="str">
        <f>VLOOKUP(G631,'MITRA (REFERENSI)'!$A:$Z,5,FALSE)</f>
        <v>#N/A</v>
      </c>
      <c r="AL631" s="59" t="str">
        <f>VLOOKUP(G631,'MITRA (REFERENSI)'!$A:$Z,13,FALSE)</f>
        <v>#N/A</v>
      </c>
      <c r="AM631" s="59" t="str">
        <f>VLOOKUP(G631,'MITRA (REFERENSI)'!$A:$Z,14,FALSE)</f>
        <v>#N/A</v>
      </c>
    </row>
    <row r="632" ht="15.75" customHeight="1">
      <c r="A632" s="53" t="s">
        <v>5694</v>
      </c>
      <c r="B632" s="78"/>
      <c r="C632" s="79"/>
      <c r="D632" s="82"/>
      <c r="E632" s="82"/>
      <c r="F632" s="56" t="str">
        <f t="shared" si="2"/>
        <v>PETUGAS.0631/SPK/SE/PML/3172/2026</v>
      </c>
      <c r="G632" s="80"/>
      <c r="H632" s="56" t="str">
        <f>VLOOKUP(G632,'MITRA (REFERENSI)'!$A:$Z,16,FALSE)</f>
        <v>#N/A</v>
      </c>
      <c r="I632" s="56" t="str">
        <f>VLOOKUP(G632,'MITRA (REFERENSI)'!$A:$Z,25,FALSE)</f>
        <v>#N/A</v>
      </c>
      <c r="J632" s="55" t="str">
        <f>VLOOKUP(G632,'MITRA (REFERENSI)'!$A:$Z,26,FALSE)</f>
        <v>#N/A</v>
      </c>
      <c r="K632" s="55" t="str">
        <f>VLOOKUP(G632,'MITRA (REFERENSI)'!$A:$Z,15,FALSE)</f>
        <v>#N/A</v>
      </c>
      <c r="L632" s="55" t="str">
        <f>VLOOKUP(G632,'MITRA (REFERENSI)'!$A:$Z,15,FALSE)</f>
        <v>#N/A</v>
      </c>
      <c r="M632" s="55" t="str">
        <f>IF(B632=1,'KELAS (REFERENSI)'!M632,IF(B632=2,'KELAS (REFERENSI)'!M647,IF(B632=3,'KELAS (REFERENSI)'!M662,IF(B632=4,'KELAS (REFERENSI)'!M677,""))))</f>
        <v/>
      </c>
      <c r="N632" s="55" t="str">
        <f>IF(B632=1,'KELAS (REFERENSI)'!N632,IF(B632=2,'KELAS (REFERENSI)'!N647,IF(B632=3,'KELAS (REFERENSI)'!N662,IF(B632=4,'KELAS (REFERENSI)'!N677,""))))</f>
        <v/>
      </c>
      <c r="O632" s="55" t="str">
        <f>IF(B632=1,'KELAS (REFERENSI)'!O632,IF(B632=2,'KELAS (REFERENSI)'!O647,IF(B632=3,'KELAS (REFERENSI)'!O662,IF(B632=4,'KELAS (REFERENSI)'!O677,""))))</f>
        <v/>
      </c>
      <c r="P632" s="55" t="str">
        <f>IF(B632=1,'KELAS (REFERENSI)'!P632,IF(B632=2,'KELAS (REFERENSI)'!P647,IF(B632=3,'KELAS (REFERENSI)'!P662,IF(B632=4,'KELAS (REFERENSI)'!P677,""))))</f>
        <v/>
      </c>
      <c r="Q632" s="55" t="str">
        <f t="shared" si="4"/>
        <v>BPS Kota Jakarta Timur</v>
      </c>
      <c r="R632" s="55" t="str">
        <f t="shared" si="56"/>
        <v/>
      </c>
      <c r="S632" s="55" t="str">
        <f t="shared" ref="S632:T632" si="640">S631</f>
        <v>15 Juni sampai dengan 31 Agustus 2026</v>
      </c>
      <c r="T632" s="55" t="str">
        <f t="shared" si="640"/>
        <v>31 Agustus 2026</v>
      </c>
      <c r="U632" s="59" t="str">
        <f>VLOOKUP(G632,'MITRA (REFERENSI)'!$A:$Z,17,FALSE)</f>
        <v>#N/A</v>
      </c>
      <c r="V632" s="59" t="str">
        <f>VLOOKUP(G632,'MITRA (REFERENSI)'!$A:$Z,11,FALSE)</f>
        <v>#N/A</v>
      </c>
      <c r="W632" s="81"/>
      <c r="X632" s="76"/>
      <c r="Y632" s="63"/>
      <c r="Z632" s="62"/>
      <c r="AA632" s="63"/>
      <c r="AB632" s="62"/>
      <c r="AC632" s="62"/>
      <c r="AD632" s="62"/>
      <c r="AE632" s="62"/>
      <c r="AF632" s="62"/>
      <c r="AG632" s="72"/>
      <c r="AH632" s="72"/>
      <c r="AI632" s="72"/>
      <c r="AJ632" s="72"/>
      <c r="AK632" s="59" t="str">
        <f>VLOOKUP(G632,'MITRA (REFERENSI)'!$A:$Z,5,FALSE)</f>
        <v>#N/A</v>
      </c>
      <c r="AL632" s="59" t="str">
        <f>VLOOKUP(G632,'MITRA (REFERENSI)'!$A:$Z,13,FALSE)</f>
        <v>#N/A</v>
      </c>
      <c r="AM632" s="59" t="str">
        <f>VLOOKUP(G632,'MITRA (REFERENSI)'!$A:$Z,14,FALSE)</f>
        <v>#N/A</v>
      </c>
    </row>
    <row r="633" ht="15.75" customHeight="1">
      <c r="A633" s="53" t="s">
        <v>5695</v>
      </c>
      <c r="B633" s="78"/>
      <c r="C633" s="79"/>
      <c r="D633" s="82"/>
      <c r="E633" s="82"/>
      <c r="F633" s="56" t="str">
        <f t="shared" si="2"/>
        <v>PETUGAS.0632/SPK/SE/PML/3172/2026</v>
      </c>
      <c r="G633" s="80"/>
      <c r="H633" s="56" t="str">
        <f>VLOOKUP(G633,'MITRA (REFERENSI)'!$A:$Z,16,FALSE)</f>
        <v>#N/A</v>
      </c>
      <c r="I633" s="56" t="str">
        <f>VLOOKUP(G633,'MITRA (REFERENSI)'!$A:$Z,25,FALSE)</f>
        <v>#N/A</v>
      </c>
      <c r="J633" s="55" t="str">
        <f>VLOOKUP(G633,'MITRA (REFERENSI)'!$A:$Z,26,FALSE)</f>
        <v>#N/A</v>
      </c>
      <c r="K633" s="55" t="str">
        <f>VLOOKUP(G633,'MITRA (REFERENSI)'!$A:$Z,15,FALSE)</f>
        <v>#N/A</v>
      </c>
      <c r="L633" s="55" t="str">
        <f>VLOOKUP(G633,'MITRA (REFERENSI)'!$A:$Z,15,FALSE)</f>
        <v>#N/A</v>
      </c>
      <c r="M633" s="55" t="str">
        <f>IF(B633=1,'KELAS (REFERENSI)'!M633,IF(B633=2,'KELAS (REFERENSI)'!M648,IF(B633=3,'KELAS (REFERENSI)'!M663,IF(B633=4,'KELAS (REFERENSI)'!M678,""))))</f>
        <v/>
      </c>
      <c r="N633" s="55" t="str">
        <f>IF(B633=1,'KELAS (REFERENSI)'!N633,IF(B633=2,'KELAS (REFERENSI)'!N648,IF(B633=3,'KELAS (REFERENSI)'!N663,IF(B633=4,'KELAS (REFERENSI)'!N678,""))))</f>
        <v/>
      </c>
      <c r="O633" s="55" t="str">
        <f>IF(B633=1,'KELAS (REFERENSI)'!O633,IF(B633=2,'KELAS (REFERENSI)'!O648,IF(B633=3,'KELAS (REFERENSI)'!O663,IF(B633=4,'KELAS (REFERENSI)'!O678,""))))</f>
        <v/>
      </c>
      <c r="P633" s="55" t="str">
        <f>IF(B633=1,'KELAS (REFERENSI)'!P633,IF(B633=2,'KELAS (REFERENSI)'!P648,IF(B633=3,'KELAS (REFERENSI)'!P663,IF(B633=4,'KELAS (REFERENSI)'!P678,""))))</f>
        <v/>
      </c>
      <c r="Q633" s="55" t="str">
        <f t="shared" si="4"/>
        <v>BPS Kota Jakarta Timur</v>
      </c>
      <c r="R633" s="55" t="str">
        <f t="shared" si="56"/>
        <v/>
      </c>
      <c r="S633" s="55" t="str">
        <f t="shared" ref="S633:T633" si="641">S632</f>
        <v>15 Juni sampai dengan 31 Agustus 2026</v>
      </c>
      <c r="T633" s="55" t="str">
        <f t="shared" si="641"/>
        <v>31 Agustus 2026</v>
      </c>
      <c r="U633" s="59" t="str">
        <f>VLOOKUP(G633,'MITRA (REFERENSI)'!$A:$Z,17,FALSE)</f>
        <v>#N/A</v>
      </c>
      <c r="V633" s="59" t="str">
        <f>VLOOKUP(G633,'MITRA (REFERENSI)'!$A:$Z,11,FALSE)</f>
        <v>#N/A</v>
      </c>
      <c r="W633" s="81"/>
      <c r="X633" s="76"/>
      <c r="Y633" s="63"/>
      <c r="Z633" s="62"/>
      <c r="AA633" s="63"/>
      <c r="AB633" s="62"/>
      <c r="AC633" s="62"/>
      <c r="AD633" s="62"/>
      <c r="AE633" s="62"/>
      <c r="AF633" s="62"/>
      <c r="AG633" s="72"/>
      <c r="AH633" s="72"/>
      <c r="AI633" s="72"/>
      <c r="AJ633" s="72"/>
      <c r="AK633" s="59" t="str">
        <f>VLOOKUP(G633,'MITRA (REFERENSI)'!$A:$Z,5,FALSE)</f>
        <v>#N/A</v>
      </c>
      <c r="AL633" s="59" t="str">
        <f>VLOOKUP(G633,'MITRA (REFERENSI)'!$A:$Z,13,FALSE)</f>
        <v>#N/A</v>
      </c>
      <c r="AM633" s="59" t="str">
        <f>VLOOKUP(G633,'MITRA (REFERENSI)'!$A:$Z,14,FALSE)</f>
        <v>#N/A</v>
      </c>
    </row>
    <row r="634" ht="15.75" customHeight="1">
      <c r="A634" s="53" t="s">
        <v>5696</v>
      </c>
      <c r="B634" s="78"/>
      <c r="C634" s="79"/>
      <c r="D634" s="82"/>
      <c r="E634" s="82"/>
      <c r="F634" s="56" t="str">
        <f t="shared" si="2"/>
        <v>PETUGAS.0633/SPK/SE/PML/3172/2026</v>
      </c>
      <c r="G634" s="80"/>
      <c r="H634" s="56" t="str">
        <f>VLOOKUP(G634,'MITRA (REFERENSI)'!$A:$Z,16,FALSE)</f>
        <v>#N/A</v>
      </c>
      <c r="I634" s="56" t="str">
        <f>VLOOKUP(G634,'MITRA (REFERENSI)'!$A:$Z,25,FALSE)</f>
        <v>#N/A</v>
      </c>
      <c r="J634" s="55" t="str">
        <f>VLOOKUP(G634,'MITRA (REFERENSI)'!$A:$Z,26,FALSE)</f>
        <v>#N/A</v>
      </c>
      <c r="K634" s="55" t="str">
        <f>VLOOKUP(G634,'MITRA (REFERENSI)'!$A:$Z,15,FALSE)</f>
        <v>#N/A</v>
      </c>
      <c r="L634" s="55" t="str">
        <f>VLOOKUP(G634,'MITRA (REFERENSI)'!$A:$Z,15,FALSE)</f>
        <v>#N/A</v>
      </c>
      <c r="M634" s="55" t="str">
        <f>IF(B634=1,'KELAS (REFERENSI)'!M634,IF(B634=2,'KELAS (REFERENSI)'!M649,IF(B634=3,'KELAS (REFERENSI)'!M664,IF(B634=4,'KELAS (REFERENSI)'!M679,""))))</f>
        <v/>
      </c>
      <c r="N634" s="55" t="str">
        <f>IF(B634=1,'KELAS (REFERENSI)'!N634,IF(B634=2,'KELAS (REFERENSI)'!N649,IF(B634=3,'KELAS (REFERENSI)'!N664,IF(B634=4,'KELAS (REFERENSI)'!N679,""))))</f>
        <v/>
      </c>
      <c r="O634" s="55" t="str">
        <f>IF(B634=1,'KELAS (REFERENSI)'!O634,IF(B634=2,'KELAS (REFERENSI)'!O649,IF(B634=3,'KELAS (REFERENSI)'!O664,IF(B634=4,'KELAS (REFERENSI)'!O679,""))))</f>
        <v/>
      </c>
      <c r="P634" s="55" t="str">
        <f>IF(B634=1,'KELAS (REFERENSI)'!P634,IF(B634=2,'KELAS (REFERENSI)'!P649,IF(B634=3,'KELAS (REFERENSI)'!P664,IF(B634=4,'KELAS (REFERENSI)'!P679,""))))</f>
        <v/>
      </c>
      <c r="Q634" s="55" t="str">
        <f t="shared" si="4"/>
        <v>BPS Kota Jakarta Timur</v>
      </c>
      <c r="R634" s="55" t="str">
        <f t="shared" si="56"/>
        <v/>
      </c>
      <c r="S634" s="55" t="str">
        <f t="shared" ref="S634:T634" si="642">S633</f>
        <v>15 Juni sampai dengan 31 Agustus 2026</v>
      </c>
      <c r="T634" s="55" t="str">
        <f t="shared" si="642"/>
        <v>31 Agustus 2026</v>
      </c>
      <c r="U634" s="59" t="str">
        <f>VLOOKUP(G634,'MITRA (REFERENSI)'!$A:$Z,17,FALSE)</f>
        <v>#N/A</v>
      </c>
      <c r="V634" s="59" t="str">
        <f>VLOOKUP(G634,'MITRA (REFERENSI)'!$A:$Z,11,FALSE)</f>
        <v>#N/A</v>
      </c>
      <c r="W634" s="81"/>
      <c r="X634" s="76"/>
      <c r="Y634" s="63"/>
      <c r="Z634" s="62"/>
      <c r="AA634" s="63"/>
      <c r="AB634" s="62"/>
      <c r="AC634" s="62"/>
      <c r="AD634" s="62"/>
      <c r="AE634" s="62"/>
      <c r="AF634" s="62"/>
      <c r="AG634" s="72"/>
      <c r="AH634" s="72"/>
      <c r="AI634" s="72"/>
      <c r="AJ634" s="72"/>
      <c r="AK634" s="59" t="str">
        <f>VLOOKUP(G634,'MITRA (REFERENSI)'!$A:$Z,5,FALSE)</f>
        <v>#N/A</v>
      </c>
      <c r="AL634" s="59" t="str">
        <f>VLOOKUP(G634,'MITRA (REFERENSI)'!$A:$Z,13,FALSE)</f>
        <v>#N/A</v>
      </c>
      <c r="AM634" s="59" t="str">
        <f>VLOOKUP(G634,'MITRA (REFERENSI)'!$A:$Z,14,FALSE)</f>
        <v>#N/A</v>
      </c>
    </row>
    <row r="635" ht="15.75" customHeight="1">
      <c r="A635" s="53" t="s">
        <v>5697</v>
      </c>
      <c r="B635" s="78"/>
      <c r="C635" s="79"/>
      <c r="D635" s="82"/>
      <c r="E635" s="82"/>
      <c r="F635" s="56" t="str">
        <f t="shared" si="2"/>
        <v>PETUGAS.0634/SPK/SE/PML/3172/2026</v>
      </c>
      <c r="G635" s="80"/>
      <c r="H635" s="56" t="str">
        <f>VLOOKUP(G635,'MITRA (REFERENSI)'!$A:$Z,16,FALSE)</f>
        <v>#N/A</v>
      </c>
      <c r="I635" s="56" t="str">
        <f>VLOOKUP(G635,'MITRA (REFERENSI)'!$A:$Z,25,FALSE)</f>
        <v>#N/A</v>
      </c>
      <c r="J635" s="55" t="str">
        <f>VLOOKUP(G635,'MITRA (REFERENSI)'!$A:$Z,26,FALSE)</f>
        <v>#N/A</v>
      </c>
      <c r="K635" s="55" t="str">
        <f>VLOOKUP(G635,'MITRA (REFERENSI)'!$A:$Z,15,FALSE)</f>
        <v>#N/A</v>
      </c>
      <c r="L635" s="55" t="str">
        <f>VLOOKUP(G635,'MITRA (REFERENSI)'!$A:$Z,15,FALSE)</f>
        <v>#N/A</v>
      </c>
      <c r="M635" s="55" t="str">
        <f>IF(B635=1,'KELAS (REFERENSI)'!M635,IF(B635=2,'KELAS (REFERENSI)'!M650,IF(B635=3,'KELAS (REFERENSI)'!M665,IF(B635=4,'KELAS (REFERENSI)'!M680,""))))</f>
        <v/>
      </c>
      <c r="N635" s="55" t="str">
        <f>IF(B635=1,'KELAS (REFERENSI)'!N635,IF(B635=2,'KELAS (REFERENSI)'!N650,IF(B635=3,'KELAS (REFERENSI)'!N665,IF(B635=4,'KELAS (REFERENSI)'!N680,""))))</f>
        <v/>
      </c>
      <c r="O635" s="55" t="str">
        <f>IF(B635=1,'KELAS (REFERENSI)'!O635,IF(B635=2,'KELAS (REFERENSI)'!O650,IF(B635=3,'KELAS (REFERENSI)'!O665,IF(B635=4,'KELAS (REFERENSI)'!O680,""))))</f>
        <v/>
      </c>
      <c r="P635" s="55" t="str">
        <f>IF(B635=1,'KELAS (REFERENSI)'!P635,IF(B635=2,'KELAS (REFERENSI)'!P650,IF(B635=3,'KELAS (REFERENSI)'!P665,IF(B635=4,'KELAS (REFERENSI)'!P680,""))))</f>
        <v/>
      </c>
      <c r="Q635" s="55" t="str">
        <f t="shared" si="4"/>
        <v>BPS Kota Jakarta Timur</v>
      </c>
      <c r="R635" s="55" t="str">
        <f t="shared" si="56"/>
        <v/>
      </c>
      <c r="S635" s="55" t="str">
        <f t="shared" ref="S635:T635" si="643">S634</f>
        <v>15 Juni sampai dengan 31 Agustus 2026</v>
      </c>
      <c r="T635" s="55" t="str">
        <f t="shared" si="643"/>
        <v>31 Agustus 2026</v>
      </c>
      <c r="U635" s="59" t="str">
        <f>VLOOKUP(G635,'MITRA (REFERENSI)'!$A:$Z,17,FALSE)</f>
        <v>#N/A</v>
      </c>
      <c r="V635" s="59" t="str">
        <f>VLOOKUP(G635,'MITRA (REFERENSI)'!$A:$Z,11,FALSE)</f>
        <v>#N/A</v>
      </c>
      <c r="W635" s="81"/>
      <c r="X635" s="76"/>
      <c r="Y635" s="63"/>
      <c r="Z635" s="62"/>
      <c r="AA635" s="63"/>
      <c r="AB635" s="62"/>
      <c r="AC635" s="62"/>
      <c r="AD635" s="62"/>
      <c r="AE635" s="62"/>
      <c r="AF635" s="62"/>
      <c r="AG635" s="72"/>
      <c r="AH635" s="72"/>
      <c r="AI635" s="72"/>
      <c r="AJ635" s="72"/>
      <c r="AK635" s="59" t="str">
        <f>VLOOKUP(G635,'MITRA (REFERENSI)'!$A:$Z,5,FALSE)</f>
        <v>#N/A</v>
      </c>
      <c r="AL635" s="59" t="str">
        <f>VLOOKUP(G635,'MITRA (REFERENSI)'!$A:$Z,13,FALSE)</f>
        <v>#N/A</v>
      </c>
      <c r="AM635" s="59" t="str">
        <f>VLOOKUP(G635,'MITRA (REFERENSI)'!$A:$Z,14,FALSE)</f>
        <v>#N/A</v>
      </c>
    </row>
    <row r="636" ht="15.75" customHeight="1">
      <c r="A636" s="53" t="s">
        <v>5698</v>
      </c>
      <c r="B636" s="78"/>
      <c r="C636" s="79"/>
      <c r="D636" s="82"/>
      <c r="E636" s="82"/>
      <c r="F636" s="56" t="str">
        <f t="shared" si="2"/>
        <v>PETUGAS.0635/SPK/SE/PML/3172/2026</v>
      </c>
      <c r="G636" s="80"/>
      <c r="H636" s="56" t="str">
        <f>VLOOKUP(G636,'MITRA (REFERENSI)'!$A:$Z,16,FALSE)</f>
        <v>#N/A</v>
      </c>
      <c r="I636" s="56" t="str">
        <f>VLOOKUP(G636,'MITRA (REFERENSI)'!$A:$Z,25,FALSE)</f>
        <v>#N/A</v>
      </c>
      <c r="J636" s="55" t="str">
        <f>VLOOKUP(G636,'MITRA (REFERENSI)'!$A:$Z,26,FALSE)</f>
        <v>#N/A</v>
      </c>
      <c r="K636" s="55" t="str">
        <f>VLOOKUP(G636,'MITRA (REFERENSI)'!$A:$Z,15,FALSE)</f>
        <v>#N/A</v>
      </c>
      <c r="L636" s="55" t="str">
        <f>VLOOKUP(G636,'MITRA (REFERENSI)'!$A:$Z,15,FALSE)</f>
        <v>#N/A</v>
      </c>
      <c r="M636" s="55" t="str">
        <f>IF(B636=1,'KELAS (REFERENSI)'!M636,IF(B636=2,'KELAS (REFERENSI)'!M651,IF(B636=3,'KELAS (REFERENSI)'!M666,IF(B636=4,'KELAS (REFERENSI)'!M681,""))))</f>
        <v/>
      </c>
      <c r="N636" s="55" t="str">
        <f>IF(B636=1,'KELAS (REFERENSI)'!N636,IF(B636=2,'KELAS (REFERENSI)'!N651,IF(B636=3,'KELAS (REFERENSI)'!N666,IF(B636=4,'KELAS (REFERENSI)'!N681,""))))</f>
        <v/>
      </c>
      <c r="O636" s="55" t="str">
        <f>IF(B636=1,'KELAS (REFERENSI)'!O636,IF(B636=2,'KELAS (REFERENSI)'!O651,IF(B636=3,'KELAS (REFERENSI)'!O666,IF(B636=4,'KELAS (REFERENSI)'!O681,""))))</f>
        <v/>
      </c>
      <c r="P636" s="55" t="str">
        <f>IF(B636=1,'KELAS (REFERENSI)'!P636,IF(B636=2,'KELAS (REFERENSI)'!P651,IF(B636=3,'KELAS (REFERENSI)'!P666,IF(B636=4,'KELAS (REFERENSI)'!P681,""))))</f>
        <v/>
      </c>
      <c r="Q636" s="55" t="str">
        <f t="shared" si="4"/>
        <v>BPS Kota Jakarta Timur</v>
      </c>
      <c r="R636" s="55" t="str">
        <f t="shared" si="56"/>
        <v/>
      </c>
      <c r="S636" s="55" t="str">
        <f t="shared" ref="S636:T636" si="644">S635</f>
        <v>15 Juni sampai dengan 31 Agustus 2026</v>
      </c>
      <c r="T636" s="55" t="str">
        <f t="shared" si="644"/>
        <v>31 Agustus 2026</v>
      </c>
      <c r="U636" s="59" t="str">
        <f>VLOOKUP(G636,'MITRA (REFERENSI)'!$A:$Z,17,FALSE)</f>
        <v>#N/A</v>
      </c>
      <c r="V636" s="59" t="str">
        <f>VLOOKUP(G636,'MITRA (REFERENSI)'!$A:$Z,11,FALSE)</f>
        <v>#N/A</v>
      </c>
      <c r="W636" s="81"/>
      <c r="X636" s="76"/>
      <c r="Y636" s="63"/>
      <c r="Z636" s="62"/>
      <c r="AA636" s="63"/>
      <c r="AB636" s="62"/>
      <c r="AC636" s="62"/>
      <c r="AD636" s="62"/>
      <c r="AE636" s="62"/>
      <c r="AF636" s="62"/>
      <c r="AG636" s="72"/>
      <c r="AH636" s="72"/>
      <c r="AI636" s="72"/>
      <c r="AJ636" s="72"/>
      <c r="AK636" s="59" t="str">
        <f>VLOOKUP(G636,'MITRA (REFERENSI)'!$A:$Z,5,FALSE)</f>
        <v>#N/A</v>
      </c>
      <c r="AL636" s="59" t="str">
        <f>VLOOKUP(G636,'MITRA (REFERENSI)'!$A:$Z,13,FALSE)</f>
        <v>#N/A</v>
      </c>
      <c r="AM636" s="59" t="str">
        <f>VLOOKUP(G636,'MITRA (REFERENSI)'!$A:$Z,14,FALSE)</f>
        <v>#N/A</v>
      </c>
    </row>
    <row r="637" ht="15.75" customHeight="1">
      <c r="A637" s="53" t="s">
        <v>5699</v>
      </c>
      <c r="B637" s="78"/>
      <c r="C637" s="79"/>
      <c r="D637" s="82"/>
      <c r="E637" s="82"/>
      <c r="F637" s="56" t="str">
        <f t="shared" si="2"/>
        <v>PETUGAS.0636/SPK/SE/PML/3172/2026</v>
      </c>
      <c r="G637" s="80"/>
      <c r="H637" s="56" t="str">
        <f>VLOOKUP(G637,'MITRA (REFERENSI)'!$A:$Z,16,FALSE)</f>
        <v>#N/A</v>
      </c>
      <c r="I637" s="56" t="str">
        <f>VLOOKUP(G637,'MITRA (REFERENSI)'!$A:$Z,25,FALSE)</f>
        <v>#N/A</v>
      </c>
      <c r="J637" s="55" t="str">
        <f>VLOOKUP(G637,'MITRA (REFERENSI)'!$A:$Z,26,FALSE)</f>
        <v>#N/A</v>
      </c>
      <c r="K637" s="55" t="str">
        <f>VLOOKUP(G637,'MITRA (REFERENSI)'!$A:$Z,15,FALSE)</f>
        <v>#N/A</v>
      </c>
      <c r="L637" s="55" t="str">
        <f>VLOOKUP(G637,'MITRA (REFERENSI)'!$A:$Z,15,FALSE)</f>
        <v>#N/A</v>
      </c>
      <c r="M637" s="55" t="str">
        <f>IF(B637=1,'KELAS (REFERENSI)'!M637,IF(B637=2,'KELAS (REFERENSI)'!M652,IF(B637=3,'KELAS (REFERENSI)'!M667,IF(B637=4,'KELAS (REFERENSI)'!M682,""))))</f>
        <v/>
      </c>
      <c r="N637" s="55" t="str">
        <f>IF(B637=1,'KELAS (REFERENSI)'!N637,IF(B637=2,'KELAS (REFERENSI)'!N652,IF(B637=3,'KELAS (REFERENSI)'!N667,IF(B637=4,'KELAS (REFERENSI)'!N682,""))))</f>
        <v/>
      </c>
      <c r="O637" s="55" t="str">
        <f>IF(B637=1,'KELAS (REFERENSI)'!O637,IF(B637=2,'KELAS (REFERENSI)'!O652,IF(B637=3,'KELAS (REFERENSI)'!O667,IF(B637=4,'KELAS (REFERENSI)'!O682,""))))</f>
        <v/>
      </c>
      <c r="P637" s="55" t="str">
        <f>IF(B637=1,'KELAS (REFERENSI)'!P637,IF(B637=2,'KELAS (REFERENSI)'!P652,IF(B637=3,'KELAS (REFERENSI)'!P667,IF(B637=4,'KELAS (REFERENSI)'!P682,""))))</f>
        <v/>
      </c>
      <c r="Q637" s="55" t="str">
        <f t="shared" si="4"/>
        <v>BPS Kota Jakarta Timur</v>
      </c>
      <c r="R637" s="55" t="str">
        <f t="shared" si="56"/>
        <v/>
      </c>
      <c r="S637" s="55" t="str">
        <f t="shared" ref="S637:T637" si="645">S636</f>
        <v>15 Juni sampai dengan 31 Agustus 2026</v>
      </c>
      <c r="T637" s="55" t="str">
        <f t="shared" si="645"/>
        <v>31 Agustus 2026</v>
      </c>
      <c r="U637" s="59" t="str">
        <f>VLOOKUP(G637,'MITRA (REFERENSI)'!$A:$Z,17,FALSE)</f>
        <v>#N/A</v>
      </c>
      <c r="V637" s="59" t="str">
        <f>VLOOKUP(G637,'MITRA (REFERENSI)'!$A:$Z,11,FALSE)</f>
        <v>#N/A</v>
      </c>
      <c r="W637" s="81"/>
      <c r="X637" s="76"/>
      <c r="Y637" s="63"/>
      <c r="Z637" s="62"/>
      <c r="AA637" s="63"/>
      <c r="AB637" s="62"/>
      <c r="AC637" s="62"/>
      <c r="AD637" s="62"/>
      <c r="AE637" s="62"/>
      <c r="AF637" s="62"/>
      <c r="AG637" s="72"/>
      <c r="AH637" s="72"/>
      <c r="AI637" s="72"/>
      <c r="AJ637" s="72"/>
      <c r="AK637" s="59" t="str">
        <f>VLOOKUP(G637,'MITRA (REFERENSI)'!$A:$Z,5,FALSE)</f>
        <v>#N/A</v>
      </c>
      <c r="AL637" s="59" t="str">
        <f>VLOOKUP(G637,'MITRA (REFERENSI)'!$A:$Z,13,FALSE)</f>
        <v>#N/A</v>
      </c>
      <c r="AM637" s="59" t="str">
        <f>VLOOKUP(G637,'MITRA (REFERENSI)'!$A:$Z,14,FALSE)</f>
        <v>#N/A</v>
      </c>
    </row>
    <row r="638" ht="15.75" customHeight="1">
      <c r="A638" s="53" t="s">
        <v>5700</v>
      </c>
      <c r="B638" s="78"/>
      <c r="C638" s="79"/>
      <c r="D638" s="82"/>
      <c r="E638" s="82"/>
      <c r="F638" s="56" t="str">
        <f t="shared" si="2"/>
        <v>PETUGAS.0637/SPK/SE/PML/3172/2026</v>
      </c>
      <c r="G638" s="80"/>
      <c r="H638" s="56" t="str">
        <f>VLOOKUP(G638,'MITRA (REFERENSI)'!$A:$Z,16,FALSE)</f>
        <v>#N/A</v>
      </c>
      <c r="I638" s="56" t="str">
        <f>VLOOKUP(G638,'MITRA (REFERENSI)'!$A:$Z,25,FALSE)</f>
        <v>#N/A</v>
      </c>
      <c r="J638" s="55" t="str">
        <f>VLOOKUP(G638,'MITRA (REFERENSI)'!$A:$Z,26,FALSE)</f>
        <v>#N/A</v>
      </c>
      <c r="K638" s="55" t="str">
        <f>VLOOKUP(G638,'MITRA (REFERENSI)'!$A:$Z,15,FALSE)</f>
        <v>#N/A</v>
      </c>
      <c r="L638" s="55" t="str">
        <f>VLOOKUP(G638,'MITRA (REFERENSI)'!$A:$Z,15,FALSE)</f>
        <v>#N/A</v>
      </c>
      <c r="M638" s="55" t="str">
        <f>IF(B638=1,'KELAS (REFERENSI)'!M638,IF(B638=2,'KELAS (REFERENSI)'!M653,IF(B638=3,'KELAS (REFERENSI)'!M668,IF(B638=4,'KELAS (REFERENSI)'!M683,""))))</f>
        <v/>
      </c>
      <c r="N638" s="55" t="str">
        <f>IF(B638=1,'KELAS (REFERENSI)'!N638,IF(B638=2,'KELAS (REFERENSI)'!N653,IF(B638=3,'KELAS (REFERENSI)'!N668,IF(B638=4,'KELAS (REFERENSI)'!N683,""))))</f>
        <v/>
      </c>
      <c r="O638" s="55" t="str">
        <f>IF(B638=1,'KELAS (REFERENSI)'!O638,IF(B638=2,'KELAS (REFERENSI)'!O653,IF(B638=3,'KELAS (REFERENSI)'!O668,IF(B638=4,'KELAS (REFERENSI)'!O683,""))))</f>
        <v/>
      </c>
      <c r="P638" s="55" t="str">
        <f>IF(B638=1,'KELAS (REFERENSI)'!P638,IF(B638=2,'KELAS (REFERENSI)'!P653,IF(B638=3,'KELAS (REFERENSI)'!P668,IF(B638=4,'KELAS (REFERENSI)'!P683,""))))</f>
        <v/>
      </c>
      <c r="Q638" s="55" t="str">
        <f t="shared" si="4"/>
        <v>BPS Kota Jakarta Timur</v>
      </c>
      <c r="R638" s="55" t="str">
        <f t="shared" si="56"/>
        <v/>
      </c>
      <c r="S638" s="55" t="str">
        <f t="shared" ref="S638:T638" si="646">S637</f>
        <v>15 Juni sampai dengan 31 Agustus 2026</v>
      </c>
      <c r="T638" s="55" t="str">
        <f t="shared" si="646"/>
        <v>31 Agustus 2026</v>
      </c>
      <c r="U638" s="59" t="str">
        <f>VLOOKUP(G638,'MITRA (REFERENSI)'!$A:$Z,17,FALSE)</f>
        <v>#N/A</v>
      </c>
      <c r="V638" s="59" t="str">
        <f>VLOOKUP(G638,'MITRA (REFERENSI)'!$A:$Z,11,FALSE)</f>
        <v>#N/A</v>
      </c>
      <c r="W638" s="81"/>
      <c r="X638" s="76"/>
      <c r="Y638" s="63"/>
      <c r="Z638" s="62"/>
      <c r="AA638" s="63"/>
      <c r="AB638" s="62"/>
      <c r="AC638" s="62"/>
      <c r="AD638" s="62"/>
      <c r="AE638" s="62"/>
      <c r="AF638" s="62"/>
      <c r="AG638" s="72"/>
      <c r="AH638" s="72"/>
      <c r="AI638" s="72"/>
      <c r="AJ638" s="72"/>
      <c r="AK638" s="59" t="str">
        <f>VLOOKUP(G638,'MITRA (REFERENSI)'!$A:$Z,5,FALSE)</f>
        <v>#N/A</v>
      </c>
      <c r="AL638" s="59" t="str">
        <f>VLOOKUP(G638,'MITRA (REFERENSI)'!$A:$Z,13,FALSE)</f>
        <v>#N/A</v>
      </c>
      <c r="AM638" s="59" t="str">
        <f>VLOOKUP(G638,'MITRA (REFERENSI)'!$A:$Z,14,FALSE)</f>
        <v>#N/A</v>
      </c>
    </row>
    <row r="639" ht="15.75" customHeight="1">
      <c r="A639" s="53" t="s">
        <v>5701</v>
      </c>
      <c r="B639" s="78"/>
      <c r="C639" s="79"/>
      <c r="D639" s="82"/>
      <c r="E639" s="82"/>
      <c r="F639" s="56" t="str">
        <f t="shared" si="2"/>
        <v>PETUGAS.0638/SPK/SE/PML/3172/2026</v>
      </c>
      <c r="G639" s="80"/>
      <c r="H639" s="56" t="str">
        <f>VLOOKUP(G639,'MITRA (REFERENSI)'!$A:$Z,16,FALSE)</f>
        <v>#N/A</v>
      </c>
      <c r="I639" s="56" t="str">
        <f>VLOOKUP(G639,'MITRA (REFERENSI)'!$A:$Z,25,FALSE)</f>
        <v>#N/A</v>
      </c>
      <c r="J639" s="55" t="str">
        <f>VLOOKUP(G639,'MITRA (REFERENSI)'!$A:$Z,26,FALSE)</f>
        <v>#N/A</v>
      </c>
      <c r="K639" s="55" t="str">
        <f>VLOOKUP(G639,'MITRA (REFERENSI)'!$A:$Z,15,FALSE)</f>
        <v>#N/A</v>
      </c>
      <c r="L639" s="55" t="str">
        <f>VLOOKUP(G639,'MITRA (REFERENSI)'!$A:$Z,15,FALSE)</f>
        <v>#N/A</v>
      </c>
      <c r="M639" s="55" t="str">
        <f>IF(B639=1,'KELAS (REFERENSI)'!M639,IF(B639=2,'KELAS (REFERENSI)'!M654,IF(B639=3,'KELAS (REFERENSI)'!M669,IF(B639=4,'KELAS (REFERENSI)'!M684,""))))</f>
        <v/>
      </c>
      <c r="N639" s="55" t="str">
        <f>IF(B639=1,'KELAS (REFERENSI)'!N639,IF(B639=2,'KELAS (REFERENSI)'!N654,IF(B639=3,'KELAS (REFERENSI)'!N669,IF(B639=4,'KELAS (REFERENSI)'!N684,""))))</f>
        <v/>
      </c>
      <c r="O639" s="55" t="str">
        <f>IF(B639=1,'KELAS (REFERENSI)'!O639,IF(B639=2,'KELAS (REFERENSI)'!O654,IF(B639=3,'KELAS (REFERENSI)'!O669,IF(B639=4,'KELAS (REFERENSI)'!O684,""))))</f>
        <v/>
      </c>
      <c r="P639" s="55" t="str">
        <f>IF(B639=1,'KELAS (REFERENSI)'!P639,IF(B639=2,'KELAS (REFERENSI)'!P654,IF(B639=3,'KELAS (REFERENSI)'!P669,IF(B639=4,'KELAS (REFERENSI)'!P684,""))))</f>
        <v/>
      </c>
      <c r="Q639" s="55" t="str">
        <f t="shared" si="4"/>
        <v>BPS Kota Jakarta Timur</v>
      </c>
      <c r="R639" s="55" t="str">
        <f t="shared" si="56"/>
        <v/>
      </c>
      <c r="S639" s="55" t="str">
        <f t="shared" ref="S639:T639" si="647">S638</f>
        <v>15 Juni sampai dengan 31 Agustus 2026</v>
      </c>
      <c r="T639" s="55" t="str">
        <f t="shared" si="647"/>
        <v>31 Agustus 2026</v>
      </c>
      <c r="U639" s="59" t="str">
        <f>VLOOKUP(G639,'MITRA (REFERENSI)'!$A:$Z,17,FALSE)</f>
        <v>#N/A</v>
      </c>
      <c r="V639" s="59" t="str">
        <f>VLOOKUP(G639,'MITRA (REFERENSI)'!$A:$Z,11,FALSE)</f>
        <v>#N/A</v>
      </c>
      <c r="W639" s="81"/>
      <c r="X639" s="63"/>
      <c r="Y639" s="63"/>
      <c r="Z639" s="62"/>
      <c r="AA639" s="63"/>
      <c r="AB639" s="62"/>
      <c r="AC639" s="62"/>
      <c r="AD639" s="62"/>
      <c r="AE639" s="62"/>
      <c r="AF639" s="62"/>
      <c r="AG639" s="72"/>
      <c r="AH639" s="72"/>
      <c r="AI639" s="72"/>
      <c r="AJ639" s="72"/>
      <c r="AK639" s="59" t="str">
        <f>VLOOKUP(G639,'MITRA (REFERENSI)'!$A:$Z,5,FALSE)</f>
        <v>#N/A</v>
      </c>
      <c r="AL639" s="59" t="str">
        <f>VLOOKUP(G639,'MITRA (REFERENSI)'!$A:$Z,13,FALSE)</f>
        <v>#N/A</v>
      </c>
      <c r="AM639" s="59" t="str">
        <f>VLOOKUP(G639,'MITRA (REFERENSI)'!$A:$Z,14,FALSE)</f>
        <v>#N/A</v>
      </c>
    </row>
    <row r="640" ht="15.75" customHeight="1">
      <c r="A640" s="53" t="s">
        <v>5702</v>
      </c>
      <c r="B640" s="78"/>
      <c r="C640" s="79"/>
      <c r="D640" s="82"/>
      <c r="E640" s="82"/>
      <c r="F640" s="56" t="str">
        <f t="shared" si="2"/>
        <v>PETUGAS.0639/SPK/SE/PML/3172/2026</v>
      </c>
      <c r="G640" s="80"/>
      <c r="H640" s="56" t="str">
        <f>VLOOKUP(G640,'MITRA (REFERENSI)'!$A:$Z,16,FALSE)</f>
        <v>#N/A</v>
      </c>
      <c r="I640" s="56" t="str">
        <f>VLOOKUP(G640,'MITRA (REFERENSI)'!$A:$Z,25,FALSE)</f>
        <v>#N/A</v>
      </c>
      <c r="J640" s="55" t="str">
        <f>VLOOKUP(G640,'MITRA (REFERENSI)'!$A:$Z,26,FALSE)</f>
        <v>#N/A</v>
      </c>
      <c r="K640" s="55" t="str">
        <f>VLOOKUP(G640,'MITRA (REFERENSI)'!$A:$Z,15,FALSE)</f>
        <v>#N/A</v>
      </c>
      <c r="L640" s="55" t="str">
        <f>VLOOKUP(G640,'MITRA (REFERENSI)'!$A:$Z,15,FALSE)</f>
        <v>#N/A</v>
      </c>
      <c r="M640" s="55" t="str">
        <f>IF(B640=1,'KELAS (REFERENSI)'!M640,IF(B640=2,'KELAS (REFERENSI)'!M655,IF(B640=3,'KELAS (REFERENSI)'!M670,IF(B640=4,'KELAS (REFERENSI)'!M685,""))))</f>
        <v/>
      </c>
      <c r="N640" s="55" t="str">
        <f>IF(B640=1,'KELAS (REFERENSI)'!N640,IF(B640=2,'KELAS (REFERENSI)'!N655,IF(B640=3,'KELAS (REFERENSI)'!N670,IF(B640=4,'KELAS (REFERENSI)'!N685,""))))</f>
        <v/>
      </c>
      <c r="O640" s="55" t="str">
        <f>IF(B640=1,'KELAS (REFERENSI)'!O640,IF(B640=2,'KELAS (REFERENSI)'!O655,IF(B640=3,'KELAS (REFERENSI)'!O670,IF(B640=4,'KELAS (REFERENSI)'!O685,""))))</f>
        <v/>
      </c>
      <c r="P640" s="55" t="str">
        <f>IF(B640=1,'KELAS (REFERENSI)'!P640,IF(B640=2,'KELAS (REFERENSI)'!P655,IF(B640=3,'KELAS (REFERENSI)'!P670,IF(B640=4,'KELAS (REFERENSI)'!P685,""))))</f>
        <v/>
      </c>
      <c r="Q640" s="55" t="str">
        <f t="shared" si="4"/>
        <v>BPS Kota Jakarta Timur</v>
      </c>
      <c r="R640" s="55" t="str">
        <f t="shared" si="56"/>
        <v/>
      </c>
      <c r="S640" s="55" t="str">
        <f t="shared" ref="S640:T640" si="648">S639</f>
        <v>15 Juni sampai dengan 31 Agustus 2026</v>
      </c>
      <c r="T640" s="55" t="str">
        <f t="shared" si="648"/>
        <v>31 Agustus 2026</v>
      </c>
      <c r="U640" s="59" t="str">
        <f>VLOOKUP(G640,'MITRA (REFERENSI)'!$A:$Z,17,FALSE)</f>
        <v>#N/A</v>
      </c>
      <c r="V640" s="59" t="str">
        <f>VLOOKUP(G640,'MITRA (REFERENSI)'!$A:$Z,11,FALSE)</f>
        <v>#N/A</v>
      </c>
      <c r="W640" s="81"/>
      <c r="X640" s="63"/>
      <c r="Y640" s="63"/>
      <c r="Z640" s="62"/>
      <c r="AA640" s="63"/>
      <c r="AB640" s="62"/>
      <c r="AC640" s="62"/>
      <c r="AD640" s="62"/>
      <c r="AE640" s="62"/>
      <c r="AF640" s="62"/>
      <c r="AG640" s="72"/>
      <c r="AH640" s="72"/>
      <c r="AI640" s="72"/>
      <c r="AJ640" s="72"/>
      <c r="AK640" s="59" t="str">
        <f>VLOOKUP(G640,'MITRA (REFERENSI)'!$A:$Z,5,FALSE)</f>
        <v>#N/A</v>
      </c>
      <c r="AL640" s="59" t="str">
        <f>VLOOKUP(G640,'MITRA (REFERENSI)'!$A:$Z,13,FALSE)</f>
        <v>#N/A</v>
      </c>
      <c r="AM640" s="59" t="str">
        <f>VLOOKUP(G640,'MITRA (REFERENSI)'!$A:$Z,14,FALSE)</f>
        <v>#N/A</v>
      </c>
    </row>
    <row r="641" ht="15.75" customHeight="1">
      <c r="A641" s="53" t="s">
        <v>5703</v>
      </c>
      <c r="B641" s="78"/>
      <c r="C641" s="79"/>
      <c r="D641" s="82"/>
      <c r="E641" s="82"/>
      <c r="F641" s="56" t="str">
        <f t="shared" si="2"/>
        <v>PETUGAS.0640/SPK/SE/PML/3172/2026</v>
      </c>
      <c r="G641" s="80"/>
      <c r="H641" s="56" t="str">
        <f>VLOOKUP(G641,'MITRA (REFERENSI)'!$A:$Z,16,FALSE)</f>
        <v>#N/A</v>
      </c>
      <c r="I641" s="56" t="str">
        <f>VLOOKUP(G641,'MITRA (REFERENSI)'!$A:$Z,25,FALSE)</f>
        <v>#N/A</v>
      </c>
      <c r="J641" s="55" t="str">
        <f>VLOOKUP(G641,'MITRA (REFERENSI)'!$A:$Z,26,FALSE)</f>
        <v>#N/A</v>
      </c>
      <c r="K641" s="55" t="str">
        <f>VLOOKUP(G641,'MITRA (REFERENSI)'!$A:$Z,15,FALSE)</f>
        <v>#N/A</v>
      </c>
      <c r="L641" s="55" t="str">
        <f>VLOOKUP(G641,'MITRA (REFERENSI)'!$A:$Z,15,FALSE)</f>
        <v>#N/A</v>
      </c>
      <c r="M641" s="55" t="str">
        <f>IF(B641=1,'KELAS (REFERENSI)'!M641,IF(B641=2,'KELAS (REFERENSI)'!M656,IF(B641=3,'KELAS (REFERENSI)'!M671,IF(B641=4,'KELAS (REFERENSI)'!M686,""))))</f>
        <v/>
      </c>
      <c r="N641" s="55" t="str">
        <f>IF(B641=1,'KELAS (REFERENSI)'!N641,IF(B641=2,'KELAS (REFERENSI)'!N656,IF(B641=3,'KELAS (REFERENSI)'!N671,IF(B641=4,'KELAS (REFERENSI)'!N686,""))))</f>
        <v/>
      </c>
      <c r="O641" s="55" t="str">
        <f>IF(B641=1,'KELAS (REFERENSI)'!O641,IF(B641=2,'KELAS (REFERENSI)'!O656,IF(B641=3,'KELAS (REFERENSI)'!O671,IF(B641=4,'KELAS (REFERENSI)'!O686,""))))</f>
        <v/>
      </c>
      <c r="P641" s="55" t="str">
        <f>IF(B641=1,'KELAS (REFERENSI)'!P641,IF(B641=2,'KELAS (REFERENSI)'!P656,IF(B641=3,'KELAS (REFERENSI)'!P671,IF(B641=4,'KELAS (REFERENSI)'!P686,""))))</f>
        <v/>
      </c>
      <c r="Q641" s="55" t="str">
        <f t="shared" si="4"/>
        <v>BPS Kota Jakarta Timur</v>
      </c>
      <c r="R641" s="55" t="str">
        <f t="shared" si="56"/>
        <v/>
      </c>
      <c r="S641" s="55" t="str">
        <f t="shared" ref="S641:T641" si="649">S640</f>
        <v>15 Juni sampai dengan 31 Agustus 2026</v>
      </c>
      <c r="T641" s="55" t="str">
        <f t="shared" si="649"/>
        <v>31 Agustus 2026</v>
      </c>
      <c r="U641" s="59" t="str">
        <f>VLOOKUP(G641,'MITRA (REFERENSI)'!$A:$Z,17,FALSE)</f>
        <v>#N/A</v>
      </c>
      <c r="V641" s="59" t="str">
        <f>VLOOKUP(G641,'MITRA (REFERENSI)'!$A:$Z,11,FALSE)</f>
        <v>#N/A</v>
      </c>
      <c r="W641" s="81"/>
      <c r="X641" s="63"/>
      <c r="Y641" s="63"/>
      <c r="Z641" s="62"/>
      <c r="AA641" s="63"/>
      <c r="AB641" s="62"/>
      <c r="AC641" s="62"/>
      <c r="AD641" s="62"/>
      <c r="AE641" s="62"/>
      <c r="AF641" s="62"/>
      <c r="AG641" s="72"/>
      <c r="AH641" s="72"/>
      <c r="AI641" s="72"/>
      <c r="AJ641" s="72"/>
      <c r="AK641" s="59" t="str">
        <f>VLOOKUP(G641,'MITRA (REFERENSI)'!$A:$Z,5,FALSE)</f>
        <v>#N/A</v>
      </c>
      <c r="AL641" s="59" t="str">
        <f>VLOOKUP(G641,'MITRA (REFERENSI)'!$A:$Z,13,FALSE)</f>
        <v>#N/A</v>
      </c>
      <c r="AM641" s="59" t="str">
        <f>VLOOKUP(G641,'MITRA (REFERENSI)'!$A:$Z,14,FALSE)</f>
        <v>#N/A</v>
      </c>
    </row>
    <row r="642" ht="15.75" customHeight="1">
      <c r="A642" s="53" t="s">
        <v>5704</v>
      </c>
      <c r="B642" s="78"/>
      <c r="C642" s="79"/>
      <c r="D642" s="82"/>
      <c r="E642" s="82"/>
      <c r="F642" s="56" t="str">
        <f t="shared" si="2"/>
        <v>PETUGAS.0641/SPK/SE/PML/3172/2026</v>
      </c>
      <c r="G642" s="80"/>
      <c r="H642" s="56" t="str">
        <f>VLOOKUP(G642,'MITRA (REFERENSI)'!$A:$Z,16,FALSE)</f>
        <v>#N/A</v>
      </c>
      <c r="I642" s="56" t="str">
        <f>VLOOKUP(G642,'MITRA (REFERENSI)'!$A:$Z,25,FALSE)</f>
        <v>#N/A</v>
      </c>
      <c r="J642" s="55" t="str">
        <f>VLOOKUP(G642,'MITRA (REFERENSI)'!$A:$Z,26,FALSE)</f>
        <v>#N/A</v>
      </c>
      <c r="K642" s="55" t="str">
        <f>VLOOKUP(G642,'MITRA (REFERENSI)'!$A:$Z,15,FALSE)</f>
        <v>#N/A</v>
      </c>
      <c r="L642" s="55" t="str">
        <f>VLOOKUP(G642,'MITRA (REFERENSI)'!$A:$Z,15,FALSE)</f>
        <v>#N/A</v>
      </c>
      <c r="M642" s="55" t="str">
        <f>IF(B642=1,'KELAS (REFERENSI)'!M642,IF(B642=2,'KELAS (REFERENSI)'!M657,IF(B642=3,'KELAS (REFERENSI)'!M672,IF(B642=4,'KELAS (REFERENSI)'!M687,""))))</f>
        <v/>
      </c>
      <c r="N642" s="55" t="str">
        <f>IF(B642=1,'KELAS (REFERENSI)'!N642,IF(B642=2,'KELAS (REFERENSI)'!N657,IF(B642=3,'KELAS (REFERENSI)'!N672,IF(B642=4,'KELAS (REFERENSI)'!N687,""))))</f>
        <v/>
      </c>
      <c r="O642" s="55" t="str">
        <f>IF(B642=1,'KELAS (REFERENSI)'!O642,IF(B642=2,'KELAS (REFERENSI)'!O657,IF(B642=3,'KELAS (REFERENSI)'!O672,IF(B642=4,'KELAS (REFERENSI)'!O687,""))))</f>
        <v/>
      </c>
      <c r="P642" s="55" t="str">
        <f>IF(B642=1,'KELAS (REFERENSI)'!P642,IF(B642=2,'KELAS (REFERENSI)'!P657,IF(B642=3,'KELAS (REFERENSI)'!P672,IF(B642=4,'KELAS (REFERENSI)'!P687,""))))</f>
        <v/>
      </c>
      <c r="Q642" s="55" t="str">
        <f t="shared" si="4"/>
        <v>BPS Kota Jakarta Timur</v>
      </c>
      <c r="R642" s="55" t="str">
        <f t="shared" si="56"/>
        <v/>
      </c>
      <c r="S642" s="55" t="str">
        <f t="shared" ref="S642:T642" si="650">S641</f>
        <v>15 Juni sampai dengan 31 Agustus 2026</v>
      </c>
      <c r="T642" s="55" t="str">
        <f t="shared" si="650"/>
        <v>31 Agustus 2026</v>
      </c>
      <c r="U642" s="59" t="str">
        <f>VLOOKUP(G642,'MITRA (REFERENSI)'!$A:$Z,17,FALSE)</f>
        <v>#N/A</v>
      </c>
      <c r="V642" s="59" t="str">
        <f>VLOOKUP(G642,'MITRA (REFERENSI)'!$A:$Z,11,FALSE)</f>
        <v>#N/A</v>
      </c>
      <c r="W642" s="81"/>
      <c r="X642" s="63"/>
      <c r="Y642" s="63"/>
      <c r="Z642" s="62"/>
      <c r="AA642" s="63"/>
      <c r="AB642" s="62"/>
      <c r="AC642" s="62"/>
      <c r="AD642" s="62"/>
      <c r="AE642" s="62"/>
      <c r="AF642" s="62"/>
      <c r="AG642" s="72"/>
      <c r="AH642" s="72"/>
      <c r="AI642" s="72"/>
      <c r="AJ642" s="72"/>
      <c r="AK642" s="59" t="str">
        <f>VLOOKUP(G642,'MITRA (REFERENSI)'!$A:$Z,5,FALSE)</f>
        <v>#N/A</v>
      </c>
      <c r="AL642" s="59" t="str">
        <f>VLOOKUP(G642,'MITRA (REFERENSI)'!$A:$Z,13,FALSE)</f>
        <v>#N/A</v>
      </c>
      <c r="AM642" s="59" t="str">
        <f>VLOOKUP(G642,'MITRA (REFERENSI)'!$A:$Z,14,FALSE)</f>
        <v>#N/A</v>
      </c>
    </row>
    <row r="643" ht="15.75" customHeight="1">
      <c r="A643" s="53" t="s">
        <v>5705</v>
      </c>
      <c r="B643" s="78"/>
      <c r="C643" s="79"/>
      <c r="D643" s="82"/>
      <c r="E643" s="82"/>
      <c r="F643" s="56" t="str">
        <f t="shared" si="2"/>
        <v>PETUGAS.0642/SPK/SE/PML/3172/2026</v>
      </c>
      <c r="G643" s="80"/>
      <c r="H643" s="56" t="str">
        <f>VLOOKUP(G643,'MITRA (REFERENSI)'!$A:$Z,16,FALSE)</f>
        <v>#N/A</v>
      </c>
      <c r="I643" s="56" t="str">
        <f>VLOOKUP(G643,'MITRA (REFERENSI)'!$A:$Z,25,FALSE)</f>
        <v>#N/A</v>
      </c>
      <c r="J643" s="55" t="str">
        <f>VLOOKUP(G643,'MITRA (REFERENSI)'!$A:$Z,26,FALSE)</f>
        <v>#N/A</v>
      </c>
      <c r="K643" s="55" t="str">
        <f>VLOOKUP(G643,'MITRA (REFERENSI)'!$A:$Z,15,FALSE)</f>
        <v>#N/A</v>
      </c>
      <c r="L643" s="55" t="str">
        <f>VLOOKUP(G643,'MITRA (REFERENSI)'!$A:$Z,15,FALSE)</f>
        <v>#N/A</v>
      </c>
      <c r="M643" s="55" t="str">
        <f>IF(B643=1,'KELAS (REFERENSI)'!M643,IF(B643=2,'KELAS (REFERENSI)'!M658,IF(B643=3,'KELAS (REFERENSI)'!M673,IF(B643=4,'KELAS (REFERENSI)'!M688,""))))</f>
        <v/>
      </c>
      <c r="N643" s="55" t="str">
        <f>IF(B643=1,'KELAS (REFERENSI)'!N643,IF(B643=2,'KELAS (REFERENSI)'!N658,IF(B643=3,'KELAS (REFERENSI)'!N673,IF(B643=4,'KELAS (REFERENSI)'!N688,""))))</f>
        <v/>
      </c>
      <c r="O643" s="55" t="str">
        <f>IF(B643=1,'KELAS (REFERENSI)'!O643,IF(B643=2,'KELAS (REFERENSI)'!O658,IF(B643=3,'KELAS (REFERENSI)'!O673,IF(B643=4,'KELAS (REFERENSI)'!O688,""))))</f>
        <v/>
      </c>
      <c r="P643" s="55" t="str">
        <f>IF(B643=1,'KELAS (REFERENSI)'!P643,IF(B643=2,'KELAS (REFERENSI)'!P658,IF(B643=3,'KELAS (REFERENSI)'!P673,IF(B643=4,'KELAS (REFERENSI)'!P688,""))))</f>
        <v/>
      </c>
      <c r="Q643" s="55" t="str">
        <f t="shared" si="4"/>
        <v>BPS Kota Jakarta Timur</v>
      </c>
      <c r="R643" s="55" t="str">
        <f t="shared" si="56"/>
        <v/>
      </c>
      <c r="S643" s="55" t="str">
        <f t="shared" ref="S643:T643" si="651">S642</f>
        <v>15 Juni sampai dengan 31 Agustus 2026</v>
      </c>
      <c r="T643" s="55" t="str">
        <f t="shared" si="651"/>
        <v>31 Agustus 2026</v>
      </c>
      <c r="U643" s="59" t="str">
        <f>VLOOKUP(G643,'MITRA (REFERENSI)'!$A:$Z,17,FALSE)</f>
        <v>#N/A</v>
      </c>
      <c r="V643" s="59" t="str">
        <f>VLOOKUP(G643,'MITRA (REFERENSI)'!$A:$Z,11,FALSE)</f>
        <v>#N/A</v>
      </c>
      <c r="W643" s="81"/>
      <c r="X643" s="63"/>
      <c r="Y643" s="63"/>
      <c r="Z643" s="62"/>
      <c r="AA643" s="63"/>
      <c r="AB643" s="62"/>
      <c r="AC643" s="62"/>
      <c r="AD643" s="62"/>
      <c r="AE643" s="62"/>
      <c r="AF643" s="62"/>
      <c r="AG643" s="72"/>
      <c r="AH643" s="72"/>
      <c r="AI643" s="72"/>
      <c r="AJ643" s="72"/>
      <c r="AK643" s="59" t="str">
        <f>VLOOKUP(G643,'MITRA (REFERENSI)'!$A:$Z,5,FALSE)</f>
        <v>#N/A</v>
      </c>
      <c r="AL643" s="59" t="str">
        <f>VLOOKUP(G643,'MITRA (REFERENSI)'!$A:$Z,13,FALSE)</f>
        <v>#N/A</v>
      </c>
      <c r="AM643" s="59" t="str">
        <f>VLOOKUP(G643,'MITRA (REFERENSI)'!$A:$Z,14,FALSE)</f>
        <v>#N/A</v>
      </c>
    </row>
    <row r="644" ht="15.75" customHeight="1">
      <c r="A644" s="53" t="s">
        <v>5706</v>
      </c>
      <c r="B644" s="78"/>
      <c r="C644" s="79"/>
      <c r="D644" s="82"/>
      <c r="E644" s="82"/>
      <c r="F644" s="56" t="str">
        <f t="shared" si="2"/>
        <v>PETUGAS.0643/SPK/SE/PML/3172/2026</v>
      </c>
      <c r="G644" s="80"/>
      <c r="H644" s="56" t="str">
        <f>VLOOKUP(G644,'MITRA (REFERENSI)'!$A:$Z,16,FALSE)</f>
        <v>#N/A</v>
      </c>
      <c r="I644" s="56" t="str">
        <f>VLOOKUP(G644,'MITRA (REFERENSI)'!$A:$Z,25,FALSE)</f>
        <v>#N/A</v>
      </c>
      <c r="J644" s="55" t="str">
        <f>VLOOKUP(G644,'MITRA (REFERENSI)'!$A:$Z,26,FALSE)</f>
        <v>#N/A</v>
      </c>
      <c r="K644" s="55" t="str">
        <f>VLOOKUP(G644,'MITRA (REFERENSI)'!$A:$Z,15,FALSE)</f>
        <v>#N/A</v>
      </c>
      <c r="L644" s="55" t="str">
        <f>VLOOKUP(G644,'MITRA (REFERENSI)'!$A:$Z,15,FALSE)</f>
        <v>#N/A</v>
      </c>
      <c r="M644" s="55" t="str">
        <f>IF(B644=1,'KELAS (REFERENSI)'!M644,IF(B644=2,'KELAS (REFERENSI)'!M659,IF(B644=3,'KELAS (REFERENSI)'!M674,IF(B644=4,'KELAS (REFERENSI)'!M689,""))))</f>
        <v/>
      </c>
      <c r="N644" s="55" t="str">
        <f>IF(B644=1,'KELAS (REFERENSI)'!N644,IF(B644=2,'KELAS (REFERENSI)'!N659,IF(B644=3,'KELAS (REFERENSI)'!N674,IF(B644=4,'KELAS (REFERENSI)'!N689,""))))</f>
        <v/>
      </c>
      <c r="O644" s="55" t="str">
        <f>IF(B644=1,'KELAS (REFERENSI)'!O644,IF(B644=2,'KELAS (REFERENSI)'!O659,IF(B644=3,'KELAS (REFERENSI)'!O674,IF(B644=4,'KELAS (REFERENSI)'!O689,""))))</f>
        <v/>
      </c>
      <c r="P644" s="55" t="str">
        <f>IF(B644=1,'KELAS (REFERENSI)'!P644,IF(B644=2,'KELAS (REFERENSI)'!P659,IF(B644=3,'KELAS (REFERENSI)'!P674,IF(B644=4,'KELAS (REFERENSI)'!P689,""))))</f>
        <v/>
      </c>
      <c r="Q644" s="55" t="str">
        <f t="shared" si="4"/>
        <v>BPS Kota Jakarta Timur</v>
      </c>
      <c r="R644" s="55" t="str">
        <f t="shared" si="56"/>
        <v/>
      </c>
      <c r="S644" s="55" t="str">
        <f t="shared" ref="S644:T644" si="652">S643</f>
        <v>15 Juni sampai dengan 31 Agustus 2026</v>
      </c>
      <c r="T644" s="55" t="str">
        <f t="shared" si="652"/>
        <v>31 Agustus 2026</v>
      </c>
      <c r="U644" s="59" t="str">
        <f>VLOOKUP(G644,'MITRA (REFERENSI)'!$A:$Z,17,FALSE)</f>
        <v>#N/A</v>
      </c>
      <c r="V644" s="59" t="str">
        <f>VLOOKUP(G644,'MITRA (REFERENSI)'!$A:$Z,11,FALSE)</f>
        <v>#N/A</v>
      </c>
      <c r="W644" s="81"/>
      <c r="X644" s="63"/>
      <c r="Y644" s="63"/>
      <c r="Z644" s="62"/>
      <c r="AA644" s="63"/>
      <c r="AB644" s="62"/>
      <c r="AC644" s="62"/>
      <c r="AD644" s="62"/>
      <c r="AE644" s="62"/>
      <c r="AF644" s="62"/>
      <c r="AG644" s="72"/>
      <c r="AH644" s="72"/>
      <c r="AI644" s="72"/>
      <c r="AJ644" s="72"/>
      <c r="AK644" s="59" t="str">
        <f>VLOOKUP(G644,'MITRA (REFERENSI)'!$A:$Z,5,FALSE)</f>
        <v>#N/A</v>
      </c>
      <c r="AL644" s="59" t="str">
        <f>VLOOKUP(G644,'MITRA (REFERENSI)'!$A:$Z,13,FALSE)</f>
        <v>#N/A</v>
      </c>
      <c r="AM644" s="59" t="str">
        <f>VLOOKUP(G644,'MITRA (REFERENSI)'!$A:$Z,14,FALSE)</f>
        <v>#N/A</v>
      </c>
    </row>
    <row r="645" ht="15.75" customHeight="1">
      <c r="A645" s="53" t="s">
        <v>5707</v>
      </c>
      <c r="B645" s="78"/>
      <c r="C645" s="79"/>
      <c r="D645" s="82"/>
      <c r="E645" s="82"/>
      <c r="F645" s="56" t="str">
        <f t="shared" si="2"/>
        <v>PETUGAS.0644/SPK/SE/PML/3172/2026</v>
      </c>
      <c r="G645" s="80"/>
      <c r="H645" s="56" t="str">
        <f>VLOOKUP(G645,'MITRA (REFERENSI)'!$A:$Z,16,FALSE)</f>
        <v>#N/A</v>
      </c>
      <c r="I645" s="56" t="str">
        <f>VLOOKUP(G645,'MITRA (REFERENSI)'!$A:$Z,25,FALSE)</f>
        <v>#N/A</v>
      </c>
      <c r="J645" s="55" t="str">
        <f>VLOOKUP(G645,'MITRA (REFERENSI)'!$A:$Z,26,FALSE)</f>
        <v>#N/A</v>
      </c>
      <c r="K645" s="55" t="str">
        <f>VLOOKUP(G645,'MITRA (REFERENSI)'!$A:$Z,15,FALSE)</f>
        <v>#N/A</v>
      </c>
      <c r="L645" s="55" t="str">
        <f>VLOOKUP(G645,'MITRA (REFERENSI)'!$A:$Z,15,FALSE)</f>
        <v>#N/A</v>
      </c>
      <c r="M645" s="55" t="str">
        <f>IF(B645=1,'KELAS (REFERENSI)'!M645,IF(B645=2,'KELAS (REFERENSI)'!M660,IF(B645=3,'KELAS (REFERENSI)'!M675,IF(B645=4,'KELAS (REFERENSI)'!M690,""))))</f>
        <v/>
      </c>
      <c r="N645" s="55" t="str">
        <f>IF(B645=1,'KELAS (REFERENSI)'!N645,IF(B645=2,'KELAS (REFERENSI)'!N660,IF(B645=3,'KELAS (REFERENSI)'!N675,IF(B645=4,'KELAS (REFERENSI)'!N690,""))))</f>
        <v/>
      </c>
      <c r="O645" s="55" t="str">
        <f>IF(B645=1,'KELAS (REFERENSI)'!O645,IF(B645=2,'KELAS (REFERENSI)'!O660,IF(B645=3,'KELAS (REFERENSI)'!O675,IF(B645=4,'KELAS (REFERENSI)'!O690,""))))</f>
        <v/>
      </c>
      <c r="P645" s="55" t="str">
        <f>IF(B645=1,'KELAS (REFERENSI)'!P645,IF(B645=2,'KELAS (REFERENSI)'!P660,IF(B645=3,'KELAS (REFERENSI)'!P675,IF(B645=4,'KELAS (REFERENSI)'!P690,""))))</f>
        <v/>
      </c>
      <c r="Q645" s="55" t="str">
        <f t="shared" si="4"/>
        <v>BPS Kota Jakarta Timur</v>
      </c>
      <c r="R645" s="55" t="str">
        <f t="shared" si="56"/>
        <v/>
      </c>
      <c r="S645" s="55" t="str">
        <f t="shared" ref="S645:T645" si="653">S644</f>
        <v>15 Juni sampai dengan 31 Agustus 2026</v>
      </c>
      <c r="T645" s="55" t="str">
        <f t="shared" si="653"/>
        <v>31 Agustus 2026</v>
      </c>
      <c r="U645" s="59" t="str">
        <f>VLOOKUP(G645,'MITRA (REFERENSI)'!$A:$Z,17,FALSE)</f>
        <v>#N/A</v>
      </c>
      <c r="V645" s="59" t="str">
        <f>VLOOKUP(G645,'MITRA (REFERENSI)'!$A:$Z,11,FALSE)</f>
        <v>#N/A</v>
      </c>
      <c r="W645" s="81"/>
      <c r="X645" s="63"/>
      <c r="Y645" s="63"/>
      <c r="Z645" s="62"/>
      <c r="AA645" s="63"/>
      <c r="AB645" s="62"/>
      <c r="AC645" s="62"/>
      <c r="AD645" s="62"/>
      <c r="AE645" s="62"/>
      <c r="AF645" s="62"/>
      <c r="AG645" s="72"/>
      <c r="AH645" s="72"/>
      <c r="AI645" s="72"/>
      <c r="AJ645" s="72"/>
      <c r="AK645" s="59" t="str">
        <f>VLOOKUP(G645,'MITRA (REFERENSI)'!$A:$Z,5,FALSE)</f>
        <v>#N/A</v>
      </c>
      <c r="AL645" s="59" t="str">
        <f>VLOOKUP(G645,'MITRA (REFERENSI)'!$A:$Z,13,FALSE)</f>
        <v>#N/A</v>
      </c>
      <c r="AM645" s="59" t="str">
        <f>VLOOKUP(G645,'MITRA (REFERENSI)'!$A:$Z,14,FALSE)</f>
        <v>#N/A</v>
      </c>
    </row>
    <row r="646" ht="15.75" customHeight="1">
      <c r="A646" s="53" t="s">
        <v>5708</v>
      </c>
      <c r="B646" s="78"/>
      <c r="C646" s="79"/>
      <c r="D646" s="82"/>
      <c r="E646" s="82"/>
      <c r="F646" s="56" t="str">
        <f t="shared" si="2"/>
        <v>PETUGAS.0645/SPK/SE/PML/3172/2026</v>
      </c>
      <c r="G646" s="80"/>
      <c r="H646" s="56" t="str">
        <f>VLOOKUP(G646,'MITRA (REFERENSI)'!$A:$Z,16,FALSE)</f>
        <v>#N/A</v>
      </c>
      <c r="I646" s="56" t="str">
        <f>VLOOKUP(G646,'MITRA (REFERENSI)'!$A:$Z,25,FALSE)</f>
        <v>#N/A</v>
      </c>
      <c r="J646" s="55" t="str">
        <f>VLOOKUP(G646,'MITRA (REFERENSI)'!$A:$Z,26,FALSE)</f>
        <v>#N/A</v>
      </c>
      <c r="K646" s="55" t="str">
        <f>VLOOKUP(G646,'MITRA (REFERENSI)'!$A:$Z,15,FALSE)</f>
        <v>#N/A</v>
      </c>
      <c r="L646" s="55" t="str">
        <f>VLOOKUP(G646,'MITRA (REFERENSI)'!$A:$Z,15,FALSE)</f>
        <v>#N/A</v>
      </c>
      <c r="M646" s="55" t="str">
        <f>IF(B646=1,'KELAS (REFERENSI)'!M646,IF(B646=2,'KELAS (REFERENSI)'!M661,IF(B646=3,'KELAS (REFERENSI)'!M676,IF(B646=4,'KELAS (REFERENSI)'!M691,""))))</f>
        <v/>
      </c>
      <c r="N646" s="55" t="str">
        <f>IF(B646=1,'KELAS (REFERENSI)'!N646,IF(B646=2,'KELAS (REFERENSI)'!N661,IF(B646=3,'KELAS (REFERENSI)'!N676,IF(B646=4,'KELAS (REFERENSI)'!N691,""))))</f>
        <v/>
      </c>
      <c r="O646" s="55" t="str">
        <f>IF(B646=1,'KELAS (REFERENSI)'!O646,IF(B646=2,'KELAS (REFERENSI)'!O661,IF(B646=3,'KELAS (REFERENSI)'!O676,IF(B646=4,'KELAS (REFERENSI)'!O691,""))))</f>
        <v/>
      </c>
      <c r="P646" s="55" t="str">
        <f>IF(B646=1,'KELAS (REFERENSI)'!P646,IF(B646=2,'KELAS (REFERENSI)'!P661,IF(B646=3,'KELAS (REFERENSI)'!P676,IF(B646=4,'KELAS (REFERENSI)'!P691,""))))</f>
        <v/>
      </c>
      <c r="Q646" s="55" t="str">
        <f t="shared" si="4"/>
        <v>BPS Kota Jakarta Timur</v>
      </c>
      <c r="R646" s="55" t="str">
        <f t="shared" si="56"/>
        <v/>
      </c>
      <c r="S646" s="55" t="str">
        <f t="shared" ref="S646:T646" si="654">S645</f>
        <v>15 Juni sampai dengan 31 Agustus 2026</v>
      </c>
      <c r="T646" s="55" t="str">
        <f t="shared" si="654"/>
        <v>31 Agustus 2026</v>
      </c>
      <c r="U646" s="59" t="str">
        <f>VLOOKUP(G646,'MITRA (REFERENSI)'!$A:$Z,17,FALSE)</f>
        <v>#N/A</v>
      </c>
      <c r="V646" s="59" t="str">
        <f>VLOOKUP(G646,'MITRA (REFERENSI)'!$A:$Z,11,FALSE)</f>
        <v>#N/A</v>
      </c>
      <c r="W646" s="81"/>
      <c r="X646" s="63"/>
      <c r="Y646" s="63"/>
      <c r="Z646" s="62"/>
      <c r="AA646" s="63"/>
      <c r="AB646" s="62"/>
      <c r="AC646" s="62"/>
      <c r="AD646" s="62"/>
      <c r="AE646" s="62"/>
      <c r="AF646" s="62"/>
      <c r="AG646" s="72"/>
      <c r="AH646" s="72"/>
      <c r="AI646" s="72"/>
      <c r="AJ646" s="72"/>
      <c r="AK646" s="59" t="str">
        <f>VLOOKUP(G646,'MITRA (REFERENSI)'!$A:$Z,5,FALSE)</f>
        <v>#N/A</v>
      </c>
      <c r="AL646" s="59" t="str">
        <f>VLOOKUP(G646,'MITRA (REFERENSI)'!$A:$Z,13,FALSE)</f>
        <v>#N/A</v>
      </c>
      <c r="AM646" s="59" t="str">
        <f>VLOOKUP(G646,'MITRA (REFERENSI)'!$A:$Z,14,FALSE)</f>
        <v>#N/A</v>
      </c>
    </row>
    <row r="647" ht="15.75" customHeight="1">
      <c r="A647" s="53" t="s">
        <v>5709</v>
      </c>
      <c r="B647" s="78"/>
      <c r="C647" s="79"/>
      <c r="D647" s="82"/>
      <c r="E647" s="82"/>
      <c r="F647" s="56" t="str">
        <f t="shared" si="2"/>
        <v>PETUGAS.0646/SPK/SE/PML/3172/2026</v>
      </c>
      <c r="G647" s="80"/>
      <c r="H647" s="56" t="str">
        <f>VLOOKUP(G647,'MITRA (REFERENSI)'!$A:$Z,16,FALSE)</f>
        <v>#N/A</v>
      </c>
      <c r="I647" s="56" t="str">
        <f>VLOOKUP(G647,'MITRA (REFERENSI)'!$A:$Z,25,FALSE)</f>
        <v>#N/A</v>
      </c>
      <c r="J647" s="55" t="str">
        <f>VLOOKUP(G647,'MITRA (REFERENSI)'!$A:$Z,26,FALSE)</f>
        <v>#N/A</v>
      </c>
      <c r="K647" s="55" t="str">
        <f>VLOOKUP(G647,'MITRA (REFERENSI)'!$A:$Z,15,FALSE)</f>
        <v>#N/A</v>
      </c>
      <c r="L647" s="55" t="str">
        <f>VLOOKUP(G647,'MITRA (REFERENSI)'!$A:$Z,15,FALSE)</f>
        <v>#N/A</v>
      </c>
      <c r="M647" s="55" t="str">
        <f>IF(B647=1,'KELAS (REFERENSI)'!M647,IF(B647=2,'KELAS (REFERENSI)'!M662,IF(B647=3,'KELAS (REFERENSI)'!M677,IF(B647=4,'KELAS (REFERENSI)'!M692,""))))</f>
        <v/>
      </c>
      <c r="N647" s="55" t="str">
        <f>IF(B647=1,'KELAS (REFERENSI)'!N647,IF(B647=2,'KELAS (REFERENSI)'!N662,IF(B647=3,'KELAS (REFERENSI)'!N677,IF(B647=4,'KELAS (REFERENSI)'!N692,""))))</f>
        <v/>
      </c>
      <c r="O647" s="55" t="str">
        <f>IF(B647=1,'KELAS (REFERENSI)'!O647,IF(B647=2,'KELAS (REFERENSI)'!O662,IF(B647=3,'KELAS (REFERENSI)'!O677,IF(B647=4,'KELAS (REFERENSI)'!O692,""))))</f>
        <v/>
      </c>
      <c r="P647" s="55" t="str">
        <f>IF(B647=1,'KELAS (REFERENSI)'!P647,IF(B647=2,'KELAS (REFERENSI)'!P662,IF(B647=3,'KELAS (REFERENSI)'!P677,IF(B647=4,'KELAS (REFERENSI)'!P692,""))))</f>
        <v/>
      </c>
      <c r="Q647" s="55" t="str">
        <f t="shared" si="4"/>
        <v>BPS Kota Jakarta Timur</v>
      </c>
      <c r="R647" s="55" t="str">
        <f t="shared" si="56"/>
        <v/>
      </c>
      <c r="S647" s="55" t="str">
        <f t="shared" ref="S647:T647" si="655">S646</f>
        <v>15 Juni sampai dengan 31 Agustus 2026</v>
      </c>
      <c r="T647" s="55" t="str">
        <f t="shared" si="655"/>
        <v>31 Agustus 2026</v>
      </c>
      <c r="U647" s="59" t="str">
        <f>VLOOKUP(G647,'MITRA (REFERENSI)'!$A:$Z,17,FALSE)</f>
        <v>#N/A</v>
      </c>
      <c r="V647" s="59" t="str">
        <f>VLOOKUP(G647,'MITRA (REFERENSI)'!$A:$Z,11,FALSE)</f>
        <v>#N/A</v>
      </c>
      <c r="W647" s="81"/>
      <c r="X647" s="63"/>
      <c r="Y647" s="63"/>
      <c r="Z647" s="62"/>
      <c r="AA647" s="63"/>
      <c r="AB647" s="62"/>
      <c r="AC647" s="62"/>
      <c r="AD647" s="62"/>
      <c r="AE647" s="62"/>
      <c r="AF647" s="62"/>
      <c r="AG647" s="72"/>
      <c r="AH647" s="72"/>
      <c r="AI647" s="72"/>
      <c r="AJ647" s="72"/>
      <c r="AK647" s="59" t="str">
        <f>VLOOKUP(G647,'MITRA (REFERENSI)'!$A:$Z,5,FALSE)</f>
        <v>#N/A</v>
      </c>
      <c r="AL647" s="59" t="str">
        <f>VLOOKUP(G647,'MITRA (REFERENSI)'!$A:$Z,13,FALSE)</f>
        <v>#N/A</v>
      </c>
      <c r="AM647" s="59" t="str">
        <f>VLOOKUP(G647,'MITRA (REFERENSI)'!$A:$Z,14,FALSE)</f>
        <v>#N/A</v>
      </c>
    </row>
    <row r="648" ht="15.75" customHeight="1">
      <c r="A648" s="53" t="s">
        <v>5710</v>
      </c>
      <c r="B648" s="78"/>
      <c r="C648" s="79"/>
      <c r="D648" s="82"/>
      <c r="E648" s="82"/>
      <c r="F648" s="56" t="str">
        <f t="shared" si="2"/>
        <v>PETUGAS.0647/SPK/SE/PML/3172/2026</v>
      </c>
      <c r="G648" s="80"/>
      <c r="H648" s="56" t="str">
        <f>VLOOKUP(G648,'MITRA (REFERENSI)'!$A:$Z,16,FALSE)</f>
        <v>#N/A</v>
      </c>
      <c r="I648" s="56" t="str">
        <f>VLOOKUP(G648,'MITRA (REFERENSI)'!$A:$Z,25,FALSE)</f>
        <v>#N/A</v>
      </c>
      <c r="J648" s="55" t="str">
        <f>VLOOKUP(G648,'MITRA (REFERENSI)'!$A:$Z,26,FALSE)</f>
        <v>#N/A</v>
      </c>
      <c r="K648" s="55" t="str">
        <f>VLOOKUP(G648,'MITRA (REFERENSI)'!$A:$Z,15,FALSE)</f>
        <v>#N/A</v>
      </c>
      <c r="L648" s="55" t="str">
        <f>VLOOKUP(G648,'MITRA (REFERENSI)'!$A:$Z,15,FALSE)</f>
        <v>#N/A</v>
      </c>
      <c r="M648" s="55" t="str">
        <f>IF(B648=1,'KELAS (REFERENSI)'!M648,IF(B648=2,'KELAS (REFERENSI)'!M663,IF(B648=3,'KELAS (REFERENSI)'!M678,IF(B648=4,'KELAS (REFERENSI)'!M693,""))))</f>
        <v/>
      </c>
      <c r="N648" s="55" t="str">
        <f>IF(B648=1,'KELAS (REFERENSI)'!N648,IF(B648=2,'KELAS (REFERENSI)'!N663,IF(B648=3,'KELAS (REFERENSI)'!N678,IF(B648=4,'KELAS (REFERENSI)'!N693,""))))</f>
        <v/>
      </c>
      <c r="O648" s="55" t="str">
        <f>IF(B648=1,'KELAS (REFERENSI)'!O648,IF(B648=2,'KELAS (REFERENSI)'!O663,IF(B648=3,'KELAS (REFERENSI)'!O678,IF(B648=4,'KELAS (REFERENSI)'!O693,""))))</f>
        <v/>
      </c>
      <c r="P648" s="55" t="str">
        <f>IF(B648=1,'KELAS (REFERENSI)'!P648,IF(B648=2,'KELAS (REFERENSI)'!P663,IF(B648=3,'KELAS (REFERENSI)'!P678,IF(B648=4,'KELAS (REFERENSI)'!P693,""))))</f>
        <v/>
      </c>
      <c r="Q648" s="55" t="str">
        <f t="shared" si="4"/>
        <v>BPS Kota Jakarta Timur</v>
      </c>
      <c r="R648" s="55" t="str">
        <f t="shared" si="56"/>
        <v/>
      </c>
      <c r="S648" s="55" t="str">
        <f t="shared" ref="S648:T648" si="656">S647</f>
        <v>15 Juni sampai dengan 31 Agustus 2026</v>
      </c>
      <c r="T648" s="55" t="str">
        <f t="shared" si="656"/>
        <v>31 Agustus 2026</v>
      </c>
      <c r="U648" s="59" t="str">
        <f>VLOOKUP(G648,'MITRA (REFERENSI)'!$A:$Z,17,FALSE)</f>
        <v>#N/A</v>
      </c>
      <c r="V648" s="59" t="str">
        <f>VLOOKUP(G648,'MITRA (REFERENSI)'!$A:$Z,11,FALSE)</f>
        <v>#N/A</v>
      </c>
      <c r="W648" s="81"/>
      <c r="X648" s="63"/>
      <c r="Y648" s="63"/>
      <c r="Z648" s="62"/>
      <c r="AA648" s="63"/>
      <c r="AB648" s="62"/>
      <c r="AC648" s="62"/>
      <c r="AD648" s="62"/>
      <c r="AE648" s="62"/>
      <c r="AF648" s="62"/>
      <c r="AG648" s="72"/>
      <c r="AH648" s="72"/>
      <c r="AI648" s="72"/>
      <c r="AJ648" s="72"/>
      <c r="AK648" s="59" t="str">
        <f>VLOOKUP(G648,'MITRA (REFERENSI)'!$A:$Z,5,FALSE)</f>
        <v>#N/A</v>
      </c>
      <c r="AL648" s="59" t="str">
        <f>VLOOKUP(G648,'MITRA (REFERENSI)'!$A:$Z,13,FALSE)</f>
        <v>#N/A</v>
      </c>
      <c r="AM648" s="59" t="str">
        <f>VLOOKUP(G648,'MITRA (REFERENSI)'!$A:$Z,14,FALSE)</f>
        <v>#N/A</v>
      </c>
    </row>
    <row r="649" ht="15.75" customHeight="1">
      <c r="A649" s="53" t="s">
        <v>5711</v>
      </c>
      <c r="B649" s="78"/>
      <c r="C649" s="79"/>
      <c r="D649" s="82"/>
      <c r="E649" s="82"/>
      <c r="F649" s="56" t="str">
        <f t="shared" si="2"/>
        <v>PETUGAS.0648/SPK/SE/PML/3172/2026</v>
      </c>
      <c r="G649" s="80"/>
      <c r="H649" s="56" t="str">
        <f>VLOOKUP(G649,'MITRA (REFERENSI)'!$A:$Z,16,FALSE)</f>
        <v>#N/A</v>
      </c>
      <c r="I649" s="56" t="str">
        <f>VLOOKUP(G649,'MITRA (REFERENSI)'!$A:$Z,25,FALSE)</f>
        <v>#N/A</v>
      </c>
      <c r="J649" s="55" t="str">
        <f>VLOOKUP(G649,'MITRA (REFERENSI)'!$A:$Z,26,FALSE)</f>
        <v>#N/A</v>
      </c>
      <c r="K649" s="55" t="str">
        <f>VLOOKUP(G649,'MITRA (REFERENSI)'!$A:$Z,15,FALSE)</f>
        <v>#N/A</v>
      </c>
      <c r="L649" s="55" t="str">
        <f>VLOOKUP(G649,'MITRA (REFERENSI)'!$A:$Z,15,FALSE)</f>
        <v>#N/A</v>
      </c>
      <c r="M649" s="55" t="str">
        <f>IF(B649=1,'KELAS (REFERENSI)'!M649,IF(B649=2,'KELAS (REFERENSI)'!M664,IF(B649=3,'KELAS (REFERENSI)'!M679,IF(B649=4,'KELAS (REFERENSI)'!M694,""))))</f>
        <v/>
      </c>
      <c r="N649" s="55" t="str">
        <f>IF(B649=1,'KELAS (REFERENSI)'!N649,IF(B649=2,'KELAS (REFERENSI)'!N664,IF(B649=3,'KELAS (REFERENSI)'!N679,IF(B649=4,'KELAS (REFERENSI)'!N694,""))))</f>
        <v/>
      </c>
      <c r="O649" s="55" t="str">
        <f>IF(B649=1,'KELAS (REFERENSI)'!O649,IF(B649=2,'KELAS (REFERENSI)'!O664,IF(B649=3,'KELAS (REFERENSI)'!O679,IF(B649=4,'KELAS (REFERENSI)'!O694,""))))</f>
        <v/>
      </c>
      <c r="P649" s="55" t="str">
        <f>IF(B649=1,'KELAS (REFERENSI)'!P649,IF(B649=2,'KELAS (REFERENSI)'!P664,IF(B649=3,'KELAS (REFERENSI)'!P679,IF(B649=4,'KELAS (REFERENSI)'!P694,""))))</f>
        <v/>
      </c>
      <c r="Q649" s="55" t="str">
        <f t="shared" si="4"/>
        <v>BPS Kota Jakarta Timur</v>
      </c>
      <c r="R649" s="55" t="str">
        <f t="shared" si="56"/>
        <v/>
      </c>
      <c r="S649" s="55" t="str">
        <f t="shared" ref="S649:T649" si="657">S648</f>
        <v>15 Juni sampai dengan 31 Agustus 2026</v>
      </c>
      <c r="T649" s="55" t="str">
        <f t="shared" si="657"/>
        <v>31 Agustus 2026</v>
      </c>
      <c r="U649" s="59" t="str">
        <f>VLOOKUP(G649,'MITRA (REFERENSI)'!$A:$Z,17,FALSE)</f>
        <v>#N/A</v>
      </c>
      <c r="V649" s="59" t="str">
        <f>VLOOKUP(G649,'MITRA (REFERENSI)'!$A:$Z,11,FALSE)</f>
        <v>#N/A</v>
      </c>
      <c r="W649" s="81"/>
      <c r="X649" s="63"/>
      <c r="Y649" s="63"/>
      <c r="Z649" s="62"/>
      <c r="AA649" s="63"/>
      <c r="AB649" s="62"/>
      <c r="AC649" s="62"/>
      <c r="AD649" s="62"/>
      <c r="AE649" s="62"/>
      <c r="AF649" s="62"/>
      <c r="AG649" s="72"/>
      <c r="AH649" s="72"/>
      <c r="AI649" s="72"/>
      <c r="AJ649" s="72"/>
      <c r="AK649" s="59" t="str">
        <f>VLOOKUP(G649,'MITRA (REFERENSI)'!$A:$Z,5,FALSE)</f>
        <v>#N/A</v>
      </c>
      <c r="AL649" s="59" t="str">
        <f>VLOOKUP(G649,'MITRA (REFERENSI)'!$A:$Z,13,FALSE)</f>
        <v>#N/A</v>
      </c>
      <c r="AM649" s="59" t="str">
        <f>VLOOKUP(G649,'MITRA (REFERENSI)'!$A:$Z,14,FALSE)</f>
        <v>#N/A</v>
      </c>
    </row>
    <row r="650" ht="15.75" customHeight="1">
      <c r="A650" s="53" t="s">
        <v>5712</v>
      </c>
      <c r="B650" s="78"/>
      <c r="C650" s="79"/>
      <c r="D650" s="82"/>
      <c r="E650" s="82"/>
      <c r="F650" s="56" t="str">
        <f t="shared" si="2"/>
        <v>PETUGAS.0649/SPK/SE/PML/3172/2026</v>
      </c>
      <c r="G650" s="80"/>
      <c r="H650" s="56" t="str">
        <f>VLOOKUP(G650,'MITRA (REFERENSI)'!$A:$Z,16,FALSE)</f>
        <v>#N/A</v>
      </c>
      <c r="I650" s="56" t="str">
        <f>VLOOKUP(G650,'MITRA (REFERENSI)'!$A:$Z,25,FALSE)</f>
        <v>#N/A</v>
      </c>
      <c r="J650" s="55" t="str">
        <f>VLOOKUP(G650,'MITRA (REFERENSI)'!$A:$Z,26,FALSE)</f>
        <v>#N/A</v>
      </c>
      <c r="K650" s="55" t="str">
        <f>VLOOKUP(G650,'MITRA (REFERENSI)'!$A:$Z,15,FALSE)</f>
        <v>#N/A</v>
      </c>
      <c r="L650" s="55" t="str">
        <f>VLOOKUP(G650,'MITRA (REFERENSI)'!$A:$Z,15,FALSE)</f>
        <v>#N/A</v>
      </c>
      <c r="M650" s="55" t="str">
        <f>IF(B650=1,'KELAS (REFERENSI)'!M650,IF(B650=2,'KELAS (REFERENSI)'!M665,IF(B650=3,'KELAS (REFERENSI)'!M680,IF(B650=4,'KELAS (REFERENSI)'!M695,""))))</f>
        <v/>
      </c>
      <c r="N650" s="55" t="str">
        <f>IF(B650=1,'KELAS (REFERENSI)'!N650,IF(B650=2,'KELAS (REFERENSI)'!N665,IF(B650=3,'KELAS (REFERENSI)'!N680,IF(B650=4,'KELAS (REFERENSI)'!N695,""))))</f>
        <v/>
      </c>
      <c r="O650" s="55" t="str">
        <f>IF(B650=1,'KELAS (REFERENSI)'!O650,IF(B650=2,'KELAS (REFERENSI)'!O665,IF(B650=3,'KELAS (REFERENSI)'!O680,IF(B650=4,'KELAS (REFERENSI)'!O695,""))))</f>
        <v/>
      </c>
      <c r="P650" s="55" t="str">
        <f>IF(B650=1,'KELAS (REFERENSI)'!P650,IF(B650=2,'KELAS (REFERENSI)'!P665,IF(B650=3,'KELAS (REFERENSI)'!P680,IF(B650=4,'KELAS (REFERENSI)'!P695,""))))</f>
        <v/>
      </c>
      <c r="Q650" s="55" t="str">
        <f t="shared" si="4"/>
        <v>BPS Kota Jakarta Timur</v>
      </c>
      <c r="R650" s="55" t="str">
        <f t="shared" si="56"/>
        <v/>
      </c>
      <c r="S650" s="55" t="str">
        <f t="shared" ref="S650:T650" si="658">S649</f>
        <v>15 Juni sampai dengan 31 Agustus 2026</v>
      </c>
      <c r="T650" s="55" t="str">
        <f t="shared" si="658"/>
        <v>31 Agustus 2026</v>
      </c>
      <c r="U650" s="59" t="str">
        <f>VLOOKUP(G650,'MITRA (REFERENSI)'!$A:$Z,17,FALSE)</f>
        <v>#N/A</v>
      </c>
      <c r="V650" s="59" t="str">
        <f>VLOOKUP(G650,'MITRA (REFERENSI)'!$A:$Z,11,FALSE)</f>
        <v>#N/A</v>
      </c>
      <c r="W650" s="81"/>
      <c r="X650" s="63"/>
      <c r="Y650" s="63"/>
      <c r="Z650" s="62"/>
      <c r="AA650" s="63"/>
      <c r="AB650" s="62"/>
      <c r="AC650" s="62"/>
      <c r="AD650" s="62"/>
      <c r="AE650" s="62"/>
      <c r="AF650" s="62"/>
      <c r="AG650" s="72"/>
      <c r="AH650" s="72"/>
      <c r="AI650" s="72"/>
      <c r="AJ650" s="72"/>
      <c r="AK650" s="59" t="str">
        <f>VLOOKUP(G650,'MITRA (REFERENSI)'!$A:$Z,5,FALSE)</f>
        <v>#N/A</v>
      </c>
      <c r="AL650" s="59" t="str">
        <f>VLOOKUP(G650,'MITRA (REFERENSI)'!$A:$Z,13,FALSE)</f>
        <v>#N/A</v>
      </c>
      <c r="AM650" s="59" t="str">
        <f>VLOOKUP(G650,'MITRA (REFERENSI)'!$A:$Z,14,FALSE)</f>
        <v>#N/A</v>
      </c>
    </row>
    <row r="651" ht="15.75" customHeight="1">
      <c r="A651" s="53" t="s">
        <v>5713</v>
      </c>
      <c r="B651" s="78"/>
      <c r="C651" s="79"/>
      <c r="D651" s="82"/>
      <c r="E651" s="82"/>
      <c r="F651" s="56" t="str">
        <f t="shared" si="2"/>
        <v>PETUGAS.0650/SPK/SE/PML/3172/2026</v>
      </c>
      <c r="G651" s="80"/>
      <c r="H651" s="56" t="str">
        <f>VLOOKUP(G651,'MITRA (REFERENSI)'!$A:$Z,16,FALSE)</f>
        <v>#N/A</v>
      </c>
      <c r="I651" s="56" t="str">
        <f>VLOOKUP(G651,'MITRA (REFERENSI)'!$A:$Z,25,FALSE)</f>
        <v>#N/A</v>
      </c>
      <c r="J651" s="55" t="str">
        <f>VLOOKUP(G651,'MITRA (REFERENSI)'!$A:$Z,26,FALSE)</f>
        <v>#N/A</v>
      </c>
      <c r="K651" s="55" t="str">
        <f>VLOOKUP(G651,'MITRA (REFERENSI)'!$A:$Z,15,FALSE)</f>
        <v>#N/A</v>
      </c>
      <c r="L651" s="55" t="str">
        <f>VLOOKUP(G651,'MITRA (REFERENSI)'!$A:$Z,15,FALSE)</f>
        <v>#N/A</v>
      </c>
      <c r="M651" s="55" t="str">
        <f>IF(B651=1,'KELAS (REFERENSI)'!M651,IF(B651=2,'KELAS (REFERENSI)'!M666,IF(B651=3,'KELAS (REFERENSI)'!M681,IF(B651=4,'KELAS (REFERENSI)'!M696,""))))</f>
        <v/>
      </c>
      <c r="N651" s="55" t="str">
        <f>IF(B651=1,'KELAS (REFERENSI)'!N651,IF(B651=2,'KELAS (REFERENSI)'!N666,IF(B651=3,'KELAS (REFERENSI)'!N681,IF(B651=4,'KELAS (REFERENSI)'!N696,""))))</f>
        <v/>
      </c>
      <c r="O651" s="55" t="str">
        <f>IF(B651=1,'KELAS (REFERENSI)'!O651,IF(B651=2,'KELAS (REFERENSI)'!O666,IF(B651=3,'KELAS (REFERENSI)'!O681,IF(B651=4,'KELAS (REFERENSI)'!O696,""))))</f>
        <v/>
      </c>
      <c r="P651" s="55" t="str">
        <f>IF(B651=1,'KELAS (REFERENSI)'!P651,IF(B651=2,'KELAS (REFERENSI)'!P666,IF(B651=3,'KELAS (REFERENSI)'!P681,IF(B651=4,'KELAS (REFERENSI)'!P696,""))))</f>
        <v/>
      </c>
      <c r="Q651" s="55" t="str">
        <f t="shared" si="4"/>
        <v>BPS Kota Jakarta Timur</v>
      </c>
      <c r="R651" s="55" t="str">
        <f t="shared" si="56"/>
        <v/>
      </c>
      <c r="S651" s="55" t="str">
        <f t="shared" ref="S651:T651" si="659">S650</f>
        <v>15 Juni sampai dengan 31 Agustus 2026</v>
      </c>
      <c r="T651" s="55" t="str">
        <f t="shared" si="659"/>
        <v>31 Agustus 2026</v>
      </c>
      <c r="U651" s="59" t="str">
        <f>VLOOKUP(G651,'MITRA (REFERENSI)'!$A:$Z,17,FALSE)</f>
        <v>#N/A</v>
      </c>
      <c r="V651" s="59" t="str">
        <f>VLOOKUP(G651,'MITRA (REFERENSI)'!$A:$Z,11,FALSE)</f>
        <v>#N/A</v>
      </c>
      <c r="W651" s="81"/>
      <c r="X651" s="63"/>
      <c r="Y651" s="63"/>
      <c r="Z651" s="62"/>
      <c r="AA651" s="63"/>
      <c r="AB651" s="62"/>
      <c r="AC651" s="62"/>
      <c r="AD651" s="62"/>
      <c r="AE651" s="62"/>
      <c r="AF651" s="62"/>
      <c r="AG651" s="72"/>
      <c r="AH651" s="72"/>
      <c r="AI651" s="72"/>
      <c r="AJ651" s="72"/>
      <c r="AK651" s="59" t="str">
        <f>VLOOKUP(G651,'MITRA (REFERENSI)'!$A:$Z,5,FALSE)</f>
        <v>#N/A</v>
      </c>
      <c r="AL651" s="59" t="str">
        <f>VLOOKUP(G651,'MITRA (REFERENSI)'!$A:$Z,13,FALSE)</f>
        <v>#N/A</v>
      </c>
      <c r="AM651" s="59" t="str">
        <f>VLOOKUP(G651,'MITRA (REFERENSI)'!$A:$Z,14,FALSE)</f>
        <v>#N/A</v>
      </c>
    </row>
    <row r="652" ht="15.75" customHeight="1">
      <c r="A652" s="53" t="s">
        <v>5714</v>
      </c>
      <c r="B652" s="78"/>
      <c r="C652" s="79"/>
      <c r="D652" s="82"/>
      <c r="E652" s="82"/>
      <c r="F652" s="56" t="str">
        <f t="shared" si="2"/>
        <v>PETUGAS.0651/SPK/SE/PML/3172/2026</v>
      </c>
      <c r="G652" s="80"/>
      <c r="H652" s="56" t="str">
        <f>VLOOKUP(G652,'MITRA (REFERENSI)'!$A:$Z,16,FALSE)</f>
        <v>#N/A</v>
      </c>
      <c r="I652" s="56" t="str">
        <f>VLOOKUP(G652,'MITRA (REFERENSI)'!$A:$Z,25,FALSE)</f>
        <v>#N/A</v>
      </c>
      <c r="J652" s="55" t="str">
        <f>VLOOKUP(G652,'MITRA (REFERENSI)'!$A:$Z,26,FALSE)</f>
        <v>#N/A</v>
      </c>
      <c r="K652" s="55" t="str">
        <f>VLOOKUP(G652,'MITRA (REFERENSI)'!$A:$Z,15,FALSE)</f>
        <v>#N/A</v>
      </c>
      <c r="L652" s="55" t="str">
        <f>VLOOKUP(G652,'MITRA (REFERENSI)'!$A:$Z,15,FALSE)</f>
        <v>#N/A</v>
      </c>
      <c r="M652" s="55" t="str">
        <f>IF(B652=1,'KELAS (REFERENSI)'!M652,IF(B652=2,'KELAS (REFERENSI)'!M667,IF(B652=3,'KELAS (REFERENSI)'!M682,IF(B652=4,'KELAS (REFERENSI)'!M697,""))))</f>
        <v/>
      </c>
      <c r="N652" s="55" t="str">
        <f>IF(B652=1,'KELAS (REFERENSI)'!N652,IF(B652=2,'KELAS (REFERENSI)'!N667,IF(B652=3,'KELAS (REFERENSI)'!N682,IF(B652=4,'KELAS (REFERENSI)'!N697,""))))</f>
        <v/>
      </c>
      <c r="O652" s="55" t="str">
        <f>IF(B652=1,'KELAS (REFERENSI)'!O652,IF(B652=2,'KELAS (REFERENSI)'!O667,IF(B652=3,'KELAS (REFERENSI)'!O682,IF(B652=4,'KELAS (REFERENSI)'!O697,""))))</f>
        <v/>
      </c>
      <c r="P652" s="55" t="str">
        <f>IF(B652=1,'KELAS (REFERENSI)'!P652,IF(B652=2,'KELAS (REFERENSI)'!P667,IF(B652=3,'KELAS (REFERENSI)'!P682,IF(B652=4,'KELAS (REFERENSI)'!P697,""))))</f>
        <v/>
      </c>
      <c r="Q652" s="55" t="str">
        <f t="shared" si="4"/>
        <v>BPS Kota Jakarta Timur</v>
      </c>
      <c r="R652" s="55" t="str">
        <f t="shared" si="56"/>
        <v/>
      </c>
      <c r="S652" s="55" t="str">
        <f t="shared" ref="S652:T652" si="660">S651</f>
        <v>15 Juni sampai dengan 31 Agustus 2026</v>
      </c>
      <c r="T652" s="55" t="str">
        <f t="shared" si="660"/>
        <v>31 Agustus 2026</v>
      </c>
      <c r="U652" s="59" t="str">
        <f>VLOOKUP(G652,'MITRA (REFERENSI)'!$A:$Z,17,FALSE)</f>
        <v>#N/A</v>
      </c>
      <c r="V652" s="59" t="str">
        <f>VLOOKUP(G652,'MITRA (REFERENSI)'!$A:$Z,11,FALSE)</f>
        <v>#N/A</v>
      </c>
      <c r="W652" s="81"/>
      <c r="X652" s="63"/>
      <c r="Y652" s="63"/>
      <c r="Z652" s="62"/>
      <c r="AA652" s="63"/>
      <c r="AB652" s="62"/>
      <c r="AC652" s="62"/>
      <c r="AD652" s="62"/>
      <c r="AE652" s="62"/>
      <c r="AF652" s="62"/>
      <c r="AG652" s="72"/>
      <c r="AH652" s="72"/>
      <c r="AI652" s="72"/>
      <c r="AJ652" s="72"/>
      <c r="AK652" s="59" t="str">
        <f>VLOOKUP(G652,'MITRA (REFERENSI)'!$A:$Z,5,FALSE)</f>
        <v>#N/A</v>
      </c>
      <c r="AL652" s="59" t="str">
        <f>VLOOKUP(G652,'MITRA (REFERENSI)'!$A:$Z,13,FALSE)</f>
        <v>#N/A</v>
      </c>
      <c r="AM652" s="59" t="str">
        <f>VLOOKUP(G652,'MITRA (REFERENSI)'!$A:$Z,14,FALSE)</f>
        <v>#N/A</v>
      </c>
    </row>
    <row r="653" ht="15.75" customHeight="1">
      <c r="A653" s="53" t="s">
        <v>5715</v>
      </c>
      <c r="B653" s="78"/>
      <c r="C653" s="79"/>
      <c r="D653" s="82"/>
      <c r="E653" s="82"/>
      <c r="F653" s="56" t="str">
        <f t="shared" si="2"/>
        <v>PETUGAS.0652/SPK/SE/PML/3172/2026</v>
      </c>
      <c r="G653" s="80"/>
      <c r="H653" s="56" t="str">
        <f>VLOOKUP(G653,'MITRA (REFERENSI)'!$A:$Z,16,FALSE)</f>
        <v>#N/A</v>
      </c>
      <c r="I653" s="56" t="str">
        <f>VLOOKUP(G653,'MITRA (REFERENSI)'!$A:$Z,25,FALSE)</f>
        <v>#N/A</v>
      </c>
      <c r="J653" s="55" t="str">
        <f>VLOOKUP(G653,'MITRA (REFERENSI)'!$A:$Z,26,FALSE)</f>
        <v>#N/A</v>
      </c>
      <c r="K653" s="55" t="str">
        <f>VLOOKUP(G653,'MITRA (REFERENSI)'!$A:$Z,15,FALSE)</f>
        <v>#N/A</v>
      </c>
      <c r="L653" s="55" t="str">
        <f>VLOOKUP(G653,'MITRA (REFERENSI)'!$A:$Z,15,FALSE)</f>
        <v>#N/A</v>
      </c>
      <c r="M653" s="55" t="str">
        <f>IF(B653=1,'KELAS (REFERENSI)'!M653,IF(B653=2,'KELAS (REFERENSI)'!M668,IF(B653=3,'KELAS (REFERENSI)'!M683,IF(B653=4,'KELAS (REFERENSI)'!M698,""))))</f>
        <v/>
      </c>
      <c r="N653" s="55" t="str">
        <f>IF(B653=1,'KELAS (REFERENSI)'!N653,IF(B653=2,'KELAS (REFERENSI)'!N668,IF(B653=3,'KELAS (REFERENSI)'!N683,IF(B653=4,'KELAS (REFERENSI)'!N698,""))))</f>
        <v/>
      </c>
      <c r="O653" s="55" t="str">
        <f>IF(B653=1,'KELAS (REFERENSI)'!O653,IF(B653=2,'KELAS (REFERENSI)'!O668,IF(B653=3,'KELAS (REFERENSI)'!O683,IF(B653=4,'KELAS (REFERENSI)'!O698,""))))</f>
        <v/>
      </c>
      <c r="P653" s="55" t="str">
        <f>IF(B653=1,'KELAS (REFERENSI)'!P653,IF(B653=2,'KELAS (REFERENSI)'!P668,IF(B653=3,'KELAS (REFERENSI)'!P683,IF(B653=4,'KELAS (REFERENSI)'!P698,""))))</f>
        <v/>
      </c>
      <c r="Q653" s="55" t="str">
        <f t="shared" si="4"/>
        <v>BPS Kota Jakarta Timur</v>
      </c>
      <c r="R653" s="55" t="str">
        <f t="shared" si="56"/>
        <v/>
      </c>
      <c r="S653" s="55" t="str">
        <f t="shared" ref="S653:T653" si="661">S652</f>
        <v>15 Juni sampai dengan 31 Agustus 2026</v>
      </c>
      <c r="T653" s="55" t="str">
        <f t="shared" si="661"/>
        <v>31 Agustus 2026</v>
      </c>
      <c r="U653" s="59" t="str">
        <f>VLOOKUP(G653,'MITRA (REFERENSI)'!$A:$Z,17,FALSE)</f>
        <v>#N/A</v>
      </c>
      <c r="V653" s="59" t="str">
        <f>VLOOKUP(G653,'MITRA (REFERENSI)'!$A:$Z,11,FALSE)</f>
        <v>#N/A</v>
      </c>
      <c r="W653" s="81"/>
      <c r="X653" s="63"/>
      <c r="Y653" s="63"/>
      <c r="Z653" s="62"/>
      <c r="AA653" s="63"/>
      <c r="AB653" s="62"/>
      <c r="AC653" s="62"/>
      <c r="AD653" s="62"/>
      <c r="AE653" s="62"/>
      <c r="AF653" s="62"/>
      <c r="AG653" s="72"/>
      <c r="AH653" s="72"/>
      <c r="AI653" s="72"/>
      <c r="AJ653" s="72"/>
      <c r="AK653" s="59" t="str">
        <f>VLOOKUP(G653,'MITRA (REFERENSI)'!$A:$Z,5,FALSE)</f>
        <v>#N/A</v>
      </c>
      <c r="AL653" s="59" t="str">
        <f>VLOOKUP(G653,'MITRA (REFERENSI)'!$A:$Z,13,FALSE)</f>
        <v>#N/A</v>
      </c>
      <c r="AM653" s="59" t="str">
        <f>VLOOKUP(G653,'MITRA (REFERENSI)'!$A:$Z,14,FALSE)</f>
        <v>#N/A</v>
      </c>
    </row>
    <row r="654" ht="15.75" customHeight="1">
      <c r="A654" s="53" t="s">
        <v>5716</v>
      </c>
      <c r="B654" s="78"/>
      <c r="C654" s="79"/>
      <c r="D654" s="82"/>
      <c r="E654" s="82"/>
      <c r="F654" s="56" t="str">
        <f t="shared" si="2"/>
        <v>PETUGAS.0653/SPK/SE/PML/3172/2026</v>
      </c>
      <c r="G654" s="80"/>
      <c r="H654" s="56" t="str">
        <f>VLOOKUP(G654,'MITRA (REFERENSI)'!$A:$Z,16,FALSE)</f>
        <v>#N/A</v>
      </c>
      <c r="I654" s="56" t="str">
        <f>VLOOKUP(G654,'MITRA (REFERENSI)'!$A:$Z,25,FALSE)</f>
        <v>#N/A</v>
      </c>
      <c r="J654" s="55" t="str">
        <f>VLOOKUP(G654,'MITRA (REFERENSI)'!$A:$Z,26,FALSE)</f>
        <v>#N/A</v>
      </c>
      <c r="K654" s="55" t="str">
        <f>VLOOKUP(G654,'MITRA (REFERENSI)'!$A:$Z,15,FALSE)</f>
        <v>#N/A</v>
      </c>
      <c r="L654" s="55" t="str">
        <f>VLOOKUP(G654,'MITRA (REFERENSI)'!$A:$Z,15,FALSE)</f>
        <v>#N/A</v>
      </c>
      <c r="M654" s="55" t="str">
        <f>IF(B654=1,'KELAS (REFERENSI)'!M654,IF(B654=2,'KELAS (REFERENSI)'!M669,IF(B654=3,'KELAS (REFERENSI)'!M684,IF(B654=4,'KELAS (REFERENSI)'!M699,""))))</f>
        <v/>
      </c>
      <c r="N654" s="55" t="str">
        <f>IF(B654=1,'KELAS (REFERENSI)'!N654,IF(B654=2,'KELAS (REFERENSI)'!N669,IF(B654=3,'KELAS (REFERENSI)'!N684,IF(B654=4,'KELAS (REFERENSI)'!N699,""))))</f>
        <v/>
      </c>
      <c r="O654" s="55" t="str">
        <f>IF(B654=1,'KELAS (REFERENSI)'!O654,IF(B654=2,'KELAS (REFERENSI)'!O669,IF(B654=3,'KELAS (REFERENSI)'!O684,IF(B654=4,'KELAS (REFERENSI)'!O699,""))))</f>
        <v/>
      </c>
      <c r="P654" s="55" t="str">
        <f>IF(B654=1,'KELAS (REFERENSI)'!P654,IF(B654=2,'KELAS (REFERENSI)'!P669,IF(B654=3,'KELAS (REFERENSI)'!P684,IF(B654=4,'KELAS (REFERENSI)'!P699,""))))</f>
        <v/>
      </c>
      <c r="Q654" s="55" t="str">
        <f t="shared" si="4"/>
        <v>BPS Kota Jakarta Timur</v>
      </c>
      <c r="R654" s="55" t="str">
        <f t="shared" si="56"/>
        <v/>
      </c>
      <c r="S654" s="55" t="str">
        <f t="shared" ref="S654:T654" si="662">S653</f>
        <v>15 Juni sampai dengan 31 Agustus 2026</v>
      </c>
      <c r="T654" s="55" t="str">
        <f t="shared" si="662"/>
        <v>31 Agustus 2026</v>
      </c>
      <c r="U654" s="59" t="str">
        <f>VLOOKUP(G654,'MITRA (REFERENSI)'!$A:$Z,17,FALSE)</f>
        <v>#N/A</v>
      </c>
      <c r="V654" s="59" t="str">
        <f>VLOOKUP(G654,'MITRA (REFERENSI)'!$A:$Z,11,FALSE)</f>
        <v>#N/A</v>
      </c>
      <c r="W654" s="81"/>
      <c r="X654" s="63"/>
      <c r="Y654" s="63"/>
      <c r="Z654" s="62"/>
      <c r="AA654" s="63"/>
      <c r="AB654" s="62"/>
      <c r="AC654" s="62"/>
      <c r="AD654" s="62"/>
      <c r="AE654" s="62"/>
      <c r="AF654" s="62"/>
      <c r="AG654" s="72"/>
      <c r="AH654" s="72"/>
      <c r="AI654" s="72"/>
      <c r="AJ654" s="72"/>
      <c r="AK654" s="59" t="str">
        <f>VLOOKUP(G654,'MITRA (REFERENSI)'!$A:$Z,5,FALSE)</f>
        <v>#N/A</v>
      </c>
      <c r="AL654" s="59" t="str">
        <f>VLOOKUP(G654,'MITRA (REFERENSI)'!$A:$Z,13,FALSE)</f>
        <v>#N/A</v>
      </c>
      <c r="AM654" s="59" t="str">
        <f>VLOOKUP(G654,'MITRA (REFERENSI)'!$A:$Z,14,FALSE)</f>
        <v>#N/A</v>
      </c>
    </row>
    <row r="655" ht="15.75" customHeight="1">
      <c r="A655" s="53" t="s">
        <v>5717</v>
      </c>
      <c r="B655" s="78"/>
      <c r="C655" s="79"/>
      <c r="D655" s="82"/>
      <c r="E655" s="82"/>
      <c r="F655" s="56" t="str">
        <f t="shared" si="2"/>
        <v>PETUGAS.0654/SPK/SE/PML/3172/2026</v>
      </c>
      <c r="G655" s="80"/>
      <c r="H655" s="56" t="str">
        <f>VLOOKUP(G655,'MITRA (REFERENSI)'!$A:$Z,16,FALSE)</f>
        <v>#N/A</v>
      </c>
      <c r="I655" s="56" t="str">
        <f>VLOOKUP(G655,'MITRA (REFERENSI)'!$A:$Z,25,FALSE)</f>
        <v>#N/A</v>
      </c>
      <c r="J655" s="55" t="str">
        <f>VLOOKUP(G655,'MITRA (REFERENSI)'!$A:$Z,26,FALSE)</f>
        <v>#N/A</v>
      </c>
      <c r="K655" s="55" t="str">
        <f>VLOOKUP(G655,'MITRA (REFERENSI)'!$A:$Z,15,FALSE)</f>
        <v>#N/A</v>
      </c>
      <c r="L655" s="55" t="str">
        <f>VLOOKUP(G655,'MITRA (REFERENSI)'!$A:$Z,15,FALSE)</f>
        <v>#N/A</v>
      </c>
      <c r="M655" s="55" t="str">
        <f>IF(B655=1,'KELAS (REFERENSI)'!M655,IF(B655=2,'KELAS (REFERENSI)'!M670,IF(B655=3,'KELAS (REFERENSI)'!M685,IF(B655=4,'KELAS (REFERENSI)'!M700,""))))</f>
        <v/>
      </c>
      <c r="N655" s="55" t="str">
        <f>IF(B655=1,'KELAS (REFERENSI)'!N655,IF(B655=2,'KELAS (REFERENSI)'!N670,IF(B655=3,'KELAS (REFERENSI)'!N685,IF(B655=4,'KELAS (REFERENSI)'!N700,""))))</f>
        <v/>
      </c>
      <c r="O655" s="55" t="str">
        <f>IF(B655=1,'KELAS (REFERENSI)'!O655,IF(B655=2,'KELAS (REFERENSI)'!O670,IF(B655=3,'KELAS (REFERENSI)'!O685,IF(B655=4,'KELAS (REFERENSI)'!O700,""))))</f>
        <v/>
      </c>
      <c r="P655" s="55" t="str">
        <f>IF(B655=1,'KELAS (REFERENSI)'!P655,IF(B655=2,'KELAS (REFERENSI)'!P670,IF(B655=3,'KELAS (REFERENSI)'!P685,IF(B655=4,'KELAS (REFERENSI)'!P700,""))))</f>
        <v/>
      </c>
      <c r="Q655" s="55" t="str">
        <f t="shared" si="4"/>
        <v>BPS Kota Jakarta Timur</v>
      </c>
      <c r="R655" s="55" t="str">
        <f t="shared" si="56"/>
        <v/>
      </c>
      <c r="S655" s="55" t="str">
        <f t="shared" ref="S655:T655" si="663">S654</f>
        <v>15 Juni sampai dengan 31 Agustus 2026</v>
      </c>
      <c r="T655" s="55" t="str">
        <f t="shared" si="663"/>
        <v>31 Agustus 2026</v>
      </c>
      <c r="U655" s="59" t="str">
        <f>VLOOKUP(G655,'MITRA (REFERENSI)'!$A:$Z,17,FALSE)</f>
        <v>#N/A</v>
      </c>
      <c r="V655" s="59" t="str">
        <f>VLOOKUP(G655,'MITRA (REFERENSI)'!$A:$Z,11,FALSE)</f>
        <v>#N/A</v>
      </c>
      <c r="W655" s="81"/>
      <c r="X655" s="63"/>
      <c r="Y655" s="63"/>
      <c r="Z655" s="62"/>
      <c r="AA655" s="63"/>
      <c r="AB655" s="62"/>
      <c r="AC655" s="62"/>
      <c r="AD655" s="62"/>
      <c r="AE655" s="62"/>
      <c r="AF655" s="62"/>
      <c r="AG655" s="72"/>
      <c r="AH655" s="72"/>
      <c r="AI655" s="72"/>
      <c r="AJ655" s="72"/>
      <c r="AK655" s="59" t="str">
        <f>VLOOKUP(G655,'MITRA (REFERENSI)'!$A:$Z,5,FALSE)</f>
        <v>#N/A</v>
      </c>
      <c r="AL655" s="59" t="str">
        <f>VLOOKUP(G655,'MITRA (REFERENSI)'!$A:$Z,13,FALSE)</f>
        <v>#N/A</v>
      </c>
      <c r="AM655" s="59" t="str">
        <f>VLOOKUP(G655,'MITRA (REFERENSI)'!$A:$Z,14,FALSE)</f>
        <v>#N/A</v>
      </c>
    </row>
    <row r="656" ht="15.75" customHeight="1">
      <c r="A656" s="53" t="s">
        <v>5718</v>
      </c>
      <c r="B656" s="78"/>
      <c r="C656" s="79"/>
      <c r="D656" s="82"/>
      <c r="E656" s="82"/>
      <c r="F656" s="56" t="str">
        <f t="shared" si="2"/>
        <v>PETUGAS.0655/SPK/SE/PML/3172/2026</v>
      </c>
      <c r="G656" s="80"/>
      <c r="H656" s="56" t="str">
        <f>VLOOKUP(G656,'MITRA (REFERENSI)'!$A:$Z,16,FALSE)</f>
        <v>#N/A</v>
      </c>
      <c r="I656" s="56" t="str">
        <f>VLOOKUP(G656,'MITRA (REFERENSI)'!$A:$Z,25,FALSE)</f>
        <v>#N/A</v>
      </c>
      <c r="J656" s="55" t="str">
        <f>VLOOKUP(G656,'MITRA (REFERENSI)'!$A:$Z,26,FALSE)</f>
        <v>#N/A</v>
      </c>
      <c r="K656" s="55" t="str">
        <f>VLOOKUP(G656,'MITRA (REFERENSI)'!$A:$Z,15,FALSE)</f>
        <v>#N/A</v>
      </c>
      <c r="L656" s="55" t="str">
        <f>VLOOKUP(G656,'MITRA (REFERENSI)'!$A:$Z,15,FALSE)</f>
        <v>#N/A</v>
      </c>
      <c r="M656" s="55" t="str">
        <f>IF(B656=1,'KELAS (REFERENSI)'!M656,IF(B656=2,'KELAS (REFERENSI)'!M671,IF(B656=3,'KELAS (REFERENSI)'!M686,IF(B656=4,'KELAS (REFERENSI)'!M701,""))))</f>
        <v/>
      </c>
      <c r="N656" s="55" t="str">
        <f>IF(B656=1,'KELAS (REFERENSI)'!N656,IF(B656=2,'KELAS (REFERENSI)'!N671,IF(B656=3,'KELAS (REFERENSI)'!N686,IF(B656=4,'KELAS (REFERENSI)'!N701,""))))</f>
        <v/>
      </c>
      <c r="O656" s="55" t="str">
        <f>IF(B656=1,'KELAS (REFERENSI)'!O656,IF(B656=2,'KELAS (REFERENSI)'!O671,IF(B656=3,'KELAS (REFERENSI)'!O686,IF(B656=4,'KELAS (REFERENSI)'!O701,""))))</f>
        <v/>
      </c>
      <c r="P656" s="55" t="str">
        <f>IF(B656=1,'KELAS (REFERENSI)'!P656,IF(B656=2,'KELAS (REFERENSI)'!P671,IF(B656=3,'KELAS (REFERENSI)'!P686,IF(B656=4,'KELAS (REFERENSI)'!P701,""))))</f>
        <v/>
      </c>
      <c r="Q656" s="55" t="str">
        <f t="shared" si="4"/>
        <v>BPS Kota Jakarta Timur</v>
      </c>
      <c r="R656" s="55" t="str">
        <f t="shared" si="56"/>
        <v/>
      </c>
      <c r="S656" s="55" t="str">
        <f t="shared" ref="S656:T656" si="664">S655</f>
        <v>15 Juni sampai dengan 31 Agustus 2026</v>
      </c>
      <c r="T656" s="55" t="str">
        <f t="shared" si="664"/>
        <v>31 Agustus 2026</v>
      </c>
      <c r="U656" s="59" t="str">
        <f>VLOOKUP(G656,'MITRA (REFERENSI)'!$A:$Z,17,FALSE)</f>
        <v>#N/A</v>
      </c>
      <c r="V656" s="59" t="str">
        <f>VLOOKUP(G656,'MITRA (REFERENSI)'!$A:$Z,11,FALSE)</f>
        <v>#N/A</v>
      </c>
      <c r="W656" s="81"/>
      <c r="X656" s="63"/>
      <c r="Y656" s="63"/>
      <c r="Z656" s="62"/>
      <c r="AA656" s="63"/>
      <c r="AB656" s="62"/>
      <c r="AC656" s="62"/>
      <c r="AD656" s="62"/>
      <c r="AE656" s="62"/>
      <c r="AF656" s="62"/>
      <c r="AG656" s="72"/>
      <c r="AH656" s="72"/>
      <c r="AI656" s="72"/>
      <c r="AJ656" s="72"/>
      <c r="AK656" s="59" t="str">
        <f>VLOOKUP(G656,'MITRA (REFERENSI)'!$A:$Z,5,FALSE)</f>
        <v>#N/A</v>
      </c>
      <c r="AL656" s="59" t="str">
        <f>VLOOKUP(G656,'MITRA (REFERENSI)'!$A:$Z,13,FALSE)</f>
        <v>#N/A</v>
      </c>
      <c r="AM656" s="59" t="str">
        <f>VLOOKUP(G656,'MITRA (REFERENSI)'!$A:$Z,14,FALSE)</f>
        <v>#N/A</v>
      </c>
    </row>
    <row r="657" ht="15.75" customHeight="1">
      <c r="A657" s="53" t="s">
        <v>5719</v>
      </c>
      <c r="B657" s="78"/>
      <c r="C657" s="79"/>
      <c r="D657" s="82"/>
      <c r="E657" s="82"/>
      <c r="F657" s="56" t="str">
        <f t="shared" si="2"/>
        <v>PETUGAS.0656/SPK/SE/PML/3172/2026</v>
      </c>
      <c r="G657" s="80"/>
      <c r="H657" s="56" t="str">
        <f>VLOOKUP(G657,'MITRA (REFERENSI)'!$A:$Z,16,FALSE)</f>
        <v>#N/A</v>
      </c>
      <c r="I657" s="56" t="str">
        <f>VLOOKUP(G657,'MITRA (REFERENSI)'!$A:$Z,25,FALSE)</f>
        <v>#N/A</v>
      </c>
      <c r="J657" s="55" t="str">
        <f>VLOOKUP(G657,'MITRA (REFERENSI)'!$A:$Z,26,FALSE)</f>
        <v>#N/A</v>
      </c>
      <c r="K657" s="55" t="str">
        <f>VLOOKUP(G657,'MITRA (REFERENSI)'!$A:$Z,15,FALSE)</f>
        <v>#N/A</v>
      </c>
      <c r="L657" s="55" t="str">
        <f>VLOOKUP(G657,'MITRA (REFERENSI)'!$A:$Z,15,FALSE)</f>
        <v>#N/A</v>
      </c>
      <c r="M657" s="55" t="str">
        <f>IF(B657=1,'KELAS (REFERENSI)'!M657,IF(B657=2,'KELAS (REFERENSI)'!M672,IF(B657=3,'KELAS (REFERENSI)'!M687,IF(B657=4,'KELAS (REFERENSI)'!M702,""))))</f>
        <v/>
      </c>
      <c r="N657" s="55" t="str">
        <f>IF(B657=1,'KELAS (REFERENSI)'!N657,IF(B657=2,'KELAS (REFERENSI)'!N672,IF(B657=3,'KELAS (REFERENSI)'!N687,IF(B657=4,'KELAS (REFERENSI)'!N702,""))))</f>
        <v/>
      </c>
      <c r="O657" s="55" t="str">
        <f>IF(B657=1,'KELAS (REFERENSI)'!O657,IF(B657=2,'KELAS (REFERENSI)'!O672,IF(B657=3,'KELAS (REFERENSI)'!O687,IF(B657=4,'KELAS (REFERENSI)'!O702,""))))</f>
        <v/>
      </c>
      <c r="P657" s="55" t="str">
        <f>IF(B657=1,'KELAS (REFERENSI)'!P657,IF(B657=2,'KELAS (REFERENSI)'!P672,IF(B657=3,'KELAS (REFERENSI)'!P687,IF(B657=4,'KELAS (REFERENSI)'!P702,""))))</f>
        <v/>
      </c>
      <c r="Q657" s="55" t="str">
        <f t="shared" si="4"/>
        <v>BPS Kota Jakarta Timur</v>
      </c>
      <c r="R657" s="55" t="str">
        <f t="shared" si="56"/>
        <v/>
      </c>
      <c r="S657" s="55" t="str">
        <f t="shared" ref="S657:T657" si="665">S656</f>
        <v>15 Juni sampai dengan 31 Agustus 2026</v>
      </c>
      <c r="T657" s="55" t="str">
        <f t="shared" si="665"/>
        <v>31 Agustus 2026</v>
      </c>
      <c r="U657" s="59" t="str">
        <f>VLOOKUP(G657,'MITRA (REFERENSI)'!$A:$Z,17,FALSE)</f>
        <v>#N/A</v>
      </c>
      <c r="V657" s="59" t="str">
        <f>VLOOKUP(G657,'MITRA (REFERENSI)'!$A:$Z,11,FALSE)</f>
        <v>#N/A</v>
      </c>
      <c r="W657" s="81"/>
      <c r="X657" s="63"/>
      <c r="Y657" s="63"/>
      <c r="Z657" s="62"/>
      <c r="AA657" s="63"/>
      <c r="AB657" s="62"/>
      <c r="AC657" s="62"/>
      <c r="AD657" s="62"/>
      <c r="AE657" s="62"/>
      <c r="AF657" s="62"/>
      <c r="AG657" s="72"/>
      <c r="AH657" s="72"/>
      <c r="AI657" s="72"/>
      <c r="AJ657" s="72"/>
      <c r="AK657" s="59" t="str">
        <f>VLOOKUP(G657,'MITRA (REFERENSI)'!$A:$Z,5,FALSE)</f>
        <v>#N/A</v>
      </c>
      <c r="AL657" s="59" t="str">
        <f>VLOOKUP(G657,'MITRA (REFERENSI)'!$A:$Z,13,FALSE)</f>
        <v>#N/A</v>
      </c>
      <c r="AM657" s="59" t="str">
        <f>VLOOKUP(G657,'MITRA (REFERENSI)'!$A:$Z,14,FALSE)</f>
        <v>#N/A</v>
      </c>
    </row>
    <row r="658" ht="15.75" customHeight="1">
      <c r="A658" s="53" t="s">
        <v>5720</v>
      </c>
      <c r="B658" s="78"/>
      <c r="C658" s="79"/>
      <c r="D658" s="82"/>
      <c r="E658" s="82"/>
      <c r="F658" s="56" t="str">
        <f t="shared" si="2"/>
        <v>PETUGAS.0657/SPK/SE/PML/3172/2026</v>
      </c>
      <c r="G658" s="80"/>
      <c r="H658" s="56" t="str">
        <f>VLOOKUP(G658,'MITRA (REFERENSI)'!$A:$Z,16,FALSE)</f>
        <v>#N/A</v>
      </c>
      <c r="I658" s="56" t="str">
        <f>VLOOKUP(G658,'MITRA (REFERENSI)'!$A:$Z,25,FALSE)</f>
        <v>#N/A</v>
      </c>
      <c r="J658" s="55" t="str">
        <f>VLOOKUP(G658,'MITRA (REFERENSI)'!$A:$Z,26,FALSE)</f>
        <v>#N/A</v>
      </c>
      <c r="K658" s="55" t="str">
        <f>VLOOKUP(G658,'MITRA (REFERENSI)'!$A:$Z,15,FALSE)</f>
        <v>#N/A</v>
      </c>
      <c r="L658" s="55" t="str">
        <f>VLOOKUP(G658,'MITRA (REFERENSI)'!$A:$Z,15,FALSE)</f>
        <v>#N/A</v>
      </c>
      <c r="M658" s="55" t="str">
        <f>IF(B658=1,'KELAS (REFERENSI)'!M658,IF(B658=2,'KELAS (REFERENSI)'!M673,IF(B658=3,'KELAS (REFERENSI)'!M688,IF(B658=4,'KELAS (REFERENSI)'!M703,""))))</f>
        <v/>
      </c>
      <c r="N658" s="55" t="str">
        <f>IF(B658=1,'KELAS (REFERENSI)'!N658,IF(B658=2,'KELAS (REFERENSI)'!N673,IF(B658=3,'KELAS (REFERENSI)'!N688,IF(B658=4,'KELAS (REFERENSI)'!N703,""))))</f>
        <v/>
      </c>
      <c r="O658" s="55" t="str">
        <f>IF(B658=1,'KELAS (REFERENSI)'!O658,IF(B658=2,'KELAS (REFERENSI)'!O673,IF(B658=3,'KELAS (REFERENSI)'!O688,IF(B658=4,'KELAS (REFERENSI)'!O703,""))))</f>
        <v/>
      </c>
      <c r="P658" s="55" t="str">
        <f>IF(B658=1,'KELAS (REFERENSI)'!P658,IF(B658=2,'KELAS (REFERENSI)'!P673,IF(B658=3,'KELAS (REFERENSI)'!P688,IF(B658=4,'KELAS (REFERENSI)'!P703,""))))</f>
        <v/>
      </c>
      <c r="Q658" s="55" t="str">
        <f t="shared" si="4"/>
        <v>BPS Kota Jakarta Timur</v>
      </c>
      <c r="R658" s="55" t="str">
        <f t="shared" si="56"/>
        <v/>
      </c>
      <c r="S658" s="55" t="str">
        <f t="shared" ref="S658:T658" si="666">S657</f>
        <v>15 Juni sampai dengan 31 Agustus 2026</v>
      </c>
      <c r="T658" s="55" t="str">
        <f t="shared" si="666"/>
        <v>31 Agustus 2026</v>
      </c>
      <c r="U658" s="59" t="str">
        <f>VLOOKUP(G658,'MITRA (REFERENSI)'!$A:$Z,17,FALSE)</f>
        <v>#N/A</v>
      </c>
      <c r="V658" s="59" t="str">
        <f>VLOOKUP(G658,'MITRA (REFERENSI)'!$A:$Z,11,FALSE)</f>
        <v>#N/A</v>
      </c>
      <c r="W658" s="81"/>
      <c r="X658" s="63"/>
      <c r="Y658" s="63"/>
      <c r="Z658" s="62"/>
      <c r="AA658" s="63"/>
      <c r="AB658" s="62"/>
      <c r="AC658" s="62"/>
      <c r="AD658" s="62"/>
      <c r="AE658" s="62"/>
      <c r="AF658" s="62"/>
      <c r="AG658" s="72"/>
      <c r="AH658" s="72"/>
      <c r="AI658" s="72"/>
      <c r="AJ658" s="72"/>
      <c r="AK658" s="59" t="str">
        <f>VLOOKUP(G658,'MITRA (REFERENSI)'!$A:$Z,5,FALSE)</f>
        <v>#N/A</v>
      </c>
      <c r="AL658" s="59" t="str">
        <f>VLOOKUP(G658,'MITRA (REFERENSI)'!$A:$Z,13,FALSE)</f>
        <v>#N/A</v>
      </c>
      <c r="AM658" s="59" t="str">
        <f>VLOOKUP(G658,'MITRA (REFERENSI)'!$A:$Z,14,FALSE)</f>
        <v>#N/A</v>
      </c>
    </row>
    <row r="659" ht="15.75" customHeight="1">
      <c r="A659" s="53" t="s">
        <v>5721</v>
      </c>
      <c r="B659" s="78"/>
      <c r="C659" s="79"/>
      <c r="D659" s="82"/>
      <c r="E659" s="82"/>
      <c r="F659" s="56" t="str">
        <f t="shared" si="2"/>
        <v>PETUGAS.0658/SPK/SE/PML/3172/2026</v>
      </c>
      <c r="G659" s="80"/>
      <c r="H659" s="56" t="str">
        <f>VLOOKUP(G659,'MITRA (REFERENSI)'!$A:$Z,16,FALSE)</f>
        <v>#N/A</v>
      </c>
      <c r="I659" s="56" t="str">
        <f>VLOOKUP(G659,'MITRA (REFERENSI)'!$A:$Z,25,FALSE)</f>
        <v>#N/A</v>
      </c>
      <c r="J659" s="55" t="str">
        <f>VLOOKUP(G659,'MITRA (REFERENSI)'!$A:$Z,26,FALSE)</f>
        <v>#N/A</v>
      </c>
      <c r="K659" s="55" t="str">
        <f>VLOOKUP(G659,'MITRA (REFERENSI)'!$A:$Z,15,FALSE)</f>
        <v>#N/A</v>
      </c>
      <c r="L659" s="55" t="str">
        <f>VLOOKUP(G659,'MITRA (REFERENSI)'!$A:$Z,15,FALSE)</f>
        <v>#N/A</v>
      </c>
      <c r="M659" s="55" t="str">
        <f>IF(B659=1,'KELAS (REFERENSI)'!M659,IF(B659=2,'KELAS (REFERENSI)'!M674,IF(B659=3,'KELAS (REFERENSI)'!M689,IF(B659=4,'KELAS (REFERENSI)'!M704,""))))</f>
        <v/>
      </c>
      <c r="N659" s="55" t="str">
        <f>IF(B659=1,'KELAS (REFERENSI)'!N659,IF(B659=2,'KELAS (REFERENSI)'!N674,IF(B659=3,'KELAS (REFERENSI)'!N689,IF(B659=4,'KELAS (REFERENSI)'!N704,""))))</f>
        <v/>
      </c>
      <c r="O659" s="55" t="str">
        <f>IF(B659=1,'KELAS (REFERENSI)'!O659,IF(B659=2,'KELAS (REFERENSI)'!O674,IF(B659=3,'KELAS (REFERENSI)'!O689,IF(B659=4,'KELAS (REFERENSI)'!O704,""))))</f>
        <v/>
      </c>
      <c r="P659" s="55" t="str">
        <f>IF(B659=1,'KELAS (REFERENSI)'!P659,IF(B659=2,'KELAS (REFERENSI)'!P674,IF(B659=3,'KELAS (REFERENSI)'!P689,IF(B659=4,'KELAS (REFERENSI)'!P704,""))))</f>
        <v/>
      </c>
      <c r="Q659" s="55" t="str">
        <f t="shared" si="4"/>
        <v>BPS Kota Jakarta Timur</v>
      </c>
      <c r="R659" s="55" t="str">
        <f t="shared" si="56"/>
        <v/>
      </c>
      <c r="S659" s="55" t="str">
        <f t="shared" ref="S659:T659" si="667">S658</f>
        <v>15 Juni sampai dengan 31 Agustus 2026</v>
      </c>
      <c r="T659" s="55" t="str">
        <f t="shared" si="667"/>
        <v>31 Agustus 2026</v>
      </c>
      <c r="U659" s="59" t="str">
        <f>VLOOKUP(G659,'MITRA (REFERENSI)'!$A:$Z,17,FALSE)</f>
        <v>#N/A</v>
      </c>
      <c r="V659" s="59" t="str">
        <f>VLOOKUP(G659,'MITRA (REFERENSI)'!$A:$Z,11,FALSE)</f>
        <v>#N/A</v>
      </c>
      <c r="W659" s="81"/>
      <c r="X659" s="63"/>
      <c r="Y659" s="63"/>
      <c r="Z659" s="62"/>
      <c r="AA659" s="63"/>
      <c r="AB659" s="62"/>
      <c r="AC659" s="62"/>
      <c r="AD659" s="62"/>
      <c r="AE659" s="62"/>
      <c r="AF659" s="62"/>
      <c r="AG659" s="72"/>
      <c r="AH659" s="72"/>
      <c r="AI659" s="72"/>
      <c r="AJ659" s="72"/>
      <c r="AK659" s="59" t="str">
        <f>VLOOKUP(G659,'MITRA (REFERENSI)'!$A:$Z,5,FALSE)</f>
        <v>#N/A</v>
      </c>
      <c r="AL659" s="59" t="str">
        <f>VLOOKUP(G659,'MITRA (REFERENSI)'!$A:$Z,13,FALSE)</f>
        <v>#N/A</v>
      </c>
      <c r="AM659" s="59" t="str">
        <f>VLOOKUP(G659,'MITRA (REFERENSI)'!$A:$Z,14,FALSE)</f>
        <v>#N/A</v>
      </c>
    </row>
    <row r="660" ht="15.75" customHeight="1">
      <c r="A660" s="53" t="s">
        <v>5722</v>
      </c>
      <c r="B660" s="78"/>
      <c r="C660" s="79"/>
      <c r="D660" s="82"/>
      <c r="E660" s="82"/>
      <c r="F660" s="56" t="str">
        <f t="shared" si="2"/>
        <v>PETUGAS.0659/SPK/SE/PML/3172/2026</v>
      </c>
      <c r="G660" s="80"/>
      <c r="H660" s="56" t="str">
        <f>VLOOKUP(G660,'MITRA (REFERENSI)'!$A:$Z,16,FALSE)</f>
        <v>#N/A</v>
      </c>
      <c r="I660" s="56" t="str">
        <f>VLOOKUP(G660,'MITRA (REFERENSI)'!$A:$Z,25,FALSE)</f>
        <v>#N/A</v>
      </c>
      <c r="J660" s="55" t="str">
        <f>VLOOKUP(G660,'MITRA (REFERENSI)'!$A:$Z,26,FALSE)</f>
        <v>#N/A</v>
      </c>
      <c r="K660" s="55" t="str">
        <f>VLOOKUP(G660,'MITRA (REFERENSI)'!$A:$Z,15,FALSE)</f>
        <v>#N/A</v>
      </c>
      <c r="L660" s="55" t="str">
        <f>VLOOKUP(G660,'MITRA (REFERENSI)'!$A:$Z,15,FALSE)</f>
        <v>#N/A</v>
      </c>
      <c r="M660" s="55" t="str">
        <f>IF(B660=1,'KELAS (REFERENSI)'!M660,IF(B660=2,'KELAS (REFERENSI)'!M675,IF(B660=3,'KELAS (REFERENSI)'!M690,IF(B660=4,'KELAS (REFERENSI)'!M705,""))))</f>
        <v/>
      </c>
      <c r="N660" s="55" t="str">
        <f>IF(B660=1,'KELAS (REFERENSI)'!N660,IF(B660=2,'KELAS (REFERENSI)'!N675,IF(B660=3,'KELAS (REFERENSI)'!N690,IF(B660=4,'KELAS (REFERENSI)'!N705,""))))</f>
        <v/>
      </c>
      <c r="O660" s="55" t="str">
        <f>IF(B660=1,'KELAS (REFERENSI)'!O660,IF(B660=2,'KELAS (REFERENSI)'!O675,IF(B660=3,'KELAS (REFERENSI)'!O690,IF(B660=4,'KELAS (REFERENSI)'!O705,""))))</f>
        <v/>
      </c>
      <c r="P660" s="55" t="str">
        <f>IF(B660=1,'KELAS (REFERENSI)'!P660,IF(B660=2,'KELAS (REFERENSI)'!P675,IF(B660=3,'KELAS (REFERENSI)'!P690,IF(B660=4,'KELAS (REFERENSI)'!P705,""))))</f>
        <v/>
      </c>
      <c r="Q660" s="55" t="str">
        <f t="shared" si="4"/>
        <v>BPS Kota Jakarta Timur</v>
      </c>
      <c r="R660" s="55" t="str">
        <f t="shared" si="56"/>
        <v/>
      </c>
      <c r="S660" s="55" t="str">
        <f t="shared" ref="S660:T660" si="668">S659</f>
        <v>15 Juni sampai dengan 31 Agustus 2026</v>
      </c>
      <c r="T660" s="55" t="str">
        <f t="shared" si="668"/>
        <v>31 Agustus 2026</v>
      </c>
      <c r="U660" s="59" t="str">
        <f>VLOOKUP(G660,'MITRA (REFERENSI)'!$A:$Z,17,FALSE)</f>
        <v>#N/A</v>
      </c>
      <c r="V660" s="59" t="str">
        <f>VLOOKUP(G660,'MITRA (REFERENSI)'!$A:$Z,11,FALSE)</f>
        <v>#N/A</v>
      </c>
      <c r="W660" s="81"/>
      <c r="X660" s="63"/>
      <c r="Y660" s="63"/>
      <c r="Z660" s="62"/>
      <c r="AA660" s="63"/>
      <c r="AB660" s="62"/>
      <c r="AC660" s="62"/>
      <c r="AD660" s="62"/>
      <c r="AE660" s="62"/>
      <c r="AF660" s="62"/>
      <c r="AG660" s="72"/>
      <c r="AH660" s="72"/>
      <c r="AI660" s="72"/>
      <c r="AJ660" s="72"/>
      <c r="AK660" s="59" t="str">
        <f>VLOOKUP(G660,'MITRA (REFERENSI)'!$A:$Z,5,FALSE)</f>
        <v>#N/A</v>
      </c>
      <c r="AL660" s="59" t="str">
        <f>VLOOKUP(G660,'MITRA (REFERENSI)'!$A:$Z,13,FALSE)</f>
        <v>#N/A</v>
      </c>
      <c r="AM660" s="59" t="str">
        <f>VLOOKUP(G660,'MITRA (REFERENSI)'!$A:$Z,14,FALSE)</f>
        <v>#N/A</v>
      </c>
    </row>
    <row r="661" ht="15.75" customHeight="1">
      <c r="A661" s="53" t="s">
        <v>5723</v>
      </c>
      <c r="B661" s="78"/>
      <c r="C661" s="79"/>
      <c r="D661" s="82"/>
      <c r="E661" s="82"/>
      <c r="F661" s="56" t="str">
        <f t="shared" si="2"/>
        <v>PETUGAS.0660/SPK/SE/PML/3172/2026</v>
      </c>
      <c r="G661" s="80"/>
      <c r="H661" s="56" t="str">
        <f>VLOOKUP(G661,'MITRA (REFERENSI)'!$A:$Z,16,FALSE)</f>
        <v>#N/A</v>
      </c>
      <c r="I661" s="56" t="str">
        <f>VLOOKUP(G661,'MITRA (REFERENSI)'!$A:$Z,25,FALSE)</f>
        <v>#N/A</v>
      </c>
      <c r="J661" s="55" t="str">
        <f>VLOOKUP(G661,'MITRA (REFERENSI)'!$A:$Z,26,FALSE)</f>
        <v>#N/A</v>
      </c>
      <c r="K661" s="55" t="str">
        <f>VLOOKUP(G661,'MITRA (REFERENSI)'!$A:$Z,15,FALSE)</f>
        <v>#N/A</v>
      </c>
      <c r="L661" s="55" t="str">
        <f>VLOOKUP(G661,'MITRA (REFERENSI)'!$A:$Z,15,FALSE)</f>
        <v>#N/A</v>
      </c>
      <c r="M661" s="55" t="str">
        <f>IF(B661=1,'KELAS (REFERENSI)'!M661,IF(B661=2,'KELAS (REFERENSI)'!M676,IF(B661=3,'KELAS (REFERENSI)'!M691,IF(B661=4,'KELAS (REFERENSI)'!M706,""))))</f>
        <v/>
      </c>
      <c r="N661" s="55" t="str">
        <f>IF(B661=1,'KELAS (REFERENSI)'!N661,IF(B661=2,'KELAS (REFERENSI)'!N676,IF(B661=3,'KELAS (REFERENSI)'!N691,IF(B661=4,'KELAS (REFERENSI)'!N706,""))))</f>
        <v/>
      </c>
      <c r="O661" s="55" t="str">
        <f>IF(B661=1,'KELAS (REFERENSI)'!O661,IF(B661=2,'KELAS (REFERENSI)'!O676,IF(B661=3,'KELAS (REFERENSI)'!O691,IF(B661=4,'KELAS (REFERENSI)'!O706,""))))</f>
        <v/>
      </c>
      <c r="P661" s="55" t="str">
        <f>IF(B661=1,'KELAS (REFERENSI)'!P661,IF(B661=2,'KELAS (REFERENSI)'!P676,IF(B661=3,'KELAS (REFERENSI)'!P691,IF(B661=4,'KELAS (REFERENSI)'!P706,""))))</f>
        <v/>
      </c>
      <c r="Q661" s="55" t="str">
        <f t="shared" si="4"/>
        <v>BPS Kota Jakarta Timur</v>
      </c>
      <c r="R661" s="55" t="str">
        <f t="shared" si="56"/>
        <v/>
      </c>
      <c r="S661" s="55" t="str">
        <f t="shared" ref="S661:T661" si="669">S660</f>
        <v>15 Juni sampai dengan 31 Agustus 2026</v>
      </c>
      <c r="T661" s="55" t="str">
        <f t="shared" si="669"/>
        <v>31 Agustus 2026</v>
      </c>
      <c r="U661" s="59" t="str">
        <f>VLOOKUP(G661,'MITRA (REFERENSI)'!$A:$Z,17,FALSE)</f>
        <v>#N/A</v>
      </c>
      <c r="V661" s="59" t="str">
        <f>VLOOKUP(G661,'MITRA (REFERENSI)'!$A:$Z,11,FALSE)</f>
        <v>#N/A</v>
      </c>
      <c r="W661" s="81"/>
      <c r="X661" s="63"/>
      <c r="Y661" s="63"/>
      <c r="Z661" s="62"/>
      <c r="AA661" s="63"/>
      <c r="AB661" s="62"/>
      <c r="AC661" s="62"/>
      <c r="AD661" s="62"/>
      <c r="AE661" s="62"/>
      <c r="AF661" s="62"/>
      <c r="AG661" s="72"/>
      <c r="AH661" s="72"/>
      <c r="AI661" s="72"/>
      <c r="AJ661" s="72"/>
      <c r="AK661" s="59" t="str">
        <f>VLOOKUP(G661,'MITRA (REFERENSI)'!$A:$Z,5,FALSE)</f>
        <v>#N/A</v>
      </c>
      <c r="AL661" s="59" t="str">
        <f>VLOOKUP(G661,'MITRA (REFERENSI)'!$A:$Z,13,FALSE)</f>
        <v>#N/A</v>
      </c>
      <c r="AM661" s="59" t="str">
        <f>VLOOKUP(G661,'MITRA (REFERENSI)'!$A:$Z,14,FALSE)</f>
        <v>#N/A</v>
      </c>
    </row>
    <row r="662" ht="15.75" customHeight="1">
      <c r="A662" s="53" t="s">
        <v>5724</v>
      </c>
      <c r="B662" s="78"/>
      <c r="C662" s="79"/>
      <c r="D662" s="82"/>
      <c r="E662" s="82"/>
      <c r="F662" s="56" t="str">
        <f t="shared" si="2"/>
        <v>PETUGAS.0661/SPK/SE/PML/3172/2026</v>
      </c>
      <c r="G662" s="80"/>
      <c r="H662" s="56" t="str">
        <f>VLOOKUP(G662,'MITRA (REFERENSI)'!$A:$Z,16,FALSE)</f>
        <v>#N/A</v>
      </c>
      <c r="I662" s="56" t="str">
        <f>VLOOKUP(G662,'MITRA (REFERENSI)'!$A:$Z,25,FALSE)</f>
        <v>#N/A</v>
      </c>
      <c r="J662" s="55" t="str">
        <f>VLOOKUP(G662,'MITRA (REFERENSI)'!$A:$Z,26,FALSE)</f>
        <v>#N/A</v>
      </c>
      <c r="K662" s="55" t="str">
        <f>VLOOKUP(G662,'MITRA (REFERENSI)'!$A:$Z,15,FALSE)</f>
        <v>#N/A</v>
      </c>
      <c r="L662" s="55" t="str">
        <f>VLOOKUP(G662,'MITRA (REFERENSI)'!$A:$Z,15,FALSE)</f>
        <v>#N/A</v>
      </c>
      <c r="M662" s="55" t="str">
        <f>IF(B662=1,'KELAS (REFERENSI)'!M662,IF(B662=2,'KELAS (REFERENSI)'!M677,IF(B662=3,'KELAS (REFERENSI)'!M692,IF(B662=4,'KELAS (REFERENSI)'!M707,""))))</f>
        <v/>
      </c>
      <c r="N662" s="55" t="str">
        <f>IF(B662=1,'KELAS (REFERENSI)'!N662,IF(B662=2,'KELAS (REFERENSI)'!N677,IF(B662=3,'KELAS (REFERENSI)'!N692,IF(B662=4,'KELAS (REFERENSI)'!N707,""))))</f>
        <v/>
      </c>
      <c r="O662" s="55" t="str">
        <f>IF(B662=1,'KELAS (REFERENSI)'!O662,IF(B662=2,'KELAS (REFERENSI)'!O677,IF(B662=3,'KELAS (REFERENSI)'!O692,IF(B662=4,'KELAS (REFERENSI)'!O707,""))))</f>
        <v/>
      </c>
      <c r="P662" s="55" t="str">
        <f>IF(B662=1,'KELAS (REFERENSI)'!P662,IF(B662=2,'KELAS (REFERENSI)'!P677,IF(B662=3,'KELAS (REFERENSI)'!P692,IF(B662=4,'KELAS (REFERENSI)'!P707,""))))</f>
        <v/>
      </c>
      <c r="Q662" s="55" t="str">
        <f t="shared" si="4"/>
        <v>BPS Kota Jakarta Timur</v>
      </c>
      <c r="R662" s="55" t="str">
        <f t="shared" si="56"/>
        <v/>
      </c>
      <c r="S662" s="55" t="str">
        <f t="shared" ref="S662:T662" si="670">S661</f>
        <v>15 Juni sampai dengan 31 Agustus 2026</v>
      </c>
      <c r="T662" s="55" t="str">
        <f t="shared" si="670"/>
        <v>31 Agustus 2026</v>
      </c>
      <c r="U662" s="59" t="str">
        <f>VLOOKUP(G662,'MITRA (REFERENSI)'!$A:$Z,17,FALSE)</f>
        <v>#N/A</v>
      </c>
      <c r="V662" s="59" t="str">
        <f>VLOOKUP(G662,'MITRA (REFERENSI)'!$A:$Z,11,FALSE)</f>
        <v>#N/A</v>
      </c>
      <c r="W662" s="81"/>
      <c r="X662" s="63"/>
      <c r="Y662" s="63"/>
      <c r="Z662" s="62"/>
      <c r="AA662" s="63"/>
      <c r="AB662" s="62"/>
      <c r="AC662" s="62"/>
      <c r="AD662" s="62"/>
      <c r="AE662" s="62"/>
      <c r="AF662" s="62"/>
      <c r="AG662" s="72"/>
      <c r="AH662" s="72"/>
      <c r="AI662" s="72"/>
      <c r="AJ662" s="72"/>
      <c r="AK662" s="59" t="str">
        <f>VLOOKUP(G662,'MITRA (REFERENSI)'!$A:$Z,5,FALSE)</f>
        <v>#N/A</v>
      </c>
      <c r="AL662" s="59" t="str">
        <f>VLOOKUP(G662,'MITRA (REFERENSI)'!$A:$Z,13,FALSE)</f>
        <v>#N/A</v>
      </c>
      <c r="AM662" s="59" t="str">
        <f>VLOOKUP(G662,'MITRA (REFERENSI)'!$A:$Z,14,FALSE)</f>
        <v>#N/A</v>
      </c>
    </row>
    <row r="663" ht="15.75" customHeight="1">
      <c r="A663" s="53" t="s">
        <v>5725</v>
      </c>
      <c r="B663" s="78"/>
      <c r="C663" s="79"/>
      <c r="D663" s="82"/>
      <c r="E663" s="82"/>
      <c r="F663" s="56" t="str">
        <f t="shared" si="2"/>
        <v>PETUGAS.0662/SPK/SE/PML/3172/2026</v>
      </c>
      <c r="G663" s="80"/>
      <c r="H663" s="56" t="str">
        <f>VLOOKUP(G663,'MITRA (REFERENSI)'!$A:$Z,16,FALSE)</f>
        <v>#N/A</v>
      </c>
      <c r="I663" s="56" t="str">
        <f>VLOOKUP(G663,'MITRA (REFERENSI)'!$A:$Z,25,FALSE)</f>
        <v>#N/A</v>
      </c>
      <c r="J663" s="55" t="str">
        <f>VLOOKUP(G663,'MITRA (REFERENSI)'!$A:$Z,26,FALSE)</f>
        <v>#N/A</v>
      </c>
      <c r="K663" s="55" t="str">
        <f>VLOOKUP(G663,'MITRA (REFERENSI)'!$A:$Z,15,FALSE)</f>
        <v>#N/A</v>
      </c>
      <c r="L663" s="55" t="str">
        <f>VLOOKUP(G663,'MITRA (REFERENSI)'!$A:$Z,15,FALSE)</f>
        <v>#N/A</v>
      </c>
      <c r="M663" s="55" t="str">
        <f>IF(B663=1,'KELAS (REFERENSI)'!M663,IF(B663=2,'KELAS (REFERENSI)'!M678,IF(B663=3,'KELAS (REFERENSI)'!M693,IF(B663=4,'KELAS (REFERENSI)'!M708,""))))</f>
        <v/>
      </c>
      <c r="N663" s="55" t="str">
        <f>IF(B663=1,'KELAS (REFERENSI)'!N663,IF(B663=2,'KELAS (REFERENSI)'!N678,IF(B663=3,'KELAS (REFERENSI)'!N693,IF(B663=4,'KELAS (REFERENSI)'!N708,""))))</f>
        <v/>
      </c>
      <c r="O663" s="55" t="str">
        <f>IF(B663=1,'KELAS (REFERENSI)'!O663,IF(B663=2,'KELAS (REFERENSI)'!O678,IF(B663=3,'KELAS (REFERENSI)'!O693,IF(B663=4,'KELAS (REFERENSI)'!O708,""))))</f>
        <v/>
      </c>
      <c r="P663" s="55" t="str">
        <f>IF(B663=1,'KELAS (REFERENSI)'!P663,IF(B663=2,'KELAS (REFERENSI)'!P678,IF(B663=3,'KELAS (REFERENSI)'!P693,IF(B663=4,'KELAS (REFERENSI)'!P708,""))))</f>
        <v/>
      </c>
      <c r="Q663" s="55" t="str">
        <f t="shared" si="4"/>
        <v>BPS Kota Jakarta Timur</v>
      </c>
      <c r="R663" s="55" t="str">
        <f t="shared" si="56"/>
        <v/>
      </c>
      <c r="S663" s="55" t="str">
        <f t="shared" ref="S663:T663" si="671">S662</f>
        <v>15 Juni sampai dengan 31 Agustus 2026</v>
      </c>
      <c r="T663" s="55" t="str">
        <f t="shared" si="671"/>
        <v>31 Agustus 2026</v>
      </c>
      <c r="U663" s="59" t="str">
        <f>VLOOKUP(G663,'MITRA (REFERENSI)'!$A:$Z,17,FALSE)</f>
        <v>#N/A</v>
      </c>
      <c r="V663" s="59" t="str">
        <f>VLOOKUP(G663,'MITRA (REFERENSI)'!$A:$Z,11,FALSE)</f>
        <v>#N/A</v>
      </c>
      <c r="W663" s="81"/>
      <c r="X663" s="63"/>
      <c r="Y663" s="63"/>
      <c r="Z663" s="62"/>
      <c r="AA663" s="63"/>
      <c r="AB663" s="62"/>
      <c r="AC663" s="62"/>
      <c r="AD663" s="62"/>
      <c r="AE663" s="62"/>
      <c r="AF663" s="62"/>
      <c r="AG663" s="72"/>
      <c r="AH663" s="72"/>
      <c r="AI663" s="72"/>
      <c r="AJ663" s="72"/>
      <c r="AK663" s="59" t="str">
        <f>VLOOKUP(G663,'MITRA (REFERENSI)'!$A:$Z,5,FALSE)</f>
        <v>#N/A</v>
      </c>
      <c r="AL663" s="59" t="str">
        <f>VLOOKUP(G663,'MITRA (REFERENSI)'!$A:$Z,13,FALSE)</f>
        <v>#N/A</v>
      </c>
      <c r="AM663" s="59" t="str">
        <f>VLOOKUP(G663,'MITRA (REFERENSI)'!$A:$Z,14,FALSE)</f>
        <v>#N/A</v>
      </c>
    </row>
    <row r="664" ht="15.75" customHeight="1">
      <c r="A664" s="53" t="s">
        <v>5726</v>
      </c>
      <c r="B664" s="78"/>
      <c r="C664" s="79"/>
      <c r="D664" s="82"/>
      <c r="E664" s="82"/>
      <c r="F664" s="56" t="str">
        <f t="shared" si="2"/>
        <v>PETUGAS.0663/SPK/SE/PML/3172/2026</v>
      </c>
      <c r="G664" s="80"/>
      <c r="H664" s="56" t="str">
        <f>VLOOKUP(G664,'MITRA (REFERENSI)'!$A:$Z,16,FALSE)</f>
        <v>#N/A</v>
      </c>
      <c r="I664" s="56" t="str">
        <f>VLOOKUP(G664,'MITRA (REFERENSI)'!$A:$Z,25,FALSE)</f>
        <v>#N/A</v>
      </c>
      <c r="J664" s="55" t="str">
        <f>VLOOKUP(G664,'MITRA (REFERENSI)'!$A:$Z,26,FALSE)</f>
        <v>#N/A</v>
      </c>
      <c r="K664" s="55" t="str">
        <f>VLOOKUP(G664,'MITRA (REFERENSI)'!$A:$Z,15,FALSE)</f>
        <v>#N/A</v>
      </c>
      <c r="L664" s="55" t="str">
        <f>VLOOKUP(G664,'MITRA (REFERENSI)'!$A:$Z,15,FALSE)</f>
        <v>#N/A</v>
      </c>
      <c r="M664" s="55" t="str">
        <f>IF(B664=1,'KELAS (REFERENSI)'!M664,IF(B664=2,'KELAS (REFERENSI)'!M679,IF(B664=3,'KELAS (REFERENSI)'!M694,IF(B664=4,'KELAS (REFERENSI)'!M709,""))))</f>
        <v/>
      </c>
      <c r="N664" s="55" t="str">
        <f>IF(B664=1,'KELAS (REFERENSI)'!N664,IF(B664=2,'KELAS (REFERENSI)'!N679,IF(B664=3,'KELAS (REFERENSI)'!N694,IF(B664=4,'KELAS (REFERENSI)'!N709,""))))</f>
        <v/>
      </c>
      <c r="O664" s="55" t="str">
        <f>IF(B664=1,'KELAS (REFERENSI)'!O664,IF(B664=2,'KELAS (REFERENSI)'!O679,IF(B664=3,'KELAS (REFERENSI)'!O694,IF(B664=4,'KELAS (REFERENSI)'!O709,""))))</f>
        <v/>
      </c>
      <c r="P664" s="55" t="str">
        <f>IF(B664=1,'KELAS (REFERENSI)'!P664,IF(B664=2,'KELAS (REFERENSI)'!P679,IF(B664=3,'KELAS (REFERENSI)'!P694,IF(B664=4,'KELAS (REFERENSI)'!P709,""))))</f>
        <v/>
      </c>
      <c r="Q664" s="55" t="str">
        <f t="shared" si="4"/>
        <v>BPS Kota Jakarta Timur</v>
      </c>
      <c r="R664" s="55" t="str">
        <f t="shared" si="56"/>
        <v/>
      </c>
      <c r="S664" s="55" t="str">
        <f t="shared" ref="S664:T664" si="672">S663</f>
        <v>15 Juni sampai dengan 31 Agustus 2026</v>
      </c>
      <c r="T664" s="55" t="str">
        <f t="shared" si="672"/>
        <v>31 Agustus 2026</v>
      </c>
      <c r="U664" s="59" t="str">
        <f>VLOOKUP(G664,'MITRA (REFERENSI)'!$A:$Z,17,FALSE)</f>
        <v>#N/A</v>
      </c>
      <c r="V664" s="59" t="str">
        <f>VLOOKUP(G664,'MITRA (REFERENSI)'!$A:$Z,11,FALSE)</f>
        <v>#N/A</v>
      </c>
      <c r="W664" s="81"/>
      <c r="X664" s="63"/>
      <c r="Y664" s="63"/>
      <c r="Z664" s="62"/>
      <c r="AA664" s="63"/>
      <c r="AB664" s="62"/>
      <c r="AC664" s="62"/>
      <c r="AD664" s="62"/>
      <c r="AE664" s="62"/>
      <c r="AF664" s="62"/>
      <c r="AG664" s="72"/>
      <c r="AH664" s="72"/>
      <c r="AI664" s="72"/>
      <c r="AJ664" s="72"/>
      <c r="AK664" s="59" t="str">
        <f>VLOOKUP(G664,'MITRA (REFERENSI)'!$A:$Z,5,FALSE)</f>
        <v>#N/A</v>
      </c>
      <c r="AL664" s="59" t="str">
        <f>VLOOKUP(G664,'MITRA (REFERENSI)'!$A:$Z,13,FALSE)</f>
        <v>#N/A</v>
      </c>
      <c r="AM664" s="59" t="str">
        <f>VLOOKUP(G664,'MITRA (REFERENSI)'!$A:$Z,14,FALSE)</f>
        <v>#N/A</v>
      </c>
    </row>
    <row r="665" ht="15.75" customHeight="1">
      <c r="A665" s="53" t="s">
        <v>5727</v>
      </c>
      <c r="B665" s="78"/>
      <c r="C665" s="79"/>
      <c r="D665" s="82"/>
      <c r="E665" s="82"/>
      <c r="F665" s="56" t="str">
        <f t="shared" si="2"/>
        <v>PETUGAS.0664/SPK/SE/PML/3172/2026</v>
      </c>
      <c r="G665" s="80"/>
      <c r="H665" s="56" t="str">
        <f>VLOOKUP(G665,'MITRA (REFERENSI)'!$A:$Z,16,FALSE)</f>
        <v>#N/A</v>
      </c>
      <c r="I665" s="56" t="str">
        <f>VLOOKUP(G665,'MITRA (REFERENSI)'!$A:$Z,25,FALSE)</f>
        <v>#N/A</v>
      </c>
      <c r="J665" s="55" t="str">
        <f>VLOOKUP(G665,'MITRA (REFERENSI)'!$A:$Z,26,FALSE)</f>
        <v>#N/A</v>
      </c>
      <c r="K665" s="55" t="str">
        <f>VLOOKUP(G665,'MITRA (REFERENSI)'!$A:$Z,15,FALSE)</f>
        <v>#N/A</v>
      </c>
      <c r="L665" s="55" t="str">
        <f>VLOOKUP(G665,'MITRA (REFERENSI)'!$A:$Z,15,FALSE)</f>
        <v>#N/A</v>
      </c>
      <c r="M665" s="55" t="str">
        <f>IF(B665=1,'KELAS (REFERENSI)'!M665,IF(B665=2,'KELAS (REFERENSI)'!M680,IF(B665=3,'KELAS (REFERENSI)'!M695,IF(B665=4,'KELAS (REFERENSI)'!M710,""))))</f>
        <v/>
      </c>
      <c r="N665" s="55" t="str">
        <f>IF(B665=1,'KELAS (REFERENSI)'!N665,IF(B665=2,'KELAS (REFERENSI)'!N680,IF(B665=3,'KELAS (REFERENSI)'!N695,IF(B665=4,'KELAS (REFERENSI)'!N710,""))))</f>
        <v/>
      </c>
      <c r="O665" s="55" t="str">
        <f>IF(B665=1,'KELAS (REFERENSI)'!O665,IF(B665=2,'KELAS (REFERENSI)'!O680,IF(B665=3,'KELAS (REFERENSI)'!O695,IF(B665=4,'KELAS (REFERENSI)'!O710,""))))</f>
        <v/>
      </c>
      <c r="P665" s="55" t="str">
        <f>IF(B665=1,'KELAS (REFERENSI)'!P665,IF(B665=2,'KELAS (REFERENSI)'!P680,IF(B665=3,'KELAS (REFERENSI)'!P695,IF(B665=4,'KELAS (REFERENSI)'!P710,""))))</f>
        <v/>
      </c>
      <c r="Q665" s="55" t="str">
        <f t="shared" si="4"/>
        <v>BPS Kota Jakarta Timur</v>
      </c>
      <c r="R665" s="55" t="str">
        <f t="shared" si="56"/>
        <v/>
      </c>
      <c r="S665" s="55" t="str">
        <f t="shared" ref="S665:T665" si="673">S664</f>
        <v>15 Juni sampai dengan 31 Agustus 2026</v>
      </c>
      <c r="T665" s="55" t="str">
        <f t="shared" si="673"/>
        <v>31 Agustus 2026</v>
      </c>
      <c r="U665" s="59" t="str">
        <f>VLOOKUP(G665,'MITRA (REFERENSI)'!$A:$Z,17,FALSE)</f>
        <v>#N/A</v>
      </c>
      <c r="V665" s="59" t="str">
        <f>VLOOKUP(G665,'MITRA (REFERENSI)'!$A:$Z,11,FALSE)</f>
        <v>#N/A</v>
      </c>
      <c r="W665" s="81"/>
      <c r="X665" s="63"/>
      <c r="Y665" s="63"/>
      <c r="Z665" s="62"/>
      <c r="AA665" s="63"/>
      <c r="AB665" s="62"/>
      <c r="AC665" s="62"/>
      <c r="AD665" s="62"/>
      <c r="AE665" s="62"/>
      <c r="AF665" s="62"/>
      <c r="AG665" s="72"/>
      <c r="AH665" s="72"/>
      <c r="AI665" s="72"/>
      <c r="AJ665" s="72"/>
      <c r="AK665" s="59" t="str">
        <f>VLOOKUP(G665,'MITRA (REFERENSI)'!$A:$Z,5,FALSE)</f>
        <v>#N/A</v>
      </c>
      <c r="AL665" s="59" t="str">
        <f>VLOOKUP(G665,'MITRA (REFERENSI)'!$A:$Z,13,FALSE)</f>
        <v>#N/A</v>
      </c>
      <c r="AM665" s="59" t="str">
        <f>VLOOKUP(G665,'MITRA (REFERENSI)'!$A:$Z,14,FALSE)</f>
        <v>#N/A</v>
      </c>
    </row>
    <row r="666" ht="15.75" customHeight="1">
      <c r="A666" s="53" t="s">
        <v>5728</v>
      </c>
      <c r="B666" s="78"/>
      <c r="C666" s="79"/>
      <c r="D666" s="82"/>
      <c r="E666" s="82"/>
      <c r="F666" s="56" t="str">
        <f t="shared" si="2"/>
        <v>PETUGAS.0665/SPK/SE/PML/3172/2026</v>
      </c>
      <c r="G666" s="80"/>
      <c r="H666" s="56" t="str">
        <f>VLOOKUP(G666,'MITRA (REFERENSI)'!$A:$Z,16,FALSE)</f>
        <v>#N/A</v>
      </c>
      <c r="I666" s="56" t="str">
        <f>VLOOKUP(G666,'MITRA (REFERENSI)'!$A:$Z,25,FALSE)</f>
        <v>#N/A</v>
      </c>
      <c r="J666" s="55" t="str">
        <f>VLOOKUP(G666,'MITRA (REFERENSI)'!$A:$Z,26,FALSE)</f>
        <v>#N/A</v>
      </c>
      <c r="K666" s="55" t="str">
        <f>VLOOKUP(G666,'MITRA (REFERENSI)'!$A:$Z,15,FALSE)</f>
        <v>#N/A</v>
      </c>
      <c r="L666" s="55" t="str">
        <f>VLOOKUP(G666,'MITRA (REFERENSI)'!$A:$Z,15,FALSE)</f>
        <v>#N/A</v>
      </c>
      <c r="M666" s="55" t="str">
        <f>IF(B666=1,'KELAS (REFERENSI)'!M666,IF(B666=2,'KELAS (REFERENSI)'!M681,IF(B666=3,'KELAS (REFERENSI)'!M696,IF(B666=4,'KELAS (REFERENSI)'!M711,""))))</f>
        <v/>
      </c>
      <c r="N666" s="55" t="str">
        <f>IF(B666=1,'KELAS (REFERENSI)'!N666,IF(B666=2,'KELAS (REFERENSI)'!N681,IF(B666=3,'KELAS (REFERENSI)'!N696,IF(B666=4,'KELAS (REFERENSI)'!N711,""))))</f>
        <v/>
      </c>
      <c r="O666" s="55" t="str">
        <f>IF(B666=1,'KELAS (REFERENSI)'!O666,IF(B666=2,'KELAS (REFERENSI)'!O681,IF(B666=3,'KELAS (REFERENSI)'!O696,IF(B666=4,'KELAS (REFERENSI)'!O711,""))))</f>
        <v/>
      </c>
      <c r="P666" s="55" t="str">
        <f>IF(B666=1,'KELAS (REFERENSI)'!P666,IF(B666=2,'KELAS (REFERENSI)'!P681,IF(B666=3,'KELAS (REFERENSI)'!P696,IF(B666=4,'KELAS (REFERENSI)'!P711,""))))</f>
        <v/>
      </c>
      <c r="Q666" s="55" t="str">
        <f t="shared" si="4"/>
        <v>BPS Kota Jakarta Timur</v>
      </c>
      <c r="R666" s="55" t="str">
        <f t="shared" si="56"/>
        <v/>
      </c>
      <c r="S666" s="55" t="str">
        <f t="shared" ref="S666:T666" si="674">S665</f>
        <v>15 Juni sampai dengan 31 Agustus 2026</v>
      </c>
      <c r="T666" s="55" t="str">
        <f t="shared" si="674"/>
        <v>31 Agustus 2026</v>
      </c>
      <c r="U666" s="59" t="str">
        <f>VLOOKUP(G666,'MITRA (REFERENSI)'!$A:$Z,17,FALSE)</f>
        <v>#N/A</v>
      </c>
      <c r="V666" s="59" t="str">
        <f>VLOOKUP(G666,'MITRA (REFERENSI)'!$A:$Z,11,FALSE)</f>
        <v>#N/A</v>
      </c>
      <c r="W666" s="81"/>
      <c r="X666" s="63"/>
      <c r="Y666" s="63"/>
      <c r="Z666" s="62"/>
      <c r="AA666" s="63"/>
      <c r="AB666" s="62"/>
      <c r="AC666" s="62"/>
      <c r="AD666" s="62"/>
      <c r="AE666" s="62"/>
      <c r="AF666" s="62"/>
      <c r="AG666" s="72"/>
      <c r="AH666" s="72"/>
      <c r="AI666" s="72"/>
      <c r="AJ666" s="72"/>
      <c r="AK666" s="59" t="str">
        <f>VLOOKUP(G666,'MITRA (REFERENSI)'!$A:$Z,5,FALSE)</f>
        <v>#N/A</v>
      </c>
      <c r="AL666" s="59" t="str">
        <f>VLOOKUP(G666,'MITRA (REFERENSI)'!$A:$Z,13,FALSE)</f>
        <v>#N/A</v>
      </c>
      <c r="AM666" s="59" t="str">
        <f>VLOOKUP(G666,'MITRA (REFERENSI)'!$A:$Z,14,FALSE)</f>
        <v>#N/A</v>
      </c>
    </row>
    <row r="667" ht="15.75" customHeight="1">
      <c r="A667" s="53" t="s">
        <v>5729</v>
      </c>
      <c r="B667" s="78"/>
      <c r="C667" s="79"/>
      <c r="D667" s="82"/>
      <c r="E667" s="82"/>
      <c r="F667" s="56" t="str">
        <f t="shared" si="2"/>
        <v>PETUGAS.0666/SPK/SE/PML/3172/2026</v>
      </c>
      <c r="G667" s="80"/>
      <c r="H667" s="56" t="str">
        <f>VLOOKUP(G667,'MITRA (REFERENSI)'!$A:$Z,16,FALSE)</f>
        <v>#N/A</v>
      </c>
      <c r="I667" s="56" t="str">
        <f>VLOOKUP(G667,'MITRA (REFERENSI)'!$A:$Z,25,FALSE)</f>
        <v>#N/A</v>
      </c>
      <c r="J667" s="55" t="str">
        <f>VLOOKUP(G667,'MITRA (REFERENSI)'!$A:$Z,26,FALSE)</f>
        <v>#N/A</v>
      </c>
      <c r="K667" s="55" t="str">
        <f>VLOOKUP(G667,'MITRA (REFERENSI)'!$A:$Z,15,FALSE)</f>
        <v>#N/A</v>
      </c>
      <c r="L667" s="55" t="str">
        <f>VLOOKUP(G667,'MITRA (REFERENSI)'!$A:$Z,15,FALSE)</f>
        <v>#N/A</v>
      </c>
      <c r="M667" s="55" t="str">
        <f>IF(B667=1,'KELAS (REFERENSI)'!M667,IF(B667=2,'KELAS (REFERENSI)'!M682,IF(B667=3,'KELAS (REFERENSI)'!M697,IF(B667=4,'KELAS (REFERENSI)'!M712,""))))</f>
        <v/>
      </c>
      <c r="N667" s="55" t="str">
        <f>IF(B667=1,'KELAS (REFERENSI)'!N667,IF(B667=2,'KELAS (REFERENSI)'!N682,IF(B667=3,'KELAS (REFERENSI)'!N697,IF(B667=4,'KELAS (REFERENSI)'!N712,""))))</f>
        <v/>
      </c>
      <c r="O667" s="55" t="str">
        <f>IF(B667=1,'KELAS (REFERENSI)'!O667,IF(B667=2,'KELAS (REFERENSI)'!O682,IF(B667=3,'KELAS (REFERENSI)'!O697,IF(B667=4,'KELAS (REFERENSI)'!O712,""))))</f>
        <v/>
      </c>
      <c r="P667" s="55" t="str">
        <f>IF(B667=1,'KELAS (REFERENSI)'!P667,IF(B667=2,'KELAS (REFERENSI)'!P682,IF(B667=3,'KELAS (REFERENSI)'!P697,IF(B667=4,'KELAS (REFERENSI)'!P712,""))))</f>
        <v/>
      </c>
      <c r="Q667" s="55" t="str">
        <f t="shared" si="4"/>
        <v>BPS Kota Jakarta Timur</v>
      </c>
      <c r="R667" s="55" t="str">
        <f t="shared" si="56"/>
        <v/>
      </c>
      <c r="S667" s="55" t="str">
        <f t="shared" ref="S667:T667" si="675">S666</f>
        <v>15 Juni sampai dengan 31 Agustus 2026</v>
      </c>
      <c r="T667" s="55" t="str">
        <f t="shared" si="675"/>
        <v>31 Agustus 2026</v>
      </c>
      <c r="U667" s="59" t="str">
        <f>VLOOKUP(G667,'MITRA (REFERENSI)'!$A:$Z,17,FALSE)</f>
        <v>#N/A</v>
      </c>
      <c r="V667" s="59" t="str">
        <f>VLOOKUP(G667,'MITRA (REFERENSI)'!$A:$Z,11,FALSE)</f>
        <v>#N/A</v>
      </c>
      <c r="W667" s="81"/>
      <c r="X667" s="63"/>
      <c r="Y667" s="63"/>
      <c r="Z667" s="62"/>
      <c r="AA667" s="63"/>
      <c r="AB667" s="62"/>
      <c r="AC667" s="62"/>
      <c r="AD667" s="62"/>
      <c r="AE667" s="62"/>
      <c r="AF667" s="62"/>
      <c r="AG667" s="72"/>
      <c r="AH667" s="72"/>
      <c r="AI667" s="72"/>
      <c r="AJ667" s="72"/>
      <c r="AK667" s="59" t="str">
        <f>VLOOKUP(G667,'MITRA (REFERENSI)'!$A:$Z,5,FALSE)</f>
        <v>#N/A</v>
      </c>
      <c r="AL667" s="59" t="str">
        <f>VLOOKUP(G667,'MITRA (REFERENSI)'!$A:$Z,13,FALSE)</f>
        <v>#N/A</v>
      </c>
      <c r="AM667" s="59" t="str">
        <f>VLOOKUP(G667,'MITRA (REFERENSI)'!$A:$Z,14,FALSE)</f>
        <v>#N/A</v>
      </c>
    </row>
    <row r="668" ht="15.75" customHeight="1">
      <c r="A668" s="53" t="s">
        <v>5730</v>
      </c>
      <c r="B668" s="78"/>
      <c r="C668" s="79"/>
      <c r="D668" s="82"/>
      <c r="E668" s="82"/>
      <c r="F668" s="56" t="str">
        <f t="shared" si="2"/>
        <v>PETUGAS.0667/SPK/SE/PML/3172/2026</v>
      </c>
      <c r="G668" s="80"/>
      <c r="H668" s="56" t="str">
        <f>VLOOKUP(G668,'MITRA (REFERENSI)'!$A:$Z,16,FALSE)</f>
        <v>#N/A</v>
      </c>
      <c r="I668" s="56" t="str">
        <f>VLOOKUP(G668,'MITRA (REFERENSI)'!$A:$Z,25,FALSE)</f>
        <v>#N/A</v>
      </c>
      <c r="J668" s="55" t="str">
        <f>VLOOKUP(G668,'MITRA (REFERENSI)'!$A:$Z,26,FALSE)</f>
        <v>#N/A</v>
      </c>
      <c r="K668" s="55" t="str">
        <f>VLOOKUP(G668,'MITRA (REFERENSI)'!$A:$Z,15,FALSE)</f>
        <v>#N/A</v>
      </c>
      <c r="L668" s="55" t="str">
        <f>VLOOKUP(G668,'MITRA (REFERENSI)'!$A:$Z,15,FALSE)</f>
        <v>#N/A</v>
      </c>
      <c r="M668" s="55" t="str">
        <f>IF(B668=1,'KELAS (REFERENSI)'!M668,IF(B668=2,'KELAS (REFERENSI)'!M683,IF(B668=3,'KELAS (REFERENSI)'!M698,IF(B668=4,'KELAS (REFERENSI)'!M713,""))))</f>
        <v/>
      </c>
      <c r="N668" s="55" t="str">
        <f>IF(B668=1,'KELAS (REFERENSI)'!N668,IF(B668=2,'KELAS (REFERENSI)'!N683,IF(B668=3,'KELAS (REFERENSI)'!N698,IF(B668=4,'KELAS (REFERENSI)'!N713,""))))</f>
        <v/>
      </c>
      <c r="O668" s="55" t="str">
        <f>IF(B668=1,'KELAS (REFERENSI)'!O668,IF(B668=2,'KELAS (REFERENSI)'!O683,IF(B668=3,'KELAS (REFERENSI)'!O698,IF(B668=4,'KELAS (REFERENSI)'!O713,""))))</f>
        <v/>
      </c>
      <c r="P668" s="55" t="str">
        <f>IF(B668=1,'KELAS (REFERENSI)'!P668,IF(B668=2,'KELAS (REFERENSI)'!P683,IF(B668=3,'KELAS (REFERENSI)'!P698,IF(B668=4,'KELAS (REFERENSI)'!P713,""))))</f>
        <v/>
      </c>
      <c r="Q668" s="55" t="str">
        <f t="shared" si="4"/>
        <v>BPS Kota Jakarta Timur</v>
      </c>
      <c r="R668" s="55" t="str">
        <f t="shared" si="56"/>
        <v/>
      </c>
      <c r="S668" s="55" t="str">
        <f t="shared" ref="S668:T668" si="676">S667</f>
        <v>15 Juni sampai dengan 31 Agustus 2026</v>
      </c>
      <c r="T668" s="55" t="str">
        <f t="shared" si="676"/>
        <v>31 Agustus 2026</v>
      </c>
      <c r="U668" s="59" t="str">
        <f>VLOOKUP(G668,'MITRA (REFERENSI)'!$A:$Z,17,FALSE)</f>
        <v>#N/A</v>
      </c>
      <c r="V668" s="59" t="str">
        <f>VLOOKUP(G668,'MITRA (REFERENSI)'!$A:$Z,11,FALSE)</f>
        <v>#N/A</v>
      </c>
      <c r="W668" s="81"/>
      <c r="X668" s="63"/>
      <c r="Y668" s="63"/>
      <c r="Z668" s="62"/>
      <c r="AA668" s="63"/>
      <c r="AB668" s="62"/>
      <c r="AC668" s="62"/>
      <c r="AD668" s="62"/>
      <c r="AE668" s="62"/>
      <c r="AF668" s="62"/>
      <c r="AG668" s="72"/>
      <c r="AH668" s="72"/>
      <c r="AI668" s="72"/>
      <c r="AJ668" s="72"/>
      <c r="AK668" s="59" t="str">
        <f>VLOOKUP(G668,'MITRA (REFERENSI)'!$A:$Z,5,FALSE)</f>
        <v>#N/A</v>
      </c>
      <c r="AL668" s="59" t="str">
        <f>VLOOKUP(G668,'MITRA (REFERENSI)'!$A:$Z,13,FALSE)</f>
        <v>#N/A</v>
      </c>
      <c r="AM668" s="59" t="str">
        <f>VLOOKUP(G668,'MITRA (REFERENSI)'!$A:$Z,14,FALSE)</f>
        <v>#N/A</v>
      </c>
    </row>
    <row r="669" ht="15.75" customHeight="1">
      <c r="A669" s="53" t="s">
        <v>5731</v>
      </c>
      <c r="B669" s="78"/>
      <c r="C669" s="79"/>
      <c r="D669" s="82"/>
      <c r="E669" s="82"/>
      <c r="F669" s="56" t="str">
        <f t="shared" si="2"/>
        <v>PETUGAS.0668/SPK/SE/PML/3172/2026</v>
      </c>
      <c r="G669" s="80"/>
      <c r="H669" s="56" t="str">
        <f>VLOOKUP(G669,'MITRA (REFERENSI)'!$A:$Z,16,FALSE)</f>
        <v>#N/A</v>
      </c>
      <c r="I669" s="56" t="str">
        <f>VLOOKUP(G669,'MITRA (REFERENSI)'!$A:$Z,25,FALSE)</f>
        <v>#N/A</v>
      </c>
      <c r="J669" s="55" t="str">
        <f>VLOOKUP(G669,'MITRA (REFERENSI)'!$A:$Z,26,FALSE)</f>
        <v>#N/A</v>
      </c>
      <c r="K669" s="55" t="str">
        <f>VLOOKUP(G669,'MITRA (REFERENSI)'!$A:$Z,15,FALSE)</f>
        <v>#N/A</v>
      </c>
      <c r="L669" s="55" t="str">
        <f>VLOOKUP(G669,'MITRA (REFERENSI)'!$A:$Z,15,FALSE)</f>
        <v>#N/A</v>
      </c>
      <c r="M669" s="55" t="str">
        <f>IF(B669=1,'KELAS (REFERENSI)'!M669,IF(B669=2,'KELAS (REFERENSI)'!M684,IF(B669=3,'KELAS (REFERENSI)'!M699,IF(B669=4,'KELAS (REFERENSI)'!M714,""))))</f>
        <v/>
      </c>
      <c r="N669" s="55" t="str">
        <f>IF(B669=1,'KELAS (REFERENSI)'!N669,IF(B669=2,'KELAS (REFERENSI)'!N684,IF(B669=3,'KELAS (REFERENSI)'!N699,IF(B669=4,'KELAS (REFERENSI)'!N714,""))))</f>
        <v/>
      </c>
      <c r="O669" s="55" t="str">
        <f>IF(B669=1,'KELAS (REFERENSI)'!O669,IF(B669=2,'KELAS (REFERENSI)'!O684,IF(B669=3,'KELAS (REFERENSI)'!O699,IF(B669=4,'KELAS (REFERENSI)'!O714,""))))</f>
        <v/>
      </c>
      <c r="P669" s="55" t="str">
        <f>IF(B669=1,'KELAS (REFERENSI)'!P669,IF(B669=2,'KELAS (REFERENSI)'!P684,IF(B669=3,'KELAS (REFERENSI)'!P699,IF(B669=4,'KELAS (REFERENSI)'!P714,""))))</f>
        <v/>
      </c>
      <c r="Q669" s="55" t="str">
        <f t="shared" si="4"/>
        <v>BPS Kota Jakarta Timur</v>
      </c>
      <c r="R669" s="55" t="str">
        <f t="shared" si="56"/>
        <v/>
      </c>
      <c r="S669" s="55" t="str">
        <f t="shared" ref="S669:T669" si="677">S668</f>
        <v>15 Juni sampai dengan 31 Agustus 2026</v>
      </c>
      <c r="T669" s="55" t="str">
        <f t="shared" si="677"/>
        <v>31 Agustus 2026</v>
      </c>
      <c r="U669" s="59" t="str">
        <f>VLOOKUP(G669,'MITRA (REFERENSI)'!$A:$Z,17,FALSE)</f>
        <v>#N/A</v>
      </c>
      <c r="V669" s="59" t="str">
        <f>VLOOKUP(G669,'MITRA (REFERENSI)'!$A:$Z,11,FALSE)</f>
        <v>#N/A</v>
      </c>
      <c r="W669" s="81"/>
      <c r="X669" s="63"/>
      <c r="Y669" s="63"/>
      <c r="Z669" s="62"/>
      <c r="AA669" s="63"/>
      <c r="AB669" s="62"/>
      <c r="AC669" s="62"/>
      <c r="AD669" s="62"/>
      <c r="AE669" s="62"/>
      <c r="AF669" s="62"/>
      <c r="AG669" s="72"/>
      <c r="AH669" s="72"/>
      <c r="AI669" s="72"/>
      <c r="AJ669" s="72"/>
      <c r="AK669" s="59" t="str">
        <f>VLOOKUP(G669,'MITRA (REFERENSI)'!$A:$Z,5,FALSE)</f>
        <v>#N/A</v>
      </c>
      <c r="AL669" s="59" t="str">
        <f>VLOOKUP(G669,'MITRA (REFERENSI)'!$A:$Z,13,FALSE)</f>
        <v>#N/A</v>
      </c>
      <c r="AM669" s="59" t="str">
        <f>VLOOKUP(G669,'MITRA (REFERENSI)'!$A:$Z,14,FALSE)</f>
        <v>#N/A</v>
      </c>
    </row>
    <row r="670" ht="15.75" customHeight="1">
      <c r="A670" s="53" t="s">
        <v>5732</v>
      </c>
      <c r="B670" s="78"/>
      <c r="C670" s="79"/>
      <c r="D670" s="82"/>
      <c r="E670" s="82"/>
      <c r="F670" s="56" t="str">
        <f t="shared" si="2"/>
        <v>PETUGAS.0669/SPK/SE/PML/3172/2026</v>
      </c>
      <c r="G670" s="80"/>
      <c r="H670" s="56" t="str">
        <f>VLOOKUP(G670,'MITRA (REFERENSI)'!$A:$Z,16,FALSE)</f>
        <v>#N/A</v>
      </c>
      <c r="I670" s="56" t="str">
        <f>VLOOKUP(G670,'MITRA (REFERENSI)'!$A:$Z,25,FALSE)</f>
        <v>#N/A</v>
      </c>
      <c r="J670" s="55" t="str">
        <f>VLOOKUP(G670,'MITRA (REFERENSI)'!$A:$Z,26,FALSE)</f>
        <v>#N/A</v>
      </c>
      <c r="K670" s="55" t="str">
        <f>VLOOKUP(G670,'MITRA (REFERENSI)'!$A:$Z,15,FALSE)</f>
        <v>#N/A</v>
      </c>
      <c r="L670" s="55" t="str">
        <f>VLOOKUP(G670,'MITRA (REFERENSI)'!$A:$Z,15,FALSE)</f>
        <v>#N/A</v>
      </c>
      <c r="M670" s="55" t="str">
        <f>IF(B670=1,'KELAS (REFERENSI)'!M670,IF(B670=2,'KELAS (REFERENSI)'!M685,IF(B670=3,'KELAS (REFERENSI)'!M700,IF(B670=4,'KELAS (REFERENSI)'!M715,""))))</f>
        <v/>
      </c>
      <c r="N670" s="55" t="str">
        <f>IF(B670=1,'KELAS (REFERENSI)'!N670,IF(B670=2,'KELAS (REFERENSI)'!N685,IF(B670=3,'KELAS (REFERENSI)'!N700,IF(B670=4,'KELAS (REFERENSI)'!N715,""))))</f>
        <v/>
      </c>
      <c r="O670" s="55" t="str">
        <f>IF(B670=1,'KELAS (REFERENSI)'!O670,IF(B670=2,'KELAS (REFERENSI)'!O685,IF(B670=3,'KELAS (REFERENSI)'!O700,IF(B670=4,'KELAS (REFERENSI)'!O715,""))))</f>
        <v/>
      </c>
      <c r="P670" s="55" t="str">
        <f>IF(B670=1,'KELAS (REFERENSI)'!P670,IF(B670=2,'KELAS (REFERENSI)'!P685,IF(B670=3,'KELAS (REFERENSI)'!P700,IF(B670=4,'KELAS (REFERENSI)'!P715,""))))</f>
        <v/>
      </c>
      <c r="Q670" s="55" t="str">
        <f t="shared" si="4"/>
        <v>BPS Kota Jakarta Timur</v>
      </c>
      <c r="R670" s="55" t="str">
        <f t="shared" si="56"/>
        <v/>
      </c>
      <c r="S670" s="55" t="str">
        <f t="shared" ref="S670:T670" si="678">S669</f>
        <v>15 Juni sampai dengan 31 Agustus 2026</v>
      </c>
      <c r="T670" s="55" t="str">
        <f t="shared" si="678"/>
        <v>31 Agustus 2026</v>
      </c>
      <c r="U670" s="59" t="str">
        <f>VLOOKUP(G670,'MITRA (REFERENSI)'!$A:$Z,17,FALSE)</f>
        <v>#N/A</v>
      </c>
      <c r="V670" s="59" t="str">
        <f>VLOOKUP(G670,'MITRA (REFERENSI)'!$A:$Z,11,FALSE)</f>
        <v>#N/A</v>
      </c>
      <c r="W670" s="81"/>
      <c r="X670" s="63"/>
      <c r="Y670" s="63"/>
      <c r="Z670" s="62"/>
      <c r="AA670" s="63"/>
      <c r="AB670" s="62"/>
      <c r="AC670" s="62"/>
      <c r="AD670" s="62"/>
      <c r="AE670" s="62"/>
      <c r="AF670" s="62"/>
      <c r="AG670" s="72"/>
      <c r="AH670" s="72"/>
      <c r="AI670" s="72"/>
      <c r="AJ670" s="72"/>
      <c r="AK670" s="59" t="str">
        <f>VLOOKUP(G670,'MITRA (REFERENSI)'!$A:$Z,5,FALSE)</f>
        <v>#N/A</v>
      </c>
      <c r="AL670" s="59" t="str">
        <f>VLOOKUP(G670,'MITRA (REFERENSI)'!$A:$Z,13,FALSE)</f>
        <v>#N/A</v>
      </c>
      <c r="AM670" s="59" t="str">
        <f>VLOOKUP(G670,'MITRA (REFERENSI)'!$A:$Z,14,FALSE)</f>
        <v>#N/A</v>
      </c>
    </row>
    <row r="671" ht="15.75" customHeight="1">
      <c r="A671" s="53" t="s">
        <v>5733</v>
      </c>
      <c r="B671" s="78"/>
      <c r="C671" s="79"/>
      <c r="D671" s="82"/>
      <c r="E671" s="82"/>
      <c r="F671" s="56" t="str">
        <f t="shared" si="2"/>
        <v>PETUGAS.0670/SPK/SE/PML/3172/2026</v>
      </c>
      <c r="G671" s="80"/>
      <c r="H671" s="56" t="str">
        <f>VLOOKUP(G671,'MITRA (REFERENSI)'!$A:$Z,16,FALSE)</f>
        <v>#N/A</v>
      </c>
      <c r="I671" s="56" t="str">
        <f>VLOOKUP(G671,'MITRA (REFERENSI)'!$A:$Z,25,FALSE)</f>
        <v>#N/A</v>
      </c>
      <c r="J671" s="55" t="str">
        <f>VLOOKUP(G671,'MITRA (REFERENSI)'!$A:$Z,26,FALSE)</f>
        <v>#N/A</v>
      </c>
      <c r="K671" s="55" t="str">
        <f>VLOOKUP(G671,'MITRA (REFERENSI)'!$A:$Z,15,FALSE)</f>
        <v>#N/A</v>
      </c>
      <c r="L671" s="55" t="str">
        <f>VLOOKUP(G671,'MITRA (REFERENSI)'!$A:$Z,15,FALSE)</f>
        <v>#N/A</v>
      </c>
      <c r="M671" s="55" t="str">
        <f>IF(B671=1,'KELAS (REFERENSI)'!M671,IF(B671=2,'KELAS (REFERENSI)'!M686,IF(B671=3,'KELAS (REFERENSI)'!M701,IF(B671=4,'KELAS (REFERENSI)'!M716,""))))</f>
        <v/>
      </c>
      <c r="N671" s="55" t="str">
        <f>IF(B671=1,'KELAS (REFERENSI)'!N671,IF(B671=2,'KELAS (REFERENSI)'!N686,IF(B671=3,'KELAS (REFERENSI)'!N701,IF(B671=4,'KELAS (REFERENSI)'!N716,""))))</f>
        <v/>
      </c>
      <c r="O671" s="55" t="str">
        <f>IF(B671=1,'KELAS (REFERENSI)'!O671,IF(B671=2,'KELAS (REFERENSI)'!O686,IF(B671=3,'KELAS (REFERENSI)'!O701,IF(B671=4,'KELAS (REFERENSI)'!O716,""))))</f>
        <v/>
      </c>
      <c r="P671" s="55" t="str">
        <f>IF(B671=1,'KELAS (REFERENSI)'!P671,IF(B671=2,'KELAS (REFERENSI)'!P686,IF(B671=3,'KELAS (REFERENSI)'!P701,IF(B671=4,'KELAS (REFERENSI)'!P716,""))))</f>
        <v/>
      </c>
      <c r="Q671" s="55" t="str">
        <f t="shared" si="4"/>
        <v>BPS Kota Jakarta Timur</v>
      </c>
      <c r="R671" s="55" t="str">
        <f t="shared" si="56"/>
        <v/>
      </c>
      <c r="S671" s="55" t="str">
        <f t="shared" ref="S671:T671" si="679">S670</f>
        <v>15 Juni sampai dengan 31 Agustus 2026</v>
      </c>
      <c r="T671" s="55" t="str">
        <f t="shared" si="679"/>
        <v>31 Agustus 2026</v>
      </c>
      <c r="U671" s="59" t="str">
        <f>VLOOKUP(G671,'MITRA (REFERENSI)'!$A:$Z,17,FALSE)</f>
        <v>#N/A</v>
      </c>
      <c r="V671" s="59" t="str">
        <f>VLOOKUP(G671,'MITRA (REFERENSI)'!$A:$Z,11,FALSE)</f>
        <v>#N/A</v>
      </c>
      <c r="W671" s="81"/>
      <c r="X671" s="63"/>
      <c r="Y671" s="63"/>
      <c r="Z671" s="62"/>
      <c r="AA671" s="63"/>
      <c r="AB671" s="62"/>
      <c r="AC671" s="62"/>
      <c r="AD671" s="62"/>
      <c r="AE671" s="62"/>
      <c r="AF671" s="62"/>
      <c r="AG671" s="72"/>
      <c r="AH671" s="72"/>
      <c r="AI671" s="72"/>
      <c r="AJ671" s="72"/>
      <c r="AK671" s="59" t="str">
        <f>VLOOKUP(G671,'MITRA (REFERENSI)'!$A:$Z,5,FALSE)</f>
        <v>#N/A</v>
      </c>
      <c r="AL671" s="59" t="str">
        <f>VLOOKUP(G671,'MITRA (REFERENSI)'!$A:$Z,13,FALSE)</f>
        <v>#N/A</v>
      </c>
      <c r="AM671" s="59" t="str">
        <f>VLOOKUP(G671,'MITRA (REFERENSI)'!$A:$Z,14,FALSE)</f>
        <v>#N/A</v>
      </c>
    </row>
    <row r="672" ht="15.75" customHeight="1">
      <c r="A672" s="53" t="s">
        <v>5734</v>
      </c>
      <c r="B672" s="78"/>
      <c r="C672" s="79"/>
      <c r="D672" s="82"/>
      <c r="E672" s="82"/>
      <c r="F672" s="56" t="str">
        <f t="shared" si="2"/>
        <v>PETUGAS.0671/SPK/SE/PML/3172/2026</v>
      </c>
      <c r="G672" s="80"/>
      <c r="H672" s="56" t="str">
        <f>VLOOKUP(G672,'MITRA (REFERENSI)'!$A:$Z,16,FALSE)</f>
        <v>#N/A</v>
      </c>
      <c r="I672" s="56" t="str">
        <f>VLOOKUP(G672,'MITRA (REFERENSI)'!$A:$Z,25,FALSE)</f>
        <v>#N/A</v>
      </c>
      <c r="J672" s="55" t="str">
        <f>VLOOKUP(G672,'MITRA (REFERENSI)'!$A:$Z,26,FALSE)</f>
        <v>#N/A</v>
      </c>
      <c r="K672" s="55" t="str">
        <f>VLOOKUP(G672,'MITRA (REFERENSI)'!$A:$Z,15,FALSE)</f>
        <v>#N/A</v>
      </c>
      <c r="L672" s="55" t="str">
        <f>VLOOKUP(G672,'MITRA (REFERENSI)'!$A:$Z,15,FALSE)</f>
        <v>#N/A</v>
      </c>
      <c r="M672" s="55" t="str">
        <f>IF(B672=1,'KELAS (REFERENSI)'!M672,IF(B672=2,'KELAS (REFERENSI)'!M687,IF(B672=3,'KELAS (REFERENSI)'!M702,IF(B672=4,'KELAS (REFERENSI)'!M717,""))))</f>
        <v/>
      </c>
      <c r="N672" s="55" t="str">
        <f>IF(B672=1,'KELAS (REFERENSI)'!N672,IF(B672=2,'KELAS (REFERENSI)'!N687,IF(B672=3,'KELAS (REFERENSI)'!N702,IF(B672=4,'KELAS (REFERENSI)'!N717,""))))</f>
        <v/>
      </c>
      <c r="O672" s="55" t="str">
        <f>IF(B672=1,'KELAS (REFERENSI)'!O672,IF(B672=2,'KELAS (REFERENSI)'!O687,IF(B672=3,'KELAS (REFERENSI)'!O702,IF(B672=4,'KELAS (REFERENSI)'!O717,""))))</f>
        <v/>
      </c>
      <c r="P672" s="55" t="str">
        <f>IF(B672=1,'KELAS (REFERENSI)'!P672,IF(B672=2,'KELAS (REFERENSI)'!P687,IF(B672=3,'KELAS (REFERENSI)'!P702,IF(B672=4,'KELAS (REFERENSI)'!P717,""))))</f>
        <v/>
      </c>
      <c r="Q672" s="55" t="str">
        <f t="shared" si="4"/>
        <v>BPS Kota Jakarta Timur</v>
      </c>
      <c r="R672" s="55" t="str">
        <f t="shared" si="56"/>
        <v/>
      </c>
      <c r="S672" s="55" t="str">
        <f t="shared" ref="S672:T672" si="680">S671</f>
        <v>15 Juni sampai dengan 31 Agustus 2026</v>
      </c>
      <c r="T672" s="55" t="str">
        <f t="shared" si="680"/>
        <v>31 Agustus 2026</v>
      </c>
      <c r="U672" s="59" t="str">
        <f>VLOOKUP(G672,'MITRA (REFERENSI)'!$A:$Z,17,FALSE)</f>
        <v>#N/A</v>
      </c>
      <c r="V672" s="59" t="str">
        <f>VLOOKUP(G672,'MITRA (REFERENSI)'!$A:$Z,11,FALSE)</f>
        <v>#N/A</v>
      </c>
      <c r="W672" s="81"/>
      <c r="X672" s="63"/>
      <c r="Y672" s="63"/>
      <c r="Z672" s="62"/>
      <c r="AA672" s="63"/>
      <c r="AB672" s="62"/>
      <c r="AC672" s="62"/>
      <c r="AD672" s="62"/>
      <c r="AE672" s="62"/>
      <c r="AF672" s="62"/>
      <c r="AG672" s="72"/>
      <c r="AH672" s="72"/>
      <c r="AI672" s="72"/>
      <c r="AJ672" s="72"/>
      <c r="AK672" s="59" t="str">
        <f>VLOOKUP(G672,'MITRA (REFERENSI)'!$A:$Z,5,FALSE)</f>
        <v>#N/A</v>
      </c>
      <c r="AL672" s="59" t="str">
        <f>VLOOKUP(G672,'MITRA (REFERENSI)'!$A:$Z,13,FALSE)</f>
        <v>#N/A</v>
      </c>
      <c r="AM672" s="59" t="str">
        <f>VLOOKUP(G672,'MITRA (REFERENSI)'!$A:$Z,14,FALSE)</f>
        <v>#N/A</v>
      </c>
    </row>
    <row r="673" ht="15.75" customHeight="1">
      <c r="A673" s="53" t="s">
        <v>5735</v>
      </c>
      <c r="B673" s="78"/>
      <c r="C673" s="79"/>
      <c r="D673" s="82"/>
      <c r="E673" s="82"/>
      <c r="F673" s="56" t="str">
        <f t="shared" si="2"/>
        <v>PETUGAS.0672/SPK/SE/PML/3172/2026</v>
      </c>
      <c r="G673" s="80"/>
      <c r="H673" s="56" t="str">
        <f>VLOOKUP(G673,'MITRA (REFERENSI)'!$A:$Z,16,FALSE)</f>
        <v>#N/A</v>
      </c>
      <c r="I673" s="56" t="str">
        <f>VLOOKUP(G673,'MITRA (REFERENSI)'!$A:$Z,25,FALSE)</f>
        <v>#N/A</v>
      </c>
      <c r="J673" s="55" t="str">
        <f>VLOOKUP(G673,'MITRA (REFERENSI)'!$A:$Z,26,FALSE)</f>
        <v>#N/A</v>
      </c>
      <c r="K673" s="55" t="str">
        <f>VLOOKUP(G673,'MITRA (REFERENSI)'!$A:$Z,15,FALSE)</f>
        <v>#N/A</v>
      </c>
      <c r="L673" s="55" t="str">
        <f>VLOOKUP(G673,'MITRA (REFERENSI)'!$A:$Z,15,FALSE)</f>
        <v>#N/A</v>
      </c>
      <c r="M673" s="55" t="str">
        <f>IF(B673=1,'KELAS (REFERENSI)'!M673,IF(B673=2,'KELAS (REFERENSI)'!M688,IF(B673=3,'KELAS (REFERENSI)'!M703,IF(B673=4,'KELAS (REFERENSI)'!M718,""))))</f>
        <v/>
      </c>
      <c r="N673" s="55" t="str">
        <f>IF(B673=1,'KELAS (REFERENSI)'!N673,IF(B673=2,'KELAS (REFERENSI)'!N688,IF(B673=3,'KELAS (REFERENSI)'!N703,IF(B673=4,'KELAS (REFERENSI)'!N718,""))))</f>
        <v/>
      </c>
      <c r="O673" s="55" t="str">
        <f>IF(B673=1,'KELAS (REFERENSI)'!O673,IF(B673=2,'KELAS (REFERENSI)'!O688,IF(B673=3,'KELAS (REFERENSI)'!O703,IF(B673=4,'KELAS (REFERENSI)'!O718,""))))</f>
        <v/>
      </c>
      <c r="P673" s="55" t="str">
        <f>IF(B673=1,'KELAS (REFERENSI)'!P673,IF(B673=2,'KELAS (REFERENSI)'!P688,IF(B673=3,'KELAS (REFERENSI)'!P703,IF(B673=4,'KELAS (REFERENSI)'!P718,""))))</f>
        <v/>
      </c>
      <c r="Q673" s="55" t="str">
        <f t="shared" si="4"/>
        <v>BPS Kota Jakarta Timur</v>
      </c>
      <c r="R673" s="55" t="str">
        <f t="shared" si="56"/>
        <v/>
      </c>
      <c r="S673" s="55" t="str">
        <f t="shared" ref="S673:T673" si="681">S672</f>
        <v>15 Juni sampai dengan 31 Agustus 2026</v>
      </c>
      <c r="T673" s="55" t="str">
        <f t="shared" si="681"/>
        <v>31 Agustus 2026</v>
      </c>
      <c r="U673" s="59" t="str">
        <f>VLOOKUP(G673,'MITRA (REFERENSI)'!$A:$Z,17,FALSE)</f>
        <v>#N/A</v>
      </c>
      <c r="V673" s="59" t="str">
        <f>VLOOKUP(G673,'MITRA (REFERENSI)'!$A:$Z,11,FALSE)</f>
        <v>#N/A</v>
      </c>
      <c r="W673" s="81"/>
      <c r="X673" s="63"/>
      <c r="Y673" s="63"/>
      <c r="Z673" s="62"/>
      <c r="AA673" s="63"/>
      <c r="AB673" s="62"/>
      <c r="AC673" s="62"/>
      <c r="AD673" s="62"/>
      <c r="AE673" s="62"/>
      <c r="AF673" s="62"/>
      <c r="AG673" s="72"/>
      <c r="AH673" s="72"/>
      <c r="AI673" s="72"/>
      <c r="AJ673" s="72"/>
      <c r="AK673" s="59" t="str">
        <f>VLOOKUP(G673,'MITRA (REFERENSI)'!$A:$Z,5,FALSE)</f>
        <v>#N/A</v>
      </c>
      <c r="AL673" s="59" t="str">
        <f>VLOOKUP(G673,'MITRA (REFERENSI)'!$A:$Z,13,FALSE)</f>
        <v>#N/A</v>
      </c>
      <c r="AM673" s="59" t="str">
        <f>VLOOKUP(G673,'MITRA (REFERENSI)'!$A:$Z,14,FALSE)</f>
        <v>#N/A</v>
      </c>
    </row>
    <row r="674" ht="15.75" customHeight="1">
      <c r="A674" s="53" t="s">
        <v>5736</v>
      </c>
      <c r="B674" s="78"/>
      <c r="C674" s="79"/>
      <c r="D674" s="82"/>
      <c r="E674" s="82"/>
      <c r="F674" s="56" t="str">
        <f t="shared" si="2"/>
        <v>PETUGAS.0673/SPK/SE/PML/3172/2026</v>
      </c>
      <c r="G674" s="80"/>
      <c r="H674" s="56" t="str">
        <f>VLOOKUP(G674,'MITRA (REFERENSI)'!$A:$Z,16,FALSE)</f>
        <v>#N/A</v>
      </c>
      <c r="I674" s="56" t="str">
        <f>VLOOKUP(G674,'MITRA (REFERENSI)'!$A:$Z,25,FALSE)</f>
        <v>#N/A</v>
      </c>
      <c r="J674" s="55" t="str">
        <f>VLOOKUP(G674,'MITRA (REFERENSI)'!$A:$Z,26,FALSE)</f>
        <v>#N/A</v>
      </c>
      <c r="K674" s="55" t="str">
        <f>VLOOKUP(G674,'MITRA (REFERENSI)'!$A:$Z,15,FALSE)</f>
        <v>#N/A</v>
      </c>
      <c r="L674" s="55" t="str">
        <f>VLOOKUP(G674,'MITRA (REFERENSI)'!$A:$Z,15,FALSE)</f>
        <v>#N/A</v>
      </c>
      <c r="M674" s="55" t="str">
        <f>IF(B674=1,'KELAS (REFERENSI)'!M674,IF(B674=2,'KELAS (REFERENSI)'!M689,IF(B674=3,'KELAS (REFERENSI)'!M704,IF(B674=4,'KELAS (REFERENSI)'!M719,""))))</f>
        <v/>
      </c>
      <c r="N674" s="55" t="str">
        <f>IF(B674=1,'KELAS (REFERENSI)'!N674,IF(B674=2,'KELAS (REFERENSI)'!N689,IF(B674=3,'KELAS (REFERENSI)'!N704,IF(B674=4,'KELAS (REFERENSI)'!N719,""))))</f>
        <v/>
      </c>
      <c r="O674" s="55" t="str">
        <f>IF(B674=1,'KELAS (REFERENSI)'!O674,IF(B674=2,'KELAS (REFERENSI)'!O689,IF(B674=3,'KELAS (REFERENSI)'!O704,IF(B674=4,'KELAS (REFERENSI)'!O719,""))))</f>
        <v/>
      </c>
      <c r="P674" s="55" t="str">
        <f>IF(B674=1,'KELAS (REFERENSI)'!P674,IF(B674=2,'KELAS (REFERENSI)'!P689,IF(B674=3,'KELAS (REFERENSI)'!P704,IF(B674=4,'KELAS (REFERENSI)'!P719,""))))</f>
        <v/>
      </c>
      <c r="Q674" s="55" t="str">
        <f t="shared" si="4"/>
        <v>BPS Kota Jakarta Timur</v>
      </c>
      <c r="R674" s="55" t="str">
        <f t="shared" si="56"/>
        <v/>
      </c>
      <c r="S674" s="55" t="str">
        <f t="shared" ref="S674:T674" si="682">S673</f>
        <v>15 Juni sampai dengan 31 Agustus 2026</v>
      </c>
      <c r="T674" s="55" t="str">
        <f t="shared" si="682"/>
        <v>31 Agustus 2026</v>
      </c>
      <c r="U674" s="59" t="str">
        <f>VLOOKUP(G674,'MITRA (REFERENSI)'!$A:$Z,17,FALSE)</f>
        <v>#N/A</v>
      </c>
      <c r="V674" s="59" t="str">
        <f>VLOOKUP(G674,'MITRA (REFERENSI)'!$A:$Z,11,FALSE)</f>
        <v>#N/A</v>
      </c>
      <c r="W674" s="81"/>
      <c r="X674" s="63"/>
      <c r="Y674" s="63"/>
      <c r="Z674" s="62"/>
      <c r="AA674" s="63"/>
      <c r="AB674" s="62"/>
      <c r="AC674" s="62"/>
      <c r="AD674" s="62"/>
      <c r="AE674" s="62"/>
      <c r="AF674" s="62"/>
      <c r="AG674" s="72"/>
      <c r="AH674" s="72"/>
      <c r="AI674" s="72"/>
      <c r="AJ674" s="72"/>
      <c r="AK674" s="59" t="str">
        <f>VLOOKUP(G674,'MITRA (REFERENSI)'!$A:$Z,5,FALSE)</f>
        <v>#N/A</v>
      </c>
      <c r="AL674" s="59" t="str">
        <f>VLOOKUP(G674,'MITRA (REFERENSI)'!$A:$Z,13,FALSE)</f>
        <v>#N/A</v>
      </c>
      <c r="AM674" s="59" t="str">
        <f>VLOOKUP(G674,'MITRA (REFERENSI)'!$A:$Z,14,FALSE)</f>
        <v>#N/A</v>
      </c>
    </row>
    <row r="675" ht="15.75" customHeight="1">
      <c r="A675" s="53" t="s">
        <v>5737</v>
      </c>
      <c r="B675" s="78"/>
      <c r="C675" s="79"/>
      <c r="D675" s="82"/>
      <c r="E675" s="82"/>
      <c r="F675" s="56" t="str">
        <f t="shared" si="2"/>
        <v>PETUGAS.0674/SPK/SE/PML/3172/2026</v>
      </c>
      <c r="G675" s="80"/>
      <c r="H675" s="56" t="str">
        <f>VLOOKUP(G675,'MITRA (REFERENSI)'!$A:$Z,16,FALSE)</f>
        <v>#N/A</v>
      </c>
      <c r="I675" s="56" t="str">
        <f>VLOOKUP(G675,'MITRA (REFERENSI)'!$A:$Z,25,FALSE)</f>
        <v>#N/A</v>
      </c>
      <c r="J675" s="55" t="str">
        <f>VLOOKUP(G675,'MITRA (REFERENSI)'!$A:$Z,26,FALSE)</f>
        <v>#N/A</v>
      </c>
      <c r="K675" s="55" t="str">
        <f>VLOOKUP(G675,'MITRA (REFERENSI)'!$A:$Z,15,FALSE)</f>
        <v>#N/A</v>
      </c>
      <c r="L675" s="55" t="str">
        <f>VLOOKUP(G675,'MITRA (REFERENSI)'!$A:$Z,15,FALSE)</f>
        <v>#N/A</v>
      </c>
      <c r="M675" s="55" t="str">
        <f>IF(B675=1,'KELAS (REFERENSI)'!M675,IF(B675=2,'KELAS (REFERENSI)'!M690,IF(B675=3,'KELAS (REFERENSI)'!M705,IF(B675=4,'KELAS (REFERENSI)'!M720,""))))</f>
        <v/>
      </c>
      <c r="N675" s="55" t="str">
        <f>IF(B675=1,'KELAS (REFERENSI)'!N675,IF(B675=2,'KELAS (REFERENSI)'!N690,IF(B675=3,'KELAS (REFERENSI)'!N705,IF(B675=4,'KELAS (REFERENSI)'!N720,""))))</f>
        <v/>
      </c>
      <c r="O675" s="55" t="str">
        <f>IF(B675=1,'KELAS (REFERENSI)'!O675,IF(B675=2,'KELAS (REFERENSI)'!O690,IF(B675=3,'KELAS (REFERENSI)'!O705,IF(B675=4,'KELAS (REFERENSI)'!O720,""))))</f>
        <v/>
      </c>
      <c r="P675" s="55" t="str">
        <f>IF(B675=1,'KELAS (REFERENSI)'!P675,IF(B675=2,'KELAS (REFERENSI)'!P690,IF(B675=3,'KELAS (REFERENSI)'!P705,IF(B675=4,'KELAS (REFERENSI)'!P720,""))))</f>
        <v/>
      </c>
      <c r="Q675" s="55" t="str">
        <f t="shared" si="4"/>
        <v>BPS Kota Jakarta Timur</v>
      </c>
      <c r="R675" s="55" t="str">
        <f t="shared" si="56"/>
        <v/>
      </c>
      <c r="S675" s="55" t="str">
        <f t="shared" ref="S675:T675" si="683">S674</f>
        <v>15 Juni sampai dengan 31 Agustus 2026</v>
      </c>
      <c r="T675" s="55" t="str">
        <f t="shared" si="683"/>
        <v>31 Agustus 2026</v>
      </c>
      <c r="U675" s="59" t="str">
        <f>VLOOKUP(G675,'MITRA (REFERENSI)'!$A:$Z,17,FALSE)</f>
        <v>#N/A</v>
      </c>
      <c r="V675" s="59" t="str">
        <f>VLOOKUP(G675,'MITRA (REFERENSI)'!$A:$Z,11,FALSE)</f>
        <v>#N/A</v>
      </c>
      <c r="W675" s="81"/>
      <c r="X675" s="63"/>
      <c r="Y675" s="63"/>
      <c r="Z675" s="62"/>
      <c r="AA675" s="63"/>
      <c r="AB675" s="62"/>
      <c r="AC675" s="62"/>
      <c r="AD675" s="62"/>
      <c r="AE675" s="62"/>
      <c r="AF675" s="62"/>
      <c r="AG675" s="72"/>
      <c r="AH675" s="72"/>
      <c r="AI675" s="72"/>
      <c r="AJ675" s="72"/>
      <c r="AK675" s="59" t="str">
        <f>VLOOKUP(G675,'MITRA (REFERENSI)'!$A:$Z,5,FALSE)</f>
        <v>#N/A</v>
      </c>
      <c r="AL675" s="59" t="str">
        <f>VLOOKUP(G675,'MITRA (REFERENSI)'!$A:$Z,13,FALSE)</f>
        <v>#N/A</v>
      </c>
      <c r="AM675" s="59" t="str">
        <f>VLOOKUP(G675,'MITRA (REFERENSI)'!$A:$Z,14,FALSE)</f>
        <v>#N/A</v>
      </c>
    </row>
    <row r="676" ht="15.75" customHeight="1">
      <c r="A676" s="53" t="s">
        <v>5738</v>
      </c>
      <c r="B676" s="78"/>
      <c r="C676" s="79"/>
      <c r="D676" s="82"/>
      <c r="E676" s="82"/>
      <c r="F676" s="56" t="str">
        <f t="shared" si="2"/>
        <v>PETUGAS.0675/SPK/SE/PML/3172/2026</v>
      </c>
      <c r="G676" s="80"/>
      <c r="H676" s="56" t="str">
        <f>VLOOKUP(G676,'MITRA (REFERENSI)'!$A:$Z,16,FALSE)</f>
        <v>#N/A</v>
      </c>
      <c r="I676" s="56" t="str">
        <f>VLOOKUP(G676,'MITRA (REFERENSI)'!$A:$Z,25,FALSE)</f>
        <v>#N/A</v>
      </c>
      <c r="J676" s="55" t="str">
        <f>VLOOKUP(G676,'MITRA (REFERENSI)'!$A:$Z,26,FALSE)</f>
        <v>#N/A</v>
      </c>
      <c r="K676" s="55" t="str">
        <f>VLOOKUP(G676,'MITRA (REFERENSI)'!$A:$Z,15,FALSE)</f>
        <v>#N/A</v>
      </c>
      <c r="L676" s="55" t="str">
        <f>VLOOKUP(G676,'MITRA (REFERENSI)'!$A:$Z,15,FALSE)</f>
        <v>#N/A</v>
      </c>
      <c r="M676" s="55" t="str">
        <f>IF(B676=1,'KELAS (REFERENSI)'!M676,IF(B676=2,'KELAS (REFERENSI)'!M691,IF(B676=3,'KELAS (REFERENSI)'!M706,IF(B676=4,'KELAS (REFERENSI)'!M721,""))))</f>
        <v/>
      </c>
      <c r="N676" s="55" t="str">
        <f>IF(B676=1,'KELAS (REFERENSI)'!N676,IF(B676=2,'KELAS (REFERENSI)'!N691,IF(B676=3,'KELAS (REFERENSI)'!N706,IF(B676=4,'KELAS (REFERENSI)'!N721,""))))</f>
        <v/>
      </c>
      <c r="O676" s="55" t="str">
        <f>IF(B676=1,'KELAS (REFERENSI)'!O676,IF(B676=2,'KELAS (REFERENSI)'!O691,IF(B676=3,'KELAS (REFERENSI)'!O706,IF(B676=4,'KELAS (REFERENSI)'!O721,""))))</f>
        <v/>
      </c>
      <c r="P676" s="55" t="str">
        <f>IF(B676=1,'KELAS (REFERENSI)'!P676,IF(B676=2,'KELAS (REFERENSI)'!P691,IF(B676=3,'KELAS (REFERENSI)'!P706,IF(B676=4,'KELAS (REFERENSI)'!P721,""))))</f>
        <v/>
      </c>
      <c r="Q676" s="55" t="str">
        <f t="shared" si="4"/>
        <v>BPS Kota Jakarta Timur</v>
      </c>
      <c r="R676" s="55" t="str">
        <f t="shared" si="56"/>
        <v/>
      </c>
      <c r="S676" s="55" t="str">
        <f t="shared" ref="S676:T676" si="684">S675</f>
        <v>15 Juni sampai dengan 31 Agustus 2026</v>
      </c>
      <c r="T676" s="55" t="str">
        <f t="shared" si="684"/>
        <v>31 Agustus 2026</v>
      </c>
      <c r="U676" s="59" t="str">
        <f>VLOOKUP(G676,'MITRA (REFERENSI)'!$A:$Z,17,FALSE)</f>
        <v>#N/A</v>
      </c>
      <c r="V676" s="59" t="str">
        <f>VLOOKUP(G676,'MITRA (REFERENSI)'!$A:$Z,11,FALSE)</f>
        <v>#N/A</v>
      </c>
      <c r="W676" s="81"/>
      <c r="X676" s="63"/>
      <c r="Y676" s="63"/>
      <c r="Z676" s="62"/>
      <c r="AA676" s="63"/>
      <c r="AB676" s="62"/>
      <c r="AC676" s="62"/>
      <c r="AD676" s="62"/>
      <c r="AE676" s="62"/>
      <c r="AF676" s="62"/>
      <c r="AG676" s="72"/>
      <c r="AH676" s="72"/>
      <c r="AI676" s="72"/>
      <c r="AJ676" s="72"/>
      <c r="AK676" s="59" t="str">
        <f>VLOOKUP(G676,'MITRA (REFERENSI)'!$A:$Z,5,FALSE)</f>
        <v>#N/A</v>
      </c>
      <c r="AL676" s="59" t="str">
        <f>VLOOKUP(G676,'MITRA (REFERENSI)'!$A:$Z,13,FALSE)</f>
        <v>#N/A</v>
      </c>
      <c r="AM676" s="59" t="str">
        <f>VLOOKUP(G676,'MITRA (REFERENSI)'!$A:$Z,14,FALSE)</f>
        <v>#N/A</v>
      </c>
    </row>
    <row r="677" ht="15.75" customHeight="1">
      <c r="A677" s="53" t="s">
        <v>5739</v>
      </c>
      <c r="B677" s="78"/>
      <c r="C677" s="79"/>
      <c r="D677" s="82"/>
      <c r="E677" s="82"/>
      <c r="F677" s="56" t="str">
        <f t="shared" si="2"/>
        <v>PETUGAS.0676/SPK/SE/PML/3172/2026</v>
      </c>
      <c r="G677" s="80"/>
      <c r="H677" s="56" t="str">
        <f>VLOOKUP(G677,'MITRA (REFERENSI)'!$A:$Z,16,FALSE)</f>
        <v>#N/A</v>
      </c>
      <c r="I677" s="56" t="str">
        <f>VLOOKUP(G677,'MITRA (REFERENSI)'!$A:$Z,25,FALSE)</f>
        <v>#N/A</v>
      </c>
      <c r="J677" s="55" t="str">
        <f>VLOOKUP(G677,'MITRA (REFERENSI)'!$A:$Z,26,FALSE)</f>
        <v>#N/A</v>
      </c>
      <c r="K677" s="55" t="str">
        <f>VLOOKUP(G677,'MITRA (REFERENSI)'!$A:$Z,15,FALSE)</f>
        <v>#N/A</v>
      </c>
      <c r="L677" s="55" t="str">
        <f>VLOOKUP(G677,'MITRA (REFERENSI)'!$A:$Z,15,FALSE)</f>
        <v>#N/A</v>
      </c>
      <c r="M677" s="55" t="str">
        <f>IF(B677=1,'KELAS (REFERENSI)'!M677,IF(B677=2,'KELAS (REFERENSI)'!M692,IF(B677=3,'KELAS (REFERENSI)'!M707,IF(B677=4,'KELAS (REFERENSI)'!M722,""))))</f>
        <v/>
      </c>
      <c r="N677" s="55" t="str">
        <f>IF(B677=1,'KELAS (REFERENSI)'!N677,IF(B677=2,'KELAS (REFERENSI)'!N692,IF(B677=3,'KELAS (REFERENSI)'!N707,IF(B677=4,'KELAS (REFERENSI)'!N722,""))))</f>
        <v/>
      </c>
      <c r="O677" s="55" t="str">
        <f>IF(B677=1,'KELAS (REFERENSI)'!O677,IF(B677=2,'KELAS (REFERENSI)'!O692,IF(B677=3,'KELAS (REFERENSI)'!O707,IF(B677=4,'KELAS (REFERENSI)'!O722,""))))</f>
        <v/>
      </c>
      <c r="P677" s="55" t="str">
        <f>IF(B677=1,'KELAS (REFERENSI)'!P677,IF(B677=2,'KELAS (REFERENSI)'!P692,IF(B677=3,'KELAS (REFERENSI)'!P707,IF(B677=4,'KELAS (REFERENSI)'!P722,""))))</f>
        <v/>
      </c>
      <c r="Q677" s="55" t="str">
        <f t="shared" si="4"/>
        <v>BPS Kota Jakarta Timur</v>
      </c>
      <c r="R677" s="55" t="str">
        <f t="shared" si="56"/>
        <v/>
      </c>
      <c r="S677" s="55" t="str">
        <f t="shared" ref="S677:T677" si="685">S676</f>
        <v>15 Juni sampai dengan 31 Agustus 2026</v>
      </c>
      <c r="T677" s="55" t="str">
        <f t="shared" si="685"/>
        <v>31 Agustus 2026</v>
      </c>
      <c r="U677" s="59" t="str">
        <f>VLOOKUP(G677,'MITRA (REFERENSI)'!$A:$Z,17,FALSE)</f>
        <v>#N/A</v>
      </c>
      <c r="V677" s="59" t="str">
        <f>VLOOKUP(G677,'MITRA (REFERENSI)'!$A:$Z,11,FALSE)</f>
        <v>#N/A</v>
      </c>
      <c r="W677" s="81"/>
      <c r="X677" s="63"/>
      <c r="Y677" s="63"/>
      <c r="Z677" s="62"/>
      <c r="AA677" s="63"/>
      <c r="AB677" s="62"/>
      <c r="AC677" s="62"/>
      <c r="AD677" s="62"/>
      <c r="AE677" s="62"/>
      <c r="AF677" s="62"/>
      <c r="AG677" s="72"/>
      <c r="AH677" s="72"/>
      <c r="AI677" s="72"/>
      <c r="AJ677" s="72"/>
      <c r="AK677" s="59" t="str">
        <f>VLOOKUP(G677,'MITRA (REFERENSI)'!$A:$Z,5,FALSE)</f>
        <v>#N/A</v>
      </c>
      <c r="AL677" s="59" t="str">
        <f>VLOOKUP(G677,'MITRA (REFERENSI)'!$A:$Z,13,FALSE)</f>
        <v>#N/A</v>
      </c>
      <c r="AM677" s="59" t="str">
        <f>VLOOKUP(G677,'MITRA (REFERENSI)'!$A:$Z,14,FALSE)</f>
        <v>#N/A</v>
      </c>
    </row>
    <row r="678" ht="15.75" customHeight="1">
      <c r="A678" s="53" t="s">
        <v>5740</v>
      </c>
      <c r="B678" s="78"/>
      <c r="C678" s="79"/>
      <c r="D678" s="82"/>
      <c r="E678" s="82"/>
      <c r="F678" s="56" t="str">
        <f t="shared" si="2"/>
        <v>PETUGAS.0677/SPK/SE/PML/3172/2026</v>
      </c>
      <c r="G678" s="80"/>
      <c r="H678" s="56" t="str">
        <f>VLOOKUP(G678,'MITRA (REFERENSI)'!$A:$Z,16,FALSE)</f>
        <v>#N/A</v>
      </c>
      <c r="I678" s="56" t="str">
        <f>VLOOKUP(G678,'MITRA (REFERENSI)'!$A:$Z,25,FALSE)</f>
        <v>#N/A</v>
      </c>
      <c r="J678" s="55" t="str">
        <f>VLOOKUP(G678,'MITRA (REFERENSI)'!$A:$Z,26,FALSE)</f>
        <v>#N/A</v>
      </c>
      <c r="K678" s="55" t="str">
        <f>VLOOKUP(G678,'MITRA (REFERENSI)'!$A:$Z,15,FALSE)</f>
        <v>#N/A</v>
      </c>
      <c r="L678" s="55" t="str">
        <f>VLOOKUP(G678,'MITRA (REFERENSI)'!$A:$Z,15,FALSE)</f>
        <v>#N/A</v>
      </c>
      <c r="M678" s="55" t="str">
        <f>IF(B678=1,'KELAS (REFERENSI)'!M678,IF(B678=2,'KELAS (REFERENSI)'!M693,IF(B678=3,'KELAS (REFERENSI)'!M708,IF(B678=4,'KELAS (REFERENSI)'!M723,""))))</f>
        <v/>
      </c>
      <c r="N678" s="55" t="str">
        <f>IF(B678=1,'KELAS (REFERENSI)'!N678,IF(B678=2,'KELAS (REFERENSI)'!N693,IF(B678=3,'KELAS (REFERENSI)'!N708,IF(B678=4,'KELAS (REFERENSI)'!N723,""))))</f>
        <v/>
      </c>
      <c r="O678" s="55" t="str">
        <f>IF(B678=1,'KELAS (REFERENSI)'!O678,IF(B678=2,'KELAS (REFERENSI)'!O693,IF(B678=3,'KELAS (REFERENSI)'!O708,IF(B678=4,'KELAS (REFERENSI)'!O723,""))))</f>
        <v/>
      </c>
      <c r="P678" s="55" t="str">
        <f>IF(B678=1,'KELAS (REFERENSI)'!P678,IF(B678=2,'KELAS (REFERENSI)'!P693,IF(B678=3,'KELAS (REFERENSI)'!P708,IF(B678=4,'KELAS (REFERENSI)'!P723,""))))</f>
        <v/>
      </c>
      <c r="Q678" s="55" t="str">
        <f t="shared" si="4"/>
        <v>BPS Kota Jakarta Timur</v>
      </c>
      <c r="R678" s="55" t="str">
        <f t="shared" si="56"/>
        <v/>
      </c>
      <c r="S678" s="55" t="str">
        <f t="shared" ref="S678:T678" si="686">S677</f>
        <v>15 Juni sampai dengan 31 Agustus 2026</v>
      </c>
      <c r="T678" s="55" t="str">
        <f t="shared" si="686"/>
        <v>31 Agustus 2026</v>
      </c>
      <c r="U678" s="59" t="str">
        <f>VLOOKUP(G678,'MITRA (REFERENSI)'!$A:$Z,17,FALSE)</f>
        <v>#N/A</v>
      </c>
      <c r="V678" s="59" t="str">
        <f>VLOOKUP(G678,'MITRA (REFERENSI)'!$A:$Z,11,FALSE)</f>
        <v>#N/A</v>
      </c>
      <c r="W678" s="81"/>
      <c r="X678" s="63"/>
      <c r="Y678" s="63"/>
      <c r="Z678" s="62"/>
      <c r="AA678" s="63"/>
      <c r="AB678" s="62"/>
      <c r="AC678" s="62"/>
      <c r="AD678" s="62"/>
      <c r="AE678" s="62"/>
      <c r="AF678" s="62"/>
      <c r="AG678" s="72"/>
      <c r="AH678" s="72"/>
      <c r="AI678" s="72"/>
      <c r="AJ678" s="72"/>
      <c r="AK678" s="59" t="str">
        <f>VLOOKUP(G678,'MITRA (REFERENSI)'!$A:$Z,5,FALSE)</f>
        <v>#N/A</v>
      </c>
      <c r="AL678" s="59" t="str">
        <f>VLOOKUP(G678,'MITRA (REFERENSI)'!$A:$Z,13,FALSE)</f>
        <v>#N/A</v>
      </c>
      <c r="AM678" s="59" t="str">
        <f>VLOOKUP(G678,'MITRA (REFERENSI)'!$A:$Z,14,FALSE)</f>
        <v>#N/A</v>
      </c>
    </row>
    <row r="679" ht="15.75" customHeight="1">
      <c r="A679" s="53" t="s">
        <v>5741</v>
      </c>
      <c r="B679" s="78"/>
      <c r="C679" s="79"/>
      <c r="D679" s="82"/>
      <c r="E679" s="82"/>
      <c r="F679" s="56" t="str">
        <f t="shared" si="2"/>
        <v>PETUGAS.0678/SPK/SE/PML/3172/2026</v>
      </c>
      <c r="G679" s="80"/>
      <c r="H679" s="56" t="str">
        <f>VLOOKUP(G679,'MITRA (REFERENSI)'!$A:$Z,16,FALSE)</f>
        <v>#N/A</v>
      </c>
      <c r="I679" s="56" t="str">
        <f>VLOOKUP(G679,'MITRA (REFERENSI)'!$A:$Z,25,FALSE)</f>
        <v>#N/A</v>
      </c>
      <c r="J679" s="55" t="str">
        <f>VLOOKUP(G679,'MITRA (REFERENSI)'!$A:$Z,26,FALSE)</f>
        <v>#N/A</v>
      </c>
      <c r="K679" s="55" t="str">
        <f>VLOOKUP(G679,'MITRA (REFERENSI)'!$A:$Z,15,FALSE)</f>
        <v>#N/A</v>
      </c>
      <c r="L679" s="55" t="str">
        <f>VLOOKUP(G679,'MITRA (REFERENSI)'!$A:$Z,15,FALSE)</f>
        <v>#N/A</v>
      </c>
      <c r="M679" s="55" t="str">
        <f>IF(B679=1,'KELAS (REFERENSI)'!M679,IF(B679=2,'KELAS (REFERENSI)'!M694,IF(B679=3,'KELAS (REFERENSI)'!M709,IF(B679=4,'KELAS (REFERENSI)'!M724,""))))</f>
        <v/>
      </c>
      <c r="N679" s="55" t="str">
        <f>IF(B679=1,'KELAS (REFERENSI)'!N679,IF(B679=2,'KELAS (REFERENSI)'!N694,IF(B679=3,'KELAS (REFERENSI)'!N709,IF(B679=4,'KELAS (REFERENSI)'!N724,""))))</f>
        <v/>
      </c>
      <c r="O679" s="55" t="str">
        <f>IF(B679=1,'KELAS (REFERENSI)'!O679,IF(B679=2,'KELAS (REFERENSI)'!O694,IF(B679=3,'KELAS (REFERENSI)'!O709,IF(B679=4,'KELAS (REFERENSI)'!O724,""))))</f>
        <v/>
      </c>
      <c r="P679" s="55" t="str">
        <f>IF(B679=1,'KELAS (REFERENSI)'!P679,IF(B679=2,'KELAS (REFERENSI)'!P694,IF(B679=3,'KELAS (REFERENSI)'!P709,IF(B679=4,'KELAS (REFERENSI)'!P724,""))))</f>
        <v/>
      </c>
      <c r="Q679" s="55" t="str">
        <f t="shared" si="4"/>
        <v>BPS Kota Jakarta Timur</v>
      </c>
      <c r="R679" s="55" t="str">
        <f t="shared" si="56"/>
        <v/>
      </c>
      <c r="S679" s="55" t="str">
        <f t="shared" ref="S679:T679" si="687">S678</f>
        <v>15 Juni sampai dengan 31 Agustus 2026</v>
      </c>
      <c r="T679" s="55" t="str">
        <f t="shared" si="687"/>
        <v>31 Agustus 2026</v>
      </c>
      <c r="U679" s="59" t="str">
        <f>VLOOKUP(G679,'MITRA (REFERENSI)'!$A:$Z,17,FALSE)</f>
        <v>#N/A</v>
      </c>
      <c r="V679" s="59" t="str">
        <f>VLOOKUP(G679,'MITRA (REFERENSI)'!$A:$Z,11,FALSE)</f>
        <v>#N/A</v>
      </c>
      <c r="W679" s="81"/>
      <c r="X679" s="63"/>
      <c r="Y679" s="63"/>
      <c r="Z679" s="62"/>
      <c r="AA679" s="63"/>
      <c r="AB679" s="62"/>
      <c r="AC679" s="62"/>
      <c r="AD679" s="62"/>
      <c r="AE679" s="62"/>
      <c r="AF679" s="62"/>
      <c r="AG679" s="72"/>
      <c r="AH679" s="72"/>
      <c r="AI679" s="72"/>
      <c r="AJ679" s="72"/>
      <c r="AK679" s="59" t="str">
        <f>VLOOKUP(G679,'MITRA (REFERENSI)'!$A:$Z,5,FALSE)</f>
        <v>#N/A</v>
      </c>
      <c r="AL679" s="59" t="str">
        <f>VLOOKUP(G679,'MITRA (REFERENSI)'!$A:$Z,13,FALSE)</f>
        <v>#N/A</v>
      </c>
      <c r="AM679" s="59" t="str">
        <f>VLOOKUP(G679,'MITRA (REFERENSI)'!$A:$Z,14,FALSE)</f>
        <v>#N/A</v>
      </c>
    </row>
    <row r="680" ht="15.75" customHeight="1">
      <c r="A680" s="53" t="s">
        <v>5742</v>
      </c>
      <c r="B680" s="78"/>
      <c r="C680" s="79"/>
      <c r="D680" s="82"/>
      <c r="E680" s="82"/>
      <c r="F680" s="56" t="str">
        <f t="shared" si="2"/>
        <v>PETUGAS.0679/SPK/SE/PML/3172/2026</v>
      </c>
      <c r="G680" s="80"/>
      <c r="H680" s="56" t="str">
        <f>VLOOKUP(G680,'MITRA (REFERENSI)'!$A:$Z,16,FALSE)</f>
        <v>#N/A</v>
      </c>
      <c r="I680" s="56" t="str">
        <f>VLOOKUP(G680,'MITRA (REFERENSI)'!$A:$Z,25,FALSE)</f>
        <v>#N/A</v>
      </c>
      <c r="J680" s="55" t="str">
        <f>VLOOKUP(G680,'MITRA (REFERENSI)'!$A:$Z,26,FALSE)</f>
        <v>#N/A</v>
      </c>
      <c r="K680" s="55" t="str">
        <f>VLOOKUP(G680,'MITRA (REFERENSI)'!$A:$Z,15,FALSE)</f>
        <v>#N/A</v>
      </c>
      <c r="L680" s="55" t="str">
        <f>VLOOKUP(G680,'MITRA (REFERENSI)'!$A:$Z,15,FALSE)</f>
        <v>#N/A</v>
      </c>
      <c r="M680" s="55" t="str">
        <f>IF(B680=1,'KELAS (REFERENSI)'!M680,IF(B680=2,'KELAS (REFERENSI)'!M695,IF(B680=3,'KELAS (REFERENSI)'!M710,IF(B680=4,'KELAS (REFERENSI)'!M725,""))))</f>
        <v/>
      </c>
      <c r="N680" s="55" t="str">
        <f>IF(B680=1,'KELAS (REFERENSI)'!N680,IF(B680=2,'KELAS (REFERENSI)'!N695,IF(B680=3,'KELAS (REFERENSI)'!N710,IF(B680=4,'KELAS (REFERENSI)'!N725,""))))</f>
        <v/>
      </c>
      <c r="O680" s="55" t="str">
        <f>IF(B680=1,'KELAS (REFERENSI)'!O680,IF(B680=2,'KELAS (REFERENSI)'!O695,IF(B680=3,'KELAS (REFERENSI)'!O710,IF(B680=4,'KELAS (REFERENSI)'!O725,""))))</f>
        <v/>
      </c>
      <c r="P680" s="55" t="str">
        <f>IF(B680=1,'KELAS (REFERENSI)'!P680,IF(B680=2,'KELAS (REFERENSI)'!P695,IF(B680=3,'KELAS (REFERENSI)'!P710,IF(B680=4,'KELAS (REFERENSI)'!P725,""))))</f>
        <v/>
      </c>
      <c r="Q680" s="55" t="str">
        <f t="shared" si="4"/>
        <v>BPS Kota Jakarta Timur</v>
      </c>
      <c r="R680" s="55" t="str">
        <f t="shared" si="56"/>
        <v/>
      </c>
      <c r="S680" s="55" t="str">
        <f t="shared" ref="S680:T680" si="688">S679</f>
        <v>15 Juni sampai dengan 31 Agustus 2026</v>
      </c>
      <c r="T680" s="55" t="str">
        <f t="shared" si="688"/>
        <v>31 Agustus 2026</v>
      </c>
      <c r="U680" s="59" t="str">
        <f>VLOOKUP(G680,'MITRA (REFERENSI)'!$A:$Z,17,FALSE)</f>
        <v>#N/A</v>
      </c>
      <c r="V680" s="59" t="str">
        <f>VLOOKUP(G680,'MITRA (REFERENSI)'!$A:$Z,11,FALSE)</f>
        <v>#N/A</v>
      </c>
      <c r="W680" s="81"/>
      <c r="X680" s="63"/>
      <c r="Y680" s="63"/>
      <c r="Z680" s="62"/>
      <c r="AA680" s="63"/>
      <c r="AB680" s="62"/>
      <c r="AC680" s="62"/>
      <c r="AD680" s="62"/>
      <c r="AE680" s="62"/>
      <c r="AF680" s="62"/>
      <c r="AG680" s="72"/>
      <c r="AH680" s="72"/>
      <c r="AI680" s="72"/>
      <c r="AJ680" s="72"/>
      <c r="AK680" s="59" t="str">
        <f>VLOOKUP(G680,'MITRA (REFERENSI)'!$A:$Z,5,FALSE)</f>
        <v>#N/A</v>
      </c>
      <c r="AL680" s="59" t="str">
        <f>VLOOKUP(G680,'MITRA (REFERENSI)'!$A:$Z,13,FALSE)</f>
        <v>#N/A</v>
      </c>
      <c r="AM680" s="59" t="str">
        <f>VLOOKUP(G680,'MITRA (REFERENSI)'!$A:$Z,14,FALSE)</f>
        <v>#N/A</v>
      </c>
    </row>
    <row r="681" ht="15.75" customHeight="1">
      <c r="A681" s="53" t="s">
        <v>5743</v>
      </c>
      <c r="B681" s="78"/>
      <c r="C681" s="79"/>
      <c r="D681" s="82"/>
      <c r="E681" s="82"/>
      <c r="F681" s="56" t="str">
        <f t="shared" si="2"/>
        <v>PETUGAS.0680/SPK/SE/PML/3172/2026</v>
      </c>
      <c r="G681" s="80"/>
      <c r="H681" s="56" t="str">
        <f>VLOOKUP(G681,'MITRA (REFERENSI)'!$A:$Z,16,FALSE)</f>
        <v>#N/A</v>
      </c>
      <c r="I681" s="56" t="str">
        <f>VLOOKUP(G681,'MITRA (REFERENSI)'!$A:$Z,25,FALSE)</f>
        <v>#N/A</v>
      </c>
      <c r="J681" s="55" t="str">
        <f>VLOOKUP(G681,'MITRA (REFERENSI)'!$A:$Z,26,FALSE)</f>
        <v>#N/A</v>
      </c>
      <c r="K681" s="55" t="str">
        <f>VLOOKUP(G681,'MITRA (REFERENSI)'!$A:$Z,15,FALSE)</f>
        <v>#N/A</v>
      </c>
      <c r="L681" s="55" t="str">
        <f>VLOOKUP(G681,'MITRA (REFERENSI)'!$A:$Z,15,FALSE)</f>
        <v>#N/A</v>
      </c>
      <c r="M681" s="55" t="str">
        <f>IF(B681=1,'KELAS (REFERENSI)'!M681,IF(B681=2,'KELAS (REFERENSI)'!M696,IF(B681=3,'KELAS (REFERENSI)'!M711,IF(B681=4,'KELAS (REFERENSI)'!M726,""))))</f>
        <v/>
      </c>
      <c r="N681" s="55" t="str">
        <f>IF(B681=1,'KELAS (REFERENSI)'!N681,IF(B681=2,'KELAS (REFERENSI)'!N696,IF(B681=3,'KELAS (REFERENSI)'!N711,IF(B681=4,'KELAS (REFERENSI)'!N726,""))))</f>
        <v/>
      </c>
      <c r="O681" s="55" t="str">
        <f>IF(B681=1,'KELAS (REFERENSI)'!O681,IF(B681=2,'KELAS (REFERENSI)'!O696,IF(B681=3,'KELAS (REFERENSI)'!O711,IF(B681=4,'KELAS (REFERENSI)'!O726,""))))</f>
        <v/>
      </c>
      <c r="P681" s="55" t="str">
        <f>IF(B681=1,'KELAS (REFERENSI)'!P681,IF(B681=2,'KELAS (REFERENSI)'!P696,IF(B681=3,'KELAS (REFERENSI)'!P711,IF(B681=4,'KELAS (REFERENSI)'!P726,""))))</f>
        <v/>
      </c>
      <c r="Q681" s="55" t="str">
        <f t="shared" si="4"/>
        <v>BPS Kota Jakarta Timur</v>
      </c>
      <c r="R681" s="55" t="str">
        <f t="shared" si="56"/>
        <v/>
      </c>
      <c r="S681" s="55" t="str">
        <f t="shared" ref="S681:T681" si="689">S680</f>
        <v>15 Juni sampai dengan 31 Agustus 2026</v>
      </c>
      <c r="T681" s="55" t="str">
        <f t="shared" si="689"/>
        <v>31 Agustus 2026</v>
      </c>
      <c r="U681" s="59" t="str">
        <f>VLOOKUP(G681,'MITRA (REFERENSI)'!$A:$Z,17,FALSE)</f>
        <v>#N/A</v>
      </c>
      <c r="V681" s="59" t="str">
        <f>VLOOKUP(G681,'MITRA (REFERENSI)'!$A:$Z,11,FALSE)</f>
        <v>#N/A</v>
      </c>
      <c r="W681" s="81"/>
      <c r="X681" s="63"/>
      <c r="Y681" s="63"/>
      <c r="Z681" s="62"/>
      <c r="AA681" s="63"/>
      <c r="AB681" s="62"/>
      <c r="AC681" s="62"/>
      <c r="AD681" s="62"/>
      <c r="AE681" s="62"/>
      <c r="AF681" s="62"/>
      <c r="AG681" s="72"/>
      <c r="AH681" s="72"/>
      <c r="AI681" s="72"/>
      <c r="AJ681" s="72"/>
      <c r="AK681" s="59" t="str">
        <f>VLOOKUP(G681,'MITRA (REFERENSI)'!$A:$Z,5,FALSE)</f>
        <v>#N/A</v>
      </c>
      <c r="AL681" s="59" t="str">
        <f>VLOOKUP(G681,'MITRA (REFERENSI)'!$A:$Z,13,FALSE)</f>
        <v>#N/A</v>
      </c>
      <c r="AM681" s="59" t="str">
        <f>VLOOKUP(G681,'MITRA (REFERENSI)'!$A:$Z,14,FALSE)</f>
        <v>#N/A</v>
      </c>
    </row>
    <row r="682" ht="15.75" customHeight="1">
      <c r="A682" s="53" t="s">
        <v>5744</v>
      </c>
      <c r="B682" s="78"/>
      <c r="C682" s="79"/>
      <c r="D682" s="82"/>
      <c r="E682" s="82"/>
      <c r="F682" s="56" t="str">
        <f t="shared" si="2"/>
        <v>PETUGAS.0681/SPK/SE/PML/3172/2026</v>
      </c>
      <c r="G682" s="80"/>
      <c r="H682" s="56" t="str">
        <f>VLOOKUP(G682,'MITRA (REFERENSI)'!$A:$Z,16,FALSE)</f>
        <v>#N/A</v>
      </c>
      <c r="I682" s="56" t="str">
        <f>VLOOKUP(G682,'MITRA (REFERENSI)'!$A:$Z,25,FALSE)</f>
        <v>#N/A</v>
      </c>
      <c r="J682" s="55" t="str">
        <f>VLOOKUP(G682,'MITRA (REFERENSI)'!$A:$Z,26,FALSE)</f>
        <v>#N/A</v>
      </c>
      <c r="K682" s="55" t="str">
        <f>VLOOKUP(G682,'MITRA (REFERENSI)'!$A:$Z,15,FALSE)</f>
        <v>#N/A</v>
      </c>
      <c r="L682" s="55" t="str">
        <f>VLOOKUP(G682,'MITRA (REFERENSI)'!$A:$Z,15,FALSE)</f>
        <v>#N/A</v>
      </c>
      <c r="M682" s="55" t="str">
        <f>IF(B682=1,'KELAS (REFERENSI)'!M682,IF(B682=2,'KELAS (REFERENSI)'!M697,IF(B682=3,'KELAS (REFERENSI)'!M712,IF(B682=4,'KELAS (REFERENSI)'!M727,""))))</f>
        <v/>
      </c>
      <c r="N682" s="55" t="str">
        <f>IF(B682=1,'KELAS (REFERENSI)'!N682,IF(B682=2,'KELAS (REFERENSI)'!N697,IF(B682=3,'KELAS (REFERENSI)'!N712,IF(B682=4,'KELAS (REFERENSI)'!N727,""))))</f>
        <v/>
      </c>
      <c r="O682" s="55" t="str">
        <f>IF(B682=1,'KELAS (REFERENSI)'!O682,IF(B682=2,'KELAS (REFERENSI)'!O697,IF(B682=3,'KELAS (REFERENSI)'!O712,IF(B682=4,'KELAS (REFERENSI)'!O727,""))))</f>
        <v/>
      </c>
      <c r="P682" s="55" t="str">
        <f>IF(B682=1,'KELAS (REFERENSI)'!P682,IF(B682=2,'KELAS (REFERENSI)'!P697,IF(B682=3,'KELAS (REFERENSI)'!P712,IF(B682=4,'KELAS (REFERENSI)'!P727,""))))</f>
        <v/>
      </c>
      <c r="Q682" s="55" t="str">
        <f t="shared" si="4"/>
        <v>BPS Kota Jakarta Timur</v>
      </c>
      <c r="R682" s="55" t="str">
        <f t="shared" si="56"/>
        <v/>
      </c>
      <c r="S682" s="55" t="str">
        <f t="shared" ref="S682:T682" si="690">S681</f>
        <v>15 Juni sampai dengan 31 Agustus 2026</v>
      </c>
      <c r="T682" s="55" t="str">
        <f t="shared" si="690"/>
        <v>31 Agustus 2026</v>
      </c>
      <c r="U682" s="59" t="str">
        <f>VLOOKUP(G682,'MITRA (REFERENSI)'!$A:$Z,17,FALSE)</f>
        <v>#N/A</v>
      </c>
      <c r="V682" s="59" t="str">
        <f>VLOOKUP(G682,'MITRA (REFERENSI)'!$A:$Z,11,FALSE)</f>
        <v>#N/A</v>
      </c>
      <c r="W682" s="81"/>
      <c r="X682" s="63"/>
      <c r="Y682" s="63"/>
      <c r="Z682" s="62"/>
      <c r="AA682" s="63"/>
      <c r="AB682" s="62"/>
      <c r="AC682" s="62"/>
      <c r="AD682" s="62"/>
      <c r="AE682" s="62"/>
      <c r="AF682" s="62"/>
      <c r="AG682" s="72"/>
      <c r="AH682" s="72"/>
      <c r="AI682" s="72"/>
      <c r="AJ682" s="72"/>
      <c r="AK682" s="59" t="str">
        <f>VLOOKUP(G682,'MITRA (REFERENSI)'!$A:$Z,5,FALSE)</f>
        <v>#N/A</v>
      </c>
      <c r="AL682" s="59" t="str">
        <f>VLOOKUP(G682,'MITRA (REFERENSI)'!$A:$Z,13,FALSE)</f>
        <v>#N/A</v>
      </c>
      <c r="AM682" s="59" t="str">
        <f>VLOOKUP(G682,'MITRA (REFERENSI)'!$A:$Z,14,FALSE)</f>
        <v>#N/A</v>
      </c>
    </row>
    <row r="683" ht="15.75" customHeight="1">
      <c r="A683" s="53" t="s">
        <v>5745</v>
      </c>
      <c r="B683" s="78"/>
      <c r="C683" s="79"/>
      <c r="D683" s="82"/>
      <c r="E683" s="82"/>
      <c r="F683" s="56" t="str">
        <f t="shared" si="2"/>
        <v>PETUGAS.0682/SPK/SE/PML/3172/2026</v>
      </c>
      <c r="G683" s="80"/>
      <c r="H683" s="56" t="str">
        <f>VLOOKUP(G683,'MITRA (REFERENSI)'!$A:$Z,16,FALSE)</f>
        <v>#N/A</v>
      </c>
      <c r="I683" s="56" t="str">
        <f>VLOOKUP(G683,'MITRA (REFERENSI)'!$A:$Z,25,FALSE)</f>
        <v>#N/A</v>
      </c>
      <c r="J683" s="55" t="str">
        <f>VLOOKUP(G683,'MITRA (REFERENSI)'!$A:$Z,26,FALSE)</f>
        <v>#N/A</v>
      </c>
      <c r="K683" s="55" t="str">
        <f>VLOOKUP(G683,'MITRA (REFERENSI)'!$A:$Z,15,FALSE)</f>
        <v>#N/A</v>
      </c>
      <c r="L683" s="55" t="str">
        <f>VLOOKUP(G683,'MITRA (REFERENSI)'!$A:$Z,15,FALSE)</f>
        <v>#N/A</v>
      </c>
      <c r="M683" s="55" t="str">
        <f>IF(B683=1,'KELAS (REFERENSI)'!M683,IF(B683=2,'KELAS (REFERENSI)'!M698,IF(B683=3,'KELAS (REFERENSI)'!M713,IF(B683=4,'KELAS (REFERENSI)'!M728,""))))</f>
        <v/>
      </c>
      <c r="N683" s="55" t="str">
        <f>IF(B683=1,'KELAS (REFERENSI)'!N683,IF(B683=2,'KELAS (REFERENSI)'!N698,IF(B683=3,'KELAS (REFERENSI)'!N713,IF(B683=4,'KELAS (REFERENSI)'!N728,""))))</f>
        <v/>
      </c>
      <c r="O683" s="55" t="str">
        <f>IF(B683=1,'KELAS (REFERENSI)'!O683,IF(B683=2,'KELAS (REFERENSI)'!O698,IF(B683=3,'KELAS (REFERENSI)'!O713,IF(B683=4,'KELAS (REFERENSI)'!O728,""))))</f>
        <v/>
      </c>
      <c r="P683" s="55" t="str">
        <f>IF(B683=1,'KELAS (REFERENSI)'!P683,IF(B683=2,'KELAS (REFERENSI)'!P698,IF(B683=3,'KELAS (REFERENSI)'!P713,IF(B683=4,'KELAS (REFERENSI)'!P728,""))))</f>
        <v/>
      </c>
      <c r="Q683" s="55" t="str">
        <f t="shared" si="4"/>
        <v>BPS Kota Jakarta Timur</v>
      </c>
      <c r="R683" s="55" t="str">
        <f t="shared" si="56"/>
        <v/>
      </c>
      <c r="S683" s="55" t="str">
        <f t="shared" ref="S683:T683" si="691">S682</f>
        <v>15 Juni sampai dengan 31 Agustus 2026</v>
      </c>
      <c r="T683" s="55" t="str">
        <f t="shared" si="691"/>
        <v>31 Agustus 2026</v>
      </c>
      <c r="U683" s="59" t="str">
        <f>VLOOKUP(G683,'MITRA (REFERENSI)'!$A:$Z,17,FALSE)</f>
        <v>#N/A</v>
      </c>
      <c r="V683" s="59" t="str">
        <f>VLOOKUP(G683,'MITRA (REFERENSI)'!$A:$Z,11,FALSE)</f>
        <v>#N/A</v>
      </c>
      <c r="W683" s="81"/>
      <c r="X683" s="63"/>
      <c r="Y683" s="63"/>
      <c r="Z683" s="62"/>
      <c r="AA683" s="63"/>
      <c r="AB683" s="62"/>
      <c r="AC683" s="62"/>
      <c r="AD683" s="62"/>
      <c r="AE683" s="62"/>
      <c r="AF683" s="62"/>
      <c r="AG683" s="72"/>
      <c r="AH683" s="72"/>
      <c r="AI683" s="72"/>
      <c r="AJ683" s="72"/>
      <c r="AK683" s="59" t="str">
        <f>VLOOKUP(G683,'MITRA (REFERENSI)'!$A:$Z,5,FALSE)</f>
        <v>#N/A</v>
      </c>
      <c r="AL683" s="59" t="str">
        <f>VLOOKUP(G683,'MITRA (REFERENSI)'!$A:$Z,13,FALSE)</f>
        <v>#N/A</v>
      </c>
      <c r="AM683" s="59" t="str">
        <f>VLOOKUP(G683,'MITRA (REFERENSI)'!$A:$Z,14,FALSE)</f>
        <v>#N/A</v>
      </c>
    </row>
    <row r="684" ht="15.75" customHeight="1">
      <c r="A684" s="53" t="s">
        <v>5746</v>
      </c>
      <c r="B684" s="78"/>
      <c r="C684" s="79"/>
      <c r="D684" s="82"/>
      <c r="E684" s="82"/>
      <c r="F684" s="56" t="str">
        <f t="shared" si="2"/>
        <v>PETUGAS.0683/SPK/SE/PML/3172/2026</v>
      </c>
      <c r="G684" s="80"/>
      <c r="H684" s="56" t="str">
        <f>VLOOKUP(G684,'MITRA (REFERENSI)'!$A:$Z,16,FALSE)</f>
        <v>#N/A</v>
      </c>
      <c r="I684" s="56" t="str">
        <f>VLOOKUP(G684,'MITRA (REFERENSI)'!$A:$Z,25,FALSE)</f>
        <v>#N/A</v>
      </c>
      <c r="J684" s="55" t="str">
        <f>VLOOKUP(G684,'MITRA (REFERENSI)'!$A:$Z,26,FALSE)</f>
        <v>#N/A</v>
      </c>
      <c r="K684" s="55" t="str">
        <f>VLOOKUP(G684,'MITRA (REFERENSI)'!$A:$Z,15,FALSE)</f>
        <v>#N/A</v>
      </c>
      <c r="L684" s="55" t="str">
        <f>VLOOKUP(G684,'MITRA (REFERENSI)'!$A:$Z,15,FALSE)</f>
        <v>#N/A</v>
      </c>
      <c r="M684" s="55" t="str">
        <f>IF(B684=1,'KELAS (REFERENSI)'!M684,IF(B684=2,'KELAS (REFERENSI)'!M699,IF(B684=3,'KELAS (REFERENSI)'!M714,IF(B684=4,'KELAS (REFERENSI)'!M729,""))))</f>
        <v/>
      </c>
      <c r="N684" s="55" t="str">
        <f>IF(B684=1,'KELAS (REFERENSI)'!N684,IF(B684=2,'KELAS (REFERENSI)'!N699,IF(B684=3,'KELAS (REFERENSI)'!N714,IF(B684=4,'KELAS (REFERENSI)'!N729,""))))</f>
        <v/>
      </c>
      <c r="O684" s="55" t="str">
        <f>IF(B684=1,'KELAS (REFERENSI)'!O684,IF(B684=2,'KELAS (REFERENSI)'!O699,IF(B684=3,'KELAS (REFERENSI)'!O714,IF(B684=4,'KELAS (REFERENSI)'!O729,""))))</f>
        <v/>
      </c>
      <c r="P684" s="55" t="str">
        <f>IF(B684=1,'KELAS (REFERENSI)'!P684,IF(B684=2,'KELAS (REFERENSI)'!P699,IF(B684=3,'KELAS (REFERENSI)'!P714,IF(B684=4,'KELAS (REFERENSI)'!P729,""))))</f>
        <v/>
      </c>
      <c r="Q684" s="55" t="str">
        <f t="shared" si="4"/>
        <v>BPS Kota Jakarta Timur</v>
      </c>
      <c r="R684" s="55" t="str">
        <f t="shared" si="56"/>
        <v/>
      </c>
      <c r="S684" s="55" t="str">
        <f t="shared" ref="S684:T684" si="692">S683</f>
        <v>15 Juni sampai dengan 31 Agustus 2026</v>
      </c>
      <c r="T684" s="55" t="str">
        <f t="shared" si="692"/>
        <v>31 Agustus 2026</v>
      </c>
      <c r="U684" s="59" t="str">
        <f>VLOOKUP(G684,'MITRA (REFERENSI)'!$A:$Z,17,FALSE)</f>
        <v>#N/A</v>
      </c>
      <c r="V684" s="59" t="str">
        <f>VLOOKUP(G684,'MITRA (REFERENSI)'!$A:$Z,11,FALSE)</f>
        <v>#N/A</v>
      </c>
      <c r="W684" s="81"/>
      <c r="X684" s="63"/>
      <c r="Y684" s="63"/>
      <c r="Z684" s="62"/>
      <c r="AA684" s="63"/>
      <c r="AB684" s="62"/>
      <c r="AC684" s="62"/>
      <c r="AD684" s="62"/>
      <c r="AE684" s="62"/>
      <c r="AF684" s="62"/>
      <c r="AG684" s="72"/>
      <c r="AH684" s="72"/>
      <c r="AI684" s="72"/>
      <c r="AJ684" s="72"/>
      <c r="AK684" s="59" t="str">
        <f>VLOOKUP(G684,'MITRA (REFERENSI)'!$A:$Z,5,FALSE)</f>
        <v>#N/A</v>
      </c>
      <c r="AL684" s="59" t="str">
        <f>VLOOKUP(G684,'MITRA (REFERENSI)'!$A:$Z,13,FALSE)</f>
        <v>#N/A</v>
      </c>
      <c r="AM684" s="59" t="str">
        <f>VLOOKUP(G684,'MITRA (REFERENSI)'!$A:$Z,14,FALSE)</f>
        <v>#N/A</v>
      </c>
    </row>
    <row r="685" ht="15.75" customHeight="1">
      <c r="A685" s="53" t="s">
        <v>5747</v>
      </c>
      <c r="B685" s="78"/>
      <c r="C685" s="79"/>
      <c r="D685" s="82"/>
      <c r="E685" s="82"/>
      <c r="F685" s="56" t="str">
        <f t="shared" si="2"/>
        <v>PETUGAS.0684/SPK/SE/PML/3172/2026</v>
      </c>
      <c r="G685" s="80"/>
      <c r="H685" s="56" t="str">
        <f>VLOOKUP(G685,'MITRA (REFERENSI)'!$A:$Z,16,FALSE)</f>
        <v>#N/A</v>
      </c>
      <c r="I685" s="56" t="str">
        <f>VLOOKUP(G685,'MITRA (REFERENSI)'!$A:$Z,25,FALSE)</f>
        <v>#N/A</v>
      </c>
      <c r="J685" s="55" t="str">
        <f>VLOOKUP(G685,'MITRA (REFERENSI)'!$A:$Z,26,FALSE)</f>
        <v>#N/A</v>
      </c>
      <c r="K685" s="55" t="str">
        <f>VLOOKUP(G685,'MITRA (REFERENSI)'!$A:$Z,15,FALSE)</f>
        <v>#N/A</v>
      </c>
      <c r="L685" s="55" t="str">
        <f>VLOOKUP(G685,'MITRA (REFERENSI)'!$A:$Z,15,FALSE)</f>
        <v>#N/A</v>
      </c>
      <c r="M685" s="55" t="str">
        <f>IF(B685=1,'KELAS (REFERENSI)'!M685,IF(B685=2,'KELAS (REFERENSI)'!M700,IF(B685=3,'KELAS (REFERENSI)'!M715,IF(B685=4,'KELAS (REFERENSI)'!M730,""))))</f>
        <v/>
      </c>
      <c r="N685" s="55" t="str">
        <f>IF(B685=1,'KELAS (REFERENSI)'!N685,IF(B685=2,'KELAS (REFERENSI)'!N700,IF(B685=3,'KELAS (REFERENSI)'!N715,IF(B685=4,'KELAS (REFERENSI)'!N730,""))))</f>
        <v/>
      </c>
      <c r="O685" s="55" t="str">
        <f>IF(B685=1,'KELAS (REFERENSI)'!O685,IF(B685=2,'KELAS (REFERENSI)'!O700,IF(B685=3,'KELAS (REFERENSI)'!O715,IF(B685=4,'KELAS (REFERENSI)'!O730,""))))</f>
        <v/>
      </c>
      <c r="P685" s="55" t="str">
        <f>IF(B685=1,'KELAS (REFERENSI)'!P685,IF(B685=2,'KELAS (REFERENSI)'!P700,IF(B685=3,'KELAS (REFERENSI)'!P715,IF(B685=4,'KELAS (REFERENSI)'!P730,""))))</f>
        <v/>
      </c>
      <c r="Q685" s="55" t="str">
        <f t="shared" si="4"/>
        <v>BPS Kota Jakarta Timur</v>
      </c>
      <c r="R685" s="55" t="str">
        <f t="shared" si="56"/>
        <v/>
      </c>
      <c r="S685" s="55" t="str">
        <f t="shared" ref="S685:T685" si="693">S684</f>
        <v>15 Juni sampai dengan 31 Agustus 2026</v>
      </c>
      <c r="T685" s="55" t="str">
        <f t="shared" si="693"/>
        <v>31 Agustus 2026</v>
      </c>
      <c r="U685" s="59" t="str">
        <f>VLOOKUP(G685,'MITRA (REFERENSI)'!$A:$Z,17,FALSE)</f>
        <v>#N/A</v>
      </c>
      <c r="V685" s="59" t="str">
        <f>VLOOKUP(G685,'MITRA (REFERENSI)'!$A:$Z,11,FALSE)</f>
        <v>#N/A</v>
      </c>
      <c r="W685" s="81"/>
      <c r="X685" s="63"/>
      <c r="Y685" s="63"/>
      <c r="Z685" s="62"/>
      <c r="AA685" s="63"/>
      <c r="AB685" s="62"/>
      <c r="AC685" s="62"/>
      <c r="AD685" s="62"/>
      <c r="AE685" s="62"/>
      <c r="AF685" s="62"/>
      <c r="AG685" s="72"/>
      <c r="AH685" s="72"/>
      <c r="AI685" s="72"/>
      <c r="AJ685" s="72"/>
      <c r="AK685" s="59" t="str">
        <f>VLOOKUP(G685,'MITRA (REFERENSI)'!$A:$Z,5,FALSE)</f>
        <v>#N/A</v>
      </c>
      <c r="AL685" s="59" t="str">
        <f>VLOOKUP(G685,'MITRA (REFERENSI)'!$A:$Z,13,FALSE)</f>
        <v>#N/A</v>
      </c>
      <c r="AM685" s="59" t="str">
        <f>VLOOKUP(G685,'MITRA (REFERENSI)'!$A:$Z,14,FALSE)</f>
        <v>#N/A</v>
      </c>
    </row>
    <row r="686" ht="15.75" customHeight="1">
      <c r="A686" s="53" t="s">
        <v>5748</v>
      </c>
      <c r="B686" s="78"/>
      <c r="C686" s="79"/>
      <c r="D686" s="82"/>
      <c r="E686" s="82"/>
      <c r="F686" s="56" t="str">
        <f t="shared" si="2"/>
        <v>PETUGAS.0685/SPK/SE/PML/3172/2026</v>
      </c>
      <c r="G686" s="80"/>
      <c r="H686" s="56" t="str">
        <f>VLOOKUP(G686,'MITRA (REFERENSI)'!$A:$Z,16,FALSE)</f>
        <v>#N/A</v>
      </c>
      <c r="I686" s="56" t="str">
        <f>VLOOKUP(G686,'MITRA (REFERENSI)'!$A:$Z,25,FALSE)</f>
        <v>#N/A</v>
      </c>
      <c r="J686" s="55" t="str">
        <f>VLOOKUP(G686,'MITRA (REFERENSI)'!$A:$Z,26,FALSE)</f>
        <v>#N/A</v>
      </c>
      <c r="K686" s="55" t="str">
        <f>VLOOKUP(G686,'MITRA (REFERENSI)'!$A:$Z,15,FALSE)</f>
        <v>#N/A</v>
      </c>
      <c r="L686" s="55" t="str">
        <f>VLOOKUP(G686,'MITRA (REFERENSI)'!$A:$Z,15,FALSE)</f>
        <v>#N/A</v>
      </c>
      <c r="M686" s="55" t="str">
        <f>IF(B686=1,'KELAS (REFERENSI)'!M686,IF(B686=2,'KELAS (REFERENSI)'!M701,IF(B686=3,'KELAS (REFERENSI)'!M716,IF(B686=4,'KELAS (REFERENSI)'!M731,""))))</f>
        <v/>
      </c>
      <c r="N686" s="55" t="str">
        <f>IF(B686=1,'KELAS (REFERENSI)'!N686,IF(B686=2,'KELAS (REFERENSI)'!N701,IF(B686=3,'KELAS (REFERENSI)'!N716,IF(B686=4,'KELAS (REFERENSI)'!N731,""))))</f>
        <v/>
      </c>
      <c r="O686" s="55" t="str">
        <f>IF(B686=1,'KELAS (REFERENSI)'!O686,IF(B686=2,'KELAS (REFERENSI)'!O701,IF(B686=3,'KELAS (REFERENSI)'!O716,IF(B686=4,'KELAS (REFERENSI)'!O731,""))))</f>
        <v/>
      </c>
      <c r="P686" s="55" t="str">
        <f>IF(B686=1,'KELAS (REFERENSI)'!P686,IF(B686=2,'KELAS (REFERENSI)'!P701,IF(B686=3,'KELAS (REFERENSI)'!P716,IF(B686=4,'KELAS (REFERENSI)'!P731,""))))</f>
        <v/>
      </c>
      <c r="Q686" s="55" t="str">
        <f t="shared" si="4"/>
        <v>BPS Kota Jakarta Timur</v>
      </c>
      <c r="R686" s="55" t="str">
        <f t="shared" si="56"/>
        <v/>
      </c>
      <c r="S686" s="55" t="str">
        <f t="shared" ref="S686:T686" si="694">S685</f>
        <v>15 Juni sampai dengan 31 Agustus 2026</v>
      </c>
      <c r="T686" s="55" t="str">
        <f t="shared" si="694"/>
        <v>31 Agustus 2026</v>
      </c>
      <c r="U686" s="59" t="str">
        <f>VLOOKUP(G686,'MITRA (REFERENSI)'!$A:$Z,17,FALSE)</f>
        <v>#N/A</v>
      </c>
      <c r="V686" s="59" t="str">
        <f>VLOOKUP(G686,'MITRA (REFERENSI)'!$A:$Z,11,FALSE)</f>
        <v>#N/A</v>
      </c>
      <c r="W686" s="81"/>
      <c r="X686" s="63"/>
      <c r="Y686" s="63"/>
      <c r="Z686" s="62"/>
      <c r="AA686" s="63"/>
      <c r="AB686" s="62"/>
      <c r="AC686" s="62"/>
      <c r="AD686" s="62"/>
      <c r="AE686" s="62"/>
      <c r="AF686" s="62"/>
      <c r="AG686" s="72"/>
      <c r="AH686" s="72"/>
      <c r="AI686" s="72"/>
      <c r="AJ686" s="72"/>
      <c r="AK686" s="59" t="str">
        <f>VLOOKUP(G686,'MITRA (REFERENSI)'!$A:$Z,5,FALSE)</f>
        <v>#N/A</v>
      </c>
      <c r="AL686" s="59" t="str">
        <f>VLOOKUP(G686,'MITRA (REFERENSI)'!$A:$Z,13,FALSE)</f>
        <v>#N/A</v>
      </c>
      <c r="AM686" s="59" t="str">
        <f>VLOOKUP(G686,'MITRA (REFERENSI)'!$A:$Z,14,FALSE)</f>
        <v>#N/A</v>
      </c>
    </row>
    <row r="687" ht="15.75" customHeight="1">
      <c r="A687" s="53" t="s">
        <v>5749</v>
      </c>
      <c r="B687" s="78"/>
      <c r="C687" s="79"/>
      <c r="D687" s="82"/>
      <c r="E687" s="82"/>
      <c r="F687" s="56" t="str">
        <f t="shared" si="2"/>
        <v>PETUGAS.0686/SPK/SE/PML/3172/2026</v>
      </c>
      <c r="G687" s="80"/>
      <c r="H687" s="56" t="str">
        <f>VLOOKUP(G687,'MITRA (REFERENSI)'!$A:$Z,16,FALSE)</f>
        <v>#N/A</v>
      </c>
      <c r="I687" s="56" t="str">
        <f>VLOOKUP(G687,'MITRA (REFERENSI)'!$A:$Z,25,FALSE)</f>
        <v>#N/A</v>
      </c>
      <c r="J687" s="55" t="str">
        <f>VLOOKUP(G687,'MITRA (REFERENSI)'!$A:$Z,26,FALSE)</f>
        <v>#N/A</v>
      </c>
      <c r="K687" s="55" t="str">
        <f>VLOOKUP(G687,'MITRA (REFERENSI)'!$A:$Z,15,FALSE)</f>
        <v>#N/A</v>
      </c>
      <c r="L687" s="55" t="str">
        <f>VLOOKUP(G687,'MITRA (REFERENSI)'!$A:$Z,15,FALSE)</f>
        <v>#N/A</v>
      </c>
      <c r="M687" s="55" t="str">
        <f>IF(B687=1,'KELAS (REFERENSI)'!M687,IF(B687=2,'KELAS (REFERENSI)'!M702,IF(B687=3,'KELAS (REFERENSI)'!M717,IF(B687=4,'KELAS (REFERENSI)'!M732,""))))</f>
        <v/>
      </c>
      <c r="N687" s="55" t="str">
        <f>IF(B687=1,'KELAS (REFERENSI)'!N687,IF(B687=2,'KELAS (REFERENSI)'!N702,IF(B687=3,'KELAS (REFERENSI)'!N717,IF(B687=4,'KELAS (REFERENSI)'!N732,""))))</f>
        <v/>
      </c>
      <c r="O687" s="55" t="str">
        <f>IF(B687=1,'KELAS (REFERENSI)'!O687,IF(B687=2,'KELAS (REFERENSI)'!O702,IF(B687=3,'KELAS (REFERENSI)'!O717,IF(B687=4,'KELAS (REFERENSI)'!O732,""))))</f>
        <v/>
      </c>
      <c r="P687" s="55" t="str">
        <f>IF(B687=1,'KELAS (REFERENSI)'!P687,IF(B687=2,'KELAS (REFERENSI)'!P702,IF(B687=3,'KELAS (REFERENSI)'!P717,IF(B687=4,'KELAS (REFERENSI)'!P732,""))))</f>
        <v/>
      </c>
      <c r="Q687" s="55" t="str">
        <f t="shared" si="4"/>
        <v>BPS Kota Jakarta Timur</v>
      </c>
      <c r="R687" s="55" t="str">
        <f t="shared" si="56"/>
        <v/>
      </c>
      <c r="S687" s="55" t="str">
        <f t="shared" ref="S687:T687" si="695">S686</f>
        <v>15 Juni sampai dengan 31 Agustus 2026</v>
      </c>
      <c r="T687" s="55" t="str">
        <f t="shared" si="695"/>
        <v>31 Agustus 2026</v>
      </c>
      <c r="U687" s="59" t="str">
        <f>VLOOKUP(G687,'MITRA (REFERENSI)'!$A:$Z,17,FALSE)</f>
        <v>#N/A</v>
      </c>
      <c r="V687" s="59" t="str">
        <f>VLOOKUP(G687,'MITRA (REFERENSI)'!$A:$Z,11,FALSE)</f>
        <v>#N/A</v>
      </c>
      <c r="W687" s="81"/>
      <c r="X687" s="63"/>
      <c r="Y687" s="63"/>
      <c r="Z687" s="62"/>
      <c r="AA687" s="63"/>
      <c r="AB687" s="62"/>
      <c r="AC687" s="62"/>
      <c r="AD687" s="62"/>
      <c r="AE687" s="62"/>
      <c r="AF687" s="62"/>
      <c r="AG687" s="72"/>
      <c r="AH687" s="72"/>
      <c r="AI687" s="72"/>
      <c r="AJ687" s="72"/>
      <c r="AK687" s="59" t="str">
        <f>VLOOKUP(G687,'MITRA (REFERENSI)'!$A:$Z,5,FALSE)</f>
        <v>#N/A</v>
      </c>
      <c r="AL687" s="59" t="str">
        <f>VLOOKUP(G687,'MITRA (REFERENSI)'!$A:$Z,13,FALSE)</f>
        <v>#N/A</v>
      </c>
      <c r="AM687" s="59" t="str">
        <f>VLOOKUP(G687,'MITRA (REFERENSI)'!$A:$Z,14,FALSE)</f>
        <v>#N/A</v>
      </c>
    </row>
    <row r="688" ht="15.75" customHeight="1">
      <c r="A688" s="53" t="s">
        <v>5750</v>
      </c>
      <c r="B688" s="78"/>
      <c r="C688" s="79"/>
      <c r="D688" s="82"/>
      <c r="E688" s="82"/>
      <c r="F688" s="56" t="str">
        <f t="shared" si="2"/>
        <v>PETUGAS.0687/SPK/SE/PML/3172/2026</v>
      </c>
      <c r="G688" s="80"/>
      <c r="H688" s="56" t="str">
        <f>VLOOKUP(G688,'MITRA (REFERENSI)'!$A:$Z,16,FALSE)</f>
        <v>#N/A</v>
      </c>
      <c r="I688" s="56" t="str">
        <f>VLOOKUP(G688,'MITRA (REFERENSI)'!$A:$Z,25,FALSE)</f>
        <v>#N/A</v>
      </c>
      <c r="J688" s="55" t="str">
        <f>VLOOKUP(G688,'MITRA (REFERENSI)'!$A:$Z,26,FALSE)</f>
        <v>#N/A</v>
      </c>
      <c r="K688" s="55" t="str">
        <f>VLOOKUP(G688,'MITRA (REFERENSI)'!$A:$Z,15,FALSE)</f>
        <v>#N/A</v>
      </c>
      <c r="L688" s="55" t="str">
        <f>VLOOKUP(G688,'MITRA (REFERENSI)'!$A:$Z,15,FALSE)</f>
        <v>#N/A</v>
      </c>
      <c r="M688" s="55" t="str">
        <f>IF(B688=1,'KELAS (REFERENSI)'!M688,IF(B688=2,'KELAS (REFERENSI)'!M703,IF(B688=3,'KELAS (REFERENSI)'!M718,IF(B688=4,'KELAS (REFERENSI)'!M733,""))))</f>
        <v/>
      </c>
      <c r="N688" s="55" t="str">
        <f>IF(B688=1,'KELAS (REFERENSI)'!N688,IF(B688=2,'KELAS (REFERENSI)'!N703,IF(B688=3,'KELAS (REFERENSI)'!N718,IF(B688=4,'KELAS (REFERENSI)'!N733,""))))</f>
        <v/>
      </c>
      <c r="O688" s="55" t="str">
        <f>IF(B688=1,'KELAS (REFERENSI)'!O688,IF(B688=2,'KELAS (REFERENSI)'!O703,IF(B688=3,'KELAS (REFERENSI)'!O718,IF(B688=4,'KELAS (REFERENSI)'!O733,""))))</f>
        <v/>
      </c>
      <c r="P688" s="55" t="str">
        <f>IF(B688=1,'KELAS (REFERENSI)'!P688,IF(B688=2,'KELAS (REFERENSI)'!P703,IF(B688=3,'KELAS (REFERENSI)'!P718,IF(B688=4,'KELAS (REFERENSI)'!P733,""))))</f>
        <v/>
      </c>
      <c r="Q688" s="55" t="str">
        <f t="shared" si="4"/>
        <v>BPS Kota Jakarta Timur</v>
      </c>
      <c r="R688" s="55" t="str">
        <f t="shared" si="56"/>
        <v/>
      </c>
      <c r="S688" s="55" t="str">
        <f t="shared" ref="S688:T688" si="696">S687</f>
        <v>15 Juni sampai dengan 31 Agustus 2026</v>
      </c>
      <c r="T688" s="55" t="str">
        <f t="shared" si="696"/>
        <v>31 Agustus 2026</v>
      </c>
      <c r="U688" s="59" t="str">
        <f>VLOOKUP(G688,'MITRA (REFERENSI)'!$A:$Z,17,FALSE)</f>
        <v>#N/A</v>
      </c>
      <c r="V688" s="59" t="str">
        <f>VLOOKUP(G688,'MITRA (REFERENSI)'!$A:$Z,11,FALSE)</f>
        <v>#N/A</v>
      </c>
      <c r="W688" s="81"/>
      <c r="X688" s="63"/>
      <c r="Y688" s="63"/>
      <c r="Z688" s="62"/>
      <c r="AA688" s="63"/>
      <c r="AB688" s="62"/>
      <c r="AC688" s="62"/>
      <c r="AD688" s="62"/>
      <c r="AE688" s="62"/>
      <c r="AF688" s="62"/>
      <c r="AG688" s="72"/>
      <c r="AH688" s="72"/>
      <c r="AI688" s="72"/>
      <c r="AJ688" s="72"/>
      <c r="AK688" s="59" t="str">
        <f>VLOOKUP(G688,'MITRA (REFERENSI)'!$A:$Z,5,FALSE)</f>
        <v>#N/A</v>
      </c>
      <c r="AL688" s="59" t="str">
        <f>VLOOKUP(G688,'MITRA (REFERENSI)'!$A:$Z,13,FALSE)</f>
        <v>#N/A</v>
      </c>
      <c r="AM688" s="59" t="str">
        <f>VLOOKUP(G688,'MITRA (REFERENSI)'!$A:$Z,14,FALSE)</f>
        <v>#N/A</v>
      </c>
    </row>
    <row r="689" ht="15.75" customHeight="1">
      <c r="A689" s="53" t="s">
        <v>5751</v>
      </c>
      <c r="B689" s="78"/>
      <c r="C689" s="79"/>
      <c r="D689" s="82"/>
      <c r="E689" s="82"/>
      <c r="F689" s="56" t="str">
        <f t="shared" si="2"/>
        <v>PETUGAS.0688/SPK/SE/PML/3172/2026</v>
      </c>
      <c r="G689" s="80"/>
      <c r="H689" s="56" t="str">
        <f>VLOOKUP(G689,'MITRA (REFERENSI)'!$A:$Z,16,FALSE)</f>
        <v>#N/A</v>
      </c>
      <c r="I689" s="56" t="str">
        <f>VLOOKUP(G689,'MITRA (REFERENSI)'!$A:$Z,25,FALSE)</f>
        <v>#N/A</v>
      </c>
      <c r="J689" s="55" t="str">
        <f>VLOOKUP(G689,'MITRA (REFERENSI)'!$A:$Z,26,FALSE)</f>
        <v>#N/A</v>
      </c>
      <c r="K689" s="55" t="str">
        <f>VLOOKUP(G689,'MITRA (REFERENSI)'!$A:$Z,15,FALSE)</f>
        <v>#N/A</v>
      </c>
      <c r="L689" s="55" t="str">
        <f>VLOOKUP(G689,'MITRA (REFERENSI)'!$A:$Z,15,FALSE)</f>
        <v>#N/A</v>
      </c>
      <c r="M689" s="55" t="str">
        <f>IF(B689=1,'KELAS (REFERENSI)'!M689,IF(B689=2,'KELAS (REFERENSI)'!M704,IF(B689=3,'KELAS (REFERENSI)'!M719,IF(B689=4,'KELAS (REFERENSI)'!M734,""))))</f>
        <v/>
      </c>
      <c r="N689" s="55" t="str">
        <f>IF(B689=1,'KELAS (REFERENSI)'!N689,IF(B689=2,'KELAS (REFERENSI)'!N704,IF(B689=3,'KELAS (REFERENSI)'!N719,IF(B689=4,'KELAS (REFERENSI)'!N734,""))))</f>
        <v/>
      </c>
      <c r="O689" s="55" t="str">
        <f>IF(B689=1,'KELAS (REFERENSI)'!O689,IF(B689=2,'KELAS (REFERENSI)'!O704,IF(B689=3,'KELAS (REFERENSI)'!O719,IF(B689=4,'KELAS (REFERENSI)'!O734,""))))</f>
        <v/>
      </c>
      <c r="P689" s="55" t="str">
        <f>IF(B689=1,'KELAS (REFERENSI)'!P689,IF(B689=2,'KELAS (REFERENSI)'!P704,IF(B689=3,'KELAS (REFERENSI)'!P719,IF(B689=4,'KELAS (REFERENSI)'!P734,""))))</f>
        <v/>
      </c>
      <c r="Q689" s="55" t="str">
        <f t="shared" si="4"/>
        <v>BPS Kota Jakarta Timur</v>
      </c>
      <c r="R689" s="55" t="str">
        <f t="shared" si="56"/>
        <v/>
      </c>
      <c r="S689" s="55" t="str">
        <f t="shared" ref="S689:T689" si="697">S688</f>
        <v>15 Juni sampai dengan 31 Agustus 2026</v>
      </c>
      <c r="T689" s="55" t="str">
        <f t="shared" si="697"/>
        <v>31 Agustus 2026</v>
      </c>
      <c r="U689" s="59" t="str">
        <f>VLOOKUP(G689,'MITRA (REFERENSI)'!$A:$Z,17,FALSE)</f>
        <v>#N/A</v>
      </c>
      <c r="V689" s="59" t="str">
        <f>VLOOKUP(G689,'MITRA (REFERENSI)'!$A:$Z,11,FALSE)</f>
        <v>#N/A</v>
      </c>
      <c r="W689" s="81"/>
      <c r="X689" s="63"/>
      <c r="Y689" s="63"/>
      <c r="Z689" s="62"/>
      <c r="AA689" s="63"/>
      <c r="AB689" s="62"/>
      <c r="AC689" s="62"/>
      <c r="AD689" s="62"/>
      <c r="AE689" s="62"/>
      <c r="AF689" s="62"/>
      <c r="AG689" s="72"/>
      <c r="AH689" s="72"/>
      <c r="AI689" s="72"/>
      <c r="AJ689" s="72"/>
      <c r="AK689" s="59" t="str">
        <f>VLOOKUP(G689,'MITRA (REFERENSI)'!$A:$Z,5,FALSE)</f>
        <v>#N/A</v>
      </c>
      <c r="AL689" s="59" t="str">
        <f>VLOOKUP(G689,'MITRA (REFERENSI)'!$A:$Z,13,FALSE)</f>
        <v>#N/A</v>
      </c>
      <c r="AM689" s="59" t="str">
        <f>VLOOKUP(G689,'MITRA (REFERENSI)'!$A:$Z,14,FALSE)</f>
        <v>#N/A</v>
      </c>
    </row>
    <row r="690" ht="15.75" customHeight="1">
      <c r="A690" s="53" t="s">
        <v>5752</v>
      </c>
      <c r="B690" s="78"/>
      <c r="C690" s="79"/>
      <c r="D690" s="82"/>
      <c r="E690" s="82"/>
      <c r="F690" s="56" t="str">
        <f t="shared" si="2"/>
        <v>PETUGAS.0689/SPK/SE/PML/3172/2026</v>
      </c>
      <c r="G690" s="80"/>
      <c r="H690" s="56" t="str">
        <f>VLOOKUP(G690,'MITRA (REFERENSI)'!$A:$Z,16,FALSE)</f>
        <v>#N/A</v>
      </c>
      <c r="I690" s="56" t="str">
        <f>VLOOKUP(G690,'MITRA (REFERENSI)'!$A:$Z,25,FALSE)</f>
        <v>#N/A</v>
      </c>
      <c r="J690" s="55" t="str">
        <f>VLOOKUP(G690,'MITRA (REFERENSI)'!$A:$Z,26,FALSE)</f>
        <v>#N/A</v>
      </c>
      <c r="K690" s="55" t="str">
        <f>VLOOKUP(G690,'MITRA (REFERENSI)'!$A:$Z,15,FALSE)</f>
        <v>#N/A</v>
      </c>
      <c r="L690" s="55" t="str">
        <f>VLOOKUP(G690,'MITRA (REFERENSI)'!$A:$Z,15,FALSE)</f>
        <v>#N/A</v>
      </c>
      <c r="M690" s="55" t="str">
        <f>IF(B690=1,'KELAS (REFERENSI)'!M690,IF(B690=2,'KELAS (REFERENSI)'!M705,IF(B690=3,'KELAS (REFERENSI)'!M720,IF(B690=4,'KELAS (REFERENSI)'!M735,""))))</f>
        <v/>
      </c>
      <c r="N690" s="55" t="str">
        <f>IF(B690=1,'KELAS (REFERENSI)'!N690,IF(B690=2,'KELAS (REFERENSI)'!N705,IF(B690=3,'KELAS (REFERENSI)'!N720,IF(B690=4,'KELAS (REFERENSI)'!N735,""))))</f>
        <v/>
      </c>
      <c r="O690" s="55" t="str">
        <f>IF(B690=1,'KELAS (REFERENSI)'!O690,IF(B690=2,'KELAS (REFERENSI)'!O705,IF(B690=3,'KELAS (REFERENSI)'!O720,IF(B690=4,'KELAS (REFERENSI)'!O735,""))))</f>
        <v/>
      </c>
      <c r="P690" s="55" t="str">
        <f>IF(B690=1,'KELAS (REFERENSI)'!P690,IF(B690=2,'KELAS (REFERENSI)'!P705,IF(B690=3,'KELAS (REFERENSI)'!P720,IF(B690=4,'KELAS (REFERENSI)'!P735,""))))</f>
        <v/>
      </c>
      <c r="Q690" s="55" t="str">
        <f t="shared" si="4"/>
        <v>BPS Kota Jakarta Timur</v>
      </c>
      <c r="R690" s="55" t="str">
        <f t="shared" si="56"/>
        <v/>
      </c>
      <c r="S690" s="55" t="str">
        <f t="shared" ref="S690:T690" si="698">S689</f>
        <v>15 Juni sampai dengan 31 Agustus 2026</v>
      </c>
      <c r="T690" s="55" t="str">
        <f t="shared" si="698"/>
        <v>31 Agustus 2026</v>
      </c>
      <c r="U690" s="59" t="str">
        <f>VLOOKUP(G690,'MITRA (REFERENSI)'!$A:$Z,17,FALSE)</f>
        <v>#N/A</v>
      </c>
      <c r="V690" s="59" t="str">
        <f>VLOOKUP(G690,'MITRA (REFERENSI)'!$A:$Z,11,FALSE)</f>
        <v>#N/A</v>
      </c>
      <c r="W690" s="81"/>
      <c r="X690" s="63"/>
      <c r="Y690" s="63"/>
      <c r="Z690" s="62"/>
      <c r="AA690" s="63"/>
      <c r="AB690" s="62"/>
      <c r="AC690" s="62"/>
      <c r="AD690" s="62"/>
      <c r="AE690" s="62"/>
      <c r="AF690" s="62"/>
      <c r="AG690" s="72"/>
      <c r="AH690" s="72"/>
      <c r="AI690" s="72"/>
      <c r="AJ690" s="72"/>
      <c r="AK690" s="59" t="str">
        <f>VLOOKUP(G690,'MITRA (REFERENSI)'!$A:$Z,5,FALSE)</f>
        <v>#N/A</v>
      </c>
      <c r="AL690" s="59" t="str">
        <f>VLOOKUP(G690,'MITRA (REFERENSI)'!$A:$Z,13,FALSE)</f>
        <v>#N/A</v>
      </c>
      <c r="AM690" s="59" t="str">
        <f>VLOOKUP(G690,'MITRA (REFERENSI)'!$A:$Z,14,FALSE)</f>
        <v>#N/A</v>
      </c>
    </row>
    <row r="691" ht="15.75" customHeight="1">
      <c r="A691" s="53" t="s">
        <v>5753</v>
      </c>
      <c r="B691" s="78"/>
      <c r="C691" s="79"/>
      <c r="D691" s="82"/>
      <c r="E691" s="82"/>
      <c r="F691" s="56" t="str">
        <f t="shared" si="2"/>
        <v>PETUGAS.0690/SPK/SE/PML/3172/2026</v>
      </c>
      <c r="G691" s="80"/>
      <c r="H691" s="56" t="str">
        <f>VLOOKUP(G691,'MITRA (REFERENSI)'!$A:$Z,16,FALSE)</f>
        <v>#N/A</v>
      </c>
      <c r="I691" s="56" t="str">
        <f>VLOOKUP(G691,'MITRA (REFERENSI)'!$A:$Z,25,FALSE)</f>
        <v>#N/A</v>
      </c>
      <c r="J691" s="55" t="str">
        <f>VLOOKUP(G691,'MITRA (REFERENSI)'!$A:$Z,26,FALSE)</f>
        <v>#N/A</v>
      </c>
      <c r="K691" s="55" t="str">
        <f>VLOOKUP(G691,'MITRA (REFERENSI)'!$A:$Z,15,FALSE)</f>
        <v>#N/A</v>
      </c>
      <c r="L691" s="55" t="str">
        <f>VLOOKUP(G691,'MITRA (REFERENSI)'!$A:$Z,15,FALSE)</f>
        <v>#N/A</v>
      </c>
      <c r="M691" s="55" t="str">
        <f>IF(B691=1,'KELAS (REFERENSI)'!M691,IF(B691=2,'KELAS (REFERENSI)'!M706,IF(B691=3,'KELAS (REFERENSI)'!M721,IF(B691=4,'KELAS (REFERENSI)'!M736,""))))</f>
        <v/>
      </c>
      <c r="N691" s="55" t="str">
        <f>IF(B691=1,'KELAS (REFERENSI)'!N691,IF(B691=2,'KELAS (REFERENSI)'!N706,IF(B691=3,'KELAS (REFERENSI)'!N721,IF(B691=4,'KELAS (REFERENSI)'!N736,""))))</f>
        <v/>
      </c>
      <c r="O691" s="55" t="str">
        <f>IF(B691=1,'KELAS (REFERENSI)'!O691,IF(B691=2,'KELAS (REFERENSI)'!O706,IF(B691=3,'KELAS (REFERENSI)'!O721,IF(B691=4,'KELAS (REFERENSI)'!O736,""))))</f>
        <v/>
      </c>
      <c r="P691" s="55" t="str">
        <f>IF(B691=1,'KELAS (REFERENSI)'!P691,IF(B691=2,'KELAS (REFERENSI)'!P706,IF(B691=3,'KELAS (REFERENSI)'!P721,IF(B691=4,'KELAS (REFERENSI)'!P736,""))))</f>
        <v/>
      </c>
      <c r="Q691" s="55" t="str">
        <f t="shared" si="4"/>
        <v>BPS Kota Jakarta Timur</v>
      </c>
      <c r="R691" s="55" t="str">
        <f t="shared" si="56"/>
        <v/>
      </c>
      <c r="S691" s="55" t="str">
        <f t="shared" ref="S691:T691" si="699">S690</f>
        <v>15 Juni sampai dengan 31 Agustus 2026</v>
      </c>
      <c r="T691" s="55" t="str">
        <f t="shared" si="699"/>
        <v>31 Agustus 2026</v>
      </c>
      <c r="U691" s="59" t="str">
        <f>VLOOKUP(G691,'MITRA (REFERENSI)'!$A:$Z,17,FALSE)</f>
        <v>#N/A</v>
      </c>
      <c r="V691" s="59" t="str">
        <f>VLOOKUP(G691,'MITRA (REFERENSI)'!$A:$Z,11,FALSE)</f>
        <v>#N/A</v>
      </c>
      <c r="W691" s="81"/>
      <c r="X691" s="63"/>
      <c r="Y691" s="63"/>
      <c r="Z691" s="62"/>
      <c r="AA691" s="63"/>
      <c r="AB691" s="62"/>
      <c r="AC691" s="62"/>
      <c r="AD691" s="62"/>
      <c r="AE691" s="62"/>
      <c r="AF691" s="62"/>
      <c r="AG691" s="72"/>
      <c r="AH691" s="72"/>
      <c r="AI691" s="72"/>
      <c r="AJ691" s="72"/>
      <c r="AK691" s="59" t="str">
        <f>VLOOKUP(G691,'MITRA (REFERENSI)'!$A:$Z,5,FALSE)</f>
        <v>#N/A</v>
      </c>
      <c r="AL691" s="59" t="str">
        <f>VLOOKUP(G691,'MITRA (REFERENSI)'!$A:$Z,13,FALSE)</f>
        <v>#N/A</v>
      </c>
      <c r="AM691" s="59" t="str">
        <f>VLOOKUP(G691,'MITRA (REFERENSI)'!$A:$Z,14,FALSE)</f>
        <v>#N/A</v>
      </c>
    </row>
    <row r="692" ht="15.75" customHeight="1">
      <c r="A692" s="53" t="s">
        <v>5754</v>
      </c>
      <c r="B692" s="78"/>
      <c r="C692" s="79"/>
      <c r="D692" s="82"/>
      <c r="E692" s="82"/>
      <c r="F692" s="56" t="str">
        <f t="shared" si="2"/>
        <v>PETUGAS.0691/SPK/SE/PML/3172/2026</v>
      </c>
      <c r="G692" s="80"/>
      <c r="H692" s="56" t="str">
        <f>VLOOKUP(G692,'MITRA (REFERENSI)'!$A:$Z,16,FALSE)</f>
        <v>#N/A</v>
      </c>
      <c r="I692" s="56" t="str">
        <f>VLOOKUP(G692,'MITRA (REFERENSI)'!$A:$Z,25,FALSE)</f>
        <v>#N/A</v>
      </c>
      <c r="J692" s="55" t="str">
        <f>VLOOKUP(G692,'MITRA (REFERENSI)'!$A:$Z,26,FALSE)</f>
        <v>#N/A</v>
      </c>
      <c r="K692" s="55" t="str">
        <f>VLOOKUP(G692,'MITRA (REFERENSI)'!$A:$Z,15,FALSE)</f>
        <v>#N/A</v>
      </c>
      <c r="L692" s="55" t="str">
        <f>VLOOKUP(G692,'MITRA (REFERENSI)'!$A:$Z,15,FALSE)</f>
        <v>#N/A</v>
      </c>
      <c r="M692" s="55" t="str">
        <f>IF(B692=1,'KELAS (REFERENSI)'!M692,IF(B692=2,'KELAS (REFERENSI)'!M707,IF(B692=3,'KELAS (REFERENSI)'!M722,IF(B692=4,'KELAS (REFERENSI)'!M737,""))))</f>
        <v/>
      </c>
      <c r="N692" s="55" t="str">
        <f>IF(B692=1,'KELAS (REFERENSI)'!N692,IF(B692=2,'KELAS (REFERENSI)'!N707,IF(B692=3,'KELAS (REFERENSI)'!N722,IF(B692=4,'KELAS (REFERENSI)'!N737,""))))</f>
        <v/>
      </c>
      <c r="O692" s="55" t="str">
        <f>IF(B692=1,'KELAS (REFERENSI)'!O692,IF(B692=2,'KELAS (REFERENSI)'!O707,IF(B692=3,'KELAS (REFERENSI)'!O722,IF(B692=4,'KELAS (REFERENSI)'!O737,""))))</f>
        <v/>
      </c>
      <c r="P692" s="55" t="str">
        <f>IF(B692=1,'KELAS (REFERENSI)'!P692,IF(B692=2,'KELAS (REFERENSI)'!P707,IF(B692=3,'KELAS (REFERENSI)'!P722,IF(B692=4,'KELAS (REFERENSI)'!P737,""))))</f>
        <v/>
      </c>
      <c r="Q692" s="55" t="str">
        <f t="shared" si="4"/>
        <v>BPS Kota Jakarta Timur</v>
      </c>
      <c r="R692" s="55" t="str">
        <f t="shared" si="56"/>
        <v/>
      </c>
      <c r="S692" s="55" t="str">
        <f t="shared" ref="S692:T692" si="700">S691</f>
        <v>15 Juni sampai dengan 31 Agustus 2026</v>
      </c>
      <c r="T692" s="55" t="str">
        <f t="shared" si="700"/>
        <v>31 Agustus 2026</v>
      </c>
      <c r="U692" s="59" t="str">
        <f>VLOOKUP(G692,'MITRA (REFERENSI)'!$A:$Z,17,FALSE)</f>
        <v>#N/A</v>
      </c>
      <c r="V692" s="59" t="str">
        <f>VLOOKUP(G692,'MITRA (REFERENSI)'!$A:$Z,11,FALSE)</f>
        <v>#N/A</v>
      </c>
      <c r="W692" s="81"/>
      <c r="X692" s="63"/>
      <c r="Y692" s="63"/>
      <c r="Z692" s="62"/>
      <c r="AA692" s="63"/>
      <c r="AB692" s="62"/>
      <c r="AC692" s="62"/>
      <c r="AD692" s="62"/>
      <c r="AE692" s="62"/>
      <c r="AF692" s="62"/>
      <c r="AG692" s="72"/>
      <c r="AH692" s="72"/>
      <c r="AI692" s="72"/>
      <c r="AJ692" s="72"/>
      <c r="AK692" s="59" t="str">
        <f>VLOOKUP(G692,'MITRA (REFERENSI)'!$A:$Z,5,FALSE)</f>
        <v>#N/A</v>
      </c>
      <c r="AL692" s="59" t="str">
        <f>VLOOKUP(G692,'MITRA (REFERENSI)'!$A:$Z,13,FALSE)</f>
        <v>#N/A</v>
      </c>
      <c r="AM692" s="59" t="str">
        <f>VLOOKUP(G692,'MITRA (REFERENSI)'!$A:$Z,14,FALSE)</f>
        <v>#N/A</v>
      </c>
    </row>
    <row r="693" ht="15.75" customHeight="1">
      <c r="A693" s="53" t="s">
        <v>5755</v>
      </c>
      <c r="B693" s="78"/>
      <c r="C693" s="79"/>
      <c r="D693" s="82"/>
      <c r="E693" s="82"/>
      <c r="F693" s="56" t="str">
        <f t="shared" si="2"/>
        <v>PETUGAS.0692/SPK/SE/PML/3172/2026</v>
      </c>
      <c r="G693" s="80"/>
      <c r="H693" s="56" t="str">
        <f>VLOOKUP(G693,'MITRA (REFERENSI)'!$A:$Z,16,FALSE)</f>
        <v>#N/A</v>
      </c>
      <c r="I693" s="56" t="str">
        <f>VLOOKUP(G693,'MITRA (REFERENSI)'!$A:$Z,25,FALSE)</f>
        <v>#N/A</v>
      </c>
      <c r="J693" s="55" t="str">
        <f>VLOOKUP(G693,'MITRA (REFERENSI)'!$A:$Z,26,FALSE)</f>
        <v>#N/A</v>
      </c>
      <c r="K693" s="55" t="str">
        <f>VLOOKUP(G693,'MITRA (REFERENSI)'!$A:$Z,15,FALSE)</f>
        <v>#N/A</v>
      </c>
      <c r="L693" s="55" t="str">
        <f>VLOOKUP(G693,'MITRA (REFERENSI)'!$A:$Z,15,FALSE)</f>
        <v>#N/A</v>
      </c>
      <c r="M693" s="55" t="str">
        <f>IF(B693=1,'KELAS (REFERENSI)'!M693,IF(B693=2,'KELAS (REFERENSI)'!M708,IF(B693=3,'KELAS (REFERENSI)'!M723,IF(B693=4,'KELAS (REFERENSI)'!M738,""))))</f>
        <v/>
      </c>
      <c r="N693" s="55" t="str">
        <f>IF(B693=1,'KELAS (REFERENSI)'!N693,IF(B693=2,'KELAS (REFERENSI)'!N708,IF(B693=3,'KELAS (REFERENSI)'!N723,IF(B693=4,'KELAS (REFERENSI)'!N738,""))))</f>
        <v/>
      </c>
      <c r="O693" s="55" t="str">
        <f>IF(B693=1,'KELAS (REFERENSI)'!O693,IF(B693=2,'KELAS (REFERENSI)'!O708,IF(B693=3,'KELAS (REFERENSI)'!O723,IF(B693=4,'KELAS (REFERENSI)'!O738,""))))</f>
        <v/>
      </c>
      <c r="P693" s="55" t="str">
        <f>IF(B693=1,'KELAS (REFERENSI)'!P693,IF(B693=2,'KELAS (REFERENSI)'!P708,IF(B693=3,'KELAS (REFERENSI)'!P723,IF(B693=4,'KELAS (REFERENSI)'!P738,""))))</f>
        <v/>
      </c>
      <c r="Q693" s="55" t="str">
        <f t="shared" si="4"/>
        <v>BPS Kota Jakarta Timur</v>
      </c>
      <c r="R693" s="55" t="str">
        <f t="shared" si="56"/>
        <v/>
      </c>
      <c r="S693" s="55" t="str">
        <f t="shared" ref="S693:T693" si="701">S692</f>
        <v>15 Juni sampai dengan 31 Agustus 2026</v>
      </c>
      <c r="T693" s="55" t="str">
        <f t="shared" si="701"/>
        <v>31 Agustus 2026</v>
      </c>
      <c r="U693" s="59" t="str">
        <f>VLOOKUP(G693,'MITRA (REFERENSI)'!$A:$Z,17,FALSE)</f>
        <v>#N/A</v>
      </c>
      <c r="V693" s="59" t="str">
        <f>VLOOKUP(G693,'MITRA (REFERENSI)'!$A:$Z,11,FALSE)</f>
        <v>#N/A</v>
      </c>
      <c r="W693" s="81"/>
      <c r="X693" s="63"/>
      <c r="Y693" s="63"/>
      <c r="Z693" s="62"/>
      <c r="AA693" s="63"/>
      <c r="AB693" s="62"/>
      <c r="AC693" s="62"/>
      <c r="AD693" s="62"/>
      <c r="AE693" s="62"/>
      <c r="AF693" s="62"/>
      <c r="AG693" s="72"/>
      <c r="AH693" s="72"/>
      <c r="AI693" s="72"/>
      <c r="AJ693" s="72"/>
      <c r="AK693" s="59" t="str">
        <f>VLOOKUP(G693,'MITRA (REFERENSI)'!$A:$Z,5,FALSE)</f>
        <v>#N/A</v>
      </c>
      <c r="AL693" s="59" t="str">
        <f>VLOOKUP(G693,'MITRA (REFERENSI)'!$A:$Z,13,FALSE)</f>
        <v>#N/A</v>
      </c>
      <c r="AM693" s="59" t="str">
        <f>VLOOKUP(G693,'MITRA (REFERENSI)'!$A:$Z,14,FALSE)</f>
        <v>#N/A</v>
      </c>
    </row>
    <row r="694" ht="15.75" customHeight="1">
      <c r="A694" s="53" t="s">
        <v>5756</v>
      </c>
      <c r="B694" s="78"/>
      <c r="C694" s="79"/>
      <c r="D694" s="82"/>
      <c r="E694" s="82"/>
      <c r="F694" s="56" t="str">
        <f t="shared" si="2"/>
        <v>PETUGAS.0693/SPK/SE/PML/3172/2026</v>
      </c>
      <c r="G694" s="80"/>
      <c r="H694" s="56" t="str">
        <f>VLOOKUP(G694,'MITRA (REFERENSI)'!$A:$Z,16,FALSE)</f>
        <v>#N/A</v>
      </c>
      <c r="I694" s="56" t="str">
        <f>VLOOKUP(G694,'MITRA (REFERENSI)'!$A:$Z,25,FALSE)</f>
        <v>#N/A</v>
      </c>
      <c r="J694" s="55" t="str">
        <f>VLOOKUP(G694,'MITRA (REFERENSI)'!$A:$Z,26,FALSE)</f>
        <v>#N/A</v>
      </c>
      <c r="K694" s="55" t="str">
        <f>VLOOKUP(G694,'MITRA (REFERENSI)'!$A:$Z,15,FALSE)</f>
        <v>#N/A</v>
      </c>
      <c r="L694" s="55" t="str">
        <f>VLOOKUP(G694,'MITRA (REFERENSI)'!$A:$Z,15,FALSE)</f>
        <v>#N/A</v>
      </c>
      <c r="M694" s="55" t="str">
        <f>IF(B694=1,'KELAS (REFERENSI)'!M694,IF(B694=2,'KELAS (REFERENSI)'!M709,IF(B694=3,'KELAS (REFERENSI)'!M724,IF(B694=4,'KELAS (REFERENSI)'!M739,""))))</f>
        <v/>
      </c>
      <c r="N694" s="55" t="str">
        <f>IF(B694=1,'KELAS (REFERENSI)'!N694,IF(B694=2,'KELAS (REFERENSI)'!N709,IF(B694=3,'KELAS (REFERENSI)'!N724,IF(B694=4,'KELAS (REFERENSI)'!N739,""))))</f>
        <v/>
      </c>
      <c r="O694" s="55" t="str">
        <f>IF(B694=1,'KELAS (REFERENSI)'!O694,IF(B694=2,'KELAS (REFERENSI)'!O709,IF(B694=3,'KELAS (REFERENSI)'!O724,IF(B694=4,'KELAS (REFERENSI)'!O739,""))))</f>
        <v/>
      </c>
      <c r="P694" s="55" t="str">
        <f>IF(B694=1,'KELAS (REFERENSI)'!P694,IF(B694=2,'KELAS (REFERENSI)'!P709,IF(B694=3,'KELAS (REFERENSI)'!P724,IF(B694=4,'KELAS (REFERENSI)'!P739,""))))</f>
        <v/>
      </c>
      <c r="Q694" s="55" t="str">
        <f t="shared" si="4"/>
        <v>BPS Kota Jakarta Timur</v>
      </c>
      <c r="R694" s="55" t="str">
        <f t="shared" si="56"/>
        <v/>
      </c>
      <c r="S694" s="55" t="str">
        <f t="shared" ref="S694:T694" si="702">S693</f>
        <v>15 Juni sampai dengan 31 Agustus 2026</v>
      </c>
      <c r="T694" s="55" t="str">
        <f t="shared" si="702"/>
        <v>31 Agustus 2026</v>
      </c>
      <c r="U694" s="59" t="str">
        <f>VLOOKUP(G694,'MITRA (REFERENSI)'!$A:$Z,17,FALSE)</f>
        <v>#N/A</v>
      </c>
      <c r="V694" s="59" t="str">
        <f>VLOOKUP(G694,'MITRA (REFERENSI)'!$A:$Z,11,FALSE)</f>
        <v>#N/A</v>
      </c>
      <c r="W694" s="81"/>
      <c r="X694" s="63"/>
      <c r="Y694" s="63"/>
      <c r="Z694" s="62"/>
      <c r="AA694" s="63"/>
      <c r="AB694" s="62"/>
      <c r="AC694" s="62"/>
      <c r="AD694" s="62"/>
      <c r="AE694" s="62"/>
      <c r="AF694" s="62"/>
      <c r="AG694" s="72"/>
      <c r="AH694" s="72"/>
      <c r="AI694" s="72"/>
      <c r="AJ694" s="72"/>
      <c r="AK694" s="59" t="str">
        <f>VLOOKUP(G694,'MITRA (REFERENSI)'!$A:$Z,5,FALSE)</f>
        <v>#N/A</v>
      </c>
      <c r="AL694" s="59" t="str">
        <f>VLOOKUP(G694,'MITRA (REFERENSI)'!$A:$Z,13,FALSE)</f>
        <v>#N/A</v>
      </c>
      <c r="AM694" s="59" t="str">
        <f>VLOOKUP(G694,'MITRA (REFERENSI)'!$A:$Z,14,FALSE)</f>
        <v>#N/A</v>
      </c>
    </row>
    <row r="695" ht="15.75" customHeight="1">
      <c r="A695" s="53" t="s">
        <v>5757</v>
      </c>
      <c r="B695" s="78"/>
      <c r="C695" s="79"/>
      <c r="D695" s="82"/>
      <c r="E695" s="82"/>
      <c r="F695" s="56" t="str">
        <f t="shared" si="2"/>
        <v>PETUGAS.0694/SPK/SE/PML/3172/2026</v>
      </c>
      <c r="G695" s="80"/>
      <c r="H695" s="56" t="str">
        <f>VLOOKUP(G695,'MITRA (REFERENSI)'!$A:$Z,16,FALSE)</f>
        <v>#N/A</v>
      </c>
      <c r="I695" s="56" t="str">
        <f>VLOOKUP(G695,'MITRA (REFERENSI)'!$A:$Z,25,FALSE)</f>
        <v>#N/A</v>
      </c>
      <c r="J695" s="55" t="str">
        <f>VLOOKUP(G695,'MITRA (REFERENSI)'!$A:$Z,26,FALSE)</f>
        <v>#N/A</v>
      </c>
      <c r="K695" s="55" t="str">
        <f>VLOOKUP(G695,'MITRA (REFERENSI)'!$A:$Z,15,FALSE)</f>
        <v>#N/A</v>
      </c>
      <c r="L695" s="55" t="str">
        <f>VLOOKUP(G695,'MITRA (REFERENSI)'!$A:$Z,15,FALSE)</f>
        <v>#N/A</v>
      </c>
      <c r="M695" s="55" t="str">
        <f>IF(B695=1,'KELAS (REFERENSI)'!M695,IF(B695=2,'KELAS (REFERENSI)'!M710,IF(B695=3,'KELAS (REFERENSI)'!M725,IF(B695=4,'KELAS (REFERENSI)'!M740,""))))</f>
        <v/>
      </c>
      <c r="N695" s="55" t="str">
        <f>IF(B695=1,'KELAS (REFERENSI)'!N695,IF(B695=2,'KELAS (REFERENSI)'!N710,IF(B695=3,'KELAS (REFERENSI)'!N725,IF(B695=4,'KELAS (REFERENSI)'!N740,""))))</f>
        <v/>
      </c>
      <c r="O695" s="55" t="str">
        <f>IF(B695=1,'KELAS (REFERENSI)'!O695,IF(B695=2,'KELAS (REFERENSI)'!O710,IF(B695=3,'KELAS (REFERENSI)'!O725,IF(B695=4,'KELAS (REFERENSI)'!O740,""))))</f>
        <v/>
      </c>
      <c r="P695" s="55" t="str">
        <f>IF(B695=1,'KELAS (REFERENSI)'!P695,IF(B695=2,'KELAS (REFERENSI)'!P710,IF(B695=3,'KELAS (REFERENSI)'!P725,IF(B695=4,'KELAS (REFERENSI)'!P740,""))))</f>
        <v/>
      </c>
      <c r="Q695" s="55" t="str">
        <f t="shared" si="4"/>
        <v>BPS Kota Jakarta Timur</v>
      </c>
      <c r="R695" s="55" t="str">
        <f t="shared" si="56"/>
        <v/>
      </c>
      <c r="S695" s="55" t="str">
        <f t="shared" ref="S695:T695" si="703">S694</f>
        <v>15 Juni sampai dengan 31 Agustus 2026</v>
      </c>
      <c r="T695" s="55" t="str">
        <f t="shared" si="703"/>
        <v>31 Agustus 2026</v>
      </c>
      <c r="U695" s="59" t="str">
        <f>VLOOKUP(G695,'MITRA (REFERENSI)'!$A:$Z,17,FALSE)</f>
        <v>#N/A</v>
      </c>
      <c r="V695" s="59" t="str">
        <f>VLOOKUP(G695,'MITRA (REFERENSI)'!$A:$Z,11,FALSE)</f>
        <v>#N/A</v>
      </c>
      <c r="W695" s="81"/>
      <c r="X695" s="63"/>
      <c r="Y695" s="63"/>
      <c r="Z695" s="62"/>
      <c r="AA695" s="63"/>
      <c r="AB695" s="62"/>
      <c r="AC695" s="62"/>
      <c r="AD695" s="62"/>
      <c r="AE695" s="62"/>
      <c r="AF695" s="62"/>
      <c r="AG695" s="72"/>
      <c r="AH695" s="72"/>
      <c r="AI695" s="72"/>
      <c r="AJ695" s="72"/>
      <c r="AK695" s="59" t="str">
        <f>VLOOKUP(G695,'MITRA (REFERENSI)'!$A:$Z,5,FALSE)</f>
        <v>#N/A</v>
      </c>
      <c r="AL695" s="59" t="str">
        <f>VLOOKUP(G695,'MITRA (REFERENSI)'!$A:$Z,13,FALSE)</f>
        <v>#N/A</v>
      </c>
      <c r="AM695" s="59" t="str">
        <f>VLOOKUP(G695,'MITRA (REFERENSI)'!$A:$Z,14,FALSE)</f>
        <v>#N/A</v>
      </c>
    </row>
    <row r="696" ht="15.75" customHeight="1">
      <c r="A696" s="53" t="s">
        <v>5758</v>
      </c>
      <c r="B696" s="78"/>
      <c r="C696" s="79"/>
      <c r="D696" s="82"/>
      <c r="E696" s="82"/>
      <c r="F696" s="56" t="str">
        <f t="shared" si="2"/>
        <v>PETUGAS.0695/SPK/SE/PML/3172/2026</v>
      </c>
      <c r="G696" s="80"/>
      <c r="H696" s="56" t="str">
        <f>VLOOKUP(G696,'MITRA (REFERENSI)'!$A:$Z,16,FALSE)</f>
        <v>#N/A</v>
      </c>
      <c r="I696" s="56" t="str">
        <f>VLOOKUP(G696,'MITRA (REFERENSI)'!$A:$Z,25,FALSE)</f>
        <v>#N/A</v>
      </c>
      <c r="J696" s="55" t="str">
        <f>VLOOKUP(G696,'MITRA (REFERENSI)'!$A:$Z,26,FALSE)</f>
        <v>#N/A</v>
      </c>
      <c r="K696" s="55" t="str">
        <f>VLOOKUP(G696,'MITRA (REFERENSI)'!$A:$Z,15,FALSE)</f>
        <v>#N/A</v>
      </c>
      <c r="L696" s="55" t="str">
        <f>VLOOKUP(G696,'MITRA (REFERENSI)'!$A:$Z,15,FALSE)</f>
        <v>#N/A</v>
      </c>
      <c r="M696" s="55" t="str">
        <f>IF(B696=1,'KELAS (REFERENSI)'!M696,IF(B696=2,'KELAS (REFERENSI)'!M711,IF(B696=3,'KELAS (REFERENSI)'!M726,IF(B696=4,'KELAS (REFERENSI)'!M741,""))))</f>
        <v/>
      </c>
      <c r="N696" s="55" t="str">
        <f>IF(B696=1,'KELAS (REFERENSI)'!N696,IF(B696=2,'KELAS (REFERENSI)'!N711,IF(B696=3,'KELAS (REFERENSI)'!N726,IF(B696=4,'KELAS (REFERENSI)'!N741,""))))</f>
        <v/>
      </c>
      <c r="O696" s="55" t="str">
        <f>IF(B696=1,'KELAS (REFERENSI)'!O696,IF(B696=2,'KELAS (REFERENSI)'!O711,IF(B696=3,'KELAS (REFERENSI)'!O726,IF(B696=4,'KELAS (REFERENSI)'!O741,""))))</f>
        <v/>
      </c>
      <c r="P696" s="55" t="str">
        <f>IF(B696=1,'KELAS (REFERENSI)'!P696,IF(B696=2,'KELAS (REFERENSI)'!P711,IF(B696=3,'KELAS (REFERENSI)'!P726,IF(B696=4,'KELAS (REFERENSI)'!P741,""))))</f>
        <v/>
      </c>
      <c r="Q696" s="55" t="str">
        <f t="shared" si="4"/>
        <v>BPS Kota Jakarta Timur</v>
      </c>
      <c r="R696" s="55" t="str">
        <f t="shared" si="56"/>
        <v/>
      </c>
      <c r="S696" s="55" t="str">
        <f t="shared" ref="S696:T696" si="704">S695</f>
        <v>15 Juni sampai dengan 31 Agustus 2026</v>
      </c>
      <c r="T696" s="55" t="str">
        <f t="shared" si="704"/>
        <v>31 Agustus 2026</v>
      </c>
      <c r="U696" s="59" t="str">
        <f>VLOOKUP(G696,'MITRA (REFERENSI)'!$A:$Z,17,FALSE)</f>
        <v>#N/A</v>
      </c>
      <c r="V696" s="59" t="str">
        <f>VLOOKUP(G696,'MITRA (REFERENSI)'!$A:$Z,11,FALSE)</f>
        <v>#N/A</v>
      </c>
      <c r="W696" s="81"/>
      <c r="X696" s="63"/>
      <c r="Y696" s="63"/>
      <c r="Z696" s="62"/>
      <c r="AA696" s="63"/>
      <c r="AB696" s="62"/>
      <c r="AC696" s="62"/>
      <c r="AD696" s="62"/>
      <c r="AE696" s="62"/>
      <c r="AF696" s="62"/>
      <c r="AG696" s="72"/>
      <c r="AH696" s="72"/>
      <c r="AI696" s="72"/>
      <c r="AJ696" s="72"/>
      <c r="AK696" s="59" t="str">
        <f>VLOOKUP(G696,'MITRA (REFERENSI)'!$A:$Z,5,FALSE)</f>
        <v>#N/A</v>
      </c>
      <c r="AL696" s="59" t="str">
        <f>VLOOKUP(G696,'MITRA (REFERENSI)'!$A:$Z,13,FALSE)</f>
        <v>#N/A</v>
      </c>
      <c r="AM696" s="59" t="str">
        <f>VLOOKUP(G696,'MITRA (REFERENSI)'!$A:$Z,14,FALSE)</f>
        <v>#N/A</v>
      </c>
    </row>
    <row r="697" ht="15.75" customHeight="1">
      <c r="A697" s="53" t="s">
        <v>5759</v>
      </c>
      <c r="B697" s="78"/>
      <c r="C697" s="79"/>
      <c r="D697" s="82"/>
      <c r="E697" s="82"/>
      <c r="F697" s="56" t="str">
        <f t="shared" si="2"/>
        <v>PETUGAS.0696/SPK/SE/PML/3172/2026</v>
      </c>
      <c r="G697" s="80"/>
      <c r="H697" s="56" t="str">
        <f>VLOOKUP(G697,'MITRA (REFERENSI)'!$A:$Z,16,FALSE)</f>
        <v>#N/A</v>
      </c>
      <c r="I697" s="56" t="str">
        <f>VLOOKUP(G697,'MITRA (REFERENSI)'!$A:$Z,25,FALSE)</f>
        <v>#N/A</v>
      </c>
      <c r="J697" s="55" t="str">
        <f>VLOOKUP(G697,'MITRA (REFERENSI)'!$A:$Z,26,FALSE)</f>
        <v>#N/A</v>
      </c>
      <c r="K697" s="55" t="str">
        <f>VLOOKUP(G697,'MITRA (REFERENSI)'!$A:$Z,15,FALSE)</f>
        <v>#N/A</v>
      </c>
      <c r="L697" s="55" t="str">
        <f>VLOOKUP(G697,'MITRA (REFERENSI)'!$A:$Z,15,FALSE)</f>
        <v>#N/A</v>
      </c>
      <c r="M697" s="55" t="str">
        <f>IF(B697=1,'KELAS (REFERENSI)'!M697,IF(B697=2,'KELAS (REFERENSI)'!M712,IF(B697=3,'KELAS (REFERENSI)'!M727,IF(B697=4,'KELAS (REFERENSI)'!M742,""))))</f>
        <v/>
      </c>
      <c r="N697" s="55" t="str">
        <f>IF(B697=1,'KELAS (REFERENSI)'!N697,IF(B697=2,'KELAS (REFERENSI)'!N712,IF(B697=3,'KELAS (REFERENSI)'!N727,IF(B697=4,'KELAS (REFERENSI)'!N742,""))))</f>
        <v/>
      </c>
      <c r="O697" s="55" t="str">
        <f>IF(B697=1,'KELAS (REFERENSI)'!O697,IF(B697=2,'KELAS (REFERENSI)'!O712,IF(B697=3,'KELAS (REFERENSI)'!O727,IF(B697=4,'KELAS (REFERENSI)'!O742,""))))</f>
        <v/>
      </c>
      <c r="P697" s="55" t="str">
        <f>IF(B697=1,'KELAS (REFERENSI)'!P697,IF(B697=2,'KELAS (REFERENSI)'!P712,IF(B697=3,'KELAS (REFERENSI)'!P727,IF(B697=4,'KELAS (REFERENSI)'!P742,""))))</f>
        <v/>
      </c>
      <c r="Q697" s="55" t="str">
        <f t="shared" si="4"/>
        <v>BPS Kota Jakarta Timur</v>
      </c>
      <c r="R697" s="55" t="str">
        <f t="shared" si="56"/>
        <v/>
      </c>
      <c r="S697" s="55" t="str">
        <f t="shared" ref="S697:T697" si="705">S696</f>
        <v>15 Juni sampai dengan 31 Agustus 2026</v>
      </c>
      <c r="T697" s="55" t="str">
        <f t="shared" si="705"/>
        <v>31 Agustus 2026</v>
      </c>
      <c r="U697" s="59" t="str">
        <f>VLOOKUP(G697,'MITRA (REFERENSI)'!$A:$Z,17,FALSE)</f>
        <v>#N/A</v>
      </c>
      <c r="V697" s="59" t="str">
        <f>VLOOKUP(G697,'MITRA (REFERENSI)'!$A:$Z,11,FALSE)</f>
        <v>#N/A</v>
      </c>
      <c r="W697" s="81"/>
      <c r="X697" s="63"/>
      <c r="Y697" s="63"/>
      <c r="Z697" s="62"/>
      <c r="AA697" s="63"/>
      <c r="AB697" s="62"/>
      <c r="AC697" s="62"/>
      <c r="AD697" s="62"/>
      <c r="AE697" s="62"/>
      <c r="AF697" s="62"/>
      <c r="AG697" s="72"/>
      <c r="AH697" s="72"/>
      <c r="AI697" s="72"/>
      <c r="AJ697" s="72"/>
      <c r="AK697" s="59" t="str">
        <f>VLOOKUP(G697,'MITRA (REFERENSI)'!$A:$Z,5,FALSE)</f>
        <v>#N/A</v>
      </c>
      <c r="AL697" s="59" t="str">
        <f>VLOOKUP(G697,'MITRA (REFERENSI)'!$A:$Z,13,FALSE)</f>
        <v>#N/A</v>
      </c>
      <c r="AM697" s="59" t="str">
        <f>VLOOKUP(G697,'MITRA (REFERENSI)'!$A:$Z,14,FALSE)</f>
        <v>#N/A</v>
      </c>
    </row>
    <row r="698" ht="15.75" customHeight="1">
      <c r="A698" s="53" t="s">
        <v>5760</v>
      </c>
      <c r="B698" s="78"/>
      <c r="C698" s="79"/>
      <c r="D698" s="82"/>
      <c r="E698" s="82"/>
      <c r="F698" s="56" t="str">
        <f t="shared" si="2"/>
        <v>PETUGAS.0697/SPK/SE/PML/3172/2026</v>
      </c>
      <c r="G698" s="80"/>
      <c r="H698" s="56" t="str">
        <f>VLOOKUP(G698,'MITRA (REFERENSI)'!$A:$Z,16,FALSE)</f>
        <v>#N/A</v>
      </c>
      <c r="I698" s="56" t="str">
        <f>VLOOKUP(G698,'MITRA (REFERENSI)'!$A:$Z,25,FALSE)</f>
        <v>#N/A</v>
      </c>
      <c r="J698" s="55" t="str">
        <f>VLOOKUP(G698,'MITRA (REFERENSI)'!$A:$Z,26,FALSE)</f>
        <v>#N/A</v>
      </c>
      <c r="K698" s="55" t="str">
        <f>VLOOKUP(G698,'MITRA (REFERENSI)'!$A:$Z,15,FALSE)</f>
        <v>#N/A</v>
      </c>
      <c r="L698" s="55" t="str">
        <f>VLOOKUP(G698,'MITRA (REFERENSI)'!$A:$Z,15,FALSE)</f>
        <v>#N/A</v>
      </c>
      <c r="M698" s="55" t="str">
        <f>IF(B698=1,'KELAS (REFERENSI)'!M698,IF(B698=2,'KELAS (REFERENSI)'!M713,IF(B698=3,'KELAS (REFERENSI)'!M728,IF(B698=4,'KELAS (REFERENSI)'!M743,""))))</f>
        <v/>
      </c>
      <c r="N698" s="55" t="str">
        <f>IF(B698=1,'KELAS (REFERENSI)'!N698,IF(B698=2,'KELAS (REFERENSI)'!N713,IF(B698=3,'KELAS (REFERENSI)'!N728,IF(B698=4,'KELAS (REFERENSI)'!N743,""))))</f>
        <v/>
      </c>
      <c r="O698" s="55" t="str">
        <f>IF(B698=1,'KELAS (REFERENSI)'!O698,IF(B698=2,'KELAS (REFERENSI)'!O713,IF(B698=3,'KELAS (REFERENSI)'!O728,IF(B698=4,'KELAS (REFERENSI)'!O743,""))))</f>
        <v/>
      </c>
      <c r="P698" s="55" t="str">
        <f>IF(B698=1,'KELAS (REFERENSI)'!P698,IF(B698=2,'KELAS (REFERENSI)'!P713,IF(B698=3,'KELAS (REFERENSI)'!P728,IF(B698=4,'KELAS (REFERENSI)'!P743,""))))</f>
        <v/>
      </c>
      <c r="Q698" s="55" t="str">
        <f t="shared" si="4"/>
        <v>BPS Kota Jakarta Timur</v>
      </c>
      <c r="R698" s="55" t="str">
        <f t="shared" si="56"/>
        <v/>
      </c>
      <c r="S698" s="55" t="str">
        <f t="shared" ref="S698:T698" si="706">S697</f>
        <v>15 Juni sampai dengan 31 Agustus 2026</v>
      </c>
      <c r="T698" s="55" t="str">
        <f t="shared" si="706"/>
        <v>31 Agustus 2026</v>
      </c>
      <c r="U698" s="59" t="str">
        <f>VLOOKUP(G698,'MITRA (REFERENSI)'!$A:$Z,17,FALSE)</f>
        <v>#N/A</v>
      </c>
      <c r="V698" s="59" t="str">
        <f>VLOOKUP(G698,'MITRA (REFERENSI)'!$A:$Z,11,FALSE)</f>
        <v>#N/A</v>
      </c>
      <c r="W698" s="81"/>
      <c r="X698" s="63"/>
      <c r="Y698" s="63"/>
      <c r="Z698" s="62"/>
      <c r="AA698" s="63"/>
      <c r="AB698" s="62"/>
      <c r="AC698" s="62"/>
      <c r="AD698" s="62"/>
      <c r="AE698" s="62"/>
      <c r="AF698" s="62"/>
      <c r="AG698" s="72"/>
      <c r="AH698" s="72"/>
      <c r="AI698" s="72"/>
      <c r="AJ698" s="72"/>
      <c r="AK698" s="59" t="str">
        <f>VLOOKUP(G698,'MITRA (REFERENSI)'!$A:$Z,5,FALSE)</f>
        <v>#N/A</v>
      </c>
      <c r="AL698" s="59" t="str">
        <f>VLOOKUP(G698,'MITRA (REFERENSI)'!$A:$Z,13,FALSE)</f>
        <v>#N/A</v>
      </c>
      <c r="AM698" s="59" t="str">
        <f>VLOOKUP(G698,'MITRA (REFERENSI)'!$A:$Z,14,FALSE)</f>
        <v>#N/A</v>
      </c>
    </row>
    <row r="699" ht="15.75" customHeight="1">
      <c r="A699" s="53" t="s">
        <v>5761</v>
      </c>
      <c r="B699" s="78"/>
      <c r="C699" s="79"/>
      <c r="D699" s="82"/>
      <c r="E699" s="82"/>
      <c r="F699" s="56" t="str">
        <f t="shared" si="2"/>
        <v>PETUGAS.0698/SPK/SE/PML/3172/2026</v>
      </c>
      <c r="G699" s="80"/>
      <c r="H699" s="56" t="str">
        <f>VLOOKUP(G699,'MITRA (REFERENSI)'!$A:$Z,16,FALSE)</f>
        <v>#N/A</v>
      </c>
      <c r="I699" s="56" t="str">
        <f>VLOOKUP(G699,'MITRA (REFERENSI)'!$A:$Z,25,FALSE)</f>
        <v>#N/A</v>
      </c>
      <c r="J699" s="55" t="str">
        <f>VLOOKUP(G699,'MITRA (REFERENSI)'!$A:$Z,26,FALSE)</f>
        <v>#N/A</v>
      </c>
      <c r="K699" s="55" t="str">
        <f>VLOOKUP(G699,'MITRA (REFERENSI)'!$A:$Z,15,FALSE)</f>
        <v>#N/A</v>
      </c>
      <c r="L699" s="55" t="str">
        <f>VLOOKUP(G699,'MITRA (REFERENSI)'!$A:$Z,15,FALSE)</f>
        <v>#N/A</v>
      </c>
      <c r="M699" s="55" t="str">
        <f>IF(B699=1,'KELAS (REFERENSI)'!M699,IF(B699=2,'KELAS (REFERENSI)'!M714,IF(B699=3,'KELAS (REFERENSI)'!M729,IF(B699=4,'KELAS (REFERENSI)'!M744,""))))</f>
        <v/>
      </c>
      <c r="N699" s="55" t="str">
        <f>IF(B699=1,'KELAS (REFERENSI)'!N699,IF(B699=2,'KELAS (REFERENSI)'!N714,IF(B699=3,'KELAS (REFERENSI)'!N729,IF(B699=4,'KELAS (REFERENSI)'!N744,""))))</f>
        <v/>
      </c>
      <c r="O699" s="55" t="str">
        <f>IF(B699=1,'KELAS (REFERENSI)'!O699,IF(B699=2,'KELAS (REFERENSI)'!O714,IF(B699=3,'KELAS (REFERENSI)'!O729,IF(B699=4,'KELAS (REFERENSI)'!O744,""))))</f>
        <v/>
      </c>
      <c r="P699" s="55" t="str">
        <f>IF(B699=1,'KELAS (REFERENSI)'!P699,IF(B699=2,'KELAS (REFERENSI)'!P714,IF(B699=3,'KELAS (REFERENSI)'!P729,IF(B699=4,'KELAS (REFERENSI)'!P744,""))))</f>
        <v/>
      </c>
      <c r="Q699" s="55" t="str">
        <f t="shared" si="4"/>
        <v>BPS Kota Jakarta Timur</v>
      </c>
      <c r="R699" s="55" t="str">
        <f t="shared" si="56"/>
        <v/>
      </c>
      <c r="S699" s="55" t="str">
        <f t="shared" ref="S699:T699" si="707">S698</f>
        <v>15 Juni sampai dengan 31 Agustus 2026</v>
      </c>
      <c r="T699" s="55" t="str">
        <f t="shared" si="707"/>
        <v>31 Agustus 2026</v>
      </c>
      <c r="U699" s="59" t="str">
        <f>VLOOKUP(G699,'MITRA (REFERENSI)'!$A:$Z,17,FALSE)</f>
        <v>#N/A</v>
      </c>
      <c r="V699" s="59" t="str">
        <f>VLOOKUP(G699,'MITRA (REFERENSI)'!$A:$Z,11,FALSE)</f>
        <v>#N/A</v>
      </c>
      <c r="W699" s="81"/>
      <c r="X699" s="63"/>
      <c r="Y699" s="63"/>
      <c r="Z699" s="62"/>
      <c r="AA699" s="63"/>
      <c r="AB699" s="62"/>
      <c r="AC699" s="62"/>
      <c r="AD699" s="62"/>
      <c r="AE699" s="62"/>
      <c r="AF699" s="62"/>
      <c r="AG699" s="72"/>
      <c r="AH699" s="72"/>
      <c r="AI699" s="72"/>
      <c r="AJ699" s="72"/>
      <c r="AK699" s="59" t="str">
        <f>VLOOKUP(G699,'MITRA (REFERENSI)'!$A:$Z,5,FALSE)</f>
        <v>#N/A</v>
      </c>
      <c r="AL699" s="59" t="str">
        <f>VLOOKUP(G699,'MITRA (REFERENSI)'!$A:$Z,13,FALSE)</f>
        <v>#N/A</v>
      </c>
      <c r="AM699" s="59" t="str">
        <f>VLOOKUP(G699,'MITRA (REFERENSI)'!$A:$Z,14,FALSE)</f>
        <v>#N/A</v>
      </c>
    </row>
    <row r="700" ht="15.75" customHeight="1">
      <c r="A700" s="53" t="s">
        <v>5762</v>
      </c>
      <c r="B700" s="78"/>
      <c r="C700" s="79"/>
      <c r="D700" s="82"/>
      <c r="E700" s="82"/>
      <c r="F700" s="56" t="str">
        <f t="shared" si="2"/>
        <v>PETUGAS.0699/SPK/SE/PML/3172/2026</v>
      </c>
      <c r="G700" s="80"/>
      <c r="H700" s="56" t="str">
        <f>VLOOKUP(G700,'MITRA (REFERENSI)'!$A:$Z,16,FALSE)</f>
        <v>#N/A</v>
      </c>
      <c r="I700" s="56" t="str">
        <f>VLOOKUP(G700,'MITRA (REFERENSI)'!$A:$Z,25,FALSE)</f>
        <v>#N/A</v>
      </c>
      <c r="J700" s="55" t="str">
        <f>VLOOKUP(G700,'MITRA (REFERENSI)'!$A:$Z,26,FALSE)</f>
        <v>#N/A</v>
      </c>
      <c r="K700" s="55" t="str">
        <f>VLOOKUP(G700,'MITRA (REFERENSI)'!$A:$Z,15,FALSE)</f>
        <v>#N/A</v>
      </c>
      <c r="L700" s="55" t="str">
        <f>VLOOKUP(G700,'MITRA (REFERENSI)'!$A:$Z,15,FALSE)</f>
        <v>#N/A</v>
      </c>
      <c r="M700" s="55" t="str">
        <f>IF(B700=1,'KELAS (REFERENSI)'!M700,IF(B700=2,'KELAS (REFERENSI)'!M715,IF(B700=3,'KELAS (REFERENSI)'!M730,IF(B700=4,'KELAS (REFERENSI)'!M745,""))))</f>
        <v/>
      </c>
      <c r="N700" s="55" t="str">
        <f>IF(B700=1,'KELAS (REFERENSI)'!N700,IF(B700=2,'KELAS (REFERENSI)'!N715,IF(B700=3,'KELAS (REFERENSI)'!N730,IF(B700=4,'KELAS (REFERENSI)'!N745,""))))</f>
        <v/>
      </c>
      <c r="O700" s="55" t="str">
        <f>IF(B700=1,'KELAS (REFERENSI)'!O700,IF(B700=2,'KELAS (REFERENSI)'!O715,IF(B700=3,'KELAS (REFERENSI)'!O730,IF(B700=4,'KELAS (REFERENSI)'!O745,""))))</f>
        <v/>
      </c>
      <c r="P700" s="55" t="str">
        <f>IF(B700=1,'KELAS (REFERENSI)'!P700,IF(B700=2,'KELAS (REFERENSI)'!P715,IF(B700=3,'KELAS (REFERENSI)'!P730,IF(B700=4,'KELAS (REFERENSI)'!P745,""))))</f>
        <v/>
      </c>
      <c r="Q700" s="55" t="str">
        <f t="shared" si="4"/>
        <v>BPS Kota Jakarta Timur</v>
      </c>
      <c r="R700" s="55" t="str">
        <f t="shared" si="56"/>
        <v/>
      </c>
      <c r="S700" s="55" t="str">
        <f t="shared" ref="S700:T700" si="708">S699</f>
        <v>15 Juni sampai dengan 31 Agustus 2026</v>
      </c>
      <c r="T700" s="55" t="str">
        <f t="shared" si="708"/>
        <v>31 Agustus 2026</v>
      </c>
      <c r="U700" s="59" t="str">
        <f>VLOOKUP(G700,'MITRA (REFERENSI)'!$A:$Z,17,FALSE)</f>
        <v>#N/A</v>
      </c>
      <c r="V700" s="59" t="str">
        <f>VLOOKUP(G700,'MITRA (REFERENSI)'!$A:$Z,11,FALSE)</f>
        <v>#N/A</v>
      </c>
      <c r="W700" s="81"/>
      <c r="X700" s="63"/>
      <c r="Y700" s="63"/>
      <c r="Z700" s="62"/>
      <c r="AA700" s="63"/>
      <c r="AB700" s="62"/>
      <c r="AC700" s="62"/>
      <c r="AD700" s="62"/>
      <c r="AE700" s="62"/>
      <c r="AF700" s="62"/>
      <c r="AG700" s="72"/>
      <c r="AH700" s="72"/>
      <c r="AI700" s="72"/>
      <c r="AJ700" s="72"/>
      <c r="AK700" s="59" t="str">
        <f>VLOOKUP(G700,'MITRA (REFERENSI)'!$A:$Z,5,FALSE)</f>
        <v>#N/A</v>
      </c>
      <c r="AL700" s="59" t="str">
        <f>VLOOKUP(G700,'MITRA (REFERENSI)'!$A:$Z,13,FALSE)</f>
        <v>#N/A</v>
      </c>
      <c r="AM700" s="59" t="str">
        <f>VLOOKUP(G700,'MITRA (REFERENSI)'!$A:$Z,14,FALSE)</f>
        <v>#N/A</v>
      </c>
    </row>
    <row r="701" ht="15.75" customHeight="1">
      <c r="A701" s="53" t="s">
        <v>5763</v>
      </c>
      <c r="B701" s="78"/>
      <c r="C701" s="79"/>
      <c r="D701" s="82"/>
      <c r="E701" s="82"/>
      <c r="F701" s="56" t="str">
        <f t="shared" si="2"/>
        <v>PETUGAS.0700/SPK/SE/PML/3172/2026</v>
      </c>
      <c r="G701" s="80"/>
      <c r="H701" s="56" t="str">
        <f>VLOOKUP(G701,'MITRA (REFERENSI)'!$A:$Z,16,FALSE)</f>
        <v>#N/A</v>
      </c>
      <c r="I701" s="56" t="str">
        <f>VLOOKUP(G701,'MITRA (REFERENSI)'!$A:$Z,25,FALSE)</f>
        <v>#N/A</v>
      </c>
      <c r="J701" s="55" t="str">
        <f>VLOOKUP(G701,'MITRA (REFERENSI)'!$A:$Z,26,FALSE)</f>
        <v>#N/A</v>
      </c>
      <c r="K701" s="55" t="str">
        <f>VLOOKUP(G701,'MITRA (REFERENSI)'!$A:$Z,15,FALSE)</f>
        <v>#N/A</v>
      </c>
      <c r="L701" s="55" t="str">
        <f>VLOOKUP(G701,'MITRA (REFERENSI)'!$A:$Z,15,FALSE)</f>
        <v>#N/A</v>
      </c>
      <c r="M701" s="55" t="str">
        <f>IF(B701=1,'KELAS (REFERENSI)'!M701,IF(B701=2,'KELAS (REFERENSI)'!M716,IF(B701=3,'KELAS (REFERENSI)'!M731,IF(B701=4,'KELAS (REFERENSI)'!M746,""))))</f>
        <v/>
      </c>
      <c r="N701" s="55" t="str">
        <f>IF(B701=1,'KELAS (REFERENSI)'!N701,IF(B701=2,'KELAS (REFERENSI)'!N716,IF(B701=3,'KELAS (REFERENSI)'!N731,IF(B701=4,'KELAS (REFERENSI)'!N746,""))))</f>
        <v/>
      </c>
      <c r="O701" s="55" t="str">
        <f>IF(B701=1,'KELAS (REFERENSI)'!O701,IF(B701=2,'KELAS (REFERENSI)'!O716,IF(B701=3,'KELAS (REFERENSI)'!O731,IF(B701=4,'KELAS (REFERENSI)'!O746,""))))</f>
        <v/>
      </c>
      <c r="P701" s="55" t="str">
        <f>IF(B701=1,'KELAS (REFERENSI)'!P701,IF(B701=2,'KELAS (REFERENSI)'!P716,IF(B701=3,'KELAS (REFERENSI)'!P731,IF(B701=4,'KELAS (REFERENSI)'!P746,""))))</f>
        <v/>
      </c>
      <c r="Q701" s="55" t="str">
        <f t="shared" si="4"/>
        <v>BPS Kota Jakarta Timur</v>
      </c>
      <c r="R701" s="55" t="str">
        <f t="shared" si="56"/>
        <v/>
      </c>
      <c r="S701" s="55" t="str">
        <f t="shared" ref="S701:T701" si="709">S700</f>
        <v>15 Juni sampai dengan 31 Agustus 2026</v>
      </c>
      <c r="T701" s="55" t="str">
        <f t="shared" si="709"/>
        <v>31 Agustus 2026</v>
      </c>
      <c r="U701" s="59" t="str">
        <f>VLOOKUP(G701,'MITRA (REFERENSI)'!$A:$Z,17,FALSE)</f>
        <v>#N/A</v>
      </c>
      <c r="V701" s="59" t="str">
        <f>VLOOKUP(G701,'MITRA (REFERENSI)'!$A:$Z,11,FALSE)</f>
        <v>#N/A</v>
      </c>
      <c r="W701" s="81"/>
      <c r="X701" s="63"/>
      <c r="Y701" s="63"/>
      <c r="Z701" s="62"/>
      <c r="AA701" s="63"/>
      <c r="AB701" s="62"/>
      <c r="AC701" s="62"/>
      <c r="AD701" s="62"/>
      <c r="AE701" s="62"/>
      <c r="AF701" s="62"/>
      <c r="AG701" s="72"/>
      <c r="AH701" s="72"/>
      <c r="AI701" s="72"/>
      <c r="AJ701" s="72"/>
      <c r="AK701" s="59" t="str">
        <f>VLOOKUP(G701,'MITRA (REFERENSI)'!$A:$Z,5,FALSE)</f>
        <v>#N/A</v>
      </c>
      <c r="AL701" s="59" t="str">
        <f>VLOOKUP(G701,'MITRA (REFERENSI)'!$A:$Z,13,FALSE)</f>
        <v>#N/A</v>
      </c>
      <c r="AM701" s="59" t="str">
        <f>VLOOKUP(G701,'MITRA (REFERENSI)'!$A:$Z,14,FALSE)</f>
        <v>#N/A</v>
      </c>
    </row>
    <row r="702" ht="15.75" customHeight="1">
      <c r="A702" s="53" t="s">
        <v>5764</v>
      </c>
      <c r="B702" s="78"/>
      <c r="C702" s="79"/>
      <c r="D702" s="82"/>
      <c r="E702" s="82"/>
      <c r="F702" s="56" t="str">
        <f t="shared" si="2"/>
        <v>PETUGAS.0701/SPK/SE/PML/3172/2026</v>
      </c>
      <c r="G702" s="80"/>
      <c r="H702" s="56" t="str">
        <f>VLOOKUP(G702,'MITRA (REFERENSI)'!$A:$Z,16,FALSE)</f>
        <v>#N/A</v>
      </c>
      <c r="I702" s="56" t="str">
        <f>VLOOKUP(G702,'MITRA (REFERENSI)'!$A:$Z,25,FALSE)</f>
        <v>#N/A</v>
      </c>
      <c r="J702" s="55" t="str">
        <f>VLOOKUP(G702,'MITRA (REFERENSI)'!$A:$Z,26,FALSE)</f>
        <v>#N/A</v>
      </c>
      <c r="K702" s="55" t="str">
        <f>VLOOKUP(G702,'MITRA (REFERENSI)'!$A:$Z,15,FALSE)</f>
        <v>#N/A</v>
      </c>
      <c r="L702" s="55" t="str">
        <f>VLOOKUP(G702,'MITRA (REFERENSI)'!$A:$Z,15,FALSE)</f>
        <v>#N/A</v>
      </c>
      <c r="M702" s="55" t="str">
        <f>IF(B702=1,'KELAS (REFERENSI)'!M702,IF(B702=2,'KELAS (REFERENSI)'!M717,IF(B702=3,'KELAS (REFERENSI)'!M732,IF(B702=4,'KELAS (REFERENSI)'!M747,""))))</f>
        <v/>
      </c>
      <c r="N702" s="55" t="str">
        <f>IF(B702=1,'KELAS (REFERENSI)'!N702,IF(B702=2,'KELAS (REFERENSI)'!N717,IF(B702=3,'KELAS (REFERENSI)'!N732,IF(B702=4,'KELAS (REFERENSI)'!N747,""))))</f>
        <v/>
      </c>
      <c r="O702" s="55" t="str">
        <f>IF(B702=1,'KELAS (REFERENSI)'!O702,IF(B702=2,'KELAS (REFERENSI)'!O717,IF(B702=3,'KELAS (REFERENSI)'!O732,IF(B702=4,'KELAS (REFERENSI)'!O747,""))))</f>
        <v/>
      </c>
      <c r="P702" s="55" t="str">
        <f>IF(B702=1,'KELAS (REFERENSI)'!P702,IF(B702=2,'KELAS (REFERENSI)'!P717,IF(B702=3,'KELAS (REFERENSI)'!P732,IF(B702=4,'KELAS (REFERENSI)'!P747,""))))</f>
        <v/>
      </c>
      <c r="Q702" s="55" t="str">
        <f t="shared" si="4"/>
        <v>BPS Kota Jakarta Timur</v>
      </c>
      <c r="R702" s="55" t="str">
        <f t="shared" si="56"/>
        <v/>
      </c>
      <c r="S702" s="55" t="str">
        <f t="shared" ref="S702:T702" si="710">S701</f>
        <v>15 Juni sampai dengan 31 Agustus 2026</v>
      </c>
      <c r="T702" s="55" t="str">
        <f t="shared" si="710"/>
        <v>31 Agustus 2026</v>
      </c>
      <c r="U702" s="59" t="str">
        <f>VLOOKUP(G702,'MITRA (REFERENSI)'!$A:$Z,17,FALSE)</f>
        <v>#N/A</v>
      </c>
      <c r="V702" s="59" t="str">
        <f>VLOOKUP(G702,'MITRA (REFERENSI)'!$A:$Z,11,FALSE)</f>
        <v>#N/A</v>
      </c>
      <c r="W702" s="81"/>
      <c r="X702" s="63"/>
      <c r="Y702" s="63"/>
      <c r="Z702" s="62"/>
      <c r="AA702" s="63"/>
      <c r="AB702" s="62"/>
      <c r="AC702" s="62"/>
      <c r="AD702" s="62"/>
      <c r="AE702" s="62"/>
      <c r="AF702" s="62"/>
      <c r="AG702" s="72"/>
      <c r="AH702" s="72"/>
      <c r="AI702" s="72"/>
      <c r="AJ702" s="72"/>
      <c r="AK702" s="59" t="str">
        <f>VLOOKUP(G702,'MITRA (REFERENSI)'!$A:$Z,5,FALSE)</f>
        <v>#N/A</v>
      </c>
      <c r="AL702" s="59" t="str">
        <f>VLOOKUP(G702,'MITRA (REFERENSI)'!$A:$Z,13,FALSE)</f>
        <v>#N/A</v>
      </c>
      <c r="AM702" s="59" t="str">
        <f>VLOOKUP(G702,'MITRA (REFERENSI)'!$A:$Z,14,FALSE)</f>
        <v>#N/A</v>
      </c>
    </row>
    <row r="703" ht="15.75" customHeight="1">
      <c r="A703" s="53" t="s">
        <v>5765</v>
      </c>
      <c r="B703" s="78"/>
      <c r="C703" s="79"/>
      <c r="D703" s="82"/>
      <c r="E703" s="82"/>
      <c r="F703" s="56" t="str">
        <f t="shared" si="2"/>
        <v>PETUGAS.0702/SPK/SE/PML/3172/2026</v>
      </c>
      <c r="G703" s="80"/>
      <c r="H703" s="56" t="str">
        <f>VLOOKUP(G703,'MITRA (REFERENSI)'!$A:$Z,16,FALSE)</f>
        <v>#N/A</v>
      </c>
      <c r="I703" s="56" t="str">
        <f>VLOOKUP(G703,'MITRA (REFERENSI)'!$A:$Z,25,FALSE)</f>
        <v>#N/A</v>
      </c>
      <c r="J703" s="55" t="str">
        <f>VLOOKUP(G703,'MITRA (REFERENSI)'!$A:$Z,26,FALSE)</f>
        <v>#N/A</v>
      </c>
      <c r="K703" s="55" t="str">
        <f>VLOOKUP(G703,'MITRA (REFERENSI)'!$A:$Z,15,FALSE)</f>
        <v>#N/A</v>
      </c>
      <c r="L703" s="55" t="str">
        <f>VLOOKUP(G703,'MITRA (REFERENSI)'!$A:$Z,15,FALSE)</f>
        <v>#N/A</v>
      </c>
      <c r="M703" s="55" t="str">
        <f>IF(B703=1,'KELAS (REFERENSI)'!M703,IF(B703=2,'KELAS (REFERENSI)'!M718,IF(B703=3,'KELAS (REFERENSI)'!M733,IF(B703=4,'KELAS (REFERENSI)'!M748,""))))</f>
        <v/>
      </c>
      <c r="N703" s="55" t="str">
        <f>IF(B703=1,'KELAS (REFERENSI)'!N703,IF(B703=2,'KELAS (REFERENSI)'!N718,IF(B703=3,'KELAS (REFERENSI)'!N733,IF(B703=4,'KELAS (REFERENSI)'!N748,""))))</f>
        <v/>
      </c>
      <c r="O703" s="55" t="str">
        <f>IF(B703=1,'KELAS (REFERENSI)'!O703,IF(B703=2,'KELAS (REFERENSI)'!O718,IF(B703=3,'KELAS (REFERENSI)'!O733,IF(B703=4,'KELAS (REFERENSI)'!O748,""))))</f>
        <v/>
      </c>
      <c r="P703" s="55" t="str">
        <f>IF(B703=1,'KELAS (REFERENSI)'!P703,IF(B703=2,'KELAS (REFERENSI)'!P718,IF(B703=3,'KELAS (REFERENSI)'!P733,IF(B703=4,'KELAS (REFERENSI)'!P748,""))))</f>
        <v/>
      </c>
      <c r="Q703" s="55" t="str">
        <f t="shared" si="4"/>
        <v>BPS Kota Jakarta Timur</v>
      </c>
      <c r="R703" s="55" t="str">
        <f t="shared" si="56"/>
        <v/>
      </c>
      <c r="S703" s="55" t="str">
        <f t="shared" ref="S703:T703" si="711">S702</f>
        <v>15 Juni sampai dengan 31 Agustus 2026</v>
      </c>
      <c r="T703" s="55" t="str">
        <f t="shared" si="711"/>
        <v>31 Agustus 2026</v>
      </c>
      <c r="U703" s="59" t="str">
        <f>VLOOKUP(G703,'MITRA (REFERENSI)'!$A:$Z,17,FALSE)</f>
        <v>#N/A</v>
      </c>
      <c r="V703" s="59" t="str">
        <f>VLOOKUP(G703,'MITRA (REFERENSI)'!$A:$Z,11,FALSE)</f>
        <v>#N/A</v>
      </c>
      <c r="W703" s="81"/>
      <c r="X703" s="63"/>
      <c r="Y703" s="63"/>
      <c r="Z703" s="62"/>
      <c r="AA703" s="63"/>
      <c r="AB703" s="62"/>
      <c r="AC703" s="62"/>
      <c r="AD703" s="62"/>
      <c r="AE703" s="62"/>
      <c r="AF703" s="62"/>
      <c r="AG703" s="72"/>
      <c r="AH703" s="72"/>
      <c r="AI703" s="72"/>
      <c r="AJ703" s="72"/>
      <c r="AK703" s="59" t="str">
        <f>VLOOKUP(G703,'MITRA (REFERENSI)'!$A:$Z,5,FALSE)</f>
        <v>#N/A</v>
      </c>
      <c r="AL703" s="59" t="str">
        <f>VLOOKUP(G703,'MITRA (REFERENSI)'!$A:$Z,13,FALSE)</f>
        <v>#N/A</v>
      </c>
      <c r="AM703" s="59" t="str">
        <f>VLOOKUP(G703,'MITRA (REFERENSI)'!$A:$Z,14,FALSE)</f>
        <v>#N/A</v>
      </c>
    </row>
    <row r="704" ht="15.75" customHeight="1">
      <c r="A704" s="53" t="s">
        <v>5766</v>
      </c>
      <c r="B704" s="78"/>
      <c r="C704" s="79"/>
      <c r="D704" s="82"/>
      <c r="E704" s="82"/>
      <c r="F704" s="56" t="str">
        <f t="shared" si="2"/>
        <v>PETUGAS.0703/SPK/SE/PML/3172/2026</v>
      </c>
      <c r="G704" s="80"/>
      <c r="H704" s="56" t="str">
        <f>VLOOKUP(G704,'MITRA (REFERENSI)'!$A:$Z,16,FALSE)</f>
        <v>#N/A</v>
      </c>
      <c r="I704" s="56" t="str">
        <f>VLOOKUP(G704,'MITRA (REFERENSI)'!$A:$Z,25,FALSE)</f>
        <v>#N/A</v>
      </c>
      <c r="J704" s="55" t="str">
        <f>VLOOKUP(G704,'MITRA (REFERENSI)'!$A:$Z,26,FALSE)</f>
        <v>#N/A</v>
      </c>
      <c r="K704" s="55" t="str">
        <f>VLOOKUP(G704,'MITRA (REFERENSI)'!$A:$Z,15,FALSE)</f>
        <v>#N/A</v>
      </c>
      <c r="L704" s="55" t="str">
        <f>VLOOKUP(G704,'MITRA (REFERENSI)'!$A:$Z,15,FALSE)</f>
        <v>#N/A</v>
      </c>
      <c r="M704" s="55" t="str">
        <f>IF(B704=1,'KELAS (REFERENSI)'!M704,IF(B704=2,'KELAS (REFERENSI)'!M719,IF(B704=3,'KELAS (REFERENSI)'!M734,IF(B704=4,'KELAS (REFERENSI)'!M749,""))))</f>
        <v/>
      </c>
      <c r="N704" s="55" t="str">
        <f>IF(B704=1,'KELAS (REFERENSI)'!N704,IF(B704=2,'KELAS (REFERENSI)'!N719,IF(B704=3,'KELAS (REFERENSI)'!N734,IF(B704=4,'KELAS (REFERENSI)'!N749,""))))</f>
        <v/>
      </c>
      <c r="O704" s="55" t="str">
        <f>IF(B704=1,'KELAS (REFERENSI)'!O704,IF(B704=2,'KELAS (REFERENSI)'!O719,IF(B704=3,'KELAS (REFERENSI)'!O734,IF(B704=4,'KELAS (REFERENSI)'!O749,""))))</f>
        <v/>
      </c>
      <c r="P704" s="55" t="str">
        <f>IF(B704=1,'KELAS (REFERENSI)'!P704,IF(B704=2,'KELAS (REFERENSI)'!P719,IF(B704=3,'KELAS (REFERENSI)'!P734,IF(B704=4,'KELAS (REFERENSI)'!P749,""))))</f>
        <v/>
      </c>
      <c r="Q704" s="55" t="str">
        <f t="shared" si="4"/>
        <v>BPS Kota Jakarta Timur</v>
      </c>
      <c r="R704" s="55" t="str">
        <f t="shared" si="56"/>
        <v/>
      </c>
      <c r="S704" s="55" t="str">
        <f t="shared" ref="S704:T704" si="712">S703</f>
        <v>15 Juni sampai dengan 31 Agustus 2026</v>
      </c>
      <c r="T704" s="55" t="str">
        <f t="shared" si="712"/>
        <v>31 Agustus 2026</v>
      </c>
      <c r="U704" s="59" t="str">
        <f>VLOOKUP(G704,'MITRA (REFERENSI)'!$A:$Z,17,FALSE)</f>
        <v>#N/A</v>
      </c>
      <c r="V704" s="59" t="str">
        <f>VLOOKUP(G704,'MITRA (REFERENSI)'!$A:$Z,11,FALSE)</f>
        <v>#N/A</v>
      </c>
      <c r="W704" s="81"/>
      <c r="X704" s="63"/>
      <c r="Y704" s="63"/>
      <c r="Z704" s="62"/>
      <c r="AA704" s="63"/>
      <c r="AB704" s="62"/>
      <c r="AC704" s="62"/>
      <c r="AD704" s="62"/>
      <c r="AE704" s="62"/>
      <c r="AF704" s="62"/>
      <c r="AG704" s="72"/>
      <c r="AH704" s="72"/>
      <c r="AI704" s="72"/>
      <c r="AJ704" s="72"/>
      <c r="AK704" s="59" t="str">
        <f>VLOOKUP(G704,'MITRA (REFERENSI)'!$A:$Z,5,FALSE)</f>
        <v>#N/A</v>
      </c>
      <c r="AL704" s="59" t="str">
        <f>VLOOKUP(G704,'MITRA (REFERENSI)'!$A:$Z,13,FALSE)</f>
        <v>#N/A</v>
      </c>
      <c r="AM704" s="59" t="str">
        <f>VLOOKUP(G704,'MITRA (REFERENSI)'!$A:$Z,14,FALSE)</f>
        <v>#N/A</v>
      </c>
    </row>
    <row r="705" ht="15.75" customHeight="1">
      <c r="A705" s="53" t="s">
        <v>5767</v>
      </c>
      <c r="B705" s="78"/>
      <c r="C705" s="79"/>
      <c r="D705" s="82"/>
      <c r="E705" s="82"/>
      <c r="F705" s="56" t="str">
        <f t="shared" si="2"/>
        <v>PETUGAS.0704/SPK/SE/PML/3172/2026</v>
      </c>
      <c r="G705" s="80"/>
      <c r="H705" s="56" t="str">
        <f>VLOOKUP(G705,'MITRA (REFERENSI)'!$A:$Z,16,FALSE)</f>
        <v>#N/A</v>
      </c>
      <c r="I705" s="56" t="str">
        <f>VLOOKUP(G705,'MITRA (REFERENSI)'!$A:$Z,25,FALSE)</f>
        <v>#N/A</v>
      </c>
      <c r="J705" s="55" t="str">
        <f>VLOOKUP(G705,'MITRA (REFERENSI)'!$A:$Z,26,FALSE)</f>
        <v>#N/A</v>
      </c>
      <c r="K705" s="55" t="str">
        <f>VLOOKUP(G705,'MITRA (REFERENSI)'!$A:$Z,15,FALSE)</f>
        <v>#N/A</v>
      </c>
      <c r="L705" s="55" t="str">
        <f>VLOOKUP(G705,'MITRA (REFERENSI)'!$A:$Z,15,FALSE)</f>
        <v>#N/A</v>
      </c>
      <c r="M705" s="55" t="str">
        <f>IF(B705=1,'KELAS (REFERENSI)'!M705,IF(B705=2,'KELAS (REFERENSI)'!M720,IF(B705=3,'KELAS (REFERENSI)'!M735,IF(B705=4,'KELAS (REFERENSI)'!M750,""))))</f>
        <v/>
      </c>
      <c r="N705" s="55" t="str">
        <f>IF(B705=1,'KELAS (REFERENSI)'!N705,IF(B705=2,'KELAS (REFERENSI)'!N720,IF(B705=3,'KELAS (REFERENSI)'!N735,IF(B705=4,'KELAS (REFERENSI)'!N750,""))))</f>
        <v/>
      </c>
      <c r="O705" s="55" t="str">
        <f>IF(B705=1,'KELAS (REFERENSI)'!O705,IF(B705=2,'KELAS (REFERENSI)'!O720,IF(B705=3,'KELAS (REFERENSI)'!O735,IF(B705=4,'KELAS (REFERENSI)'!O750,""))))</f>
        <v/>
      </c>
      <c r="P705" s="55" t="str">
        <f>IF(B705=1,'KELAS (REFERENSI)'!P705,IF(B705=2,'KELAS (REFERENSI)'!P720,IF(B705=3,'KELAS (REFERENSI)'!P735,IF(B705=4,'KELAS (REFERENSI)'!P750,""))))</f>
        <v/>
      </c>
      <c r="Q705" s="55" t="str">
        <f t="shared" si="4"/>
        <v>BPS Kota Jakarta Timur</v>
      </c>
      <c r="R705" s="55" t="str">
        <f t="shared" si="56"/>
        <v/>
      </c>
      <c r="S705" s="55" t="str">
        <f t="shared" ref="S705:T705" si="713">S704</f>
        <v>15 Juni sampai dengan 31 Agustus 2026</v>
      </c>
      <c r="T705" s="55" t="str">
        <f t="shared" si="713"/>
        <v>31 Agustus 2026</v>
      </c>
      <c r="U705" s="59" t="str">
        <f>VLOOKUP(G705,'MITRA (REFERENSI)'!$A:$Z,17,FALSE)</f>
        <v>#N/A</v>
      </c>
      <c r="V705" s="59" t="str">
        <f>VLOOKUP(G705,'MITRA (REFERENSI)'!$A:$Z,11,FALSE)</f>
        <v>#N/A</v>
      </c>
      <c r="W705" s="81"/>
      <c r="X705" s="63"/>
      <c r="Y705" s="63"/>
      <c r="Z705" s="62"/>
      <c r="AA705" s="63"/>
      <c r="AB705" s="62"/>
      <c r="AC705" s="62"/>
      <c r="AD705" s="62"/>
      <c r="AE705" s="62"/>
      <c r="AF705" s="62"/>
      <c r="AG705" s="72"/>
      <c r="AH705" s="72"/>
      <c r="AI705" s="72"/>
      <c r="AJ705" s="72"/>
      <c r="AK705" s="59" t="str">
        <f>VLOOKUP(G705,'MITRA (REFERENSI)'!$A:$Z,5,FALSE)</f>
        <v>#N/A</v>
      </c>
      <c r="AL705" s="59" t="str">
        <f>VLOOKUP(G705,'MITRA (REFERENSI)'!$A:$Z,13,FALSE)</f>
        <v>#N/A</v>
      </c>
      <c r="AM705" s="59" t="str">
        <f>VLOOKUP(G705,'MITRA (REFERENSI)'!$A:$Z,14,FALSE)</f>
        <v>#N/A</v>
      </c>
    </row>
    <row r="706" ht="15.75" customHeight="1">
      <c r="A706" s="53" t="s">
        <v>5768</v>
      </c>
      <c r="B706" s="78"/>
      <c r="C706" s="79"/>
      <c r="D706" s="82"/>
      <c r="E706" s="82"/>
      <c r="F706" s="56" t="str">
        <f t="shared" si="2"/>
        <v>PETUGAS.0705/SPK/SE/PML/3172/2026</v>
      </c>
      <c r="G706" s="80"/>
      <c r="H706" s="56" t="str">
        <f>VLOOKUP(G706,'MITRA (REFERENSI)'!$A:$Z,16,FALSE)</f>
        <v>#N/A</v>
      </c>
      <c r="I706" s="56" t="str">
        <f>VLOOKUP(G706,'MITRA (REFERENSI)'!$A:$Z,25,FALSE)</f>
        <v>#N/A</v>
      </c>
      <c r="J706" s="55" t="str">
        <f>VLOOKUP(G706,'MITRA (REFERENSI)'!$A:$Z,26,FALSE)</f>
        <v>#N/A</v>
      </c>
      <c r="K706" s="55" t="str">
        <f>VLOOKUP(G706,'MITRA (REFERENSI)'!$A:$Z,15,FALSE)</f>
        <v>#N/A</v>
      </c>
      <c r="L706" s="55" t="str">
        <f>VLOOKUP(G706,'MITRA (REFERENSI)'!$A:$Z,15,FALSE)</f>
        <v>#N/A</v>
      </c>
      <c r="M706" s="55" t="str">
        <f>IF(B706=1,'KELAS (REFERENSI)'!M706,IF(B706=2,'KELAS (REFERENSI)'!M721,IF(B706=3,'KELAS (REFERENSI)'!M736,IF(B706=4,'KELAS (REFERENSI)'!M751,""))))</f>
        <v/>
      </c>
      <c r="N706" s="55" t="str">
        <f>IF(B706=1,'KELAS (REFERENSI)'!N706,IF(B706=2,'KELAS (REFERENSI)'!N721,IF(B706=3,'KELAS (REFERENSI)'!N736,IF(B706=4,'KELAS (REFERENSI)'!N751,""))))</f>
        <v/>
      </c>
      <c r="O706" s="55" t="str">
        <f>IF(B706=1,'KELAS (REFERENSI)'!O706,IF(B706=2,'KELAS (REFERENSI)'!O721,IF(B706=3,'KELAS (REFERENSI)'!O736,IF(B706=4,'KELAS (REFERENSI)'!O751,""))))</f>
        <v/>
      </c>
      <c r="P706" s="55" t="str">
        <f>IF(B706=1,'KELAS (REFERENSI)'!P706,IF(B706=2,'KELAS (REFERENSI)'!P721,IF(B706=3,'KELAS (REFERENSI)'!P736,IF(B706=4,'KELAS (REFERENSI)'!P751,""))))</f>
        <v/>
      </c>
      <c r="Q706" s="55" t="str">
        <f t="shared" si="4"/>
        <v>BPS Kota Jakarta Timur</v>
      </c>
      <c r="R706" s="55" t="str">
        <f t="shared" si="56"/>
        <v/>
      </c>
      <c r="S706" s="55" t="str">
        <f t="shared" ref="S706:T706" si="714">S705</f>
        <v>15 Juni sampai dengan 31 Agustus 2026</v>
      </c>
      <c r="T706" s="55" t="str">
        <f t="shared" si="714"/>
        <v>31 Agustus 2026</v>
      </c>
      <c r="U706" s="59" t="str">
        <f>VLOOKUP(G706,'MITRA (REFERENSI)'!$A:$Z,17,FALSE)</f>
        <v>#N/A</v>
      </c>
      <c r="V706" s="59" t="str">
        <f>VLOOKUP(G706,'MITRA (REFERENSI)'!$A:$Z,11,FALSE)</f>
        <v>#N/A</v>
      </c>
      <c r="W706" s="81"/>
      <c r="X706" s="63"/>
      <c r="Y706" s="63"/>
      <c r="Z706" s="62"/>
      <c r="AA706" s="63"/>
      <c r="AB706" s="62"/>
      <c r="AC706" s="62"/>
      <c r="AD706" s="62"/>
      <c r="AE706" s="62"/>
      <c r="AF706" s="62"/>
      <c r="AG706" s="72"/>
      <c r="AH706" s="72"/>
      <c r="AI706" s="72"/>
      <c r="AJ706" s="72"/>
      <c r="AK706" s="59" t="str">
        <f>VLOOKUP(G706,'MITRA (REFERENSI)'!$A:$Z,5,FALSE)</f>
        <v>#N/A</v>
      </c>
      <c r="AL706" s="59" t="str">
        <f>VLOOKUP(G706,'MITRA (REFERENSI)'!$A:$Z,13,FALSE)</f>
        <v>#N/A</v>
      </c>
      <c r="AM706" s="59" t="str">
        <f>VLOOKUP(G706,'MITRA (REFERENSI)'!$A:$Z,14,FALSE)</f>
        <v>#N/A</v>
      </c>
    </row>
    <row r="707" ht="15.75" customHeight="1">
      <c r="A707" s="53" t="s">
        <v>5769</v>
      </c>
      <c r="B707" s="78"/>
      <c r="C707" s="79"/>
      <c r="D707" s="82"/>
      <c r="E707" s="82"/>
      <c r="F707" s="56" t="str">
        <f t="shared" si="2"/>
        <v>PETUGAS.0706/SPK/SE/PML/3172/2026</v>
      </c>
      <c r="G707" s="80"/>
      <c r="H707" s="56" t="str">
        <f>VLOOKUP(G707,'MITRA (REFERENSI)'!$A:$Z,16,FALSE)</f>
        <v>#N/A</v>
      </c>
      <c r="I707" s="56" t="str">
        <f>VLOOKUP(G707,'MITRA (REFERENSI)'!$A:$Z,25,FALSE)</f>
        <v>#N/A</v>
      </c>
      <c r="J707" s="55" t="str">
        <f>VLOOKUP(G707,'MITRA (REFERENSI)'!$A:$Z,26,FALSE)</f>
        <v>#N/A</v>
      </c>
      <c r="K707" s="55" t="str">
        <f>VLOOKUP(G707,'MITRA (REFERENSI)'!$A:$Z,15,FALSE)</f>
        <v>#N/A</v>
      </c>
      <c r="L707" s="55" t="str">
        <f>VLOOKUP(G707,'MITRA (REFERENSI)'!$A:$Z,15,FALSE)</f>
        <v>#N/A</v>
      </c>
      <c r="M707" s="55" t="str">
        <f>IF(B707=1,'KELAS (REFERENSI)'!M707,IF(B707=2,'KELAS (REFERENSI)'!M722,IF(B707=3,'KELAS (REFERENSI)'!M737,IF(B707=4,'KELAS (REFERENSI)'!M752,""))))</f>
        <v/>
      </c>
      <c r="N707" s="55" t="str">
        <f>IF(B707=1,'KELAS (REFERENSI)'!N707,IF(B707=2,'KELAS (REFERENSI)'!N722,IF(B707=3,'KELAS (REFERENSI)'!N737,IF(B707=4,'KELAS (REFERENSI)'!N752,""))))</f>
        <v/>
      </c>
      <c r="O707" s="55" t="str">
        <f>IF(B707=1,'KELAS (REFERENSI)'!O707,IF(B707=2,'KELAS (REFERENSI)'!O722,IF(B707=3,'KELAS (REFERENSI)'!O737,IF(B707=4,'KELAS (REFERENSI)'!O752,""))))</f>
        <v/>
      </c>
      <c r="P707" s="55" t="str">
        <f>IF(B707=1,'KELAS (REFERENSI)'!P707,IF(B707=2,'KELAS (REFERENSI)'!P722,IF(B707=3,'KELAS (REFERENSI)'!P737,IF(B707=4,'KELAS (REFERENSI)'!P752,""))))</f>
        <v/>
      </c>
      <c r="Q707" s="55" t="str">
        <f t="shared" si="4"/>
        <v>BPS Kota Jakarta Timur</v>
      </c>
      <c r="R707" s="55" t="str">
        <f t="shared" si="56"/>
        <v/>
      </c>
      <c r="S707" s="55" t="str">
        <f t="shared" ref="S707:T707" si="715">S706</f>
        <v>15 Juni sampai dengan 31 Agustus 2026</v>
      </c>
      <c r="T707" s="55" t="str">
        <f t="shared" si="715"/>
        <v>31 Agustus 2026</v>
      </c>
      <c r="U707" s="59" t="str">
        <f>VLOOKUP(G707,'MITRA (REFERENSI)'!$A:$Z,17,FALSE)</f>
        <v>#N/A</v>
      </c>
      <c r="V707" s="59" t="str">
        <f>VLOOKUP(G707,'MITRA (REFERENSI)'!$A:$Z,11,FALSE)</f>
        <v>#N/A</v>
      </c>
      <c r="W707" s="81"/>
      <c r="X707" s="63"/>
      <c r="Y707" s="63"/>
      <c r="Z707" s="62"/>
      <c r="AA707" s="63"/>
      <c r="AB707" s="62"/>
      <c r="AC707" s="62"/>
      <c r="AD707" s="62"/>
      <c r="AE707" s="62"/>
      <c r="AF707" s="62"/>
      <c r="AG707" s="72"/>
      <c r="AH707" s="72"/>
      <c r="AI707" s="72"/>
      <c r="AJ707" s="72"/>
      <c r="AK707" s="59" t="str">
        <f>VLOOKUP(G707,'MITRA (REFERENSI)'!$A:$Z,5,FALSE)</f>
        <v>#N/A</v>
      </c>
      <c r="AL707" s="59" t="str">
        <f>VLOOKUP(G707,'MITRA (REFERENSI)'!$A:$Z,13,FALSE)</f>
        <v>#N/A</v>
      </c>
      <c r="AM707" s="59" t="str">
        <f>VLOOKUP(G707,'MITRA (REFERENSI)'!$A:$Z,14,FALSE)</f>
        <v>#N/A</v>
      </c>
    </row>
    <row r="708" ht="15.75" customHeight="1">
      <c r="A708" s="53" t="s">
        <v>5770</v>
      </c>
      <c r="B708" s="78"/>
      <c r="C708" s="79"/>
      <c r="D708" s="82"/>
      <c r="E708" s="82"/>
      <c r="F708" s="56" t="str">
        <f t="shared" si="2"/>
        <v>PETUGAS.0707/SPK/SE/PML/3172/2026</v>
      </c>
      <c r="G708" s="80"/>
      <c r="H708" s="56" t="str">
        <f>VLOOKUP(G708,'MITRA (REFERENSI)'!$A:$Z,16,FALSE)</f>
        <v>#N/A</v>
      </c>
      <c r="I708" s="56" t="str">
        <f>VLOOKUP(G708,'MITRA (REFERENSI)'!$A:$Z,25,FALSE)</f>
        <v>#N/A</v>
      </c>
      <c r="J708" s="55" t="str">
        <f>VLOOKUP(G708,'MITRA (REFERENSI)'!$A:$Z,26,FALSE)</f>
        <v>#N/A</v>
      </c>
      <c r="K708" s="55" t="str">
        <f>VLOOKUP(G708,'MITRA (REFERENSI)'!$A:$Z,15,FALSE)</f>
        <v>#N/A</v>
      </c>
      <c r="L708" s="55" t="str">
        <f>VLOOKUP(G708,'MITRA (REFERENSI)'!$A:$Z,15,FALSE)</f>
        <v>#N/A</v>
      </c>
      <c r="M708" s="55" t="str">
        <f>IF(B708=1,'KELAS (REFERENSI)'!M708,IF(B708=2,'KELAS (REFERENSI)'!M723,IF(B708=3,'KELAS (REFERENSI)'!M738,IF(B708=4,'KELAS (REFERENSI)'!M753,""))))</f>
        <v/>
      </c>
      <c r="N708" s="55" t="str">
        <f>IF(B708=1,'KELAS (REFERENSI)'!N708,IF(B708=2,'KELAS (REFERENSI)'!N723,IF(B708=3,'KELAS (REFERENSI)'!N738,IF(B708=4,'KELAS (REFERENSI)'!N753,""))))</f>
        <v/>
      </c>
      <c r="O708" s="55" t="str">
        <f>IF(B708=1,'KELAS (REFERENSI)'!O708,IF(B708=2,'KELAS (REFERENSI)'!O723,IF(B708=3,'KELAS (REFERENSI)'!O738,IF(B708=4,'KELAS (REFERENSI)'!O753,""))))</f>
        <v/>
      </c>
      <c r="P708" s="55" t="str">
        <f>IF(B708=1,'KELAS (REFERENSI)'!P708,IF(B708=2,'KELAS (REFERENSI)'!P723,IF(B708=3,'KELAS (REFERENSI)'!P738,IF(B708=4,'KELAS (REFERENSI)'!P753,""))))</f>
        <v/>
      </c>
      <c r="Q708" s="55" t="str">
        <f t="shared" si="4"/>
        <v>BPS Kota Jakarta Timur</v>
      </c>
      <c r="R708" s="55" t="str">
        <f t="shared" si="56"/>
        <v/>
      </c>
      <c r="S708" s="55" t="str">
        <f t="shared" ref="S708:T708" si="716">S707</f>
        <v>15 Juni sampai dengan 31 Agustus 2026</v>
      </c>
      <c r="T708" s="55" t="str">
        <f t="shared" si="716"/>
        <v>31 Agustus 2026</v>
      </c>
      <c r="U708" s="59" t="str">
        <f>VLOOKUP(G708,'MITRA (REFERENSI)'!$A:$Z,17,FALSE)</f>
        <v>#N/A</v>
      </c>
      <c r="V708" s="59" t="str">
        <f>VLOOKUP(G708,'MITRA (REFERENSI)'!$A:$Z,11,FALSE)</f>
        <v>#N/A</v>
      </c>
      <c r="W708" s="81"/>
      <c r="X708" s="63"/>
      <c r="Y708" s="63"/>
      <c r="Z708" s="62"/>
      <c r="AA708" s="63"/>
      <c r="AB708" s="62"/>
      <c r="AC708" s="62"/>
      <c r="AD708" s="62"/>
      <c r="AE708" s="62"/>
      <c r="AF708" s="62"/>
      <c r="AG708" s="72"/>
      <c r="AH708" s="72"/>
      <c r="AI708" s="72"/>
      <c r="AJ708" s="72"/>
      <c r="AK708" s="59" t="str">
        <f>VLOOKUP(G708,'MITRA (REFERENSI)'!$A:$Z,5,FALSE)</f>
        <v>#N/A</v>
      </c>
      <c r="AL708" s="59" t="str">
        <f>VLOOKUP(G708,'MITRA (REFERENSI)'!$A:$Z,13,FALSE)</f>
        <v>#N/A</v>
      </c>
      <c r="AM708" s="59" t="str">
        <f>VLOOKUP(G708,'MITRA (REFERENSI)'!$A:$Z,14,FALSE)</f>
        <v>#N/A</v>
      </c>
    </row>
    <row r="709" ht="15.75" customHeight="1">
      <c r="A709" s="53" t="s">
        <v>5771</v>
      </c>
      <c r="B709" s="78"/>
      <c r="C709" s="79"/>
      <c r="D709" s="82"/>
      <c r="E709" s="82"/>
      <c r="F709" s="56" t="str">
        <f t="shared" si="2"/>
        <v>PETUGAS.0708/SPK/SE/PML/3172/2026</v>
      </c>
      <c r="G709" s="80"/>
      <c r="H709" s="56" t="str">
        <f>VLOOKUP(G709,'MITRA (REFERENSI)'!$A:$Z,16,FALSE)</f>
        <v>#N/A</v>
      </c>
      <c r="I709" s="56" t="str">
        <f>VLOOKUP(G709,'MITRA (REFERENSI)'!$A:$Z,25,FALSE)</f>
        <v>#N/A</v>
      </c>
      <c r="J709" s="55" t="str">
        <f>VLOOKUP(G709,'MITRA (REFERENSI)'!$A:$Z,26,FALSE)</f>
        <v>#N/A</v>
      </c>
      <c r="K709" s="55" t="str">
        <f>VLOOKUP(G709,'MITRA (REFERENSI)'!$A:$Z,15,FALSE)</f>
        <v>#N/A</v>
      </c>
      <c r="L709" s="55" t="str">
        <f>VLOOKUP(G709,'MITRA (REFERENSI)'!$A:$Z,15,FALSE)</f>
        <v>#N/A</v>
      </c>
      <c r="M709" s="55" t="str">
        <f>IF(B709=1,'KELAS (REFERENSI)'!M709,IF(B709=2,'KELAS (REFERENSI)'!M724,IF(B709=3,'KELAS (REFERENSI)'!M739,IF(B709=4,'KELAS (REFERENSI)'!M754,""))))</f>
        <v/>
      </c>
      <c r="N709" s="55" t="str">
        <f>IF(B709=1,'KELAS (REFERENSI)'!N709,IF(B709=2,'KELAS (REFERENSI)'!N724,IF(B709=3,'KELAS (REFERENSI)'!N739,IF(B709=4,'KELAS (REFERENSI)'!N754,""))))</f>
        <v/>
      </c>
      <c r="O709" s="55" t="str">
        <f>IF(B709=1,'KELAS (REFERENSI)'!O709,IF(B709=2,'KELAS (REFERENSI)'!O724,IF(B709=3,'KELAS (REFERENSI)'!O739,IF(B709=4,'KELAS (REFERENSI)'!O754,""))))</f>
        <v/>
      </c>
      <c r="P709" s="55" t="str">
        <f>IF(B709=1,'KELAS (REFERENSI)'!P709,IF(B709=2,'KELAS (REFERENSI)'!P724,IF(B709=3,'KELAS (REFERENSI)'!P739,IF(B709=4,'KELAS (REFERENSI)'!P754,""))))</f>
        <v/>
      </c>
      <c r="Q709" s="55" t="str">
        <f t="shared" si="4"/>
        <v>BPS Kota Jakarta Timur</v>
      </c>
      <c r="R709" s="55" t="str">
        <f t="shared" si="56"/>
        <v/>
      </c>
      <c r="S709" s="55" t="str">
        <f t="shared" ref="S709:T709" si="717">S708</f>
        <v>15 Juni sampai dengan 31 Agustus 2026</v>
      </c>
      <c r="T709" s="55" t="str">
        <f t="shared" si="717"/>
        <v>31 Agustus 2026</v>
      </c>
      <c r="U709" s="59" t="str">
        <f>VLOOKUP(G709,'MITRA (REFERENSI)'!$A:$Z,17,FALSE)</f>
        <v>#N/A</v>
      </c>
      <c r="V709" s="59" t="str">
        <f>VLOOKUP(G709,'MITRA (REFERENSI)'!$A:$Z,11,FALSE)</f>
        <v>#N/A</v>
      </c>
      <c r="W709" s="81"/>
      <c r="X709" s="63"/>
      <c r="Y709" s="63"/>
      <c r="Z709" s="62"/>
      <c r="AA709" s="63"/>
      <c r="AB709" s="62"/>
      <c r="AC709" s="62"/>
      <c r="AD709" s="62"/>
      <c r="AE709" s="62"/>
      <c r="AF709" s="62"/>
      <c r="AG709" s="72"/>
      <c r="AH709" s="72"/>
      <c r="AI709" s="72"/>
      <c r="AJ709" s="72"/>
      <c r="AK709" s="59" t="str">
        <f>VLOOKUP(G709,'MITRA (REFERENSI)'!$A:$Z,5,FALSE)</f>
        <v>#N/A</v>
      </c>
      <c r="AL709" s="59" t="str">
        <f>VLOOKUP(G709,'MITRA (REFERENSI)'!$A:$Z,13,FALSE)</f>
        <v>#N/A</v>
      </c>
      <c r="AM709" s="59" t="str">
        <f>VLOOKUP(G709,'MITRA (REFERENSI)'!$A:$Z,14,FALSE)</f>
        <v>#N/A</v>
      </c>
    </row>
    <row r="710" ht="15.75" customHeight="1">
      <c r="A710" s="53" t="s">
        <v>5772</v>
      </c>
      <c r="B710" s="78"/>
      <c r="C710" s="79"/>
      <c r="D710" s="82"/>
      <c r="E710" s="82"/>
      <c r="F710" s="56" t="str">
        <f t="shared" si="2"/>
        <v>PETUGAS.0709/SPK/SE/PML/3172/2026</v>
      </c>
      <c r="G710" s="80"/>
      <c r="H710" s="56" t="str">
        <f>VLOOKUP(G710,'MITRA (REFERENSI)'!$A:$Z,16,FALSE)</f>
        <v>#N/A</v>
      </c>
      <c r="I710" s="56" t="str">
        <f>VLOOKUP(G710,'MITRA (REFERENSI)'!$A:$Z,25,FALSE)</f>
        <v>#N/A</v>
      </c>
      <c r="J710" s="55" t="str">
        <f>VLOOKUP(G710,'MITRA (REFERENSI)'!$A:$Z,26,FALSE)</f>
        <v>#N/A</v>
      </c>
      <c r="K710" s="55" t="str">
        <f>VLOOKUP(G710,'MITRA (REFERENSI)'!$A:$Z,15,FALSE)</f>
        <v>#N/A</v>
      </c>
      <c r="L710" s="55" t="str">
        <f>VLOOKUP(G710,'MITRA (REFERENSI)'!$A:$Z,15,FALSE)</f>
        <v>#N/A</v>
      </c>
      <c r="M710" s="55" t="str">
        <f>IF(B710=1,'KELAS (REFERENSI)'!M710,IF(B710=2,'KELAS (REFERENSI)'!M725,IF(B710=3,'KELAS (REFERENSI)'!M740,IF(B710=4,'KELAS (REFERENSI)'!M755,""))))</f>
        <v/>
      </c>
      <c r="N710" s="55" t="str">
        <f>IF(B710=1,'KELAS (REFERENSI)'!N710,IF(B710=2,'KELAS (REFERENSI)'!N725,IF(B710=3,'KELAS (REFERENSI)'!N740,IF(B710=4,'KELAS (REFERENSI)'!N755,""))))</f>
        <v/>
      </c>
      <c r="O710" s="55" t="str">
        <f>IF(B710=1,'KELAS (REFERENSI)'!O710,IF(B710=2,'KELAS (REFERENSI)'!O725,IF(B710=3,'KELAS (REFERENSI)'!O740,IF(B710=4,'KELAS (REFERENSI)'!O755,""))))</f>
        <v/>
      </c>
      <c r="P710" s="55" t="str">
        <f>IF(B710=1,'KELAS (REFERENSI)'!P710,IF(B710=2,'KELAS (REFERENSI)'!P725,IF(B710=3,'KELAS (REFERENSI)'!P740,IF(B710=4,'KELAS (REFERENSI)'!P755,""))))</f>
        <v/>
      </c>
      <c r="Q710" s="55" t="str">
        <f t="shared" si="4"/>
        <v>BPS Kota Jakarta Timur</v>
      </c>
      <c r="R710" s="55" t="str">
        <f t="shared" si="56"/>
        <v/>
      </c>
      <c r="S710" s="55" t="str">
        <f t="shared" ref="S710:T710" si="718">S709</f>
        <v>15 Juni sampai dengan 31 Agustus 2026</v>
      </c>
      <c r="T710" s="55" t="str">
        <f t="shared" si="718"/>
        <v>31 Agustus 2026</v>
      </c>
      <c r="U710" s="59" t="str">
        <f>VLOOKUP(G710,'MITRA (REFERENSI)'!$A:$Z,17,FALSE)</f>
        <v>#N/A</v>
      </c>
      <c r="V710" s="59" t="str">
        <f>VLOOKUP(G710,'MITRA (REFERENSI)'!$A:$Z,11,FALSE)</f>
        <v>#N/A</v>
      </c>
      <c r="W710" s="81"/>
      <c r="X710" s="63"/>
      <c r="Y710" s="63"/>
      <c r="Z710" s="62"/>
      <c r="AA710" s="63"/>
      <c r="AB710" s="62"/>
      <c r="AC710" s="62"/>
      <c r="AD710" s="62"/>
      <c r="AE710" s="62"/>
      <c r="AF710" s="62"/>
      <c r="AG710" s="72"/>
      <c r="AH710" s="72"/>
      <c r="AI710" s="72"/>
      <c r="AJ710" s="72"/>
      <c r="AK710" s="59" t="str">
        <f>VLOOKUP(G710,'MITRA (REFERENSI)'!$A:$Z,5,FALSE)</f>
        <v>#N/A</v>
      </c>
      <c r="AL710" s="59" t="str">
        <f>VLOOKUP(G710,'MITRA (REFERENSI)'!$A:$Z,13,FALSE)</f>
        <v>#N/A</v>
      </c>
      <c r="AM710" s="59" t="str">
        <f>VLOOKUP(G710,'MITRA (REFERENSI)'!$A:$Z,14,FALSE)</f>
        <v>#N/A</v>
      </c>
    </row>
    <row r="711" ht="15.75" customHeight="1">
      <c r="A711" s="53" t="s">
        <v>5773</v>
      </c>
      <c r="B711" s="78"/>
      <c r="C711" s="79"/>
      <c r="D711" s="82"/>
      <c r="E711" s="82"/>
      <c r="F711" s="56" t="str">
        <f t="shared" si="2"/>
        <v>PETUGAS.0710/SPK/SE/PML/3172/2026</v>
      </c>
      <c r="G711" s="80"/>
      <c r="H711" s="56" t="str">
        <f>VLOOKUP(G711,'MITRA (REFERENSI)'!$A:$Z,16,FALSE)</f>
        <v>#N/A</v>
      </c>
      <c r="I711" s="56" t="str">
        <f>VLOOKUP(G711,'MITRA (REFERENSI)'!$A:$Z,25,FALSE)</f>
        <v>#N/A</v>
      </c>
      <c r="J711" s="55" t="str">
        <f>VLOOKUP(G711,'MITRA (REFERENSI)'!$A:$Z,26,FALSE)</f>
        <v>#N/A</v>
      </c>
      <c r="K711" s="55" t="str">
        <f>VLOOKUP(G711,'MITRA (REFERENSI)'!$A:$Z,15,FALSE)</f>
        <v>#N/A</v>
      </c>
      <c r="L711" s="55" t="str">
        <f>VLOOKUP(G711,'MITRA (REFERENSI)'!$A:$Z,15,FALSE)</f>
        <v>#N/A</v>
      </c>
      <c r="M711" s="55" t="str">
        <f>IF(B711=1,'KELAS (REFERENSI)'!M711,IF(B711=2,'KELAS (REFERENSI)'!M726,IF(B711=3,'KELAS (REFERENSI)'!M741,IF(B711=4,'KELAS (REFERENSI)'!M756,""))))</f>
        <v/>
      </c>
      <c r="N711" s="55" t="str">
        <f>IF(B711=1,'KELAS (REFERENSI)'!N711,IF(B711=2,'KELAS (REFERENSI)'!N726,IF(B711=3,'KELAS (REFERENSI)'!N741,IF(B711=4,'KELAS (REFERENSI)'!N756,""))))</f>
        <v/>
      </c>
      <c r="O711" s="55" t="str">
        <f>IF(B711=1,'KELAS (REFERENSI)'!O711,IF(B711=2,'KELAS (REFERENSI)'!O726,IF(B711=3,'KELAS (REFERENSI)'!O741,IF(B711=4,'KELAS (REFERENSI)'!O756,""))))</f>
        <v/>
      </c>
      <c r="P711" s="55" t="str">
        <f>IF(B711=1,'KELAS (REFERENSI)'!P711,IF(B711=2,'KELAS (REFERENSI)'!P726,IF(B711=3,'KELAS (REFERENSI)'!P741,IF(B711=4,'KELAS (REFERENSI)'!P756,""))))</f>
        <v/>
      </c>
      <c r="Q711" s="55" t="str">
        <f t="shared" si="4"/>
        <v>BPS Kota Jakarta Timur</v>
      </c>
      <c r="R711" s="55" t="str">
        <f t="shared" si="56"/>
        <v/>
      </c>
      <c r="S711" s="55" t="str">
        <f t="shared" ref="S711:T711" si="719">S710</f>
        <v>15 Juni sampai dengan 31 Agustus 2026</v>
      </c>
      <c r="T711" s="55" t="str">
        <f t="shared" si="719"/>
        <v>31 Agustus 2026</v>
      </c>
      <c r="U711" s="59" t="str">
        <f>VLOOKUP(G711,'MITRA (REFERENSI)'!$A:$Z,17,FALSE)</f>
        <v>#N/A</v>
      </c>
      <c r="V711" s="59" t="str">
        <f>VLOOKUP(G711,'MITRA (REFERENSI)'!$A:$Z,11,FALSE)</f>
        <v>#N/A</v>
      </c>
      <c r="W711" s="81"/>
      <c r="X711" s="63"/>
      <c r="Y711" s="63"/>
      <c r="Z711" s="62"/>
      <c r="AA711" s="63"/>
      <c r="AB711" s="62"/>
      <c r="AC711" s="62"/>
      <c r="AD711" s="62"/>
      <c r="AE711" s="62"/>
      <c r="AF711" s="62"/>
      <c r="AG711" s="72"/>
      <c r="AH711" s="72"/>
      <c r="AI711" s="72"/>
      <c r="AJ711" s="72"/>
      <c r="AK711" s="59" t="str">
        <f>VLOOKUP(G711,'MITRA (REFERENSI)'!$A:$Z,5,FALSE)</f>
        <v>#N/A</v>
      </c>
      <c r="AL711" s="59" t="str">
        <f>VLOOKUP(G711,'MITRA (REFERENSI)'!$A:$Z,13,FALSE)</f>
        <v>#N/A</v>
      </c>
      <c r="AM711" s="59" t="str">
        <f>VLOOKUP(G711,'MITRA (REFERENSI)'!$A:$Z,14,FALSE)</f>
        <v>#N/A</v>
      </c>
    </row>
    <row r="712" ht="15.75" customHeight="1">
      <c r="A712" s="53" t="s">
        <v>5774</v>
      </c>
      <c r="B712" s="78"/>
      <c r="C712" s="79"/>
      <c r="D712" s="82"/>
      <c r="E712" s="82"/>
      <c r="F712" s="56" t="str">
        <f t="shared" si="2"/>
        <v>PETUGAS.0711/SPK/SE/PML/3172/2026</v>
      </c>
      <c r="G712" s="80"/>
      <c r="H712" s="56" t="str">
        <f>VLOOKUP(G712,'MITRA (REFERENSI)'!$A:$Z,16,FALSE)</f>
        <v>#N/A</v>
      </c>
      <c r="I712" s="56" t="str">
        <f>VLOOKUP(G712,'MITRA (REFERENSI)'!$A:$Z,25,FALSE)</f>
        <v>#N/A</v>
      </c>
      <c r="J712" s="55" t="str">
        <f>VLOOKUP(G712,'MITRA (REFERENSI)'!$A:$Z,26,FALSE)</f>
        <v>#N/A</v>
      </c>
      <c r="K712" s="55" t="str">
        <f>VLOOKUP(G712,'MITRA (REFERENSI)'!$A:$Z,15,FALSE)</f>
        <v>#N/A</v>
      </c>
      <c r="L712" s="55" t="str">
        <f>VLOOKUP(G712,'MITRA (REFERENSI)'!$A:$Z,15,FALSE)</f>
        <v>#N/A</v>
      </c>
      <c r="M712" s="55" t="str">
        <f>IF(B712=1,'KELAS (REFERENSI)'!M712,IF(B712=2,'KELAS (REFERENSI)'!M727,IF(B712=3,'KELAS (REFERENSI)'!M742,IF(B712=4,'KELAS (REFERENSI)'!M757,""))))</f>
        <v/>
      </c>
      <c r="N712" s="55" t="str">
        <f>IF(B712=1,'KELAS (REFERENSI)'!N712,IF(B712=2,'KELAS (REFERENSI)'!N727,IF(B712=3,'KELAS (REFERENSI)'!N742,IF(B712=4,'KELAS (REFERENSI)'!N757,""))))</f>
        <v/>
      </c>
      <c r="O712" s="55" t="str">
        <f>IF(B712=1,'KELAS (REFERENSI)'!O712,IF(B712=2,'KELAS (REFERENSI)'!O727,IF(B712=3,'KELAS (REFERENSI)'!O742,IF(B712=4,'KELAS (REFERENSI)'!O757,""))))</f>
        <v/>
      </c>
      <c r="P712" s="55" t="str">
        <f>IF(B712=1,'KELAS (REFERENSI)'!P712,IF(B712=2,'KELAS (REFERENSI)'!P727,IF(B712=3,'KELAS (REFERENSI)'!P742,IF(B712=4,'KELAS (REFERENSI)'!P757,""))))</f>
        <v/>
      </c>
      <c r="Q712" s="55" t="str">
        <f t="shared" si="4"/>
        <v>BPS Kota Jakarta Timur</v>
      </c>
      <c r="R712" s="55" t="str">
        <f t="shared" si="56"/>
        <v/>
      </c>
      <c r="S712" s="55" t="str">
        <f t="shared" ref="S712:T712" si="720">S711</f>
        <v>15 Juni sampai dengan 31 Agustus 2026</v>
      </c>
      <c r="T712" s="55" t="str">
        <f t="shared" si="720"/>
        <v>31 Agustus 2026</v>
      </c>
      <c r="U712" s="59" t="str">
        <f>VLOOKUP(G712,'MITRA (REFERENSI)'!$A:$Z,17,FALSE)</f>
        <v>#N/A</v>
      </c>
      <c r="V712" s="59" t="str">
        <f>VLOOKUP(G712,'MITRA (REFERENSI)'!$A:$Z,11,FALSE)</f>
        <v>#N/A</v>
      </c>
      <c r="W712" s="81"/>
      <c r="X712" s="63"/>
      <c r="Y712" s="63"/>
      <c r="Z712" s="62"/>
      <c r="AA712" s="63"/>
      <c r="AB712" s="62"/>
      <c r="AC712" s="62"/>
      <c r="AD712" s="62"/>
      <c r="AE712" s="62"/>
      <c r="AF712" s="62"/>
      <c r="AG712" s="72"/>
      <c r="AH712" s="72"/>
      <c r="AI712" s="72"/>
      <c r="AJ712" s="72"/>
      <c r="AK712" s="59" t="str">
        <f>VLOOKUP(G712,'MITRA (REFERENSI)'!$A:$Z,5,FALSE)</f>
        <v>#N/A</v>
      </c>
      <c r="AL712" s="59" t="str">
        <f>VLOOKUP(G712,'MITRA (REFERENSI)'!$A:$Z,13,FALSE)</f>
        <v>#N/A</v>
      </c>
      <c r="AM712" s="59" t="str">
        <f>VLOOKUP(G712,'MITRA (REFERENSI)'!$A:$Z,14,FALSE)</f>
        <v>#N/A</v>
      </c>
    </row>
    <row r="713" ht="15.75" customHeight="1">
      <c r="A713" s="53" t="s">
        <v>5775</v>
      </c>
      <c r="B713" s="78"/>
      <c r="C713" s="79"/>
      <c r="D713" s="82"/>
      <c r="E713" s="82"/>
      <c r="F713" s="56" t="str">
        <f t="shared" si="2"/>
        <v>PETUGAS.0712/SPK/SE/PML/3172/2026</v>
      </c>
      <c r="G713" s="80"/>
      <c r="H713" s="56" t="str">
        <f>VLOOKUP(G713,'MITRA (REFERENSI)'!$A:$Z,16,FALSE)</f>
        <v>#N/A</v>
      </c>
      <c r="I713" s="56" t="str">
        <f>VLOOKUP(G713,'MITRA (REFERENSI)'!$A:$Z,25,FALSE)</f>
        <v>#N/A</v>
      </c>
      <c r="J713" s="55" t="str">
        <f>VLOOKUP(G713,'MITRA (REFERENSI)'!$A:$Z,26,FALSE)</f>
        <v>#N/A</v>
      </c>
      <c r="K713" s="55" t="str">
        <f>VLOOKUP(G713,'MITRA (REFERENSI)'!$A:$Z,15,FALSE)</f>
        <v>#N/A</v>
      </c>
      <c r="L713" s="55" t="str">
        <f>VLOOKUP(G713,'MITRA (REFERENSI)'!$A:$Z,15,FALSE)</f>
        <v>#N/A</v>
      </c>
      <c r="M713" s="55" t="str">
        <f>IF(B713=1,'KELAS (REFERENSI)'!M713,IF(B713=2,'KELAS (REFERENSI)'!M728,IF(B713=3,'KELAS (REFERENSI)'!M743,IF(B713=4,'KELAS (REFERENSI)'!M758,""))))</f>
        <v/>
      </c>
      <c r="N713" s="55" t="str">
        <f>IF(B713=1,'KELAS (REFERENSI)'!N713,IF(B713=2,'KELAS (REFERENSI)'!N728,IF(B713=3,'KELAS (REFERENSI)'!N743,IF(B713=4,'KELAS (REFERENSI)'!N758,""))))</f>
        <v/>
      </c>
      <c r="O713" s="55" t="str">
        <f>IF(B713=1,'KELAS (REFERENSI)'!O713,IF(B713=2,'KELAS (REFERENSI)'!O728,IF(B713=3,'KELAS (REFERENSI)'!O743,IF(B713=4,'KELAS (REFERENSI)'!O758,""))))</f>
        <v/>
      </c>
      <c r="P713" s="55" t="str">
        <f>IF(B713=1,'KELAS (REFERENSI)'!P713,IF(B713=2,'KELAS (REFERENSI)'!P728,IF(B713=3,'KELAS (REFERENSI)'!P743,IF(B713=4,'KELAS (REFERENSI)'!P758,""))))</f>
        <v/>
      </c>
      <c r="Q713" s="55" t="str">
        <f t="shared" si="4"/>
        <v>BPS Kota Jakarta Timur</v>
      </c>
      <c r="R713" s="55" t="str">
        <f t="shared" si="56"/>
        <v/>
      </c>
      <c r="S713" s="55" t="str">
        <f t="shared" ref="S713:T713" si="721">S712</f>
        <v>15 Juni sampai dengan 31 Agustus 2026</v>
      </c>
      <c r="T713" s="55" t="str">
        <f t="shared" si="721"/>
        <v>31 Agustus 2026</v>
      </c>
      <c r="U713" s="59" t="str">
        <f>VLOOKUP(G713,'MITRA (REFERENSI)'!$A:$Z,17,FALSE)</f>
        <v>#N/A</v>
      </c>
      <c r="V713" s="59" t="str">
        <f>VLOOKUP(G713,'MITRA (REFERENSI)'!$A:$Z,11,FALSE)</f>
        <v>#N/A</v>
      </c>
      <c r="W713" s="81"/>
      <c r="X713" s="63"/>
      <c r="Y713" s="63"/>
      <c r="Z713" s="62"/>
      <c r="AA713" s="63"/>
      <c r="AB713" s="62"/>
      <c r="AC713" s="62"/>
      <c r="AD713" s="62"/>
      <c r="AE713" s="62"/>
      <c r="AF713" s="62"/>
      <c r="AG713" s="72"/>
      <c r="AH713" s="72"/>
      <c r="AI713" s="72"/>
      <c r="AJ713" s="72"/>
      <c r="AK713" s="59" t="str">
        <f>VLOOKUP(G713,'MITRA (REFERENSI)'!$A:$Z,5,FALSE)</f>
        <v>#N/A</v>
      </c>
      <c r="AL713" s="59" t="str">
        <f>VLOOKUP(G713,'MITRA (REFERENSI)'!$A:$Z,13,FALSE)</f>
        <v>#N/A</v>
      </c>
      <c r="AM713" s="59" t="str">
        <f>VLOOKUP(G713,'MITRA (REFERENSI)'!$A:$Z,14,FALSE)</f>
        <v>#N/A</v>
      </c>
    </row>
    <row r="714" ht="15.75" customHeight="1">
      <c r="A714" s="53" t="s">
        <v>5776</v>
      </c>
      <c r="B714" s="78"/>
      <c r="C714" s="79"/>
      <c r="D714" s="82"/>
      <c r="E714" s="82"/>
      <c r="F714" s="56" t="str">
        <f t="shared" si="2"/>
        <v>PETUGAS.0713/SPK/SE/PML/3172/2026</v>
      </c>
      <c r="G714" s="80"/>
      <c r="H714" s="56" t="str">
        <f>VLOOKUP(G714,'MITRA (REFERENSI)'!$A:$Z,16,FALSE)</f>
        <v>#N/A</v>
      </c>
      <c r="I714" s="56" t="str">
        <f>VLOOKUP(G714,'MITRA (REFERENSI)'!$A:$Z,25,FALSE)</f>
        <v>#N/A</v>
      </c>
      <c r="J714" s="55" t="str">
        <f>VLOOKUP(G714,'MITRA (REFERENSI)'!$A:$Z,26,FALSE)</f>
        <v>#N/A</v>
      </c>
      <c r="K714" s="55" t="str">
        <f>VLOOKUP(G714,'MITRA (REFERENSI)'!$A:$Z,15,FALSE)</f>
        <v>#N/A</v>
      </c>
      <c r="L714" s="55" t="str">
        <f>VLOOKUP(G714,'MITRA (REFERENSI)'!$A:$Z,15,FALSE)</f>
        <v>#N/A</v>
      </c>
      <c r="M714" s="55" t="str">
        <f>IF(B714=1,'KELAS (REFERENSI)'!M714,IF(B714=2,'KELAS (REFERENSI)'!M729,IF(B714=3,'KELAS (REFERENSI)'!M744,IF(B714=4,'KELAS (REFERENSI)'!M759,""))))</f>
        <v/>
      </c>
      <c r="N714" s="55" t="str">
        <f>IF(B714=1,'KELAS (REFERENSI)'!N714,IF(B714=2,'KELAS (REFERENSI)'!N729,IF(B714=3,'KELAS (REFERENSI)'!N744,IF(B714=4,'KELAS (REFERENSI)'!N759,""))))</f>
        <v/>
      </c>
      <c r="O714" s="55" t="str">
        <f>IF(B714=1,'KELAS (REFERENSI)'!O714,IF(B714=2,'KELAS (REFERENSI)'!O729,IF(B714=3,'KELAS (REFERENSI)'!O744,IF(B714=4,'KELAS (REFERENSI)'!O759,""))))</f>
        <v/>
      </c>
      <c r="P714" s="55" t="str">
        <f>IF(B714=1,'KELAS (REFERENSI)'!P714,IF(B714=2,'KELAS (REFERENSI)'!P729,IF(B714=3,'KELAS (REFERENSI)'!P744,IF(B714=4,'KELAS (REFERENSI)'!P759,""))))</f>
        <v/>
      </c>
      <c r="Q714" s="55" t="str">
        <f t="shared" si="4"/>
        <v>BPS Kota Jakarta Timur</v>
      </c>
      <c r="R714" s="55" t="str">
        <f t="shared" si="56"/>
        <v/>
      </c>
      <c r="S714" s="55" t="str">
        <f t="shared" ref="S714:T714" si="722">S713</f>
        <v>15 Juni sampai dengan 31 Agustus 2026</v>
      </c>
      <c r="T714" s="55" t="str">
        <f t="shared" si="722"/>
        <v>31 Agustus 2026</v>
      </c>
      <c r="U714" s="59" t="str">
        <f>VLOOKUP(G714,'MITRA (REFERENSI)'!$A:$Z,17,FALSE)</f>
        <v>#N/A</v>
      </c>
      <c r="V714" s="59" t="str">
        <f>VLOOKUP(G714,'MITRA (REFERENSI)'!$A:$Z,11,FALSE)</f>
        <v>#N/A</v>
      </c>
      <c r="W714" s="81"/>
      <c r="X714" s="63"/>
      <c r="Y714" s="63"/>
      <c r="Z714" s="62"/>
      <c r="AA714" s="63"/>
      <c r="AB714" s="62"/>
      <c r="AC714" s="62"/>
      <c r="AD714" s="62"/>
      <c r="AE714" s="62"/>
      <c r="AF714" s="62"/>
      <c r="AG714" s="72"/>
      <c r="AH714" s="72"/>
      <c r="AI714" s="72"/>
      <c r="AJ714" s="72"/>
      <c r="AK714" s="59" t="str">
        <f>VLOOKUP(G714,'MITRA (REFERENSI)'!$A:$Z,5,FALSE)</f>
        <v>#N/A</v>
      </c>
      <c r="AL714" s="59" t="str">
        <f>VLOOKUP(G714,'MITRA (REFERENSI)'!$A:$Z,13,FALSE)</f>
        <v>#N/A</v>
      </c>
      <c r="AM714" s="59" t="str">
        <f>VLOOKUP(G714,'MITRA (REFERENSI)'!$A:$Z,14,FALSE)</f>
        <v>#N/A</v>
      </c>
    </row>
    <row r="715" ht="15.75" customHeight="1">
      <c r="A715" s="53" t="s">
        <v>5777</v>
      </c>
      <c r="B715" s="78"/>
      <c r="C715" s="79"/>
      <c r="D715" s="82"/>
      <c r="E715" s="82"/>
      <c r="F715" s="56" t="str">
        <f t="shared" si="2"/>
        <v>PETUGAS.0714/SPK/SE/PML/3172/2026</v>
      </c>
      <c r="G715" s="80"/>
      <c r="H715" s="56" t="str">
        <f>VLOOKUP(G715,'MITRA (REFERENSI)'!$A:$Z,16,FALSE)</f>
        <v>#N/A</v>
      </c>
      <c r="I715" s="56" t="str">
        <f>VLOOKUP(G715,'MITRA (REFERENSI)'!$A:$Z,25,FALSE)</f>
        <v>#N/A</v>
      </c>
      <c r="J715" s="55" t="str">
        <f>VLOOKUP(G715,'MITRA (REFERENSI)'!$A:$Z,26,FALSE)</f>
        <v>#N/A</v>
      </c>
      <c r="K715" s="55" t="str">
        <f>VLOOKUP(G715,'MITRA (REFERENSI)'!$A:$Z,15,FALSE)</f>
        <v>#N/A</v>
      </c>
      <c r="L715" s="55" t="str">
        <f>VLOOKUP(G715,'MITRA (REFERENSI)'!$A:$Z,15,FALSE)</f>
        <v>#N/A</v>
      </c>
      <c r="M715" s="55" t="str">
        <f>IF(B715=1,'KELAS (REFERENSI)'!M715,IF(B715=2,'KELAS (REFERENSI)'!M730,IF(B715=3,'KELAS (REFERENSI)'!M745,IF(B715=4,'KELAS (REFERENSI)'!M760,""))))</f>
        <v/>
      </c>
      <c r="N715" s="55" t="str">
        <f>IF(B715=1,'KELAS (REFERENSI)'!N715,IF(B715=2,'KELAS (REFERENSI)'!N730,IF(B715=3,'KELAS (REFERENSI)'!N745,IF(B715=4,'KELAS (REFERENSI)'!N760,""))))</f>
        <v/>
      </c>
      <c r="O715" s="55" t="str">
        <f>IF(B715=1,'KELAS (REFERENSI)'!O715,IF(B715=2,'KELAS (REFERENSI)'!O730,IF(B715=3,'KELAS (REFERENSI)'!O745,IF(B715=4,'KELAS (REFERENSI)'!O760,""))))</f>
        <v/>
      </c>
      <c r="P715" s="55" t="str">
        <f>IF(B715=1,'KELAS (REFERENSI)'!P715,IF(B715=2,'KELAS (REFERENSI)'!P730,IF(B715=3,'KELAS (REFERENSI)'!P745,IF(B715=4,'KELAS (REFERENSI)'!P760,""))))</f>
        <v/>
      </c>
      <c r="Q715" s="55" t="str">
        <f t="shared" si="4"/>
        <v>BPS Kota Jakarta Timur</v>
      </c>
      <c r="R715" s="55" t="str">
        <f t="shared" si="56"/>
        <v/>
      </c>
      <c r="S715" s="55" t="str">
        <f t="shared" ref="S715:T715" si="723">S714</f>
        <v>15 Juni sampai dengan 31 Agustus 2026</v>
      </c>
      <c r="T715" s="55" t="str">
        <f t="shared" si="723"/>
        <v>31 Agustus 2026</v>
      </c>
      <c r="U715" s="59" t="str">
        <f>VLOOKUP(G715,'MITRA (REFERENSI)'!$A:$Z,17,FALSE)</f>
        <v>#N/A</v>
      </c>
      <c r="V715" s="59" t="str">
        <f>VLOOKUP(G715,'MITRA (REFERENSI)'!$A:$Z,11,FALSE)</f>
        <v>#N/A</v>
      </c>
      <c r="W715" s="81"/>
      <c r="X715" s="63"/>
      <c r="Y715" s="63"/>
      <c r="Z715" s="62"/>
      <c r="AA715" s="63"/>
      <c r="AB715" s="62"/>
      <c r="AC715" s="62"/>
      <c r="AD715" s="62"/>
      <c r="AE715" s="62"/>
      <c r="AF715" s="62"/>
      <c r="AG715" s="72"/>
      <c r="AH715" s="72"/>
      <c r="AI715" s="72"/>
      <c r="AJ715" s="72"/>
      <c r="AK715" s="59" t="str">
        <f>VLOOKUP(G715,'MITRA (REFERENSI)'!$A:$Z,5,FALSE)</f>
        <v>#N/A</v>
      </c>
      <c r="AL715" s="59" t="str">
        <f>VLOOKUP(G715,'MITRA (REFERENSI)'!$A:$Z,13,FALSE)</f>
        <v>#N/A</v>
      </c>
      <c r="AM715" s="59" t="str">
        <f>VLOOKUP(G715,'MITRA (REFERENSI)'!$A:$Z,14,FALSE)</f>
        <v>#N/A</v>
      </c>
    </row>
    <row r="716" ht="15.75" customHeight="1">
      <c r="A716" s="53" t="s">
        <v>5778</v>
      </c>
      <c r="B716" s="78"/>
      <c r="C716" s="79"/>
      <c r="D716" s="82"/>
      <c r="E716" s="82"/>
      <c r="F716" s="56" t="str">
        <f t="shared" si="2"/>
        <v>PETUGAS.0715/SPK/SE/PML/3172/2026</v>
      </c>
      <c r="G716" s="80"/>
      <c r="H716" s="56" t="str">
        <f>VLOOKUP(G716,'MITRA (REFERENSI)'!$A:$Z,16,FALSE)</f>
        <v>#N/A</v>
      </c>
      <c r="I716" s="56" t="str">
        <f>VLOOKUP(G716,'MITRA (REFERENSI)'!$A:$Z,25,FALSE)</f>
        <v>#N/A</v>
      </c>
      <c r="J716" s="55" t="str">
        <f>VLOOKUP(G716,'MITRA (REFERENSI)'!$A:$Z,26,FALSE)</f>
        <v>#N/A</v>
      </c>
      <c r="K716" s="55" t="str">
        <f>VLOOKUP(G716,'MITRA (REFERENSI)'!$A:$Z,15,FALSE)</f>
        <v>#N/A</v>
      </c>
      <c r="L716" s="55" t="str">
        <f>VLOOKUP(G716,'MITRA (REFERENSI)'!$A:$Z,15,FALSE)</f>
        <v>#N/A</v>
      </c>
      <c r="M716" s="55" t="str">
        <f>IF(B716=1,'KELAS (REFERENSI)'!M716,IF(B716=2,'KELAS (REFERENSI)'!M731,IF(B716=3,'KELAS (REFERENSI)'!M746,IF(B716=4,'KELAS (REFERENSI)'!M761,""))))</f>
        <v/>
      </c>
      <c r="N716" s="55" t="str">
        <f>IF(B716=1,'KELAS (REFERENSI)'!N716,IF(B716=2,'KELAS (REFERENSI)'!N731,IF(B716=3,'KELAS (REFERENSI)'!N746,IF(B716=4,'KELAS (REFERENSI)'!N761,""))))</f>
        <v/>
      </c>
      <c r="O716" s="55" t="str">
        <f>IF(B716=1,'KELAS (REFERENSI)'!O716,IF(B716=2,'KELAS (REFERENSI)'!O731,IF(B716=3,'KELAS (REFERENSI)'!O746,IF(B716=4,'KELAS (REFERENSI)'!O761,""))))</f>
        <v/>
      </c>
      <c r="P716" s="55" t="str">
        <f>IF(B716=1,'KELAS (REFERENSI)'!P716,IF(B716=2,'KELAS (REFERENSI)'!P731,IF(B716=3,'KELAS (REFERENSI)'!P746,IF(B716=4,'KELAS (REFERENSI)'!P761,""))))</f>
        <v/>
      </c>
      <c r="Q716" s="55" t="str">
        <f t="shared" si="4"/>
        <v>BPS Kota Jakarta Timur</v>
      </c>
      <c r="R716" s="55" t="str">
        <f t="shared" si="56"/>
        <v/>
      </c>
      <c r="S716" s="55" t="str">
        <f t="shared" ref="S716:T716" si="724">S715</f>
        <v>15 Juni sampai dengan 31 Agustus 2026</v>
      </c>
      <c r="T716" s="55" t="str">
        <f t="shared" si="724"/>
        <v>31 Agustus 2026</v>
      </c>
      <c r="U716" s="59" t="str">
        <f>VLOOKUP(G716,'MITRA (REFERENSI)'!$A:$Z,17,FALSE)</f>
        <v>#N/A</v>
      </c>
      <c r="V716" s="59" t="str">
        <f>VLOOKUP(G716,'MITRA (REFERENSI)'!$A:$Z,11,FALSE)</f>
        <v>#N/A</v>
      </c>
      <c r="W716" s="81"/>
      <c r="X716" s="63"/>
      <c r="Y716" s="63"/>
      <c r="Z716" s="62"/>
      <c r="AA716" s="63"/>
      <c r="AB716" s="62"/>
      <c r="AC716" s="62"/>
      <c r="AD716" s="62"/>
      <c r="AE716" s="62"/>
      <c r="AF716" s="62"/>
      <c r="AG716" s="72"/>
      <c r="AH716" s="72"/>
      <c r="AI716" s="72"/>
      <c r="AJ716" s="72"/>
      <c r="AK716" s="59" t="str">
        <f>VLOOKUP(G716,'MITRA (REFERENSI)'!$A:$Z,5,FALSE)</f>
        <v>#N/A</v>
      </c>
      <c r="AL716" s="59" t="str">
        <f>VLOOKUP(G716,'MITRA (REFERENSI)'!$A:$Z,13,FALSE)</f>
        <v>#N/A</v>
      </c>
      <c r="AM716" s="59" t="str">
        <f>VLOOKUP(G716,'MITRA (REFERENSI)'!$A:$Z,14,FALSE)</f>
        <v>#N/A</v>
      </c>
    </row>
    <row r="717" ht="15.75" customHeight="1">
      <c r="A717" s="53" t="s">
        <v>5779</v>
      </c>
      <c r="B717" s="78"/>
      <c r="C717" s="79"/>
      <c r="D717" s="82"/>
      <c r="E717" s="82"/>
      <c r="F717" s="56" t="str">
        <f t="shared" si="2"/>
        <v>PETUGAS.0716/SPK/SE/PML/3172/2026</v>
      </c>
      <c r="G717" s="80"/>
      <c r="H717" s="56" t="str">
        <f>VLOOKUP(G717,'MITRA (REFERENSI)'!$A:$Z,16,FALSE)</f>
        <v>#N/A</v>
      </c>
      <c r="I717" s="56" t="str">
        <f>VLOOKUP(G717,'MITRA (REFERENSI)'!$A:$Z,25,FALSE)</f>
        <v>#N/A</v>
      </c>
      <c r="J717" s="55" t="str">
        <f>VLOOKUP(G717,'MITRA (REFERENSI)'!$A:$Z,26,FALSE)</f>
        <v>#N/A</v>
      </c>
      <c r="K717" s="55" t="str">
        <f>VLOOKUP(G717,'MITRA (REFERENSI)'!$A:$Z,15,FALSE)</f>
        <v>#N/A</v>
      </c>
      <c r="L717" s="55" t="str">
        <f>VLOOKUP(G717,'MITRA (REFERENSI)'!$A:$Z,15,FALSE)</f>
        <v>#N/A</v>
      </c>
      <c r="M717" s="55" t="str">
        <f>IF(B717=1,'KELAS (REFERENSI)'!M717,IF(B717=2,'KELAS (REFERENSI)'!M732,IF(B717=3,'KELAS (REFERENSI)'!M747,IF(B717=4,'KELAS (REFERENSI)'!M762,""))))</f>
        <v/>
      </c>
      <c r="N717" s="55" t="str">
        <f>IF(B717=1,'KELAS (REFERENSI)'!N717,IF(B717=2,'KELAS (REFERENSI)'!N732,IF(B717=3,'KELAS (REFERENSI)'!N747,IF(B717=4,'KELAS (REFERENSI)'!N762,""))))</f>
        <v/>
      </c>
      <c r="O717" s="55" t="str">
        <f>IF(B717=1,'KELAS (REFERENSI)'!O717,IF(B717=2,'KELAS (REFERENSI)'!O732,IF(B717=3,'KELAS (REFERENSI)'!O747,IF(B717=4,'KELAS (REFERENSI)'!O762,""))))</f>
        <v/>
      </c>
      <c r="P717" s="55" t="str">
        <f>IF(B717=1,'KELAS (REFERENSI)'!P717,IF(B717=2,'KELAS (REFERENSI)'!P732,IF(B717=3,'KELAS (REFERENSI)'!P747,IF(B717=4,'KELAS (REFERENSI)'!P762,""))))</f>
        <v/>
      </c>
      <c r="Q717" s="55" t="str">
        <f t="shared" si="4"/>
        <v>BPS Kota Jakarta Timur</v>
      </c>
      <c r="R717" s="55" t="str">
        <f t="shared" si="56"/>
        <v/>
      </c>
      <c r="S717" s="55" t="str">
        <f t="shared" ref="S717:T717" si="725">S716</f>
        <v>15 Juni sampai dengan 31 Agustus 2026</v>
      </c>
      <c r="T717" s="55" t="str">
        <f t="shared" si="725"/>
        <v>31 Agustus 2026</v>
      </c>
      <c r="U717" s="59" t="str">
        <f>VLOOKUP(G717,'MITRA (REFERENSI)'!$A:$Z,17,FALSE)</f>
        <v>#N/A</v>
      </c>
      <c r="V717" s="59" t="str">
        <f>VLOOKUP(G717,'MITRA (REFERENSI)'!$A:$Z,11,FALSE)</f>
        <v>#N/A</v>
      </c>
      <c r="W717" s="81"/>
      <c r="X717" s="63"/>
      <c r="Y717" s="63"/>
      <c r="Z717" s="62"/>
      <c r="AA717" s="63"/>
      <c r="AB717" s="62"/>
      <c r="AC717" s="62"/>
      <c r="AD717" s="62"/>
      <c r="AE717" s="62"/>
      <c r="AF717" s="62"/>
      <c r="AG717" s="72"/>
      <c r="AH717" s="72"/>
      <c r="AI717" s="72"/>
      <c r="AJ717" s="72"/>
      <c r="AK717" s="59" t="str">
        <f>VLOOKUP(G717,'MITRA (REFERENSI)'!$A:$Z,5,FALSE)</f>
        <v>#N/A</v>
      </c>
      <c r="AL717" s="59" t="str">
        <f>VLOOKUP(G717,'MITRA (REFERENSI)'!$A:$Z,13,FALSE)</f>
        <v>#N/A</v>
      </c>
      <c r="AM717" s="59" t="str">
        <f>VLOOKUP(G717,'MITRA (REFERENSI)'!$A:$Z,14,FALSE)</f>
        <v>#N/A</v>
      </c>
    </row>
    <row r="718" ht="15.75" customHeight="1">
      <c r="A718" s="53" t="s">
        <v>5780</v>
      </c>
      <c r="B718" s="78"/>
      <c r="C718" s="79"/>
      <c r="D718" s="82"/>
      <c r="E718" s="82"/>
      <c r="F718" s="56" t="str">
        <f t="shared" si="2"/>
        <v>PETUGAS.0717/SPK/SE/PML/3172/2026</v>
      </c>
      <c r="G718" s="80"/>
      <c r="H718" s="56" t="str">
        <f>VLOOKUP(G718,'MITRA (REFERENSI)'!$A:$Z,16,FALSE)</f>
        <v>#N/A</v>
      </c>
      <c r="I718" s="56" t="str">
        <f>VLOOKUP(G718,'MITRA (REFERENSI)'!$A:$Z,25,FALSE)</f>
        <v>#N/A</v>
      </c>
      <c r="J718" s="55" t="str">
        <f>VLOOKUP(G718,'MITRA (REFERENSI)'!$A:$Z,26,FALSE)</f>
        <v>#N/A</v>
      </c>
      <c r="K718" s="55" t="str">
        <f>VLOOKUP(G718,'MITRA (REFERENSI)'!$A:$Z,15,FALSE)</f>
        <v>#N/A</v>
      </c>
      <c r="L718" s="55" t="str">
        <f>VLOOKUP(G718,'MITRA (REFERENSI)'!$A:$Z,15,FALSE)</f>
        <v>#N/A</v>
      </c>
      <c r="M718" s="55" t="str">
        <f>IF(B718=1,'KELAS (REFERENSI)'!M718,IF(B718=2,'KELAS (REFERENSI)'!M733,IF(B718=3,'KELAS (REFERENSI)'!M748,IF(B718=4,'KELAS (REFERENSI)'!M763,""))))</f>
        <v/>
      </c>
      <c r="N718" s="55" t="str">
        <f>IF(B718=1,'KELAS (REFERENSI)'!N718,IF(B718=2,'KELAS (REFERENSI)'!N733,IF(B718=3,'KELAS (REFERENSI)'!N748,IF(B718=4,'KELAS (REFERENSI)'!N763,""))))</f>
        <v/>
      </c>
      <c r="O718" s="55" t="str">
        <f>IF(B718=1,'KELAS (REFERENSI)'!O718,IF(B718=2,'KELAS (REFERENSI)'!O733,IF(B718=3,'KELAS (REFERENSI)'!O748,IF(B718=4,'KELAS (REFERENSI)'!O763,""))))</f>
        <v/>
      </c>
      <c r="P718" s="55" t="str">
        <f>IF(B718=1,'KELAS (REFERENSI)'!P718,IF(B718=2,'KELAS (REFERENSI)'!P733,IF(B718=3,'KELAS (REFERENSI)'!P748,IF(B718=4,'KELAS (REFERENSI)'!P763,""))))</f>
        <v/>
      </c>
      <c r="Q718" s="55" t="str">
        <f t="shared" si="4"/>
        <v>BPS Kota Jakarta Timur</v>
      </c>
      <c r="R718" s="55" t="str">
        <f t="shared" si="56"/>
        <v/>
      </c>
      <c r="S718" s="55" t="str">
        <f t="shared" ref="S718:T718" si="726">S717</f>
        <v>15 Juni sampai dengan 31 Agustus 2026</v>
      </c>
      <c r="T718" s="55" t="str">
        <f t="shared" si="726"/>
        <v>31 Agustus 2026</v>
      </c>
      <c r="U718" s="59" t="str">
        <f>VLOOKUP(G718,'MITRA (REFERENSI)'!$A:$Z,17,FALSE)</f>
        <v>#N/A</v>
      </c>
      <c r="V718" s="59" t="str">
        <f>VLOOKUP(G718,'MITRA (REFERENSI)'!$A:$Z,11,FALSE)</f>
        <v>#N/A</v>
      </c>
      <c r="W718" s="81"/>
      <c r="X718" s="63"/>
      <c r="Y718" s="63"/>
      <c r="Z718" s="62"/>
      <c r="AA718" s="63"/>
      <c r="AB718" s="62"/>
      <c r="AC718" s="62"/>
      <c r="AD718" s="62"/>
      <c r="AE718" s="62"/>
      <c r="AF718" s="62"/>
      <c r="AG718" s="72"/>
      <c r="AH718" s="72"/>
      <c r="AI718" s="72"/>
      <c r="AJ718" s="72"/>
      <c r="AK718" s="59" t="str">
        <f>VLOOKUP(G718,'MITRA (REFERENSI)'!$A:$Z,5,FALSE)</f>
        <v>#N/A</v>
      </c>
      <c r="AL718" s="59" t="str">
        <f>VLOOKUP(G718,'MITRA (REFERENSI)'!$A:$Z,13,FALSE)</f>
        <v>#N/A</v>
      </c>
      <c r="AM718" s="59" t="str">
        <f>VLOOKUP(G718,'MITRA (REFERENSI)'!$A:$Z,14,FALSE)</f>
        <v>#N/A</v>
      </c>
    </row>
    <row r="719" ht="15.75" customHeight="1">
      <c r="A719" s="53" t="s">
        <v>5781</v>
      </c>
      <c r="B719" s="78"/>
      <c r="C719" s="79"/>
      <c r="D719" s="82"/>
      <c r="E719" s="82"/>
      <c r="F719" s="56" t="str">
        <f t="shared" si="2"/>
        <v>PETUGAS.0718/SPK/SE/PML/3172/2026</v>
      </c>
      <c r="G719" s="80"/>
      <c r="H719" s="56" t="str">
        <f>VLOOKUP(G719,'MITRA (REFERENSI)'!$A:$Z,16,FALSE)</f>
        <v>#N/A</v>
      </c>
      <c r="I719" s="56" t="str">
        <f>VLOOKUP(G719,'MITRA (REFERENSI)'!$A:$Z,25,FALSE)</f>
        <v>#N/A</v>
      </c>
      <c r="J719" s="55" t="str">
        <f>VLOOKUP(G719,'MITRA (REFERENSI)'!$A:$Z,26,FALSE)</f>
        <v>#N/A</v>
      </c>
      <c r="K719" s="55" t="str">
        <f>VLOOKUP(G719,'MITRA (REFERENSI)'!$A:$Z,15,FALSE)</f>
        <v>#N/A</v>
      </c>
      <c r="L719" s="55" t="str">
        <f>VLOOKUP(G719,'MITRA (REFERENSI)'!$A:$Z,15,FALSE)</f>
        <v>#N/A</v>
      </c>
      <c r="M719" s="55" t="str">
        <f>IF(B719=1,'KELAS (REFERENSI)'!M719,IF(B719=2,'KELAS (REFERENSI)'!M734,IF(B719=3,'KELAS (REFERENSI)'!M749,IF(B719=4,'KELAS (REFERENSI)'!M764,""))))</f>
        <v/>
      </c>
      <c r="N719" s="55" t="str">
        <f>IF(B719=1,'KELAS (REFERENSI)'!N719,IF(B719=2,'KELAS (REFERENSI)'!N734,IF(B719=3,'KELAS (REFERENSI)'!N749,IF(B719=4,'KELAS (REFERENSI)'!N764,""))))</f>
        <v/>
      </c>
      <c r="O719" s="55" t="str">
        <f>IF(B719=1,'KELAS (REFERENSI)'!O719,IF(B719=2,'KELAS (REFERENSI)'!O734,IF(B719=3,'KELAS (REFERENSI)'!O749,IF(B719=4,'KELAS (REFERENSI)'!O764,""))))</f>
        <v/>
      </c>
      <c r="P719" s="55" t="str">
        <f>IF(B719=1,'KELAS (REFERENSI)'!P719,IF(B719=2,'KELAS (REFERENSI)'!P734,IF(B719=3,'KELAS (REFERENSI)'!P749,IF(B719=4,'KELAS (REFERENSI)'!P764,""))))</f>
        <v/>
      </c>
      <c r="Q719" s="55" t="str">
        <f t="shared" si="4"/>
        <v>BPS Kota Jakarta Timur</v>
      </c>
      <c r="R719" s="55" t="str">
        <f t="shared" si="56"/>
        <v/>
      </c>
      <c r="S719" s="55" t="str">
        <f t="shared" ref="S719:T719" si="727">S718</f>
        <v>15 Juni sampai dengan 31 Agustus 2026</v>
      </c>
      <c r="T719" s="55" t="str">
        <f t="shared" si="727"/>
        <v>31 Agustus 2026</v>
      </c>
      <c r="U719" s="59" t="str">
        <f>VLOOKUP(G719,'MITRA (REFERENSI)'!$A:$Z,17,FALSE)</f>
        <v>#N/A</v>
      </c>
      <c r="V719" s="59" t="str">
        <f>VLOOKUP(G719,'MITRA (REFERENSI)'!$A:$Z,11,FALSE)</f>
        <v>#N/A</v>
      </c>
      <c r="W719" s="81"/>
      <c r="X719" s="63"/>
      <c r="Y719" s="63"/>
      <c r="Z719" s="62"/>
      <c r="AA719" s="63"/>
      <c r="AB719" s="62"/>
      <c r="AC719" s="62"/>
      <c r="AD719" s="62"/>
      <c r="AE719" s="62"/>
      <c r="AF719" s="62"/>
      <c r="AG719" s="72"/>
      <c r="AH719" s="72"/>
      <c r="AI719" s="72"/>
      <c r="AJ719" s="72"/>
      <c r="AK719" s="59" t="str">
        <f>VLOOKUP(G719,'MITRA (REFERENSI)'!$A:$Z,5,FALSE)</f>
        <v>#N/A</v>
      </c>
      <c r="AL719" s="59" t="str">
        <f>VLOOKUP(G719,'MITRA (REFERENSI)'!$A:$Z,13,FALSE)</f>
        <v>#N/A</v>
      </c>
      <c r="AM719" s="59" t="str">
        <f>VLOOKUP(G719,'MITRA (REFERENSI)'!$A:$Z,14,FALSE)</f>
        <v>#N/A</v>
      </c>
    </row>
    <row r="720" ht="15.75" customHeight="1">
      <c r="A720" s="53" t="s">
        <v>5782</v>
      </c>
      <c r="B720" s="78"/>
      <c r="C720" s="79"/>
      <c r="D720" s="82"/>
      <c r="E720" s="82"/>
      <c r="F720" s="56" t="str">
        <f t="shared" si="2"/>
        <v>PETUGAS.0719/SPK/SE/PML/3172/2026</v>
      </c>
      <c r="G720" s="80"/>
      <c r="H720" s="56" t="str">
        <f>VLOOKUP(G720,'MITRA (REFERENSI)'!$A:$Z,16,FALSE)</f>
        <v>#N/A</v>
      </c>
      <c r="I720" s="56" t="str">
        <f>VLOOKUP(G720,'MITRA (REFERENSI)'!$A:$Z,25,FALSE)</f>
        <v>#N/A</v>
      </c>
      <c r="J720" s="55" t="str">
        <f>VLOOKUP(G720,'MITRA (REFERENSI)'!$A:$Z,26,FALSE)</f>
        <v>#N/A</v>
      </c>
      <c r="K720" s="55" t="str">
        <f>VLOOKUP(G720,'MITRA (REFERENSI)'!$A:$Z,15,FALSE)</f>
        <v>#N/A</v>
      </c>
      <c r="L720" s="55" t="str">
        <f>VLOOKUP(G720,'MITRA (REFERENSI)'!$A:$Z,15,FALSE)</f>
        <v>#N/A</v>
      </c>
      <c r="M720" s="55" t="str">
        <f>IF(B720=1,'KELAS (REFERENSI)'!M720,IF(B720=2,'KELAS (REFERENSI)'!M735,IF(B720=3,'KELAS (REFERENSI)'!M750,IF(B720=4,'KELAS (REFERENSI)'!M765,""))))</f>
        <v/>
      </c>
      <c r="N720" s="55" t="str">
        <f>IF(B720=1,'KELAS (REFERENSI)'!N720,IF(B720=2,'KELAS (REFERENSI)'!N735,IF(B720=3,'KELAS (REFERENSI)'!N750,IF(B720=4,'KELAS (REFERENSI)'!N765,""))))</f>
        <v/>
      </c>
      <c r="O720" s="55" t="str">
        <f>IF(B720=1,'KELAS (REFERENSI)'!O720,IF(B720=2,'KELAS (REFERENSI)'!O735,IF(B720=3,'KELAS (REFERENSI)'!O750,IF(B720=4,'KELAS (REFERENSI)'!O765,""))))</f>
        <v/>
      </c>
      <c r="P720" s="55" t="str">
        <f>IF(B720=1,'KELAS (REFERENSI)'!P720,IF(B720=2,'KELAS (REFERENSI)'!P735,IF(B720=3,'KELAS (REFERENSI)'!P750,IF(B720=4,'KELAS (REFERENSI)'!P765,""))))</f>
        <v/>
      </c>
      <c r="Q720" s="55" t="str">
        <f t="shared" si="4"/>
        <v>BPS Kota Jakarta Timur</v>
      </c>
      <c r="R720" s="55" t="str">
        <f t="shared" si="56"/>
        <v/>
      </c>
      <c r="S720" s="55" t="str">
        <f t="shared" ref="S720:T720" si="728">S719</f>
        <v>15 Juni sampai dengan 31 Agustus 2026</v>
      </c>
      <c r="T720" s="55" t="str">
        <f t="shared" si="728"/>
        <v>31 Agustus 2026</v>
      </c>
      <c r="U720" s="59" t="str">
        <f>VLOOKUP(G720,'MITRA (REFERENSI)'!$A:$Z,17,FALSE)</f>
        <v>#N/A</v>
      </c>
      <c r="V720" s="59" t="str">
        <f>VLOOKUP(G720,'MITRA (REFERENSI)'!$A:$Z,11,FALSE)</f>
        <v>#N/A</v>
      </c>
      <c r="W720" s="81"/>
      <c r="X720" s="63"/>
      <c r="Y720" s="63"/>
      <c r="Z720" s="62"/>
      <c r="AA720" s="63"/>
      <c r="AB720" s="62"/>
      <c r="AC720" s="62"/>
      <c r="AD720" s="62"/>
      <c r="AE720" s="62"/>
      <c r="AF720" s="62"/>
      <c r="AG720" s="72"/>
      <c r="AH720" s="72"/>
      <c r="AI720" s="72"/>
      <c r="AJ720" s="72"/>
      <c r="AK720" s="59" t="str">
        <f>VLOOKUP(G720,'MITRA (REFERENSI)'!$A:$Z,5,FALSE)</f>
        <v>#N/A</v>
      </c>
      <c r="AL720" s="59" t="str">
        <f>VLOOKUP(G720,'MITRA (REFERENSI)'!$A:$Z,13,FALSE)</f>
        <v>#N/A</v>
      </c>
      <c r="AM720" s="59" t="str">
        <f>VLOOKUP(G720,'MITRA (REFERENSI)'!$A:$Z,14,FALSE)</f>
        <v>#N/A</v>
      </c>
    </row>
    <row r="721" ht="15.75" customHeight="1">
      <c r="A721" s="53" t="s">
        <v>5783</v>
      </c>
      <c r="B721" s="78"/>
      <c r="C721" s="79"/>
      <c r="D721" s="82"/>
      <c r="E721" s="82"/>
      <c r="F721" s="56" t="str">
        <f t="shared" si="2"/>
        <v>PETUGAS.0720/SPK/SE/PML/3172/2026</v>
      </c>
      <c r="G721" s="80"/>
      <c r="H721" s="56" t="str">
        <f>VLOOKUP(G721,'MITRA (REFERENSI)'!$A:$Z,16,FALSE)</f>
        <v>#N/A</v>
      </c>
      <c r="I721" s="56" t="str">
        <f>VLOOKUP(G721,'MITRA (REFERENSI)'!$A:$Z,25,FALSE)</f>
        <v>#N/A</v>
      </c>
      <c r="J721" s="55" t="str">
        <f>VLOOKUP(G721,'MITRA (REFERENSI)'!$A:$Z,26,FALSE)</f>
        <v>#N/A</v>
      </c>
      <c r="K721" s="55" t="str">
        <f>VLOOKUP(G721,'MITRA (REFERENSI)'!$A:$Z,15,FALSE)</f>
        <v>#N/A</v>
      </c>
      <c r="L721" s="55" t="str">
        <f>VLOOKUP(G721,'MITRA (REFERENSI)'!$A:$Z,15,FALSE)</f>
        <v>#N/A</v>
      </c>
      <c r="M721" s="55" t="str">
        <f>IF(B721=1,'KELAS (REFERENSI)'!M721,IF(B721=2,'KELAS (REFERENSI)'!M736,IF(B721=3,'KELAS (REFERENSI)'!M751,IF(B721=4,'KELAS (REFERENSI)'!M766,""))))</f>
        <v/>
      </c>
      <c r="N721" s="55" t="str">
        <f>IF(B721=1,'KELAS (REFERENSI)'!N721,IF(B721=2,'KELAS (REFERENSI)'!N736,IF(B721=3,'KELAS (REFERENSI)'!N751,IF(B721=4,'KELAS (REFERENSI)'!N766,""))))</f>
        <v/>
      </c>
      <c r="O721" s="55" t="str">
        <f>IF(B721=1,'KELAS (REFERENSI)'!O721,IF(B721=2,'KELAS (REFERENSI)'!O736,IF(B721=3,'KELAS (REFERENSI)'!O751,IF(B721=4,'KELAS (REFERENSI)'!O766,""))))</f>
        <v/>
      </c>
      <c r="P721" s="55" t="str">
        <f>IF(B721=1,'KELAS (REFERENSI)'!P721,IF(B721=2,'KELAS (REFERENSI)'!P736,IF(B721=3,'KELAS (REFERENSI)'!P751,IF(B721=4,'KELAS (REFERENSI)'!P766,""))))</f>
        <v/>
      </c>
      <c r="Q721" s="55" t="str">
        <f t="shared" si="4"/>
        <v>BPS Kota Jakarta Timur</v>
      </c>
      <c r="R721" s="55" t="str">
        <f t="shared" si="56"/>
        <v/>
      </c>
      <c r="S721" s="55" t="str">
        <f t="shared" ref="S721:T721" si="729">S720</f>
        <v>15 Juni sampai dengan 31 Agustus 2026</v>
      </c>
      <c r="T721" s="55" t="str">
        <f t="shared" si="729"/>
        <v>31 Agustus 2026</v>
      </c>
      <c r="U721" s="59" t="str">
        <f>VLOOKUP(G721,'MITRA (REFERENSI)'!$A:$Z,17,FALSE)</f>
        <v>#N/A</v>
      </c>
      <c r="V721" s="59" t="str">
        <f>VLOOKUP(G721,'MITRA (REFERENSI)'!$A:$Z,11,FALSE)</f>
        <v>#N/A</v>
      </c>
      <c r="W721" s="81"/>
      <c r="X721" s="63"/>
      <c r="Y721" s="63"/>
      <c r="Z721" s="62"/>
      <c r="AA721" s="63"/>
      <c r="AB721" s="62"/>
      <c r="AC721" s="62"/>
      <c r="AD721" s="62"/>
      <c r="AE721" s="62"/>
      <c r="AF721" s="62"/>
      <c r="AG721" s="72"/>
      <c r="AH721" s="72"/>
      <c r="AI721" s="72"/>
      <c r="AJ721" s="72"/>
      <c r="AK721" s="59" t="str">
        <f>VLOOKUP(G721,'MITRA (REFERENSI)'!$A:$Z,5,FALSE)</f>
        <v>#N/A</v>
      </c>
      <c r="AL721" s="59" t="str">
        <f>VLOOKUP(G721,'MITRA (REFERENSI)'!$A:$Z,13,FALSE)</f>
        <v>#N/A</v>
      </c>
      <c r="AM721" s="59" t="str">
        <f>VLOOKUP(G721,'MITRA (REFERENSI)'!$A:$Z,14,FALSE)</f>
        <v>#N/A</v>
      </c>
    </row>
    <row r="722" ht="15.75" customHeight="1">
      <c r="A722" s="53" t="s">
        <v>5784</v>
      </c>
      <c r="B722" s="78"/>
      <c r="C722" s="79"/>
      <c r="D722" s="82"/>
      <c r="E722" s="82"/>
      <c r="F722" s="56" t="str">
        <f t="shared" si="2"/>
        <v>PETUGAS.0721/SPK/SE/PML/3172/2026</v>
      </c>
      <c r="G722" s="80"/>
      <c r="H722" s="56" t="str">
        <f>VLOOKUP(G722,'MITRA (REFERENSI)'!$A:$Z,16,FALSE)</f>
        <v>#N/A</v>
      </c>
      <c r="I722" s="56" t="str">
        <f>VLOOKUP(G722,'MITRA (REFERENSI)'!$A:$Z,25,FALSE)</f>
        <v>#N/A</v>
      </c>
      <c r="J722" s="55" t="str">
        <f>VLOOKUP(G722,'MITRA (REFERENSI)'!$A:$Z,26,FALSE)</f>
        <v>#N/A</v>
      </c>
      <c r="K722" s="55" t="str">
        <f>VLOOKUP(G722,'MITRA (REFERENSI)'!$A:$Z,15,FALSE)</f>
        <v>#N/A</v>
      </c>
      <c r="L722" s="55" t="str">
        <f>VLOOKUP(G722,'MITRA (REFERENSI)'!$A:$Z,15,FALSE)</f>
        <v>#N/A</v>
      </c>
      <c r="M722" s="55" t="str">
        <f>IF(B722=1,'KELAS (REFERENSI)'!M722,IF(B722=2,'KELAS (REFERENSI)'!M737,IF(B722=3,'KELAS (REFERENSI)'!M752,IF(B722=4,'KELAS (REFERENSI)'!M767,""))))</f>
        <v/>
      </c>
      <c r="N722" s="55" t="str">
        <f>IF(B722=1,'KELAS (REFERENSI)'!N722,IF(B722=2,'KELAS (REFERENSI)'!N737,IF(B722=3,'KELAS (REFERENSI)'!N752,IF(B722=4,'KELAS (REFERENSI)'!N767,""))))</f>
        <v/>
      </c>
      <c r="O722" s="55" t="str">
        <f>IF(B722=1,'KELAS (REFERENSI)'!O722,IF(B722=2,'KELAS (REFERENSI)'!O737,IF(B722=3,'KELAS (REFERENSI)'!O752,IF(B722=4,'KELAS (REFERENSI)'!O767,""))))</f>
        <v/>
      </c>
      <c r="P722" s="55" t="str">
        <f>IF(B722=1,'KELAS (REFERENSI)'!P722,IF(B722=2,'KELAS (REFERENSI)'!P737,IF(B722=3,'KELAS (REFERENSI)'!P752,IF(B722=4,'KELAS (REFERENSI)'!P767,""))))</f>
        <v/>
      </c>
      <c r="Q722" s="55" t="str">
        <f t="shared" si="4"/>
        <v>BPS Kota Jakarta Timur</v>
      </c>
      <c r="R722" s="55" t="str">
        <f t="shared" si="56"/>
        <v/>
      </c>
      <c r="S722" s="55" t="str">
        <f t="shared" ref="S722:T722" si="730">S721</f>
        <v>15 Juni sampai dengan 31 Agustus 2026</v>
      </c>
      <c r="T722" s="55" t="str">
        <f t="shared" si="730"/>
        <v>31 Agustus 2026</v>
      </c>
      <c r="U722" s="59" t="str">
        <f>VLOOKUP(G722,'MITRA (REFERENSI)'!$A:$Z,17,FALSE)</f>
        <v>#N/A</v>
      </c>
      <c r="V722" s="59" t="str">
        <f>VLOOKUP(G722,'MITRA (REFERENSI)'!$A:$Z,11,FALSE)</f>
        <v>#N/A</v>
      </c>
      <c r="W722" s="81"/>
      <c r="X722" s="63"/>
      <c r="Y722" s="63"/>
      <c r="Z722" s="62"/>
      <c r="AA722" s="63"/>
      <c r="AB722" s="62"/>
      <c r="AC722" s="62"/>
      <c r="AD722" s="62"/>
      <c r="AE722" s="62"/>
      <c r="AF722" s="62"/>
      <c r="AG722" s="72"/>
      <c r="AH722" s="72"/>
      <c r="AI722" s="72"/>
      <c r="AJ722" s="72"/>
      <c r="AK722" s="59" t="str">
        <f>VLOOKUP(G722,'MITRA (REFERENSI)'!$A:$Z,5,FALSE)</f>
        <v>#N/A</v>
      </c>
      <c r="AL722" s="59" t="str">
        <f>VLOOKUP(G722,'MITRA (REFERENSI)'!$A:$Z,13,FALSE)</f>
        <v>#N/A</v>
      </c>
      <c r="AM722" s="59" t="str">
        <f>VLOOKUP(G722,'MITRA (REFERENSI)'!$A:$Z,14,FALSE)</f>
        <v>#N/A</v>
      </c>
    </row>
    <row r="723" ht="15.75" customHeight="1">
      <c r="A723" s="53" t="s">
        <v>5785</v>
      </c>
      <c r="B723" s="78"/>
      <c r="C723" s="79"/>
      <c r="D723" s="82"/>
      <c r="E723" s="82"/>
      <c r="F723" s="56" t="str">
        <f t="shared" si="2"/>
        <v>PETUGAS.0722/SPK/SE/PML/3172/2026</v>
      </c>
      <c r="G723" s="80"/>
      <c r="H723" s="56" t="str">
        <f>VLOOKUP(G723,'MITRA (REFERENSI)'!$A:$Z,16,FALSE)</f>
        <v>#N/A</v>
      </c>
      <c r="I723" s="56" t="str">
        <f>VLOOKUP(G723,'MITRA (REFERENSI)'!$A:$Z,25,FALSE)</f>
        <v>#N/A</v>
      </c>
      <c r="J723" s="55" t="str">
        <f>VLOOKUP(G723,'MITRA (REFERENSI)'!$A:$Z,26,FALSE)</f>
        <v>#N/A</v>
      </c>
      <c r="K723" s="55" t="str">
        <f>VLOOKUP(G723,'MITRA (REFERENSI)'!$A:$Z,15,FALSE)</f>
        <v>#N/A</v>
      </c>
      <c r="L723" s="55" t="str">
        <f>VLOOKUP(G723,'MITRA (REFERENSI)'!$A:$Z,15,FALSE)</f>
        <v>#N/A</v>
      </c>
      <c r="M723" s="55" t="str">
        <f>IF(B723=1,'KELAS (REFERENSI)'!M723,IF(B723=2,'KELAS (REFERENSI)'!M738,IF(B723=3,'KELAS (REFERENSI)'!M753,IF(B723=4,'KELAS (REFERENSI)'!M768,""))))</f>
        <v/>
      </c>
      <c r="N723" s="55" t="str">
        <f>IF(B723=1,'KELAS (REFERENSI)'!N723,IF(B723=2,'KELAS (REFERENSI)'!N738,IF(B723=3,'KELAS (REFERENSI)'!N753,IF(B723=4,'KELAS (REFERENSI)'!N768,""))))</f>
        <v/>
      </c>
      <c r="O723" s="55" t="str">
        <f>IF(B723=1,'KELAS (REFERENSI)'!O723,IF(B723=2,'KELAS (REFERENSI)'!O738,IF(B723=3,'KELAS (REFERENSI)'!O753,IF(B723=4,'KELAS (REFERENSI)'!O768,""))))</f>
        <v/>
      </c>
      <c r="P723" s="55" t="str">
        <f>IF(B723=1,'KELAS (REFERENSI)'!P723,IF(B723=2,'KELAS (REFERENSI)'!P738,IF(B723=3,'KELAS (REFERENSI)'!P753,IF(B723=4,'KELAS (REFERENSI)'!P768,""))))</f>
        <v/>
      </c>
      <c r="Q723" s="55" t="str">
        <f t="shared" si="4"/>
        <v>BPS Kota Jakarta Timur</v>
      </c>
      <c r="R723" s="55" t="str">
        <f t="shared" si="56"/>
        <v/>
      </c>
      <c r="S723" s="55" t="str">
        <f t="shared" ref="S723:T723" si="731">S722</f>
        <v>15 Juni sampai dengan 31 Agustus 2026</v>
      </c>
      <c r="T723" s="55" t="str">
        <f t="shared" si="731"/>
        <v>31 Agustus 2026</v>
      </c>
      <c r="U723" s="59" t="str">
        <f>VLOOKUP(G723,'MITRA (REFERENSI)'!$A:$Z,17,FALSE)</f>
        <v>#N/A</v>
      </c>
      <c r="V723" s="59" t="str">
        <f>VLOOKUP(G723,'MITRA (REFERENSI)'!$A:$Z,11,FALSE)</f>
        <v>#N/A</v>
      </c>
      <c r="W723" s="81"/>
      <c r="X723" s="63"/>
      <c r="Y723" s="63"/>
      <c r="Z723" s="62"/>
      <c r="AA723" s="63"/>
      <c r="AB723" s="62"/>
      <c r="AC723" s="62"/>
      <c r="AD723" s="62"/>
      <c r="AE723" s="62"/>
      <c r="AF723" s="62"/>
      <c r="AG723" s="72"/>
      <c r="AH723" s="72"/>
      <c r="AI723" s="72"/>
      <c r="AJ723" s="72"/>
      <c r="AK723" s="59" t="str">
        <f>VLOOKUP(G723,'MITRA (REFERENSI)'!$A:$Z,5,FALSE)</f>
        <v>#N/A</v>
      </c>
      <c r="AL723" s="59" t="str">
        <f>VLOOKUP(G723,'MITRA (REFERENSI)'!$A:$Z,13,FALSE)</f>
        <v>#N/A</v>
      </c>
      <c r="AM723" s="59" t="str">
        <f>VLOOKUP(G723,'MITRA (REFERENSI)'!$A:$Z,14,FALSE)</f>
        <v>#N/A</v>
      </c>
    </row>
    <row r="724" ht="15.75" customHeight="1">
      <c r="A724" s="53" t="s">
        <v>5786</v>
      </c>
      <c r="B724" s="78"/>
      <c r="C724" s="79"/>
      <c r="D724" s="82"/>
      <c r="E724" s="82"/>
      <c r="F724" s="56" t="str">
        <f t="shared" si="2"/>
        <v>PETUGAS.0723/SPK/SE/PML/3172/2026</v>
      </c>
      <c r="G724" s="80"/>
      <c r="H724" s="56" t="str">
        <f>VLOOKUP(G724,'MITRA (REFERENSI)'!$A:$Z,16,FALSE)</f>
        <v>#N/A</v>
      </c>
      <c r="I724" s="56" t="str">
        <f>VLOOKUP(G724,'MITRA (REFERENSI)'!$A:$Z,25,FALSE)</f>
        <v>#N/A</v>
      </c>
      <c r="J724" s="55" t="str">
        <f>VLOOKUP(G724,'MITRA (REFERENSI)'!$A:$Z,26,FALSE)</f>
        <v>#N/A</v>
      </c>
      <c r="K724" s="55" t="str">
        <f>VLOOKUP(G724,'MITRA (REFERENSI)'!$A:$Z,15,FALSE)</f>
        <v>#N/A</v>
      </c>
      <c r="L724" s="55" t="str">
        <f>VLOOKUP(G724,'MITRA (REFERENSI)'!$A:$Z,15,FALSE)</f>
        <v>#N/A</v>
      </c>
      <c r="M724" s="55" t="str">
        <f>IF(B724=1,'KELAS (REFERENSI)'!M724,IF(B724=2,'KELAS (REFERENSI)'!M739,IF(B724=3,'KELAS (REFERENSI)'!M754,IF(B724=4,'KELAS (REFERENSI)'!M769,""))))</f>
        <v/>
      </c>
      <c r="N724" s="55" t="str">
        <f>IF(B724=1,'KELAS (REFERENSI)'!N724,IF(B724=2,'KELAS (REFERENSI)'!N739,IF(B724=3,'KELAS (REFERENSI)'!N754,IF(B724=4,'KELAS (REFERENSI)'!N769,""))))</f>
        <v/>
      </c>
      <c r="O724" s="55" t="str">
        <f>IF(B724=1,'KELAS (REFERENSI)'!O724,IF(B724=2,'KELAS (REFERENSI)'!O739,IF(B724=3,'KELAS (REFERENSI)'!O754,IF(B724=4,'KELAS (REFERENSI)'!O769,""))))</f>
        <v/>
      </c>
      <c r="P724" s="55" t="str">
        <f>IF(B724=1,'KELAS (REFERENSI)'!P724,IF(B724=2,'KELAS (REFERENSI)'!P739,IF(B724=3,'KELAS (REFERENSI)'!P754,IF(B724=4,'KELAS (REFERENSI)'!P769,""))))</f>
        <v/>
      </c>
      <c r="Q724" s="55" t="str">
        <f t="shared" si="4"/>
        <v>BPS Kota Jakarta Timur</v>
      </c>
      <c r="R724" s="55" t="str">
        <f t="shared" si="56"/>
        <v/>
      </c>
      <c r="S724" s="55" t="str">
        <f t="shared" ref="S724:T724" si="732">S723</f>
        <v>15 Juni sampai dengan 31 Agustus 2026</v>
      </c>
      <c r="T724" s="55" t="str">
        <f t="shared" si="732"/>
        <v>31 Agustus 2026</v>
      </c>
      <c r="U724" s="59" t="str">
        <f>VLOOKUP(G724,'MITRA (REFERENSI)'!$A:$Z,17,FALSE)</f>
        <v>#N/A</v>
      </c>
      <c r="V724" s="59" t="str">
        <f>VLOOKUP(G724,'MITRA (REFERENSI)'!$A:$Z,11,FALSE)</f>
        <v>#N/A</v>
      </c>
      <c r="W724" s="81"/>
      <c r="X724" s="63"/>
      <c r="Y724" s="63"/>
      <c r="Z724" s="62"/>
      <c r="AA724" s="63"/>
      <c r="AB724" s="62"/>
      <c r="AC724" s="62"/>
      <c r="AD724" s="62"/>
      <c r="AE724" s="62"/>
      <c r="AF724" s="62"/>
      <c r="AG724" s="72"/>
      <c r="AH724" s="72"/>
      <c r="AI724" s="72"/>
      <c r="AJ724" s="72"/>
      <c r="AK724" s="59" t="str">
        <f>VLOOKUP(G724,'MITRA (REFERENSI)'!$A:$Z,5,FALSE)</f>
        <v>#N/A</v>
      </c>
      <c r="AL724" s="59" t="str">
        <f>VLOOKUP(G724,'MITRA (REFERENSI)'!$A:$Z,13,FALSE)</f>
        <v>#N/A</v>
      </c>
      <c r="AM724" s="59" t="str">
        <f>VLOOKUP(G724,'MITRA (REFERENSI)'!$A:$Z,14,FALSE)</f>
        <v>#N/A</v>
      </c>
    </row>
    <row r="725" ht="15.75" customHeight="1">
      <c r="A725" s="53" t="s">
        <v>5787</v>
      </c>
      <c r="B725" s="78"/>
      <c r="C725" s="79"/>
      <c r="D725" s="82"/>
      <c r="E725" s="82"/>
      <c r="F725" s="56" t="str">
        <f t="shared" si="2"/>
        <v>PETUGAS.0724/SPK/SE/PML/3172/2026</v>
      </c>
      <c r="G725" s="80"/>
      <c r="H725" s="56" t="str">
        <f>VLOOKUP(G725,'MITRA (REFERENSI)'!$A:$Z,16,FALSE)</f>
        <v>#N/A</v>
      </c>
      <c r="I725" s="56" t="str">
        <f>VLOOKUP(G725,'MITRA (REFERENSI)'!$A:$Z,25,FALSE)</f>
        <v>#N/A</v>
      </c>
      <c r="J725" s="55" t="str">
        <f>VLOOKUP(G725,'MITRA (REFERENSI)'!$A:$Z,26,FALSE)</f>
        <v>#N/A</v>
      </c>
      <c r="K725" s="55" t="str">
        <f>VLOOKUP(G725,'MITRA (REFERENSI)'!$A:$Z,15,FALSE)</f>
        <v>#N/A</v>
      </c>
      <c r="L725" s="55" t="str">
        <f>VLOOKUP(G725,'MITRA (REFERENSI)'!$A:$Z,15,FALSE)</f>
        <v>#N/A</v>
      </c>
      <c r="M725" s="55" t="str">
        <f>IF(B725=1,'KELAS (REFERENSI)'!M725,IF(B725=2,'KELAS (REFERENSI)'!M740,IF(B725=3,'KELAS (REFERENSI)'!M755,IF(B725=4,'KELAS (REFERENSI)'!M770,""))))</f>
        <v/>
      </c>
      <c r="N725" s="55" t="str">
        <f>IF(B725=1,'KELAS (REFERENSI)'!N725,IF(B725=2,'KELAS (REFERENSI)'!N740,IF(B725=3,'KELAS (REFERENSI)'!N755,IF(B725=4,'KELAS (REFERENSI)'!N770,""))))</f>
        <v/>
      </c>
      <c r="O725" s="55" t="str">
        <f>IF(B725=1,'KELAS (REFERENSI)'!O725,IF(B725=2,'KELAS (REFERENSI)'!O740,IF(B725=3,'KELAS (REFERENSI)'!O755,IF(B725=4,'KELAS (REFERENSI)'!O770,""))))</f>
        <v/>
      </c>
      <c r="P725" s="55" t="str">
        <f>IF(B725=1,'KELAS (REFERENSI)'!P725,IF(B725=2,'KELAS (REFERENSI)'!P740,IF(B725=3,'KELAS (REFERENSI)'!P755,IF(B725=4,'KELAS (REFERENSI)'!P770,""))))</f>
        <v/>
      </c>
      <c r="Q725" s="55" t="str">
        <f t="shared" si="4"/>
        <v>BPS Kota Jakarta Timur</v>
      </c>
      <c r="R725" s="55" t="str">
        <f t="shared" si="56"/>
        <v/>
      </c>
      <c r="S725" s="55" t="str">
        <f t="shared" ref="S725:T725" si="733">S724</f>
        <v>15 Juni sampai dengan 31 Agustus 2026</v>
      </c>
      <c r="T725" s="55" t="str">
        <f t="shared" si="733"/>
        <v>31 Agustus 2026</v>
      </c>
      <c r="U725" s="59" t="str">
        <f>VLOOKUP(G725,'MITRA (REFERENSI)'!$A:$Z,17,FALSE)</f>
        <v>#N/A</v>
      </c>
      <c r="V725" s="59" t="str">
        <f>VLOOKUP(G725,'MITRA (REFERENSI)'!$A:$Z,11,FALSE)</f>
        <v>#N/A</v>
      </c>
      <c r="W725" s="81"/>
      <c r="X725" s="63"/>
      <c r="Y725" s="63"/>
      <c r="Z725" s="62"/>
      <c r="AA725" s="63"/>
      <c r="AB725" s="62"/>
      <c r="AC725" s="62"/>
      <c r="AD725" s="62"/>
      <c r="AE725" s="62"/>
      <c r="AF725" s="62"/>
      <c r="AG725" s="72"/>
      <c r="AH725" s="72"/>
      <c r="AI725" s="72"/>
      <c r="AJ725" s="72"/>
      <c r="AK725" s="59" t="str">
        <f>VLOOKUP(G725,'MITRA (REFERENSI)'!$A:$Z,5,FALSE)</f>
        <v>#N/A</v>
      </c>
      <c r="AL725" s="59" t="str">
        <f>VLOOKUP(G725,'MITRA (REFERENSI)'!$A:$Z,13,FALSE)</f>
        <v>#N/A</v>
      </c>
      <c r="AM725" s="59" t="str">
        <f>VLOOKUP(G725,'MITRA (REFERENSI)'!$A:$Z,14,FALSE)</f>
        <v>#N/A</v>
      </c>
    </row>
    <row r="726" ht="15.75" customHeight="1">
      <c r="A726" s="53" t="s">
        <v>5788</v>
      </c>
      <c r="B726" s="78"/>
      <c r="C726" s="79"/>
      <c r="D726" s="82"/>
      <c r="E726" s="82"/>
      <c r="F726" s="56" t="str">
        <f t="shared" si="2"/>
        <v>PETUGAS.0725/SPK/SE/PML/3172/2026</v>
      </c>
      <c r="G726" s="80"/>
      <c r="H726" s="56" t="str">
        <f>VLOOKUP(G726,'MITRA (REFERENSI)'!$A:$Z,16,FALSE)</f>
        <v>#N/A</v>
      </c>
      <c r="I726" s="56" t="str">
        <f>VLOOKUP(G726,'MITRA (REFERENSI)'!$A:$Z,25,FALSE)</f>
        <v>#N/A</v>
      </c>
      <c r="J726" s="55" t="str">
        <f>VLOOKUP(G726,'MITRA (REFERENSI)'!$A:$Z,26,FALSE)</f>
        <v>#N/A</v>
      </c>
      <c r="K726" s="55" t="str">
        <f>VLOOKUP(G726,'MITRA (REFERENSI)'!$A:$Z,15,FALSE)</f>
        <v>#N/A</v>
      </c>
      <c r="L726" s="55" t="str">
        <f>VLOOKUP(G726,'MITRA (REFERENSI)'!$A:$Z,15,FALSE)</f>
        <v>#N/A</v>
      </c>
      <c r="M726" s="55" t="str">
        <f>IF(B726=1,'KELAS (REFERENSI)'!M726,IF(B726=2,'KELAS (REFERENSI)'!M741,IF(B726=3,'KELAS (REFERENSI)'!M756,IF(B726=4,'KELAS (REFERENSI)'!M771,""))))</f>
        <v/>
      </c>
      <c r="N726" s="55" t="str">
        <f>IF(B726=1,'KELAS (REFERENSI)'!N726,IF(B726=2,'KELAS (REFERENSI)'!N741,IF(B726=3,'KELAS (REFERENSI)'!N756,IF(B726=4,'KELAS (REFERENSI)'!N771,""))))</f>
        <v/>
      </c>
      <c r="O726" s="55" t="str">
        <f>IF(B726=1,'KELAS (REFERENSI)'!O726,IF(B726=2,'KELAS (REFERENSI)'!O741,IF(B726=3,'KELAS (REFERENSI)'!O756,IF(B726=4,'KELAS (REFERENSI)'!O771,""))))</f>
        <v/>
      </c>
      <c r="P726" s="55" t="str">
        <f>IF(B726=1,'KELAS (REFERENSI)'!P726,IF(B726=2,'KELAS (REFERENSI)'!P741,IF(B726=3,'KELAS (REFERENSI)'!P756,IF(B726=4,'KELAS (REFERENSI)'!P771,""))))</f>
        <v/>
      </c>
      <c r="Q726" s="55" t="str">
        <f t="shared" si="4"/>
        <v>BPS Kota Jakarta Timur</v>
      </c>
      <c r="R726" s="55" t="str">
        <f t="shared" si="56"/>
        <v/>
      </c>
      <c r="S726" s="55" t="str">
        <f t="shared" ref="S726:T726" si="734">S725</f>
        <v>15 Juni sampai dengan 31 Agustus 2026</v>
      </c>
      <c r="T726" s="55" t="str">
        <f t="shared" si="734"/>
        <v>31 Agustus 2026</v>
      </c>
      <c r="U726" s="59" t="str">
        <f>VLOOKUP(G726,'MITRA (REFERENSI)'!$A:$Z,17,FALSE)</f>
        <v>#N/A</v>
      </c>
      <c r="V726" s="59" t="str">
        <f>VLOOKUP(G726,'MITRA (REFERENSI)'!$A:$Z,11,FALSE)</f>
        <v>#N/A</v>
      </c>
      <c r="W726" s="81"/>
      <c r="X726" s="63"/>
      <c r="Y726" s="63"/>
      <c r="Z726" s="62"/>
      <c r="AA726" s="63"/>
      <c r="AB726" s="62"/>
      <c r="AC726" s="62"/>
      <c r="AD726" s="62"/>
      <c r="AE726" s="62"/>
      <c r="AF726" s="62"/>
      <c r="AG726" s="72"/>
      <c r="AH726" s="72"/>
      <c r="AI726" s="72"/>
      <c r="AJ726" s="72"/>
      <c r="AK726" s="59" t="str">
        <f>VLOOKUP(G726,'MITRA (REFERENSI)'!$A:$Z,5,FALSE)</f>
        <v>#N/A</v>
      </c>
      <c r="AL726" s="59" t="str">
        <f>VLOOKUP(G726,'MITRA (REFERENSI)'!$A:$Z,13,FALSE)</f>
        <v>#N/A</v>
      </c>
      <c r="AM726" s="59" t="str">
        <f>VLOOKUP(G726,'MITRA (REFERENSI)'!$A:$Z,14,FALSE)</f>
        <v>#N/A</v>
      </c>
    </row>
    <row r="727" ht="15.75" customHeight="1">
      <c r="A727" s="53" t="s">
        <v>5789</v>
      </c>
      <c r="B727" s="78"/>
      <c r="C727" s="79"/>
      <c r="D727" s="82"/>
      <c r="E727" s="82"/>
      <c r="F727" s="56" t="str">
        <f t="shared" si="2"/>
        <v>PETUGAS.0726/SPK/SE/PML/3172/2026</v>
      </c>
      <c r="G727" s="80"/>
      <c r="H727" s="56" t="str">
        <f>VLOOKUP(G727,'MITRA (REFERENSI)'!$A:$Z,16,FALSE)</f>
        <v>#N/A</v>
      </c>
      <c r="I727" s="56" t="str">
        <f>VLOOKUP(G727,'MITRA (REFERENSI)'!$A:$Z,25,FALSE)</f>
        <v>#N/A</v>
      </c>
      <c r="J727" s="55" t="str">
        <f>VLOOKUP(G727,'MITRA (REFERENSI)'!$A:$Z,26,FALSE)</f>
        <v>#N/A</v>
      </c>
      <c r="K727" s="55" t="str">
        <f>VLOOKUP(G727,'MITRA (REFERENSI)'!$A:$Z,15,FALSE)</f>
        <v>#N/A</v>
      </c>
      <c r="L727" s="55" t="str">
        <f>VLOOKUP(G727,'MITRA (REFERENSI)'!$A:$Z,15,FALSE)</f>
        <v>#N/A</v>
      </c>
      <c r="M727" s="55" t="str">
        <f>IF(B727=1,'KELAS (REFERENSI)'!M727,IF(B727=2,'KELAS (REFERENSI)'!M742,IF(B727=3,'KELAS (REFERENSI)'!M757,IF(B727=4,'KELAS (REFERENSI)'!M772,""))))</f>
        <v/>
      </c>
      <c r="N727" s="55" t="str">
        <f>IF(B727=1,'KELAS (REFERENSI)'!N727,IF(B727=2,'KELAS (REFERENSI)'!N742,IF(B727=3,'KELAS (REFERENSI)'!N757,IF(B727=4,'KELAS (REFERENSI)'!N772,""))))</f>
        <v/>
      </c>
      <c r="O727" s="55" t="str">
        <f>IF(B727=1,'KELAS (REFERENSI)'!O727,IF(B727=2,'KELAS (REFERENSI)'!O742,IF(B727=3,'KELAS (REFERENSI)'!O757,IF(B727=4,'KELAS (REFERENSI)'!O772,""))))</f>
        <v/>
      </c>
      <c r="P727" s="55" t="str">
        <f>IF(B727=1,'KELAS (REFERENSI)'!P727,IF(B727=2,'KELAS (REFERENSI)'!P742,IF(B727=3,'KELAS (REFERENSI)'!P757,IF(B727=4,'KELAS (REFERENSI)'!P772,""))))</f>
        <v/>
      </c>
      <c r="Q727" s="55" t="str">
        <f t="shared" si="4"/>
        <v>BPS Kota Jakarta Timur</v>
      </c>
      <c r="R727" s="55" t="str">
        <f t="shared" si="56"/>
        <v/>
      </c>
      <c r="S727" s="55" t="str">
        <f t="shared" ref="S727:T727" si="735">S726</f>
        <v>15 Juni sampai dengan 31 Agustus 2026</v>
      </c>
      <c r="T727" s="55" t="str">
        <f t="shared" si="735"/>
        <v>31 Agustus 2026</v>
      </c>
      <c r="U727" s="59" t="str">
        <f>VLOOKUP(G727,'MITRA (REFERENSI)'!$A:$Z,17,FALSE)</f>
        <v>#N/A</v>
      </c>
      <c r="V727" s="59" t="str">
        <f>VLOOKUP(G727,'MITRA (REFERENSI)'!$A:$Z,11,FALSE)</f>
        <v>#N/A</v>
      </c>
      <c r="W727" s="81"/>
      <c r="X727" s="63"/>
      <c r="Y727" s="63"/>
      <c r="Z727" s="62"/>
      <c r="AA727" s="63"/>
      <c r="AB727" s="62"/>
      <c r="AC727" s="62"/>
      <c r="AD727" s="62"/>
      <c r="AE727" s="62"/>
      <c r="AF727" s="62"/>
      <c r="AG727" s="72"/>
      <c r="AH727" s="72"/>
      <c r="AI727" s="72"/>
      <c r="AJ727" s="72"/>
      <c r="AK727" s="59" t="str">
        <f>VLOOKUP(G727,'MITRA (REFERENSI)'!$A:$Z,5,FALSE)</f>
        <v>#N/A</v>
      </c>
      <c r="AL727" s="59" t="str">
        <f>VLOOKUP(G727,'MITRA (REFERENSI)'!$A:$Z,13,FALSE)</f>
        <v>#N/A</v>
      </c>
      <c r="AM727" s="59" t="str">
        <f>VLOOKUP(G727,'MITRA (REFERENSI)'!$A:$Z,14,FALSE)</f>
        <v>#N/A</v>
      </c>
    </row>
    <row r="728" ht="15.75" customHeight="1">
      <c r="A728" s="53" t="s">
        <v>5790</v>
      </c>
      <c r="B728" s="78"/>
      <c r="C728" s="79"/>
      <c r="D728" s="82"/>
      <c r="E728" s="82"/>
      <c r="F728" s="56" t="str">
        <f t="shared" si="2"/>
        <v>PETUGAS.0727/SPK/SE/PML/3172/2026</v>
      </c>
      <c r="G728" s="80"/>
      <c r="H728" s="56" t="str">
        <f>VLOOKUP(G728,'MITRA (REFERENSI)'!$A:$Z,16,FALSE)</f>
        <v>#N/A</v>
      </c>
      <c r="I728" s="56" t="str">
        <f>VLOOKUP(G728,'MITRA (REFERENSI)'!$A:$Z,25,FALSE)</f>
        <v>#N/A</v>
      </c>
      <c r="J728" s="55" t="str">
        <f>VLOOKUP(G728,'MITRA (REFERENSI)'!$A:$Z,26,FALSE)</f>
        <v>#N/A</v>
      </c>
      <c r="K728" s="55" t="str">
        <f>VLOOKUP(G728,'MITRA (REFERENSI)'!$A:$Z,15,FALSE)</f>
        <v>#N/A</v>
      </c>
      <c r="L728" s="55" t="str">
        <f>VLOOKUP(G728,'MITRA (REFERENSI)'!$A:$Z,15,FALSE)</f>
        <v>#N/A</v>
      </c>
      <c r="M728" s="55" t="str">
        <f>IF(B728=1,'KELAS (REFERENSI)'!M728,IF(B728=2,'KELAS (REFERENSI)'!M743,IF(B728=3,'KELAS (REFERENSI)'!M758,IF(B728=4,'KELAS (REFERENSI)'!M773,""))))</f>
        <v/>
      </c>
      <c r="N728" s="55" t="str">
        <f>IF(B728=1,'KELAS (REFERENSI)'!N728,IF(B728=2,'KELAS (REFERENSI)'!N743,IF(B728=3,'KELAS (REFERENSI)'!N758,IF(B728=4,'KELAS (REFERENSI)'!N773,""))))</f>
        <v/>
      </c>
      <c r="O728" s="55" t="str">
        <f>IF(B728=1,'KELAS (REFERENSI)'!O728,IF(B728=2,'KELAS (REFERENSI)'!O743,IF(B728=3,'KELAS (REFERENSI)'!O758,IF(B728=4,'KELAS (REFERENSI)'!O773,""))))</f>
        <v/>
      </c>
      <c r="P728" s="55" t="str">
        <f>IF(B728=1,'KELAS (REFERENSI)'!P728,IF(B728=2,'KELAS (REFERENSI)'!P743,IF(B728=3,'KELAS (REFERENSI)'!P758,IF(B728=4,'KELAS (REFERENSI)'!P773,""))))</f>
        <v/>
      </c>
      <c r="Q728" s="55" t="str">
        <f t="shared" si="4"/>
        <v>BPS Kota Jakarta Timur</v>
      </c>
      <c r="R728" s="55" t="str">
        <f t="shared" si="56"/>
        <v/>
      </c>
      <c r="S728" s="55" t="str">
        <f t="shared" ref="S728:T728" si="736">S727</f>
        <v>15 Juni sampai dengan 31 Agustus 2026</v>
      </c>
      <c r="T728" s="55" t="str">
        <f t="shared" si="736"/>
        <v>31 Agustus 2026</v>
      </c>
      <c r="U728" s="59" t="str">
        <f>VLOOKUP(G728,'MITRA (REFERENSI)'!$A:$Z,17,FALSE)</f>
        <v>#N/A</v>
      </c>
      <c r="V728" s="59" t="str">
        <f>VLOOKUP(G728,'MITRA (REFERENSI)'!$A:$Z,11,FALSE)</f>
        <v>#N/A</v>
      </c>
      <c r="W728" s="81"/>
      <c r="X728" s="63"/>
      <c r="Y728" s="63"/>
      <c r="Z728" s="62"/>
      <c r="AA728" s="63"/>
      <c r="AB728" s="62"/>
      <c r="AC728" s="62"/>
      <c r="AD728" s="62"/>
      <c r="AE728" s="62"/>
      <c r="AF728" s="62"/>
      <c r="AG728" s="72"/>
      <c r="AH728" s="72"/>
      <c r="AI728" s="72"/>
      <c r="AJ728" s="72"/>
      <c r="AK728" s="59" t="str">
        <f>VLOOKUP(G728,'MITRA (REFERENSI)'!$A:$Z,5,FALSE)</f>
        <v>#N/A</v>
      </c>
      <c r="AL728" s="59" t="str">
        <f>VLOOKUP(G728,'MITRA (REFERENSI)'!$A:$Z,13,FALSE)</f>
        <v>#N/A</v>
      </c>
      <c r="AM728" s="59" t="str">
        <f>VLOOKUP(G728,'MITRA (REFERENSI)'!$A:$Z,14,FALSE)</f>
        <v>#N/A</v>
      </c>
    </row>
    <row r="729" ht="15.75" customHeight="1">
      <c r="A729" s="53" t="s">
        <v>5791</v>
      </c>
      <c r="B729" s="78"/>
      <c r="C729" s="79"/>
      <c r="D729" s="82"/>
      <c r="E729" s="82"/>
      <c r="F729" s="56" t="str">
        <f t="shared" si="2"/>
        <v>PETUGAS.0728/SPK/SE/PML/3172/2026</v>
      </c>
      <c r="G729" s="80"/>
      <c r="H729" s="56" t="str">
        <f>VLOOKUP(G729,'MITRA (REFERENSI)'!$A:$Z,16,FALSE)</f>
        <v>#N/A</v>
      </c>
      <c r="I729" s="56" t="str">
        <f>VLOOKUP(G729,'MITRA (REFERENSI)'!$A:$Z,25,FALSE)</f>
        <v>#N/A</v>
      </c>
      <c r="J729" s="55" t="str">
        <f>VLOOKUP(G729,'MITRA (REFERENSI)'!$A:$Z,26,FALSE)</f>
        <v>#N/A</v>
      </c>
      <c r="K729" s="55" t="str">
        <f>VLOOKUP(G729,'MITRA (REFERENSI)'!$A:$Z,15,FALSE)</f>
        <v>#N/A</v>
      </c>
      <c r="L729" s="55" t="str">
        <f>VLOOKUP(G729,'MITRA (REFERENSI)'!$A:$Z,15,FALSE)</f>
        <v>#N/A</v>
      </c>
      <c r="M729" s="55" t="str">
        <f>IF(B729=1,'KELAS (REFERENSI)'!M729,IF(B729=2,'KELAS (REFERENSI)'!M744,IF(B729=3,'KELAS (REFERENSI)'!M759,IF(B729=4,'KELAS (REFERENSI)'!M774,""))))</f>
        <v/>
      </c>
      <c r="N729" s="55" t="str">
        <f>IF(B729=1,'KELAS (REFERENSI)'!N729,IF(B729=2,'KELAS (REFERENSI)'!N744,IF(B729=3,'KELAS (REFERENSI)'!N759,IF(B729=4,'KELAS (REFERENSI)'!N774,""))))</f>
        <v/>
      </c>
      <c r="O729" s="55" t="str">
        <f>IF(B729=1,'KELAS (REFERENSI)'!O729,IF(B729=2,'KELAS (REFERENSI)'!O744,IF(B729=3,'KELAS (REFERENSI)'!O759,IF(B729=4,'KELAS (REFERENSI)'!O774,""))))</f>
        <v/>
      </c>
      <c r="P729" s="55" t="str">
        <f>IF(B729=1,'KELAS (REFERENSI)'!P729,IF(B729=2,'KELAS (REFERENSI)'!P744,IF(B729=3,'KELAS (REFERENSI)'!P759,IF(B729=4,'KELAS (REFERENSI)'!P774,""))))</f>
        <v/>
      </c>
      <c r="Q729" s="55" t="str">
        <f t="shared" si="4"/>
        <v>BPS Kota Jakarta Timur</v>
      </c>
      <c r="R729" s="55" t="str">
        <f t="shared" si="56"/>
        <v/>
      </c>
      <c r="S729" s="55" t="str">
        <f t="shared" ref="S729:T729" si="737">S728</f>
        <v>15 Juni sampai dengan 31 Agustus 2026</v>
      </c>
      <c r="T729" s="55" t="str">
        <f t="shared" si="737"/>
        <v>31 Agustus 2026</v>
      </c>
      <c r="U729" s="59" t="str">
        <f>VLOOKUP(G729,'MITRA (REFERENSI)'!$A:$Z,17,FALSE)</f>
        <v>#N/A</v>
      </c>
      <c r="V729" s="59" t="str">
        <f>VLOOKUP(G729,'MITRA (REFERENSI)'!$A:$Z,11,FALSE)</f>
        <v>#N/A</v>
      </c>
      <c r="W729" s="81"/>
      <c r="X729" s="63"/>
      <c r="Y729" s="63"/>
      <c r="Z729" s="62"/>
      <c r="AA729" s="63"/>
      <c r="AB729" s="62"/>
      <c r="AC729" s="62"/>
      <c r="AD729" s="62"/>
      <c r="AE729" s="62"/>
      <c r="AF729" s="62"/>
      <c r="AG729" s="72"/>
      <c r="AH729" s="72"/>
      <c r="AI729" s="72"/>
      <c r="AJ729" s="72"/>
      <c r="AK729" s="59" t="str">
        <f>VLOOKUP(G729,'MITRA (REFERENSI)'!$A:$Z,5,FALSE)</f>
        <v>#N/A</v>
      </c>
      <c r="AL729" s="59" t="str">
        <f>VLOOKUP(G729,'MITRA (REFERENSI)'!$A:$Z,13,FALSE)</f>
        <v>#N/A</v>
      </c>
      <c r="AM729" s="59" t="str">
        <f>VLOOKUP(G729,'MITRA (REFERENSI)'!$A:$Z,14,FALSE)</f>
        <v>#N/A</v>
      </c>
    </row>
    <row r="730" ht="15.75" customHeight="1">
      <c r="A730" s="53" t="s">
        <v>5792</v>
      </c>
      <c r="B730" s="78"/>
      <c r="C730" s="79"/>
      <c r="D730" s="82"/>
      <c r="E730" s="82"/>
      <c r="F730" s="56" t="str">
        <f t="shared" si="2"/>
        <v>PETUGAS.0729/SPK/SE/PML/3172/2026</v>
      </c>
      <c r="G730" s="80"/>
      <c r="H730" s="56" t="str">
        <f>VLOOKUP(G730,'MITRA (REFERENSI)'!$A:$Z,16,FALSE)</f>
        <v>#N/A</v>
      </c>
      <c r="I730" s="56" t="str">
        <f>VLOOKUP(G730,'MITRA (REFERENSI)'!$A:$Z,25,FALSE)</f>
        <v>#N/A</v>
      </c>
      <c r="J730" s="55" t="str">
        <f>VLOOKUP(G730,'MITRA (REFERENSI)'!$A:$Z,26,FALSE)</f>
        <v>#N/A</v>
      </c>
      <c r="K730" s="55" t="str">
        <f>VLOOKUP(G730,'MITRA (REFERENSI)'!$A:$Z,15,FALSE)</f>
        <v>#N/A</v>
      </c>
      <c r="L730" s="55" t="str">
        <f>VLOOKUP(G730,'MITRA (REFERENSI)'!$A:$Z,15,FALSE)</f>
        <v>#N/A</v>
      </c>
      <c r="M730" s="55" t="str">
        <f>IF(B730=1,'KELAS (REFERENSI)'!M730,IF(B730=2,'KELAS (REFERENSI)'!M745,IF(B730=3,'KELAS (REFERENSI)'!M760,IF(B730=4,'KELAS (REFERENSI)'!M775,""))))</f>
        <v/>
      </c>
      <c r="N730" s="55" t="str">
        <f>IF(B730=1,'KELAS (REFERENSI)'!N730,IF(B730=2,'KELAS (REFERENSI)'!N745,IF(B730=3,'KELAS (REFERENSI)'!N760,IF(B730=4,'KELAS (REFERENSI)'!N775,""))))</f>
        <v/>
      </c>
      <c r="O730" s="55" t="str">
        <f>IF(B730=1,'KELAS (REFERENSI)'!O730,IF(B730=2,'KELAS (REFERENSI)'!O745,IF(B730=3,'KELAS (REFERENSI)'!O760,IF(B730=4,'KELAS (REFERENSI)'!O775,""))))</f>
        <v/>
      </c>
      <c r="P730" s="55" t="str">
        <f>IF(B730=1,'KELAS (REFERENSI)'!P730,IF(B730=2,'KELAS (REFERENSI)'!P745,IF(B730=3,'KELAS (REFERENSI)'!P760,IF(B730=4,'KELAS (REFERENSI)'!P775,""))))</f>
        <v/>
      </c>
      <c r="Q730" s="55" t="str">
        <f t="shared" si="4"/>
        <v>BPS Kota Jakarta Timur</v>
      </c>
      <c r="R730" s="55" t="str">
        <f t="shared" si="56"/>
        <v/>
      </c>
      <c r="S730" s="55" t="str">
        <f t="shared" ref="S730:T730" si="738">S729</f>
        <v>15 Juni sampai dengan 31 Agustus 2026</v>
      </c>
      <c r="T730" s="55" t="str">
        <f t="shared" si="738"/>
        <v>31 Agustus 2026</v>
      </c>
      <c r="U730" s="59" t="str">
        <f>VLOOKUP(G730,'MITRA (REFERENSI)'!$A:$Z,17,FALSE)</f>
        <v>#N/A</v>
      </c>
      <c r="V730" s="59" t="str">
        <f>VLOOKUP(G730,'MITRA (REFERENSI)'!$A:$Z,11,FALSE)</f>
        <v>#N/A</v>
      </c>
      <c r="W730" s="81"/>
      <c r="X730" s="63"/>
      <c r="Y730" s="63"/>
      <c r="Z730" s="62"/>
      <c r="AA730" s="63"/>
      <c r="AB730" s="62"/>
      <c r="AC730" s="62"/>
      <c r="AD730" s="62"/>
      <c r="AE730" s="62"/>
      <c r="AF730" s="62"/>
      <c r="AG730" s="72"/>
      <c r="AH730" s="72"/>
      <c r="AI730" s="72"/>
      <c r="AJ730" s="72"/>
      <c r="AK730" s="59" t="str">
        <f>VLOOKUP(G730,'MITRA (REFERENSI)'!$A:$Z,5,FALSE)</f>
        <v>#N/A</v>
      </c>
      <c r="AL730" s="59" t="str">
        <f>VLOOKUP(G730,'MITRA (REFERENSI)'!$A:$Z,13,FALSE)</f>
        <v>#N/A</v>
      </c>
      <c r="AM730" s="59" t="str">
        <f>VLOOKUP(G730,'MITRA (REFERENSI)'!$A:$Z,14,FALSE)</f>
        <v>#N/A</v>
      </c>
    </row>
    <row r="731" ht="15.75" customHeight="1">
      <c r="A731" s="53" t="s">
        <v>5793</v>
      </c>
      <c r="B731" s="78"/>
      <c r="C731" s="79"/>
      <c r="D731" s="82"/>
      <c r="E731" s="82"/>
      <c r="F731" s="56" t="str">
        <f t="shared" si="2"/>
        <v>PETUGAS.0730/SPK/SE/PML/3172/2026</v>
      </c>
      <c r="G731" s="80"/>
      <c r="H731" s="56" t="str">
        <f>VLOOKUP(G731,'MITRA (REFERENSI)'!$A:$Z,16,FALSE)</f>
        <v>#N/A</v>
      </c>
      <c r="I731" s="56" t="str">
        <f>VLOOKUP(G731,'MITRA (REFERENSI)'!$A:$Z,25,FALSE)</f>
        <v>#N/A</v>
      </c>
      <c r="J731" s="55" t="str">
        <f>VLOOKUP(G731,'MITRA (REFERENSI)'!$A:$Z,26,FALSE)</f>
        <v>#N/A</v>
      </c>
      <c r="K731" s="55" t="str">
        <f>VLOOKUP(G731,'MITRA (REFERENSI)'!$A:$Z,15,FALSE)</f>
        <v>#N/A</v>
      </c>
      <c r="L731" s="55" t="str">
        <f>VLOOKUP(G731,'MITRA (REFERENSI)'!$A:$Z,15,FALSE)</f>
        <v>#N/A</v>
      </c>
      <c r="M731" s="55" t="str">
        <f>IF(B731=1,'KELAS (REFERENSI)'!M731,IF(B731=2,'KELAS (REFERENSI)'!M746,IF(B731=3,'KELAS (REFERENSI)'!M761,IF(B731=4,'KELAS (REFERENSI)'!M776,""))))</f>
        <v/>
      </c>
      <c r="N731" s="55" t="str">
        <f>IF(B731=1,'KELAS (REFERENSI)'!N731,IF(B731=2,'KELAS (REFERENSI)'!N746,IF(B731=3,'KELAS (REFERENSI)'!N761,IF(B731=4,'KELAS (REFERENSI)'!N776,""))))</f>
        <v/>
      </c>
      <c r="O731" s="55" t="str">
        <f>IF(B731=1,'KELAS (REFERENSI)'!O731,IF(B731=2,'KELAS (REFERENSI)'!O746,IF(B731=3,'KELAS (REFERENSI)'!O761,IF(B731=4,'KELAS (REFERENSI)'!O776,""))))</f>
        <v/>
      </c>
      <c r="P731" s="55" t="str">
        <f>IF(B731=1,'KELAS (REFERENSI)'!P731,IF(B731=2,'KELAS (REFERENSI)'!P746,IF(B731=3,'KELAS (REFERENSI)'!P761,IF(B731=4,'KELAS (REFERENSI)'!P776,""))))</f>
        <v/>
      </c>
      <c r="Q731" s="55" t="str">
        <f t="shared" si="4"/>
        <v>BPS Kota Jakarta Timur</v>
      </c>
      <c r="R731" s="55" t="str">
        <f t="shared" si="56"/>
        <v/>
      </c>
      <c r="S731" s="55" t="str">
        <f t="shared" ref="S731:T731" si="739">S730</f>
        <v>15 Juni sampai dengan 31 Agustus 2026</v>
      </c>
      <c r="T731" s="55" t="str">
        <f t="shared" si="739"/>
        <v>31 Agustus 2026</v>
      </c>
      <c r="U731" s="59" t="str">
        <f>VLOOKUP(G731,'MITRA (REFERENSI)'!$A:$Z,17,FALSE)</f>
        <v>#N/A</v>
      </c>
      <c r="V731" s="59" t="str">
        <f>VLOOKUP(G731,'MITRA (REFERENSI)'!$A:$Z,11,FALSE)</f>
        <v>#N/A</v>
      </c>
      <c r="W731" s="81"/>
      <c r="X731" s="63"/>
      <c r="Y731" s="63"/>
      <c r="Z731" s="62"/>
      <c r="AA731" s="63"/>
      <c r="AB731" s="62"/>
      <c r="AC731" s="62"/>
      <c r="AD731" s="62"/>
      <c r="AE731" s="62"/>
      <c r="AF731" s="62"/>
      <c r="AG731" s="72"/>
      <c r="AH731" s="72"/>
      <c r="AI731" s="72"/>
      <c r="AJ731" s="72"/>
      <c r="AK731" s="59" t="str">
        <f>VLOOKUP(G731,'MITRA (REFERENSI)'!$A:$Z,5,FALSE)</f>
        <v>#N/A</v>
      </c>
      <c r="AL731" s="59" t="str">
        <f>VLOOKUP(G731,'MITRA (REFERENSI)'!$A:$Z,13,FALSE)</f>
        <v>#N/A</v>
      </c>
      <c r="AM731" s="59" t="str">
        <f>VLOOKUP(G731,'MITRA (REFERENSI)'!$A:$Z,14,FALSE)</f>
        <v>#N/A</v>
      </c>
    </row>
    <row r="732" ht="15.75" customHeight="1">
      <c r="A732" s="53" t="s">
        <v>5794</v>
      </c>
      <c r="B732" s="78"/>
      <c r="C732" s="79"/>
      <c r="D732" s="82"/>
      <c r="E732" s="82"/>
      <c r="F732" s="56" t="str">
        <f t="shared" si="2"/>
        <v>PETUGAS.0731/SPK/SE/PML/3172/2026</v>
      </c>
      <c r="G732" s="80"/>
      <c r="H732" s="56" t="str">
        <f>VLOOKUP(G732,'MITRA (REFERENSI)'!$A:$Z,16,FALSE)</f>
        <v>#N/A</v>
      </c>
      <c r="I732" s="56" t="str">
        <f>VLOOKUP(G732,'MITRA (REFERENSI)'!$A:$Z,25,FALSE)</f>
        <v>#N/A</v>
      </c>
      <c r="J732" s="55" t="str">
        <f>VLOOKUP(G732,'MITRA (REFERENSI)'!$A:$Z,26,FALSE)</f>
        <v>#N/A</v>
      </c>
      <c r="K732" s="55" t="str">
        <f>VLOOKUP(G732,'MITRA (REFERENSI)'!$A:$Z,15,FALSE)</f>
        <v>#N/A</v>
      </c>
      <c r="L732" s="55" t="str">
        <f>VLOOKUP(G732,'MITRA (REFERENSI)'!$A:$Z,15,FALSE)</f>
        <v>#N/A</v>
      </c>
      <c r="M732" s="55" t="str">
        <f>IF(B732=1,'KELAS (REFERENSI)'!M732,IF(B732=2,'KELAS (REFERENSI)'!M747,IF(B732=3,'KELAS (REFERENSI)'!M762,IF(B732=4,'KELAS (REFERENSI)'!M777,""))))</f>
        <v/>
      </c>
      <c r="N732" s="55" t="str">
        <f>IF(B732=1,'KELAS (REFERENSI)'!N732,IF(B732=2,'KELAS (REFERENSI)'!N747,IF(B732=3,'KELAS (REFERENSI)'!N762,IF(B732=4,'KELAS (REFERENSI)'!N777,""))))</f>
        <v/>
      </c>
      <c r="O732" s="55" t="str">
        <f>IF(B732=1,'KELAS (REFERENSI)'!O732,IF(B732=2,'KELAS (REFERENSI)'!O747,IF(B732=3,'KELAS (REFERENSI)'!O762,IF(B732=4,'KELAS (REFERENSI)'!O777,""))))</f>
        <v/>
      </c>
      <c r="P732" s="55" t="str">
        <f>IF(B732=1,'KELAS (REFERENSI)'!P732,IF(B732=2,'KELAS (REFERENSI)'!P747,IF(B732=3,'KELAS (REFERENSI)'!P762,IF(B732=4,'KELAS (REFERENSI)'!P777,""))))</f>
        <v/>
      </c>
      <c r="Q732" s="55" t="str">
        <f t="shared" si="4"/>
        <v>BPS Kota Jakarta Timur</v>
      </c>
      <c r="R732" s="55" t="str">
        <f t="shared" si="56"/>
        <v/>
      </c>
      <c r="S732" s="55" t="str">
        <f t="shared" ref="S732:T732" si="740">S731</f>
        <v>15 Juni sampai dengan 31 Agustus 2026</v>
      </c>
      <c r="T732" s="55" t="str">
        <f t="shared" si="740"/>
        <v>31 Agustus 2026</v>
      </c>
      <c r="U732" s="59" t="str">
        <f>VLOOKUP(G732,'MITRA (REFERENSI)'!$A:$Z,17,FALSE)</f>
        <v>#N/A</v>
      </c>
      <c r="V732" s="59" t="str">
        <f>VLOOKUP(G732,'MITRA (REFERENSI)'!$A:$Z,11,FALSE)</f>
        <v>#N/A</v>
      </c>
      <c r="W732" s="81"/>
      <c r="X732" s="63"/>
      <c r="Y732" s="63"/>
      <c r="Z732" s="62"/>
      <c r="AA732" s="63"/>
      <c r="AB732" s="62"/>
      <c r="AC732" s="62"/>
      <c r="AD732" s="62"/>
      <c r="AE732" s="62"/>
      <c r="AF732" s="62"/>
      <c r="AG732" s="72"/>
      <c r="AH732" s="72"/>
      <c r="AI732" s="72"/>
      <c r="AJ732" s="72"/>
      <c r="AK732" s="59" t="str">
        <f>VLOOKUP(G732,'MITRA (REFERENSI)'!$A:$Z,5,FALSE)</f>
        <v>#N/A</v>
      </c>
      <c r="AL732" s="59" t="str">
        <f>VLOOKUP(G732,'MITRA (REFERENSI)'!$A:$Z,13,FALSE)</f>
        <v>#N/A</v>
      </c>
      <c r="AM732" s="59" t="str">
        <f>VLOOKUP(G732,'MITRA (REFERENSI)'!$A:$Z,14,FALSE)</f>
        <v>#N/A</v>
      </c>
    </row>
    <row r="733" ht="15.75" customHeight="1">
      <c r="A733" s="53" t="s">
        <v>5795</v>
      </c>
      <c r="B733" s="78"/>
      <c r="C733" s="79"/>
      <c r="D733" s="82"/>
      <c r="E733" s="82"/>
      <c r="F733" s="56" t="str">
        <f t="shared" si="2"/>
        <v>PETUGAS.0732/SPK/SE/PML/3172/2026</v>
      </c>
      <c r="G733" s="80"/>
      <c r="H733" s="56" t="str">
        <f>VLOOKUP(G733,'MITRA (REFERENSI)'!$A:$Z,16,FALSE)</f>
        <v>#N/A</v>
      </c>
      <c r="I733" s="56" t="str">
        <f>VLOOKUP(G733,'MITRA (REFERENSI)'!$A:$Z,25,FALSE)</f>
        <v>#N/A</v>
      </c>
      <c r="J733" s="55" t="str">
        <f>VLOOKUP(G733,'MITRA (REFERENSI)'!$A:$Z,26,FALSE)</f>
        <v>#N/A</v>
      </c>
      <c r="K733" s="55" t="str">
        <f>VLOOKUP(G733,'MITRA (REFERENSI)'!$A:$Z,15,FALSE)</f>
        <v>#N/A</v>
      </c>
      <c r="L733" s="55" t="str">
        <f>VLOOKUP(G733,'MITRA (REFERENSI)'!$A:$Z,15,FALSE)</f>
        <v>#N/A</v>
      </c>
      <c r="M733" s="55" t="str">
        <f>IF(B733=1,'KELAS (REFERENSI)'!M733,IF(B733=2,'KELAS (REFERENSI)'!M748,IF(B733=3,'KELAS (REFERENSI)'!M763,IF(B733=4,'KELAS (REFERENSI)'!M778,""))))</f>
        <v/>
      </c>
      <c r="N733" s="55" t="str">
        <f>IF(B733=1,'KELAS (REFERENSI)'!N733,IF(B733=2,'KELAS (REFERENSI)'!N748,IF(B733=3,'KELAS (REFERENSI)'!N763,IF(B733=4,'KELAS (REFERENSI)'!N778,""))))</f>
        <v/>
      </c>
      <c r="O733" s="55" t="str">
        <f>IF(B733=1,'KELAS (REFERENSI)'!O733,IF(B733=2,'KELAS (REFERENSI)'!O748,IF(B733=3,'KELAS (REFERENSI)'!O763,IF(B733=4,'KELAS (REFERENSI)'!O778,""))))</f>
        <v/>
      </c>
      <c r="P733" s="55" t="str">
        <f>IF(B733=1,'KELAS (REFERENSI)'!P733,IF(B733=2,'KELAS (REFERENSI)'!P748,IF(B733=3,'KELAS (REFERENSI)'!P763,IF(B733=4,'KELAS (REFERENSI)'!P778,""))))</f>
        <v/>
      </c>
      <c r="Q733" s="55" t="str">
        <f t="shared" si="4"/>
        <v>BPS Kota Jakarta Timur</v>
      </c>
      <c r="R733" s="55" t="str">
        <f t="shared" si="56"/>
        <v/>
      </c>
      <c r="S733" s="55" t="str">
        <f t="shared" ref="S733:T733" si="741">S732</f>
        <v>15 Juni sampai dengan 31 Agustus 2026</v>
      </c>
      <c r="T733" s="55" t="str">
        <f t="shared" si="741"/>
        <v>31 Agustus 2026</v>
      </c>
      <c r="U733" s="59" t="str">
        <f>VLOOKUP(G733,'MITRA (REFERENSI)'!$A:$Z,17,FALSE)</f>
        <v>#N/A</v>
      </c>
      <c r="V733" s="59" t="str">
        <f>VLOOKUP(G733,'MITRA (REFERENSI)'!$A:$Z,11,FALSE)</f>
        <v>#N/A</v>
      </c>
      <c r="W733" s="81"/>
      <c r="X733" s="63"/>
      <c r="Y733" s="63"/>
      <c r="Z733" s="62"/>
      <c r="AA733" s="63"/>
      <c r="AB733" s="62"/>
      <c r="AC733" s="62"/>
      <c r="AD733" s="62"/>
      <c r="AE733" s="62"/>
      <c r="AF733" s="62"/>
      <c r="AG733" s="72"/>
      <c r="AH733" s="72"/>
      <c r="AI733" s="72"/>
      <c r="AJ733" s="72"/>
      <c r="AK733" s="59" t="str">
        <f>VLOOKUP(G733,'MITRA (REFERENSI)'!$A:$Z,5,FALSE)</f>
        <v>#N/A</v>
      </c>
      <c r="AL733" s="59" t="str">
        <f>VLOOKUP(G733,'MITRA (REFERENSI)'!$A:$Z,13,FALSE)</f>
        <v>#N/A</v>
      </c>
      <c r="AM733" s="59" t="str">
        <f>VLOOKUP(G733,'MITRA (REFERENSI)'!$A:$Z,14,FALSE)</f>
        <v>#N/A</v>
      </c>
    </row>
    <row r="734" ht="15.75" customHeight="1">
      <c r="A734" s="53" t="s">
        <v>5796</v>
      </c>
      <c r="B734" s="78"/>
      <c r="C734" s="79"/>
      <c r="D734" s="82"/>
      <c r="E734" s="82"/>
      <c r="F734" s="56" t="str">
        <f t="shared" si="2"/>
        <v>PETUGAS.0733/SPK/SE/PML/3172/2026</v>
      </c>
      <c r="G734" s="80"/>
      <c r="H734" s="56" t="str">
        <f>VLOOKUP(G734,'MITRA (REFERENSI)'!$A:$Z,16,FALSE)</f>
        <v>#N/A</v>
      </c>
      <c r="I734" s="56" t="str">
        <f>VLOOKUP(G734,'MITRA (REFERENSI)'!$A:$Z,25,FALSE)</f>
        <v>#N/A</v>
      </c>
      <c r="J734" s="55" t="str">
        <f>VLOOKUP(G734,'MITRA (REFERENSI)'!$A:$Z,26,FALSE)</f>
        <v>#N/A</v>
      </c>
      <c r="K734" s="55" t="str">
        <f>VLOOKUP(G734,'MITRA (REFERENSI)'!$A:$Z,15,FALSE)</f>
        <v>#N/A</v>
      </c>
      <c r="L734" s="55" t="str">
        <f>VLOOKUP(G734,'MITRA (REFERENSI)'!$A:$Z,15,FALSE)</f>
        <v>#N/A</v>
      </c>
      <c r="M734" s="55" t="str">
        <f>IF(B734=1,'KELAS (REFERENSI)'!M734,IF(B734=2,'KELAS (REFERENSI)'!M749,IF(B734=3,'KELAS (REFERENSI)'!M764,IF(B734=4,'KELAS (REFERENSI)'!M779,""))))</f>
        <v/>
      </c>
      <c r="N734" s="55" t="str">
        <f>IF(B734=1,'KELAS (REFERENSI)'!N734,IF(B734=2,'KELAS (REFERENSI)'!N749,IF(B734=3,'KELAS (REFERENSI)'!N764,IF(B734=4,'KELAS (REFERENSI)'!N779,""))))</f>
        <v/>
      </c>
      <c r="O734" s="55" t="str">
        <f>IF(B734=1,'KELAS (REFERENSI)'!O734,IF(B734=2,'KELAS (REFERENSI)'!O749,IF(B734=3,'KELAS (REFERENSI)'!O764,IF(B734=4,'KELAS (REFERENSI)'!O779,""))))</f>
        <v/>
      </c>
      <c r="P734" s="55" t="str">
        <f>IF(B734=1,'KELAS (REFERENSI)'!P734,IF(B734=2,'KELAS (REFERENSI)'!P749,IF(B734=3,'KELAS (REFERENSI)'!P764,IF(B734=4,'KELAS (REFERENSI)'!P779,""))))</f>
        <v/>
      </c>
      <c r="Q734" s="55" t="str">
        <f t="shared" si="4"/>
        <v>BPS Kota Jakarta Timur</v>
      </c>
      <c r="R734" s="55" t="str">
        <f t="shared" si="56"/>
        <v/>
      </c>
      <c r="S734" s="55" t="str">
        <f t="shared" ref="S734:T734" si="742">S733</f>
        <v>15 Juni sampai dengan 31 Agustus 2026</v>
      </c>
      <c r="T734" s="55" t="str">
        <f t="shared" si="742"/>
        <v>31 Agustus 2026</v>
      </c>
      <c r="U734" s="59" t="str">
        <f>VLOOKUP(G734,'MITRA (REFERENSI)'!$A:$Z,17,FALSE)</f>
        <v>#N/A</v>
      </c>
      <c r="V734" s="59" t="str">
        <f>VLOOKUP(G734,'MITRA (REFERENSI)'!$A:$Z,11,FALSE)</f>
        <v>#N/A</v>
      </c>
      <c r="W734" s="81"/>
      <c r="X734" s="63"/>
      <c r="Y734" s="63"/>
      <c r="Z734" s="62"/>
      <c r="AA734" s="63"/>
      <c r="AB734" s="62"/>
      <c r="AC734" s="62"/>
      <c r="AD734" s="62"/>
      <c r="AE734" s="62"/>
      <c r="AF734" s="62"/>
      <c r="AG734" s="72"/>
      <c r="AH734" s="72"/>
      <c r="AI734" s="72"/>
      <c r="AJ734" s="72"/>
      <c r="AK734" s="59" t="str">
        <f>VLOOKUP(G734,'MITRA (REFERENSI)'!$A:$Z,5,FALSE)</f>
        <v>#N/A</v>
      </c>
      <c r="AL734" s="59" t="str">
        <f>VLOOKUP(G734,'MITRA (REFERENSI)'!$A:$Z,13,FALSE)</f>
        <v>#N/A</v>
      </c>
      <c r="AM734" s="59" t="str">
        <f>VLOOKUP(G734,'MITRA (REFERENSI)'!$A:$Z,14,FALSE)</f>
        <v>#N/A</v>
      </c>
    </row>
    <row r="735" ht="15.75" customHeight="1">
      <c r="A735" s="53" t="s">
        <v>5797</v>
      </c>
      <c r="B735" s="78"/>
      <c r="C735" s="79"/>
      <c r="D735" s="82"/>
      <c r="E735" s="82"/>
      <c r="F735" s="56" t="str">
        <f t="shared" si="2"/>
        <v>PETUGAS.0734/SPK/SE/PML/3172/2026</v>
      </c>
      <c r="G735" s="80"/>
      <c r="H735" s="56" t="str">
        <f>VLOOKUP(G735,'MITRA (REFERENSI)'!$A:$Z,16,FALSE)</f>
        <v>#N/A</v>
      </c>
      <c r="I735" s="56" t="str">
        <f>VLOOKUP(G735,'MITRA (REFERENSI)'!$A:$Z,25,FALSE)</f>
        <v>#N/A</v>
      </c>
      <c r="J735" s="55" t="str">
        <f>VLOOKUP(G735,'MITRA (REFERENSI)'!$A:$Z,26,FALSE)</f>
        <v>#N/A</v>
      </c>
      <c r="K735" s="55" t="str">
        <f>VLOOKUP(G735,'MITRA (REFERENSI)'!$A:$Z,15,FALSE)</f>
        <v>#N/A</v>
      </c>
      <c r="L735" s="55" t="str">
        <f>VLOOKUP(G735,'MITRA (REFERENSI)'!$A:$Z,15,FALSE)</f>
        <v>#N/A</v>
      </c>
      <c r="M735" s="55" t="str">
        <f>IF(B735=1,'KELAS (REFERENSI)'!M735,IF(B735=2,'KELAS (REFERENSI)'!M750,IF(B735=3,'KELAS (REFERENSI)'!M765,IF(B735=4,'KELAS (REFERENSI)'!M780,""))))</f>
        <v/>
      </c>
      <c r="N735" s="55" t="str">
        <f>IF(B735=1,'KELAS (REFERENSI)'!N735,IF(B735=2,'KELAS (REFERENSI)'!N750,IF(B735=3,'KELAS (REFERENSI)'!N765,IF(B735=4,'KELAS (REFERENSI)'!N780,""))))</f>
        <v/>
      </c>
      <c r="O735" s="55" t="str">
        <f>IF(B735=1,'KELAS (REFERENSI)'!O735,IF(B735=2,'KELAS (REFERENSI)'!O750,IF(B735=3,'KELAS (REFERENSI)'!O765,IF(B735=4,'KELAS (REFERENSI)'!O780,""))))</f>
        <v/>
      </c>
      <c r="P735" s="55" t="str">
        <f>IF(B735=1,'KELAS (REFERENSI)'!P735,IF(B735=2,'KELAS (REFERENSI)'!P750,IF(B735=3,'KELAS (REFERENSI)'!P765,IF(B735=4,'KELAS (REFERENSI)'!P780,""))))</f>
        <v/>
      </c>
      <c r="Q735" s="55" t="str">
        <f t="shared" si="4"/>
        <v>BPS Kota Jakarta Timur</v>
      </c>
      <c r="R735" s="55" t="str">
        <f t="shared" si="56"/>
        <v/>
      </c>
      <c r="S735" s="55" t="str">
        <f t="shared" ref="S735:T735" si="743">S734</f>
        <v>15 Juni sampai dengan 31 Agustus 2026</v>
      </c>
      <c r="T735" s="55" t="str">
        <f t="shared" si="743"/>
        <v>31 Agustus 2026</v>
      </c>
      <c r="U735" s="59" t="str">
        <f>VLOOKUP(G735,'MITRA (REFERENSI)'!$A:$Z,17,FALSE)</f>
        <v>#N/A</v>
      </c>
      <c r="V735" s="59" t="str">
        <f>VLOOKUP(G735,'MITRA (REFERENSI)'!$A:$Z,11,FALSE)</f>
        <v>#N/A</v>
      </c>
      <c r="W735" s="81"/>
      <c r="X735" s="63"/>
      <c r="Y735" s="63"/>
      <c r="Z735" s="62"/>
      <c r="AA735" s="63"/>
      <c r="AB735" s="62"/>
      <c r="AC735" s="62"/>
      <c r="AD735" s="62"/>
      <c r="AE735" s="62"/>
      <c r="AF735" s="62"/>
      <c r="AG735" s="72"/>
      <c r="AH735" s="72"/>
      <c r="AI735" s="72"/>
      <c r="AJ735" s="72"/>
      <c r="AK735" s="59" t="str">
        <f>VLOOKUP(G735,'MITRA (REFERENSI)'!$A:$Z,5,FALSE)</f>
        <v>#N/A</v>
      </c>
      <c r="AL735" s="59" t="str">
        <f>VLOOKUP(G735,'MITRA (REFERENSI)'!$A:$Z,13,FALSE)</f>
        <v>#N/A</v>
      </c>
      <c r="AM735" s="59" t="str">
        <f>VLOOKUP(G735,'MITRA (REFERENSI)'!$A:$Z,14,FALSE)</f>
        <v>#N/A</v>
      </c>
    </row>
    <row r="736" ht="15.75" customHeight="1">
      <c r="A736" s="53" t="s">
        <v>5798</v>
      </c>
      <c r="B736" s="78"/>
      <c r="C736" s="79"/>
      <c r="D736" s="82"/>
      <c r="E736" s="82"/>
      <c r="F736" s="56" t="str">
        <f t="shared" si="2"/>
        <v>PETUGAS.0735/SPK/SE/PML/3172/2026</v>
      </c>
      <c r="G736" s="80"/>
      <c r="H736" s="56" t="str">
        <f>VLOOKUP(G736,'MITRA (REFERENSI)'!$A:$Z,16,FALSE)</f>
        <v>#N/A</v>
      </c>
      <c r="I736" s="56" t="str">
        <f>VLOOKUP(G736,'MITRA (REFERENSI)'!$A:$Z,25,FALSE)</f>
        <v>#N/A</v>
      </c>
      <c r="J736" s="55" t="str">
        <f>VLOOKUP(G736,'MITRA (REFERENSI)'!$A:$Z,26,FALSE)</f>
        <v>#N/A</v>
      </c>
      <c r="K736" s="55" t="str">
        <f>VLOOKUP(G736,'MITRA (REFERENSI)'!$A:$Z,15,FALSE)</f>
        <v>#N/A</v>
      </c>
      <c r="L736" s="55" t="str">
        <f>VLOOKUP(G736,'MITRA (REFERENSI)'!$A:$Z,15,FALSE)</f>
        <v>#N/A</v>
      </c>
      <c r="M736" s="55" t="str">
        <f>IF(B736=1,'KELAS (REFERENSI)'!M736,IF(B736=2,'KELAS (REFERENSI)'!M751,IF(B736=3,'KELAS (REFERENSI)'!M766,IF(B736=4,'KELAS (REFERENSI)'!M781,""))))</f>
        <v/>
      </c>
      <c r="N736" s="55" t="str">
        <f>IF(B736=1,'KELAS (REFERENSI)'!N736,IF(B736=2,'KELAS (REFERENSI)'!N751,IF(B736=3,'KELAS (REFERENSI)'!N766,IF(B736=4,'KELAS (REFERENSI)'!N781,""))))</f>
        <v/>
      </c>
      <c r="O736" s="55" t="str">
        <f>IF(B736=1,'KELAS (REFERENSI)'!O736,IF(B736=2,'KELAS (REFERENSI)'!O751,IF(B736=3,'KELAS (REFERENSI)'!O766,IF(B736=4,'KELAS (REFERENSI)'!O781,""))))</f>
        <v/>
      </c>
      <c r="P736" s="55" t="str">
        <f>IF(B736=1,'KELAS (REFERENSI)'!P736,IF(B736=2,'KELAS (REFERENSI)'!P751,IF(B736=3,'KELAS (REFERENSI)'!P766,IF(B736=4,'KELAS (REFERENSI)'!P781,""))))</f>
        <v/>
      </c>
      <c r="Q736" s="55" t="str">
        <f t="shared" si="4"/>
        <v>BPS Kota Jakarta Timur</v>
      </c>
      <c r="R736" s="55" t="str">
        <f t="shared" si="56"/>
        <v/>
      </c>
      <c r="S736" s="55" t="str">
        <f t="shared" ref="S736:T736" si="744">S735</f>
        <v>15 Juni sampai dengan 31 Agustus 2026</v>
      </c>
      <c r="T736" s="55" t="str">
        <f t="shared" si="744"/>
        <v>31 Agustus 2026</v>
      </c>
      <c r="U736" s="59" t="str">
        <f>VLOOKUP(G736,'MITRA (REFERENSI)'!$A:$Z,17,FALSE)</f>
        <v>#N/A</v>
      </c>
      <c r="V736" s="59" t="str">
        <f>VLOOKUP(G736,'MITRA (REFERENSI)'!$A:$Z,11,FALSE)</f>
        <v>#N/A</v>
      </c>
      <c r="W736" s="81"/>
      <c r="X736" s="63"/>
      <c r="Y736" s="63"/>
      <c r="Z736" s="62"/>
      <c r="AA736" s="63"/>
      <c r="AB736" s="62"/>
      <c r="AC736" s="62"/>
      <c r="AD736" s="62"/>
      <c r="AE736" s="62"/>
      <c r="AF736" s="62"/>
      <c r="AG736" s="72"/>
      <c r="AH736" s="72"/>
      <c r="AI736" s="72"/>
      <c r="AJ736" s="72"/>
      <c r="AK736" s="59" t="str">
        <f>VLOOKUP(G736,'MITRA (REFERENSI)'!$A:$Z,5,FALSE)</f>
        <v>#N/A</v>
      </c>
      <c r="AL736" s="59" t="str">
        <f>VLOOKUP(G736,'MITRA (REFERENSI)'!$A:$Z,13,FALSE)</f>
        <v>#N/A</v>
      </c>
      <c r="AM736" s="59" t="str">
        <f>VLOOKUP(G736,'MITRA (REFERENSI)'!$A:$Z,14,FALSE)</f>
        <v>#N/A</v>
      </c>
    </row>
    <row r="737" ht="15.75" customHeight="1">
      <c r="A737" s="53" t="s">
        <v>5799</v>
      </c>
      <c r="B737" s="78"/>
      <c r="C737" s="79"/>
      <c r="D737" s="82"/>
      <c r="E737" s="82"/>
      <c r="F737" s="56" t="str">
        <f t="shared" si="2"/>
        <v>PETUGAS.0736/SPK/SE/PML/3172/2026</v>
      </c>
      <c r="G737" s="80"/>
      <c r="H737" s="56" t="str">
        <f>VLOOKUP(G737,'MITRA (REFERENSI)'!$A:$Z,16,FALSE)</f>
        <v>#N/A</v>
      </c>
      <c r="I737" s="56" t="str">
        <f>VLOOKUP(G737,'MITRA (REFERENSI)'!$A:$Z,25,FALSE)</f>
        <v>#N/A</v>
      </c>
      <c r="J737" s="55" t="str">
        <f>VLOOKUP(G737,'MITRA (REFERENSI)'!$A:$Z,26,FALSE)</f>
        <v>#N/A</v>
      </c>
      <c r="K737" s="55" t="str">
        <f>VLOOKUP(G737,'MITRA (REFERENSI)'!$A:$Z,15,FALSE)</f>
        <v>#N/A</v>
      </c>
      <c r="L737" s="55" t="str">
        <f>VLOOKUP(G737,'MITRA (REFERENSI)'!$A:$Z,15,FALSE)</f>
        <v>#N/A</v>
      </c>
      <c r="M737" s="55" t="str">
        <f>IF(B737=1,'KELAS (REFERENSI)'!M737,IF(B737=2,'KELAS (REFERENSI)'!M752,IF(B737=3,'KELAS (REFERENSI)'!M767,IF(B737=4,'KELAS (REFERENSI)'!M782,""))))</f>
        <v/>
      </c>
      <c r="N737" s="55" t="str">
        <f>IF(B737=1,'KELAS (REFERENSI)'!N737,IF(B737=2,'KELAS (REFERENSI)'!N752,IF(B737=3,'KELAS (REFERENSI)'!N767,IF(B737=4,'KELAS (REFERENSI)'!N782,""))))</f>
        <v/>
      </c>
      <c r="O737" s="55" t="str">
        <f>IF(B737=1,'KELAS (REFERENSI)'!O737,IF(B737=2,'KELAS (REFERENSI)'!O752,IF(B737=3,'KELAS (REFERENSI)'!O767,IF(B737=4,'KELAS (REFERENSI)'!O782,""))))</f>
        <v/>
      </c>
      <c r="P737" s="55" t="str">
        <f>IF(B737=1,'KELAS (REFERENSI)'!P737,IF(B737=2,'KELAS (REFERENSI)'!P752,IF(B737=3,'KELAS (REFERENSI)'!P767,IF(B737=4,'KELAS (REFERENSI)'!P782,""))))</f>
        <v/>
      </c>
      <c r="Q737" s="55" t="str">
        <f t="shared" si="4"/>
        <v>BPS Kota Jakarta Timur</v>
      </c>
      <c r="R737" s="55" t="str">
        <f t="shared" si="56"/>
        <v/>
      </c>
      <c r="S737" s="55" t="str">
        <f t="shared" ref="S737:T737" si="745">S736</f>
        <v>15 Juni sampai dengan 31 Agustus 2026</v>
      </c>
      <c r="T737" s="55" t="str">
        <f t="shared" si="745"/>
        <v>31 Agustus 2026</v>
      </c>
      <c r="U737" s="59" t="str">
        <f>VLOOKUP(G737,'MITRA (REFERENSI)'!$A:$Z,17,FALSE)</f>
        <v>#N/A</v>
      </c>
      <c r="V737" s="59" t="str">
        <f>VLOOKUP(G737,'MITRA (REFERENSI)'!$A:$Z,11,FALSE)</f>
        <v>#N/A</v>
      </c>
      <c r="W737" s="81"/>
      <c r="X737" s="63"/>
      <c r="Y737" s="63"/>
      <c r="Z737" s="62"/>
      <c r="AA737" s="63"/>
      <c r="AB737" s="62"/>
      <c r="AC737" s="62"/>
      <c r="AD737" s="62"/>
      <c r="AE737" s="62"/>
      <c r="AF737" s="62"/>
      <c r="AG737" s="72"/>
      <c r="AH737" s="72"/>
      <c r="AI737" s="72"/>
      <c r="AJ737" s="72"/>
      <c r="AK737" s="59" t="str">
        <f>VLOOKUP(G737,'MITRA (REFERENSI)'!$A:$Z,5,FALSE)</f>
        <v>#N/A</v>
      </c>
      <c r="AL737" s="59" t="str">
        <f>VLOOKUP(G737,'MITRA (REFERENSI)'!$A:$Z,13,FALSE)</f>
        <v>#N/A</v>
      </c>
      <c r="AM737" s="59" t="str">
        <f>VLOOKUP(G737,'MITRA (REFERENSI)'!$A:$Z,14,FALSE)</f>
        <v>#N/A</v>
      </c>
    </row>
    <row r="738" ht="15.75" customHeight="1">
      <c r="A738" s="53" t="s">
        <v>5800</v>
      </c>
      <c r="B738" s="78"/>
      <c r="C738" s="79"/>
      <c r="D738" s="82"/>
      <c r="E738" s="82"/>
      <c r="F738" s="56" t="str">
        <f t="shared" si="2"/>
        <v>PETUGAS.0737/SPK/SE/PML/3172/2026</v>
      </c>
      <c r="G738" s="80"/>
      <c r="H738" s="56" t="str">
        <f>VLOOKUP(G738,'MITRA (REFERENSI)'!$A:$Z,16,FALSE)</f>
        <v>#N/A</v>
      </c>
      <c r="I738" s="56" t="str">
        <f>VLOOKUP(G738,'MITRA (REFERENSI)'!$A:$Z,25,FALSE)</f>
        <v>#N/A</v>
      </c>
      <c r="J738" s="55" t="str">
        <f>VLOOKUP(G738,'MITRA (REFERENSI)'!$A:$Z,26,FALSE)</f>
        <v>#N/A</v>
      </c>
      <c r="K738" s="55" t="str">
        <f>VLOOKUP(G738,'MITRA (REFERENSI)'!$A:$Z,15,FALSE)</f>
        <v>#N/A</v>
      </c>
      <c r="L738" s="55" t="str">
        <f>VLOOKUP(G738,'MITRA (REFERENSI)'!$A:$Z,15,FALSE)</f>
        <v>#N/A</v>
      </c>
      <c r="M738" s="55" t="str">
        <f>IF(B738=1,'KELAS (REFERENSI)'!M738,IF(B738=2,'KELAS (REFERENSI)'!M753,IF(B738=3,'KELAS (REFERENSI)'!M768,IF(B738=4,'KELAS (REFERENSI)'!M783,""))))</f>
        <v/>
      </c>
      <c r="N738" s="55" t="str">
        <f>IF(B738=1,'KELAS (REFERENSI)'!N738,IF(B738=2,'KELAS (REFERENSI)'!N753,IF(B738=3,'KELAS (REFERENSI)'!N768,IF(B738=4,'KELAS (REFERENSI)'!N783,""))))</f>
        <v/>
      </c>
      <c r="O738" s="55" t="str">
        <f>IF(B738=1,'KELAS (REFERENSI)'!O738,IF(B738=2,'KELAS (REFERENSI)'!O753,IF(B738=3,'KELAS (REFERENSI)'!O768,IF(B738=4,'KELAS (REFERENSI)'!O783,""))))</f>
        <v/>
      </c>
      <c r="P738" s="55" t="str">
        <f>IF(B738=1,'KELAS (REFERENSI)'!P738,IF(B738=2,'KELAS (REFERENSI)'!P753,IF(B738=3,'KELAS (REFERENSI)'!P768,IF(B738=4,'KELAS (REFERENSI)'!P783,""))))</f>
        <v/>
      </c>
      <c r="Q738" s="55" t="str">
        <f t="shared" si="4"/>
        <v>BPS Kota Jakarta Timur</v>
      </c>
      <c r="R738" s="55" t="str">
        <f t="shared" si="56"/>
        <v/>
      </c>
      <c r="S738" s="55" t="str">
        <f t="shared" ref="S738:T738" si="746">S737</f>
        <v>15 Juni sampai dengan 31 Agustus 2026</v>
      </c>
      <c r="T738" s="55" t="str">
        <f t="shared" si="746"/>
        <v>31 Agustus 2026</v>
      </c>
      <c r="U738" s="59" t="str">
        <f>VLOOKUP(G738,'MITRA (REFERENSI)'!$A:$Z,17,FALSE)</f>
        <v>#N/A</v>
      </c>
      <c r="V738" s="59" t="str">
        <f>VLOOKUP(G738,'MITRA (REFERENSI)'!$A:$Z,11,FALSE)</f>
        <v>#N/A</v>
      </c>
      <c r="W738" s="81"/>
      <c r="X738" s="63"/>
      <c r="Y738" s="63"/>
      <c r="Z738" s="62"/>
      <c r="AA738" s="63"/>
      <c r="AB738" s="62"/>
      <c r="AC738" s="62"/>
      <c r="AD738" s="62"/>
      <c r="AE738" s="62"/>
      <c r="AF738" s="62"/>
      <c r="AG738" s="72"/>
      <c r="AH738" s="72"/>
      <c r="AI738" s="72"/>
      <c r="AJ738" s="72"/>
      <c r="AK738" s="59" t="str">
        <f>VLOOKUP(G738,'MITRA (REFERENSI)'!$A:$Z,5,FALSE)</f>
        <v>#N/A</v>
      </c>
      <c r="AL738" s="59" t="str">
        <f>VLOOKUP(G738,'MITRA (REFERENSI)'!$A:$Z,13,FALSE)</f>
        <v>#N/A</v>
      </c>
      <c r="AM738" s="59" t="str">
        <f>VLOOKUP(G738,'MITRA (REFERENSI)'!$A:$Z,14,FALSE)</f>
        <v>#N/A</v>
      </c>
    </row>
    <row r="739" ht="15.75" customHeight="1">
      <c r="A739" s="53" t="s">
        <v>5801</v>
      </c>
      <c r="B739" s="78"/>
      <c r="C739" s="79"/>
      <c r="D739" s="82"/>
      <c r="E739" s="82"/>
      <c r="F739" s="56" t="str">
        <f t="shared" si="2"/>
        <v>PETUGAS.0738/SPK/SE/PML/3172/2026</v>
      </c>
      <c r="G739" s="80"/>
      <c r="H739" s="56" t="str">
        <f>VLOOKUP(G739,'MITRA (REFERENSI)'!$A:$Z,16,FALSE)</f>
        <v>#N/A</v>
      </c>
      <c r="I739" s="56" t="str">
        <f>VLOOKUP(G739,'MITRA (REFERENSI)'!$A:$Z,25,FALSE)</f>
        <v>#N/A</v>
      </c>
      <c r="J739" s="55" t="str">
        <f>VLOOKUP(G739,'MITRA (REFERENSI)'!$A:$Z,26,FALSE)</f>
        <v>#N/A</v>
      </c>
      <c r="K739" s="55" t="str">
        <f>VLOOKUP(G739,'MITRA (REFERENSI)'!$A:$Z,15,FALSE)</f>
        <v>#N/A</v>
      </c>
      <c r="L739" s="55" t="str">
        <f>VLOOKUP(G739,'MITRA (REFERENSI)'!$A:$Z,15,FALSE)</f>
        <v>#N/A</v>
      </c>
      <c r="M739" s="55" t="str">
        <f>IF(B739=1,'KELAS (REFERENSI)'!M739,IF(B739=2,'KELAS (REFERENSI)'!M754,IF(B739=3,'KELAS (REFERENSI)'!M769,IF(B739=4,'KELAS (REFERENSI)'!M784,""))))</f>
        <v/>
      </c>
      <c r="N739" s="55" t="str">
        <f>IF(B739=1,'KELAS (REFERENSI)'!N739,IF(B739=2,'KELAS (REFERENSI)'!N754,IF(B739=3,'KELAS (REFERENSI)'!N769,IF(B739=4,'KELAS (REFERENSI)'!N784,""))))</f>
        <v/>
      </c>
      <c r="O739" s="55" t="str">
        <f>IF(B739=1,'KELAS (REFERENSI)'!O739,IF(B739=2,'KELAS (REFERENSI)'!O754,IF(B739=3,'KELAS (REFERENSI)'!O769,IF(B739=4,'KELAS (REFERENSI)'!O784,""))))</f>
        <v/>
      </c>
      <c r="P739" s="55" t="str">
        <f>IF(B739=1,'KELAS (REFERENSI)'!P739,IF(B739=2,'KELAS (REFERENSI)'!P754,IF(B739=3,'KELAS (REFERENSI)'!P769,IF(B739=4,'KELAS (REFERENSI)'!P784,""))))</f>
        <v/>
      </c>
      <c r="Q739" s="55" t="str">
        <f t="shared" si="4"/>
        <v>BPS Kota Jakarta Timur</v>
      </c>
      <c r="R739" s="55" t="str">
        <f t="shared" si="56"/>
        <v/>
      </c>
      <c r="S739" s="55" t="str">
        <f t="shared" ref="S739:T739" si="747">S738</f>
        <v>15 Juni sampai dengan 31 Agustus 2026</v>
      </c>
      <c r="T739" s="55" t="str">
        <f t="shared" si="747"/>
        <v>31 Agustus 2026</v>
      </c>
      <c r="U739" s="59" t="str">
        <f>VLOOKUP(G739,'MITRA (REFERENSI)'!$A:$Z,17,FALSE)</f>
        <v>#N/A</v>
      </c>
      <c r="V739" s="59" t="str">
        <f>VLOOKUP(G739,'MITRA (REFERENSI)'!$A:$Z,11,FALSE)</f>
        <v>#N/A</v>
      </c>
      <c r="W739" s="81"/>
      <c r="X739" s="63"/>
      <c r="Y739" s="63"/>
      <c r="Z739" s="62"/>
      <c r="AA739" s="63"/>
      <c r="AB739" s="62"/>
      <c r="AC739" s="62"/>
      <c r="AD739" s="62"/>
      <c r="AE739" s="62"/>
      <c r="AF739" s="62"/>
      <c r="AG739" s="72"/>
      <c r="AH739" s="72"/>
      <c r="AI739" s="72"/>
      <c r="AJ739" s="72"/>
      <c r="AK739" s="59" t="str">
        <f>VLOOKUP(G739,'MITRA (REFERENSI)'!$A:$Z,5,FALSE)</f>
        <v>#N/A</v>
      </c>
      <c r="AL739" s="59" t="str">
        <f>VLOOKUP(G739,'MITRA (REFERENSI)'!$A:$Z,13,FALSE)</f>
        <v>#N/A</v>
      </c>
      <c r="AM739" s="59" t="str">
        <f>VLOOKUP(G739,'MITRA (REFERENSI)'!$A:$Z,14,FALSE)</f>
        <v>#N/A</v>
      </c>
    </row>
    <row r="740" ht="15.75" customHeight="1">
      <c r="A740" s="53" t="s">
        <v>5802</v>
      </c>
      <c r="B740" s="78"/>
      <c r="C740" s="79"/>
      <c r="D740" s="82"/>
      <c r="E740" s="82"/>
      <c r="F740" s="56" t="str">
        <f t="shared" si="2"/>
        <v>PETUGAS.0739/SPK/SE/PML/3172/2026</v>
      </c>
      <c r="G740" s="80"/>
      <c r="H740" s="56" t="str">
        <f>VLOOKUP(G740,'MITRA (REFERENSI)'!$A:$Z,16,FALSE)</f>
        <v>#N/A</v>
      </c>
      <c r="I740" s="56" t="str">
        <f>VLOOKUP(G740,'MITRA (REFERENSI)'!$A:$Z,25,FALSE)</f>
        <v>#N/A</v>
      </c>
      <c r="J740" s="55" t="str">
        <f>VLOOKUP(G740,'MITRA (REFERENSI)'!$A:$Z,26,FALSE)</f>
        <v>#N/A</v>
      </c>
      <c r="K740" s="55" t="str">
        <f>VLOOKUP(G740,'MITRA (REFERENSI)'!$A:$Z,15,FALSE)</f>
        <v>#N/A</v>
      </c>
      <c r="L740" s="55" t="str">
        <f>VLOOKUP(G740,'MITRA (REFERENSI)'!$A:$Z,15,FALSE)</f>
        <v>#N/A</v>
      </c>
      <c r="M740" s="55" t="str">
        <f>IF(B740=1,'KELAS (REFERENSI)'!M740,IF(B740=2,'KELAS (REFERENSI)'!M755,IF(B740=3,'KELAS (REFERENSI)'!M770,IF(B740=4,'KELAS (REFERENSI)'!M785,""))))</f>
        <v/>
      </c>
      <c r="N740" s="55" t="str">
        <f>IF(B740=1,'KELAS (REFERENSI)'!N740,IF(B740=2,'KELAS (REFERENSI)'!N755,IF(B740=3,'KELAS (REFERENSI)'!N770,IF(B740=4,'KELAS (REFERENSI)'!N785,""))))</f>
        <v/>
      </c>
      <c r="O740" s="55" t="str">
        <f>IF(B740=1,'KELAS (REFERENSI)'!O740,IF(B740=2,'KELAS (REFERENSI)'!O755,IF(B740=3,'KELAS (REFERENSI)'!O770,IF(B740=4,'KELAS (REFERENSI)'!O785,""))))</f>
        <v/>
      </c>
      <c r="P740" s="55" t="str">
        <f>IF(B740=1,'KELAS (REFERENSI)'!P740,IF(B740=2,'KELAS (REFERENSI)'!P755,IF(B740=3,'KELAS (REFERENSI)'!P770,IF(B740=4,'KELAS (REFERENSI)'!P785,""))))</f>
        <v/>
      </c>
      <c r="Q740" s="55" t="str">
        <f t="shared" si="4"/>
        <v>BPS Kota Jakarta Timur</v>
      </c>
      <c r="R740" s="55" t="str">
        <f t="shared" si="56"/>
        <v/>
      </c>
      <c r="S740" s="55" t="str">
        <f t="shared" ref="S740:T740" si="748">S739</f>
        <v>15 Juni sampai dengan 31 Agustus 2026</v>
      </c>
      <c r="T740" s="55" t="str">
        <f t="shared" si="748"/>
        <v>31 Agustus 2026</v>
      </c>
      <c r="U740" s="59" t="str">
        <f>VLOOKUP(G740,'MITRA (REFERENSI)'!$A:$Z,17,FALSE)</f>
        <v>#N/A</v>
      </c>
      <c r="V740" s="59" t="str">
        <f>VLOOKUP(G740,'MITRA (REFERENSI)'!$A:$Z,11,FALSE)</f>
        <v>#N/A</v>
      </c>
      <c r="W740" s="81"/>
      <c r="X740" s="63"/>
      <c r="Y740" s="63"/>
      <c r="Z740" s="62"/>
      <c r="AA740" s="63"/>
      <c r="AB740" s="62"/>
      <c r="AC740" s="62"/>
      <c r="AD740" s="62"/>
      <c r="AE740" s="62"/>
      <c r="AF740" s="62"/>
      <c r="AG740" s="72"/>
      <c r="AH740" s="72"/>
      <c r="AI740" s="72"/>
      <c r="AJ740" s="72"/>
      <c r="AK740" s="59" t="str">
        <f>VLOOKUP(G740,'MITRA (REFERENSI)'!$A:$Z,5,FALSE)</f>
        <v>#N/A</v>
      </c>
      <c r="AL740" s="59" t="str">
        <f>VLOOKUP(G740,'MITRA (REFERENSI)'!$A:$Z,13,FALSE)</f>
        <v>#N/A</v>
      </c>
      <c r="AM740" s="59" t="str">
        <f>VLOOKUP(G740,'MITRA (REFERENSI)'!$A:$Z,14,FALSE)</f>
        <v>#N/A</v>
      </c>
    </row>
    <row r="741" ht="15.75" customHeight="1">
      <c r="A741" s="53" t="s">
        <v>5803</v>
      </c>
      <c r="B741" s="78"/>
      <c r="C741" s="79"/>
      <c r="D741" s="82"/>
      <c r="E741" s="82"/>
      <c r="F741" s="56" t="str">
        <f t="shared" si="2"/>
        <v>PETUGAS.0740/SPK/SE/PML/3172/2026</v>
      </c>
      <c r="G741" s="80"/>
      <c r="H741" s="56" t="str">
        <f>VLOOKUP(G741,'MITRA (REFERENSI)'!$A:$Z,16,FALSE)</f>
        <v>#N/A</v>
      </c>
      <c r="I741" s="56" t="str">
        <f>VLOOKUP(G741,'MITRA (REFERENSI)'!$A:$Z,25,FALSE)</f>
        <v>#N/A</v>
      </c>
      <c r="J741" s="55" t="str">
        <f>VLOOKUP(G741,'MITRA (REFERENSI)'!$A:$Z,26,FALSE)</f>
        <v>#N/A</v>
      </c>
      <c r="K741" s="55" t="str">
        <f>VLOOKUP(G741,'MITRA (REFERENSI)'!$A:$Z,15,FALSE)</f>
        <v>#N/A</v>
      </c>
      <c r="L741" s="55" t="str">
        <f>VLOOKUP(G741,'MITRA (REFERENSI)'!$A:$Z,15,FALSE)</f>
        <v>#N/A</v>
      </c>
      <c r="M741" s="55" t="str">
        <f>IF(B741=1,'KELAS (REFERENSI)'!M741,IF(B741=2,'KELAS (REFERENSI)'!M756,IF(B741=3,'KELAS (REFERENSI)'!M771,IF(B741=4,'KELAS (REFERENSI)'!M786,""))))</f>
        <v/>
      </c>
      <c r="N741" s="55" t="str">
        <f>IF(B741=1,'KELAS (REFERENSI)'!N741,IF(B741=2,'KELAS (REFERENSI)'!N756,IF(B741=3,'KELAS (REFERENSI)'!N771,IF(B741=4,'KELAS (REFERENSI)'!N786,""))))</f>
        <v/>
      </c>
      <c r="O741" s="55" t="str">
        <f>IF(B741=1,'KELAS (REFERENSI)'!O741,IF(B741=2,'KELAS (REFERENSI)'!O756,IF(B741=3,'KELAS (REFERENSI)'!O771,IF(B741=4,'KELAS (REFERENSI)'!O786,""))))</f>
        <v/>
      </c>
      <c r="P741" s="55" t="str">
        <f>IF(B741=1,'KELAS (REFERENSI)'!P741,IF(B741=2,'KELAS (REFERENSI)'!P756,IF(B741=3,'KELAS (REFERENSI)'!P771,IF(B741=4,'KELAS (REFERENSI)'!P786,""))))</f>
        <v/>
      </c>
      <c r="Q741" s="55" t="str">
        <f t="shared" si="4"/>
        <v>BPS Kota Jakarta Timur</v>
      </c>
      <c r="R741" s="55" t="str">
        <f t="shared" si="56"/>
        <v/>
      </c>
      <c r="S741" s="55" t="str">
        <f t="shared" ref="S741:T741" si="749">S740</f>
        <v>15 Juni sampai dengan 31 Agustus 2026</v>
      </c>
      <c r="T741" s="55" t="str">
        <f t="shared" si="749"/>
        <v>31 Agustus 2026</v>
      </c>
      <c r="U741" s="59" t="str">
        <f>VLOOKUP(G741,'MITRA (REFERENSI)'!$A:$Z,17,FALSE)</f>
        <v>#N/A</v>
      </c>
      <c r="V741" s="59" t="str">
        <f>VLOOKUP(G741,'MITRA (REFERENSI)'!$A:$Z,11,FALSE)</f>
        <v>#N/A</v>
      </c>
      <c r="W741" s="81"/>
      <c r="X741" s="63"/>
      <c r="Y741" s="63"/>
      <c r="Z741" s="62"/>
      <c r="AA741" s="63"/>
      <c r="AB741" s="62"/>
      <c r="AC741" s="62"/>
      <c r="AD741" s="62"/>
      <c r="AE741" s="62"/>
      <c r="AF741" s="62"/>
      <c r="AG741" s="72"/>
      <c r="AH741" s="72"/>
      <c r="AI741" s="72"/>
      <c r="AJ741" s="72"/>
      <c r="AK741" s="59" t="str">
        <f>VLOOKUP(G741,'MITRA (REFERENSI)'!$A:$Z,5,FALSE)</f>
        <v>#N/A</v>
      </c>
      <c r="AL741" s="59" t="str">
        <f>VLOOKUP(G741,'MITRA (REFERENSI)'!$A:$Z,13,FALSE)</f>
        <v>#N/A</v>
      </c>
      <c r="AM741" s="59" t="str">
        <f>VLOOKUP(G741,'MITRA (REFERENSI)'!$A:$Z,14,FALSE)</f>
        <v>#N/A</v>
      </c>
    </row>
    <row r="742" ht="15.75" customHeight="1">
      <c r="A742" s="53" t="s">
        <v>5804</v>
      </c>
      <c r="B742" s="78"/>
      <c r="C742" s="79"/>
      <c r="D742" s="82"/>
      <c r="E742" s="82"/>
      <c r="F742" s="56" t="str">
        <f t="shared" si="2"/>
        <v>PETUGAS.0741/SPK/SE/PML/3172/2026</v>
      </c>
      <c r="G742" s="80"/>
      <c r="H742" s="56" t="str">
        <f>VLOOKUP(G742,'MITRA (REFERENSI)'!$A:$Z,16,FALSE)</f>
        <v>#N/A</v>
      </c>
      <c r="I742" s="56" t="str">
        <f>VLOOKUP(G742,'MITRA (REFERENSI)'!$A:$Z,25,FALSE)</f>
        <v>#N/A</v>
      </c>
      <c r="J742" s="55" t="str">
        <f>VLOOKUP(G742,'MITRA (REFERENSI)'!$A:$Z,26,FALSE)</f>
        <v>#N/A</v>
      </c>
      <c r="K742" s="55" t="str">
        <f>VLOOKUP(G742,'MITRA (REFERENSI)'!$A:$Z,15,FALSE)</f>
        <v>#N/A</v>
      </c>
      <c r="L742" s="55" t="str">
        <f>VLOOKUP(G742,'MITRA (REFERENSI)'!$A:$Z,15,FALSE)</f>
        <v>#N/A</v>
      </c>
      <c r="M742" s="55" t="str">
        <f>IF(B742=1,'KELAS (REFERENSI)'!M742,IF(B742=2,'KELAS (REFERENSI)'!M757,IF(B742=3,'KELAS (REFERENSI)'!M772,IF(B742=4,'KELAS (REFERENSI)'!M787,""))))</f>
        <v/>
      </c>
      <c r="N742" s="55" t="str">
        <f>IF(B742=1,'KELAS (REFERENSI)'!N742,IF(B742=2,'KELAS (REFERENSI)'!N757,IF(B742=3,'KELAS (REFERENSI)'!N772,IF(B742=4,'KELAS (REFERENSI)'!N787,""))))</f>
        <v/>
      </c>
      <c r="O742" s="55" t="str">
        <f>IF(B742=1,'KELAS (REFERENSI)'!O742,IF(B742=2,'KELAS (REFERENSI)'!O757,IF(B742=3,'KELAS (REFERENSI)'!O772,IF(B742=4,'KELAS (REFERENSI)'!O787,""))))</f>
        <v/>
      </c>
      <c r="P742" s="55" t="str">
        <f>IF(B742=1,'KELAS (REFERENSI)'!P742,IF(B742=2,'KELAS (REFERENSI)'!P757,IF(B742=3,'KELAS (REFERENSI)'!P772,IF(B742=4,'KELAS (REFERENSI)'!P787,""))))</f>
        <v/>
      </c>
      <c r="Q742" s="55" t="str">
        <f t="shared" si="4"/>
        <v>BPS Kota Jakarta Timur</v>
      </c>
      <c r="R742" s="55" t="str">
        <f t="shared" si="56"/>
        <v/>
      </c>
      <c r="S742" s="55" t="str">
        <f t="shared" ref="S742:T742" si="750">S741</f>
        <v>15 Juni sampai dengan 31 Agustus 2026</v>
      </c>
      <c r="T742" s="55" t="str">
        <f t="shared" si="750"/>
        <v>31 Agustus 2026</v>
      </c>
      <c r="U742" s="59" t="str">
        <f>VLOOKUP(G742,'MITRA (REFERENSI)'!$A:$Z,17,FALSE)</f>
        <v>#N/A</v>
      </c>
      <c r="V742" s="59" t="str">
        <f>VLOOKUP(G742,'MITRA (REFERENSI)'!$A:$Z,11,FALSE)</f>
        <v>#N/A</v>
      </c>
      <c r="W742" s="81"/>
      <c r="X742" s="63"/>
      <c r="Y742" s="63"/>
      <c r="Z742" s="62"/>
      <c r="AA742" s="63"/>
      <c r="AB742" s="62"/>
      <c r="AC742" s="62"/>
      <c r="AD742" s="62"/>
      <c r="AE742" s="62"/>
      <c r="AF742" s="62"/>
      <c r="AG742" s="72"/>
      <c r="AH742" s="72"/>
      <c r="AI742" s="72"/>
      <c r="AJ742" s="72"/>
      <c r="AK742" s="59" t="str">
        <f>VLOOKUP(G742,'MITRA (REFERENSI)'!$A:$Z,5,FALSE)</f>
        <v>#N/A</v>
      </c>
      <c r="AL742" s="59" t="str">
        <f>VLOOKUP(G742,'MITRA (REFERENSI)'!$A:$Z,13,FALSE)</f>
        <v>#N/A</v>
      </c>
      <c r="AM742" s="59" t="str">
        <f>VLOOKUP(G742,'MITRA (REFERENSI)'!$A:$Z,14,FALSE)</f>
        <v>#N/A</v>
      </c>
    </row>
    <row r="743" ht="15.75" customHeight="1">
      <c r="A743" s="53" t="s">
        <v>5805</v>
      </c>
      <c r="B743" s="78"/>
      <c r="C743" s="79"/>
      <c r="D743" s="82"/>
      <c r="E743" s="82"/>
      <c r="F743" s="56" t="str">
        <f t="shared" si="2"/>
        <v>PETUGAS.0742/SPK/SE/PML/3172/2026</v>
      </c>
      <c r="G743" s="80"/>
      <c r="H743" s="56" t="str">
        <f>VLOOKUP(G743,'MITRA (REFERENSI)'!$A:$Z,16,FALSE)</f>
        <v>#N/A</v>
      </c>
      <c r="I743" s="56" t="str">
        <f>VLOOKUP(G743,'MITRA (REFERENSI)'!$A:$Z,25,FALSE)</f>
        <v>#N/A</v>
      </c>
      <c r="J743" s="55" t="str">
        <f>VLOOKUP(G743,'MITRA (REFERENSI)'!$A:$Z,26,FALSE)</f>
        <v>#N/A</v>
      </c>
      <c r="K743" s="55" t="str">
        <f>VLOOKUP(G743,'MITRA (REFERENSI)'!$A:$Z,15,FALSE)</f>
        <v>#N/A</v>
      </c>
      <c r="L743" s="55" t="str">
        <f>VLOOKUP(G743,'MITRA (REFERENSI)'!$A:$Z,15,FALSE)</f>
        <v>#N/A</v>
      </c>
      <c r="M743" s="55" t="str">
        <f>IF(B743=1,'KELAS (REFERENSI)'!M743,IF(B743=2,'KELAS (REFERENSI)'!M758,IF(B743=3,'KELAS (REFERENSI)'!M773,IF(B743=4,'KELAS (REFERENSI)'!M788,""))))</f>
        <v/>
      </c>
      <c r="N743" s="55" t="str">
        <f>IF(B743=1,'KELAS (REFERENSI)'!N743,IF(B743=2,'KELAS (REFERENSI)'!N758,IF(B743=3,'KELAS (REFERENSI)'!N773,IF(B743=4,'KELAS (REFERENSI)'!N788,""))))</f>
        <v/>
      </c>
      <c r="O743" s="55" t="str">
        <f>IF(B743=1,'KELAS (REFERENSI)'!O743,IF(B743=2,'KELAS (REFERENSI)'!O758,IF(B743=3,'KELAS (REFERENSI)'!O773,IF(B743=4,'KELAS (REFERENSI)'!O788,""))))</f>
        <v/>
      </c>
      <c r="P743" s="55" t="str">
        <f>IF(B743=1,'KELAS (REFERENSI)'!P743,IF(B743=2,'KELAS (REFERENSI)'!P758,IF(B743=3,'KELAS (REFERENSI)'!P773,IF(B743=4,'KELAS (REFERENSI)'!P788,""))))</f>
        <v/>
      </c>
      <c r="Q743" s="55" t="str">
        <f t="shared" si="4"/>
        <v>BPS Kota Jakarta Timur</v>
      </c>
      <c r="R743" s="55" t="str">
        <f t="shared" si="56"/>
        <v/>
      </c>
      <c r="S743" s="55" t="str">
        <f t="shared" ref="S743:T743" si="751">S742</f>
        <v>15 Juni sampai dengan 31 Agustus 2026</v>
      </c>
      <c r="T743" s="55" t="str">
        <f t="shared" si="751"/>
        <v>31 Agustus 2026</v>
      </c>
      <c r="U743" s="59" t="str">
        <f>VLOOKUP(G743,'MITRA (REFERENSI)'!$A:$Z,17,FALSE)</f>
        <v>#N/A</v>
      </c>
      <c r="V743" s="59" t="str">
        <f>VLOOKUP(G743,'MITRA (REFERENSI)'!$A:$Z,11,FALSE)</f>
        <v>#N/A</v>
      </c>
      <c r="W743" s="81"/>
      <c r="X743" s="63"/>
      <c r="Y743" s="63"/>
      <c r="Z743" s="62"/>
      <c r="AA743" s="63"/>
      <c r="AB743" s="62"/>
      <c r="AC743" s="62"/>
      <c r="AD743" s="62"/>
      <c r="AE743" s="62"/>
      <c r="AF743" s="62"/>
      <c r="AG743" s="72"/>
      <c r="AH743" s="72"/>
      <c r="AI743" s="72"/>
      <c r="AJ743" s="72"/>
      <c r="AK743" s="59" t="str">
        <f>VLOOKUP(G743,'MITRA (REFERENSI)'!$A:$Z,5,FALSE)</f>
        <v>#N/A</v>
      </c>
      <c r="AL743" s="59" t="str">
        <f>VLOOKUP(G743,'MITRA (REFERENSI)'!$A:$Z,13,FALSE)</f>
        <v>#N/A</v>
      </c>
      <c r="AM743" s="59" t="str">
        <f>VLOOKUP(G743,'MITRA (REFERENSI)'!$A:$Z,14,FALSE)</f>
        <v>#N/A</v>
      </c>
    </row>
    <row r="744" ht="15.75" customHeight="1">
      <c r="A744" s="53" t="s">
        <v>5806</v>
      </c>
      <c r="B744" s="78"/>
      <c r="C744" s="79"/>
      <c r="D744" s="82"/>
      <c r="E744" s="82"/>
      <c r="F744" s="56" t="str">
        <f t="shared" si="2"/>
        <v>PETUGAS.0743/SPK/SE/PML/3172/2026</v>
      </c>
      <c r="G744" s="80"/>
      <c r="H744" s="56" t="str">
        <f>VLOOKUP(G744,'MITRA (REFERENSI)'!$A:$Z,16,FALSE)</f>
        <v>#N/A</v>
      </c>
      <c r="I744" s="56" t="str">
        <f>VLOOKUP(G744,'MITRA (REFERENSI)'!$A:$Z,25,FALSE)</f>
        <v>#N/A</v>
      </c>
      <c r="J744" s="55" t="str">
        <f>VLOOKUP(G744,'MITRA (REFERENSI)'!$A:$Z,26,FALSE)</f>
        <v>#N/A</v>
      </c>
      <c r="K744" s="55" t="str">
        <f>VLOOKUP(G744,'MITRA (REFERENSI)'!$A:$Z,15,FALSE)</f>
        <v>#N/A</v>
      </c>
      <c r="L744" s="55" t="str">
        <f>VLOOKUP(G744,'MITRA (REFERENSI)'!$A:$Z,15,FALSE)</f>
        <v>#N/A</v>
      </c>
      <c r="M744" s="55" t="str">
        <f>IF(B744=1,'KELAS (REFERENSI)'!M744,IF(B744=2,'KELAS (REFERENSI)'!M759,IF(B744=3,'KELAS (REFERENSI)'!M774,IF(B744=4,'KELAS (REFERENSI)'!M789,""))))</f>
        <v/>
      </c>
      <c r="N744" s="55" t="str">
        <f>IF(B744=1,'KELAS (REFERENSI)'!N744,IF(B744=2,'KELAS (REFERENSI)'!N759,IF(B744=3,'KELAS (REFERENSI)'!N774,IF(B744=4,'KELAS (REFERENSI)'!N789,""))))</f>
        <v/>
      </c>
      <c r="O744" s="55" t="str">
        <f>IF(B744=1,'KELAS (REFERENSI)'!O744,IF(B744=2,'KELAS (REFERENSI)'!O759,IF(B744=3,'KELAS (REFERENSI)'!O774,IF(B744=4,'KELAS (REFERENSI)'!O789,""))))</f>
        <v/>
      </c>
      <c r="P744" s="55" t="str">
        <f>IF(B744=1,'KELAS (REFERENSI)'!P744,IF(B744=2,'KELAS (REFERENSI)'!P759,IF(B744=3,'KELAS (REFERENSI)'!P774,IF(B744=4,'KELAS (REFERENSI)'!P789,""))))</f>
        <v/>
      </c>
      <c r="Q744" s="55" t="str">
        <f t="shared" si="4"/>
        <v>BPS Kota Jakarta Timur</v>
      </c>
      <c r="R744" s="55" t="str">
        <f t="shared" si="56"/>
        <v/>
      </c>
      <c r="S744" s="55" t="str">
        <f t="shared" ref="S744:T744" si="752">S743</f>
        <v>15 Juni sampai dengan 31 Agustus 2026</v>
      </c>
      <c r="T744" s="55" t="str">
        <f t="shared" si="752"/>
        <v>31 Agustus 2026</v>
      </c>
      <c r="U744" s="59" t="str">
        <f>VLOOKUP(G744,'MITRA (REFERENSI)'!$A:$Z,17,FALSE)</f>
        <v>#N/A</v>
      </c>
      <c r="V744" s="59" t="str">
        <f>VLOOKUP(G744,'MITRA (REFERENSI)'!$A:$Z,11,FALSE)</f>
        <v>#N/A</v>
      </c>
      <c r="W744" s="81"/>
      <c r="X744" s="63"/>
      <c r="Y744" s="63"/>
      <c r="Z744" s="62"/>
      <c r="AA744" s="63"/>
      <c r="AB744" s="62"/>
      <c r="AC744" s="62"/>
      <c r="AD744" s="62"/>
      <c r="AE744" s="62"/>
      <c r="AF744" s="62"/>
      <c r="AG744" s="72"/>
      <c r="AH744" s="72"/>
      <c r="AI744" s="72"/>
      <c r="AJ744" s="72"/>
      <c r="AK744" s="59" t="str">
        <f>VLOOKUP(G744,'MITRA (REFERENSI)'!$A:$Z,5,FALSE)</f>
        <v>#N/A</v>
      </c>
      <c r="AL744" s="59" t="str">
        <f>VLOOKUP(G744,'MITRA (REFERENSI)'!$A:$Z,13,FALSE)</f>
        <v>#N/A</v>
      </c>
      <c r="AM744" s="59" t="str">
        <f>VLOOKUP(G744,'MITRA (REFERENSI)'!$A:$Z,14,FALSE)</f>
        <v>#N/A</v>
      </c>
    </row>
    <row r="745" ht="15.75" customHeight="1">
      <c r="A745" s="53" t="s">
        <v>5807</v>
      </c>
      <c r="B745" s="78"/>
      <c r="C745" s="79"/>
      <c r="D745" s="82"/>
      <c r="E745" s="82"/>
      <c r="F745" s="56" t="str">
        <f t="shared" si="2"/>
        <v>PETUGAS.0744/SPK/SE/PML/3172/2026</v>
      </c>
      <c r="G745" s="80"/>
      <c r="H745" s="56" t="str">
        <f>VLOOKUP(G745,'MITRA (REFERENSI)'!$A:$Z,16,FALSE)</f>
        <v>#N/A</v>
      </c>
      <c r="I745" s="56" t="str">
        <f>VLOOKUP(G745,'MITRA (REFERENSI)'!$A:$Z,25,FALSE)</f>
        <v>#N/A</v>
      </c>
      <c r="J745" s="55" t="str">
        <f>VLOOKUP(G745,'MITRA (REFERENSI)'!$A:$Z,26,FALSE)</f>
        <v>#N/A</v>
      </c>
      <c r="K745" s="55" t="str">
        <f>VLOOKUP(G745,'MITRA (REFERENSI)'!$A:$Z,15,FALSE)</f>
        <v>#N/A</v>
      </c>
      <c r="L745" s="55" t="str">
        <f>VLOOKUP(G745,'MITRA (REFERENSI)'!$A:$Z,15,FALSE)</f>
        <v>#N/A</v>
      </c>
      <c r="M745" s="55" t="str">
        <f>IF(B745=1,'KELAS (REFERENSI)'!M745,IF(B745=2,'KELAS (REFERENSI)'!M760,IF(B745=3,'KELAS (REFERENSI)'!M775,IF(B745=4,'KELAS (REFERENSI)'!M790,""))))</f>
        <v/>
      </c>
      <c r="N745" s="55" t="str">
        <f>IF(B745=1,'KELAS (REFERENSI)'!N745,IF(B745=2,'KELAS (REFERENSI)'!N760,IF(B745=3,'KELAS (REFERENSI)'!N775,IF(B745=4,'KELAS (REFERENSI)'!N790,""))))</f>
        <v/>
      </c>
      <c r="O745" s="55" t="str">
        <f>IF(B745=1,'KELAS (REFERENSI)'!O745,IF(B745=2,'KELAS (REFERENSI)'!O760,IF(B745=3,'KELAS (REFERENSI)'!O775,IF(B745=4,'KELAS (REFERENSI)'!O790,""))))</f>
        <v/>
      </c>
      <c r="P745" s="55" t="str">
        <f>IF(B745=1,'KELAS (REFERENSI)'!P745,IF(B745=2,'KELAS (REFERENSI)'!P760,IF(B745=3,'KELAS (REFERENSI)'!P775,IF(B745=4,'KELAS (REFERENSI)'!P790,""))))</f>
        <v/>
      </c>
      <c r="Q745" s="55" t="str">
        <f t="shared" si="4"/>
        <v>BPS Kota Jakarta Timur</v>
      </c>
      <c r="R745" s="55" t="str">
        <f t="shared" si="56"/>
        <v/>
      </c>
      <c r="S745" s="55" t="str">
        <f t="shared" ref="S745:T745" si="753">S744</f>
        <v>15 Juni sampai dengan 31 Agustus 2026</v>
      </c>
      <c r="T745" s="55" t="str">
        <f t="shared" si="753"/>
        <v>31 Agustus 2026</v>
      </c>
      <c r="U745" s="59" t="str">
        <f>VLOOKUP(G745,'MITRA (REFERENSI)'!$A:$Z,17,FALSE)</f>
        <v>#N/A</v>
      </c>
      <c r="V745" s="59" t="str">
        <f>VLOOKUP(G745,'MITRA (REFERENSI)'!$A:$Z,11,FALSE)</f>
        <v>#N/A</v>
      </c>
      <c r="W745" s="81"/>
      <c r="X745" s="63"/>
      <c r="Y745" s="63"/>
      <c r="Z745" s="62"/>
      <c r="AA745" s="63"/>
      <c r="AB745" s="62"/>
      <c r="AC745" s="62"/>
      <c r="AD745" s="62"/>
      <c r="AE745" s="62"/>
      <c r="AF745" s="62"/>
      <c r="AG745" s="72"/>
      <c r="AH745" s="72"/>
      <c r="AI745" s="72"/>
      <c r="AJ745" s="72"/>
      <c r="AK745" s="59" t="str">
        <f>VLOOKUP(G745,'MITRA (REFERENSI)'!$A:$Z,5,FALSE)</f>
        <v>#N/A</v>
      </c>
      <c r="AL745" s="59" t="str">
        <f>VLOOKUP(G745,'MITRA (REFERENSI)'!$A:$Z,13,FALSE)</f>
        <v>#N/A</v>
      </c>
      <c r="AM745" s="59" t="str">
        <f>VLOOKUP(G745,'MITRA (REFERENSI)'!$A:$Z,14,FALSE)</f>
        <v>#N/A</v>
      </c>
    </row>
    <row r="746" ht="15.75" customHeight="1">
      <c r="A746" s="53" t="s">
        <v>5808</v>
      </c>
      <c r="B746" s="78"/>
      <c r="C746" s="79"/>
      <c r="D746" s="82"/>
      <c r="E746" s="82"/>
      <c r="F746" s="56" t="str">
        <f t="shared" si="2"/>
        <v>PETUGAS.0745/SPK/SE/PML/3172/2026</v>
      </c>
      <c r="G746" s="80"/>
      <c r="H746" s="56" t="str">
        <f>VLOOKUP(G746,'MITRA (REFERENSI)'!$A:$Z,16,FALSE)</f>
        <v>#N/A</v>
      </c>
      <c r="I746" s="56" t="str">
        <f>VLOOKUP(G746,'MITRA (REFERENSI)'!$A:$Z,25,FALSE)</f>
        <v>#N/A</v>
      </c>
      <c r="J746" s="55" t="str">
        <f>VLOOKUP(G746,'MITRA (REFERENSI)'!$A:$Z,26,FALSE)</f>
        <v>#N/A</v>
      </c>
      <c r="K746" s="55" t="str">
        <f>VLOOKUP(G746,'MITRA (REFERENSI)'!$A:$Z,15,FALSE)</f>
        <v>#N/A</v>
      </c>
      <c r="L746" s="55" t="str">
        <f>VLOOKUP(G746,'MITRA (REFERENSI)'!$A:$Z,15,FALSE)</f>
        <v>#N/A</v>
      </c>
      <c r="M746" s="55" t="str">
        <f>IF(B746=1,'KELAS (REFERENSI)'!M746,IF(B746=2,'KELAS (REFERENSI)'!M761,IF(B746=3,'KELAS (REFERENSI)'!M776,IF(B746=4,'KELAS (REFERENSI)'!M791,""))))</f>
        <v/>
      </c>
      <c r="N746" s="55" t="str">
        <f>IF(B746=1,'KELAS (REFERENSI)'!N746,IF(B746=2,'KELAS (REFERENSI)'!N761,IF(B746=3,'KELAS (REFERENSI)'!N776,IF(B746=4,'KELAS (REFERENSI)'!N791,""))))</f>
        <v/>
      </c>
      <c r="O746" s="55" t="str">
        <f>IF(B746=1,'KELAS (REFERENSI)'!O746,IF(B746=2,'KELAS (REFERENSI)'!O761,IF(B746=3,'KELAS (REFERENSI)'!O776,IF(B746=4,'KELAS (REFERENSI)'!O791,""))))</f>
        <v/>
      </c>
      <c r="P746" s="55" t="str">
        <f>IF(B746=1,'KELAS (REFERENSI)'!P746,IF(B746=2,'KELAS (REFERENSI)'!P761,IF(B746=3,'KELAS (REFERENSI)'!P776,IF(B746=4,'KELAS (REFERENSI)'!P791,""))))</f>
        <v/>
      </c>
      <c r="Q746" s="55" t="str">
        <f t="shared" si="4"/>
        <v>BPS Kota Jakarta Timur</v>
      </c>
      <c r="R746" s="55" t="str">
        <f t="shared" si="56"/>
        <v/>
      </c>
      <c r="S746" s="55" t="str">
        <f t="shared" ref="S746:T746" si="754">S745</f>
        <v>15 Juni sampai dengan 31 Agustus 2026</v>
      </c>
      <c r="T746" s="55" t="str">
        <f t="shared" si="754"/>
        <v>31 Agustus 2026</v>
      </c>
      <c r="U746" s="59" t="str">
        <f>VLOOKUP(G746,'MITRA (REFERENSI)'!$A:$Z,17,FALSE)</f>
        <v>#N/A</v>
      </c>
      <c r="V746" s="59" t="str">
        <f>VLOOKUP(G746,'MITRA (REFERENSI)'!$A:$Z,11,FALSE)</f>
        <v>#N/A</v>
      </c>
      <c r="W746" s="81"/>
      <c r="X746" s="63"/>
      <c r="Y746" s="63"/>
      <c r="Z746" s="62"/>
      <c r="AA746" s="63"/>
      <c r="AB746" s="62"/>
      <c r="AC746" s="62"/>
      <c r="AD746" s="62"/>
      <c r="AE746" s="62"/>
      <c r="AF746" s="62"/>
      <c r="AG746" s="72"/>
      <c r="AH746" s="72"/>
      <c r="AI746" s="72"/>
      <c r="AJ746" s="72"/>
      <c r="AK746" s="59" t="str">
        <f>VLOOKUP(G746,'MITRA (REFERENSI)'!$A:$Z,5,FALSE)</f>
        <v>#N/A</v>
      </c>
      <c r="AL746" s="59" t="str">
        <f>VLOOKUP(G746,'MITRA (REFERENSI)'!$A:$Z,13,FALSE)</f>
        <v>#N/A</v>
      </c>
      <c r="AM746" s="59" t="str">
        <f>VLOOKUP(G746,'MITRA (REFERENSI)'!$A:$Z,14,FALSE)</f>
        <v>#N/A</v>
      </c>
    </row>
    <row r="747" ht="15.75" customHeight="1">
      <c r="A747" s="53" t="s">
        <v>5809</v>
      </c>
      <c r="B747" s="78"/>
      <c r="C747" s="79"/>
      <c r="D747" s="82"/>
      <c r="E747" s="82"/>
      <c r="F747" s="56" t="str">
        <f t="shared" si="2"/>
        <v>PETUGAS.0746/SPK/SE/PML/3172/2026</v>
      </c>
      <c r="G747" s="80"/>
      <c r="H747" s="56" t="str">
        <f>VLOOKUP(G747,'MITRA (REFERENSI)'!$A:$Z,16,FALSE)</f>
        <v>#N/A</v>
      </c>
      <c r="I747" s="56" t="str">
        <f>VLOOKUP(G747,'MITRA (REFERENSI)'!$A:$Z,25,FALSE)</f>
        <v>#N/A</v>
      </c>
      <c r="J747" s="55" t="str">
        <f>VLOOKUP(G747,'MITRA (REFERENSI)'!$A:$Z,26,FALSE)</f>
        <v>#N/A</v>
      </c>
      <c r="K747" s="55" t="str">
        <f>VLOOKUP(G747,'MITRA (REFERENSI)'!$A:$Z,15,FALSE)</f>
        <v>#N/A</v>
      </c>
      <c r="L747" s="55" t="str">
        <f>VLOOKUP(G747,'MITRA (REFERENSI)'!$A:$Z,15,FALSE)</f>
        <v>#N/A</v>
      </c>
      <c r="M747" s="55" t="str">
        <f>IF(B747=1,'KELAS (REFERENSI)'!M747,IF(B747=2,'KELAS (REFERENSI)'!M762,IF(B747=3,'KELAS (REFERENSI)'!M777,IF(B747=4,'KELAS (REFERENSI)'!M792,""))))</f>
        <v/>
      </c>
      <c r="N747" s="55" t="str">
        <f>IF(B747=1,'KELAS (REFERENSI)'!N747,IF(B747=2,'KELAS (REFERENSI)'!N762,IF(B747=3,'KELAS (REFERENSI)'!N777,IF(B747=4,'KELAS (REFERENSI)'!N792,""))))</f>
        <v/>
      </c>
      <c r="O747" s="55" t="str">
        <f>IF(B747=1,'KELAS (REFERENSI)'!O747,IF(B747=2,'KELAS (REFERENSI)'!O762,IF(B747=3,'KELAS (REFERENSI)'!O777,IF(B747=4,'KELAS (REFERENSI)'!O792,""))))</f>
        <v/>
      </c>
      <c r="P747" s="55" t="str">
        <f>IF(B747=1,'KELAS (REFERENSI)'!P747,IF(B747=2,'KELAS (REFERENSI)'!P762,IF(B747=3,'KELAS (REFERENSI)'!P777,IF(B747=4,'KELAS (REFERENSI)'!P792,""))))</f>
        <v/>
      </c>
      <c r="Q747" s="55" t="str">
        <f t="shared" si="4"/>
        <v>BPS Kota Jakarta Timur</v>
      </c>
      <c r="R747" s="55" t="str">
        <f t="shared" si="56"/>
        <v/>
      </c>
      <c r="S747" s="55" t="str">
        <f t="shared" ref="S747:T747" si="755">S746</f>
        <v>15 Juni sampai dengan 31 Agustus 2026</v>
      </c>
      <c r="T747" s="55" t="str">
        <f t="shared" si="755"/>
        <v>31 Agustus 2026</v>
      </c>
      <c r="U747" s="59" t="str">
        <f>VLOOKUP(G747,'MITRA (REFERENSI)'!$A:$Z,17,FALSE)</f>
        <v>#N/A</v>
      </c>
      <c r="V747" s="59" t="str">
        <f>VLOOKUP(G747,'MITRA (REFERENSI)'!$A:$Z,11,FALSE)</f>
        <v>#N/A</v>
      </c>
      <c r="W747" s="81"/>
      <c r="X747" s="63"/>
      <c r="Y747" s="63"/>
      <c r="Z747" s="62"/>
      <c r="AA747" s="63"/>
      <c r="AB747" s="62"/>
      <c r="AC747" s="62"/>
      <c r="AD747" s="62"/>
      <c r="AE747" s="62"/>
      <c r="AF747" s="62"/>
      <c r="AG747" s="72"/>
      <c r="AH747" s="72"/>
      <c r="AI747" s="72"/>
      <c r="AJ747" s="72"/>
      <c r="AK747" s="59" t="str">
        <f>VLOOKUP(G747,'MITRA (REFERENSI)'!$A:$Z,5,FALSE)</f>
        <v>#N/A</v>
      </c>
      <c r="AL747" s="59" t="str">
        <f>VLOOKUP(G747,'MITRA (REFERENSI)'!$A:$Z,13,FALSE)</f>
        <v>#N/A</v>
      </c>
      <c r="AM747" s="59" t="str">
        <f>VLOOKUP(G747,'MITRA (REFERENSI)'!$A:$Z,14,FALSE)</f>
        <v>#N/A</v>
      </c>
    </row>
    <row r="748" ht="15.75" customHeight="1">
      <c r="A748" s="53" t="s">
        <v>5810</v>
      </c>
      <c r="B748" s="78"/>
      <c r="C748" s="79"/>
      <c r="D748" s="82"/>
      <c r="E748" s="82"/>
      <c r="F748" s="56" t="str">
        <f t="shared" si="2"/>
        <v>PETUGAS.0747/SPK/SE/PML/3172/2026</v>
      </c>
      <c r="G748" s="80"/>
      <c r="H748" s="56" t="str">
        <f>VLOOKUP(G748,'MITRA (REFERENSI)'!$A:$Z,16,FALSE)</f>
        <v>#N/A</v>
      </c>
      <c r="I748" s="56" t="str">
        <f>VLOOKUP(G748,'MITRA (REFERENSI)'!$A:$Z,25,FALSE)</f>
        <v>#N/A</v>
      </c>
      <c r="J748" s="55" t="str">
        <f>VLOOKUP(G748,'MITRA (REFERENSI)'!$A:$Z,26,FALSE)</f>
        <v>#N/A</v>
      </c>
      <c r="K748" s="55" t="str">
        <f>VLOOKUP(G748,'MITRA (REFERENSI)'!$A:$Z,15,FALSE)</f>
        <v>#N/A</v>
      </c>
      <c r="L748" s="55" t="str">
        <f>VLOOKUP(G748,'MITRA (REFERENSI)'!$A:$Z,15,FALSE)</f>
        <v>#N/A</v>
      </c>
      <c r="M748" s="55" t="str">
        <f>IF(B748=1,'KELAS (REFERENSI)'!M748,IF(B748=2,'KELAS (REFERENSI)'!M763,IF(B748=3,'KELAS (REFERENSI)'!M778,IF(B748=4,'KELAS (REFERENSI)'!M793,""))))</f>
        <v/>
      </c>
      <c r="N748" s="55" t="str">
        <f>IF(B748=1,'KELAS (REFERENSI)'!N748,IF(B748=2,'KELAS (REFERENSI)'!N763,IF(B748=3,'KELAS (REFERENSI)'!N778,IF(B748=4,'KELAS (REFERENSI)'!N793,""))))</f>
        <v/>
      </c>
      <c r="O748" s="55" t="str">
        <f>IF(B748=1,'KELAS (REFERENSI)'!O748,IF(B748=2,'KELAS (REFERENSI)'!O763,IF(B748=3,'KELAS (REFERENSI)'!O778,IF(B748=4,'KELAS (REFERENSI)'!O793,""))))</f>
        <v/>
      </c>
      <c r="P748" s="55" t="str">
        <f>IF(B748=1,'KELAS (REFERENSI)'!P748,IF(B748=2,'KELAS (REFERENSI)'!P763,IF(B748=3,'KELAS (REFERENSI)'!P778,IF(B748=4,'KELAS (REFERENSI)'!P793,""))))</f>
        <v/>
      </c>
      <c r="Q748" s="55" t="str">
        <f t="shared" si="4"/>
        <v>BPS Kota Jakarta Timur</v>
      </c>
      <c r="R748" s="55" t="str">
        <f t="shared" si="56"/>
        <v/>
      </c>
      <c r="S748" s="55" t="str">
        <f t="shared" ref="S748:T748" si="756">S747</f>
        <v>15 Juni sampai dengan 31 Agustus 2026</v>
      </c>
      <c r="T748" s="55" t="str">
        <f t="shared" si="756"/>
        <v>31 Agustus 2026</v>
      </c>
      <c r="U748" s="59" t="str">
        <f>VLOOKUP(G748,'MITRA (REFERENSI)'!$A:$Z,17,FALSE)</f>
        <v>#N/A</v>
      </c>
      <c r="V748" s="59" t="str">
        <f>VLOOKUP(G748,'MITRA (REFERENSI)'!$A:$Z,11,FALSE)</f>
        <v>#N/A</v>
      </c>
      <c r="W748" s="81"/>
      <c r="X748" s="63"/>
      <c r="Y748" s="63"/>
      <c r="Z748" s="62"/>
      <c r="AA748" s="63"/>
      <c r="AB748" s="62"/>
      <c r="AC748" s="62"/>
      <c r="AD748" s="62"/>
      <c r="AE748" s="62"/>
      <c r="AF748" s="62"/>
      <c r="AG748" s="72"/>
      <c r="AH748" s="72"/>
      <c r="AI748" s="72"/>
      <c r="AJ748" s="72"/>
      <c r="AK748" s="59" t="str">
        <f>VLOOKUP(G748,'MITRA (REFERENSI)'!$A:$Z,5,FALSE)</f>
        <v>#N/A</v>
      </c>
      <c r="AL748" s="59" t="str">
        <f>VLOOKUP(G748,'MITRA (REFERENSI)'!$A:$Z,13,FALSE)</f>
        <v>#N/A</v>
      </c>
      <c r="AM748" s="59" t="str">
        <f>VLOOKUP(G748,'MITRA (REFERENSI)'!$A:$Z,14,FALSE)</f>
        <v>#N/A</v>
      </c>
    </row>
    <row r="749" ht="15.75" customHeight="1">
      <c r="A749" s="53" t="s">
        <v>5811</v>
      </c>
      <c r="B749" s="78"/>
      <c r="C749" s="79"/>
      <c r="D749" s="82"/>
      <c r="E749" s="82"/>
      <c r="F749" s="56" t="str">
        <f t="shared" si="2"/>
        <v>PETUGAS.0748/SPK/SE/PML/3172/2026</v>
      </c>
      <c r="G749" s="80"/>
      <c r="H749" s="56" t="str">
        <f>VLOOKUP(G749,'MITRA (REFERENSI)'!$A:$Z,16,FALSE)</f>
        <v>#N/A</v>
      </c>
      <c r="I749" s="56" t="str">
        <f>VLOOKUP(G749,'MITRA (REFERENSI)'!$A:$Z,25,FALSE)</f>
        <v>#N/A</v>
      </c>
      <c r="J749" s="55" t="str">
        <f>VLOOKUP(G749,'MITRA (REFERENSI)'!$A:$Z,26,FALSE)</f>
        <v>#N/A</v>
      </c>
      <c r="K749" s="55" t="str">
        <f>VLOOKUP(G749,'MITRA (REFERENSI)'!$A:$Z,15,FALSE)</f>
        <v>#N/A</v>
      </c>
      <c r="L749" s="55" t="str">
        <f>VLOOKUP(G749,'MITRA (REFERENSI)'!$A:$Z,15,FALSE)</f>
        <v>#N/A</v>
      </c>
      <c r="M749" s="55" t="str">
        <f>IF(B749=1,'KELAS (REFERENSI)'!M749,IF(B749=2,'KELAS (REFERENSI)'!M764,IF(B749=3,'KELAS (REFERENSI)'!M779,IF(B749=4,'KELAS (REFERENSI)'!M794,""))))</f>
        <v/>
      </c>
      <c r="N749" s="55" t="str">
        <f>IF(B749=1,'KELAS (REFERENSI)'!N749,IF(B749=2,'KELAS (REFERENSI)'!N764,IF(B749=3,'KELAS (REFERENSI)'!N779,IF(B749=4,'KELAS (REFERENSI)'!N794,""))))</f>
        <v/>
      </c>
      <c r="O749" s="55" t="str">
        <f>IF(B749=1,'KELAS (REFERENSI)'!O749,IF(B749=2,'KELAS (REFERENSI)'!O764,IF(B749=3,'KELAS (REFERENSI)'!O779,IF(B749=4,'KELAS (REFERENSI)'!O794,""))))</f>
        <v/>
      </c>
      <c r="P749" s="55" t="str">
        <f>IF(B749=1,'KELAS (REFERENSI)'!P749,IF(B749=2,'KELAS (REFERENSI)'!P764,IF(B749=3,'KELAS (REFERENSI)'!P779,IF(B749=4,'KELAS (REFERENSI)'!P794,""))))</f>
        <v/>
      </c>
      <c r="Q749" s="55" t="str">
        <f t="shared" si="4"/>
        <v>BPS Kota Jakarta Timur</v>
      </c>
      <c r="R749" s="55" t="str">
        <f t="shared" si="56"/>
        <v/>
      </c>
      <c r="S749" s="55" t="str">
        <f t="shared" ref="S749:T749" si="757">S748</f>
        <v>15 Juni sampai dengan 31 Agustus 2026</v>
      </c>
      <c r="T749" s="55" t="str">
        <f t="shared" si="757"/>
        <v>31 Agustus 2026</v>
      </c>
      <c r="U749" s="59" t="str">
        <f>VLOOKUP(G749,'MITRA (REFERENSI)'!$A:$Z,17,FALSE)</f>
        <v>#N/A</v>
      </c>
      <c r="V749" s="59" t="str">
        <f>VLOOKUP(G749,'MITRA (REFERENSI)'!$A:$Z,11,FALSE)</f>
        <v>#N/A</v>
      </c>
      <c r="W749" s="81"/>
      <c r="X749" s="63"/>
      <c r="Y749" s="63"/>
      <c r="Z749" s="62"/>
      <c r="AA749" s="63"/>
      <c r="AB749" s="62"/>
      <c r="AC749" s="62"/>
      <c r="AD749" s="62"/>
      <c r="AE749" s="62"/>
      <c r="AF749" s="62"/>
      <c r="AG749" s="72"/>
      <c r="AH749" s="72"/>
      <c r="AI749" s="72"/>
      <c r="AJ749" s="72"/>
      <c r="AK749" s="59" t="str">
        <f>VLOOKUP(G749,'MITRA (REFERENSI)'!$A:$Z,5,FALSE)</f>
        <v>#N/A</v>
      </c>
      <c r="AL749" s="59" t="str">
        <f>VLOOKUP(G749,'MITRA (REFERENSI)'!$A:$Z,13,FALSE)</f>
        <v>#N/A</v>
      </c>
      <c r="AM749" s="59" t="str">
        <f>VLOOKUP(G749,'MITRA (REFERENSI)'!$A:$Z,14,FALSE)</f>
        <v>#N/A</v>
      </c>
    </row>
    <row r="750" ht="15.75" customHeight="1">
      <c r="A750" s="53" t="s">
        <v>5812</v>
      </c>
      <c r="B750" s="78"/>
      <c r="C750" s="79"/>
      <c r="D750" s="82"/>
      <c r="E750" s="82"/>
      <c r="F750" s="56" t="str">
        <f t="shared" si="2"/>
        <v>PETUGAS.0749/SPK/SE/PML/3172/2026</v>
      </c>
      <c r="G750" s="80"/>
      <c r="H750" s="56" t="str">
        <f>VLOOKUP(G750,'MITRA (REFERENSI)'!$A:$Z,16,FALSE)</f>
        <v>#N/A</v>
      </c>
      <c r="I750" s="56" t="str">
        <f>VLOOKUP(G750,'MITRA (REFERENSI)'!$A:$Z,25,FALSE)</f>
        <v>#N/A</v>
      </c>
      <c r="J750" s="55" t="str">
        <f>VLOOKUP(G750,'MITRA (REFERENSI)'!$A:$Z,26,FALSE)</f>
        <v>#N/A</v>
      </c>
      <c r="K750" s="55" t="str">
        <f>VLOOKUP(G750,'MITRA (REFERENSI)'!$A:$Z,15,FALSE)</f>
        <v>#N/A</v>
      </c>
      <c r="L750" s="55" t="str">
        <f>VLOOKUP(G750,'MITRA (REFERENSI)'!$A:$Z,15,FALSE)</f>
        <v>#N/A</v>
      </c>
      <c r="M750" s="55" t="str">
        <f>IF(B750=1,'KELAS (REFERENSI)'!M750,IF(B750=2,'KELAS (REFERENSI)'!M765,IF(B750=3,'KELAS (REFERENSI)'!M780,IF(B750=4,'KELAS (REFERENSI)'!M795,""))))</f>
        <v/>
      </c>
      <c r="N750" s="55" t="str">
        <f>IF(B750=1,'KELAS (REFERENSI)'!N750,IF(B750=2,'KELAS (REFERENSI)'!N765,IF(B750=3,'KELAS (REFERENSI)'!N780,IF(B750=4,'KELAS (REFERENSI)'!N795,""))))</f>
        <v/>
      </c>
      <c r="O750" s="55" t="str">
        <f>IF(B750=1,'KELAS (REFERENSI)'!O750,IF(B750=2,'KELAS (REFERENSI)'!O765,IF(B750=3,'KELAS (REFERENSI)'!O780,IF(B750=4,'KELAS (REFERENSI)'!O795,""))))</f>
        <v/>
      </c>
      <c r="P750" s="55" t="str">
        <f>IF(B750=1,'KELAS (REFERENSI)'!P750,IF(B750=2,'KELAS (REFERENSI)'!P765,IF(B750=3,'KELAS (REFERENSI)'!P780,IF(B750=4,'KELAS (REFERENSI)'!P795,""))))</f>
        <v/>
      </c>
      <c r="Q750" s="55" t="str">
        <f t="shared" si="4"/>
        <v>BPS Kota Jakarta Timur</v>
      </c>
      <c r="R750" s="55" t="str">
        <f t="shared" si="56"/>
        <v/>
      </c>
      <c r="S750" s="55" t="str">
        <f t="shared" ref="S750:T750" si="758">S749</f>
        <v>15 Juni sampai dengan 31 Agustus 2026</v>
      </c>
      <c r="T750" s="55" t="str">
        <f t="shared" si="758"/>
        <v>31 Agustus 2026</v>
      </c>
      <c r="U750" s="59" t="str">
        <f>VLOOKUP(G750,'MITRA (REFERENSI)'!$A:$Z,17,FALSE)</f>
        <v>#N/A</v>
      </c>
      <c r="V750" s="59" t="str">
        <f>VLOOKUP(G750,'MITRA (REFERENSI)'!$A:$Z,11,FALSE)</f>
        <v>#N/A</v>
      </c>
      <c r="W750" s="81"/>
      <c r="X750" s="63"/>
      <c r="Y750" s="63"/>
      <c r="Z750" s="62"/>
      <c r="AA750" s="63"/>
      <c r="AB750" s="62"/>
      <c r="AC750" s="62"/>
      <c r="AD750" s="62"/>
      <c r="AE750" s="62"/>
      <c r="AF750" s="62"/>
      <c r="AG750" s="72"/>
      <c r="AH750" s="72"/>
      <c r="AI750" s="72"/>
      <c r="AJ750" s="72"/>
      <c r="AK750" s="59" t="str">
        <f>VLOOKUP(G750,'MITRA (REFERENSI)'!$A:$Z,5,FALSE)</f>
        <v>#N/A</v>
      </c>
      <c r="AL750" s="59" t="str">
        <f>VLOOKUP(G750,'MITRA (REFERENSI)'!$A:$Z,13,FALSE)</f>
        <v>#N/A</v>
      </c>
      <c r="AM750" s="59" t="str">
        <f>VLOOKUP(G750,'MITRA (REFERENSI)'!$A:$Z,14,FALSE)</f>
        <v>#N/A</v>
      </c>
    </row>
    <row r="751" ht="15.75" customHeight="1">
      <c r="A751" s="53" t="s">
        <v>5813</v>
      </c>
      <c r="B751" s="78"/>
      <c r="C751" s="79"/>
      <c r="D751" s="82"/>
      <c r="E751" s="82"/>
      <c r="F751" s="56" t="str">
        <f t="shared" si="2"/>
        <v>PETUGAS.0750/SPK/SE/PML/3172/2026</v>
      </c>
      <c r="G751" s="80"/>
      <c r="H751" s="56" t="str">
        <f>VLOOKUP(G751,'MITRA (REFERENSI)'!$A:$Z,16,FALSE)</f>
        <v>#N/A</v>
      </c>
      <c r="I751" s="56" t="str">
        <f>VLOOKUP(G751,'MITRA (REFERENSI)'!$A:$Z,25,FALSE)</f>
        <v>#N/A</v>
      </c>
      <c r="J751" s="55" t="str">
        <f>VLOOKUP(G751,'MITRA (REFERENSI)'!$A:$Z,26,FALSE)</f>
        <v>#N/A</v>
      </c>
      <c r="K751" s="55" t="str">
        <f>VLOOKUP(G751,'MITRA (REFERENSI)'!$A:$Z,15,FALSE)</f>
        <v>#N/A</v>
      </c>
      <c r="L751" s="55" t="str">
        <f>VLOOKUP(G751,'MITRA (REFERENSI)'!$A:$Z,15,FALSE)</f>
        <v>#N/A</v>
      </c>
      <c r="M751" s="55" t="str">
        <f>IF(B751=1,'KELAS (REFERENSI)'!M751,IF(B751=2,'KELAS (REFERENSI)'!M766,IF(B751=3,'KELAS (REFERENSI)'!M781,IF(B751=4,'KELAS (REFERENSI)'!M796,""))))</f>
        <v/>
      </c>
      <c r="N751" s="55" t="str">
        <f>IF(B751=1,'KELAS (REFERENSI)'!N751,IF(B751=2,'KELAS (REFERENSI)'!N766,IF(B751=3,'KELAS (REFERENSI)'!N781,IF(B751=4,'KELAS (REFERENSI)'!N796,""))))</f>
        <v/>
      </c>
      <c r="O751" s="55" t="str">
        <f>IF(B751=1,'KELAS (REFERENSI)'!O751,IF(B751=2,'KELAS (REFERENSI)'!O766,IF(B751=3,'KELAS (REFERENSI)'!O781,IF(B751=4,'KELAS (REFERENSI)'!O796,""))))</f>
        <v/>
      </c>
      <c r="P751" s="55" t="str">
        <f>IF(B751=1,'KELAS (REFERENSI)'!P751,IF(B751=2,'KELAS (REFERENSI)'!P766,IF(B751=3,'KELAS (REFERENSI)'!P781,IF(B751=4,'KELAS (REFERENSI)'!P796,""))))</f>
        <v/>
      </c>
      <c r="Q751" s="55" t="str">
        <f t="shared" si="4"/>
        <v>BPS Kota Jakarta Timur</v>
      </c>
      <c r="R751" s="55" t="str">
        <f t="shared" si="56"/>
        <v/>
      </c>
      <c r="S751" s="55" t="str">
        <f t="shared" ref="S751:T751" si="759">S750</f>
        <v>15 Juni sampai dengan 31 Agustus 2026</v>
      </c>
      <c r="T751" s="55" t="str">
        <f t="shared" si="759"/>
        <v>31 Agustus 2026</v>
      </c>
      <c r="U751" s="59" t="str">
        <f>VLOOKUP(G751,'MITRA (REFERENSI)'!$A:$Z,17,FALSE)</f>
        <v>#N/A</v>
      </c>
      <c r="V751" s="59" t="str">
        <f>VLOOKUP(G751,'MITRA (REFERENSI)'!$A:$Z,11,FALSE)</f>
        <v>#N/A</v>
      </c>
      <c r="W751" s="81"/>
      <c r="X751" s="63"/>
      <c r="Y751" s="63"/>
      <c r="Z751" s="62"/>
      <c r="AA751" s="63"/>
      <c r="AB751" s="62"/>
      <c r="AC751" s="62"/>
      <c r="AD751" s="62"/>
      <c r="AE751" s="62"/>
      <c r="AF751" s="62"/>
      <c r="AG751" s="72"/>
      <c r="AH751" s="72"/>
      <c r="AI751" s="72"/>
      <c r="AJ751" s="72"/>
      <c r="AK751" s="59" t="str">
        <f>VLOOKUP(G751,'MITRA (REFERENSI)'!$A:$Z,5,FALSE)</f>
        <v>#N/A</v>
      </c>
      <c r="AL751" s="59" t="str">
        <f>VLOOKUP(G751,'MITRA (REFERENSI)'!$A:$Z,13,FALSE)</f>
        <v>#N/A</v>
      </c>
      <c r="AM751" s="59" t="str">
        <f>VLOOKUP(G751,'MITRA (REFERENSI)'!$A:$Z,14,FALSE)</f>
        <v>#N/A</v>
      </c>
    </row>
    <row r="752" ht="15.75" customHeight="1">
      <c r="A752" s="53" t="s">
        <v>5814</v>
      </c>
      <c r="B752" s="78"/>
      <c r="C752" s="79"/>
      <c r="D752" s="82"/>
      <c r="E752" s="82"/>
      <c r="F752" s="56" t="str">
        <f t="shared" si="2"/>
        <v>PETUGAS.0751/SPK/SE/PML/3172/2026</v>
      </c>
      <c r="G752" s="80"/>
      <c r="H752" s="56" t="str">
        <f>VLOOKUP(G752,'MITRA (REFERENSI)'!$A:$Z,16,FALSE)</f>
        <v>#N/A</v>
      </c>
      <c r="I752" s="56" t="str">
        <f>VLOOKUP(G752,'MITRA (REFERENSI)'!$A:$Z,25,FALSE)</f>
        <v>#N/A</v>
      </c>
      <c r="J752" s="55" t="str">
        <f>VLOOKUP(G752,'MITRA (REFERENSI)'!$A:$Z,26,FALSE)</f>
        <v>#N/A</v>
      </c>
      <c r="K752" s="55" t="str">
        <f>VLOOKUP(G752,'MITRA (REFERENSI)'!$A:$Z,15,FALSE)</f>
        <v>#N/A</v>
      </c>
      <c r="L752" s="55" t="str">
        <f>VLOOKUP(G752,'MITRA (REFERENSI)'!$A:$Z,15,FALSE)</f>
        <v>#N/A</v>
      </c>
      <c r="M752" s="55" t="str">
        <f>IF(B752=1,'KELAS (REFERENSI)'!M752,IF(B752=2,'KELAS (REFERENSI)'!M767,IF(B752=3,'KELAS (REFERENSI)'!M782,IF(B752=4,'KELAS (REFERENSI)'!M797,""))))</f>
        <v/>
      </c>
      <c r="N752" s="55" t="str">
        <f>IF(B752=1,'KELAS (REFERENSI)'!N752,IF(B752=2,'KELAS (REFERENSI)'!N767,IF(B752=3,'KELAS (REFERENSI)'!N782,IF(B752=4,'KELAS (REFERENSI)'!N797,""))))</f>
        <v/>
      </c>
      <c r="O752" s="55" t="str">
        <f>IF(B752=1,'KELAS (REFERENSI)'!O752,IF(B752=2,'KELAS (REFERENSI)'!O767,IF(B752=3,'KELAS (REFERENSI)'!O782,IF(B752=4,'KELAS (REFERENSI)'!O797,""))))</f>
        <v/>
      </c>
      <c r="P752" s="55" t="str">
        <f>IF(B752=1,'KELAS (REFERENSI)'!P752,IF(B752=2,'KELAS (REFERENSI)'!P767,IF(B752=3,'KELAS (REFERENSI)'!P782,IF(B752=4,'KELAS (REFERENSI)'!P797,""))))</f>
        <v/>
      </c>
      <c r="Q752" s="55" t="str">
        <f t="shared" si="4"/>
        <v>BPS Kota Jakarta Timur</v>
      </c>
      <c r="R752" s="55" t="str">
        <f t="shared" si="56"/>
        <v/>
      </c>
      <c r="S752" s="55" t="str">
        <f t="shared" ref="S752:T752" si="760">S751</f>
        <v>15 Juni sampai dengan 31 Agustus 2026</v>
      </c>
      <c r="T752" s="55" t="str">
        <f t="shared" si="760"/>
        <v>31 Agustus 2026</v>
      </c>
      <c r="U752" s="59" t="str">
        <f>VLOOKUP(G752,'MITRA (REFERENSI)'!$A:$Z,17,FALSE)</f>
        <v>#N/A</v>
      </c>
      <c r="V752" s="59" t="str">
        <f>VLOOKUP(G752,'MITRA (REFERENSI)'!$A:$Z,11,FALSE)</f>
        <v>#N/A</v>
      </c>
      <c r="W752" s="81"/>
      <c r="X752" s="63"/>
      <c r="Y752" s="63"/>
      <c r="Z752" s="62"/>
      <c r="AA752" s="63"/>
      <c r="AB752" s="62"/>
      <c r="AC752" s="62"/>
      <c r="AD752" s="62"/>
      <c r="AE752" s="62"/>
      <c r="AF752" s="62"/>
      <c r="AG752" s="72"/>
      <c r="AH752" s="72"/>
      <c r="AI752" s="72"/>
      <c r="AJ752" s="72"/>
      <c r="AK752" s="59" t="str">
        <f>VLOOKUP(G752,'MITRA (REFERENSI)'!$A:$Z,5,FALSE)</f>
        <v>#N/A</v>
      </c>
      <c r="AL752" s="59" t="str">
        <f>VLOOKUP(G752,'MITRA (REFERENSI)'!$A:$Z,13,FALSE)</f>
        <v>#N/A</v>
      </c>
      <c r="AM752" s="59" t="str">
        <f>VLOOKUP(G752,'MITRA (REFERENSI)'!$A:$Z,14,FALSE)</f>
        <v>#N/A</v>
      </c>
    </row>
    <row r="753" ht="15.75" customHeight="1">
      <c r="A753" s="53" t="s">
        <v>5815</v>
      </c>
      <c r="B753" s="78"/>
      <c r="C753" s="79"/>
      <c r="D753" s="82"/>
      <c r="E753" s="82"/>
      <c r="F753" s="56" t="str">
        <f t="shared" si="2"/>
        <v>PETUGAS.0752/SPK/SE/PML/3172/2026</v>
      </c>
      <c r="G753" s="80"/>
      <c r="H753" s="56" t="str">
        <f>VLOOKUP(G753,'MITRA (REFERENSI)'!$A:$Z,16,FALSE)</f>
        <v>#N/A</v>
      </c>
      <c r="I753" s="56" t="str">
        <f>VLOOKUP(G753,'MITRA (REFERENSI)'!$A:$Z,25,FALSE)</f>
        <v>#N/A</v>
      </c>
      <c r="J753" s="55" t="str">
        <f>VLOOKUP(G753,'MITRA (REFERENSI)'!$A:$Z,26,FALSE)</f>
        <v>#N/A</v>
      </c>
      <c r="K753" s="55" t="str">
        <f>VLOOKUP(G753,'MITRA (REFERENSI)'!$A:$Z,15,FALSE)</f>
        <v>#N/A</v>
      </c>
      <c r="L753" s="55" t="str">
        <f>VLOOKUP(G753,'MITRA (REFERENSI)'!$A:$Z,15,FALSE)</f>
        <v>#N/A</v>
      </c>
      <c r="M753" s="55" t="str">
        <f>IF(B753=1,'KELAS (REFERENSI)'!M753,IF(B753=2,'KELAS (REFERENSI)'!M768,IF(B753=3,'KELAS (REFERENSI)'!M783,IF(B753=4,'KELAS (REFERENSI)'!M798,""))))</f>
        <v/>
      </c>
      <c r="N753" s="55" t="str">
        <f>IF(B753=1,'KELAS (REFERENSI)'!N753,IF(B753=2,'KELAS (REFERENSI)'!N768,IF(B753=3,'KELAS (REFERENSI)'!N783,IF(B753=4,'KELAS (REFERENSI)'!N798,""))))</f>
        <v/>
      </c>
      <c r="O753" s="55" t="str">
        <f>IF(B753=1,'KELAS (REFERENSI)'!O753,IF(B753=2,'KELAS (REFERENSI)'!O768,IF(B753=3,'KELAS (REFERENSI)'!O783,IF(B753=4,'KELAS (REFERENSI)'!O798,""))))</f>
        <v/>
      </c>
      <c r="P753" s="55" t="str">
        <f>IF(B753=1,'KELAS (REFERENSI)'!P753,IF(B753=2,'KELAS (REFERENSI)'!P768,IF(B753=3,'KELAS (REFERENSI)'!P783,IF(B753=4,'KELAS (REFERENSI)'!P798,""))))</f>
        <v/>
      </c>
      <c r="Q753" s="55" t="str">
        <f t="shared" si="4"/>
        <v>BPS Kota Jakarta Timur</v>
      </c>
      <c r="R753" s="55" t="str">
        <f t="shared" si="56"/>
        <v/>
      </c>
      <c r="S753" s="55" t="str">
        <f t="shared" ref="S753:T753" si="761">S752</f>
        <v>15 Juni sampai dengan 31 Agustus 2026</v>
      </c>
      <c r="T753" s="55" t="str">
        <f t="shared" si="761"/>
        <v>31 Agustus 2026</v>
      </c>
      <c r="U753" s="59" t="str">
        <f>VLOOKUP(G753,'MITRA (REFERENSI)'!$A:$Z,17,FALSE)</f>
        <v>#N/A</v>
      </c>
      <c r="V753" s="59" t="str">
        <f>VLOOKUP(G753,'MITRA (REFERENSI)'!$A:$Z,11,FALSE)</f>
        <v>#N/A</v>
      </c>
      <c r="W753" s="81"/>
      <c r="X753" s="63"/>
      <c r="Y753" s="63"/>
      <c r="Z753" s="62"/>
      <c r="AA753" s="63"/>
      <c r="AB753" s="62"/>
      <c r="AC753" s="62"/>
      <c r="AD753" s="62"/>
      <c r="AE753" s="62"/>
      <c r="AF753" s="62"/>
      <c r="AG753" s="72"/>
      <c r="AH753" s="72"/>
      <c r="AI753" s="72"/>
      <c r="AJ753" s="72"/>
      <c r="AK753" s="59" t="str">
        <f>VLOOKUP(G753,'MITRA (REFERENSI)'!$A:$Z,5,FALSE)</f>
        <v>#N/A</v>
      </c>
      <c r="AL753" s="59" t="str">
        <f>VLOOKUP(G753,'MITRA (REFERENSI)'!$A:$Z,13,FALSE)</f>
        <v>#N/A</v>
      </c>
      <c r="AM753" s="59" t="str">
        <f>VLOOKUP(G753,'MITRA (REFERENSI)'!$A:$Z,14,FALSE)</f>
        <v>#N/A</v>
      </c>
    </row>
    <row r="754" ht="15.75" customHeight="1">
      <c r="A754" s="53" t="s">
        <v>5816</v>
      </c>
      <c r="B754" s="78"/>
      <c r="C754" s="79"/>
      <c r="D754" s="82"/>
      <c r="E754" s="82"/>
      <c r="F754" s="56" t="str">
        <f t="shared" si="2"/>
        <v>PETUGAS.0753/SPK/SE/PML/3172/2026</v>
      </c>
      <c r="G754" s="80"/>
      <c r="H754" s="56" t="str">
        <f>VLOOKUP(G754,'MITRA (REFERENSI)'!$A:$Z,16,FALSE)</f>
        <v>#N/A</v>
      </c>
      <c r="I754" s="56" t="str">
        <f>VLOOKUP(G754,'MITRA (REFERENSI)'!$A:$Z,25,FALSE)</f>
        <v>#N/A</v>
      </c>
      <c r="J754" s="55" t="str">
        <f>VLOOKUP(G754,'MITRA (REFERENSI)'!$A:$Z,26,FALSE)</f>
        <v>#N/A</v>
      </c>
      <c r="K754" s="55" t="str">
        <f>VLOOKUP(G754,'MITRA (REFERENSI)'!$A:$Z,15,FALSE)</f>
        <v>#N/A</v>
      </c>
      <c r="L754" s="55" t="str">
        <f>VLOOKUP(G754,'MITRA (REFERENSI)'!$A:$Z,15,FALSE)</f>
        <v>#N/A</v>
      </c>
      <c r="M754" s="55" t="str">
        <f>IF(B754=1,'KELAS (REFERENSI)'!M754,IF(B754=2,'KELAS (REFERENSI)'!M769,IF(B754=3,'KELAS (REFERENSI)'!M784,IF(B754=4,'KELAS (REFERENSI)'!M799,""))))</f>
        <v/>
      </c>
      <c r="N754" s="55" t="str">
        <f>IF(B754=1,'KELAS (REFERENSI)'!N754,IF(B754=2,'KELAS (REFERENSI)'!N769,IF(B754=3,'KELAS (REFERENSI)'!N784,IF(B754=4,'KELAS (REFERENSI)'!N799,""))))</f>
        <v/>
      </c>
      <c r="O754" s="55" t="str">
        <f>IF(B754=1,'KELAS (REFERENSI)'!O754,IF(B754=2,'KELAS (REFERENSI)'!O769,IF(B754=3,'KELAS (REFERENSI)'!O784,IF(B754=4,'KELAS (REFERENSI)'!O799,""))))</f>
        <v/>
      </c>
      <c r="P754" s="55" t="str">
        <f>IF(B754=1,'KELAS (REFERENSI)'!P754,IF(B754=2,'KELAS (REFERENSI)'!P769,IF(B754=3,'KELAS (REFERENSI)'!P784,IF(B754=4,'KELAS (REFERENSI)'!P799,""))))</f>
        <v/>
      </c>
      <c r="Q754" s="55" t="str">
        <f t="shared" si="4"/>
        <v>BPS Kota Jakarta Timur</v>
      </c>
      <c r="R754" s="55" t="str">
        <f t="shared" si="56"/>
        <v/>
      </c>
      <c r="S754" s="55" t="str">
        <f t="shared" ref="S754:T754" si="762">S753</f>
        <v>15 Juni sampai dengan 31 Agustus 2026</v>
      </c>
      <c r="T754" s="55" t="str">
        <f t="shared" si="762"/>
        <v>31 Agustus 2026</v>
      </c>
      <c r="U754" s="59" t="str">
        <f>VLOOKUP(G754,'MITRA (REFERENSI)'!$A:$Z,17,FALSE)</f>
        <v>#N/A</v>
      </c>
      <c r="V754" s="59" t="str">
        <f>VLOOKUP(G754,'MITRA (REFERENSI)'!$A:$Z,11,FALSE)</f>
        <v>#N/A</v>
      </c>
      <c r="W754" s="81"/>
      <c r="X754" s="63"/>
      <c r="Y754" s="63"/>
      <c r="Z754" s="62"/>
      <c r="AA754" s="63"/>
      <c r="AB754" s="62"/>
      <c r="AC754" s="62"/>
      <c r="AD754" s="62"/>
      <c r="AE754" s="62"/>
      <c r="AF754" s="62"/>
      <c r="AG754" s="72"/>
      <c r="AH754" s="72"/>
      <c r="AI754" s="72"/>
      <c r="AJ754" s="72"/>
      <c r="AK754" s="59" t="str">
        <f>VLOOKUP(G754,'MITRA (REFERENSI)'!$A:$Z,5,FALSE)</f>
        <v>#N/A</v>
      </c>
      <c r="AL754" s="59" t="str">
        <f>VLOOKUP(G754,'MITRA (REFERENSI)'!$A:$Z,13,FALSE)</f>
        <v>#N/A</v>
      </c>
      <c r="AM754" s="59" t="str">
        <f>VLOOKUP(G754,'MITRA (REFERENSI)'!$A:$Z,14,FALSE)</f>
        <v>#N/A</v>
      </c>
    </row>
    <row r="755" ht="15.75" customHeight="1">
      <c r="A755" s="53" t="s">
        <v>5817</v>
      </c>
      <c r="B755" s="78"/>
      <c r="C755" s="79"/>
      <c r="D755" s="82"/>
      <c r="E755" s="82"/>
      <c r="F755" s="56" t="str">
        <f t="shared" si="2"/>
        <v>PETUGAS.0754/SPK/SE/PML/3172/2026</v>
      </c>
      <c r="G755" s="80"/>
      <c r="H755" s="56" t="str">
        <f>VLOOKUP(G755,'MITRA (REFERENSI)'!$A:$Z,16,FALSE)</f>
        <v>#N/A</v>
      </c>
      <c r="I755" s="56" t="str">
        <f>VLOOKUP(G755,'MITRA (REFERENSI)'!$A:$Z,25,FALSE)</f>
        <v>#N/A</v>
      </c>
      <c r="J755" s="55" t="str">
        <f>VLOOKUP(G755,'MITRA (REFERENSI)'!$A:$Z,26,FALSE)</f>
        <v>#N/A</v>
      </c>
      <c r="K755" s="55" t="str">
        <f>VLOOKUP(G755,'MITRA (REFERENSI)'!$A:$Z,15,FALSE)</f>
        <v>#N/A</v>
      </c>
      <c r="L755" s="55" t="str">
        <f>VLOOKUP(G755,'MITRA (REFERENSI)'!$A:$Z,15,FALSE)</f>
        <v>#N/A</v>
      </c>
      <c r="M755" s="55" t="str">
        <f>IF(B755=1,'KELAS (REFERENSI)'!M755,IF(B755=2,'KELAS (REFERENSI)'!M770,IF(B755=3,'KELAS (REFERENSI)'!M785,IF(B755=4,'KELAS (REFERENSI)'!M800,""))))</f>
        <v/>
      </c>
      <c r="N755" s="55" t="str">
        <f>IF(B755=1,'KELAS (REFERENSI)'!N755,IF(B755=2,'KELAS (REFERENSI)'!N770,IF(B755=3,'KELAS (REFERENSI)'!N785,IF(B755=4,'KELAS (REFERENSI)'!N800,""))))</f>
        <v/>
      </c>
      <c r="O755" s="55" t="str">
        <f>IF(B755=1,'KELAS (REFERENSI)'!O755,IF(B755=2,'KELAS (REFERENSI)'!O770,IF(B755=3,'KELAS (REFERENSI)'!O785,IF(B755=4,'KELAS (REFERENSI)'!O800,""))))</f>
        <v/>
      </c>
      <c r="P755" s="55" t="str">
        <f>IF(B755=1,'KELAS (REFERENSI)'!P755,IF(B755=2,'KELAS (REFERENSI)'!P770,IF(B755=3,'KELAS (REFERENSI)'!P785,IF(B755=4,'KELAS (REFERENSI)'!P800,""))))</f>
        <v/>
      </c>
      <c r="Q755" s="55" t="str">
        <f t="shared" si="4"/>
        <v>BPS Kota Jakarta Timur</v>
      </c>
      <c r="R755" s="55" t="str">
        <f t="shared" si="56"/>
        <v/>
      </c>
      <c r="S755" s="55" t="str">
        <f t="shared" ref="S755:T755" si="763">S754</f>
        <v>15 Juni sampai dengan 31 Agustus 2026</v>
      </c>
      <c r="T755" s="55" t="str">
        <f t="shared" si="763"/>
        <v>31 Agustus 2026</v>
      </c>
      <c r="U755" s="59" t="str">
        <f>VLOOKUP(G755,'MITRA (REFERENSI)'!$A:$Z,17,FALSE)</f>
        <v>#N/A</v>
      </c>
      <c r="V755" s="59" t="str">
        <f>VLOOKUP(G755,'MITRA (REFERENSI)'!$A:$Z,11,FALSE)</f>
        <v>#N/A</v>
      </c>
      <c r="W755" s="81"/>
      <c r="X755" s="63"/>
      <c r="Y755" s="63"/>
      <c r="Z755" s="62"/>
      <c r="AA755" s="63"/>
      <c r="AB755" s="62"/>
      <c r="AC755" s="62"/>
      <c r="AD755" s="62"/>
      <c r="AE755" s="62"/>
      <c r="AF755" s="62"/>
      <c r="AG755" s="72"/>
      <c r="AH755" s="72"/>
      <c r="AI755" s="72"/>
      <c r="AJ755" s="72"/>
      <c r="AK755" s="59" t="str">
        <f>VLOOKUP(G755,'MITRA (REFERENSI)'!$A:$Z,5,FALSE)</f>
        <v>#N/A</v>
      </c>
      <c r="AL755" s="59" t="str">
        <f>VLOOKUP(G755,'MITRA (REFERENSI)'!$A:$Z,13,FALSE)</f>
        <v>#N/A</v>
      </c>
      <c r="AM755" s="59" t="str">
        <f>VLOOKUP(G755,'MITRA (REFERENSI)'!$A:$Z,14,FALSE)</f>
        <v>#N/A</v>
      </c>
    </row>
    <row r="756" ht="15.75" customHeight="1">
      <c r="A756" s="53" t="s">
        <v>5818</v>
      </c>
      <c r="B756" s="78"/>
      <c r="C756" s="79"/>
      <c r="D756" s="82"/>
      <c r="E756" s="82"/>
      <c r="F756" s="56" t="str">
        <f t="shared" si="2"/>
        <v>PETUGAS.0755/SPK/SE/PML/3172/2026</v>
      </c>
      <c r="G756" s="80"/>
      <c r="H756" s="56" t="str">
        <f>VLOOKUP(G756,'MITRA (REFERENSI)'!$A:$Z,16,FALSE)</f>
        <v>#N/A</v>
      </c>
      <c r="I756" s="56" t="str">
        <f>VLOOKUP(G756,'MITRA (REFERENSI)'!$A:$Z,25,FALSE)</f>
        <v>#N/A</v>
      </c>
      <c r="J756" s="55" t="str">
        <f>VLOOKUP(G756,'MITRA (REFERENSI)'!$A:$Z,26,FALSE)</f>
        <v>#N/A</v>
      </c>
      <c r="K756" s="55" t="str">
        <f>VLOOKUP(G756,'MITRA (REFERENSI)'!$A:$Z,15,FALSE)</f>
        <v>#N/A</v>
      </c>
      <c r="L756" s="55" t="str">
        <f>VLOOKUP(G756,'MITRA (REFERENSI)'!$A:$Z,15,FALSE)</f>
        <v>#N/A</v>
      </c>
      <c r="M756" s="55" t="str">
        <f>IF(B756=1,'KELAS (REFERENSI)'!M756,IF(B756=2,'KELAS (REFERENSI)'!M771,IF(B756=3,'KELAS (REFERENSI)'!M786,IF(B756=4,'KELAS (REFERENSI)'!M801,""))))</f>
        <v/>
      </c>
      <c r="N756" s="55" t="str">
        <f>IF(B756=1,'KELAS (REFERENSI)'!N756,IF(B756=2,'KELAS (REFERENSI)'!N771,IF(B756=3,'KELAS (REFERENSI)'!N786,IF(B756=4,'KELAS (REFERENSI)'!N801,""))))</f>
        <v/>
      </c>
      <c r="O756" s="55" t="str">
        <f>IF(B756=1,'KELAS (REFERENSI)'!O756,IF(B756=2,'KELAS (REFERENSI)'!O771,IF(B756=3,'KELAS (REFERENSI)'!O786,IF(B756=4,'KELAS (REFERENSI)'!O801,""))))</f>
        <v/>
      </c>
      <c r="P756" s="55" t="str">
        <f>IF(B756=1,'KELAS (REFERENSI)'!P756,IF(B756=2,'KELAS (REFERENSI)'!P771,IF(B756=3,'KELAS (REFERENSI)'!P786,IF(B756=4,'KELAS (REFERENSI)'!P801,""))))</f>
        <v/>
      </c>
      <c r="Q756" s="55" t="str">
        <f t="shared" si="4"/>
        <v>BPS Kota Jakarta Timur</v>
      </c>
      <c r="R756" s="55" t="str">
        <f t="shared" si="56"/>
        <v/>
      </c>
      <c r="S756" s="55" t="str">
        <f t="shared" ref="S756:T756" si="764">S755</f>
        <v>15 Juni sampai dengan 31 Agustus 2026</v>
      </c>
      <c r="T756" s="55" t="str">
        <f t="shared" si="764"/>
        <v>31 Agustus 2026</v>
      </c>
      <c r="U756" s="59" t="str">
        <f>VLOOKUP(G756,'MITRA (REFERENSI)'!$A:$Z,17,FALSE)</f>
        <v>#N/A</v>
      </c>
      <c r="V756" s="59" t="str">
        <f>VLOOKUP(G756,'MITRA (REFERENSI)'!$A:$Z,11,FALSE)</f>
        <v>#N/A</v>
      </c>
      <c r="W756" s="81"/>
      <c r="X756" s="63"/>
      <c r="Y756" s="63"/>
      <c r="Z756" s="62"/>
      <c r="AA756" s="63"/>
      <c r="AB756" s="62"/>
      <c r="AC756" s="62"/>
      <c r="AD756" s="62"/>
      <c r="AE756" s="62"/>
      <c r="AF756" s="62"/>
      <c r="AG756" s="72"/>
      <c r="AH756" s="72"/>
      <c r="AI756" s="72"/>
      <c r="AJ756" s="72"/>
      <c r="AK756" s="59" t="str">
        <f>VLOOKUP(G756,'MITRA (REFERENSI)'!$A:$Z,5,FALSE)</f>
        <v>#N/A</v>
      </c>
      <c r="AL756" s="59" t="str">
        <f>VLOOKUP(G756,'MITRA (REFERENSI)'!$A:$Z,13,FALSE)</f>
        <v>#N/A</v>
      </c>
      <c r="AM756" s="59" t="str">
        <f>VLOOKUP(G756,'MITRA (REFERENSI)'!$A:$Z,14,FALSE)</f>
        <v>#N/A</v>
      </c>
    </row>
    <row r="757" ht="15.75" customHeight="1">
      <c r="A757" s="53" t="s">
        <v>5819</v>
      </c>
      <c r="B757" s="78"/>
      <c r="C757" s="79"/>
      <c r="D757" s="82"/>
      <c r="E757" s="82"/>
      <c r="F757" s="56" t="str">
        <f t="shared" si="2"/>
        <v>PETUGAS.0756/SPK/SE/PML/3172/2026</v>
      </c>
      <c r="G757" s="80"/>
      <c r="H757" s="56" t="str">
        <f>VLOOKUP(G757,'MITRA (REFERENSI)'!$A:$Z,16,FALSE)</f>
        <v>#N/A</v>
      </c>
      <c r="I757" s="56" t="str">
        <f>VLOOKUP(G757,'MITRA (REFERENSI)'!$A:$Z,25,FALSE)</f>
        <v>#N/A</v>
      </c>
      <c r="J757" s="55" t="str">
        <f>VLOOKUP(G757,'MITRA (REFERENSI)'!$A:$Z,26,FALSE)</f>
        <v>#N/A</v>
      </c>
      <c r="K757" s="55" t="str">
        <f>VLOOKUP(G757,'MITRA (REFERENSI)'!$A:$Z,15,FALSE)</f>
        <v>#N/A</v>
      </c>
      <c r="L757" s="55" t="str">
        <f>VLOOKUP(G757,'MITRA (REFERENSI)'!$A:$Z,15,FALSE)</f>
        <v>#N/A</v>
      </c>
      <c r="M757" s="55" t="str">
        <f>IF(B757=1,'KELAS (REFERENSI)'!M757,IF(B757=2,'KELAS (REFERENSI)'!M772,IF(B757=3,'KELAS (REFERENSI)'!M787,IF(B757=4,'KELAS (REFERENSI)'!M802,""))))</f>
        <v/>
      </c>
      <c r="N757" s="55" t="str">
        <f>IF(B757=1,'KELAS (REFERENSI)'!N757,IF(B757=2,'KELAS (REFERENSI)'!N772,IF(B757=3,'KELAS (REFERENSI)'!N787,IF(B757=4,'KELAS (REFERENSI)'!N802,""))))</f>
        <v/>
      </c>
      <c r="O757" s="55" t="str">
        <f>IF(B757=1,'KELAS (REFERENSI)'!O757,IF(B757=2,'KELAS (REFERENSI)'!O772,IF(B757=3,'KELAS (REFERENSI)'!O787,IF(B757=4,'KELAS (REFERENSI)'!O802,""))))</f>
        <v/>
      </c>
      <c r="P757" s="55" t="str">
        <f>IF(B757=1,'KELAS (REFERENSI)'!P757,IF(B757=2,'KELAS (REFERENSI)'!P772,IF(B757=3,'KELAS (REFERENSI)'!P787,IF(B757=4,'KELAS (REFERENSI)'!P802,""))))</f>
        <v/>
      </c>
      <c r="Q757" s="55" t="str">
        <f t="shared" si="4"/>
        <v>BPS Kota Jakarta Timur</v>
      </c>
      <c r="R757" s="55" t="str">
        <f t="shared" si="56"/>
        <v/>
      </c>
      <c r="S757" s="55" t="str">
        <f t="shared" ref="S757:T757" si="765">S756</f>
        <v>15 Juni sampai dengan 31 Agustus 2026</v>
      </c>
      <c r="T757" s="55" t="str">
        <f t="shared" si="765"/>
        <v>31 Agustus 2026</v>
      </c>
      <c r="U757" s="59" t="str">
        <f>VLOOKUP(G757,'MITRA (REFERENSI)'!$A:$Z,17,FALSE)</f>
        <v>#N/A</v>
      </c>
      <c r="V757" s="59" t="str">
        <f>VLOOKUP(G757,'MITRA (REFERENSI)'!$A:$Z,11,FALSE)</f>
        <v>#N/A</v>
      </c>
      <c r="W757" s="81"/>
      <c r="X757" s="63"/>
      <c r="Y757" s="63"/>
      <c r="Z757" s="62"/>
      <c r="AA757" s="63"/>
      <c r="AB757" s="62"/>
      <c r="AC757" s="62"/>
      <c r="AD757" s="62"/>
      <c r="AE757" s="62"/>
      <c r="AF757" s="62"/>
      <c r="AG757" s="72"/>
      <c r="AH757" s="72"/>
      <c r="AI757" s="72"/>
      <c r="AJ757" s="72"/>
      <c r="AK757" s="59" t="str">
        <f>VLOOKUP(G757,'MITRA (REFERENSI)'!$A:$Z,5,FALSE)</f>
        <v>#N/A</v>
      </c>
      <c r="AL757" s="59" t="str">
        <f>VLOOKUP(G757,'MITRA (REFERENSI)'!$A:$Z,13,FALSE)</f>
        <v>#N/A</v>
      </c>
      <c r="AM757" s="59" t="str">
        <f>VLOOKUP(G757,'MITRA (REFERENSI)'!$A:$Z,14,FALSE)</f>
        <v>#N/A</v>
      </c>
    </row>
    <row r="758" ht="15.75" customHeight="1">
      <c r="A758" s="53" t="s">
        <v>5820</v>
      </c>
      <c r="B758" s="78"/>
      <c r="C758" s="79"/>
      <c r="D758" s="82"/>
      <c r="E758" s="82"/>
      <c r="F758" s="56" t="str">
        <f t="shared" si="2"/>
        <v>PETUGAS.0757/SPK/SE/PML/3172/2026</v>
      </c>
      <c r="G758" s="80"/>
      <c r="H758" s="56" t="str">
        <f>VLOOKUP(G758,'MITRA (REFERENSI)'!$A:$Z,16,FALSE)</f>
        <v>#N/A</v>
      </c>
      <c r="I758" s="56" t="str">
        <f>VLOOKUP(G758,'MITRA (REFERENSI)'!$A:$Z,25,FALSE)</f>
        <v>#N/A</v>
      </c>
      <c r="J758" s="55" t="str">
        <f>VLOOKUP(G758,'MITRA (REFERENSI)'!$A:$Z,26,FALSE)</f>
        <v>#N/A</v>
      </c>
      <c r="K758" s="55" t="str">
        <f>VLOOKUP(G758,'MITRA (REFERENSI)'!$A:$Z,15,FALSE)</f>
        <v>#N/A</v>
      </c>
      <c r="L758" s="55" t="str">
        <f>VLOOKUP(G758,'MITRA (REFERENSI)'!$A:$Z,15,FALSE)</f>
        <v>#N/A</v>
      </c>
      <c r="M758" s="55" t="str">
        <f>IF(B758=1,'KELAS (REFERENSI)'!M758,IF(B758=2,'KELAS (REFERENSI)'!M773,IF(B758=3,'KELAS (REFERENSI)'!M788,IF(B758=4,'KELAS (REFERENSI)'!M803,""))))</f>
        <v/>
      </c>
      <c r="N758" s="55" t="str">
        <f>IF(B758=1,'KELAS (REFERENSI)'!N758,IF(B758=2,'KELAS (REFERENSI)'!N773,IF(B758=3,'KELAS (REFERENSI)'!N788,IF(B758=4,'KELAS (REFERENSI)'!N803,""))))</f>
        <v/>
      </c>
      <c r="O758" s="55" t="str">
        <f>IF(B758=1,'KELAS (REFERENSI)'!O758,IF(B758=2,'KELAS (REFERENSI)'!O773,IF(B758=3,'KELAS (REFERENSI)'!O788,IF(B758=4,'KELAS (REFERENSI)'!O803,""))))</f>
        <v/>
      </c>
      <c r="P758" s="55" t="str">
        <f>IF(B758=1,'KELAS (REFERENSI)'!P758,IF(B758=2,'KELAS (REFERENSI)'!P773,IF(B758=3,'KELAS (REFERENSI)'!P788,IF(B758=4,'KELAS (REFERENSI)'!P803,""))))</f>
        <v/>
      </c>
      <c r="Q758" s="55" t="str">
        <f t="shared" si="4"/>
        <v>BPS Kota Jakarta Timur</v>
      </c>
      <c r="R758" s="55" t="str">
        <f t="shared" si="56"/>
        <v/>
      </c>
      <c r="S758" s="55" t="str">
        <f t="shared" ref="S758:T758" si="766">S757</f>
        <v>15 Juni sampai dengan 31 Agustus 2026</v>
      </c>
      <c r="T758" s="55" t="str">
        <f t="shared" si="766"/>
        <v>31 Agustus 2026</v>
      </c>
      <c r="U758" s="59" t="str">
        <f>VLOOKUP(G758,'MITRA (REFERENSI)'!$A:$Z,17,FALSE)</f>
        <v>#N/A</v>
      </c>
      <c r="V758" s="59" t="str">
        <f>VLOOKUP(G758,'MITRA (REFERENSI)'!$A:$Z,11,FALSE)</f>
        <v>#N/A</v>
      </c>
      <c r="W758" s="81"/>
      <c r="X758" s="63"/>
      <c r="Y758" s="63"/>
      <c r="Z758" s="62"/>
      <c r="AA758" s="63"/>
      <c r="AB758" s="62"/>
      <c r="AC758" s="62"/>
      <c r="AD758" s="62"/>
      <c r="AE758" s="62"/>
      <c r="AF758" s="62"/>
      <c r="AG758" s="72"/>
      <c r="AH758" s="72"/>
      <c r="AI758" s="72"/>
      <c r="AJ758" s="72"/>
      <c r="AK758" s="59" t="str">
        <f>VLOOKUP(G758,'MITRA (REFERENSI)'!$A:$Z,5,FALSE)</f>
        <v>#N/A</v>
      </c>
      <c r="AL758" s="59" t="str">
        <f>VLOOKUP(G758,'MITRA (REFERENSI)'!$A:$Z,13,FALSE)</f>
        <v>#N/A</v>
      </c>
      <c r="AM758" s="59" t="str">
        <f>VLOOKUP(G758,'MITRA (REFERENSI)'!$A:$Z,14,FALSE)</f>
        <v>#N/A</v>
      </c>
    </row>
    <row r="759" ht="15.75" customHeight="1">
      <c r="A759" s="53" t="s">
        <v>5821</v>
      </c>
      <c r="B759" s="78"/>
      <c r="C759" s="79"/>
      <c r="D759" s="82"/>
      <c r="E759" s="82"/>
      <c r="F759" s="56" t="str">
        <f t="shared" si="2"/>
        <v>PETUGAS.0758/SPK/SE/PML/3172/2026</v>
      </c>
      <c r="G759" s="80"/>
      <c r="H759" s="56" t="str">
        <f>VLOOKUP(G759,'MITRA (REFERENSI)'!$A:$Z,16,FALSE)</f>
        <v>#N/A</v>
      </c>
      <c r="I759" s="56" t="str">
        <f>VLOOKUP(G759,'MITRA (REFERENSI)'!$A:$Z,25,FALSE)</f>
        <v>#N/A</v>
      </c>
      <c r="J759" s="55" t="str">
        <f>VLOOKUP(G759,'MITRA (REFERENSI)'!$A:$Z,26,FALSE)</f>
        <v>#N/A</v>
      </c>
      <c r="K759" s="55" t="str">
        <f>VLOOKUP(G759,'MITRA (REFERENSI)'!$A:$Z,15,FALSE)</f>
        <v>#N/A</v>
      </c>
      <c r="L759" s="55" t="str">
        <f>VLOOKUP(G759,'MITRA (REFERENSI)'!$A:$Z,15,FALSE)</f>
        <v>#N/A</v>
      </c>
      <c r="M759" s="55" t="str">
        <f>IF(B759=1,'KELAS (REFERENSI)'!M759,IF(B759=2,'KELAS (REFERENSI)'!M774,IF(B759=3,'KELAS (REFERENSI)'!M789,IF(B759=4,'KELAS (REFERENSI)'!M804,""))))</f>
        <v/>
      </c>
      <c r="N759" s="55" t="str">
        <f>IF(B759=1,'KELAS (REFERENSI)'!N759,IF(B759=2,'KELAS (REFERENSI)'!N774,IF(B759=3,'KELAS (REFERENSI)'!N789,IF(B759=4,'KELAS (REFERENSI)'!N804,""))))</f>
        <v/>
      </c>
      <c r="O759" s="55" t="str">
        <f>IF(B759=1,'KELAS (REFERENSI)'!O759,IF(B759=2,'KELAS (REFERENSI)'!O774,IF(B759=3,'KELAS (REFERENSI)'!O789,IF(B759=4,'KELAS (REFERENSI)'!O804,""))))</f>
        <v/>
      </c>
      <c r="P759" s="55" t="str">
        <f>IF(B759=1,'KELAS (REFERENSI)'!P759,IF(B759=2,'KELAS (REFERENSI)'!P774,IF(B759=3,'KELAS (REFERENSI)'!P789,IF(B759=4,'KELAS (REFERENSI)'!P804,""))))</f>
        <v/>
      </c>
      <c r="Q759" s="55" t="str">
        <f t="shared" si="4"/>
        <v>BPS Kota Jakarta Timur</v>
      </c>
      <c r="R759" s="55" t="str">
        <f t="shared" si="56"/>
        <v/>
      </c>
      <c r="S759" s="55" t="str">
        <f t="shared" ref="S759:T759" si="767">S758</f>
        <v>15 Juni sampai dengan 31 Agustus 2026</v>
      </c>
      <c r="T759" s="55" t="str">
        <f t="shared" si="767"/>
        <v>31 Agustus 2026</v>
      </c>
      <c r="U759" s="59" t="str">
        <f>VLOOKUP(G759,'MITRA (REFERENSI)'!$A:$Z,17,FALSE)</f>
        <v>#N/A</v>
      </c>
      <c r="V759" s="59" t="str">
        <f>VLOOKUP(G759,'MITRA (REFERENSI)'!$A:$Z,11,FALSE)</f>
        <v>#N/A</v>
      </c>
      <c r="W759" s="81"/>
      <c r="X759" s="63"/>
      <c r="Y759" s="63"/>
      <c r="Z759" s="62"/>
      <c r="AA759" s="63"/>
      <c r="AB759" s="62"/>
      <c r="AC759" s="62"/>
      <c r="AD759" s="62"/>
      <c r="AE759" s="62"/>
      <c r="AF759" s="62"/>
      <c r="AG759" s="72"/>
      <c r="AH759" s="72"/>
      <c r="AI759" s="72"/>
      <c r="AJ759" s="72"/>
      <c r="AK759" s="59" t="str">
        <f>VLOOKUP(G759,'MITRA (REFERENSI)'!$A:$Z,5,FALSE)</f>
        <v>#N/A</v>
      </c>
      <c r="AL759" s="59" t="str">
        <f>VLOOKUP(G759,'MITRA (REFERENSI)'!$A:$Z,13,FALSE)</f>
        <v>#N/A</v>
      </c>
      <c r="AM759" s="59" t="str">
        <f>VLOOKUP(G759,'MITRA (REFERENSI)'!$A:$Z,14,FALSE)</f>
        <v>#N/A</v>
      </c>
    </row>
    <row r="760" ht="15.75" customHeight="1">
      <c r="A760" s="53" t="s">
        <v>5822</v>
      </c>
      <c r="B760" s="78"/>
      <c r="C760" s="79"/>
      <c r="D760" s="82"/>
      <c r="E760" s="82"/>
      <c r="F760" s="56" t="str">
        <f t="shared" si="2"/>
        <v>PETUGAS.0759/SPK/SE/PML/3172/2026</v>
      </c>
      <c r="G760" s="80"/>
      <c r="H760" s="56" t="str">
        <f>VLOOKUP(G760,'MITRA (REFERENSI)'!$A:$Z,16,FALSE)</f>
        <v>#N/A</v>
      </c>
      <c r="I760" s="56" t="str">
        <f>VLOOKUP(G760,'MITRA (REFERENSI)'!$A:$Z,25,FALSE)</f>
        <v>#N/A</v>
      </c>
      <c r="J760" s="55" t="str">
        <f>VLOOKUP(G760,'MITRA (REFERENSI)'!$A:$Z,26,FALSE)</f>
        <v>#N/A</v>
      </c>
      <c r="K760" s="55" t="str">
        <f>VLOOKUP(G760,'MITRA (REFERENSI)'!$A:$Z,15,FALSE)</f>
        <v>#N/A</v>
      </c>
      <c r="L760" s="55" t="str">
        <f>VLOOKUP(G760,'MITRA (REFERENSI)'!$A:$Z,15,FALSE)</f>
        <v>#N/A</v>
      </c>
      <c r="M760" s="55" t="str">
        <f>IF(B760=1,'KELAS (REFERENSI)'!M760,IF(B760=2,'KELAS (REFERENSI)'!M775,IF(B760=3,'KELAS (REFERENSI)'!M790,IF(B760=4,'KELAS (REFERENSI)'!M805,""))))</f>
        <v/>
      </c>
      <c r="N760" s="55" t="str">
        <f>IF(B760=1,'KELAS (REFERENSI)'!N760,IF(B760=2,'KELAS (REFERENSI)'!N775,IF(B760=3,'KELAS (REFERENSI)'!N790,IF(B760=4,'KELAS (REFERENSI)'!N805,""))))</f>
        <v/>
      </c>
      <c r="O760" s="55" t="str">
        <f>IF(B760=1,'KELAS (REFERENSI)'!O760,IF(B760=2,'KELAS (REFERENSI)'!O775,IF(B760=3,'KELAS (REFERENSI)'!O790,IF(B760=4,'KELAS (REFERENSI)'!O805,""))))</f>
        <v/>
      </c>
      <c r="P760" s="55" t="str">
        <f>IF(B760=1,'KELAS (REFERENSI)'!P760,IF(B760=2,'KELAS (REFERENSI)'!P775,IF(B760=3,'KELAS (REFERENSI)'!P790,IF(B760=4,'KELAS (REFERENSI)'!P805,""))))</f>
        <v/>
      </c>
      <c r="Q760" s="55" t="str">
        <f t="shared" si="4"/>
        <v>BPS Kota Jakarta Timur</v>
      </c>
      <c r="R760" s="55" t="str">
        <f t="shared" si="56"/>
        <v/>
      </c>
      <c r="S760" s="55" t="str">
        <f t="shared" ref="S760:T760" si="768">S759</f>
        <v>15 Juni sampai dengan 31 Agustus 2026</v>
      </c>
      <c r="T760" s="55" t="str">
        <f t="shared" si="768"/>
        <v>31 Agustus 2026</v>
      </c>
      <c r="U760" s="59" t="str">
        <f>VLOOKUP(G760,'MITRA (REFERENSI)'!$A:$Z,17,FALSE)</f>
        <v>#N/A</v>
      </c>
      <c r="V760" s="59" t="str">
        <f>VLOOKUP(G760,'MITRA (REFERENSI)'!$A:$Z,11,FALSE)</f>
        <v>#N/A</v>
      </c>
      <c r="W760" s="81"/>
      <c r="X760" s="63"/>
      <c r="Y760" s="63"/>
      <c r="Z760" s="62"/>
      <c r="AA760" s="63"/>
      <c r="AB760" s="62"/>
      <c r="AC760" s="62"/>
      <c r="AD760" s="62"/>
      <c r="AE760" s="62"/>
      <c r="AF760" s="62"/>
      <c r="AG760" s="72"/>
      <c r="AH760" s="72"/>
      <c r="AI760" s="72"/>
      <c r="AJ760" s="72"/>
      <c r="AK760" s="59" t="str">
        <f>VLOOKUP(G760,'MITRA (REFERENSI)'!$A:$Z,5,FALSE)</f>
        <v>#N/A</v>
      </c>
      <c r="AL760" s="59" t="str">
        <f>VLOOKUP(G760,'MITRA (REFERENSI)'!$A:$Z,13,FALSE)</f>
        <v>#N/A</v>
      </c>
      <c r="AM760" s="59" t="str">
        <f>VLOOKUP(G760,'MITRA (REFERENSI)'!$A:$Z,14,FALSE)</f>
        <v>#N/A</v>
      </c>
    </row>
    <row r="761" ht="15.75" customHeight="1">
      <c r="A761" s="53" t="s">
        <v>5823</v>
      </c>
      <c r="B761" s="78"/>
      <c r="C761" s="79"/>
      <c r="D761" s="82"/>
      <c r="E761" s="82"/>
      <c r="F761" s="56" t="str">
        <f t="shared" si="2"/>
        <v>PETUGAS.0760/SPK/SE/PML/3172/2026</v>
      </c>
      <c r="G761" s="80"/>
      <c r="H761" s="56" t="str">
        <f>VLOOKUP(G761,'MITRA (REFERENSI)'!$A:$Z,16,FALSE)</f>
        <v>#N/A</v>
      </c>
      <c r="I761" s="56" t="str">
        <f>VLOOKUP(G761,'MITRA (REFERENSI)'!$A:$Z,25,FALSE)</f>
        <v>#N/A</v>
      </c>
      <c r="J761" s="55" t="str">
        <f>VLOOKUP(G761,'MITRA (REFERENSI)'!$A:$Z,26,FALSE)</f>
        <v>#N/A</v>
      </c>
      <c r="K761" s="55" t="str">
        <f>VLOOKUP(G761,'MITRA (REFERENSI)'!$A:$Z,15,FALSE)</f>
        <v>#N/A</v>
      </c>
      <c r="L761" s="55" t="str">
        <f>VLOOKUP(G761,'MITRA (REFERENSI)'!$A:$Z,15,FALSE)</f>
        <v>#N/A</v>
      </c>
      <c r="M761" s="55" t="str">
        <f>IF(B761=1,'KELAS (REFERENSI)'!M761,IF(B761=2,'KELAS (REFERENSI)'!M776,IF(B761=3,'KELAS (REFERENSI)'!M791,IF(B761=4,'KELAS (REFERENSI)'!M806,""))))</f>
        <v/>
      </c>
      <c r="N761" s="55" t="str">
        <f>IF(B761=1,'KELAS (REFERENSI)'!N761,IF(B761=2,'KELAS (REFERENSI)'!N776,IF(B761=3,'KELAS (REFERENSI)'!N791,IF(B761=4,'KELAS (REFERENSI)'!N806,""))))</f>
        <v/>
      </c>
      <c r="O761" s="55" t="str">
        <f>IF(B761=1,'KELAS (REFERENSI)'!O761,IF(B761=2,'KELAS (REFERENSI)'!O776,IF(B761=3,'KELAS (REFERENSI)'!O791,IF(B761=4,'KELAS (REFERENSI)'!O806,""))))</f>
        <v/>
      </c>
      <c r="P761" s="55" t="str">
        <f>IF(B761=1,'KELAS (REFERENSI)'!P761,IF(B761=2,'KELAS (REFERENSI)'!P776,IF(B761=3,'KELAS (REFERENSI)'!P791,IF(B761=4,'KELAS (REFERENSI)'!P806,""))))</f>
        <v/>
      </c>
      <c r="Q761" s="55" t="str">
        <f t="shared" si="4"/>
        <v>BPS Kota Jakarta Timur</v>
      </c>
      <c r="R761" s="55" t="str">
        <f t="shared" si="56"/>
        <v/>
      </c>
      <c r="S761" s="55" t="str">
        <f t="shared" ref="S761:T761" si="769">S760</f>
        <v>15 Juni sampai dengan 31 Agustus 2026</v>
      </c>
      <c r="T761" s="55" t="str">
        <f t="shared" si="769"/>
        <v>31 Agustus 2026</v>
      </c>
      <c r="U761" s="59" t="str">
        <f>VLOOKUP(G761,'MITRA (REFERENSI)'!$A:$Z,17,FALSE)</f>
        <v>#N/A</v>
      </c>
      <c r="V761" s="59" t="str">
        <f>VLOOKUP(G761,'MITRA (REFERENSI)'!$A:$Z,11,FALSE)</f>
        <v>#N/A</v>
      </c>
      <c r="W761" s="81"/>
      <c r="X761" s="63"/>
      <c r="Y761" s="63"/>
      <c r="Z761" s="62"/>
      <c r="AA761" s="63"/>
      <c r="AB761" s="62"/>
      <c r="AC761" s="62"/>
      <c r="AD761" s="62"/>
      <c r="AE761" s="62"/>
      <c r="AF761" s="62"/>
      <c r="AG761" s="72"/>
      <c r="AH761" s="72"/>
      <c r="AI761" s="72"/>
      <c r="AJ761" s="72"/>
      <c r="AK761" s="59" t="str">
        <f>VLOOKUP(G761,'MITRA (REFERENSI)'!$A:$Z,5,FALSE)</f>
        <v>#N/A</v>
      </c>
      <c r="AL761" s="59" t="str">
        <f>VLOOKUP(G761,'MITRA (REFERENSI)'!$A:$Z,13,FALSE)</f>
        <v>#N/A</v>
      </c>
      <c r="AM761" s="59" t="str">
        <f>VLOOKUP(G761,'MITRA (REFERENSI)'!$A:$Z,14,FALSE)</f>
        <v>#N/A</v>
      </c>
    </row>
    <row r="762" ht="15.75" customHeight="1">
      <c r="A762" s="53" t="s">
        <v>5824</v>
      </c>
      <c r="B762" s="78"/>
      <c r="C762" s="79"/>
      <c r="D762" s="82"/>
      <c r="E762" s="82"/>
      <c r="F762" s="56" t="str">
        <f t="shared" si="2"/>
        <v>PETUGAS.0761/SPK/SE/PML/3172/2026</v>
      </c>
      <c r="G762" s="80"/>
      <c r="H762" s="56" t="str">
        <f>VLOOKUP(G762,'MITRA (REFERENSI)'!$A:$Z,16,FALSE)</f>
        <v>#N/A</v>
      </c>
      <c r="I762" s="56" t="str">
        <f>VLOOKUP(G762,'MITRA (REFERENSI)'!$A:$Z,25,FALSE)</f>
        <v>#N/A</v>
      </c>
      <c r="J762" s="55" t="str">
        <f>VLOOKUP(G762,'MITRA (REFERENSI)'!$A:$Z,26,FALSE)</f>
        <v>#N/A</v>
      </c>
      <c r="K762" s="55" t="str">
        <f>VLOOKUP(G762,'MITRA (REFERENSI)'!$A:$Z,15,FALSE)</f>
        <v>#N/A</v>
      </c>
      <c r="L762" s="55" t="str">
        <f>VLOOKUP(G762,'MITRA (REFERENSI)'!$A:$Z,15,FALSE)</f>
        <v>#N/A</v>
      </c>
      <c r="M762" s="55" t="str">
        <f>IF(B762=1,'KELAS (REFERENSI)'!M762,IF(B762=2,'KELAS (REFERENSI)'!M777,IF(B762=3,'KELAS (REFERENSI)'!M792,IF(B762=4,'KELAS (REFERENSI)'!M807,""))))</f>
        <v/>
      </c>
      <c r="N762" s="55" t="str">
        <f>IF(B762=1,'KELAS (REFERENSI)'!N762,IF(B762=2,'KELAS (REFERENSI)'!N777,IF(B762=3,'KELAS (REFERENSI)'!N792,IF(B762=4,'KELAS (REFERENSI)'!N807,""))))</f>
        <v/>
      </c>
      <c r="O762" s="55" t="str">
        <f>IF(B762=1,'KELAS (REFERENSI)'!O762,IF(B762=2,'KELAS (REFERENSI)'!O777,IF(B762=3,'KELAS (REFERENSI)'!O792,IF(B762=4,'KELAS (REFERENSI)'!O807,""))))</f>
        <v/>
      </c>
      <c r="P762" s="55" t="str">
        <f>IF(B762=1,'KELAS (REFERENSI)'!P762,IF(B762=2,'KELAS (REFERENSI)'!P777,IF(B762=3,'KELAS (REFERENSI)'!P792,IF(B762=4,'KELAS (REFERENSI)'!P807,""))))</f>
        <v/>
      </c>
      <c r="Q762" s="55" t="str">
        <f t="shared" si="4"/>
        <v>BPS Kota Jakarta Timur</v>
      </c>
      <c r="R762" s="55" t="str">
        <f t="shared" si="56"/>
        <v/>
      </c>
      <c r="S762" s="55" t="str">
        <f t="shared" ref="S762:T762" si="770">S761</f>
        <v>15 Juni sampai dengan 31 Agustus 2026</v>
      </c>
      <c r="T762" s="55" t="str">
        <f t="shared" si="770"/>
        <v>31 Agustus 2026</v>
      </c>
      <c r="U762" s="59" t="str">
        <f>VLOOKUP(G762,'MITRA (REFERENSI)'!$A:$Z,17,FALSE)</f>
        <v>#N/A</v>
      </c>
      <c r="V762" s="59" t="str">
        <f>VLOOKUP(G762,'MITRA (REFERENSI)'!$A:$Z,11,FALSE)</f>
        <v>#N/A</v>
      </c>
      <c r="W762" s="81"/>
      <c r="X762" s="63"/>
      <c r="Y762" s="63"/>
      <c r="Z762" s="62"/>
      <c r="AA762" s="63"/>
      <c r="AB762" s="62"/>
      <c r="AC762" s="62"/>
      <c r="AD762" s="62"/>
      <c r="AE762" s="62"/>
      <c r="AF762" s="62"/>
      <c r="AG762" s="72"/>
      <c r="AH762" s="72"/>
      <c r="AI762" s="72"/>
      <c r="AJ762" s="72"/>
      <c r="AK762" s="59" t="str">
        <f>VLOOKUP(G762,'MITRA (REFERENSI)'!$A:$Z,5,FALSE)</f>
        <v>#N/A</v>
      </c>
      <c r="AL762" s="59" t="str">
        <f>VLOOKUP(G762,'MITRA (REFERENSI)'!$A:$Z,13,FALSE)</f>
        <v>#N/A</v>
      </c>
      <c r="AM762" s="59" t="str">
        <f>VLOOKUP(G762,'MITRA (REFERENSI)'!$A:$Z,14,FALSE)</f>
        <v>#N/A</v>
      </c>
    </row>
    <row r="763" ht="15.75" customHeight="1">
      <c r="A763" s="53" t="s">
        <v>5825</v>
      </c>
      <c r="B763" s="78"/>
      <c r="C763" s="79"/>
      <c r="D763" s="82"/>
      <c r="E763" s="82"/>
      <c r="F763" s="56" t="str">
        <f t="shared" si="2"/>
        <v>PETUGAS.0762/SPK/SE/PML/3172/2026</v>
      </c>
      <c r="G763" s="80"/>
      <c r="H763" s="56" t="str">
        <f>VLOOKUP(G763,'MITRA (REFERENSI)'!$A:$Z,16,FALSE)</f>
        <v>#N/A</v>
      </c>
      <c r="I763" s="56" t="str">
        <f>VLOOKUP(G763,'MITRA (REFERENSI)'!$A:$Z,25,FALSE)</f>
        <v>#N/A</v>
      </c>
      <c r="J763" s="55" t="str">
        <f>VLOOKUP(G763,'MITRA (REFERENSI)'!$A:$Z,26,FALSE)</f>
        <v>#N/A</v>
      </c>
      <c r="K763" s="55" t="str">
        <f>VLOOKUP(G763,'MITRA (REFERENSI)'!$A:$Z,15,FALSE)</f>
        <v>#N/A</v>
      </c>
      <c r="L763" s="55" t="str">
        <f>VLOOKUP(G763,'MITRA (REFERENSI)'!$A:$Z,15,FALSE)</f>
        <v>#N/A</v>
      </c>
      <c r="M763" s="55" t="str">
        <f>IF(B763=1,'KELAS (REFERENSI)'!M763,IF(B763=2,'KELAS (REFERENSI)'!M778,IF(B763=3,'KELAS (REFERENSI)'!M793,IF(B763=4,'KELAS (REFERENSI)'!M808,""))))</f>
        <v/>
      </c>
      <c r="N763" s="55" t="str">
        <f>IF(B763=1,'KELAS (REFERENSI)'!N763,IF(B763=2,'KELAS (REFERENSI)'!N778,IF(B763=3,'KELAS (REFERENSI)'!N793,IF(B763=4,'KELAS (REFERENSI)'!N808,""))))</f>
        <v/>
      </c>
      <c r="O763" s="55" t="str">
        <f>IF(B763=1,'KELAS (REFERENSI)'!O763,IF(B763=2,'KELAS (REFERENSI)'!O778,IF(B763=3,'KELAS (REFERENSI)'!O793,IF(B763=4,'KELAS (REFERENSI)'!O808,""))))</f>
        <v/>
      </c>
      <c r="P763" s="55" t="str">
        <f>IF(B763=1,'KELAS (REFERENSI)'!P763,IF(B763=2,'KELAS (REFERENSI)'!P778,IF(B763=3,'KELAS (REFERENSI)'!P793,IF(B763=4,'KELAS (REFERENSI)'!P808,""))))</f>
        <v/>
      </c>
      <c r="Q763" s="55" t="str">
        <f t="shared" si="4"/>
        <v>BPS Kota Jakarta Timur</v>
      </c>
      <c r="R763" s="55" t="str">
        <f t="shared" si="56"/>
        <v/>
      </c>
      <c r="S763" s="55" t="str">
        <f t="shared" ref="S763:T763" si="771">S762</f>
        <v>15 Juni sampai dengan 31 Agustus 2026</v>
      </c>
      <c r="T763" s="55" t="str">
        <f t="shared" si="771"/>
        <v>31 Agustus 2026</v>
      </c>
      <c r="U763" s="59" t="str">
        <f>VLOOKUP(G763,'MITRA (REFERENSI)'!$A:$Z,17,FALSE)</f>
        <v>#N/A</v>
      </c>
      <c r="V763" s="59" t="str">
        <f>VLOOKUP(G763,'MITRA (REFERENSI)'!$A:$Z,11,FALSE)</f>
        <v>#N/A</v>
      </c>
      <c r="W763" s="81"/>
      <c r="X763" s="63"/>
      <c r="Y763" s="63"/>
      <c r="Z763" s="62"/>
      <c r="AA763" s="63"/>
      <c r="AB763" s="62"/>
      <c r="AC763" s="62"/>
      <c r="AD763" s="62"/>
      <c r="AE763" s="62"/>
      <c r="AF763" s="62"/>
      <c r="AG763" s="72"/>
      <c r="AH763" s="72"/>
      <c r="AI763" s="72"/>
      <c r="AJ763" s="72"/>
      <c r="AK763" s="59" t="str">
        <f>VLOOKUP(G763,'MITRA (REFERENSI)'!$A:$Z,5,FALSE)</f>
        <v>#N/A</v>
      </c>
      <c r="AL763" s="59" t="str">
        <f>VLOOKUP(G763,'MITRA (REFERENSI)'!$A:$Z,13,FALSE)</f>
        <v>#N/A</v>
      </c>
      <c r="AM763" s="59" t="str">
        <f>VLOOKUP(G763,'MITRA (REFERENSI)'!$A:$Z,14,FALSE)</f>
        <v>#N/A</v>
      </c>
    </row>
    <row r="764" ht="15.75" customHeight="1">
      <c r="A764" s="53" t="s">
        <v>5826</v>
      </c>
      <c r="B764" s="78"/>
      <c r="C764" s="79"/>
      <c r="D764" s="82"/>
      <c r="E764" s="82"/>
      <c r="F764" s="56" t="str">
        <f t="shared" si="2"/>
        <v>PETUGAS.0763/SPK/SE/PML/3172/2026</v>
      </c>
      <c r="G764" s="80"/>
      <c r="H764" s="56" t="str">
        <f>VLOOKUP(G764,'MITRA (REFERENSI)'!$A:$Z,16,FALSE)</f>
        <v>#N/A</v>
      </c>
      <c r="I764" s="56" t="str">
        <f>VLOOKUP(G764,'MITRA (REFERENSI)'!$A:$Z,25,FALSE)</f>
        <v>#N/A</v>
      </c>
      <c r="J764" s="55" t="str">
        <f>VLOOKUP(G764,'MITRA (REFERENSI)'!$A:$Z,26,FALSE)</f>
        <v>#N/A</v>
      </c>
      <c r="K764" s="55" t="str">
        <f>VLOOKUP(G764,'MITRA (REFERENSI)'!$A:$Z,15,FALSE)</f>
        <v>#N/A</v>
      </c>
      <c r="L764" s="55" t="str">
        <f>VLOOKUP(G764,'MITRA (REFERENSI)'!$A:$Z,15,FALSE)</f>
        <v>#N/A</v>
      </c>
      <c r="M764" s="55" t="str">
        <f>IF(B764=1,'KELAS (REFERENSI)'!M764,IF(B764=2,'KELAS (REFERENSI)'!M779,IF(B764=3,'KELAS (REFERENSI)'!M794,IF(B764=4,'KELAS (REFERENSI)'!M809,""))))</f>
        <v/>
      </c>
      <c r="N764" s="55" t="str">
        <f>IF(B764=1,'KELAS (REFERENSI)'!N764,IF(B764=2,'KELAS (REFERENSI)'!N779,IF(B764=3,'KELAS (REFERENSI)'!N794,IF(B764=4,'KELAS (REFERENSI)'!N809,""))))</f>
        <v/>
      </c>
      <c r="O764" s="55" t="str">
        <f>IF(B764=1,'KELAS (REFERENSI)'!O764,IF(B764=2,'KELAS (REFERENSI)'!O779,IF(B764=3,'KELAS (REFERENSI)'!O794,IF(B764=4,'KELAS (REFERENSI)'!O809,""))))</f>
        <v/>
      </c>
      <c r="P764" s="55" t="str">
        <f>IF(B764=1,'KELAS (REFERENSI)'!P764,IF(B764=2,'KELAS (REFERENSI)'!P779,IF(B764=3,'KELAS (REFERENSI)'!P794,IF(B764=4,'KELAS (REFERENSI)'!P809,""))))</f>
        <v/>
      </c>
      <c r="Q764" s="55" t="str">
        <f t="shared" si="4"/>
        <v>BPS Kota Jakarta Timur</v>
      </c>
      <c r="R764" s="55" t="str">
        <f t="shared" si="56"/>
        <v/>
      </c>
      <c r="S764" s="55" t="str">
        <f t="shared" ref="S764:T764" si="772">S763</f>
        <v>15 Juni sampai dengan 31 Agustus 2026</v>
      </c>
      <c r="T764" s="55" t="str">
        <f t="shared" si="772"/>
        <v>31 Agustus 2026</v>
      </c>
      <c r="U764" s="59" t="str">
        <f>VLOOKUP(G764,'MITRA (REFERENSI)'!$A:$Z,17,FALSE)</f>
        <v>#N/A</v>
      </c>
      <c r="V764" s="59" t="str">
        <f>VLOOKUP(G764,'MITRA (REFERENSI)'!$A:$Z,11,FALSE)</f>
        <v>#N/A</v>
      </c>
      <c r="W764" s="81"/>
      <c r="X764" s="63"/>
      <c r="Y764" s="63"/>
      <c r="Z764" s="62"/>
      <c r="AA764" s="63"/>
      <c r="AB764" s="62"/>
      <c r="AC764" s="62"/>
      <c r="AD764" s="62"/>
      <c r="AE764" s="62"/>
      <c r="AF764" s="62"/>
      <c r="AG764" s="72"/>
      <c r="AH764" s="72"/>
      <c r="AI764" s="72"/>
      <c r="AJ764" s="72"/>
      <c r="AK764" s="59" t="str">
        <f>VLOOKUP(G764,'MITRA (REFERENSI)'!$A:$Z,5,FALSE)</f>
        <v>#N/A</v>
      </c>
      <c r="AL764" s="59" t="str">
        <f>VLOOKUP(G764,'MITRA (REFERENSI)'!$A:$Z,13,FALSE)</f>
        <v>#N/A</v>
      </c>
      <c r="AM764" s="59" t="str">
        <f>VLOOKUP(G764,'MITRA (REFERENSI)'!$A:$Z,14,FALSE)</f>
        <v>#N/A</v>
      </c>
    </row>
    <row r="765" ht="15.75" customHeight="1">
      <c r="A765" s="53" t="s">
        <v>5827</v>
      </c>
      <c r="B765" s="78"/>
      <c r="C765" s="79"/>
      <c r="D765" s="82"/>
      <c r="E765" s="82"/>
      <c r="F765" s="56" t="str">
        <f t="shared" si="2"/>
        <v>PETUGAS.0764/SPK/SE/PML/3172/2026</v>
      </c>
      <c r="G765" s="80"/>
      <c r="H765" s="56" t="str">
        <f>VLOOKUP(G765,'MITRA (REFERENSI)'!$A:$Z,16,FALSE)</f>
        <v>#N/A</v>
      </c>
      <c r="I765" s="56" t="str">
        <f>VLOOKUP(G765,'MITRA (REFERENSI)'!$A:$Z,25,FALSE)</f>
        <v>#N/A</v>
      </c>
      <c r="J765" s="55" t="str">
        <f>VLOOKUP(G765,'MITRA (REFERENSI)'!$A:$Z,26,FALSE)</f>
        <v>#N/A</v>
      </c>
      <c r="K765" s="55" t="str">
        <f>VLOOKUP(G765,'MITRA (REFERENSI)'!$A:$Z,15,FALSE)</f>
        <v>#N/A</v>
      </c>
      <c r="L765" s="55" t="str">
        <f>VLOOKUP(G765,'MITRA (REFERENSI)'!$A:$Z,15,FALSE)</f>
        <v>#N/A</v>
      </c>
      <c r="M765" s="55" t="str">
        <f>IF(B765=1,'KELAS (REFERENSI)'!M765,IF(B765=2,'KELAS (REFERENSI)'!M780,IF(B765=3,'KELAS (REFERENSI)'!M795,IF(B765=4,'KELAS (REFERENSI)'!M810,""))))</f>
        <v/>
      </c>
      <c r="N765" s="55" t="str">
        <f>IF(B765=1,'KELAS (REFERENSI)'!N765,IF(B765=2,'KELAS (REFERENSI)'!N780,IF(B765=3,'KELAS (REFERENSI)'!N795,IF(B765=4,'KELAS (REFERENSI)'!N810,""))))</f>
        <v/>
      </c>
      <c r="O765" s="55" t="str">
        <f>IF(B765=1,'KELAS (REFERENSI)'!O765,IF(B765=2,'KELAS (REFERENSI)'!O780,IF(B765=3,'KELAS (REFERENSI)'!O795,IF(B765=4,'KELAS (REFERENSI)'!O810,""))))</f>
        <v/>
      </c>
      <c r="P765" s="55" t="str">
        <f>IF(B765=1,'KELAS (REFERENSI)'!P765,IF(B765=2,'KELAS (REFERENSI)'!P780,IF(B765=3,'KELAS (REFERENSI)'!P795,IF(B765=4,'KELAS (REFERENSI)'!P810,""))))</f>
        <v/>
      </c>
      <c r="Q765" s="55" t="str">
        <f t="shared" si="4"/>
        <v>BPS Kota Jakarta Timur</v>
      </c>
      <c r="R765" s="55" t="str">
        <f t="shared" si="56"/>
        <v/>
      </c>
      <c r="S765" s="55" t="str">
        <f t="shared" ref="S765:T765" si="773">S764</f>
        <v>15 Juni sampai dengan 31 Agustus 2026</v>
      </c>
      <c r="T765" s="55" t="str">
        <f t="shared" si="773"/>
        <v>31 Agustus 2026</v>
      </c>
      <c r="U765" s="59" t="str">
        <f>VLOOKUP(G765,'MITRA (REFERENSI)'!$A:$Z,17,FALSE)</f>
        <v>#N/A</v>
      </c>
      <c r="V765" s="59" t="str">
        <f>VLOOKUP(G765,'MITRA (REFERENSI)'!$A:$Z,11,FALSE)</f>
        <v>#N/A</v>
      </c>
      <c r="W765" s="81"/>
      <c r="X765" s="63"/>
      <c r="Y765" s="63"/>
      <c r="Z765" s="62"/>
      <c r="AA765" s="63"/>
      <c r="AB765" s="62"/>
      <c r="AC765" s="62"/>
      <c r="AD765" s="62"/>
      <c r="AE765" s="62"/>
      <c r="AF765" s="62"/>
      <c r="AG765" s="72"/>
      <c r="AH765" s="72"/>
      <c r="AI765" s="72"/>
      <c r="AJ765" s="72"/>
      <c r="AK765" s="59" t="str">
        <f>VLOOKUP(G765,'MITRA (REFERENSI)'!$A:$Z,5,FALSE)</f>
        <v>#N/A</v>
      </c>
      <c r="AL765" s="59" t="str">
        <f>VLOOKUP(G765,'MITRA (REFERENSI)'!$A:$Z,13,FALSE)</f>
        <v>#N/A</v>
      </c>
      <c r="AM765" s="59" t="str">
        <f>VLOOKUP(G765,'MITRA (REFERENSI)'!$A:$Z,14,FALSE)</f>
        <v>#N/A</v>
      </c>
    </row>
    <row r="766" ht="15.75" customHeight="1">
      <c r="A766" s="53" t="s">
        <v>5828</v>
      </c>
      <c r="B766" s="78"/>
      <c r="C766" s="79"/>
      <c r="D766" s="82"/>
      <c r="E766" s="82"/>
      <c r="F766" s="56" t="str">
        <f t="shared" si="2"/>
        <v>PETUGAS.0765/SPK/SE/PML/3172/2026</v>
      </c>
      <c r="G766" s="80"/>
      <c r="H766" s="56" t="str">
        <f>VLOOKUP(G766,'MITRA (REFERENSI)'!$A:$Z,16,FALSE)</f>
        <v>#N/A</v>
      </c>
      <c r="I766" s="56" t="str">
        <f>VLOOKUP(G766,'MITRA (REFERENSI)'!$A:$Z,25,FALSE)</f>
        <v>#N/A</v>
      </c>
      <c r="J766" s="55" t="str">
        <f>VLOOKUP(G766,'MITRA (REFERENSI)'!$A:$Z,26,FALSE)</f>
        <v>#N/A</v>
      </c>
      <c r="K766" s="55" t="str">
        <f>VLOOKUP(G766,'MITRA (REFERENSI)'!$A:$Z,15,FALSE)</f>
        <v>#N/A</v>
      </c>
      <c r="L766" s="55" t="str">
        <f>VLOOKUP(G766,'MITRA (REFERENSI)'!$A:$Z,15,FALSE)</f>
        <v>#N/A</v>
      </c>
      <c r="M766" s="55" t="str">
        <f>IF(B766=1,'KELAS (REFERENSI)'!M766,IF(B766=2,'KELAS (REFERENSI)'!M781,IF(B766=3,'KELAS (REFERENSI)'!M796,IF(B766=4,'KELAS (REFERENSI)'!M811,""))))</f>
        <v/>
      </c>
      <c r="N766" s="55" t="str">
        <f>IF(B766=1,'KELAS (REFERENSI)'!N766,IF(B766=2,'KELAS (REFERENSI)'!N781,IF(B766=3,'KELAS (REFERENSI)'!N796,IF(B766=4,'KELAS (REFERENSI)'!N811,""))))</f>
        <v/>
      </c>
      <c r="O766" s="55" t="str">
        <f>IF(B766=1,'KELAS (REFERENSI)'!O766,IF(B766=2,'KELAS (REFERENSI)'!O781,IF(B766=3,'KELAS (REFERENSI)'!O796,IF(B766=4,'KELAS (REFERENSI)'!O811,""))))</f>
        <v/>
      </c>
      <c r="P766" s="55" t="str">
        <f>IF(B766=1,'KELAS (REFERENSI)'!P766,IF(B766=2,'KELAS (REFERENSI)'!P781,IF(B766=3,'KELAS (REFERENSI)'!P796,IF(B766=4,'KELAS (REFERENSI)'!P811,""))))</f>
        <v/>
      </c>
      <c r="Q766" s="55" t="str">
        <f t="shared" si="4"/>
        <v>BPS Kota Jakarta Timur</v>
      </c>
      <c r="R766" s="55" t="str">
        <f t="shared" si="56"/>
        <v/>
      </c>
      <c r="S766" s="55" t="str">
        <f t="shared" ref="S766:T766" si="774">S765</f>
        <v>15 Juni sampai dengan 31 Agustus 2026</v>
      </c>
      <c r="T766" s="55" t="str">
        <f t="shared" si="774"/>
        <v>31 Agustus 2026</v>
      </c>
      <c r="U766" s="59" t="str">
        <f>VLOOKUP(G766,'MITRA (REFERENSI)'!$A:$Z,17,FALSE)</f>
        <v>#N/A</v>
      </c>
      <c r="V766" s="59" t="str">
        <f>VLOOKUP(G766,'MITRA (REFERENSI)'!$A:$Z,11,FALSE)</f>
        <v>#N/A</v>
      </c>
      <c r="W766" s="81"/>
      <c r="X766" s="63"/>
      <c r="Y766" s="63"/>
      <c r="Z766" s="62"/>
      <c r="AA766" s="63"/>
      <c r="AB766" s="62"/>
      <c r="AC766" s="62"/>
      <c r="AD766" s="62"/>
      <c r="AE766" s="62"/>
      <c r="AF766" s="62"/>
      <c r="AG766" s="72"/>
      <c r="AH766" s="72"/>
      <c r="AI766" s="72"/>
      <c r="AJ766" s="72"/>
      <c r="AK766" s="59" t="str">
        <f>VLOOKUP(G766,'MITRA (REFERENSI)'!$A:$Z,5,FALSE)</f>
        <v>#N/A</v>
      </c>
      <c r="AL766" s="59" t="str">
        <f>VLOOKUP(G766,'MITRA (REFERENSI)'!$A:$Z,13,FALSE)</f>
        <v>#N/A</v>
      </c>
      <c r="AM766" s="59" t="str">
        <f>VLOOKUP(G766,'MITRA (REFERENSI)'!$A:$Z,14,FALSE)</f>
        <v>#N/A</v>
      </c>
    </row>
    <row r="767" ht="15.75" customHeight="1">
      <c r="A767" s="53" t="s">
        <v>5829</v>
      </c>
      <c r="B767" s="78"/>
      <c r="C767" s="79"/>
      <c r="D767" s="82"/>
      <c r="E767" s="82"/>
      <c r="F767" s="56" t="str">
        <f t="shared" si="2"/>
        <v>PETUGAS.0766/SPK/SE/PML/3172/2026</v>
      </c>
      <c r="G767" s="80"/>
      <c r="H767" s="56" t="str">
        <f>VLOOKUP(G767,'MITRA (REFERENSI)'!$A:$Z,16,FALSE)</f>
        <v>#N/A</v>
      </c>
      <c r="I767" s="56" t="str">
        <f>VLOOKUP(G767,'MITRA (REFERENSI)'!$A:$Z,25,FALSE)</f>
        <v>#N/A</v>
      </c>
      <c r="J767" s="55" t="str">
        <f>VLOOKUP(G767,'MITRA (REFERENSI)'!$A:$Z,26,FALSE)</f>
        <v>#N/A</v>
      </c>
      <c r="K767" s="55" t="str">
        <f>VLOOKUP(G767,'MITRA (REFERENSI)'!$A:$Z,15,FALSE)</f>
        <v>#N/A</v>
      </c>
      <c r="L767" s="55" t="str">
        <f>VLOOKUP(G767,'MITRA (REFERENSI)'!$A:$Z,15,FALSE)</f>
        <v>#N/A</v>
      </c>
      <c r="M767" s="55" t="str">
        <f>IF(B767=1,'KELAS (REFERENSI)'!M767,IF(B767=2,'KELAS (REFERENSI)'!M782,IF(B767=3,'KELAS (REFERENSI)'!M797,IF(B767=4,'KELAS (REFERENSI)'!M812,""))))</f>
        <v/>
      </c>
      <c r="N767" s="55" t="str">
        <f>IF(B767=1,'KELAS (REFERENSI)'!N767,IF(B767=2,'KELAS (REFERENSI)'!N782,IF(B767=3,'KELAS (REFERENSI)'!N797,IF(B767=4,'KELAS (REFERENSI)'!N812,""))))</f>
        <v/>
      </c>
      <c r="O767" s="55" t="str">
        <f>IF(B767=1,'KELAS (REFERENSI)'!O767,IF(B767=2,'KELAS (REFERENSI)'!O782,IF(B767=3,'KELAS (REFERENSI)'!O797,IF(B767=4,'KELAS (REFERENSI)'!O812,""))))</f>
        <v/>
      </c>
      <c r="P767" s="55" t="str">
        <f>IF(B767=1,'KELAS (REFERENSI)'!P767,IF(B767=2,'KELAS (REFERENSI)'!P782,IF(B767=3,'KELAS (REFERENSI)'!P797,IF(B767=4,'KELAS (REFERENSI)'!P812,""))))</f>
        <v/>
      </c>
      <c r="Q767" s="55" t="str">
        <f t="shared" si="4"/>
        <v>BPS Kota Jakarta Timur</v>
      </c>
      <c r="R767" s="55" t="str">
        <f t="shared" si="56"/>
        <v/>
      </c>
      <c r="S767" s="55" t="str">
        <f t="shared" ref="S767:T767" si="775">S766</f>
        <v>15 Juni sampai dengan 31 Agustus 2026</v>
      </c>
      <c r="T767" s="55" t="str">
        <f t="shared" si="775"/>
        <v>31 Agustus 2026</v>
      </c>
      <c r="U767" s="59" t="str">
        <f>VLOOKUP(G767,'MITRA (REFERENSI)'!$A:$Z,17,FALSE)</f>
        <v>#N/A</v>
      </c>
      <c r="V767" s="59" t="str">
        <f>VLOOKUP(G767,'MITRA (REFERENSI)'!$A:$Z,11,FALSE)</f>
        <v>#N/A</v>
      </c>
      <c r="W767" s="81"/>
      <c r="X767" s="63"/>
      <c r="Y767" s="63"/>
      <c r="Z767" s="62"/>
      <c r="AA767" s="63"/>
      <c r="AB767" s="62"/>
      <c r="AC767" s="62"/>
      <c r="AD767" s="62"/>
      <c r="AE767" s="62"/>
      <c r="AF767" s="62"/>
      <c r="AG767" s="72"/>
      <c r="AH767" s="72"/>
      <c r="AI767" s="72"/>
      <c r="AJ767" s="72"/>
      <c r="AK767" s="59" t="str">
        <f>VLOOKUP(G767,'MITRA (REFERENSI)'!$A:$Z,5,FALSE)</f>
        <v>#N/A</v>
      </c>
      <c r="AL767" s="59" t="str">
        <f>VLOOKUP(G767,'MITRA (REFERENSI)'!$A:$Z,13,FALSE)</f>
        <v>#N/A</v>
      </c>
      <c r="AM767" s="59" t="str">
        <f>VLOOKUP(G767,'MITRA (REFERENSI)'!$A:$Z,14,FALSE)</f>
        <v>#N/A</v>
      </c>
    </row>
    <row r="768" ht="15.75" customHeight="1">
      <c r="A768" s="53" t="s">
        <v>5830</v>
      </c>
      <c r="B768" s="78"/>
      <c r="C768" s="79"/>
      <c r="D768" s="82"/>
      <c r="E768" s="82"/>
      <c r="F768" s="56" t="str">
        <f t="shared" si="2"/>
        <v>PETUGAS.0767/SPK/SE/PML/3172/2026</v>
      </c>
      <c r="G768" s="80"/>
      <c r="H768" s="56" t="str">
        <f>VLOOKUP(G768,'MITRA (REFERENSI)'!$A:$Z,16,FALSE)</f>
        <v>#N/A</v>
      </c>
      <c r="I768" s="56" t="str">
        <f>VLOOKUP(G768,'MITRA (REFERENSI)'!$A:$Z,25,FALSE)</f>
        <v>#N/A</v>
      </c>
      <c r="J768" s="55" t="str">
        <f>VLOOKUP(G768,'MITRA (REFERENSI)'!$A:$Z,26,FALSE)</f>
        <v>#N/A</v>
      </c>
      <c r="K768" s="55" t="str">
        <f>VLOOKUP(G768,'MITRA (REFERENSI)'!$A:$Z,15,FALSE)</f>
        <v>#N/A</v>
      </c>
      <c r="L768" s="55" t="str">
        <f>VLOOKUP(G768,'MITRA (REFERENSI)'!$A:$Z,15,FALSE)</f>
        <v>#N/A</v>
      </c>
      <c r="M768" s="55" t="str">
        <f>IF(B768=1,'KELAS (REFERENSI)'!M768,IF(B768=2,'KELAS (REFERENSI)'!M783,IF(B768=3,'KELAS (REFERENSI)'!M798,IF(B768=4,'KELAS (REFERENSI)'!M813,""))))</f>
        <v/>
      </c>
      <c r="N768" s="55" t="str">
        <f>IF(B768=1,'KELAS (REFERENSI)'!N768,IF(B768=2,'KELAS (REFERENSI)'!N783,IF(B768=3,'KELAS (REFERENSI)'!N798,IF(B768=4,'KELAS (REFERENSI)'!N813,""))))</f>
        <v/>
      </c>
      <c r="O768" s="55" t="str">
        <f>IF(B768=1,'KELAS (REFERENSI)'!O768,IF(B768=2,'KELAS (REFERENSI)'!O783,IF(B768=3,'KELAS (REFERENSI)'!O798,IF(B768=4,'KELAS (REFERENSI)'!O813,""))))</f>
        <v/>
      </c>
      <c r="P768" s="55" t="str">
        <f>IF(B768=1,'KELAS (REFERENSI)'!P768,IF(B768=2,'KELAS (REFERENSI)'!P783,IF(B768=3,'KELAS (REFERENSI)'!P798,IF(B768=4,'KELAS (REFERENSI)'!P813,""))))</f>
        <v/>
      </c>
      <c r="Q768" s="55" t="str">
        <f t="shared" si="4"/>
        <v>BPS Kota Jakarta Timur</v>
      </c>
      <c r="R768" s="55" t="str">
        <f t="shared" si="56"/>
        <v/>
      </c>
      <c r="S768" s="55" t="str">
        <f t="shared" ref="S768:T768" si="776">S767</f>
        <v>15 Juni sampai dengan 31 Agustus 2026</v>
      </c>
      <c r="T768" s="55" t="str">
        <f t="shared" si="776"/>
        <v>31 Agustus 2026</v>
      </c>
      <c r="U768" s="59" t="str">
        <f>VLOOKUP(G768,'MITRA (REFERENSI)'!$A:$Z,17,FALSE)</f>
        <v>#N/A</v>
      </c>
      <c r="V768" s="59" t="str">
        <f>VLOOKUP(G768,'MITRA (REFERENSI)'!$A:$Z,11,FALSE)</f>
        <v>#N/A</v>
      </c>
      <c r="W768" s="81"/>
      <c r="X768" s="63"/>
      <c r="Y768" s="63"/>
      <c r="Z768" s="62"/>
      <c r="AA768" s="63"/>
      <c r="AB768" s="62"/>
      <c r="AC768" s="62"/>
      <c r="AD768" s="62"/>
      <c r="AE768" s="62"/>
      <c r="AF768" s="62"/>
      <c r="AG768" s="72"/>
      <c r="AH768" s="72"/>
      <c r="AI768" s="72"/>
      <c r="AJ768" s="72"/>
      <c r="AK768" s="59" t="str">
        <f>VLOOKUP(G768,'MITRA (REFERENSI)'!$A:$Z,5,FALSE)</f>
        <v>#N/A</v>
      </c>
      <c r="AL768" s="59" t="str">
        <f>VLOOKUP(G768,'MITRA (REFERENSI)'!$A:$Z,13,FALSE)</f>
        <v>#N/A</v>
      </c>
      <c r="AM768" s="59" t="str">
        <f>VLOOKUP(G768,'MITRA (REFERENSI)'!$A:$Z,14,FALSE)</f>
        <v>#N/A</v>
      </c>
    </row>
    <row r="769" ht="15.75" customHeight="1">
      <c r="A769" s="53" t="s">
        <v>5831</v>
      </c>
      <c r="B769" s="78"/>
      <c r="C769" s="79"/>
      <c r="D769" s="82"/>
      <c r="E769" s="82"/>
      <c r="F769" s="56" t="str">
        <f t="shared" si="2"/>
        <v>PETUGAS.0768/SPK/SE/PML/3172/2026</v>
      </c>
      <c r="G769" s="80"/>
      <c r="H769" s="56" t="str">
        <f>VLOOKUP(G769,'MITRA (REFERENSI)'!$A:$Z,16,FALSE)</f>
        <v>#N/A</v>
      </c>
      <c r="I769" s="56" t="str">
        <f>VLOOKUP(G769,'MITRA (REFERENSI)'!$A:$Z,25,FALSE)</f>
        <v>#N/A</v>
      </c>
      <c r="J769" s="55" t="str">
        <f>VLOOKUP(G769,'MITRA (REFERENSI)'!$A:$Z,26,FALSE)</f>
        <v>#N/A</v>
      </c>
      <c r="K769" s="55" t="str">
        <f>VLOOKUP(G769,'MITRA (REFERENSI)'!$A:$Z,15,FALSE)</f>
        <v>#N/A</v>
      </c>
      <c r="L769" s="55" t="str">
        <f>VLOOKUP(G769,'MITRA (REFERENSI)'!$A:$Z,15,FALSE)</f>
        <v>#N/A</v>
      </c>
      <c r="M769" s="55" t="str">
        <f>IF(B769=1,'KELAS (REFERENSI)'!M769,IF(B769=2,'KELAS (REFERENSI)'!M784,IF(B769=3,'KELAS (REFERENSI)'!M799,IF(B769=4,'KELAS (REFERENSI)'!M814,""))))</f>
        <v/>
      </c>
      <c r="N769" s="55" t="str">
        <f>IF(B769=1,'KELAS (REFERENSI)'!N769,IF(B769=2,'KELAS (REFERENSI)'!N784,IF(B769=3,'KELAS (REFERENSI)'!N799,IF(B769=4,'KELAS (REFERENSI)'!N814,""))))</f>
        <v/>
      </c>
      <c r="O769" s="55" t="str">
        <f>IF(B769=1,'KELAS (REFERENSI)'!O769,IF(B769=2,'KELAS (REFERENSI)'!O784,IF(B769=3,'KELAS (REFERENSI)'!O799,IF(B769=4,'KELAS (REFERENSI)'!O814,""))))</f>
        <v/>
      </c>
      <c r="P769" s="55" t="str">
        <f>IF(B769=1,'KELAS (REFERENSI)'!P769,IF(B769=2,'KELAS (REFERENSI)'!P784,IF(B769=3,'KELAS (REFERENSI)'!P799,IF(B769=4,'KELAS (REFERENSI)'!P814,""))))</f>
        <v/>
      </c>
      <c r="Q769" s="55" t="str">
        <f t="shared" si="4"/>
        <v>BPS Kota Jakarta Timur</v>
      </c>
      <c r="R769" s="55" t="str">
        <f t="shared" si="56"/>
        <v/>
      </c>
      <c r="S769" s="55" t="str">
        <f t="shared" ref="S769:T769" si="777">S768</f>
        <v>15 Juni sampai dengan 31 Agustus 2026</v>
      </c>
      <c r="T769" s="55" t="str">
        <f t="shared" si="777"/>
        <v>31 Agustus 2026</v>
      </c>
      <c r="U769" s="59" t="str">
        <f>VLOOKUP(G769,'MITRA (REFERENSI)'!$A:$Z,17,FALSE)</f>
        <v>#N/A</v>
      </c>
      <c r="V769" s="59" t="str">
        <f>VLOOKUP(G769,'MITRA (REFERENSI)'!$A:$Z,11,FALSE)</f>
        <v>#N/A</v>
      </c>
      <c r="W769" s="81"/>
      <c r="X769" s="63"/>
      <c r="Y769" s="63"/>
      <c r="Z769" s="62"/>
      <c r="AA769" s="63"/>
      <c r="AB769" s="62"/>
      <c r="AC769" s="62"/>
      <c r="AD769" s="62"/>
      <c r="AE769" s="62"/>
      <c r="AF769" s="62"/>
      <c r="AG769" s="72"/>
      <c r="AH769" s="72"/>
      <c r="AI769" s="72"/>
      <c r="AJ769" s="72"/>
      <c r="AK769" s="59" t="str">
        <f>VLOOKUP(G769,'MITRA (REFERENSI)'!$A:$Z,5,FALSE)</f>
        <v>#N/A</v>
      </c>
      <c r="AL769" s="59" t="str">
        <f>VLOOKUP(G769,'MITRA (REFERENSI)'!$A:$Z,13,FALSE)</f>
        <v>#N/A</v>
      </c>
      <c r="AM769" s="59" t="str">
        <f>VLOOKUP(G769,'MITRA (REFERENSI)'!$A:$Z,14,FALSE)</f>
        <v>#N/A</v>
      </c>
    </row>
    <row r="770" ht="15.75" customHeight="1">
      <c r="A770" s="53" t="s">
        <v>5832</v>
      </c>
      <c r="B770" s="78"/>
      <c r="C770" s="79"/>
      <c r="D770" s="82"/>
      <c r="E770" s="82"/>
      <c r="F770" s="56" t="str">
        <f t="shared" si="2"/>
        <v>PETUGAS.0769/SPK/SE/PML/3172/2026</v>
      </c>
      <c r="G770" s="80"/>
      <c r="H770" s="56" t="str">
        <f>VLOOKUP(G770,'MITRA (REFERENSI)'!$A:$Z,16,FALSE)</f>
        <v>#N/A</v>
      </c>
      <c r="I770" s="56" t="str">
        <f>VLOOKUP(G770,'MITRA (REFERENSI)'!$A:$Z,25,FALSE)</f>
        <v>#N/A</v>
      </c>
      <c r="J770" s="55" t="str">
        <f>VLOOKUP(G770,'MITRA (REFERENSI)'!$A:$Z,26,FALSE)</f>
        <v>#N/A</v>
      </c>
      <c r="K770" s="55" t="str">
        <f>VLOOKUP(G770,'MITRA (REFERENSI)'!$A:$Z,15,FALSE)</f>
        <v>#N/A</v>
      </c>
      <c r="L770" s="55" t="str">
        <f>VLOOKUP(G770,'MITRA (REFERENSI)'!$A:$Z,15,FALSE)</f>
        <v>#N/A</v>
      </c>
      <c r="M770" s="55" t="str">
        <f>IF(B770=1,'KELAS (REFERENSI)'!M770,IF(B770=2,'KELAS (REFERENSI)'!M785,IF(B770=3,'KELAS (REFERENSI)'!M800,IF(B770=4,'KELAS (REFERENSI)'!M815,""))))</f>
        <v/>
      </c>
      <c r="N770" s="55" t="str">
        <f>IF(B770=1,'KELAS (REFERENSI)'!N770,IF(B770=2,'KELAS (REFERENSI)'!N785,IF(B770=3,'KELAS (REFERENSI)'!N800,IF(B770=4,'KELAS (REFERENSI)'!N815,""))))</f>
        <v/>
      </c>
      <c r="O770" s="55" t="str">
        <f>IF(B770=1,'KELAS (REFERENSI)'!O770,IF(B770=2,'KELAS (REFERENSI)'!O785,IF(B770=3,'KELAS (REFERENSI)'!O800,IF(B770=4,'KELAS (REFERENSI)'!O815,""))))</f>
        <v/>
      </c>
      <c r="P770" s="55" t="str">
        <f>IF(B770=1,'KELAS (REFERENSI)'!P770,IF(B770=2,'KELAS (REFERENSI)'!P785,IF(B770=3,'KELAS (REFERENSI)'!P800,IF(B770=4,'KELAS (REFERENSI)'!P815,""))))</f>
        <v/>
      </c>
      <c r="Q770" s="55" t="str">
        <f t="shared" si="4"/>
        <v>BPS Kota Jakarta Timur</v>
      </c>
      <c r="R770" s="55" t="str">
        <f t="shared" si="56"/>
        <v/>
      </c>
      <c r="S770" s="55" t="str">
        <f t="shared" ref="S770:T770" si="778">S769</f>
        <v>15 Juni sampai dengan 31 Agustus 2026</v>
      </c>
      <c r="T770" s="55" t="str">
        <f t="shared" si="778"/>
        <v>31 Agustus 2026</v>
      </c>
      <c r="U770" s="59" t="str">
        <f>VLOOKUP(G770,'MITRA (REFERENSI)'!$A:$Z,17,FALSE)</f>
        <v>#N/A</v>
      </c>
      <c r="V770" s="59" t="str">
        <f>VLOOKUP(G770,'MITRA (REFERENSI)'!$A:$Z,11,FALSE)</f>
        <v>#N/A</v>
      </c>
      <c r="W770" s="81"/>
      <c r="X770" s="63"/>
      <c r="Y770" s="63"/>
      <c r="Z770" s="62"/>
      <c r="AA770" s="63"/>
      <c r="AB770" s="62"/>
      <c r="AC770" s="62"/>
      <c r="AD770" s="62"/>
      <c r="AE770" s="62"/>
      <c r="AF770" s="62"/>
      <c r="AG770" s="72"/>
      <c r="AH770" s="72"/>
      <c r="AI770" s="72"/>
      <c r="AJ770" s="72"/>
      <c r="AK770" s="59" t="str">
        <f>VLOOKUP(G770,'MITRA (REFERENSI)'!$A:$Z,5,FALSE)</f>
        <v>#N/A</v>
      </c>
      <c r="AL770" s="59" t="str">
        <f>VLOOKUP(G770,'MITRA (REFERENSI)'!$A:$Z,13,FALSE)</f>
        <v>#N/A</v>
      </c>
      <c r="AM770" s="59" t="str">
        <f>VLOOKUP(G770,'MITRA (REFERENSI)'!$A:$Z,14,FALSE)</f>
        <v>#N/A</v>
      </c>
    </row>
    <row r="771" ht="15.75" customHeight="1">
      <c r="A771" s="53" t="s">
        <v>5833</v>
      </c>
      <c r="B771" s="78"/>
      <c r="C771" s="79"/>
      <c r="D771" s="82"/>
      <c r="E771" s="82"/>
      <c r="F771" s="56" t="str">
        <f t="shared" si="2"/>
        <v>PETUGAS.0770/SPK/SE/PML/3172/2026</v>
      </c>
      <c r="G771" s="80"/>
      <c r="H771" s="56" t="str">
        <f>VLOOKUP(G771,'MITRA (REFERENSI)'!$A:$Z,16,FALSE)</f>
        <v>#N/A</v>
      </c>
      <c r="I771" s="56" t="str">
        <f>VLOOKUP(G771,'MITRA (REFERENSI)'!$A:$Z,25,FALSE)</f>
        <v>#N/A</v>
      </c>
      <c r="J771" s="55" t="str">
        <f>VLOOKUP(G771,'MITRA (REFERENSI)'!$A:$Z,26,FALSE)</f>
        <v>#N/A</v>
      </c>
      <c r="K771" s="55" t="str">
        <f>VLOOKUP(G771,'MITRA (REFERENSI)'!$A:$Z,15,FALSE)</f>
        <v>#N/A</v>
      </c>
      <c r="L771" s="55" t="str">
        <f>VLOOKUP(G771,'MITRA (REFERENSI)'!$A:$Z,15,FALSE)</f>
        <v>#N/A</v>
      </c>
      <c r="M771" s="55" t="str">
        <f>IF(B771=1,'KELAS (REFERENSI)'!M771,IF(B771=2,'KELAS (REFERENSI)'!M786,IF(B771=3,'KELAS (REFERENSI)'!M801,IF(B771=4,'KELAS (REFERENSI)'!M816,""))))</f>
        <v/>
      </c>
      <c r="N771" s="55" t="str">
        <f>IF(B771=1,'KELAS (REFERENSI)'!N771,IF(B771=2,'KELAS (REFERENSI)'!N786,IF(B771=3,'KELAS (REFERENSI)'!N801,IF(B771=4,'KELAS (REFERENSI)'!N816,""))))</f>
        <v/>
      </c>
      <c r="O771" s="55" t="str">
        <f>IF(B771=1,'KELAS (REFERENSI)'!O771,IF(B771=2,'KELAS (REFERENSI)'!O786,IF(B771=3,'KELAS (REFERENSI)'!O801,IF(B771=4,'KELAS (REFERENSI)'!O816,""))))</f>
        <v/>
      </c>
      <c r="P771" s="55" t="str">
        <f>IF(B771=1,'KELAS (REFERENSI)'!P771,IF(B771=2,'KELAS (REFERENSI)'!P786,IF(B771=3,'KELAS (REFERENSI)'!P801,IF(B771=4,'KELAS (REFERENSI)'!P816,""))))</f>
        <v/>
      </c>
      <c r="Q771" s="55" t="str">
        <f t="shared" si="4"/>
        <v>BPS Kota Jakarta Timur</v>
      </c>
      <c r="R771" s="55" t="str">
        <f t="shared" si="56"/>
        <v/>
      </c>
      <c r="S771" s="55" t="str">
        <f t="shared" ref="S771:T771" si="779">S770</f>
        <v>15 Juni sampai dengan 31 Agustus 2026</v>
      </c>
      <c r="T771" s="55" t="str">
        <f t="shared" si="779"/>
        <v>31 Agustus 2026</v>
      </c>
      <c r="U771" s="59" t="str">
        <f>VLOOKUP(G771,'MITRA (REFERENSI)'!$A:$Z,17,FALSE)</f>
        <v>#N/A</v>
      </c>
      <c r="V771" s="59" t="str">
        <f>VLOOKUP(G771,'MITRA (REFERENSI)'!$A:$Z,11,FALSE)</f>
        <v>#N/A</v>
      </c>
      <c r="W771" s="81"/>
      <c r="X771" s="63"/>
      <c r="Y771" s="63"/>
      <c r="Z771" s="62"/>
      <c r="AA771" s="63"/>
      <c r="AB771" s="62"/>
      <c r="AC771" s="62"/>
      <c r="AD771" s="62"/>
      <c r="AE771" s="62"/>
      <c r="AF771" s="62"/>
      <c r="AG771" s="72"/>
      <c r="AH771" s="72"/>
      <c r="AI771" s="72"/>
      <c r="AJ771" s="72"/>
      <c r="AK771" s="59" t="str">
        <f>VLOOKUP(G771,'MITRA (REFERENSI)'!$A:$Z,5,FALSE)</f>
        <v>#N/A</v>
      </c>
      <c r="AL771" s="59" t="str">
        <f>VLOOKUP(G771,'MITRA (REFERENSI)'!$A:$Z,13,FALSE)</f>
        <v>#N/A</v>
      </c>
      <c r="AM771" s="59" t="str">
        <f>VLOOKUP(G771,'MITRA (REFERENSI)'!$A:$Z,14,FALSE)</f>
        <v>#N/A</v>
      </c>
    </row>
    <row r="772" ht="15.75" customHeight="1">
      <c r="A772" s="53" t="s">
        <v>5834</v>
      </c>
      <c r="B772" s="78"/>
      <c r="C772" s="79"/>
      <c r="D772" s="82"/>
      <c r="E772" s="82"/>
      <c r="F772" s="56" t="str">
        <f t="shared" si="2"/>
        <v>PETUGAS.0771/SPK/SE/PML/3172/2026</v>
      </c>
      <c r="G772" s="80"/>
      <c r="H772" s="56" t="str">
        <f>VLOOKUP(G772,'MITRA (REFERENSI)'!$A:$Z,16,FALSE)</f>
        <v>#N/A</v>
      </c>
      <c r="I772" s="56" t="str">
        <f>VLOOKUP(G772,'MITRA (REFERENSI)'!$A:$Z,25,FALSE)</f>
        <v>#N/A</v>
      </c>
      <c r="J772" s="55" t="str">
        <f>VLOOKUP(G772,'MITRA (REFERENSI)'!$A:$Z,26,FALSE)</f>
        <v>#N/A</v>
      </c>
      <c r="K772" s="55" t="str">
        <f>VLOOKUP(G772,'MITRA (REFERENSI)'!$A:$Z,15,FALSE)</f>
        <v>#N/A</v>
      </c>
      <c r="L772" s="55" t="str">
        <f>VLOOKUP(G772,'MITRA (REFERENSI)'!$A:$Z,15,FALSE)</f>
        <v>#N/A</v>
      </c>
      <c r="M772" s="55" t="str">
        <f>IF(B772=1,'KELAS (REFERENSI)'!M772,IF(B772=2,'KELAS (REFERENSI)'!M787,IF(B772=3,'KELAS (REFERENSI)'!M802,IF(B772=4,'KELAS (REFERENSI)'!M817,""))))</f>
        <v/>
      </c>
      <c r="N772" s="55" t="str">
        <f>IF(B772=1,'KELAS (REFERENSI)'!N772,IF(B772=2,'KELAS (REFERENSI)'!N787,IF(B772=3,'KELAS (REFERENSI)'!N802,IF(B772=4,'KELAS (REFERENSI)'!N817,""))))</f>
        <v/>
      </c>
      <c r="O772" s="55" t="str">
        <f>IF(B772=1,'KELAS (REFERENSI)'!O772,IF(B772=2,'KELAS (REFERENSI)'!O787,IF(B772=3,'KELAS (REFERENSI)'!O802,IF(B772=4,'KELAS (REFERENSI)'!O817,""))))</f>
        <v/>
      </c>
      <c r="P772" s="55" t="str">
        <f>IF(B772=1,'KELAS (REFERENSI)'!P772,IF(B772=2,'KELAS (REFERENSI)'!P787,IF(B772=3,'KELAS (REFERENSI)'!P802,IF(B772=4,'KELAS (REFERENSI)'!P817,""))))</f>
        <v/>
      </c>
      <c r="Q772" s="55" t="str">
        <f t="shared" si="4"/>
        <v>BPS Kota Jakarta Timur</v>
      </c>
      <c r="R772" s="55" t="str">
        <f t="shared" si="56"/>
        <v/>
      </c>
      <c r="S772" s="55" t="str">
        <f t="shared" ref="S772:T772" si="780">S771</f>
        <v>15 Juni sampai dengan 31 Agustus 2026</v>
      </c>
      <c r="T772" s="55" t="str">
        <f t="shared" si="780"/>
        <v>31 Agustus 2026</v>
      </c>
      <c r="U772" s="59" t="str">
        <f>VLOOKUP(G772,'MITRA (REFERENSI)'!$A:$Z,17,FALSE)</f>
        <v>#N/A</v>
      </c>
      <c r="V772" s="59" t="str">
        <f>VLOOKUP(G772,'MITRA (REFERENSI)'!$A:$Z,11,FALSE)</f>
        <v>#N/A</v>
      </c>
      <c r="W772" s="81"/>
      <c r="X772" s="63"/>
      <c r="Y772" s="63"/>
      <c r="Z772" s="62"/>
      <c r="AA772" s="63"/>
      <c r="AB772" s="62"/>
      <c r="AC772" s="62"/>
      <c r="AD772" s="62"/>
      <c r="AE772" s="62"/>
      <c r="AF772" s="62"/>
      <c r="AG772" s="72"/>
      <c r="AH772" s="72"/>
      <c r="AI772" s="72"/>
      <c r="AJ772" s="72"/>
      <c r="AK772" s="59" t="str">
        <f>VLOOKUP(G772,'MITRA (REFERENSI)'!$A:$Z,5,FALSE)</f>
        <v>#N/A</v>
      </c>
      <c r="AL772" s="59" t="str">
        <f>VLOOKUP(G772,'MITRA (REFERENSI)'!$A:$Z,13,FALSE)</f>
        <v>#N/A</v>
      </c>
      <c r="AM772" s="59" t="str">
        <f>VLOOKUP(G772,'MITRA (REFERENSI)'!$A:$Z,14,FALSE)</f>
        <v>#N/A</v>
      </c>
    </row>
    <row r="773" ht="15.75" customHeight="1">
      <c r="A773" s="53" t="s">
        <v>5835</v>
      </c>
      <c r="B773" s="78"/>
      <c r="C773" s="79"/>
      <c r="D773" s="82"/>
      <c r="E773" s="82"/>
      <c r="F773" s="56" t="str">
        <f t="shared" si="2"/>
        <v>PETUGAS.0772/SPK/SE/PML/3172/2026</v>
      </c>
      <c r="G773" s="80"/>
      <c r="H773" s="56" t="str">
        <f>VLOOKUP(G773,'MITRA (REFERENSI)'!$A:$Z,16,FALSE)</f>
        <v>#N/A</v>
      </c>
      <c r="I773" s="56" t="str">
        <f>VLOOKUP(G773,'MITRA (REFERENSI)'!$A:$Z,25,FALSE)</f>
        <v>#N/A</v>
      </c>
      <c r="J773" s="55" t="str">
        <f>VLOOKUP(G773,'MITRA (REFERENSI)'!$A:$Z,26,FALSE)</f>
        <v>#N/A</v>
      </c>
      <c r="K773" s="55" t="str">
        <f>VLOOKUP(G773,'MITRA (REFERENSI)'!$A:$Z,15,FALSE)</f>
        <v>#N/A</v>
      </c>
      <c r="L773" s="55" t="str">
        <f>VLOOKUP(G773,'MITRA (REFERENSI)'!$A:$Z,15,FALSE)</f>
        <v>#N/A</v>
      </c>
      <c r="M773" s="55" t="str">
        <f>IF(B773=1,'KELAS (REFERENSI)'!M773,IF(B773=2,'KELAS (REFERENSI)'!M788,IF(B773=3,'KELAS (REFERENSI)'!M803,IF(B773=4,'KELAS (REFERENSI)'!M818,""))))</f>
        <v/>
      </c>
      <c r="N773" s="55" t="str">
        <f>IF(B773=1,'KELAS (REFERENSI)'!N773,IF(B773=2,'KELAS (REFERENSI)'!N788,IF(B773=3,'KELAS (REFERENSI)'!N803,IF(B773=4,'KELAS (REFERENSI)'!N818,""))))</f>
        <v/>
      </c>
      <c r="O773" s="55" t="str">
        <f>IF(B773=1,'KELAS (REFERENSI)'!O773,IF(B773=2,'KELAS (REFERENSI)'!O788,IF(B773=3,'KELAS (REFERENSI)'!O803,IF(B773=4,'KELAS (REFERENSI)'!O818,""))))</f>
        <v/>
      </c>
      <c r="P773" s="55" t="str">
        <f>IF(B773=1,'KELAS (REFERENSI)'!P773,IF(B773=2,'KELAS (REFERENSI)'!P788,IF(B773=3,'KELAS (REFERENSI)'!P803,IF(B773=4,'KELAS (REFERENSI)'!P818,""))))</f>
        <v/>
      </c>
      <c r="Q773" s="55" t="str">
        <f t="shared" si="4"/>
        <v>BPS Kota Jakarta Timur</v>
      </c>
      <c r="R773" s="55" t="str">
        <f t="shared" si="56"/>
        <v/>
      </c>
      <c r="S773" s="55" t="str">
        <f t="shared" ref="S773:T773" si="781">S772</f>
        <v>15 Juni sampai dengan 31 Agustus 2026</v>
      </c>
      <c r="T773" s="55" t="str">
        <f t="shared" si="781"/>
        <v>31 Agustus 2026</v>
      </c>
      <c r="U773" s="59" t="str">
        <f>VLOOKUP(G773,'MITRA (REFERENSI)'!$A:$Z,17,FALSE)</f>
        <v>#N/A</v>
      </c>
      <c r="V773" s="59" t="str">
        <f>VLOOKUP(G773,'MITRA (REFERENSI)'!$A:$Z,11,FALSE)</f>
        <v>#N/A</v>
      </c>
      <c r="W773" s="81"/>
      <c r="X773" s="63"/>
      <c r="Y773" s="63"/>
      <c r="Z773" s="62"/>
      <c r="AA773" s="63"/>
      <c r="AB773" s="62"/>
      <c r="AC773" s="62"/>
      <c r="AD773" s="62"/>
      <c r="AE773" s="62"/>
      <c r="AF773" s="62"/>
      <c r="AG773" s="72"/>
      <c r="AH773" s="72"/>
      <c r="AI773" s="72"/>
      <c r="AJ773" s="72"/>
      <c r="AK773" s="59" t="str">
        <f>VLOOKUP(G773,'MITRA (REFERENSI)'!$A:$Z,5,FALSE)</f>
        <v>#N/A</v>
      </c>
      <c r="AL773" s="59" t="str">
        <f>VLOOKUP(G773,'MITRA (REFERENSI)'!$A:$Z,13,FALSE)</f>
        <v>#N/A</v>
      </c>
      <c r="AM773" s="59" t="str">
        <f>VLOOKUP(G773,'MITRA (REFERENSI)'!$A:$Z,14,FALSE)</f>
        <v>#N/A</v>
      </c>
    </row>
    <row r="774" ht="15.75" customHeight="1">
      <c r="A774" s="53" t="s">
        <v>5836</v>
      </c>
      <c r="B774" s="78"/>
      <c r="C774" s="79"/>
      <c r="D774" s="82"/>
      <c r="E774" s="82"/>
      <c r="F774" s="56" t="str">
        <f t="shared" si="2"/>
        <v>PETUGAS.0773/SPK/SE/PML/3172/2026</v>
      </c>
      <c r="G774" s="80"/>
      <c r="H774" s="56" t="str">
        <f>VLOOKUP(G774,'MITRA (REFERENSI)'!$A:$Z,16,FALSE)</f>
        <v>#N/A</v>
      </c>
      <c r="I774" s="56" t="str">
        <f>VLOOKUP(G774,'MITRA (REFERENSI)'!$A:$Z,25,FALSE)</f>
        <v>#N/A</v>
      </c>
      <c r="J774" s="55" t="str">
        <f>VLOOKUP(G774,'MITRA (REFERENSI)'!$A:$Z,26,FALSE)</f>
        <v>#N/A</v>
      </c>
      <c r="K774" s="55" t="str">
        <f>VLOOKUP(G774,'MITRA (REFERENSI)'!$A:$Z,15,FALSE)</f>
        <v>#N/A</v>
      </c>
      <c r="L774" s="55" t="str">
        <f>VLOOKUP(G774,'MITRA (REFERENSI)'!$A:$Z,15,FALSE)</f>
        <v>#N/A</v>
      </c>
      <c r="M774" s="55" t="str">
        <f>IF(B774=1,'KELAS (REFERENSI)'!M774,IF(B774=2,'KELAS (REFERENSI)'!M789,IF(B774=3,'KELAS (REFERENSI)'!M804,IF(B774=4,'KELAS (REFERENSI)'!M819,""))))</f>
        <v/>
      </c>
      <c r="N774" s="55" t="str">
        <f>IF(B774=1,'KELAS (REFERENSI)'!N774,IF(B774=2,'KELAS (REFERENSI)'!N789,IF(B774=3,'KELAS (REFERENSI)'!N804,IF(B774=4,'KELAS (REFERENSI)'!N819,""))))</f>
        <v/>
      </c>
      <c r="O774" s="55" t="str">
        <f>IF(B774=1,'KELAS (REFERENSI)'!O774,IF(B774=2,'KELAS (REFERENSI)'!O789,IF(B774=3,'KELAS (REFERENSI)'!O804,IF(B774=4,'KELAS (REFERENSI)'!O819,""))))</f>
        <v/>
      </c>
      <c r="P774" s="55" t="str">
        <f>IF(B774=1,'KELAS (REFERENSI)'!P774,IF(B774=2,'KELAS (REFERENSI)'!P789,IF(B774=3,'KELAS (REFERENSI)'!P804,IF(B774=4,'KELAS (REFERENSI)'!P819,""))))</f>
        <v/>
      </c>
      <c r="Q774" s="55" t="str">
        <f t="shared" si="4"/>
        <v>BPS Kota Jakarta Timur</v>
      </c>
      <c r="R774" s="55" t="str">
        <f t="shared" si="56"/>
        <v/>
      </c>
      <c r="S774" s="55" t="str">
        <f t="shared" ref="S774:T774" si="782">S773</f>
        <v>15 Juni sampai dengan 31 Agustus 2026</v>
      </c>
      <c r="T774" s="55" t="str">
        <f t="shared" si="782"/>
        <v>31 Agustus 2026</v>
      </c>
      <c r="U774" s="59" t="str">
        <f>VLOOKUP(G774,'MITRA (REFERENSI)'!$A:$Z,17,FALSE)</f>
        <v>#N/A</v>
      </c>
      <c r="V774" s="59" t="str">
        <f>VLOOKUP(G774,'MITRA (REFERENSI)'!$A:$Z,11,FALSE)</f>
        <v>#N/A</v>
      </c>
      <c r="W774" s="81"/>
      <c r="X774" s="63"/>
      <c r="Y774" s="63"/>
      <c r="Z774" s="62"/>
      <c r="AA774" s="63"/>
      <c r="AB774" s="62"/>
      <c r="AC774" s="62"/>
      <c r="AD774" s="62"/>
      <c r="AE774" s="62"/>
      <c r="AF774" s="62"/>
      <c r="AG774" s="72"/>
      <c r="AH774" s="72"/>
      <c r="AI774" s="72"/>
      <c r="AJ774" s="72"/>
      <c r="AK774" s="59" t="str">
        <f>VLOOKUP(G774,'MITRA (REFERENSI)'!$A:$Z,5,FALSE)</f>
        <v>#N/A</v>
      </c>
      <c r="AL774" s="59" t="str">
        <f>VLOOKUP(G774,'MITRA (REFERENSI)'!$A:$Z,13,FALSE)</f>
        <v>#N/A</v>
      </c>
      <c r="AM774" s="59" t="str">
        <f>VLOOKUP(G774,'MITRA (REFERENSI)'!$A:$Z,14,FALSE)</f>
        <v>#N/A</v>
      </c>
    </row>
    <row r="775" ht="15.75" customHeight="1">
      <c r="A775" s="53" t="s">
        <v>5837</v>
      </c>
      <c r="B775" s="78"/>
      <c r="C775" s="79"/>
      <c r="D775" s="82"/>
      <c r="E775" s="82"/>
      <c r="F775" s="56" t="str">
        <f t="shared" si="2"/>
        <v>PETUGAS.0774/SPK/SE/PML/3172/2026</v>
      </c>
      <c r="G775" s="80"/>
      <c r="H775" s="56" t="str">
        <f>VLOOKUP(G775,'MITRA (REFERENSI)'!$A:$Z,16,FALSE)</f>
        <v>#N/A</v>
      </c>
      <c r="I775" s="56" t="str">
        <f>VLOOKUP(G775,'MITRA (REFERENSI)'!$A:$Z,25,FALSE)</f>
        <v>#N/A</v>
      </c>
      <c r="J775" s="55" t="str">
        <f>VLOOKUP(G775,'MITRA (REFERENSI)'!$A:$Z,26,FALSE)</f>
        <v>#N/A</v>
      </c>
      <c r="K775" s="55" t="str">
        <f>VLOOKUP(G775,'MITRA (REFERENSI)'!$A:$Z,15,FALSE)</f>
        <v>#N/A</v>
      </c>
      <c r="L775" s="55" t="str">
        <f>VLOOKUP(G775,'MITRA (REFERENSI)'!$A:$Z,15,FALSE)</f>
        <v>#N/A</v>
      </c>
      <c r="M775" s="55" t="str">
        <f>IF(B775=1,'KELAS (REFERENSI)'!M775,IF(B775=2,'KELAS (REFERENSI)'!M790,IF(B775=3,'KELAS (REFERENSI)'!M805,IF(B775=4,'KELAS (REFERENSI)'!M820,""))))</f>
        <v/>
      </c>
      <c r="N775" s="55" t="str">
        <f>IF(B775=1,'KELAS (REFERENSI)'!N775,IF(B775=2,'KELAS (REFERENSI)'!N790,IF(B775=3,'KELAS (REFERENSI)'!N805,IF(B775=4,'KELAS (REFERENSI)'!N820,""))))</f>
        <v/>
      </c>
      <c r="O775" s="55" t="str">
        <f>IF(B775=1,'KELAS (REFERENSI)'!O775,IF(B775=2,'KELAS (REFERENSI)'!O790,IF(B775=3,'KELAS (REFERENSI)'!O805,IF(B775=4,'KELAS (REFERENSI)'!O820,""))))</f>
        <v/>
      </c>
      <c r="P775" s="55" t="str">
        <f>IF(B775=1,'KELAS (REFERENSI)'!P775,IF(B775=2,'KELAS (REFERENSI)'!P790,IF(B775=3,'KELAS (REFERENSI)'!P805,IF(B775=4,'KELAS (REFERENSI)'!P820,""))))</f>
        <v/>
      </c>
      <c r="Q775" s="55" t="str">
        <f t="shared" si="4"/>
        <v>BPS Kota Jakarta Timur</v>
      </c>
      <c r="R775" s="55" t="str">
        <f t="shared" si="56"/>
        <v/>
      </c>
      <c r="S775" s="55" t="str">
        <f t="shared" ref="S775:T775" si="783">S774</f>
        <v>15 Juni sampai dengan 31 Agustus 2026</v>
      </c>
      <c r="T775" s="55" t="str">
        <f t="shared" si="783"/>
        <v>31 Agustus 2026</v>
      </c>
      <c r="U775" s="59" t="str">
        <f>VLOOKUP(G775,'MITRA (REFERENSI)'!$A:$Z,17,FALSE)</f>
        <v>#N/A</v>
      </c>
      <c r="V775" s="59" t="str">
        <f>VLOOKUP(G775,'MITRA (REFERENSI)'!$A:$Z,11,FALSE)</f>
        <v>#N/A</v>
      </c>
      <c r="W775" s="81"/>
      <c r="X775" s="63"/>
      <c r="Y775" s="63"/>
      <c r="Z775" s="62"/>
      <c r="AA775" s="63"/>
      <c r="AB775" s="62"/>
      <c r="AC775" s="62"/>
      <c r="AD775" s="62"/>
      <c r="AE775" s="62"/>
      <c r="AF775" s="62"/>
      <c r="AG775" s="72"/>
      <c r="AH775" s="72"/>
      <c r="AI775" s="72"/>
      <c r="AJ775" s="72"/>
      <c r="AK775" s="59" t="str">
        <f>VLOOKUP(G775,'MITRA (REFERENSI)'!$A:$Z,5,FALSE)</f>
        <v>#N/A</v>
      </c>
      <c r="AL775" s="59" t="str">
        <f>VLOOKUP(G775,'MITRA (REFERENSI)'!$A:$Z,13,FALSE)</f>
        <v>#N/A</v>
      </c>
      <c r="AM775" s="59" t="str">
        <f>VLOOKUP(G775,'MITRA (REFERENSI)'!$A:$Z,14,FALSE)</f>
        <v>#N/A</v>
      </c>
    </row>
    <row r="776" ht="15.75" customHeight="1">
      <c r="A776" s="53" t="s">
        <v>5838</v>
      </c>
      <c r="B776" s="78"/>
      <c r="C776" s="79"/>
      <c r="D776" s="82"/>
      <c r="E776" s="82"/>
      <c r="F776" s="56" t="str">
        <f t="shared" si="2"/>
        <v>PETUGAS.0775/SPK/SE/PML/3172/2026</v>
      </c>
      <c r="G776" s="80"/>
      <c r="H776" s="56" t="str">
        <f>VLOOKUP(G776,'MITRA (REFERENSI)'!$A:$Z,16,FALSE)</f>
        <v>#N/A</v>
      </c>
      <c r="I776" s="56" t="str">
        <f>VLOOKUP(G776,'MITRA (REFERENSI)'!$A:$Z,25,FALSE)</f>
        <v>#N/A</v>
      </c>
      <c r="J776" s="55" t="str">
        <f>VLOOKUP(G776,'MITRA (REFERENSI)'!$A:$Z,26,FALSE)</f>
        <v>#N/A</v>
      </c>
      <c r="K776" s="55" t="str">
        <f>VLOOKUP(G776,'MITRA (REFERENSI)'!$A:$Z,15,FALSE)</f>
        <v>#N/A</v>
      </c>
      <c r="L776" s="55" t="str">
        <f>VLOOKUP(G776,'MITRA (REFERENSI)'!$A:$Z,15,FALSE)</f>
        <v>#N/A</v>
      </c>
      <c r="M776" s="55" t="str">
        <f>IF(B776=1,'KELAS (REFERENSI)'!M776,IF(B776=2,'KELAS (REFERENSI)'!M791,IF(B776=3,'KELAS (REFERENSI)'!M806,IF(B776=4,'KELAS (REFERENSI)'!M821,""))))</f>
        <v/>
      </c>
      <c r="N776" s="55" t="str">
        <f>IF(B776=1,'KELAS (REFERENSI)'!N776,IF(B776=2,'KELAS (REFERENSI)'!N791,IF(B776=3,'KELAS (REFERENSI)'!N806,IF(B776=4,'KELAS (REFERENSI)'!N821,""))))</f>
        <v/>
      </c>
      <c r="O776" s="55" t="str">
        <f>IF(B776=1,'KELAS (REFERENSI)'!O776,IF(B776=2,'KELAS (REFERENSI)'!O791,IF(B776=3,'KELAS (REFERENSI)'!O806,IF(B776=4,'KELAS (REFERENSI)'!O821,""))))</f>
        <v/>
      </c>
      <c r="P776" s="55" t="str">
        <f>IF(B776=1,'KELAS (REFERENSI)'!P776,IF(B776=2,'KELAS (REFERENSI)'!P791,IF(B776=3,'KELAS (REFERENSI)'!P806,IF(B776=4,'KELAS (REFERENSI)'!P821,""))))</f>
        <v/>
      </c>
      <c r="Q776" s="55" t="str">
        <f t="shared" si="4"/>
        <v>BPS Kota Jakarta Timur</v>
      </c>
      <c r="R776" s="55" t="str">
        <f t="shared" si="56"/>
        <v/>
      </c>
      <c r="S776" s="55" t="str">
        <f t="shared" ref="S776:T776" si="784">S775</f>
        <v>15 Juni sampai dengan 31 Agustus 2026</v>
      </c>
      <c r="T776" s="55" t="str">
        <f t="shared" si="784"/>
        <v>31 Agustus 2026</v>
      </c>
      <c r="U776" s="59" t="str">
        <f>VLOOKUP(G776,'MITRA (REFERENSI)'!$A:$Z,17,FALSE)</f>
        <v>#N/A</v>
      </c>
      <c r="V776" s="59" t="str">
        <f>VLOOKUP(G776,'MITRA (REFERENSI)'!$A:$Z,11,FALSE)</f>
        <v>#N/A</v>
      </c>
      <c r="W776" s="81"/>
      <c r="X776" s="63"/>
      <c r="Y776" s="63"/>
      <c r="Z776" s="62"/>
      <c r="AA776" s="63"/>
      <c r="AB776" s="62"/>
      <c r="AC776" s="62"/>
      <c r="AD776" s="62"/>
      <c r="AE776" s="62"/>
      <c r="AF776" s="62"/>
      <c r="AG776" s="72"/>
      <c r="AH776" s="72"/>
      <c r="AI776" s="72"/>
      <c r="AJ776" s="72"/>
      <c r="AK776" s="59" t="str">
        <f>VLOOKUP(G776,'MITRA (REFERENSI)'!$A:$Z,5,FALSE)</f>
        <v>#N/A</v>
      </c>
      <c r="AL776" s="59" t="str">
        <f>VLOOKUP(G776,'MITRA (REFERENSI)'!$A:$Z,13,FALSE)</f>
        <v>#N/A</v>
      </c>
      <c r="AM776" s="59" t="str">
        <f>VLOOKUP(G776,'MITRA (REFERENSI)'!$A:$Z,14,FALSE)</f>
        <v>#N/A</v>
      </c>
    </row>
    <row r="777" ht="15.75" customHeight="1">
      <c r="A777" s="53" t="s">
        <v>5839</v>
      </c>
      <c r="B777" s="78"/>
      <c r="C777" s="79"/>
      <c r="D777" s="82"/>
      <c r="E777" s="82"/>
      <c r="F777" s="56" t="str">
        <f t="shared" si="2"/>
        <v>PETUGAS.0776/SPK/SE/PML/3172/2026</v>
      </c>
      <c r="G777" s="80"/>
      <c r="H777" s="56" t="str">
        <f>VLOOKUP(G777,'MITRA (REFERENSI)'!$A:$Z,16,FALSE)</f>
        <v>#N/A</v>
      </c>
      <c r="I777" s="56" t="str">
        <f>VLOOKUP(G777,'MITRA (REFERENSI)'!$A:$Z,25,FALSE)</f>
        <v>#N/A</v>
      </c>
      <c r="J777" s="55" t="str">
        <f>VLOOKUP(G777,'MITRA (REFERENSI)'!$A:$Z,26,FALSE)</f>
        <v>#N/A</v>
      </c>
      <c r="K777" s="55" t="str">
        <f>VLOOKUP(G777,'MITRA (REFERENSI)'!$A:$Z,15,FALSE)</f>
        <v>#N/A</v>
      </c>
      <c r="L777" s="55" t="str">
        <f>VLOOKUP(G777,'MITRA (REFERENSI)'!$A:$Z,15,FALSE)</f>
        <v>#N/A</v>
      </c>
      <c r="M777" s="55" t="str">
        <f>IF(B777=1,'KELAS (REFERENSI)'!M777,IF(B777=2,'KELAS (REFERENSI)'!M792,IF(B777=3,'KELAS (REFERENSI)'!M807,IF(B777=4,'KELAS (REFERENSI)'!M822,""))))</f>
        <v/>
      </c>
      <c r="N777" s="55" t="str">
        <f>IF(B777=1,'KELAS (REFERENSI)'!N777,IF(B777=2,'KELAS (REFERENSI)'!N792,IF(B777=3,'KELAS (REFERENSI)'!N807,IF(B777=4,'KELAS (REFERENSI)'!N822,""))))</f>
        <v/>
      </c>
      <c r="O777" s="55" t="str">
        <f>IF(B777=1,'KELAS (REFERENSI)'!O777,IF(B777=2,'KELAS (REFERENSI)'!O792,IF(B777=3,'KELAS (REFERENSI)'!O807,IF(B777=4,'KELAS (REFERENSI)'!O822,""))))</f>
        <v/>
      </c>
      <c r="P777" s="55" t="str">
        <f>IF(B777=1,'KELAS (REFERENSI)'!P777,IF(B777=2,'KELAS (REFERENSI)'!P792,IF(B777=3,'KELAS (REFERENSI)'!P807,IF(B777=4,'KELAS (REFERENSI)'!P822,""))))</f>
        <v/>
      </c>
      <c r="Q777" s="55" t="str">
        <f t="shared" si="4"/>
        <v>BPS Kota Jakarta Timur</v>
      </c>
      <c r="R777" s="55" t="str">
        <f t="shared" si="56"/>
        <v/>
      </c>
      <c r="S777" s="55" t="str">
        <f t="shared" ref="S777:T777" si="785">S776</f>
        <v>15 Juni sampai dengan 31 Agustus 2026</v>
      </c>
      <c r="T777" s="55" t="str">
        <f t="shared" si="785"/>
        <v>31 Agustus 2026</v>
      </c>
      <c r="U777" s="59" t="str">
        <f>VLOOKUP(G777,'MITRA (REFERENSI)'!$A:$Z,17,FALSE)</f>
        <v>#N/A</v>
      </c>
      <c r="V777" s="59" t="str">
        <f>VLOOKUP(G777,'MITRA (REFERENSI)'!$A:$Z,11,FALSE)</f>
        <v>#N/A</v>
      </c>
      <c r="W777" s="81"/>
      <c r="X777" s="63"/>
      <c r="Y777" s="63"/>
      <c r="Z777" s="62"/>
      <c r="AA777" s="63"/>
      <c r="AB777" s="62"/>
      <c r="AC777" s="62"/>
      <c r="AD777" s="62"/>
      <c r="AE777" s="62"/>
      <c r="AF777" s="62"/>
      <c r="AG777" s="72"/>
      <c r="AH777" s="72"/>
      <c r="AI777" s="72"/>
      <c r="AJ777" s="72"/>
      <c r="AK777" s="59" t="str">
        <f>VLOOKUP(G777,'MITRA (REFERENSI)'!$A:$Z,5,FALSE)</f>
        <v>#N/A</v>
      </c>
      <c r="AL777" s="59" t="str">
        <f>VLOOKUP(G777,'MITRA (REFERENSI)'!$A:$Z,13,FALSE)</f>
        <v>#N/A</v>
      </c>
      <c r="AM777" s="59" t="str">
        <f>VLOOKUP(G777,'MITRA (REFERENSI)'!$A:$Z,14,FALSE)</f>
        <v>#N/A</v>
      </c>
    </row>
    <row r="778" ht="15.75" customHeight="1">
      <c r="A778" s="53" t="s">
        <v>5840</v>
      </c>
      <c r="B778" s="78"/>
      <c r="C778" s="79"/>
      <c r="D778" s="82"/>
      <c r="E778" s="82"/>
      <c r="F778" s="56" t="str">
        <f t="shared" si="2"/>
        <v>PETUGAS.0777/SPK/SE/PML/3172/2026</v>
      </c>
      <c r="G778" s="80"/>
      <c r="H778" s="56" t="str">
        <f>VLOOKUP(G778,'MITRA (REFERENSI)'!$A:$Z,16,FALSE)</f>
        <v>#N/A</v>
      </c>
      <c r="I778" s="56" t="str">
        <f>VLOOKUP(G778,'MITRA (REFERENSI)'!$A:$Z,25,FALSE)</f>
        <v>#N/A</v>
      </c>
      <c r="J778" s="55" t="str">
        <f>VLOOKUP(G778,'MITRA (REFERENSI)'!$A:$Z,26,FALSE)</f>
        <v>#N/A</v>
      </c>
      <c r="K778" s="55" t="str">
        <f>VLOOKUP(G778,'MITRA (REFERENSI)'!$A:$Z,15,FALSE)</f>
        <v>#N/A</v>
      </c>
      <c r="L778" s="55" t="str">
        <f>VLOOKUP(G778,'MITRA (REFERENSI)'!$A:$Z,15,FALSE)</f>
        <v>#N/A</v>
      </c>
      <c r="M778" s="55" t="str">
        <f>IF(B778=1,'KELAS (REFERENSI)'!M778,IF(B778=2,'KELAS (REFERENSI)'!M793,IF(B778=3,'KELAS (REFERENSI)'!M808,IF(B778=4,'KELAS (REFERENSI)'!M823,""))))</f>
        <v/>
      </c>
      <c r="N778" s="55" t="str">
        <f>IF(B778=1,'KELAS (REFERENSI)'!N778,IF(B778=2,'KELAS (REFERENSI)'!N793,IF(B778=3,'KELAS (REFERENSI)'!N808,IF(B778=4,'KELAS (REFERENSI)'!N823,""))))</f>
        <v/>
      </c>
      <c r="O778" s="55" t="str">
        <f>IF(B778=1,'KELAS (REFERENSI)'!O778,IF(B778=2,'KELAS (REFERENSI)'!O793,IF(B778=3,'KELAS (REFERENSI)'!O808,IF(B778=4,'KELAS (REFERENSI)'!O823,""))))</f>
        <v/>
      </c>
      <c r="P778" s="55" t="str">
        <f>IF(B778=1,'KELAS (REFERENSI)'!P778,IF(B778=2,'KELAS (REFERENSI)'!P793,IF(B778=3,'KELAS (REFERENSI)'!P808,IF(B778=4,'KELAS (REFERENSI)'!P823,""))))</f>
        <v/>
      </c>
      <c r="Q778" s="55" t="str">
        <f t="shared" si="4"/>
        <v>BPS Kota Jakarta Timur</v>
      </c>
      <c r="R778" s="55" t="str">
        <f t="shared" si="56"/>
        <v/>
      </c>
      <c r="S778" s="55" t="str">
        <f t="shared" ref="S778:T778" si="786">S777</f>
        <v>15 Juni sampai dengan 31 Agustus 2026</v>
      </c>
      <c r="T778" s="55" t="str">
        <f t="shared" si="786"/>
        <v>31 Agustus 2026</v>
      </c>
      <c r="U778" s="59" t="str">
        <f>VLOOKUP(G778,'MITRA (REFERENSI)'!$A:$Z,17,FALSE)</f>
        <v>#N/A</v>
      </c>
      <c r="V778" s="59" t="str">
        <f>VLOOKUP(G778,'MITRA (REFERENSI)'!$A:$Z,11,FALSE)</f>
        <v>#N/A</v>
      </c>
      <c r="W778" s="81"/>
      <c r="X778" s="63"/>
      <c r="Y778" s="63"/>
      <c r="Z778" s="62"/>
      <c r="AA778" s="63"/>
      <c r="AB778" s="62"/>
      <c r="AC778" s="62"/>
      <c r="AD778" s="62"/>
      <c r="AE778" s="62"/>
      <c r="AF778" s="62"/>
      <c r="AG778" s="72"/>
      <c r="AH778" s="72"/>
      <c r="AI778" s="72"/>
      <c r="AJ778" s="72"/>
      <c r="AK778" s="59" t="str">
        <f>VLOOKUP(G778,'MITRA (REFERENSI)'!$A:$Z,5,FALSE)</f>
        <v>#N/A</v>
      </c>
      <c r="AL778" s="59" t="str">
        <f>VLOOKUP(G778,'MITRA (REFERENSI)'!$A:$Z,13,FALSE)</f>
        <v>#N/A</v>
      </c>
      <c r="AM778" s="59" t="str">
        <f>VLOOKUP(G778,'MITRA (REFERENSI)'!$A:$Z,14,FALSE)</f>
        <v>#N/A</v>
      </c>
    </row>
    <row r="779" ht="15.75" customHeight="1">
      <c r="A779" s="53" t="s">
        <v>5841</v>
      </c>
      <c r="B779" s="78"/>
      <c r="C779" s="79"/>
      <c r="D779" s="82"/>
      <c r="E779" s="82"/>
      <c r="F779" s="56" t="str">
        <f t="shared" si="2"/>
        <v>PETUGAS.0778/SPK/SE/PML/3172/2026</v>
      </c>
      <c r="G779" s="80"/>
      <c r="H779" s="56" t="str">
        <f>VLOOKUP(G779,'MITRA (REFERENSI)'!$A:$Z,16,FALSE)</f>
        <v>#N/A</v>
      </c>
      <c r="I779" s="56" t="str">
        <f>VLOOKUP(G779,'MITRA (REFERENSI)'!$A:$Z,25,FALSE)</f>
        <v>#N/A</v>
      </c>
      <c r="J779" s="55" t="str">
        <f>VLOOKUP(G779,'MITRA (REFERENSI)'!$A:$Z,26,FALSE)</f>
        <v>#N/A</v>
      </c>
      <c r="K779" s="55" t="str">
        <f>VLOOKUP(G779,'MITRA (REFERENSI)'!$A:$Z,15,FALSE)</f>
        <v>#N/A</v>
      </c>
      <c r="L779" s="55" t="str">
        <f>VLOOKUP(G779,'MITRA (REFERENSI)'!$A:$Z,15,FALSE)</f>
        <v>#N/A</v>
      </c>
      <c r="M779" s="55" t="str">
        <f>IF(B779=1,'KELAS (REFERENSI)'!M779,IF(B779=2,'KELAS (REFERENSI)'!M794,IF(B779=3,'KELAS (REFERENSI)'!M809,IF(B779=4,'KELAS (REFERENSI)'!M824,""))))</f>
        <v/>
      </c>
      <c r="N779" s="55" t="str">
        <f>IF(B779=1,'KELAS (REFERENSI)'!N779,IF(B779=2,'KELAS (REFERENSI)'!N794,IF(B779=3,'KELAS (REFERENSI)'!N809,IF(B779=4,'KELAS (REFERENSI)'!N824,""))))</f>
        <v/>
      </c>
      <c r="O779" s="55" t="str">
        <f>IF(B779=1,'KELAS (REFERENSI)'!O779,IF(B779=2,'KELAS (REFERENSI)'!O794,IF(B779=3,'KELAS (REFERENSI)'!O809,IF(B779=4,'KELAS (REFERENSI)'!O824,""))))</f>
        <v/>
      </c>
      <c r="P779" s="55" t="str">
        <f>IF(B779=1,'KELAS (REFERENSI)'!P779,IF(B779=2,'KELAS (REFERENSI)'!P794,IF(B779=3,'KELAS (REFERENSI)'!P809,IF(B779=4,'KELAS (REFERENSI)'!P824,""))))</f>
        <v/>
      </c>
      <c r="Q779" s="55" t="str">
        <f t="shared" si="4"/>
        <v>BPS Kota Jakarta Timur</v>
      </c>
      <c r="R779" s="55" t="str">
        <f t="shared" si="56"/>
        <v/>
      </c>
      <c r="S779" s="55" t="str">
        <f t="shared" ref="S779:T779" si="787">S778</f>
        <v>15 Juni sampai dengan 31 Agustus 2026</v>
      </c>
      <c r="T779" s="55" t="str">
        <f t="shared" si="787"/>
        <v>31 Agustus 2026</v>
      </c>
      <c r="U779" s="59" t="str">
        <f>VLOOKUP(G779,'MITRA (REFERENSI)'!$A:$Z,17,FALSE)</f>
        <v>#N/A</v>
      </c>
      <c r="V779" s="59" t="str">
        <f>VLOOKUP(G779,'MITRA (REFERENSI)'!$A:$Z,11,FALSE)</f>
        <v>#N/A</v>
      </c>
      <c r="W779" s="81"/>
      <c r="X779" s="63"/>
      <c r="Y779" s="63"/>
      <c r="Z779" s="62"/>
      <c r="AA779" s="63"/>
      <c r="AB779" s="62"/>
      <c r="AC779" s="62"/>
      <c r="AD779" s="62"/>
      <c r="AE779" s="62"/>
      <c r="AF779" s="62"/>
      <c r="AG779" s="72"/>
      <c r="AH779" s="72"/>
      <c r="AI779" s="72"/>
      <c r="AJ779" s="72"/>
      <c r="AK779" s="59" t="str">
        <f>VLOOKUP(G779,'MITRA (REFERENSI)'!$A:$Z,5,FALSE)</f>
        <v>#N/A</v>
      </c>
      <c r="AL779" s="59" t="str">
        <f>VLOOKUP(G779,'MITRA (REFERENSI)'!$A:$Z,13,FALSE)</f>
        <v>#N/A</v>
      </c>
      <c r="AM779" s="59" t="str">
        <f>VLOOKUP(G779,'MITRA (REFERENSI)'!$A:$Z,14,FALSE)</f>
        <v>#N/A</v>
      </c>
    </row>
    <row r="780" ht="15.75" customHeight="1">
      <c r="A780" s="53" t="s">
        <v>5842</v>
      </c>
      <c r="B780" s="78"/>
      <c r="C780" s="79"/>
      <c r="D780" s="82"/>
      <c r="E780" s="82"/>
      <c r="F780" s="56" t="str">
        <f t="shared" si="2"/>
        <v>PETUGAS.0779/SPK/SE/PML/3172/2026</v>
      </c>
      <c r="G780" s="80"/>
      <c r="H780" s="56" t="str">
        <f>VLOOKUP(G780,'MITRA (REFERENSI)'!$A:$Z,16,FALSE)</f>
        <v>#N/A</v>
      </c>
      <c r="I780" s="56" t="str">
        <f>VLOOKUP(G780,'MITRA (REFERENSI)'!$A:$Z,25,FALSE)</f>
        <v>#N/A</v>
      </c>
      <c r="J780" s="55" t="str">
        <f>VLOOKUP(G780,'MITRA (REFERENSI)'!$A:$Z,26,FALSE)</f>
        <v>#N/A</v>
      </c>
      <c r="K780" s="55" t="str">
        <f>VLOOKUP(G780,'MITRA (REFERENSI)'!$A:$Z,15,FALSE)</f>
        <v>#N/A</v>
      </c>
      <c r="L780" s="55" t="str">
        <f>VLOOKUP(G780,'MITRA (REFERENSI)'!$A:$Z,15,FALSE)</f>
        <v>#N/A</v>
      </c>
      <c r="M780" s="55" t="str">
        <f>IF(B780=1,'KELAS (REFERENSI)'!M780,IF(B780=2,'KELAS (REFERENSI)'!M795,IF(B780=3,'KELAS (REFERENSI)'!M810,IF(B780=4,'KELAS (REFERENSI)'!M825,""))))</f>
        <v/>
      </c>
      <c r="N780" s="55" t="str">
        <f>IF(B780=1,'KELAS (REFERENSI)'!N780,IF(B780=2,'KELAS (REFERENSI)'!N795,IF(B780=3,'KELAS (REFERENSI)'!N810,IF(B780=4,'KELAS (REFERENSI)'!N825,""))))</f>
        <v/>
      </c>
      <c r="O780" s="55" t="str">
        <f>IF(B780=1,'KELAS (REFERENSI)'!O780,IF(B780=2,'KELAS (REFERENSI)'!O795,IF(B780=3,'KELAS (REFERENSI)'!O810,IF(B780=4,'KELAS (REFERENSI)'!O825,""))))</f>
        <v/>
      </c>
      <c r="P780" s="55" t="str">
        <f>IF(B780=1,'KELAS (REFERENSI)'!P780,IF(B780=2,'KELAS (REFERENSI)'!P795,IF(B780=3,'KELAS (REFERENSI)'!P810,IF(B780=4,'KELAS (REFERENSI)'!P825,""))))</f>
        <v/>
      </c>
      <c r="Q780" s="55" t="str">
        <f t="shared" si="4"/>
        <v>BPS Kota Jakarta Timur</v>
      </c>
      <c r="R780" s="55" t="str">
        <f t="shared" si="56"/>
        <v/>
      </c>
      <c r="S780" s="55" t="str">
        <f t="shared" ref="S780:T780" si="788">S779</f>
        <v>15 Juni sampai dengan 31 Agustus 2026</v>
      </c>
      <c r="T780" s="55" t="str">
        <f t="shared" si="788"/>
        <v>31 Agustus 2026</v>
      </c>
      <c r="U780" s="59" t="str">
        <f>VLOOKUP(G780,'MITRA (REFERENSI)'!$A:$Z,17,FALSE)</f>
        <v>#N/A</v>
      </c>
      <c r="V780" s="59" t="str">
        <f>VLOOKUP(G780,'MITRA (REFERENSI)'!$A:$Z,11,FALSE)</f>
        <v>#N/A</v>
      </c>
      <c r="W780" s="81"/>
      <c r="X780" s="63"/>
      <c r="Y780" s="63"/>
      <c r="Z780" s="62"/>
      <c r="AA780" s="63"/>
      <c r="AB780" s="62"/>
      <c r="AC780" s="62"/>
      <c r="AD780" s="62"/>
      <c r="AE780" s="62"/>
      <c r="AF780" s="62"/>
      <c r="AG780" s="72"/>
      <c r="AH780" s="72"/>
      <c r="AI780" s="72"/>
      <c r="AJ780" s="72"/>
      <c r="AK780" s="59" t="str">
        <f>VLOOKUP(G780,'MITRA (REFERENSI)'!$A:$Z,5,FALSE)</f>
        <v>#N/A</v>
      </c>
      <c r="AL780" s="59" t="str">
        <f>VLOOKUP(G780,'MITRA (REFERENSI)'!$A:$Z,13,FALSE)</f>
        <v>#N/A</v>
      </c>
      <c r="AM780" s="59" t="str">
        <f>VLOOKUP(G780,'MITRA (REFERENSI)'!$A:$Z,14,FALSE)</f>
        <v>#N/A</v>
      </c>
    </row>
    <row r="781" ht="15.75" customHeight="1">
      <c r="A781" s="53" t="s">
        <v>5843</v>
      </c>
      <c r="B781" s="78"/>
      <c r="C781" s="79"/>
      <c r="D781" s="82"/>
      <c r="E781" s="82"/>
      <c r="F781" s="56" t="str">
        <f t="shared" si="2"/>
        <v>PETUGAS.0780/SPK/SE/PML/3172/2026</v>
      </c>
      <c r="G781" s="80"/>
      <c r="H781" s="56" t="str">
        <f>VLOOKUP(G781,'MITRA (REFERENSI)'!$A:$Z,16,FALSE)</f>
        <v>#N/A</v>
      </c>
      <c r="I781" s="56" t="str">
        <f>VLOOKUP(G781,'MITRA (REFERENSI)'!$A:$Z,25,FALSE)</f>
        <v>#N/A</v>
      </c>
      <c r="J781" s="55" t="str">
        <f>VLOOKUP(G781,'MITRA (REFERENSI)'!$A:$Z,26,FALSE)</f>
        <v>#N/A</v>
      </c>
      <c r="K781" s="55" t="str">
        <f>VLOOKUP(G781,'MITRA (REFERENSI)'!$A:$Z,15,FALSE)</f>
        <v>#N/A</v>
      </c>
      <c r="L781" s="55" t="str">
        <f>VLOOKUP(G781,'MITRA (REFERENSI)'!$A:$Z,15,FALSE)</f>
        <v>#N/A</v>
      </c>
      <c r="M781" s="55" t="str">
        <f>IF(B781=1,'KELAS (REFERENSI)'!M781,IF(B781=2,'KELAS (REFERENSI)'!M796,IF(B781=3,'KELAS (REFERENSI)'!M811,IF(B781=4,'KELAS (REFERENSI)'!M826,""))))</f>
        <v/>
      </c>
      <c r="N781" s="55" t="str">
        <f>IF(B781=1,'KELAS (REFERENSI)'!N781,IF(B781=2,'KELAS (REFERENSI)'!N796,IF(B781=3,'KELAS (REFERENSI)'!N811,IF(B781=4,'KELAS (REFERENSI)'!N826,""))))</f>
        <v/>
      </c>
      <c r="O781" s="55" t="str">
        <f>IF(B781=1,'KELAS (REFERENSI)'!O781,IF(B781=2,'KELAS (REFERENSI)'!O796,IF(B781=3,'KELAS (REFERENSI)'!O811,IF(B781=4,'KELAS (REFERENSI)'!O826,""))))</f>
        <v/>
      </c>
      <c r="P781" s="55" t="str">
        <f>IF(B781=1,'KELAS (REFERENSI)'!P781,IF(B781=2,'KELAS (REFERENSI)'!P796,IF(B781=3,'KELAS (REFERENSI)'!P811,IF(B781=4,'KELAS (REFERENSI)'!P826,""))))</f>
        <v/>
      </c>
      <c r="Q781" s="55" t="str">
        <f t="shared" si="4"/>
        <v>BPS Kota Jakarta Timur</v>
      </c>
      <c r="R781" s="55" t="str">
        <f t="shared" si="56"/>
        <v/>
      </c>
      <c r="S781" s="55" t="str">
        <f t="shared" ref="S781:T781" si="789">S780</f>
        <v>15 Juni sampai dengan 31 Agustus 2026</v>
      </c>
      <c r="T781" s="55" t="str">
        <f t="shared" si="789"/>
        <v>31 Agustus 2026</v>
      </c>
      <c r="U781" s="59" t="str">
        <f>VLOOKUP(G781,'MITRA (REFERENSI)'!$A:$Z,17,FALSE)</f>
        <v>#N/A</v>
      </c>
      <c r="V781" s="59" t="str">
        <f>VLOOKUP(G781,'MITRA (REFERENSI)'!$A:$Z,11,FALSE)</f>
        <v>#N/A</v>
      </c>
      <c r="W781" s="81"/>
      <c r="X781" s="63"/>
      <c r="Y781" s="63"/>
      <c r="Z781" s="62"/>
      <c r="AA781" s="63"/>
      <c r="AB781" s="62"/>
      <c r="AC781" s="62"/>
      <c r="AD781" s="62"/>
      <c r="AE781" s="62"/>
      <c r="AF781" s="62"/>
      <c r="AG781" s="72"/>
      <c r="AH781" s="72"/>
      <c r="AI781" s="72"/>
      <c r="AJ781" s="72"/>
      <c r="AK781" s="59" t="str">
        <f>VLOOKUP(G781,'MITRA (REFERENSI)'!$A:$Z,5,FALSE)</f>
        <v>#N/A</v>
      </c>
      <c r="AL781" s="59" t="str">
        <f>VLOOKUP(G781,'MITRA (REFERENSI)'!$A:$Z,13,FALSE)</f>
        <v>#N/A</v>
      </c>
      <c r="AM781" s="59" t="str">
        <f>VLOOKUP(G781,'MITRA (REFERENSI)'!$A:$Z,14,FALSE)</f>
        <v>#N/A</v>
      </c>
    </row>
    <row r="782" ht="15.75" customHeight="1">
      <c r="A782" s="53" t="s">
        <v>5844</v>
      </c>
      <c r="B782" s="78"/>
      <c r="C782" s="79"/>
      <c r="D782" s="82"/>
      <c r="E782" s="82"/>
      <c r="F782" s="56" t="str">
        <f t="shared" si="2"/>
        <v>PETUGAS.0781/SPK/SE/PML/3172/2026</v>
      </c>
      <c r="G782" s="80"/>
      <c r="H782" s="56" t="str">
        <f>VLOOKUP(G782,'MITRA (REFERENSI)'!$A:$Z,16,FALSE)</f>
        <v>#N/A</v>
      </c>
      <c r="I782" s="56" t="str">
        <f>VLOOKUP(G782,'MITRA (REFERENSI)'!$A:$Z,25,FALSE)</f>
        <v>#N/A</v>
      </c>
      <c r="J782" s="55" t="str">
        <f>VLOOKUP(G782,'MITRA (REFERENSI)'!$A:$Z,26,FALSE)</f>
        <v>#N/A</v>
      </c>
      <c r="K782" s="55" t="str">
        <f>VLOOKUP(G782,'MITRA (REFERENSI)'!$A:$Z,15,FALSE)</f>
        <v>#N/A</v>
      </c>
      <c r="L782" s="55" t="str">
        <f>VLOOKUP(G782,'MITRA (REFERENSI)'!$A:$Z,15,FALSE)</f>
        <v>#N/A</v>
      </c>
      <c r="M782" s="55" t="str">
        <f>IF(B782=1,'KELAS (REFERENSI)'!M782,IF(B782=2,'KELAS (REFERENSI)'!M797,IF(B782=3,'KELAS (REFERENSI)'!M812,IF(B782=4,'KELAS (REFERENSI)'!M827,""))))</f>
        <v/>
      </c>
      <c r="N782" s="55" t="str">
        <f>IF(B782=1,'KELAS (REFERENSI)'!N782,IF(B782=2,'KELAS (REFERENSI)'!N797,IF(B782=3,'KELAS (REFERENSI)'!N812,IF(B782=4,'KELAS (REFERENSI)'!N827,""))))</f>
        <v/>
      </c>
      <c r="O782" s="55" t="str">
        <f>IF(B782=1,'KELAS (REFERENSI)'!O782,IF(B782=2,'KELAS (REFERENSI)'!O797,IF(B782=3,'KELAS (REFERENSI)'!O812,IF(B782=4,'KELAS (REFERENSI)'!O827,""))))</f>
        <v/>
      </c>
      <c r="P782" s="55" t="str">
        <f>IF(B782=1,'KELAS (REFERENSI)'!P782,IF(B782=2,'KELAS (REFERENSI)'!P797,IF(B782=3,'KELAS (REFERENSI)'!P812,IF(B782=4,'KELAS (REFERENSI)'!P827,""))))</f>
        <v/>
      </c>
      <c r="Q782" s="55" t="str">
        <f t="shared" si="4"/>
        <v>BPS Kota Jakarta Timur</v>
      </c>
      <c r="R782" s="55" t="str">
        <f t="shared" si="56"/>
        <v/>
      </c>
      <c r="S782" s="55" t="str">
        <f t="shared" ref="S782:T782" si="790">S781</f>
        <v>15 Juni sampai dengan 31 Agustus 2026</v>
      </c>
      <c r="T782" s="55" t="str">
        <f t="shared" si="790"/>
        <v>31 Agustus 2026</v>
      </c>
      <c r="U782" s="59" t="str">
        <f>VLOOKUP(G782,'MITRA (REFERENSI)'!$A:$Z,17,FALSE)</f>
        <v>#N/A</v>
      </c>
      <c r="V782" s="59" t="str">
        <f>VLOOKUP(G782,'MITRA (REFERENSI)'!$A:$Z,11,FALSE)</f>
        <v>#N/A</v>
      </c>
      <c r="W782" s="81"/>
      <c r="X782" s="63"/>
      <c r="Y782" s="63"/>
      <c r="Z782" s="62"/>
      <c r="AA782" s="63"/>
      <c r="AB782" s="62"/>
      <c r="AC782" s="62"/>
      <c r="AD782" s="62"/>
      <c r="AE782" s="62"/>
      <c r="AF782" s="62"/>
      <c r="AG782" s="72"/>
      <c r="AH782" s="72"/>
      <c r="AI782" s="72"/>
      <c r="AJ782" s="72"/>
      <c r="AK782" s="59" t="str">
        <f>VLOOKUP(G782,'MITRA (REFERENSI)'!$A:$Z,5,FALSE)</f>
        <v>#N/A</v>
      </c>
      <c r="AL782" s="59" t="str">
        <f>VLOOKUP(G782,'MITRA (REFERENSI)'!$A:$Z,13,FALSE)</f>
        <v>#N/A</v>
      </c>
      <c r="AM782" s="59" t="str">
        <f>VLOOKUP(G782,'MITRA (REFERENSI)'!$A:$Z,14,FALSE)</f>
        <v>#N/A</v>
      </c>
    </row>
    <row r="783" ht="15.75" customHeight="1">
      <c r="A783" s="53" t="s">
        <v>5845</v>
      </c>
      <c r="B783" s="78"/>
      <c r="C783" s="79"/>
      <c r="D783" s="82"/>
      <c r="E783" s="82"/>
      <c r="F783" s="56" t="str">
        <f t="shared" si="2"/>
        <v>PETUGAS.0782/SPK/SE/PML/3172/2026</v>
      </c>
      <c r="G783" s="80"/>
      <c r="H783" s="56" t="str">
        <f>VLOOKUP(G783,'MITRA (REFERENSI)'!$A:$Z,16,FALSE)</f>
        <v>#N/A</v>
      </c>
      <c r="I783" s="56" t="str">
        <f>VLOOKUP(G783,'MITRA (REFERENSI)'!$A:$Z,25,FALSE)</f>
        <v>#N/A</v>
      </c>
      <c r="J783" s="55" t="str">
        <f>VLOOKUP(G783,'MITRA (REFERENSI)'!$A:$Z,26,FALSE)</f>
        <v>#N/A</v>
      </c>
      <c r="K783" s="55" t="str">
        <f>VLOOKUP(G783,'MITRA (REFERENSI)'!$A:$Z,15,FALSE)</f>
        <v>#N/A</v>
      </c>
      <c r="L783" s="55" t="str">
        <f>VLOOKUP(G783,'MITRA (REFERENSI)'!$A:$Z,15,FALSE)</f>
        <v>#N/A</v>
      </c>
      <c r="M783" s="55" t="str">
        <f>IF(B783=1,'KELAS (REFERENSI)'!M783,IF(B783=2,'KELAS (REFERENSI)'!M798,IF(B783=3,'KELAS (REFERENSI)'!M813,IF(B783=4,'KELAS (REFERENSI)'!M828,""))))</f>
        <v/>
      </c>
      <c r="N783" s="55" t="str">
        <f>IF(B783=1,'KELAS (REFERENSI)'!N783,IF(B783=2,'KELAS (REFERENSI)'!N798,IF(B783=3,'KELAS (REFERENSI)'!N813,IF(B783=4,'KELAS (REFERENSI)'!N828,""))))</f>
        <v/>
      </c>
      <c r="O783" s="55" t="str">
        <f>IF(B783=1,'KELAS (REFERENSI)'!O783,IF(B783=2,'KELAS (REFERENSI)'!O798,IF(B783=3,'KELAS (REFERENSI)'!O813,IF(B783=4,'KELAS (REFERENSI)'!O828,""))))</f>
        <v/>
      </c>
      <c r="P783" s="55" t="str">
        <f>IF(B783=1,'KELAS (REFERENSI)'!P783,IF(B783=2,'KELAS (REFERENSI)'!P798,IF(B783=3,'KELAS (REFERENSI)'!P813,IF(B783=4,'KELAS (REFERENSI)'!P828,""))))</f>
        <v/>
      </c>
      <c r="Q783" s="55" t="str">
        <f t="shared" si="4"/>
        <v>BPS Kota Jakarta Timur</v>
      </c>
      <c r="R783" s="55" t="str">
        <f t="shared" si="56"/>
        <v/>
      </c>
      <c r="S783" s="55" t="str">
        <f t="shared" ref="S783:T783" si="791">S782</f>
        <v>15 Juni sampai dengan 31 Agustus 2026</v>
      </c>
      <c r="T783" s="55" t="str">
        <f t="shared" si="791"/>
        <v>31 Agustus 2026</v>
      </c>
      <c r="U783" s="59" t="str">
        <f>VLOOKUP(G783,'MITRA (REFERENSI)'!$A:$Z,17,FALSE)</f>
        <v>#N/A</v>
      </c>
      <c r="V783" s="59" t="str">
        <f>VLOOKUP(G783,'MITRA (REFERENSI)'!$A:$Z,11,FALSE)</f>
        <v>#N/A</v>
      </c>
      <c r="W783" s="81"/>
      <c r="X783" s="63"/>
      <c r="Y783" s="63"/>
      <c r="Z783" s="62"/>
      <c r="AA783" s="63"/>
      <c r="AB783" s="62"/>
      <c r="AC783" s="62"/>
      <c r="AD783" s="62"/>
      <c r="AE783" s="62"/>
      <c r="AF783" s="62"/>
      <c r="AG783" s="72"/>
      <c r="AH783" s="72"/>
      <c r="AI783" s="72"/>
      <c r="AJ783" s="72"/>
      <c r="AK783" s="59" t="str">
        <f>VLOOKUP(G783,'MITRA (REFERENSI)'!$A:$Z,5,FALSE)</f>
        <v>#N/A</v>
      </c>
      <c r="AL783" s="59" t="str">
        <f>VLOOKUP(G783,'MITRA (REFERENSI)'!$A:$Z,13,FALSE)</f>
        <v>#N/A</v>
      </c>
      <c r="AM783" s="59" t="str">
        <f>VLOOKUP(G783,'MITRA (REFERENSI)'!$A:$Z,14,FALSE)</f>
        <v>#N/A</v>
      </c>
    </row>
    <row r="784" ht="15.75" customHeight="1">
      <c r="A784" s="53" t="s">
        <v>5846</v>
      </c>
      <c r="B784" s="78"/>
      <c r="C784" s="79"/>
      <c r="D784" s="82"/>
      <c r="E784" s="82"/>
      <c r="F784" s="56" t="str">
        <f t="shared" si="2"/>
        <v>PETUGAS.0783/SPK/SE/PML/3172/2026</v>
      </c>
      <c r="G784" s="80"/>
      <c r="H784" s="56" t="str">
        <f>VLOOKUP(G784,'MITRA (REFERENSI)'!$A:$Z,16,FALSE)</f>
        <v>#N/A</v>
      </c>
      <c r="I784" s="56" t="str">
        <f>VLOOKUP(G784,'MITRA (REFERENSI)'!$A:$Z,25,FALSE)</f>
        <v>#N/A</v>
      </c>
      <c r="J784" s="55" t="str">
        <f>VLOOKUP(G784,'MITRA (REFERENSI)'!$A:$Z,26,FALSE)</f>
        <v>#N/A</v>
      </c>
      <c r="K784" s="55" t="str">
        <f>VLOOKUP(G784,'MITRA (REFERENSI)'!$A:$Z,15,FALSE)</f>
        <v>#N/A</v>
      </c>
      <c r="L784" s="55" t="str">
        <f>VLOOKUP(G784,'MITRA (REFERENSI)'!$A:$Z,15,FALSE)</f>
        <v>#N/A</v>
      </c>
      <c r="M784" s="55" t="str">
        <f>IF(B784=1,'KELAS (REFERENSI)'!M784,IF(B784=2,'KELAS (REFERENSI)'!M799,IF(B784=3,'KELAS (REFERENSI)'!M814,IF(B784=4,'KELAS (REFERENSI)'!M829,""))))</f>
        <v/>
      </c>
      <c r="N784" s="55" t="str">
        <f>IF(B784=1,'KELAS (REFERENSI)'!N784,IF(B784=2,'KELAS (REFERENSI)'!N799,IF(B784=3,'KELAS (REFERENSI)'!N814,IF(B784=4,'KELAS (REFERENSI)'!N829,""))))</f>
        <v/>
      </c>
      <c r="O784" s="55" t="str">
        <f>IF(B784=1,'KELAS (REFERENSI)'!O784,IF(B784=2,'KELAS (REFERENSI)'!O799,IF(B784=3,'KELAS (REFERENSI)'!O814,IF(B784=4,'KELAS (REFERENSI)'!O829,""))))</f>
        <v/>
      </c>
      <c r="P784" s="55" t="str">
        <f>IF(B784=1,'KELAS (REFERENSI)'!P784,IF(B784=2,'KELAS (REFERENSI)'!P799,IF(B784=3,'KELAS (REFERENSI)'!P814,IF(B784=4,'KELAS (REFERENSI)'!P829,""))))</f>
        <v/>
      </c>
      <c r="Q784" s="55" t="str">
        <f t="shared" si="4"/>
        <v>BPS Kota Jakarta Timur</v>
      </c>
      <c r="R784" s="55" t="str">
        <f t="shared" si="56"/>
        <v/>
      </c>
      <c r="S784" s="55" t="str">
        <f t="shared" ref="S784:T784" si="792">S783</f>
        <v>15 Juni sampai dengan 31 Agustus 2026</v>
      </c>
      <c r="T784" s="55" t="str">
        <f t="shared" si="792"/>
        <v>31 Agustus 2026</v>
      </c>
      <c r="U784" s="59" t="str">
        <f>VLOOKUP(G784,'MITRA (REFERENSI)'!$A:$Z,17,FALSE)</f>
        <v>#N/A</v>
      </c>
      <c r="V784" s="59" t="str">
        <f>VLOOKUP(G784,'MITRA (REFERENSI)'!$A:$Z,11,FALSE)</f>
        <v>#N/A</v>
      </c>
      <c r="W784" s="81"/>
      <c r="X784" s="63"/>
      <c r="Y784" s="63"/>
      <c r="Z784" s="62"/>
      <c r="AA784" s="63"/>
      <c r="AB784" s="62"/>
      <c r="AC784" s="62"/>
      <c r="AD784" s="62"/>
      <c r="AE784" s="62"/>
      <c r="AF784" s="62"/>
      <c r="AG784" s="72"/>
      <c r="AH784" s="72"/>
      <c r="AI784" s="72"/>
      <c r="AJ784" s="72"/>
      <c r="AK784" s="59" t="str">
        <f>VLOOKUP(G784,'MITRA (REFERENSI)'!$A:$Z,5,FALSE)</f>
        <v>#N/A</v>
      </c>
      <c r="AL784" s="59" t="str">
        <f>VLOOKUP(G784,'MITRA (REFERENSI)'!$A:$Z,13,FALSE)</f>
        <v>#N/A</v>
      </c>
      <c r="AM784" s="59" t="str">
        <f>VLOOKUP(G784,'MITRA (REFERENSI)'!$A:$Z,14,FALSE)</f>
        <v>#N/A</v>
      </c>
    </row>
    <row r="785" ht="15.75" customHeight="1">
      <c r="A785" s="53" t="s">
        <v>5847</v>
      </c>
      <c r="B785" s="78"/>
      <c r="C785" s="79"/>
      <c r="D785" s="82"/>
      <c r="E785" s="82"/>
      <c r="F785" s="56" t="str">
        <f t="shared" si="2"/>
        <v>PETUGAS.0784/SPK/SE/PML/3172/2026</v>
      </c>
      <c r="G785" s="80"/>
      <c r="H785" s="56" t="str">
        <f>VLOOKUP(G785,'MITRA (REFERENSI)'!$A:$Z,16,FALSE)</f>
        <v>#N/A</v>
      </c>
      <c r="I785" s="56" t="str">
        <f>VLOOKUP(G785,'MITRA (REFERENSI)'!$A:$Z,25,FALSE)</f>
        <v>#N/A</v>
      </c>
      <c r="J785" s="55" t="str">
        <f>VLOOKUP(G785,'MITRA (REFERENSI)'!$A:$Z,26,FALSE)</f>
        <v>#N/A</v>
      </c>
      <c r="K785" s="55" t="str">
        <f>VLOOKUP(G785,'MITRA (REFERENSI)'!$A:$Z,15,FALSE)</f>
        <v>#N/A</v>
      </c>
      <c r="L785" s="55" t="str">
        <f>VLOOKUP(G785,'MITRA (REFERENSI)'!$A:$Z,15,FALSE)</f>
        <v>#N/A</v>
      </c>
      <c r="M785" s="55" t="str">
        <f>IF(B785=1,'KELAS (REFERENSI)'!M785,IF(B785=2,'KELAS (REFERENSI)'!M800,IF(B785=3,'KELAS (REFERENSI)'!M815,IF(B785=4,'KELAS (REFERENSI)'!M830,""))))</f>
        <v/>
      </c>
      <c r="N785" s="55" t="str">
        <f>IF(B785=1,'KELAS (REFERENSI)'!N785,IF(B785=2,'KELAS (REFERENSI)'!N800,IF(B785=3,'KELAS (REFERENSI)'!N815,IF(B785=4,'KELAS (REFERENSI)'!N830,""))))</f>
        <v/>
      </c>
      <c r="O785" s="55" t="str">
        <f>IF(B785=1,'KELAS (REFERENSI)'!O785,IF(B785=2,'KELAS (REFERENSI)'!O800,IF(B785=3,'KELAS (REFERENSI)'!O815,IF(B785=4,'KELAS (REFERENSI)'!O830,""))))</f>
        <v/>
      </c>
      <c r="P785" s="55" t="str">
        <f>IF(B785=1,'KELAS (REFERENSI)'!P785,IF(B785=2,'KELAS (REFERENSI)'!P800,IF(B785=3,'KELAS (REFERENSI)'!P815,IF(B785=4,'KELAS (REFERENSI)'!P830,""))))</f>
        <v/>
      </c>
      <c r="Q785" s="55" t="str">
        <f t="shared" si="4"/>
        <v>BPS Kota Jakarta Timur</v>
      </c>
      <c r="R785" s="55" t="str">
        <f t="shared" si="56"/>
        <v/>
      </c>
      <c r="S785" s="55" t="str">
        <f t="shared" ref="S785:T785" si="793">S784</f>
        <v>15 Juni sampai dengan 31 Agustus 2026</v>
      </c>
      <c r="T785" s="55" t="str">
        <f t="shared" si="793"/>
        <v>31 Agustus 2026</v>
      </c>
      <c r="U785" s="59" t="str">
        <f>VLOOKUP(G785,'MITRA (REFERENSI)'!$A:$Z,17,FALSE)</f>
        <v>#N/A</v>
      </c>
      <c r="V785" s="59" t="str">
        <f>VLOOKUP(G785,'MITRA (REFERENSI)'!$A:$Z,11,FALSE)</f>
        <v>#N/A</v>
      </c>
      <c r="W785" s="81"/>
      <c r="X785" s="63"/>
      <c r="Y785" s="63"/>
      <c r="Z785" s="62"/>
      <c r="AA785" s="63"/>
      <c r="AB785" s="62"/>
      <c r="AC785" s="62"/>
      <c r="AD785" s="62"/>
      <c r="AE785" s="62"/>
      <c r="AF785" s="62"/>
      <c r="AG785" s="72"/>
      <c r="AH785" s="72"/>
      <c r="AI785" s="72"/>
      <c r="AJ785" s="72"/>
      <c r="AK785" s="59" t="str">
        <f>VLOOKUP(G785,'MITRA (REFERENSI)'!$A:$Z,5,FALSE)</f>
        <v>#N/A</v>
      </c>
      <c r="AL785" s="59" t="str">
        <f>VLOOKUP(G785,'MITRA (REFERENSI)'!$A:$Z,13,FALSE)</f>
        <v>#N/A</v>
      </c>
      <c r="AM785" s="59" t="str">
        <f>VLOOKUP(G785,'MITRA (REFERENSI)'!$A:$Z,14,FALSE)</f>
        <v>#N/A</v>
      </c>
    </row>
    <row r="786" ht="15.75" customHeight="1">
      <c r="A786" s="53" t="s">
        <v>5848</v>
      </c>
      <c r="B786" s="78"/>
      <c r="C786" s="79"/>
      <c r="D786" s="82"/>
      <c r="E786" s="82"/>
      <c r="F786" s="56" t="str">
        <f t="shared" si="2"/>
        <v>PETUGAS.0785/SPK/SE/PML/3172/2026</v>
      </c>
      <c r="G786" s="80"/>
      <c r="H786" s="56" t="str">
        <f>VLOOKUP(G786,'MITRA (REFERENSI)'!$A:$Z,16,FALSE)</f>
        <v>#N/A</v>
      </c>
      <c r="I786" s="56" t="str">
        <f>VLOOKUP(G786,'MITRA (REFERENSI)'!$A:$Z,25,FALSE)</f>
        <v>#N/A</v>
      </c>
      <c r="J786" s="55" t="str">
        <f>VLOOKUP(G786,'MITRA (REFERENSI)'!$A:$Z,26,FALSE)</f>
        <v>#N/A</v>
      </c>
      <c r="K786" s="55" t="str">
        <f>VLOOKUP(G786,'MITRA (REFERENSI)'!$A:$Z,15,FALSE)</f>
        <v>#N/A</v>
      </c>
      <c r="L786" s="55" t="str">
        <f>VLOOKUP(G786,'MITRA (REFERENSI)'!$A:$Z,15,FALSE)</f>
        <v>#N/A</v>
      </c>
      <c r="M786" s="55" t="str">
        <f>IF(B786=1,'KELAS (REFERENSI)'!M786,IF(B786=2,'KELAS (REFERENSI)'!M801,IF(B786=3,'KELAS (REFERENSI)'!M816,IF(B786=4,'KELAS (REFERENSI)'!M831,""))))</f>
        <v/>
      </c>
      <c r="N786" s="55" t="str">
        <f>IF(B786=1,'KELAS (REFERENSI)'!N786,IF(B786=2,'KELAS (REFERENSI)'!N801,IF(B786=3,'KELAS (REFERENSI)'!N816,IF(B786=4,'KELAS (REFERENSI)'!N831,""))))</f>
        <v/>
      </c>
      <c r="O786" s="55" t="str">
        <f>IF(B786=1,'KELAS (REFERENSI)'!O786,IF(B786=2,'KELAS (REFERENSI)'!O801,IF(B786=3,'KELAS (REFERENSI)'!O816,IF(B786=4,'KELAS (REFERENSI)'!O831,""))))</f>
        <v/>
      </c>
      <c r="P786" s="55" t="str">
        <f>IF(B786=1,'KELAS (REFERENSI)'!P786,IF(B786=2,'KELAS (REFERENSI)'!P801,IF(B786=3,'KELAS (REFERENSI)'!P816,IF(B786=4,'KELAS (REFERENSI)'!P831,""))))</f>
        <v/>
      </c>
      <c r="Q786" s="55" t="str">
        <f t="shared" si="4"/>
        <v>BPS Kota Jakarta Timur</v>
      </c>
      <c r="R786" s="55" t="str">
        <f t="shared" si="56"/>
        <v/>
      </c>
      <c r="S786" s="55" t="str">
        <f t="shared" ref="S786:T786" si="794">S785</f>
        <v>15 Juni sampai dengan 31 Agustus 2026</v>
      </c>
      <c r="T786" s="55" t="str">
        <f t="shared" si="794"/>
        <v>31 Agustus 2026</v>
      </c>
      <c r="U786" s="59" t="str">
        <f>VLOOKUP(G786,'MITRA (REFERENSI)'!$A:$Z,17,FALSE)</f>
        <v>#N/A</v>
      </c>
      <c r="V786" s="59" t="str">
        <f>VLOOKUP(G786,'MITRA (REFERENSI)'!$A:$Z,11,FALSE)</f>
        <v>#N/A</v>
      </c>
      <c r="W786" s="81"/>
      <c r="X786" s="63"/>
      <c r="Y786" s="63"/>
      <c r="Z786" s="62"/>
      <c r="AA786" s="63"/>
      <c r="AB786" s="62"/>
      <c r="AC786" s="62"/>
      <c r="AD786" s="62"/>
      <c r="AE786" s="62"/>
      <c r="AF786" s="62"/>
      <c r="AG786" s="72"/>
      <c r="AH786" s="72"/>
      <c r="AI786" s="72"/>
      <c r="AJ786" s="72"/>
      <c r="AK786" s="59" t="str">
        <f>VLOOKUP(G786,'MITRA (REFERENSI)'!$A:$Z,5,FALSE)</f>
        <v>#N/A</v>
      </c>
      <c r="AL786" s="59" t="str">
        <f>VLOOKUP(G786,'MITRA (REFERENSI)'!$A:$Z,13,FALSE)</f>
        <v>#N/A</v>
      </c>
      <c r="AM786" s="59" t="str">
        <f>VLOOKUP(G786,'MITRA (REFERENSI)'!$A:$Z,14,FALSE)</f>
        <v>#N/A</v>
      </c>
    </row>
    <row r="787" ht="15.75" customHeight="1">
      <c r="A787" s="53" t="s">
        <v>5849</v>
      </c>
      <c r="B787" s="78"/>
      <c r="C787" s="79"/>
      <c r="D787" s="82"/>
      <c r="E787" s="82"/>
      <c r="F787" s="56" t="str">
        <f t="shared" si="2"/>
        <v>PETUGAS.0786/SPK/SE/PML/3172/2026</v>
      </c>
      <c r="G787" s="80"/>
      <c r="H787" s="56" t="str">
        <f>VLOOKUP(G787,'MITRA (REFERENSI)'!$A:$Z,16,FALSE)</f>
        <v>#N/A</v>
      </c>
      <c r="I787" s="56" t="str">
        <f>VLOOKUP(G787,'MITRA (REFERENSI)'!$A:$Z,25,FALSE)</f>
        <v>#N/A</v>
      </c>
      <c r="J787" s="55" t="str">
        <f>VLOOKUP(G787,'MITRA (REFERENSI)'!$A:$Z,26,FALSE)</f>
        <v>#N/A</v>
      </c>
      <c r="K787" s="55" t="str">
        <f>VLOOKUP(G787,'MITRA (REFERENSI)'!$A:$Z,15,FALSE)</f>
        <v>#N/A</v>
      </c>
      <c r="L787" s="55" t="str">
        <f>VLOOKUP(G787,'MITRA (REFERENSI)'!$A:$Z,15,FALSE)</f>
        <v>#N/A</v>
      </c>
      <c r="M787" s="55" t="str">
        <f>IF(B787=1,'KELAS (REFERENSI)'!M787,IF(B787=2,'KELAS (REFERENSI)'!M802,IF(B787=3,'KELAS (REFERENSI)'!M817,IF(B787=4,'KELAS (REFERENSI)'!M832,""))))</f>
        <v/>
      </c>
      <c r="N787" s="55" t="str">
        <f>IF(B787=1,'KELAS (REFERENSI)'!N787,IF(B787=2,'KELAS (REFERENSI)'!N802,IF(B787=3,'KELAS (REFERENSI)'!N817,IF(B787=4,'KELAS (REFERENSI)'!N832,""))))</f>
        <v/>
      </c>
      <c r="O787" s="55" t="str">
        <f>IF(B787=1,'KELAS (REFERENSI)'!O787,IF(B787=2,'KELAS (REFERENSI)'!O802,IF(B787=3,'KELAS (REFERENSI)'!O817,IF(B787=4,'KELAS (REFERENSI)'!O832,""))))</f>
        <v/>
      </c>
      <c r="P787" s="55" t="str">
        <f>IF(B787=1,'KELAS (REFERENSI)'!P787,IF(B787=2,'KELAS (REFERENSI)'!P802,IF(B787=3,'KELAS (REFERENSI)'!P817,IF(B787=4,'KELAS (REFERENSI)'!P832,""))))</f>
        <v/>
      </c>
      <c r="Q787" s="55" t="str">
        <f t="shared" si="4"/>
        <v>BPS Kota Jakarta Timur</v>
      </c>
      <c r="R787" s="55" t="str">
        <f t="shared" si="56"/>
        <v/>
      </c>
      <c r="S787" s="55" t="str">
        <f t="shared" ref="S787:T787" si="795">S786</f>
        <v>15 Juni sampai dengan 31 Agustus 2026</v>
      </c>
      <c r="T787" s="55" t="str">
        <f t="shared" si="795"/>
        <v>31 Agustus 2026</v>
      </c>
      <c r="U787" s="59" t="str">
        <f>VLOOKUP(G787,'MITRA (REFERENSI)'!$A:$Z,17,FALSE)</f>
        <v>#N/A</v>
      </c>
      <c r="V787" s="59" t="str">
        <f>VLOOKUP(G787,'MITRA (REFERENSI)'!$A:$Z,11,FALSE)</f>
        <v>#N/A</v>
      </c>
      <c r="W787" s="81"/>
      <c r="X787" s="63"/>
      <c r="Y787" s="63"/>
      <c r="Z787" s="62"/>
      <c r="AA787" s="63"/>
      <c r="AB787" s="62"/>
      <c r="AC787" s="62"/>
      <c r="AD787" s="62"/>
      <c r="AE787" s="62"/>
      <c r="AF787" s="62"/>
      <c r="AG787" s="72"/>
      <c r="AH787" s="72"/>
      <c r="AI787" s="72"/>
      <c r="AJ787" s="72"/>
      <c r="AK787" s="59" t="str">
        <f>VLOOKUP(G787,'MITRA (REFERENSI)'!$A:$Z,5,FALSE)</f>
        <v>#N/A</v>
      </c>
      <c r="AL787" s="59" t="str">
        <f>VLOOKUP(G787,'MITRA (REFERENSI)'!$A:$Z,13,FALSE)</f>
        <v>#N/A</v>
      </c>
      <c r="AM787" s="59" t="str">
        <f>VLOOKUP(G787,'MITRA (REFERENSI)'!$A:$Z,14,FALSE)</f>
        <v>#N/A</v>
      </c>
    </row>
    <row r="788" ht="15.75" customHeight="1">
      <c r="A788" s="53" t="s">
        <v>5850</v>
      </c>
      <c r="B788" s="78"/>
      <c r="C788" s="79"/>
      <c r="D788" s="82"/>
      <c r="E788" s="82"/>
      <c r="F788" s="56" t="str">
        <f t="shared" si="2"/>
        <v>PETUGAS.0787/SPK/SE/PML/3172/2026</v>
      </c>
      <c r="G788" s="80"/>
      <c r="H788" s="56" t="str">
        <f>VLOOKUP(G788,'MITRA (REFERENSI)'!$A:$Z,16,FALSE)</f>
        <v>#N/A</v>
      </c>
      <c r="I788" s="56" t="str">
        <f>VLOOKUP(G788,'MITRA (REFERENSI)'!$A:$Z,25,FALSE)</f>
        <v>#N/A</v>
      </c>
      <c r="J788" s="55" t="str">
        <f>VLOOKUP(G788,'MITRA (REFERENSI)'!$A:$Z,26,FALSE)</f>
        <v>#N/A</v>
      </c>
      <c r="K788" s="55" t="str">
        <f>VLOOKUP(G788,'MITRA (REFERENSI)'!$A:$Z,15,FALSE)</f>
        <v>#N/A</v>
      </c>
      <c r="L788" s="55" t="str">
        <f>VLOOKUP(G788,'MITRA (REFERENSI)'!$A:$Z,15,FALSE)</f>
        <v>#N/A</v>
      </c>
      <c r="M788" s="55" t="str">
        <f>IF(B788=1,'KELAS (REFERENSI)'!M788,IF(B788=2,'KELAS (REFERENSI)'!M803,IF(B788=3,'KELAS (REFERENSI)'!M818,IF(B788=4,'KELAS (REFERENSI)'!M833,""))))</f>
        <v/>
      </c>
      <c r="N788" s="55" t="str">
        <f>IF(B788=1,'KELAS (REFERENSI)'!N788,IF(B788=2,'KELAS (REFERENSI)'!N803,IF(B788=3,'KELAS (REFERENSI)'!N818,IF(B788=4,'KELAS (REFERENSI)'!N833,""))))</f>
        <v/>
      </c>
      <c r="O788" s="55" t="str">
        <f>IF(B788=1,'KELAS (REFERENSI)'!O788,IF(B788=2,'KELAS (REFERENSI)'!O803,IF(B788=3,'KELAS (REFERENSI)'!O818,IF(B788=4,'KELAS (REFERENSI)'!O833,""))))</f>
        <v/>
      </c>
      <c r="P788" s="55" t="str">
        <f>IF(B788=1,'KELAS (REFERENSI)'!P788,IF(B788=2,'KELAS (REFERENSI)'!P803,IF(B788=3,'KELAS (REFERENSI)'!P818,IF(B788=4,'KELAS (REFERENSI)'!P833,""))))</f>
        <v/>
      </c>
      <c r="Q788" s="55" t="str">
        <f t="shared" si="4"/>
        <v>BPS Kota Jakarta Timur</v>
      </c>
      <c r="R788" s="55" t="str">
        <f t="shared" si="56"/>
        <v/>
      </c>
      <c r="S788" s="55" t="str">
        <f t="shared" ref="S788:T788" si="796">S787</f>
        <v>15 Juni sampai dengan 31 Agustus 2026</v>
      </c>
      <c r="T788" s="55" t="str">
        <f t="shared" si="796"/>
        <v>31 Agustus 2026</v>
      </c>
      <c r="U788" s="59" t="str">
        <f>VLOOKUP(G788,'MITRA (REFERENSI)'!$A:$Z,17,FALSE)</f>
        <v>#N/A</v>
      </c>
      <c r="V788" s="59" t="str">
        <f>VLOOKUP(G788,'MITRA (REFERENSI)'!$A:$Z,11,FALSE)</f>
        <v>#N/A</v>
      </c>
      <c r="W788" s="81"/>
      <c r="X788" s="63"/>
      <c r="Y788" s="63"/>
      <c r="Z788" s="62"/>
      <c r="AA788" s="63"/>
      <c r="AB788" s="62"/>
      <c r="AC788" s="62"/>
      <c r="AD788" s="62"/>
      <c r="AE788" s="62"/>
      <c r="AF788" s="62"/>
      <c r="AG788" s="72"/>
      <c r="AH788" s="72"/>
      <c r="AI788" s="72"/>
      <c r="AJ788" s="72"/>
      <c r="AK788" s="59" t="str">
        <f>VLOOKUP(G788,'MITRA (REFERENSI)'!$A:$Z,5,FALSE)</f>
        <v>#N/A</v>
      </c>
      <c r="AL788" s="59" t="str">
        <f>VLOOKUP(G788,'MITRA (REFERENSI)'!$A:$Z,13,FALSE)</f>
        <v>#N/A</v>
      </c>
      <c r="AM788" s="59" t="str">
        <f>VLOOKUP(G788,'MITRA (REFERENSI)'!$A:$Z,14,FALSE)</f>
        <v>#N/A</v>
      </c>
    </row>
    <row r="789" ht="15.75" customHeight="1">
      <c r="A789" s="53" t="s">
        <v>5851</v>
      </c>
      <c r="B789" s="78"/>
      <c r="C789" s="79"/>
      <c r="D789" s="82"/>
      <c r="E789" s="82"/>
      <c r="F789" s="56" t="str">
        <f t="shared" si="2"/>
        <v>PETUGAS.0788/SPK/SE/PML/3172/2026</v>
      </c>
      <c r="G789" s="80"/>
      <c r="H789" s="56" t="str">
        <f>VLOOKUP(G789,'MITRA (REFERENSI)'!$A:$Z,16,FALSE)</f>
        <v>#N/A</v>
      </c>
      <c r="I789" s="56" t="str">
        <f>VLOOKUP(G789,'MITRA (REFERENSI)'!$A:$Z,25,FALSE)</f>
        <v>#N/A</v>
      </c>
      <c r="J789" s="55" t="str">
        <f>VLOOKUP(G789,'MITRA (REFERENSI)'!$A:$Z,26,FALSE)</f>
        <v>#N/A</v>
      </c>
      <c r="K789" s="55" t="str">
        <f>VLOOKUP(G789,'MITRA (REFERENSI)'!$A:$Z,15,FALSE)</f>
        <v>#N/A</v>
      </c>
      <c r="L789" s="55" t="str">
        <f>VLOOKUP(G789,'MITRA (REFERENSI)'!$A:$Z,15,FALSE)</f>
        <v>#N/A</v>
      </c>
      <c r="M789" s="55" t="str">
        <f>IF(B789=1,'KELAS (REFERENSI)'!M789,IF(B789=2,'KELAS (REFERENSI)'!M804,IF(B789=3,'KELAS (REFERENSI)'!M819,IF(B789=4,'KELAS (REFERENSI)'!M834,""))))</f>
        <v/>
      </c>
      <c r="N789" s="55" t="str">
        <f>IF(B789=1,'KELAS (REFERENSI)'!N789,IF(B789=2,'KELAS (REFERENSI)'!N804,IF(B789=3,'KELAS (REFERENSI)'!N819,IF(B789=4,'KELAS (REFERENSI)'!N834,""))))</f>
        <v/>
      </c>
      <c r="O789" s="55" t="str">
        <f>IF(B789=1,'KELAS (REFERENSI)'!O789,IF(B789=2,'KELAS (REFERENSI)'!O804,IF(B789=3,'KELAS (REFERENSI)'!O819,IF(B789=4,'KELAS (REFERENSI)'!O834,""))))</f>
        <v/>
      </c>
      <c r="P789" s="55" t="str">
        <f>IF(B789=1,'KELAS (REFERENSI)'!P789,IF(B789=2,'KELAS (REFERENSI)'!P804,IF(B789=3,'KELAS (REFERENSI)'!P819,IF(B789=4,'KELAS (REFERENSI)'!P834,""))))</f>
        <v/>
      </c>
      <c r="Q789" s="55" t="str">
        <f t="shared" si="4"/>
        <v>BPS Kota Jakarta Timur</v>
      </c>
      <c r="R789" s="55" t="str">
        <f t="shared" si="56"/>
        <v/>
      </c>
      <c r="S789" s="55" t="str">
        <f t="shared" ref="S789:T789" si="797">S788</f>
        <v>15 Juni sampai dengan 31 Agustus 2026</v>
      </c>
      <c r="T789" s="55" t="str">
        <f t="shared" si="797"/>
        <v>31 Agustus 2026</v>
      </c>
      <c r="U789" s="59" t="str">
        <f>VLOOKUP(G789,'MITRA (REFERENSI)'!$A:$Z,17,FALSE)</f>
        <v>#N/A</v>
      </c>
      <c r="V789" s="59" t="str">
        <f>VLOOKUP(G789,'MITRA (REFERENSI)'!$A:$Z,11,FALSE)</f>
        <v>#N/A</v>
      </c>
      <c r="W789" s="81"/>
      <c r="X789" s="63"/>
      <c r="Y789" s="63"/>
      <c r="Z789" s="62"/>
      <c r="AA789" s="63"/>
      <c r="AB789" s="62"/>
      <c r="AC789" s="62"/>
      <c r="AD789" s="62"/>
      <c r="AE789" s="62"/>
      <c r="AF789" s="62"/>
      <c r="AG789" s="72"/>
      <c r="AH789" s="72"/>
      <c r="AI789" s="72"/>
      <c r="AJ789" s="72"/>
      <c r="AK789" s="59" t="str">
        <f>VLOOKUP(G789,'MITRA (REFERENSI)'!$A:$Z,5,FALSE)</f>
        <v>#N/A</v>
      </c>
      <c r="AL789" s="59" t="str">
        <f>VLOOKUP(G789,'MITRA (REFERENSI)'!$A:$Z,13,FALSE)</f>
        <v>#N/A</v>
      </c>
      <c r="AM789" s="59" t="str">
        <f>VLOOKUP(G789,'MITRA (REFERENSI)'!$A:$Z,14,FALSE)</f>
        <v>#N/A</v>
      </c>
    </row>
    <row r="790" ht="15.75" customHeight="1">
      <c r="A790" s="53" t="s">
        <v>5852</v>
      </c>
      <c r="B790" s="78"/>
      <c r="C790" s="79"/>
      <c r="D790" s="82"/>
      <c r="E790" s="82"/>
      <c r="F790" s="56" t="str">
        <f t="shared" si="2"/>
        <v>PETUGAS.0789/SPK/SE/PML/3172/2026</v>
      </c>
      <c r="G790" s="80"/>
      <c r="H790" s="56" t="str">
        <f>VLOOKUP(G790,'MITRA (REFERENSI)'!$A:$Z,16,FALSE)</f>
        <v>#N/A</v>
      </c>
      <c r="I790" s="56" t="str">
        <f>VLOOKUP(G790,'MITRA (REFERENSI)'!$A:$Z,25,FALSE)</f>
        <v>#N/A</v>
      </c>
      <c r="J790" s="55" t="str">
        <f>VLOOKUP(G790,'MITRA (REFERENSI)'!$A:$Z,26,FALSE)</f>
        <v>#N/A</v>
      </c>
      <c r="K790" s="55" t="str">
        <f>VLOOKUP(G790,'MITRA (REFERENSI)'!$A:$Z,15,FALSE)</f>
        <v>#N/A</v>
      </c>
      <c r="L790" s="55" t="str">
        <f>VLOOKUP(G790,'MITRA (REFERENSI)'!$A:$Z,15,FALSE)</f>
        <v>#N/A</v>
      </c>
      <c r="M790" s="55" t="str">
        <f>IF(B790=1,'KELAS (REFERENSI)'!M790,IF(B790=2,'KELAS (REFERENSI)'!M805,IF(B790=3,'KELAS (REFERENSI)'!M820,IF(B790=4,'KELAS (REFERENSI)'!M835,""))))</f>
        <v/>
      </c>
      <c r="N790" s="55" t="str">
        <f>IF(B790=1,'KELAS (REFERENSI)'!N790,IF(B790=2,'KELAS (REFERENSI)'!N805,IF(B790=3,'KELAS (REFERENSI)'!N820,IF(B790=4,'KELAS (REFERENSI)'!N835,""))))</f>
        <v/>
      </c>
      <c r="O790" s="55" t="str">
        <f>IF(B790=1,'KELAS (REFERENSI)'!O790,IF(B790=2,'KELAS (REFERENSI)'!O805,IF(B790=3,'KELAS (REFERENSI)'!O820,IF(B790=4,'KELAS (REFERENSI)'!O835,""))))</f>
        <v/>
      </c>
      <c r="P790" s="55" t="str">
        <f>IF(B790=1,'KELAS (REFERENSI)'!P790,IF(B790=2,'KELAS (REFERENSI)'!P805,IF(B790=3,'KELAS (REFERENSI)'!P820,IF(B790=4,'KELAS (REFERENSI)'!P835,""))))</f>
        <v/>
      </c>
      <c r="Q790" s="55" t="str">
        <f t="shared" si="4"/>
        <v>BPS Kota Jakarta Timur</v>
      </c>
      <c r="R790" s="55" t="str">
        <f t="shared" si="56"/>
        <v/>
      </c>
      <c r="S790" s="55" t="str">
        <f t="shared" ref="S790:T790" si="798">S789</f>
        <v>15 Juni sampai dengan 31 Agustus 2026</v>
      </c>
      <c r="T790" s="55" t="str">
        <f t="shared" si="798"/>
        <v>31 Agustus 2026</v>
      </c>
      <c r="U790" s="59" t="str">
        <f>VLOOKUP(G790,'MITRA (REFERENSI)'!$A:$Z,17,FALSE)</f>
        <v>#N/A</v>
      </c>
      <c r="V790" s="59" t="str">
        <f>VLOOKUP(G790,'MITRA (REFERENSI)'!$A:$Z,11,FALSE)</f>
        <v>#N/A</v>
      </c>
      <c r="W790" s="81"/>
      <c r="X790" s="63"/>
      <c r="Y790" s="63"/>
      <c r="Z790" s="62"/>
      <c r="AA790" s="63"/>
      <c r="AB790" s="62"/>
      <c r="AC790" s="62"/>
      <c r="AD790" s="62"/>
      <c r="AE790" s="62"/>
      <c r="AF790" s="62"/>
      <c r="AG790" s="72"/>
      <c r="AH790" s="72"/>
      <c r="AI790" s="72"/>
      <c r="AJ790" s="72"/>
      <c r="AK790" s="59" t="str">
        <f>VLOOKUP(G790,'MITRA (REFERENSI)'!$A:$Z,5,FALSE)</f>
        <v>#N/A</v>
      </c>
      <c r="AL790" s="59" t="str">
        <f>VLOOKUP(G790,'MITRA (REFERENSI)'!$A:$Z,13,FALSE)</f>
        <v>#N/A</v>
      </c>
      <c r="AM790" s="59" t="str">
        <f>VLOOKUP(G790,'MITRA (REFERENSI)'!$A:$Z,14,FALSE)</f>
        <v>#N/A</v>
      </c>
    </row>
    <row r="791" ht="15.75" customHeight="1">
      <c r="A791" s="53" t="s">
        <v>5853</v>
      </c>
      <c r="B791" s="78"/>
      <c r="C791" s="79"/>
      <c r="D791" s="82"/>
      <c r="E791" s="82"/>
      <c r="F791" s="56" t="str">
        <f t="shared" si="2"/>
        <v>PETUGAS.0790/SPK/SE/PML/3172/2026</v>
      </c>
      <c r="G791" s="80"/>
      <c r="H791" s="56" t="str">
        <f>VLOOKUP(G791,'MITRA (REFERENSI)'!$A:$Z,16,FALSE)</f>
        <v>#N/A</v>
      </c>
      <c r="I791" s="56" t="str">
        <f>VLOOKUP(G791,'MITRA (REFERENSI)'!$A:$Z,25,FALSE)</f>
        <v>#N/A</v>
      </c>
      <c r="J791" s="55" t="str">
        <f>VLOOKUP(G791,'MITRA (REFERENSI)'!$A:$Z,26,FALSE)</f>
        <v>#N/A</v>
      </c>
      <c r="K791" s="55" t="str">
        <f>VLOOKUP(G791,'MITRA (REFERENSI)'!$A:$Z,15,FALSE)</f>
        <v>#N/A</v>
      </c>
      <c r="L791" s="55" t="str">
        <f>VLOOKUP(G791,'MITRA (REFERENSI)'!$A:$Z,15,FALSE)</f>
        <v>#N/A</v>
      </c>
      <c r="M791" s="55" t="str">
        <f>IF(B791=1,'KELAS (REFERENSI)'!M791,IF(B791=2,'KELAS (REFERENSI)'!M806,IF(B791=3,'KELAS (REFERENSI)'!M821,IF(B791=4,'KELAS (REFERENSI)'!M836,""))))</f>
        <v/>
      </c>
      <c r="N791" s="55" t="str">
        <f>IF(B791=1,'KELAS (REFERENSI)'!N791,IF(B791=2,'KELAS (REFERENSI)'!N806,IF(B791=3,'KELAS (REFERENSI)'!N821,IF(B791=4,'KELAS (REFERENSI)'!N836,""))))</f>
        <v/>
      </c>
      <c r="O791" s="55" t="str">
        <f>IF(B791=1,'KELAS (REFERENSI)'!O791,IF(B791=2,'KELAS (REFERENSI)'!O806,IF(B791=3,'KELAS (REFERENSI)'!O821,IF(B791=4,'KELAS (REFERENSI)'!O836,""))))</f>
        <v/>
      </c>
      <c r="P791" s="55" t="str">
        <f>IF(B791=1,'KELAS (REFERENSI)'!P791,IF(B791=2,'KELAS (REFERENSI)'!P806,IF(B791=3,'KELAS (REFERENSI)'!P821,IF(B791=4,'KELAS (REFERENSI)'!P836,""))))</f>
        <v/>
      </c>
      <c r="Q791" s="55" t="str">
        <f t="shared" si="4"/>
        <v>BPS Kota Jakarta Timur</v>
      </c>
      <c r="R791" s="55" t="str">
        <f t="shared" si="56"/>
        <v/>
      </c>
      <c r="S791" s="55" t="str">
        <f t="shared" ref="S791:T791" si="799">S790</f>
        <v>15 Juni sampai dengan 31 Agustus 2026</v>
      </c>
      <c r="T791" s="55" t="str">
        <f t="shared" si="799"/>
        <v>31 Agustus 2026</v>
      </c>
      <c r="U791" s="59" t="str">
        <f>VLOOKUP(G791,'MITRA (REFERENSI)'!$A:$Z,17,FALSE)</f>
        <v>#N/A</v>
      </c>
      <c r="V791" s="59" t="str">
        <f>VLOOKUP(G791,'MITRA (REFERENSI)'!$A:$Z,11,FALSE)</f>
        <v>#N/A</v>
      </c>
      <c r="W791" s="81"/>
      <c r="X791" s="63"/>
      <c r="Y791" s="63"/>
      <c r="Z791" s="62"/>
      <c r="AA791" s="63"/>
      <c r="AB791" s="62"/>
      <c r="AC791" s="62"/>
      <c r="AD791" s="62"/>
      <c r="AE791" s="62"/>
      <c r="AF791" s="62"/>
      <c r="AG791" s="72"/>
      <c r="AH791" s="72"/>
      <c r="AI791" s="72"/>
      <c r="AJ791" s="72"/>
      <c r="AK791" s="59" t="str">
        <f>VLOOKUP(G791,'MITRA (REFERENSI)'!$A:$Z,5,FALSE)</f>
        <v>#N/A</v>
      </c>
      <c r="AL791" s="59" t="str">
        <f>VLOOKUP(G791,'MITRA (REFERENSI)'!$A:$Z,13,FALSE)</f>
        <v>#N/A</v>
      </c>
      <c r="AM791" s="59" t="str">
        <f>VLOOKUP(G791,'MITRA (REFERENSI)'!$A:$Z,14,FALSE)</f>
        <v>#N/A</v>
      </c>
    </row>
    <row r="792" ht="15.75" customHeight="1">
      <c r="A792" s="53" t="s">
        <v>5854</v>
      </c>
      <c r="B792" s="78"/>
      <c r="C792" s="79"/>
      <c r="D792" s="82"/>
      <c r="E792" s="82"/>
      <c r="F792" s="56" t="str">
        <f t="shared" si="2"/>
        <v>PETUGAS.0791/SPK/SE/PML/3172/2026</v>
      </c>
      <c r="G792" s="80"/>
      <c r="H792" s="56" t="str">
        <f>VLOOKUP(G792,'MITRA (REFERENSI)'!$A:$Z,16,FALSE)</f>
        <v>#N/A</v>
      </c>
      <c r="I792" s="56" t="str">
        <f>VLOOKUP(G792,'MITRA (REFERENSI)'!$A:$Z,25,FALSE)</f>
        <v>#N/A</v>
      </c>
      <c r="J792" s="55" t="str">
        <f>VLOOKUP(G792,'MITRA (REFERENSI)'!$A:$Z,26,FALSE)</f>
        <v>#N/A</v>
      </c>
      <c r="K792" s="55" t="str">
        <f>VLOOKUP(G792,'MITRA (REFERENSI)'!$A:$Z,15,FALSE)</f>
        <v>#N/A</v>
      </c>
      <c r="L792" s="55" t="str">
        <f>VLOOKUP(G792,'MITRA (REFERENSI)'!$A:$Z,15,FALSE)</f>
        <v>#N/A</v>
      </c>
      <c r="M792" s="55" t="str">
        <f>IF(B792=1,'KELAS (REFERENSI)'!M792,IF(B792=2,'KELAS (REFERENSI)'!M807,IF(B792=3,'KELAS (REFERENSI)'!M822,IF(B792=4,'KELAS (REFERENSI)'!M837,""))))</f>
        <v/>
      </c>
      <c r="N792" s="55" t="str">
        <f>IF(B792=1,'KELAS (REFERENSI)'!N792,IF(B792=2,'KELAS (REFERENSI)'!N807,IF(B792=3,'KELAS (REFERENSI)'!N822,IF(B792=4,'KELAS (REFERENSI)'!N837,""))))</f>
        <v/>
      </c>
      <c r="O792" s="55" t="str">
        <f>IF(B792=1,'KELAS (REFERENSI)'!O792,IF(B792=2,'KELAS (REFERENSI)'!O807,IF(B792=3,'KELAS (REFERENSI)'!O822,IF(B792=4,'KELAS (REFERENSI)'!O837,""))))</f>
        <v/>
      </c>
      <c r="P792" s="55" t="str">
        <f>IF(B792=1,'KELAS (REFERENSI)'!P792,IF(B792=2,'KELAS (REFERENSI)'!P807,IF(B792=3,'KELAS (REFERENSI)'!P822,IF(B792=4,'KELAS (REFERENSI)'!P837,""))))</f>
        <v/>
      </c>
      <c r="Q792" s="55" t="str">
        <f t="shared" si="4"/>
        <v>BPS Kota Jakarta Timur</v>
      </c>
      <c r="R792" s="55" t="str">
        <f t="shared" si="56"/>
        <v/>
      </c>
      <c r="S792" s="55" t="str">
        <f t="shared" ref="S792:T792" si="800">S791</f>
        <v>15 Juni sampai dengan 31 Agustus 2026</v>
      </c>
      <c r="T792" s="55" t="str">
        <f t="shared" si="800"/>
        <v>31 Agustus 2026</v>
      </c>
      <c r="U792" s="59" t="str">
        <f>VLOOKUP(G792,'MITRA (REFERENSI)'!$A:$Z,17,FALSE)</f>
        <v>#N/A</v>
      </c>
      <c r="V792" s="59" t="str">
        <f>VLOOKUP(G792,'MITRA (REFERENSI)'!$A:$Z,11,FALSE)</f>
        <v>#N/A</v>
      </c>
      <c r="W792" s="81"/>
      <c r="X792" s="63"/>
      <c r="Y792" s="63"/>
      <c r="Z792" s="62"/>
      <c r="AA792" s="63"/>
      <c r="AB792" s="62"/>
      <c r="AC792" s="62"/>
      <c r="AD792" s="62"/>
      <c r="AE792" s="62"/>
      <c r="AF792" s="62"/>
      <c r="AG792" s="72"/>
      <c r="AH792" s="72"/>
      <c r="AI792" s="72"/>
      <c r="AJ792" s="72"/>
      <c r="AK792" s="59" t="str">
        <f>VLOOKUP(G792,'MITRA (REFERENSI)'!$A:$Z,5,FALSE)</f>
        <v>#N/A</v>
      </c>
      <c r="AL792" s="59" t="str">
        <f>VLOOKUP(G792,'MITRA (REFERENSI)'!$A:$Z,13,FALSE)</f>
        <v>#N/A</v>
      </c>
      <c r="AM792" s="59" t="str">
        <f>VLOOKUP(G792,'MITRA (REFERENSI)'!$A:$Z,14,FALSE)</f>
        <v>#N/A</v>
      </c>
    </row>
    <row r="793" ht="15.75" customHeight="1">
      <c r="A793" s="53" t="s">
        <v>5855</v>
      </c>
      <c r="B793" s="78"/>
      <c r="C793" s="79"/>
      <c r="D793" s="82"/>
      <c r="E793" s="82"/>
      <c r="F793" s="56" t="str">
        <f t="shared" si="2"/>
        <v>PETUGAS.0792/SPK/SE/PML/3172/2026</v>
      </c>
      <c r="G793" s="80"/>
      <c r="H793" s="56" t="str">
        <f>VLOOKUP(G793,'MITRA (REFERENSI)'!$A:$Z,16,FALSE)</f>
        <v>#N/A</v>
      </c>
      <c r="I793" s="56" t="str">
        <f>VLOOKUP(G793,'MITRA (REFERENSI)'!$A:$Z,25,FALSE)</f>
        <v>#N/A</v>
      </c>
      <c r="J793" s="55" t="str">
        <f>VLOOKUP(G793,'MITRA (REFERENSI)'!$A:$Z,26,FALSE)</f>
        <v>#N/A</v>
      </c>
      <c r="K793" s="55" t="str">
        <f>VLOOKUP(G793,'MITRA (REFERENSI)'!$A:$Z,15,FALSE)</f>
        <v>#N/A</v>
      </c>
      <c r="L793" s="55" t="str">
        <f>VLOOKUP(G793,'MITRA (REFERENSI)'!$A:$Z,15,FALSE)</f>
        <v>#N/A</v>
      </c>
      <c r="M793" s="55" t="str">
        <f>IF(B793=1,'KELAS (REFERENSI)'!M793,IF(B793=2,'KELAS (REFERENSI)'!M808,IF(B793=3,'KELAS (REFERENSI)'!M823,IF(B793=4,'KELAS (REFERENSI)'!M838,""))))</f>
        <v/>
      </c>
      <c r="N793" s="55" t="str">
        <f>IF(B793=1,'KELAS (REFERENSI)'!N793,IF(B793=2,'KELAS (REFERENSI)'!N808,IF(B793=3,'KELAS (REFERENSI)'!N823,IF(B793=4,'KELAS (REFERENSI)'!N838,""))))</f>
        <v/>
      </c>
      <c r="O793" s="55" t="str">
        <f>IF(B793=1,'KELAS (REFERENSI)'!O793,IF(B793=2,'KELAS (REFERENSI)'!O808,IF(B793=3,'KELAS (REFERENSI)'!O823,IF(B793=4,'KELAS (REFERENSI)'!O838,""))))</f>
        <v/>
      </c>
      <c r="P793" s="55" t="str">
        <f>IF(B793=1,'KELAS (REFERENSI)'!P793,IF(B793=2,'KELAS (REFERENSI)'!P808,IF(B793=3,'KELAS (REFERENSI)'!P823,IF(B793=4,'KELAS (REFERENSI)'!P838,""))))</f>
        <v/>
      </c>
      <c r="Q793" s="55" t="str">
        <f t="shared" si="4"/>
        <v>BPS Kota Jakarta Timur</v>
      </c>
      <c r="R793" s="55" t="str">
        <f t="shared" si="56"/>
        <v/>
      </c>
      <c r="S793" s="55" t="str">
        <f t="shared" ref="S793:T793" si="801">S792</f>
        <v>15 Juni sampai dengan 31 Agustus 2026</v>
      </c>
      <c r="T793" s="55" t="str">
        <f t="shared" si="801"/>
        <v>31 Agustus 2026</v>
      </c>
      <c r="U793" s="59" t="str">
        <f>VLOOKUP(G793,'MITRA (REFERENSI)'!$A:$Z,17,FALSE)</f>
        <v>#N/A</v>
      </c>
      <c r="V793" s="59" t="str">
        <f>VLOOKUP(G793,'MITRA (REFERENSI)'!$A:$Z,11,FALSE)</f>
        <v>#N/A</v>
      </c>
      <c r="W793" s="81"/>
      <c r="X793" s="63"/>
      <c r="Y793" s="63"/>
      <c r="Z793" s="62"/>
      <c r="AA793" s="63"/>
      <c r="AB793" s="62"/>
      <c r="AC793" s="62"/>
      <c r="AD793" s="62"/>
      <c r="AE793" s="62"/>
      <c r="AF793" s="62"/>
      <c r="AG793" s="72"/>
      <c r="AH793" s="72"/>
      <c r="AI793" s="72"/>
      <c r="AJ793" s="72"/>
      <c r="AK793" s="59" t="str">
        <f>VLOOKUP(G793,'MITRA (REFERENSI)'!$A:$Z,5,FALSE)</f>
        <v>#N/A</v>
      </c>
      <c r="AL793" s="59" t="str">
        <f>VLOOKUP(G793,'MITRA (REFERENSI)'!$A:$Z,13,FALSE)</f>
        <v>#N/A</v>
      </c>
      <c r="AM793" s="59" t="str">
        <f>VLOOKUP(G793,'MITRA (REFERENSI)'!$A:$Z,14,FALSE)</f>
        <v>#N/A</v>
      </c>
    </row>
    <row r="794" ht="15.75" customHeight="1">
      <c r="A794" s="53" t="s">
        <v>5856</v>
      </c>
      <c r="B794" s="78"/>
      <c r="C794" s="79"/>
      <c r="D794" s="82"/>
      <c r="E794" s="82"/>
      <c r="F794" s="56" t="str">
        <f t="shared" si="2"/>
        <v>PETUGAS.0793/SPK/SE/PML/3172/2026</v>
      </c>
      <c r="G794" s="80"/>
      <c r="H794" s="56" t="str">
        <f>VLOOKUP(G794,'MITRA (REFERENSI)'!$A:$Z,16,FALSE)</f>
        <v>#N/A</v>
      </c>
      <c r="I794" s="56" t="str">
        <f>VLOOKUP(G794,'MITRA (REFERENSI)'!$A:$Z,25,FALSE)</f>
        <v>#N/A</v>
      </c>
      <c r="J794" s="55" t="str">
        <f>VLOOKUP(G794,'MITRA (REFERENSI)'!$A:$Z,26,FALSE)</f>
        <v>#N/A</v>
      </c>
      <c r="K794" s="55" t="str">
        <f>VLOOKUP(G794,'MITRA (REFERENSI)'!$A:$Z,15,FALSE)</f>
        <v>#N/A</v>
      </c>
      <c r="L794" s="55" t="str">
        <f>VLOOKUP(G794,'MITRA (REFERENSI)'!$A:$Z,15,FALSE)</f>
        <v>#N/A</v>
      </c>
      <c r="M794" s="55" t="str">
        <f>IF(B794=1,'KELAS (REFERENSI)'!M794,IF(B794=2,'KELAS (REFERENSI)'!M809,IF(B794=3,'KELAS (REFERENSI)'!M824,IF(B794=4,'KELAS (REFERENSI)'!M839,""))))</f>
        <v/>
      </c>
      <c r="N794" s="55" t="str">
        <f>IF(B794=1,'KELAS (REFERENSI)'!N794,IF(B794=2,'KELAS (REFERENSI)'!N809,IF(B794=3,'KELAS (REFERENSI)'!N824,IF(B794=4,'KELAS (REFERENSI)'!N839,""))))</f>
        <v/>
      </c>
      <c r="O794" s="55" t="str">
        <f>IF(B794=1,'KELAS (REFERENSI)'!O794,IF(B794=2,'KELAS (REFERENSI)'!O809,IF(B794=3,'KELAS (REFERENSI)'!O824,IF(B794=4,'KELAS (REFERENSI)'!O839,""))))</f>
        <v/>
      </c>
      <c r="P794" s="55" t="str">
        <f>IF(B794=1,'KELAS (REFERENSI)'!P794,IF(B794=2,'KELAS (REFERENSI)'!P809,IF(B794=3,'KELAS (REFERENSI)'!P824,IF(B794=4,'KELAS (REFERENSI)'!P839,""))))</f>
        <v/>
      </c>
      <c r="Q794" s="55" t="str">
        <f t="shared" si="4"/>
        <v>BPS Kota Jakarta Timur</v>
      </c>
      <c r="R794" s="55" t="str">
        <f t="shared" si="56"/>
        <v/>
      </c>
      <c r="S794" s="55" t="str">
        <f t="shared" ref="S794:T794" si="802">S793</f>
        <v>15 Juni sampai dengan 31 Agustus 2026</v>
      </c>
      <c r="T794" s="55" t="str">
        <f t="shared" si="802"/>
        <v>31 Agustus 2026</v>
      </c>
      <c r="U794" s="59" t="str">
        <f>VLOOKUP(G794,'MITRA (REFERENSI)'!$A:$Z,17,FALSE)</f>
        <v>#N/A</v>
      </c>
      <c r="V794" s="59" t="str">
        <f>VLOOKUP(G794,'MITRA (REFERENSI)'!$A:$Z,11,FALSE)</f>
        <v>#N/A</v>
      </c>
      <c r="W794" s="81"/>
      <c r="X794" s="63"/>
      <c r="Y794" s="63"/>
      <c r="Z794" s="62"/>
      <c r="AA794" s="63"/>
      <c r="AB794" s="62"/>
      <c r="AC794" s="62"/>
      <c r="AD794" s="62"/>
      <c r="AE794" s="62"/>
      <c r="AF794" s="62"/>
      <c r="AG794" s="72"/>
      <c r="AH794" s="72"/>
      <c r="AI794" s="72"/>
      <c r="AJ794" s="72"/>
      <c r="AK794" s="59" t="str">
        <f>VLOOKUP(G794,'MITRA (REFERENSI)'!$A:$Z,5,FALSE)</f>
        <v>#N/A</v>
      </c>
      <c r="AL794" s="59" t="str">
        <f>VLOOKUP(G794,'MITRA (REFERENSI)'!$A:$Z,13,FALSE)</f>
        <v>#N/A</v>
      </c>
      <c r="AM794" s="59" t="str">
        <f>VLOOKUP(G794,'MITRA (REFERENSI)'!$A:$Z,14,FALSE)</f>
        <v>#N/A</v>
      </c>
    </row>
    <row r="795" ht="15.75" customHeight="1">
      <c r="A795" s="53" t="s">
        <v>5857</v>
      </c>
      <c r="B795" s="78"/>
      <c r="C795" s="79"/>
      <c r="D795" s="82"/>
      <c r="E795" s="82"/>
      <c r="F795" s="56" t="str">
        <f t="shared" si="2"/>
        <v>PETUGAS.0794/SPK/SE/PML/3172/2026</v>
      </c>
      <c r="G795" s="80"/>
      <c r="H795" s="56" t="str">
        <f>VLOOKUP(G795,'MITRA (REFERENSI)'!$A:$Z,16,FALSE)</f>
        <v>#N/A</v>
      </c>
      <c r="I795" s="56" t="str">
        <f>VLOOKUP(G795,'MITRA (REFERENSI)'!$A:$Z,25,FALSE)</f>
        <v>#N/A</v>
      </c>
      <c r="J795" s="55" t="str">
        <f>VLOOKUP(G795,'MITRA (REFERENSI)'!$A:$Z,26,FALSE)</f>
        <v>#N/A</v>
      </c>
      <c r="K795" s="55" t="str">
        <f>VLOOKUP(G795,'MITRA (REFERENSI)'!$A:$Z,15,FALSE)</f>
        <v>#N/A</v>
      </c>
      <c r="L795" s="55" t="str">
        <f>VLOOKUP(G795,'MITRA (REFERENSI)'!$A:$Z,15,FALSE)</f>
        <v>#N/A</v>
      </c>
      <c r="M795" s="55" t="str">
        <f>IF(B795=1,'KELAS (REFERENSI)'!M795,IF(B795=2,'KELAS (REFERENSI)'!M810,IF(B795=3,'KELAS (REFERENSI)'!M825,IF(B795=4,'KELAS (REFERENSI)'!M840,""))))</f>
        <v/>
      </c>
      <c r="N795" s="55" t="str">
        <f>IF(B795=1,'KELAS (REFERENSI)'!N795,IF(B795=2,'KELAS (REFERENSI)'!N810,IF(B795=3,'KELAS (REFERENSI)'!N825,IF(B795=4,'KELAS (REFERENSI)'!N840,""))))</f>
        <v/>
      </c>
      <c r="O795" s="55" t="str">
        <f>IF(B795=1,'KELAS (REFERENSI)'!O795,IF(B795=2,'KELAS (REFERENSI)'!O810,IF(B795=3,'KELAS (REFERENSI)'!O825,IF(B795=4,'KELAS (REFERENSI)'!O840,""))))</f>
        <v/>
      </c>
      <c r="P795" s="55" t="str">
        <f>IF(B795=1,'KELAS (REFERENSI)'!P795,IF(B795=2,'KELAS (REFERENSI)'!P810,IF(B795=3,'KELAS (REFERENSI)'!P825,IF(B795=4,'KELAS (REFERENSI)'!P840,""))))</f>
        <v/>
      </c>
      <c r="Q795" s="55" t="str">
        <f t="shared" si="4"/>
        <v>BPS Kota Jakarta Timur</v>
      </c>
      <c r="R795" s="55" t="str">
        <f t="shared" si="56"/>
        <v/>
      </c>
      <c r="S795" s="55" t="str">
        <f t="shared" ref="S795:T795" si="803">S794</f>
        <v>15 Juni sampai dengan 31 Agustus 2026</v>
      </c>
      <c r="T795" s="55" t="str">
        <f t="shared" si="803"/>
        <v>31 Agustus 2026</v>
      </c>
      <c r="U795" s="59" t="str">
        <f>VLOOKUP(G795,'MITRA (REFERENSI)'!$A:$Z,17,FALSE)</f>
        <v>#N/A</v>
      </c>
      <c r="V795" s="59" t="str">
        <f>VLOOKUP(G795,'MITRA (REFERENSI)'!$A:$Z,11,FALSE)</f>
        <v>#N/A</v>
      </c>
      <c r="W795" s="81"/>
      <c r="X795" s="63"/>
      <c r="Y795" s="63"/>
      <c r="Z795" s="62"/>
      <c r="AA795" s="63"/>
      <c r="AB795" s="62"/>
      <c r="AC795" s="62"/>
      <c r="AD795" s="62"/>
      <c r="AE795" s="62"/>
      <c r="AF795" s="62"/>
      <c r="AG795" s="72"/>
      <c r="AH795" s="72"/>
      <c r="AI795" s="72"/>
      <c r="AJ795" s="72"/>
      <c r="AK795" s="59" t="str">
        <f>VLOOKUP(G795,'MITRA (REFERENSI)'!$A:$Z,5,FALSE)</f>
        <v>#N/A</v>
      </c>
      <c r="AL795" s="59" t="str">
        <f>VLOOKUP(G795,'MITRA (REFERENSI)'!$A:$Z,13,FALSE)</f>
        <v>#N/A</v>
      </c>
      <c r="AM795" s="59" t="str">
        <f>VLOOKUP(G795,'MITRA (REFERENSI)'!$A:$Z,14,FALSE)</f>
        <v>#N/A</v>
      </c>
    </row>
    <row r="796" ht="15.75" customHeight="1">
      <c r="A796" s="53" t="s">
        <v>5858</v>
      </c>
      <c r="B796" s="78"/>
      <c r="C796" s="79"/>
      <c r="D796" s="82"/>
      <c r="E796" s="82"/>
      <c r="F796" s="56" t="str">
        <f t="shared" si="2"/>
        <v>PETUGAS.0795/SPK/SE/PML/3172/2026</v>
      </c>
      <c r="G796" s="80"/>
      <c r="H796" s="56" t="str">
        <f>VLOOKUP(G796,'MITRA (REFERENSI)'!$A:$Z,16,FALSE)</f>
        <v>#N/A</v>
      </c>
      <c r="I796" s="56" t="str">
        <f>VLOOKUP(G796,'MITRA (REFERENSI)'!$A:$Z,25,FALSE)</f>
        <v>#N/A</v>
      </c>
      <c r="J796" s="55" t="str">
        <f>VLOOKUP(G796,'MITRA (REFERENSI)'!$A:$Z,26,FALSE)</f>
        <v>#N/A</v>
      </c>
      <c r="K796" s="55" t="str">
        <f>VLOOKUP(G796,'MITRA (REFERENSI)'!$A:$Z,15,FALSE)</f>
        <v>#N/A</v>
      </c>
      <c r="L796" s="55" t="str">
        <f>VLOOKUP(G796,'MITRA (REFERENSI)'!$A:$Z,15,FALSE)</f>
        <v>#N/A</v>
      </c>
      <c r="M796" s="55" t="str">
        <f>IF(B796=1,'KELAS (REFERENSI)'!M796,IF(B796=2,'KELAS (REFERENSI)'!M811,IF(B796=3,'KELAS (REFERENSI)'!M826,IF(B796=4,'KELAS (REFERENSI)'!M841,""))))</f>
        <v/>
      </c>
      <c r="N796" s="55" t="str">
        <f>IF(B796=1,'KELAS (REFERENSI)'!N796,IF(B796=2,'KELAS (REFERENSI)'!N811,IF(B796=3,'KELAS (REFERENSI)'!N826,IF(B796=4,'KELAS (REFERENSI)'!N841,""))))</f>
        <v/>
      </c>
      <c r="O796" s="55" t="str">
        <f>IF(B796=1,'KELAS (REFERENSI)'!O796,IF(B796=2,'KELAS (REFERENSI)'!O811,IF(B796=3,'KELAS (REFERENSI)'!O826,IF(B796=4,'KELAS (REFERENSI)'!O841,""))))</f>
        <v/>
      </c>
      <c r="P796" s="55" t="str">
        <f>IF(B796=1,'KELAS (REFERENSI)'!P796,IF(B796=2,'KELAS (REFERENSI)'!P811,IF(B796=3,'KELAS (REFERENSI)'!P826,IF(B796=4,'KELAS (REFERENSI)'!P841,""))))</f>
        <v/>
      </c>
      <c r="Q796" s="55" t="str">
        <f t="shared" si="4"/>
        <v>BPS Kota Jakarta Timur</v>
      </c>
      <c r="R796" s="55" t="str">
        <f t="shared" si="56"/>
        <v/>
      </c>
      <c r="S796" s="55" t="str">
        <f t="shared" ref="S796:T796" si="804">S795</f>
        <v>15 Juni sampai dengan 31 Agustus 2026</v>
      </c>
      <c r="T796" s="55" t="str">
        <f t="shared" si="804"/>
        <v>31 Agustus 2026</v>
      </c>
      <c r="U796" s="59" t="str">
        <f>VLOOKUP(G796,'MITRA (REFERENSI)'!$A:$Z,17,FALSE)</f>
        <v>#N/A</v>
      </c>
      <c r="V796" s="59" t="str">
        <f>VLOOKUP(G796,'MITRA (REFERENSI)'!$A:$Z,11,FALSE)</f>
        <v>#N/A</v>
      </c>
      <c r="W796" s="81"/>
      <c r="X796" s="63"/>
      <c r="Y796" s="63"/>
      <c r="Z796" s="62"/>
      <c r="AA796" s="63"/>
      <c r="AB796" s="62"/>
      <c r="AC796" s="62"/>
      <c r="AD796" s="62"/>
      <c r="AE796" s="62"/>
      <c r="AF796" s="62"/>
      <c r="AG796" s="72"/>
      <c r="AH796" s="72"/>
      <c r="AI796" s="72"/>
      <c r="AJ796" s="72"/>
      <c r="AK796" s="59" t="str">
        <f>VLOOKUP(G796,'MITRA (REFERENSI)'!$A:$Z,5,FALSE)</f>
        <v>#N/A</v>
      </c>
      <c r="AL796" s="59" t="str">
        <f>VLOOKUP(G796,'MITRA (REFERENSI)'!$A:$Z,13,FALSE)</f>
        <v>#N/A</v>
      </c>
      <c r="AM796" s="59" t="str">
        <f>VLOOKUP(G796,'MITRA (REFERENSI)'!$A:$Z,14,FALSE)</f>
        <v>#N/A</v>
      </c>
    </row>
    <row r="797" ht="15.75" customHeight="1">
      <c r="A797" s="53" t="s">
        <v>5859</v>
      </c>
      <c r="B797" s="78"/>
      <c r="C797" s="79"/>
      <c r="D797" s="82"/>
      <c r="E797" s="82"/>
      <c r="F797" s="56" t="str">
        <f t="shared" si="2"/>
        <v>PETUGAS.0796/SPK/SE/PML/3172/2026</v>
      </c>
      <c r="G797" s="80"/>
      <c r="H797" s="56" t="str">
        <f>VLOOKUP(G797,'MITRA (REFERENSI)'!$A:$Z,16,FALSE)</f>
        <v>#N/A</v>
      </c>
      <c r="I797" s="56" t="str">
        <f>VLOOKUP(G797,'MITRA (REFERENSI)'!$A:$Z,25,FALSE)</f>
        <v>#N/A</v>
      </c>
      <c r="J797" s="55" t="str">
        <f>VLOOKUP(G797,'MITRA (REFERENSI)'!$A:$Z,26,FALSE)</f>
        <v>#N/A</v>
      </c>
      <c r="K797" s="55" t="str">
        <f>VLOOKUP(G797,'MITRA (REFERENSI)'!$A:$Z,15,FALSE)</f>
        <v>#N/A</v>
      </c>
      <c r="L797" s="55" t="str">
        <f>VLOOKUP(G797,'MITRA (REFERENSI)'!$A:$Z,15,FALSE)</f>
        <v>#N/A</v>
      </c>
      <c r="M797" s="55" t="str">
        <f>IF(B797=1,'KELAS (REFERENSI)'!M797,IF(B797=2,'KELAS (REFERENSI)'!M812,IF(B797=3,'KELAS (REFERENSI)'!M827,IF(B797=4,'KELAS (REFERENSI)'!M842,""))))</f>
        <v/>
      </c>
      <c r="N797" s="55" t="str">
        <f>IF(B797=1,'KELAS (REFERENSI)'!N797,IF(B797=2,'KELAS (REFERENSI)'!N812,IF(B797=3,'KELAS (REFERENSI)'!N827,IF(B797=4,'KELAS (REFERENSI)'!N842,""))))</f>
        <v/>
      </c>
      <c r="O797" s="55" t="str">
        <f>IF(B797=1,'KELAS (REFERENSI)'!O797,IF(B797=2,'KELAS (REFERENSI)'!O812,IF(B797=3,'KELAS (REFERENSI)'!O827,IF(B797=4,'KELAS (REFERENSI)'!O842,""))))</f>
        <v/>
      </c>
      <c r="P797" s="55" t="str">
        <f>IF(B797=1,'KELAS (REFERENSI)'!P797,IF(B797=2,'KELAS (REFERENSI)'!P812,IF(B797=3,'KELAS (REFERENSI)'!P827,IF(B797=4,'KELAS (REFERENSI)'!P842,""))))</f>
        <v/>
      </c>
      <c r="Q797" s="55" t="str">
        <f t="shared" si="4"/>
        <v>BPS Kota Jakarta Timur</v>
      </c>
      <c r="R797" s="55" t="str">
        <f t="shared" si="56"/>
        <v/>
      </c>
      <c r="S797" s="55" t="str">
        <f t="shared" ref="S797:T797" si="805">S796</f>
        <v>15 Juni sampai dengan 31 Agustus 2026</v>
      </c>
      <c r="T797" s="55" t="str">
        <f t="shared" si="805"/>
        <v>31 Agustus 2026</v>
      </c>
      <c r="U797" s="59" t="str">
        <f>VLOOKUP(G797,'MITRA (REFERENSI)'!$A:$Z,17,FALSE)</f>
        <v>#N/A</v>
      </c>
      <c r="V797" s="59" t="str">
        <f>VLOOKUP(G797,'MITRA (REFERENSI)'!$A:$Z,11,FALSE)</f>
        <v>#N/A</v>
      </c>
      <c r="W797" s="81"/>
      <c r="X797" s="63"/>
      <c r="Y797" s="63"/>
      <c r="Z797" s="62"/>
      <c r="AA797" s="63"/>
      <c r="AB797" s="62"/>
      <c r="AC797" s="62"/>
      <c r="AD797" s="62"/>
      <c r="AE797" s="62"/>
      <c r="AF797" s="62"/>
      <c r="AG797" s="72"/>
      <c r="AH797" s="72"/>
      <c r="AI797" s="72"/>
      <c r="AJ797" s="72"/>
      <c r="AK797" s="59" t="str">
        <f>VLOOKUP(G797,'MITRA (REFERENSI)'!$A:$Z,5,FALSE)</f>
        <v>#N/A</v>
      </c>
      <c r="AL797" s="59" t="str">
        <f>VLOOKUP(G797,'MITRA (REFERENSI)'!$A:$Z,13,FALSE)</f>
        <v>#N/A</v>
      </c>
      <c r="AM797" s="59" t="str">
        <f>VLOOKUP(G797,'MITRA (REFERENSI)'!$A:$Z,14,FALSE)</f>
        <v>#N/A</v>
      </c>
    </row>
    <row r="798" ht="15.75" customHeight="1">
      <c r="A798" s="53" t="s">
        <v>5860</v>
      </c>
      <c r="B798" s="78"/>
      <c r="C798" s="79"/>
      <c r="D798" s="82"/>
      <c r="E798" s="82"/>
      <c r="F798" s="56" t="str">
        <f t="shared" si="2"/>
        <v>PETUGAS.0797/SPK/SE/PML/3172/2026</v>
      </c>
      <c r="G798" s="80"/>
      <c r="H798" s="56" t="str">
        <f>VLOOKUP(G798,'MITRA (REFERENSI)'!$A:$Z,16,FALSE)</f>
        <v>#N/A</v>
      </c>
      <c r="I798" s="56" t="str">
        <f>VLOOKUP(G798,'MITRA (REFERENSI)'!$A:$Z,25,FALSE)</f>
        <v>#N/A</v>
      </c>
      <c r="J798" s="55" t="str">
        <f>VLOOKUP(G798,'MITRA (REFERENSI)'!$A:$Z,26,FALSE)</f>
        <v>#N/A</v>
      </c>
      <c r="K798" s="55" t="str">
        <f>VLOOKUP(G798,'MITRA (REFERENSI)'!$A:$Z,15,FALSE)</f>
        <v>#N/A</v>
      </c>
      <c r="L798" s="55" t="str">
        <f>VLOOKUP(G798,'MITRA (REFERENSI)'!$A:$Z,15,FALSE)</f>
        <v>#N/A</v>
      </c>
      <c r="M798" s="55" t="str">
        <f>IF(B798=1,'KELAS (REFERENSI)'!M798,IF(B798=2,'KELAS (REFERENSI)'!M813,IF(B798=3,'KELAS (REFERENSI)'!M828,IF(B798=4,'KELAS (REFERENSI)'!M843,""))))</f>
        <v/>
      </c>
      <c r="N798" s="55" t="str">
        <f>IF(B798=1,'KELAS (REFERENSI)'!N798,IF(B798=2,'KELAS (REFERENSI)'!N813,IF(B798=3,'KELAS (REFERENSI)'!N828,IF(B798=4,'KELAS (REFERENSI)'!N843,""))))</f>
        <v/>
      </c>
      <c r="O798" s="55" t="str">
        <f>IF(B798=1,'KELAS (REFERENSI)'!O798,IF(B798=2,'KELAS (REFERENSI)'!O813,IF(B798=3,'KELAS (REFERENSI)'!O828,IF(B798=4,'KELAS (REFERENSI)'!O843,""))))</f>
        <v/>
      </c>
      <c r="P798" s="55" t="str">
        <f>IF(B798=1,'KELAS (REFERENSI)'!P798,IF(B798=2,'KELAS (REFERENSI)'!P813,IF(B798=3,'KELAS (REFERENSI)'!P828,IF(B798=4,'KELAS (REFERENSI)'!P843,""))))</f>
        <v/>
      </c>
      <c r="Q798" s="55" t="str">
        <f t="shared" si="4"/>
        <v>BPS Kota Jakarta Timur</v>
      </c>
      <c r="R798" s="55" t="str">
        <f t="shared" si="56"/>
        <v/>
      </c>
      <c r="S798" s="55" t="str">
        <f t="shared" ref="S798:T798" si="806">S797</f>
        <v>15 Juni sampai dengan 31 Agustus 2026</v>
      </c>
      <c r="T798" s="55" t="str">
        <f t="shared" si="806"/>
        <v>31 Agustus 2026</v>
      </c>
      <c r="U798" s="59" t="str">
        <f>VLOOKUP(G798,'MITRA (REFERENSI)'!$A:$Z,17,FALSE)</f>
        <v>#N/A</v>
      </c>
      <c r="V798" s="59" t="str">
        <f>VLOOKUP(G798,'MITRA (REFERENSI)'!$A:$Z,11,FALSE)</f>
        <v>#N/A</v>
      </c>
      <c r="W798" s="81"/>
      <c r="X798" s="63"/>
      <c r="Y798" s="63"/>
      <c r="Z798" s="62"/>
      <c r="AA798" s="63"/>
      <c r="AB798" s="62"/>
      <c r="AC798" s="62"/>
      <c r="AD798" s="62"/>
      <c r="AE798" s="62"/>
      <c r="AF798" s="62"/>
      <c r="AG798" s="72"/>
      <c r="AH798" s="72"/>
      <c r="AI798" s="72"/>
      <c r="AJ798" s="72"/>
      <c r="AK798" s="59" t="str">
        <f>VLOOKUP(G798,'MITRA (REFERENSI)'!$A:$Z,5,FALSE)</f>
        <v>#N/A</v>
      </c>
      <c r="AL798" s="59" t="str">
        <f>VLOOKUP(G798,'MITRA (REFERENSI)'!$A:$Z,13,FALSE)</f>
        <v>#N/A</v>
      </c>
      <c r="AM798" s="59" t="str">
        <f>VLOOKUP(G798,'MITRA (REFERENSI)'!$A:$Z,14,FALSE)</f>
        <v>#N/A</v>
      </c>
    </row>
    <row r="799" ht="15.75" customHeight="1">
      <c r="A799" s="53" t="s">
        <v>5861</v>
      </c>
      <c r="B799" s="78"/>
      <c r="C799" s="79"/>
      <c r="D799" s="82"/>
      <c r="E799" s="82"/>
      <c r="F799" s="56" t="str">
        <f t="shared" si="2"/>
        <v>PETUGAS.0798/SPK/SE/PML/3172/2026</v>
      </c>
      <c r="G799" s="80"/>
      <c r="H799" s="56" t="str">
        <f>VLOOKUP(G799,'MITRA (REFERENSI)'!$A:$Z,16,FALSE)</f>
        <v>#N/A</v>
      </c>
      <c r="I799" s="56" t="str">
        <f>VLOOKUP(G799,'MITRA (REFERENSI)'!$A:$Z,25,FALSE)</f>
        <v>#N/A</v>
      </c>
      <c r="J799" s="55" t="str">
        <f>VLOOKUP(G799,'MITRA (REFERENSI)'!$A:$Z,26,FALSE)</f>
        <v>#N/A</v>
      </c>
      <c r="K799" s="55" t="str">
        <f>VLOOKUP(G799,'MITRA (REFERENSI)'!$A:$Z,15,FALSE)</f>
        <v>#N/A</v>
      </c>
      <c r="L799" s="55" t="str">
        <f>VLOOKUP(G799,'MITRA (REFERENSI)'!$A:$Z,15,FALSE)</f>
        <v>#N/A</v>
      </c>
      <c r="M799" s="55" t="str">
        <f>IF(B799=1,'KELAS (REFERENSI)'!M799,IF(B799=2,'KELAS (REFERENSI)'!M814,IF(B799=3,'KELAS (REFERENSI)'!M829,IF(B799=4,'KELAS (REFERENSI)'!M844,""))))</f>
        <v/>
      </c>
      <c r="N799" s="55" t="str">
        <f>IF(B799=1,'KELAS (REFERENSI)'!N799,IF(B799=2,'KELAS (REFERENSI)'!N814,IF(B799=3,'KELAS (REFERENSI)'!N829,IF(B799=4,'KELAS (REFERENSI)'!N844,""))))</f>
        <v/>
      </c>
      <c r="O799" s="55" t="str">
        <f>IF(B799=1,'KELAS (REFERENSI)'!O799,IF(B799=2,'KELAS (REFERENSI)'!O814,IF(B799=3,'KELAS (REFERENSI)'!O829,IF(B799=4,'KELAS (REFERENSI)'!O844,""))))</f>
        <v/>
      </c>
      <c r="P799" s="55" t="str">
        <f>IF(B799=1,'KELAS (REFERENSI)'!P799,IF(B799=2,'KELAS (REFERENSI)'!P814,IF(B799=3,'KELAS (REFERENSI)'!P829,IF(B799=4,'KELAS (REFERENSI)'!P844,""))))</f>
        <v/>
      </c>
      <c r="Q799" s="55" t="str">
        <f t="shared" si="4"/>
        <v>BPS Kota Jakarta Timur</v>
      </c>
      <c r="R799" s="55" t="str">
        <f t="shared" si="56"/>
        <v/>
      </c>
      <c r="S799" s="55" t="str">
        <f t="shared" ref="S799:T799" si="807">S798</f>
        <v>15 Juni sampai dengan 31 Agustus 2026</v>
      </c>
      <c r="T799" s="55" t="str">
        <f t="shared" si="807"/>
        <v>31 Agustus 2026</v>
      </c>
      <c r="U799" s="59" t="str">
        <f>VLOOKUP(G799,'MITRA (REFERENSI)'!$A:$Z,17,FALSE)</f>
        <v>#N/A</v>
      </c>
      <c r="V799" s="59" t="str">
        <f>VLOOKUP(G799,'MITRA (REFERENSI)'!$A:$Z,11,FALSE)</f>
        <v>#N/A</v>
      </c>
      <c r="W799" s="81"/>
      <c r="X799" s="63"/>
      <c r="Y799" s="63"/>
      <c r="Z799" s="62"/>
      <c r="AA799" s="63"/>
      <c r="AB799" s="62"/>
      <c r="AC799" s="62"/>
      <c r="AD799" s="62"/>
      <c r="AE799" s="62"/>
      <c r="AF799" s="62"/>
      <c r="AG799" s="72"/>
      <c r="AH799" s="72"/>
      <c r="AI799" s="72"/>
      <c r="AJ799" s="72"/>
      <c r="AK799" s="59" t="str">
        <f>VLOOKUP(G799,'MITRA (REFERENSI)'!$A:$Z,5,FALSE)</f>
        <v>#N/A</v>
      </c>
      <c r="AL799" s="59" t="str">
        <f>VLOOKUP(G799,'MITRA (REFERENSI)'!$A:$Z,13,FALSE)</f>
        <v>#N/A</v>
      </c>
      <c r="AM799" s="59" t="str">
        <f>VLOOKUP(G799,'MITRA (REFERENSI)'!$A:$Z,14,FALSE)</f>
        <v>#N/A</v>
      </c>
    </row>
    <row r="800" ht="15.75" customHeight="1">
      <c r="A800" s="53" t="s">
        <v>5862</v>
      </c>
      <c r="B800" s="78"/>
      <c r="C800" s="79"/>
      <c r="D800" s="82"/>
      <c r="E800" s="82"/>
      <c r="F800" s="56" t="str">
        <f t="shared" si="2"/>
        <v>PETUGAS.0799/SPK/SE/PML/3172/2026</v>
      </c>
      <c r="G800" s="80"/>
      <c r="H800" s="56" t="str">
        <f>VLOOKUP(G800,'MITRA (REFERENSI)'!$A:$Z,16,FALSE)</f>
        <v>#N/A</v>
      </c>
      <c r="I800" s="56" t="str">
        <f>VLOOKUP(G800,'MITRA (REFERENSI)'!$A:$Z,25,FALSE)</f>
        <v>#N/A</v>
      </c>
      <c r="J800" s="55" t="str">
        <f>VLOOKUP(G800,'MITRA (REFERENSI)'!$A:$Z,26,FALSE)</f>
        <v>#N/A</v>
      </c>
      <c r="K800" s="55" t="str">
        <f>VLOOKUP(G800,'MITRA (REFERENSI)'!$A:$Z,15,FALSE)</f>
        <v>#N/A</v>
      </c>
      <c r="L800" s="55" t="str">
        <f>VLOOKUP(G800,'MITRA (REFERENSI)'!$A:$Z,15,FALSE)</f>
        <v>#N/A</v>
      </c>
      <c r="M800" s="55" t="str">
        <f>IF(B800=1,'KELAS (REFERENSI)'!M800,IF(B800=2,'KELAS (REFERENSI)'!M815,IF(B800=3,'KELAS (REFERENSI)'!M830,IF(B800=4,'KELAS (REFERENSI)'!M845,""))))</f>
        <v/>
      </c>
      <c r="N800" s="55" t="str">
        <f>IF(B800=1,'KELAS (REFERENSI)'!N800,IF(B800=2,'KELAS (REFERENSI)'!N815,IF(B800=3,'KELAS (REFERENSI)'!N830,IF(B800=4,'KELAS (REFERENSI)'!N845,""))))</f>
        <v/>
      </c>
      <c r="O800" s="55" t="str">
        <f>IF(B800=1,'KELAS (REFERENSI)'!O800,IF(B800=2,'KELAS (REFERENSI)'!O815,IF(B800=3,'KELAS (REFERENSI)'!O830,IF(B800=4,'KELAS (REFERENSI)'!O845,""))))</f>
        <v/>
      </c>
      <c r="P800" s="55" t="str">
        <f>IF(B800=1,'KELAS (REFERENSI)'!P800,IF(B800=2,'KELAS (REFERENSI)'!P815,IF(B800=3,'KELAS (REFERENSI)'!P830,IF(B800=4,'KELAS (REFERENSI)'!P845,""))))</f>
        <v/>
      </c>
      <c r="Q800" s="55" t="str">
        <f t="shared" si="4"/>
        <v>BPS Kota Jakarta Timur</v>
      </c>
      <c r="R800" s="55" t="str">
        <f t="shared" si="56"/>
        <v/>
      </c>
      <c r="S800" s="55" t="str">
        <f t="shared" ref="S800:T800" si="808">S799</f>
        <v>15 Juni sampai dengan 31 Agustus 2026</v>
      </c>
      <c r="T800" s="55" t="str">
        <f t="shared" si="808"/>
        <v>31 Agustus 2026</v>
      </c>
      <c r="U800" s="59" t="str">
        <f>VLOOKUP(G800,'MITRA (REFERENSI)'!$A:$Z,17,FALSE)</f>
        <v>#N/A</v>
      </c>
      <c r="V800" s="59" t="str">
        <f>VLOOKUP(G800,'MITRA (REFERENSI)'!$A:$Z,11,FALSE)</f>
        <v>#N/A</v>
      </c>
      <c r="W800" s="81"/>
      <c r="X800" s="63"/>
      <c r="Y800" s="63"/>
      <c r="Z800" s="62"/>
      <c r="AA800" s="63"/>
      <c r="AB800" s="62"/>
      <c r="AC800" s="62"/>
      <c r="AD800" s="62"/>
      <c r="AE800" s="62"/>
      <c r="AF800" s="62"/>
      <c r="AG800" s="72"/>
      <c r="AH800" s="72"/>
      <c r="AI800" s="72"/>
      <c r="AJ800" s="72"/>
      <c r="AK800" s="59" t="str">
        <f>VLOOKUP(G800,'MITRA (REFERENSI)'!$A:$Z,5,FALSE)</f>
        <v>#N/A</v>
      </c>
      <c r="AL800" s="59" t="str">
        <f>VLOOKUP(G800,'MITRA (REFERENSI)'!$A:$Z,13,FALSE)</f>
        <v>#N/A</v>
      </c>
      <c r="AM800" s="59" t="str">
        <f>VLOOKUP(G800,'MITRA (REFERENSI)'!$A:$Z,14,FALSE)</f>
        <v>#N/A</v>
      </c>
    </row>
    <row r="801" ht="15.75" customHeight="1">
      <c r="A801" s="53" t="s">
        <v>5863</v>
      </c>
      <c r="B801" s="78"/>
      <c r="C801" s="79"/>
      <c r="D801" s="82"/>
      <c r="E801" s="82"/>
      <c r="F801" s="56" t="str">
        <f t="shared" si="2"/>
        <v>PETUGAS.0800/SPK/SE/PML/3172/2026</v>
      </c>
      <c r="G801" s="80"/>
      <c r="H801" s="56" t="str">
        <f>VLOOKUP(G801,'MITRA (REFERENSI)'!$A:$Z,16,FALSE)</f>
        <v>#N/A</v>
      </c>
      <c r="I801" s="56" t="str">
        <f>VLOOKUP(G801,'MITRA (REFERENSI)'!$A:$Z,25,FALSE)</f>
        <v>#N/A</v>
      </c>
      <c r="J801" s="55" t="str">
        <f>VLOOKUP(G801,'MITRA (REFERENSI)'!$A:$Z,26,FALSE)</f>
        <v>#N/A</v>
      </c>
      <c r="K801" s="55" t="str">
        <f>VLOOKUP(G801,'MITRA (REFERENSI)'!$A:$Z,15,FALSE)</f>
        <v>#N/A</v>
      </c>
      <c r="L801" s="55" t="str">
        <f>VLOOKUP(G801,'MITRA (REFERENSI)'!$A:$Z,15,FALSE)</f>
        <v>#N/A</v>
      </c>
      <c r="M801" s="55" t="str">
        <f>IF(B801=1,'KELAS (REFERENSI)'!M801,IF(B801=2,'KELAS (REFERENSI)'!M816,IF(B801=3,'KELAS (REFERENSI)'!M831,IF(B801=4,'KELAS (REFERENSI)'!M846,""))))</f>
        <v/>
      </c>
      <c r="N801" s="55" t="str">
        <f>IF(B801=1,'KELAS (REFERENSI)'!N801,IF(B801=2,'KELAS (REFERENSI)'!N816,IF(B801=3,'KELAS (REFERENSI)'!N831,IF(B801=4,'KELAS (REFERENSI)'!N846,""))))</f>
        <v/>
      </c>
      <c r="O801" s="55" t="str">
        <f>IF(B801=1,'KELAS (REFERENSI)'!O801,IF(B801=2,'KELAS (REFERENSI)'!O816,IF(B801=3,'KELAS (REFERENSI)'!O831,IF(B801=4,'KELAS (REFERENSI)'!O846,""))))</f>
        <v/>
      </c>
      <c r="P801" s="55" t="str">
        <f>IF(B801=1,'KELAS (REFERENSI)'!P801,IF(B801=2,'KELAS (REFERENSI)'!P816,IF(B801=3,'KELAS (REFERENSI)'!P831,IF(B801=4,'KELAS (REFERENSI)'!P846,""))))</f>
        <v/>
      </c>
      <c r="Q801" s="55" t="str">
        <f t="shared" si="4"/>
        <v>BPS Kota Jakarta Timur</v>
      </c>
      <c r="R801" s="55" t="str">
        <f t="shared" si="56"/>
        <v/>
      </c>
      <c r="S801" s="55" t="str">
        <f t="shared" ref="S801:T801" si="809">S800</f>
        <v>15 Juni sampai dengan 31 Agustus 2026</v>
      </c>
      <c r="T801" s="55" t="str">
        <f t="shared" si="809"/>
        <v>31 Agustus 2026</v>
      </c>
      <c r="U801" s="59" t="str">
        <f>VLOOKUP(G801,'MITRA (REFERENSI)'!$A:$Z,17,FALSE)</f>
        <v>#N/A</v>
      </c>
      <c r="V801" s="59" t="str">
        <f>VLOOKUP(G801,'MITRA (REFERENSI)'!$A:$Z,11,FALSE)</f>
        <v>#N/A</v>
      </c>
      <c r="W801" s="81"/>
      <c r="X801" s="63"/>
      <c r="Y801" s="63"/>
      <c r="Z801" s="62"/>
      <c r="AA801" s="63"/>
      <c r="AB801" s="62"/>
      <c r="AC801" s="62"/>
      <c r="AD801" s="62"/>
      <c r="AE801" s="62"/>
      <c r="AF801" s="62"/>
      <c r="AG801" s="72"/>
      <c r="AH801" s="72"/>
      <c r="AI801" s="72"/>
      <c r="AJ801" s="72"/>
      <c r="AK801" s="59" t="str">
        <f>VLOOKUP(G801,'MITRA (REFERENSI)'!$A:$Z,5,FALSE)</f>
        <v>#N/A</v>
      </c>
      <c r="AL801" s="59" t="str">
        <f>VLOOKUP(G801,'MITRA (REFERENSI)'!$A:$Z,13,FALSE)</f>
        <v>#N/A</v>
      </c>
      <c r="AM801" s="59" t="str">
        <f>VLOOKUP(G801,'MITRA (REFERENSI)'!$A:$Z,14,FALSE)</f>
        <v>#N/A</v>
      </c>
    </row>
    <row r="802" ht="15.75" customHeight="1">
      <c r="A802" s="53" t="s">
        <v>5864</v>
      </c>
      <c r="B802" s="78"/>
      <c r="C802" s="79"/>
      <c r="D802" s="82"/>
      <c r="E802" s="82"/>
      <c r="F802" s="56" t="str">
        <f t="shared" si="2"/>
        <v>PETUGAS.0801/SPK/SE/PML/3172/2026</v>
      </c>
      <c r="G802" s="80"/>
      <c r="H802" s="56" t="str">
        <f>VLOOKUP(G802,'MITRA (REFERENSI)'!$A:$Z,16,FALSE)</f>
        <v>#N/A</v>
      </c>
      <c r="I802" s="56" t="str">
        <f>VLOOKUP(G802,'MITRA (REFERENSI)'!$A:$Z,25,FALSE)</f>
        <v>#N/A</v>
      </c>
      <c r="J802" s="55" t="str">
        <f>VLOOKUP(G802,'MITRA (REFERENSI)'!$A:$Z,26,FALSE)</f>
        <v>#N/A</v>
      </c>
      <c r="K802" s="55" t="str">
        <f>VLOOKUP(G802,'MITRA (REFERENSI)'!$A:$Z,15,FALSE)</f>
        <v>#N/A</v>
      </c>
      <c r="L802" s="55" t="str">
        <f>VLOOKUP(G802,'MITRA (REFERENSI)'!$A:$Z,15,FALSE)</f>
        <v>#N/A</v>
      </c>
      <c r="M802" s="55" t="str">
        <f>IF(B802=1,'KELAS (REFERENSI)'!M802,IF(B802=2,'KELAS (REFERENSI)'!M817,IF(B802=3,'KELAS (REFERENSI)'!M832,IF(B802=4,'KELAS (REFERENSI)'!M847,""))))</f>
        <v/>
      </c>
      <c r="N802" s="55" t="str">
        <f>IF(B802=1,'KELAS (REFERENSI)'!N802,IF(B802=2,'KELAS (REFERENSI)'!N817,IF(B802=3,'KELAS (REFERENSI)'!N832,IF(B802=4,'KELAS (REFERENSI)'!N847,""))))</f>
        <v/>
      </c>
      <c r="O802" s="55" t="str">
        <f>IF(B802=1,'KELAS (REFERENSI)'!O802,IF(B802=2,'KELAS (REFERENSI)'!O817,IF(B802=3,'KELAS (REFERENSI)'!O832,IF(B802=4,'KELAS (REFERENSI)'!O847,""))))</f>
        <v/>
      </c>
      <c r="P802" s="55" t="str">
        <f>IF(B802=1,'KELAS (REFERENSI)'!P802,IF(B802=2,'KELAS (REFERENSI)'!P817,IF(B802=3,'KELAS (REFERENSI)'!P832,IF(B802=4,'KELAS (REFERENSI)'!P847,""))))</f>
        <v/>
      </c>
      <c r="Q802" s="55" t="str">
        <f t="shared" si="4"/>
        <v>BPS Kota Jakarta Timur</v>
      </c>
      <c r="R802" s="55" t="str">
        <f t="shared" si="56"/>
        <v/>
      </c>
      <c r="S802" s="55" t="str">
        <f t="shared" ref="S802:T802" si="810">S801</f>
        <v>15 Juni sampai dengan 31 Agustus 2026</v>
      </c>
      <c r="T802" s="55" t="str">
        <f t="shared" si="810"/>
        <v>31 Agustus 2026</v>
      </c>
      <c r="U802" s="59" t="str">
        <f>VLOOKUP(G802,'MITRA (REFERENSI)'!$A:$Z,17,FALSE)</f>
        <v>#N/A</v>
      </c>
      <c r="V802" s="59" t="str">
        <f>VLOOKUP(G802,'MITRA (REFERENSI)'!$A:$Z,11,FALSE)</f>
        <v>#N/A</v>
      </c>
      <c r="W802" s="81"/>
      <c r="X802" s="63"/>
      <c r="Y802" s="63"/>
      <c r="Z802" s="62"/>
      <c r="AA802" s="63"/>
      <c r="AB802" s="62"/>
      <c r="AC802" s="62"/>
      <c r="AD802" s="62"/>
      <c r="AE802" s="62"/>
      <c r="AF802" s="62"/>
      <c r="AG802" s="72"/>
      <c r="AH802" s="72"/>
      <c r="AI802" s="72"/>
      <c r="AJ802" s="72"/>
      <c r="AK802" s="59" t="str">
        <f>VLOOKUP(G802,'MITRA (REFERENSI)'!$A:$Z,5,FALSE)</f>
        <v>#N/A</v>
      </c>
      <c r="AL802" s="59" t="str">
        <f>VLOOKUP(G802,'MITRA (REFERENSI)'!$A:$Z,13,FALSE)</f>
        <v>#N/A</v>
      </c>
      <c r="AM802" s="59" t="str">
        <f>VLOOKUP(G802,'MITRA (REFERENSI)'!$A:$Z,14,FALSE)</f>
        <v>#N/A</v>
      </c>
    </row>
    <row r="803" ht="15.75" customHeight="1">
      <c r="A803" s="53" t="s">
        <v>5865</v>
      </c>
      <c r="B803" s="78"/>
      <c r="C803" s="79"/>
      <c r="D803" s="82"/>
      <c r="E803" s="82"/>
      <c r="F803" s="56" t="str">
        <f t="shared" si="2"/>
        <v>PETUGAS.0802/SPK/SE/PML/3172/2026</v>
      </c>
      <c r="G803" s="80"/>
      <c r="H803" s="56" t="str">
        <f>VLOOKUP(G803,'MITRA (REFERENSI)'!$A:$Z,16,FALSE)</f>
        <v>#N/A</v>
      </c>
      <c r="I803" s="56" t="str">
        <f>VLOOKUP(G803,'MITRA (REFERENSI)'!$A:$Z,25,FALSE)</f>
        <v>#N/A</v>
      </c>
      <c r="J803" s="55" t="str">
        <f>VLOOKUP(G803,'MITRA (REFERENSI)'!$A:$Z,26,FALSE)</f>
        <v>#N/A</v>
      </c>
      <c r="K803" s="55" t="str">
        <f>VLOOKUP(G803,'MITRA (REFERENSI)'!$A:$Z,15,FALSE)</f>
        <v>#N/A</v>
      </c>
      <c r="L803" s="55" t="str">
        <f>VLOOKUP(G803,'MITRA (REFERENSI)'!$A:$Z,15,FALSE)</f>
        <v>#N/A</v>
      </c>
      <c r="M803" s="55" t="str">
        <f>IF(B803=1,'KELAS (REFERENSI)'!M803,IF(B803=2,'KELAS (REFERENSI)'!M818,IF(B803=3,'KELAS (REFERENSI)'!M833,IF(B803=4,'KELAS (REFERENSI)'!M848,""))))</f>
        <v/>
      </c>
      <c r="N803" s="55" t="str">
        <f>IF(B803=1,'KELAS (REFERENSI)'!N803,IF(B803=2,'KELAS (REFERENSI)'!N818,IF(B803=3,'KELAS (REFERENSI)'!N833,IF(B803=4,'KELAS (REFERENSI)'!N848,""))))</f>
        <v/>
      </c>
      <c r="O803" s="55" t="str">
        <f>IF(B803=1,'KELAS (REFERENSI)'!O803,IF(B803=2,'KELAS (REFERENSI)'!O818,IF(B803=3,'KELAS (REFERENSI)'!O833,IF(B803=4,'KELAS (REFERENSI)'!O848,""))))</f>
        <v/>
      </c>
      <c r="P803" s="55" t="str">
        <f>IF(B803=1,'KELAS (REFERENSI)'!P803,IF(B803=2,'KELAS (REFERENSI)'!P818,IF(B803=3,'KELAS (REFERENSI)'!P833,IF(B803=4,'KELAS (REFERENSI)'!P848,""))))</f>
        <v/>
      </c>
      <c r="Q803" s="55" t="str">
        <f t="shared" si="4"/>
        <v>BPS Kota Jakarta Timur</v>
      </c>
      <c r="R803" s="55" t="str">
        <f t="shared" si="56"/>
        <v/>
      </c>
      <c r="S803" s="55" t="str">
        <f t="shared" ref="S803:T803" si="811">S802</f>
        <v>15 Juni sampai dengan 31 Agustus 2026</v>
      </c>
      <c r="T803" s="55" t="str">
        <f t="shared" si="811"/>
        <v>31 Agustus 2026</v>
      </c>
      <c r="U803" s="59" t="str">
        <f>VLOOKUP(G803,'MITRA (REFERENSI)'!$A:$Z,17,FALSE)</f>
        <v>#N/A</v>
      </c>
      <c r="V803" s="59" t="str">
        <f>VLOOKUP(G803,'MITRA (REFERENSI)'!$A:$Z,11,FALSE)</f>
        <v>#N/A</v>
      </c>
      <c r="W803" s="81"/>
      <c r="X803" s="63"/>
      <c r="Y803" s="63"/>
      <c r="Z803" s="62"/>
      <c r="AA803" s="63"/>
      <c r="AB803" s="62"/>
      <c r="AC803" s="62"/>
      <c r="AD803" s="62"/>
      <c r="AE803" s="62"/>
      <c r="AF803" s="62"/>
      <c r="AG803" s="72"/>
      <c r="AH803" s="72"/>
      <c r="AI803" s="72"/>
      <c r="AJ803" s="72"/>
      <c r="AK803" s="59" t="str">
        <f>VLOOKUP(G803,'MITRA (REFERENSI)'!$A:$Z,5,FALSE)</f>
        <v>#N/A</v>
      </c>
      <c r="AL803" s="59" t="str">
        <f>VLOOKUP(G803,'MITRA (REFERENSI)'!$A:$Z,13,FALSE)</f>
        <v>#N/A</v>
      </c>
      <c r="AM803" s="59" t="str">
        <f>VLOOKUP(G803,'MITRA (REFERENSI)'!$A:$Z,14,FALSE)</f>
        <v>#N/A</v>
      </c>
    </row>
    <row r="804" ht="15.75" customHeight="1">
      <c r="A804" s="53" t="s">
        <v>5866</v>
      </c>
      <c r="B804" s="78"/>
      <c r="C804" s="79"/>
      <c r="D804" s="82"/>
      <c r="E804" s="82"/>
      <c r="F804" s="56" t="str">
        <f t="shared" si="2"/>
        <v>PETUGAS.0803/SPK/SE/PML/3172/2026</v>
      </c>
      <c r="G804" s="80"/>
      <c r="H804" s="56" t="str">
        <f>VLOOKUP(G804,'MITRA (REFERENSI)'!$A:$Z,16,FALSE)</f>
        <v>#N/A</v>
      </c>
      <c r="I804" s="56" t="str">
        <f>VLOOKUP(G804,'MITRA (REFERENSI)'!$A:$Z,25,FALSE)</f>
        <v>#N/A</v>
      </c>
      <c r="J804" s="55" t="str">
        <f>VLOOKUP(G804,'MITRA (REFERENSI)'!$A:$Z,26,FALSE)</f>
        <v>#N/A</v>
      </c>
      <c r="K804" s="55" t="str">
        <f>VLOOKUP(G804,'MITRA (REFERENSI)'!$A:$Z,15,FALSE)</f>
        <v>#N/A</v>
      </c>
      <c r="L804" s="55" t="str">
        <f>VLOOKUP(G804,'MITRA (REFERENSI)'!$A:$Z,15,FALSE)</f>
        <v>#N/A</v>
      </c>
      <c r="M804" s="55" t="str">
        <f>IF(B804=1,'KELAS (REFERENSI)'!M804,IF(B804=2,'KELAS (REFERENSI)'!M819,IF(B804=3,'KELAS (REFERENSI)'!M834,IF(B804=4,'KELAS (REFERENSI)'!M849,""))))</f>
        <v/>
      </c>
      <c r="N804" s="55" t="str">
        <f>IF(B804=1,'KELAS (REFERENSI)'!N804,IF(B804=2,'KELAS (REFERENSI)'!N819,IF(B804=3,'KELAS (REFERENSI)'!N834,IF(B804=4,'KELAS (REFERENSI)'!N849,""))))</f>
        <v/>
      </c>
      <c r="O804" s="55" t="str">
        <f>IF(B804=1,'KELAS (REFERENSI)'!O804,IF(B804=2,'KELAS (REFERENSI)'!O819,IF(B804=3,'KELAS (REFERENSI)'!O834,IF(B804=4,'KELAS (REFERENSI)'!O849,""))))</f>
        <v/>
      </c>
      <c r="P804" s="55" t="str">
        <f>IF(B804=1,'KELAS (REFERENSI)'!P804,IF(B804=2,'KELAS (REFERENSI)'!P819,IF(B804=3,'KELAS (REFERENSI)'!P834,IF(B804=4,'KELAS (REFERENSI)'!P849,""))))</f>
        <v/>
      </c>
      <c r="Q804" s="55" t="str">
        <f t="shared" si="4"/>
        <v>BPS Kota Jakarta Timur</v>
      </c>
      <c r="R804" s="55" t="str">
        <f t="shared" si="56"/>
        <v/>
      </c>
      <c r="S804" s="55" t="str">
        <f t="shared" ref="S804:T804" si="812">S803</f>
        <v>15 Juni sampai dengan 31 Agustus 2026</v>
      </c>
      <c r="T804" s="55" t="str">
        <f t="shared" si="812"/>
        <v>31 Agustus 2026</v>
      </c>
      <c r="U804" s="59" t="str">
        <f>VLOOKUP(G804,'MITRA (REFERENSI)'!$A:$Z,17,FALSE)</f>
        <v>#N/A</v>
      </c>
      <c r="V804" s="59" t="str">
        <f>VLOOKUP(G804,'MITRA (REFERENSI)'!$A:$Z,11,FALSE)</f>
        <v>#N/A</v>
      </c>
      <c r="W804" s="81"/>
      <c r="X804" s="63"/>
      <c r="Y804" s="63"/>
      <c r="Z804" s="62"/>
      <c r="AA804" s="63"/>
      <c r="AB804" s="62"/>
      <c r="AC804" s="62"/>
      <c r="AD804" s="62"/>
      <c r="AE804" s="62"/>
      <c r="AF804" s="62"/>
      <c r="AG804" s="72"/>
      <c r="AH804" s="72"/>
      <c r="AI804" s="72"/>
      <c r="AJ804" s="72"/>
      <c r="AK804" s="59" t="str">
        <f>VLOOKUP(G804,'MITRA (REFERENSI)'!$A:$Z,5,FALSE)</f>
        <v>#N/A</v>
      </c>
      <c r="AL804" s="59" t="str">
        <f>VLOOKUP(G804,'MITRA (REFERENSI)'!$A:$Z,13,FALSE)</f>
        <v>#N/A</v>
      </c>
      <c r="AM804" s="59" t="str">
        <f>VLOOKUP(G804,'MITRA (REFERENSI)'!$A:$Z,14,FALSE)</f>
        <v>#N/A</v>
      </c>
    </row>
    <row r="805" ht="15.75" customHeight="1">
      <c r="A805" s="53" t="s">
        <v>5867</v>
      </c>
      <c r="B805" s="78"/>
      <c r="C805" s="79"/>
      <c r="D805" s="82"/>
      <c r="E805" s="82"/>
      <c r="F805" s="56" t="str">
        <f t="shared" si="2"/>
        <v>PETUGAS.0804/SPK/SE/PML/3172/2026</v>
      </c>
      <c r="G805" s="80"/>
      <c r="H805" s="56" t="str">
        <f>VLOOKUP(G805,'MITRA (REFERENSI)'!$A:$Z,16,FALSE)</f>
        <v>#N/A</v>
      </c>
      <c r="I805" s="56" t="str">
        <f>VLOOKUP(G805,'MITRA (REFERENSI)'!$A:$Z,25,FALSE)</f>
        <v>#N/A</v>
      </c>
      <c r="J805" s="55" t="str">
        <f>VLOOKUP(G805,'MITRA (REFERENSI)'!$A:$Z,26,FALSE)</f>
        <v>#N/A</v>
      </c>
      <c r="K805" s="55" t="str">
        <f>VLOOKUP(G805,'MITRA (REFERENSI)'!$A:$Z,15,FALSE)</f>
        <v>#N/A</v>
      </c>
      <c r="L805" s="55" t="str">
        <f>VLOOKUP(G805,'MITRA (REFERENSI)'!$A:$Z,15,FALSE)</f>
        <v>#N/A</v>
      </c>
      <c r="M805" s="55" t="str">
        <f>IF(B805=1,'KELAS (REFERENSI)'!M805,IF(B805=2,'KELAS (REFERENSI)'!M820,IF(B805=3,'KELAS (REFERENSI)'!M835,IF(B805=4,'KELAS (REFERENSI)'!M850,""))))</f>
        <v/>
      </c>
      <c r="N805" s="55" t="str">
        <f>IF(B805=1,'KELAS (REFERENSI)'!N805,IF(B805=2,'KELAS (REFERENSI)'!N820,IF(B805=3,'KELAS (REFERENSI)'!N835,IF(B805=4,'KELAS (REFERENSI)'!N850,""))))</f>
        <v/>
      </c>
      <c r="O805" s="55" t="str">
        <f>IF(B805=1,'KELAS (REFERENSI)'!O805,IF(B805=2,'KELAS (REFERENSI)'!O820,IF(B805=3,'KELAS (REFERENSI)'!O835,IF(B805=4,'KELAS (REFERENSI)'!O850,""))))</f>
        <v/>
      </c>
      <c r="P805" s="55" t="str">
        <f>IF(B805=1,'KELAS (REFERENSI)'!P805,IF(B805=2,'KELAS (REFERENSI)'!P820,IF(B805=3,'KELAS (REFERENSI)'!P835,IF(B805=4,'KELAS (REFERENSI)'!P850,""))))</f>
        <v/>
      </c>
      <c r="Q805" s="55" t="str">
        <f t="shared" si="4"/>
        <v>BPS Kota Jakarta Timur</v>
      </c>
      <c r="R805" s="55" t="str">
        <f t="shared" si="56"/>
        <v/>
      </c>
      <c r="S805" s="55" t="str">
        <f t="shared" ref="S805:T805" si="813">S804</f>
        <v>15 Juni sampai dengan 31 Agustus 2026</v>
      </c>
      <c r="T805" s="55" t="str">
        <f t="shared" si="813"/>
        <v>31 Agustus 2026</v>
      </c>
      <c r="U805" s="59" t="str">
        <f>VLOOKUP(G805,'MITRA (REFERENSI)'!$A:$Z,17,FALSE)</f>
        <v>#N/A</v>
      </c>
      <c r="V805" s="59" t="str">
        <f>VLOOKUP(G805,'MITRA (REFERENSI)'!$A:$Z,11,FALSE)</f>
        <v>#N/A</v>
      </c>
      <c r="W805" s="81"/>
      <c r="X805" s="63"/>
      <c r="Y805" s="63"/>
      <c r="Z805" s="62"/>
      <c r="AA805" s="63"/>
      <c r="AB805" s="62"/>
      <c r="AC805" s="62"/>
      <c r="AD805" s="62"/>
      <c r="AE805" s="62"/>
      <c r="AF805" s="62"/>
      <c r="AG805" s="72"/>
      <c r="AH805" s="72"/>
      <c r="AI805" s="72"/>
      <c r="AJ805" s="72"/>
      <c r="AK805" s="59" t="str">
        <f>VLOOKUP(G805,'MITRA (REFERENSI)'!$A:$Z,5,FALSE)</f>
        <v>#N/A</v>
      </c>
      <c r="AL805" s="59" t="str">
        <f>VLOOKUP(G805,'MITRA (REFERENSI)'!$A:$Z,13,FALSE)</f>
        <v>#N/A</v>
      </c>
      <c r="AM805" s="59" t="str">
        <f>VLOOKUP(G805,'MITRA (REFERENSI)'!$A:$Z,14,FALSE)</f>
        <v>#N/A</v>
      </c>
    </row>
    <row r="806" ht="15.75" customHeight="1">
      <c r="A806" s="53" t="s">
        <v>5868</v>
      </c>
      <c r="B806" s="78"/>
      <c r="C806" s="79"/>
      <c r="D806" s="82"/>
      <c r="E806" s="82"/>
      <c r="F806" s="56" t="str">
        <f t="shared" si="2"/>
        <v>PETUGAS.0805/SPK/SE/PML/3172/2026</v>
      </c>
      <c r="G806" s="80"/>
      <c r="H806" s="56" t="str">
        <f>VLOOKUP(G806,'MITRA (REFERENSI)'!$A:$Z,16,FALSE)</f>
        <v>#N/A</v>
      </c>
      <c r="I806" s="56" t="str">
        <f>VLOOKUP(G806,'MITRA (REFERENSI)'!$A:$Z,25,FALSE)</f>
        <v>#N/A</v>
      </c>
      <c r="J806" s="55" t="str">
        <f>VLOOKUP(G806,'MITRA (REFERENSI)'!$A:$Z,26,FALSE)</f>
        <v>#N/A</v>
      </c>
      <c r="K806" s="55" t="str">
        <f>VLOOKUP(G806,'MITRA (REFERENSI)'!$A:$Z,15,FALSE)</f>
        <v>#N/A</v>
      </c>
      <c r="L806" s="55" t="str">
        <f>VLOOKUP(G806,'MITRA (REFERENSI)'!$A:$Z,15,FALSE)</f>
        <v>#N/A</v>
      </c>
      <c r="M806" s="55" t="str">
        <f>IF(B806=1,'KELAS (REFERENSI)'!M806,IF(B806=2,'KELAS (REFERENSI)'!M821,IF(B806=3,'KELAS (REFERENSI)'!M836,IF(B806=4,'KELAS (REFERENSI)'!M851,""))))</f>
        <v/>
      </c>
      <c r="N806" s="55" t="str">
        <f>IF(B806=1,'KELAS (REFERENSI)'!N806,IF(B806=2,'KELAS (REFERENSI)'!N821,IF(B806=3,'KELAS (REFERENSI)'!N836,IF(B806=4,'KELAS (REFERENSI)'!N851,""))))</f>
        <v/>
      </c>
      <c r="O806" s="55" t="str">
        <f>IF(B806=1,'KELAS (REFERENSI)'!O806,IF(B806=2,'KELAS (REFERENSI)'!O821,IF(B806=3,'KELAS (REFERENSI)'!O836,IF(B806=4,'KELAS (REFERENSI)'!O851,""))))</f>
        <v/>
      </c>
      <c r="P806" s="55" t="str">
        <f>IF(B806=1,'KELAS (REFERENSI)'!P806,IF(B806=2,'KELAS (REFERENSI)'!P821,IF(B806=3,'KELAS (REFERENSI)'!P836,IF(B806=4,'KELAS (REFERENSI)'!P851,""))))</f>
        <v/>
      </c>
      <c r="Q806" s="55" t="str">
        <f t="shared" si="4"/>
        <v>BPS Kota Jakarta Timur</v>
      </c>
      <c r="R806" s="55" t="str">
        <f t="shared" si="56"/>
        <v/>
      </c>
      <c r="S806" s="55" t="str">
        <f t="shared" ref="S806:T806" si="814">S805</f>
        <v>15 Juni sampai dengan 31 Agustus 2026</v>
      </c>
      <c r="T806" s="55" t="str">
        <f t="shared" si="814"/>
        <v>31 Agustus 2026</v>
      </c>
      <c r="U806" s="59" t="str">
        <f>VLOOKUP(G806,'MITRA (REFERENSI)'!$A:$Z,17,FALSE)</f>
        <v>#N/A</v>
      </c>
      <c r="V806" s="59" t="str">
        <f>VLOOKUP(G806,'MITRA (REFERENSI)'!$A:$Z,11,FALSE)</f>
        <v>#N/A</v>
      </c>
      <c r="W806" s="81"/>
      <c r="X806" s="63"/>
      <c r="Y806" s="63"/>
      <c r="Z806" s="62"/>
      <c r="AA806" s="63"/>
      <c r="AB806" s="62"/>
      <c r="AC806" s="62"/>
      <c r="AD806" s="62"/>
      <c r="AE806" s="62"/>
      <c r="AF806" s="62"/>
      <c r="AG806" s="72"/>
      <c r="AH806" s="72"/>
      <c r="AI806" s="72"/>
      <c r="AJ806" s="72"/>
      <c r="AK806" s="59" t="str">
        <f>VLOOKUP(G806,'MITRA (REFERENSI)'!$A:$Z,5,FALSE)</f>
        <v>#N/A</v>
      </c>
      <c r="AL806" s="59" t="str">
        <f>VLOOKUP(G806,'MITRA (REFERENSI)'!$A:$Z,13,FALSE)</f>
        <v>#N/A</v>
      </c>
      <c r="AM806" s="59" t="str">
        <f>VLOOKUP(G806,'MITRA (REFERENSI)'!$A:$Z,14,FALSE)</f>
        <v>#N/A</v>
      </c>
    </row>
    <row r="807" ht="15.75" customHeight="1">
      <c r="A807" s="53" t="s">
        <v>5869</v>
      </c>
      <c r="B807" s="78"/>
      <c r="C807" s="79"/>
      <c r="D807" s="82"/>
      <c r="E807" s="82"/>
      <c r="F807" s="56" t="str">
        <f t="shared" si="2"/>
        <v>PETUGAS.0806/SPK/SE/PML/3172/2026</v>
      </c>
      <c r="G807" s="80"/>
      <c r="H807" s="56" t="str">
        <f>VLOOKUP(G807,'MITRA (REFERENSI)'!$A:$Z,16,FALSE)</f>
        <v>#N/A</v>
      </c>
      <c r="I807" s="56" t="str">
        <f>VLOOKUP(G807,'MITRA (REFERENSI)'!$A:$Z,25,FALSE)</f>
        <v>#N/A</v>
      </c>
      <c r="J807" s="55" t="str">
        <f>VLOOKUP(G807,'MITRA (REFERENSI)'!$A:$Z,26,FALSE)</f>
        <v>#N/A</v>
      </c>
      <c r="K807" s="55" t="str">
        <f>VLOOKUP(G807,'MITRA (REFERENSI)'!$A:$Z,15,FALSE)</f>
        <v>#N/A</v>
      </c>
      <c r="L807" s="55" t="str">
        <f>VLOOKUP(G807,'MITRA (REFERENSI)'!$A:$Z,15,FALSE)</f>
        <v>#N/A</v>
      </c>
      <c r="M807" s="55" t="str">
        <f>IF(B807=1,'KELAS (REFERENSI)'!M807,IF(B807=2,'KELAS (REFERENSI)'!M822,IF(B807=3,'KELAS (REFERENSI)'!M837,IF(B807=4,'KELAS (REFERENSI)'!M852,""))))</f>
        <v/>
      </c>
      <c r="N807" s="55" t="str">
        <f>IF(B807=1,'KELAS (REFERENSI)'!N807,IF(B807=2,'KELAS (REFERENSI)'!N822,IF(B807=3,'KELAS (REFERENSI)'!N837,IF(B807=4,'KELAS (REFERENSI)'!N852,""))))</f>
        <v/>
      </c>
      <c r="O807" s="55" t="str">
        <f>IF(B807=1,'KELAS (REFERENSI)'!O807,IF(B807=2,'KELAS (REFERENSI)'!O822,IF(B807=3,'KELAS (REFERENSI)'!O837,IF(B807=4,'KELAS (REFERENSI)'!O852,""))))</f>
        <v/>
      </c>
      <c r="P807" s="55" t="str">
        <f>IF(B807=1,'KELAS (REFERENSI)'!P807,IF(B807=2,'KELAS (REFERENSI)'!P822,IF(B807=3,'KELAS (REFERENSI)'!P837,IF(B807=4,'KELAS (REFERENSI)'!P852,""))))</f>
        <v/>
      </c>
      <c r="Q807" s="55" t="str">
        <f t="shared" si="4"/>
        <v>BPS Kota Jakarta Timur</v>
      </c>
      <c r="R807" s="55" t="str">
        <f t="shared" si="56"/>
        <v/>
      </c>
      <c r="S807" s="55" t="str">
        <f t="shared" ref="S807:T807" si="815">S806</f>
        <v>15 Juni sampai dengan 31 Agustus 2026</v>
      </c>
      <c r="T807" s="55" t="str">
        <f t="shared" si="815"/>
        <v>31 Agustus 2026</v>
      </c>
      <c r="U807" s="59" t="str">
        <f>VLOOKUP(G807,'MITRA (REFERENSI)'!$A:$Z,17,FALSE)</f>
        <v>#N/A</v>
      </c>
      <c r="V807" s="59" t="str">
        <f>VLOOKUP(G807,'MITRA (REFERENSI)'!$A:$Z,11,FALSE)</f>
        <v>#N/A</v>
      </c>
      <c r="W807" s="81"/>
      <c r="X807" s="63"/>
      <c r="Y807" s="63"/>
      <c r="Z807" s="62"/>
      <c r="AA807" s="63"/>
      <c r="AB807" s="62"/>
      <c r="AC807" s="62"/>
      <c r="AD807" s="62"/>
      <c r="AE807" s="62"/>
      <c r="AF807" s="62"/>
      <c r="AG807" s="72"/>
      <c r="AH807" s="72"/>
      <c r="AI807" s="72"/>
      <c r="AJ807" s="72"/>
      <c r="AK807" s="59" t="str">
        <f>VLOOKUP(G807,'MITRA (REFERENSI)'!$A:$Z,5,FALSE)</f>
        <v>#N/A</v>
      </c>
      <c r="AL807" s="59" t="str">
        <f>VLOOKUP(G807,'MITRA (REFERENSI)'!$A:$Z,13,FALSE)</f>
        <v>#N/A</v>
      </c>
      <c r="AM807" s="59" t="str">
        <f>VLOOKUP(G807,'MITRA (REFERENSI)'!$A:$Z,14,FALSE)</f>
        <v>#N/A</v>
      </c>
    </row>
    <row r="808" ht="15.75" customHeight="1">
      <c r="A808" s="53" t="s">
        <v>5870</v>
      </c>
      <c r="B808" s="78"/>
      <c r="C808" s="79"/>
      <c r="D808" s="82"/>
      <c r="E808" s="82"/>
      <c r="F808" s="56" t="str">
        <f t="shared" si="2"/>
        <v>PETUGAS.0807/SPK/SE/PML/3172/2026</v>
      </c>
      <c r="G808" s="80"/>
      <c r="H808" s="56" t="str">
        <f>VLOOKUP(G808,'MITRA (REFERENSI)'!$A:$Z,16,FALSE)</f>
        <v>#N/A</v>
      </c>
      <c r="I808" s="56" t="str">
        <f>VLOOKUP(G808,'MITRA (REFERENSI)'!$A:$Z,25,FALSE)</f>
        <v>#N/A</v>
      </c>
      <c r="J808" s="55" t="str">
        <f>VLOOKUP(G808,'MITRA (REFERENSI)'!$A:$Z,26,FALSE)</f>
        <v>#N/A</v>
      </c>
      <c r="K808" s="55" t="str">
        <f>VLOOKUP(G808,'MITRA (REFERENSI)'!$A:$Z,15,FALSE)</f>
        <v>#N/A</v>
      </c>
      <c r="L808" s="55" t="str">
        <f>VLOOKUP(G808,'MITRA (REFERENSI)'!$A:$Z,15,FALSE)</f>
        <v>#N/A</v>
      </c>
      <c r="M808" s="55" t="str">
        <f>IF(B808=1,'KELAS (REFERENSI)'!M808,IF(B808=2,'KELAS (REFERENSI)'!M823,IF(B808=3,'KELAS (REFERENSI)'!M838,IF(B808=4,'KELAS (REFERENSI)'!M853,""))))</f>
        <v/>
      </c>
      <c r="N808" s="55" t="str">
        <f>IF(B808=1,'KELAS (REFERENSI)'!N808,IF(B808=2,'KELAS (REFERENSI)'!N823,IF(B808=3,'KELAS (REFERENSI)'!N838,IF(B808=4,'KELAS (REFERENSI)'!N853,""))))</f>
        <v/>
      </c>
      <c r="O808" s="55" t="str">
        <f>IF(B808=1,'KELAS (REFERENSI)'!O808,IF(B808=2,'KELAS (REFERENSI)'!O823,IF(B808=3,'KELAS (REFERENSI)'!O838,IF(B808=4,'KELAS (REFERENSI)'!O853,""))))</f>
        <v/>
      </c>
      <c r="P808" s="55" t="str">
        <f>IF(B808=1,'KELAS (REFERENSI)'!P808,IF(B808=2,'KELAS (REFERENSI)'!P823,IF(B808=3,'KELAS (REFERENSI)'!P838,IF(B808=4,'KELAS (REFERENSI)'!P853,""))))</f>
        <v/>
      </c>
      <c r="Q808" s="55" t="str">
        <f t="shared" si="4"/>
        <v>BPS Kota Jakarta Timur</v>
      </c>
      <c r="R808" s="55" t="str">
        <f t="shared" si="56"/>
        <v/>
      </c>
      <c r="S808" s="55" t="str">
        <f t="shared" ref="S808:T808" si="816">S807</f>
        <v>15 Juni sampai dengan 31 Agustus 2026</v>
      </c>
      <c r="T808" s="55" t="str">
        <f t="shared" si="816"/>
        <v>31 Agustus 2026</v>
      </c>
      <c r="U808" s="59" t="str">
        <f>VLOOKUP(G808,'MITRA (REFERENSI)'!$A:$Z,17,FALSE)</f>
        <v>#N/A</v>
      </c>
      <c r="V808" s="59" t="str">
        <f>VLOOKUP(G808,'MITRA (REFERENSI)'!$A:$Z,11,FALSE)</f>
        <v>#N/A</v>
      </c>
      <c r="W808" s="81"/>
      <c r="X808" s="63"/>
      <c r="Y808" s="63"/>
      <c r="Z808" s="62"/>
      <c r="AA808" s="63"/>
      <c r="AB808" s="62"/>
      <c r="AC808" s="62"/>
      <c r="AD808" s="62"/>
      <c r="AE808" s="62"/>
      <c r="AF808" s="62"/>
      <c r="AG808" s="72"/>
      <c r="AH808" s="72"/>
      <c r="AI808" s="72"/>
      <c r="AJ808" s="72"/>
      <c r="AK808" s="59" t="str">
        <f>VLOOKUP(G808,'MITRA (REFERENSI)'!$A:$Z,5,FALSE)</f>
        <v>#N/A</v>
      </c>
      <c r="AL808" s="59" t="str">
        <f>VLOOKUP(G808,'MITRA (REFERENSI)'!$A:$Z,13,FALSE)</f>
        <v>#N/A</v>
      </c>
      <c r="AM808" s="59" t="str">
        <f>VLOOKUP(G808,'MITRA (REFERENSI)'!$A:$Z,14,FALSE)</f>
        <v>#N/A</v>
      </c>
    </row>
    <row r="809" ht="15.75" customHeight="1">
      <c r="A809" s="53" t="s">
        <v>5871</v>
      </c>
      <c r="B809" s="78"/>
      <c r="C809" s="79"/>
      <c r="D809" s="82"/>
      <c r="E809" s="82"/>
      <c r="F809" s="56" t="str">
        <f t="shared" si="2"/>
        <v>PETUGAS.0808/SPK/SE/PML/3172/2026</v>
      </c>
      <c r="G809" s="80"/>
      <c r="H809" s="56" t="str">
        <f>VLOOKUP(G809,'MITRA (REFERENSI)'!$A:$Z,16,FALSE)</f>
        <v>#N/A</v>
      </c>
      <c r="I809" s="56" t="str">
        <f>VLOOKUP(G809,'MITRA (REFERENSI)'!$A:$Z,25,FALSE)</f>
        <v>#N/A</v>
      </c>
      <c r="J809" s="55" t="str">
        <f>VLOOKUP(G809,'MITRA (REFERENSI)'!$A:$Z,26,FALSE)</f>
        <v>#N/A</v>
      </c>
      <c r="K809" s="55" t="str">
        <f>VLOOKUP(G809,'MITRA (REFERENSI)'!$A:$Z,15,FALSE)</f>
        <v>#N/A</v>
      </c>
      <c r="L809" s="55" t="str">
        <f>VLOOKUP(G809,'MITRA (REFERENSI)'!$A:$Z,15,FALSE)</f>
        <v>#N/A</v>
      </c>
      <c r="M809" s="55" t="str">
        <f>IF(B809=1,'KELAS (REFERENSI)'!M809,IF(B809=2,'KELAS (REFERENSI)'!M824,IF(B809=3,'KELAS (REFERENSI)'!M839,IF(B809=4,'KELAS (REFERENSI)'!M854,""))))</f>
        <v/>
      </c>
      <c r="N809" s="55" t="str">
        <f>IF(B809=1,'KELAS (REFERENSI)'!N809,IF(B809=2,'KELAS (REFERENSI)'!N824,IF(B809=3,'KELAS (REFERENSI)'!N839,IF(B809=4,'KELAS (REFERENSI)'!N854,""))))</f>
        <v/>
      </c>
      <c r="O809" s="55" t="str">
        <f>IF(B809=1,'KELAS (REFERENSI)'!O809,IF(B809=2,'KELAS (REFERENSI)'!O824,IF(B809=3,'KELAS (REFERENSI)'!O839,IF(B809=4,'KELAS (REFERENSI)'!O854,""))))</f>
        <v/>
      </c>
      <c r="P809" s="55" t="str">
        <f>IF(B809=1,'KELAS (REFERENSI)'!P809,IF(B809=2,'KELAS (REFERENSI)'!P824,IF(B809=3,'KELAS (REFERENSI)'!P839,IF(B809=4,'KELAS (REFERENSI)'!P854,""))))</f>
        <v/>
      </c>
      <c r="Q809" s="55" t="str">
        <f t="shared" si="4"/>
        <v>BPS Kota Jakarta Timur</v>
      </c>
      <c r="R809" s="55" t="str">
        <f t="shared" si="56"/>
        <v/>
      </c>
      <c r="S809" s="55" t="str">
        <f t="shared" ref="S809:T809" si="817">S808</f>
        <v>15 Juni sampai dengan 31 Agustus 2026</v>
      </c>
      <c r="T809" s="55" t="str">
        <f t="shared" si="817"/>
        <v>31 Agustus 2026</v>
      </c>
      <c r="U809" s="59" t="str">
        <f>VLOOKUP(G809,'MITRA (REFERENSI)'!$A:$Z,17,FALSE)</f>
        <v>#N/A</v>
      </c>
      <c r="V809" s="59" t="str">
        <f>VLOOKUP(G809,'MITRA (REFERENSI)'!$A:$Z,11,FALSE)</f>
        <v>#N/A</v>
      </c>
      <c r="W809" s="81"/>
      <c r="X809" s="63"/>
      <c r="Y809" s="63"/>
      <c r="Z809" s="62"/>
      <c r="AA809" s="63"/>
      <c r="AB809" s="62"/>
      <c r="AC809" s="62"/>
      <c r="AD809" s="62"/>
      <c r="AE809" s="62"/>
      <c r="AF809" s="62"/>
      <c r="AG809" s="72"/>
      <c r="AH809" s="72"/>
      <c r="AI809" s="72"/>
      <c r="AJ809" s="72"/>
      <c r="AK809" s="59" t="str">
        <f>VLOOKUP(G809,'MITRA (REFERENSI)'!$A:$Z,5,FALSE)</f>
        <v>#N/A</v>
      </c>
      <c r="AL809" s="59" t="str">
        <f>VLOOKUP(G809,'MITRA (REFERENSI)'!$A:$Z,13,FALSE)</f>
        <v>#N/A</v>
      </c>
      <c r="AM809" s="59" t="str">
        <f>VLOOKUP(G809,'MITRA (REFERENSI)'!$A:$Z,14,FALSE)</f>
        <v>#N/A</v>
      </c>
    </row>
    <row r="810" ht="15.75" customHeight="1">
      <c r="A810" s="53" t="s">
        <v>5872</v>
      </c>
      <c r="B810" s="78"/>
      <c r="C810" s="79"/>
      <c r="D810" s="82"/>
      <c r="E810" s="82"/>
      <c r="F810" s="56" t="str">
        <f t="shared" si="2"/>
        <v>PETUGAS.0809/SPK/SE/PML/3172/2026</v>
      </c>
      <c r="G810" s="80"/>
      <c r="H810" s="56" t="str">
        <f>VLOOKUP(G810,'MITRA (REFERENSI)'!$A:$Z,16,FALSE)</f>
        <v>#N/A</v>
      </c>
      <c r="I810" s="56" t="str">
        <f>VLOOKUP(G810,'MITRA (REFERENSI)'!$A:$Z,25,FALSE)</f>
        <v>#N/A</v>
      </c>
      <c r="J810" s="55" t="str">
        <f>VLOOKUP(G810,'MITRA (REFERENSI)'!$A:$Z,26,FALSE)</f>
        <v>#N/A</v>
      </c>
      <c r="K810" s="55" t="str">
        <f>VLOOKUP(G810,'MITRA (REFERENSI)'!$A:$Z,15,FALSE)</f>
        <v>#N/A</v>
      </c>
      <c r="L810" s="55" t="str">
        <f>VLOOKUP(G810,'MITRA (REFERENSI)'!$A:$Z,15,FALSE)</f>
        <v>#N/A</v>
      </c>
      <c r="M810" s="55" t="str">
        <f>IF(B810=1,'KELAS (REFERENSI)'!M810,IF(B810=2,'KELAS (REFERENSI)'!M825,IF(B810=3,'KELAS (REFERENSI)'!M840,IF(B810=4,'KELAS (REFERENSI)'!M855,""))))</f>
        <v/>
      </c>
      <c r="N810" s="55" t="str">
        <f>IF(B810=1,'KELAS (REFERENSI)'!N810,IF(B810=2,'KELAS (REFERENSI)'!N825,IF(B810=3,'KELAS (REFERENSI)'!N840,IF(B810=4,'KELAS (REFERENSI)'!N855,""))))</f>
        <v/>
      </c>
      <c r="O810" s="55" t="str">
        <f>IF(B810=1,'KELAS (REFERENSI)'!O810,IF(B810=2,'KELAS (REFERENSI)'!O825,IF(B810=3,'KELAS (REFERENSI)'!O840,IF(B810=4,'KELAS (REFERENSI)'!O855,""))))</f>
        <v/>
      </c>
      <c r="P810" s="55" t="str">
        <f>IF(B810=1,'KELAS (REFERENSI)'!P810,IF(B810=2,'KELAS (REFERENSI)'!P825,IF(B810=3,'KELAS (REFERENSI)'!P840,IF(B810=4,'KELAS (REFERENSI)'!P855,""))))</f>
        <v/>
      </c>
      <c r="Q810" s="55" t="str">
        <f t="shared" si="4"/>
        <v>BPS Kota Jakarta Timur</v>
      </c>
      <c r="R810" s="55" t="str">
        <f t="shared" si="56"/>
        <v/>
      </c>
      <c r="S810" s="55" t="str">
        <f t="shared" ref="S810:T810" si="818">S809</f>
        <v>15 Juni sampai dengan 31 Agustus 2026</v>
      </c>
      <c r="T810" s="55" t="str">
        <f t="shared" si="818"/>
        <v>31 Agustus 2026</v>
      </c>
      <c r="U810" s="59" t="str">
        <f>VLOOKUP(G810,'MITRA (REFERENSI)'!$A:$Z,17,FALSE)</f>
        <v>#N/A</v>
      </c>
      <c r="V810" s="59" t="str">
        <f>VLOOKUP(G810,'MITRA (REFERENSI)'!$A:$Z,11,FALSE)</f>
        <v>#N/A</v>
      </c>
      <c r="W810" s="81"/>
      <c r="X810" s="63"/>
      <c r="Y810" s="63"/>
      <c r="Z810" s="62"/>
      <c r="AA810" s="63"/>
      <c r="AB810" s="62"/>
      <c r="AC810" s="62"/>
      <c r="AD810" s="62"/>
      <c r="AE810" s="62"/>
      <c r="AF810" s="62"/>
      <c r="AG810" s="72"/>
      <c r="AH810" s="72"/>
      <c r="AI810" s="72"/>
      <c r="AJ810" s="72"/>
      <c r="AK810" s="59" t="str">
        <f>VLOOKUP(G810,'MITRA (REFERENSI)'!$A:$Z,5,FALSE)</f>
        <v>#N/A</v>
      </c>
      <c r="AL810" s="59" t="str">
        <f>VLOOKUP(G810,'MITRA (REFERENSI)'!$A:$Z,13,FALSE)</f>
        <v>#N/A</v>
      </c>
      <c r="AM810" s="59" t="str">
        <f>VLOOKUP(G810,'MITRA (REFERENSI)'!$A:$Z,14,FALSE)</f>
        <v>#N/A</v>
      </c>
    </row>
    <row r="811" ht="15.75" customHeight="1">
      <c r="A811" s="53" t="s">
        <v>5873</v>
      </c>
      <c r="B811" s="78"/>
      <c r="C811" s="79"/>
      <c r="D811" s="82"/>
      <c r="E811" s="82"/>
      <c r="F811" s="56" t="str">
        <f t="shared" si="2"/>
        <v>PETUGAS.0810/SPK/SE/PML/3172/2026</v>
      </c>
      <c r="G811" s="80"/>
      <c r="H811" s="56" t="str">
        <f>VLOOKUP(G811,'MITRA (REFERENSI)'!$A:$Z,16,FALSE)</f>
        <v>#N/A</v>
      </c>
      <c r="I811" s="56" t="str">
        <f>VLOOKUP(G811,'MITRA (REFERENSI)'!$A:$Z,25,FALSE)</f>
        <v>#N/A</v>
      </c>
      <c r="J811" s="55" t="str">
        <f>VLOOKUP(G811,'MITRA (REFERENSI)'!$A:$Z,26,FALSE)</f>
        <v>#N/A</v>
      </c>
      <c r="K811" s="55" t="str">
        <f>VLOOKUP(G811,'MITRA (REFERENSI)'!$A:$Z,15,FALSE)</f>
        <v>#N/A</v>
      </c>
      <c r="L811" s="55" t="str">
        <f>VLOOKUP(G811,'MITRA (REFERENSI)'!$A:$Z,15,FALSE)</f>
        <v>#N/A</v>
      </c>
      <c r="M811" s="55" t="str">
        <f>IF(B811=1,'KELAS (REFERENSI)'!M811,IF(B811=2,'KELAS (REFERENSI)'!M826,IF(B811=3,'KELAS (REFERENSI)'!M841,IF(B811=4,'KELAS (REFERENSI)'!M856,""))))</f>
        <v/>
      </c>
      <c r="N811" s="55" t="str">
        <f>IF(B811=1,'KELAS (REFERENSI)'!N811,IF(B811=2,'KELAS (REFERENSI)'!N826,IF(B811=3,'KELAS (REFERENSI)'!N841,IF(B811=4,'KELAS (REFERENSI)'!N856,""))))</f>
        <v/>
      </c>
      <c r="O811" s="55" t="str">
        <f>IF(B811=1,'KELAS (REFERENSI)'!O811,IF(B811=2,'KELAS (REFERENSI)'!O826,IF(B811=3,'KELAS (REFERENSI)'!O841,IF(B811=4,'KELAS (REFERENSI)'!O856,""))))</f>
        <v/>
      </c>
      <c r="P811" s="55" t="str">
        <f>IF(B811=1,'KELAS (REFERENSI)'!P811,IF(B811=2,'KELAS (REFERENSI)'!P826,IF(B811=3,'KELAS (REFERENSI)'!P841,IF(B811=4,'KELAS (REFERENSI)'!P856,""))))</f>
        <v/>
      </c>
      <c r="Q811" s="55" t="str">
        <f t="shared" si="4"/>
        <v>BPS Kota Jakarta Timur</v>
      </c>
      <c r="R811" s="55" t="str">
        <f t="shared" si="56"/>
        <v/>
      </c>
      <c r="S811" s="55" t="str">
        <f t="shared" ref="S811:T811" si="819">S810</f>
        <v>15 Juni sampai dengan 31 Agustus 2026</v>
      </c>
      <c r="T811" s="55" t="str">
        <f t="shared" si="819"/>
        <v>31 Agustus 2026</v>
      </c>
      <c r="U811" s="59" t="str">
        <f>VLOOKUP(G811,'MITRA (REFERENSI)'!$A:$Z,17,FALSE)</f>
        <v>#N/A</v>
      </c>
      <c r="V811" s="59" t="str">
        <f>VLOOKUP(G811,'MITRA (REFERENSI)'!$A:$Z,11,FALSE)</f>
        <v>#N/A</v>
      </c>
      <c r="W811" s="81"/>
      <c r="X811" s="63"/>
      <c r="Y811" s="63"/>
      <c r="Z811" s="62"/>
      <c r="AA811" s="63"/>
      <c r="AB811" s="62"/>
      <c r="AC811" s="62"/>
      <c r="AD811" s="62"/>
      <c r="AE811" s="62"/>
      <c r="AF811" s="62"/>
      <c r="AG811" s="72"/>
      <c r="AH811" s="72"/>
      <c r="AI811" s="72"/>
      <c r="AJ811" s="72"/>
      <c r="AK811" s="59" t="str">
        <f>VLOOKUP(G811,'MITRA (REFERENSI)'!$A:$Z,5,FALSE)</f>
        <v>#N/A</v>
      </c>
      <c r="AL811" s="59" t="str">
        <f>VLOOKUP(G811,'MITRA (REFERENSI)'!$A:$Z,13,FALSE)</f>
        <v>#N/A</v>
      </c>
      <c r="AM811" s="59" t="str">
        <f>VLOOKUP(G811,'MITRA (REFERENSI)'!$A:$Z,14,FALSE)</f>
        <v>#N/A</v>
      </c>
    </row>
    <row r="812" ht="15.75" customHeight="1">
      <c r="A812" s="53" t="s">
        <v>5874</v>
      </c>
      <c r="B812" s="78"/>
      <c r="C812" s="79"/>
      <c r="D812" s="82"/>
      <c r="E812" s="82"/>
      <c r="F812" s="56" t="str">
        <f t="shared" si="2"/>
        <v>PETUGAS.0811/SPK/SE/PML/3172/2026</v>
      </c>
      <c r="G812" s="80"/>
      <c r="H812" s="56" t="str">
        <f>VLOOKUP(G812,'MITRA (REFERENSI)'!$A:$Z,16,FALSE)</f>
        <v>#N/A</v>
      </c>
      <c r="I812" s="56" t="str">
        <f>VLOOKUP(G812,'MITRA (REFERENSI)'!$A:$Z,25,FALSE)</f>
        <v>#N/A</v>
      </c>
      <c r="J812" s="55" t="str">
        <f>VLOOKUP(G812,'MITRA (REFERENSI)'!$A:$Z,26,FALSE)</f>
        <v>#N/A</v>
      </c>
      <c r="K812" s="55" t="str">
        <f>VLOOKUP(G812,'MITRA (REFERENSI)'!$A:$Z,15,FALSE)</f>
        <v>#N/A</v>
      </c>
      <c r="L812" s="55" t="str">
        <f>VLOOKUP(G812,'MITRA (REFERENSI)'!$A:$Z,15,FALSE)</f>
        <v>#N/A</v>
      </c>
      <c r="M812" s="55" t="str">
        <f>IF(B812=1,'KELAS (REFERENSI)'!M812,IF(B812=2,'KELAS (REFERENSI)'!M827,IF(B812=3,'KELAS (REFERENSI)'!M842,IF(B812=4,'KELAS (REFERENSI)'!M857,""))))</f>
        <v/>
      </c>
      <c r="N812" s="55" t="str">
        <f>IF(B812=1,'KELAS (REFERENSI)'!N812,IF(B812=2,'KELAS (REFERENSI)'!N827,IF(B812=3,'KELAS (REFERENSI)'!N842,IF(B812=4,'KELAS (REFERENSI)'!N857,""))))</f>
        <v/>
      </c>
      <c r="O812" s="55" t="str">
        <f>IF(B812=1,'KELAS (REFERENSI)'!O812,IF(B812=2,'KELAS (REFERENSI)'!O827,IF(B812=3,'KELAS (REFERENSI)'!O842,IF(B812=4,'KELAS (REFERENSI)'!O857,""))))</f>
        <v/>
      </c>
      <c r="P812" s="55" t="str">
        <f>IF(B812=1,'KELAS (REFERENSI)'!P812,IF(B812=2,'KELAS (REFERENSI)'!P827,IF(B812=3,'KELAS (REFERENSI)'!P842,IF(B812=4,'KELAS (REFERENSI)'!P857,""))))</f>
        <v/>
      </c>
      <c r="Q812" s="55" t="str">
        <f t="shared" si="4"/>
        <v>BPS Kota Jakarta Timur</v>
      </c>
      <c r="R812" s="55" t="str">
        <f t="shared" si="56"/>
        <v/>
      </c>
      <c r="S812" s="55" t="str">
        <f t="shared" ref="S812:T812" si="820">S811</f>
        <v>15 Juni sampai dengan 31 Agustus 2026</v>
      </c>
      <c r="T812" s="55" t="str">
        <f t="shared" si="820"/>
        <v>31 Agustus 2026</v>
      </c>
      <c r="U812" s="59" t="str">
        <f>VLOOKUP(G812,'MITRA (REFERENSI)'!$A:$Z,17,FALSE)</f>
        <v>#N/A</v>
      </c>
      <c r="V812" s="59" t="str">
        <f>VLOOKUP(G812,'MITRA (REFERENSI)'!$A:$Z,11,FALSE)</f>
        <v>#N/A</v>
      </c>
      <c r="W812" s="81"/>
      <c r="X812" s="63"/>
      <c r="Y812" s="63"/>
      <c r="Z812" s="62"/>
      <c r="AA812" s="63"/>
      <c r="AB812" s="62"/>
      <c r="AC812" s="62"/>
      <c r="AD812" s="62"/>
      <c r="AE812" s="62"/>
      <c r="AF812" s="62"/>
      <c r="AG812" s="72"/>
      <c r="AH812" s="72"/>
      <c r="AI812" s="72"/>
      <c r="AJ812" s="72"/>
      <c r="AK812" s="59" t="str">
        <f>VLOOKUP(G812,'MITRA (REFERENSI)'!$A:$Z,5,FALSE)</f>
        <v>#N/A</v>
      </c>
      <c r="AL812" s="59" t="str">
        <f>VLOOKUP(G812,'MITRA (REFERENSI)'!$A:$Z,13,FALSE)</f>
        <v>#N/A</v>
      </c>
      <c r="AM812" s="59" t="str">
        <f>VLOOKUP(G812,'MITRA (REFERENSI)'!$A:$Z,14,FALSE)</f>
        <v>#N/A</v>
      </c>
    </row>
    <row r="813" ht="15.75" customHeight="1">
      <c r="A813" s="53" t="s">
        <v>5875</v>
      </c>
      <c r="B813" s="78"/>
      <c r="C813" s="79"/>
      <c r="D813" s="82"/>
      <c r="E813" s="82"/>
      <c r="F813" s="56" t="str">
        <f t="shared" si="2"/>
        <v>PETUGAS.0812/SPK/SE/PML/3172/2026</v>
      </c>
      <c r="G813" s="80"/>
      <c r="H813" s="56" t="str">
        <f>VLOOKUP(G813,'MITRA (REFERENSI)'!$A:$Z,16,FALSE)</f>
        <v>#N/A</v>
      </c>
      <c r="I813" s="56" t="str">
        <f>VLOOKUP(G813,'MITRA (REFERENSI)'!$A:$Z,25,FALSE)</f>
        <v>#N/A</v>
      </c>
      <c r="J813" s="55" t="str">
        <f>VLOOKUP(G813,'MITRA (REFERENSI)'!$A:$Z,26,FALSE)</f>
        <v>#N/A</v>
      </c>
      <c r="K813" s="55" t="str">
        <f>VLOOKUP(G813,'MITRA (REFERENSI)'!$A:$Z,15,FALSE)</f>
        <v>#N/A</v>
      </c>
      <c r="L813" s="55" t="str">
        <f>VLOOKUP(G813,'MITRA (REFERENSI)'!$A:$Z,15,FALSE)</f>
        <v>#N/A</v>
      </c>
      <c r="M813" s="55" t="str">
        <f>IF(B813=1,'KELAS (REFERENSI)'!M813,IF(B813=2,'KELAS (REFERENSI)'!M828,IF(B813=3,'KELAS (REFERENSI)'!M843,IF(B813=4,'KELAS (REFERENSI)'!M858,""))))</f>
        <v/>
      </c>
      <c r="N813" s="55" t="str">
        <f>IF(B813=1,'KELAS (REFERENSI)'!N813,IF(B813=2,'KELAS (REFERENSI)'!N828,IF(B813=3,'KELAS (REFERENSI)'!N843,IF(B813=4,'KELAS (REFERENSI)'!N858,""))))</f>
        <v/>
      </c>
      <c r="O813" s="55" t="str">
        <f>IF(B813=1,'KELAS (REFERENSI)'!O813,IF(B813=2,'KELAS (REFERENSI)'!O828,IF(B813=3,'KELAS (REFERENSI)'!O843,IF(B813=4,'KELAS (REFERENSI)'!O858,""))))</f>
        <v/>
      </c>
      <c r="P813" s="55" t="str">
        <f>IF(B813=1,'KELAS (REFERENSI)'!P813,IF(B813=2,'KELAS (REFERENSI)'!P828,IF(B813=3,'KELAS (REFERENSI)'!P843,IF(B813=4,'KELAS (REFERENSI)'!P858,""))))</f>
        <v/>
      </c>
      <c r="Q813" s="55" t="str">
        <f t="shared" si="4"/>
        <v>BPS Kota Jakarta Timur</v>
      </c>
      <c r="R813" s="55" t="str">
        <f t="shared" si="56"/>
        <v/>
      </c>
      <c r="S813" s="55" t="str">
        <f t="shared" ref="S813:T813" si="821">S812</f>
        <v>15 Juni sampai dengan 31 Agustus 2026</v>
      </c>
      <c r="T813" s="55" t="str">
        <f t="shared" si="821"/>
        <v>31 Agustus 2026</v>
      </c>
      <c r="U813" s="59" t="str">
        <f>VLOOKUP(G813,'MITRA (REFERENSI)'!$A:$Z,17,FALSE)</f>
        <v>#N/A</v>
      </c>
      <c r="V813" s="59" t="str">
        <f>VLOOKUP(G813,'MITRA (REFERENSI)'!$A:$Z,11,FALSE)</f>
        <v>#N/A</v>
      </c>
      <c r="W813" s="81"/>
      <c r="X813" s="63"/>
      <c r="Y813" s="63"/>
      <c r="Z813" s="62"/>
      <c r="AA813" s="63"/>
      <c r="AB813" s="62"/>
      <c r="AC813" s="62"/>
      <c r="AD813" s="62"/>
      <c r="AE813" s="62"/>
      <c r="AF813" s="62"/>
      <c r="AG813" s="72"/>
      <c r="AH813" s="72"/>
      <c r="AI813" s="72"/>
      <c r="AJ813" s="72"/>
      <c r="AK813" s="59" t="str">
        <f>VLOOKUP(G813,'MITRA (REFERENSI)'!$A:$Z,5,FALSE)</f>
        <v>#N/A</v>
      </c>
      <c r="AL813" s="59" t="str">
        <f>VLOOKUP(G813,'MITRA (REFERENSI)'!$A:$Z,13,FALSE)</f>
        <v>#N/A</v>
      </c>
      <c r="AM813" s="59" t="str">
        <f>VLOOKUP(G813,'MITRA (REFERENSI)'!$A:$Z,14,FALSE)</f>
        <v>#N/A</v>
      </c>
    </row>
    <row r="814" ht="15.75" customHeight="1">
      <c r="A814" s="53" t="s">
        <v>5876</v>
      </c>
      <c r="B814" s="78"/>
      <c r="C814" s="79"/>
      <c r="D814" s="82"/>
      <c r="E814" s="82"/>
      <c r="F814" s="56" t="str">
        <f t="shared" si="2"/>
        <v>PETUGAS.0813/SPK/SE/PML/3172/2026</v>
      </c>
      <c r="G814" s="80"/>
      <c r="H814" s="56" t="str">
        <f>VLOOKUP(G814,'MITRA (REFERENSI)'!$A:$Z,16,FALSE)</f>
        <v>#N/A</v>
      </c>
      <c r="I814" s="56" t="str">
        <f>VLOOKUP(G814,'MITRA (REFERENSI)'!$A:$Z,25,FALSE)</f>
        <v>#N/A</v>
      </c>
      <c r="J814" s="55" t="str">
        <f>VLOOKUP(G814,'MITRA (REFERENSI)'!$A:$Z,26,FALSE)</f>
        <v>#N/A</v>
      </c>
      <c r="K814" s="55" t="str">
        <f>VLOOKUP(G814,'MITRA (REFERENSI)'!$A:$Z,15,FALSE)</f>
        <v>#N/A</v>
      </c>
      <c r="L814" s="55" t="str">
        <f>VLOOKUP(G814,'MITRA (REFERENSI)'!$A:$Z,15,FALSE)</f>
        <v>#N/A</v>
      </c>
      <c r="M814" s="55" t="str">
        <f>IF(B814=1,'KELAS (REFERENSI)'!M814,IF(B814=2,'KELAS (REFERENSI)'!M829,IF(B814=3,'KELAS (REFERENSI)'!M844,IF(B814=4,'KELAS (REFERENSI)'!M859,""))))</f>
        <v/>
      </c>
      <c r="N814" s="55" t="str">
        <f>IF(B814=1,'KELAS (REFERENSI)'!N814,IF(B814=2,'KELAS (REFERENSI)'!N829,IF(B814=3,'KELAS (REFERENSI)'!N844,IF(B814=4,'KELAS (REFERENSI)'!N859,""))))</f>
        <v/>
      </c>
      <c r="O814" s="55" t="str">
        <f>IF(B814=1,'KELAS (REFERENSI)'!O814,IF(B814=2,'KELAS (REFERENSI)'!O829,IF(B814=3,'KELAS (REFERENSI)'!O844,IF(B814=4,'KELAS (REFERENSI)'!O859,""))))</f>
        <v/>
      </c>
      <c r="P814" s="55" t="str">
        <f>IF(B814=1,'KELAS (REFERENSI)'!P814,IF(B814=2,'KELAS (REFERENSI)'!P829,IF(B814=3,'KELAS (REFERENSI)'!P844,IF(B814=4,'KELAS (REFERENSI)'!P859,""))))</f>
        <v/>
      </c>
      <c r="Q814" s="55" t="str">
        <f t="shared" si="4"/>
        <v>BPS Kota Jakarta Timur</v>
      </c>
      <c r="R814" s="55" t="str">
        <f t="shared" si="56"/>
        <v/>
      </c>
      <c r="S814" s="55" t="str">
        <f t="shared" ref="S814:T814" si="822">S813</f>
        <v>15 Juni sampai dengan 31 Agustus 2026</v>
      </c>
      <c r="T814" s="55" t="str">
        <f t="shared" si="822"/>
        <v>31 Agustus 2026</v>
      </c>
      <c r="U814" s="59" t="str">
        <f>VLOOKUP(G814,'MITRA (REFERENSI)'!$A:$Z,17,FALSE)</f>
        <v>#N/A</v>
      </c>
      <c r="V814" s="59" t="str">
        <f>VLOOKUP(G814,'MITRA (REFERENSI)'!$A:$Z,11,FALSE)</f>
        <v>#N/A</v>
      </c>
      <c r="W814" s="81"/>
      <c r="X814" s="63"/>
      <c r="Y814" s="63"/>
      <c r="Z814" s="62"/>
      <c r="AA814" s="63"/>
      <c r="AB814" s="62"/>
      <c r="AC814" s="62"/>
      <c r="AD814" s="62"/>
      <c r="AE814" s="62"/>
      <c r="AF814" s="62"/>
      <c r="AG814" s="72"/>
      <c r="AH814" s="72"/>
      <c r="AI814" s="72"/>
      <c r="AJ814" s="72"/>
      <c r="AK814" s="59" t="str">
        <f>VLOOKUP(G814,'MITRA (REFERENSI)'!$A:$Z,5,FALSE)</f>
        <v>#N/A</v>
      </c>
      <c r="AL814" s="59" t="str">
        <f>VLOOKUP(G814,'MITRA (REFERENSI)'!$A:$Z,13,FALSE)</f>
        <v>#N/A</v>
      </c>
      <c r="AM814" s="59" t="str">
        <f>VLOOKUP(G814,'MITRA (REFERENSI)'!$A:$Z,14,FALSE)</f>
        <v>#N/A</v>
      </c>
    </row>
    <row r="815" ht="15.75" customHeight="1">
      <c r="A815" s="53" t="s">
        <v>5877</v>
      </c>
      <c r="B815" s="78"/>
      <c r="C815" s="79"/>
      <c r="D815" s="82"/>
      <c r="E815" s="82"/>
      <c r="F815" s="56" t="str">
        <f t="shared" si="2"/>
        <v>PETUGAS.0814/SPK/SE/PML/3172/2026</v>
      </c>
      <c r="G815" s="80"/>
      <c r="H815" s="56" t="str">
        <f>VLOOKUP(G815,'MITRA (REFERENSI)'!$A:$Z,16,FALSE)</f>
        <v>#N/A</v>
      </c>
      <c r="I815" s="56" t="str">
        <f>VLOOKUP(G815,'MITRA (REFERENSI)'!$A:$Z,25,FALSE)</f>
        <v>#N/A</v>
      </c>
      <c r="J815" s="55" t="str">
        <f>VLOOKUP(G815,'MITRA (REFERENSI)'!$A:$Z,26,FALSE)</f>
        <v>#N/A</v>
      </c>
      <c r="K815" s="55" t="str">
        <f>VLOOKUP(G815,'MITRA (REFERENSI)'!$A:$Z,15,FALSE)</f>
        <v>#N/A</v>
      </c>
      <c r="L815" s="55" t="str">
        <f>VLOOKUP(G815,'MITRA (REFERENSI)'!$A:$Z,15,FALSE)</f>
        <v>#N/A</v>
      </c>
      <c r="M815" s="55" t="str">
        <f>IF(B815=1,'KELAS (REFERENSI)'!M815,IF(B815=2,'KELAS (REFERENSI)'!M830,IF(B815=3,'KELAS (REFERENSI)'!M845,IF(B815=4,'KELAS (REFERENSI)'!M860,""))))</f>
        <v/>
      </c>
      <c r="N815" s="55" t="str">
        <f>IF(B815=1,'KELAS (REFERENSI)'!N815,IF(B815=2,'KELAS (REFERENSI)'!N830,IF(B815=3,'KELAS (REFERENSI)'!N845,IF(B815=4,'KELAS (REFERENSI)'!N860,""))))</f>
        <v/>
      </c>
      <c r="O815" s="55" t="str">
        <f>IF(B815=1,'KELAS (REFERENSI)'!O815,IF(B815=2,'KELAS (REFERENSI)'!O830,IF(B815=3,'KELAS (REFERENSI)'!O845,IF(B815=4,'KELAS (REFERENSI)'!O860,""))))</f>
        <v/>
      </c>
      <c r="P815" s="55" t="str">
        <f>IF(B815=1,'KELAS (REFERENSI)'!P815,IF(B815=2,'KELAS (REFERENSI)'!P830,IF(B815=3,'KELAS (REFERENSI)'!P845,IF(B815=4,'KELAS (REFERENSI)'!P860,""))))</f>
        <v/>
      </c>
      <c r="Q815" s="55" t="str">
        <f t="shared" si="4"/>
        <v>BPS Kota Jakarta Timur</v>
      </c>
      <c r="R815" s="55" t="str">
        <f t="shared" si="56"/>
        <v/>
      </c>
      <c r="S815" s="55" t="str">
        <f t="shared" ref="S815:T815" si="823">S814</f>
        <v>15 Juni sampai dengan 31 Agustus 2026</v>
      </c>
      <c r="T815" s="55" t="str">
        <f t="shared" si="823"/>
        <v>31 Agustus 2026</v>
      </c>
      <c r="U815" s="59" t="str">
        <f>VLOOKUP(G815,'MITRA (REFERENSI)'!$A:$Z,17,FALSE)</f>
        <v>#N/A</v>
      </c>
      <c r="V815" s="59" t="str">
        <f>VLOOKUP(G815,'MITRA (REFERENSI)'!$A:$Z,11,FALSE)</f>
        <v>#N/A</v>
      </c>
      <c r="W815" s="81"/>
      <c r="X815" s="63"/>
      <c r="Y815" s="63"/>
      <c r="Z815" s="62"/>
      <c r="AA815" s="63"/>
      <c r="AB815" s="62"/>
      <c r="AC815" s="62"/>
      <c r="AD815" s="62"/>
      <c r="AE815" s="62"/>
      <c r="AF815" s="62"/>
      <c r="AG815" s="72"/>
      <c r="AH815" s="72"/>
      <c r="AI815" s="72"/>
      <c r="AJ815" s="72"/>
      <c r="AK815" s="59" t="str">
        <f>VLOOKUP(G815,'MITRA (REFERENSI)'!$A:$Z,5,FALSE)</f>
        <v>#N/A</v>
      </c>
      <c r="AL815" s="59" t="str">
        <f>VLOOKUP(G815,'MITRA (REFERENSI)'!$A:$Z,13,FALSE)</f>
        <v>#N/A</v>
      </c>
      <c r="AM815" s="59" t="str">
        <f>VLOOKUP(G815,'MITRA (REFERENSI)'!$A:$Z,14,FALSE)</f>
        <v>#N/A</v>
      </c>
    </row>
    <row r="816" ht="15.75" customHeight="1">
      <c r="A816" s="53" t="s">
        <v>5878</v>
      </c>
      <c r="B816" s="78"/>
      <c r="C816" s="79"/>
      <c r="D816" s="82"/>
      <c r="E816" s="82"/>
      <c r="F816" s="56" t="str">
        <f t="shared" si="2"/>
        <v>PETUGAS.0815/SPK/SE/PML/3172/2026</v>
      </c>
      <c r="G816" s="80"/>
      <c r="H816" s="56" t="str">
        <f>VLOOKUP(G816,'MITRA (REFERENSI)'!$A:$Z,16,FALSE)</f>
        <v>#N/A</v>
      </c>
      <c r="I816" s="56" t="str">
        <f>VLOOKUP(G816,'MITRA (REFERENSI)'!$A:$Z,25,FALSE)</f>
        <v>#N/A</v>
      </c>
      <c r="J816" s="55" t="str">
        <f>VLOOKUP(G816,'MITRA (REFERENSI)'!$A:$Z,26,FALSE)</f>
        <v>#N/A</v>
      </c>
      <c r="K816" s="55" t="str">
        <f>VLOOKUP(G816,'MITRA (REFERENSI)'!$A:$Z,15,FALSE)</f>
        <v>#N/A</v>
      </c>
      <c r="L816" s="55" t="str">
        <f>VLOOKUP(G816,'MITRA (REFERENSI)'!$A:$Z,15,FALSE)</f>
        <v>#N/A</v>
      </c>
      <c r="M816" s="55" t="str">
        <f>IF(B816=1,'KELAS (REFERENSI)'!M816,IF(B816=2,'KELAS (REFERENSI)'!M831,IF(B816=3,'KELAS (REFERENSI)'!M846,IF(B816=4,'KELAS (REFERENSI)'!M861,""))))</f>
        <v/>
      </c>
      <c r="N816" s="55" t="str">
        <f>IF(B816=1,'KELAS (REFERENSI)'!N816,IF(B816=2,'KELAS (REFERENSI)'!N831,IF(B816=3,'KELAS (REFERENSI)'!N846,IF(B816=4,'KELAS (REFERENSI)'!N861,""))))</f>
        <v/>
      </c>
      <c r="O816" s="55" t="str">
        <f>IF(B816=1,'KELAS (REFERENSI)'!O816,IF(B816=2,'KELAS (REFERENSI)'!O831,IF(B816=3,'KELAS (REFERENSI)'!O846,IF(B816=4,'KELAS (REFERENSI)'!O861,""))))</f>
        <v/>
      </c>
      <c r="P816" s="55" t="str">
        <f>IF(B816=1,'KELAS (REFERENSI)'!P816,IF(B816=2,'KELAS (REFERENSI)'!P831,IF(B816=3,'KELAS (REFERENSI)'!P846,IF(B816=4,'KELAS (REFERENSI)'!P861,""))))</f>
        <v/>
      </c>
      <c r="Q816" s="55" t="str">
        <f t="shared" si="4"/>
        <v>BPS Kota Jakarta Timur</v>
      </c>
      <c r="R816" s="55" t="str">
        <f t="shared" si="56"/>
        <v/>
      </c>
      <c r="S816" s="55" t="str">
        <f t="shared" ref="S816:T816" si="824">S815</f>
        <v>15 Juni sampai dengan 31 Agustus 2026</v>
      </c>
      <c r="T816" s="55" t="str">
        <f t="shared" si="824"/>
        <v>31 Agustus 2026</v>
      </c>
      <c r="U816" s="59" t="str">
        <f>VLOOKUP(G816,'MITRA (REFERENSI)'!$A:$Z,17,FALSE)</f>
        <v>#N/A</v>
      </c>
      <c r="V816" s="59" t="str">
        <f>VLOOKUP(G816,'MITRA (REFERENSI)'!$A:$Z,11,FALSE)</f>
        <v>#N/A</v>
      </c>
      <c r="W816" s="81"/>
      <c r="X816" s="63"/>
      <c r="Y816" s="63"/>
      <c r="Z816" s="62"/>
      <c r="AA816" s="63"/>
      <c r="AB816" s="62"/>
      <c r="AC816" s="62"/>
      <c r="AD816" s="62"/>
      <c r="AE816" s="62"/>
      <c r="AF816" s="62"/>
      <c r="AG816" s="72"/>
      <c r="AH816" s="72"/>
      <c r="AI816" s="72"/>
      <c r="AJ816" s="72"/>
      <c r="AK816" s="59" t="str">
        <f>VLOOKUP(G816,'MITRA (REFERENSI)'!$A:$Z,5,FALSE)</f>
        <v>#N/A</v>
      </c>
      <c r="AL816" s="59" t="str">
        <f>VLOOKUP(G816,'MITRA (REFERENSI)'!$A:$Z,13,FALSE)</f>
        <v>#N/A</v>
      </c>
      <c r="AM816" s="59" t="str">
        <f>VLOOKUP(G816,'MITRA (REFERENSI)'!$A:$Z,14,FALSE)</f>
        <v>#N/A</v>
      </c>
    </row>
    <row r="817" ht="15.75" customHeight="1">
      <c r="A817" s="53" t="s">
        <v>5879</v>
      </c>
      <c r="B817" s="78"/>
      <c r="C817" s="79"/>
      <c r="D817" s="82"/>
      <c r="E817" s="82"/>
      <c r="F817" s="56" t="str">
        <f t="shared" si="2"/>
        <v>PETUGAS.0816/SPK/SE/PML/3172/2026</v>
      </c>
      <c r="G817" s="80"/>
      <c r="H817" s="56" t="str">
        <f>VLOOKUP(G817,'MITRA (REFERENSI)'!$A:$Z,16,FALSE)</f>
        <v>#N/A</v>
      </c>
      <c r="I817" s="56" t="str">
        <f>VLOOKUP(G817,'MITRA (REFERENSI)'!$A:$Z,25,FALSE)</f>
        <v>#N/A</v>
      </c>
      <c r="J817" s="55" t="str">
        <f>VLOOKUP(G817,'MITRA (REFERENSI)'!$A:$Z,26,FALSE)</f>
        <v>#N/A</v>
      </c>
      <c r="K817" s="55" t="str">
        <f>VLOOKUP(G817,'MITRA (REFERENSI)'!$A:$Z,15,FALSE)</f>
        <v>#N/A</v>
      </c>
      <c r="L817" s="55" t="str">
        <f>VLOOKUP(G817,'MITRA (REFERENSI)'!$A:$Z,15,FALSE)</f>
        <v>#N/A</v>
      </c>
      <c r="M817" s="55" t="str">
        <f>IF(B817=1,'KELAS (REFERENSI)'!M817,IF(B817=2,'KELAS (REFERENSI)'!M832,IF(B817=3,'KELAS (REFERENSI)'!M847,IF(B817=4,'KELAS (REFERENSI)'!M862,""))))</f>
        <v/>
      </c>
      <c r="N817" s="55" t="str">
        <f>IF(B817=1,'KELAS (REFERENSI)'!N817,IF(B817=2,'KELAS (REFERENSI)'!N832,IF(B817=3,'KELAS (REFERENSI)'!N847,IF(B817=4,'KELAS (REFERENSI)'!N862,""))))</f>
        <v/>
      </c>
      <c r="O817" s="55" t="str">
        <f>IF(B817=1,'KELAS (REFERENSI)'!O817,IF(B817=2,'KELAS (REFERENSI)'!O832,IF(B817=3,'KELAS (REFERENSI)'!O847,IF(B817=4,'KELAS (REFERENSI)'!O862,""))))</f>
        <v/>
      </c>
      <c r="P817" s="55" t="str">
        <f>IF(B817=1,'KELAS (REFERENSI)'!P817,IF(B817=2,'KELAS (REFERENSI)'!P832,IF(B817=3,'KELAS (REFERENSI)'!P847,IF(B817=4,'KELAS (REFERENSI)'!P862,""))))</f>
        <v/>
      </c>
      <c r="Q817" s="55" t="str">
        <f t="shared" si="4"/>
        <v>BPS Kota Jakarta Timur</v>
      </c>
      <c r="R817" s="55" t="str">
        <f t="shared" si="56"/>
        <v/>
      </c>
      <c r="S817" s="55" t="str">
        <f t="shared" ref="S817:T817" si="825">S816</f>
        <v>15 Juni sampai dengan 31 Agustus 2026</v>
      </c>
      <c r="T817" s="55" t="str">
        <f t="shared" si="825"/>
        <v>31 Agustus 2026</v>
      </c>
      <c r="U817" s="59" t="str">
        <f>VLOOKUP(G817,'MITRA (REFERENSI)'!$A:$Z,17,FALSE)</f>
        <v>#N/A</v>
      </c>
      <c r="V817" s="59" t="str">
        <f>VLOOKUP(G817,'MITRA (REFERENSI)'!$A:$Z,11,FALSE)</f>
        <v>#N/A</v>
      </c>
      <c r="W817" s="81"/>
      <c r="X817" s="63"/>
      <c r="Y817" s="63"/>
      <c r="Z817" s="62"/>
      <c r="AA817" s="63"/>
      <c r="AB817" s="62"/>
      <c r="AC817" s="62"/>
      <c r="AD817" s="62"/>
      <c r="AE817" s="62"/>
      <c r="AF817" s="62"/>
      <c r="AG817" s="72"/>
      <c r="AH817" s="72"/>
      <c r="AI817" s="72"/>
      <c r="AJ817" s="72"/>
      <c r="AK817" s="59" t="str">
        <f>VLOOKUP(G817,'MITRA (REFERENSI)'!$A:$Z,5,FALSE)</f>
        <v>#N/A</v>
      </c>
      <c r="AL817" s="59" t="str">
        <f>VLOOKUP(G817,'MITRA (REFERENSI)'!$A:$Z,13,FALSE)</f>
        <v>#N/A</v>
      </c>
      <c r="AM817" s="59" t="str">
        <f>VLOOKUP(G817,'MITRA (REFERENSI)'!$A:$Z,14,FALSE)</f>
        <v>#N/A</v>
      </c>
    </row>
    <row r="818" ht="15.75" customHeight="1">
      <c r="A818" s="53" t="s">
        <v>5880</v>
      </c>
      <c r="B818" s="78"/>
      <c r="C818" s="79"/>
      <c r="D818" s="82"/>
      <c r="E818" s="82"/>
      <c r="F818" s="56" t="str">
        <f t="shared" si="2"/>
        <v>PETUGAS.0817/SPK/SE/PML/3172/2026</v>
      </c>
      <c r="G818" s="80"/>
      <c r="H818" s="56" t="str">
        <f>VLOOKUP(G818,'MITRA (REFERENSI)'!$A:$Z,16,FALSE)</f>
        <v>#N/A</v>
      </c>
      <c r="I818" s="56" t="str">
        <f>VLOOKUP(G818,'MITRA (REFERENSI)'!$A:$Z,25,FALSE)</f>
        <v>#N/A</v>
      </c>
      <c r="J818" s="55" t="str">
        <f>VLOOKUP(G818,'MITRA (REFERENSI)'!$A:$Z,26,FALSE)</f>
        <v>#N/A</v>
      </c>
      <c r="K818" s="55" t="str">
        <f>VLOOKUP(G818,'MITRA (REFERENSI)'!$A:$Z,15,FALSE)</f>
        <v>#N/A</v>
      </c>
      <c r="L818" s="55" t="str">
        <f>VLOOKUP(G818,'MITRA (REFERENSI)'!$A:$Z,15,FALSE)</f>
        <v>#N/A</v>
      </c>
      <c r="M818" s="55" t="str">
        <f>IF(B818=1,'KELAS (REFERENSI)'!M818,IF(B818=2,'KELAS (REFERENSI)'!M833,IF(B818=3,'KELAS (REFERENSI)'!M848,IF(B818=4,'KELAS (REFERENSI)'!M863,""))))</f>
        <v/>
      </c>
      <c r="N818" s="55" t="str">
        <f>IF(B818=1,'KELAS (REFERENSI)'!N818,IF(B818=2,'KELAS (REFERENSI)'!N833,IF(B818=3,'KELAS (REFERENSI)'!N848,IF(B818=4,'KELAS (REFERENSI)'!N863,""))))</f>
        <v/>
      </c>
      <c r="O818" s="55" t="str">
        <f>IF(B818=1,'KELAS (REFERENSI)'!O818,IF(B818=2,'KELAS (REFERENSI)'!O833,IF(B818=3,'KELAS (REFERENSI)'!O848,IF(B818=4,'KELAS (REFERENSI)'!O863,""))))</f>
        <v/>
      </c>
      <c r="P818" s="55" t="str">
        <f>IF(B818=1,'KELAS (REFERENSI)'!P818,IF(B818=2,'KELAS (REFERENSI)'!P833,IF(B818=3,'KELAS (REFERENSI)'!P848,IF(B818=4,'KELAS (REFERENSI)'!P863,""))))</f>
        <v/>
      </c>
      <c r="Q818" s="55" t="str">
        <f t="shared" si="4"/>
        <v>BPS Kota Jakarta Timur</v>
      </c>
      <c r="R818" s="55" t="str">
        <f t="shared" si="56"/>
        <v/>
      </c>
      <c r="S818" s="55" t="str">
        <f t="shared" ref="S818:T818" si="826">S817</f>
        <v>15 Juni sampai dengan 31 Agustus 2026</v>
      </c>
      <c r="T818" s="55" t="str">
        <f t="shared" si="826"/>
        <v>31 Agustus 2026</v>
      </c>
      <c r="U818" s="59" t="str">
        <f>VLOOKUP(G818,'MITRA (REFERENSI)'!$A:$Z,17,FALSE)</f>
        <v>#N/A</v>
      </c>
      <c r="V818" s="59" t="str">
        <f>VLOOKUP(G818,'MITRA (REFERENSI)'!$A:$Z,11,FALSE)</f>
        <v>#N/A</v>
      </c>
      <c r="W818" s="81"/>
      <c r="X818" s="63"/>
      <c r="Y818" s="63"/>
      <c r="Z818" s="62"/>
      <c r="AA818" s="63"/>
      <c r="AB818" s="62"/>
      <c r="AC818" s="62"/>
      <c r="AD818" s="62"/>
      <c r="AE818" s="62"/>
      <c r="AF818" s="62"/>
      <c r="AG818" s="72"/>
      <c r="AH818" s="72"/>
      <c r="AI818" s="72"/>
      <c r="AJ818" s="72"/>
      <c r="AK818" s="59" t="str">
        <f>VLOOKUP(G818,'MITRA (REFERENSI)'!$A:$Z,5,FALSE)</f>
        <v>#N/A</v>
      </c>
      <c r="AL818" s="59" t="str">
        <f>VLOOKUP(G818,'MITRA (REFERENSI)'!$A:$Z,13,FALSE)</f>
        <v>#N/A</v>
      </c>
      <c r="AM818" s="59" t="str">
        <f>VLOOKUP(G818,'MITRA (REFERENSI)'!$A:$Z,14,FALSE)</f>
        <v>#N/A</v>
      </c>
    </row>
    <row r="819" ht="15.75" customHeight="1">
      <c r="A819" s="53" t="s">
        <v>5881</v>
      </c>
      <c r="B819" s="78"/>
      <c r="C819" s="79"/>
      <c r="D819" s="82"/>
      <c r="E819" s="82"/>
      <c r="F819" s="56" t="str">
        <f t="shared" si="2"/>
        <v>PETUGAS.0818/SPK/SE/PML/3172/2026</v>
      </c>
      <c r="G819" s="80"/>
      <c r="H819" s="56" t="str">
        <f>VLOOKUP(G819,'MITRA (REFERENSI)'!$A:$Z,16,FALSE)</f>
        <v>#N/A</v>
      </c>
      <c r="I819" s="56" t="str">
        <f>VLOOKUP(G819,'MITRA (REFERENSI)'!$A:$Z,25,FALSE)</f>
        <v>#N/A</v>
      </c>
      <c r="J819" s="55" t="str">
        <f>VLOOKUP(G819,'MITRA (REFERENSI)'!$A:$Z,26,FALSE)</f>
        <v>#N/A</v>
      </c>
      <c r="K819" s="55" t="str">
        <f>VLOOKUP(G819,'MITRA (REFERENSI)'!$A:$Z,15,FALSE)</f>
        <v>#N/A</v>
      </c>
      <c r="L819" s="55" t="str">
        <f>VLOOKUP(G819,'MITRA (REFERENSI)'!$A:$Z,15,FALSE)</f>
        <v>#N/A</v>
      </c>
      <c r="M819" s="55" t="str">
        <f>IF(B819=1,'KELAS (REFERENSI)'!M819,IF(B819=2,'KELAS (REFERENSI)'!M834,IF(B819=3,'KELAS (REFERENSI)'!M849,IF(B819=4,'KELAS (REFERENSI)'!M864,""))))</f>
        <v/>
      </c>
      <c r="N819" s="55" t="str">
        <f>IF(B819=1,'KELAS (REFERENSI)'!N819,IF(B819=2,'KELAS (REFERENSI)'!N834,IF(B819=3,'KELAS (REFERENSI)'!N849,IF(B819=4,'KELAS (REFERENSI)'!N864,""))))</f>
        <v/>
      </c>
      <c r="O819" s="55" t="str">
        <f>IF(B819=1,'KELAS (REFERENSI)'!O819,IF(B819=2,'KELAS (REFERENSI)'!O834,IF(B819=3,'KELAS (REFERENSI)'!O849,IF(B819=4,'KELAS (REFERENSI)'!O864,""))))</f>
        <v/>
      </c>
      <c r="P819" s="55" t="str">
        <f>IF(B819=1,'KELAS (REFERENSI)'!P819,IF(B819=2,'KELAS (REFERENSI)'!P834,IF(B819=3,'KELAS (REFERENSI)'!P849,IF(B819=4,'KELAS (REFERENSI)'!P864,""))))</f>
        <v/>
      </c>
      <c r="Q819" s="55" t="str">
        <f t="shared" si="4"/>
        <v>BPS Kota Jakarta Timur</v>
      </c>
      <c r="R819" s="55" t="str">
        <f t="shared" si="56"/>
        <v/>
      </c>
      <c r="S819" s="55" t="str">
        <f t="shared" ref="S819:T819" si="827">S818</f>
        <v>15 Juni sampai dengan 31 Agustus 2026</v>
      </c>
      <c r="T819" s="55" t="str">
        <f t="shared" si="827"/>
        <v>31 Agustus 2026</v>
      </c>
      <c r="U819" s="59" t="str">
        <f>VLOOKUP(G819,'MITRA (REFERENSI)'!$A:$Z,17,FALSE)</f>
        <v>#N/A</v>
      </c>
      <c r="V819" s="59" t="str">
        <f>VLOOKUP(G819,'MITRA (REFERENSI)'!$A:$Z,11,FALSE)</f>
        <v>#N/A</v>
      </c>
      <c r="W819" s="81"/>
      <c r="X819" s="63"/>
      <c r="Y819" s="63"/>
      <c r="Z819" s="62"/>
      <c r="AA819" s="63"/>
      <c r="AB819" s="62"/>
      <c r="AC819" s="62"/>
      <c r="AD819" s="62"/>
      <c r="AE819" s="62"/>
      <c r="AF819" s="62"/>
      <c r="AG819" s="72"/>
      <c r="AH819" s="72"/>
      <c r="AI819" s="72"/>
      <c r="AJ819" s="72"/>
      <c r="AK819" s="59" t="str">
        <f>VLOOKUP(G819,'MITRA (REFERENSI)'!$A:$Z,5,FALSE)</f>
        <v>#N/A</v>
      </c>
      <c r="AL819" s="59" t="str">
        <f>VLOOKUP(G819,'MITRA (REFERENSI)'!$A:$Z,13,FALSE)</f>
        <v>#N/A</v>
      </c>
      <c r="AM819" s="59" t="str">
        <f>VLOOKUP(G819,'MITRA (REFERENSI)'!$A:$Z,14,FALSE)</f>
        <v>#N/A</v>
      </c>
    </row>
    <row r="820" ht="15.75" customHeight="1">
      <c r="A820" s="53" t="s">
        <v>5882</v>
      </c>
      <c r="B820" s="78"/>
      <c r="C820" s="79"/>
      <c r="D820" s="82"/>
      <c r="E820" s="82"/>
      <c r="F820" s="56" t="str">
        <f t="shared" si="2"/>
        <v>PETUGAS.0819/SPK/SE/PML/3172/2026</v>
      </c>
      <c r="G820" s="80"/>
      <c r="H820" s="56" t="str">
        <f>VLOOKUP(G820,'MITRA (REFERENSI)'!$A:$Z,16,FALSE)</f>
        <v>#N/A</v>
      </c>
      <c r="I820" s="56" t="str">
        <f>VLOOKUP(G820,'MITRA (REFERENSI)'!$A:$Z,25,FALSE)</f>
        <v>#N/A</v>
      </c>
      <c r="J820" s="55" t="str">
        <f>VLOOKUP(G820,'MITRA (REFERENSI)'!$A:$Z,26,FALSE)</f>
        <v>#N/A</v>
      </c>
      <c r="K820" s="55" t="str">
        <f>VLOOKUP(G820,'MITRA (REFERENSI)'!$A:$Z,15,FALSE)</f>
        <v>#N/A</v>
      </c>
      <c r="L820" s="55" t="str">
        <f>VLOOKUP(G820,'MITRA (REFERENSI)'!$A:$Z,15,FALSE)</f>
        <v>#N/A</v>
      </c>
      <c r="M820" s="55" t="str">
        <f>IF(B820=1,'KELAS (REFERENSI)'!M820,IF(B820=2,'KELAS (REFERENSI)'!M835,IF(B820=3,'KELAS (REFERENSI)'!M850,IF(B820=4,'KELAS (REFERENSI)'!M865,""))))</f>
        <v/>
      </c>
      <c r="N820" s="55" t="str">
        <f>IF(B820=1,'KELAS (REFERENSI)'!N820,IF(B820=2,'KELAS (REFERENSI)'!N835,IF(B820=3,'KELAS (REFERENSI)'!N850,IF(B820=4,'KELAS (REFERENSI)'!N865,""))))</f>
        <v/>
      </c>
      <c r="O820" s="55" t="str">
        <f>IF(B820=1,'KELAS (REFERENSI)'!O820,IF(B820=2,'KELAS (REFERENSI)'!O835,IF(B820=3,'KELAS (REFERENSI)'!O850,IF(B820=4,'KELAS (REFERENSI)'!O865,""))))</f>
        <v/>
      </c>
      <c r="P820" s="55" t="str">
        <f>IF(B820=1,'KELAS (REFERENSI)'!P820,IF(B820=2,'KELAS (REFERENSI)'!P835,IF(B820=3,'KELAS (REFERENSI)'!P850,IF(B820=4,'KELAS (REFERENSI)'!P865,""))))</f>
        <v/>
      </c>
      <c r="Q820" s="55" t="str">
        <f t="shared" si="4"/>
        <v>BPS Kota Jakarta Timur</v>
      </c>
      <c r="R820" s="55" t="str">
        <f t="shared" si="56"/>
        <v/>
      </c>
      <c r="S820" s="55" t="str">
        <f t="shared" ref="S820:T820" si="828">S819</f>
        <v>15 Juni sampai dengan 31 Agustus 2026</v>
      </c>
      <c r="T820" s="55" t="str">
        <f t="shared" si="828"/>
        <v>31 Agustus 2026</v>
      </c>
      <c r="U820" s="59" t="str">
        <f>VLOOKUP(G820,'MITRA (REFERENSI)'!$A:$Z,17,FALSE)</f>
        <v>#N/A</v>
      </c>
      <c r="V820" s="59" t="str">
        <f>VLOOKUP(G820,'MITRA (REFERENSI)'!$A:$Z,11,FALSE)</f>
        <v>#N/A</v>
      </c>
      <c r="W820" s="81"/>
      <c r="X820" s="63"/>
      <c r="Y820" s="63"/>
      <c r="Z820" s="62"/>
      <c r="AA820" s="63"/>
      <c r="AB820" s="62"/>
      <c r="AC820" s="62"/>
      <c r="AD820" s="62"/>
      <c r="AE820" s="62"/>
      <c r="AF820" s="62"/>
      <c r="AG820" s="72"/>
      <c r="AH820" s="72"/>
      <c r="AI820" s="72"/>
      <c r="AJ820" s="72"/>
      <c r="AK820" s="59" t="str">
        <f>VLOOKUP(G820,'MITRA (REFERENSI)'!$A:$Z,5,FALSE)</f>
        <v>#N/A</v>
      </c>
      <c r="AL820" s="59" t="str">
        <f>VLOOKUP(G820,'MITRA (REFERENSI)'!$A:$Z,13,FALSE)</f>
        <v>#N/A</v>
      </c>
      <c r="AM820" s="59" t="str">
        <f>VLOOKUP(G820,'MITRA (REFERENSI)'!$A:$Z,14,FALSE)</f>
        <v>#N/A</v>
      </c>
    </row>
    <row r="821" ht="15.75" customHeight="1">
      <c r="A821" s="53" t="s">
        <v>5883</v>
      </c>
      <c r="B821" s="78"/>
      <c r="C821" s="79"/>
      <c r="D821" s="82"/>
      <c r="E821" s="82"/>
      <c r="F821" s="56" t="str">
        <f t="shared" si="2"/>
        <v>PETUGAS.0820/SPK/SE/PML/3172/2026</v>
      </c>
      <c r="G821" s="80"/>
      <c r="H821" s="56" t="str">
        <f>VLOOKUP(G821,'MITRA (REFERENSI)'!$A:$Z,16,FALSE)</f>
        <v>#N/A</v>
      </c>
      <c r="I821" s="56" t="str">
        <f>VLOOKUP(G821,'MITRA (REFERENSI)'!$A:$Z,25,FALSE)</f>
        <v>#N/A</v>
      </c>
      <c r="J821" s="55" t="str">
        <f>VLOOKUP(G821,'MITRA (REFERENSI)'!$A:$Z,26,FALSE)</f>
        <v>#N/A</v>
      </c>
      <c r="K821" s="55" t="str">
        <f>VLOOKUP(G821,'MITRA (REFERENSI)'!$A:$Z,15,FALSE)</f>
        <v>#N/A</v>
      </c>
      <c r="L821" s="55" t="str">
        <f>VLOOKUP(G821,'MITRA (REFERENSI)'!$A:$Z,15,FALSE)</f>
        <v>#N/A</v>
      </c>
      <c r="M821" s="55" t="str">
        <f>IF(B821=1,'KELAS (REFERENSI)'!M821,IF(B821=2,'KELAS (REFERENSI)'!M836,IF(B821=3,'KELAS (REFERENSI)'!M851,IF(B821=4,'KELAS (REFERENSI)'!M866,""))))</f>
        <v/>
      </c>
      <c r="N821" s="55" t="str">
        <f>IF(B821=1,'KELAS (REFERENSI)'!N821,IF(B821=2,'KELAS (REFERENSI)'!N836,IF(B821=3,'KELAS (REFERENSI)'!N851,IF(B821=4,'KELAS (REFERENSI)'!N866,""))))</f>
        <v/>
      </c>
      <c r="O821" s="55" t="str">
        <f>IF(B821=1,'KELAS (REFERENSI)'!O821,IF(B821=2,'KELAS (REFERENSI)'!O836,IF(B821=3,'KELAS (REFERENSI)'!O851,IF(B821=4,'KELAS (REFERENSI)'!O866,""))))</f>
        <v/>
      </c>
      <c r="P821" s="55" t="str">
        <f>IF(B821=1,'KELAS (REFERENSI)'!P821,IF(B821=2,'KELAS (REFERENSI)'!P836,IF(B821=3,'KELAS (REFERENSI)'!P851,IF(B821=4,'KELAS (REFERENSI)'!P866,""))))</f>
        <v/>
      </c>
      <c r="Q821" s="55" t="str">
        <f t="shared" si="4"/>
        <v>BPS Kota Jakarta Timur</v>
      </c>
      <c r="R821" s="55" t="str">
        <f t="shared" si="56"/>
        <v/>
      </c>
      <c r="S821" s="55" t="str">
        <f t="shared" ref="S821:T821" si="829">S820</f>
        <v>15 Juni sampai dengan 31 Agustus 2026</v>
      </c>
      <c r="T821" s="55" t="str">
        <f t="shared" si="829"/>
        <v>31 Agustus 2026</v>
      </c>
      <c r="U821" s="59" t="str">
        <f>VLOOKUP(G821,'MITRA (REFERENSI)'!$A:$Z,17,FALSE)</f>
        <v>#N/A</v>
      </c>
      <c r="V821" s="59" t="str">
        <f>VLOOKUP(G821,'MITRA (REFERENSI)'!$A:$Z,11,FALSE)</f>
        <v>#N/A</v>
      </c>
      <c r="W821" s="81"/>
      <c r="X821" s="63"/>
      <c r="Y821" s="63"/>
      <c r="Z821" s="62"/>
      <c r="AA821" s="63"/>
      <c r="AB821" s="62"/>
      <c r="AC821" s="62"/>
      <c r="AD821" s="62"/>
      <c r="AE821" s="62"/>
      <c r="AF821" s="62"/>
      <c r="AG821" s="72"/>
      <c r="AH821" s="72"/>
      <c r="AI821" s="72"/>
      <c r="AJ821" s="72"/>
      <c r="AK821" s="59" t="str">
        <f>VLOOKUP(G821,'MITRA (REFERENSI)'!$A:$Z,5,FALSE)</f>
        <v>#N/A</v>
      </c>
      <c r="AL821" s="59" t="str">
        <f>VLOOKUP(G821,'MITRA (REFERENSI)'!$A:$Z,13,FALSE)</f>
        <v>#N/A</v>
      </c>
      <c r="AM821" s="59" t="str">
        <f>VLOOKUP(G821,'MITRA (REFERENSI)'!$A:$Z,14,FALSE)</f>
        <v>#N/A</v>
      </c>
    </row>
    <row r="822" ht="15.75" customHeight="1">
      <c r="A822" s="53" t="s">
        <v>5884</v>
      </c>
      <c r="B822" s="78"/>
      <c r="C822" s="79"/>
      <c r="D822" s="82"/>
      <c r="E822" s="82"/>
      <c r="F822" s="56" t="str">
        <f t="shared" si="2"/>
        <v>PETUGAS.0821/SPK/SE/PML/3172/2026</v>
      </c>
      <c r="G822" s="80"/>
      <c r="H822" s="56" t="str">
        <f>VLOOKUP(G822,'MITRA (REFERENSI)'!$A:$Z,16,FALSE)</f>
        <v>#N/A</v>
      </c>
      <c r="I822" s="56" t="str">
        <f>VLOOKUP(G822,'MITRA (REFERENSI)'!$A:$Z,25,FALSE)</f>
        <v>#N/A</v>
      </c>
      <c r="J822" s="55" t="str">
        <f>VLOOKUP(G822,'MITRA (REFERENSI)'!$A:$Z,26,FALSE)</f>
        <v>#N/A</v>
      </c>
      <c r="K822" s="55" t="str">
        <f>VLOOKUP(G822,'MITRA (REFERENSI)'!$A:$Z,15,FALSE)</f>
        <v>#N/A</v>
      </c>
      <c r="L822" s="55" t="str">
        <f>VLOOKUP(G822,'MITRA (REFERENSI)'!$A:$Z,15,FALSE)</f>
        <v>#N/A</v>
      </c>
      <c r="M822" s="55" t="str">
        <f>IF(B822=1,'KELAS (REFERENSI)'!M822,IF(B822=2,'KELAS (REFERENSI)'!M837,IF(B822=3,'KELAS (REFERENSI)'!M852,IF(B822=4,'KELAS (REFERENSI)'!M867,""))))</f>
        <v/>
      </c>
      <c r="N822" s="55" t="str">
        <f>IF(B822=1,'KELAS (REFERENSI)'!N822,IF(B822=2,'KELAS (REFERENSI)'!N837,IF(B822=3,'KELAS (REFERENSI)'!N852,IF(B822=4,'KELAS (REFERENSI)'!N867,""))))</f>
        <v/>
      </c>
      <c r="O822" s="55" t="str">
        <f>IF(B822=1,'KELAS (REFERENSI)'!O822,IF(B822=2,'KELAS (REFERENSI)'!O837,IF(B822=3,'KELAS (REFERENSI)'!O852,IF(B822=4,'KELAS (REFERENSI)'!O867,""))))</f>
        <v/>
      </c>
      <c r="P822" s="55" t="str">
        <f>IF(B822=1,'KELAS (REFERENSI)'!P822,IF(B822=2,'KELAS (REFERENSI)'!P837,IF(B822=3,'KELAS (REFERENSI)'!P852,IF(B822=4,'KELAS (REFERENSI)'!P867,""))))</f>
        <v/>
      </c>
      <c r="Q822" s="55" t="str">
        <f t="shared" si="4"/>
        <v>BPS Kota Jakarta Timur</v>
      </c>
      <c r="R822" s="55" t="str">
        <f t="shared" si="56"/>
        <v/>
      </c>
      <c r="S822" s="55" t="str">
        <f t="shared" ref="S822:T822" si="830">S821</f>
        <v>15 Juni sampai dengan 31 Agustus 2026</v>
      </c>
      <c r="T822" s="55" t="str">
        <f t="shared" si="830"/>
        <v>31 Agustus 2026</v>
      </c>
      <c r="U822" s="59" t="str">
        <f>VLOOKUP(G822,'MITRA (REFERENSI)'!$A:$Z,17,FALSE)</f>
        <v>#N/A</v>
      </c>
      <c r="V822" s="59" t="str">
        <f>VLOOKUP(G822,'MITRA (REFERENSI)'!$A:$Z,11,FALSE)</f>
        <v>#N/A</v>
      </c>
      <c r="W822" s="81"/>
      <c r="X822" s="63"/>
      <c r="Y822" s="63"/>
      <c r="Z822" s="62"/>
      <c r="AA822" s="63"/>
      <c r="AB822" s="62"/>
      <c r="AC822" s="62"/>
      <c r="AD822" s="62"/>
      <c r="AE822" s="62"/>
      <c r="AF822" s="62"/>
      <c r="AG822" s="72"/>
      <c r="AH822" s="72"/>
      <c r="AI822" s="72"/>
      <c r="AJ822" s="72"/>
      <c r="AK822" s="59" t="str">
        <f>VLOOKUP(G822,'MITRA (REFERENSI)'!$A:$Z,5,FALSE)</f>
        <v>#N/A</v>
      </c>
      <c r="AL822" s="59" t="str">
        <f>VLOOKUP(G822,'MITRA (REFERENSI)'!$A:$Z,13,FALSE)</f>
        <v>#N/A</v>
      </c>
      <c r="AM822" s="59" t="str">
        <f>VLOOKUP(G822,'MITRA (REFERENSI)'!$A:$Z,14,FALSE)</f>
        <v>#N/A</v>
      </c>
    </row>
    <row r="823" ht="15.75" customHeight="1">
      <c r="A823" s="53" t="s">
        <v>5885</v>
      </c>
      <c r="B823" s="78"/>
      <c r="C823" s="79"/>
      <c r="D823" s="82"/>
      <c r="E823" s="82"/>
      <c r="F823" s="56" t="str">
        <f t="shared" si="2"/>
        <v>PETUGAS.0822/SPK/SE/PML/3172/2026</v>
      </c>
      <c r="G823" s="80"/>
      <c r="H823" s="56" t="str">
        <f>VLOOKUP(G823,'MITRA (REFERENSI)'!$A:$Z,16,FALSE)</f>
        <v>#N/A</v>
      </c>
      <c r="I823" s="56" t="str">
        <f>VLOOKUP(G823,'MITRA (REFERENSI)'!$A:$Z,25,FALSE)</f>
        <v>#N/A</v>
      </c>
      <c r="J823" s="55" t="str">
        <f>VLOOKUP(G823,'MITRA (REFERENSI)'!$A:$Z,26,FALSE)</f>
        <v>#N/A</v>
      </c>
      <c r="K823" s="55" t="str">
        <f>VLOOKUP(G823,'MITRA (REFERENSI)'!$A:$Z,15,FALSE)</f>
        <v>#N/A</v>
      </c>
      <c r="L823" s="55" t="str">
        <f>VLOOKUP(G823,'MITRA (REFERENSI)'!$A:$Z,15,FALSE)</f>
        <v>#N/A</v>
      </c>
      <c r="M823" s="55" t="str">
        <f>IF(B823=1,'KELAS (REFERENSI)'!M823,IF(B823=2,'KELAS (REFERENSI)'!M838,IF(B823=3,'KELAS (REFERENSI)'!M853,IF(B823=4,'KELAS (REFERENSI)'!M868,""))))</f>
        <v/>
      </c>
      <c r="N823" s="55" t="str">
        <f>IF(B823=1,'KELAS (REFERENSI)'!N823,IF(B823=2,'KELAS (REFERENSI)'!N838,IF(B823=3,'KELAS (REFERENSI)'!N853,IF(B823=4,'KELAS (REFERENSI)'!N868,""))))</f>
        <v/>
      </c>
      <c r="O823" s="55" t="str">
        <f>IF(B823=1,'KELAS (REFERENSI)'!O823,IF(B823=2,'KELAS (REFERENSI)'!O838,IF(B823=3,'KELAS (REFERENSI)'!O853,IF(B823=4,'KELAS (REFERENSI)'!O868,""))))</f>
        <v/>
      </c>
      <c r="P823" s="55" t="str">
        <f>IF(B823=1,'KELAS (REFERENSI)'!P823,IF(B823=2,'KELAS (REFERENSI)'!P838,IF(B823=3,'KELAS (REFERENSI)'!P853,IF(B823=4,'KELAS (REFERENSI)'!P868,""))))</f>
        <v/>
      </c>
      <c r="Q823" s="55" t="str">
        <f t="shared" si="4"/>
        <v>BPS Kota Jakarta Timur</v>
      </c>
      <c r="R823" s="55" t="str">
        <f t="shared" si="56"/>
        <v/>
      </c>
      <c r="S823" s="55" t="str">
        <f t="shared" ref="S823:T823" si="831">S822</f>
        <v>15 Juni sampai dengan 31 Agustus 2026</v>
      </c>
      <c r="T823" s="55" t="str">
        <f t="shared" si="831"/>
        <v>31 Agustus 2026</v>
      </c>
      <c r="U823" s="59" t="str">
        <f>VLOOKUP(G823,'MITRA (REFERENSI)'!$A:$Z,17,FALSE)</f>
        <v>#N/A</v>
      </c>
      <c r="V823" s="59" t="str">
        <f>VLOOKUP(G823,'MITRA (REFERENSI)'!$A:$Z,11,FALSE)</f>
        <v>#N/A</v>
      </c>
      <c r="W823" s="81"/>
      <c r="X823" s="63"/>
      <c r="Y823" s="63"/>
      <c r="Z823" s="62"/>
      <c r="AA823" s="63"/>
      <c r="AB823" s="62"/>
      <c r="AC823" s="62"/>
      <c r="AD823" s="62"/>
      <c r="AE823" s="62"/>
      <c r="AF823" s="62"/>
      <c r="AG823" s="72"/>
      <c r="AH823" s="72"/>
      <c r="AI823" s="72"/>
      <c r="AJ823" s="72"/>
      <c r="AK823" s="59" t="str">
        <f>VLOOKUP(G823,'MITRA (REFERENSI)'!$A:$Z,5,FALSE)</f>
        <v>#N/A</v>
      </c>
      <c r="AL823" s="59" t="str">
        <f>VLOOKUP(G823,'MITRA (REFERENSI)'!$A:$Z,13,FALSE)</f>
        <v>#N/A</v>
      </c>
      <c r="AM823" s="59" t="str">
        <f>VLOOKUP(G823,'MITRA (REFERENSI)'!$A:$Z,14,FALSE)</f>
        <v>#N/A</v>
      </c>
    </row>
    <row r="824" ht="15.75" customHeight="1">
      <c r="A824" s="53" t="s">
        <v>5886</v>
      </c>
      <c r="B824" s="78"/>
      <c r="C824" s="79"/>
      <c r="D824" s="82"/>
      <c r="E824" s="82"/>
      <c r="F824" s="56" t="str">
        <f t="shared" si="2"/>
        <v>PETUGAS.0823/SPK/SE/PML/3172/2026</v>
      </c>
      <c r="G824" s="80"/>
      <c r="H824" s="56" t="str">
        <f>VLOOKUP(G824,'MITRA (REFERENSI)'!$A:$Z,16,FALSE)</f>
        <v>#N/A</v>
      </c>
      <c r="I824" s="56" t="str">
        <f>VLOOKUP(G824,'MITRA (REFERENSI)'!$A:$Z,25,FALSE)</f>
        <v>#N/A</v>
      </c>
      <c r="J824" s="55" t="str">
        <f>VLOOKUP(G824,'MITRA (REFERENSI)'!$A:$Z,26,FALSE)</f>
        <v>#N/A</v>
      </c>
      <c r="K824" s="55" t="str">
        <f>VLOOKUP(G824,'MITRA (REFERENSI)'!$A:$Z,15,FALSE)</f>
        <v>#N/A</v>
      </c>
      <c r="L824" s="55" t="str">
        <f>VLOOKUP(G824,'MITRA (REFERENSI)'!$A:$Z,15,FALSE)</f>
        <v>#N/A</v>
      </c>
      <c r="M824" s="55" t="str">
        <f>IF(B824=1,'KELAS (REFERENSI)'!M824,IF(B824=2,'KELAS (REFERENSI)'!M839,IF(B824=3,'KELAS (REFERENSI)'!M854,IF(B824=4,'KELAS (REFERENSI)'!M869,""))))</f>
        <v/>
      </c>
      <c r="N824" s="55" t="str">
        <f>IF(B824=1,'KELAS (REFERENSI)'!N824,IF(B824=2,'KELAS (REFERENSI)'!N839,IF(B824=3,'KELAS (REFERENSI)'!N854,IF(B824=4,'KELAS (REFERENSI)'!N869,""))))</f>
        <v/>
      </c>
      <c r="O824" s="55" t="str">
        <f>IF(B824=1,'KELAS (REFERENSI)'!O824,IF(B824=2,'KELAS (REFERENSI)'!O839,IF(B824=3,'KELAS (REFERENSI)'!O854,IF(B824=4,'KELAS (REFERENSI)'!O869,""))))</f>
        <v/>
      </c>
      <c r="P824" s="55" t="str">
        <f>IF(B824=1,'KELAS (REFERENSI)'!P824,IF(B824=2,'KELAS (REFERENSI)'!P839,IF(B824=3,'KELAS (REFERENSI)'!P854,IF(B824=4,'KELAS (REFERENSI)'!P869,""))))</f>
        <v/>
      </c>
      <c r="Q824" s="55" t="str">
        <f t="shared" si="4"/>
        <v>BPS Kota Jakarta Timur</v>
      </c>
      <c r="R824" s="55" t="str">
        <f t="shared" si="56"/>
        <v/>
      </c>
      <c r="S824" s="55" t="str">
        <f t="shared" ref="S824:T824" si="832">S823</f>
        <v>15 Juni sampai dengan 31 Agustus 2026</v>
      </c>
      <c r="T824" s="55" t="str">
        <f t="shared" si="832"/>
        <v>31 Agustus 2026</v>
      </c>
      <c r="U824" s="59" t="str">
        <f>VLOOKUP(G824,'MITRA (REFERENSI)'!$A:$Z,17,FALSE)</f>
        <v>#N/A</v>
      </c>
      <c r="V824" s="59" t="str">
        <f>VLOOKUP(G824,'MITRA (REFERENSI)'!$A:$Z,11,FALSE)</f>
        <v>#N/A</v>
      </c>
      <c r="W824" s="81"/>
      <c r="X824" s="63"/>
      <c r="Y824" s="63"/>
      <c r="Z824" s="62"/>
      <c r="AA824" s="63"/>
      <c r="AB824" s="62"/>
      <c r="AC824" s="62"/>
      <c r="AD824" s="62"/>
      <c r="AE824" s="62"/>
      <c r="AF824" s="62"/>
      <c r="AG824" s="72"/>
      <c r="AH824" s="72"/>
      <c r="AI824" s="72"/>
      <c r="AJ824" s="72"/>
      <c r="AK824" s="59" t="str">
        <f>VLOOKUP(G824,'MITRA (REFERENSI)'!$A:$Z,5,FALSE)</f>
        <v>#N/A</v>
      </c>
      <c r="AL824" s="59" t="str">
        <f>VLOOKUP(G824,'MITRA (REFERENSI)'!$A:$Z,13,FALSE)</f>
        <v>#N/A</v>
      </c>
      <c r="AM824" s="59" t="str">
        <f>VLOOKUP(G824,'MITRA (REFERENSI)'!$A:$Z,14,FALSE)</f>
        <v>#N/A</v>
      </c>
    </row>
    <row r="825" ht="15.75" customHeight="1">
      <c r="A825" s="53" t="s">
        <v>5887</v>
      </c>
      <c r="B825" s="78"/>
      <c r="C825" s="79"/>
      <c r="D825" s="82"/>
      <c r="E825" s="82"/>
      <c r="F825" s="56" t="str">
        <f t="shared" si="2"/>
        <v>PETUGAS.0824/SPK/SE/PML/3172/2026</v>
      </c>
      <c r="G825" s="80"/>
      <c r="H825" s="56" t="str">
        <f>VLOOKUP(G825,'MITRA (REFERENSI)'!$A:$Z,16,FALSE)</f>
        <v>#N/A</v>
      </c>
      <c r="I825" s="56" t="str">
        <f>VLOOKUP(G825,'MITRA (REFERENSI)'!$A:$Z,25,FALSE)</f>
        <v>#N/A</v>
      </c>
      <c r="J825" s="55" t="str">
        <f>VLOOKUP(G825,'MITRA (REFERENSI)'!$A:$Z,26,FALSE)</f>
        <v>#N/A</v>
      </c>
      <c r="K825" s="55" t="str">
        <f>VLOOKUP(G825,'MITRA (REFERENSI)'!$A:$Z,15,FALSE)</f>
        <v>#N/A</v>
      </c>
      <c r="L825" s="55" t="str">
        <f>VLOOKUP(G825,'MITRA (REFERENSI)'!$A:$Z,15,FALSE)</f>
        <v>#N/A</v>
      </c>
      <c r="M825" s="55" t="str">
        <f>IF(B825=1,'KELAS (REFERENSI)'!M825,IF(B825=2,'KELAS (REFERENSI)'!M840,IF(B825=3,'KELAS (REFERENSI)'!M855,IF(B825=4,'KELAS (REFERENSI)'!M870,""))))</f>
        <v/>
      </c>
      <c r="N825" s="55" t="str">
        <f>IF(B825=1,'KELAS (REFERENSI)'!N825,IF(B825=2,'KELAS (REFERENSI)'!N840,IF(B825=3,'KELAS (REFERENSI)'!N855,IF(B825=4,'KELAS (REFERENSI)'!N870,""))))</f>
        <v/>
      </c>
      <c r="O825" s="55" t="str">
        <f>IF(B825=1,'KELAS (REFERENSI)'!O825,IF(B825=2,'KELAS (REFERENSI)'!O840,IF(B825=3,'KELAS (REFERENSI)'!O855,IF(B825=4,'KELAS (REFERENSI)'!O870,""))))</f>
        <v/>
      </c>
      <c r="P825" s="55" t="str">
        <f>IF(B825=1,'KELAS (REFERENSI)'!P825,IF(B825=2,'KELAS (REFERENSI)'!P840,IF(B825=3,'KELAS (REFERENSI)'!P855,IF(B825=4,'KELAS (REFERENSI)'!P870,""))))</f>
        <v/>
      </c>
      <c r="Q825" s="55" t="str">
        <f t="shared" si="4"/>
        <v>BPS Kota Jakarta Timur</v>
      </c>
      <c r="R825" s="55" t="str">
        <f t="shared" si="56"/>
        <v/>
      </c>
      <c r="S825" s="55" t="str">
        <f t="shared" ref="S825:T825" si="833">S824</f>
        <v>15 Juni sampai dengan 31 Agustus 2026</v>
      </c>
      <c r="T825" s="55" t="str">
        <f t="shared" si="833"/>
        <v>31 Agustus 2026</v>
      </c>
      <c r="U825" s="59" t="str">
        <f>VLOOKUP(G825,'MITRA (REFERENSI)'!$A:$Z,17,FALSE)</f>
        <v>#N/A</v>
      </c>
      <c r="V825" s="59" t="str">
        <f>VLOOKUP(G825,'MITRA (REFERENSI)'!$A:$Z,11,FALSE)</f>
        <v>#N/A</v>
      </c>
      <c r="W825" s="81"/>
      <c r="X825" s="63"/>
      <c r="Y825" s="63"/>
      <c r="Z825" s="62"/>
      <c r="AA825" s="63"/>
      <c r="AB825" s="62"/>
      <c r="AC825" s="62"/>
      <c r="AD825" s="62"/>
      <c r="AE825" s="62"/>
      <c r="AF825" s="62"/>
      <c r="AG825" s="72"/>
      <c r="AH825" s="72"/>
      <c r="AI825" s="72"/>
      <c r="AJ825" s="72"/>
      <c r="AK825" s="59" t="str">
        <f>VLOOKUP(G825,'MITRA (REFERENSI)'!$A:$Z,5,FALSE)</f>
        <v>#N/A</v>
      </c>
      <c r="AL825" s="59" t="str">
        <f>VLOOKUP(G825,'MITRA (REFERENSI)'!$A:$Z,13,FALSE)</f>
        <v>#N/A</v>
      </c>
      <c r="AM825" s="59" t="str">
        <f>VLOOKUP(G825,'MITRA (REFERENSI)'!$A:$Z,14,FALSE)</f>
        <v>#N/A</v>
      </c>
    </row>
    <row r="826" ht="15.75" customHeight="1">
      <c r="A826" s="53" t="s">
        <v>5888</v>
      </c>
      <c r="B826" s="78"/>
      <c r="C826" s="79"/>
      <c r="D826" s="82"/>
      <c r="E826" s="82"/>
      <c r="F826" s="56" t="str">
        <f t="shared" si="2"/>
        <v>PETUGAS.0825/SPK/SE/PML/3172/2026</v>
      </c>
      <c r="G826" s="80"/>
      <c r="H826" s="56" t="str">
        <f>VLOOKUP(G826,'MITRA (REFERENSI)'!$A:$Z,16,FALSE)</f>
        <v>#N/A</v>
      </c>
      <c r="I826" s="56" t="str">
        <f>VLOOKUP(G826,'MITRA (REFERENSI)'!$A:$Z,25,FALSE)</f>
        <v>#N/A</v>
      </c>
      <c r="J826" s="55" t="str">
        <f>VLOOKUP(G826,'MITRA (REFERENSI)'!$A:$Z,26,FALSE)</f>
        <v>#N/A</v>
      </c>
      <c r="K826" s="55" t="str">
        <f>VLOOKUP(G826,'MITRA (REFERENSI)'!$A:$Z,15,FALSE)</f>
        <v>#N/A</v>
      </c>
      <c r="L826" s="55" t="str">
        <f>VLOOKUP(G826,'MITRA (REFERENSI)'!$A:$Z,15,FALSE)</f>
        <v>#N/A</v>
      </c>
      <c r="M826" s="55" t="str">
        <f>IF(B826=1,'KELAS (REFERENSI)'!M826,IF(B826=2,'KELAS (REFERENSI)'!M841,IF(B826=3,'KELAS (REFERENSI)'!M856,IF(B826=4,'KELAS (REFERENSI)'!M871,""))))</f>
        <v/>
      </c>
      <c r="N826" s="55" t="str">
        <f>IF(B826=1,'KELAS (REFERENSI)'!N826,IF(B826=2,'KELAS (REFERENSI)'!N841,IF(B826=3,'KELAS (REFERENSI)'!N856,IF(B826=4,'KELAS (REFERENSI)'!N871,""))))</f>
        <v/>
      </c>
      <c r="O826" s="55" t="str">
        <f>IF(B826=1,'KELAS (REFERENSI)'!O826,IF(B826=2,'KELAS (REFERENSI)'!O841,IF(B826=3,'KELAS (REFERENSI)'!O856,IF(B826=4,'KELAS (REFERENSI)'!O871,""))))</f>
        <v/>
      </c>
      <c r="P826" s="55" t="str">
        <f>IF(B826=1,'KELAS (REFERENSI)'!P826,IF(B826=2,'KELAS (REFERENSI)'!P841,IF(B826=3,'KELAS (REFERENSI)'!P856,IF(B826=4,'KELAS (REFERENSI)'!P871,""))))</f>
        <v/>
      </c>
      <c r="Q826" s="55" t="str">
        <f t="shared" si="4"/>
        <v>BPS Kota Jakarta Timur</v>
      </c>
      <c r="R826" s="55" t="str">
        <f t="shared" si="56"/>
        <v/>
      </c>
      <c r="S826" s="55" t="str">
        <f t="shared" ref="S826:T826" si="834">S825</f>
        <v>15 Juni sampai dengan 31 Agustus 2026</v>
      </c>
      <c r="T826" s="55" t="str">
        <f t="shared" si="834"/>
        <v>31 Agustus 2026</v>
      </c>
      <c r="U826" s="59" t="str">
        <f>VLOOKUP(G826,'MITRA (REFERENSI)'!$A:$Z,17,FALSE)</f>
        <v>#N/A</v>
      </c>
      <c r="V826" s="59" t="str">
        <f>VLOOKUP(G826,'MITRA (REFERENSI)'!$A:$Z,11,FALSE)</f>
        <v>#N/A</v>
      </c>
      <c r="W826" s="81"/>
      <c r="X826" s="63"/>
      <c r="Y826" s="63"/>
      <c r="Z826" s="62"/>
      <c r="AA826" s="63"/>
      <c r="AB826" s="62"/>
      <c r="AC826" s="62"/>
      <c r="AD826" s="62"/>
      <c r="AE826" s="62"/>
      <c r="AF826" s="62"/>
      <c r="AG826" s="72"/>
      <c r="AH826" s="72"/>
      <c r="AI826" s="72"/>
      <c r="AJ826" s="72"/>
      <c r="AK826" s="59" t="str">
        <f>VLOOKUP(G826,'MITRA (REFERENSI)'!$A:$Z,5,FALSE)</f>
        <v>#N/A</v>
      </c>
      <c r="AL826" s="59" t="str">
        <f>VLOOKUP(G826,'MITRA (REFERENSI)'!$A:$Z,13,FALSE)</f>
        <v>#N/A</v>
      </c>
      <c r="AM826" s="59" t="str">
        <f>VLOOKUP(G826,'MITRA (REFERENSI)'!$A:$Z,14,FALSE)</f>
        <v>#N/A</v>
      </c>
    </row>
    <row r="827" ht="15.75" customHeight="1">
      <c r="A827" s="53" t="s">
        <v>5889</v>
      </c>
      <c r="B827" s="78"/>
      <c r="C827" s="79"/>
      <c r="D827" s="82"/>
      <c r="E827" s="82"/>
      <c r="F827" s="56" t="str">
        <f t="shared" si="2"/>
        <v>PETUGAS.0826/SPK/SE/PML/3172/2026</v>
      </c>
      <c r="G827" s="80"/>
      <c r="H827" s="56" t="str">
        <f>VLOOKUP(G827,'MITRA (REFERENSI)'!$A:$Z,16,FALSE)</f>
        <v>#N/A</v>
      </c>
      <c r="I827" s="56" t="str">
        <f>VLOOKUP(G827,'MITRA (REFERENSI)'!$A:$Z,25,FALSE)</f>
        <v>#N/A</v>
      </c>
      <c r="J827" s="55" t="str">
        <f>VLOOKUP(G827,'MITRA (REFERENSI)'!$A:$Z,26,FALSE)</f>
        <v>#N/A</v>
      </c>
      <c r="K827" s="55" t="str">
        <f>VLOOKUP(G827,'MITRA (REFERENSI)'!$A:$Z,15,FALSE)</f>
        <v>#N/A</v>
      </c>
      <c r="L827" s="55" t="str">
        <f>VLOOKUP(G827,'MITRA (REFERENSI)'!$A:$Z,15,FALSE)</f>
        <v>#N/A</v>
      </c>
      <c r="M827" s="55" t="str">
        <f>IF(B827=1,'KELAS (REFERENSI)'!M827,IF(B827=2,'KELAS (REFERENSI)'!M842,IF(B827=3,'KELAS (REFERENSI)'!M857,IF(B827=4,'KELAS (REFERENSI)'!M872,""))))</f>
        <v/>
      </c>
      <c r="N827" s="55" t="str">
        <f>IF(B827=1,'KELAS (REFERENSI)'!N827,IF(B827=2,'KELAS (REFERENSI)'!N842,IF(B827=3,'KELAS (REFERENSI)'!N857,IF(B827=4,'KELAS (REFERENSI)'!N872,""))))</f>
        <v/>
      </c>
      <c r="O827" s="55" t="str">
        <f>IF(B827=1,'KELAS (REFERENSI)'!O827,IF(B827=2,'KELAS (REFERENSI)'!O842,IF(B827=3,'KELAS (REFERENSI)'!O857,IF(B827=4,'KELAS (REFERENSI)'!O872,""))))</f>
        <v/>
      </c>
      <c r="P827" s="55" t="str">
        <f>IF(B827=1,'KELAS (REFERENSI)'!P827,IF(B827=2,'KELAS (REFERENSI)'!P842,IF(B827=3,'KELAS (REFERENSI)'!P857,IF(B827=4,'KELAS (REFERENSI)'!P872,""))))</f>
        <v/>
      </c>
      <c r="Q827" s="55" t="str">
        <f t="shared" si="4"/>
        <v>BPS Kota Jakarta Timur</v>
      </c>
      <c r="R827" s="55" t="str">
        <f t="shared" si="56"/>
        <v/>
      </c>
      <c r="S827" s="55" t="str">
        <f t="shared" ref="S827:T827" si="835">S826</f>
        <v>15 Juni sampai dengan 31 Agustus 2026</v>
      </c>
      <c r="T827" s="55" t="str">
        <f t="shared" si="835"/>
        <v>31 Agustus 2026</v>
      </c>
      <c r="U827" s="59" t="str">
        <f>VLOOKUP(G827,'MITRA (REFERENSI)'!$A:$Z,17,FALSE)</f>
        <v>#N/A</v>
      </c>
      <c r="V827" s="59" t="str">
        <f>VLOOKUP(G827,'MITRA (REFERENSI)'!$A:$Z,11,FALSE)</f>
        <v>#N/A</v>
      </c>
      <c r="W827" s="81"/>
      <c r="X827" s="63"/>
      <c r="Y827" s="63"/>
      <c r="Z827" s="62"/>
      <c r="AA827" s="63"/>
      <c r="AB827" s="62"/>
      <c r="AC827" s="62"/>
      <c r="AD827" s="62"/>
      <c r="AE827" s="62"/>
      <c r="AF827" s="62"/>
      <c r="AG827" s="72"/>
      <c r="AH827" s="72"/>
      <c r="AI827" s="72"/>
      <c r="AJ827" s="72"/>
      <c r="AK827" s="59" t="str">
        <f>VLOOKUP(G827,'MITRA (REFERENSI)'!$A:$Z,5,FALSE)</f>
        <v>#N/A</v>
      </c>
      <c r="AL827" s="59" t="str">
        <f>VLOOKUP(G827,'MITRA (REFERENSI)'!$A:$Z,13,FALSE)</f>
        <v>#N/A</v>
      </c>
      <c r="AM827" s="59" t="str">
        <f>VLOOKUP(G827,'MITRA (REFERENSI)'!$A:$Z,14,FALSE)</f>
        <v>#N/A</v>
      </c>
    </row>
    <row r="828" ht="15.75" customHeight="1">
      <c r="A828" s="53" t="s">
        <v>5890</v>
      </c>
      <c r="B828" s="78"/>
      <c r="C828" s="79"/>
      <c r="D828" s="82"/>
      <c r="E828" s="82"/>
      <c r="F828" s="56" t="str">
        <f t="shared" si="2"/>
        <v>PETUGAS.0827/SPK/SE/PML/3172/2026</v>
      </c>
      <c r="G828" s="80"/>
      <c r="H828" s="56" t="str">
        <f>VLOOKUP(G828,'MITRA (REFERENSI)'!$A:$Z,16,FALSE)</f>
        <v>#N/A</v>
      </c>
      <c r="I828" s="56" t="str">
        <f>VLOOKUP(G828,'MITRA (REFERENSI)'!$A:$Z,25,FALSE)</f>
        <v>#N/A</v>
      </c>
      <c r="J828" s="55" t="str">
        <f>VLOOKUP(G828,'MITRA (REFERENSI)'!$A:$Z,26,FALSE)</f>
        <v>#N/A</v>
      </c>
      <c r="K828" s="55" t="str">
        <f>VLOOKUP(G828,'MITRA (REFERENSI)'!$A:$Z,15,FALSE)</f>
        <v>#N/A</v>
      </c>
      <c r="L828" s="55" t="str">
        <f>VLOOKUP(G828,'MITRA (REFERENSI)'!$A:$Z,15,FALSE)</f>
        <v>#N/A</v>
      </c>
      <c r="M828" s="55" t="str">
        <f>IF(B828=1,'KELAS (REFERENSI)'!M828,IF(B828=2,'KELAS (REFERENSI)'!M843,IF(B828=3,'KELAS (REFERENSI)'!M858,IF(B828=4,'KELAS (REFERENSI)'!M873,""))))</f>
        <v/>
      </c>
      <c r="N828" s="55" t="str">
        <f>IF(B828=1,'KELAS (REFERENSI)'!N828,IF(B828=2,'KELAS (REFERENSI)'!N843,IF(B828=3,'KELAS (REFERENSI)'!N858,IF(B828=4,'KELAS (REFERENSI)'!N873,""))))</f>
        <v/>
      </c>
      <c r="O828" s="55" t="str">
        <f>IF(B828=1,'KELAS (REFERENSI)'!O828,IF(B828=2,'KELAS (REFERENSI)'!O843,IF(B828=3,'KELAS (REFERENSI)'!O858,IF(B828=4,'KELAS (REFERENSI)'!O873,""))))</f>
        <v/>
      </c>
      <c r="P828" s="55" t="str">
        <f>IF(B828=1,'KELAS (REFERENSI)'!P828,IF(B828=2,'KELAS (REFERENSI)'!P843,IF(B828=3,'KELAS (REFERENSI)'!P858,IF(B828=4,'KELAS (REFERENSI)'!P873,""))))</f>
        <v/>
      </c>
      <c r="Q828" s="55" t="str">
        <f t="shared" si="4"/>
        <v>BPS Kota Jakarta Timur</v>
      </c>
      <c r="R828" s="55" t="str">
        <f t="shared" si="56"/>
        <v/>
      </c>
      <c r="S828" s="55" t="str">
        <f t="shared" ref="S828:T828" si="836">S827</f>
        <v>15 Juni sampai dengan 31 Agustus 2026</v>
      </c>
      <c r="T828" s="55" t="str">
        <f t="shared" si="836"/>
        <v>31 Agustus 2026</v>
      </c>
      <c r="U828" s="59" t="str">
        <f>VLOOKUP(G828,'MITRA (REFERENSI)'!$A:$Z,17,FALSE)</f>
        <v>#N/A</v>
      </c>
      <c r="V828" s="59" t="str">
        <f>VLOOKUP(G828,'MITRA (REFERENSI)'!$A:$Z,11,FALSE)</f>
        <v>#N/A</v>
      </c>
      <c r="W828" s="81"/>
      <c r="X828" s="63"/>
      <c r="Y828" s="63"/>
      <c r="Z828" s="62"/>
      <c r="AA828" s="63"/>
      <c r="AB828" s="62"/>
      <c r="AC828" s="62"/>
      <c r="AD828" s="62"/>
      <c r="AE828" s="62"/>
      <c r="AF828" s="62"/>
      <c r="AG828" s="72"/>
      <c r="AH828" s="72"/>
      <c r="AI828" s="72"/>
      <c r="AJ828" s="72"/>
      <c r="AK828" s="59" t="str">
        <f>VLOOKUP(G828,'MITRA (REFERENSI)'!$A:$Z,5,FALSE)</f>
        <v>#N/A</v>
      </c>
      <c r="AL828" s="59" t="str">
        <f>VLOOKUP(G828,'MITRA (REFERENSI)'!$A:$Z,13,FALSE)</f>
        <v>#N/A</v>
      </c>
      <c r="AM828" s="59" t="str">
        <f>VLOOKUP(G828,'MITRA (REFERENSI)'!$A:$Z,14,FALSE)</f>
        <v>#N/A</v>
      </c>
    </row>
    <row r="829" ht="15.75" customHeight="1">
      <c r="A829" s="53" t="s">
        <v>5891</v>
      </c>
      <c r="B829" s="78"/>
      <c r="C829" s="79"/>
      <c r="D829" s="82"/>
      <c r="E829" s="82"/>
      <c r="F829" s="56" t="str">
        <f t="shared" si="2"/>
        <v>PETUGAS.0828/SPK/SE/PML/3172/2026</v>
      </c>
      <c r="G829" s="80"/>
      <c r="H829" s="56" t="str">
        <f>VLOOKUP(G829,'MITRA (REFERENSI)'!$A:$Z,16,FALSE)</f>
        <v>#N/A</v>
      </c>
      <c r="I829" s="56" t="str">
        <f>VLOOKUP(G829,'MITRA (REFERENSI)'!$A:$Z,25,FALSE)</f>
        <v>#N/A</v>
      </c>
      <c r="J829" s="55" t="str">
        <f>VLOOKUP(G829,'MITRA (REFERENSI)'!$A:$Z,26,FALSE)</f>
        <v>#N/A</v>
      </c>
      <c r="K829" s="55" t="str">
        <f>VLOOKUP(G829,'MITRA (REFERENSI)'!$A:$Z,15,FALSE)</f>
        <v>#N/A</v>
      </c>
      <c r="L829" s="55" t="str">
        <f>VLOOKUP(G829,'MITRA (REFERENSI)'!$A:$Z,15,FALSE)</f>
        <v>#N/A</v>
      </c>
      <c r="M829" s="55" t="str">
        <f>IF(B829=1,'KELAS (REFERENSI)'!M829,IF(B829=2,'KELAS (REFERENSI)'!M844,IF(B829=3,'KELAS (REFERENSI)'!M859,IF(B829=4,'KELAS (REFERENSI)'!M874,""))))</f>
        <v/>
      </c>
      <c r="N829" s="55" t="str">
        <f>IF(B829=1,'KELAS (REFERENSI)'!N829,IF(B829=2,'KELAS (REFERENSI)'!N844,IF(B829=3,'KELAS (REFERENSI)'!N859,IF(B829=4,'KELAS (REFERENSI)'!N874,""))))</f>
        <v/>
      </c>
      <c r="O829" s="55" t="str">
        <f>IF(B829=1,'KELAS (REFERENSI)'!O829,IF(B829=2,'KELAS (REFERENSI)'!O844,IF(B829=3,'KELAS (REFERENSI)'!O859,IF(B829=4,'KELAS (REFERENSI)'!O874,""))))</f>
        <v/>
      </c>
      <c r="P829" s="55" t="str">
        <f>IF(B829=1,'KELAS (REFERENSI)'!P829,IF(B829=2,'KELAS (REFERENSI)'!P844,IF(B829=3,'KELAS (REFERENSI)'!P859,IF(B829=4,'KELAS (REFERENSI)'!P874,""))))</f>
        <v/>
      </c>
      <c r="Q829" s="55" t="str">
        <f t="shared" si="4"/>
        <v>BPS Kota Jakarta Timur</v>
      </c>
      <c r="R829" s="55" t="str">
        <f t="shared" si="56"/>
        <v/>
      </c>
      <c r="S829" s="55" t="str">
        <f t="shared" ref="S829:T829" si="837">S828</f>
        <v>15 Juni sampai dengan 31 Agustus 2026</v>
      </c>
      <c r="T829" s="55" t="str">
        <f t="shared" si="837"/>
        <v>31 Agustus 2026</v>
      </c>
      <c r="U829" s="59" t="str">
        <f>VLOOKUP(G829,'MITRA (REFERENSI)'!$A:$Z,17,FALSE)</f>
        <v>#N/A</v>
      </c>
      <c r="V829" s="59" t="str">
        <f>VLOOKUP(G829,'MITRA (REFERENSI)'!$A:$Z,11,FALSE)</f>
        <v>#N/A</v>
      </c>
      <c r="W829" s="81"/>
      <c r="X829" s="63"/>
      <c r="Y829" s="63"/>
      <c r="Z829" s="62"/>
      <c r="AA829" s="63"/>
      <c r="AB829" s="62"/>
      <c r="AC829" s="62"/>
      <c r="AD829" s="62"/>
      <c r="AE829" s="62"/>
      <c r="AF829" s="62"/>
      <c r="AG829" s="72"/>
      <c r="AH829" s="72"/>
      <c r="AI829" s="72"/>
      <c r="AJ829" s="72"/>
      <c r="AK829" s="59" t="str">
        <f>VLOOKUP(G829,'MITRA (REFERENSI)'!$A:$Z,5,FALSE)</f>
        <v>#N/A</v>
      </c>
      <c r="AL829" s="59" t="str">
        <f>VLOOKUP(G829,'MITRA (REFERENSI)'!$A:$Z,13,FALSE)</f>
        <v>#N/A</v>
      </c>
      <c r="AM829" s="59" t="str">
        <f>VLOOKUP(G829,'MITRA (REFERENSI)'!$A:$Z,14,FALSE)</f>
        <v>#N/A</v>
      </c>
    </row>
    <row r="830" ht="15.75" customHeight="1">
      <c r="A830" s="53" t="s">
        <v>5892</v>
      </c>
      <c r="B830" s="78"/>
      <c r="C830" s="79"/>
      <c r="D830" s="82"/>
      <c r="E830" s="82"/>
      <c r="F830" s="56" t="str">
        <f t="shared" si="2"/>
        <v>PETUGAS.0829/SPK/SE/PML/3172/2026</v>
      </c>
      <c r="G830" s="80"/>
      <c r="H830" s="56" t="str">
        <f>VLOOKUP(G830,'MITRA (REFERENSI)'!$A:$Z,16,FALSE)</f>
        <v>#N/A</v>
      </c>
      <c r="I830" s="56" t="str">
        <f>VLOOKUP(G830,'MITRA (REFERENSI)'!$A:$Z,25,FALSE)</f>
        <v>#N/A</v>
      </c>
      <c r="J830" s="55" t="str">
        <f>VLOOKUP(G830,'MITRA (REFERENSI)'!$A:$Z,26,FALSE)</f>
        <v>#N/A</v>
      </c>
      <c r="K830" s="55" t="str">
        <f>VLOOKUP(G830,'MITRA (REFERENSI)'!$A:$Z,15,FALSE)</f>
        <v>#N/A</v>
      </c>
      <c r="L830" s="55" t="str">
        <f>VLOOKUP(G830,'MITRA (REFERENSI)'!$A:$Z,15,FALSE)</f>
        <v>#N/A</v>
      </c>
      <c r="M830" s="55" t="str">
        <f>IF(B830=1,'KELAS (REFERENSI)'!M830,IF(B830=2,'KELAS (REFERENSI)'!M845,IF(B830=3,'KELAS (REFERENSI)'!M860,IF(B830=4,'KELAS (REFERENSI)'!M875,""))))</f>
        <v/>
      </c>
      <c r="N830" s="55" t="str">
        <f>IF(B830=1,'KELAS (REFERENSI)'!N830,IF(B830=2,'KELAS (REFERENSI)'!N845,IF(B830=3,'KELAS (REFERENSI)'!N860,IF(B830=4,'KELAS (REFERENSI)'!N875,""))))</f>
        <v/>
      </c>
      <c r="O830" s="55" t="str">
        <f>IF(B830=1,'KELAS (REFERENSI)'!O830,IF(B830=2,'KELAS (REFERENSI)'!O845,IF(B830=3,'KELAS (REFERENSI)'!O860,IF(B830=4,'KELAS (REFERENSI)'!O875,""))))</f>
        <v/>
      </c>
      <c r="P830" s="55" t="str">
        <f>IF(B830=1,'KELAS (REFERENSI)'!P830,IF(B830=2,'KELAS (REFERENSI)'!P845,IF(B830=3,'KELAS (REFERENSI)'!P860,IF(B830=4,'KELAS (REFERENSI)'!P875,""))))</f>
        <v/>
      </c>
      <c r="Q830" s="55" t="str">
        <f t="shared" si="4"/>
        <v>BPS Kota Jakarta Timur</v>
      </c>
      <c r="R830" s="55" t="str">
        <f t="shared" si="56"/>
        <v/>
      </c>
      <c r="S830" s="55" t="str">
        <f t="shared" ref="S830:T830" si="838">S829</f>
        <v>15 Juni sampai dengan 31 Agustus 2026</v>
      </c>
      <c r="T830" s="55" t="str">
        <f t="shared" si="838"/>
        <v>31 Agustus 2026</v>
      </c>
      <c r="U830" s="59" t="str">
        <f>VLOOKUP(G830,'MITRA (REFERENSI)'!$A:$Z,17,FALSE)</f>
        <v>#N/A</v>
      </c>
      <c r="V830" s="59" t="str">
        <f>VLOOKUP(G830,'MITRA (REFERENSI)'!$A:$Z,11,FALSE)</f>
        <v>#N/A</v>
      </c>
      <c r="W830" s="81"/>
      <c r="X830" s="63"/>
      <c r="Y830" s="63"/>
      <c r="Z830" s="62"/>
      <c r="AA830" s="63"/>
      <c r="AB830" s="62"/>
      <c r="AC830" s="62"/>
      <c r="AD830" s="62"/>
      <c r="AE830" s="62"/>
      <c r="AF830" s="62"/>
      <c r="AG830" s="72"/>
      <c r="AH830" s="72"/>
      <c r="AI830" s="72"/>
      <c r="AJ830" s="72"/>
      <c r="AK830" s="59" t="str">
        <f>VLOOKUP(G830,'MITRA (REFERENSI)'!$A:$Z,5,FALSE)</f>
        <v>#N/A</v>
      </c>
      <c r="AL830" s="59" t="str">
        <f>VLOOKUP(G830,'MITRA (REFERENSI)'!$A:$Z,13,FALSE)</f>
        <v>#N/A</v>
      </c>
      <c r="AM830" s="59" t="str">
        <f>VLOOKUP(G830,'MITRA (REFERENSI)'!$A:$Z,14,FALSE)</f>
        <v>#N/A</v>
      </c>
    </row>
    <row r="831" ht="15.75" customHeight="1">
      <c r="A831" s="53" t="s">
        <v>5893</v>
      </c>
      <c r="B831" s="78"/>
      <c r="C831" s="79"/>
      <c r="D831" s="82"/>
      <c r="E831" s="82"/>
      <c r="F831" s="56" t="str">
        <f t="shared" si="2"/>
        <v>PETUGAS.0830/SPK/SE/PML/3172/2026</v>
      </c>
      <c r="G831" s="80"/>
      <c r="H831" s="56" t="str">
        <f>VLOOKUP(G831,'MITRA (REFERENSI)'!$A:$Z,16,FALSE)</f>
        <v>#N/A</v>
      </c>
      <c r="I831" s="56" t="str">
        <f>VLOOKUP(G831,'MITRA (REFERENSI)'!$A:$Z,25,FALSE)</f>
        <v>#N/A</v>
      </c>
      <c r="J831" s="55" t="str">
        <f>VLOOKUP(G831,'MITRA (REFERENSI)'!$A:$Z,26,FALSE)</f>
        <v>#N/A</v>
      </c>
      <c r="K831" s="55" t="str">
        <f>VLOOKUP(G831,'MITRA (REFERENSI)'!$A:$Z,15,FALSE)</f>
        <v>#N/A</v>
      </c>
      <c r="L831" s="55" t="str">
        <f>VLOOKUP(G831,'MITRA (REFERENSI)'!$A:$Z,15,FALSE)</f>
        <v>#N/A</v>
      </c>
      <c r="M831" s="55" t="str">
        <f>IF(B831=1,'KELAS (REFERENSI)'!M831,IF(B831=2,'KELAS (REFERENSI)'!M846,IF(B831=3,'KELAS (REFERENSI)'!M861,IF(B831=4,'KELAS (REFERENSI)'!M876,""))))</f>
        <v/>
      </c>
      <c r="N831" s="55" t="str">
        <f>IF(B831=1,'KELAS (REFERENSI)'!N831,IF(B831=2,'KELAS (REFERENSI)'!N846,IF(B831=3,'KELAS (REFERENSI)'!N861,IF(B831=4,'KELAS (REFERENSI)'!N876,""))))</f>
        <v/>
      </c>
      <c r="O831" s="55" t="str">
        <f>IF(B831=1,'KELAS (REFERENSI)'!O831,IF(B831=2,'KELAS (REFERENSI)'!O846,IF(B831=3,'KELAS (REFERENSI)'!O861,IF(B831=4,'KELAS (REFERENSI)'!O876,""))))</f>
        <v/>
      </c>
      <c r="P831" s="55" t="str">
        <f>IF(B831=1,'KELAS (REFERENSI)'!P831,IF(B831=2,'KELAS (REFERENSI)'!P846,IF(B831=3,'KELAS (REFERENSI)'!P861,IF(B831=4,'KELAS (REFERENSI)'!P876,""))))</f>
        <v/>
      </c>
      <c r="Q831" s="55" t="str">
        <f t="shared" si="4"/>
        <v>BPS Kota Jakarta Timur</v>
      </c>
      <c r="R831" s="55" t="str">
        <f t="shared" si="56"/>
        <v/>
      </c>
      <c r="S831" s="55" t="str">
        <f t="shared" ref="S831:T831" si="839">S830</f>
        <v>15 Juni sampai dengan 31 Agustus 2026</v>
      </c>
      <c r="T831" s="55" t="str">
        <f t="shared" si="839"/>
        <v>31 Agustus 2026</v>
      </c>
      <c r="U831" s="59" t="str">
        <f>VLOOKUP(G831,'MITRA (REFERENSI)'!$A:$Z,17,FALSE)</f>
        <v>#N/A</v>
      </c>
      <c r="V831" s="59" t="str">
        <f>VLOOKUP(G831,'MITRA (REFERENSI)'!$A:$Z,11,FALSE)</f>
        <v>#N/A</v>
      </c>
      <c r="W831" s="81"/>
      <c r="X831" s="63"/>
      <c r="Y831" s="63"/>
      <c r="Z831" s="62"/>
      <c r="AA831" s="63"/>
      <c r="AB831" s="62"/>
      <c r="AC831" s="62"/>
      <c r="AD831" s="62"/>
      <c r="AE831" s="62"/>
      <c r="AF831" s="62"/>
      <c r="AG831" s="72"/>
      <c r="AH831" s="72"/>
      <c r="AI831" s="72"/>
      <c r="AJ831" s="72"/>
      <c r="AK831" s="59" t="str">
        <f>VLOOKUP(G831,'MITRA (REFERENSI)'!$A:$Z,5,FALSE)</f>
        <v>#N/A</v>
      </c>
      <c r="AL831" s="59" t="str">
        <f>VLOOKUP(G831,'MITRA (REFERENSI)'!$A:$Z,13,FALSE)</f>
        <v>#N/A</v>
      </c>
      <c r="AM831" s="59" t="str">
        <f>VLOOKUP(G831,'MITRA (REFERENSI)'!$A:$Z,14,FALSE)</f>
        <v>#N/A</v>
      </c>
    </row>
    <row r="832" ht="15.75" customHeight="1">
      <c r="A832" s="53" t="s">
        <v>5894</v>
      </c>
      <c r="B832" s="78"/>
      <c r="C832" s="79"/>
      <c r="D832" s="82"/>
      <c r="E832" s="82"/>
      <c r="F832" s="56" t="str">
        <f t="shared" si="2"/>
        <v>PETUGAS.0831/SPK/SE/PML/3172/2026</v>
      </c>
      <c r="G832" s="80"/>
      <c r="H832" s="56" t="str">
        <f>VLOOKUP(G832,'MITRA (REFERENSI)'!$A:$Z,16,FALSE)</f>
        <v>#N/A</v>
      </c>
      <c r="I832" s="56" t="str">
        <f>VLOOKUP(G832,'MITRA (REFERENSI)'!$A:$Z,25,FALSE)</f>
        <v>#N/A</v>
      </c>
      <c r="J832" s="55" t="str">
        <f>VLOOKUP(G832,'MITRA (REFERENSI)'!$A:$Z,26,FALSE)</f>
        <v>#N/A</v>
      </c>
      <c r="K832" s="55" t="str">
        <f>VLOOKUP(G832,'MITRA (REFERENSI)'!$A:$Z,15,FALSE)</f>
        <v>#N/A</v>
      </c>
      <c r="L832" s="55" t="str">
        <f>VLOOKUP(G832,'MITRA (REFERENSI)'!$A:$Z,15,FALSE)</f>
        <v>#N/A</v>
      </c>
      <c r="M832" s="55" t="str">
        <f>IF(B832=1,'KELAS (REFERENSI)'!M832,IF(B832=2,'KELAS (REFERENSI)'!M847,IF(B832=3,'KELAS (REFERENSI)'!M862,IF(B832=4,'KELAS (REFERENSI)'!M877,""))))</f>
        <v/>
      </c>
      <c r="N832" s="55" t="str">
        <f>IF(B832=1,'KELAS (REFERENSI)'!N832,IF(B832=2,'KELAS (REFERENSI)'!N847,IF(B832=3,'KELAS (REFERENSI)'!N862,IF(B832=4,'KELAS (REFERENSI)'!N877,""))))</f>
        <v/>
      </c>
      <c r="O832" s="55" t="str">
        <f>IF(B832=1,'KELAS (REFERENSI)'!O832,IF(B832=2,'KELAS (REFERENSI)'!O847,IF(B832=3,'KELAS (REFERENSI)'!O862,IF(B832=4,'KELAS (REFERENSI)'!O877,""))))</f>
        <v/>
      </c>
      <c r="P832" s="55" t="str">
        <f>IF(B832=1,'KELAS (REFERENSI)'!P832,IF(B832=2,'KELAS (REFERENSI)'!P847,IF(B832=3,'KELAS (REFERENSI)'!P862,IF(B832=4,'KELAS (REFERENSI)'!P877,""))))</f>
        <v/>
      </c>
      <c r="Q832" s="55" t="str">
        <f t="shared" si="4"/>
        <v>BPS Kota Jakarta Timur</v>
      </c>
      <c r="R832" s="55" t="str">
        <f t="shared" si="56"/>
        <v/>
      </c>
      <c r="S832" s="55" t="str">
        <f t="shared" ref="S832:T832" si="840">S831</f>
        <v>15 Juni sampai dengan 31 Agustus 2026</v>
      </c>
      <c r="T832" s="55" t="str">
        <f t="shared" si="840"/>
        <v>31 Agustus 2026</v>
      </c>
      <c r="U832" s="59" t="str">
        <f>VLOOKUP(G832,'MITRA (REFERENSI)'!$A:$Z,17,FALSE)</f>
        <v>#N/A</v>
      </c>
      <c r="V832" s="59" t="str">
        <f>VLOOKUP(G832,'MITRA (REFERENSI)'!$A:$Z,11,FALSE)</f>
        <v>#N/A</v>
      </c>
      <c r="W832" s="81"/>
      <c r="X832" s="63"/>
      <c r="Y832" s="63"/>
      <c r="Z832" s="62"/>
      <c r="AA832" s="63"/>
      <c r="AB832" s="62"/>
      <c r="AC832" s="62"/>
      <c r="AD832" s="62"/>
      <c r="AE832" s="62"/>
      <c r="AF832" s="62"/>
      <c r="AG832" s="72"/>
      <c r="AH832" s="72"/>
      <c r="AI832" s="72"/>
      <c r="AJ832" s="72"/>
      <c r="AK832" s="59" t="str">
        <f>VLOOKUP(G832,'MITRA (REFERENSI)'!$A:$Z,5,FALSE)</f>
        <v>#N/A</v>
      </c>
      <c r="AL832" s="59" t="str">
        <f>VLOOKUP(G832,'MITRA (REFERENSI)'!$A:$Z,13,FALSE)</f>
        <v>#N/A</v>
      </c>
      <c r="AM832" s="59" t="str">
        <f>VLOOKUP(G832,'MITRA (REFERENSI)'!$A:$Z,14,FALSE)</f>
        <v>#N/A</v>
      </c>
    </row>
    <row r="833" ht="15.75" customHeight="1">
      <c r="A833" s="53" t="s">
        <v>5895</v>
      </c>
      <c r="B833" s="78"/>
      <c r="C833" s="79"/>
      <c r="D833" s="82"/>
      <c r="E833" s="82"/>
      <c r="F833" s="56" t="str">
        <f t="shared" si="2"/>
        <v>PETUGAS.0832/SPK/SE/PML/3172/2026</v>
      </c>
      <c r="G833" s="80"/>
      <c r="H833" s="56" t="str">
        <f>VLOOKUP(G833,'MITRA (REFERENSI)'!$A:$Z,16,FALSE)</f>
        <v>#N/A</v>
      </c>
      <c r="I833" s="56" t="str">
        <f>VLOOKUP(G833,'MITRA (REFERENSI)'!$A:$Z,25,FALSE)</f>
        <v>#N/A</v>
      </c>
      <c r="J833" s="55" t="str">
        <f>VLOOKUP(G833,'MITRA (REFERENSI)'!$A:$Z,26,FALSE)</f>
        <v>#N/A</v>
      </c>
      <c r="K833" s="55" t="str">
        <f>VLOOKUP(G833,'MITRA (REFERENSI)'!$A:$Z,15,FALSE)</f>
        <v>#N/A</v>
      </c>
      <c r="L833" s="55" t="str">
        <f>VLOOKUP(G833,'MITRA (REFERENSI)'!$A:$Z,15,FALSE)</f>
        <v>#N/A</v>
      </c>
      <c r="M833" s="55" t="str">
        <f>IF(B833=1,'KELAS (REFERENSI)'!M833,IF(B833=2,'KELAS (REFERENSI)'!M848,IF(B833=3,'KELAS (REFERENSI)'!M863,IF(B833=4,'KELAS (REFERENSI)'!M878,""))))</f>
        <v/>
      </c>
      <c r="N833" s="55" t="str">
        <f>IF(B833=1,'KELAS (REFERENSI)'!N833,IF(B833=2,'KELAS (REFERENSI)'!N848,IF(B833=3,'KELAS (REFERENSI)'!N863,IF(B833=4,'KELAS (REFERENSI)'!N878,""))))</f>
        <v/>
      </c>
      <c r="O833" s="55" t="str">
        <f>IF(B833=1,'KELAS (REFERENSI)'!O833,IF(B833=2,'KELAS (REFERENSI)'!O848,IF(B833=3,'KELAS (REFERENSI)'!O863,IF(B833=4,'KELAS (REFERENSI)'!O878,""))))</f>
        <v/>
      </c>
      <c r="P833" s="55" t="str">
        <f>IF(B833=1,'KELAS (REFERENSI)'!P833,IF(B833=2,'KELAS (REFERENSI)'!P848,IF(B833=3,'KELAS (REFERENSI)'!P863,IF(B833=4,'KELAS (REFERENSI)'!P878,""))))</f>
        <v/>
      </c>
      <c r="Q833" s="55" t="str">
        <f t="shared" si="4"/>
        <v>BPS Kota Jakarta Timur</v>
      </c>
      <c r="R833" s="55" t="str">
        <f t="shared" si="56"/>
        <v/>
      </c>
      <c r="S833" s="55" t="str">
        <f t="shared" ref="S833:T833" si="841">S832</f>
        <v>15 Juni sampai dengan 31 Agustus 2026</v>
      </c>
      <c r="T833" s="55" t="str">
        <f t="shared" si="841"/>
        <v>31 Agustus 2026</v>
      </c>
      <c r="U833" s="59" t="str">
        <f>VLOOKUP(G833,'MITRA (REFERENSI)'!$A:$Z,17,FALSE)</f>
        <v>#N/A</v>
      </c>
      <c r="V833" s="59" t="str">
        <f>VLOOKUP(G833,'MITRA (REFERENSI)'!$A:$Z,11,FALSE)</f>
        <v>#N/A</v>
      </c>
      <c r="W833" s="81"/>
      <c r="X833" s="63"/>
      <c r="Y833" s="63"/>
      <c r="Z833" s="62"/>
      <c r="AA833" s="63"/>
      <c r="AB833" s="62"/>
      <c r="AC833" s="62"/>
      <c r="AD833" s="62"/>
      <c r="AE833" s="62"/>
      <c r="AF833" s="62"/>
      <c r="AG833" s="72"/>
      <c r="AH833" s="72"/>
      <c r="AI833" s="72"/>
      <c r="AJ833" s="72"/>
      <c r="AK833" s="59" t="str">
        <f>VLOOKUP(G833,'MITRA (REFERENSI)'!$A:$Z,5,FALSE)</f>
        <v>#N/A</v>
      </c>
      <c r="AL833" s="59" t="str">
        <f>VLOOKUP(G833,'MITRA (REFERENSI)'!$A:$Z,13,FALSE)</f>
        <v>#N/A</v>
      </c>
      <c r="AM833" s="59" t="str">
        <f>VLOOKUP(G833,'MITRA (REFERENSI)'!$A:$Z,14,FALSE)</f>
        <v>#N/A</v>
      </c>
    </row>
    <row r="834" ht="15.75" customHeight="1">
      <c r="A834" s="53" t="s">
        <v>5896</v>
      </c>
      <c r="B834" s="78"/>
      <c r="C834" s="79"/>
      <c r="D834" s="82"/>
      <c r="E834" s="82"/>
      <c r="F834" s="56" t="str">
        <f t="shared" si="2"/>
        <v>PETUGAS.0833/SPK/SE/PML/3172/2026</v>
      </c>
      <c r="G834" s="80"/>
      <c r="H834" s="56" t="str">
        <f>VLOOKUP(G834,'MITRA (REFERENSI)'!$A:$Z,16,FALSE)</f>
        <v>#N/A</v>
      </c>
      <c r="I834" s="56" t="str">
        <f>VLOOKUP(G834,'MITRA (REFERENSI)'!$A:$Z,25,FALSE)</f>
        <v>#N/A</v>
      </c>
      <c r="J834" s="55" t="str">
        <f>VLOOKUP(G834,'MITRA (REFERENSI)'!$A:$Z,26,FALSE)</f>
        <v>#N/A</v>
      </c>
      <c r="K834" s="55" t="str">
        <f>VLOOKUP(G834,'MITRA (REFERENSI)'!$A:$Z,15,FALSE)</f>
        <v>#N/A</v>
      </c>
      <c r="L834" s="55" t="str">
        <f>VLOOKUP(G834,'MITRA (REFERENSI)'!$A:$Z,15,FALSE)</f>
        <v>#N/A</v>
      </c>
      <c r="M834" s="55" t="str">
        <f>IF(B834=1,'KELAS (REFERENSI)'!M834,IF(B834=2,'KELAS (REFERENSI)'!M849,IF(B834=3,'KELAS (REFERENSI)'!M864,IF(B834=4,'KELAS (REFERENSI)'!M879,""))))</f>
        <v/>
      </c>
      <c r="N834" s="55" t="str">
        <f>IF(B834=1,'KELAS (REFERENSI)'!N834,IF(B834=2,'KELAS (REFERENSI)'!N849,IF(B834=3,'KELAS (REFERENSI)'!N864,IF(B834=4,'KELAS (REFERENSI)'!N879,""))))</f>
        <v/>
      </c>
      <c r="O834" s="55" t="str">
        <f>IF(B834=1,'KELAS (REFERENSI)'!O834,IF(B834=2,'KELAS (REFERENSI)'!O849,IF(B834=3,'KELAS (REFERENSI)'!O864,IF(B834=4,'KELAS (REFERENSI)'!O879,""))))</f>
        <v/>
      </c>
      <c r="P834" s="55" t="str">
        <f>IF(B834=1,'KELAS (REFERENSI)'!P834,IF(B834=2,'KELAS (REFERENSI)'!P849,IF(B834=3,'KELAS (REFERENSI)'!P864,IF(B834=4,'KELAS (REFERENSI)'!P879,""))))</f>
        <v/>
      </c>
      <c r="Q834" s="55" t="str">
        <f t="shared" si="4"/>
        <v>BPS Kota Jakarta Timur</v>
      </c>
      <c r="R834" s="55" t="str">
        <f t="shared" si="56"/>
        <v/>
      </c>
      <c r="S834" s="55" t="str">
        <f t="shared" ref="S834:T834" si="842">S833</f>
        <v>15 Juni sampai dengan 31 Agustus 2026</v>
      </c>
      <c r="T834" s="55" t="str">
        <f t="shared" si="842"/>
        <v>31 Agustus 2026</v>
      </c>
      <c r="U834" s="59" t="str">
        <f>VLOOKUP(G834,'MITRA (REFERENSI)'!$A:$Z,17,FALSE)</f>
        <v>#N/A</v>
      </c>
      <c r="V834" s="59" t="str">
        <f>VLOOKUP(G834,'MITRA (REFERENSI)'!$A:$Z,11,FALSE)</f>
        <v>#N/A</v>
      </c>
      <c r="W834" s="81"/>
      <c r="X834" s="63"/>
      <c r="Y834" s="63"/>
      <c r="Z834" s="62"/>
      <c r="AA834" s="63"/>
      <c r="AB834" s="62"/>
      <c r="AC834" s="62"/>
      <c r="AD834" s="62"/>
      <c r="AE834" s="62"/>
      <c r="AF834" s="62"/>
      <c r="AG834" s="72"/>
      <c r="AH834" s="72"/>
      <c r="AI834" s="72"/>
      <c r="AJ834" s="72"/>
      <c r="AK834" s="59" t="str">
        <f>VLOOKUP(G834,'MITRA (REFERENSI)'!$A:$Z,5,FALSE)</f>
        <v>#N/A</v>
      </c>
      <c r="AL834" s="59" t="str">
        <f>VLOOKUP(G834,'MITRA (REFERENSI)'!$A:$Z,13,FALSE)</f>
        <v>#N/A</v>
      </c>
      <c r="AM834" s="59" t="str">
        <f>VLOOKUP(G834,'MITRA (REFERENSI)'!$A:$Z,14,FALSE)</f>
        <v>#N/A</v>
      </c>
    </row>
    <row r="835" ht="15.75" customHeight="1">
      <c r="A835" s="53" t="s">
        <v>5897</v>
      </c>
      <c r="B835" s="78"/>
      <c r="C835" s="79"/>
      <c r="D835" s="82"/>
      <c r="E835" s="82"/>
      <c r="F835" s="56" t="str">
        <f t="shared" si="2"/>
        <v>PETUGAS.0834/SPK/SE/PML/3172/2026</v>
      </c>
      <c r="G835" s="80"/>
      <c r="H835" s="56" t="str">
        <f>VLOOKUP(G835,'MITRA (REFERENSI)'!$A:$Z,16,FALSE)</f>
        <v>#N/A</v>
      </c>
      <c r="I835" s="56" t="str">
        <f>VLOOKUP(G835,'MITRA (REFERENSI)'!$A:$Z,25,FALSE)</f>
        <v>#N/A</v>
      </c>
      <c r="J835" s="55" t="str">
        <f>VLOOKUP(G835,'MITRA (REFERENSI)'!$A:$Z,26,FALSE)</f>
        <v>#N/A</v>
      </c>
      <c r="K835" s="55" t="str">
        <f>VLOOKUP(G835,'MITRA (REFERENSI)'!$A:$Z,15,FALSE)</f>
        <v>#N/A</v>
      </c>
      <c r="L835" s="55" t="str">
        <f>VLOOKUP(G835,'MITRA (REFERENSI)'!$A:$Z,15,FALSE)</f>
        <v>#N/A</v>
      </c>
      <c r="M835" s="55" t="str">
        <f>IF(B835=1,'KELAS (REFERENSI)'!M835,IF(B835=2,'KELAS (REFERENSI)'!M850,IF(B835=3,'KELAS (REFERENSI)'!M865,IF(B835=4,'KELAS (REFERENSI)'!M880,""))))</f>
        <v/>
      </c>
      <c r="N835" s="55" t="str">
        <f>IF(B835=1,'KELAS (REFERENSI)'!N835,IF(B835=2,'KELAS (REFERENSI)'!N850,IF(B835=3,'KELAS (REFERENSI)'!N865,IF(B835=4,'KELAS (REFERENSI)'!N880,""))))</f>
        <v/>
      </c>
      <c r="O835" s="55" t="str">
        <f>IF(B835=1,'KELAS (REFERENSI)'!O835,IF(B835=2,'KELAS (REFERENSI)'!O850,IF(B835=3,'KELAS (REFERENSI)'!O865,IF(B835=4,'KELAS (REFERENSI)'!O880,""))))</f>
        <v/>
      </c>
      <c r="P835" s="55" t="str">
        <f>IF(B835=1,'KELAS (REFERENSI)'!P835,IF(B835=2,'KELAS (REFERENSI)'!P850,IF(B835=3,'KELAS (REFERENSI)'!P865,IF(B835=4,'KELAS (REFERENSI)'!P880,""))))</f>
        <v/>
      </c>
      <c r="Q835" s="55" t="str">
        <f t="shared" si="4"/>
        <v>BPS Kota Jakarta Timur</v>
      </c>
      <c r="R835" s="55" t="str">
        <f t="shared" si="56"/>
        <v/>
      </c>
      <c r="S835" s="55" t="str">
        <f t="shared" ref="S835:T835" si="843">S834</f>
        <v>15 Juni sampai dengan 31 Agustus 2026</v>
      </c>
      <c r="T835" s="55" t="str">
        <f t="shared" si="843"/>
        <v>31 Agustus 2026</v>
      </c>
      <c r="U835" s="59" t="str">
        <f>VLOOKUP(G835,'MITRA (REFERENSI)'!$A:$Z,17,FALSE)</f>
        <v>#N/A</v>
      </c>
      <c r="V835" s="59" t="str">
        <f>VLOOKUP(G835,'MITRA (REFERENSI)'!$A:$Z,11,FALSE)</f>
        <v>#N/A</v>
      </c>
      <c r="W835" s="81"/>
      <c r="X835" s="63"/>
      <c r="Y835" s="63"/>
      <c r="Z835" s="62"/>
      <c r="AA835" s="63"/>
      <c r="AB835" s="62"/>
      <c r="AC835" s="62"/>
      <c r="AD835" s="62"/>
      <c r="AE835" s="62"/>
      <c r="AF835" s="62"/>
      <c r="AG835" s="72"/>
      <c r="AH835" s="72"/>
      <c r="AI835" s="72"/>
      <c r="AJ835" s="72"/>
      <c r="AK835" s="59" t="str">
        <f>VLOOKUP(G835,'MITRA (REFERENSI)'!$A:$Z,5,FALSE)</f>
        <v>#N/A</v>
      </c>
      <c r="AL835" s="59" t="str">
        <f>VLOOKUP(G835,'MITRA (REFERENSI)'!$A:$Z,13,FALSE)</f>
        <v>#N/A</v>
      </c>
      <c r="AM835" s="59" t="str">
        <f>VLOOKUP(G835,'MITRA (REFERENSI)'!$A:$Z,14,FALSE)</f>
        <v>#N/A</v>
      </c>
    </row>
    <row r="836" ht="15.75" customHeight="1">
      <c r="A836" s="53" t="s">
        <v>5898</v>
      </c>
      <c r="B836" s="78"/>
      <c r="C836" s="79"/>
      <c r="D836" s="82"/>
      <c r="E836" s="82"/>
      <c r="F836" s="56" t="str">
        <f t="shared" si="2"/>
        <v>PETUGAS.0835/SPK/SE/PML/3172/2026</v>
      </c>
      <c r="G836" s="80"/>
      <c r="H836" s="56" t="str">
        <f>VLOOKUP(G836,'MITRA (REFERENSI)'!$A:$Z,16,FALSE)</f>
        <v>#N/A</v>
      </c>
      <c r="I836" s="56" t="str">
        <f>VLOOKUP(G836,'MITRA (REFERENSI)'!$A:$Z,25,FALSE)</f>
        <v>#N/A</v>
      </c>
      <c r="J836" s="55" t="str">
        <f>VLOOKUP(G836,'MITRA (REFERENSI)'!$A:$Z,26,FALSE)</f>
        <v>#N/A</v>
      </c>
      <c r="K836" s="55" t="str">
        <f>VLOOKUP(G836,'MITRA (REFERENSI)'!$A:$Z,15,FALSE)</f>
        <v>#N/A</v>
      </c>
      <c r="L836" s="55" t="str">
        <f>VLOOKUP(G836,'MITRA (REFERENSI)'!$A:$Z,15,FALSE)</f>
        <v>#N/A</v>
      </c>
      <c r="M836" s="55" t="str">
        <f>IF(B836=1,'KELAS (REFERENSI)'!M836,IF(B836=2,'KELAS (REFERENSI)'!M851,IF(B836=3,'KELAS (REFERENSI)'!M866,IF(B836=4,'KELAS (REFERENSI)'!M881,""))))</f>
        <v/>
      </c>
      <c r="N836" s="55" t="str">
        <f>IF(B836=1,'KELAS (REFERENSI)'!N836,IF(B836=2,'KELAS (REFERENSI)'!N851,IF(B836=3,'KELAS (REFERENSI)'!N866,IF(B836=4,'KELAS (REFERENSI)'!N881,""))))</f>
        <v/>
      </c>
      <c r="O836" s="55" t="str">
        <f>IF(B836=1,'KELAS (REFERENSI)'!O836,IF(B836=2,'KELAS (REFERENSI)'!O851,IF(B836=3,'KELAS (REFERENSI)'!O866,IF(B836=4,'KELAS (REFERENSI)'!O881,""))))</f>
        <v/>
      </c>
      <c r="P836" s="55" t="str">
        <f>IF(B836=1,'KELAS (REFERENSI)'!P836,IF(B836=2,'KELAS (REFERENSI)'!P851,IF(B836=3,'KELAS (REFERENSI)'!P866,IF(B836=4,'KELAS (REFERENSI)'!P881,""))))</f>
        <v/>
      </c>
      <c r="Q836" s="55" t="str">
        <f t="shared" si="4"/>
        <v>BPS Kota Jakarta Timur</v>
      </c>
      <c r="R836" s="55" t="str">
        <f t="shared" si="56"/>
        <v/>
      </c>
      <c r="S836" s="55" t="str">
        <f t="shared" ref="S836:T836" si="844">S835</f>
        <v>15 Juni sampai dengan 31 Agustus 2026</v>
      </c>
      <c r="T836" s="55" t="str">
        <f t="shared" si="844"/>
        <v>31 Agustus 2026</v>
      </c>
      <c r="U836" s="59" t="str">
        <f>VLOOKUP(G836,'MITRA (REFERENSI)'!$A:$Z,17,FALSE)</f>
        <v>#N/A</v>
      </c>
      <c r="V836" s="59" t="str">
        <f>VLOOKUP(G836,'MITRA (REFERENSI)'!$A:$Z,11,FALSE)</f>
        <v>#N/A</v>
      </c>
      <c r="W836" s="81"/>
      <c r="X836" s="63"/>
      <c r="Y836" s="63"/>
      <c r="Z836" s="62"/>
      <c r="AA836" s="63"/>
      <c r="AB836" s="62"/>
      <c r="AC836" s="62"/>
      <c r="AD836" s="62"/>
      <c r="AE836" s="62"/>
      <c r="AF836" s="62"/>
      <c r="AG836" s="72"/>
      <c r="AH836" s="72"/>
      <c r="AI836" s="72"/>
      <c r="AJ836" s="72"/>
      <c r="AK836" s="59" t="str">
        <f>VLOOKUP(G836,'MITRA (REFERENSI)'!$A:$Z,5,FALSE)</f>
        <v>#N/A</v>
      </c>
      <c r="AL836" s="59" t="str">
        <f>VLOOKUP(G836,'MITRA (REFERENSI)'!$A:$Z,13,FALSE)</f>
        <v>#N/A</v>
      </c>
      <c r="AM836" s="59" t="str">
        <f>VLOOKUP(G836,'MITRA (REFERENSI)'!$A:$Z,14,FALSE)</f>
        <v>#N/A</v>
      </c>
    </row>
    <row r="837" ht="15.75" customHeight="1">
      <c r="A837" s="53" t="s">
        <v>5899</v>
      </c>
      <c r="B837" s="78"/>
      <c r="C837" s="79"/>
      <c r="D837" s="82"/>
      <c r="E837" s="82"/>
      <c r="F837" s="56" t="str">
        <f t="shared" si="2"/>
        <v>PETUGAS.0836/SPK/SE/PML/3172/2026</v>
      </c>
      <c r="G837" s="80"/>
      <c r="H837" s="56" t="str">
        <f>VLOOKUP(G837,'MITRA (REFERENSI)'!$A:$Z,16,FALSE)</f>
        <v>#N/A</v>
      </c>
      <c r="I837" s="56" t="str">
        <f>VLOOKUP(G837,'MITRA (REFERENSI)'!$A:$Z,25,FALSE)</f>
        <v>#N/A</v>
      </c>
      <c r="J837" s="55" t="str">
        <f>VLOOKUP(G837,'MITRA (REFERENSI)'!$A:$Z,26,FALSE)</f>
        <v>#N/A</v>
      </c>
      <c r="K837" s="55" t="str">
        <f>VLOOKUP(G837,'MITRA (REFERENSI)'!$A:$Z,15,FALSE)</f>
        <v>#N/A</v>
      </c>
      <c r="L837" s="55" t="str">
        <f>VLOOKUP(G837,'MITRA (REFERENSI)'!$A:$Z,15,FALSE)</f>
        <v>#N/A</v>
      </c>
      <c r="M837" s="55" t="str">
        <f>IF(B837=1,'KELAS (REFERENSI)'!M837,IF(B837=2,'KELAS (REFERENSI)'!M852,IF(B837=3,'KELAS (REFERENSI)'!M867,IF(B837=4,'KELAS (REFERENSI)'!M882,""))))</f>
        <v/>
      </c>
      <c r="N837" s="55" t="str">
        <f>IF(B837=1,'KELAS (REFERENSI)'!N837,IF(B837=2,'KELAS (REFERENSI)'!N852,IF(B837=3,'KELAS (REFERENSI)'!N867,IF(B837=4,'KELAS (REFERENSI)'!N882,""))))</f>
        <v/>
      </c>
      <c r="O837" s="55" t="str">
        <f>IF(B837=1,'KELAS (REFERENSI)'!O837,IF(B837=2,'KELAS (REFERENSI)'!O852,IF(B837=3,'KELAS (REFERENSI)'!O867,IF(B837=4,'KELAS (REFERENSI)'!O882,""))))</f>
        <v/>
      </c>
      <c r="P837" s="55" t="str">
        <f>IF(B837=1,'KELAS (REFERENSI)'!P837,IF(B837=2,'KELAS (REFERENSI)'!P852,IF(B837=3,'KELAS (REFERENSI)'!P867,IF(B837=4,'KELAS (REFERENSI)'!P882,""))))</f>
        <v/>
      </c>
      <c r="Q837" s="55" t="str">
        <f t="shared" si="4"/>
        <v>BPS Kota Jakarta Timur</v>
      </c>
      <c r="R837" s="55" t="str">
        <f t="shared" si="56"/>
        <v/>
      </c>
      <c r="S837" s="55" t="str">
        <f t="shared" ref="S837:T837" si="845">S836</f>
        <v>15 Juni sampai dengan 31 Agustus 2026</v>
      </c>
      <c r="T837" s="55" t="str">
        <f t="shared" si="845"/>
        <v>31 Agustus 2026</v>
      </c>
      <c r="U837" s="59" t="str">
        <f>VLOOKUP(G837,'MITRA (REFERENSI)'!$A:$Z,17,FALSE)</f>
        <v>#N/A</v>
      </c>
      <c r="V837" s="59" t="str">
        <f>VLOOKUP(G837,'MITRA (REFERENSI)'!$A:$Z,11,FALSE)</f>
        <v>#N/A</v>
      </c>
      <c r="W837" s="81"/>
      <c r="X837" s="63"/>
      <c r="Y837" s="63"/>
      <c r="Z837" s="62"/>
      <c r="AA837" s="63"/>
      <c r="AB837" s="62"/>
      <c r="AC837" s="62"/>
      <c r="AD837" s="62"/>
      <c r="AE837" s="62"/>
      <c r="AF837" s="62"/>
      <c r="AG837" s="72"/>
      <c r="AH837" s="72"/>
      <c r="AI837" s="72"/>
      <c r="AJ837" s="72"/>
      <c r="AK837" s="59" t="str">
        <f>VLOOKUP(G837,'MITRA (REFERENSI)'!$A:$Z,5,FALSE)</f>
        <v>#N/A</v>
      </c>
      <c r="AL837" s="59" t="str">
        <f>VLOOKUP(G837,'MITRA (REFERENSI)'!$A:$Z,13,FALSE)</f>
        <v>#N/A</v>
      </c>
      <c r="AM837" s="59" t="str">
        <f>VLOOKUP(G837,'MITRA (REFERENSI)'!$A:$Z,14,FALSE)</f>
        <v>#N/A</v>
      </c>
    </row>
    <row r="838" ht="15.75" customHeight="1">
      <c r="A838" s="53" t="s">
        <v>5900</v>
      </c>
      <c r="B838" s="78"/>
      <c r="C838" s="79"/>
      <c r="D838" s="82"/>
      <c r="E838" s="82"/>
      <c r="F838" s="56" t="str">
        <f t="shared" si="2"/>
        <v>PETUGAS.0837/SPK/SE/PML/3172/2026</v>
      </c>
      <c r="G838" s="80"/>
      <c r="H838" s="56" t="str">
        <f>VLOOKUP(G838,'MITRA (REFERENSI)'!$A:$Z,16,FALSE)</f>
        <v>#N/A</v>
      </c>
      <c r="I838" s="56" t="str">
        <f>VLOOKUP(G838,'MITRA (REFERENSI)'!$A:$Z,25,FALSE)</f>
        <v>#N/A</v>
      </c>
      <c r="J838" s="55" t="str">
        <f>VLOOKUP(G838,'MITRA (REFERENSI)'!$A:$Z,26,FALSE)</f>
        <v>#N/A</v>
      </c>
      <c r="K838" s="55" t="str">
        <f>VLOOKUP(G838,'MITRA (REFERENSI)'!$A:$Z,15,FALSE)</f>
        <v>#N/A</v>
      </c>
      <c r="L838" s="55" t="str">
        <f>VLOOKUP(G838,'MITRA (REFERENSI)'!$A:$Z,15,FALSE)</f>
        <v>#N/A</v>
      </c>
      <c r="M838" s="55" t="str">
        <f>IF(B838=1,'KELAS (REFERENSI)'!M838,IF(B838=2,'KELAS (REFERENSI)'!M853,IF(B838=3,'KELAS (REFERENSI)'!M868,IF(B838=4,'KELAS (REFERENSI)'!M883,""))))</f>
        <v/>
      </c>
      <c r="N838" s="55" t="str">
        <f>IF(B838=1,'KELAS (REFERENSI)'!N838,IF(B838=2,'KELAS (REFERENSI)'!N853,IF(B838=3,'KELAS (REFERENSI)'!N868,IF(B838=4,'KELAS (REFERENSI)'!N883,""))))</f>
        <v/>
      </c>
      <c r="O838" s="55" t="str">
        <f>IF(B838=1,'KELAS (REFERENSI)'!O838,IF(B838=2,'KELAS (REFERENSI)'!O853,IF(B838=3,'KELAS (REFERENSI)'!O868,IF(B838=4,'KELAS (REFERENSI)'!O883,""))))</f>
        <v/>
      </c>
      <c r="P838" s="55" t="str">
        <f>IF(B838=1,'KELAS (REFERENSI)'!P838,IF(B838=2,'KELAS (REFERENSI)'!P853,IF(B838=3,'KELAS (REFERENSI)'!P868,IF(B838=4,'KELAS (REFERENSI)'!P883,""))))</f>
        <v/>
      </c>
      <c r="Q838" s="55" t="str">
        <f t="shared" si="4"/>
        <v>BPS Kota Jakarta Timur</v>
      </c>
      <c r="R838" s="55" t="str">
        <f t="shared" si="56"/>
        <v/>
      </c>
      <c r="S838" s="55" t="str">
        <f t="shared" ref="S838:T838" si="846">S837</f>
        <v>15 Juni sampai dengan 31 Agustus 2026</v>
      </c>
      <c r="T838" s="55" t="str">
        <f t="shared" si="846"/>
        <v>31 Agustus 2026</v>
      </c>
      <c r="U838" s="59" t="str">
        <f>VLOOKUP(G838,'MITRA (REFERENSI)'!$A:$Z,17,FALSE)</f>
        <v>#N/A</v>
      </c>
      <c r="V838" s="59" t="str">
        <f>VLOOKUP(G838,'MITRA (REFERENSI)'!$A:$Z,11,FALSE)</f>
        <v>#N/A</v>
      </c>
      <c r="W838" s="81"/>
      <c r="X838" s="63"/>
      <c r="Y838" s="63"/>
      <c r="Z838" s="62"/>
      <c r="AA838" s="63"/>
      <c r="AB838" s="62"/>
      <c r="AC838" s="62"/>
      <c r="AD838" s="62"/>
      <c r="AE838" s="62"/>
      <c r="AF838" s="62"/>
      <c r="AG838" s="72"/>
      <c r="AH838" s="72"/>
      <c r="AI838" s="72"/>
      <c r="AJ838" s="72"/>
      <c r="AK838" s="59" t="str">
        <f>VLOOKUP(G838,'MITRA (REFERENSI)'!$A:$Z,5,FALSE)</f>
        <v>#N/A</v>
      </c>
      <c r="AL838" s="59" t="str">
        <f>VLOOKUP(G838,'MITRA (REFERENSI)'!$A:$Z,13,FALSE)</f>
        <v>#N/A</v>
      </c>
      <c r="AM838" s="59" t="str">
        <f>VLOOKUP(G838,'MITRA (REFERENSI)'!$A:$Z,14,FALSE)</f>
        <v>#N/A</v>
      </c>
    </row>
    <row r="839" ht="15.75" customHeight="1">
      <c r="A839" s="53" t="s">
        <v>5901</v>
      </c>
      <c r="B839" s="78"/>
      <c r="C839" s="79"/>
      <c r="D839" s="82"/>
      <c r="E839" s="82"/>
      <c r="F839" s="56" t="str">
        <f t="shared" si="2"/>
        <v>PETUGAS.0838/SPK/SE/PML/3172/2026</v>
      </c>
      <c r="G839" s="80"/>
      <c r="H839" s="56" t="str">
        <f>VLOOKUP(G839,'MITRA (REFERENSI)'!$A:$Z,16,FALSE)</f>
        <v>#N/A</v>
      </c>
      <c r="I839" s="56" t="str">
        <f>VLOOKUP(G839,'MITRA (REFERENSI)'!$A:$Z,25,FALSE)</f>
        <v>#N/A</v>
      </c>
      <c r="J839" s="55" t="str">
        <f>VLOOKUP(G839,'MITRA (REFERENSI)'!$A:$Z,26,FALSE)</f>
        <v>#N/A</v>
      </c>
      <c r="K839" s="55" t="str">
        <f>VLOOKUP(G839,'MITRA (REFERENSI)'!$A:$Z,15,FALSE)</f>
        <v>#N/A</v>
      </c>
      <c r="L839" s="55" t="str">
        <f>VLOOKUP(G839,'MITRA (REFERENSI)'!$A:$Z,15,FALSE)</f>
        <v>#N/A</v>
      </c>
      <c r="M839" s="55" t="str">
        <f>IF(B839=1,'KELAS (REFERENSI)'!M839,IF(B839=2,'KELAS (REFERENSI)'!M854,IF(B839=3,'KELAS (REFERENSI)'!M869,IF(B839=4,'KELAS (REFERENSI)'!M884,""))))</f>
        <v/>
      </c>
      <c r="N839" s="55" t="str">
        <f>IF(B839=1,'KELAS (REFERENSI)'!N839,IF(B839=2,'KELAS (REFERENSI)'!N854,IF(B839=3,'KELAS (REFERENSI)'!N869,IF(B839=4,'KELAS (REFERENSI)'!N884,""))))</f>
        <v/>
      </c>
      <c r="O839" s="55" t="str">
        <f>IF(B839=1,'KELAS (REFERENSI)'!O839,IF(B839=2,'KELAS (REFERENSI)'!O854,IF(B839=3,'KELAS (REFERENSI)'!O869,IF(B839=4,'KELAS (REFERENSI)'!O884,""))))</f>
        <v/>
      </c>
      <c r="P839" s="55" t="str">
        <f>IF(B839=1,'KELAS (REFERENSI)'!P839,IF(B839=2,'KELAS (REFERENSI)'!P854,IF(B839=3,'KELAS (REFERENSI)'!P869,IF(B839=4,'KELAS (REFERENSI)'!P884,""))))</f>
        <v/>
      </c>
      <c r="Q839" s="55" t="str">
        <f t="shared" si="4"/>
        <v>BPS Kota Jakarta Timur</v>
      </c>
      <c r="R839" s="55" t="str">
        <f t="shared" si="56"/>
        <v/>
      </c>
      <c r="S839" s="55" t="str">
        <f t="shared" ref="S839:T839" si="847">S838</f>
        <v>15 Juni sampai dengan 31 Agustus 2026</v>
      </c>
      <c r="T839" s="55" t="str">
        <f t="shared" si="847"/>
        <v>31 Agustus 2026</v>
      </c>
      <c r="U839" s="59" t="str">
        <f>VLOOKUP(G839,'MITRA (REFERENSI)'!$A:$Z,17,FALSE)</f>
        <v>#N/A</v>
      </c>
      <c r="V839" s="59" t="str">
        <f>VLOOKUP(G839,'MITRA (REFERENSI)'!$A:$Z,11,FALSE)</f>
        <v>#N/A</v>
      </c>
      <c r="W839" s="81"/>
      <c r="X839" s="63"/>
      <c r="Y839" s="63"/>
      <c r="Z839" s="62"/>
      <c r="AA839" s="63"/>
      <c r="AB839" s="62"/>
      <c r="AC839" s="62"/>
      <c r="AD839" s="62"/>
      <c r="AE839" s="62"/>
      <c r="AF839" s="62"/>
      <c r="AG839" s="72"/>
      <c r="AH839" s="72"/>
      <c r="AI839" s="72"/>
      <c r="AJ839" s="72"/>
      <c r="AK839" s="59" t="str">
        <f>VLOOKUP(G839,'MITRA (REFERENSI)'!$A:$Z,5,FALSE)</f>
        <v>#N/A</v>
      </c>
      <c r="AL839" s="59" t="str">
        <f>VLOOKUP(G839,'MITRA (REFERENSI)'!$A:$Z,13,FALSE)</f>
        <v>#N/A</v>
      </c>
      <c r="AM839" s="59" t="str">
        <f>VLOOKUP(G839,'MITRA (REFERENSI)'!$A:$Z,14,FALSE)</f>
        <v>#N/A</v>
      </c>
    </row>
    <row r="840" ht="15.75" customHeight="1">
      <c r="A840" s="53" t="s">
        <v>5902</v>
      </c>
      <c r="B840" s="78"/>
      <c r="C840" s="79"/>
      <c r="D840" s="82"/>
      <c r="E840" s="82"/>
      <c r="F840" s="56" t="str">
        <f t="shared" si="2"/>
        <v>PETUGAS.0839/SPK/SE/PML/3172/2026</v>
      </c>
      <c r="G840" s="80"/>
      <c r="H840" s="56" t="str">
        <f>VLOOKUP(G840,'MITRA (REFERENSI)'!$A:$Z,16,FALSE)</f>
        <v>#N/A</v>
      </c>
      <c r="I840" s="56" t="str">
        <f>VLOOKUP(G840,'MITRA (REFERENSI)'!$A:$Z,25,FALSE)</f>
        <v>#N/A</v>
      </c>
      <c r="J840" s="55" t="str">
        <f>VLOOKUP(G840,'MITRA (REFERENSI)'!$A:$Z,26,FALSE)</f>
        <v>#N/A</v>
      </c>
      <c r="K840" s="55" t="str">
        <f>VLOOKUP(G840,'MITRA (REFERENSI)'!$A:$Z,15,FALSE)</f>
        <v>#N/A</v>
      </c>
      <c r="L840" s="55" t="str">
        <f>VLOOKUP(G840,'MITRA (REFERENSI)'!$A:$Z,15,FALSE)</f>
        <v>#N/A</v>
      </c>
      <c r="M840" s="55" t="str">
        <f>IF(B840=1,'KELAS (REFERENSI)'!M840,IF(B840=2,'KELAS (REFERENSI)'!M855,IF(B840=3,'KELAS (REFERENSI)'!M870,IF(B840=4,'KELAS (REFERENSI)'!M885,""))))</f>
        <v/>
      </c>
      <c r="N840" s="55" t="str">
        <f>IF(B840=1,'KELAS (REFERENSI)'!N840,IF(B840=2,'KELAS (REFERENSI)'!N855,IF(B840=3,'KELAS (REFERENSI)'!N870,IF(B840=4,'KELAS (REFERENSI)'!N885,""))))</f>
        <v/>
      </c>
      <c r="O840" s="55" t="str">
        <f>IF(B840=1,'KELAS (REFERENSI)'!O840,IF(B840=2,'KELAS (REFERENSI)'!O855,IF(B840=3,'KELAS (REFERENSI)'!O870,IF(B840=4,'KELAS (REFERENSI)'!O885,""))))</f>
        <v/>
      </c>
      <c r="P840" s="55" t="str">
        <f>IF(B840=1,'KELAS (REFERENSI)'!P840,IF(B840=2,'KELAS (REFERENSI)'!P855,IF(B840=3,'KELAS (REFERENSI)'!P870,IF(B840=4,'KELAS (REFERENSI)'!P885,""))))</f>
        <v/>
      </c>
      <c r="Q840" s="55" t="str">
        <f t="shared" si="4"/>
        <v>BPS Kota Jakarta Timur</v>
      </c>
      <c r="R840" s="55" t="str">
        <f t="shared" si="56"/>
        <v/>
      </c>
      <c r="S840" s="55" t="str">
        <f t="shared" ref="S840:T840" si="848">S839</f>
        <v>15 Juni sampai dengan 31 Agustus 2026</v>
      </c>
      <c r="T840" s="55" t="str">
        <f t="shared" si="848"/>
        <v>31 Agustus 2026</v>
      </c>
      <c r="U840" s="59" t="str">
        <f>VLOOKUP(G840,'MITRA (REFERENSI)'!$A:$Z,17,FALSE)</f>
        <v>#N/A</v>
      </c>
      <c r="V840" s="59" t="str">
        <f>VLOOKUP(G840,'MITRA (REFERENSI)'!$A:$Z,11,FALSE)</f>
        <v>#N/A</v>
      </c>
      <c r="W840" s="81"/>
      <c r="X840" s="63"/>
      <c r="Y840" s="63"/>
      <c r="Z840" s="62"/>
      <c r="AA840" s="63"/>
      <c r="AB840" s="62"/>
      <c r="AC840" s="62"/>
      <c r="AD840" s="62"/>
      <c r="AE840" s="62"/>
      <c r="AF840" s="62"/>
      <c r="AG840" s="72"/>
      <c r="AH840" s="72"/>
      <c r="AI840" s="72"/>
      <c r="AJ840" s="72"/>
      <c r="AK840" s="59" t="str">
        <f>VLOOKUP(G840,'MITRA (REFERENSI)'!$A:$Z,5,FALSE)</f>
        <v>#N/A</v>
      </c>
      <c r="AL840" s="59" t="str">
        <f>VLOOKUP(G840,'MITRA (REFERENSI)'!$A:$Z,13,FALSE)</f>
        <v>#N/A</v>
      </c>
      <c r="AM840" s="59" t="str">
        <f>VLOOKUP(G840,'MITRA (REFERENSI)'!$A:$Z,14,FALSE)</f>
        <v>#N/A</v>
      </c>
    </row>
    <row r="841" ht="15.75" customHeight="1">
      <c r="A841" s="53" t="s">
        <v>5903</v>
      </c>
      <c r="B841" s="78"/>
      <c r="C841" s="79"/>
      <c r="D841" s="82"/>
      <c r="E841" s="82"/>
      <c r="F841" s="56" t="str">
        <f t="shared" si="2"/>
        <v>PETUGAS.0840/SPK/SE/PML/3172/2026</v>
      </c>
      <c r="G841" s="80"/>
      <c r="H841" s="56" t="str">
        <f>VLOOKUP(G841,'MITRA (REFERENSI)'!$A:$Z,16,FALSE)</f>
        <v>#N/A</v>
      </c>
      <c r="I841" s="56" t="str">
        <f>VLOOKUP(G841,'MITRA (REFERENSI)'!$A:$Z,25,FALSE)</f>
        <v>#N/A</v>
      </c>
      <c r="J841" s="55" t="str">
        <f>VLOOKUP(G841,'MITRA (REFERENSI)'!$A:$Z,26,FALSE)</f>
        <v>#N/A</v>
      </c>
      <c r="K841" s="55" t="str">
        <f>VLOOKUP(G841,'MITRA (REFERENSI)'!$A:$Z,15,FALSE)</f>
        <v>#N/A</v>
      </c>
      <c r="L841" s="55" t="str">
        <f>VLOOKUP(G841,'MITRA (REFERENSI)'!$A:$Z,15,FALSE)</f>
        <v>#N/A</v>
      </c>
      <c r="M841" s="55" t="str">
        <f>IF(B841=1,'KELAS (REFERENSI)'!M841,IF(B841=2,'KELAS (REFERENSI)'!M856,IF(B841=3,'KELAS (REFERENSI)'!M871,IF(B841=4,'KELAS (REFERENSI)'!M886,""))))</f>
        <v/>
      </c>
      <c r="N841" s="55" t="str">
        <f>IF(B841=1,'KELAS (REFERENSI)'!N841,IF(B841=2,'KELAS (REFERENSI)'!N856,IF(B841=3,'KELAS (REFERENSI)'!N871,IF(B841=4,'KELAS (REFERENSI)'!N886,""))))</f>
        <v/>
      </c>
      <c r="O841" s="55" t="str">
        <f>IF(B841=1,'KELAS (REFERENSI)'!O841,IF(B841=2,'KELAS (REFERENSI)'!O856,IF(B841=3,'KELAS (REFERENSI)'!O871,IF(B841=4,'KELAS (REFERENSI)'!O886,""))))</f>
        <v/>
      </c>
      <c r="P841" s="55" t="str">
        <f>IF(B841=1,'KELAS (REFERENSI)'!P841,IF(B841=2,'KELAS (REFERENSI)'!P856,IF(B841=3,'KELAS (REFERENSI)'!P871,IF(B841=4,'KELAS (REFERENSI)'!P886,""))))</f>
        <v/>
      </c>
      <c r="Q841" s="55" t="str">
        <f t="shared" si="4"/>
        <v>BPS Kota Jakarta Timur</v>
      </c>
      <c r="R841" s="55" t="str">
        <f t="shared" si="56"/>
        <v/>
      </c>
      <c r="S841" s="55" t="str">
        <f t="shared" ref="S841:T841" si="849">S840</f>
        <v>15 Juni sampai dengan 31 Agustus 2026</v>
      </c>
      <c r="T841" s="55" t="str">
        <f t="shared" si="849"/>
        <v>31 Agustus 2026</v>
      </c>
      <c r="U841" s="59" t="str">
        <f>VLOOKUP(G841,'MITRA (REFERENSI)'!$A:$Z,17,FALSE)</f>
        <v>#N/A</v>
      </c>
      <c r="V841" s="59" t="str">
        <f>VLOOKUP(G841,'MITRA (REFERENSI)'!$A:$Z,11,FALSE)</f>
        <v>#N/A</v>
      </c>
      <c r="W841" s="81"/>
      <c r="X841" s="63"/>
      <c r="Y841" s="63"/>
      <c r="Z841" s="62"/>
      <c r="AA841" s="63"/>
      <c r="AB841" s="62"/>
      <c r="AC841" s="62"/>
      <c r="AD841" s="62"/>
      <c r="AE841" s="62"/>
      <c r="AF841" s="62"/>
      <c r="AG841" s="72"/>
      <c r="AH841" s="72"/>
      <c r="AI841" s="72"/>
      <c r="AJ841" s="72"/>
      <c r="AK841" s="59" t="str">
        <f>VLOOKUP(G841,'MITRA (REFERENSI)'!$A:$Z,5,FALSE)</f>
        <v>#N/A</v>
      </c>
      <c r="AL841" s="59" t="str">
        <f>VLOOKUP(G841,'MITRA (REFERENSI)'!$A:$Z,13,FALSE)</f>
        <v>#N/A</v>
      </c>
      <c r="AM841" s="59" t="str">
        <f>VLOOKUP(G841,'MITRA (REFERENSI)'!$A:$Z,14,FALSE)</f>
        <v>#N/A</v>
      </c>
    </row>
    <row r="842" ht="15.75" customHeight="1">
      <c r="A842" s="53" t="s">
        <v>5904</v>
      </c>
      <c r="B842" s="78"/>
      <c r="C842" s="79"/>
      <c r="D842" s="82"/>
      <c r="E842" s="82"/>
      <c r="F842" s="56" t="str">
        <f t="shared" si="2"/>
        <v>PETUGAS.0841/SPK/SE/PML/3172/2026</v>
      </c>
      <c r="G842" s="80"/>
      <c r="H842" s="56" t="str">
        <f>VLOOKUP(G842,'MITRA (REFERENSI)'!$A:$Z,16,FALSE)</f>
        <v>#N/A</v>
      </c>
      <c r="I842" s="56" t="str">
        <f>VLOOKUP(G842,'MITRA (REFERENSI)'!$A:$Z,25,FALSE)</f>
        <v>#N/A</v>
      </c>
      <c r="J842" s="55" t="str">
        <f>VLOOKUP(G842,'MITRA (REFERENSI)'!$A:$Z,26,FALSE)</f>
        <v>#N/A</v>
      </c>
      <c r="K842" s="55" t="str">
        <f>VLOOKUP(G842,'MITRA (REFERENSI)'!$A:$Z,15,FALSE)</f>
        <v>#N/A</v>
      </c>
      <c r="L842" s="55" t="str">
        <f>VLOOKUP(G842,'MITRA (REFERENSI)'!$A:$Z,15,FALSE)</f>
        <v>#N/A</v>
      </c>
      <c r="M842" s="55" t="str">
        <f>IF(B842=1,'KELAS (REFERENSI)'!M842,IF(B842=2,'KELAS (REFERENSI)'!M857,IF(B842=3,'KELAS (REFERENSI)'!M872,IF(B842=4,'KELAS (REFERENSI)'!M887,""))))</f>
        <v/>
      </c>
      <c r="N842" s="55" t="str">
        <f>IF(B842=1,'KELAS (REFERENSI)'!N842,IF(B842=2,'KELAS (REFERENSI)'!N857,IF(B842=3,'KELAS (REFERENSI)'!N872,IF(B842=4,'KELAS (REFERENSI)'!N887,""))))</f>
        <v/>
      </c>
      <c r="O842" s="55" t="str">
        <f>IF(B842=1,'KELAS (REFERENSI)'!O842,IF(B842=2,'KELAS (REFERENSI)'!O857,IF(B842=3,'KELAS (REFERENSI)'!O872,IF(B842=4,'KELAS (REFERENSI)'!O887,""))))</f>
        <v/>
      </c>
      <c r="P842" s="55" t="str">
        <f>IF(B842=1,'KELAS (REFERENSI)'!P842,IF(B842=2,'KELAS (REFERENSI)'!P857,IF(B842=3,'KELAS (REFERENSI)'!P872,IF(B842=4,'KELAS (REFERENSI)'!P887,""))))</f>
        <v/>
      </c>
      <c r="Q842" s="55" t="str">
        <f t="shared" si="4"/>
        <v>BPS Kota Jakarta Timur</v>
      </c>
      <c r="R842" s="55" t="str">
        <f t="shared" si="56"/>
        <v/>
      </c>
      <c r="S842" s="55" t="str">
        <f t="shared" ref="S842:T842" si="850">S841</f>
        <v>15 Juni sampai dengan 31 Agustus 2026</v>
      </c>
      <c r="T842" s="55" t="str">
        <f t="shared" si="850"/>
        <v>31 Agustus 2026</v>
      </c>
      <c r="U842" s="59" t="str">
        <f>VLOOKUP(G842,'MITRA (REFERENSI)'!$A:$Z,17,FALSE)</f>
        <v>#N/A</v>
      </c>
      <c r="V842" s="59" t="str">
        <f>VLOOKUP(G842,'MITRA (REFERENSI)'!$A:$Z,11,FALSE)</f>
        <v>#N/A</v>
      </c>
      <c r="W842" s="81"/>
      <c r="X842" s="63"/>
      <c r="Y842" s="63"/>
      <c r="Z842" s="62"/>
      <c r="AA842" s="63"/>
      <c r="AB842" s="62"/>
      <c r="AC842" s="62"/>
      <c r="AD842" s="62"/>
      <c r="AE842" s="62"/>
      <c r="AF842" s="62"/>
      <c r="AG842" s="72"/>
      <c r="AH842" s="72"/>
      <c r="AI842" s="72"/>
      <c r="AJ842" s="72"/>
      <c r="AK842" s="59" t="str">
        <f>VLOOKUP(G842,'MITRA (REFERENSI)'!$A:$Z,5,FALSE)</f>
        <v>#N/A</v>
      </c>
      <c r="AL842" s="59" t="str">
        <f>VLOOKUP(G842,'MITRA (REFERENSI)'!$A:$Z,13,FALSE)</f>
        <v>#N/A</v>
      </c>
      <c r="AM842" s="59" t="str">
        <f>VLOOKUP(G842,'MITRA (REFERENSI)'!$A:$Z,14,FALSE)</f>
        <v>#N/A</v>
      </c>
    </row>
    <row r="843" ht="15.75" customHeight="1">
      <c r="A843" s="53" t="s">
        <v>5905</v>
      </c>
      <c r="B843" s="78"/>
      <c r="C843" s="79"/>
      <c r="D843" s="82"/>
      <c r="E843" s="82"/>
      <c r="F843" s="56" t="str">
        <f t="shared" si="2"/>
        <v>PETUGAS.0842/SPK/SE/PML/3172/2026</v>
      </c>
      <c r="G843" s="80"/>
      <c r="H843" s="56" t="str">
        <f>VLOOKUP(G843,'MITRA (REFERENSI)'!$A:$Z,16,FALSE)</f>
        <v>#N/A</v>
      </c>
      <c r="I843" s="56" t="str">
        <f>VLOOKUP(G843,'MITRA (REFERENSI)'!$A:$Z,25,FALSE)</f>
        <v>#N/A</v>
      </c>
      <c r="J843" s="55" t="str">
        <f>VLOOKUP(G843,'MITRA (REFERENSI)'!$A:$Z,26,FALSE)</f>
        <v>#N/A</v>
      </c>
      <c r="K843" s="55" t="str">
        <f>VLOOKUP(G843,'MITRA (REFERENSI)'!$A:$Z,15,FALSE)</f>
        <v>#N/A</v>
      </c>
      <c r="L843" s="55" t="str">
        <f>VLOOKUP(G843,'MITRA (REFERENSI)'!$A:$Z,15,FALSE)</f>
        <v>#N/A</v>
      </c>
      <c r="M843" s="55" t="str">
        <f>IF(B843=1,'KELAS (REFERENSI)'!M843,IF(B843=2,'KELAS (REFERENSI)'!M858,IF(B843=3,'KELAS (REFERENSI)'!M873,IF(B843=4,'KELAS (REFERENSI)'!M888,""))))</f>
        <v/>
      </c>
      <c r="N843" s="55" t="str">
        <f>IF(B843=1,'KELAS (REFERENSI)'!N843,IF(B843=2,'KELAS (REFERENSI)'!N858,IF(B843=3,'KELAS (REFERENSI)'!N873,IF(B843=4,'KELAS (REFERENSI)'!N888,""))))</f>
        <v/>
      </c>
      <c r="O843" s="55" t="str">
        <f>IF(B843=1,'KELAS (REFERENSI)'!O843,IF(B843=2,'KELAS (REFERENSI)'!O858,IF(B843=3,'KELAS (REFERENSI)'!O873,IF(B843=4,'KELAS (REFERENSI)'!O888,""))))</f>
        <v/>
      </c>
      <c r="P843" s="55" t="str">
        <f>IF(B843=1,'KELAS (REFERENSI)'!P843,IF(B843=2,'KELAS (REFERENSI)'!P858,IF(B843=3,'KELAS (REFERENSI)'!P873,IF(B843=4,'KELAS (REFERENSI)'!P888,""))))</f>
        <v/>
      </c>
      <c r="Q843" s="55" t="str">
        <f t="shared" si="4"/>
        <v>BPS Kota Jakarta Timur</v>
      </c>
      <c r="R843" s="55" t="str">
        <f t="shared" si="56"/>
        <v/>
      </c>
      <c r="S843" s="55" t="str">
        <f t="shared" ref="S843:T843" si="851">S842</f>
        <v>15 Juni sampai dengan 31 Agustus 2026</v>
      </c>
      <c r="T843" s="55" t="str">
        <f t="shared" si="851"/>
        <v>31 Agustus 2026</v>
      </c>
      <c r="U843" s="59" t="str">
        <f>VLOOKUP(G843,'MITRA (REFERENSI)'!$A:$Z,17,FALSE)</f>
        <v>#N/A</v>
      </c>
      <c r="V843" s="59" t="str">
        <f>VLOOKUP(G843,'MITRA (REFERENSI)'!$A:$Z,11,FALSE)</f>
        <v>#N/A</v>
      </c>
      <c r="W843" s="81"/>
      <c r="X843" s="63"/>
      <c r="Y843" s="63"/>
      <c r="Z843" s="62"/>
      <c r="AA843" s="63"/>
      <c r="AB843" s="62"/>
      <c r="AC843" s="62"/>
      <c r="AD843" s="62"/>
      <c r="AE843" s="62"/>
      <c r="AF843" s="62"/>
      <c r="AG843" s="72"/>
      <c r="AH843" s="72"/>
      <c r="AI843" s="72"/>
      <c r="AJ843" s="72"/>
      <c r="AK843" s="59" t="str">
        <f>VLOOKUP(G843,'MITRA (REFERENSI)'!$A:$Z,5,FALSE)</f>
        <v>#N/A</v>
      </c>
      <c r="AL843" s="59" t="str">
        <f>VLOOKUP(G843,'MITRA (REFERENSI)'!$A:$Z,13,FALSE)</f>
        <v>#N/A</v>
      </c>
      <c r="AM843" s="59" t="str">
        <f>VLOOKUP(G843,'MITRA (REFERENSI)'!$A:$Z,14,FALSE)</f>
        <v>#N/A</v>
      </c>
    </row>
    <row r="844" ht="15.75" customHeight="1">
      <c r="A844" s="53" t="s">
        <v>5906</v>
      </c>
      <c r="B844" s="78"/>
      <c r="C844" s="79"/>
      <c r="D844" s="82"/>
      <c r="E844" s="82"/>
      <c r="F844" s="56" t="str">
        <f t="shared" si="2"/>
        <v>PETUGAS.0843/SPK/SE/PML/3172/2026</v>
      </c>
      <c r="G844" s="80"/>
      <c r="H844" s="56" t="str">
        <f>VLOOKUP(G844,'MITRA (REFERENSI)'!$A:$Z,16,FALSE)</f>
        <v>#N/A</v>
      </c>
      <c r="I844" s="56" t="str">
        <f>VLOOKUP(G844,'MITRA (REFERENSI)'!$A:$Z,25,FALSE)</f>
        <v>#N/A</v>
      </c>
      <c r="J844" s="55" t="str">
        <f>VLOOKUP(G844,'MITRA (REFERENSI)'!$A:$Z,26,FALSE)</f>
        <v>#N/A</v>
      </c>
      <c r="K844" s="55" t="str">
        <f>VLOOKUP(G844,'MITRA (REFERENSI)'!$A:$Z,15,FALSE)</f>
        <v>#N/A</v>
      </c>
      <c r="L844" s="55" t="str">
        <f>VLOOKUP(G844,'MITRA (REFERENSI)'!$A:$Z,15,FALSE)</f>
        <v>#N/A</v>
      </c>
      <c r="M844" s="55" t="str">
        <f>IF(B844=1,'KELAS (REFERENSI)'!M844,IF(B844=2,'KELAS (REFERENSI)'!M859,IF(B844=3,'KELAS (REFERENSI)'!M874,IF(B844=4,'KELAS (REFERENSI)'!M889,""))))</f>
        <v/>
      </c>
      <c r="N844" s="55" t="str">
        <f>IF(B844=1,'KELAS (REFERENSI)'!N844,IF(B844=2,'KELAS (REFERENSI)'!N859,IF(B844=3,'KELAS (REFERENSI)'!N874,IF(B844=4,'KELAS (REFERENSI)'!N889,""))))</f>
        <v/>
      </c>
      <c r="O844" s="55" t="str">
        <f>IF(B844=1,'KELAS (REFERENSI)'!O844,IF(B844=2,'KELAS (REFERENSI)'!O859,IF(B844=3,'KELAS (REFERENSI)'!O874,IF(B844=4,'KELAS (REFERENSI)'!O889,""))))</f>
        <v/>
      </c>
      <c r="P844" s="55" t="str">
        <f>IF(B844=1,'KELAS (REFERENSI)'!P844,IF(B844=2,'KELAS (REFERENSI)'!P859,IF(B844=3,'KELAS (REFERENSI)'!P874,IF(B844=4,'KELAS (REFERENSI)'!P889,""))))</f>
        <v/>
      </c>
      <c r="Q844" s="55" t="str">
        <f t="shared" si="4"/>
        <v>BPS Kota Jakarta Timur</v>
      </c>
      <c r="R844" s="55" t="str">
        <f t="shared" si="56"/>
        <v/>
      </c>
      <c r="S844" s="55" t="str">
        <f t="shared" ref="S844:T844" si="852">S843</f>
        <v>15 Juni sampai dengan 31 Agustus 2026</v>
      </c>
      <c r="T844" s="55" t="str">
        <f t="shared" si="852"/>
        <v>31 Agustus 2026</v>
      </c>
      <c r="U844" s="59" t="str">
        <f>VLOOKUP(G844,'MITRA (REFERENSI)'!$A:$Z,17,FALSE)</f>
        <v>#N/A</v>
      </c>
      <c r="V844" s="59" t="str">
        <f>VLOOKUP(G844,'MITRA (REFERENSI)'!$A:$Z,11,FALSE)</f>
        <v>#N/A</v>
      </c>
      <c r="W844" s="81"/>
      <c r="X844" s="63"/>
      <c r="Y844" s="63"/>
      <c r="Z844" s="62"/>
      <c r="AA844" s="63"/>
      <c r="AB844" s="62"/>
      <c r="AC844" s="62"/>
      <c r="AD844" s="62"/>
      <c r="AE844" s="62"/>
      <c r="AF844" s="62"/>
      <c r="AG844" s="72"/>
      <c r="AH844" s="72"/>
      <c r="AI844" s="72"/>
      <c r="AJ844" s="72"/>
      <c r="AK844" s="59" t="str">
        <f>VLOOKUP(G844,'MITRA (REFERENSI)'!$A:$Z,5,FALSE)</f>
        <v>#N/A</v>
      </c>
      <c r="AL844" s="59" t="str">
        <f>VLOOKUP(G844,'MITRA (REFERENSI)'!$A:$Z,13,FALSE)</f>
        <v>#N/A</v>
      </c>
      <c r="AM844" s="59" t="str">
        <f>VLOOKUP(G844,'MITRA (REFERENSI)'!$A:$Z,14,FALSE)</f>
        <v>#N/A</v>
      </c>
    </row>
    <row r="845" ht="15.75" customHeight="1">
      <c r="A845" s="53" t="s">
        <v>5907</v>
      </c>
      <c r="B845" s="78"/>
      <c r="C845" s="79"/>
      <c r="D845" s="82"/>
      <c r="E845" s="82"/>
      <c r="F845" s="56" t="str">
        <f t="shared" si="2"/>
        <v>PETUGAS.0844/SPK/SE/PML/3172/2026</v>
      </c>
      <c r="G845" s="80"/>
      <c r="H845" s="56" t="str">
        <f>VLOOKUP(G845,'MITRA (REFERENSI)'!$A:$Z,16,FALSE)</f>
        <v>#N/A</v>
      </c>
      <c r="I845" s="56" t="str">
        <f>VLOOKUP(G845,'MITRA (REFERENSI)'!$A:$Z,25,FALSE)</f>
        <v>#N/A</v>
      </c>
      <c r="J845" s="55" t="str">
        <f>VLOOKUP(G845,'MITRA (REFERENSI)'!$A:$Z,26,FALSE)</f>
        <v>#N/A</v>
      </c>
      <c r="K845" s="55" t="str">
        <f>VLOOKUP(G845,'MITRA (REFERENSI)'!$A:$Z,15,FALSE)</f>
        <v>#N/A</v>
      </c>
      <c r="L845" s="55" t="str">
        <f>VLOOKUP(G845,'MITRA (REFERENSI)'!$A:$Z,15,FALSE)</f>
        <v>#N/A</v>
      </c>
      <c r="M845" s="55" t="str">
        <f>IF(B845=1,'KELAS (REFERENSI)'!M845,IF(B845=2,'KELAS (REFERENSI)'!M860,IF(B845=3,'KELAS (REFERENSI)'!M875,IF(B845=4,'KELAS (REFERENSI)'!M890,""))))</f>
        <v/>
      </c>
      <c r="N845" s="55" t="str">
        <f>IF(B845=1,'KELAS (REFERENSI)'!N845,IF(B845=2,'KELAS (REFERENSI)'!N860,IF(B845=3,'KELAS (REFERENSI)'!N875,IF(B845=4,'KELAS (REFERENSI)'!N890,""))))</f>
        <v/>
      </c>
      <c r="O845" s="55" t="str">
        <f>IF(B845=1,'KELAS (REFERENSI)'!O845,IF(B845=2,'KELAS (REFERENSI)'!O860,IF(B845=3,'KELAS (REFERENSI)'!O875,IF(B845=4,'KELAS (REFERENSI)'!O890,""))))</f>
        <v/>
      </c>
      <c r="P845" s="55" t="str">
        <f>IF(B845=1,'KELAS (REFERENSI)'!P845,IF(B845=2,'KELAS (REFERENSI)'!P860,IF(B845=3,'KELAS (REFERENSI)'!P875,IF(B845=4,'KELAS (REFERENSI)'!P890,""))))</f>
        <v/>
      </c>
      <c r="Q845" s="55" t="str">
        <f t="shared" si="4"/>
        <v>BPS Kota Jakarta Timur</v>
      </c>
      <c r="R845" s="55" t="str">
        <f t="shared" si="56"/>
        <v/>
      </c>
      <c r="S845" s="55" t="str">
        <f t="shared" ref="S845:T845" si="853">S844</f>
        <v>15 Juni sampai dengan 31 Agustus 2026</v>
      </c>
      <c r="T845" s="55" t="str">
        <f t="shared" si="853"/>
        <v>31 Agustus 2026</v>
      </c>
      <c r="U845" s="59" t="str">
        <f>VLOOKUP(G845,'MITRA (REFERENSI)'!$A:$Z,17,FALSE)</f>
        <v>#N/A</v>
      </c>
      <c r="V845" s="59" t="str">
        <f>VLOOKUP(G845,'MITRA (REFERENSI)'!$A:$Z,11,FALSE)</f>
        <v>#N/A</v>
      </c>
      <c r="W845" s="81"/>
      <c r="X845" s="63"/>
      <c r="Y845" s="63"/>
      <c r="Z845" s="62"/>
      <c r="AA845" s="63"/>
      <c r="AB845" s="62"/>
      <c r="AC845" s="62"/>
      <c r="AD845" s="62"/>
      <c r="AE845" s="62"/>
      <c r="AF845" s="62"/>
      <c r="AG845" s="72"/>
      <c r="AH845" s="72"/>
      <c r="AI845" s="72"/>
      <c r="AJ845" s="72"/>
      <c r="AK845" s="59" t="str">
        <f>VLOOKUP(G845,'MITRA (REFERENSI)'!$A:$Z,5,FALSE)</f>
        <v>#N/A</v>
      </c>
      <c r="AL845" s="59" t="str">
        <f>VLOOKUP(G845,'MITRA (REFERENSI)'!$A:$Z,13,FALSE)</f>
        <v>#N/A</v>
      </c>
      <c r="AM845" s="59" t="str">
        <f>VLOOKUP(G845,'MITRA (REFERENSI)'!$A:$Z,14,FALSE)</f>
        <v>#N/A</v>
      </c>
    </row>
    <row r="846" ht="15.75" customHeight="1">
      <c r="A846" s="53" t="s">
        <v>5908</v>
      </c>
      <c r="B846" s="78"/>
      <c r="C846" s="79"/>
      <c r="D846" s="82"/>
      <c r="E846" s="82"/>
      <c r="F846" s="56" t="str">
        <f t="shared" si="2"/>
        <v>PETUGAS.0845/SPK/SE/PML/3172/2026</v>
      </c>
      <c r="G846" s="80"/>
      <c r="H846" s="56" t="str">
        <f>VLOOKUP(G846,'MITRA (REFERENSI)'!$A:$Z,16,FALSE)</f>
        <v>#N/A</v>
      </c>
      <c r="I846" s="56" t="str">
        <f>VLOOKUP(G846,'MITRA (REFERENSI)'!$A:$Z,25,FALSE)</f>
        <v>#N/A</v>
      </c>
      <c r="J846" s="55" t="str">
        <f>VLOOKUP(G846,'MITRA (REFERENSI)'!$A:$Z,26,FALSE)</f>
        <v>#N/A</v>
      </c>
      <c r="K846" s="55" t="str">
        <f>VLOOKUP(G846,'MITRA (REFERENSI)'!$A:$Z,15,FALSE)</f>
        <v>#N/A</v>
      </c>
      <c r="L846" s="55" t="str">
        <f>VLOOKUP(G846,'MITRA (REFERENSI)'!$A:$Z,15,FALSE)</f>
        <v>#N/A</v>
      </c>
      <c r="M846" s="55" t="str">
        <f>IF(B846=1,'KELAS (REFERENSI)'!M846,IF(B846=2,'KELAS (REFERENSI)'!M861,IF(B846=3,'KELAS (REFERENSI)'!M876,IF(B846=4,'KELAS (REFERENSI)'!M891,""))))</f>
        <v/>
      </c>
      <c r="N846" s="55" t="str">
        <f>IF(B846=1,'KELAS (REFERENSI)'!N846,IF(B846=2,'KELAS (REFERENSI)'!N861,IF(B846=3,'KELAS (REFERENSI)'!N876,IF(B846=4,'KELAS (REFERENSI)'!N891,""))))</f>
        <v/>
      </c>
      <c r="O846" s="55" t="str">
        <f>IF(B846=1,'KELAS (REFERENSI)'!O846,IF(B846=2,'KELAS (REFERENSI)'!O861,IF(B846=3,'KELAS (REFERENSI)'!O876,IF(B846=4,'KELAS (REFERENSI)'!O891,""))))</f>
        <v/>
      </c>
      <c r="P846" s="55" t="str">
        <f>IF(B846=1,'KELAS (REFERENSI)'!P846,IF(B846=2,'KELAS (REFERENSI)'!P861,IF(B846=3,'KELAS (REFERENSI)'!P876,IF(B846=4,'KELAS (REFERENSI)'!P891,""))))</f>
        <v/>
      </c>
      <c r="Q846" s="55" t="str">
        <f t="shared" si="4"/>
        <v>BPS Kota Jakarta Timur</v>
      </c>
      <c r="R846" s="55" t="str">
        <f t="shared" si="56"/>
        <v/>
      </c>
      <c r="S846" s="55" t="str">
        <f t="shared" ref="S846:T846" si="854">S845</f>
        <v>15 Juni sampai dengan 31 Agustus 2026</v>
      </c>
      <c r="T846" s="55" t="str">
        <f t="shared" si="854"/>
        <v>31 Agustus 2026</v>
      </c>
      <c r="U846" s="59" t="str">
        <f>VLOOKUP(G846,'MITRA (REFERENSI)'!$A:$Z,17,FALSE)</f>
        <v>#N/A</v>
      </c>
      <c r="V846" s="59" t="str">
        <f>VLOOKUP(G846,'MITRA (REFERENSI)'!$A:$Z,11,FALSE)</f>
        <v>#N/A</v>
      </c>
      <c r="W846" s="81"/>
      <c r="X846" s="63"/>
      <c r="Y846" s="63"/>
      <c r="Z846" s="62"/>
      <c r="AA846" s="63"/>
      <c r="AB846" s="62"/>
      <c r="AC846" s="62"/>
      <c r="AD846" s="62"/>
      <c r="AE846" s="62"/>
      <c r="AF846" s="62"/>
      <c r="AG846" s="72"/>
      <c r="AH846" s="72"/>
      <c r="AI846" s="72"/>
      <c r="AJ846" s="72"/>
      <c r="AK846" s="59" t="str">
        <f>VLOOKUP(G846,'MITRA (REFERENSI)'!$A:$Z,5,FALSE)</f>
        <v>#N/A</v>
      </c>
      <c r="AL846" s="59" t="str">
        <f>VLOOKUP(G846,'MITRA (REFERENSI)'!$A:$Z,13,FALSE)</f>
        <v>#N/A</v>
      </c>
      <c r="AM846" s="59" t="str">
        <f>VLOOKUP(G846,'MITRA (REFERENSI)'!$A:$Z,14,FALSE)</f>
        <v>#N/A</v>
      </c>
    </row>
    <row r="847" ht="15.75" customHeight="1">
      <c r="A847" s="53" t="s">
        <v>5909</v>
      </c>
      <c r="B847" s="78"/>
      <c r="C847" s="79"/>
      <c r="D847" s="82"/>
      <c r="E847" s="82"/>
      <c r="F847" s="56" t="str">
        <f t="shared" si="2"/>
        <v>PETUGAS.0846/SPK/SE/PML/3172/2026</v>
      </c>
      <c r="G847" s="80"/>
      <c r="H847" s="56" t="str">
        <f>VLOOKUP(G847,'MITRA (REFERENSI)'!$A:$Z,16,FALSE)</f>
        <v>#N/A</v>
      </c>
      <c r="I847" s="56" t="str">
        <f>VLOOKUP(G847,'MITRA (REFERENSI)'!$A:$Z,25,FALSE)</f>
        <v>#N/A</v>
      </c>
      <c r="J847" s="55" t="str">
        <f>VLOOKUP(G847,'MITRA (REFERENSI)'!$A:$Z,26,FALSE)</f>
        <v>#N/A</v>
      </c>
      <c r="K847" s="55" t="str">
        <f>VLOOKUP(G847,'MITRA (REFERENSI)'!$A:$Z,15,FALSE)</f>
        <v>#N/A</v>
      </c>
      <c r="L847" s="55" t="str">
        <f>VLOOKUP(G847,'MITRA (REFERENSI)'!$A:$Z,15,FALSE)</f>
        <v>#N/A</v>
      </c>
      <c r="M847" s="55" t="str">
        <f>IF(B847=1,'KELAS (REFERENSI)'!M847,IF(B847=2,'KELAS (REFERENSI)'!M862,IF(B847=3,'KELAS (REFERENSI)'!M877,IF(B847=4,'KELAS (REFERENSI)'!M892,""))))</f>
        <v/>
      </c>
      <c r="N847" s="55" t="str">
        <f>IF(B847=1,'KELAS (REFERENSI)'!N847,IF(B847=2,'KELAS (REFERENSI)'!N862,IF(B847=3,'KELAS (REFERENSI)'!N877,IF(B847=4,'KELAS (REFERENSI)'!N892,""))))</f>
        <v/>
      </c>
      <c r="O847" s="55" t="str">
        <f>IF(B847=1,'KELAS (REFERENSI)'!O847,IF(B847=2,'KELAS (REFERENSI)'!O862,IF(B847=3,'KELAS (REFERENSI)'!O877,IF(B847=4,'KELAS (REFERENSI)'!O892,""))))</f>
        <v/>
      </c>
      <c r="P847" s="55" t="str">
        <f>IF(B847=1,'KELAS (REFERENSI)'!P847,IF(B847=2,'KELAS (REFERENSI)'!P862,IF(B847=3,'KELAS (REFERENSI)'!P877,IF(B847=4,'KELAS (REFERENSI)'!P892,""))))</f>
        <v/>
      </c>
      <c r="Q847" s="55" t="str">
        <f t="shared" si="4"/>
        <v>BPS Kota Jakarta Timur</v>
      </c>
      <c r="R847" s="55" t="str">
        <f t="shared" si="56"/>
        <v/>
      </c>
      <c r="S847" s="55" t="str">
        <f t="shared" ref="S847:T847" si="855">S846</f>
        <v>15 Juni sampai dengan 31 Agustus 2026</v>
      </c>
      <c r="T847" s="55" t="str">
        <f t="shared" si="855"/>
        <v>31 Agustus 2026</v>
      </c>
      <c r="U847" s="59" t="str">
        <f>VLOOKUP(G847,'MITRA (REFERENSI)'!$A:$Z,17,FALSE)</f>
        <v>#N/A</v>
      </c>
      <c r="V847" s="59" t="str">
        <f>VLOOKUP(G847,'MITRA (REFERENSI)'!$A:$Z,11,FALSE)</f>
        <v>#N/A</v>
      </c>
      <c r="W847" s="81"/>
      <c r="X847" s="63"/>
      <c r="Y847" s="63"/>
      <c r="Z847" s="62"/>
      <c r="AA847" s="63"/>
      <c r="AB847" s="62"/>
      <c r="AC847" s="62"/>
      <c r="AD847" s="62"/>
      <c r="AE847" s="62"/>
      <c r="AF847" s="62"/>
      <c r="AG847" s="72"/>
      <c r="AH847" s="72"/>
      <c r="AI847" s="72"/>
      <c r="AJ847" s="72"/>
      <c r="AK847" s="59" t="str">
        <f>VLOOKUP(G847,'MITRA (REFERENSI)'!$A:$Z,5,FALSE)</f>
        <v>#N/A</v>
      </c>
      <c r="AL847" s="59" t="str">
        <f>VLOOKUP(G847,'MITRA (REFERENSI)'!$A:$Z,13,FALSE)</f>
        <v>#N/A</v>
      </c>
      <c r="AM847" s="59" t="str">
        <f>VLOOKUP(G847,'MITRA (REFERENSI)'!$A:$Z,14,FALSE)</f>
        <v>#N/A</v>
      </c>
    </row>
    <row r="848" ht="15.75" customHeight="1">
      <c r="A848" s="53" t="s">
        <v>5910</v>
      </c>
      <c r="B848" s="78"/>
      <c r="C848" s="79"/>
      <c r="D848" s="82"/>
      <c r="E848" s="82"/>
      <c r="F848" s="56" t="str">
        <f t="shared" si="2"/>
        <v>PETUGAS.0847/SPK/SE/PML/3172/2026</v>
      </c>
      <c r="G848" s="80"/>
      <c r="H848" s="56" t="str">
        <f>VLOOKUP(G848,'MITRA (REFERENSI)'!$A:$Z,16,FALSE)</f>
        <v>#N/A</v>
      </c>
      <c r="I848" s="56" t="str">
        <f>VLOOKUP(G848,'MITRA (REFERENSI)'!$A:$Z,25,FALSE)</f>
        <v>#N/A</v>
      </c>
      <c r="J848" s="55" t="str">
        <f>VLOOKUP(G848,'MITRA (REFERENSI)'!$A:$Z,26,FALSE)</f>
        <v>#N/A</v>
      </c>
      <c r="K848" s="55" t="str">
        <f>VLOOKUP(G848,'MITRA (REFERENSI)'!$A:$Z,15,FALSE)</f>
        <v>#N/A</v>
      </c>
      <c r="L848" s="55" t="str">
        <f>VLOOKUP(G848,'MITRA (REFERENSI)'!$A:$Z,15,FALSE)</f>
        <v>#N/A</v>
      </c>
      <c r="M848" s="55" t="str">
        <f>IF(B848=1,'KELAS (REFERENSI)'!M848,IF(B848=2,'KELAS (REFERENSI)'!M863,IF(B848=3,'KELAS (REFERENSI)'!M878,IF(B848=4,'KELAS (REFERENSI)'!M893,""))))</f>
        <v/>
      </c>
      <c r="N848" s="55" t="str">
        <f>IF(B848=1,'KELAS (REFERENSI)'!N848,IF(B848=2,'KELAS (REFERENSI)'!N863,IF(B848=3,'KELAS (REFERENSI)'!N878,IF(B848=4,'KELAS (REFERENSI)'!N893,""))))</f>
        <v/>
      </c>
      <c r="O848" s="55" t="str">
        <f>IF(B848=1,'KELAS (REFERENSI)'!O848,IF(B848=2,'KELAS (REFERENSI)'!O863,IF(B848=3,'KELAS (REFERENSI)'!O878,IF(B848=4,'KELAS (REFERENSI)'!O893,""))))</f>
        <v/>
      </c>
      <c r="P848" s="55" t="str">
        <f>IF(B848=1,'KELAS (REFERENSI)'!P848,IF(B848=2,'KELAS (REFERENSI)'!P863,IF(B848=3,'KELAS (REFERENSI)'!P878,IF(B848=4,'KELAS (REFERENSI)'!P893,""))))</f>
        <v/>
      </c>
      <c r="Q848" s="55" t="str">
        <f t="shared" si="4"/>
        <v>BPS Kota Jakarta Timur</v>
      </c>
      <c r="R848" s="55" t="str">
        <f t="shared" si="56"/>
        <v/>
      </c>
      <c r="S848" s="55" t="str">
        <f t="shared" ref="S848:T848" si="856">S847</f>
        <v>15 Juni sampai dengan 31 Agustus 2026</v>
      </c>
      <c r="T848" s="55" t="str">
        <f t="shared" si="856"/>
        <v>31 Agustus 2026</v>
      </c>
      <c r="U848" s="59" t="str">
        <f>VLOOKUP(G848,'MITRA (REFERENSI)'!$A:$Z,17,FALSE)</f>
        <v>#N/A</v>
      </c>
      <c r="V848" s="59" t="str">
        <f>VLOOKUP(G848,'MITRA (REFERENSI)'!$A:$Z,11,FALSE)</f>
        <v>#N/A</v>
      </c>
      <c r="W848" s="81"/>
      <c r="X848" s="63"/>
      <c r="Y848" s="63"/>
      <c r="Z848" s="62"/>
      <c r="AA848" s="63"/>
      <c r="AB848" s="62"/>
      <c r="AC848" s="62"/>
      <c r="AD848" s="62"/>
      <c r="AE848" s="62"/>
      <c r="AF848" s="62"/>
      <c r="AG848" s="72"/>
      <c r="AH848" s="72"/>
      <c r="AI848" s="72"/>
      <c r="AJ848" s="72"/>
      <c r="AK848" s="59" t="str">
        <f>VLOOKUP(G848,'MITRA (REFERENSI)'!$A:$Z,5,FALSE)</f>
        <v>#N/A</v>
      </c>
      <c r="AL848" s="59" t="str">
        <f>VLOOKUP(G848,'MITRA (REFERENSI)'!$A:$Z,13,FALSE)</f>
        <v>#N/A</v>
      </c>
      <c r="AM848" s="59" t="str">
        <f>VLOOKUP(G848,'MITRA (REFERENSI)'!$A:$Z,14,FALSE)</f>
        <v>#N/A</v>
      </c>
    </row>
    <row r="849" ht="15.75" customHeight="1">
      <c r="A849" s="53" t="s">
        <v>5911</v>
      </c>
      <c r="B849" s="78"/>
      <c r="C849" s="79"/>
      <c r="D849" s="82"/>
      <c r="E849" s="82"/>
      <c r="F849" s="56" t="str">
        <f t="shared" si="2"/>
        <v>PETUGAS.0848/SPK/SE/PML/3172/2026</v>
      </c>
      <c r="G849" s="80"/>
      <c r="H849" s="56" t="str">
        <f>VLOOKUP(G849,'MITRA (REFERENSI)'!$A:$Z,16,FALSE)</f>
        <v>#N/A</v>
      </c>
      <c r="I849" s="56" t="str">
        <f>VLOOKUP(G849,'MITRA (REFERENSI)'!$A:$Z,25,FALSE)</f>
        <v>#N/A</v>
      </c>
      <c r="J849" s="55" t="str">
        <f>VLOOKUP(G849,'MITRA (REFERENSI)'!$A:$Z,26,FALSE)</f>
        <v>#N/A</v>
      </c>
      <c r="K849" s="55" t="str">
        <f>VLOOKUP(G849,'MITRA (REFERENSI)'!$A:$Z,15,FALSE)</f>
        <v>#N/A</v>
      </c>
      <c r="L849" s="55" t="str">
        <f>VLOOKUP(G849,'MITRA (REFERENSI)'!$A:$Z,15,FALSE)</f>
        <v>#N/A</v>
      </c>
      <c r="M849" s="55" t="str">
        <f>IF(B849=1,'KELAS (REFERENSI)'!M849,IF(B849=2,'KELAS (REFERENSI)'!M864,IF(B849=3,'KELAS (REFERENSI)'!M879,IF(B849=4,'KELAS (REFERENSI)'!M894,""))))</f>
        <v/>
      </c>
      <c r="N849" s="55" t="str">
        <f>IF(B849=1,'KELAS (REFERENSI)'!N849,IF(B849=2,'KELAS (REFERENSI)'!N864,IF(B849=3,'KELAS (REFERENSI)'!N879,IF(B849=4,'KELAS (REFERENSI)'!N894,""))))</f>
        <v/>
      </c>
      <c r="O849" s="55" t="str">
        <f>IF(B849=1,'KELAS (REFERENSI)'!O849,IF(B849=2,'KELAS (REFERENSI)'!O864,IF(B849=3,'KELAS (REFERENSI)'!O879,IF(B849=4,'KELAS (REFERENSI)'!O894,""))))</f>
        <v/>
      </c>
      <c r="P849" s="55" t="str">
        <f>IF(B849=1,'KELAS (REFERENSI)'!P849,IF(B849=2,'KELAS (REFERENSI)'!P864,IF(B849=3,'KELAS (REFERENSI)'!P879,IF(B849=4,'KELAS (REFERENSI)'!P894,""))))</f>
        <v/>
      </c>
      <c r="Q849" s="55" t="str">
        <f t="shared" si="4"/>
        <v>BPS Kota Jakarta Timur</v>
      </c>
      <c r="R849" s="55" t="str">
        <f t="shared" si="56"/>
        <v/>
      </c>
      <c r="S849" s="55" t="str">
        <f t="shared" ref="S849:T849" si="857">S848</f>
        <v>15 Juni sampai dengan 31 Agustus 2026</v>
      </c>
      <c r="T849" s="55" t="str">
        <f t="shared" si="857"/>
        <v>31 Agustus 2026</v>
      </c>
      <c r="U849" s="59" t="str">
        <f>VLOOKUP(G849,'MITRA (REFERENSI)'!$A:$Z,17,FALSE)</f>
        <v>#N/A</v>
      </c>
      <c r="V849" s="59" t="str">
        <f>VLOOKUP(G849,'MITRA (REFERENSI)'!$A:$Z,11,FALSE)</f>
        <v>#N/A</v>
      </c>
      <c r="W849" s="81"/>
      <c r="X849" s="63"/>
      <c r="Y849" s="63"/>
      <c r="Z849" s="62"/>
      <c r="AA849" s="63"/>
      <c r="AB849" s="62"/>
      <c r="AC849" s="62"/>
      <c r="AD849" s="62"/>
      <c r="AE849" s="62"/>
      <c r="AF849" s="62"/>
      <c r="AG849" s="72"/>
      <c r="AH849" s="72"/>
      <c r="AI849" s="72"/>
      <c r="AJ849" s="72"/>
      <c r="AK849" s="59" t="str">
        <f>VLOOKUP(G849,'MITRA (REFERENSI)'!$A:$Z,5,FALSE)</f>
        <v>#N/A</v>
      </c>
      <c r="AL849" s="59" t="str">
        <f>VLOOKUP(G849,'MITRA (REFERENSI)'!$A:$Z,13,FALSE)</f>
        <v>#N/A</v>
      </c>
      <c r="AM849" s="59" t="str">
        <f>VLOOKUP(G849,'MITRA (REFERENSI)'!$A:$Z,14,FALSE)</f>
        <v>#N/A</v>
      </c>
    </row>
    <row r="850" ht="15.75" customHeight="1">
      <c r="A850" s="53" t="s">
        <v>5912</v>
      </c>
      <c r="B850" s="78"/>
      <c r="C850" s="79"/>
      <c r="D850" s="82"/>
      <c r="E850" s="82"/>
      <c r="F850" s="56" t="str">
        <f t="shared" si="2"/>
        <v>PETUGAS.0849/SPK/SE/PML/3172/2026</v>
      </c>
      <c r="G850" s="80"/>
      <c r="H850" s="56" t="str">
        <f>VLOOKUP(G850,'MITRA (REFERENSI)'!$A:$Z,16,FALSE)</f>
        <v>#N/A</v>
      </c>
      <c r="I850" s="56" t="str">
        <f>VLOOKUP(G850,'MITRA (REFERENSI)'!$A:$Z,25,FALSE)</f>
        <v>#N/A</v>
      </c>
      <c r="J850" s="55" t="str">
        <f>VLOOKUP(G850,'MITRA (REFERENSI)'!$A:$Z,26,FALSE)</f>
        <v>#N/A</v>
      </c>
      <c r="K850" s="55" t="str">
        <f>VLOOKUP(G850,'MITRA (REFERENSI)'!$A:$Z,15,FALSE)</f>
        <v>#N/A</v>
      </c>
      <c r="L850" s="55" t="str">
        <f>VLOOKUP(G850,'MITRA (REFERENSI)'!$A:$Z,15,FALSE)</f>
        <v>#N/A</v>
      </c>
      <c r="M850" s="55" t="str">
        <f>IF(B850=1,'KELAS (REFERENSI)'!M850,IF(B850=2,'KELAS (REFERENSI)'!M865,IF(B850=3,'KELAS (REFERENSI)'!M880,IF(B850=4,'KELAS (REFERENSI)'!M895,""))))</f>
        <v/>
      </c>
      <c r="N850" s="55" t="str">
        <f>IF(B850=1,'KELAS (REFERENSI)'!N850,IF(B850=2,'KELAS (REFERENSI)'!N865,IF(B850=3,'KELAS (REFERENSI)'!N880,IF(B850=4,'KELAS (REFERENSI)'!N895,""))))</f>
        <v/>
      </c>
      <c r="O850" s="55" t="str">
        <f>IF(B850=1,'KELAS (REFERENSI)'!O850,IF(B850=2,'KELAS (REFERENSI)'!O865,IF(B850=3,'KELAS (REFERENSI)'!O880,IF(B850=4,'KELAS (REFERENSI)'!O895,""))))</f>
        <v/>
      </c>
      <c r="P850" s="55" t="str">
        <f>IF(B850=1,'KELAS (REFERENSI)'!P850,IF(B850=2,'KELAS (REFERENSI)'!P865,IF(B850=3,'KELAS (REFERENSI)'!P880,IF(B850=4,'KELAS (REFERENSI)'!P895,""))))</f>
        <v/>
      </c>
      <c r="Q850" s="55" t="str">
        <f t="shared" si="4"/>
        <v>BPS Kota Jakarta Timur</v>
      </c>
      <c r="R850" s="55" t="str">
        <f t="shared" si="56"/>
        <v/>
      </c>
      <c r="S850" s="55" t="str">
        <f t="shared" ref="S850:T850" si="858">S849</f>
        <v>15 Juni sampai dengan 31 Agustus 2026</v>
      </c>
      <c r="T850" s="55" t="str">
        <f t="shared" si="858"/>
        <v>31 Agustus 2026</v>
      </c>
      <c r="U850" s="59" t="str">
        <f>VLOOKUP(G850,'MITRA (REFERENSI)'!$A:$Z,17,FALSE)</f>
        <v>#N/A</v>
      </c>
      <c r="V850" s="59" t="str">
        <f>VLOOKUP(G850,'MITRA (REFERENSI)'!$A:$Z,11,FALSE)</f>
        <v>#N/A</v>
      </c>
      <c r="W850" s="81"/>
      <c r="X850" s="63"/>
      <c r="Y850" s="63"/>
      <c r="Z850" s="62"/>
      <c r="AA850" s="63"/>
      <c r="AB850" s="62"/>
      <c r="AC850" s="62"/>
      <c r="AD850" s="62"/>
      <c r="AE850" s="62"/>
      <c r="AF850" s="62"/>
      <c r="AG850" s="72"/>
      <c r="AH850" s="72"/>
      <c r="AI850" s="72"/>
      <c r="AJ850" s="72"/>
      <c r="AK850" s="59" t="str">
        <f>VLOOKUP(G850,'MITRA (REFERENSI)'!$A:$Z,5,FALSE)</f>
        <v>#N/A</v>
      </c>
      <c r="AL850" s="59" t="str">
        <f>VLOOKUP(G850,'MITRA (REFERENSI)'!$A:$Z,13,FALSE)</f>
        <v>#N/A</v>
      </c>
      <c r="AM850" s="59" t="str">
        <f>VLOOKUP(G850,'MITRA (REFERENSI)'!$A:$Z,14,FALSE)</f>
        <v>#N/A</v>
      </c>
    </row>
    <row r="851" ht="15.75" customHeight="1">
      <c r="A851" s="53" t="s">
        <v>5913</v>
      </c>
      <c r="B851" s="78"/>
      <c r="C851" s="79"/>
      <c r="D851" s="82"/>
      <c r="E851" s="82"/>
      <c r="F851" s="56" t="str">
        <f t="shared" si="2"/>
        <v>PETUGAS.0850/SPK/SE/PML/3172/2026</v>
      </c>
      <c r="G851" s="80"/>
      <c r="H851" s="56" t="str">
        <f>VLOOKUP(G851,'MITRA (REFERENSI)'!$A:$Z,16,FALSE)</f>
        <v>#N/A</v>
      </c>
      <c r="I851" s="56" t="str">
        <f>VLOOKUP(G851,'MITRA (REFERENSI)'!$A:$Z,25,FALSE)</f>
        <v>#N/A</v>
      </c>
      <c r="J851" s="55" t="str">
        <f>VLOOKUP(G851,'MITRA (REFERENSI)'!$A:$Z,26,FALSE)</f>
        <v>#N/A</v>
      </c>
      <c r="K851" s="55" t="str">
        <f>VLOOKUP(G851,'MITRA (REFERENSI)'!$A:$Z,15,FALSE)</f>
        <v>#N/A</v>
      </c>
      <c r="L851" s="55" t="str">
        <f>VLOOKUP(G851,'MITRA (REFERENSI)'!$A:$Z,15,FALSE)</f>
        <v>#N/A</v>
      </c>
      <c r="M851" s="55" t="str">
        <f>IF(B851=1,'KELAS (REFERENSI)'!M851,IF(B851=2,'KELAS (REFERENSI)'!M866,IF(B851=3,'KELAS (REFERENSI)'!M881,IF(B851=4,'KELAS (REFERENSI)'!M896,""))))</f>
        <v/>
      </c>
      <c r="N851" s="55" t="str">
        <f>IF(B851=1,'KELAS (REFERENSI)'!N851,IF(B851=2,'KELAS (REFERENSI)'!N866,IF(B851=3,'KELAS (REFERENSI)'!N881,IF(B851=4,'KELAS (REFERENSI)'!N896,""))))</f>
        <v/>
      </c>
      <c r="O851" s="55" t="str">
        <f>IF(B851=1,'KELAS (REFERENSI)'!O851,IF(B851=2,'KELAS (REFERENSI)'!O866,IF(B851=3,'KELAS (REFERENSI)'!O881,IF(B851=4,'KELAS (REFERENSI)'!O896,""))))</f>
        <v/>
      </c>
      <c r="P851" s="55" t="str">
        <f>IF(B851=1,'KELAS (REFERENSI)'!P851,IF(B851=2,'KELAS (REFERENSI)'!P866,IF(B851=3,'KELAS (REFERENSI)'!P881,IF(B851=4,'KELAS (REFERENSI)'!P896,""))))</f>
        <v/>
      </c>
      <c r="Q851" s="55" t="str">
        <f t="shared" si="4"/>
        <v>BPS Kota Jakarta Timur</v>
      </c>
      <c r="R851" s="55" t="str">
        <f t="shared" si="56"/>
        <v/>
      </c>
      <c r="S851" s="55" t="str">
        <f t="shared" ref="S851:T851" si="859">S850</f>
        <v>15 Juni sampai dengan 31 Agustus 2026</v>
      </c>
      <c r="T851" s="55" t="str">
        <f t="shared" si="859"/>
        <v>31 Agustus 2026</v>
      </c>
      <c r="U851" s="59" t="str">
        <f>VLOOKUP(G851,'MITRA (REFERENSI)'!$A:$Z,17,FALSE)</f>
        <v>#N/A</v>
      </c>
      <c r="V851" s="59" t="str">
        <f>VLOOKUP(G851,'MITRA (REFERENSI)'!$A:$Z,11,FALSE)</f>
        <v>#N/A</v>
      </c>
      <c r="W851" s="81"/>
      <c r="X851" s="63"/>
      <c r="Y851" s="63"/>
      <c r="Z851" s="62"/>
      <c r="AA851" s="63"/>
      <c r="AB851" s="62"/>
      <c r="AC851" s="62"/>
      <c r="AD851" s="62"/>
      <c r="AE851" s="62"/>
      <c r="AF851" s="62"/>
      <c r="AG851" s="72"/>
      <c r="AH851" s="72"/>
      <c r="AI851" s="72"/>
      <c r="AJ851" s="72"/>
      <c r="AK851" s="59" t="str">
        <f>VLOOKUP(G851,'MITRA (REFERENSI)'!$A:$Z,5,FALSE)</f>
        <v>#N/A</v>
      </c>
      <c r="AL851" s="59" t="str">
        <f>VLOOKUP(G851,'MITRA (REFERENSI)'!$A:$Z,13,FALSE)</f>
        <v>#N/A</v>
      </c>
      <c r="AM851" s="59" t="str">
        <f>VLOOKUP(G851,'MITRA (REFERENSI)'!$A:$Z,14,FALSE)</f>
        <v>#N/A</v>
      </c>
    </row>
    <row r="852" ht="15.75" customHeight="1">
      <c r="A852" s="53" t="s">
        <v>5914</v>
      </c>
      <c r="B852" s="78"/>
      <c r="C852" s="79"/>
      <c r="D852" s="82"/>
      <c r="E852" s="82"/>
      <c r="F852" s="56" t="str">
        <f t="shared" si="2"/>
        <v>PETUGAS.0851/SPK/SE/PML/3172/2026</v>
      </c>
      <c r="G852" s="80"/>
      <c r="H852" s="56" t="str">
        <f>VLOOKUP(G852,'MITRA (REFERENSI)'!$A:$Z,16,FALSE)</f>
        <v>#N/A</v>
      </c>
      <c r="I852" s="56" t="str">
        <f>VLOOKUP(G852,'MITRA (REFERENSI)'!$A:$Z,25,FALSE)</f>
        <v>#N/A</v>
      </c>
      <c r="J852" s="55" t="str">
        <f>VLOOKUP(G852,'MITRA (REFERENSI)'!$A:$Z,26,FALSE)</f>
        <v>#N/A</v>
      </c>
      <c r="K852" s="55" t="str">
        <f>VLOOKUP(G852,'MITRA (REFERENSI)'!$A:$Z,15,FALSE)</f>
        <v>#N/A</v>
      </c>
      <c r="L852" s="55" t="str">
        <f>VLOOKUP(G852,'MITRA (REFERENSI)'!$A:$Z,15,FALSE)</f>
        <v>#N/A</v>
      </c>
      <c r="M852" s="55" t="str">
        <f>IF(B852=1,'KELAS (REFERENSI)'!M852,IF(B852=2,'KELAS (REFERENSI)'!M867,IF(B852=3,'KELAS (REFERENSI)'!M882,IF(B852=4,'KELAS (REFERENSI)'!M897,""))))</f>
        <v/>
      </c>
      <c r="N852" s="55" t="str">
        <f>IF(B852=1,'KELAS (REFERENSI)'!N852,IF(B852=2,'KELAS (REFERENSI)'!N867,IF(B852=3,'KELAS (REFERENSI)'!N882,IF(B852=4,'KELAS (REFERENSI)'!N897,""))))</f>
        <v/>
      </c>
      <c r="O852" s="55" t="str">
        <f>IF(B852=1,'KELAS (REFERENSI)'!O852,IF(B852=2,'KELAS (REFERENSI)'!O867,IF(B852=3,'KELAS (REFERENSI)'!O882,IF(B852=4,'KELAS (REFERENSI)'!O897,""))))</f>
        <v/>
      </c>
      <c r="P852" s="55" t="str">
        <f>IF(B852=1,'KELAS (REFERENSI)'!P852,IF(B852=2,'KELAS (REFERENSI)'!P867,IF(B852=3,'KELAS (REFERENSI)'!P882,IF(B852=4,'KELAS (REFERENSI)'!P897,""))))</f>
        <v/>
      </c>
      <c r="Q852" s="55" t="str">
        <f t="shared" si="4"/>
        <v>BPS Kota Jakarta Timur</v>
      </c>
      <c r="R852" s="55" t="str">
        <f t="shared" si="56"/>
        <v/>
      </c>
      <c r="S852" s="55" t="str">
        <f t="shared" ref="S852:T852" si="860">S851</f>
        <v>15 Juni sampai dengan 31 Agustus 2026</v>
      </c>
      <c r="T852" s="55" t="str">
        <f t="shared" si="860"/>
        <v>31 Agustus 2026</v>
      </c>
      <c r="U852" s="59" t="str">
        <f>VLOOKUP(G852,'MITRA (REFERENSI)'!$A:$Z,17,FALSE)</f>
        <v>#N/A</v>
      </c>
      <c r="V852" s="59" t="str">
        <f>VLOOKUP(G852,'MITRA (REFERENSI)'!$A:$Z,11,FALSE)</f>
        <v>#N/A</v>
      </c>
      <c r="W852" s="81"/>
      <c r="X852" s="63"/>
      <c r="Y852" s="63"/>
      <c r="Z852" s="62"/>
      <c r="AA852" s="63"/>
      <c r="AB852" s="62"/>
      <c r="AC852" s="62"/>
      <c r="AD852" s="62"/>
      <c r="AE852" s="62"/>
      <c r="AF852" s="62"/>
      <c r="AG852" s="72"/>
      <c r="AH852" s="72"/>
      <c r="AI852" s="72"/>
      <c r="AJ852" s="72"/>
      <c r="AK852" s="59" t="str">
        <f>VLOOKUP(G852,'MITRA (REFERENSI)'!$A:$Z,5,FALSE)</f>
        <v>#N/A</v>
      </c>
      <c r="AL852" s="59" t="str">
        <f>VLOOKUP(G852,'MITRA (REFERENSI)'!$A:$Z,13,FALSE)</f>
        <v>#N/A</v>
      </c>
      <c r="AM852" s="59" t="str">
        <f>VLOOKUP(G852,'MITRA (REFERENSI)'!$A:$Z,14,FALSE)</f>
        <v>#N/A</v>
      </c>
    </row>
    <row r="853" ht="15.75" customHeight="1">
      <c r="A853" s="53" t="s">
        <v>5915</v>
      </c>
      <c r="B853" s="78"/>
      <c r="C853" s="79"/>
      <c r="D853" s="82"/>
      <c r="E853" s="82"/>
      <c r="F853" s="56" t="str">
        <f t="shared" si="2"/>
        <v>PETUGAS.0852/SPK/SE/PML/3172/2026</v>
      </c>
      <c r="G853" s="80"/>
      <c r="H853" s="56" t="str">
        <f>VLOOKUP(G853,'MITRA (REFERENSI)'!$A:$Z,16,FALSE)</f>
        <v>#N/A</v>
      </c>
      <c r="I853" s="56" t="str">
        <f>VLOOKUP(G853,'MITRA (REFERENSI)'!$A:$Z,25,FALSE)</f>
        <v>#N/A</v>
      </c>
      <c r="J853" s="55" t="str">
        <f>VLOOKUP(G853,'MITRA (REFERENSI)'!$A:$Z,26,FALSE)</f>
        <v>#N/A</v>
      </c>
      <c r="K853" s="55" t="str">
        <f>VLOOKUP(G853,'MITRA (REFERENSI)'!$A:$Z,15,FALSE)</f>
        <v>#N/A</v>
      </c>
      <c r="L853" s="55" t="str">
        <f>VLOOKUP(G853,'MITRA (REFERENSI)'!$A:$Z,15,FALSE)</f>
        <v>#N/A</v>
      </c>
      <c r="M853" s="55" t="str">
        <f>IF(B853=1,'KELAS (REFERENSI)'!M853,IF(B853=2,'KELAS (REFERENSI)'!M868,IF(B853=3,'KELAS (REFERENSI)'!M883,IF(B853=4,'KELAS (REFERENSI)'!M898,""))))</f>
        <v/>
      </c>
      <c r="N853" s="55" t="str">
        <f>IF(B853=1,'KELAS (REFERENSI)'!N853,IF(B853=2,'KELAS (REFERENSI)'!N868,IF(B853=3,'KELAS (REFERENSI)'!N883,IF(B853=4,'KELAS (REFERENSI)'!N898,""))))</f>
        <v/>
      </c>
      <c r="O853" s="55" t="str">
        <f>IF(B853=1,'KELAS (REFERENSI)'!O853,IF(B853=2,'KELAS (REFERENSI)'!O868,IF(B853=3,'KELAS (REFERENSI)'!O883,IF(B853=4,'KELAS (REFERENSI)'!O898,""))))</f>
        <v/>
      </c>
      <c r="P853" s="55" t="str">
        <f>IF(B853=1,'KELAS (REFERENSI)'!P853,IF(B853=2,'KELAS (REFERENSI)'!P868,IF(B853=3,'KELAS (REFERENSI)'!P883,IF(B853=4,'KELAS (REFERENSI)'!P898,""))))</f>
        <v/>
      </c>
      <c r="Q853" s="55" t="str">
        <f t="shared" si="4"/>
        <v>BPS Kota Jakarta Timur</v>
      </c>
      <c r="R853" s="55" t="str">
        <f t="shared" si="56"/>
        <v/>
      </c>
      <c r="S853" s="55" t="str">
        <f t="shared" ref="S853:T853" si="861">S852</f>
        <v>15 Juni sampai dengan 31 Agustus 2026</v>
      </c>
      <c r="T853" s="55" t="str">
        <f t="shared" si="861"/>
        <v>31 Agustus 2026</v>
      </c>
      <c r="U853" s="59" t="str">
        <f>VLOOKUP(G853,'MITRA (REFERENSI)'!$A:$Z,17,FALSE)</f>
        <v>#N/A</v>
      </c>
      <c r="V853" s="59" t="str">
        <f>VLOOKUP(G853,'MITRA (REFERENSI)'!$A:$Z,11,FALSE)</f>
        <v>#N/A</v>
      </c>
      <c r="W853" s="81"/>
      <c r="X853" s="63"/>
      <c r="Y853" s="63"/>
      <c r="Z853" s="62"/>
      <c r="AA853" s="63"/>
      <c r="AB853" s="62"/>
      <c r="AC853" s="62"/>
      <c r="AD853" s="62"/>
      <c r="AE853" s="62"/>
      <c r="AF853" s="62"/>
      <c r="AG853" s="72"/>
      <c r="AH853" s="72"/>
      <c r="AI853" s="72"/>
      <c r="AJ853" s="72"/>
      <c r="AK853" s="59" t="str">
        <f>VLOOKUP(G853,'MITRA (REFERENSI)'!$A:$Z,5,FALSE)</f>
        <v>#N/A</v>
      </c>
      <c r="AL853" s="59" t="str">
        <f>VLOOKUP(G853,'MITRA (REFERENSI)'!$A:$Z,13,FALSE)</f>
        <v>#N/A</v>
      </c>
      <c r="AM853" s="59" t="str">
        <f>VLOOKUP(G853,'MITRA (REFERENSI)'!$A:$Z,14,FALSE)</f>
        <v>#N/A</v>
      </c>
    </row>
    <row r="854" ht="15.75" customHeight="1">
      <c r="A854" s="53" t="s">
        <v>5916</v>
      </c>
      <c r="B854" s="78"/>
      <c r="C854" s="79"/>
      <c r="D854" s="82"/>
      <c r="E854" s="82"/>
      <c r="F854" s="56" t="str">
        <f t="shared" si="2"/>
        <v>PETUGAS.0853/SPK/SE/PML/3172/2026</v>
      </c>
      <c r="G854" s="80"/>
      <c r="H854" s="56" t="str">
        <f>VLOOKUP(G854,'MITRA (REFERENSI)'!$A:$Z,16,FALSE)</f>
        <v>#N/A</v>
      </c>
      <c r="I854" s="56" t="str">
        <f>VLOOKUP(G854,'MITRA (REFERENSI)'!$A:$Z,25,FALSE)</f>
        <v>#N/A</v>
      </c>
      <c r="J854" s="55" t="str">
        <f>VLOOKUP(G854,'MITRA (REFERENSI)'!$A:$Z,26,FALSE)</f>
        <v>#N/A</v>
      </c>
      <c r="K854" s="55" t="str">
        <f>VLOOKUP(G854,'MITRA (REFERENSI)'!$A:$Z,15,FALSE)</f>
        <v>#N/A</v>
      </c>
      <c r="L854" s="55" t="str">
        <f>VLOOKUP(G854,'MITRA (REFERENSI)'!$A:$Z,15,FALSE)</f>
        <v>#N/A</v>
      </c>
      <c r="M854" s="55" t="str">
        <f>IF(B854=1,'KELAS (REFERENSI)'!M854,IF(B854=2,'KELAS (REFERENSI)'!M869,IF(B854=3,'KELAS (REFERENSI)'!M884,IF(B854=4,'KELAS (REFERENSI)'!M899,""))))</f>
        <v/>
      </c>
      <c r="N854" s="55" t="str">
        <f>IF(B854=1,'KELAS (REFERENSI)'!N854,IF(B854=2,'KELAS (REFERENSI)'!N869,IF(B854=3,'KELAS (REFERENSI)'!N884,IF(B854=4,'KELAS (REFERENSI)'!N899,""))))</f>
        <v/>
      </c>
      <c r="O854" s="55" t="str">
        <f>IF(B854=1,'KELAS (REFERENSI)'!O854,IF(B854=2,'KELAS (REFERENSI)'!O869,IF(B854=3,'KELAS (REFERENSI)'!O884,IF(B854=4,'KELAS (REFERENSI)'!O899,""))))</f>
        <v/>
      </c>
      <c r="P854" s="55" t="str">
        <f>IF(B854=1,'KELAS (REFERENSI)'!P854,IF(B854=2,'KELAS (REFERENSI)'!P869,IF(B854=3,'KELAS (REFERENSI)'!P884,IF(B854=4,'KELAS (REFERENSI)'!P899,""))))</f>
        <v/>
      </c>
      <c r="Q854" s="55" t="str">
        <f t="shared" si="4"/>
        <v>BPS Kota Jakarta Timur</v>
      </c>
      <c r="R854" s="55" t="str">
        <f t="shared" si="56"/>
        <v/>
      </c>
      <c r="S854" s="55" t="str">
        <f t="shared" ref="S854:T854" si="862">S853</f>
        <v>15 Juni sampai dengan 31 Agustus 2026</v>
      </c>
      <c r="T854" s="55" t="str">
        <f t="shared" si="862"/>
        <v>31 Agustus 2026</v>
      </c>
      <c r="U854" s="59" t="str">
        <f>VLOOKUP(G854,'MITRA (REFERENSI)'!$A:$Z,17,FALSE)</f>
        <v>#N/A</v>
      </c>
      <c r="V854" s="59" t="str">
        <f>VLOOKUP(G854,'MITRA (REFERENSI)'!$A:$Z,11,FALSE)</f>
        <v>#N/A</v>
      </c>
      <c r="W854" s="81"/>
      <c r="X854" s="63"/>
      <c r="Y854" s="63"/>
      <c r="Z854" s="62"/>
      <c r="AA854" s="63"/>
      <c r="AB854" s="62"/>
      <c r="AC854" s="62"/>
      <c r="AD854" s="62"/>
      <c r="AE854" s="62"/>
      <c r="AF854" s="62"/>
      <c r="AG854" s="72"/>
      <c r="AH854" s="72"/>
      <c r="AI854" s="72"/>
      <c r="AJ854" s="72"/>
      <c r="AK854" s="59" t="str">
        <f>VLOOKUP(G854,'MITRA (REFERENSI)'!$A:$Z,5,FALSE)</f>
        <v>#N/A</v>
      </c>
      <c r="AL854" s="59" t="str">
        <f>VLOOKUP(G854,'MITRA (REFERENSI)'!$A:$Z,13,FALSE)</f>
        <v>#N/A</v>
      </c>
      <c r="AM854" s="59" t="str">
        <f>VLOOKUP(G854,'MITRA (REFERENSI)'!$A:$Z,14,FALSE)</f>
        <v>#N/A</v>
      </c>
    </row>
    <row r="855" ht="15.75" customHeight="1">
      <c r="A855" s="53" t="s">
        <v>5917</v>
      </c>
      <c r="B855" s="78"/>
      <c r="C855" s="79"/>
      <c r="D855" s="82"/>
      <c r="E855" s="82"/>
      <c r="F855" s="56" t="str">
        <f t="shared" si="2"/>
        <v>PETUGAS.0854/SPK/SE/PML/3172/2026</v>
      </c>
      <c r="G855" s="80"/>
      <c r="H855" s="56" t="str">
        <f>VLOOKUP(G855,'MITRA (REFERENSI)'!$A:$Z,16,FALSE)</f>
        <v>#N/A</v>
      </c>
      <c r="I855" s="56" t="str">
        <f>VLOOKUP(G855,'MITRA (REFERENSI)'!$A:$Z,25,FALSE)</f>
        <v>#N/A</v>
      </c>
      <c r="J855" s="55" t="str">
        <f>VLOOKUP(G855,'MITRA (REFERENSI)'!$A:$Z,26,FALSE)</f>
        <v>#N/A</v>
      </c>
      <c r="K855" s="55" t="str">
        <f>VLOOKUP(G855,'MITRA (REFERENSI)'!$A:$Z,15,FALSE)</f>
        <v>#N/A</v>
      </c>
      <c r="L855" s="55" t="str">
        <f>VLOOKUP(G855,'MITRA (REFERENSI)'!$A:$Z,15,FALSE)</f>
        <v>#N/A</v>
      </c>
      <c r="M855" s="55" t="str">
        <f>IF(B855=1,'KELAS (REFERENSI)'!M855,IF(B855=2,'KELAS (REFERENSI)'!M870,IF(B855=3,'KELAS (REFERENSI)'!M885,IF(B855=4,'KELAS (REFERENSI)'!M900,""))))</f>
        <v/>
      </c>
      <c r="N855" s="55" t="str">
        <f>IF(B855=1,'KELAS (REFERENSI)'!N855,IF(B855=2,'KELAS (REFERENSI)'!N870,IF(B855=3,'KELAS (REFERENSI)'!N885,IF(B855=4,'KELAS (REFERENSI)'!N900,""))))</f>
        <v/>
      </c>
      <c r="O855" s="55" t="str">
        <f>IF(B855=1,'KELAS (REFERENSI)'!O855,IF(B855=2,'KELAS (REFERENSI)'!O870,IF(B855=3,'KELAS (REFERENSI)'!O885,IF(B855=4,'KELAS (REFERENSI)'!O900,""))))</f>
        <v/>
      </c>
      <c r="P855" s="55" t="str">
        <f>IF(B855=1,'KELAS (REFERENSI)'!P855,IF(B855=2,'KELAS (REFERENSI)'!P870,IF(B855=3,'KELAS (REFERENSI)'!P885,IF(B855=4,'KELAS (REFERENSI)'!P900,""))))</f>
        <v/>
      </c>
      <c r="Q855" s="55" t="str">
        <f t="shared" si="4"/>
        <v>BPS Kota Jakarta Timur</v>
      </c>
      <c r="R855" s="55" t="str">
        <f t="shared" si="56"/>
        <v/>
      </c>
      <c r="S855" s="55" t="str">
        <f t="shared" ref="S855:T855" si="863">S854</f>
        <v>15 Juni sampai dengan 31 Agustus 2026</v>
      </c>
      <c r="T855" s="55" t="str">
        <f t="shared" si="863"/>
        <v>31 Agustus 2026</v>
      </c>
      <c r="U855" s="59" t="str">
        <f>VLOOKUP(G855,'MITRA (REFERENSI)'!$A:$Z,17,FALSE)</f>
        <v>#N/A</v>
      </c>
      <c r="V855" s="59" t="str">
        <f>VLOOKUP(G855,'MITRA (REFERENSI)'!$A:$Z,11,FALSE)</f>
        <v>#N/A</v>
      </c>
      <c r="W855" s="81"/>
      <c r="X855" s="63"/>
      <c r="Y855" s="63"/>
      <c r="Z855" s="62"/>
      <c r="AA855" s="63"/>
      <c r="AB855" s="62"/>
      <c r="AC855" s="62"/>
      <c r="AD855" s="62"/>
      <c r="AE855" s="62"/>
      <c r="AF855" s="62"/>
      <c r="AG855" s="72"/>
      <c r="AH855" s="72"/>
      <c r="AI855" s="72"/>
      <c r="AJ855" s="72"/>
      <c r="AK855" s="59" t="str">
        <f>VLOOKUP(G855,'MITRA (REFERENSI)'!$A:$Z,5,FALSE)</f>
        <v>#N/A</v>
      </c>
      <c r="AL855" s="59" t="str">
        <f>VLOOKUP(G855,'MITRA (REFERENSI)'!$A:$Z,13,FALSE)</f>
        <v>#N/A</v>
      </c>
      <c r="AM855" s="59" t="str">
        <f>VLOOKUP(G855,'MITRA (REFERENSI)'!$A:$Z,14,FALSE)</f>
        <v>#N/A</v>
      </c>
    </row>
    <row r="856" ht="15.75" customHeight="1">
      <c r="A856" s="53" t="s">
        <v>5918</v>
      </c>
      <c r="B856" s="78"/>
      <c r="C856" s="79"/>
      <c r="D856" s="82"/>
      <c r="E856" s="82"/>
      <c r="F856" s="56" t="str">
        <f t="shared" si="2"/>
        <v>PETUGAS.0855/SPK/SE/PML/3172/2026</v>
      </c>
      <c r="G856" s="80"/>
      <c r="H856" s="56" t="str">
        <f>VLOOKUP(G856,'MITRA (REFERENSI)'!$A:$Z,16,FALSE)</f>
        <v>#N/A</v>
      </c>
      <c r="I856" s="56" t="str">
        <f>VLOOKUP(G856,'MITRA (REFERENSI)'!$A:$Z,25,FALSE)</f>
        <v>#N/A</v>
      </c>
      <c r="J856" s="55" t="str">
        <f>VLOOKUP(G856,'MITRA (REFERENSI)'!$A:$Z,26,FALSE)</f>
        <v>#N/A</v>
      </c>
      <c r="K856" s="55" t="str">
        <f>VLOOKUP(G856,'MITRA (REFERENSI)'!$A:$Z,15,FALSE)</f>
        <v>#N/A</v>
      </c>
      <c r="L856" s="55" t="str">
        <f>VLOOKUP(G856,'MITRA (REFERENSI)'!$A:$Z,15,FALSE)</f>
        <v>#N/A</v>
      </c>
      <c r="M856" s="55" t="str">
        <f>IF(B856=1,'KELAS (REFERENSI)'!M856,IF(B856=2,'KELAS (REFERENSI)'!M871,IF(B856=3,'KELAS (REFERENSI)'!M886,IF(B856=4,'KELAS (REFERENSI)'!M901,""))))</f>
        <v/>
      </c>
      <c r="N856" s="55" t="str">
        <f>IF(B856=1,'KELAS (REFERENSI)'!N856,IF(B856=2,'KELAS (REFERENSI)'!N871,IF(B856=3,'KELAS (REFERENSI)'!N886,IF(B856=4,'KELAS (REFERENSI)'!N901,""))))</f>
        <v/>
      </c>
      <c r="O856" s="55" t="str">
        <f>IF(B856=1,'KELAS (REFERENSI)'!O856,IF(B856=2,'KELAS (REFERENSI)'!O871,IF(B856=3,'KELAS (REFERENSI)'!O886,IF(B856=4,'KELAS (REFERENSI)'!O901,""))))</f>
        <v/>
      </c>
      <c r="P856" s="55" t="str">
        <f>IF(B856=1,'KELAS (REFERENSI)'!P856,IF(B856=2,'KELAS (REFERENSI)'!P871,IF(B856=3,'KELAS (REFERENSI)'!P886,IF(B856=4,'KELAS (REFERENSI)'!P901,""))))</f>
        <v/>
      </c>
      <c r="Q856" s="55" t="str">
        <f t="shared" si="4"/>
        <v>BPS Kota Jakarta Timur</v>
      </c>
      <c r="R856" s="55" t="str">
        <f t="shared" si="56"/>
        <v/>
      </c>
      <c r="S856" s="55" t="str">
        <f t="shared" ref="S856:T856" si="864">S855</f>
        <v>15 Juni sampai dengan 31 Agustus 2026</v>
      </c>
      <c r="T856" s="55" t="str">
        <f t="shared" si="864"/>
        <v>31 Agustus 2026</v>
      </c>
      <c r="U856" s="59" t="str">
        <f>VLOOKUP(G856,'MITRA (REFERENSI)'!$A:$Z,17,FALSE)</f>
        <v>#N/A</v>
      </c>
      <c r="V856" s="59" t="str">
        <f>VLOOKUP(G856,'MITRA (REFERENSI)'!$A:$Z,11,FALSE)</f>
        <v>#N/A</v>
      </c>
      <c r="W856" s="81"/>
      <c r="X856" s="63"/>
      <c r="Y856" s="63"/>
      <c r="Z856" s="62"/>
      <c r="AA856" s="63"/>
      <c r="AB856" s="62"/>
      <c r="AC856" s="62"/>
      <c r="AD856" s="62"/>
      <c r="AE856" s="62"/>
      <c r="AF856" s="62"/>
      <c r="AG856" s="72"/>
      <c r="AH856" s="72"/>
      <c r="AI856" s="72"/>
      <c r="AJ856" s="72"/>
      <c r="AK856" s="59" t="str">
        <f>VLOOKUP(G856,'MITRA (REFERENSI)'!$A:$Z,5,FALSE)</f>
        <v>#N/A</v>
      </c>
      <c r="AL856" s="59" t="str">
        <f>VLOOKUP(G856,'MITRA (REFERENSI)'!$A:$Z,13,FALSE)</f>
        <v>#N/A</v>
      </c>
      <c r="AM856" s="59" t="str">
        <f>VLOOKUP(G856,'MITRA (REFERENSI)'!$A:$Z,14,FALSE)</f>
        <v>#N/A</v>
      </c>
    </row>
    <row r="857" ht="15.75" customHeight="1">
      <c r="A857" s="53" t="s">
        <v>5919</v>
      </c>
      <c r="B857" s="78"/>
      <c r="C857" s="79"/>
      <c r="D857" s="82"/>
      <c r="E857" s="82"/>
      <c r="F857" s="56" t="str">
        <f t="shared" si="2"/>
        <v>PETUGAS.0856/SPK/SE/PML/3172/2026</v>
      </c>
      <c r="G857" s="80"/>
      <c r="H857" s="56" t="str">
        <f>VLOOKUP(G857,'MITRA (REFERENSI)'!$A:$Z,16,FALSE)</f>
        <v>#N/A</v>
      </c>
      <c r="I857" s="56" t="str">
        <f>VLOOKUP(G857,'MITRA (REFERENSI)'!$A:$Z,25,FALSE)</f>
        <v>#N/A</v>
      </c>
      <c r="J857" s="55" t="str">
        <f>VLOOKUP(G857,'MITRA (REFERENSI)'!$A:$Z,26,FALSE)</f>
        <v>#N/A</v>
      </c>
      <c r="K857" s="55" t="str">
        <f>VLOOKUP(G857,'MITRA (REFERENSI)'!$A:$Z,15,FALSE)</f>
        <v>#N/A</v>
      </c>
      <c r="L857" s="55" t="str">
        <f>VLOOKUP(G857,'MITRA (REFERENSI)'!$A:$Z,15,FALSE)</f>
        <v>#N/A</v>
      </c>
      <c r="M857" s="55" t="str">
        <f>IF(B857=1,'KELAS (REFERENSI)'!M857,IF(B857=2,'KELAS (REFERENSI)'!M872,IF(B857=3,'KELAS (REFERENSI)'!M887,IF(B857=4,'KELAS (REFERENSI)'!M902,""))))</f>
        <v/>
      </c>
      <c r="N857" s="55" t="str">
        <f>IF(B857=1,'KELAS (REFERENSI)'!N857,IF(B857=2,'KELAS (REFERENSI)'!N872,IF(B857=3,'KELAS (REFERENSI)'!N887,IF(B857=4,'KELAS (REFERENSI)'!N902,""))))</f>
        <v/>
      </c>
      <c r="O857" s="55" t="str">
        <f>IF(B857=1,'KELAS (REFERENSI)'!O857,IF(B857=2,'KELAS (REFERENSI)'!O872,IF(B857=3,'KELAS (REFERENSI)'!O887,IF(B857=4,'KELAS (REFERENSI)'!O902,""))))</f>
        <v/>
      </c>
      <c r="P857" s="55" t="str">
        <f>IF(B857=1,'KELAS (REFERENSI)'!P857,IF(B857=2,'KELAS (REFERENSI)'!P872,IF(B857=3,'KELAS (REFERENSI)'!P887,IF(B857=4,'KELAS (REFERENSI)'!P902,""))))</f>
        <v/>
      </c>
      <c r="Q857" s="55" t="str">
        <f t="shared" si="4"/>
        <v>BPS Kota Jakarta Timur</v>
      </c>
      <c r="R857" s="55" t="str">
        <f t="shared" si="56"/>
        <v/>
      </c>
      <c r="S857" s="55" t="str">
        <f t="shared" ref="S857:T857" si="865">S856</f>
        <v>15 Juni sampai dengan 31 Agustus 2026</v>
      </c>
      <c r="T857" s="55" t="str">
        <f t="shared" si="865"/>
        <v>31 Agustus 2026</v>
      </c>
      <c r="U857" s="59" t="str">
        <f>VLOOKUP(G857,'MITRA (REFERENSI)'!$A:$Z,17,FALSE)</f>
        <v>#N/A</v>
      </c>
      <c r="V857" s="59" t="str">
        <f>VLOOKUP(G857,'MITRA (REFERENSI)'!$A:$Z,11,FALSE)</f>
        <v>#N/A</v>
      </c>
      <c r="W857" s="81"/>
      <c r="X857" s="63"/>
      <c r="Y857" s="63"/>
      <c r="Z857" s="62"/>
      <c r="AA857" s="63"/>
      <c r="AB857" s="62"/>
      <c r="AC857" s="62"/>
      <c r="AD857" s="62"/>
      <c r="AE857" s="62"/>
      <c r="AF857" s="62"/>
      <c r="AG857" s="72"/>
      <c r="AH857" s="72"/>
      <c r="AI857" s="72"/>
      <c r="AJ857" s="72"/>
      <c r="AK857" s="59" t="str">
        <f>VLOOKUP(G857,'MITRA (REFERENSI)'!$A:$Z,5,FALSE)</f>
        <v>#N/A</v>
      </c>
      <c r="AL857" s="59" t="str">
        <f>VLOOKUP(G857,'MITRA (REFERENSI)'!$A:$Z,13,FALSE)</f>
        <v>#N/A</v>
      </c>
      <c r="AM857" s="59" t="str">
        <f>VLOOKUP(G857,'MITRA (REFERENSI)'!$A:$Z,14,FALSE)</f>
        <v>#N/A</v>
      </c>
    </row>
    <row r="858" ht="15.75" customHeight="1">
      <c r="A858" s="53" t="s">
        <v>5920</v>
      </c>
      <c r="B858" s="78"/>
      <c r="C858" s="79"/>
      <c r="D858" s="82"/>
      <c r="E858" s="82"/>
      <c r="F858" s="56" t="str">
        <f t="shared" si="2"/>
        <v>PETUGAS.0857/SPK/SE/PML/3172/2026</v>
      </c>
      <c r="G858" s="80"/>
      <c r="H858" s="56" t="str">
        <f>VLOOKUP(G858,'MITRA (REFERENSI)'!$A:$Z,16,FALSE)</f>
        <v>#N/A</v>
      </c>
      <c r="I858" s="56" t="str">
        <f>VLOOKUP(G858,'MITRA (REFERENSI)'!$A:$Z,25,FALSE)</f>
        <v>#N/A</v>
      </c>
      <c r="J858" s="55" t="str">
        <f>VLOOKUP(G858,'MITRA (REFERENSI)'!$A:$Z,26,FALSE)</f>
        <v>#N/A</v>
      </c>
      <c r="K858" s="55" t="str">
        <f>VLOOKUP(G858,'MITRA (REFERENSI)'!$A:$Z,15,FALSE)</f>
        <v>#N/A</v>
      </c>
      <c r="L858" s="55" t="str">
        <f>VLOOKUP(G858,'MITRA (REFERENSI)'!$A:$Z,15,FALSE)</f>
        <v>#N/A</v>
      </c>
      <c r="M858" s="55" t="str">
        <f>IF(B858=1,'KELAS (REFERENSI)'!M858,IF(B858=2,'KELAS (REFERENSI)'!M873,IF(B858=3,'KELAS (REFERENSI)'!M888,IF(B858=4,'KELAS (REFERENSI)'!M903,""))))</f>
        <v/>
      </c>
      <c r="N858" s="55" t="str">
        <f>IF(B858=1,'KELAS (REFERENSI)'!N858,IF(B858=2,'KELAS (REFERENSI)'!N873,IF(B858=3,'KELAS (REFERENSI)'!N888,IF(B858=4,'KELAS (REFERENSI)'!N903,""))))</f>
        <v/>
      </c>
      <c r="O858" s="55" t="str">
        <f>IF(B858=1,'KELAS (REFERENSI)'!O858,IF(B858=2,'KELAS (REFERENSI)'!O873,IF(B858=3,'KELAS (REFERENSI)'!O888,IF(B858=4,'KELAS (REFERENSI)'!O903,""))))</f>
        <v/>
      </c>
      <c r="P858" s="55" t="str">
        <f>IF(B858=1,'KELAS (REFERENSI)'!P858,IF(B858=2,'KELAS (REFERENSI)'!P873,IF(B858=3,'KELAS (REFERENSI)'!P888,IF(B858=4,'KELAS (REFERENSI)'!P903,""))))</f>
        <v/>
      </c>
      <c r="Q858" s="55" t="str">
        <f t="shared" si="4"/>
        <v>BPS Kota Jakarta Timur</v>
      </c>
      <c r="R858" s="55" t="str">
        <f t="shared" si="56"/>
        <v/>
      </c>
      <c r="S858" s="55" t="str">
        <f t="shared" ref="S858:T858" si="866">S857</f>
        <v>15 Juni sampai dengan 31 Agustus 2026</v>
      </c>
      <c r="T858" s="55" t="str">
        <f t="shared" si="866"/>
        <v>31 Agustus 2026</v>
      </c>
      <c r="U858" s="59" t="str">
        <f>VLOOKUP(G858,'MITRA (REFERENSI)'!$A:$Z,17,FALSE)</f>
        <v>#N/A</v>
      </c>
      <c r="V858" s="59" t="str">
        <f>VLOOKUP(G858,'MITRA (REFERENSI)'!$A:$Z,11,FALSE)</f>
        <v>#N/A</v>
      </c>
      <c r="W858" s="81"/>
      <c r="X858" s="63"/>
      <c r="Y858" s="63"/>
      <c r="Z858" s="62"/>
      <c r="AA858" s="63"/>
      <c r="AB858" s="62"/>
      <c r="AC858" s="62"/>
      <c r="AD858" s="62"/>
      <c r="AE858" s="62"/>
      <c r="AF858" s="62"/>
      <c r="AG858" s="72"/>
      <c r="AH858" s="72"/>
      <c r="AI858" s="72"/>
      <c r="AJ858" s="72"/>
      <c r="AK858" s="59" t="str">
        <f>VLOOKUP(G858,'MITRA (REFERENSI)'!$A:$Z,5,FALSE)</f>
        <v>#N/A</v>
      </c>
      <c r="AL858" s="59" t="str">
        <f>VLOOKUP(G858,'MITRA (REFERENSI)'!$A:$Z,13,FALSE)</f>
        <v>#N/A</v>
      </c>
      <c r="AM858" s="59" t="str">
        <f>VLOOKUP(G858,'MITRA (REFERENSI)'!$A:$Z,14,FALSE)</f>
        <v>#N/A</v>
      </c>
    </row>
    <row r="859" ht="15.75" customHeight="1">
      <c r="A859" s="53" t="s">
        <v>5921</v>
      </c>
      <c r="B859" s="78"/>
      <c r="C859" s="79"/>
      <c r="D859" s="82"/>
      <c r="E859" s="82"/>
      <c r="F859" s="56" t="str">
        <f t="shared" si="2"/>
        <v>PETUGAS.0858/SPK/SE/PML/3172/2026</v>
      </c>
      <c r="G859" s="80"/>
      <c r="H859" s="56" t="str">
        <f>VLOOKUP(G859,'MITRA (REFERENSI)'!$A:$Z,16,FALSE)</f>
        <v>#N/A</v>
      </c>
      <c r="I859" s="56" t="str">
        <f>VLOOKUP(G859,'MITRA (REFERENSI)'!$A:$Z,25,FALSE)</f>
        <v>#N/A</v>
      </c>
      <c r="J859" s="55" t="str">
        <f>VLOOKUP(G859,'MITRA (REFERENSI)'!$A:$Z,26,FALSE)</f>
        <v>#N/A</v>
      </c>
      <c r="K859" s="55" t="str">
        <f>VLOOKUP(G859,'MITRA (REFERENSI)'!$A:$Z,15,FALSE)</f>
        <v>#N/A</v>
      </c>
      <c r="L859" s="55" t="str">
        <f>VLOOKUP(G859,'MITRA (REFERENSI)'!$A:$Z,15,FALSE)</f>
        <v>#N/A</v>
      </c>
      <c r="M859" s="55" t="str">
        <f>IF(B859=1,'KELAS (REFERENSI)'!M859,IF(B859=2,'KELAS (REFERENSI)'!M874,IF(B859=3,'KELAS (REFERENSI)'!M889,IF(B859=4,'KELAS (REFERENSI)'!M904,""))))</f>
        <v/>
      </c>
      <c r="N859" s="55" t="str">
        <f>IF(B859=1,'KELAS (REFERENSI)'!N859,IF(B859=2,'KELAS (REFERENSI)'!N874,IF(B859=3,'KELAS (REFERENSI)'!N889,IF(B859=4,'KELAS (REFERENSI)'!N904,""))))</f>
        <v/>
      </c>
      <c r="O859" s="55" t="str">
        <f>IF(B859=1,'KELAS (REFERENSI)'!O859,IF(B859=2,'KELAS (REFERENSI)'!O874,IF(B859=3,'KELAS (REFERENSI)'!O889,IF(B859=4,'KELAS (REFERENSI)'!O904,""))))</f>
        <v/>
      </c>
      <c r="P859" s="55" t="str">
        <f>IF(B859=1,'KELAS (REFERENSI)'!P859,IF(B859=2,'KELAS (REFERENSI)'!P874,IF(B859=3,'KELAS (REFERENSI)'!P889,IF(B859=4,'KELAS (REFERENSI)'!P904,""))))</f>
        <v/>
      </c>
      <c r="Q859" s="55" t="str">
        <f t="shared" si="4"/>
        <v>BPS Kota Jakarta Timur</v>
      </c>
      <c r="R859" s="55" t="str">
        <f t="shared" si="56"/>
        <v/>
      </c>
      <c r="S859" s="55" t="str">
        <f t="shared" ref="S859:T859" si="867">S858</f>
        <v>15 Juni sampai dengan 31 Agustus 2026</v>
      </c>
      <c r="T859" s="55" t="str">
        <f t="shared" si="867"/>
        <v>31 Agustus 2026</v>
      </c>
      <c r="U859" s="59" t="str">
        <f>VLOOKUP(G859,'MITRA (REFERENSI)'!$A:$Z,17,FALSE)</f>
        <v>#N/A</v>
      </c>
      <c r="V859" s="59" t="str">
        <f>VLOOKUP(G859,'MITRA (REFERENSI)'!$A:$Z,11,FALSE)</f>
        <v>#N/A</v>
      </c>
      <c r="W859" s="81"/>
      <c r="X859" s="63"/>
      <c r="Y859" s="63"/>
      <c r="Z859" s="62"/>
      <c r="AA859" s="63"/>
      <c r="AB859" s="62"/>
      <c r="AC859" s="62"/>
      <c r="AD859" s="62"/>
      <c r="AE859" s="62"/>
      <c r="AF859" s="62"/>
      <c r="AG859" s="72"/>
      <c r="AH859" s="72"/>
      <c r="AI859" s="72"/>
      <c r="AJ859" s="72"/>
      <c r="AK859" s="59" t="str">
        <f>VLOOKUP(G859,'MITRA (REFERENSI)'!$A:$Z,5,FALSE)</f>
        <v>#N/A</v>
      </c>
      <c r="AL859" s="59" t="str">
        <f>VLOOKUP(G859,'MITRA (REFERENSI)'!$A:$Z,13,FALSE)</f>
        <v>#N/A</v>
      </c>
      <c r="AM859" s="59" t="str">
        <f>VLOOKUP(G859,'MITRA (REFERENSI)'!$A:$Z,14,FALSE)</f>
        <v>#N/A</v>
      </c>
    </row>
    <row r="860" ht="15.75" customHeight="1">
      <c r="A860" s="53" t="s">
        <v>5922</v>
      </c>
      <c r="B860" s="78"/>
      <c r="C860" s="79"/>
      <c r="D860" s="82"/>
      <c r="E860" s="82"/>
      <c r="F860" s="56" t="str">
        <f t="shared" si="2"/>
        <v>PETUGAS.0859/SPK/SE/PML/3172/2026</v>
      </c>
      <c r="G860" s="80"/>
      <c r="H860" s="56" t="str">
        <f>VLOOKUP(G860,'MITRA (REFERENSI)'!$A:$Z,16,FALSE)</f>
        <v>#N/A</v>
      </c>
      <c r="I860" s="56" t="str">
        <f>VLOOKUP(G860,'MITRA (REFERENSI)'!$A:$Z,25,FALSE)</f>
        <v>#N/A</v>
      </c>
      <c r="J860" s="55" t="str">
        <f>VLOOKUP(G860,'MITRA (REFERENSI)'!$A:$Z,26,FALSE)</f>
        <v>#N/A</v>
      </c>
      <c r="K860" s="55" t="str">
        <f>VLOOKUP(G860,'MITRA (REFERENSI)'!$A:$Z,15,FALSE)</f>
        <v>#N/A</v>
      </c>
      <c r="L860" s="55" t="str">
        <f>VLOOKUP(G860,'MITRA (REFERENSI)'!$A:$Z,15,FALSE)</f>
        <v>#N/A</v>
      </c>
      <c r="M860" s="55" t="str">
        <f>IF(B860=1,'KELAS (REFERENSI)'!M860,IF(B860=2,'KELAS (REFERENSI)'!M875,IF(B860=3,'KELAS (REFERENSI)'!M890,IF(B860=4,'KELAS (REFERENSI)'!M905,""))))</f>
        <v/>
      </c>
      <c r="N860" s="55" t="str">
        <f>IF(B860=1,'KELAS (REFERENSI)'!N860,IF(B860=2,'KELAS (REFERENSI)'!N875,IF(B860=3,'KELAS (REFERENSI)'!N890,IF(B860=4,'KELAS (REFERENSI)'!N905,""))))</f>
        <v/>
      </c>
      <c r="O860" s="55" t="str">
        <f>IF(B860=1,'KELAS (REFERENSI)'!O860,IF(B860=2,'KELAS (REFERENSI)'!O875,IF(B860=3,'KELAS (REFERENSI)'!O890,IF(B860=4,'KELAS (REFERENSI)'!O905,""))))</f>
        <v/>
      </c>
      <c r="P860" s="55" t="str">
        <f>IF(B860=1,'KELAS (REFERENSI)'!P860,IF(B860=2,'KELAS (REFERENSI)'!P875,IF(B860=3,'KELAS (REFERENSI)'!P890,IF(B860=4,'KELAS (REFERENSI)'!P905,""))))</f>
        <v/>
      </c>
      <c r="Q860" s="55" t="str">
        <f t="shared" si="4"/>
        <v>BPS Kota Jakarta Timur</v>
      </c>
      <c r="R860" s="55" t="str">
        <f t="shared" si="56"/>
        <v/>
      </c>
      <c r="S860" s="55" t="str">
        <f t="shared" ref="S860:T860" si="868">S859</f>
        <v>15 Juni sampai dengan 31 Agustus 2026</v>
      </c>
      <c r="T860" s="55" t="str">
        <f t="shared" si="868"/>
        <v>31 Agustus 2026</v>
      </c>
      <c r="U860" s="59" t="str">
        <f>VLOOKUP(G860,'MITRA (REFERENSI)'!$A:$Z,17,FALSE)</f>
        <v>#N/A</v>
      </c>
      <c r="V860" s="59" t="str">
        <f>VLOOKUP(G860,'MITRA (REFERENSI)'!$A:$Z,11,FALSE)</f>
        <v>#N/A</v>
      </c>
      <c r="W860" s="81"/>
      <c r="X860" s="63"/>
      <c r="Y860" s="63"/>
      <c r="Z860" s="62"/>
      <c r="AA860" s="63"/>
      <c r="AB860" s="62"/>
      <c r="AC860" s="62"/>
      <c r="AD860" s="62"/>
      <c r="AE860" s="62"/>
      <c r="AF860" s="62"/>
      <c r="AG860" s="72"/>
      <c r="AH860" s="72"/>
      <c r="AI860" s="72"/>
      <c r="AJ860" s="72"/>
      <c r="AK860" s="59" t="str">
        <f>VLOOKUP(G860,'MITRA (REFERENSI)'!$A:$Z,5,FALSE)</f>
        <v>#N/A</v>
      </c>
      <c r="AL860" s="59" t="str">
        <f>VLOOKUP(G860,'MITRA (REFERENSI)'!$A:$Z,13,FALSE)</f>
        <v>#N/A</v>
      </c>
      <c r="AM860" s="59" t="str">
        <f>VLOOKUP(G860,'MITRA (REFERENSI)'!$A:$Z,14,FALSE)</f>
        <v>#N/A</v>
      </c>
    </row>
    <row r="861" ht="15.75" customHeight="1">
      <c r="A861" s="53" t="s">
        <v>5923</v>
      </c>
      <c r="B861" s="78"/>
      <c r="C861" s="79"/>
      <c r="D861" s="82"/>
      <c r="E861" s="82"/>
      <c r="F861" s="56" t="str">
        <f t="shared" si="2"/>
        <v>PETUGAS.0860/SPK/SE/PML/3172/2026</v>
      </c>
      <c r="G861" s="80"/>
      <c r="H861" s="56" t="str">
        <f>VLOOKUP(G861,'MITRA (REFERENSI)'!$A:$Z,16,FALSE)</f>
        <v>#N/A</v>
      </c>
      <c r="I861" s="56" t="str">
        <f>VLOOKUP(G861,'MITRA (REFERENSI)'!$A:$Z,25,FALSE)</f>
        <v>#N/A</v>
      </c>
      <c r="J861" s="55" t="str">
        <f>VLOOKUP(G861,'MITRA (REFERENSI)'!$A:$Z,26,FALSE)</f>
        <v>#N/A</v>
      </c>
      <c r="K861" s="55" t="str">
        <f>VLOOKUP(G861,'MITRA (REFERENSI)'!$A:$Z,15,FALSE)</f>
        <v>#N/A</v>
      </c>
      <c r="L861" s="55" t="str">
        <f>VLOOKUP(G861,'MITRA (REFERENSI)'!$A:$Z,15,FALSE)</f>
        <v>#N/A</v>
      </c>
      <c r="M861" s="55" t="str">
        <f>IF(B861=1,'KELAS (REFERENSI)'!M861,IF(B861=2,'KELAS (REFERENSI)'!M876,IF(B861=3,'KELAS (REFERENSI)'!M891,IF(B861=4,'KELAS (REFERENSI)'!M906,""))))</f>
        <v/>
      </c>
      <c r="N861" s="55" t="str">
        <f>IF(B861=1,'KELAS (REFERENSI)'!N861,IF(B861=2,'KELAS (REFERENSI)'!N876,IF(B861=3,'KELAS (REFERENSI)'!N891,IF(B861=4,'KELAS (REFERENSI)'!N906,""))))</f>
        <v/>
      </c>
      <c r="O861" s="55" t="str">
        <f>IF(B861=1,'KELAS (REFERENSI)'!O861,IF(B861=2,'KELAS (REFERENSI)'!O876,IF(B861=3,'KELAS (REFERENSI)'!O891,IF(B861=4,'KELAS (REFERENSI)'!O906,""))))</f>
        <v/>
      </c>
      <c r="P861" s="55" t="str">
        <f>IF(B861=1,'KELAS (REFERENSI)'!P861,IF(B861=2,'KELAS (REFERENSI)'!P876,IF(B861=3,'KELAS (REFERENSI)'!P891,IF(B861=4,'KELAS (REFERENSI)'!P906,""))))</f>
        <v/>
      </c>
      <c r="Q861" s="55" t="str">
        <f t="shared" si="4"/>
        <v>BPS Kota Jakarta Timur</v>
      </c>
      <c r="R861" s="55" t="str">
        <f t="shared" si="56"/>
        <v/>
      </c>
      <c r="S861" s="55" t="str">
        <f t="shared" ref="S861:T861" si="869">S860</f>
        <v>15 Juni sampai dengan 31 Agustus 2026</v>
      </c>
      <c r="T861" s="55" t="str">
        <f t="shared" si="869"/>
        <v>31 Agustus 2026</v>
      </c>
      <c r="U861" s="59" t="str">
        <f>VLOOKUP(G861,'MITRA (REFERENSI)'!$A:$Z,17,FALSE)</f>
        <v>#N/A</v>
      </c>
      <c r="V861" s="59" t="str">
        <f>VLOOKUP(G861,'MITRA (REFERENSI)'!$A:$Z,11,FALSE)</f>
        <v>#N/A</v>
      </c>
      <c r="W861" s="81"/>
      <c r="X861" s="63"/>
      <c r="Y861" s="63"/>
      <c r="Z861" s="62"/>
      <c r="AA861" s="63"/>
      <c r="AB861" s="62"/>
      <c r="AC861" s="62"/>
      <c r="AD861" s="62"/>
      <c r="AE861" s="62"/>
      <c r="AF861" s="62"/>
      <c r="AG861" s="72"/>
      <c r="AH861" s="72"/>
      <c r="AI861" s="72"/>
      <c r="AJ861" s="72"/>
      <c r="AK861" s="59" t="str">
        <f>VLOOKUP(G861,'MITRA (REFERENSI)'!$A:$Z,5,FALSE)</f>
        <v>#N/A</v>
      </c>
      <c r="AL861" s="59" t="str">
        <f>VLOOKUP(G861,'MITRA (REFERENSI)'!$A:$Z,13,FALSE)</f>
        <v>#N/A</v>
      </c>
      <c r="AM861" s="59" t="str">
        <f>VLOOKUP(G861,'MITRA (REFERENSI)'!$A:$Z,14,FALSE)</f>
        <v>#N/A</v>
      </c>
    </row>
    <row r="862" ht="15.75" customHeight="1">
      <c r="A862" s="53" t="s">
        <v>5924</v>
      </c>
      <c r="B862" s="78"/>
      <c r="C862" s="79"/>
      <c r="D862" s="82"/>
      <c r="E862" s="82"/>
      <c r="F862" s="56" t="str">
        <f t="shared" si="2"/>
        <v>PETUGAS.0861/SPK/SE/PML/3172/2026</v>
      </c>
      <c r="G862" s="80"/>
      <c r="H862" s="56" t="str">
        <f>VLOOKUP(G862,'MITRA (REFERENSI)'!$A:$Z,16,FALSE)</f>
        <v>#N/A</v>
      </c>
      <c r="I862" s="56" t="str">
        <f>VLOOKUP(G862,'MITRA (REFERENSI)'!$A:$Z,25,FALSE)</f>
        <v>#N/A</v>
      </c>
      <c r="J862" s="55" t="str">
        <f>VLOOKUP(G862,'MITRA (REFERENSI)'!$A:$Z,26,FALSE)</f>
        <v>#N/A</v>
      </c>
      <c r="K862" s="55" t="str">
        <f>VLOOKUP(G862,'MITRA (REFERENSI)'!$A:$Z,15,FALSE)</f>
        <v>#N/A</v>
      </c>
      <c r="L862" s="55" t="str">
        <f>VLOOKUP(G862,'MITRA (REFERENSI)'!$A:$Z,15,FALSE)</f>
        <v>#N/A</v>
      </c>
      <c r="M862" s="55" t="str">
        <f>IF(B862=1,'KELAS (REFERENSI)'!M862,IF(B862=2,'KELAS (REFERENSI)'!M877,IF(B862=3,'KELAS (REFERENSI)'!M892,IF(B862=4,'KELAS (REFERENSI)'!M907,""))))</f>
        <v/>
      </c>
      <c r="N862" s="55" t="str">
        <f>IF(B862=1,'KELAS (REFERENSI)'!N862,IF(B862=2,'KELAS (REFERENSI)'!N877,IF(B862=3,'KELAS (REFERENSI)'!N892,IF(B862=4,'KELAS (REFERENSI)'!N907,""))))</f>
        <v/>
      </c>
      <c r="O862" s="55" t="str">
        <f>IF(B862=1,'KELAS (REFERENSI)'!O862,IF(B862=2,'KELAS (REFERENSI)'!O877,IF(B862=3,'KELAS (REFERENSI)'!O892,IF(B862=4,'KELAS (REFERENSI)'!O907,""))))</f>
        <v/>
      </c>
      <c r="P862" s="55" t="str">
        <f>IF(B862=1,'KELAS (REFERENSI)'!P862,IF(B862=2,'KELAS (REFERENSI)'!P877,IF(B862=3,'KELAS (REFERENSI)'!P892,IF(B862=4,'KELAS (REFERENSI)'!P907,""))))</f>
        <v/>
      </c>
      <c r="Q862" s="55" t="str">
        <f t="shared" si="4"/>
        <v>BPS Kota Jakarta Timur</v>
      </c>
      <c r="R862" s="55" t="str">
        <f t="shared" si="56"/>
        <v/>
      </c>
      <c r="S862" s="55" t="str">
        <f t="shared" ref="S862:T862" si="870">S861</f>
        <v>15 Juni sampai dengan 31 Agustus 2026</v>
      </c>
      <c r="T862" s="55" t="str">
        <f t="shared" si="870"/>
        <v>31 Agustus 2026</v>
      </c>
      <c r="U862" s="59" t="str">
        <f>VLOOKUP(G862,'MITRA (REFERENSI)'!$A:$Z,17,FALSE)</f>
        <v>#N/A</v>
      </c>
      <c r="V862" s="59" t="str">
        <f>VLOOKUP(G862,'MITRA (REFERENSI)'!$A:$Z,11,FALSE)</f>
        <v>#N/A</v>
      </c>
      <c r="W862" s="81"/>
      <c r="X862" s="63"/>
      <c r="Y862" s="63"/>
      <c r="Z862" s="62"/>
      <c r="AA862" s="63"/>
      <c r="AB862" s="62"/>
      <c r="AC862" s="62"/>
      <c r="AD862" s="62"/>
      <c r="AE862" s="62"/>
      <c r="AF862" s="62"/>
      <c r="AG862" s="72"/>
      <c r="AH862" s="72"/>
      <c r="AI862" s="72"/>
      <c r="AJ862" s="72"/>
      <c r="AK862" s="59" t="str">
        <f>VLOOKUP(G862,'MITRA (REFERENSI)'!$A:$Z,5,FALSE)</f>
        <v>#N/A</v>
      </c>
      <c r="AL862" s="59" t="str">
        <f>VLOOKUP(G862,'MITRA (REFERENSI)'!$A:$Z,13,FALSE)</f>
        <v>#N/A</v>
      </c>
      <c r="AM862" s="59" t="str">
        <f>VLOOKUP(G862,'MITRA (REFERENSI)'!$A:$Z,14,FALSE)</f>
        <v>#N/A</v>
      </c>
    </row>
    <row r="863" ht="15.75" customHeight="1">
      <c r="A863" s="53" t="s">
        <v>5925</v>
      </c>
      <c r="B863" s="78"/>
      <c r="C863" s="79"/>
      <c r="D863" s="82"/>
      <c r="E863" s="82"/>
      <c r="F863" s="56" t="str">
        <f t="shared" si="2"/>
        <v>PETUGAS.0862/SPK/SE/PML/3172/2026</v>
      </c>
      <c r="G863" s="80"/>
      <c r="H863" s="56" t="str">
        <f>VLOOKUP(G863,'MITRA (REFERENSI)'!$A:$Z,16,FALSE)</f>
        <v>#N/A</v>
      </c>
      <c r="I863" s="56" t="str">
        <f>VLOOKUP(G863,'MITRA (REFERENSI)'!$A:$Z,25,FALSE)</f>
        <v>#N/A</v>
      </c>
      <c r="J863" s="55" t="str">
        <f>VLOOKUP(G863,'MITRA (REFERENSI)'!$A:$Z,26,FALSE)</f>
        <v>#N/A</v>
      </c>
      <c r="K863" s="55" t="str">
        <f>VLOOKUP(G863,'MITRA (REFERENSI)'!$A:$Z,15,FALSE)</f>
        <v>#N/A</v>
      </c>
      <c r="L863" s="55" t="str">
        <f>VLOOKUP(G863,'MITRA (REFERENSI)'!$A:$Z,15,FALSE)</f>
        <v>#N/A</v>
      </c>
      <c r="M863" s="55" t="str">
        <f>IF(B863=1,'KELAS (REFERENSI)'!M863,IF(B863=2,'KELAS (REFERENSI)'!M878,IF(B863=3,'KELAS (REFERENSI)'!M893,IF(B863=4,'KELAS (REFERENSI)'!M908,""))))</f>
        <v/>
      </c>
      <c r="N863" s="55" t="str">
        <f>IF(B863=1,'KELAS (REFERENSI)'!N863,IF(B863=2,'KELAS (REFERENSI)'!N878,IF(B863=3,'KELAS (REFERENSI)'!N893,IF(B863=4,'KELAS (REFERENSI)'!N908,""))))</f>
        <v/>
      </c>
      <c r="O863" s="55" t="str">
        <f>IF(B863=1,'KELAS (REFERENSI)'!O863,IF(B863=2,'KELAS (REFERENSI)'!O878,IF(B863=3,'KELAS (REFERENSI)'!O893,IF(B863=4,'KELAS (REFERENSI)'!O908,""))))</f>
        <v/>
      </c>
      <c r="P863" s="55" t="str">
        <f>IF(B863=1,'KELAS (REFERENSI)'!P863,IF(B863=2,'KELAS (REFERENSI)'!P878,IF(B863=3,'KELAS (REFERENSI)'!P893,IF(B863=4,'KELAS (REFERENSI)'!P908,""))))</f>
        <v/>
      </c>
      <c r="Q863" s="55" t="str">
        <f t="shared" si="4"/>
        <v>BPS Kota Jakarta Timur</v>
      </c>
      <c r="R863" s="55" t="str">
        <f t="shared" si="56"/>
        <v/>
      </c>
      <c r="S863" s="55" t="str">
        <f t="shared" ref="S863:T863" si="871">S862</f>
        <v>15 Juni sampai dengan 31 Agustus 2026</v>
      </c>
      <c r="T863" s="55" t="str">
        <f t="shared" si="871"/>
        <v>31 Agustus 2026</v>
      </c>
      <c r="U863" s="59" t="str">
        <f>VLOOKUP(G863,'MITRA (REFERENSI)'!$A:$Z,17,FALSE)</f>
        <v>#N/A</v>
      </c>
      <c r="V863" s="59" t="str">
        <f>VLOOKUP(G863,'MITRA (REFERENSI)'!$A:$Z,11,FALSE)</f>
        <v>#N/A</v>
      </c>
      <c r="W863" s="81"/>
      <c r="X863" s="63"/>
      <c r="Y863" s="63"/>
      <c r="Z863" s="62"/>
      <c r="AA863" s="63"/>
      <c r="AB863" s="62"/>
      <c r="AC863" s="62"/>
      <c r="AD863" s="62"/>
      <c r="AE863" s="62"/>
      <c r="AF863" s="62"/>
      <c r="AG863" s="72"/>
      <c r="AH863" s="72"/>
      <c r="AI863" s="72"/>
      <c r="AJ863" s="72"/>
      <c r="AK863" s="59" t="str">
        <f>VLOOKUP(G863,'MITRA (REFERENSI)'!$A:$Z,5,FALSE)</f>
        <v>#N/A</v>
      </c>
      <c r="AL863" s="59" t="str">
        <f>VLOOKUP(G863,'MITRA (REFERENSI)'!$A:$Z,13,FALSE)</f>
        <v>#N/A</v>
      </c>
      <c r="AM863" s="59" t="str">
        <f>VLOOKUP(G863,'MITRA (REFERENSI)'!$A:$Z,14,FALSE)</f>
        <v>#N/A</v>
      </c>
    </row>
    <row r="864" ht="15.75" customHeight="1">
      <c r="A864" s="53" t="s">
        <v>5926</v>
      </c>
      <c r="B864" s="78"/>
      <c r="C864" s="79"/>
      <c r="D864" s="82"/>
      <c r="E864" s="82"/>
      <c r="F864" s="56" t="str">
        <f t="shared" si="2"/>
        <v>PETUGAS.0863/SPK/SE/PML/3172/2026</v>
      </c>
      <c r="G864" s="80"/>
      <c r="H864" s="56" t="str">
        <f>VLOOKUP(G864,'MITRA (REFERENSI)'!$A:$Z,16,FALSE)</f>
        <v>#N/A</v>
      </c>
      <c r="I864" s="56" t="str">
        <f>VLOOKUP(G864,'MITRA (REFERENSI)'!$A:$Z,25,FALSE)</f>
        <v>#N/A</v>
      </c>
      <c r="J864" s="55" t="str">
        <f>VLOOKUP(G864,'MITRA (REFERENSI)'!$A:$Z,26,FALSE)</f>
        <v>#N/A</v>
      </c>
      <c r="K864" s="55" t="str">
        <f>VLOOKUP(G864,'MITRA (REFERENSI)'!$A:$Z,15,FALSE)</f>
        <v>#N/A</v>
      </c>
      <c r="L864" s="55" t="str">
        <f>VLOOKUP(G864,'MITRA (REFERENSI)'!$A:$Z,15,FALSE)</f>
        <v>#N/A</v>
      </c>
      <c r="M864" s="55" t="str">
        <f>IF(B864=1,'KELAS (REFERENSI)'!M864,IF(B864=2,'KELAS (REFERENSI)'!M879,IF(B864=3,'KELAS (REFERENSI)'!M894,IF(B864=4,'KELAS (REFERENSI)'!M909,""))))</f>
        <v/>
      </c>
      <c r="N864" s="55" t="str">
        <f>IF(B864=1,'KELAS (REFERENSI)'!N864,IF(B864=2,'KELAS (REFERENSI)'!N879,IF(B864=3,'KELAS (REFERENSI)'!N894,IF(B864=4,'KELAS (REFERENSI)'!N909,""))))</f>
        <v/>
      </c>
      <c r="O864" s="55" t="str">
        <f>IF(B864=1,'KELAS (REFERENSI)'!O864,IF(B864=2,'KELAS (REFERENSI)'!O879,IF(B864=3,'KELAS (REFERENSI)'!O894,IF(B864=4,'KELAS (REFERENSI)'!O909,""))))</f>
        <v/>
      </c>
      <c r="P864" s="55" t="str">
        <f>IF(B864=1,'KELAS (REFERENSI)'!P864,IF(B864=2,'KELAS (REFERENSI)'!P879,IF(B864=3,'KELAS (REFERENSI)'!P894,IF(B864=4,'KELAS (REFERENSI)'!P909,""))))</f>
        <v/>
      </c>
      <c r="Q864" s="55" t="str">
        <f t="shared" si="4"/>
        <v>BPS Kota Jakarta Timur</v>
      </c>
      <c r="R864" s="55" t="str">
        <f t="shared" si="56"/>
        <v/>
      </c>
      <c r="S864" s="55" t="str">
        <f t="shared" ref="S864:T864" si="872">S863</f>
        <v>15 Juni sampai dengan 31 Agustus 2026</v>
      </c>
      <c r="T864" s="55" t="str">
        <f t="shared" si="872"/>
        <v>31 Agustus 2026</v>
      </c>
      <c r="U864" s="59" t="str">
        <f>VLOOKUP(G864,'MITRA (REFERENSI)'!$A:$Z,17,FALSE)</f>
        <v>#N/A</v>
      </c>
      <c r="V864" s="59" t="str">
        <f>VLOOKUP(G864,'MITRA (REFERENSI)'!$A:$Z,11,FALSE)</f>
        <v>#N/A</v>
      </c>
      <c r="W864" s="81"/>
      <c r="X864" s="63"/>
      <c r="Y864" s="63"/>
      <c r="Z864" s="62"/>
      <c r="AA864" s="63"/>
      <c r="AB864" s="62"/>
      <c r="AC864" s="62"/>
      <c r="AD864" s="62"/>
      <c r="AE864" s="62"/>
      <c r="AF864" s="62"/>
      <c r="AG864" s="72"/>
      <c r="AH864" s="72"/>
      <c r="AI864" s="72"/>
      <c r="AJ864" s="72"/>
      <c r="AK864" s="59" t="str">
        <f>VLOOKUP(G864,'MITRA (REFERENSI)'!$A:$Z,5,FALSE)</f>
        <v>#N/A</v>
      </c>
      <c r="AL864" s="59" t="str">
        <f>VLOOKUP(G864,'MITRA (REFERENSI)'!$A:$Z,13,FALSE)</f>
        <v>#N/A</v>
      </c>
      <c r="AM864" s="59" t="str">
        <f>VLOOKUP(G864,'MITRA (REFERENSI)'!$A:$Z,14,FALSE)</f>
        <v>#N/A</v>
      </c>
    </row>
    <row r="865" ht="15.75" customHeight="1">
      <c r="A865" s="53" t="s">
        <v>5927</v>
      </c>
      <c r="B865" s="78"/>
      <c r="C865" s="79"/>
      <c r="D865" s="82"/>
      <c r="E865" s="82"/>
      <c r="F865" s="56" t="str">
        <f t="shared" si="2"/>
        <v>PETUGAS.0864/SPK/SE/PML/3172/2026</v>
      </c>
      <c r="G865" s="80"/>
      <c r="H865" s="56" t="str">
        <f>VLOOKUP(G865,'MITRA (REFERENSI)'!$A:$Z,16,FALSE)</f>
        <v>#N/A</v>
      </c>
      <c r="I865" s="56" t="str">
        <f>VLOOKUP(G865,'MITRA (REFERENSI)'!$A:$Z,25,FALSE)</f>
        <v>#N/A</v>
      </c>
      <c r="J865" s="55" t="str">
        <f>VLOOKUP(G865,'MITRA (REFERENSI)'!$A:$Z,26,FALSE)</f>
        <v>#N/A</v>
      </c>
      <c r="K865" s="55" t="str">
        <f>VLOOKUP(G865,'MITRA (REFERENSI)'!$A:$Z,15,FALSE)</f>
        <v>#N/A</v>
      </c>
      <c r="L865" s="55" t="str">
        <f>VLOOKUP(G865,'MITRA (REFERENSI)'!$A:$Z,15,FALSE)</f>
        <v>#N/A</v>
      </c>
      <c r="M865" s="55" t="str">
        <f>IF(B865=1,'KELAS (REFERENSI)'!M865,IF(B865=2,'KELAS (REFERENSI)'!M880,IF(B865=3,'KELAS (REFERENSI)'!M895,IF(B865=4,'KELAS (REFERENSI)'!M910,""))))</f>
        <v/>
      </c>
      <c r="N865" s="55" t="str">
        <f>IF(B865=1,'KELAS (REFERENSI)'!N865,IF(B865=2,'KELAS (REFERENSI)'!N880,IF(B865=3,'KELAS (REFERENSI)'!N895,IF(B865=4,'KELAS (REFERENSI)'!N910,""))))</f>
        <v/>
      </c>
      <c r="O865" s="55" t="str">
        <f>IF(B865=1,'KELAS (REFERENSI)'!O865,IF(B865=2,'KELAS (REFERENSI)'!O880,IF(B865=3,'KELAS (REFERENSI)'!O895,IF(B865=4,'KELAS (REFERENSI)'!O910,""))))</f>
        <v/>
      </c>
      <c r="P865" s="55" t="str">
        <f>IF(B865=1,'KELAS (REFERENSI)'!P865,IF(B865=2,'KELAS (REFERENSI)'!P880,IF(B865=3,'KELAS (REFERENSI)'!P895,IF(B865=4,'KELAS (REFERENSI)'!P910,""))))</f>
        <v/>
      </c>
      <c r="Q865" s="55" t="str">
        <f t="shared" si="4"/>
        <v>BPS Kota Jakarta Timur</v>
      </c>
      <c r="R865" s="55" t="str">
        <f t="shared" si="56"/>
        <v/>
      </c>
      <c r="S865" s="55" t="str">
        <f t="shared" ref="S865:T865" si="873">S864</f>
        <v>15 Juni sampai dengan 31 Agustus 2026</v>
      </c>
      <c r="T865" s="55" t="str">
        <f t="shared" si="873"/>
        <v>31 Agustus 2026</v>
      </c>
      <c r="U865" s="59" t="str">
        <f>VLOOKUP(G865,'MITRA (REFERENSI)'!$A:$Z,17,FALSE)</f>
        <v>#N/A</v>
      </c>
      <c r="V865" s="59" t="str">
        <f>VLOOKUP(G865,'MITRA (REFERENSI)'!$A:$Z,11,FALSE)</f>
        <v>#N/A</v>
      </c>
      <c r="W865" s="81"/>
      <c r="X865" s="63"/>
      <c r="Y865" s="63"/>
      <c r="Z865" s="62"/>
      <c r="AA865" s="63"/>
      <c r="AB865" s="62"/>
      <c r="AC865" s="62"/>
      <c r="AD865" s="62"/>
      <c r="AE865" s="62"/>
      <c r="AF865" s="62"/>
      <c r="AG865" s="72"/>
      <c r="AH865" s="72"/>
      <c r="AI865" s="72"/>
      <c r="AJ865" s="72"/>
      <c r="AK865" s="59" t="str">
        <f>VLOOKUP(G865,'MITRA (REFERENSI)'!$A:$Z,5,FALSE)</f>
        <v>#N/A</v>
      </c>
      <c r="AL865" s="59" t="str">
        <f>VLOOKUP(G865,'MITRA (REFERENSI)'!$A:$Z,13,FALSE)</f>
        <v>#N/A</v>
      </c>
      <c r="AM865" s="59" t="str">
        <f>VLOOKUP(G865,'MITRA (REFERENSI)'!$A:$Z,14,FALSE)</f>
        <v>#N/A</v>
      </c>
    </row>
    <row r="866" ht="15.75" customHeight="1">
      <c r="A866" s="53" t="s">
        <v>5928</v>
      </c>
      <c r="B866" s="78"/>
      <c r="C866" s="79"/>
      <c r="D866" s="82"/>
      <c r="E866" s="82"/>
      <c r="F866" s="56" t="str">
        <f t="shared" si="2"/>
        <v>PETUGAS.0865/SPK/SE/PML/3172/2026</v>
      </c>
      <c r="G866" s="80"/>
      <c r="H866" s="56" t="str">
        <f>VLOOKUP(G866,'MITRA (REFERENSI)'!$A:$Z,16,FALSE)</f>
        <v>#N/A</v>
      </c>
      <c r="I866" s="56" t="str">
        <f>VLOOKUP(G866,'MITRA (REFERENSI)'!$A:$Z,25,FALSE)</f>
        <v>#N/A</v>
      </c>
      <c r="J866" s="55" t="str">
        <f>VLOOKUP(G866,'MITRA (REFERENSI)'!$A:$Z,26,FALSE)</f>
        <v>#N/A</v>
      </c>
      <c r="K866" s="55" t="str">
        <f>VLOOKUP(G866,'MITRA (REFERENSI)'!$A:$Z,15,FALSE)</f>
        <v>#N/A</v>
      </c>
      <c r="L866" s="55" t="str">
        <f>VLOOKUP(G866,'MITRA (REFERENSI)'!$A:$Z,15,FALSE)</f>
        <v>#N/A</v>
      </c>
      <c r="M866" s="55" t="str">
        <f>IF(B866=1,'KELAS (REFERENSI)'!M866,IF(B866=2,'KELAS (REFERENSI)'!M881,IF(B866=3,'KELAS (REFERENSI)'!M896,IF(B866=4,'KELAS (REFERENSI)'!M911,""))))</f>
        <v/>
      </c>
      <c r="N866" s="55" t="str">
        <f>IF(B866=1,'KELAS (REFERENSI)'!N866,IF(B866=2,'KELAS (REFERENSI)'!N881,IF(B866=3,'KELAS (REFERENSI)'!N896,IF(B866=4,'KELAS (REFERENSI)'!N911,""))))</f>
        <v/>
      </c>
      <c r="O866" s="55" t="str">
        <f>IF(B866=1,'KELAS (REFERENSI)'!O866,IF(B866=2,'KELAS (REFERENSI)'!O881,IF(B866=3,'KELAS (REFERENSI)'!O896,IF(B866=4,'KELAS (REFERENSI)'!O911,""))))</f>
        <v/>
      </c>
      <c r="P866" s="55" t="str">
        <f>IF(B866=1,'KELAS (REFERENSI)'!P866,IF(B866=2,'KELAS (REFERENSI)'!P881,IF(B866=3,'KELAS (REFERENSI)'!P896,IF(B866=4,'KELAS (REFERENSI)'!P911,""))))</f>
        <v/>
      </c>
      <c r="Q866" s="55" t="str">
        <f t="shared" si="4"/>
        <v>BPS Kota Jakarta Timur</v>
      </c>
      <c r="R866" s="55" t="str">
        <f t="shared" si="56"/>
        <v/>
      </c>
      <c r="S866" s="55" t="str">
        <f t="shared" ref="S866:T866" si="874">S865</f>
        <v>15 Juni sampai dengan 31 Agustus 2026</v>
      </c>
      <c r="T866" s="55" t="str">
        <f t="shared" si="874"/>
        <v>31 Agustus 2026</v>
      </c>
      <c r="U866" s="59" t="str">
        <f>VLOOKUP(G866,'MITRA (REFERENSI)'!$A:$Z,17,FALSE)</f>
        <v>#N/A</v>
      </c>
      <c r="V866" s="59" t="str">
        <f>VLOOKUP(G866,'MITRA (REFERENSI)'!$A:$Z,11,FALSE)</f>
        <v>#N/A</v>
      </c>
      <c r="W866" s="81"/>
      <c r="X866" s="63"/>
      <c r="Y866" s="63"/>
      <c r="Z866" s="62"/>
      <c r="AA866" s="63"/>
      <c r="AB866" s="62"/>
      <c r="AC866" s="62"/>
      <c r="AD866" s="62"/>
      <c r="AE866" s="62"/>
      <c r="AF866" s="62"/>
      <c r="AG866" s="72"/>
      <c r="AH866" s="72"/>
      <c r="AI866" s="72"/>
      <c r="AJ866" s="72"/>
      <c r="AK866" s="59" t="str">
        <f>VLOOKUP(G866,'MITRA (REFERENSI)'!$A:$Z,5,FALSE)</f>
        <v>#N/A</v>
      </c>
      <c r="AL866" s="59" t="str">
        <f>VLOOKUP(G866,'MITRA (REFERENSI)'!$A:$Z,13,FALSE)</f>
        <v>#N/A</v>
      </c>
      <c r="AM866" s="59" t="str">
        <f>VLOOKUP(G866,'MITRA (REFERENSI)'!$A:$Z,14,FALSE)</f>
        <v>#N/A</v>
      </c>
    </row>
    <row r="867" ht="15.75" customHeight="1">
      <c r="A867" s="53" t="s">
        <v>5929</v>
      </c>
      <c r="B867" s="78"/>
      <c r="C867" s="79"/>
      <c r="D867" s="82"/>
      <c r="E867" s="82"/>
      <c r="F867" s="56" t="str">
        <f t="shared" si="2"/>
        <v>PETUGAS.0866/SPK/SE/PML/3172/2026</v>
      </c>
      <c r="G867" s="80"/>
      <c r="H867" s="56" t="str">
        <f>VLOOKUP(G867,'MITRA (REFERENSI)'!$A:$Z,16,FALSE)</f>
        <v>#N/A</v>
      </c>
      <c r="I867" s="56" t="str">
        <f>VLOOKUP(G867,'MITRA (REFERENSI)'!$A:$Z,25,FALSE)</f>
        <v>#N/A</v>
      </c>
      <c r="J867" s="55" t="str">
        <f>VLOOKUP(G867,'MITRA (REFERENSI)'!$A:$Z,26,FALSE)</f>
        <v>#N/A</v>
      </c>
      <c r="K867" s="55" t="str">
        <f>VLOOKUP(G867,'MITRA (REFERENSI)'!$A:$Z,15,FALSE)</f>
        <v>#N/A</v>
      </c>
      <c r="L867" s="55" t="str">
        <f>VLOOKUP(G867,'MITRA (REFERENSI)'!$A:$Z,15,FALSE)</f>
        <v>#N/A</v>
      </c>
      <c r="M867" s="55" t="str">
        <f>IF(B867=1,'KELAS (REFERENSI)'!M867,IF(B867=2,'KELAS (REFERENSI)'!M882,IF(B867=3,'KELAS (REFERENSI)'!M897,IF(B867=4,'KELAS (REFERENSI)'!M912,""))))</f>
        <v/>
      </c>
      <c r="N867" s="55" t="str">
        <f>IF(B867=1,'KELAS (REFERENSI)'!N867,IF(B867=2,'KELAS (REFERENSI)'!N882,IF(B867=3,'KELAS (REFERENSI)'!N897,IF(B867=4,'KELAS (REFERENSI)'!N912,""))))</f>
        <v/>
      </c>
      <c r="O867" s="55" t="str">
        <f>IF(B867=1,'KELAS (REFERENSI)'!O867,IF(B867=2,'KELAS (REFERENSI)'!O882,IF(B867=3,'KELAS (REFERENSI)'!O897,IF(B867=4,'KELAS (REFERENSI)'!O912,""))))</f>
        <v/>
      </c>
      <c r="P867" s="55" t="str">
        <f>IF(B867=1,'KELAS (REFERENSI)'!P867,IF(B867=2,'KELAS (REFERENSI)'!P882,IF(B867=3,'KELAS (REFERENSI)'!P897,IF(B867=4,'KELAS (REFERENSI)'!P912,""))))</f>
        <v/>
      </c>
      <c r="Q867" s="55" t="str">
        <f t="shared" si="4"/>
        <v>BPS Kota Jakarta Timur</v>
      </c>
      <c r="R867" s="55" t="str">
        <f t="shared" si="56"/>
        <v/>
      </c>
      <c r="S867" s="55" t="str">
        <f t="shared" ref="S867:T867" si="875">S866</f>
        <v>15 Juni sampai dengan 31 Agustus 2026</v>
      </c>
      <c r="T867" s="55" t="str">
        <f t="shared" si="875"/>
        <v>31 Agustus 2026</v>
      </c>
      <c r="U867" s="59" t="str">
        <f>VLOOKUP(G867,'MITRA (REFERENSI)'!$A:$Z,17,FALSE)</f>
        <v>#N/A</v>
      </c>
      <c r="V867" s="59" t="str">
        <f>VLOOKUP(G867,'MITRA (REFERENSI)'!$A:$Z,11,FALSE)</f>
        <v>#N/A</v>
      </c>
      <c r="W867" s="81"/>
      <c r="X867" s="63"/>
      <c r="Y867" s="63"/>
      <c r="Z867" s="62"/>
      <c r="AA867" s="63"/>
      <c r="AB867" s="62"/>
      <c r="AC867" s="62"/>
      <c r="AD867" s="62"/>
      <c r="AE867" s="62"/>
      <c r="AF867" s="62"/>
      <c r="AG867" s="72"/>
      <c r="AH867" s="72"/>
      <c r="AI867" s="72"/>
      <c r="AJ867" s="72"/>
      <c r="AK867" s="59" t="str">
        <f>VLOOKUP(G867,'MITRA (REFERENSI)'!$A:$Z,5,FALSE)</f>
        <v>#N/A</v>
      </c>
      <c r="AL867" s="59" t="str">
        <f>VLOOKUP(G867,'MITRA (REFERENSI)'!$A:$Z,13,FALSE)</f>
        <v>#N/A</v>
      </c>
      <c r="AM867" s="59" t="str">
        <f>VLOOKUP(G867,'MITRA (REFERENSI)'!$A:$Z,14,FALSE)</f>
        <v>#N/A</v>
      </c>
    </row>
    <row r="868" ht="15.75" customHeight="1">
      <c r="A868" s="53" t="s">
        <v>5930</v>
      </c>
      <c r="B868" s="78"/>
      <c r="C868" s="79"/>
      <c r="D868" s="82"/>
      <c r="E868" s="82"/>
      <c r="F868" s="56" t="str">
        <f t="shared" si="2"/>
        <v>PETUGAS.0867/SPK/SE/PML/3172/2026</v>
      </c>
      <c r="G868" s="80"/>
      <c r="H868" s="56" t="str">
        <f>VLOOKUP(G868,'MITRA (REFERENSI)'!$A:$Z,16,FALSE)</f>
        <v>#N/A</v>
      </c>
      <c r="I868" s="56" t="str">
        <f>VLOOKUP(G868,'MITRA (REFERENSI)'!$A:$Z,25,FALSE)</f>
        <v>#N/A</v>
      </c>
      <c r="J868" s="55" t="str">
        <f>VLOOKUP(G868,'MITRA (REFERENSI)'!$A:$Z,26,FALSE)</f>
        <v>#N/A</v>
      </c>
      <c r="K868" s="55" t="str">
        <f>VLOOKUP(G868,'MITRA (REFERENSI)'!$A:$Z,15,FALSE)</f>
        <v>#N/A</v>
      </c>
      <c r="L868" s="55" t="str">
        <f>VLOOKUP(G868,'MITRA (REFERENSI)'!$A:$Z,15,FALSE)</f>
        <v>#N/A</v>
      </c>
      <c r="M868" s="55" t="str">
        <f>IF(B868=1,'KELAS (REFERENSI)'!M868,IF(B868=2,'KELAS (REFERENSI)'!M883,IF(B868=3,'KELAS (REFERENSI)'!M898,IF(B868=4,'KELAS (REFERENSI)'!M913,""))))</f>
        <v/>
      </c>
      <c r="N868" s="55" t="str">
        <f>IF(B868=1,'KELAS (REFERENSI)'!N868,IF(B868=2,'KELAS (REFERENSI)'!N883,IF(B868=3,'KELAS (REFERENSI)'!N898,IF(B868=4,'KELAS (REFERENSI)'!N913,""))))</f>
        <v/>
      </c>
      <c r="O868" s="55" t="str">
        <f>IF(B868=1,'KELAS (REFERENSI)'!O868,IF(B868=2,'KELAS (REFERENSI)'!O883,IF(B868=3,'KELAS (REFERENSI)'!O898,IF(B868=4,'KELAS (REFERENSI)'!O913,""))))</f>
        <v/>
      </c>
      <c r="P868" s="55" t="str">
        <f>IF(B868=1,'KELAS (REFERENSI)'!P868,IF(B868=2,'KELAS (REFERENSI)'!P883,IF(B868=3,'KELAS (REFERENSI)'!P898,IF(B868=4,'KELAS (REFERENSI)'!P913,""))))</f>
        <v/>
      </c>
      <c r="Q868" s="55" t="str">
        <f t="shared" si="4"/>
        <v>BPS Kota Jakarta Timur</v>
      </c>
      <c r="R868" s="55" t="str">
        <f t="shared" si="56"/>
        <v/>
      </c>
      <c r="S868" s="55" t="str">
        <f t="shared" ref="S868:T868" si="876">S867</f>
        <v>15 Juni sampai dengan 31 Agustus 2026</v>
      </c>
      <c r="T868" s="55" t="str">
        <f t="shared" si="876"/>
        <v>31 Agustus 2026</v>
      </c>
      <c r="U868" s="59" t="str">
        <f>VLOOKUP(G868,'MITRA (REFERENSI)'!$A:$Z,17,FALSE)</f>
        <v>#N/A</v>
      </c>
      <c r="V868" s="59" t="str">
        <f>VLOOKUP(G868,'MITRA (REFERENSI)'!$A:$Z,11,FALSE)</f>
        <v>#N/A</v>
      </c>
      <c r="W868" s="81"/>
      <c r="X868" s="63"/>
      <c r="Y868" s="63"/>
      <c r="Z868" s="62"/>
      <c r="AA868" s="63"/>
      <c r="AB868" s="62"/>
      <c r="AC868" s="62"/>
      <c r="AD868" s="62"/>
      <c r="AE868" s="62"/>
      <c r="AF868" s="62"/>
      <c r="AG868" s="72"/>
      <c r="AH868" s="72"/>
      <c r="AI868" s="72"/>
      <c r="AJ868" s="72"/>
      <c r="AK868" s="59" t="str">
        <f>VLOOKUP(G868,'MITRA (REFERENSI)'!$A:$Z,5,FALSE)</f>
        <v>#N/A</v>
      </c>
      <c r="AL868" s="59" t="str">
        <f>VLOOKUP(G868,'MITRA (REFERENSI)'!$A:$Z,13,FALSE)</f>
        <v>#N/A</v>
      </c>
      <c r="AM868" s="59" t="str">
        <f>VLOOKUP(G868,'MITRA (REFERENSI)'!$A:$Z,14,FALSE)</f>
        <v>#N/A</v>
      </c>
    </row>
    <row r="869" ht="15.75" customHeight="1">
      <c r="A869" s="53" t="s">
        <v>5931</v>
      </c>
      <c r="B869" s="78"/>
      <c r="C869" s="79"/>
      <c r="D869" s="82"/>
      <c r="E869" s="82"/>
      <c r="F869" s="56" t="str">
        <f t="shared" si="2"/>
        <v>PETUGAS.0868/SPK/SE/PML/3172/2026</v>
      </c>
      <c r="G869" s="80"/>
      <c r="H869" s="56" t="str">
        <f>VLOOKUP(G869,'MITRA (REFERENSI)'!$A:$Z,16,FALSE)</f>
        <v>#N/A</v>
      </c>
      <c r="I869" s="56" t="str">
        <f>VLOOKUP(G869,'MITRA (REFERENSI)'!$A:$Z,25,FALSE)</f>
        <v>#N/A</v>
      </c>
      <c r="J869" s="55" t="str">
        <f>VLOOKUP(G869,'MITRA (REFERENSI)'!$A:$Z,26,FALSE)</f>
        <v>#N/A</v>
      </c>
      <c r="K869" s="55" t="str">
        <f>VLOOKUP(G869,'MITRA (REFERENSI)'!$A:$Z,15,FALSE)</f>
        <v>#N/A</v>
      </c>
      <c r="L869" s="55" t="str">
        <f>VLOOKUP(G869,'MITRA (REFERENSI)'!$A:$Z,15,FALSE)</f>
        <v>#N/A</v>
      </c>
      <c r="M869" s="55" t="str">
        <f>IF(B869=1,'KELAS (REFERENSI)'!M869,IF(B869=2,'KELAS (REFERENSI)'!M884,IF(B869=3,'KELAS (REFERENSI)'!M899,IF(B869=4,'KELAS (REFERENSI)'!M914,""))))</f>
        <v/>
      </c>
      <c r="N869" s="55" t="str">
        <f>IF(B869=1,'KELAS (REFERENSI)'!N869,IF(B869=2,'KELAS (REFERENSI)'!N884,IF(B869=3,'KELAS (REFERENSI)'!N899,IF(B869=4,'KELAS (REFERENSI)'!N914,""))))</f>
        <v/>
      </c>
      <c r="O869" s="55" t="str">
        <f>IF(B869=1,'KELAS (REFERENSI)'!O869,IF(B869=2,'KELAS (REFERENSI)'!O884,IF(B869=3,'KELAS (REFERENSI)'!O899,IF(B869=4,'KELAS (REFERENSI)'!O914,""))))</f>
        <v/>
      </c>
      <c r="P869" s="55" t="str">
        <f>IF(B869=1,'KELAS (REFERENSI)'!P869,IF(B869=2,'KELAS (REFERENSI)'!P884,IF(B869=3,'KELAS (REFERENSI)'!P899,IF(B869=4,'KELAS (REFERENSI)'!P914,""))))</f>
        <v/>
      </c>
      <c r="Q869" s="55" t="str">
        <f t="shared" si="4"/>
        <v>BPS Kota Jakarta Timur</v>
      </c>
      <c r="R869" s="55" t="str">
        <f t="shared" si="56"/>
        <v/>
      </c>
      <c r="S869" s="55" t="str">
        <f t="shared" ref="S869:T869" si="877">S868</f>
        <v>15 Juni sampai dengan 31 Agustus 2026</v>
      </c>
      <c r="T869" s="55" t="str">
        <f t="shared" si="877"/>
        <v>31 Agustus 2026</v>
      </c>
      <c r="U869" s="59" t="str">
        <f>VLOOKUP(G869,'MITRA (REFERENSI)'!$A:$Z,17,FALSE)</f>
        <v>#N/A</v>
      </c>
      <c r="V869" s="59" t="str">
        <f>VLOOKUP(G869,'MITRA (REFERENSI)'!$A:$Z,11,FALSE)</f>
        <v>#N/A</v>
      </c>
      <c r="W869" s="81"/>
      <c r="X869" s="63"/>
      <c r="Y869" s="63"/>
      <c r="Z869" s="62"/>
      <c r="AA869" s="63"/>
      <c r="AB869" s="62"/>
      <c r="AC869" s="62"/>
      <c r="AD869" s="62"/>
      <c r="AE869" s="62"/>
      <c r="AF869" s="62"/>
      <c r="AG869" s="72"/>
      <c r="AH869" s="72"/>
      <c r="AI869" s="72"/>
      <c r="AJ869" s="72"/>
      <c r="AK869" s="59" t="str">
        <f>VLOOKUP(G869,'MITRA (REFERENSI)'!$A:$Z,5,FALSE)</f>
        <v>#N/A</v>
      </c>
      <c r="AL869" s="59" t="str">
        <f>VLOOKUP(G869,'MITRA (REFERENSI)'!$A:$Z,13,FALSE)</f>
        <v>#N/A</v>
      </c>
      <c r="AM869" s="59" t="str">
        <f>VLOOKUP(G869,'MITRA (REFERENSI)'!$A:$Z,14,FALSE)</f>
        <v>#N/A</v>
      </c>
    </row>
    <row r="870" ht="15.75" customHeight="1">
      <c r="A870" s="53" t="s">
        <v>5932</v>
      </c>
      <c r="B870" s="78"/>
      <c r="C870" s="79"/>
      <c r="D870" s="82"/>
      <c r="E870" s="82"/>
      <c r="F870" s="56" t="str">
        <f t="shared" si="2"/>
        <v>PETUGAS.0869/SPK/SE/PML/3172/2026</v>
      </c>
      <c r="G870" s="80"/>
      <c r="H870" s="56" t="str">
        <f>VLOOKUP(G870,'MITRA (REFERENSI)'!$A:$Z,16,FALSE)</f>
        <v>#N/A</v>
      </c>
      <c r="I870" s="56" t="str">
        <f>VLOOKUP(G870,'MITRA (REFERENSI)'!$A:$Z,25,FALSE)</f>
        <v>#N/A</v>
      </c>
      <c r="J870" s="55" t="str">
        <f>VLOOKUP(G870,'MITRA (REFERENSI)'!$A:$Z,26,FALSE)</f>
        <v>#N/A</v>
      </c>
      <c r="K870" s="55" t="str">
        <f>VLOOKUP(G870,'MITRA (REFERENSI)'!$A:$Z,15,FALSE)</f>
        <v>#N/A</v>
      </c>
      <c r="L870" s="55" t="str">
        <f>VLOOKUP(G870,'MITRA (REFERENSI)'!$A:$Z,15,FALSE)</f>
        <v>#N/A</v>
      </c>
      <c r="M870" s="55" t="str">
        <f>IF(B870=1,'KELAS (REFERENSI)'!M870,IF(B870=2,'KELAS (REFERENSI)'!M885,IF(B870=3,'KELAS (REFERENSI)'!M900,IF(B870=4,'KELAS (REFERENSI)'!M915,""))))</f>
        <v/>
      </c>
      <c r="N870" s="55" t="str">
        <f>IF(B870=1,'KELAS (REFERENSI)'!N870,IF(B870=2,'KELAS (REFERENSI)'!N885,IF(B870=3,'KELAS (REFERENSI)'!N900,IF(B870=4,'KELAS (REFERENSI)'!N915,""))))</f>
        <v/>
      </c>
      <c r="O870" s="55" t="str">
        <f>IF(B870=1,'KELAS (REFERENSI)'!O870,IF(B870=2,'KELAS (REFERENSI)'!O885,IF(B870=3,'KELAS (REFERENSI)'!O900,IF(B870=4,'KELAS (REFERENSI)'!O915,""))))</f>
        <v/>
      </c>
      <c r="P870" s="55" t="str">
        <f>IF(B870=1,'KELAS (REFERENSI)'!P870,IF(B870=2,'KELAS (REFERENSI)'!P885,IF(B870=3,'KELAS (REFERENSI)'!P900,IF(B870=4,'KELAS (REFERENSI)'!P915,""))))</f>
        <v/>
      </c>
      <c r="Q870" s="55" t="str">
        <f t="shared" si="4"/>
        <v>BPS Kota Jakarta Timur</v>
      </c>
      <c r="R870" s="55" t="str">
        <f t="shared" si="56"/>
        <v/>
      </c>
      <c r="S870" s="55" t="str">
        <f t="shared" ref="S870:T870" si="878">S869</f>
        <v>15 Juni sampai dengan 31 Agustus 2026</v>
      </c>
      <c r="T870" s="55" t="str">
        <f t="shared" si="878"/>
        <v>31 Agustus 2026</v>
      </c>
      <c r="U870" s="59" t="str">
        <f>VLOOKUP(G870,'MITRA (REFERENSI)'!$A:$Z,17,FALSE)</f>
        <v>#N/A</v>
      </c>
      <c r="V870" s="59" t="str">
        <f>VLOOKUP(G870,'MITRA (REFERENSI)'!$A:$Z,11,FALSE)</f>
        <v>#N/A</v>
      </c>
      <c r="W870" s="81"/>
      <c r="X870" s="63"/>
      <c r="Y870" s="63"/>
      <c r="Z870" s="62"/>
      <c r="AA870" s="63"/>
      <c r="AB870" s="62"/>
      <c r="AC870" s="62"/>
      <c r="AD870" s="62"/>
      <c r="AE870" s="62"/>
      <c r="AF870" s="62"/>
      <c r="AG870" s="72"/>
      <c r="AH870" s="72"/>
      <c r="AI870" s="72"/>
      <c r="AJ870" s="72"/>
      <c r="AK870" s="59" t="str">
        <f>VLOOKUP(G870,'MITRA (REFERENSI)'!$A:$Z,5,FALSE)</f>
        <v>#N/A</v>
      </c>
      <c r="AL870" s="59" t="str">
        <f>VLOOKUP(G870,'MITRA (REFERENSI)'!$A:$Z,13,FALSE)</f>
        <v>#N/A</v>
      </c>
      <c r="AM870" s="59" t="str">
        <f>VLOOKUP(G870,'MITRA (REFERENSI)'!$A:$Z,14,FALSE)</f>
        <v>#N/A</v>
      </c>
    </row>
    <row r="871" ht="15.75" customHeight="1">
      <c r="A871" s="53" t="s">
        <v>5933</v>
      </c>
      <c r="B871" s="78"/>
      <c r="C871" s="79"/>
      <c r="D871" s="82"/>
      <c r="E871" s="82"/>
      <c r="F871" s="56" t="str">
        <f t="shared" si="2"/>
        <v>PETUGAS.0870/SPK/SE/PML/3172/2026</v>
      </c>
      <c r="G871" s="80"/>
      <c r="H871" s="56" t="str">
        <f>VLOOKUP(G871,'MITRA (REFERENSI)'!$A:$Z,16,FALSE)</f>
        <v>#N/A</v>
      </c>
      <c r="I871" s="56" t="str">
        <f>VLOOKUP(G871,'MITRA (REFERENSI)'!$A:$Z,25,FALSE)</f>
        <v>#N/A</v>
      </c>
      <c r="J871" s="55" t="str">
        <f>VLOOKUP(G871,'MITRA (REFERENSI)'!$A:$Z,26,FALSE)</f>
        <v>#N/A</v>
      </c>
      <c r="K871" s="55" t="str">
        <f>VLOOKUP(G871,'MITRA (REFERENSI)'!$A:$Z,15,FALSE)</f>
        <v>#N/A</v>
      </c>
      <c r="L871" s="55" t="str">
        <f>VLOOKUP(G871,'MITRA (REFERENSI)'!$A:$Z,15,FALSE)</f>
        <v>#N/A</v>
      </c>
      <c r="M871" s="55" t="str">
        <f>IF(B871=1,'KELAS (REFERENSI)'!M871,IF(B871=2,'KELAS (REFERENSI)'!M886,IF(B871=3,'KELAS (REFERENSI)'!M901,IF(B871=4,'KELAS (REFERENSI)'!M916,""))))</f>
        <v/>
      </c>
      <c r="N871" s="55" t="str">
        <f>IF(B871=1,'KELAS (REFERENSI)'!N871,IF(B871=2,'KELAS (REFERENSI)'!N886,IF(B871=3,'KELAS (REFERENSI)'!N901,IF(B871=4,'KELAS (REFERENSI)'!N916,""))))</f>
        <v/>
      </c>
      <c r="O871" s="55" t="str">
        <f>IF(B871=1,'KELAS (REFERENSI)'!O871,IF(B871=2,'KELAS (REFERENSI)'!O886,IF(B871=3,'KELAS (REFERENSI)'!O901,IF(B871=4,'KELAS (REFERENSI)'!O916,""))))</f>
        <v/>
      </c>
      <c r="P871" s="55" t="str">
        <f>IF(B871=1,'KELAS (REFERENSI)'!P871,IF(B871=2,'KELAS (REFERENSI)'!P886,IF(B871=3,'KELAS (REFERENSI)'!P901,IF(B871=4,'KELAS (REFERENSI)'!P916,""))))</f>
        <v/>
      </c>
      <c r="Q871" s="55" t="str">
        <f t="shared" si="4"/>
        <v>BPS Kota Jakarta Timur</v>
      </c>
      <c r="R871" s="55" t="str">
        <f t="shared" si="56"/>
        <v/>
      </c>
      <c r="S871" s="55" t="str">
        <f t="shared" ref="S871:T871" si="879">S870</f>
        <v>15 Juni sampai dengan 31 Agustus 2026</v>
      </c>
      <c r="T871" s="55" t="str">
        <f t="shared" si="879"/>
        <v>31 Agustus 2026</v>
      </c>
      <c r="U871" s="59" t="str">
        <f>VLOOKUP(G871,'MITRA (REFERENSI)'!$A:$Z,17,FALSE)</f>
        <v>#N/A</v>
      </c>
      <c r="V871" s="59" t="str">
        <f>VLOOKUP(G871,'MITRA (REFERENSI)'!$A:$Z,11,FALSE)</f>
        <v>#N/A</v>
      </c>
      <c r="W871" s="81"/>
      <c r="X871" s="63"/>
      <c r="Y871" s="63"/>
      <c r="Z871" s="62"/>
      <c r="AA871" s="63"/>
      <c r="AB871" s="62"/>
      <c r="AC871" s="62"/>
      <c r="AD871" s="62"/>
      <c r="AE871" s="62"/>
      <c r="AF871" s="62"/>
      <c r="AG871" s="72"/>
      <c r="AH871" s="72"/>
      <c r="AI871" s="72"/>
      <c r="AJ871" s="72"/>
      <c r="AK871" s="59" t="str">
        <f>VLOOKUP(G871,'MITRA (REFERENSI)'!$A:$Z,5,FALSE)</f>
        <v>#N/A</v>
      </c>
      <c r="AL871" s="59" t="str">
        <f>VLOOKUP(G871,'MITRA (REFERENSI)'!$A:$Z,13,FALSE)</f>
        <v>#N/A</v>
      </c>
      <c r="AM871" s="59" t="str">
        <f>VLOOKUP(G871,'MITRA (REFERENSI)'!$A:$Z,14,FALSE)</f>
        <v>#N/A</v>
      </c>
    </row>
    <row r="872" ht="15.75" customHeight="1">
      <c r="A872" s="53" t="s">
        <v>5934</v>
      </c>
      <c r="B872" s="78"/>
      <c r="C872" s="79"/>
      <c r="D872" s="82"/>
      <c r="E872" s="82"/>
      <c r="F872" s="56" t="str">
        <f t="shared" si="2"/>
        <v>PETUGAS.0871/SPK/SE/PML/3172/2026</v>
      </c>
      <c r="G872" s="80"/>
      <c r="H872" s="56" t="str">
        <f>VLOOKUP(G872,'MITRA (REFERENSI)'!$A:$Z,16,FALSE)</f>
        <v>#N/A</v>
      </c>
      <c r="I872" s="56" t="str">
        <f>VLOOKUP(G872,'MITRA (REFERENSI)'!$A:$Z,25,FALSE)</f>
        <v>#N/A</v>
      </c>
      <c r="J872" s="55" t="str">
        <f>VLOOKUP(G872,'MITRA (REFERENSI)'!$A:$Z,26,FALSE)</f>
        <v>#N/A</v>
      </c>
      <c r="K872" s="55" t="str">
        <f>VLOOKUP(G872,'MITRA (REFERENSI)'!$A:$Z,15,FALSE)</f>
        <v>#N/A</v>
      </c>
      <c r="L872" s="55" t="str">
        <f>VLOOKUP(G872,'MITRA (REFERENSI)'!$A:$Z,15,FALSE)</f>
        <v>#N/A</v>
      </c>
      <c r="M872" s="55" t="str">
        <f>IF(B872=1,'KELAS (REFERENSI)'!M872,IF(B872=2,'KELAS (REFERENSI)'!M887,IF(B872=3,'KELAS (REFERENSI)'!M902,IF(B872=4,'KELAS (REFERENSI)'!M917,""))))</f>
        <v/>
      </c>
      <c r="N872" s="55" t="str">
        <f>IF(B872=1,'KELAS (REFERENSI)'!N872,IF(B872=2,'KELAS (REFERENSI)'!N887,IF(B872=3,'KELAS (REFERENSI)'!N902,IF(B872=4,'KELAS (REFERENSI)'!N917,""))))</f>
        <v/>
      </c>
      <c r="O872" s="55" t="str">
        <f>IF(B872=1,'KELAS (REFERENSI)'!O872,IF(B872=2,'KELAS (REFERENSI)'!O887,IF(B872=3,'KELAS (REFERENSI)'!O902,IF(B872=4,'KELAS (REFERENSI)'!O917,""))))</f>
        <v/>
      </c>
      <c r="P872" s="55" t="str">
        <f>IF(B872=1,'KELAS (REFERENSI)'!P872,IF(B872=2,'KELAS (REFERENSI)'!P887,IF(B872=3,'KELAS (REFERENSI)'!P902,IF(B872=4,'KELAS (REFERENSI)'!P917,""))))</f>
        <v/>
      </c>
      <c r="Q872" s="55" t="str">
        <f t="shared" si="4"/>
        <v>BPS Kota Jakarta Timur</v>
      </c>
      <c r="R872" s="55" t="str">
        <f t="shared" si="56"/>
        <v/>
      </c>
      <c r="S872" s="55" t="str">
        <f t="shared" ref="S872:T872" si="880">S871</f>
        <v>15 Juni sampai dengan 31 Agustus 2026</v>
      </c>
      <c r="T872" s="55" t="str">
        <f t="shared" si="880"/>
        <v>31 Agustus 2026</v>
      </c>
      <c r="U872" s="59" t="str">
        <f>VLOOKUP(G872,'MITRA (REFERENSI)'!$A:$Z,17,FALSE)</f>
        <v>#N/A</v>
      </c>
      <c r="V872" s="59" t="str">
        <f>VLOOKUP(G872,'MITRA (REFERENSI)'!$A:$Z,11,FALSE)</f>
        <v>#N/A</v>
      </c>
      <c r="W872" s="81"/>
      <c r="X872" s="63"/>
      <c r="Y872" s="63"/>
      <c r="Z872" s="62"/>
      <c r="AA872" s="63"/>
      <c r="AB872" s="62"/>
      <c r="AC872" s="62"/>
      <c r="AD872" s="62"/>
      <c r="AE872" s="62"/>
      <c r="AF872" s="62"/>
      <c r="AG872" s="72"/>
      <c r="AH872" s="72"/>
      <c r="AI872" s="72"/>
      <c r="AJ872" s="72"/>
      <c r="AK872" s="59" t="str">
        <f>VLOOKUP(G872,'MITRA (REFERENSI)'!$A:$Z,5,FALSE)</f>
        <v>#N/A</v>
      </c>
      <c r="AL872" s="59" t="str">
        <f>VLOOKUP(G872,'MITRA (REFERENSI)'!$A:$Z,13,FALSE)</f>
        <v>#N/A</v>
      </c>
      <c r="AM872" s="59" t="str">
        <f>VLOOKUP(G872,'MITRA (REFERENSI)'!$A:$Z,14,FALSE)</f>
        <v>#N/A</v>
      </c>
    </row>
    <row r="873" ht="15.75" customHeight="1">
      <c r="A873" s="53" t="s">
        <v>5935</v>
      </c>
      <c r="B873" s="78"/>
      <c r="C873" s="79"/>
      <c r="D873" s="82"/>
      <c r="E873" s="82"/>
      <c r="F873" s="56" t="str">
        <f t="shared" si="2"/>
        <v>PETUGAS.0872/SPK/SE/PML/3172/2026</v>
      </c>
      <c r="G873" s="80"/>
      <c r="H873" s="56" t="str">
        <f>VLOOKUP(G873,'MITRA (REFERENSI)'!$A:$Z,16,FALSE)</f>
        <v>#N/A</v>
      </c>
      <c r="I873" s="56" t="str">
        <f>VLOOKUP(G873,'MITRA (REFERENSI)'!$A:$Z,25,FALSE)</f>
        <v>#N/A</v>
      </c>
      <c r="J873" s="55" t="str">
        <f>VLOOKUP(G873,'MITRA (REFERENSI)'!$A:$Z,26,FALSE)</f>
        <v>#N/A</v>
      </c>
      <c r="K873" s="55" t="str">
        <f>VLOOKUP(G873,'MITRA (REFERENSI)'!$A:$Z,15,FALSE)</f>
        <v>#N/A</v>
      </c>
      <c r="L873" s="55" t="str">
        <f>VLOOKUP(G873,'MITRA (REFERENSI)'!$A:$Z,15,FALSE)</f>
        <v>#N/A</v>
      </c>
      <c r="M873" s="55" t="str">
        <f>IF(B873=1,'KELAS (REFERENSI)'!M873,IF(B873=2,'KELAS (REFERENSI)'!M888,IF(B873=3,'KELAS (REFERENSI)'!M903,IF(B873=4,'KELAS (REFERENSI)'!M918,""))))</f>
        <v/>
      </c>
      <c r="N873" s="55" t="str">
        <f>IF(B873=1,'KELAS (REFERENSI)'!N873,IF(B873=2,'KELAS (REFERENSI)'!N888,IF(B873=3,'KELAS (REFERENSI)'!N903,IF(B873=4,'KELAS (REFERENSI)'!N918,""))))</f>
        <v/>
      </c>
      <c r="O873" s="55" t="str">
        <f>IF(B873=1,'KELAS (REFERENSI)'!O873,IF(B873=2,'KELAS (REFERENSI)'!O888,IF(B873=3,'KELAS (REFERENSI)'!O903,IF(B873=4,'KELAS (REFERENSI)'!O918,""))))</f>
        <v/>
      </c>
      <c r="P873" s="55" t="str">
        <f>IF(B873=1,'KELAS (REFERENSI)'!P873,IF(B873=2,'KELAS (REFERENSI)'!P888,IF(B873=3,'KELAS (REFERENSI)'!P903,IF(B873=4,'KELAS (REFERENSI)'!P918,""))))</f>
        <v/>
      </c>
      <c r="Q873" s="55" t="str">
        <f t="shared" si="4"/>
        <v>BPS Kota Jakarta Timur</v>
      </c>
      <c r="R873" s="55" t="str">
        <f t="shared" si="56"/>
        <v/>
      </c>
      <c r="S873" s="55" t="str">
        <f t="shared" ref="S873:T873" si="881">S872</f>
        <v>15 Juni sampai dengan 31 Agustus 2026</v>
      </c>
      <c r="T873" s="55" t="str">
        <f t="shared" si="881"/>
        <v>31 Agustus 2026</v>
      </c>
      <c r="U873" s="59" t="str">
        <f>VLOOKUP(G873,'MITRA (REFERENSI)'!$A:$Z,17,FALSE)</f>
        <v>#N/A</v>
      </c>
      <c r="V873" s="59" t="str">
        <f>VLOOKUP(G873,'MITRA (REFERENSI)'!$A:$Z,11,FALSE)</f>
        <v>#N/A</v>
      </c>
      <c r="W873" s="81"/>
      <c r="X873" s="63"/>
      <c r="Y873" s="63"/>
      <c r="Z873" s="62"/>
      <c r="AA873" s="63"/>
      <c r="AB873" s="62"/>
      <c r="AC873" s="62"/>
      <c r="AD873" s="62"/>
      <c r="AE873" s="62"/>
      <c r="AF873" s="62"/>
      <c r="AG873" s="72"/>
      <c r="AH873" s="72"/>
      <c r="AI873" s="72"/>
      <c r="AJ873" s="72"/>
      <c r="AK873" s="59" t="str">
        <f>VLOOKUP(G873,'MITRA (REFERENSI)'!$A:$Z,5,FALSE)</f>
        <v>#N/A</v>
      </c>
      <c r="AL873" s="59" t="str">
        <f>VLOOKUP(G873,'MITRA (REFERENSI)'!$A:$Z,13,FALSE)</f>
        <v>#N/A</v>
      </c>
      <c r="AM873" s="59" t="str">
        <f>VLOOKUP(G873,'MITRA (REFERENSI)'!$A:$Z,14,FALSE)</f>
        <v>#N/A</v>
      </c>
    </row>
    <row r="874" ht="15.75" customHeight="1">
      <c r="A874" s="53" t="s">
        <v>5936</v>
      </c>
      <c r="B874" s="78"/>
      <c r="C874" s="79"/>
      <c r="D874" s="82"/>
      <c r="E874" s="82"/>
      <c r="F874" s="56" t="str">
        <f t="shared" si="2"/>
        <v>PETUGAS.0873/SPK/SE/PML/3172/2026</v>
      </c>
      <c r="G874" s="80"/>
      <c r="H874" s="56" t="str">
        <f>VLOOKUP(G874,'MITRA (REFERENSI)'!$A:$Z,16,FALSE)</f>
        <v>#N/A</v>
      </c>
      <c r="I874" s="56" t="str">
        <f>VLOOKUP(G874,'MITRA (REFERENSI)'!$A:$Z,25,FALSE)</f>
        <v>#N/A</v>
      </c>
      <c r="J874" s="55" t="str">
        <f>VLOOKUP(G874,'MITRA (REFERENSI)'!$A:$Z,26,FALSE)</f>
        <v>#N/A</v>
      </c>
      <c r="K874" s="55" t="str">
        <f>VLOOKUP(G874,'MITRA (REFERENSI)'!$A:$Z,15,FALSE)</f>
        <v>#N/A</v>
      </c>
      <c r="L874" s="55" t="str">
        <f>VLOOKUP(G874,'MITRA (REFERENSI)'!$A:$Z,15,FALSE)</f>
        <v>#N/A</v>
      </c>
      <c r="M874" s="55" t="str">
        <f>IF(B874=1,'KELAS (REFERENSI)'!M874,IF(B874=2,'KELAS (REFERENSI)'!M889,IF(B874=3,'KELAS (REFERENSI)'!M904,IF(B874=4,'KELAS (REFERENSI)'!M919,""))))</f>
        <v/>
      </c>
      <c r="N874" s="55" t="str">
        <f>IF(B874=1,'KELAS (REFERENSI)'!N874,IF(B874=2,'KELAS (REFERENSI)'!N889,IF(B874=3,'KELAS (REFERENSI)'!N904,IF(B874=4,'KELAS (REFERENSI)'!N919,""))))</f>
        <v/>
      </c>
      <c r="O874" s="55" t="str">
        <f>IF(B874=1,'KELAS (REFERENSI)'!O874,IF(B874=2,'KELAS (REFERENSI)'!O889,IF(B874=3,'KELAS (REFERENSI)'!O904,IF(B874=4,'KELAS (REFERENSI)'!O919,""))))</f>
        <v/>
      </c>
      <c r="P874" s="55" t="str">
        <f>IF(B874=1,'KELAS (REFERENSI)'!P874,IF(B874=2,'KELAS (REFERENSI)'!P889,IF(B874=3,'KELAS (REFERENSI)'!P904,IF(B874=4,'KELAS (REFERENSI)'!P919,""))))</f>
        <v/>
      </c>
      <c r="Q874" s="55" t="str">
        <f t="shared" si="4"/>
        <v>BPS Kota Jakarta Timur</v>
      </c>
      <c r="R874" s="55" t="str">
        <f t="shared" si="56"/>
        <v/>
      </c>
      <c r="S874" s="55" t="str">
        <f t="shared" ref="S874:T874" si="882">S873</f>
        <v>15 Juni sampai dengan 31 Agustus 2026</v>
      </c>
      <c r="T874" s="55" t="str">
        <f t="shared" si="882"/>
        <v>31 Agustus 2026</v>
      </c>
      <c r="U874" s="59" t="str">
        <f>VLOOKUP(G874,'MITRA (REFERENSI)'!$A:$Z,17,FALSE)</f>
        <v>#N/A</v>
      </c>
      <c r="V874" s="59" t="str">
        <f>VLOOKUP(G874,'MITRA (REFERENSI)'!$A:$Z,11,FALSE)</f>
        <v>#N/A</v>
      </c>
      <c r="W874" s="81"/>
      <c r="X874" s="63"/>
      <c r="Y874" s="63"/>
      <c r="Z874" s="62"/>
      <c r="AA874" s="63"/>
      <c r="AB874" s="62"/>
      <c r="AC874" s="62"/>
      <c r="AD874" s="62"/>
      <c r="AE874" s="62"/>
      <c r="AF874" s="62"/>
      <c r="AG874" s="72"/>
      <c r="AH874" s="72"/>
      <c r="AI874" s="72"/>
      <c r="AJ874" s="72"/>
      <c r="AK874" s="59" t="str">
        <f>VLOOKUP(G874,'MITRA (REFERENSI)'!$A:$Z,5,FALSE)</f>
        <v>#N/A</v>
      </c>
      <c r="AL874" s="59" t="str">
        <f>VLOOKUP(G874,'MITRA (REFERENSI)'!$A:$Z,13,FALSE)</f>
        <v>#N/A</v>
      </c>
      <c r="AM874" s="59" t="str">
        <f>VLOOKUP(G874,'MITRA (REFERENSI)'!$A:$Z,14,FALSE)</f>
        <v>#N/A</v>
      </c>
    </row>
    <row r="875" ht="15.75" customHeight="1">
      <c r="A875" s="53" t="s">
        <v>5937</v>
      </c>
      <c r="B875" s="78"/>
      <c r="C875" s="79"/>
      <c r="D875" s="82"/>
      <c r="E875" s="82"/>
      <c r="F875" s="56" t="str">
        <f t="shared" si="2"/>
        <v>PETUGAS.0874/SPK/SE/PML/3172/2026</v>
      </c>
      <c r="G875" s="80"/>
      <c r="H875" s="56" t="str">
        <f>VLOOKUP(G875,'MITRA (REFERENSI)'!$A:$Z,16,FALSE)</f>
        <v>#N/A</v>
      </c>
      <c r="I875" s="56" t="str">
        <f>VLOOKUP(G875,'MITRA (REFERENSI)'!$A:$Z,25,FALSE)</f>
        <v>#N/A</v>
      </c>
      <c r="J875" s="55" t="str">
        <f>VLOOKUP(G875,'MITRA (REFERENSI)'!$A:$Z,26,FALSE)</f>
        <v>#N/A</v>
      </c>
      <c r="K875" s="55" t="str">
        <f>VLOOKUP(G875,'MITRA (REFERENSI)'!$A:$Z,15,FALSE)</f>
        <v>#N/A</v>
      </c>
      <c r="L875" s="55" t="str">
        <f>VLOOKUP(G875,'MITRA (REFERENSI)'!$A:$Z,15,FALSE)</f>
        <v>#N/A</v>
      </c>
      <c r="M875" s="55" t="str">
        <f>IF(B875=1,'KELAS (REFERENSI)'!M875,IF(B875=2,'KELAS (REFERENSI)'!M890,IF(B875=3,'KELAS (REFERENSI)'!M905,IF(B875=4,'KELAS (REFERENSI)'!M920,""))))</f>
        <v/>
      </c>
      <c r="N875" s="55" t="str">
        <f>IF(B875=1,'KELAS (REFERENSI)'!N875,IF(B875=2,'KELAS (REFERENSI)'!N890,IF(B875=3,'KELAS (REFERENSI)'!N905,IF(B875=4,'KELAS (REFERENSI)'!N920,""))))</f>
        <v/>
      </c>
      <c r="O875" s="55" t="str">
        <f>IF(B875=1,'KELAS (REFERENSI)'!O875,IF(B875=2,'KELAS (REFERENSI)'!O890,IF(B875=3,'KELAS (REFERENSI)'!O905,IF(B875=4,'KELAS (REFERENSI)'!O920,""))))</f>
        <v/>
      </c>
      <c r="P875" s="55" t="str">
        <f>IF(B875=1,'KELAS (REFERENSI)'!P875,IF(B875=2,'KELAS (REFERENSI)'!P890,IF(B875=3,'KELAS (REFERENSI)'!P905,IF(B875=4,'KELAS (REFERENSI)'!P920,""))))</f>
        <v/>
      </c>
      <c r="Q875" s="55" t="str">
        <f t="shared" si="4"/>
        <v>BPS Kota Jakarta Timur</v>
      </c>
      <c r="R875" s="55" t="str">
        <f t="shared" si="56"/>
        <v/>
      </c>
      <c r="S875" s="55" t="str">
        <f t="shared" ref="S875:T875" si="883">S874</f>
        <v>15 Juni sampai dengan 31 Agustus 2026</v>
      </c>
      <c r="T875" s="55" t="str">
        <f t="shared" si="883"/>
        <v>31 Agustus 2026</v>
      </c>
      <c r="U875" s="59" t="str">
        <f>VLOOKUP(G875,'MITRA (REFERENSI)'!$A:$Z,17,FALSE)</f>
        <v>#N/A</v>
      </c>
      <c r="V875" s="59" t="str">
        <f>VLOOKUP(G875,'MITRA (REFERENSI)'!$A:$Z,11,FALSE)</f>
        <v>#N/A</v>
      </c>
      <c r="W875" s="81"/>
      <c r="X875" s="63"/>
      <c r="Y875" s="63"/>
      <c r="Z875" s="62"/>
      <c r="AA875" s="63"/>
      <c r="AB875" s="62"/>
      <c r="AC875" s="62"/>
      <c r="AD875" s="62"/>
      <c r="AE875" s="62"/>
      <c r="AF875" s="62"/>
      <c r="AG875" s="72"/>
      <c r="AH875" s="72"/>
      <c r="AI875" s="72"/>
      <c r="AJ875" s="72"/>
      <c r="AK875" s="59" t="str">
        <f>VLOOKUP(G875,'MITRA (REFERENSI)'!$A:$Z,5,FALSE)</f>
        <v>#N/A</v>
      </c>
      <c r="AL875" s="59" t="str">
        <f>VLOOKUP(G875,'MITRA (REFERENSI)'!$A:$Z,13,FALSE)</f>
        <v>#N/A</v>
      </c>
      <c r="AM875" s="59" t="str">
        <f>VLOOKUP(G875,'MITRA (REFERENSI)'!$A:$Z,14,FALSE)</f>
        <v>#N/A</v>
      </c>
    </row>
    <row r="876" ht="15.75" customHeight="1">
      <c r="A876" s="53" t="s">
        <v>5938</v>
      </c>
      <c r="B876" s="78"/>
      <c r="C876" s="79"/>
      <c r="D876" s="82"/>
      <c r="E876" s="82"/>
      <c r="F876" s="56" t="str">
        <f t="shared" si="2"/>
        <v>PETUGAS.0875/SPK/SE/PML/3172/2026</v>
      </c>
      <c r="G876" s="80"/>
      <c r="H876" s="56" t="str">
        <f>VLOOKUP(G876,'MITRA (REFERENSI)'!$A:$Z,16,FALSE)</f>
        <v>#N/A</v>
      </c>
      <c r="I876" s="56" t="str">
        <f>VLOOKUP(G876,'MITRA (REFERENSI)'!$A:$Z,25,FALSE)</f>
        <v>#N/A</v>
      </c>
      <c r="J876" s="55" t="str">
        <f>VLOOKUP(G876,'MITRA (REFERENSI)'!$A:$Z,26,FALSE)</f>
        <v>#N/A</v>
      </c>
      <c r="K876" s="55" t="str">
        <f>VLOOKUP(G876,'MITRA (REFERENSI)'!$A:$Z,15,FALSE)</f>
        <v>#N/A</v>
      </c>
      <c r="L876" s="55" t="str">
        <f>VLOOKUP(G876,'MITRA (REFERENSI)'!$A:$Z,15,FALSE)</f>
        <v>#N/A</v>
      </c>
      <c r="M876" s="55" t="str">
        <f>IF(B876=1,'KELAS (REFERENSI)'!M876,IF(B876=2,'KELAS (REFERENSI)'!M891,IF(B876=3,'KELAS (REFERENSI)'!M906,IF(B876=4,'KELAS (REFERENSI)'!M921,""))))</f>
        <v/>
      </c>
      <c r="N876" s="55" t="str">
        <f>IF(B876=1,'KELAS (REFERENSI)'!N876,IF(B876=2,'KELAS (REFERENSI)'!N891,IF(B876=3,'KELAS (REFERENSI)'!N906,IF(B876=4,'KELAS (REFERENSI)'!N921,""))))</f>
        <v/>
      </c>
      <c r="O876" s="55" t="str">
        <f>IF(B876=1,'KELAS (REFERENSI)'!O876,IF(B876=2,'KELAS (REFERENSI)'!O891,IF(B876=3,'KELAS (REFERENSI)'!O906,IF(B876=4,'KELAS (REFERENSI)'!O921,""))))</f>
        <v/>
      </c>
      <c r="P876" s="55" t="str">
        <f>IF(B876=1,'KELAS (REFERENSI)'!P876,IF(B876=2,'KELAS (REFERENSI)'!P891,IF(B876=3,'KELAS (REFERENSI)'!P906,IF(B876=4,'KELAS (REFERENSI)'!P921,""))))</f>
        <v/>
      </c>
      <c r="Q876" s="55" t="str">
        <f t="shared" si="4"/>
        <v>BPS Kota Jakarta Timur</v>
      </c>
      <c r="R876" s="55" t="str">
        <f t="shared" si="56"/>
        <v/>
      </c>
      <c r="S876" s="55" t="str">
        <f t="shared" ref="S876:T876" si="884">S875</f>
        <v>15 Juni sampai dengan 31 Agustus 2026</v>
      </c>
      <c r="T876" s="55" t="str">
        <f t="shared" si="884"/>
        <v>31 Agustus 2026</v>
      </c>
      <c r="U876" s="59" t="str">
        <f>VLOOKUP(G876,'MITRA (REFERENSI)'!$A:$Z,17,FALSE)</f>
        <v>#N/A</v>
      </c>
      <c r="V876" s="59" t="str">
        <f>VLOOKUP(G876,'MITRA (REFERENSI)'!$A:$Z,11,FALSE)</f>
        <v>#N/A</v>
      </c>
      <c r="W876" s="81"/>
      <c r="X876" s="63"/>
      <c r="Y876" s="63"/>
      <c r="Z876" s="62"/>
      <c r="AA876" s="63"/>
      <c r="AB876" s="62"/>
      <c r="AC876" s="62"/>
      <c r="AD876" s="62"/>
      <c r="AE876" s="62"/>
      <c r="AF876" s="62"/>
      <c r="AG876" s="72"/>
      <c r="AH876" s="72"/>
      <c r="AI876" s="72"/>
      <c r="AJ876" s="72"/>
      <c r="AK876" s="59" t="str">
        <f>VLOOKUP(G876,'MITRA (REFERENSI)'!$A:$Z,5,FALSE)</f>
        <v>#N/A</v>
      </c>
      <c r="AL876" s="59" t="str">
        <f>VLOOKUP(G876,'MITRA (REFERENSI)'!$A:$Z,13,FALSE)</f>
        <v>#N/A</v>
      </c>
      <c r="AM876" s="59" t="str">
        <f>VLOOKUP(G876,'MITRA (REFERENSI)'!$A:$Z,14,FALSE)</f>
        <v>#N/A</v>
      </c>
    </row>
    <row r="877" ht="15.75" customHeight="1">
      <c r="A877" s="53" t="s">
        <v>5939</v>
      </c>
      <c r="B877" s="78"/>
      <c r="C877" s="79"/>
      <c r="D877" s="82"/>
      <c r="E877" s="82"/>
      <c r="F877" s="56" t="str">
        <f t="shared" si="2"/>
        <v>PETUGAS.0876/SPK/SE/PML/3172/2026</v>
      </c>
      <c r="G877" s="80"/>
      <c r="H877" s="56" t="str">
        <f>VLOOKUP(G877,'MITRA (REFERENSI)'!$A:$Z,16,FALSE)</f>
        <v>#N/A</v>
      </c>
      <c r="I877" s="56" t="str">
        <f>VLOOKUP(G877,'MITRA (REFERENSI)'!$A:$Z,25,FALSE)</f>
        <v>#N/A</v>
      </c>
      <c r="J877" s="55" t="str">
        <f>VLOOKUP(G877,'MITRA (REFERENSI)'!$A:$Z,26,FALSE)</f>
        <v>#N/A</v>
      </c>
      <c r="K877" s="55" t="str">
        <f>VLOOKUP(G877,'MITRA (REFERENSI)'!$A:$Z,15,FALSE)</f>
        <v>#N/A</v>
      </c>
      <c r="L877" s="55" t="str">
        <f>VLOOKUP(G877,'MITRA (REFERENSI)'!$A:$Z,15,FALSE)</f>
        <v>#N/A</v>
      </c>
      <c r="M877" s="55" t="str">
        <f>IF(B877=1,'KELAS (REFERENSI)'!M877,IF(B877=2,'KELAS (REFERENSI)'!M892,IF(B877=3,'KELAS (REFERENSI)'!M907,IF(B877=4,'KELAS (REFERENSI)'!M922,""))))</f>
        <v/>
      </c>
      <c r="N877" s="55" t="str">
        <f>IF(B877=1,'KELAS (REFERENSI)'!N877,IF(B877=2,'KELAS (REFERENSI)'!N892,IF(B877=3,'KELAS (REFERENSI)'!N907,IF(B877=4,'KELAS (REFERENSI)'!N922,""))))</f>
        <v/>
      </c>
      <c r="O877" s="55" t="str">
        <f>IF(B877=1,'KELAS (REFERENSI)'!O877,IF(B877=2,'KELAS (REFERENSI)'!O892,IF(B877=3,'KELAS (REFERENSI)'!O907,IF(B877=4,'KELAS (REFERENSI)'!O922,""))))</f>
        <v/>
      </c>
      <c r="P877" s="55" t="str">
        <f>IF(B877=1,'KELAS (REFERENSI)'!P877,IF(B877=2,'KELAS (REFERENSI)'!P892,IF(B877=3,'KELAS (REFERENSI)'!P907,IF(B877=4,'KELAS (REFERENSI)'!P922,""))))</f>
        <v/>
      </c>
      <c r="Q877" s="55" t="str">
        <f t="shared" si="4"/>
        <v>BPS Kota Jakarta Timur</v>
      </c>
      <c r="R877" s="55" t="str">
        <f t="shared" si="56"/>
        <v/>
      </c>
      <c r="S877" s="55" t="str">
        <f t="shared" ref="S877:T877" si="885">S876</f>
        <v>15 Juni sampai dengan 31 Agustus 2026</v>
      </c>
      <c r="T877" s="55" t="str">
        <f t="shared" si="885"/>
        <v>31 Agustus 2026</v>
      </c>
      <c r="U877" s="59" t="str">
        <f>VLOOKUP(G877,'MITRA (REFERENSI)'!$A:$Z,17,FALSE)</f>
        <v>#N/A</v>
      </c>
      <c r="V877" s="59" t="str">
        <f>VLOOKUP(G877,'MITRA (REFERENSI)'!$A:$Z,11,FALSE)</f>
        <v>#N/A</v>
      </c>
      <c r="W877" s="81"/>
      <c r="X877" s="63"/>
      <c r="Y877" s="63"/>
      <c r="Z877" s="62"/>
      <c r="AA877" s="63"/>
      <c r="AB877" s="62"/>
      <c r="AC877" s="62"/>
      <c r="AD877" s="62"/>
      <c r="AE877" s="62"/>
      <c r="AF877" s="62"/>
      <c r="AG877" s="72"/>
      <c r="AH877" s="72"/>
      <c r="AI877" s="72"/>
      <c r="AJ877" s="72"/>
      <c r="AK877" s="59" t="str">
        <f>VLOOKUP(G877,'MITRA (REFERENSI)'!$A:$Z,5,FALSE)</f>
        <v>#N/A</v>
      </c>
      <c r="AL877" s="59" t="str">
        <f>VLOOKUP(G877,'MITRA (REFERENSI)'!$A:$Z,13,FALSE)</f>
        <v>#N/A</v>
      </c>
      <c r="AM877" s="59" t="str">
        <f>VLOOKUP(G877,'MITRA (REFERENSI)'!$A:$Z,14,FALSE)</f>
        <v>#N/A</v>
      </c>
    </row>
    <row r="878" ht="15.75" customHeight="1">
      <c r="A878" s="53" t="s">
        <v>5940</v>
      </c>
      <c r="B878" s="78"/>
      <c r="C878" s="79"/>
      <c r="D878" s="82"/>
      <c r="E878" s="82"/>
      <c r="F878" s="56" t="str">
        <f t="shared" si="2"/>
        <v>PETUGAS.0877/SPK/SE/PML/3172/2026</v>
      </c>
      <c r="G878" s="80"/>
      <c r="H878" s="56" t="str">
        <f>VLOOKUP(G878,'MITRA (REFERENSI)'!$A:$Z,16,FALSE)</f>
        <v>#N/A</v>
      </c>
      <c r="I878" s="56" t="str">
        <f>VLOOKUP(G878,'MITRA (REFERENSI)'!$A:$Z,25,FALSE)</f>
        <v>#N/A</v>
      </c>
      <c r="J878" s="55" t="str">
        <f>VLOOKUP(G878,'MITRA (REFERENSI)'!$A:$Z,26,FALSE)</f>
        <v>#N/A</v>
      </c>
      <c r="K878" s="55" t="str">
        <f>VLOOKUP(G878,'MITRA (REFERENSI)'!$A:$Z,15,FALSE)</f>
        <v>#N/A</v>
      </c>
      <c r="L878" s="55" t="str">
        <f>VLOOKUP(G878,'MITRA (REFERENSI)'!$A:$Z,15,FALSE)</f>
        <v>#N/A</v>
      </c>
      <c r="M878" s="55" t="str">
        <f>IF(B878=1,'KELAS (REFERENSI)'!M878,IF(B878=2,'KELAS (REFERENSI)'!M893,IF(B878=3,'KELAS (REFERENSI)'!M908,IF(B878=4,'KELAS (REFERENSI)'!M923,""))))</f>
        <v/>
      </c>
      <c r="N878" s="55" t="str">
        <f>IF(B878=1,'KELAS (REFERENSI)'!N878,IF(B878=2,'KELAS (REFERENSI)'!N893,IF(B878=3,'KELAS (REFERENSI)'!N908,IF(B878=4,'KELAS (REFERENSI)'!N923,""))))</f>
        <v/>
      </c>
      <c r="O878" s="55" t="str">
        <f>IF(B878=1,'KELAS (REFERENSI)'!O878,IF(B878=2,'KELAS (REFERENSI)'!O893,IF(B878=3,'KELAS (REFERENSI)'!O908,IF(B878=4,'KELAS (REFERENSI)'!O923,""))))</f>
        <v/>
      </c>
      <c r="P878" s="55" t="str">
        <f>IF(B878=1,'KELAS (REFERENSI)'!P878,IF(B878=2,'KELAS (REFERENSI)'!P893,IF(B878=3,'KELAS (REFERENSI)'!P908,IF(B878=4,'KELAS (REFERENSI)'!P923,""))))</f>
        <v/>
      </c>
      <c r="Q878" s="55" t="str">
        <f t="shared" si="4"/>
        <v>BPS Kota Jakarta Timur</v>
      </c>
      <c r="R878" s="55" t="str">
        <f t="shared" si="56"/>
        <v/>
      </c>
      <c r="S878" s="55" t="str">
        <f t="shared" ref="S878:T878" si="886">S877</f>
        <v>15 Juni sampai dengan 31 Agustus 2026</v>
      </c>
      <c r="T878" s="55" t="str">
        <f t="shared" si="886"/>
        <v>31 Agustus 2026</v>
      </c>
      <c r="U878" s="59" t="str">
        <f>VLOOKUP(G878,'MITRA (REFERENSI)'!$A:$Z,17,FALSE)</f>
        <v>#N/A</v>
      </c>
      <c r="V878" s="59" t="str">
        <f>VLOOKUP(G878,'MITRA (REFERENSI)'!$A:$Z,11,FALSE)</f>
        <v>#N/A</v>
      </c>
      <c r="W878" s="81"/>
      <c r="X878" s="63"/>
      <c r="Y878" s="63"/>
      <c r="Z878" s="62"/>
      <c r="AA878" s="63"/>
      <c r="AB878" s="62"/>
      <c r="AC878" s="62"/>
      <c r="AD878" s="62"/>
      <c r="AE878" s="62"/>
      <c r="AF878" s="62"/>
      <c r="AG878" s="72"/>
      <c r="AH878" s="72"/>
      <c r="AI878" s="72"/>
      <c r="AJ878" s="72"/>
      <c r="AK878" s="59" t="str">
        <f>VLOOKUP(G878,'MITRA (REFERENSI)'!$A:$Z,5,FALSE)</f>
        <v>#N/A</v>
      </c>
      <c r="AL878" s="59" t="str">
        <f>VLOOKUP(G878,'MITRA (REFERENSI)'!$A:$Z,13,FALSE)</f>
        <v>#N/A</v>
      </c>
      <c r="AM878" s="59" t="str">
        <f>VLOOKUP(G878,'MITRA (REFERENSI)'!$A:$Z,14,FALSE)</f>
        <v>#N/A</v>
      </c>
    </row>
    <row r="879" ht="15.75" customHeight="1">
      <c r="A879" s="53" t="s">
        <v>5941</v>
      </c>
      <c r="B879" s="78"/>
      <c r="C879" s="79"/>
      <c r="D879" s="82"/>
      <c r="E879" s="82"/>
      <c r="F879" s="56" t="str">
        <f t="shared" si="2"/>
        <v>PETUGAS.0878/SPK/SE/PML/3172/2026</v>
      </c>
      <c r="G879" s="80"/>
      <c r="H879" s="56" t="str">
        <f>VLOOKUP(G879,'MITRA (REFERENSI)'!$A:$Z,16,FALSE)</f>
        <v>#N/A</v>
      </c>
      <c r="I879" s="56" t="str">
        <f>VLOOKUP(G879,'MITRA (REFERENSI)'!$A:$Z,25,FALSE)</f>
        <v>#N/A</v>
      </c>
      <c r="J879" s="55" t="str">
        <f>VLOOKUP(G879,'MITRA (REFERENSI)'!$A:$Z,26,FALSE)</f>
        <v>#N/A</v>
      </c>
      <c r="K879" s="55" t="str">
        <f>VLOOKUP(G879,'MITRA (REFERENSI)'!$A:$Z,15,FALSE)</f>
        <v>#N/A</v>
      </c>
      <c r="L879" s="55" t="str">
        <f>VLOOKUP(G879,'MITRA (REFERENSI)'!$A:$Z,15,FALSE)</f>
        <v>#N/A</v>
      </c>
      <c r="M879" s="55" t="str">
        <f>IF(B879=1,'KELAS (REFERENSI)'!M879,IF(B879=2,'KELAS (REFERENSI)'!M894,IF(B879=3,'KELAS (REFERENSI)'!M909,IF(B879=4,'KELAS (REFERENSI)'!M924,""))))</f>
        <v/>
      </c>
      <c r="N879" s="55" t="str">
        <f>IF(B879=1,'KELAS (REFERENSI)'!N879,IF(B879=2,'KELAS (REFERENSI)'!N894,IF(B879=3,'KELAS (REFERENSI)'!N909,IF(B879=4,'KELAS (REFERENSI)'!N924,""))))</f>
        <v/>
      </c>
      <c r="O879" s="55" t="str">
        <f>IF(B879=1,'KELAS (REFERENSI)'!O879,IF(B879=2,'KELAS (REFERENSI)'!O894,IF(B879=3,'KELAS (REFERENSI)'!O909,IF(B879=4,'KELAS (REFERENSI)'!O924,""))))</f>
        <v/>
      </c>
      <c r="P879" s="55" t="str">
        <f>IF(B879=1,'KELAS (REFERENSI)'!P879,IF(B879=2,'KELAS (REFERENSI)'!P894,IF(B879=3,'KELAS (REFERENSI)'!P909,IF(B879=4,'KELAS (REFERENSI)'!P924,""))))</f>
        <v/>
      </c>
      <c r="Q879" s="55" t="str">
        <f t="shared" si="4"/>
        <v>BPS Kota Jakarta Timur</v>
      </c>
      <c r="R879" s="55" t="str">
        <f t="shared" si="56"/>
        <v/>
      </c>
      <c r="S879" s="55" t="str">
        <f t="shared" ref="S879:T879" si="887">S878</f>
        <v>15 Juni sampai dengan 31 Agustus 2026</v>
      </c>
      <c r="T879" s="55" t="str">
        <f t="shared" si="887"/>
        <v>31 Agustus 2026</v>
      </c>
      <c r="U879" s="59" t="str">
        <f>VLOOKUP(G879,'MITRA (REFERENSI)'!$A:$Z,17,FALSE)</f>
        <v>#N/A</v>
      </c>
      <c r="V879" s="59" t="str">
        <f>VLOOKUP(G879,'MITRA (REFERENSI)'!$A:$Z,11,FALSE)</f>
        <v>#N/A</v>
      </c>
      <c r="W879" s="81"/>
      <c r="X879" s="63"/>
      <c r="Y879" s="63"/>
      <c r="Z879" s="62"/>
      <c r="AA879" s="63"/>
      <c r="AB879" s="62"/>
      <c r="AC879" s="62"/>
      <c r="AD879" s="62"/>
      <c r="AE879" s="62"/>
      <c r="AF879" s="62"/>
      <c r="AG879" s="72"/>
      <c r="AH879" s="72"/>
      <c r="AI879" s="72"/>
      <c r="AJ879" s="72"/>
      <c r="AK879" s="59" t="str">
        <f>VLOOKUP(G879,'MITRA (REFERENSI)'!$A:$Z,5,FALSE)</f>
        <v>#N/A</v>
      </c>
      <c r="AL879" s="59" t="str">
        <f>VLOOKUP(G879,'MITRA (REFERENSI)'!$A:$Z,13,FALSE)</f>
        <v>#N/A</v>
      </c>
      <c r="AM879" s="59" t="str">
        <f>VLOOKUP(G879,'MITRA (REFERENSI)'!$A:$Z,14,FALSE)</f>
        <v>#N/A</v>
      </c>
    </row>
    <row r="880" ht="15.75" customHeight="1">
      <c r="A880" s="53" t="s">
        <v>5942</v>
      </c>
      <c r="B880" s="78"/>
      <c r="C880" s="79"/>
      <c r="D880" s="82"/>
      <c r="E880" s="82"/>
      <c r="F880" s="56" t="str">
        <f t="shared" si="2"/>
        <v>PETUGAS.0879/SPK/SE/PML/3172/2026</v>
      </c>
      <c r="G880" s="80"/>
      <c r="H880" s="56" t="str">
        <f>VLOOKUP(G880,'MITRA (REFERENSI)'!$A:$Z,16,FALSE)</f>
        <v>#N/A</v>
      </c>
      <c r="I880" s="56" t="str">
        <f>VLOOKUP(G880,'MITRA (REFERENSI)'!$A:$Z,25,FALSE)</f>
        <v>#N/A</v>
      </c>
      <c r="J880" s="55" t="str">
        <f>VLOOKUP(G880,'MITRA (REFERENSI)'!$A:$Z,26,FALSE)</f>
        <v>#N/A</v>
      </c>
      <c r="K880" s="55" t="str">
        <f>VLOOKUP(G880,'MITRA (REFERENSI)'!$A:$Z,15,FALSE)</f>
        <v>#N/A</v>
      </c>
      <c r="L880" s="55" t="str">
        <f>VLOOKUP(G880,'MITRA (REFERENSI)'!$A:$Z,15,FALSE)</f>
        <v>#N/A</v>
      </c>
      <c r="M880" s="55" t="str">
        <f>IF(B880=1,'KELAS (REFERENSI)'!M880,IF(B880=2,'KELAS (REFERENSI)'!M895,IF(B880=3,'KELAS (REFERENSI)'!M910,IF(B880=4,'KELAS (REFERENSI)'!M925,""))))</f>
        <v/>
      </c>
      <c r="N880" s="55" t="str">
        <f>IF(B880=1,'KELAS (REFERENSI)'!N880,IF(B880=2,'KELAS (REFERENSI)'!N895,IF(B880=3,'KELAS (REFERENSI)'!N910,IF(B880=4,'KELAS (REFERENSI)'!N925,""))))</f>
        <v/>
      </c>
      <c r="O880" s="55" t="str">
        <f>IF(B880=1,'KELAS (REFERENSI)'!O880,IF(B880=2,'KELAS (REFERENSI)'!O895,IF(B880=3,'KELAS (REFERENSI)'!O910,IF(B880=4,'KELAS (REFERENSI)'!O925,""))))</f>
        <v/>
      </c>
      <c r="P880" s="55" t="str">
        <f>IF(B880=1,'KELAS (REFERENSI)'!P880,IF(B880=2,'KELAS (REFERENSI)'!P895,IF(B880=3,'KELAS (REFERENSI)'!P910,IF(B880=4,'KELAS (REFERENSI)'!P925,""))))</f>
        <v/>
      </c>
      <c r="Q880" s="55" t="str">
        <f t="shared" si="4"/>
        <v>BPS Kota Jakarta Timur</v>
      </c>
      <c r="R880" s="55" t="str">
        <f t="shared" si="56"/>
        <v/>
      </c>
      <c r="S880" s="55" t="str">
        <f t="shared" ref="S880:T880" si="888">S879</f>
        <v>15 Juni sampai dengan 31 Agustus 2026</v>
      </c>
      <c r="T880" s="55" t="str">
        <f t="shared" si="888"/>
        <v>31 Agustus 2026</v>
      </c>
      <c r="U880" s="59" t="str">
        <f>VLOOKUP(G880,'MITRA (REFERENSI)'!$A:$Z,17,FALSE)</f>
        <v>#N/A</v>
      </c>
      <c r="V880" s="59" t="str">
        <f>VLOOKUP(G880,'MITRA (REFERENSI)'!$A:$Z,11,FALSE)</f>
        <v>#N/A</v>
      </c>
      <c r="W880" s="81"/>
      <c r="X880" s="63"/>
      <c r="Y880" s="63"/>
      <c r="Z880" s="62"/>
      <c r="AA880" s="63"/>
      <c r="AB880" s="62"/>
      <c r="AC880" s="62"/>
      <c r="AD880" s="62"/>
      <c r="AE880" s="62"/>
      <c r="AF880" s="62"/>
      <c r="AG880" s="72"/>
      <c r="AH880" s="72"/>
      <c r="AI880" s="72"/>
      <c r="AJ880" s="72"/>
      <c r="AK880" s="59" t="str">
        <f>VLOOKUP(G880,'MITRA (REFERENSI)'!$A:$Z,5,FALSE)</f>
        <v>#N/A</v>
      </c>
      <c r="AL880" s="59" t="str">
        <f>VLOOKUP(G880,'MITRA (REFERENSI)'!$A:$Z,13,FALSE)</f>
        <v>#N/A</v>
      </c>
      <c r="AM880" s="59" t="str">
        <f>VLOOKUP(G880,'MITRA (REFERENSI)'!$A:$Z,14,FALSE)</f>
        <v>#N/A</v>
      </c>
    </row>
    <row r="881" ht="15.75" customHeight="1">
      <c r="A881" s="53" t="s">
        <v>5943</v>
      </c>
      <c r="B881" s="78"/>
      <c r="C881" s="79"/>
      <c r="D881" s="82"/>
      <c r="E881" s="82"/>
      <c r="F881" s="56" t="str">
        <f t="shared" si="2"/>
        <v>PETUGAS.0880/SPK/SE/PML/3172/2026</v>
      </c>
      <c r="G881" s="80"/>
      <c r="H881" s="56" t="str">
        <f>VLOOKUP(G881,'MITRA (REFERENSI)'!$A:$Z,16,FALSE)</f>
        <v>#N/A</v>
      </c>
      <c r="I881" s="56" t="str">
        <f>VLOOKUP(G881,'MITRA (REFERENSI)'!$A:$Z,25,FALSE)</f>
        <v>#N/A</v>
      </c>
      <c r="J881" s="55" t="str">
        <f>VLOOKUP(G881,'MITRA (REFERENSI)'!$A:$Z,26,FALSE)</f>
        <v>#N/A</v>
      </c>
      <c r="K881" s="55" t="str">
        <f>VLOOKUP(G881,'MITRA (REFERENSI)'!$A:$Z,15,FALSE)</f>
        <v>#N/A</v>
      </c>
      <c r="L881" s="55" t="str">
        <f>VLOOKUP(G881,'MITRA (REFERENSI)'!$A:$Z,15,FALSE)</f>
        <v>#N/A</v>
      </c>
      <c r="M881" s="55" t="str">
        <f>IF(B881=1,'KELAS (REFERENSI)'!M881,IF(B881=2,'KELAS (REFERENSI)'!M896,IF(B881=3,'KELAS (REFERENSI)'!M911,IF(B881=4,'KELAS (REFERENSI)'!M926,""))))</f>
        <v/>
      </c>
      <c r="N881" s="55" t="str">
        <f>IF(B881=1,'KELAS (REFERENSI)'!N881,IF(B881=2,'KELAS (REFERENSI)'!N896,IF(B881=3,'KELAS (REFERENSI)'!N911,IF(B881=4,'KELAS (REFERENSI)'!N926,""))))</f>
        <v/>
      </c>
      <c r="O881" s="55" t="str">
        <f>IF(B881=1,'KELAS (REFERENSI)'!O881,IF(B881=2,'KELAS (REFERENSI)'!O896,IF(B881=3,'KELAS (REFERENSI)'!O911,IF(B881=4,'KELAS (REFERENSI)'!O926,""))))</f>
        <v/>
      </c>
      <c r="P881" s="55" t="str">
        <f>IF(B881=1,'KELAS (REFERENSI)'!P881,IF(B881=2,'KELAS (REFERENSI)'!P896,IF(B881=3,'KELAS (REFERENSI)'!P911,IF(B881=4,'KELAS (REFERENSI)'!P926,""))))</f>
        <v/>
      </c>
      <c r="Q881" s="55" t="str">
        <f t="shared" si="4"/>
        <v>BPS Kota Jakarta Timur</v>
      </c>
      <c r="R881" s="55" t="str">
        <f t="shared" si="56"/>
        <v/>
      </c>
      <c r="S881" s="55" t="str">
        <f t="shared" ref="S881:T881" si="889">S880</f>
        <v>15 Juni sampai dengan 31 Agustus 2026</v>
      </c>
      <c r="T881" s="55" t="str">
        <f t="shared" si="889"/>
        <v>31 Agustus 2026</v>
      </c>
      <c r="U881" s="59" t="str">
        <f>VLOOKUP(G881,'MITRA (REFERENSI)'!$A:$Z,17,FALSE)</f>
        <v>#N/A</v>
      </c>
      <c r="V881" s="59" t="str">
        <f>VLOOKUP(G881,'MITRA (REFERENSI)'!$A:$Z,11,FALSE)</f>
        <v>#N/A</v>
      </c>
      <c r="W881" s="81"/>
      <c r="X881" s="63"/>
      <c r="Y881" s="63"/>
      <c r="Z881" s="62"/>
      <c r="AA881" s="63"/>
      <c r="AB881" s="62"/>
      <c r="AC881" s="62"/>
      <c r="AD881" s="62"/>
      <c r="AE881" s="62"/>
      <c r="AF881" s="62"/>
      <c r="AG881" s="72"/>
      <c r="AH881" s="72"/>
      <c r="AI881" s="72"/>
      <c r="AJ881" s="72"/>
      <c r="AK881" s="59" t="str">
        <f>VLOOKUP(G881,'MITRA (REFERENSI)'!$A:$Z,5,FALSE)</f>
        <v>#N/A</v>
      </c>
      <c r="AL881" s="59" t="str">
        <f>VLOOKUP(G881,'MITRA (REFERENSI)'!$A:$Z,13,FALSE)</f>
        <v>#N/A</v>
      </c>
      <c r="AM881" s="59" t="str">
        <f>VLOOKUP(G881,'MITRA (REFERENSI)'!$A:$Z,14,FALSE)</f>
        <v>#N/A</v>
      </c>
    </row>
    <row r="882" ht="15.75" customHeight="1">
      <c r="A882" s="53" t="s">
        <v>5944</v>
      </c>
      <c r="B882" s="78"/>
      <c r="C882" s="79"/>
      <c r="D882" s="82"/>
      <c r="E882" s="82"/>
      <c r="F882" s="56" t="str">
        <f t="shared" si="2"/>
        <v>PETUGAS.0881/SPK/SE/PML/3172/2026</v>
      </c>
      <c r="G882" s="80"/>
      <c r="H882" s="56" t="str">
        <f>VLOOKUP(G882,'MITRA (REFERENSI)'!$A:$Z,16,FALSE)</f>
        <v>#N/A</v>
      </c>
      <c r="I882" s="56" t="str">
        <f>VLOOKUP(G882,'MITRA (REFERENSI)'!$A:$Z,25,FALSE)</f>
        <v>#N/A</v>
      </c>
      <c r="J882" s="55" t="str">
        <f>VLOOKUP(G882,'MITRA (REFERENSI)'!$A:$Z,26,FALSE)</f>
        <v>#N/A</v>
      </c>
      <c r="K882" s="55" t="str">
        <f>VLOOKUP(G882,'MITRA (REFERENSI)'!$A:$Z,15,FALSE)</f>
        <v>#N/A</v>
      </c>
      <c r="L882" s="55" t="str">
        <f>VLOOKUP(G882,'MITRA (REFERENSI)'!$A:$Z,15,FALSE)</f>
        <v>#N/A</v>
      </c>
      <c r="M882" s="55" t="str">
        <f>IF(B882=1,'KELAS (REFERENSI)'!M882,IF(B882=2,'KELAS (REFERENSI)'!M897,IF(B882=3,'KELAS (REFERENSI)'!M912,IF(B882=4,'KELAS (REFERENSI)'!M927,""))))</f>
        <v/>
      </c>
      <c r="N882" s="55" t="str">
        <f>IF(B882=1,'KELAS (REFERENSI)'!N882,IF(B882=2,'KELAS (REFERENSI)'!N897,IF(B882=3,'KELAS (REFERENSI)'!N912,IF(B882=4,'KELAS (REFERENSI)'!N927,""))))</f>
        <v/>
      </c>
      <c r="O882" s="55" t="str">
        <f>IF(B882=1,'KELAS (REFERENSI)'!O882,IF(B882=2,'KELAS (REFERENSI)'!O897,IF(B882=3,'KELAS (REFERENSI)'!O912,IF(B882=4,'KELAS (REFERENSI)'!O927,""))))</f>
        <v/>
      </c>
      <c r="P882" s="55" t="str">
        <f>IF(B882=1,'KELAS (REFERENSI)'!P882,IF(B882=2,'KELAS (REFERENSI)'!P897,IF(B882=3,'KELAS (REFERENSI)'!P912,IF(B882=4,'KELAS (REFERENSI)'!P927,""))))</f>
        <v/>
      </c>
      <c r="Q882" s="55" t="str">
        <f t="shared" si="4"/>
        <v>BPS Kota Jakarta Timur</v>
      </c>
      <c r="R882" s="55" t="str">
        <f t="shared" si="56"/>
        <v/>
      </c>
      <c r="S882" s="55" t="str">
        <f t="shared" ref="S882:T882" si="890">S881</f>
        <v>15 Juni sampai dengan 31 Agustus 2026</v>
      </c>
      <c r="T882" s="55" t="str">
        <f t="shared" si="890"/>
        <v>31 Agustus 2026</v>
      </c>
      <c r="U882" s="59" t="str">
        <f>VLOOKUP(G882,'MITRA (REFERENSI)'!$A:$Z,17,FALSE)</f>
        <v>#N/A</v>
      </c>
      <c r="V882" s="59" t="str">
        <f>VLOOKUP(G882,'MITRA (REFERENSI)'!$A:$Z,11,FALSE)</f>
        <v>#N/A</v>
      </c>
      <c r="W882" s="81"/>
      <c r="X882" s="63"/>
      <c r="Y882" s="63"/>
      <c r="Z882" s="62"/>
      <c r="AA882" s="63"/>
      <c r="AB882" s="62"/>
      <c r="AC882" s="62"/>
      <c r="AD882" s="62"/>
      <c r="AE882" s="62"/>
      <c r="AF882" s="62"/>
      <c r="AG882" s="72"/>
      <c r="AH882" s="72"/>
      <c r="AI882" s="72"/>
      <c r="AJ882" s="72"/>
      <c r="AK882" s="59" t="str">
        <f>VLOOKUP(G882,'MITRA (REFERENSI)'!$A:$Z,5,FALSE)</f>
        <v>#N/A</v>
      </c>
      <c r="AL882" s="59" t="str">
        <f>VLOOKUP(G882,'MITRA (REFERENSI)'!$A:$Z,13,FALSE)</f>
        <v>#N/A</v>
      </c>
      <c r="AM882" s="59" t="str">
        <f>VLOOKUP(G882,'MITRA (REFERENSI)'!$A:$Z,14,FALSE)</f>
        <v>#N/A</v>
      </c>
    </row>
    <row r="883" ht="15.75" customHeight="1">
      <c r="A883" s="53" t="s">
        <v>5945</v>
      </c>
      <c r="B883" s="78"/>
      <c r="C883" s="79"/>
      <c r="D883" s="82"/>
      <c r="E883" s="82"/>
      <c r="F883" s="56" t="str">
        <f t="shared" si="2"/>
        <v>PETUGAS.0882/SPK/SE/PML/3172/2026</v>
      </c>
      <c r="G883" s="80"/>
      <c r="H883" s="56" t="str">
        <f>VLOOKUP(G883,'MITRA (REFERENSI)'!$A:$Z,16,FALSE)</f>
        <v>#N/A</v>
      </c>
      <c r="I883" s="56" t="str">
        <f>VLOOKUP(G883,'MITRA (REFERENSI)'!$A:$Z,25,FALSE)</f>
        <v>#N/A</v>
      </c>
      <c r="J883" s="55" t="str">
        <f>VLOOKUP(G883,'MITRA (REFERENSI)'!$A:$Z,26,FALSE)</f>
        <v>#N/A</v>
      </c>
      <c r="K883" s="55" t="str">
        <f>VLOOKUP(G883,'MITRA (REFERENSI)'!$A:$Z,15,FALSE)</f>
        <v>#N/A</v>
      </c>
      <c r="L883" s="55" t="str">
        <f>VLOOKUP(G883,'MITRA (REFERENSI)'!$A:$Z,15,FALSE)</f>
        <v>#N/A</v>
      </c>
      <c r="M883" s="55" t="str">
        <f>IF(B883=1,'KELAS (REFERENSI)'!M883,IF(B883=2,'KELAS (REFERENSI)'!M898,IF(B883=3,'KELAS (REFERENSI)'!M913,IF(B883=4,'KELAS (REFERENSI)'!M928,""))))</f>
        <v/>
      </c>
      <c r="N883" s="55" t="str">
        <f>IF(B883=1,'KELAS (REFERENSI)'!N883,IF(B883=2,'KELAS (REFERENSI)'!N898,IF(B883=3,'KELAS (REFERENSI)'!N913,IF(B883=4,'KELAS (REFERENSI)'!N928,""))))</f>
        <v/>
      </c>
      <c r="O883" s="55" t="str">
        <f>IF(B883=1,'KELAS (REFERENSI)'!O883,IF(B883=2,'KELAS (REFERENSI)'!O898,IF(B883=3,'KELAS (REFERENSI)'!O913,IF(B883=4,'KELAS (REFERENSI)'!O928,""))))</f>
        <v/>
      </c>
      <c r="P883" s="55" t="str">
        <f>IF(B883=1,'KELAS (REFERENSI)'!P883,IF(B883=2,'KELAS (REFERENSI)'!P898,IF(B883=3,'KELAS (REFERENSI)'!P913,IF(B883=4,'KELAS (REFERENSI)'!P928,""))))</f>
        <v/>
      </c>
      <c r="Q883" s="55" t="str">
        <f t="shared" si="4"/>
        <v>BPS Kota Jakarta Timur</v>
      </c>
      <c r="R883" s="55" t="str">
        <f t="shared" si="56"/>
        <v/>
      </c>
      <c r="S883" s="55" t="str">
        <f t="shared" ref="S883:T883" si="891">S882</f>
        <v>15 Juni sampai dengan 31 Agustus 2026</v>
      </c>
      <c r="T883" s="55" t="str">
        <f t="shared" si="891"/>
        <v>31 Agustus 2026</v>
      </c>
      <c r="U883" s="59" t="str">
        <f>VLOOKUP(G883,'MITRA (REFERENSI)'!$A:$Z,17,FALSE)</f>
        <v>#N/A</v>
      </c>
      <c r="V883" s="59" t="str">
        <f>VLOOKUP(G883,'MITRA (REFERENSI)'!$A:$Z,11,FALSE)</f>
        <v>#N/A</v>
      </c>
      <c r="W883" s="81"/>
      <c r="X883" s="63"/>
      <c r="Y883" s="63"/>
      <c r="Z883" s="62"/>
      <c r="AA883" s="63"/>
      <c r="AB883" s="62"/>
      <c r="AC883" s="62"/>
      <c r="AD883" s="62"/>
      <c r="AE883" s="62"/>
      <c r="AF883" s="62"/>
      <c r="AG883" s="72"/>
      <c r="AH883" s="72"/>
      <c r="AI883" s="72"/>
      <c r="AJ883" s="72"/>
      <c r="AK883" s="59" t="str">
        <f>VLOOKUP(G883,'MITRA (REFERENSI)'!$A:$Z,5,FALSE)</f>
        <v>#N/A</v>
      </c>
      <c r="AL883" s="59" t="str">
        <f>VLOOKUP(G883,'MITRA (REFERENSI)'!$A:$Z,13,FALSE)</f>
        <v>#N/A</v>
      </c>
      <c r="AM883" s="59" t="str">
        <f>VLOOKUP(G883,'MITRA (REFERENSI)'!$A:$Z,14,FALSE)</f>
        <v>#N/A</v>
      </c>
    </row>
    <row r="884" ht="15.75" customHeight="1">
      <c r="A884" s="53" t="s">
        <v>5946</v>
      </c>
      <c r="B884" s="78"/>
      <c r="C884" s="79"/>
      <c r="D884" s="82"/>
      <c r="E884" s="82"/>
      <c r="F884" s="56" t="str">
        <f t="shared" si="2"/>
        <v>PETUGAS.0883/SPK/SE/PML/3172/2026</v>
      </c>
      <c r="G884" s="80"/>
      <c r="H884" s="56" t="str">
        <f>VLOOKUP(G884,'MITRA (REFERENSI)'!$A:$Z,16,FALSE)</f>
        <v>#N/A</v>
      </c>
      <c r="I884" s="56" t="str">
        <f>VLOOKUP(G884,'MITRA (REFERENSI)'!$A:$Z,25,FALSE)</f>
        <v>#N/A</v>
      </c>
      <c r="J884" s="55" t="str">
        <f>VLOOKUP(G884,'MITRA (REFERENSI)'!$A:$Z,26,FALSE)</f>
        <v>#N/A</v>
      </c>
      <c r="K884" s="55" t="str">
        <f>VLOOKUP(G884,'MITRA (REFERENSI)'!$A:$Z,15,FALSE)</f>
        <v>#N/A</v>
      </c>
      <c r="L884" s="55" t="str">
        <f>VLOOKUP(G884,'MITRA (REFERENSI)'!$A:$Z,15,FALSE)</f>
        <v>#N/A</v>
      </c>
      <c r="M884" s="55" t="str">
        <f>IF(B884=1,'KELAS (REFERENSI)'!M884,IF(B884=2,'KELAS (REFERENSI)'!M899,IF(B884=3,'KELAS (REFERENSI)'!M914,IF(B884=4,'KELAS (REFERENSI)'!M929,""))))</f>
        <v/>
      </c>
      <c r="N884" s="55" t="str">
        <f>IF(B884=1,'KELAS (REFERENSI)'!N884,IF(B884=2,'KELAS (REFERENSI)'!N899,IF(B884=3,'KELAS (REFERENSI)'!N914,IF(B884=4,'KELAS (REFERENSI)'!N929,""))))</f>
        <v/>
      </c>
      <c r="O884" s="55" t="str">
        <f>IF(B884=1,'KELAS (REFERENSI)'!O884,IF(B884=2,'KELAS (REFERENSI)'!O899,IF(B884=3,'KELAS (REFERENSI)'!O914,IF(B884=4,'KELAS (REFERENSI)'!O929,""))))</f>
        <v/>
      </c>
      <c r="P884" s="55" t="str">
        <f>IF(B884=1,'KELAS (REFERENSI)'!P884,IF(B884=2,'KELAS (REFERENSI)'!P899,IF(B884=3,'KELAS (REFERENSI)'!P914,IF(B884=4,'KELAS (REFERENSI)'!P929,""))))</f>
        <v/>
      </c>
      <c r="Q884" s="55" t="str">
        <f t="shared" si="4"/>
        <v>BPS Kota Jakarta Timur</v>
      </c>
      <c r="R884" s="55" t="str">
        <f t="shared" si="56"/>
        <v/>
      </c>
      <c r="S884" s="55" t="str">
        <f t="shared" ref="S884:T884" si="892">S883</f>
        <v>15 Juni sampai dengan 31 Agustus 2026</v>
      </c>
      <c r="T884" s="55" t="str">
        <f t="shared" si="892"/>
        <v>31 Agustus 2026</v>
      </c>
      <c r="U884" s="59" t="str">
        <f>VLOOKUP(G884,'MITRA (REFERENSI)'!$A:$Z,17,FALSE)</f>
        <v>#N/A</v>
      </c>
      <c r="V884" s="59" t="str">
        <f>VLOOKUP(G884,'MITRA (REFERENSI)'!$A:$Z,11,FALSE)</f>
        <v>#N/A</v>
      </c>
      <c r="W884" s="81"/>
      <c r="X884" s="63"/>
      <c r="Y884" s="63"/>
      <c r="Z884" s="62"/>
      <c r="AA884" s="63"/>
      <c r="AB884" s="62"/>
      <c r="AC884" s="62"/>
      <c r="AD884" s="62"/>
      <c r="AE884" s="62"/>
      <c r="AF884" s="62"/>
      <c r="AG884" s="72"/>
      <c r="AH884" s="72"/>
      <c r="AI884" s="72"/>
      <c r="AJ884" s="72"/>
      <c r="AK884" s="59" t="str">
        <f>VLOOKUP(G884,'MITRA (REFERENSI)'!$A:$Z,5,FALSE)</f>
        <v>#N/A</v>
      </c>
      <c r="AL884" s="59" t="str">
        <f>VLOOKUP(G884,'MITRA (REFERENSI)'!$A:$Z,13,FALSE)</f>
        <v>#N/A</v>
      </c>
      <c r="AM884" s="59" t="str">
        <f>VLOOKUP(G884,'MITRA (REFERENSI)'!$A:$Z,14,FALSE)</f>
        <v>#N/A</v>
      </c>
    </row>
    <row r="885" ht="15.75" customHeight="1">
      <c r="A885" s="53" t="s">
        <v>5947</v>
      </c>
      <c r="B885" s="78"/>
      <c r="C885" s="79"/>
      <c r="D885" s="82"/>
      <c r="E885" s="82"/>
      <c r="F885" s="56" t="str">
        <f t="shared" si="2"/>
        <v>PETUGAS.0884/SPK/SE/PML/3172/2026</v>
      </c>
      <c r="G885" s="80"/>
      <c r="H885" s="56" t="str">
        <f>VLOOKUP(G885,'MITRA (REFERENSI)'!$A:$Z,16,FALSE)</f>
        <v>#N/A</v>
      </c>
      <c r="I885" s="56" t="str">
        <f>VLOOKUP(G885,'MITRA (REFERENSI)'!$A:$Z,25,FALSE)</f>
        <v>#N/A</v>
      </c>
      <c r="J885" s="55" t="str">
        <f>VLOOKUP(G885,'MITRA (REFERENSI)'!$A:$Z,26,FALSE)</f>
        <v>#N/A</v>
      </c>
      <c r="K885" s="55" t="str">
        <f>VLOOKUP(G885,'MITRA (REFERENSI)'!$A:$Z,15,FALSE)</f>
        <v>#N/A</v>
      </c>
      <c r="L885" s="55" t="str">
        <f>VLOOKUP(G885,'MITRA (REFERENSI)'!$A:$Z,15,FALSE)</f>
        <v>#N/A</v>
      </c>
      <c r="M885" s="55" t="str">
        <f>IF(B885=1,'KELAS (REFERENSI)'!M885,IF(B885=2,'KELAS (REFERENSI)'!M900,IF(B885=3,'KELAS (REFERENSI)'!M915,IF(B885=4,'KELAS (REFERENSI)'!M930,""))))</f>
        <v/>
      </c>
      <c r="N885" s="55" t="str">
        <f>IF(B885=1,'KELAS (REFERENSI)'!N885,IF(B885=2,'KELAS (REFERENSI)'!N900,IF(B885=3,'KELAS (REFERENSI)'!N915,IF(B885=4,'KELAS (REFERENSI)'!N930,""))))</f>
        <v/>
      </c>
      <c r="O885" s="55" t="str">
        <f>IF(B885=1,'KELAS (REFERENSI)'!O885,IF(B885=2,'KELAS (REFERENSI)'!O900,IF(B885=3,'KELAS (REFERENSI)'!O915,IF(B885=4,'KELAS (REFERENSI)'!O930,""))))</f>
        <v/>
      </c>
      <c r="P885" s="55" t="str">
        <f>IF(B885=1,'KELAS (REFERENSI)'!P885,IF(B885=2,'KELAS (REFERENSI)'!P900,IF(B885=3,'KELAS (REFERENSI)'!P915,IF(B885=4,'KELAS (REFERENSI)'!P930,""))))</f>
        <v/>
      </c>
      <c r="Q885" s="55" t="str">
        <f t="shared" si="4"/>
        <v>BPS Kota Jakarta Timur</v>
      </c>
      <c r="R885" s="55" t="str">
        <f t="shared" si="56"/>
        <v/>
      </c>
      <c r="S885" s="55" t="str">
        <f t="shared" ref="S885:T885" si="893">S884</f>
        <v>15 Juni sampai dengan 31 Agustus 2026</v>
      </c>
      <c r="T885" s="55" t="str">
        <f t="shared" si="893"/>
        <v>31 Agustus 2026</v>
      </c>
      <c r="U885" s="59" t="str">
        <f>VLOOKUP(G885,'MITRA (REFERENSI)'!$A:$Z,17,FALSE)</f>
        <v>#N/A</v>
      </c>
      <c r="V885" s="59" t="str">
        <f>VLOOKUP(G885,'MITRA (REFERENSI)'!$A:$Z,11,FALSE)</f>
        <v>#N/A</v>
      </c>
      <c r="W885" s="81"/>
      <c r="X885" s="63"/>
      <c r="Y885" s="63"/>
      <c r="Z885" s="62"/>
      <c r="AA885" s="63"/>
      <c r="AB885" s="62"/>
      <c r="AC885" s="62"/>
      <c r="AD885" s="62"/>
      <c r="AE885" s="62"/>
      <c r="AF885" s="62"/>
      <c r="AG885" s="72"/>
      <c r="AH885" s="72"/>
      <c r="AI885" s="72"/>
      <c r="AJ885" s="72"/>
      <c r="AK885" s="59" t="str">
        <f>VLOOKUP(G885,'MITRA (REFERENSI)'!$A:$Z,5,FALSE)</f>
        <v>#N/A</v>
      </c>
      <c r="AL885" s="59" t="str">
        <f>VLOOKUP(G885,'MITRA (REFERENSI)'!$A:$Z,13,FALSE)</f>
        <v>#N/A</v>
      </c>
      <c r="AM885" s="59" t="str">
        <f>VLOOKUP(G885,'MITRA (REFERENSI)'!$A:$Z,14,FALSE)</f>
        <v>#N/A</v>
      </c>
    </row>
    <row r="886" ht="15.75" customHeight="1">
      <c r="A886" s="53" t="s">
        <v>5948</v>
      </c>
      <c r="B886" s="78"/>
      <c r="C886" s="79"/>
      <c r="D886" s="82"/>
      <c r="E886" s="82"/>
      <c r="F886" s="56" t="str">
        <f t="shared" si="2"/>
        <v>PETUGAS.0885/SPK/SE/PML/3172/2026</v>
      </c>
      <c r="G886" s="80"/>
      <c r="H886" s="56" t="str">
        <f>VLOOKUP(G886,'MITRA (REFERENSI)'!$A:$Z,16,FALSE)</f>
        <v>#N/A</v>
      </c>
      <c r="I886" s="56" t="str">
        <f>VLOOKUP(G886,'MITRA (REFERENSI)'!$A:$Z,25,FALSE)</f>
        <v>#N/A</v>
      </c>
      <c r="J886" s="55" t="str">
        <f>VLOOKUP(G886,'MITRA (REFERENSI)'!$A:$Z,26,FALSE)</f>
        <v>#N/A</v>
      </c>
      <c r="K886" s="55" t="str">
        <f>VLOOKUP(G886,'MITRA (REFERENSI)'!$A:$Z,15,FALSE)</f>
        <v>#N/A</v>
      </c>
      <c r="L886" s="55" t="str">
        <f>VLOOKUP(G886,'MITRA (REFERENSI)'!$A:$Z,15,FALSE)</f>
        <v>#N/A</v>
      </c>
      <c r="M886" s="55" t="str">
        <f>IF(B886=1,'KELAS (REFERENSI)'!M886,IF(B886=2,'KELAS (REFERENSI)'!M901,IF(B886=3,'KELAS (REFERENSI)'!M916,IF(B886=4,'KELAS (REFERENSI)'!M931,""))))</f>
        <v/>
      </c>
      <c r="N886" s="55" t="str">
        <f>IF(B886=1,'KELAS (REFERENSI)'!N886,IF(B886=2,'KELAS (REFERENSI)'!N901,IF(B886=3,'KELAS (REFERENSI)'!N916,IF(B886=4,'KELAS (REFERENSI)'!N931,""))))</f>
        <v/>
      </c>
      <c r="O886" s="55" t="str">
        <f>IF(B886=1,'KELAS (REFERENSI)'!O886,IF(B886=2,'KELAS (REFERENSI)'!O901,IF(B886=3,'KELAS (REFERENSI)'!O916,IF(B886=4,'KELAS (REFERENSI)'!O931,""))))</f>
        <v/>
      </c>
      <c r="P886" s="55" t="str">
        <f>IF(B886=1,'KELAS (REFERENSI)'!P886,IF(B886=2,'KELAS (REFERENSI)'!P901,IF(B886=3,'KELAS (REFERENSI)'!P916,IF(B886=4,'KELAS (REFERENSI)'!P931,""))))</f>
        <v/>
      </c>
      <c r="Q886" s="55" t="str">
        <f t="shared" si="4"/>
        <v>BPS Kota Jakarta Timur</v>
      </c>
      <c r="R886" s="55" t="str">
        <f t="shared" si="56"/>
        <v/>
      </c>
      <c r="S886" s="55" t="str">
        <f t="shared" ref="S886:T886" si="894">S885</f>
        <v>15 Juni sampai dengan 31 Agustus 2026</v>
      </c>
      <c r="T886" s="55" t="str">
        <f t="shared" si="894"/>
        <v>31 Agustus 2026</v>
      </c>
      <c r="U886" s="59" t="str">
        <f>VLOOKUP(G886,'MITRA (REFERENSI)'!$A:$Z,17,FALSE)</f>
        <v>#N/A</v>
      </c>
      <c r="V886" s="59" t="str">
        <f>VLOOKUP(G886,'MITRA (REFERENSI)'!$A:$Z,11,FALSE)</f>
        <v>#N/A</v>
      </c>
      <c r="W886" s="81"/>
      <c r="X886" s="63"/>
      <c r="Y886" s="63"/>
      <c r="Z886" s="62"/>
      <c r="AA886" s="63"/>
      <c r="AB886" s="62"/>
      <c r="AC886" s="62"/>
      <c r="AD886" s="62"/>
      <c r="AE886" s="62"/>
      <c r="AF886" s="62"/>
      <c r="AG886" s="72"/>
      <c r="AH886" s="72"/>
      <c r="AI886" s="72"/>
      <c r="AJ886" s="72"/>
      <c r="AK886" s="59" t="str">
        <f>VLOOKUP(G886,'MITRA (REFERENSI)'!$A:$Z,5,FALSE)</f>
        <v>#N/A</v>
      </c>
      <c r="AL886" s="59" t="str">
        <f>VLOOKUP(G886,'MITRA (REFERENSI)'!$A:$Z,13,FALSE)</f>
        <v>#N/A</v>
      </c>
      <c r="AM886" s="59" t="str">
        <f>VLOOKUP(G886,'MITRA (REFERENSI)'!$A:$Z,14,FALSE)</f>
        <v>#N/A</v>
      </c>
    </row>
    <row r="887" ht="15.75" customHeight="1">
      <c r="A887" s="53" t="s">
        <v>5949</v>
      </c>
      <c r="B887" s="78"/>
      <c r="C887" s="79"/>
      <c r="D887" s="82"/>
      <c r="E887" s="82"/>
      <c r="F887" s="56" t="str">
        <f t="shared" si="2"/>
        <v>PETUGAS.0886/SPK/SE/PML/3172/2026</v>
      </c>
      <c r="G887" s="80"/>
      <c r="H887" s="56" t="str">
        <f>VLOOKUP(G887,'MITRA (REFERENSI)'!$A:$Z,16,FALSE)</f>
        <v>#N/A</v>
      </c>
      <c r="I887" s="56" t="str">
        <f>VLOOKUP(G887,'MITRA (REFERENSI)'!$A:$Z,25,FALSE)</f>
        <v>#N/A</v>
      </c>
      <c r="J887" s="55" t="str">
        <f>VLOOKUP(G887,'MITRA (REFERENSI)'!$A:$Z,26,FALSE)</f>
        <v>#N/A</v>
      </c>
      <c r="K887" s="55" t="str">
        <f>VLOOKUP(G887,'MITRA (REFERENSI)'!$A:$Z,15,FALSE)</f>
        <v>#N/A</v>
      </c>
      <c r="L887" s="55" t="str">
        <f>VLOOKUP(G887,'MITRA (REFERENSI)'!$A:$Z,15,FALSE)</f>
        <v>#N/A</v>
      </c>
      <c r="M887" s="55" t="str">
        <f>IF(B887=1,'KELAS (REFERENSI)'!M887,IF(B887=2,'KELAS (REFERENSI)'!M902,IF(B887=3,'KELAS (REFERENSI)'!M917,IF(B887=4,'KELAS (REFERENSI)'!M932,""))))</f>
        <v/>
      </c>
      <c r="N887" s="55" t="str">
        <f>IF(B887=1,'KELAS (REFERENSI)'!N887,IF(B887=2,'KELAS (REFERENSI)'!N902,IF(B887=3,'KELAS (REFERENSI)'!N917,IF(B887=4,'KELAS (REFERENSI)'!N932,""))))</f>
        <v/>
      </c>
      <c r="O887" s="55" t="str">
        <f>IF(B887=1,'KELAS (REFERENSI)'!O887,IF(B887=2,'KELAS (REFERENSI)'!O902,IF(B887=3,'KELAS (REFERENSI)'!O917,IF(B887=4,'KELAS (REFERENSI)'!O932,""))))</f>
        <v/>
      </c>
      <c r="P887" s="55" t="str">
        <f>IF(B887=1,'KELAS (REFERENSI)'!P887,IF(B887=2,'KELAS (REFERENSI)'!P902,IF(B887=3,'KELAS (REFERENSI)'!P917,IF(B887=4,'KELAS (REFERENSI)'!P932,""))))</f>
        <v/>
      </c>
      <c r="Q887" s="55" t="str">
        <f t="shared" si="4"/>
        <v>BPS Kota Jakarta Timur</v>
      </c>
      <c r="R887" s="55" t="str">
        <f t="shared" si="56"/>
        <v/>
      </c>
      <c r="S887" s="55" t="str">
        <f t="shared" ref="S887:T887" si="895">S886</f>
        <v>15 Juni sampai dengan 31 Agustus 2026</v>
      </c>
      <c r="T887" s="55" t="str">
        <f t="shared" si="895"/>
        <v>31 Agustus 2026</v>
      </c>
      <c r="U887" s="59" t="str">
        <f>VLOOKUP(G887,'MITRA (REFERENSI)'!$A:$Z,17,FALSE)</f>
        <v>#N/A</v>
      </c>
      <c r="V887" s="59" t="str">
        <f>VLOOKUP(G887,'MITRA (REFERENSI)'!$A:$Z,11,FALSE)</f>
        <v>#N/A</v>
      </c>
      <c r="W887" s="81"/>
      <c r="X887" s="63"/>
      <c r="Y887" s="63"/>
      <c r="Z887" s="62"/>
      <c r="AA887" s="63"/>
      <c r="AB887" s="62"/>
      <c r="AC887" s="62"/>
      <c r="AD887" s="62"/>
      <c r="AE887" s="62"/>
      <c r="AF887" s="62"/>
      <c r="AG887" s="72"/>
      <c r="AH887" s="72"/>
      <c r="AI887" s="72"/>
      <c r="AJ887" s="72"/>
      <c r="AK887" s="59" t="str">
        <f>VLOOKUP(G887,'MITRA (REFERENSI)'!$A:$Z,5,FALSE)</f>
        <v>#N/A</v>
      </c>
      <c r="AL887" s="59" t="str">
        <f>VLOOKUP(G887,'MITRA (REFERENSI)'!$A:$Z,13,FALSE)</f>
        <v>#N/A</v>
      </c>
      <c r="AM887" s="59" t="str">
        <f>VLOOKUP(G887,'MITRA (REFERENSI)'!$A:$Z,14,FALSE)</f>
        <v>#N/A</v>
      </c>
    </row>
    <row r="888" ht="15.75" customHeight="1">
      <c r="A888" s="53" t="s">
        <v>5950</v>
      </c>
      <c r="B888" s="78"/>
      <c r="C888" s="79"/>
      <c r="D888" s="82"/>
      <c r="E888" s="82"/>
      <c r="F888" s="56" t="str">
        <f t="shared" si="2"/>
        <v>PETUGAS.0887/SPK/SE/PML/3172/2026</v>
      </c>
      <c r="G888" s="80"/>
      <c r="H888" s="56" t="str">
        <f>VLOOKUP(G888,'MITRA (REFERENSI)'!$A:$Z,16,FALSE)</f>
        <v>#N/A</v>
      </c>
      <c r="I888" s="56" t="str">
        <f>VLOOKUP(G888,'MITRA (REFERENSI)'!$A:$Z,25,FALSE)</f>
        <v>#N/A</v>
      </c>
      <c r="J888" s="55" t="str">
        <f>VLOOKUP(G888,'MITRA (REFERENSI)'!$A:$Z,26,FALSE)</f>
        <v>#N/A</v>
      </c>
      <c r="K888" s="55" t="str">
        <f>VLOOKUP(G888,'MITRA (REFERENSI)'!$A:$Z,15,FALSE)</f>
        <v>#N/A</v>
      </c>
      <c r="L888" s="55" t="str">
        <f>VLOOKUP(G888,'MITRA (REFERENSI)'!$A:$Z,15,FALSE)</f>
        <v>#N/A</v>
      </c>
      <c r="M888" s="55" t="str">
        <f>IF(B888=1,'KELAS (REFERENSI)'!M888,IF(B888=2,'KELAS (REFERENSI)'!M903,IF(B888=3,'KELAS (REFERENSI)'!M918,IF(B888=4,'KELAS (REFERENSI)'!M933,""))))</f>
        <v/>
      </c>
      <c r="N888" s="55" t="str">
        <f>IF(B888=1,'KELAS (REFERENSI)'!N888,IF(B888=2,'KELAS (REFERENSI)'!N903,IF(B888=3,'KELAS (REFERENSI)'!N918,IF(B888=4,'KELAS (REFERENSI)'!N933,""))))</f>
        <v/>
      </c>
      <c r="O888" s="55" t="str">
        <f>IF(B888=1,'KELAS (REFERENSI)'!O888,IF(B888=2,'KELAS (REFERENSI)'!O903,IF(B888=3,'KELAS (REFERENSI)'!O918,IF(B888=4,'KELAS (REFERENSI)'!O933,""))))</f>
        <v/>
      </c>
      <c r="P888" s="55" t="str">
        <f>IF(B888=1,'KELAS (REFERENSI)'!P888,IF(B888=2,'KELAS (REFERENSI)'!P903,IF(B888=3,'KELAS (REFERENSI)'!P918,IF(B888=4,'KELAS (REFERENSI)'!P933,""))))</f>
        <v/>
      </c>
      <c r="Q888" s="55" t="str">
        <f t="shared" si="4"/>
        <v>BPS Kota Jakarta Timur</v>
      </c>
      <c r="R888" s="55" t="str">
        <f t="shared" si="56"/>
        <v/>
      </c>
      <c r="S888" s="55" t="str">
        <f t="shared" ref="S888:T888" si="896">S887</f>
        <v>15 Juni sampai dengan 31 Agustus 2026</v>
      </c>
      <c r="T888" s="55" t="str">
        <f t="shared" si="896"/>
        <v>31 Agustus 2026</v>
      </c>
      <c r="U888" s="59" t="str">
        <f>VLOOKUP(G888,'MITRA (REFERENSI)'!$A:$Z,17,FALSE)</f>
        <v>#N/A</v>
      </c>
      <c r="V888" s="59" t="str">
        <f>VLOOKUP(G888,'MITRA (REFERENSI)'!$A:$Z,11,FALSE)</f>
        <v>#N/A</v>
      </c>
      <c r="W888" s="81"/>
      <c r="X888" s="63"/>
      <c r="Y888" s="63"/>
      <c r="Z888" s="62"/>
      <c r="AA888" s="63"/>
      <c r="AB888" s="62"/>
      <c r="AC888" s="62"/>
      <c r="AD888" s="62"/>
      <c r="AE888" s="62"/>
      <c r="AF888" s="62"/>
      <c r="AG888" s="72"/>
      <c r="AH888" s="72"/>
      <c r="AI888" s="72"/>
      <c r="AJ888" s="72"/>
      <c r="AK888" s="59" t="str">
        <f>VLOOKUP(G888,'MITRA (REFERENSI)'!$A:$Z,5,FALSE)</f>
        <v>#N/A</v>
      </c>
      <c r="AL888" s="59" t="str">
        <f>VLOOKUP(G888,'MITRA (REFERENSI)'!$A:$Z,13,FALSE)</f>
        <v>#N/A</v>
      </c>
      <c r="AM888" s="59" t="str">
        <f>VLOOKUP(G888,'MITRA (REFERENSI)'!$A:$Z,14,FALSE)</f>
        <v>#N/A</v>
      </c>
    </row>
    <row r="889" ht="15.75" customHeight="1">
      <c r="A889" s="53" t="s">
        <v>5951</v>
      </c>
      <c r="B889" s="78"/>
      <c r="C889" s="79"/>
      <c r="D889" s="82"/>
      <c r="E889" s="82"/>
      <c r="F889" s="56" t="str">
        <f t="shared" si="2"/>
        <v>PETUGAS.0888/SPK/SE/PML/3172/2026</v>
      </c>
      <c r="G889" s="80"/>
      <c r="H889" s="56" t="str">
        <f>VLOOKUP(G889,'MITRA (REFERENSI)'!$A:$Z,16,FALSE)</f>
        <v>#N/A</v>
      </c>
      <c r="I889" s="56" t="str">
        <f>VLOOKUP(G889,'MITRA (REFERENSI)'!$A:$Z,25,FALSE)</f>
        <v>#N/A</v>
      </c>
      <c r="J889" s="55" t="str">
        <f>VLOOKUP(G889,'MITRA (REFERENSI)'!$A:$Z,26,FALSE)</f>
        <v>#N/A</v>
      </c>
      <c r="K889" s="55" t="str">
        <f>VLOOKUP(G889,'MITRA (REFERENSI)'!$A:$Z,15,FALSE)</f>
        <v>#N/A</v>
      </c>
      <c r="L889" s="55" t="str">
        <f>VLOOKUP(G889,'MITRA (REFERENSI)'!$A:$Z,15,FALSE)</f>
        <v>#N/A</v>
      </c>
      <c r="M889" s="55" t="str">
        <f>IF(B889=1,'KELAS (REFERENSI)'!M889,IF(B889=2,'KELAS (REFERENSI)'!M904,IF(B889=3,'KELAS (REFERENSI)'!M919,IF(B889=4,'KELAS (REFERENSI)'!M934,""))))</f>
        <v/>
      </c>
      <c r="N889" s="55" t="str">
        <f>IF(B889=1,'KELAS (REFERENSI)'!N889,IF(B889=2,'KELAS (REFERENSI)'!N904,IF(B889=3,'KELAS (REFERENSI)'!N919,IF(B889=4,'KELAS (REFERENSI)'!N934,""))))</f>
        <v/>
      </c>
      <c r="O889" s="55" t="str">
        <f>IF(B889=1,'KELAS (REFERENSI)'!O889,IF(B889=2,'KELAS (REFERENSI)'!O904,IF(B889=3,'KELAS (REFERENSI)'!O919,IF(B889=4,'KELAS (REFERENSI)'!O934,""))))</f>
        <v/>
      </c>
      <c r="P889" s="55" t="str">
        <f>IF(B889=1,'KELAS (REFERENSI)'!P889,IF(B889=2,'KELAS (REFERENSI)'!P904,IF(B889=3,'KELAS (REFERENSI)'!P919,IF(B889=4,'KELAS (REFERENSI)'!P934,""))))</f>
        <v/>
      </c>
      <c r="Q889" s="55" t="str">
        <f t="shared" si="4"/>
        <v>BPS Kota Jakarta Timur</v>
      </c>
      <c r="R889" s="55" t="str">
        <f t="shared" si="56"/>
        <v/>
      </c>
      <c r="S889" s="55" t="str">
        <f t="shared" ref="S889:T889" si="897">S888</f>
        <v>15 Juni sampai dengan 31 Agustus 2026</v>
      </c>
      <c r="T889" s="55" t="str">
        <f t="shared" si="897"/>
        <v>31 Agustus 2026</v>
      </c>
      <c r="U889" s="59" t="str">
        <f>VLOOKUP(G889,'MITRA (REFERENSI)'!$A:$Z,17,FALSE)</f>
        <v>#N/A</v>
      </c>
      <c r="V889" s="59" t="str">
        <f>VLOOKUP(G889,'MITRA (REFERENSI)'!$A:$Z,11,FALSE)</f>
        <v>#N/A</v>
      </c>
      <c r="W889" s="81"/>
      <c r="X889" s="63"/>
      <c r="Y889" s="63"/>
      <c r="Z889" s="62"/>
      <c r="AA889" s="63"/>
      <c r="AB889" s="62"/>
      <c r="AC889" s="62"/>
      <c r="AD889" s="62"/>
      <c r="AE889" s="62"/>
      <c r="AF889" s="62"/>
      <c r="AG889" s="72"/>
      <c r="AH889" s="72"/>
      <c r="AI889" s="72"/>
      <c r="AJ889" s="72"/>
      <c r="AK889" s="59" t="str">
        <f>VLOOKUP(G889,'MITRA (REFERENSI)'!$A:$Z,5,FALSE)</f>
        <v>#N/A</v>
      </c>
      <c r="AL889" s="59" t="str">
        <f>VLOOKUP(G889,'MITRA (REFERENSI)'!$A:$Z,13,FALSE)</f>
        <v>#N/A</v>
      </c>
      <c r="AM889" s="59" t="str">
        <f>VLOOKUP(G889,'MITRA (REFERENSI)'!$A:$Z,14,FALSE)</f>
        <v>#N/A</v>
      </c>
    </row>
    <row r="890" ht="15.75" customHeight="1">
      <c r="A890" s="53" t="s">
        <v>5952</v>
      </c>
      <c r="B890" s="78"/>
      <c r="C890" s="79"/>
      <c r="D890" s="82"/>
      <c r="E890" s="82"/>
      <c r="F890" s="56" t="str">
        <f t="shared" si="2"/>
        <v>PETUGAS.0889/SPK/SE/PML/3172/2026</v>
      </c>
      <c r="G890" s="80"/>
      <c r="H890" s="56" t="str">
        <f>VLOOKUP(G890,'MITRA (REFERENSI)'!$A:$Z,16,FALSE)</f>
        <v>#N/A</v>
      </c>
      <c r="I890" s="56" t="str">
        <f>VLOOKUP(G890,'MITRA (REFERENSI)'!$A:$Z,25,FALSE)</f>
        <v>#N/A</v>
      </c>
      <c r="J890" s="55" t="str">
        <f>VLOOKUP(G890,'MITRA (REFERENSI)'!$A:$Z,26,FALSE)</f>
        <v>#N/A</v>
      </c>
      <c r="K890" s="55" t="str">
        <f>VLOOKUP(G890,'MITRA (REFERENSI)'!$A:$Z,15,FALSE)</f>
        <v>#N/A</v>
      </c>
      <c r="L890" s="55" t="str">
        <f>VLOOKUP(G890,'MITRA (REFERENSI)'!$A:$Z,15,FALSE)</f>
        <v>#N/A</v>
      </c>
      <c r="M890" s="55" t="str">
        <f>IF(B890=1,'KELAS (REFERENSI)'!M890,IF(B890=2,'KELAS (REFERENSI)'!M905,IF(B890=3,'KELAS (REFERENSI)'!M920,IF(B890=4,'KELAS (REFERENSI)'!M935,""))))</f>
        <v/>
      </c>
      <c r="N890" s="55" t="str">
        <f>IF(B890=1,'KELAS (REFERENSI)'!N890,IF(B890=2,'KELAS (REFERENSI)'!N905,IF(B890=3,'KELAS (REFERENSI)'!N920,IF(B890=4,'KELAS (REFERENSI)'!N935,""))))</f>
        <v/>
      </c>
      <c r="O890" s="55" t="str">
        <f>IF(B890=1,'KELAS (REFERENSI)'!O890,IF(B890=2,'KELAS (REFERENSI)'!O905,IF(B890=3,'KELAS (REFERENSI)'!O920,IF(B890=4,'KELAS (REFERENSI)'!O935,""))))</f>
        <v/>
      </c>
      <c r="P890" s="55" t="str">
        <f>IF(B890=1,'KELAS (REFERENSI)'!P890,IF(B890=2,'KELAS (REFERENSI)'!P905,IF(B890=3,'KELAS (REFERENSI)'!P920,IF(B890=4,'KELAS (REFERENSI)'!P935,""))))</f>
        <v/>
      </c>
      <c r="Q890" s="55" t="str">
        <f t="shared" si="4"/>
        <v>BPS Kota Jakarta Timur</v>
      </c>
      <c r="R890" s="55" t="str">
        <f t="shared" si="56"/>
        <v/>
      </c>
      <c r="S890" s="55" t="str">
        <f t="shared" ref="S890:T890" si="898">S889</f>
        <v>15 Juni sampai dengan 31 Agustus 2026</v>
      </c>
      <c r="T890" s="55" t="str">
        <f t="shared" si="898"/>
        <v>31 Agustus 2026</v>
      </c>
      <c r="U890" s="59" t="str">
        <f>VLOOKUP(G890,'MITRA (REFERENSI)'!$A:$Z,17,FALSE)</f>
        <v>#N/A</v>
      </c>
      <c r="V890" s="59" t="str">
        <f>VLOOKUP(G890,'MITRA (REFERENSI)'!$A:$Z,11,FALSE)</f>
        <v>#N/A</v>
      </c>
      <c r="W890" s="81"/>
      <c r="X890" s="63"/>
      <c r="Y890" s="63"/>
      <c r="Z890" s="62"/>
      <c r="AA890" s="63"/>
      <c r="AB890" s="62"/>
      <c r="AC890" s="62"/>
      <c r="AD890" s="62"/>
      <c r="AE890" s="62"/>
      <c r="AF890" s="62"/>
      <c r="AG890" s="72"/>
      <c r="AH890" s="72"/>
      <c r="AI890" s="72"/>
      <c r="AJ890" s="72"/>
      <c r="AK890" s="59" t="str">
        <f>VLOOKUP(G890,'MITRA (REFERENSI)'!$A:$Z,5,FALSE)</f>
        <v>#N/A</v>
      </c>
      <c r="AL890" s="59" t="str">
        <f>VLOOKUP(G890,'MITRA (REFERENSI)'!$A:$Z,13,FALSE)</f>
        <v>#N/A</v>
      </c>
      <c r="AM890" s="59" t="str">
        <f>VLOOKUP(G890,'MITRA (REFERENSI)'!$A:$Z,14,FALSE)</f>
        <v>#N/A</v>
      </c>
    </row>
    <row r="891" ht="15.75" customHeight="1">
      <c r="A891" s="53" t="s">
        <v>5953</v>
      </c>
      <c r="B891" s="78"/>
      <c r="C891" s="79"/>
      <c r="D891" s="82"/>
      <c r="E891" s="82"/>
      <c r="F891" s="56" t="str">
        <f t="shared" si="2"/>
        <v>PETUGAS.0890/SPK/SE/PML/3172/2026</v>
      </c>
      <c r="G891" s="80"/>
      <c r="H891" s="56" t="str">
        <f>VLOOKUP(G891,'MITRA (REFERENSI)'!$A:$Z,16,FALSE)</f>
        <v>#N/A</v>
      </c>
      <c r="I891" s="56" t="str">
        <f>VLOOKUP(G891,'MITRA (REFERENSI)'!$A:$Z,25,FALSE)</f>
        <v>#N/A</v>
      </c>
      <c r="J891" s="55" t="str">
        <f>VLOOKUP(G891,'MITRA (REFERENSI)'!$A:$Z,26,FALSE)</f>
        <v>#N/A</v>
      </c>
      <c r="K891" s="55" t="str">
        <f>VLOOKUP(G891,'MITRA (REFERENSI)'!$A:$Z,15,FALSE)</f>
        <v>#N/A</v>
      </c>
      <c r="L891" s="55" t="str">
        <f>VLOOKUP(G891,'MITRA (REFERENSI)'!$A:$Z,15,FALSE)</f>
        <v>#N/A</v>
      </c>
      <c r="M891" s="55" t="str">
        <f>IF(B891=1,'KELAS (REFERENSI)'!M891,IF(B891=2,'KELAS (REFERENSI)'!M906,IF(B891=3,'KELAS (REFERENSI)'!M921,IF(B891=4,'KELAS (REFERENSI)'!M936,""))))</f>
        <v/>
      </c>
      <c r="N891" s="55" t="str">
        <f>IF(B891=1,'KELAS (REFERENSI)'!N891,IF(B891=2,'KELAS (REFERENSI)'!N906,IF(B891=3,'KELAS (REFERENSI)'!N921,IF(B891=4,'KELAS (REFERENSI)'!N936,""))))</f>
        <v/>
      </c>
      <c r="O891" s="55" t="str">
        <f>IF(B891=1,'KELAS (REFERENSI)'!O891,IF(B891=2,'KELAS (REFERENSI)'!O906,IF(B891=3,'KELAS (REFERENSI)'!O921,IF(B891=4,'KELAS (REFERENSI)'!O936,""))))</f>
        <v/>
      </c>
      <c r="P891" s="55" t="str">
        <f>IF(B891=1,'KELAS (REFERENSI)'!P891,IF(B891=2,'KELAS (REFERENSI)'!P906,IF(B891=3,'KELAS (REFERENSI)'!P921,IF(B891=4,'KELAS (REFERENSI)'!P936,""))))</f>
        <v/>
      </c>
      <c r="Q891" s="55" t="str">
        <f t="shared" si="4"/>
        <v>BPS Kota Jakarta Timur</v>
      </c>
      <c r="R891" s="55" t="str">
        <f t="shared" si="56"/>
        <v/>
      </c>
      <c r="S891" s="55" t="str">
        <f t="shared" ref="S891:T891" si="899">S890</f>
        <v>15 Juni sampai dengan 31 Agustus 2026</v>
      </c>
      <c r="T891" s="55" t="str">
        <f t="shared" si="899"/>
        <v>31 Agustus 2026</v>
      </c>
      <c r="U891" s="59" t="str">
        <f>VLOOKUP(G891,'MITRA (REFERENSI)'!$A:$Z,17,FALSE)</f>
        <v>#N/A</v>
      </c>
      <c r="V891" s="59" t="str">
        <f>VLOOKUP(G891,'MITRA (REFERENSI)'!$A:$Z,11,FALSE)</f>
        <v>#N/A</v>
      </c>
      <c r="W891" s="81"/>
      <c r="X891" s="63"/>
      <c r="Y891" s="63"/>
      <c r="Z891" s="62"/>
      <c r="AA891" s="63"/>
      <c r="AB891" s="62"/>
      <c r="AC891" s="62"/>
      <c r="AD891" s="62"/>
      <c r="AE891" s="62"/>
      <c r="AF891" s="62"/>
      <c r="AG891" s="72"/>
      <c r="AH891" s="72"/>
      <c r="AI891" s="72"/>
      <c r="AJ891" s="72"/>
      <c r="AK891" s="59" t="str">
        <f>VLOOKUP(G891,'MITRA (REFERENSI)'!$A:$Z,5,FALSE)</f>
        <v>#N/A</v>
      </c>
      <c r="AL891" s="59" t="str">
        <f>VLOOKUP(G891,'MITRA (REFERENSI)'!$A:$Z,13,FALSE)</f>
        <v>#N/A</v>
      </c>
      <c r="AM891" s="59" t="str">
        <f>VLOOKUP(G891,'MITRA (REFERENSI)'!$A:$Z,14,FALSE)</f>
        <v>#N/A</v>
      </c>
    </row>
    <row r="892" ht="15.75" customHeight="1">
      <c r="A892" s="53" t="s">
        <v>5954</v>
      </c>
      <c r="B892" s="78"/>
      <c r="C892" s="79"/>
      <c r="D892" s="82"/>
      <c r="E892" s="82"/>
      <c r="F892" s="56" t="str">
        <f t="shared" si="2"/>
        <v>PETUGAS.0891/SPK/SE/PML/3172/2026</v>
      </c>
      <c r="G892" s="80"/>
      <c r="H892" s="56" t="str">
        <f>VLOOKUP(G892,'MITRA (REFERENSI)'!$A:$Z,16,FALSE)</f>
        <v>#N/A</v>
      </c>
      <c r="I892" s="56" t="str">
        <f>VLOOKUP(G892,'MITRA (REFERENSI)'!$A:$Z,25,FALSE)</f>
        <v>#N/A</v>
      </c>
      <c r="J892" s="55" t="str">
        <f>VLOOKUP(G892,'MITRA (REFERENSI)'!$A:$Z,26,FALSE)</f>
        <v>#N/A</v>
      </c>
      <c r="K892" s="55" t="str">
        <f>VLOOKUP(G892,'MITRA (REFERENSI)'!$A:$Z,15,FALSE)</f>
        <v>#N/A</v>
      </c>
      <c r="L892" s="55" t="str">
        <f>VLOOKUP(G892,'MITRA (REFERENSI)'!$A:$Z,15,FALSE)</f>
        <v>#N/A</v>
      </c>
      <c r="M892" s="55" t="str">
        <f>IF(B892=1,'KELAS (REFERENSI)'!M892,IF(B892=2,'KELAS (REFERENSI)'!M907,IF(B892=3,'KELAS (REFERENSI)'!M922,IF(B892=4,'KELAS (REFERENSI)'!M937,""))))</f>
        <v/>
      </c>
      <c r="N892" s="55" t="str">
        <f>IF(B892=1,'KELAS (REFERENSI)'!N892,IF(B892=2,'KELAS (REFERENSI)'!N907,IF(B892=3,'KELAS (REFERENSI)'!N922,IF(B892=4,'KELAS (REFERENSI)'!N937,""))))</f>
        <v/>
      </c>
      <c r="O892" s="55" t="str">
        <f>IF(B892=1,'KELAS (REFERENSI)'!O892,IF(B892=2,'KELAS (REFERENSI)'!O907,IF(B892=3,'KELAS (REFERENSI)'!O922,IF(B892=4,'KELAS (REFERENSI)'!O937,""))))</f>
        <v/>
      </c>
      <c r="P892" s="55" t="str">
        <f>IF(B892=1,'KELAS (REFERENSI)'!P892,IF(B892=2,'KELAS (REFERENSI)'!P907,IF(B892=3,'KELAS (REFERENSI)'!P922,IF(B892=4,'KELAS (REFERENSI)'!P937,""))))</f>
        <v/>
      </c>
      <c r="Q892" s="55" t="str">
        <f t="shared" si="4"/>
        <v>BPS Kota Jakarta Timur</v>
      </c>
      <c r="R892" s="55" t="str">
        <f t="shared" si="56"/>
        <v/>
      </c>
      <c r="S892" s="55" t="str">
        <f t="shared" ref="S892:T892" si="900">S891</f>
        <v>15 Juni sampai dengan 31 Agustus 2026</v>
      </c>
      <c r="T892" s="55" t="str">
        <f t="shared" si="900"/>
        <v>31 Agustus 2026</v>
      </c>
      <c r="U892" s="59" t="str">
        <f>VLOOKUP(G892,'MITRA (REFERENSI)'!$A:$Z,17,FALSE)</f>
        <v>#N/A</v>
      </c>
      <c r="V892" s="59" t="str">
        <f>VLOOKUP(G892,'MITRA (REFERENSI)'!$A:$Z,11,FALSE)</f>
        <v>#N/A</v>
      </c>
      <c r="W892" s="81"/>
      <c r="X892" s="63"/>
      <c r="Y892" s="63"/>
      <c r="Z892" s="62"/>
      <c r="AA892" s="63"/>
      <c r="AB892" s="62"/>
      <c r="AC892" s="62"/>
      <c r="AD892" s="62"/>
      <c r="AE892" s="62"/>
      <c r="AF892" s="62"/>
      <c r="AG892" s="72"/>
      <c r="AH892" s="72"/>
      <c r="AI892" s="72"/>
      <c r="AJ892" s="72"/>
      <c r="AK892" s="59" t="str">
        <f>VLOOKUP(G892,'MITRA (REFERENSI)'!$A:$Z,5,FALSE)</f>
        <v>#N/A</v>
      </c>
      <c r="AL892" s="59" t="str">
        <f>VLOOKUP(G892,'MITRA (REFERENSI)'!$A:$Z,13,FALSE)</f>
        <v>#N/A</v>
      </c>
      <c r="AM892" s="59" t="str">
        <f>VLOOKUP(G892,'MITRA (REFERENSI)'!$A:$Z,14,FALSE)</f>
        <v>#N/A</v>
      </c>
    </row>
    <row r="893" ht="15.75" customHeight="1">
      <c r="A893" s="53" t="s">
        <v>5955</v>
      </c>
      <c r="B893" s="78"/>
      <c r="C893" s="79"/>
      <c r="D893" s="82"/>
      <c r="E893" s="82"/>
      <c r="F893" s="56" t="str">
        <f t="shared" si="2"/>
        <v>PETUGAS.0892/SPK/SE/PML/3172/2026</v>
      </c>
      <c r="G893" s="80"/>
      <c r="H893" s="56" t="str">
        <f>VLOOKUP(G893,'MITRA (REFERENSI)'!$A:$Z,16,FALSE)</f>
        <v>#N/A</v>
      </c>
      <c r="I893" s="56" t="str">
        <f>VLOOKUP(G893,'MITRA (REFERENSI)'!$A:$Z,25,FALSE)</f>
        <v>#N/A</v>
      </c>
      <c r="J893" s="55" t="str">
        <f>VLOOKUP(G893,'MITRA (REFERENSI)'!$A:$Z,26,FALSE)</f>
        <v>#N/A</v>
      </c>
      <c r="K893" s="55" t="str">
        <f>VLOOKUP(G893,'MITRA (REFERENSI)'!$A:$Z,15,FALSE)</f>
        <v>#N/A</v>
      </c>
      <c r="L893" s="55" t="str">
        <f>VLOOKUP(G893,'MITRA (REFERENSI)'!$A:$Z,15,FALSE)</f>
        <v>#N/A</v>
      </c>
      <c r="M893" s="55" t="str">
        <f>IF(B893=1,'KELAS (REFERENSI)'!M893,IF(B893=2,'KELAS (REFERENSI)'!M908,IF(B893=3,'KELAS (REFERENSI)'!M923,IF(B893=4,'KELAS (REFERENSI)'!M938,""))))</f>
        <v/>
      </c>
      <c r="N893" s="55" t="str">
        <f>IF(B893=1,'KELAS (REFERENSI)'!N893,IF(B893=2,'KELAS (REFERENSI)'!N908,IF(B893=3,'KELAS (REFERENSI)'!N923,IF(B893=4,'KELAS (REFERENSI)'!N938,""))))</f>
        <v/>
      </c>
      <c r="O893" s="55" t="str">
        <f>IF(B893=1,'KELAS (REFERENSI)'!O893,IF(B893=2,'KELAS (REFERENSI)'!O908,IF(B893=3,'KELAS (REFERENSI)'!O923,IF(B893=4,'KELAS (REFERENSI)'!O938,""))))</f>
        <v/>
      </c>
      <c r="P893" s="55" t="str">
        <f>IF(B893=1,'KELAS (REFERENSI)'!P893,IF(B893=2,'KELAS (REFERENSI)'!P908,IF(B893=3,'KELAS (REFERENSI)'!P923,IF(B893=4,'KELAS (REFERENSI)'!P938,""))))</f>
        <v/>
      </c>
      <c r="Q893" s="55" t="str">
        <f t="shared" si="4"/>
        <v>BPS Kota Jakarta Timur</v>
      </c>
      <c r="R893" s="55" t="str">
        <f t="shared" si="56"/>
        <v/>
      </c>
      <c r="S893" s="55" t="str">
        <f t="shared" ref="S893:T893" si="901">S892</f>
        <v>15 Juni sampai dengan 31 Agustus 2026</v>
      </c>
      <c r="T893" s="55" t="str">
        <f t="shared" si="901"/>
        <v>31 Agustus 2026</v>
      </c>
      <c r="U893" s="59" t="str">
        <f>VLOOKUP(G893,'MITRA (REFERENSI)'!$A:$Z,17,FALSE)</f>
        <v>#N/A</v>
      </c>
      <c r="V893" s="59" t="str">
        <f>VLOOKUP(G893,'MITRA (REFERENSI)'!$A:$Z,11,FALSE)</f>
        <v>#N/A</v>
      </c>
      <c r="W893" s="81"/>
      <c r="X893" s="63"/>
      <c r="Y893" s="63"/>
      <c r="Z893" s="62"/>
      <c r="AA893" s="63"/>
      <c r="AB893" s="62"/>
      <c r="AC893" s="62"/>
      <c r="AD893" s="62"/>
      <c r="AE893" s="62"/>
      <c r="AF893" s="62"/>
      <c r="AG893" s="72"/>
      <c r="AH893" s="72"/>
      <c r="AI893" s="72"/>
      <c r="AJ893" s="72"/>
      <c r="AK893" s="59" t="str">
        <f>VLOOKUP(G893,'MITRA (REFERENSI)'!$A:$Z,5,FALSE)</f>
        <v>#N/A</v>
      </c>
      <c r="AL893" s="59" t="str">
        <f>VLOOKUP(G893,'MITRA (REFERENSI)'!$A:$Z,13,FALSE)</f>
        <v>#N/A</v>
      </c>
      <c r="AM893" s="59" t="str">
        <f>VLOOKUP(G893,'MITRA (REFERENSI)'!$A:$Z,14,FALSE)</f>
        <v>#N/A</v>
      </c>
    </row>
    <row r="894" ht="15.75" customHeight="1">
      <c r="A894" s="53" t="s">
        <v>5956</v>
      </c>
      <c r="B894" s="78"/>
      <c r="C894" s="79"/>
      <c r="D894" s="82"/>
      <c r="E894" s="82"/>
      <c r="F894" s="56" t="str">
        <f t="shared" si="2"/>
        <v>PETUGAS.0893/SPK/SE/PML/3172/2026</v>
      </c>
      <c r="G894" s="80"/>
      <c r="H894" s="56" t="str">
        <f>VLOOKUP(G894,'MITRA (REFERENSI)'!$A:$Z,16,FALSE)</f>
        <v>#N/A</v>
      </c>
      <c r="I894" s="56" t="str">
        <f>VLOOKUP(G894,'MITRA (REFERENSI)'!$A:$Z,25,FALSE)</f>
        <v>#N/A</v>
      </c>
      <c r="J894" s="55" t="str">
        <f>VLOOKUP(G894,'MITRA (REFERENSI)'!$A:$Z,26,FALSE)</f>
        <v>#N/A</v>
      </c>
      <c r="K894" s="55" t="str">
        <f>VLOOKUP(G894,'MITRA (REFERENSI)'!$A:$Z,15,FALSE)</f>
        <v>#N/A</v>
      </c>
      <c r="L894" s="55" t="str">
        <f>VLOOKUP(G894,'MITRA (REFERENSI)'!$A:$Z,15,FALSE)</f>
        <v>#N/A</v>
      </c>
      <c r="M894" s="55" t="str">
        <f>IF(B894=1,'KELAS (REFERENSI)'!M894,IF(B894=2,'KELAS (REFERENSI)'!M909,IF(B894=3,'KELAS (REFERENSI)'!M924,IF(B894=4,'KELAS (REFERENSI)'!M939,""))))</f>
        <v/>
      </c>
      <c r="N894" s="55" t="str">
        <f>IF(B894=1,'KELAS (REFERENSI)'!N894,IF(B894=2,'KELAS (REFERENSI)'!N909,IF(B894=3,'KELAS (REFERENSI)'!N924,IF(B894=4,'KELAS (REFERENSI)'!N939,""))))</f>
        <v/>
      </c>
      <c r="O894" s="55" t="str">
        <f>IF(B894=1,'KELAS (REFERENSI)'!O894,IF(B894=2,'KELAS (REFERENSI)'!O909,IF(B894=3,'KELAS (REFERENSI)'!O924,IF(B894=4,'KELAS (REFERENSI)'!O939,""))))</f>
        <v/>
      </c>
      <c r="P894" s="55" t="str">
        <f>IF(B894=1,'KELAS (REFERENSI)'!P894,IF(B894=2,'KELAS (REFERENSI)'!P909,IF(B894=3,'KELAS (REFERENSI)'!P924,IF(B894=4,'KELAS (REFERENSI)'!P939,""))))</f>
        <v/>
      </c>
      <c r="Q894" s="55" t="str">
        <f t="shared" si="4"/>
        <v>BPS Kota Jakarta Timur</v>
      </c>
      <c r="R894" s="55" t="str">
        <f t="shared" si="56"/>
        <v/>
      </c>
      <c r="S894" s="55" t="str">
        <f t="shared" ref="S894:T894" si="902">S893</f>
        <v>15 Juni sampai dengan 31 Agustus 2026</v>
      </c>
      <c r="T894" s="55" t="str">
        <f t="shared" si="902"/>
        <v>31 Agustus 2026</v>
      </c>
      <c r="U894" s="59" t="str">
        <f>VLOOKUP(G894,'MITRA (REFERENSI)'!$A:$Z,17,FALSE)</f>
        <v>#N/A</v>
      </c>
      <c r="V894" s="59" t="str">
        <f>VLOOKUP(G894,'MITRA (REFERENSI)'!$A:$Z,11,FALSE)</f>
        <v>#N/A</v>
      </c>
      <c r="W894" s="81"/>
      <c r="X894" s="63"/>
      <c r="Y894" s="63"/>
      <c r="Z894" s="62"/>
      <c r="AA894" s="63"/>
      <c r="AB894" s="62"/>
      <c r="AC894" s="62"/>
      <c r="AD894" s="62"/>
      <c r="AE894" s="62"/>
      <c r="AF894" s="62"/>
      <c r="AG894" s="72"/>
      <c r="AH894" s="72"/>
      <c r="AI894" s="72"/>
      <c r="AJ894" s="72"/>
      <c r="AK894" s="59" t="str">
        <f>VLOOKUP(G894,'MITRA (REFERENSI)'!$A:$Z,5,FALSE)</f>
        <v>#N/A</v>
      </c>
      <c r="AL894" s="59" t="str">
        <f>VLOOKUP(G894,'MITRA (REFERENSI)'!$A:$Z,13,FALSE)</f>
        <v>#N/A</v>
      </c>
      <c r="AM894" s="59" t="str">
        <f>VLOOKUP(G894,'MITRA (REFERENSI)'!$A:$Z,14,FALSE)</f>
        <v>#N/A</v>
      </c>
    </row>
    <row r="895" ht="15.75" customHeight="1">
      <c r="A895" s="53" t="s">
        <v>5957</v>
      </c>
      <c r="B895" s="78"/>
      <c r="C895" s="79"/>
      <c r="D895" s="82"/>
      <c r="E895" s="82"/>
      <c r="F895" s="56" t="str">
        <f t="shared" si="2"/>
        <v>PETUGAS.0894/SPK/SE/PML/3172/2026</v>
      </c>
      <c r="G895" s="80"/>
      <c r="H895" s="56" t="str">
        <f>VLOOKUP(G895,'MITRA (REFERENSI)'!$A:$Z,16,FALSE)</f>
        <v>#N/A</v>
      </c>
      <c r="I895" s="56" t="str">
        <f>VLOOKUP(G895,'MITRA (REFERENSI)'!$A:$Z,25,FALSE)</f>
        <v>#N/A</v>
      </c>
      <c r="J895" s="55" t="str">
        <f>VLOOKUP(G895,'MITRA (REFERENSI)'!$A:$Z,26,FALSE)</f>
        <v>#N/A</v>
      </c>
      <c r="K895" s="55" t="str">
        <f>VLOOKUP(G895,'MITRA (REFERENSI)'!$A:$Z,15,FALSE)</f>
        <v>#N/A</v>
      </c>
      <c r="L895" s="55" t="str">
        <f>VLOOKUP(G895,'MITRA (REFERENSI)'!$A:$Z,15,FALSE)</f>
        <v>#N/A</v>
      </c>
      <c r="M895" s="55" t="str">
        <f>IF(B895=1,'KELAS (REFERENSI)'!M895,IF(B895=2,'KELAS (REFERENSI)'!M910,IF(B895=3,'KELAS (REFERENSI)'!M925,IF(B895=4,'KELAS (REFERENSI)'!M940,""))))</f>
        <v/>
      </c>
      <c r="N895" s="55" t="str">
        <f>IF(B895=1,'KELAS (REFERENSI)'!N895,IF(B895=2,'KELAS (REFERENSI)'!N910,IF(B895=3,'KELAS (REFERENSI)'!N925,IF(B895=4,'KELAS (REFERENSI)'!N940,""))))</f>
        <v/>
      </c>
      <c r="O895" s="55" t="str">
        <f>IF(B895=1,'KELAS (REFERENSI)'!O895,IF(B895=2,'KELAS (REFERENSI)'!O910,IF(B895=3,'KELAS (REFERENSI)'!O925,IF(B895=4,'KELAS (REFERENSI)'!O940,""))))</f>
        <v/>
      </c>
      <c r="P895" s="55" t="str">
        <f>IF(B895=1,'KELAS (REFERENSI)'!P895,IF(B895=2,'KELAS (REFERENSI)'!P910,IF(B895=3,'KELAS (REFERENSI)'!P925,IF(B895=4,'KELAS (REFERENSI)'!P940,""))))</f>
        <v/>
      </c>
      <c r="Q895" s="55" t="str">
        <f t="shared" si="4"/>
        <v>BPS Kota Jakarta Timur</v>
      </c>
      <c r="R895" s="55" t="str">
        <f t="shared" si="56"/>
        <v/>
      </c>
      <c r="S895" s="55" t="str">
        <f t="shared" ref="S895:T895" si="903">S894</f>
        <v>15 Juni sampai dengan 31 Agustus 2026</v>
      </c>
      <c r="T895" s="55" t="str">
        <f t="shared" si="903"/>
        <v>31 Agustus 2026</v>
      </c>
      <c r="U895" s="59" t="str">
        <f>VLOOKUP(G895,'MITRA (REFERENSI)'!$A:$Z,17,FALSE)</f>
        <v>#N/A</v>
      </c>
      <c r="V895" s="59" t="str">
        <f>VLOOKUP(G895,'MITRA (REFERENSI)'!$A:$Z,11,FALSE)</f>
        <v>#N/A</v>
      </c>
      <c r="W895" s="81"/>
      <c r="X895" s="63"/>
      <c r="Y895" s="63"/>
      <c r="Z895" s="62"/>
      <c r="AA895" s="63"/>
      <c r="AB895" s="62"/>
      <c r="AC895" s="62"/>
      <c r="AD895" s="62"/>
      <c r="AE895" s="62"/>
      <c r="AF895" s="62"/>
      <c r="AG895" s="72"/>
      <c r="AH895" s="72"/>
      <c r="AI895" s="72"/>
      <c r="AJ895" s="72"/>
      <c r="AK895" s="59" t="str">
        <f>VLOOKUP(G895,'MITRA (REFERENSI)'!$A:$Z,5,FALSE)</f>
        <v>#N/A</v>
      </c>
      <c r="AL895" s="59" t="str">
        <f>VLOOKUP(G895,'MITRA (REFERENSI)'!$A:$Z,13,FALSE)</f>
        <v>#N/A</v>
      </c>
      <c r="AM895" s="59" t="str">
        <f>VLOOKUP(G895,'MITRA (REFERENSI)'!$A:$Z,14,FALSE)</f>
        <v>#N/A</v>
      </c>
    </row>
    <row r="896" ht="15.75" customHeight="1">
      <c r="A896" s="53" t="s">
        <v>5958</v>
      </c>
      <c r="B896" s="78"/>
      <c r="C896" s="79"/>
      <c r="D896" s="82"/>
      <c r="E896" s="82"/>
      <c r="F896" s="56" t="str">
        <f t="shared" si="2"/>
        <v>PETUGAS.0895/SPK/SE/PML/3172/2026</v>
      </c>
      <c r="G896" s="80"/>
      <c r="H896" s="56" t="str">
        <f>VLOOKUP(G896,'MITRA (REFERENSI)'!$A:$Z,16,FALSE)</f>
        <v>#N/A</v>
      </c>
      <c r="I896" s="56" t="str">
        <f>VLOOKUP(G896,'MITRA (REFERENSI)'!$A:$Z,25,FALSE)</f>
        <v>#N/A</v>
      </c>
      <c r="J896" s="55" t="str">
        <f>VLOOKUP(G896,'MITRA (REFERENSI)'!$A:$Z,26,FALSE)</f>
        <v>#N/A</v>
      </c>
      <c r="K896" s="55" t="str">
        <f>VLOOKUP(G896,'MITRA (REFERENSI)'!$A:$Z,15,FALSE)</f>
        <v>#N/A</v>
      </c>
      <c r="L896" s="55" t="str">
        <f>VLOOKUP(G896,'MITRA (REFERENSI)'!$A:$Z,15,FALSE)</f>
        <v>#N/A</v>
      </c>
      <c r="M896" s="55" t="str">
        <f>IF(B896=1,'KELAS (REFERENSI)'!M896,IF(B896=2,'KELAS (REFERENSI)'!M911,IF(B896=3,'KELAS (REFERENSI)'!M926,IF(B896=4,'KELAS (REFERENSI)'!M941,""))))</f>
        <v/>
      </c>
      <c r="N896" s="55" t="str">
        <f>IF(B896=1,'KELAS (REFERENSI)'!N896,IF(B896=2,'KELAS (REFERENSI)'!N911,IF(B896=3,'KELAS (REFERENSI)'!N926,IF(B896=4,'KELAS (REFERENSI)'!N941,""))))</f>
        <v/>
      </c>
      <c r="O896" s="55" t="str">
        <f>IF(B896=1,'KELAS (REFERENSI)'!O896,IF(B896=2,'KELAS (REFERENSI)'!O911,IF(B896=3,'KELAS (REFERENSI)'!O926,IF(B896=4,'KELAS (REFERENSI)'!O941,""))))</f>
        <v/>
      </c>
      <c r="P896" s="55" t="str">
        <f>IF(B896=1,'KELAS (REFERENSI)'!P896,IF(B896=2,'KELAS (REFERENSI)'!P911,IF(B896=3,'KELAS (REFERENSI)'!P926,IF(B896=4,'KELAS (REFERENSI)'!P941,""))))</f>
        <v/>
      </c>
      <c r="Q896" s="55" t="str">
        <f t="shared" si="4"/>
        <v>BPS Kota Jakarta Timur</v>
      </c>
      <c r="R896" s="55" t="str">
        <f t="shared" si="56"/>
        <v/>
      </c>
      <c r="S896" s="55" t="str">
        <f t="shared" ref="S896:T896" si="904">S895</f>
        <v>15 Juni sampai dengan 31 Agustus 2026</v>
      </c>
      <c r="T896" s="55" t="str">
        <f t="shared" si="904"/>
        <v>31 Agustus 2026</v>
      </c>
      <c r="U896" s="59" t="str">
        <f>VLOOKUP(G896,'MITRA (REFERENSI)'!$A:$Z,17,FALSE)</f>
        <v>#N/A</v>
      </c>
      <c r="V896" s="59" t="str">
        <f>VLOOKUP(G896,'MITRA (REFERENSI)'!$A:$Z,11,FALSE)</f>
        <v>#N/A</v>
      </c>
      <c r="W896" s="81"/>
      <c r="X896" s="63"/>
      <c r="Y896" s="63"/>
      <c r="Z896" s="62"/>
      <c r="AA896" s="63"/>
      <c r="AB896" s="62"/>
      <c r="AC896" s="62"/>
      <c r="AD896" s="62"/>
      <c r="AE896" s="62"/>
      <c r="AF896" s="62"/>
      <c r="AG896" s="72"/>
      <c r="AH896" s="72"/>
      <c r="AI896" s="72"/>
      <c r="AJ896" s="72"/>
      <c r="AK896" s="59" t="str">
        <f>VLOOKUP(G896,'MITRA (REFERENSI)'!$A:$Z,5,FALSE)</f>
        <v>#N/A</v>
      </c>
      <c r="AL896" s="59" t="str">
        <f>VLOOKUP(G896,'MITRA (REFERENSI)'!$A:$Z,13,FALSE)</f>
        <v>#N/A</v>
      </c>
      <c r="AM896" s="59" t="str">
        <f>VLOOKUP(G896,'MITRA (REFERENSI)'!$A:$Z,14,FALSE)</f>
        <v>#N/A</v>
      </c>
    </row>
    <row r="897" ht="15.75" customHeight="1">
      <c r="A897" s="53" t="s">
        <v>5959</v>
      </c>
      <c r="B897" s="78"/>
      <c r="C897" s="79"/>
      <c r="D897" s="82"/>
      <c r="E897" s="82"/>
      <c r="F897" s="56" t="str">
        <f t="shared" si="2"/>
        <v>PETUGAS.0896/SPK/SE/PML/3172/2026</v>
      </c>
      <c r="G897" s="80"/>
      <c r="H897" s="56" t="str">
        <f>VLOOKUP(G897,'MITRA (REFERENSI)'!$A:$Z,16,FALSE)</f>
        <v>#N/A</v>
      </c>
      <c r="I897" s="56" t="str">
        <f>VLOOKUP(G897,'MITRA (REFERENSI)'!$A:$Z,25,FALSE)</f>
        <v>#N/A</v>
      </c>
      <c r="J897" s="55" t="str">
        <f>VLOOKUP(G897,'MITRA (REFERENSI)'!$A:$Z,26,FALSE)</f>
        <v>#N/A</v>
      </c>
      <c r="K897" s="55" t="str">
        <f>VLOOKUP(G897,'MITRA (REFERENSI)'!$A:$Z,15,FALSE)</f>
        <v>#N/A</v>
      </c>
      <c r="L897" s="55" t="str">
        <f>VLOOKUP(G897,'MITRA (REFERENSI)'!$A:$Z,15,FALSE)</f>
        <v>#N/A</v>
      </c>
      <c r="M897" s="55" t="str">
        <f>IF(B897=1,'KELAS (REFERENSI)'!M897,IF(B897=2,'KELAS (REFERENSI)'!M912,IF(B897=3,'KELAS (REFERENSI)'!M927,IF(B897=4,'KELAS (REFERENSI)'!M942,""))))</f>
        <v/>
      </c>
      <c r="N897" s="55" t="str">
        <f>IF(B897=1,'KELAS (REFERENSI)'!N897,IF(B897=2,'KELAS (REFERENSI)'!N912,IF(B897=3,'KELAS (REFERENSI)'!N927,IF(B897=4,'KELAS (REFERENSI)'!N942,""))))</f>
        <v/>
      </c>
      <c r="O897" s="55" t="str">
        <f>IF(B897=1,'KELAS (REFERENSI)'!O897,IF(B897=2,'KELAS (REFERENSI)'!O912,IF(B897=3,'KELAS (REFERENSI)'!O927,IF(B897=4,'KELAS (REFERENSI)'!O942,""))))</f>
        <v/>
      </c>
      <c r="P897" s="55" t="str">
        <f>IF(B897=1,'KELAS (REFERENSI)'!P897,IF(B897=2,'KELAS (REFERENSI)'!P912,IF(B897=3,'KELAS (REFERENSI)'!P927,IF(B897=4,'KELAS (REFERENSI)'!P942,""))))</f>
        <v/>
      </c>
      <c r="Q897" s="55" t="str">
        <f t="shared" si="4"/>
        <v>BPS Kota Jakarta Timur</v>
      </c>
      <c r="R897" s="55" t="str">
        <f t="shared" si="56"/>
        <v/>
      </c>
      <c r="S897" s="55" t="str">
        <f t="shared" ref="S897:T897" si="905">S896</f>
        <v>15 Juni sampai dengan 31 Agustus 2026</v>
      </c>
      <c r="T897" s="55" t="str">
        <f t="shared" si="905"/>
        <v>31 Agustus 2026</v>
      </c>
      <c r="U897" s="59" t="str">
        <f>VLOOKUP(G897,'MITRA (REFERENSI)'!$A:$Z,17,FALSE)</f>
        <v>#N/A</v>
      </c>
      <c r="V897" s="59" t="str">
        <f>VLOOKUP(G897,'MITRA (REFERENSI)'!$A:$Z,11,FALSE)</f>
        <v>#N/A</v>
      </c>
      <c r="W897" s="81"/>
      <c r="X897" s="63"/>
      <c r="Y897" s="63"/>
      <c r="Z897" s="62"/>
      <c r="AA897" s="63"/>
      <c r="AB897" s="62"/>
      <c r="AC897" s="62"/>
      <c r="AD897" s="62"/>
      <c r="AE897" s="62"/>
      <c r="AF897" s="62"/>
      <c r="AG897" s="72"/>
      <c r="AH897" s="72"/>
      <c r="AI897" s="72"/>
      <c r="AJ897" s="72"/>
      <c r="AK897" s="59" t="str">
        <f>VLOOKUP(G897,'MITRA (REFERENSI)'!$A:$Z,5,FALSE)</f>
        <v>#N/A</v>
      </c>
      <c r="AL897" s="59" t="str">
        <f>VLOOKUP(G897,'MITRA (REFERENSI)'!$A:$Z,13,FALSE)</f>
        <v>#N/A</v>
      </c>
      <c r="AM897" s="59" t="str">
        <f>VLOOKUP(G897,'MITRA (REFERENSI)'!$A:$Z,14,FALSE)</f>
        <v>#N/A</v>
      </c>
    </row>
    <row r="898" ht="15.75" customHeight="1">
      <c r="A898" s="53" t="s">
        <v>5960</v>
      </c>
      <c r="B898" s="78"/>
      <c r="C898" s="79"/>
      <c r="D898" s="82"/>
      <c r="E898" s="82"/>
      <c r="F898" s="56" t="str">
        <f t="shared" si="2"/>
        <v>PETUGAS.0897/SPK/SE/PML/3172/2026</v>
      </c>
      <c r="G898" s="80"/>
      <c r="H898" s="56" t="str">
        <f>VLOOKUP(G898,'MITRA (REFERENSI)'!$A:$Z,16,FALSE)</f>
        <v>#N/A</v>
      </c>
      <c r="I898" s="56" t="str">
        <f>VLOOKUP(G898,'MITRA (REFERENSI)'!$A:$Z,25,FALSE)</f>
        <v>#N/A</v>
      </c>
      <c r="J898" s="55" t="str">
        <f>VLOOKUP(G898,'MITRA (REFERENSI)'!$A:$Z,26,FALSE)</f>
        <v>#N/A</v>
      </c>
      <c r="K898" s="55" t="str">
        <f>VLOOKUP(G898,'MITRA (REFERENSI)'!$A:$Z,15,FALSE)</f>
        <v>#N/A</v>
      </c>
      <c r="L898" s="55" t="str">
        <f>VLOOKUP(G898,'MITRA (REFERENSI)'!$A:$Z,15,FALSE)</f>
        <v>#N/A</v>
      </c>
      <c r="M898" s="55" t="str">
        <f>IF(B898=1,'KELAS (REFERENSI)'!M898,IF(B898=2,'KELAS (REFERENSI)'!M913,IF(B898=3,'KELAS (REFERENSI)'!M928,IF(B898=4,'KELAS (REFERENSI)'!M943,""))))</f>
        <v/>
      </c>
      <c r="N898" s="55" t="str">
        <f>IF(B898=1,'KELAS (REFERENSI)'!N898,IF(B898=2,'KELAS (REFERENSI)'!N913,IF(B898=3,'KELAS (REFERENSI)'!N928,IF(B898=4,'KELAS (REFERENSI)'!N943,""))))</f>
        <v/>
      </c>
      <c r="O898" s="55" t="str">
        <f>IF(B898=1,'KELAS (REFERENSI)'!O898,IF(B898=2,'KELAS (REFERENSI)'!O913,IF(B898=3,'KELAS (REFERENSI)'!O928,IF(B898=4,'KELAS (REFERENSI)'!O943,""))))</f>
        <v/>
      </c>
      <c r="P898" s="55" t="str">
        <f>IF(B898=1,'KELAS (REFERENSI)'!P898,IF(B898=2,'KELAS (REFERENSI)'!P913,IF(B898=3,'KELAS (REFERENSI)'!P928,IF(B898=4,'KELAS (REFERENSI)'!P943,""))))</f>
        <v/>
      </c>
      <c r="Q898" s="55" t="str">
        <f t="shared" si="4"/>
        <v>BPS Kota Jakarta Timur</v>
      </c>
      <c r="R898" s="55" t="str">
        <f t="shared" si="56"/>
        <v/>
      </c>
      <c r="S898" s="55" t="str">
        <f t="shared" ref="S898:T898" si="906">S897</f>
        <v>15 Juni sampai dengan 31 Agustus 2026</v>
      </c>
      <c r="T898" s="55" t="str">
        <f t="shared" si="906"/>
        <v>31 Agustus 2026</v>
      </c>
      <c r="U898" s="59" t="str">
        <f>VLOOKUP(G898,'MITRA (REFERENSI)'!$A:$Z,17,FALSE)</f>
        <v>#N/A</v>
      </c>
      <c r="V898" s="59" t="str">
        <f>VLOOKUP(G898,'MITRA (REFERENSI)'!$A:$Z,11,FALSE)</f>
        <v>#N/A</v>
      </c>
      <c r="W898" s="81"/>
      <c r="X898" s="63"/>
      <c r="Y898" s="63"/>
      <c r="Z898" s="62"/>
      <c r="AA898" s="63"/>
      <c r="AB898" s="62"/>
      <c r="AC898" s="62"/>
      <c r="AD898" s="62"/>
      <c r="AE898" s="62"/>
      <c r="AF898" s="62"/>
      <c r="AG898" s="72"/>
      <c r="AH898" s="72"/>
      <c r="AI898" s="72"/>
      <c r="AJ898" s="72"/>
      <c r="AK898" s="59" t="str">
        <f>VLOOKUP(G898,'MITRA (REFERENSI)'!$A:$Z,5,FALSE)</f>
        <v>#N/A</v>
      </c>
      <c r="AL898" s="59" t="str">
        <f>VLOOKUP(G898,'MITRA (REFERENSI)'!$A:$Z,13,FALSE)</f>
        <v>#N/A</v>
      </c>
      <c r="AM898" s="59" t="str">
        <f>VLOOKUP(G898,'MITRA (REFERENSI)'!$A:$Z,14,FALSE)</f>
        <v>#N/A</v>
      </c>
    </row>
    <row r="899" ht="15.75" customHeight="1">
      <c r="A899" s="53" t="s">
        <v>5961</v>
      </c>
      <c r="B899" s="78"/>
      <c r="C899" s="79"/>
      <c r="D899" s="82"/>
      <c r="E899" s="82"/>
      <c r="F899" s="56" t="str">
        <f t="shared" si="2"/>
        <v>PETUGAS.0898/SPK/SE/PML/3172/2026</v>
      </c>
      <c r="G899" s="80"/>
      <c r="H899" s="56" t="str">
        <f>VLOOKUP(G899,'MITRA (REFERENSI)'!$A:$Z,16,FALSE)</f>
        <v>#N/A</v>
      </c>
      <c r="I899" s="56" t="str">
        <f>VLOOKUP(G899,'MITRA (REFERENSI)'!$A:$Z,25,FALSE)</f>
        <v>#N/A</v>
      </c>
      <c r="J899" s="55" t="str">
        <f>VLOOKUP(G899,'MITRA (REFERENSI)'!$A:$Z,26,FALSE)</f>
        <v>#N/A</v>
      </c>
      <c r="K899" s="55" t="str">
        <f>VLOOKUP(G899,'MITRA (REFERENSI)'!$A:$Z,15,FALSE)</f>
        <v>#N/A</v>
      </c>
      <c r="L899" s="55" t="str">
        <f>VLOOKUP(G899,'MITRA (REFERENSI)'!$A:$Z,15,FALSE)</f>
        <v>#N/A</v>
      </c>
      <c r="M899" s="55" t="str">
        <f>IF(B899=1,'KELAS (REFERENSI)'!M899,IF(B899=2,'KELAS (REFERENSI)'!M914,IF(B899=3,'KELAS (REFERENSI)'!M929,IF(B899=4,'KELAS (REFERENSI)'!M944,""))))</f>
        <v/>
      </c>
      <c r="N899" s="55" t="str">
        <f>IF(B899=1,'KELAS (REFERENSI)'!N899,IF(B899=2,'KELAS (REFERENSI)'!N914,IF(B899=3,'KELAS (REFERENSI)'!N929,IF(B899=4,'KELAS (REFERENSI)'!N944,""))))</f>
        <v/>
      </c>
      <c r="O899" s="55" t="str">
        <f>IF(B899=1,'KELAS (REFERENSI)'!O899,IF(B899=2,'KELAS (REFERENSI)'!O914,IF(B899=3,'KELAS (REFERENSI)'!O929,IF(B899=4,'KELAS (REFERENSI)'!O944,""))))</f>
        <v/>
      </c>
      <c r="P899" s="55" t="str">
        <f>IF(B899=1,'KELAS (REFERENSI)'!P899,IF(B899=2,'KELAS (REFERENSI)'!P914,IF(B899=3,'KELAS (REFERENSI)'!P929,IF(B899=4,'KELAS (REFERENSI)'!P944,""))))</f>
        <v/>
      </c>
      <c r="Q899" s="55" t="str">
        <f t="shared" si="4"/>
        <v>BPS Kota Jakarta Timur</v>
      </c>
      <c r="R899" s="55" t="str">
        <f t="shared" si="56"/>
        <v/>
      </c>
      <c r="S899" s="55" t="str">
        <f t="shared" ref="S899:T899" si="907">S898</f>
        <v>15 Juni sampai dengan 31 Agustus 2026</v>
      </c>
      <c r="T899" s="55" t="str">
        <f t="shared" si="907"/>
        <v>31 Agustus 2026</v>
      </c>
      <c r="U899" s="59" t="str">
        <f>VLOOKUP(G899,'MITRA (REFERENSI)'!$A:$Z,17,FALSE)</f>
        <v>#N/A</v>
      </c>
      <c r="V899" s="59" t="str">
        <f>VLOOKUP(G899,'MITRA (REFERENSI)'!$A:$Z,11,FALSE)</f>
        <v>#N/A</v>
      </c>
      <c r="W899" s="81"/>
      <c r="X899" s="63"/>
      <c r="Y899" s="63"/>
      <c r="Z899" s="62"/>
      <c r="AA899" s="63"/>
      <c r="AB899" s="62"/>
      <c r="AC899" s="62"/>
      <c r="AD899" s="62"/>
      <c r="AE899" s="62"/>
      <c r="AF899" s="62"/>
      <c r="AG899" s="72"/>
      <c r="AH899" s="72"/>
      <c r="AI899" s="72"/>
      <c r="AJ899" s="72"/>
      <c r="AK899" s="59" t="str">
        <f>VLOOKUP(G899,'MITRA (REFERENSI)'!$A:$Z,5,FALSE)</f>
        <v>#N/A</v>
      </c>
      <c r="AL899" s="59" t="str">
        <f>VLOOKUP(G899,'MITRA (REFERENSI)'!$A:$Z,13,FALSE)</f>
        <v>#N/A</v>
      </c>
      <c r="AM899" s="59" t="str">
        <f>VLOOKUP(G899,'MITRA (REFERENSI)'!$A:$Z,14,FALSE)</f>
        <v>#N/A</v>
      </c>
    </row>
    <row r="900" ht="15.75" customHeight="1">
      <c r="A900" s="53" t="s">
        <v>5962</v>
      </c>
      <c r="B900" s="78"/>
      <c r="C900" s="79"/>
      <c r="D900" s="82"/>
      <c r="E900" s="82"/>
      <c r="F900" s="56" t="str">
        <f t="shared" si="2"/>
        <v>PETUGAS.0899/SPK/SE/PML/3172/2026</v>
      </c>
      <c r="G900" s="80"/>
      <c r="H900" s="56" t="str">
        <f>VLOOKUP(G900,'MITRA (REFERENSI)'!$A:$Z,16,FALSE)</f>
        <v>#N/A</v>
      </c>
      <c r="I900" s="56" t="str">
        <f>VLOOKUP(G900,'MITRA (REFERENSI)'!$A:$Z,25,FALSE)</f>
        <v>#N/A</v>
      </c>
      <c r="J900" s="55" t="str">
        <f>VLOOKUP(G900,'MITRA (REFERENSI)'!$A:$Z,26,FALSE)</f>
        <v>#N/A</v>
      </c>
      <c r="K900" s="55" t="str">
        <f>VLOOKUP(G900,'MITRA (REFERENSI)'!$A:$Z,15,FALSE)</f>
        <v>#N/A</v>
      </c>
      <c r="L900" s="55" t="str">
        <f>VLOOKUP(G900,'MITRA (REFERENSI)'!$A:$Z,15,FALSE)</f>
        <v>#N/A</v>
      </c>
      <c r="M900" s="55" t="str">
        <f>IF(B900=1,'KELAS (REFERENSI)'!M900,IF(B900=2,'KELAS (REFERENSI)'!M915,IF(B900=3,'KELAS (REFERENSI)'!M930,IF(B900=4,'KELAS (REFERENSI)'!M945,""))))</f>
        <v/>
      </c>
      <c r="N900" s="55" t="str">
        <f>IF(B900=1,'KELAS (REFERENSI)'!N900,IF(B900=2,'KELAS (REFERENSI)'!N915,IF(B900=3,'KELAS (REFERENSI)'!N930,IF(B900=4,'KELAS (REFERENSI)'!N945,""))))</f>
        <v/>
      </c>
      <c r="O900" s="55" t="str">
        <f>IF(B900=1,'KELAS (REFERENSI)'!O900,IF(B900=2,'KELAS (REFERENSI)'!O915,IF(B900=3,'KELAS (REFERENSI)'!O930,IF(B900=4,'KELAS (REFERENSI)'!O945,""))))</f>
        <v/>
      </c>
      <c r="P900" s="55" t="str">
        <f>IF(B900=1,'KELAS (REFERENSI)'!P900,IF(B900=2,'KELAS (REFERENSI)'!P915,IF(B900=3,'KELAS (REFERENSI)'!P930,IF(B900=4,'KELAS (REFERENSI)'!P945,""))))</f>
        <v/>
      </c>
      <c r="Q900" s="55" t="str">
        <f t="shared" si="4"/>
        <v>BPS Kota Jakarta Timur</v>
      </c>
      <c r="R900" s="55" t="str">
        <f t="shared" si="56"/>
        <v/>
      </c>
      <c r="S900" s="55" t="str">
        <f t="shared" ref="S900:T900" si="908">S899</f>
        <v>15 Juni sampai dengan 31 Agustus 2026</v>
      </c>
      <c r="T900" s="55" t="str">
        <f t="shared" si="908"/>
        <v>31 Agustus 2026</v>
      </c>
      <c r="U900" s="59" t="str">
        <f>VLOOKUP(G900,'MITRA (REFERENSI)'!$A:$Z,17,FALSE)</f>
        <v>#N/A</v>
      </c>
      <c r="V900" s="59" t="str">
        <f>VLOOKUP(G900,'MITRA (REFERENSI)'!$A:$Z,11,FALSE)</f>
        <v>#N/A</v>
      </c>
      <c r="W900" s="81"/>
      <c r="X900" s="63"/>
      <c r="Y900" s="63"/>
      <c r="Z900" s="62"/>
      <c r="AA900" s="63"/>
      <c r="AB900" s="62"/>
      <c r="AC900" s="62"/>
      <c r="AD900" s="62"/>
      <c r="AE900" s="62"/>
      <c r="AF900" s="62"/>
      <c r="AG900" s="72"/>
      <c r="AH900" s="72"/>
      <c r="AI900" s="72"/>
      <c r="AJ900" s="72"/>
      <c r="AK900" s="59" t="str">
        <f>VLOOKUP(G900,'MITRA (REFERENSI)'!$A:$Z,5,FALSE)</f>
        <v>#N/A</v>
      </c>
      <c r="AL900" s="59" t="str">
        <f>VLOOKUP(G900,'MITRA (REFERENSI)'!$A:$Z,13,FALSE)</f>
        <v>#N/A</v>
      </c>
      <c r="AM900" s="59" t="str">
        <f>VLOOKUP(G900,'MITRA (REFERENSI)'!$A:$Z,14,FALSE)</f>
        <v>#N/A</v>
      </c>
    </row>
    <row r="901" ht="15.75" customHeight="1">
      <c r="A901" s="53" t="s">
        <v>5963</v>
      </c>
      <c r="B901" s="78"/>
      <c r="C901" s="79"/>
      <c r="D901" s="82"/>
      <c r="E901" s="82"/>
      <c r="F901" s="56" t="str">
        <f t="shared" si="2"/>
        <v>PETUGAS.0900/SPK/SE/PML/3172/2026</v>
      </c>
      <c r="G901" s="80"/>
      <c r="H901" s="56" t="str">
        <f>VLOOKUP(G901,'MITRA (REFERENSI)'!$A:$Z,16,FALSE)</f>
        <v>#N/A</v>
      </c>
      <c r="I901" s="56" t="str">
        <f>VLOOKUP(G901,'MITRA (REFERENSI)'!$A:$Z,25,FALSE)</f>
        <v>#N/A</v>
      </c>
      <c r="J901" s="55" t="str">
        <f>VLOOKUP(G901,'MITRA (REFERENSI)'!$A:$Z,26,FALSE)</f>
        <v>#N/A</v>
      </c>
      <c r="K901" s="55" t="str">
        <f>VLOOKUP(G901,'MITRA (REFERENSI)'!$A:$Z,15,FALSE)</f>
        <v>#N/A</v>
      </c>
      <c r="L901" s="55" t="str">
        <f>VLOOKUP(G901,'MITRA (REFERENSI)'!$A:$Z,15,FALSE)</f>
        <v>#N/A</v>
      </c>
      <c r="M901" s="55" t="str">
        <f>IF(B901=1,'KELAS (REFERENSI)'!M901,IF(B901=2,'KELAS (REFERENSI)'!M916,IF(B901=3,'KELAS (REFERENSI)'!M931,IF(B901=4,'KELAS (REFERENSI)'!M946,""))))</f>
        <v/>
      </c>
      <c r="N901" s="55" t="str">
        <f>IF(B901=1,'KELAS (REFERENSI)'!N901,IF(B901=2,'KELAS (REFERENSI)'!N916,IF(B901=3,'KELAS (REFERENSI)'!N931,IF(B901=4,'KELAS (REFERENSI)'!N946,""))))</f>
        <v/>
      </c>
      <c r="O901" s="55" t="str">
        <f>IF(B901=1,'KELAS (REFERENSI)'!O901,IF(B901=2,'KELAS (REFERENSI)'!O916,IF(B901=3,'KELAS (REFERENSI)'!O931,IF(B901=4,'KELAS (REFERENSI)'!O946,""))))</f>
        <v/>
      </c>
      <c r="P901" s="55" t="str">
        <f>IF(B901=1,'KELAS (REFERENSI)'!P901,IF(B901=2,'KELAS (REFERENSI)'!P916,IF(B901=3,'KELAS (REFERENSI)'!P931,IF(B901=4,'KELAS (REFERENSI)'!P946,""))))</f>
        <v/>
      </c>
      <c r="Q901" s="55" t="str">
        <f t="shared" si="4"/>
        <v>BPS Kota Jakarta Timur</v>
      </c>
      <c r="R901" s="55" t="str">
        <f t="shared" si="56"/>
        <v/>
      </c>
      <c r="S901" s="55" t="str">
        <f t="shared" ref="S901:T901" si="909">S900</f>
        <v>15 Juni sampai dengan 31 Agustus 2026</v>
      </c>
      <c r="T901" s="55" t="str">
        <f t="shared" si="909"/>
        <v>31 Agustus 2026</v>
      </c>
      <c r="U901" s="59" t="str">
        <f>VLOOKUP(G901,'MITRA (REFERENSI)'!$A:$Z,17,FALSE)</f>
        <v>#N/A</v>
      </c>
      <c r="V901" s="59" t="str">
        <f>VLOOKUP(G901,'MITRA (REFERENSI)'!$A:$Z,11,FALSE)</f>
        <v>#N/A</v>
      </c>
      <c r="W901" s="81"/>
      <c r="X901" s="63"/>
      <c r="Y901" s="63"/>
      <c r="Z901" s="62"/>
      <c r="AA901" s="63"/>
      <c r="AB901" s="62"/>
      <c r="AC901" s="62"/>
      <c r="AD901" s="62"/>
      <c r="AE901" s="62"/>
      <c r="AF901" s="62"/>
      <c r="AG901" s="72"/>
      <c r="AH901" s="72"/>
      <c r="AI901" s="72"/>
      <c r="AJ901" s="72"/>
      <c r="AK901" s="59" t="str">
        <f>VLOOKUP(G901,'MITRA (REFERENSI)'!$A:$Z,5,FALSE)</f>
        <v>#N/A</v>
      </c>
      <c r="AL901" s="59" t="str">
        <f>VLOOKUP(G901,'MITRA (REFERENSI)'!$A:$Z,13,FALSE)</f>
        <v>#N/A</v>
      </c>
      <c r="AM901" s="59" t="str">
        <f>VLOOKUP(G901,'MITRA (REFERENSI)'!$A:$Z,14,FALSE)</f>
        <v>#N/A</v>
      </c>
    </row>
    <row r="902" ht="15.75" customHeight="1">
      <c r="A902" s="53" t="s">
        <v>5964</v>
      </c>
      <c r="B902" s="78"/>
      <c r="C902" s="79"/>
      <c r="D902" s="82"/>
      <c r="E902" s="82"/>
      <c r="F902" s="56" t="str">
        <f t="shared" si="2"/>
        <v>PETUGAS.0901/SPK/SE/PML/3172/2026</v>
      </c>
      <c r="G902" s="80"/>
      <c r="H902" s="56" t="str">
        <f>VLOOKUP(G902,'MITRA (REFERENSI)'!$A:$Z,16,FALSE)</f>
        <v>#N/A</v>
      </c>
      <c r="I902" s="56" t="str">
        <f>VLOOKUP(G902,'MITRA (REFERENSI)'!$A:$Z,25,FALSE)</f>
        <v>#N/A</v>
      </c>
      <c r="J902" s="55" t="str">
        <f>VLOOKUP(G902,'MITRA (REFERENSI)'!$A:$Z,26,FALSE)</f>
        <v>#N/A</v>
      </c>
      <c r="K902" s="55" t="str">
        <f>VLOOKUP(G902,'MITRA (REFERENSI)'!$A:$Z,15,FALSE)</f>
        <v>#N/A</v>
      </c>
      <c r="L902" s="55" t="str">
        <f>VLOOKUP(G902,'MITRA (REFERENSI)'!$A:$Z,15,FALSE)</f>
        <v>#N/A</v>
      </c>
      <c r="M902" s="55" t="str">
        <f>IF(B902=1,'KELAS (REFERENSI)'!M902,IF(B902=2,'KELAS (REFERENSI)'!M917,IF(B902=3,'KELAS (REFERENSI)'!M932,IF(B902=4,'KELAS (REFERENSI)'!M947,""))))</f>
        <v/>
      </c>
      <c r="N902" s="55" t="str">
        <f>IF(B902=1,'KELAS (REFERENSI)'!N902,IF(B902=2,'KELAS (REFERENSI)'!N917,IF(B902=3,'KELAS (REFERENSI)'!N932,IF(B902=4,'KELAS (REFERENSI)'!N947,""))))</f>
        <v/>
      </c>
      <c r="O902" s="55" t="str">
        <f>IF(B902=1,'KELAS (REFERENSI)'!O902,IF(B902=2,'KELAS (REFERENSI)'!O917,IF(B902=3,'KELAS (REFERENSI)'!O932,IF(B902=4,'KELAS (REFERENSI)'!O947,""))))</f>
        <v/>
      </c>
      <c r="P902" s="55" t="str">
        <f>IF(B902=1,'KELAS (REFERENSI)'!P902,IF(B902=2,'KELAS (REFERENSI)'!P917,IF(B902=3,'KELAS (REFERENSI)'!P932,IF(B902=4,'KELAS (REFERENSI)'!P947,""))))</f>
        <v/>
      </c>
      <c r="Q902" s="55" t="str">
        <f t="shared" si="4"/>
        <v>BPS Kota Jakarta Timur</v>
      </c>
      <c r="R902" s="55" t="str">
        <f t="shared" si="56"/>
        <v/>
      </c>
      <c r="S902" s="55" t="str">
        <f t="shared" ref="S902:T902" si="910">S901</f>
        <v>15 Juni sampai dengan 31 Agustus 2026</v>
      </c>
      <c r="T902" s="55" t="str">
        <f t="shared" si="910"/>
        <v>31 Agustus 2026</v>
      </c>
      <c r="U902" s="59" t="str">
        <f>VLOOKUP(G902,'MITRA (REFERENSI)'!$A:$Z,17,FALSE)</f>
        <v>#N/A</v>
      </c>
      <c r="V902" s="59" t="str">
        <f>VLOOKUP(G902,'MITRA (REFERENSI)'!$A:$Z,11,FALSE)</f>
        <v>#N/A</v>
      </c>
      <c r="W902" s="81"/>
      <c r="X902" s="63"/>
      <c r="Y902" s="63"/>
      <c r="Z902" s="62"/>
      <c r="AA902" s="63"/>
      <c r="AB902" s="62"/>
      <c r="AC902" s="62"/>
      <c r="AD902" s="62"/>
      <c r="AE902" s="62"/>
      <c r="AF902" s="62"/>
      <c r="AG902" s="72"/>
      <c r="AH902" s="72"/>
      <c r="AI902" s="72"/>
      <c r="AJ902" s="72"/>
      <c r="AK902" s="59" t="str">
        <f>VLOOKUP(G902,'MITRA (REFERENSI)'!$A:$Z,5,FALSE)</f>
        <v>#N/A</v>
      </c>
      <c r="AL902" s="59" t="str">
        <f>VLOOKUP(G902,'MITRA (REFERENSI)'!$A:$Z,13,FALSE)</f>
        <v>#N/A</v>
      </c>
      <c r="AM902" s="59" t="str">
        <f>VLOOKUP(G902,'MITRA (REFERENSI)'!$A:$Z,14,FALSE)</f>
        <v>#N/A</v>
      </c>
    </row>
    <row r="903" ht="15.75" customHeight="1">
      <c r="A903" s="53" t="s">
        <v>5965</v>
      </c>
      <c r="B903" s="78"/>
      <c r="C903" s="79"/>
      <c r="D903" s="82"/>
      <c r="E903" s="82"/>
      <c r="F903" s="56" t="str">
        <f t="shared" si="2"/>
        <v>PETUGAS.0902/SPK/SE/PML/3172/2026</v>
      </c>
      <c r="G903" s="80"/>
      <c r="H903" s="56" t="str">
        <f>VLOOKUP(G903,'MITRA (REFERENSI)'!$A:$Z,16,FALSE)</f>
        <v>#N/A</v>
      </c>
      <c r="I903" s="56" t="str">
        <f>VLOOKUP(G903,'MITRA (REFERENSI)'!$A:$Z,25,FALSE)</f>
        <v>#N/A</v>
      </c>
      <c r="J903" s="55" t="str">
        <f>VLOOKUP(G903,'MITRA (REFERENSI)'!$A:$Z,26,FALSE)</f>
        <v>#N/A</v>
      </c>
      <c r="K903" s="55" t="str">
        <f>VLOOKUP(G903,'MITRA (REFERENSI)'!$A:$Z,15,FALSE)</f>
        <v>#N/A</v>
      </c>
      <c r="L903" s="55" t="str">
        <f>VLOOKUP(G903,'MITRA (REFERENSI)'!$A:$Z,15,FALSE)</f>
        <v>#N/A</v>
      </c>
      <c r="M903" s="55" t="str">
        <f>IF(B903=1,'KELAS (REFERENSI)'!M903,IF(B903=2,'KELAS (REFERENSI)'!M918,IF(B903=3,'KELAS (REFERENSI)'!M933,IF(B903=4,'KELAS (REFERENSI)'!M948,""))))</f>
        <v/>
      </c>
      <c r="N903" s="55" t="str">
        <f>IF(B903=1,'KELAS (REFERENSI)'!N903,IF(B903=2,'KELAS (REFERENSI)'!N918,IF(B903=3,'KELAS (REFERENSI)'!N933,IF(B903=4,'KELAS (REFERENSI)'!N948,""))))</f>
        <v/>
      </c>
      <c r="O903" s="55" t="str">
        <f>IF(B903=1,'KELAS (REFERENSI)'!O903,IF(B903=2,'KELAS (REFERENSI)'!O918,IF(B903=3,'KELAS (REFERENSI)'!O933,IF(B903=4,'KELAS (REFERENSI)'!O948,""))))</f>
        <v/>
      </c>
      <c r="P903" s="55" t="str">
        <f>IF(B903=1,'KELAS (REFERENSI)'!P903,IF(B903=2,'KELAS (REFERENSI)'!P918,IF(B903=3,'KELAS (REFERENSI)'!P933,IF(B903=4,'KELAS (REFERENSI)'!P948,""))))</f>
        <v/>
      </c>
      <c r="Q903" s="55" t="str">
        <f t="shared" si="4"/>
        <v>BPS Kota Jakarta Timur</v>
      </c>
      <c r="R903" s="55" t="str">
        <f t="shared" si="56"/>
        <v/>
      </c>
      <c r="S903" s="55" t="str">
        <f t="shared" ref="S903:T903" si="911">S902</f>
        <v>15 Juni sampai dengan 31 Agustus 2026</v>
      </c>
      <c r="T903" s="55" t="str">
        <f t="shared" si="911"/>
        <v>31 Agustus 2026</v>
      </c>
      <c r="U903" s="59" t="str">
        <f>VLOOKUP(G903,'MITRA (REFERENSI)'!$A:$Z,17,FALSE)</f>
        <v>#N/A</v>
      </c>
      <c r="V903" s="59" t="str">
        <f>VLOOKUP(G903,'MITRA (REFERENSI)'!$A:$Z,11,FALSE)</f>
        <v>#N/A</v>
      </c>
      <c r="W903" s="81"/>
      <c r="X903" s="63"/>
      <c r="Y903" s="63"/>
      <c r="Z903" s="62"/>
      <c r="AA903" s="63"/>
      <c r="AB903" s="62"/>
      <c r="AC903" s="62"/>
      <c r="AD903" s="62"/>
      <c r="AE903" s="62"/>
      <c r="AF903" s="62"/>
      <c r="AG903" s="72"/>
      <c r="AH903" s="72"/>
      <c r="AI903" s="72"/>
      <c r="AJ903" s="72"/>
      <c r="AK903" s="59" t="str">
        <f>VLOOKUP(G903,'MITRA (REFERENSI)'!$A:$Z,5,FALSE)</f>
        <v>#N/A</v>
      </c>
      <c r="AL903" s="59" t="str">
        <f>VLOOKUP(G903,'MITRA (REFERENSI)'!$A:$Z,13,FALSE)</f>
        <v>#N/A</v>
      </c>
      <c r="AM903" s="59" t="str">
        <f>VLOOKUP(G903,'MITRA (REFERENSI)'!$A:$Z,14,FALSE)</f>
        <v>#N/A</v>
      </c>
    </row>
    <row r="904" ht="15.75" customHeight="1">
      <c r="A904" s="53" t="s">
        <v>5966</v>
      </c>
      <c r="B904" s="78"/>
      <c r="C904" s="79"/>
      <c r="D904" s="82"/>
      <c r="E904" s="82"/>
      <c r="F904" s="56" t="str">
        <f t="shared" si="2"/>
        <v>PETUGAS.0903/SPK/SE/PML/3172/2026</v>
      </c>
      <c r="G904" s="80"/>
      <c r="H904" s="56" t="str">
        <f>VLOOKUP(G904,'MITRA (REFERENSI)'!$A:$Z,16,FALSE)</f>
        <v>#N/A</v>
      </c>
      <c r="I904" s="56" t="str">
        <f>VLOOKUP(G904,'MITRA (REFERENSI)'!$A:$Z,25,FALSE)</f>
        <v>#N/A</v>
      </c>
      <c r="J904" s="55" t="str">
        <f>VLOOKUP(G904,'MITRA (REFERENSI)'!$A:$Z,26,FALSE)</f>
        <v>#N/A</v>
      </c>
      <c r="K904" s="55" t="str">
        <f>VLOOKUP(G904,'MITRA (REFERENSI)'!$A:$Z,15,FALSE)</f>
        <v>#N/A</v>
      </c>
      <c r="L904" s="55" t="str">
        <f>VLOOKUP(G904,'MITRA (REFERENSI)'!$A:$Z,15,FALSE)</f>
        <v>#N/A</v>
      </c>
      <c r="M904" s="55" t="str">
        <f>IF(B904=1,'KELAS (REFERENSI)'!M904,IF(B904=2,'KELAS (REFERENSI)'!M919,IF(B904=3,'KELAS (REFERENSI)'!M934,IF(B904=4,'KELAS (REFERENSI)'!M949,""))))</f>
        <v/>
      </c>
      <c r="N904" s="55" t="str">
        <f>IF(B904=1,'KELAS (REFERENSI)'!N904,IF(B904=2,'KELAS (REFERENSI)'!N919,IF(B904=3,'KELAS (REFERENSI)'!N934,IF(B904=4,'KELAS (REFERENSI)'!N949,""))))</f>
        <v/>
      </c>
      <c r="O904" s="55" t="str">
        <f>IF(B904=1,'KELAS (REFERENSI)'!O904,IF(B904=2,'KELAS (REFERENSI)'!O919,IF(B904=3,'KELAS (REFERENSI)'!O934,IF(B904=4,'KELAS (REFERENSI)'!O949,""))))</f>
        <v/>
      </c>
      <c r="P904" s="55" t="str">
        <f>IF(B904=1,'KELAS (REFERENSI)'!P904,IF(B904=2,'KELAS (REFERENSI)'!P919,IF(B904=3,'KELAS (REFERENSI)'!P934,IF(B904=4,'KELAS (REFERENSI)'!P949,""))))</f>
        <v/>
      </c>
      <c r="Q904" s="55" t="str">
        <f t="shared" si="4"/>
        <v>BPS Kota Jakarta Timur</v>
      </c>
      <c r="R904" s="55" t="str">
        <f t="shared" si="56"/>
        <v/>
      </c>
      <c r="S904" s="55" t="str">
        <f t="shared" ref="S904:T904" si="912">S903</f>
        <v>15 Juni sampai dengan 31 Agustus 2026</v>
      </c>
      <c r="T904" s="55" t="str">
        <f t="shared" si="912"/>
        <v>31 Agustus 2026</v>
      </c>
      <c r="U904" s="59" t="str">
        <f>VLOOKUP(G904,'MITRA (REFERENSI)'!$A:$Z,17,FALSE)</f>
        <v>#N/A</v>
      </c>
      <c r="V904" s="59" t="str">
        <f>VLOOKUP(G904,'MITRA (REFERENSI)'!$A:$Z,11,FALSE)</f>
        <v>#N/A</v>
      </c>
      <c r="W904" s="81"/>
      <c r="X904" s="63"/>
      <c r="Y904" s="63"/>
      <c r="Z904" s="62"/>
      <c r="AA904" s="63"/>
      <c r="AB904" s="62"/>
      <c r="AC904" s="62"/>
      <c r="AD904" s="62"/>
      <c r="AE904" s="62"/>
      <c r="AF904" s="62"/>
      <c r="AG904" s="72"/>
      <c r="AH904" s="72"/>
      <c r="AI904" s="72"/>
      <c r="AJ904" s="72"/>
      <c r="AK904" s="59" t="str">
        <f>VLOOKUP(G904,'MITRA (REFERENSI)'!$A:$Z,5,FALSE)</f>
        <v>#N/A</v>
      </c>
      <c r="AL904" s="59" t="str">
        <f>VLOOKUP(G904,'MITRA (REFERENSI)'!$A:$Z,13,FALSE)</f>
        <v>#N/A</v>
      </c>
      <c r="AM904" s="59" t="str">
        <f>VLOOKUP(G904,'MITRA (REFERENSI)'!$A:$Z,14,FALSE)</f>
        <v>#N/A</v>
      </c>
    </row>
    <row r="905" ht="15.75" customHeight="1">
      <c r="A905" s="53" t="s">
        <v>5967</v>
      </c>
      <c r="B905" s="78"/>
      <c r="C905" s="79"/>
      <c r="D905" s="82"/>
      <c r="E905" s="82"/>
      <c r="F905" s="56" t="str">
        <f t="shared" si="2"/>
        <v>PETUGAS.0904/SPK/SE/PML/3172/2026</v>
      </c>
      <c r="G905" s="80"/>
      <c r="H905" s="56" t="str">
        <f>VLOOKUP(G905,'MITRA (REFERENSI)'!$A:$Z,16,FALSE)</f>
        <v>#N/A</v>
      </c>
      <c r="I905" s="56" t="str">
        <f>VLOOKUP(G905,'MITRA (REFERENSI)'!$A:$Z,25,FALSE)</f>
        <v>#N/A</v>
      </c>
      <c r="J905" s="55" t="str">
        <f>VLOOKUP(G905,'MITRA (REFERENSI)'!$A:$Z,26,FALSE)</f>
        <v>#N/A</v>
      </c>
      <c r="K905" s="55" t="str">
        <f>VLOOKUP(G905,'MITRA (REFERENSI)'!$A:$Z,15,FALSE)</f>
        <v>#N/A</v>
      </c>
      <c r="L905" s="55" t="str">
        <f>VLOOKUP(G905,'MITRA (REFERENSI)'!$A:$Z,15,FALSE)</f>
        <v>#N/A</v>
      </c>
      <c r="M905" s="55" t="str">
        <f>IF(B905=1,'KELAS (REFERENSI)'!M905,IF(B905=2,'KELAS (REFERENSI)'!M920,IF(B905=3,'KELAS (REFERENSI)'!M935,IF(B905=4,'KELAS (REFERENSI)'!M950,""))))</f>
        <v/>
      </c>
      <c r="N905" s="55" t="str">
        <f>IF(B905=1,'KELAS (REFERENSI)'!N905,IF(B905=2,'KELAS (REFERENSI)'!N920,IF(B905=3,'KELAS (REFERENSI)'!N935,IF(B905=4,'KELAS (REFERENSI)'!N950,""))))</f>
        <v/>
      </c>
      <c r="O905" s="55" t="str">
        <f>IF(B905=1,'KELAS (REFERENSI)'!O905,IF(B905=2,'KELAS (REFERENSI)'!O920,IF(B905=3,'KELAS (REFERENSI)'!O935,IF(B905=4,'KELAS (REFERENSI)'!O950,""))))</f>
        <v/>
      </c>
      <c r="P905" s="55" t="str">
        <f>IF(B905=1,'KELAS (REFERENSI)'!P905,IF(B905=2,'KELAS (REFERENSI)'!P920,IF(B905=3,'KELAS (REFERENSI)'!P935,IF(B905=4,'KELAS (REFERENSI)'!P950,""))))</f>
        <v/>
      </c>
      <c r="Q905" s="55" t="str">
        <f t="shared" si="4"/>
        <v>BPS Kota Jakarta Timur</v>
      </c>
      <c r="R905" s="55" t="str">
        <f t="shared" si="56"/>
        <v/>
      </c>
      <c r="S905" s="55" t="str">
        <f t="shared" ref="S905:T905" si="913">S904</f>
        <v>15 Juni sampai dengan 31 Agustus 2026</v>
      </c>
      <c r="T905" s="55" t="str">
        <f t="shared" si="913"/>
        <v>31 Agustus 2026</v>
      </c>
      <c r="U905" s="59" t="str">
        <f>VLOOKUP(G905,'MITRA (REFERENSI)'!$A:$Z,17,FALSE)</f>
        <v>#N/A</v>
      </c>
      <c r="V905" s="59" t="str">
        <f>VLOOKUP(G905,'MITRA (REFERENSI)'!$A:$Z,11,FALSE)</f>
        <v>#N/A</v>
      </c>
      <c r="W905" s="81"/>
      <c r="X905" s="63"/>
      <c r="Y905" s="63"/>
      <c r="Z905" s="62"/>
      <c r="AA905" s="63"/>
      <c r="AB905" s="62"/>
      <c r="AC905" s="62"/>
      <c r="AD905" s="62"/>
      <c r="AE905" s="62"/>
      <c r="AF905" s="62"/>
      <c r="AG905" s="72"/>
      <c r="AH905" s="72"/>
      <c r="AI905" s="72"/>
      <c r="AJ905" s="72"/>
      <c r="AK905" s="59" t="str">
        <f>VLOOKUP(G905,'MITRA (REFERENSI)'!$A:$Z,5,FALSE)</f>
        <v>#N/A</v>
      </c>
      <c r="AL905" s="59" t="str">
        <f>VLOOKUP(G905,'MITRA (REFERENSI)'!$A:$Z,13,FALSE)</f>
        <v>#N/A</v>
      </c>
      <c r="AM905" s="59" t="str">
        <f>VLOOKUP(G905,'MITRA (REFERENSI)'!$A:$Z,14,FALSE)</f>
        <v>#N/A</v>
      </c>
    </row>
    <row r="906" ht="15.75" customHeight="1">
      <c r="A906" s="53" t="s">
        <v>5968</v>
      </c>
      <c r="B906" s="78"/>
      <c r="C906" s="79"/>
      <c r="D906" s="82"/>
      <c r="E906" s="82"/>
      <c r="F906" s="56" t="str">
        <f t="shared" si="2"/>
        <v>PETUGAS.0905/SPK/SE/PML/3172/2026</v>
      </c>
      <c r="G906" s="80"/>
      <c r="H906" s="56" t="str">
        <f>VLOOKUP(G906,'MITRA (REFERENSI)'!$A:$Z,16,FALSE)</f>
        <v>#N/A</v>
      </c>
      <c r="I906" s="56" t="str">
        <f>VLOOKUP(G906,'MITRA (REFERENSI)'!$A:$Z,25,FALSE)</f>
        <v>#N/A</v>
      </c>
      <c r="J906" s="55" t="str">
        <f>VLOOKUP(G906,'MITRA (REFERENSI)'!$A:$Z,26,FALSE)</f>
        <v>#N/A</v>
      </c>
      <c r="K906" s="55" t="str">
        <f>VLOOKUP(G906,'MITRA (REFERENSI)'!$A:$Z,15,FALSE)</f>
        <v>#N/A</v>
      </c>
      <c r="L906" s="55" t="str">
        <f>VLOOKUP(G906,'MITRA (REFERENSI)'!$A:$Z,15,FALSE)</f>
        <v>#N/A</v>
      </c>
      <c r="M906" s="55" t="str">
        <f>IF(B906=1,'KELAS (REFERENSI)'!M906,IF(B906=2,'KELAS (REFERENSI)'!M921,IF(B906=3,'KELAS (REFERENSI)'!M936,IF(B906=4,'KELAS (REFERENSI)'!M951,""))))</f>
        <v/>
      </c>
      <c r="N906" s="55" t="str">
        <f>IF(B906=1,'KELAS (REFERENSI)'!N906,IF(B906=2,'KELAS (REFERENSI)'!N921,IF(B906=3,'KELAS (REFERENSI)'!N936,IF(B906=4,'KELAS (REFERENSI)'!N951,""))))</f>
        <v/>
      </c>
      <c r="O906" s="55" t="str">
        <f>IF(B906=1,'KELAS (REFERENSI)'!O906,IF(B906=2,'KELAS (REFERENSI)'!O921,IF(B906=3,'KELAS (REFERENSI)'!O936,IF(B906=4,'KELAS (REFERENSI)'!O951,""))))</f>
        <v/>
      </c>
      <c r="P906" s="55" t="str">
        <f>IF(B906=1,'KELAS (REFERENSI)'!P906,IF(B906=2,'KELAS (REFERENSI)'!P921,IF(B906=3,'KELAS (REFERENSI)'!P936,IF(B906=4,'KELAS (REFERENSI)'!P951,""))))</f>
        <v/>
      </c>
      <c r="Q906" s="55" t="str">
        <f t="shared" si="4"/>
        <v>BPS Kota Jakarta Timur</v>
      </c>
      <c r="R906" s="55" t="str">
        <f t="shared" si="56"/>
        <v/>
      </c>
      <c r="S906" s="55" t="str">
        <f t="shared" ref="S906:T906" si="914">S905</f>
        <v>15 Juni sampai dengan 31 Agustus 2026</v>
      </c>
      <c r="T906" s="55" t="str">
        <f t="shared" si="914"/>
        <v>31 Agustus 2026</v>
      </c>
      <c r="U906" s="59" t="str">
        <f>VLOOKUP(G906,'MITRA (REFERENSI)'!$A:$Z,17,FALSE)</f>
        <v>#N/A</v>
      </c>
      <c r="V906" s="59" t="str">
        <f>VLOOKUP(G906,'MITRA (REFERENSI)'!$A:$Z,11,FALSE)</f>
        <v>#N/A</v>
      </c>
      <c r="W906" s="81"/>
      <c r="X906" s="63"/>
      <c r="Y906" s="63"/>
      <c r="Z906" s="62"/>
      <c r="AA906" s="63"/>
      <c r="AB906" s="62"/>
      <c r="AC906" s="62"/>
      <c r="AD906" s="62"/>
      <c r="AE906" s="62"/>
      <c r="AF906" s="62"/>
      <c r="AG906" s="72"/>
      <c r="AH906" s="72"/>
      <c r="AI906" s="72"/>
      <c r="AJ906" s="72"/>
      <c r="AK906" s="59" t="str">
        <f>VLOOKUP(G906,'MITRA (REFERENSI)'!$A:$Z,5,FALSE)</f>
        <v>#N/A</v>
      </c>
      <c r="AL906" s="59" t="str">
        <f>VLOOKUP(G906,'MITRA (REFERENSI)'!$A:$Z,13,FALSE)</f>
        <v>#N/A</v>
      </c>
      <c r="AM906" s="59" t="str">
        <f>VLOOKUP(G906,'MITRA (REFERENSI)'!$A:$Z,14,FALSE)</f>
        <v>#N/A</v>
      </c>
    </row>
    <row r="907" ht="15.75" customHeight="1">
      <c r="A907" s="53" t="s">
        <v>5969</v>
      </c>
      <c r="B907" s="78"/>
      <c r="C907" s="79"/>
      <c r="D907" s="82"/>
      <c r="E907" s="82"/>
      <c r="F907" s="56" t="str">
        <f t="shared" si="2"/>
        <v>PETUGAS.0906/SPK/SE/PML/3172/2026</v>
      </c>
      <c r="G907" s="80"/>
      <c r="H907" s="56" t="str">
        <f>VLOOKUP(G907,'MITRA (REFERENSI)'!$A:$Z,16,FALSE)</f>
        <v>#N/A</v>
      </c>
      <c r="I907" s="56" t="str">
        <f>VLOOKUP(G907,'MITRA (REFERENSI)'!$A:$Z,25,FALSE)</f>
        <v>#N/A</v>
      </c>
      <c r="J907" s="55" t="str">
        <f>VLOOKUP(G907,'MITRA (REFERENSI)'!$A:$Z,26,FALSE)</f>
        <v>#N/A</v>
      </c>
      <c r="K907" s="55" t="str">
        <f>VLOOKUP(G907,'MITRA (REFERENSI)'!$A:$Z,15,FALSE)</f>
        <v>#N/A</v>
      </c>
      <c r="L907" s="55" t="str">
        <f>VLOOKUP(G907,'MITRA (REFERENSI)'!$A:$Z,15,FALSE)</f>
        <v>#N/A</v>
      </c>
      <c r="M907" s="55" t="str">
        <f>IF(B907=1,'KELAS (REFERENSI)'!M907,IF(B907=2,'KELAS (REFERENSI)'!M922,IF(B907=3,'KELAS (REFERENSI)'!M937,IF(B907=4,'KELAS (REFERENSI)'!M952,""))))</f>
        <v/>
      </c>
      <c r="N907" s="55" t="str">
        <f>IF(B907=1,'KELAS (REFERENSI)'!N907,IF(B907=2,'KELAS (REFERENSI)'!N922,IF(B907=3,'KELAS (REFERENSI)'!N937,IF(B907=4,'KELAS (REFERENSI)'!N952,""))))</f>
        <v/>
      </c>
      <c r="O907" s="55" t="str">
        <f>IF(B907=1,'KELAS (REFERENSI)'!O907,IF(B907=2,'KELAS (REFERENSI)'!O922,IF(B907=3,'KELAS (REFERENSI)'!O937,IF(B907=4,'KELAS (REFERENSI)'!O952,""))))</f>
        <v/>
      </c>
      <c r="P907" s="55" t="str">
        <f>IF(B907=1,'KELAS (REFERENSI)'!P907,IF(B907=2,'KELAS (REFERENSI)'!P922,IF(B907=3,'KELAS (REFERENSI)'!P937,IF(B907=4,'KELAS (REFERENSI)'!P952,""))))</f>
        <v/>
      </c>
      <c r="Q907" s="55" t="str">
        <f t="shared" si="4"/>
        <v>BPS Kota Jakarta Timur</v>
      </c>
      <c r="R907" s="55" t="str">
        <f t="shared" si="56"/>
        <v/>
      </c>
      <c r="S907" s="55" t="str">
        <f t="shared" ref="S907:T907" si="915">S906</f>
        <v>15 Juni sampai dengan 31 Agustus 2026</v>
      </c>
      <c r="T907" s="55" t="str">
        <f t="shared" si="915"/>
        <v>31 Agustus 2026</v>
      </c>
      <c r="U907" s="59" t="str">
        <f>VLOOKUP(G907,'MITRA (REFERENSI)'!$A:$Z,17,FALSE)</f>
        <v>#N/A</v>
      </c>
      <c r="V907" s="59" t="str">
        <f>VLOOKUP(G907,'MITRA (REFERENSI)'!$A:$Z,11,FALSE)</f>
        <v>#N/A</v>
      </c>
      <c r="W907" s="81"/>
      <c r="X907" s="63"/>
      <c r="Y907" s="63"/>
      <c r="Z907" s="62"/>
      <c r="AA907" s="63"/>
      <c r="AB907" s="62"/>
      <c r="AC907" s="62"/>
      <c r="AD907" s="62"/>
      <c r="AE907" s="62"/>
      <c r="AF907" s="62"/>
      <c r="AG907" s="72"/>
      <c r="AH907" s="72"/>
      <c r="AI907" s="72"/>
      <c r="AJ907" s="72"/>
      <c r="AK907" s="59" t="str">
        <f>VLOOKUP(G907,'MITRA (REFERENSI)'!$A:$Z,5,FALSE)</f>
        <v>#N/A</v>
      </c>
      <c r="AL907" s="59" t="str">
        <f>VLOOKUP(G907,'MITRA (REFERENSI)'!$A:$Z,13,FALSE)</f>
        <v>#N/A</v>
      </c>
      <c r="AM907" s="59" t="str">
        <f>VLOOKUP(G907,'MITRA (REFERENSI)'!$A:$Z,14,FALSE)</f>
        <v>#N/A</v>
      </c>
    </row>
    <row r="908" ht="15.75" customHeight="1">
      <c r="A908" s="53" t="s">
        <v>5970</v>
      </c>
      <c r="B908" s="78"/>
      <c r="C908" s="79"/>
      <c r="D908" s="82"/>
      <c r="E908" s="82"/>
      <c r="F908" s="56" t="str">
        <f t="shared" si="2"/>
        <v>PETUGAS.0907/SPK/SE/PML/3172/2026</v>
      </c>
      <c r="G908" s="80"/>
      <c r="H908" s="56" t="str">
        <f>VLOOKUP(G908,'MITRA (REFERENSI)'!$A:$Z,16,FALSE)</f>
        <v>#N/A</v>
      </c>
      <c r="I908" s="56" t="str">
        <f>VLOOKUP(G908,'MITRA (REFERENSI)'!$A:$Z,25,FALSE)</f>
        <v>#N/A</v>
      </c>
      <c r="J908" s="55" t="str">
        <f>VLOOKUP(G908,'MITRA (REFERENSI)'!$A:$Z,26,FALSE)</f>
        <v>#N/A</v>
      </c>
      <c r="K908" s="55" t="str">
        <f>VLOOKUP(G908,'MITRA (REFERENSI)'!$A:$Z,15,FALSE)</f>
        <v>#N/A</v>
      </c>
      <c r="L908" s="55" t="str">
        <f>VLOOKUP(G908,'MITRA (REFERENSI)'!$A:$Z,15,FALSE)</f>
        <v>#N/A</v>
      </c>
      <c r="M908" s="55" t="str">
        <f>IF(B908=1,'KELAS (REFERENSI)'!M908,IF(B908=2,'KELAS (REFERENSI)'!M923,IF(B908=3,'KELAS (REFERENSI)'!M938,IF(B908=4,'KELAS (REFERENSI)'!M953,""))))</f>
        <v/>
      </c>
      <c r="N908" s="55" t="str">
        <f>IF(B908=1,'KELAS (REFERENSI)'!N908,IF(B908=2,'KELAS (REFERENSI)'!N923,IF(B908=3,'KELAS (REFERENSI)'!N938,IF(B908=4,'KELAS (REFERENSI)'!N953,""))))</f>
        <v/>
      </c>
      <c r="O908" s="55" t="str">
        <f>IF(B908=1,'KELAS (REFERENSI)'!O908,IF(B908=2,'KELAS (REFERENSI)'!O923,IF(B908=3,'KELAS (REFERENSI)'!O938,IF(B908=4,'KELAS (REFERENSI)'!O953,""))))</f>
        <v/>
      </c>
      <c r="P908" s="55" t="str">
        <f>IF(B908=1,'KELAS (REFERENSI)'!P908,IF(B908=2,'KELAS (REFERENSI)'!P923,IF(B908=3,'KELAS (REFERENSI)'!P938,IF(B908=4,'KELAS (REFERENSI)'!P953,""))))</f>
        <v/>
      </c>
      <c r="Q908" s="55" t="str">
        <f t="shared" si="4"/>
        <v>BPS Kota Jakarta Timur</v>
      </c>
      <c r="R908" s="55" t="str">
        <f t="shared" si="56"/>
        <v/>
      </c>
      <c r="S908" s="55" t="str">
        <f t="shared" ref="S908:T908" si="916">S907</f>
        <v>15 Juni sampai dengan 31 Agustus 2026</v>
      </c>
      <c r="T908" s="55" t="str">
        <f t="shared" si="916"/>
        <v>31 Agustus 2026</v>
      </c>
      <c r="U908" s="59" t="str">
        <f>VLOOKUP(G908,'MITRA (REFERENSI)'!$A:$Z,17,FALSE)</f>
        <v>#N/A</v>
      </c>
      <c r="V908" s="59" t="str">
        <f>VLOOKUP(G908,'MITRA (REFERENSI)'!$A:$Z,11,FALSE)</f>
        <v>#N/A</v>
      </c>
      <c r="W908" s="81"/>
      <c r="X908" s="63"/>
      <c r="Y908" s="63"/>
      <c r="Z908" s="62"/>
      <c r="AA908" s="63"/>
      <c r="AB908" s="62"/>
      <c r="AC908" s="62"/>
      <c r="AD908" s="62"/>
      <c r="AE908" s="62"/>
      <c r="AF908" s="62"/>
      <c r="AG908" s="72"/>
      <c r="AH908" s="72"/>
      <c r="AI908" s="72"/>
      <c r="AJ908" s="72"/>
      <c r="AK908" s="59" t="str">
        <f>VLOOKUP(G908,'MITRA (REFERENSI)'!$A:$Z,5,FALSE)</f>
        <v>#N/A</v>
      </c>
      <c r="AL908" s="59" t="str">
        <f>VLOOKUP(G908,'MITRA (REFERENSI)'!$A:$Z,13,FALSE)</f>
        <v>#N/A</v>
      </c>
      <c r="AM908" s="59" t="str">
        <f>VLOOKUP(G908,'MITRA (REFERENSI)'!$A:$Z,14,FALSE)</f>
        <v>#N/A</v>
      </c>
    </row>
    <row r="909" ht="15.75" customHeight="1">
      <c r="A909" s="53" t="s">
        <v>5971</v>
      </c>
      <c r="B909" s="78"/>
      <c r="C909" s="79"/>
      <c r="D909" s="82"/>
      <c r="E909" s="82"/>
      <c r="F909" s="56" t="str">
        <f t="shared" si="2"/>
        <v>PETUGAS.0908/SPK/SE/PML/3172/2026</v>
      </c>
      <c r="G909" s="80"/>
      <c r="H909" s="56" t="str">
        <f>VLOOKUP(G909,'MITRA (REFERENSI)'!$A:$Z,16,FALSE)</f>
        <v>#N/A</v>
      </c>
      <c r="I909" s="56" t="str">
        <f>VLOOKUP(G909,'MITRA (REFERENSI)'!$A:$Z,25,FALSE)</f>
        <v>#N/A</v>
      </c>
      <c r="J909" s="55" t="str">
        <f>VLOOKUP(G909,'MITRA (REFERENSI)'!$A:$Z,26,FALSE)</f>
        <v>#N/A</v>
      </c>
      <c r="K909" s="55" t="str">
        <f>VLOOKUP(G909,'MITRA (REFERENSI)'!$A:$Z,15,FALSE)</f>
        <v>#N/A</v>
      </c>
      <c r="L909" s="55" t="str">
        <f>VLOOKUP(G909,'MITRA (REFERENSI)'!$A:$Z,15,FALSE)</f>
        <v>#N/A</v>
      </c>
      <c r="M909" s="55" t="str">
        <f>IF(B909=1,'KELAS (REFERENSI)'!M909,IF(B909=2,'KELAS (REFERENSI)'!M924,IF(B909=3,'KELAS (REFERENSI)'!M939,IF(B909=4,'KELAS (REFERENSI)'!M954,""))))</f>
        <v/>
      </c>
      <c r="N909" s="55" t="str">
        <f>IF(B909=1,'KELAS (REFERENSI)'!N909,IF(B909=2,'KELAS (REFERENSI)'!N924,IF(B909=3,'KELAS (REFERENSI)'!N939,IF(B909=4,'KELAS (REFERENSI)'!N954,""))))</f>
        <v/>
      </c>
      <c r="O909" s="55" t="str">
        <f>IF(B909=1,'KELAS (REFERENSI)'!O909,IF(B909=2,'KELAS (REFERENSI)'!O924,IF(B909=3,'KELAS (REFERENSI)'!O939,IF(B909=4,'KELAS (REFERENSI)'!O954,""))))</f>
        <v/>
      </c>
      <c r="P909" s="55" t="str">
        <f>IF(B909=1,'KELAS (REFERENSI)'!P909,IF(B909=2,'KELAS (REFERENSI)'!P924,IF(B909=3,'KELAS (REFERENSI)'!P939,IF(B909=4,'KELAS (REFERENSI)'!P954,""))))</f>
        <v/>
      </c>
      <c r="Q909" s="55" t="str">
        <f t="shared" si="4"/>
        <v>BPS Kota Jakarta Timur</v>
      </c>
      <c r="R909" s="55" t="str">
        <f t="shared" si="56"/>
        <v/>
      </c>
      <c r="S909" s="55" t="str">
        <f t="shared" ref="S909:T909" si="917">S908</f>
        <v>15 Juni sampai dengan 31 Agustus 2026</v>
      </c>
      <c r="T909" s="55" t="str">
        <f t="shared" si="917"/>
        <v>31 Agustus 2026</v>
      </c>
      <c r="U909" s="59" t="str">
        <f>VLOOKUP(G909,'MITRA (REFERENSI)'!$A:$Z,17,FALSE)</f>
        <v>#N/A</v>
      </c>
      <c r="V909" s="59" t="str">
        <f>VLOOKUP(G909,'MITRA (REFERENSI)'!$A:$Z,11,FALSE)</f>
        <v>#N/A</v>
      </c>
      <c r="W909" s="81"/>
      <c r="X909" s="63"/>
      <c r="Y909" s="63"/>
      <c r="Z909" s="62"/>
      <c r="AA909" s="63"/>
      <c r="AB909" s="62"/>
      <c r="AC909" s="62"/>
      <c r="AD909" s="62"/>
      <c r="AE909" s="62"/>
      <c r="AF909" s="62"/>
      <c r="AG909" s="72"/>
      <c r="AH909" s="72"/>
      <c r="AI909" s="72"/>
      <c r="AJ909" s="72"/>
      <c r="AK909" s="59" t="str">
        <f>VLOOKUP(G909,'MITRA (REFERENSI)'!$A:$Z,5,FALSE)</f>
        <v>#N/A</v>
      </c>
      <c r="AL909" s="59" t="str">
        <f>VLOOKUP(G909,'MITRA (REFERENSI)'!$A:$Z,13,FALSE)</f>
        <v>#N/A</v>
      </c>
      <c r="AM909" s="59" t="str">
        <f>VLOOKUP(G909,'MITRA (REFERENSI)'!$A:$Z,14,FALSE)</f>
        <v>#N/A</v>
      </c>
    </row>
    <row r="910" ht="15.75" customHeight="1">
      <c r="A910" s="53" t="s">
        <v>5972</v>
      </c>
      <c r="B910" s="78"/>
      <c r="C910" s="79"/>
      <c r="D910" s="82"/>
      <c r="E910" s="82"/>
      <c r="F910" s="56" t="str">
        <f t="shared" si="2"/>
        <v>PETUGAS.0909/SPK/SE/PML/3172/2026</v>
      </c>
      <c r="G910" s="80"/>
      <c r="H910" s="56" t="str">
        <f>VLOOKUP(G910,'MITRA (REFERENSI)'!$A:$Z,16,FALSE)</f>
        <v>#N/A</v>
      </c>
      <c r="I910" s="56" t="str">
        <f>VLOOKUP(G910,'MITRA (REFERENSI)'!$A:$Z,25,FALSE)</f>
        <v>#N/A</v>
      </c>
      <c r="J910" s="55" t="str">
        <f>VLOOKUP(G910,'MITRA (REFERENSI)'!$A:$Z,26,FALSE)</f>
        <v>#N/A</v>
      </c>
      <c r="K910" s="55" t="str">
        <f>VLOOKUP(G910,'MITRA (REFERENSI)'!$A:$Z,15,FALSE)</f>
        <v>#N/A</v>
      </c>
      <c r="L910" s="55" t="str">
        <f>VLOOKUP(G910,'MITRA (REFERENSI)'!$A:$Z,15,FALSE)</f>
        <v>#N/A</v>
      </c>
      <c r="M910" s="55" t="str">
        <f>IF(B910=1,'KELAS (REFERENSI)'!M910,IF(B910=2,'KELAS (REFERENSI)'!M925,IF(B910=3,'KELAS (REFERENSI)'!M940,IF(B910=4,'KELAS (REFERENSI)'!M955,""))))</f>
        <v/>
      </c>
      <c r="N910" s="55" t="str">
        <f>IF(B910=1,'KELAS (REFERENSI)'!N910,IF(B910=2,'KELAS (REFERENSI)'!N925,IF(B910=3,'KELAS (REFERENSI)'!N940,IF(B910=4,'KELAS (REFERENSI)'!N955,""))))</f>
        <v/>
      </c>
      <c r="O910" s="55" t="str">
        <f>IF(B910=1,'KELAS (REFERENSI)'!O910,IF(B910=2,'KELAS (REFERENSI)'!O925,IF(B910=3,'KELAS (REFERENSI)'!O940,IF(B910=4,'KELAS (REFERENSI)'!O955,""))))</f>
        <v/>
      </c>
      <c r="P910" s="55" t="str">
        <f>IF(B910=1,'KELAS (REFERENSI)'!P910,IF(B910=2,'KELAS (REFERENSI)'!P925,IF(B910=3,'KELAS (REFERENSI)'!P940,IF(B910=4,'KELAS (REFERENSI)'!P955,""))))</f>
        <v/>
      </c>
      <c r="Q910" s="55" t="str">
        <f t="shared" si="4"/>
        <v>BPS Kota Jakarta Timur</v>
      </c>
      <c r="R910" s="55" t="str">
        <f t="shared" si="56"/>
        <v/>
      </c>
      <c r="S910" s="55" t="str">
        <f t="shared" ref="S910:T910" si="918">S909</f>
        <v>15 Juni sampai dengan 31 Agustus 2026</v>
      </c>
      <c r="T910" s="55" t="str">
        <f t="shared" si="918"/>
        <v>31 Agustus 2026</v>
      </c>
      <c r="U910" s="59" t="str">
        <f>VLOOKUP(G910,'MITRA (REFERENSI)'!$A:$Z,17,FALSE)</f>
        <v>#N/A</v>
      </c>
      <c r="V910" s="59" t="str">
        <f>VLOOKUP(G910,'MITRA (REFERENSI)'!$A:$Z,11,FALSE)</f>
        <v>#N/A</v>
      </c>
      <c r="W910" s="81"/>
      <c r="X910" s="63"/>
      <c r="Y910" s="63"/>
      <c r="Z910" s="62"/>
      <c r="AA910" s="63"/>
      <c r="AB910" s="62"/>
      <c r="AC910" s="62"/>
      <c r="AD910" s="62"/>
      <c r="AE910" s="62"/>
      <c r="AF910" s="62"/>
      <c r="AG910" s="72"/>
      <c r="AH910" s="72"/>
      <c r="AI910" s="72"/>
      <c r="AJ910" s="72"/>
      <c r="AK910" s="59" t="str">
        <f>VLOOKUP(G910,'MITRA (REFERENSI)'!$A:$Z,5,FALSE)</f>
        <v>#N/A</v>
      </c>
      <c r="AL910" s="59" t="str">
        <f>VLOOKUP(G910,'MITRA (REFERENSI)'!$A:$Z,13,FALSE)</f>
        <v>#N/A</v>
      </c>
      <c r="AM910" s="59" t="str">
        <f>VLOOKUP(G910,'MITRA (REFERENSI)'!$A:$Z,14,FALSE)</f>
        <v>#N/A</v>
      </c>
    </row>
    <row r="911" ht="15.75" customHeight="1">
      <c r="A911" s="53" t="s">
        <v>5973</v>
      </c>
      <c r="B911" s="78"/>
      <c r="C911" s="79"/>
      <c r="D911" s="82"/>
      <c r="E911" s="82"/>
      <c r="F911" s="56" t="str">
        <f t="shared" si="2"/>
        <v>PETUGAS.0910/SPK/SE/PML/3172/2026</v>
      </c>
      <c r="G911" s="80"/>
      <c r="H911" s="56" t="str">
        <f>VLOOKUP(G911,'MITRA (REFERENSI)'!$A:$Z,16,FALSE)</f>
        <v>#N/A</v>
      </c>
      <c r="I911" s="56" t="str">
        <f>VLOOKUP(G911,'MITRA (REFERENSI)'!$A:$Z,25,FALSE)</f>
        <v>#N/A</v>
      </c>
      <c r="J911" s="55" t="str">
        <f>VLOOKUP(G911,'MITRA (REFERENSI)'!$A:$Z,26,FALSE)</f>
        <v>#N/A</v>
      </c>
      <c r="K911" s="55" t="str">
        <f>VLOOKUP(G911,'MITRA (REFERENSI)'!$A:$Z,15,FALSE)</f>
        <v>#N/A</v>
      </c>
      <c r="L911" s="55" t="str">
        <f>VLOOKUP(G911,'MITRA (REFERENSI)'!$A:$Z,15,FALSE)</f>
        <v>#N/A</v>
      </c>
      <c r="M911" s="55" t="str">
        <f>IF(B911=1,'KELAS (REFERENSI)'!M911,IF(B911=2,'KELAS (REFERENSI)'!M926,IF(B911=3,'KELAS (REFERENSI)'!M941,IF(B911=4,'KELAS (REFERENSI)'!M956,""))))</f>
        <v/>
      </c>
      <c r="N911" s="55" t="str">
        <f>IF(B911=1,'KELAS (REFERENSI)'!N911,IF(B911=2,'KELAS (REFERENSI)'!N926,IF(B911=3,'KELAS (REFERENSI)'!N941,IF(B911=4,'KELAS (REFERENSI)'!N956,""))))</f>
        <v/>
      </c>
      <c r="O911" s="55" t="str">
        <f>IF(B911=1,'KELAS (REFERENSI)'!O911,IF(B911=2,'KELAS (REFERENSI)'!O926,IF(B911=3,'KELAS (REFERENSI)'!O941,IF(B911=4,'KELAS (REFERENSI)'!O956,""))))</f>
        <v/>
      </c>
      <c r="P911" s="55" t="str">
        <f>IF(B911=1,'KELAS (REFERENSI)'!P911,IF(B911=2,'KELAS (REFERENSI)'!P926,IF(B911=3,'KELAS (REFERENSI)'!P941,IF(B911=4,'KELAS (REFERENSI)'!P956,""))))</f>
        <v/>
      </c>
      <c r="Q911" s="55" t="str">
        <f t="shared" si="4"/>
        <v>BPS Kota Jakarta Timur</v>
      </c>
      <c r="R911" s="55" t="str">
        <f t="shared" si="56"/>
        <v/>
      </c>
      <c r="S911" s="55" t="str">
        <f t="shared" ref="S911:T911" si="919">S910</f>
        <v>15 Juni sampai dengan 31 Agustus 2026</v>
      </c>
      <c r="T911" s="55" t="str">
        <f t="shared" si="919"/>
        <v>31 Agustus 2026</v>
      </c>
      <c r="U911" s="59" t="str">
        <f>VLOOKUP(G911,'MITRA (REFERENSI)'!$A:$Z,17,FALSE)</f>
        <v>#N/A</v>
      </c>
      <c r="V911" s="59" t="str">
        <f>VLOOKUP(G911,'MITRA (REFERENSI)'!$A:$Z,11,FALSE)</f>
        <v>#N/A</v>
      </c>
      <c r="W911" s="81"/>
      <c r="X911" s="63"/>
      <c r="Y911" s="63"/>
      <c r="Z911" s="62"/>
      <c r="AA911" s="63"/>
      <c r="AB911" s="62"/>
      <c r="AC911" s="62"/>
      <c r="AD911" s="62"/>
      <c r="AE911" s="62"/>
      <c r="AF911" s="62"/>
      <c r="AG911" s="72"/>
      <c r="AH911" s="72"/>
      <c r="AI911" s="72"/>
      <c r="AJ911" s="72"/>
      <c r="AK911" s="59" t="str">
        <f>VLOOKUP(G911,'MITRA (REFERENSI)'!$A:$Z,5,FALSE)</f>
        <v>#N/A</v>
      </c>
      <c r="AL911" s="59" t="str">
        <f>VLOOKUP(G911,'MITRA (REFERENSI)'!$A:$Z,13,FALSE)</f>
        <v>#N/A</v>
      </c>
      <c r="AM911" s="59" t="str">
        <f>VLOOKUP(G911,'MITRA (REFERENSI)'!$A:$Z,14,FALSE)</f>
        <v>#N/A</v>
      </c>
    </row>
    <row r="912" ht="15.75" customHeight="1">
      <c r="A912" s="53" t="s">
        <v>5974</v>
      </c>
      <c r="B912" s="78"/>
      <c r="C912" s="79"/>
      <c r="D912" s="82"/>
      <c r="E912" s="82"/>
      <c r="F912" s="56" t="str">
        <f t="shared" si="2"/>
        <v>PETUGAS.0911/SPK/SE/PML/3172/2026</v>
      </c>
      <c r="G912" s="80"/>
      <c r="H912" s="56" t="str">
        <f>VLOOKUP(G912,'MITRA (REFERENSI)'!$A:$Z,16,FALSE)</f>
        <v>#N/A</v>
      </c>
      <c r="I912" s="56" t="str">
        <f>VLOOKUP(G912,'MITRA (REFERENSI)'!$A:$Z,25,FALSE)</f>
        <v>#N/A</v>
      </c>
      <c r="J912" s="55" t="str">
        <f>VLOOKUP(G912,'MITRA (REFERENSI)'!$A:$Z,26,FALSE)</f>
        <v>#N/A</v>
      </c>
      <c r="K912" s="55" t="str">
        <f>VLOOKUP(G912,'MITRA (REFERENSI)'!$A:$Z,15,FALSE)</f>
        <v>#N/A</v>
      </c>
      <c r="L912" s="55" t="str">
        <f>VLOOKUP(G912,'MITRA (REFERENSI)'!$A:$Z,15,FALSE)</f>
        <v>#N/A</v>
      </c>
      <c r="M912" s="55" t="str">
        <f>IF(B912=1,'KELAS (REFERENSI)'!M912,IF(B912=2,'KELAS (REFERENSI)'!M927,IF(B912=3,'KELAS (REFERENSI)'!M942,IF(B912=4,'KELAS (REFERENSI)'!M957,""))))</f>
        <v/>
      </c>
      <c r="N912" s="55" t="str">
        <f>IF(B912=1,'KELAS (REFERENSI)'!N912,IF(B912=2,'KELAS (REFERENSI)'!N927,IF(B912=3,'KELAS (REFERENSI)'!N942,IF(B912=4,'KELAS (REFERENSI)'!N957,""))))</f>
        <v/>
      </c>
      <c r="O912" s="55" t="str">
        <f>IF(B912=1,'KELAS (REFERENSI)'!O912,IF(B912=2,'KELAS (REFERENSI)'!O927,IF(B912=3,'KELAS (REFERENSI)'!O942,IF(B912=4,'KELAS (REFERENSI)'!O957,""))))</f>
        <v/>
      </c>
      <c r="P912" s="55" t="str">
        <f>IF(B912=1,'KELAS (REFERENSI)'!P912,IF(B912=2,'KELAS (REFERENSI)'!P927,IF(B912=3,'KELAS (REFERENSI)'!P942,IF(B912=4,'KELAS (REFERENSI)'!P957,""))))</f>
        <v/>
      </c>
      <c r="Q912" s="55" t="str">
        <f t="shared" si="4"/>
        <v>BPS Kota Jakarta Timur</v>
      </c>
      <c r="R912" s="55" t="str">
        <f t="shared" si="56"/>
        <v/>
      </c>
      <c r="S912" s="55" t="str">
        <f t="shared" ref="S912:T912" si="920">S911</f>
        <v>15 Juni sampai dengan 31 Agustus 2026</v>
      </c>
      <c r="T912" s="55" t="str">
        <f t="shared" si="920"/>
        <v>31 Agustus 2026</v>
      </c>
      <c r="U912" s="59" t="str">
        <f>VLOOKUP(G912,'MITRA (REFERENSI)'!$A:$Z,17,FALSE)</f>
        <v>#N/A</v>
      </c>
      <c r="V912" s="59" t="str">
        <f>VLOOKUP(G912,'MITRA (REFERENSI)'!$A:$Z,11,FALSE)</f>
        <v>#N/A</v>
      </c>
      <c r="W912" s="81"/>
      <c r="X912" s="63"/>
      <c r="Y912" s="63"/>
      <c r="Z912" s="62"/>
      <c r="AA912" s="63"/>
      <c r="AB912" s="62"/>
      <c r="AC912" s="62"/>
      <c r="AD912" s="62"/>
      <c r="AE912" s="62"/>
      <c r="AF912" s="62"/>
      <c r="AG912" s="72"/>
      <c r="AH912" s="72"/>
      <c r="AI912" s="72"/>
      <c r="AJ912" s="72"/>
      <c r="AK912" s="59" t="str">
        <f>VLOOKUP(G912,'MITRA (REFERENSI)'!$A:$Z,5,FALSE)</f>
        <v>#N/A</v>
      </c>
      <c r="AL912" s="59" t="str">
        <f>VLOOKUP(G912,'MITRA (REFERENSI)'!$A:$Z,13,FALSE)</f>
        <v>#N/A</v>
      </c>
      <c r="AM912" s="59" t="str">
        <f>VLOOKUP(G912,'MITRA (REFERENSI)'!$A:$Z,14,FALSE)</f>
        <v>#N/A</v>
      </c>
    </row>
    <row r="913" ht="15.75" customHeight="1">
      <c r="A913" s="53" t="s">
        <v>5975</v>
      </c>
      <c r="B913" s="78"/>
      <c r="C913" s="79"/>
      <c r="D913" s="82"/>
      <c r="E913" s="82"/>
      <c r="F913" s="56" t="str">
        <f t="shared" si="2"/>
        <v>PETUGAS.0912/SPK/SE/PML/3172/2026</v>
      </c>
      <c r="G913" s="80"/>
      <c r="H913" s="56" t="str">
        <f>VLOOKUP(G913,'MITRA (REFERENSI)'!$A:$Z,16,FALSE)</f>
        <v>#N/A</v>
      </c>
      <c r="I913" s="56" t="str">
        <f>VLOOKUP(G913,'MITRA (REFERENSI)'!$A:$Z,25,FALSE)</f>
        <v>#N/A</v>
      </c>
      <c r="J913" s="55" t="str">
        <f>VLOOKUP(G913,'MITRA (REFERENSI)'!$A:$Z,26,FALSE)</f>
        <v>#N/A</v>
      </c>
      <c r="K913" s="55" t="str">
        <f>VLOOKUP(G913,'MITRA (REFERENSI)'!$A:$Z,15,FALSE)</f>
        <v>#N/A</v>
      </c>
      <c r="L913" s="55" t="str">
        <f>VLOOKUP(G913,'MITRA (REFERENSI)'!$A:$Z,15,FALSE)</f>
        <v>#N/A</v>
      </c>
      <c r="M913" s="55" t="str">
        <f>IF(B913=1,'KELAS (REFERENSI)'!M913,IF(B913=2,'KELAS (REFERENSI)'!M928,IF(B913=3,'KELAS (REFERENSI)'!M943,IF(B913=4,'KELAS (REFERENSI)'!M958,""))))</f>
        <v/>
      </c>
      <c r="N913" s="55" t="str">
        <f>IF(B913=1,'KELAS (REFERENSI)'!N913,IF(B913=2,'KELAS (REFERENSI)'!N928,IF(B913=3,'KELAS (REFERENSI)'!N943,IF(B913=4,'KELAS (REFERENSI)'!N958,""))))</f>
        <v/>
      </c>
      <c r="O913" s="55" t="str">
        <f>IF(B913=1,'KELAS (REFERENSI)'!O913,IF(B913=2,'KELAS (REFERENSI)'!O928,IF(B913=3,'KELAS (REFERENSI)'!O943,IF(B913=4,'KELAS (REFERENSI)'!O958,""))))</f>
        <v/>
      </c>
      <c r="P913" s="55" t="str">
        <f>IF(B913=1,'KELAS (REFERENSI)'!P913,IF(B913=2,'KELAS (REFERENSI)'!P928,IF(B913=3,'KELAS (REFERENSI)'!P943,IF(B913=4,'KELAS (REFERENSI)'!P958,""))))</f>
        <v/>
      </c>
      <c r="Q913" s="55" t="str">
        <f t="shared" si="4"/>
        <v>BPS Kota Jakarta Timur</v>
      </c>
      <c r="R913" s="55" t="str">
        <f t="shared" si="56"/>
        <v/>
      </c>
      <c r="S913" s="55" t="str">
        <f t="shared" ref="S913:T913" si="921">S912</f>
        <v>15 Juni sampai dengan 31 Agustus 2026</v>
      </c>
      <c r="T913" s="55" t="str">
        <f t="shared" si="921"/>
        <v>31 Agustus 2026</v>
      </c>
      <c r="U913" s="59" t="str">
        <f>VLOOKUP(G913,'MITRA (REFERENSI)'!$A:$Z,17,FALSE)</f>
        <v>#N/A</v>
      </c>
      <c r="V913" s="59" t="str">
        <f>VLOOKUP(G913,'MITRA (REFERENSI)'!$A:$Z,11,FALSE)</f>
        <v>#N/A</v>
      </c>
      <c r="W913" s="81"/>
      <c r="X913" s="63"/>
      <c r="Y913" s="63"/>
      <c r="Z913" s="62"/>
      <c r="AA913" s="63"/>
      <c r="AB913" s="62"/>
      <c r="AC913" s="62"/>
      <c r="AD913" s="62"/>
      <c r="AE913" s="62"/>
      <c r="AF913" s="62"/>
      <c r="AG913" s="72"/>
      <c r="AH913" s="72"/>
      <c r="AI913" s="72"/>
      <c r="AJ913" s="72"/>
      <c r="AK913" s="59" t="str">
        <f>VLOOKUP(G913,'MITRA (REFERENSI)'!$A:$Z,5,FALSE)</f>
        <v>#N/A</v>
      </c>
      <c r="AL913" s="59" t="str">
        <f>VLOOKUP(G913,'MITRA (REFERENSI)'!$A:$Z,13,FALSE)</f>
        <v>#N/A</v>
      </c>
      <c r="AM913" s="59" t="str">
        <f>VLOOKUP(G913,'MITRA (REFERENSI)'!$A:$Z,14,FALSE)</f>
        <v>#N/A</v>
      </c>
    </row>
    <row r="914" ht="15.75" customHeight="1">
      <c r="A914" s="53" t="s">
        <v>5976</v>
      </c>
      <c r="B914" s="78"/>
      <c r="C914" s="79"/>
      <c r="D914" s="82"/>
      <c r="E914" s="82"/>
      <c r="F914" s="56" t="str">
        <f t="shared" si="2"/>
        <v>PETUGAS.0913/SPK/SE/PML/3172/2026</v>
      </c>
      <c r="G914" s="80"/>
      <c r="H914" s="56" t="str">
        <f>VLOOKUP(G914,'MITRA (REFERENSI)'!$A:$Z,16,FALSE)</f>
        <v>#N/A</v>
      </c>
      <c r="I914" s="56" t="str">
        <f>VLOOKUP(G914,'MITRA (REFERENSI)'!$A:$Z,25,FALSE)</f>
        <v>#N/A</v>
      </c>
      <c r="J914" s="55" t="str">
        <f>VLOOKUP(G914,'MITRA (REFERENSI)'!$A:$Z,26,FALSE)</f>
        <v>#N/A</v>
      </c>
      <c r="K914" s="55" t="str">
        <f>VLOOKUP(G914,'MITRA (REFERENSI)'!$A:$Z,15,FALSE)</f>
        <v>#N/A</v>
      </c>
      <c r="L914" s="55" t="str">
        <f>VLOOKUP(G914,'MITRA (REFERENSI)'!$A:$Z,15,FALSE)</f>
        <v>#N/A</v>
      </c>
      <c r="M914" s="55" t="str">
        <f>IF(B914=1,'KELAS (REFERENSI)'!M914,IF(B914=2,'KELAS (REFERENSI)'!M929,IF(B914=3,'KELAS (REFERENSI)'!M944,IF(B914=4,'KELAS (REFERENSI)'!M959,""))))</f>
        <v/>
      </c>
      <c r="N914" s="55" t="str">
        <f>IF(B914=1,'KELAS (REFERENSI)'!N914,IF(B914=2,'KELAS (REFERENSI)'!N929,IF(B914=3,'KELAS (REFERENSI)'!N944,IF(B914=4,'KELAS (REFERENSI)'!N959,""))))</f>
        <v/>
      </c>
      <c r="O914" s="55" t="str">
        <f>IF(B914=1,'KELAS (REFERENSI)'!O914,IF(B914=2,'KELAS (REFERENSI)'!O929,IF(B914=3,'KELAS (REFERENSI)'!O944,IF(B914=4,'KELAS (REFERENSI)'!O959,""))))</f>
        <v/>
      </c>
      <c r="P914" s="55" t="str">
        <f>IF(B914=1,'KELAS (REFERENSI)'!P914,IF(B914=2,'KELAS (REFERENSI)'!P929,IF(B914=3,'KELAS (REFERENSI)'!P944,IF(B914=4,'KELAS (REFERENSI)'!P959,""))))</f>
        <v/>
      </c>
      <c r="Q914" s="55" t="str">
        <f t="shared" si="4"/>
        <v>BPS Kota Jakarta Timur</v>
      </c>
      <c r="R914" s="55" t="str">
        <f t="shared" si="56"/>
        <v/>
      </c>
      <c r="S914" s="55" t="str">
        <f t="shared" ref="S914:T914" si="922">S913</f>
        <v>15 Juni sampai dengan 31 Agustus 2026</v>
      </c>
      <c r="T914" s="55" t="str">
        <f t="shared" si="922"/>
        <v>31 Agustus 2026</v>
      </c>
      <c r="U914" s="59" t="str">
        <f>VLOOKUP(G914,'MITRA (REFERENSI)'!$A:$Z,17,FALSE)</f>
        <v>#N/A</v>
      </c>
      <c r="V914" s="59" t="str">
        <f>VLOOKUP(G914,'MITRA (REFERENSI)'!$A:$Z,11,FALSE)</f>
        <v>#N/A</v>
      </c>
      <c r="W914" s="81"/>
      <c r="X914" s="63"/>
      <c r="Y914" s="63"/>
      <c r="Z914" s="62"/>
      <c r="AA914" s="63"/>
      <c r="AB914" s="62"/>
      <c r="AC914" s="62"/>
      <c r="AD914" s="62"/>
      <c r="AE914" s="62"/>
      <c r="AF914" s="62"/>
      <c r="AG914" s="72"/>
      <c r="AH914" s="72"/>
      <c r="AI914" s="72"/>
      <c r="AJ914" s="72"/>
      <c r="AK914" s="59" t="str">
        <f>VLOOKUP(G914,'MITRA (REFERENSI)'!$A:$Z,5,FALSE)</f>
        <v>#N/A</v>
      </c>
      <c r="AL914" s="59" t="str">
        <f>VLOOKUP(G914,'MITRA (REFERENSI)'!$A:$Z,13,FALSE)</f>
        <v>#N/A</v>
      </c>
      <c r="AM914" s="59" t="str">
        <f>VLOOKUP(G914,'MITRA (REFERENSI)'!$A:$Z,14,FALSE)</f>
        <v>#N/A</v>
      </c>
    </row>
    <row r="915" ht="15.75" customHeight="1">
      <c r="A915" s="53" t="s">
        <v>5977</v>
      </c>
      <c r="B915" s="78"/>
      <c r="C915" s="79"/>
      <c r="D915" s="82"/>
      <c r="E915" s="82"/>
      <c r="F915" s="56" t="str">
        <f t="shared" si="2"/>
        <v>PETUGAS.0914/SPK/SE/PML/3172/2026</v>
      </c>
      <c r="G915" s="80"/>
      <c r="H915" s="56" t="str">
        <f>VLOOKUP(G915,'MITRA (REFERENSI)'!$A:$Z,16,FALSE)</f>
        <v>#N/A</v>
      </c>
      <c r="I915" s="56" t="str">
        <f>VLOOKUP(G915,'MITRA (REFERENSI)'!$A:$Z,25,FALSE)</f>
        <v>#N/A</v>
      </c>
      <c r="J915" s="55" t="str">
        <f>VLOOKUP(G915,'MITRA (REFERENSI)'!$A:$Z,26,FALSE)</f>
        <v>#N/A</v>
      </c>
      <c r="K915" s="55" t="str">
        <f>VLOOKUP(G915,'MITRA (REFERENSI)'!$A:$Z,15,FALSE)</f>
        <v>#N/A</v>
      </c>
      <c r="L915" s="55" t="str">
        <f>VLOOKUP(G915,'MITRA (REFERENSI)'!$A:$Z,15,FALSE)</f>
        <v>#N/A</v>
      </c>
      <c r="M915" s="55" t="str">
        <f>IF(B915=1,'KELAS (REFERENSI)'!M915,IF(B915=2,'KELAS (REFERENSI)'!M930,IF(B915=3,'KELAS (REFERENSI)'!M945,IF(B915=4,'KELAS (REFERENSI)'!M960,""))))</f>
        <v/>
      </c>
      <c r="N915" s="55" t="str">
        <f>IF(B915=1,'KELAS (REFERENSI)'!N915,IF(B915=2,'KELAS (REFERENSI)'!N930,IF(B915=3,'KELAS (REFERENSI)'!N945,IF(B915=4,'KELAS (REFERENSI)'!N960,""))))</f>
        <v/>
      </c>
      <c r="O915" s="55" t="str">
        <f>IF(B915=1,'KELAS (REFERENSI)'!O915,IF(B915=2,'KELAS (REFERENSI)'!O930,IF(B915=3,'KELAS (REFERENSI)'!O945,IF(B915=4,'KELAS (REFERENSI)'!O960,""))))</f>
        <v/>
      </c>
      <c r="P915" s="55" t="str">
        <f>IF(B915=1,'KELAS (REFERENSI)'!P915,IF(B915=2,'KELAS (REFERENSI)'!P930,IF(B915=3,'KELAS (REFERENSI)'!P945,IF(B915=4,'KELAS (REFERENSI)'!P960,""))))</f>
        <v/>
      </c>
      <c r="Q915" s="55" t="str">
        <f t="shared" si="4"/>
        <v>BPS Kota Jakarta Timur</v>
      </c>
      <c r="R915" s="55" t="str">
        <f t="shared" si="56"/>
        <v/>
      </c>
      <c r="S915" s="55" t="str">
        <f t="shared" ref="S915:T915" si="923">S914</f>
        <v>15 Juni sampai dengan 31 Agustus 2026</v>
      </c>
      <c r="T915" s="55" t="str">
        <f t="shared" si="923"/>
        <v>31 Agustus 2026</v>
      </c>
      <c r="U915" s="59" t="str">
        <f>VLOOKUP(G915,'MITRA (REFERENSI)'!$A:$Z,17,FALSE)</f>
        <v>#N/A</v>
      </c>
      <c r="V915" s="59" t="str">
        <f>VLOOKUP(G915,'MITRA (REFERENSI)'!$A:$Z,11,FALSE)</f>
        <v>#N/A</v>
      </c>
      <c r="W915" s="81"/>
      <c r="X915" s="63"/>
      <c r="Y915" s="63"/>
      <c r="Z915" s="62"/>
      <c r="AA915" s="63"/>
      <c r="AB915" s="62"/>
      <c r="AC915" s="62"/>
      <c r="AD915" s="62"/>
      <c r="AE915" s="62"/>
      <c r="AF915" s="62"/>
      <c r="AG915" s="72"/>
      <c r="AH915" s="72"/>
      <c r="AI915" s="72"/>
      <c r="AJ915" s="72"/>
      <c r="AK915" s="59" t="str">
        <f>VLOOKUP(G915,'MITRA (REFERENSI)'!$A:$Z,5,FALSE)</f>
        <v>#N/A</v>
      </c>
      <c r="AL915" s="59" t="str">
        <f>VLOOKUP(G915,'MITRA (REFERENSI)'!$A:$Z,13,FALSE)</f>
        <v>#N/A</v>
      </c>
      <c r="AM915" s="59" t="str">
        <f>VLOOKUP(G915,'MITRA (REFERENSI)'!$A:$Z,14,FALSE)</f>
        <v>#N/A</v>
      </c>
    </row>
    <row r="916" ht="15.75" customHeight="1">
      <c r="A916" s="53" t="s">
        <v>5978</v>
      </c>
      <c r="B916" s="78"/>
      <c r="C916" s="79"/>
      <c r="D916" s="82"/>
      <c r="E916" s="82"/>
      <c r="F916" s="56" t="str">
        <f t="shared" si="2"/>
        <v>PETUGAS.0915/SPK/SE/PML/3172/2026</v>
      </c>
      <c r="G916" s="80"/>
      <c r="H916" s="56" t="str">
        <f>VLOOKUP(G916,'MITRA (REFERENSI)'!$A:$Z,16,FALSE)</f>
        <v>#N/A</v>
      </c>
      <c r="I916" s="56" t="str">
        <f>VLOOKUP(G916,'MITRA (REFERENSI)'!$A:$Z,25,FALSE)</f>
        <v>#N/A</v>
      </c>
      <c r="J916" s="55" t="str">
        <f>VLOOKUP(G916,'MITRA (REFERENSI)'!$A:$Z,26,FALSE)</f>
        <v>#N/A</v>
      </c>
      <c r="K916" s="55" t="str">
        <f>VLOOKUP(G916,'MITRA (REFERENSI)'!$A:$Z,15,FALSE)</f>
        <v>#N/A</v>
      </c>
      <c r="L916" s="55" t="str">
        <f>VLOOKUP(G916,'MITRA (REFERENSI)'!$A:$Z,15,FALSE)</f>
        <v>#N/A</v>
      </c>
      <c r="M916" s="55" t="str">
        <f>IF(B916=1,'KELAS (REFERENSI)'!M916,IF(B916=2,'KELAS (REFERENSI)'!M931,IF(B916=3,'KELAS (REFERENSI)'!M946,IF(B916=4,'KELAS (REFERENSI)'!M961,""))))</f>
        <v/>
      </c>
      <c r="N916" s="55" t="str">
        <f>IF(B916=1,'KELAS (REFERENSI)'!N916,IF(B916=2,'KELAS (REFERENSI)'!N931,IF(B916=3,'KELAS (REFERENSI)'!N946,IF(B916=4,'KELAS (REFERENSI)'!N961,""))))</f>
        <v/>
      </c>
      <c r="O916" s="55" t="str">
        <f>IF(B916=1,'KELAS (REFERENSI)'!O916,IF(B916=2,'KELAS (REFERENSI)'!O931,IF(B916=3,'KELAS (REFERENSI)'!O946,IF(B916=4,'KELAS (REFERENSI)'!O961,""))))</f>
        <v/>
      </c>
      <c r="P916" s="55" t="str">
        <f>IF(B916=1,'KELAS (REFERENSI)'!P916,IF(B916=2,'KELAS (REFERENSI)'!P931,IF(B916=3,'KELAS (REFERENSI)'!P946,IF(B916=4,'KELAS (REFERENSI)'!P961,""))))</f>
        <v/>
      </c>
      <c r="Q916" s="55" t="str">
        <f t="shared" si="4"/>
        <v>BPS Kota Jakarta Timur</v>
      </c>
      <c r="R916" s="55" t="str">
        <f t="shared" si="56"/>
        <v/>
      </c>
      <c r="S916" s="55" t="str">
        <f t="shared" ref="S916:T916" si="924">S915</f>
        <v>15 Juni sampai dengan 31 Agustus 2026</v>
      </c>
      <c r="T916" s="55" t="str">
        <f t="shared" si="924"/>
        <v>31 Agustus 2026</v>
      </c>
      <c r="U916" s="59" t="str">
        <f>VLOOKUP(G916,'MITRA (REFERENSI)'!$A:$Z,17,FALSE)</f>
        <v>#N/A</v>
      </c>
      <c r="V916" s="59" t="str">
        <f>VLOOKUP(G916,'MITRA (REFERENSI)'!$A:$Z,11,FALSE)</f>
        <v>#N/A</v>
      </c>
      <c r="W916" s="81"/>
      <c r="X916" s="63"/>
      <c r="Y916" s="63"/>
      <c r="Z916" s="62"/>
      <c r="AA916" s="63"/>
      <c r="AB916" s="62"/>
      <c r="AC916" s="62"/>
      <c r="AD916" s="62"/>
      <c r="AE916" s="62"/>
      <c r="AF916" s="62"/>
      <c r="AG916" s="72"/>
      <c r="AH916" s="72"/>
      <c r="AI916" s="72"/>
      <c r="AJ916" s="72"/>
      <c r="AK916" s="59" t="str">
        <f>VLOOKUP(G916,'MITRA (REFERENSI)'!$A:$Z,5,FALSE)</f>
        <v>#N/A</v>
      </c>
      <c r="AL916" s="59" t="str">
        <f>VLOOKUP(G916,'MITRA (REFERENSI)'!$A:$Z,13,FALSE)</f>
        <v>#N/A</v>
      </c>
      <c r="AM916" s="59" t="str">
        <f>VLOOKUP(G916,'MITRA (REFERENSI)'!$A:$Z,14,FALSE)</f>
        <v>#N/A</v>
      </c>
    </row>
    <row r="917" ht="15.75" customHeight="1">
      <c r="A917" s="53" t="s">
        <v>5979</v>
      </c>
      <c r="B917" s="78"/>
      <c r="C917" s="79"/>
      <c r="D917" s="82"/>
      <c r="E917" s="82"/>
      <c r="F917" s="56" t="str">
        <f t="shared" si="2"/>
        <v>PETUGAS.0916/SPK/SE/PML/3172/2026</v>
      </c>
      <c r="G917" s="80"/>
      <c r="H917" s="56" t="str">
        <f>VLOOKUP(G917,'MITRA (REFERENSI)'!$A:$Z,16,FALSE)</f>
        <v>#N/A</v>
      </c>
      <c r="I917" s="56" t="str">
        <f>VLOOKUP(G917,'MITRA (REFERENSI)'!$A:$Z,25,FALSE)</f>
        <v>#N/A</v>
      </c>
      <c r="J917" s="55" t="str">
        <f>VLOOKUP(G917,'MITRA (REFERENSI)'!$A:$Z,26,FALSE)</f>
        <v>#N/A</v>
      </c>
      <c r="K917" s="55" t="str">
        <f>VLOOKUP(G917,'MITRA (REFERENSI)'!$A:$Z,15,FALSE)</f>
        <v>#N/A</v>
      </c>
      <c r="L917" s="55" t="str">
        <f>VLOOKUP(G917,'MITRA (REFERENSI)'!$A:$Z,15,FALSE)</f>
        <v>#N/A</v>
      </c>
      <c r="M917" s="55" t="str">
        <f>IF(B917=1,'KELAS (REFERENSI)'!M917,IF(B917=2,'KELAS (REFERENSI)'!M932,IF(B917=3,'KELAS (REFERENSI)'!M947,IF(B917=4,'KELAS (REFERENSI)'!M962,""))))</f>
        <v/>
      </c>
      <c r="N917" s="55" t="str">
        <f>IF(B917=1,'KELAS (REFERENSI)'!N917,IF(B917=2,'KELAS (REFERENSI)'!N932,IF(B917=3,'KELAS (REFERENSI)'!N947,IF(B917=4,'KELAS (REFERENSI)'!N962,""))))</f>
        <v/>
      </c>
      <c r="O917" s="55" t="str">
        <f>IF(B917=1,'KELAS (REFERENSI)'!O917,IF(B917=2,'KELAS (REFERENSI)'!O932,IF(B917=3,'KELAS (REFERENSI)'!O947,IF(B917=4,'KELAS (REFERENSI)'!O962,""))))</f>
        <v/>
      </c>
      <c r="P917" s="55" t="str">
        <f>IF(B917=1,'KELAS (REFERENSI)'!P917,IF(B917=2,'KELAS (REFERENSI)'!P932,IF(B917=3,'KELAS (REFERENSI)'!P947,IF(B917=4,'KELAS (REFERENSI)'!P962,""))))</f>
        <v/>
      </c>
      <c r="Q917" s="55" t="str">
        <f t="shared" si="4"/>
        <v>BPS Kota Jakarta Timur</v>
      </c>
      <c r="R917" s="55" t="str">
        <f t="shared" si="56"/>
        <v/>
      </c>
      <c r="S917" s="55" t="str">
        <f t="shared" ref="S917:T917" si="925">S916</f>
        <v>15 Juni sampai dengan 31 Agustus 2026</v>
      </c>
      <c r="T917" s="55" t="str">
        <f t="shared" si="925"/>
        <v>31 Agustus 2026</v>
      </c>
      <c r="U917" s="59" t="str">
        <f>VLOOKUP(G917,'MITRA (REFERENSI)'!$A:$Z,17,FALSE)</f>
        <v>#N/A</v>
      </c>
      <c r="V917" s="59" t="str">
        <f>VLOOKUP(G917,'MITRA (REFERENSI)'!$A:$Z,11,FALSE)</f>
        <v>#N/A</v>
      </c>
      <c r="W917" s="81"/>
      <c r="X917" s="63"/>
      <c r="Y917" s="63"/>
      <c r="Z917" s="62"/>
      <c r="AA917" s="63"/>
      <c r="AB917" s="62"/>
      <c r="AC917" s="62"/>
      <c r="AD917" s="62"/>
      <c r="AE917" s="62"/>
      <c r="AF917" s="62"/>
      <c r="AG917" s="72"/>
      <c r="AH917" s="72"/>
      <c r="AI917" s="72"/>
      <c r="AJ917" s="72"/>
      <c r="AK917" s="59" t="str">
        <f>VLOOKUP(G917,'MITRA (REFERENSI)'!$A:$Z,5,FALSE)</f>
        <v>#N/A</v>
      </c>
      <c r="AL917" s="59" t="str">
        <f>VLOOKUP(G917,'MITRA (REFERENSI)'!$A:$Z,13,FALSE)</f>
        <v>#N/A</v>
      </c>
      <c r="AM917" s="59" t="str">
        <f>VLOOKUP(G917,'MITRA (REFERENSI)'!$A:$Z,14,FALSE)</f>
        <v>#N/A</v>
      </c>
    </row>
    <row r="918" ht="15.75" customHeight="1">
      <c r="A918" s="53" t="s">
        <v>5980</v>
      </c>
      <c r="B918" s="78"/>
      <c r="C918" s="79"/>
      <c r="D918" s="82"/>
      <c r="E918" s="82"/>
      <c r="F918" s="56" t="str">
        <f t="shared" si="2"/>
        <v>PETUGAS.0917/SPK/SE/PML/3172/2026</v>
      </c>
      <c r="G918" s="80"/>
      <c r="H918" s="56" t="str">
        <f>VLOOKUP(G918,'MITRA (REFERENSI)'!$A:$Z,16,FALSE)</f>
        <v>#N/A</v>
      </c>
      <c r="I918" s="56" t="str">
        <f>VLOOKUP(G918,'MITRA (REFERENSI)'!$A:$Z,25,FALSE)</f>
        <v>#N/A</v>
      </c>
      <c r="J918" s="55" t="str">
        <f>VLOOKUP(G918,'MITRA (REFERENSI)'!$A:$Z,26,FALSE)</f>
        <v>#N/A</v>
      </c>
      <c r="K918" s="55" t="str">
        <f>VLOOKUP(G918,'MITRA (REFERENSI)'!$A:$Z,15,FALSE)</f>
        <v>#N/A</v>
      </c>
      <c r="L918" s="55" t="str">
        <f>VLOOKUP(G918,'MITRA (REFERENSI)'!$A:$Z,15,FALSE)</f>
        <v>#N/A</v>
      </c>
      <c r="M918" s="55" t="str">
        <f>IF(B918=1,'KELAS (REFERENSI)'!M918,IF(B918=2,'KELAS (REFERENSI)'!M933,IF(B918=3,'KELAS (REFERENSI)'!M948,IF(B918=4,'KELAS (REFERENSI)'!M963,""))))</f>
        <v/>
      </c>
      <c r="N918" s="55" t="str">
        <f>IF(B918=1,'KELAS (REFERENSI)'!N918,IF(B918=2,'KELAS (REFERENSI)'!N933,IF(B918=3,'KELAS (REFERENSI)'!N948,IF(B918=4,'KELAS (REFERENSI)'!N963,""))))</f>
        <v/>
      </c>
      <c r="O918" s="55" t="str">
        <f>IF(B918=1,'KELAS (REFERENSI)'!O918,IF(B918=2,'KELAS (REFERENSI)'!O933,IF(B918=3,'KELAS (REFERENSI)'!O948,IF(B918=4,'KELAS (REFERENSI)'!O963,""))))</f>
        <v/>
      </c>
      <c r="P918" s="55" t="str">
        <f>IF(B918=1,'KELAS (REFERENSI)'!P918,IF(B918=2,'KELAS (REFERENSI)'!P933,IF(B918=3,'KELAS (REFERENSI)'!P948,IF(B918=4,'KELAS (REFERENSI)'!P963,""))))</f>
        <v/>
      </c>
      <c r="Q918" s="55" t="str">
        <f t="shared" si="4"/>
        <v>BPS Kota Jakarta Timur</v>
      </c>
      <c r="R918" s="55" t="str">
        <f t="shared" si="56"/>
        <v/>
      </c>
      <c r="S918" s="55" t="str">
        <f t="shared" ref="S918:T918" si="926">S917</f>
        <v>15 Juni sampai dengan 31 Agustus 2026</v>
      </c>
      <c r="T918" s="55" t="str">
        <f t="shared" si="926"/>
        <v>31 Agustus 2026</v>
      </c>
      <c r="U918" s="59" t="str">
        <f>VLOOKUP(G918,'MITRA (REFERENSI)'!$A:$Z,17,FALSE)</f>
        <v>#N/A</v>
      </c>
      <c r="V918" s="59" t="str">
        <f>VLOOKUP(G918,'MITRA (REFERENSI)'!$A:$Z,11,FALSE)</f>
        <v>#N/A</v>
      </c>
      <c r="W918" s="81"/>
      <c r="X918" s="63"/>
      <c r="Y918" s="63"/>
      <c r="Z918" s="62"/>
      <c r="AA918" s="63"/>
      <c r="AB918" s="62"/>
      <c r="AC918" s="62"/>
      <c r="AD918" s="62"/>
      <c r="AE918" s="62"/>
      <c r="AF918" s="62"/>
      <c r="AG918" s="72"/>
      <c r="AH918" s="72"/>
      <c r="AI918" s="72"/>
      <c r="AJ918" s="72"/>
      <c r="AK918" s="59" t="str">
        <f>VLOOKUP(G918,'MITRA (REFERENSI)'!$A:$Z,5,FALSE)</f>
        <v>#N/A</v>
      </c>
      <c r="AL918" s="59" t="str">
        <f>VLOOKUP(G918,'MITRA (REFERENSI)'!$A:$Z,13,FALSE)</f>
        <v>#N/A</v>
      </c>
      <c r="AM918" s="59" t="str">
        <f>VLOOKUP(G918,'MITRA (REFERENSI)'!$A:$Z,14,FALSE)</f>
        <v>#N/A</v>
      </c>
    </row>
    <row r="919" ht="15.75" customHeight="1">
      <c r="A919" s="53" t="s">
        <v>5981</v>
      </c>
      <c r="B919" s="78"/>
      <c r="C919" s="79"/>
      <c r="D919" s="82"/>
      <c r="E919" s="82"/>
      <c r="F919" s="56" t="str">
        <f t="shared" si="2"/>
        <v>PETUGAS.0918/SPK/SE/PML/3172/2026</v>
      </c>
      <c r="G919" s="80"/>
      <c r="H919" s="56" t="str">
        <f>VLOOKUP(G919,'MITRA (REFERENSI)'!$A:$Z,16,FALSE)</f>
        <v>#N/A</v>
      </c>
      <c r="I919" s="56" t="str">
        <f>VLOOKUP(G919,'MITRA (REFERENSI)'!$A:$Z,25,FALSE)</f>
        <v>#N/A</v>
      </c>
      <c r="J919" s="55" t="str">
        <f>VLOOKUP(G919,'MITRA (REFERENSI)'!$A:$Z,26,FALSE)</f>
        <v>#N/A</v>
      </c>
      <c r="K919" s="55" t="str">
        <f>VLOOKUP(G919,'MITRA (REFERENSI)'!$A:$Z,15,FALSE)</f>
        <v>#N/A</v>
      </c>
      <c r="L919" s="55" t="str">
        <f>VLOOKUP(G919,'MITRA (REFERENSI)'!$A:$Z,15,FALSE)</f>
        <v>#N/A</v>
      </c>
      <c r="M919" s="55" t="str">
        <f>IF(B919=1,'KELAS (REFERENSI)'!M919,IF(B919=2,'KELAS (REFERENSI)'!M934,IF(B919=3,'KELAS (REFERENSI)'!M949,IF(B919=4,'KELAS (REFERENSI)'!M964,""))))</f>
        <v/>
      </c>
      <c r="N919" s="55" t="str">
        <f>IF(B919=1,'KELAS (REFERENSI)'!N919,IF(B919=2,'KELAS (REFERENSI)'!N934,IF(B919=3,'KELAS (REFERENSI)'!N949,IF(B919=4,'KELAS (REFERENSI)'!N964,""))))</f>
        <v/>
      </c>
      <c r="O919" s="55" t="str">
        <f>IF(B919=1,'KELAS (REFERENSI)'!O919,IF(B919=2,'KELAS (REFERENSI)'!O934,IF(B919=3,'KELAS (REFERENSI)'!O949,IF(B919=4,'KELAS (REFERENSI)'!O964,""))))</f>
        <v/>
      </c>
      <c r="P919" s="55" t="str">
        <f>IF(B919=1,'KELAS (REFERENSI)'!P919,IF(B919=2,'KELAS (REFERENSI)'!P934,IF(B919=3,'KELAS (REFERENSI)'!P949,IF(B919=4,'KELAS (REFERENSI)'!P964,""))))</f>
        <v/>
      </c>
      <c r="Q919" s="55" t="str">
        <f t="shared" si="4"/>
        <v>BPS Kota Jakarta Timur</v>
      </c>
      <c r="R919" s="55" t="str">
        <f t="shared" si="56"/>
        <v/>
      </c>
      <c r="S919" s="55" t="str">
        <f t="shared" ref="S919:T919" si="927">S918</f>
        <v>15 Juni sampai dengan 31 Agustus 2026</v>
      </c>
      <c r="T919" s="55" t="str">
        <f t="shared" si="927"/>
        <v>31 Agustus 2026</v>
      </c>
      <c r="U919" s="59" t="str">
        <f>VLOOKUP(G919,'MITRA (REFERENSI)'!$A:$Z,17,FALSE)</f>
        <v>#N/A</v>
      </c>
      <c r="V919" s="59" t="str">
        <f>VLOOKUP(G919,'MITRA (REFERENSI)'!$A:$Z,11,FALSE)</f>
        <v>#N/A</v>
      </c>
      <c r="W919" s="81"/>
      <c r="X919" s="63"/>
      <c r="Y919" s="63"/>
      <c r="Z919" s="62"/>
      <c r="AA919" s="63"/>
      <c r="AB919" s="62"/>
      <c r="AC919" s="62"/>
      <c r="AD919" s="62"/>
      <c r="AE919" s="62"/>
      <c r="AF919" s="62"/>
      <c r="AG919" s="72"/>
      <c r="AH919" s="72"/>
      <c r="AI919" s="72"/>
      <c r="AJ919" s="72"/>
      <c r="AK919" s="59" t="str">
        <f>VLOOKUP(G919,'MITRA (REFERENSI)'!$A:$Z,5,FALSE)</f>
        <v>#N/A</v>
      </c>
      <c r="AL919" s="59" t="str">
        <f>VLOOKUP(G919,'MITRA (REFERENSI)'!$A:$Z,13,FALSE)</f>
        <v>#N/A</v>
      </c>
      <c r="AM919" s="59" t="str">
        <f>VLOOKUP(G919,'MITRA (REFERENSI)'!$A:$Z,14,FALSE)</f>
        <v>#N/A</v>
      </c>
    </row>
    <row r="920" ht="15.75" customHeight="1">
      <c r="A920" s="53" t="s">
        <v>5982</v>
      </c>
      <c r="B920" s="78"/>
      <c r="C920" s="79"/>
      <c r="D920" s="82"/>
      <c r="E920" s="82"/>
      <c r="F920" s="56" t="str">
        <f t="shared" si="2"/>
        <v>PETUGAS.0919/SPK/SE/PML/3172/2026</v>
      </c>
      <c r="G920" s="80"/>
      <c r="H920" s="56" t="str">
        <f>VLOOKUP(G920,'MITRA (REFERENSI)'!$A:$Z,16,FALSE)</f>
        <v>#N/A</v>
      </c>
      <c r="I920" s="56" t="str">
        <f>VLOOKUP(G920,'MITRA (REFERENSI)'!$A:$Z,25,FALSE)</f>
        <v>#N/A</v>
      </c>
      <c r="J920" s="55" t="str">
        <f>VLOOKUP(G920,'MITRA (REFERENSI)'!$A:$Z,26,FALSE)</f>
        <v>#N/A</v>
      </c>
      <c r="K920" s="55" t="str">
        <f>VLOOKUP(G920,'MITRA (REFERENSI)'!$A:$Z,15,FALSE)</f>
        <v>#N/A</v>
      </c>
      <c r="L920" s="55" t="str">
        <f>VLOOKUP(G920,'MITRA (REFERENSI)'!$A:$Z,15,FALSE)</f>
        <v>#N/A</v>
      </c>
      <c r="M920" s="55" t="str">
        <f>IF(B920=1,'KELAS (REFERENSI)'!M920,IF(B920=2,'KELAS (REFERENSI)'!M935,IF(B920=3,'KELAS (REFERENSI)'!M950,IF(B920=4,'KELAS (REFERENSI)'!M965,""))))</f>
        <v/>
      </c>
      <c r="N920" s="55" t="str">
        <f>IF(B920=1,'KELAS (REFERENSI)'!N920,IF(B920=2,'KELAS (REFERENSI)'!N935,IF(B920=3,'KELAS (REFERENSI)'!N950,IF(B920=4,'KELAS (REFERENSI)'!N965,""))))</f>
        <v/>
      </c>
      <c r="O920" s="55" t="str">
        <f>IF(B920=1,'KELAS (REFERENSI)'!O920,IF(B920=2,'KELAS (REFERENSI)'!O935,IF(B920=3,'KELAS (REFERENSI)'!O950,IF(B920=4,'KELAS (REFERENSI)'!O965,""))))</f>
        <v/>
      </c>
      <c r="P920" s="55" t="str">
        <f>IF(B920=1,'KELAS (REFERENSI)'!P920,IF(B920=2,'KELAS (REFERENSI)'!P935,IF(B920=3,'KELAS (REFERENSI)'!P950,IF(B920=4,'KELAS (REFERENSI)'!P965,""))))</f>
        <v/>
      </c>
      <c r="Q920" s="55" t="str">
        <f t="shared" si="4"/>
        <v>BPS Kota Jakarta Timur</v>
      </c>
      <c r="R920" s="55" t="str">
        <f t="shared" si="56"/>
        <v/>
      </c>
      <c r="S920" s="55" t="str">
        <f t="shared" ref="S920:T920" si="928">S919</f>
        <v>15 Juni sampai dengan 31 Agustus 2026</v>
      </c>
      <c r="T920" s="55" t="str">
        <f t="shared" si="928"/>
        <v>31 Agustus 2026</v>
      </c>
      <c r="U920" s="59" t="str">
        <f>VLOOKUP(G920,'MITRA (REFERENSI)'!$A:$Z,17,FALSE)</f>
        <v>#N/A</v>
      </c>
      <c r="V920" s="59" t="str">
        <f>VLOOKUP(G920,'MITRA (REFERENSI)'!$A:$Z,11,FALSE)</f>
        <v>#N/A</v>
      </c>
      <c r="W920" s="81"/>
      <c r="X920" s="63"/>
      <c r="Y920" s="63"/>
      <c r="Z920" s="62"/>
      <c r="AA920" s="63"/>
      <c r="AB920" s="62"/>
      <c r="AC920" s="62"/>
      <c r="AD920" s="62"/>
      <c r="AE920" s="62"/>
      <c r="AF920" s="62"/>
      <c r="AG920" s="72"/>
      <c r="AH920" s="72"/>
      <c r="AI920" s="72"/>
      <c r="AJ920" s="72"/>
      <c r="AK920" s="59" t="str">
        <f>VLOOKUP(G920,'MITRA (REFERENSI)'!$A:$Z,5,FALSE)</f>
        <v>#N/A</v>
      </c>
      <c r="AL920" s="59" t="str">
        <f>VLOOKUP(G920,'MITRA (REFERENSI)'!$A:$Z,13,FALSE)</f>
        <v>#N/A</v>
      </c>
      <c r="AM920" s="59" t="str">
        <f>VLOOKUP(G920,'MITRA (REFERENSI)'!$A:$Z,14,FALSE)</f>
        <v>#N/A</v>
      </c>
    </row>
    <row r="921" ht="15.75" customHeight="1">
      <c r="A921" s="53" t="s">
        <v>5983</v>
      </c>
      <c r="B921" s="78"/>
      <c r="C921" s="79"/>
      <c r="D921" s="82"/>
      <c r="E921" s="82"/>
      <c r="F921" s="56" t="str">
        <f t="shared" si="2"/>
        <v>PETUGAS.0920/SPK/SE/PML/3172/2026</v>
      </c>
      <c r="G921" s="80"/>
      <c r="H921" s="56" t="str">
        <f>VLOOKUP(G921,'MITRA (REFERENSI)'!$A:$Z,16,FALSE)</f>
        <v>#N/A</v>
      </c>
      <c r="I921" s="56" t="str">
        <f>VLOOKUP(G921,'MITRA (REFERENSI)'!$A:$Z,25,FALSE)</f>
        <v>#N/A</v>
      </c>
      <c r="J921" s="55" t="str">
        <f>VLOOKUP(G921,'MITRA (REFERENSI)'!$A:$Z,26,FALSE)</f>
        <v>#N/A</v>
      </c>
      <c r="K921" s="55" t="str">
        <f>VLOOKUP(G921,'MITRA (REFERENSI)'!$A:$Z,15,FALSE)</f>
        <v>#N/A</v>
      </c>
      <c r="L921" s="55" t="str">
        <f>VLOOKUP(G921,'MITRA (REFERENSI)'!$A:$Z,15,FALSE)</f>
        <v>#N/A</v>
      </c>
      <c r="M921" s="55" t="str">
        <f>IF(B921=1,'KELAS (REFERENSI)'!M921,IF(B921=2,'KELAS (REFERENSI)'!M936,IF(B921=3,'KELAS (REFERENSI)'!M951,IF(B921=4,'KELAS (REFERENSI)'!M966,""))))</f>
        <v/>
      </c>
      <c r="N921" s="55" t="str">
        <f>IF(B921=1,'KELAS (REFERENSI)'!N921,IF(B921=2,'KELAS (REFERENSI)'!N936,IF(B921=3,'KELAS (REFERENSI)'!N951,IF(B921=4,'KELAS (REFERENSI)'!N966,""))))</f>
        <v/>
      </c>
      <c r="O921" s="55" t="str">
        <f>IF(B921=1,'KELAS (REFERENSI)'!O921,IF(B921=2,'KELAS (REFERENSI)'!O936,IF(B921=3,'KELAS (REFERENSI)'!O951,IF(B921=4,'KELAS (REFERENSI)'!O966,""))))</f>
        <v/>
      </c>
      <c r="P921" s="55" t="str">
        <f>IF(B921=1,'KELAS (REFERENSI)'!P921,IF(B921=2,'KELAS (REFERENSI)'!P936,IF(B921=3,'KELAS (REFERENSI)'!P951,IF(B921=4,'KELAS (REFERENSI)'!P966,""))))</f>
        <v/>
      </c>
      <c r="Q921" s="55" t="str">
        <f t="shared" si="4"/>
        <v>BPS Kota Jakarta Timur</v>
      </c>
      <c r="R921" s="55" t="str">
        <f t="shared" si="56"/>
        <v/>
      </c>
      <c r="S921" s="55" t="str">
        <f t="shared" ref="S921:T921" si="929">S920</f>
        <v>15 Juni sampai dengan 31 Agustus 2026</v>
      </c>
      <c r="T921" s="55" t="str">
        <f t="shared" si="929"/>
        <v>31 Agustus 2026</v>
      </c>
      <c r="U921" s="59" t="str">
        <f>VLOOKUP(G921,'MITRA (REFERENSI)'!$A:$Z,17,FALSE)</f>
        <v>#N/A</v>
      </c>
      <c r="V921" s="59" t="str">
        <f>VLOOKUP(G921,'MITRA (REFERENSI)'!$A:$Z,11,FALSE)</f>
        <v>#N/A</v>
      </c>
      <c r="W921" s="81"/>
      <c r="X921" s="63"/>
      <c r="Y921" s="63"/>
      <c r="Z921" s="62"/>
      <c r="AA921" s="63"/>
      <c r="AB921" s="62"/>
      <c r="AC921" s="62"/>
      <c r="AD921" s="62"/>
      <c r="AE921" s="62"/>
      <c r="AF921" s="62"/>
      <c r="AG921" s="72"/>
      <c r="AH921" s="72"/>
      <c r="AI921" s="72"/>
      <c r="AJ921" s="72"/>
      <c r="AK921" s="59" t="str">
        <f>VLOOKUP(G921,'MITRA (REFERENSI)'!$A:$Z,5,FALSE)</f>
        <v>#N/A</v>
      </c>
      <c r="AL921" s="59" t="str">
        <f>VLOOKUP(G921,'MITRA (REFERENSI)'!$A:$Z,13,FALSE)</f>
        <v>#N/A</v>
      </c>
      <c r="AM921" s="59" t="str">
        <f>VLOOKUP(G921,'MITRA (REFERENSI)'!$A:$Z,14,FALSE)</f>
        <v>#N/A</v>
      </c>
    </row>
    <row r="922" ht="15.75" customHeight="1">
      <c r="A922" s="53" t="s">
        <v>5984</v>
      </c>
      <c r="B922" s="78"/>
      <c r="C922" s="79"/>
      <c r="D922" s="82"/>
      <c r="E922" s="82"/>
      <c r="F922" s="56" t="str">
        <f t="shared" si="2"/>
        <v>PETUGAS.0921/SPK/SE/PML/3172/2026</v>
      </c>
      <c r="G922" s="80"/>
      <c r="H922" s="56" t="str">
        <f>VLOOKUP(G922,'MITRA (REFERENSI)'!$A:$Z,16,FALSE)</f>
        <v>#N/A</v>
      </c>
      <c r="I922" s="56" t="str">
        <f>VLOOKUP(G922,'MITRA (REFERENSI)'!$A:$Z,25,FALSE)</f>
        <v>#N/A</v>
      </c>
      <c r="J922" s="55" t="str">
        <f>VLOOKUP(G922,'MITRA (REFERENSI)'!$A:$Z,26,FALSE)</f>
        <v>#N/A</v>
      </c>
      <c r="K922" s="55" t="str">
        <f>VLOOKUP(G922,'MITRA (REFERENSI)'!$A:$Z,15,FALSE)</f>
        <v>#N/A</v>
      </c>
      <c r="L922" s="55" t="str">
        <f>VLOOKUP(G922,'MITRA (REFERENSI)'!$A:$Z,15,FALSE)</f>
        <v>#N/A</v>
      </c>
      <c r="M922" s="55" t="str">
        <f>IF(B922=1,'KELAS (REFERENSI)'!M922,IF(B922=2,'KELAS (REFERENSI)'!M937,IF(B922=3,'KELAS (REFERENSI)'!M952,IF(B922=4,'KELAS (REFERENSI)'!M967,""))))</f>
        <v/>
      </c>
      <c r="N922" s="55" t="str">
        <f>IF(B922=1,'KELAS (REFERENSI)'!N922,IF(B922=2,'KELAS (REFERENSI)'!N937,IF(B922=3,'KELAS (REFERENSI)'!N952,IF(B922=4,'KELAS (REFERENSI)'!N967,""))))</f>
        <v/>
      </c>
      <c r="O922" s="55" t="str">
        <f>IF(B922=1,'KELAS (REFERENSI)'!O922,IF(B922=2,'KELAS (REFERENSI)'!O937,IF(B922=3,'KELAS (REFERENSI)'!O952,IF(B922=4,'KELAS (REFERENSI)'!O967,""))))</f>
        <v/>
      </c>
      <c r="P922" s="55" t="str">
        <f>IF(B922=1,'KELAS (REFERENSI)'!P922,IF(B922=2,'KELAS (REFERENSI)'!P937,IF(B922=3,'KELAS (REFERENSI)'!P952,IF(B922=4,'KELAS (REFERENSI)'!P967,""))))</f>
        <v/>
      </c>
      <c r="Q922" s="55" t="str">
        <f t="shared" si="4"/>
        <v>BPS Kota Jakarta Timur</v>
      </c>
      <c r="R922" s="55" t="str">
        <f t="shared" si="56"/>
        <v/>
      </c>
      <c r="S922" s="55" t="str">
        <f t="shared" ref="S922:T922" si="930">S921</f>
        <v>15 Juni sampai dengan 31 Agustus 2026</v>
      </c>
      <c r="T922" s="55" t="str">
        <f t="shared" si="930"/>
        <v>31 Agustus 2026</v>
      </c>
      <c r="U922" s="59" t="str">
        <f>VLOOKUP(G922,'MITRA (REFERENSI)'!$A:$Z,17,FALSE)</f>
        <v>#N/A</v>
      </c>
      <c r="V922" s="59" t="str">
        <f>VLOOKUP(G922,'MITRA (REFERENSI)'!$A:$Z,11,FALSE)</f>
        <v>#N/A</v>
      </c>
      <c r="W922" s="81"/>
      <c r="X922" s="63"/>
      <c r="Y922" s="63"/>
      <c r="Z922" s="62"/>
      <c r="AA922" s="63"/>
      <c r="AB922" s="62"/>
      <c r="AC922" s="62"/>
      <c r="AD922" s="62"/>
      <c r="AE922" s="62"/>
      <c r="AF922" s="62"/>
      <c r="AG922" s="72"/>
      <c r="AH922" s="72"/>
      <c r="AI922" s="72"/>
      <c r="AJ922" s="72"/>
      <c r="AK922" s="59" t="str">
        <f>VLOOKUP(G922,'MITRA (REFERENSI)'!$A:$Z,5,FALSE)</f>
        <v>#N/A</v>
      </c>
      <c r="AL922" s="59" t="str">
        <f>VLOOKUP(G922,'MITRA (REFERENSI)'!$A:$Z,13,FALSE)</f>
        <v>#N/A</v>
      </c>
      <c r="AM922" s="59" t="str">
        <f>VLOOKUP(G922,'MITRA (REFERENSI)'!$A:$Z,14,FALSE)</f>
        <v>#N/A</v>
      </c>
    </row>
    <row r="923" ht="15.75" customHeight="1">
      <c r="A923" s="53" t="s">
        <v>5985</v>
      </c>
      <c r="B923" s="78"/>
      <c r="C923" s="79"/>
      <c r="D923" s="82"/>
      <c r="E923" s="82"/>
      <c r="F923" s="56" t="str">
        <f t="shared" si="2"/>
        <v>PETUGAS.0922/SPK/SE/PML/3172/2026</v>
      </c>
      <c r="G923" s="80"/>
      <c r="H923" s="56" t="str">
        <f>VLOOKUP(G923,'MITRA (REFERENSI)'!$A:$Z,16,FALSE)</f>
        <v>#N/A</v>
      </c>
      <c r="I923" s="56" t="str">
        <f>VLOOKUP(G923,'MITRA (REFERENSI)'!$A:$Z,25,FALSE)</f>
        <v>#N/A</v>
      </c>
      <c r="J923" s="55" t="str">
        <f>VLOOKUP(G923,'MITRA (REFERENSI)'!$A:$Z,26,FALSE)</f>
        <v>#N/A</v>
      </c>
      <c r="K923" s="55" t="str">
        <f>VLOOKUP(G923,'MITRA (REFERENSI)'!$A:$Z,15,FALSE)</f>
        <v>#N/A</v>
      </c>
      <c r="L923" s="55" t="str">
        <f>VLOOKUP(G923,'MITRA (REFERENSI)'!$A:$Z,15,FALSE)</f>
        <v>#N/A</v>
      </c>
      <c r="M923" s="55" t="str">
        <f>IF(B923=1,'KELAS (REFERENSI)'!M923,IF(B923=2,'KELAS (REFERENSI)'!M938,IF(B923=3,'KELAS (REFERENSI)'!M953,IF(B923=4,'KELAS (REFERENSI)'!M968,""))))</f>
        <v/>
      </c>
      <c r="N923" s="55" t="str">
        <f>IF(B923=1,'KELAS (REFERENSI)'!N923,IF(B923=2,'KELAS (REFERENSI)'!N938,IF(B923=3,'KELAS (REFERENSI)'!N953,IF(B923=4,'KELAS (REFERENSI)'!N968,""))))</f>
        <v/>
      </c>
      <c r="O923" s="55" t="str">
        <f>IF(B923=1,'KELAS (REFERENSI)'!O923,IF(B923=2,'KELAS (REFERENSI)'!O938,IF(B923=3,'KELAS (REFERENSI)'!O953,IF(B923=4,'KELAS (REFERENSI)'!O968,""))))</f>
        <v/>
      </c>
      <c r="P923" s="55" t="str">
        <f>IF(B923=1,'KELAS (REFERENSI)'!P923,IF(B923=2,'KELAS (REFERENSI)'!P938,IF(B923=3,'KELAS (REFERENSI)'!P953,IF(B923=4,'KELAS (REFERENSI)'!P968,""))))</f>
        <v/>
      </c>
      <c r="Q923" s="55" t="str">
        <f t="shared" si="4"/>
        <v>BPS Kota Jakarta Timur</v>
      </c>
      <c r="R923" s="55" t="str">
        <f t="shared" si="56"/>
        <v/>
      </c>
      <c r="S923" s="55" t="str">
        <f t="shared" ref="S923:T923" si="931">S922</f>
        <v>15 Juni sampai dengan 31 Agustus 2026</v>
      </c>
      <c r="T923" s="55" t="str">
        <f t="shared" si="931"/>
        <v>31 Agustus 2026</v>
      </c>
      <c r="U923" s="59" t="str">
        <f>VLOOKUP(G923,'MITRA (REFERENSI)'!$A:$Z,17,FALSE)</f>
        <v>#N/A</v>
      </c>
      <c r="V923" s="59" t="str">
        <f>VLOOKUP(G923,'MITRA (REFERENSI)'!$A:$Z,11,FALSE)</f>
        <v>#N/A</v>
      </c>
      <c r="W923" s="81"/>
      <c r="X923" s="63"/>
      <c r="Y923" s="63"/>
      <c r="Z923" s="62"/>
      <c r="AA923" s="63"/>
      <c r="AB923" s="62"/>
      <c r="AC923" s="62"/>
      <c r="AD923" s="62"/>
      <c r="AE923" s="62"/>
      <c r="AF923" s="62"/>
      <c r="AG923" s="72"/>
      <c r="AH923" s="72"/>
      <c r="AI923" s="72"/>
      <c r="AJ923" s="72"/>
      <c r="AK923" s="59" t="str">
        <f>VLOOKUP(G923,'MITRA (REFERENSI)'!$A:$Z,5,FALSE)</f>
        <v>#N/A</v>
      </c>
      <c r="AL923" s="59" t="str">
        <f>VLOOKUP(G923,'MITRA (REFERENSI)'!$A:$Z,13,FALSE)</f>
        <v>#N/A</v>
      </c>
      <c r="AM923" s="59" t="str">
        <f>VLOOKUP(G923,'MITRA (REFERENSI)'!$A:$Z,14,FALSE)</f>
        <v>#N/A</v>
      </c>
    </row>
    <row r="924" ht="15.75" customHeight="1">
      <c r="A924" s="53" t="s">
        <v>5986</v>
      </c>
      <c r="B924" s="78"/>
      <c r="C924" s="79"/>
      <c r="D924" s="82"/>
      <c r="E924" s="82"/>
      <c r="F924" s="56" t="str">
        <f t="shared" si="2"/>
        <v>PETUGAS.0923/SPK/SE/PML/3172/2026</v>
      </c>
      <c r="G924" s="80"/>
      <c r="H924" s="56" t="str">
        <f>VLOOKUP(G924,'MITRA (REFERENSI)'!$A:$Z,16,FALSE)</f>
        <v>#N/A</v>
      </c>
      <c r="I924" s="56" t="str">
        <f>VLOOKUP(G924,'MITRA (REFERENSI)'!$A:$Z,25,FALSE)</f>
        <v>#N/A</v>
      </c>
      <c r="J924" s="55" t="str">
        <f>VLOOKUP(G924,'MITRA (REFERENSI)'!$A:$Z,26,FALSE)</f>
        <v>#N/A</v>
      </c>
      <c r="K924" s="55" t="str">
        <f>VLOOKUP(G924,'MITRA (REFERENSI)'!$A:$Z,15,FALSE)</f>
        <v>#N/A</v>
      </c>
      <c r="L924" s="55" t="str">
        <f>VLOOKUP(G924,'MITRA (REFERENSI)'!$A:$Z,15,FALSE)</f>
        <v>#N/A</v>
      </c>
      <c r="M924" s="55" t="str">
        <f>IF(B924=1,'KELAS (REFERENSI)'!M924,IF(B924=2,'KELAS (REFERENSI)'!M939,IF(B924=3,'KELAS (REFERENSI)'!M954,IF(B924=4,'KELAS (REFERENSI)'!M969,""))))</f>
        <v/>
      </c>
      <c r="N924" s="55" t="str">
        <f>IF(B924=1,'KELAS (REFERENSI)'!N924,IF(B924=2,'KELAS (REFERENSI)'!N939,IF(B924=3,'KELAS (REFERENSI)'!N954,IF(B924=4,'KELAS (REFERENSI)'!N969,""))))</f>
        <v/>
      </c>
      <c r="O924" s="55" t="str">
        <f>IF(B924=1,'KELAS (REFERENSI)'!O924,IF(B924=2,'KELAS (REFERENSI)'!O939,IF(B924=3,'KELAS (REFERENSI)'!O954,IF(B924=4,'KELAS (REFERENSI)'!O969,""))))</f>
        <v/>
      </c>
      <c r="P924" s="55" t="str">
        <f>IF(B924=1,'KELAS (REFERENSI)'!P924,IF(B924=2,'KELAS (REFERENSI)'!P939,IF(B924=3,'KELAS (REFERENSI)'!P954,IF(B924=4,'KELAS (REFERENSI)'!P969,""))))</f>
        <v/>
      </c>
      <c r="Q924" s="55" t="str">
        <f t="shared" si="4"/>
        <v>BPS Kota Jakarta Timur</v>
      </c>
      <c r="R924" s="55" t="str">
        <f t="shared" si="56"/>
        <v/>
      </c>
      <c r="S924" s="55" t="str">
        <f t="shared" ref="S924:T924" si="932">S923</f>
        <v>15 Juni sampai dengan 31 Agustus 2026</v>
      </c>
      <c r="T924" s="55" t="str">
        <f t="shared" si="932"/>
        <v>31 Agustus 2026</v>
      </c>
      <c r="U924" s="59" t="str">
        <f>VLOOKUP(G924,'MITRA (REFERENSI)'!$A:$Z,17,FALSE)</f>
        <v>#N/A</v>
      </c>
      <c r="V924" s="59" t="str">
        <f>VLOOKUP(G924,'MITRA (REFERENSI)'!$A:$Z,11,FALSE)</f>
        <v>#N/A</v>
      </c>
      <c r="W924" s="81"/>
      <c r="X924" s="63"/>
      <c r="Y924" s="63"/>
      <c r="Z924" s="62"/>
      <c r="AA924" s="63"/>
      <c r="AB924" s="62"/>
      <c r="AC924" s="62"/>
      <c r="AD924" s="62"/>
      <c r="AE924" s="62"/>
      <c r="AF924" s="62"/>
      <c r="AG924" s="72"/>
      <c r="AH924" s="72"/>
      <c r="AI924" s="72"/>
      <c r="AJ924" s="72"/>
      <c r="AK924" s="59" t="str">
        <f>VLOOKUP(G924,'MITRA (REFERENSI)'!$A:$Z,5,FALSE)</f>
        <v>#N/A</v>
      </c>
      <c r="AL924" s="59" t="str">
        <f>VLOOKUP(G924,'MITRA (REFERENSI)'!$A:$Z,13,FALSE)</f>
        <v>#N/A</v>
      </c>
      <c r="AM924" s="59" t="str">
        <f>VLOOKUP(G924,'MITRA (REFERENSI)'!$A:$Z,14,FALSE)</f>
        <v>#N/A</v>
      </c>
    </row>
    <row r="925" ht="15.75" customHeight="1">
      <c r="A925" s="53" t="s">
        <v>5987</v>
      </c>
      <c r="B925" s="78"/>
      <c r="C925" s="79"/>
      <c r="D925" s="82"/>
      <c r="E925" s="82"/>
      <c r="F925" s="56" t="str">
        <f t="shared" si="2"/>
        <v>PETUGAS.0924/SPK/SE/PML/3172/2026</v>
      </c>
      <c r="G925" s="80"/>
      <c r="H925" s="56" t="str">
        <f>VLOOKUP(G925,'MITRA (REFERENSI)'!$A:$Z,16,FALSE)</f>
        <v>#N/A</v>
      </c>
      <c r="I925" s="56" t="str">
        <f>VLOOKUP(G925,'MITRA (REFERENSI)'!$A:$Z,25,FALSE)</f>
        <v>#N/A</v>
      </c>
      <c r="J925" s="55" t="str">
        <f>VLOOKUP(G925,'MITRA (REFERENSI)'!$A:$Z,26,FALSE)</f>
        <v>#N/A</v>
      </c>
      <c r="K925" s="55" t="str">
        <f>VLOOKUP(G925,'MITRA (REFERENSI)'!$A:$Z,15,FALSE)</f>
        <v>#N/A</v>
      </c>
      <c r="L925" s="55" t="str">
        <f>VLOOKUP(G925,'MITRA (REFERENSI)'!$A:$Z,15,FALSE)</f>
        <v>#N/A</v>
      </c>
      <c r="M925" s="55" t="str">
        <f>IF(B925=1,'KELAS (REFERENSI)'!M925,IF(B925=2,'KELAS (REFERENSI)'!M940,IF(B925=3,'KELAS (REFERENSI)'!M955,IF(B925=4,'KELAS (REFERENSI)'!M970,""))))</f>
        <v/>
      </c>
      <c r="N925" s="55" t="str">
        <f>IF(B925=1,'KELAS (REFERENSI)'!N925,IF(B925=2,'KELAS (REFERENSI)'!N940,IF(B925=3,'KELAS (REFERENSI)'!N955,IF(B925=4,'KELAS (REFERENSI)'!N970,""))))</f>
        <v/>
      </c>
      <c r="O925" s="55" t="str">
        <f>IF(B925=1,'KELAS (REFERENSI)'!O925,IF(B925=2,'KELAS (REFERENSI)'!O940,IF(B925=3,'KELAS (REFERENSI)'!O955,IF(B925=4,'KELAS (REFERENSI)'!O970,""))))</f>
        <v/>
      </c>
      <c r="P925" s="55" t="str">
        <f>IF(B925=1,'KELAS (REFERENSI)'!P925,IF(B925=2,'KELAS (REFERENSI)'!P940,IF(B925=3,'KELAS (REFERENSI)'!P955,IF(B925=4,'KELAS (REFERENSI)'!P970,""))))</f>
        <v/>
      </c>
      <c r="Q925" s="55" t="str">
        <f t="shared" si="4"/>
        <v>BPS Kota Jakarta Timur</v>
      </c>
      <c r="R925" s="55" t="str">
        <f t="shared" si="56"/>
        <v/>
      </c>
      <c r="S925" s="55" t="str">
        <f t="shared" ref="S925:T925" si="933">S924</f>
        <v>15 Juni sampai dengan 31 Agustus 2026</v>
      </c>
      <c r="T925" s="55" t="str">
        <f t="shared" si="933"/>
        <v>31 Agustus 2026</v>
      </c>
      <c r="U925" s="59" t="str">
        <f>VLOOKUP(G925,'MITRA (REFERENSI)'!$A:$Z,17,FALSE)</f>
        <v>#N/A</v>
      </c>
      <c r="V925" s="59" t="str">
        <f>VLOOKUP(G925,'MITRA (REFERENSI)'!$A:$Z,11,FALSE)</f>
        <v>#N/A</v>
      </c>
      <c r="W925" s="81"/>
      <c r="X925" s="63"/>
      <c r="Y925" s="63"/>
      <c r="Z925" s="62"/>
      <c r="AA925" s="63"/>
      <c r="AB925" s="62"/>
      <c r="AC925" s="62"/>
      <c r="AD925" s="62"/>
      <c r="AE925" s="62"/>
      <c r="AF925" s="62"/>
      <c r="AG925" s="72"/>
      <c r="AH925" s="72"/>
      <c r="AI925" s="72"/>
      <c r="AJ925" s="72"/>
      <c r="AK925" s="59" t="str">
        <f>VLOOKUP(G925,'MITRA (REFERENSI)'!$A:$Z,5,FALSE)</f>
        <v>#N/A</v>
      </c>
      <c r="AL925" s="59" t="str">
        <f>VLOOKUP(G925,'MITRA (REFERENSI)'!$A:$Z,13,FALSE)</f>
        <v>#N/A</v>
      </c>
      <c r="AM925" s="59" t="str">
        <f>VLOOKUP(G925,'MITRA (REFERENSI)'!$A:$Z,14,FALSE)</f>
        <v>#N/A</v>
      </c>
    </row>
    <row r="926" ht="15.75" customHeight="1">
      <c r="A926" s="53" t="s">
        <v>5988</v>
      </c>
      <c r="B926" s="78"/>
      <c r="C926" s="79"/>
      <c r="D926" s="82"/>
      <c r="E926" s="82"/>
      <c r="F926" s="56" t="str">
        <f t="shared" si="2"/>
        <v>PETUGAS.0925/SPK/SE/PML/3172/2026</v>
      </c>
      <c r="G926" s="80"/>
      <c r="H926" s="56" t="str">
        <f>VLOOKUP(G926,'MITRA (REFERENSI)'!$A:$Z,16,FALSE)</f>
        <v>#N/A</v>
      </c>
      <c r="I926" s="56" t="str">
        <f>VLOOKUP(G926,'MITRA (REFERENSI)'!$A:$Z,25,FALSE)</f>
        <v>#N/A</v>
      </c>
      <c r="J926" s="55" t="str">
        <f>VLOOKUP(G926,'MITRA (REFERENSI)'!$A:$Z,26,FALSE)</f>
        <v>#N/A</v>
      </c>
      <c r="K926" s="55" t="str">
        <f>VLOOKUP(G926,'MITRA (REFERENSI)'!$A:$Z,15,FALSE)</f>
        <v>#N/A</v>
      </c>
      <c r="L926" s="55" t="str">
        <f>VLOOKUP(G926,'MITRA (REFERENSI)'!$A:$Z,15,FALSE)</f>
        <v>#N/A</v>
      </c>
      <c r="M926" s="55" t="str">
        <f>IF(B926=1,'KELAS (REFERENSI)'!M926,IF(B926=2,'KELAS (REFERENSI)'!M941,IF(B926=3,'KELAS (REFERENSI)'!M956,IF(B926=4,'KELAS (REFERENSI)'!M971,""))))</f>
        <v/>
      </c>
      <c r="N926" s="55" t="str">
        <f>IF(B926=1,'KELAS (REFERENSI)'!N926,IF(B926=2,'KELAS (REFERENSI)'!N941,IF(B926=3,'KELAS (REFERENSI)'!N956,IF(B926=4,'KELAS (REFERENSI)'!N971,""))))</f>
        <v/>
      </c>
      <c r="O926" s="55" t="str">
        <f>IF(B926=1,'KELAS (REFERENSI)'!O926,IF(B926=2,'KELAS (REFERENSI)'!O941,IF(B926=3,'KELAS (REFERENSI)'!O956,IF(B926=4,'KELAS (REFERENSI)'!O971,""))))</f>
        <v/>
      </c>
      <c r="P926" s="55" t="str">
        <f>IF(B926=1,'KELAS (REFERENSI)'!P926,IF(B926=2,'KELAS (REFERENSI)'!P941,IF(B926=3,'KELAS (REFERENSI)'!P956,IF(B926=4,'KELAS (REFERENSI)'!P971,""))))</f>
        <v/>
      </c>
      <c r="Q926" s="55" t="str">
        <f t="shared" si="4"/>
        <v>BPS Kota Jakarta Timur</v>
      </c>
      <c r="R926" s="55" t="str">
        <f t="shared" si="56"/>
        <v/>
      </c>
      <c r="S926" s="55" t="str">
        <f t="shared" ref="S926:T926" si="934">S925</f>
        <v>15 Juni sampai dengan 31 Agustus 2026</v>
      </c>
      <c r="T926" s="55" t="str">
        <f t="shared" si="934"/>
        <v>31 Agustus 2026</v>
      </c>
      <c r="U926" s="59" t="str">
        <f>VLOOKUP(G926,'MITRA (REFERENSI)'!$A:$Z,17,FALSE)</f>
        <v>#N/A</v>
      </c>
      <c r="V926" s="59" t="str">
        <f>VLOOKUP(G926,'MITRA (REFERENSI)'!$A:$Z,11,FALSE)</f>
        <v>#N/A</v>
      </c>
      <c r="W926" s="81"/>
      <c r="X926" s="63"/>
      <c r="Y926" s="63"/>
      <c r="Z926" s="62"/>
      <c r="AA926" s="63"/>
      <c r="AB926" s="62"/>
      <c r="AC926" s="62"/>
      <c r="AD926" s="62"/>
      <c r="AE926" s="62"/>
      <c r="AF926" s="62"/>
      <c r="AG926" s="72"/>
      <c r="AH926" s="72"/>
      <c r="AI926" s="72"/>
      <c r="AJ926" s="72"/>
      <c r="AK926" s="59" t="str">
        <f>VLOOKUP(G926,'MITRA (REFERENSI)'!$A:$Z,5,FALSE)</f>
        <v>#N/A</v>
      </c>
      <c r="AL926" s="59" t="str">
        <f>VLOOKUP(G926,'MITRA (REFERENSI)'!$A:$Z,13,FALSE)</f>
        <v>#N/A</v>
      </c>
      <c r="AM926" s="59" t="str">
        <f>VLOOKUP(G926,'MITRA (REFERENSI)'!$A:$Z,14,FALSE)</f>
        <v>#N/A</v>
      </c>
    </row>
    <row r="927" ht="15.75" customHeight="1">
      <c r="A927" s="53" t="s">
        <v>5989</v>
      </c>
      <c r="B927" s="78"/>
      <c r="C927" s="79"/>
      <c r="D927" s="82"/>
      <c r="E927" s="82"/>
      <c r="F927" s="56" t="str">
        <f t="shared" si="2"/>
        <v>PETUGAS.0926/SPK/SE/PML/3172/2026</v>
      </c>
      <c r="G927" s="80"/>
      <c r="H927" s="56" t="str">
        <f>VLOOKUP(G927,'MITRA (REFERENSI)'!$A:$Z,16,FALSE)</f>
        <v>#N/A</v>
      </c>
      <c r="I927" s="56" t="str">
        <f>VLOOKUP(G927,'MITRA (REFERENSI)'!$A:$Z,25,FALSE)</f>
        <v>#N/A</v>
      </c>
      <c r="J927" s="55" t="str">
        <f>VLOOKUP(G927,'MITRA (REFERENSI)'!$A:$Z,26,FALSE)</f>
        <v>#N/A</v>
      </c>
      <c r="K927" s="55" t="str">
        <f>VLOOKUP(G927,'MITRA (REFERENSI)'!$A:$Z,15,FALSE)</f>
        <v>#N/A</v>
      </c>
      <c r="L927" s="55" t="str">
        <f>VLOOKUP(G927,'MITRA (REFERENSI)'!$A:$Z,15,FALSE)</f>
        <v>#N/A</v>
      </c>
      <c r="M927" s="55" t="str">
        <f>IF(B927=1,'KELAS (REFERENSI)'!M927,IF(B927=2,'KELAS (REFERENSI)'!M942,IF(B927=3,'KELAS (REFERENSI)'!M957,IF(B927=4,'KELAS (REFERENSI)'!M972,""))))</f>
        <v/>
      </c>
      <c r="N927" s="55" t="str">
        <f>IF(B927=1,'KELAS (REFERENSI)'!N927,IF(B927=2,'KELAS (REFERENSI)'!N942,IF(B927=3,'KELAS (REFERENSI)'!N957,IF(B927=4,'KELAS (REFERENSI)'!N972,""))))</f>
        <v/>
      </c>
      <c r="O927" s="55" t="str">
        <f>IF(B927=1,'KELAS (REFERENSI)'!O927,IF(B927=2,'KELAS (REFERENSI)'!O942,IF(B927=3,'KELAS (REFERENSI)'!O957,IF(B927=4,'KELAS (REFERENSI)'!O972,""))))</f>
        <v/>
      </c>
      <c r="P927" s="55" t="str">
        <f>IF(B927=1,'KELAS (REFERENSI)'!P927,IF(B927=2,'KELAS (REFERENSI)'!P942,IF(B927=3,'KELAS (REFERENSI)'!P957,IF(B927=4,'KELAS (REFERENSI)'!P972,""))))</f>
        <v/>
      </c>
      <c r="Q927" s="55" t="str">
        <f t="shared" si="4"/>
        <v>BPS Kota Jakarta Timur</v>
      </c>
      <c r="R927" s="55" t="str">
        <f t="shared" si="56"/>
        <v/>
      </c>
      <c r="S927" s="55" t="str">
        <f t="shared" ref="S927:T927" si="935">S926</f>
        <v>15 Juni sampai dengan 31 Agustus 2026</v>
      </c>
      <c r="T927" s="55" t="str">
        <f t="shared" si="935"/>
        <v>31 Agustus 2026</v>
      </c>
      <c r="U927" s="59" t="str">
        <f>VLOOKUP(G927,'MITRA (REFERENSI)'!$A:$Z,17,FALSE)</f>
        <v>#N/A</v>
      </c>
      <c r="V927" s="59" t="str">
        <f>VLOOKUP(G927,'MITRA (REFERENSI)'!$A:$Z,11,FALSE)</f>
        <v>#N/A</v>
      </c>
      <c r="W927" s="81"/>
      <c r="X927" s="63"/>
      <c r="Y927" s="63"/>
      <c r="Z927" s="62"/>
      <c r="AA927" s="63"/>
      <c r="AB927" s="62"/>
      <c r="AC927" s="62"/>
      <c r="AD927" s="62"/>
      <c r="AE927" s="62"/>
      <c r="AF927" s="62"/>
      <c r="AG927" s="72"/>
      <c r="AH927" s="72"/>
      <c r="AI927" s="72"/>
      <c r="AJ927" s="72"/>
      <c r="AK927" s="59" t="str">
        <f>VLOOKUP(G927,'MITRA (REFERENSI)'!$A:$Z,5,FALSE)</f>
        <v>#N/A</v>
      </c>
      <c r="AL927" s="59" t="str">
        <f>VLOOKUP(G927,'MITRA (REFERENSI)'!$A:$Z,13,FALSE)</f>
        <v>#N/A</v>
      </c>
      <c r="AM927" s="59" t="str">
        <f>VLOOKUP(G927,'MITRA (REFERENSI)'!$A:$Z,14,FALSE)</f>
        <v>#N/A</v>
      </c>
    </row>
    <row r="928" ht="15.75" customHeight="1">
      <c r="A928" s="53" t="s">
        <v>5990</v>
      </c>
      <c r="B928" s="78"/>
      <c r="C928" s="79"/>
      <c r="D928" s="82"/>
      <c r="E928" s="82"/>
      <c r="F928" s="56" t="str">
        <f t="shared" si="2"/>
        <v>PETUGAS.0927/SPK/SE/PML/3172/2026</v>
      </c>
      <c r="G928" s="80"/>
      <c r="H928" s="56" t="str">
        <f>VLOOKUP(G928,'MITRA (REFERENSI)'!$A:$Z,16,FALSE)</f>
        <v>#N/A</v>
      </c>
      <c r="I928" s="56" t="str">
        <f>VLOOKUP(G928,'MITRA (REFERENSI)'!$A:$Z,25,FALSE)</f>
        <v>#N/A</v>
      </c>
      <c r="J928" s="55" t="str">
        <f>VLOOKUP(G928,'MITRA (REFERENSI)'!$A:$Z,26,FALSE)</f>
        <v>#N/A</v>
      </c>
      <c r="K928" s="55" t="str">
        <f>VLOOKUP(G928,'MITRA (REFERENSI)'!$A:$Z,15,FALSE)</f>
        <v>#N/A</v>
      </c>
      <c r="L928" s="55" t="str">
        <f>VLOOKUP(G928,'MITRA (REFERENSI)'!$A:$Z,15,FALSE)</f>
        <v>#N/A</v>
      </c>
      <c r="M928" s="55" t="str">
        <f>IF(B928=1,'KELAS (REFERENSI)'!M928,IF(B928=2,'KELAS (REFERENSI)'!M943,IF(B928=3,'KELAS (REFERENSI)'!M958,IF(B928=4,'KELAS (REFERENSI)'!M973,""))))</f>
        <v/>
      </c>
      <c r="N928" s="55" t="str">
        <f>IF(B928=1,'KELAS (REFERENSI)'!N928,IF(B928=2,'KELAS (REFERENSI)'!N943,IF(B928=3,'KELAS (REFERENSI)'!N958,IF(B928=4,'KELAS (REFERENSI)'!N973,""))))</f>
        <v/>
      </c>
      <c r="O928" s="55" t="str">
        <f>IF(B928=1,'KELAS (REFERENSI)'!O928,IF(B928=2,'KELAS (REFERENSI)'!O943,IF(B928=3,'KELAS (REFERENSI)'!O958,IF(B928=4,'KELAS (REFERENSI)'!O973,""))))</f>
        <v/>
      </c>
      <c r="P928" s="55" t="str">
        <f>IF(B928=1,'KELAS (REFERENSI)'!P928,IF(B928=2,'KELAS (REFERENSI)'!P943,IF(B928=3,'KELAS (REFERENSI)'!P958,IF(B928=4,'KELAS (REFERENSI)'!P973,""))))</f>
        <v/>
      </c>
      <c r="Q928" s="55" t="str">
        <f t="shared" si="4"/>
        <v>BPS Kota Jakarta Timur</v>
      </c>
      <c r="R928" s="55" t="str">
        <f t="shared" si="56"/>
        <v/>
      </c>
      <c r="S928" s="55" t="str">
        <f t="shared" ref="S928:T928" si="936">S927</f>
        <v>15 Juni sampai dengan 31 Agustus 2026</v>
      </c>
      <c r="T928" s="55" t="str">
        <f t="shared" si="936"/>
        <v>31 Agustus 2026</v>
      </c>
      <c r="U928" s="59" t="str">
        <f>VLOOKUP(G928,'MITRA (REFERENSI)'!$A:$Z,17,FALSE)</f>
        <v>#N/A</v>
      </c>
      <c r="V928" s="59" t="str">
        <f>VLOOKUP(G928,'MITRA (REFERENSI)'!$A:$Z,11,FALSE)</f>
        <v>#N/A</v>
      </c>
      <c r="W928" s="81"/>
      <c r="X928" s="63"/>
      <c r="Y928" s="63"/>
      <c r="Z928" s="62"/>
      <c r="AA928" s="63"/>
      <c r="AB928" s="62"/>
      <c r="AC928" s="62"/>
      <c r="AD928" s="62"/>
      <c r="AE928" s="62"/>
      <c r="AF928" s="62"/>
      <c r="AG928" s="72"/>
      <c r="AH928" s="72"/>
      <c r="AI928" s="72"/>
      <c r="AJ928" s="72"/>
      <c r="AK928" s="59" t="str">
        <f>VLOOKUP(G928,'MITRA (REFERENSI)'!$A:$Z,5,FALSE)</f>
        <v>#N/A</v>
      </c>
      <c r="AL928" s="59" t="str">
        <f>VLOOKUP(G928,'MITRA (REFERENSI)'!$A:$Z,13,FALSE)</f>
        <v>#N/A</v>
      </c>
      <c r="AM928" s="59" t="str">
        <f>VLOOKUP(G928,'MITRA (REFERENSI)'!$A:$Z,14,FALSE)</f>
        <v>#N/A</v>
      </c>
    </row>
    <row r="929" ht="15.75" customHeight="1">
      <c r="A929" s="53" t="s">
        <v>5991</v>
      </c>
      <c r="B929" s="78"/>
      <c r="C929" s="79"/>
      <c r="D929" s="82"/>
      <c r="E929" s="82"/>
      <c r="F929" s="56" t="str">
        <f t="shared" si="2"/>
        <v>PETUGAS.0928/SPK/SE/PML/3172/2026</v>
      </c>
      <c r="G929" s="80"/>
      <c r="H929" s="56" t="str">
        <f>VLOOKUP(G929,'MITRA (REFERENSI)'!$A:$Z,16,FALSE)</f>
        <v>#N/A</v>
      </c>
      <c r="I929" s="56" t="str">
        <f>VLOOKUP(G929,'MITRA (REFERENSI)'!$A:$Z,25,FALSE)</f>
        <v>#N/A</v>
      </c>
      <c r="J929" s="55" t="str">
        <f>VLOOKUP(G929,'MITRA (REFERENSI)'!$A:$Z,26,FALSE)</f>
        <v>#N/A</v>
      </c>
      <c r="K929" s="55" t="str">
        <f>VLOOKUP(G929,'MITRA (REFERENSI)'!$A:$Z,15,FALSE)</f>
        <v>#N/A</v>
      </c>
      <c r="L929" s="55" t="str">
        <f>VLOOKUP(G929,'MITRA (REFERENSI)'!$A:$Z,15,FALSE)</f>
        <v>#N/A</v>
      </c>
      <c r="M929" s="55" t="str">
        <f>IF(B929=1,'KELAS (REFERENSI)'!M929,IF(B929=2,'KELAS (REFERENSI)'!M944,IF(B929=3,'KELAS (REFERENSI)'!M959,IF(B929=4,'KELAS (REFERENSI)'!M974,""))))</f>
        <v/>
      </c>
      <c r="N929" s="55" t="str">
        <f>IF(B929=1,'KELAS (REFERENSI)'!N929,IF(B929=2,'KELAS (REFERENSI)'!N944,IF(B929=3,'KELAS (REFERENSI)'!N959,IF(B929=4,'KELAS (REFERENSI)'!N974,""))))</f>
        <v/>
      </c>
      <c r="O929" s="55" t="str">
        <f>IF(B929=1,'KELAS (REFERENSI)'!O929,IF(B929=2,'KELAS (REFERENSI)'!O944,IF(B929=3,'KELAS (REFERENSI)'!O959,IF(B929=4,'KELAS (REFERENSI)'!O974,""))))</f>
        <v/>
      </c>
      <c r="P929" s="55" t="str">
        <f>IF(B929=1,'KELAS (REFERENSI)'!P929,IF(B929=2,'KELAS (REFERENSI)'!P944,IF(B929=3,'KELAS (REFERENSI)'!P959,IF(B929=4,'KELAS (REFERENSI)'!P974,""))))</f>
        <v/>
      </c>
      <c r="Q929" s="55" t="str">
        <f t="shared" si="4"/>
        <v>BPS Kota Jakarta Timur</v>
      </c>
      <c r="R929" s="55" t="str">
        <f t="shared" si="56"/>
        <v/>
      </c>
      <c r="S929" s="55" t="str">
        <f t="shared" ref="S929:T929" si="937">S928</f>
        <v>15 Juni sampai dengan 31 Agustus 2026</v>
      </c>
      <c r="T929" s="55" t="str">
        <f t="shared" si="937"/>
        <v>31 Agustus 2026</v>
      </c>
      <c r="U929" s="59" t="str">
        <f>VLOOKUP(G929,'MITRA (REFERENSI)'!$A:$Z,17,FALSE)</f>
        <v>#N/A</v>
      </c>
      <c r="V929" s="59" t="str">
        <f>VLOOKUP(G929,'MITRA (REFERENSI)'!$A:$Z,11,FALSE)</f>
        <v>#N/A</v>
      </c>
      <c r="W929" s="81"/>
      <c r="X929" s="63"/>
      <c r="Y929" s="63"/>
      <c r="Z929" s="62"/>
      <c r="AA929" s="63"/>
      <c r="AB929" s="62"/>
      <c r="AC929" s="62"/>
      <c r="AD929" s="62"/>
      <c r="AE929" s="62"/>
      <c r="AF929" s="62"/>
      <c r="AG929" s="72"/>
      <c r="AH929" s="72"/>
      <c r="AI929" s="72"/>
      <c r="AJ929" s="72"/>
      <c r="AK929" s="59" t="str">
        <f>VLOOKUP(G929,'MITRA (REFERENSI)'!$A:$Z,5,FALSE)</f>
        <v>#N/A</v>
      </c>
      <c r="AL929" s="59" t="str">
        <f>VLOOKUP(G929,'MITRA (REFERENSI)'!$A:$Z,13,FALSE)</f>
        <v>#N/A</v>
      </c>
      <c r="AM929" s="59" t="str">
        <f>VLOOKUP(G929,'MITRA (REFERENSI)'!$A:$Z,14,FALSE)</f>
        <v>#N/A</v>
      </c>
    </row>
    <row r="930" ht="15.75" customHeight="1">
      <c r="A930" s="53" t="s">
        <v>5992</v>
      </c>
      <c r="B930" s="78"/>
      <c r="C930" s="79"/>
      <c r="D930" s="82"/>
      <c r="E930" s="82"/>
      <c r="F930" s="56" t="str">
        <f t="shared" si="2"/>
        <v>PETUGAS.0929/SPK/SE/PML/3172/2026</v>
      </c>
      <c r="G930" s="80"/>
      <c r="H930" s="56" t="str">
        <f>VLOOKUP(G930,'MITRA (REFERENSI)'!$A:$Z,16,FALSE)</f>
        <v>#N/A</v>
      </c>
      <c r="I930" s="56" t="str">
        <f>VLOOKUP(G930,'MITRA (REFERENSI)'!$A:$Z,25,FALSE)</f>
        <v>#N/A</v>
      </c>
      <c r="J930" s="55" t="str">
        <f>VLOOKUP(G930,'MITRA (REFERENSI)'!$A:$Z,26,FALSE)</f>
        <v>#N/A</v>
      </c>
      <c r="K930" s="55" t="str">
        <f>VLOOKUP(G930,'MITRA (REFERENSI)'!$A:$Z,15,FALSE)</f>
        <v>#N/A</v>
      </c>
      <c r="L930" s="55" t="str">
        <f>VLOOKUP(G930,'MITRA (REFERENSI)'!$A:$Z,15,FALSE)</f>
        <v>#N/A</v>
      </c>
      <c r="M930" s="55" t="str">
        <f>IF(B930=1,'KELAS (REFERENSI)'!M930,IF(B930=2,'KELAS (REFERENSI)'!M945,IF(B930=3,'KELAS (REFERENSI)'!M960,IF(B930=4,'KELAS (REFERENSI)'!M975,""))))</f>
        <v/>
      </c>
      <c r="N930" s="55" t="str">
        <f>IF(B930=1,'KELAS (REFERENSI)'!N930,IF(B930=2,'KELAS (REFERENSI)'!N945,IF(B930=3,'KELAS (REFERENSI)'!N960,IF(B930=4,'KELAS (REFERENSI)'!N975,""))))</f>
        <v/>
      </c>
      <c r="O930" s="55" t="str">
        <f>IF(B930=1,'KELAS (REFERENSI)'!O930,IF(B930=2,'KELAS (REFERENSI)'!O945,IF(B930=3,'KELAS (REFERENSI)'!O960,IF(B930=4,'KELAS (REFERENSI)'!O975,""))))</f>
        <v/>
      </c>
      <c r="P930" s="55" t="str">
        <f>IF(B930=1,'KELAS (REFERENSI)'!P930,IF(B930=2,'KELAS (REFERENSI)'!P945,IF(B930=3,'KELAS (REFERENSI)'!P960,IF(B930=4,'KELAS (REFERENSI)'!P975,""))))</f>
        <v/>
      </c>
      <c r="Q930" s="55" t="str">
        <f t="shared" si="4"/>
        <v>BPS Kota Jakarta Timur</v>
      </c>
      <c r="R930" s="55" t="str">
        <f t="shared" si="56"/>
        <v/>
      </c>
      <c r="S930" s="55" t="str">
        <f t="shared" ref="S930:T930" si="938">S929</f>
        <v>15 Juni sampai dengan 31 Agustus 2026</v>
      </c>
      <c r="T930" s="55" t="str">
        <f t="shared" si="938"/>
        <v>31 Agustus 2026</v>
      </c>
      <c r="U930" s="59" t="str">
        <f>VLOOKUP(G930,'MITRA (REFERENSI)'!$A:$Z,17,FALSE)</f>
        <v>#N/A</v>
      </c>
      <c r="V930" s="59" t="str">
        <f>VLOOKUP(G930,'MITRA (REFERENSI)'!$A:$Z,11,FALSE)</f>
        <v>#N/A</v>
      </c>
      <c r="W930" s="81"/>
      <c r="X930" s="63"/>
      <c r="Y930" s="63"/>
      <c r="Z930" s="62"/>
      <c r="AA930" s="63"/>
      <c r="AB930" s="62"/>
      <c r="AC930" s="62"/>
      <c r="AD930" s="62"/>
      <c r="AE930" s="62"/>
      <c r="AF930" s="62"/>
      <c r="AG930" s="72"/>
      <c r="AH930" s="72"/>
      <c r="AI930" s="72"/>
      <c r="AJ930" s="72"/>
      <c r="AK930" s="59" t="str">
        <f>VLOOKUP(G930,'MITRA (REFERENSI)'!$A:$Z,5,FALSE)</f>
        <v>#N/A</v>
      </c>
      <c r="AL930" s="59" t="str">
        <f>VLOOKUP(G930,'MITRA (REFERENSI)'!$A:$Z,13,FALSE)</f>
        <v>#N/A</v>
      </c>
      <c r="AM930" s="59" t="str">
        <f>VLOOKUP(G930,'MITRA (REFERENSI)'!$A:$Z,14,FALSE)</f>
        <v>#N/A</v>
      </c>
    </row>
    <row r="931" ht="15.75" customHeight="1">
      <c r="A931" s="53" t="s">
        <v>5993</v>
      </c>
      <c r="B931" s="78"/>
      <c r="C931" s="79"/>
      <c r="D931" s="82"/>
      <c r="E931" s="82"/>
      <c r="F931" s="56" t="str">
        <f t="shared" si="2"/>
        <v>PETUGAS.0930/SPK/SE/PML/3172/2026</v>
      </c>
      <c r="G931" s="80"/>
      <c r="H931" s="56" t="str">
        <f>VLOOKUP(G931,'MITRA (REFERENSI)'!$A:$Z,16,FALSE)</f>
        <v>#N/A</v>
      </c>
      <c r="I931" s="56" t="str">
        <f>VLOOKUP(G931,'MITRA (REFERENSI)'!$A:$Z,25,FALSE)</f>
        <v>#N/A</v>
      </c>
      <c r="J931" s="55" t="str">
        <f>VLOOKUP(G931,'MITRA (REFERENSI)'!$A:$Z,26,FALSE)</f>
        <v>#N/A</v>
      </c>
      <c r="K931" s="55" t="str">
        <f>VLOOKUP(G931,'MITRA (REFERENSI)'!$A:$Z,15,FALSE)</f>
        <v>#N/A</v>
      </c>
      <c r="L931" s="55" t="str">
        <f>VLOOKUP(G931,'MITRA (REFERENSI)'!$A:$Z,15,FALSE)</f>
        <v>#N/A</v>
      </c>
      <c r="M931" s="55" t="str">
        <f>IF(B931=1,'KELAS (REFERENSI)'!M931,IF(B931=2,'KELAS (REFERENSI)'!M946,IF(B931=3,'KELAS (REFERENSI)'!M961,IF(B931=4,'KELAS (REFERENSI)'!M976,""))))</f>
        <v/>
      </c>
      <c r="N931" s="55" t="str">
        <f>IF(B931=1,'KELAS (REFERENSI)'!N931,IF(B931=2,'KELAS (REFERENSI)'!N946,IF(B931=3,'KELAS (REFERENSI)'!N961,IF(B931=4,'KELAS (REFERENSI)'!N976,""))))</f>
        <v/>
      </c>
      <c r="O931" s="55" t="str">
        <f>IF(B931=1,'KELAS (REFERENSI)'!O931,IF(B931=2,'KELAS (REFERENSI)'!O946,IF(B931=3,'KELAS (REFERENSI)'!O961,IF(B931=4,'KELAS (REFERENSI)'!O976,""))))</f>
        <v/>
      </c>
      <c r="P931" s="55" t="str">
        <f>IF(B931=1,'KELAS (REFERENSI)'!P931,IF(B931=2,'KELAS (REFERENSI)'!P946,IF(B931=3,'KELAS (REFERENSI)'!P961,IF(B931=4,'KELAS (REFERENSI)'!P976,""))))</f>
        <v/>
      </c>
      <c r="Q931" s="55" t="str">
        <f t="shared" si="4"/>
        <v>BPS Kota Jakarta Timur</v>
      </c>
      <c r="R931" s="55" t="str">
        <f t="shared" si="56"/>
        <v/>
      </c>
      <c r="S931" s="55" t="str">
        <f t="shared" ref="S931:T931" si="939">S930</f>
        <v>15 Juni sampai dengan 31 Agustus 2026</v>
      </c>
      <c r="T931" s="55" t="str">
        <f t="shared" si="939"/>
        <v>31 Agustus 2026</v>
      </c>
      <c r="U931" s="59" t="str">
        <f>VLOOKUP(G931,'MITRA (REFERENSI)'!$A:$Z,17,FALSE)</f>
        <v>#N/A</v>
      </c>
      <c r="V931" s="59" t="str">
        <f>VLOOKUP(G931,'MITRA (REFERENSI)'!$A:$Z,11,FALSE)</f>
        <v>#N/A</v>
      </c>
      <c r="W931" s="81"/>
      <c r="X931" s="63"/>
      <c r="Y931" s="63"/>
      <c r="Z931" s="62"/>
      <c r="AA931" s="63"/>
      <c r="AB931" s="62"/>
      <c r="AC931" s="62"/>
      <c r="AD931" s="62"/>
      <c r="AE931" s="62"/>
      <c r="AF931" s="62"/>
      <c r="AG931" s="72"/>
      <c r="AH931" s="72"/>
      <c r="AI931" s="72"/>
      <c r="AJ931" s="72"/>
      <c r="AK931" s="59" t="str">
        <f>VLOOKUP(G931,'MITRA (REFERENSI)'!$A:$Z,5,FALSE)</f>
        <v>#N/A</v>
      </c>
      <c r="AL931" s="59" t="str">
        <f>VLOOKUP(G931,'MITRA (REFERENSI)'!$A:$Z,13,FALSE)</f>
        <v>#N/A</v>
      </c>
      <c r="AM931" s="59" t="str">
        <f>VLOOKUP(G931,'MITRA (REFERENSI)'!$A:$Z,14,FALSE)</f>
        <v>#N/A</v>
      </c>
    </row>
    <row r="932" ht="15.75" customHeight="1">
      <c r="A932" s="53" t="s">
        <v>5994</v>
      </c>
      <c r="B932" s="78"/>
      <c r="C932" s="79"/>
      <c r="D932" s="82"/>
      <c r="E932" s="82"/>
      <c r="F932" s="56" t="str">
        <f t="shared" si="2"/>
        <v>PETUGAS.0931/SPK/SE/PML/3172/2026</v>
      </c>
      <c r="G932" s="80"/>
      <c r="H932" s="56" t="str">
        <f>VLOOKUP(G932,'MITRA (REFERENSI)'!$A:$Z,16,FALSE)</f>
        <v>#N/A</v>
      </c>
      <c r="I932" s="56" t="str">
        <f>VLOOKUP(G932,'MITRA (REFERENSI)'!$A:$Z,25,FALSE)</f>
        <v>#N/A</v>
      </c>
      <c r="J932" s="55" t="str">
        <f>VLOOKUP(G932,'MITRA (REFERENSI)'!$A:$Z,26,FALSE)</f>
        <v>#N/A</v>
      </c>
      <c r="K932" s="55" t="str">
        <f>VLOOKUP(G932,'MITRA (REFERENSI)'!$A:$Z,15,FALSE)</f>
        <v>#N/A</v>
      </c>
      <c r="L932" s="55" t="str">
        <f>VLOOKUP(G932,'MITRA (REFERENSI)'!$A:$Z,15,FALSE)</f>
        <v>#N/A</v>
      </c>
      <c r="M932" s="55" t="str">
        <f>IF(B932=1,'KELAS (REFERENSI)'!M932,IF(B932=2,'KELAS (REFERENSI)'!M947,IF(B932=3,'KELAS (REFERENSI)'!M962,IF(B932=4,'KELAS (REFERENSI)'!M977,""))))</f>
        <v/>
      </c>
      <c r="N932" s="55" t="str">
        <f>IF(B932=1,'KELAS (REFERENSI)'!N932,IF(B932=2,'KELAS (REFERENSI)'!N947,IF(B932=3,'KELAS (REFERENSI)'!N962,IF(B932=4,'KELAS (REFERENSI)'!N977,""))))</f>
        <v/>
      </c>
      <c r="O932" s="55" t="str">
        <f>IF(B932=1,'KELAS (REFERENSI)'!O932,IF(B932=2,'KELAS (REFERENSI)'!O947,IF(B932=3,'KELAS (REFERENSI)'!O962,IF(B932=4,'KELAS (REFERENSI)'!O977,""))))</f>
        <v/>
      </c>
      <c r="P932" s="55" t="str">
        <f>IF(B932=1,'KELAS (REFERENSI)'!P932,IF(B932=2,'KELAS (REFERENSI)'!P947,IF(B932=3,'KELAS (REFERENSI)'!P962,IF(B932=4,'KELAS (REFERENSI)'!P977,""))))</f>
        <v/>
      </c>
      <c r="Q932" s="55" t="str">
        <f t="shared" si="4"/>
        <v>BPS Kota Jakarta Timur</v>
      </c>
      <c r="R932" s="55" t="str">
        <f t="shared" si="56"/>
        <v/>
      </c>
      <c r="S932" s="55" t="str">
        <f t="shared" ref="S932:T932" si="940">S931</f>
        <v>15 Juni sampai dengan 31 Agustus 2026</v>
      </c>
      <c r="T932" s="55" t="str">
        <f t="shared" si="940"/>
        <v>31 Agustus 2026</v>
      </c>
      <c r="U932" s="59" t="str">
        <f>VLOOKUP(G932,'MITRA (REFERENSI)'!$A:$Z,17,FALSE)</f>
        <v>#N/A</v>
      </c>
      <c r="V932" s="59" t="str">
        <f>VLOOKUP(G932,'MITRA (REFERENSI)'!$A:$Z,11,FALSE)</f>
        <v>#N/A</v>
      </c>
      <c r="W932" s="81"/>
      <c r="X932" s="63"/>
      <c r="Y932" s="63"/>
      <c r="Z932" s="62"/>
      <c r="AA932" s="63"/>
      <c r="AB932" s="62"/>
      <c r="AC932" s="62"/>
      <c r="AD932" s="62"/>
      <c r="AE932" s="62"/>
      <c r="AF932" s="62"/>
      <c r="AG932" s="72"/>
      <c r="AH932" s="72"/>
      <c r="AI932" s="72"/>
      <c r="AJ932" s="72"/>
      <c r="AK932" s="59" t="str">
        <f>VLOOKUP(G932,'MITRA (REFERENSI)'!$A:$Z,5,FALSE)</f>
        <v>#N/A</v>
      </c>
      <c r="AL932" s="59" t="str">
        <f>VLOOKUP(G932,'MITRA (REFERENSI)'!$A:$Z,13,FALSE)</f>
        <v>#N/A</v>
      </c>
      <c r="AM932" s="59" t="str">
        <f>VLOOKUP(G932,'MITRA (REFERENSI)'!$A:$Z,14,FALSE)</f>
        <v>#N/A</v>
      </c>
    </row>
    <row r="933" ht="15.75" customHeight="1">
      <c r="A933" s="53" t="s">
        <v>5995</v>
      </c>
      <c r="B933" s="78"/>
      <c r="C933" s="79"/>
      <c r="D933" s="82"/>
      <c r="E933" s="82"/>
      <c r="F933" s="56" t="str">
        <f t="shared" si="2"/>
        <v>PETUGAS.0932/SPK/SE/PML/3172/2026</v>
      </c>
      <c r="G933" s="80"/>
      <c r="H933" s="56" t="str">
        <f>VLOOKUP(G933,'MITRA (REFERENSI)'!$A:$Z,16,FALSE)</f>
        <v>#N/A</v>
      </c>
      <c r="I933" s="56" t="str">
        <f>VLOOKUP(G933,'MITRA (REFERENSI)'!$A:$Z,25,FALSE)</f>
        <v>#N/A</v>
      </c>
      <c r="J933" s="55" t="str">
        <f>VLOOKUP(G933,'MITRA (REFERENSI)'!$A:$Z,26,FALSE)</f>
        <v>#N/A</v>
      </c>
      <c r="K933" s="55" t="str">
        <f>VLOOKUP(G933,'MITRA (REFERENSI)'!$A:$Z,15,FALSE)</f>
        <v>#N/A</v>
      </c>
      <c r="L933" s="55" t="str">
        <f>VLOOKUP(G933,'MITRA (REFERENSI)'!$A:$Z,15,FALSE)</f>
        <v>#N/A</v>
      </c>
      <c r="M933" s="55" t="str">
        <f>IF(B933=1,'KELAS (REFERENSI)'!M933,IF(B933=2,'KELAS (REFERENSI)'!M948,IF(B933=3,'KELAS (REFERENSI)'!M963,IF(B933=4,'KELAS (REFERENSI)'!M978,""))))</f>
        <v/>
      </c>
      <c r="N933" s="55" t="str">
        <f>IF(B933=1,'KELAS (REFERENSI)'!N933,IF(B933=2,'KELAS (REFERENSI)'!N948,IF(B933=3,'KELAS (REFERENSI)'!N963,IF(B933=4,'KELAS (REFERENSI)'!N978,""))))</f>
        <v/>
      </c>
      <c r="O933" s="55" t="str">
        <f>IF(B933=1,'KELAS (REFERENSI)'!O933,IF(B933=2,'KELAS (REFERENSI)'!O948,IF(B933=3,'KELAS (REFERENSI)'!O963,IF(B933=4,'KELAS (REFERENSI)'!O978,""))))</f>
        <v/>
      </c>
      <c r="P933" s="55" t="str">
        <f>IF(B933=1,'KELAS (REFERENSI)'!P933,IF(B933=2,'KELAS (REFERENSI)'!P948,IF(B933=3,'KELAS (REFERENSI)'!P963,IF(B933=4,'KELAS (REFERENSI)'!P978,""))))</f>
        <v/>
      </c>
      <c r="Q933" s="55" t="str">
        <f t="shared" si="4"/>
        <v>BPS Kota Jakarta Timur</v>
      </c>
      <c r="R933" s="55" t="str">
        <f t="shared" si="56"/>
        <v/>
      </c>
      <c r="S933" s="55" t="str">
        <f t="shared" ref="S933:T933" si="941">S932</f>
        <v>15 Juni sampai dengan 31 Agustus 2026</v>
      </c>
      <c r="T933" s="55" t="str">
        <f t="shared" si="941"/>
        <v>31 Agustus 2026</v>
      </c>
      <c r="U933" s="59" t="str">
        <f>VLOOKUP(G933,'MITRA (REFERENSI)'!$A:$Z,17,FALSE)</f>
        <v>#N/A</v>
      </c>
      <c r="V933" s="59" t="str">
        <f>VLOOKUP(G933,'MITRA (REFERENSI)'!$A:$Z,11,FALSE)</f>
        <v>#N/A</v>
      </c>
      <c r="W933" s="81"/>
      <c r="X933" s="63"/>
      <c r="Y933" s="63"/>
      <c r="Z933" s="62"/>
      <c r="AA933" s="63"/>
      <c r="AB933" s="62"/>
      <c r="AC933" s="62"/>
      <c r="AD933" s="62"/>
      <c r="AE933" s="62"/>
      <c r="AF933" s="62"/>
      <c r="AG933" s="72"/>
      <c r="AH933" s="72"/>
      <c r="AI933" s="72"/>
      <c r="AJ933" s="72"/>
      <c r="AK933" s="59" t="str">
        <f>VLOOKUP(G933,'MITRA (REFERENSI)'!$A:$Z,5,FALSE)</f>
        <v>#N/A</v>
      </c>
      <c r="AL933" s="59" t="str">
        <f>VLOOKUP(G933,'MITRA (REFERENSI)'!$A:$Z,13,FALSE)</f>
        <v>#N/A</v>
      </c>
      <c r="AM933" s="59" t="str">
        <f>VLOOKUP(G933,'MITRA (REFERENSI)'!$A:$Z,14,FALSE)</f>
        <v>#N/A</v>
      </c>
    </row>
    <row r="934" ht="15.75" customHeight="1">
      <c r="A934" s="53" t="s">
        <v>5996</v>
      </c>
      <c r="B934" s="78"/>
      <c r="C934" s="79"/>
      <c r="D934" s="82"/>
      <c r="E934" s="82"/>
      <c r="F934" s="56" t="str">
        <f t="shared" si="2"/>
        <v>PETUGAS.0933/SPK/SE/PML/3172/2026</v>
      </c>
      <c r="G934" s="80"/>
      <c r="H934" s="56" t="str">
        <f>VLOOKUP(G934,'MITRA (REFERENSI)'!$A:$Z,16,FALSE)</f>
        <v>#N/A</v>
      </c>
      <c r="I934" s="56" t="str">
        <f>VLOOKUP(G934,'MITRA (REFERENSI)'!$A:$Z,25,FALSE)</f>
        <v>#N/A</v>
      </c>
      <c r="J934" s="55" t="str">
        <f>VLOOKUP(G934,'MITRA (REFERENSI)'!$A:$Z,26,FALSE)</f>
        <v>#N/A</v>
      </c>
      <c r="K934" s="55" t="str">
        <f>VLOOKUP(G934,'MITRA (REFERENSI)'!$A:$Z,15,FALSE)</f>
        <v>#N/A</v>
      </c>
      <c r="L934" s="55" t="str">
        <f>VLOOKUP(G934,'MITRA (REFERENSI)'!$A:$Z,15,FALSE)</f>
        <v>#N/A</v>
      </c>
      <c r="M934" s="55" t="str">
        <f>IF(B934=1,'KELAS (REFERENSI)'!M934,IF(B934=2,'KELAS (REFERENSI)'!M949,IF(B934=3,'KELAS (REFERENSI)'!M964,IF(B934=4,'KELAS (REFERENSI)'!M979,""))))</f>
        <v/>
      </c>
      <c r="N934" s="55" t="str">
        <f>IF(B934=1,'KELAS (REFERENSI)'!N934,IF(B934=2,'KELAS (REFERENSI)'!N949,IF(B934=3,'KELAS (REFERENSI)'!N964,IF(B934=4,'KELAS (REFERENSI)'!N979,""))))</f>
        <v/>
      </c>
      <c r="O934" s="55" t="str">
        <f>IF(B934=1,'KELAS (REFERENSI)'!O934,IF(B934=2,'KELAS (REFERENSI)'!O949,IF(B934=3,'KELAS (REFERENSI)'!O964,IF(B934=4,'KELAS (REFERENSI)'!O979,""))))</f>
        <v/>
      </c>
      <c r="P934" s="55" t="str">
        <f>IF(B934=1,'KELAS (REFERENSI)'!P934,IF(B934=2,'KELAS (REFERENSI)'!P949,IF(B934=3,'KELAS (REFERENSI)'!P964,IF(B934=4,'KELAS (REFERENSI)'!P979,""))))</f>
        <v/>
      </c>
      <c r="Q934" s="55" t="str">
        <f t="shared" si="4"/>
        <v>BPS Kota Jakarta Timur</v>
      </c>
      <c r="R934" s="55" t="str">
        <f t="shared" si="56"/>
        <v/>
      </c>
      <c r="S934" s="55" t="str">
        <f t="shared" ref="S934:T934" si="942">S933</f>
        <v>15 Juni sampai dengan 31 Agustus 2026</v>
      </c>
      <c r="T934" s="55" t="str">
        <f t="shared" si="942"/>
        <v>31 Agustus 2026</v>
      </c>
      <c r="U934" s="59" t="str">
        <f>VLOOKUP(G934,'MITRA (REFERENSI)'!$A:$Z,17,FALSE)</f>
        <v>#N/A</v>
      </c>
      <c r="V934" s="59" t="str">
        <f>VLOOKUP(G934,'MITRA (REFERENSI)'!$A:$Z,11,FALSE)</f>
        <v>#N/A</v>
      </c>
      <c r="W934" s="81"/>
      <c r="X934" s="63"/>
      <c r="Y934" s="63"/>
      <c r="Z934" s="62"/>
      <c r="AA934" s="63"/>
      <c r="AB934" s="62"/>
      <c r="AC934" s="62"/>
      <c r="AD934" s="62"/>
      <c r="AE934" s="62"/>
      <c r="AF934" s="62"/>
      <c r="AG934" s="72"/>
      <c r="AH934" s="72"/>
      <c r="AI934" s="72"/>
      <c r="AJ934" s="72"/>
      <c r="AK934" s="59" t="str">
        <f>VLOOKUP(G934,'MITRA (REFERENSI)'!$A:$Z,5,FALSE)</f>
        <v>#N/A</v>
      </c>
      <c r="AL934" s="59" t="str">
        <f>VLOOKUP(G934,'MITRA (REFERENSI)'!$A:$Z,13,FALSE)</f>
        <v>#N/A</v>
      </c>
      <c r="AM934" s="59" t="str">
        <f>VLOOKUP(G934,'MITRA (REFERENSI)'!$A:$Z,14,FALSE)</f>
        <v>#N/A</v>
      </c>
    </row>
    <row r="935" ht="15.75" customHeight="1">
      <c r="A935" s="53" t="s">
        <v>5997</v>
      </c>
      <c r="B935" s="78"/>
      <c r="C935" s="79"/>
      <c r="D935" s="82"/>
      <c r="E935" s="82"/>
      <c r="F935" s="56" t="str">
        <f t="shared" si="2"/>
        <v>PETUGAS.0934/SPK/SE/PML/3172/2026</v>
      </c>
      <c r="G935" s="80"/>
      <c r="H935" s="56" t="str">
        <f>VLOOKUP(G935,'MITRA (REFERENSI)'!$A:$Z,16,FALSE)</f>
        <v>#N/A</v>
      </c>
      <c r="I935" s="56" t="str">
        <f>VLOOKUP(G935,'MITRA (REFERENSI)'!$A:$Z,25,FALSE)</f>
        <v>#N/A</v>
      </c>
      <c r="J935" s="55" t="str">
        <f>VLOOKUP(G935,'MITRA (REFERENSI)'!$A:$Z,26,FALSE)</f>
        <v>#N/A</v>
      </c>
      <c r="K935" s="55" t="str">
        <f>VLOOKUP(G935,'MITRA (REFERENSI)'!$A:$Z,15,FALSE)</f>
        <v>#N/A</v>
      </c>
      <c r="L935" s="55" t="str">
        <f>VLOOKUP(G935,'MITRA (REFERENSI)'!$A:$Z,15,FALSE)</f>
        <v>#N/A</v>
      </c>
      <c r="M935" s="55" t="str">
        <f>IF(B935=1,'KELAS (REFERENSI)'!M935,IF(B935=2,'KELAS (REFERENSI)'!M950,IF(B935=3,'KELAS (REFERENSI)'!M965,IF(B935=4,'KELAS (REFERENSI)'!M980,""))))</f>
        <v/>
      </c>
      <c r="N935" s="55" t="str">
        <f>IF(B935=1,'KELAS (REFERENSI)'!N935,IF(B935=2,'KELAS (REFERENSI)'!N950,IF(B935=3,'KELAS (REFERENSI)'!N965,IF(B935=4,'KELAS (REFERENSI)'!N980,""))))</f>
        <v/>
      </c>
      <c r="O935" s="55" t="str">
        <f>IF(B935=1,'KELAS (REFERENSI)'!O935,IF(B935=2,'KELAS (REFERENSI)'!O950,IF(B935=3,'KELAS (REFERENSI)'!O965,IF(B935=4,'KELAS (REFERENSI)'!O980,""))))</f>
        <v/>
      </c>
      <c r="P935" s="55" t="str">
        <f>IF(B935=1,'KELAS (REFERENSI)'!P935,IF(B935=2,'KELAS (REFERENSI)'!P950,IF(B935=3,'KELAS (REFERENSI)'!P965,IF(B935=4,'KELAS (REFERENSI)'!P980,""))))</f>
        <v/>
      </c>
      <c r="Q935" s="55" t="str">
        <f t="shared" si="4"/>
        <v>BPS Kota Jakarta Timur</v>
      </c>
      <c r="R935" s="55" t="str">
        <f t="shared" si="56"/>
        <v/>
      </c>
      <c r="S935" s="55" t="str">
        <f t="shared" ref="S935:T935" si="943">S934</f>
        <v>15 Juni sampai dengan 31 Agustus 2026</v>
      </c>
      <c r="T935" s="55" t="str">
        <f t="shared" si="943"/>
        <v>31 Agustus 2026</v>
      </c>
      <c r="U935" s="59" t="str">
        <f>VLOOKUP(G935,'MITRA (REFERENSI)'!$A:$Z,17,FALSE)</f>
        <v>#N/A</v>
      </c>
      <c r="V935" s="59" t="str">
        <f>VLOOKUP(G935,'MITRA (REFERENSI)'!$A:$Z,11,FALSE)</f>
        <v>#N/A</v>
      </c>
      <c r="W935" s="81"/>
      <c r="X935" s="63"/>
      <c r="Y935" s="63"/>
      <c r="Z935" s="62"/>
      <c r="AA935" s="63"/>
      <c r="AB935" s="62"/>
      <c r="AC935" s="62"/>
      <c r="AD935" s="62"/>
      <c r="AE935" s="62"/>
      <c r="AF935" s="62"/>
      <c r="AG935" s="72"/>
      <c r="AH935" s="72"/>
      <c r="AI935" s="72"/>
      <c r="AJ935" s="72"/>
      <c r="AK935" s="59" t="str">
        <f>VLOOKUP(G935,'MITRA (REFERENSI)'!$A:$Z,5,FALSE)</f>
        <v>#N/A</v>
      </c>
      <c r="AL935" s="59" t="str">
        <f>VLOOKUP(G935,'MITRA (REFERENSI)'!$A:$Z,13,FALSE)</f>
        <v>#N/A</v>
      </c>
      <c r="AM935" s="59" t="str">
        <f>VLOOKUP(G935,'MITRA (REFERENSI)'!$A:$Z,14,FALSE)</f>
        <v>#N/A</v>
      </c>
    </row>
    <row r="936" ht="15.75" customHeight="1">
      <c r="A936" s="53" t="s">
        <v>5998</v>
      </c>
      <c r="B936" s="78"/>
      <c r="C936" s="79"/>
      <c r="D936" s="82"/>
      <c r="E936" s="82"/>
      <c r="F936" s="56" t="str">
        <f t="shared" si="2"/>
        <v>PETUGAS.0935/SPK/SE/PML/3172/2026</v>
      </c>
      <c r="G936" s="80"/>
      <c r="H936" s="56" t="str">
        <f>VLOOKUP(G936,'MITRA (REFERENSI)'!$A:$Z,16,FALSE)</f>
        <v>#N/A</v>
      </c>
      <c r="I936" s="56" t="str">
        <f>VLOOKUP(G936,'MITRA (REFERENSI)'!$A:$Z,25,FALSE)</f>
        <v>#N/A</v>
      </c>
      <c r="J936" s="55" t="str">
        <f>VLOOKUP(G936,'MITRA (REFERENSI)'!$A:$Z,26,FALSE)</f>
        <v>#N/A</v>
      </c>
      <c r="K936" s="55" t="str">
        <f>VLOOKUP(G936,'MITRA (REFERENSI)'!$A:$Z,15,FALSE)</f>
        <v>#N/A</v>
      </c>
      <c r="L936" s="55" t="str">
        <f>VLOOKUP(G936,'MITRA (REFERENSI)'!$A:$Z,15,FALSE)</f>
        <v>#N/A</v>
      </c>
      <c r="M936" s="55" t="str">
        <f>IF(B936=1,'KELAS (REFERENSI)'!M936,IF(B936=2,'KELAS (REFERENSI)'!M951,IF(B936=3,'KELAS (REFERENSI)'!M966,IF(B936=4,'KELAS (REFERENSI)'!M981,""))))</f>
        <v/>
      </c>
      <c r="N936" s="55" t="str">
        <f>IF(B936=1,'KELAS (REFERENSI)'!N936,IF(B936=2,'KELAS (REFERENSI)'!N951,IF(B936=3,'KELAS (REFERENSI)'!N966,IF(B936=4,'KELAS (REFERENSI)'!N981,""))))</f>
        <v/>
      </c>
      <c r="O936" s="55" t="str">
        <f>IF(B936=1,'KELAS (REFERENSI)'!O936,IF(B936=2,'KELAS (REFERENSI)'!O951,IF(B936=3,'KELAS (REFERENSI)'!O966,IF(B936=4,'KELAS (REFERENSI)'!O981,""))))</f>
        <v/>
      </c>
      <c r="P936" s="55" t="str">
        <f>IF(B936=1,'KELAS (REFERENSI)'!P936,IF(B936=2,'KELAS (REFERENSI)'!P951,IF(B936=3,'KELAS (REFERENSI)'!P966,IF(B936=4,'KELAS (REFERENSI)'!P981,""))))</f>
        <v/>
      </c>
      <c r="Q936" s="55" t="str">
        <f t="shared" si="4"/>
        <v>BPS Kota Jakarta Timur</v>
      </c>
      <c r="R936" s="55" t="str">
        <f t="shared" si="56"/>
        <v/>
      </c>
      <c r="S936" s="55" t="str">
        <f t="shared" ref="S936:T936" si="944">S935</f>
        <v>15 Juni sampai dengan 31 Agustus 2026</v>
      </c>
      <c r="T936" s="55" t="str">
        <f t="shared" si="944"/>
        <v>31 Agustus 2026</v>
      </c>
      <c r="U936" s="59" t="str">
        <f>VLOOKUP(G936,'MITRA (REFERENSI)'!$A:$Z,17,FALSE)</f>
        <v>#N/A</v>
      </c>
      <c r="V936" s="59" t="str">
        <f>VLOOKUP(G936,'MITRA (REFERENSI)'!$A:$Z,11,FALSE)</f>
        <v>#N/A</v>
      </c>
      <c r="W936" s="81"/>
      <c r="X936" s="63"/>
      <c r="Y936" s="63"/>
      <c r="Z936" s="62"/>
      <c r="AA936" s="63"/>
      <c r="AB936" s="62"/>
      <c r="AC936" s="62"/>
      <c r="AD936" s="62"/>
      <c r="AE936" s="62"/>
      <c r="AF936" s="62"/>
      <c r="AG936" s="72"/>
      <c r="AH936" s="72"/>
      <c r="AI936" s="72"/>
      <c r="AJ936" s="72"/>
      <c r="AK936" s="59" t="str">
        <f>VLOOKUP(G936,'MITRA (REFERENSI)'!$A:$Z,5,FALSE)</f>
        <v>#N/A</v>
      </c>
      <c r="AL936" s="59" t="str">
        <f>VLOOKUP(G936,'MITRA (REFERENSI)'!$A:$Z,13,FALSE)</f>
        <v>#N/A</v>
      </c>
      <c r="AM936" s="59" t="str">
        <f>VLOOKUP(G936,'MITRA (REFERENSI)'!$A:$Z,14,FALSE)</f>
        <v>#N/A</v>
      </c>
    </row>
    <row r="937" ht="15.75" customHeight="1">
      <c r="A937" s="53" t="s">
        <v>5999</v>
      </c>
      <c r="B937" s="78"/>
      <c r="C937" s="79"/>
      <c r="D937" s="82"/>
      <c r="E937" s="82"/>
      <c r="F937" s="56" t="str">
        <f t="shared" si="2"/>
        <v>PETUGAS.0936/SPK/SE/PML/3172/2026</v>
      </c>
      <c r="G937" s="80"/>
      <c r="H937" s="56" t="str">
        <f>VLOOKUP(G937,'MITRA (REFERENSI)'!$A:$Z,16,FALSE)</f>
        <v>#N/A</v>
      </c>
      <c r="I937" s="56" t="str">
        <f>VLOOKUP(G937,'MITRA (REFERENSI)'!$A:$Z,25,FALSE)</f>
        <v>#N/A</v>
      </c>
      <c r="J937" s="55" t="str">
        <f>VLOOKUP(G937,'MITRA (REFERENSI)'!$A:$Z,26,FALSE)</f>
        <v>#N/A</v>
      </c>
      <c r="K937" s="55" t="str">
        <f>VLOOKUP(G937,'MITRA (REFERENSI)'!$A:$Z,15,FALSE)</f>
        <v>#N/A</v>
      </c>
      <c r="L937" s="55" t="str">
        <f>VLOOKUP(G937,'MITRA (REFERENSI)'!$A:$Z,15,FALSE)</f>
        <v>#N/A</v>
      </c>
      <c r="M937" s="55" t="str">
        <f>IF(B937=1,'KELAS (REFERENSI)'!M937,IF(B937=2,'KELAS (REFERENSI)'!M952,IF(B937=3,'KELAS (REFERENSI)'!M967,IF(B937=4,'KELAS (REFERENSI)'!M982,""))))</f>
        <v/>
      </c>
      <c r="N937" s="55" t="str">
        <f>IF(B937=1,'KELAS (REFERENSI)'!N937,IF(B937=2,'KELAS (REFERENSI)'!N952,IF(B937=3,'KELAS (REFERENSI)'!N967,IF(B937=4,'KELAS (REFERENSI)'!N982,""))))</f>
        <v/>
      </c>
      <c r="O937" s="55" t="str">
        <f>IF(B937=1,'KELAS (REFERENSI)'!O937,IF(B937=2,'KELAS (REFERENSI)'!O952,IF(B937=3,'KELAS (REFERENSI)'!O967,IF(B937=4,'KELAS (REFERENSI)'!O982,""))))</f>
        <v/>
      </c>
      <c r="P937" s="55" t="str">
        <f>IF(B937=1,'KELAS (REFERENSI)'!P937,IF(B937=2,'KELAS (REFERENSI)'!P952,IF(B937=3,'KELAS (REFERENSI)'!P967,IF(B937=4,'KELAS (REFERENSI)'!P982,""))))</f>
        <v/>
      </c>
      <c r="Q937" s="55" t="str">
        <f t="shared" si="4"/>
        <v>BPS Kota Jakarta Timur</v>
      </c>
      <c r="R937" s="55" t="str">
        <f t="shared" si="56"/>
        <v/>
      </c>
      <c r="S937" s="55" t="str">
        <f t="shared" ref="S937:T937" si="945">S936</f>
        <v>15 Juni sampai dengan 31 Agustus 2026</v>
      </c>
      <c r="T937" s="55" t="str">
        <f t="shared" si="945"/>
        <v>31 Agustus 2026</v>
      </c>
      <c r="U937" s="59" t="str">
        <f>VLOOKUP(G937,'MITRA (REFERENSI)'!$A:$Z,17,FALSE)</f>
        <v>#N/A</v>
      </c>
      <c r="V937" s="59" t="str">
        <f>VLOOKUP(G937,'MITRA (REFERENSI)'!$A:$Z,11,FALSE)</f>
        <v>#N/A</v>
      </c>
      <c r="W937" s="81"/>
      <c r="X937" s="63"/>
      <c r="Y937" s="63"/>
      <c r="Z937" s="62"/>
      <c r="AA937" s="63"/>
      <c r="AB937" s="62"/>
      <c r="AC937" s="62"/>
      <c r="AD937" s="62"/>
      <c r="AE937" s="62"/>
      <c r="AF937" s="62"/>
      <c r="AG937" s="72"/>
      <c r="AH937" s="72"/>
      <c r="AI937" s="72"/>
      <c r="AJ937" s="72"/>
      <c r="AK937" s="59" t="str">
        <f>VLOOKUP(G937,'MITRA (REFERENSI)'!$A:$Z,5,FALSE)</f>
        <v>#N/A</v>
      </c>
      <c r="AL937" s="59" t="str">
        <f>VLOOKUP(G937,'MITRA (REFERENSI)'!$A:$Z,13,FALSE)</f>
        <v>#N/A</v>
      </c>
      <c r="AM937" s="59" t="str">
        <f>VLOOKUP(G937,'MITRA (REFERENSI)'!$A:$Z,14,FALSE)</f>
        <v>#N/A</v>
      </c>
    </row>
    <row r="938" ht="15.75" customHeight="1">
      <c r="A938" s="53" t="s">
        <v>6000</v>
      </c>
      <c r="B938" s="78"/>
      <c r="C938" s="79"/>
      <c r="D938" s="82"/>
      <c r="E938" s="82"/>
      <c r="F938" s="56" t="str">
        <f t="shared" si="2"/>
        <v>PETUGAS.0937/SPK/SE/PML/3172/2026</v>
      </c>
      <c r="G938" s="80"/>
      <c r="H938" s="56" t="str">
        <f>VLOOKUP(G938,'MITRA (REFERENSI)'!$A:$Z,16,FALSE)</f>
        <v>#N/A</v>
      </c>
      <c r="I938" s="56" t="str">
        <f>VLOOKUP(G938,'MITRA (REFERENSI)'!$A:$Z,25,FALSE)</f>
        <v>#N/A</v>
      </c>
      <c r="J938" s="55" t="str">
        <f>VLOOKUP(G938,'MITRA (REFERENSI)'!$A:$Z,26,FALSE)</f>
        <v>#N/A</v>
      </c>
      <c r="K938" s="55" t="str">
        <f>VLOOKUP(G938,'MITRA (REFERENSI)'!$A:$Z,15,FALSE)</f>
        <v>#N/A</v>
      </c>
      <c r="L938" s="55" t="str">
        <f>VLOOKUP(G938,'MITRA (REFERENSI)'!$A:$Z,15,FALSE)</f>
        <v>#N/A</v>
      </c>
      <c r="M938" s="55" t="str">
        <f>IF(B938=1,'KELAS (REFERENSI)'!M938,IF(B938=2,'KELAS (REFERENSI)'!M953,IF(B938=3,'KELAS (REFERENSI)'!M968,IF(B938=4,'KELAS (REFERENSI)'!M983,""))))</f>
        <v/>
      </c>
      <c r="N938" s="55" t="str">
        <f>IF(B938=1,'KELAS (REFERENSI)'!N938,IF(B938=2,'KELAS (REFERENSI)'!N953,IF(B938=3,'KELAS (REFERENSI)'!N968,IF(B938=4,'KELAS (REFERENSI)'!N983,""))))</f>
        <v/>
      </c>
      <c r="O938" s="55" t="str">
        <f>IF(B938=1,'KELAS (REFERENSI)'!O938,IF(B938=2,'KELAS (REFERENSI)'!O953,IF(B938=3,'KELAS (REFERENSI)'!O968,IF(B938=4,'KELAS (REFERENSI)'!O983,""))))</f>
        <v/>
      </c>
      <c r="P938" s="55" t="str">
        <f>IF(B938=1,'KELAS (REFERENSI)'!P938,IF(B938=2,'KELAS (REFERENSI)'!P953,IF(B938=3,'KELAS (REFERENSI)'!P968,IF(B938=4,'KELAS (REFERENSI)'!P983,""))))</f>
        <v/>
      </c>
      <c r="Q938" s="55" t="str">
        <f t="shared" si="4"/>
        <v>BPS Kota Jakarta Timur</v>
      </c>
      <c r="R938" s="55" t="str">
        <f t="shared" si="56"/>
        <v/>
      </c>
      <c r="S938" s="55" t="str">
        <f t="shared" ref="S938:T938" si="946">S937</f>
        <v>15 Juni sampai dengan 31 Agustus 2026</v>
      </c>
      <c r="T938" s="55" t="str">
        <f t="shared" si="946"/>
        <v>31 Agustus 2026</v>
      </c>
      <c r="U938" s="59" t="str">
        <f>VLOOKUP(G938,'MITRA (REFERENSI)'!$A:$Z,17,FALSE)</f>
        <v>#N/A</v>
      </c>
      <c r="V938" s="59" t="str">
        <f>VLOOKUP(G938,'MITRA (REFERENSI)'!$A:$Z,11,FALSE)</f>
        <v>#N/A</v>
      </c>
      <c r="W938" s="81"/>
      <c r="X938" s="63"/>
      <c r="Y938" s="63"/>
      <c r="Z938" s="62"/>
      <c r="AA938" s="63"/>
      <c r="AB938" s="62"/>
      <c r="AC938" s="62"/>
      <c r="AD938" s="62"/>
      <c r="AE938" s="62"/>
      <c r="AF938" s="62"/>
      <c r="AG938" s="72"/>
      <c r="AH938" s="72"/>
      <c r="AI938" s="72"/>
      <c r="AJ938" s="72"/>
      <c r="AK938" s="59" t="str">
        <f>VLOOKUP(G938,'MITRA (REFERENSI)'!$A:$Z,5,FALSE)</f>
        <v>#N/A</v>
      </c>
      <c r="AL938" s="59" t="str">
        <f>VLOOKUP(G938,'MITRA (REFERENSI)'!$A:$Z,13,FALSE)</f>
        <v>#N/A</v>
      </c>
      <c r="AM938" s="59" t="str">
        <f>VLOOKUP(G938,'MITRA (REFERENSI)'!$A:$Z,14,FALSE)</f>
        <v>#N/A</v>
      </c>
    </row>
    <row r="939" ht="15.75" customHeight="1">
      <c r="A939" s="53" t="s">
        <v>6001</v>
      </c>
      <c r="B939" s="78"/>
      <c r="C939" s="79"/>
      <c r="D939" s="82"/>
      <c r="E939" s="82"/>
      <c r="F939" s="56" t="str">
        <f t="shared" si="2"/>
        <v>PETUGAS.0938/SPK/SE/PML/3172/2026</v>
      </c>
      <c r="G939" s="80"/>
      <c r="H939" s="56" t="str">
        <f>VLOOKUP(G939,'MITRA (REFERENSI)'!$A:$Z,16,FALSE)</f>
        <v>#N/A</v>
      </c>
      <c r="I939" s="56" t="str">
        <f>VLOOKUP(G939,'MITRA (REFERENSI)'!$A:$Z,25,FALSE)</f>
        <v>#N/A</v>
      </c>
      <c r="J939" s="55" t="str">
        <f>VLOOKUP(G939,'MITRA (REFERENSI)'!$A:$Z,26,FALSE)</f>
        <v>#N/A</v>
      </c>
      <c r="K939" s="55" t="str">
        <f>VLOOKUP(G939,'MITRA (REFERENSI)'!$A:$Z,15,FALSE)</f>
        <v>#N/A</v>
      </c>
      <c r="L939" s="55" t="str">
        <f>VLOOKUP(G939,'MITRA (REFERENSI)'!$A:$Z,15,FALSE)</f>
        <v>#N/A</v>
      </c>
      <c r="M939" s="55" t="str">
        <f>IF(B939=1,'KELAS (REFERENSI)'!M939,IF(B939=2,'KELAS (REFERENSI)'!M954,IF(B939=3,'KELAS (REFERENSI)'!M969,IF(B939=4,'KELAS (REFERENSI)'!M984,""))))</f>
        <v/>
      </c>
      <c r="N939" s="55" t="str">
        <f>IF(B939=1,'KELAS (REFERENSI)'!N939,IF(B939=2,'KELAS (REFERENSI)'!N954,IF(B939=3,'KELAS (REFERENSI)'!N969,IF(B939=4,'KELAS (REFERENSI)'!N984,""))))</f>
        <v/>
      </c>
      <c r="O939" s="55" t="str">
        <f>IF(B939=1,'KELAS (REFERENSI)'!O939,IF(B939=2,'KELAS (REFERENSI)'!O954,IF(B939=3,'KELAS (REFERENSI)'!O969,IF(B939=4,'KELAS (REFERENSI)'!O984,""))))</f>
        <v/>
      </c>
      <c r="P939" s="55" t="str">
        <f>IF(B939=1,'KELAS (REFERENSI)'!P939,IF(B939=2,'KELAS (REFERENSI)'!P954,IF(B939=3,'KELAS (REFERENSI)'!P969,IF(B939=4,'KELAS (REFERENSI)'!P984,""))))</f>
        <v/>
      </c>
      <c r="Q939" s="55" t="str">
        <f t="shared" si="4"/>
        <v>BPS Kota Jakarta Timur</v>
      </c>
      <c r="R939" s="55" t="str">
        <f t="shared" si="56"/>
        <v/>
      </c>
      <c r="S939" s="55" t="str">
        <f t="shared" ref="S939:T939" si="947">S938</f>
        <v>15 Juni sampai dengan 31 Agustus 2026</v>
      </c>
      <c r="T939" s="55" t="str">
        <f t="shared" si="947"/>
        <v>31 Agustus 2026</v>
      </c>
      <c r="U939" s="59" t="str">
        <f>VLOOKUP(G939,'MITRA (REFERENSI)'!$A:$Z,17,FALSE)</f>
        <v>#N/A</v>
      </c>
      <c r="V939" s="59" t="str">
        <f>VLOOKUP(G939,'MITRA (REFERENSI)'!$A:$Z,11,FALSE)</f>
        <v>#N/A</v>
      </c>
      <c r="W939" s="81"/>
      <c r="X939" s="63"/>
      <c r="Y939" s="63"/>
      <c r="Z939" s="62"/>
      <c r="AA939" s="63"/>
      <c r="AB939" s="62"/>
      <c r="AC939" s="62"/>
      <c r="AD939" s="62"/>
      <c r="AE939" s="62"/>
      <c r="AF939" s="62"/>
      <c r="AG939" s="72"/>
      <c r="AH939" s="72"/>
      <c r="AI939" s="72"/>
      <c r="AJ939" s="72"/>
      <c r="AK939" s="59" t="str">
        <f>VLOOKUP(G939,'MITRA (REFERENSI)'!$A:$Z,5,FALSE)</f>
        <v>#N/A</v>
      </c>
      <c r="AL939" s="59" t="str">
        <f>VLOOKUP(G939,'MITRA (REFERENSI)'!$A:$Z,13,FALSE)</f>
        <v>#N/A</v>
      </c>
      <c r="AM939" s="59" t="str">
        <f>VLOOKUP(G939,'MITRA (REFERENSI)'!$A:$Z,14,FALSE)</f>
        <v>#N/A</v>
      </c>
    </row>
    <row r="940" ht="15.75" customHeight="1">
      <c r="A940" s="53" t="s">
        <v>6002</v>
      </c>
      <c r="B940" s="78"/>
      <c r="C940" s="79"/>
      <c r="D940" s="82"/>
      <c r="E940" s="82"/>
      <c r="F940" s="56" t="str">
        <f t="shared" si="2"/>
        <v>PETUGAS.0939/SPK/SE/PML/3172/2026</v>
      </c>
      <c r="G940" s="80"/>
      <c r="H940" s="56" t="str">
        <f>VLOOKUP(G940,'MITRA (REFERENSI)'!$A:$Z,16,FALSE)</f>
        <v>#N/A</v>
      </c>
      <c r="I940" s="56" t="str">
        <f>VLOOKUP(G940,'MITRA (REFERENSI)'!$A:$Z,25,FALSE)</f>
        <v>#N/A</v>
      </c>
      <c r="J940" s="55" t="str">
        <f>VLOOKUP(G940,'MITRA (REFERENSI)'!$A:$Z,26,FALSE)</f>
        <v>#N/A</v>
      </c>
      <c r="K940" s="55" t="str">
        <f>VLOOKUP(G940,'MITRA (REFERENSI)'!$A:$Z,15,FALSE)</f>
        <v>#N/A</v>
      </c>
      <c r="L940" s="55" t="str">
        <f>VLOOKUP(G940,'MITRA (REFERENSI)'!$A:$Z,15,FALSE)</f>
        <v>#N/A</v>
      </c>
      <c r="M940" s="55" t="str">
        <f>IF(B940=1,'KELAS (REFERENSI)'!M940,IF(B940=2,'KELAS (REFERENSI)'!M955,IF(B940=3,'KELAS (REFERENSI)'!M970,IF(B940=4,'KELAS (REFERENSI)'!M985,""))))</f>
        <v/>
      </c>
      <c r="N940" s="55" t="str">
        <f>IF(B940=1,'KELAS (REFERENSI)'!N940,IF(B940=2,'KELAS (REFERENSI)'!N955,IF(B940=3,'KELAS (REFERENSI)'!N970,IF(B940=4,'KELAS (REFERENSI)'!N985,""))))</f>
        <v/>
      </c>
      <c r="O940" s="55" t="str">
        <f>IF(B940=1,'KELAS (REFERENSI)'!O940,IF(B940=2,'KELAS (REFERENSI)'!O955,IF(B940=3,'KELAS (REFERENSI)'!O970,IF(B940=4,'KELAS (REFERENSI)'!O985,""))))</f>
        <v/>
      </c>
      <c r="P940" s="55" t="str">
        <f>IF(B940=1,'KELAS (REFERENSI)'!P940,IF(B940=2,'KELAS (REFERENSI)'!P955,IF(B940=3,'KELAS (REFERENSI)'!P970,IF(B940=4,'KELAS (REFERENSI)'!P985,""))))</f>
        <v/>
      </c>
      <c r="Q940" s="55" t="str">
        <f t="shared" si="4"/>
        <v>BPS Kota Jakarta Timur</v>
      </c>
      <c r="R940" s="55" t="str">
        <f t="shared" si="56"/>
        <v/>
      </c>
      <c r="S940" s="55" t="str">
        <f t="shared" ref="S940:T940" si="948">S939</f>
        <v>15 Juni sampai dengan 31 Agustus 2026</v>
      </c>
      <c r="T940" s="55" t="str">
        <f t="shared" si="948"/>
        <v>31 Agustus 2026</v>
      </c>
      <c r="U940" s="59" t="str">
        <f>VLOOKUP(G940,'MITRA (REFERENSI)'!$A:$Z,17,FALSE)</f>
        <v>#N/A</v>
      </c>
      <c r="V940" s="59" t="str">
        <f>VLOOKUP(G940,'MITRA (REFERENSI)'!$A:$Z,11,FALSE)</f>
        <v>#N/A</v>
      </c>
      <c r="W940" s="81"/>
      <c r="X940" s="63"/>
      <c r="Y940" s="63"/>
      <c r="Z940" s="62"/>
      <c r="AA940" s="63"/>
      <c r="AB940" s="62"/>
      <c r="AC940" s="62"/>
      <c r="AD940" s="62"/>
      <c r="AE940" s="62"/>
      <c r="AF940" s="62"/>
      <c r="AG940" s="72"/>
      <c r="AH940" s="72"/>
      <c r="AI940" s="72"/>
      <c r="AJ940" s="72"/>
      <c r="AK940" s="59" t="str">
        <f>VLOOKUP(G940,'MITRA (REFERENSI)'!$A:$Z,5,FALSE)</f>
        <v>#N/A</v>
      </c>
      <c r="AL940" s="59" t="str">
        <f>VLOOKUP(G940,'MITRA (REFERENSI)'!$A:$Z,13,FALSE)</f>
        <v>#N/A</v>
      </c>
      <c r="AM940" s="59" t="str">
        <f>VLOOKUP(G940,'MITRA (REFERENSI)'!$A:$Z,14,FALSE)</f>
        <v>#N/A</v>
      </c>
    </row>
    <row r="941" ht="15.75" customHeight="1">
      <c r="A941" s="53" t="s">
        <v>6003</v>
      </c>
      <c r="B941" s="78"/>
      <c r="C941" s="79"/>
      <c r="D941" s="82"/>
      <c r="E941" s="82"/>
      <c r="F941" s="56" t="str">
        <f t="shared" si="2"/>
        <v>PETUGAS.0940/SPK/SE/PML/3172/2026</v>
      </c>
      <c r="G941" s="80"/>
      <c r="H941" s="56" t="str">
        <f>VLOOKUP(G941,'MITRA (REFERENSI)'!$A:$Z,16,FALSE)</f>
        <v>#N/A</v>
      </c>
      <c r="I941" s="56" t="str">
        <f>VLOOKUP(G941,'MITRA (REFERENSI)'!$A:$Z,25,FALSE)</f>
        <v>#N/A</v>
      </c>
      <c r="J941" s="55" t="str">
        <f>VLOOKUP(G941,'MITRA (REFERENSI)'!$A:$Z,26,FALSE)</f>
        <v>#N/A</v>
      </c>
      <c r="K941" s="55" t="str">
        <f>VLOOKUP(G941,'MITRA (REFERENSI)'!$A:$Z,15,FALSE)</f>
        <v>#N/A</v>
      </c>
      <c r="L941" s="55" t="str">
        <f>VLOOKUP(G941,'MITRA (REFERENSI)'!$A:$Z,15,FALSE)</f>
        <v>#N/A</v>
      </c>
      <c r="M941" s="55" t="str">
        <f>IF(B941=1,'KELAS (REFERENSI)'!M941,IF(B941=2,'KELAS (REFERENSI)'!M956,IF(B941=3,'KELAS (REFERENSI)'!M971,IF(B941=4,'KELAS (REFERENSI)'!M986,""))))</f>
        <v/>
      </c>
      <c r="N941" s="55" t="str">
        <f>IF(B941=1,'KELAS (REFERENSI)'!N941,IF(B941=2,'KELAS (REFERENSI)'!N956,IF(B941=3,'KELAS (REFERENSI)'!N971,IF(B941=4,'KELAS (REFERENSI)'!N986,""))))</f>
        <v/>
      </c>
      <c r="O941" s="55" t="str">
        <f>IF(B941=1,'KELAS (REFERENSI)'!O941,IF(B941=2,'KELAS (REFERENSI)'!O956,IF(B941=3,'KELAS (REFERENSI)'!O971,IF(B941=4,'KELAS (REFERENSI)'!O986,""))))</f>
        <v/>
      </c>
      <c r="P941" s="55" t="str">
        <f>IF(B941=1,'KELAS (REFERENSI)'!P941,IF(B941=2,'KELAS (REFERENSI)'!P956,IF(B941=3,'KELAS (REFERENSI)'!P971,IF(B941=4,'KELAS (REFERENSI)'!P986,""))))</f>
        <v/>
      </c>
      <c r="Q941" s="55" t="str">
        <f t="shared" si="4"/>
        <v>BPS Kota Jakarta Timur</v>
      </c>
      <c r="R941" s="55" t="str">
        <f t="shared" si="56"/>
        <v/>
      </c>
      <c r="S941" s="55" t="str">
        <f t="shared" ref="S941:T941" si="949">S940</f>
        <v>15 Juni sampai dengan 31 Agustus 2026</v>
      </c>
      <c r="T941" s="55" t="str">
        <f t="shared" si="949"/>
        <v>31 Agustus 2026</v>
      </c>
      <c r="U941" s="59" t="str">
        <f>VLOOKUP(G941,'MITRA (REFERENSI)'!$A:$Z,17,FALSE)</f>
        <v>#N/A</v>
      </c>
      <c r="V941" s="59" t="str">
        <f>VLOOKUP(G941,'MITRA (REFERENSI)'!$A:$Z,11,FALSE)</f>
        <v>#N/A</v>
      </c>
      <c r="W941" s="81"/>
      <c r="X941" s="63"/>
      <c r="Y941" s="63"/>
      <c r="Z941" s="62"/>
      <c r="AA941" s="63"/>
      <c r="AB941" s="62"/>
      <c r="AC941" s="62"/>
      <c r="AD941" s="62"/>
      <c r="AE941" s="62"/>
      <c r="AF941" s="62"/>
      <c r="AG941" s="72"/>
      <c r="AH941" s="72"/>
      <c r="AI941" s="72"/>
      <c r="AJ941" s="72"/>
      <c r="AK941" s="59" t="str">
        <f>VLOOKUP(G941,'MITRA (REFERENSI)'!$A:$Z,5,FALSE)</f>
        <v>#N/A</v>
      </c>
      <c r="AL941" s="59" t="str">
        <f>VLOOKUP(G941,'MITRA (REFERENSI)'!$A:$Z,13,FALSE)</f>
        <v>#N/A</v>
      </c>
      <c r="AM941" s="59" t="str">
        <f>VLOOKUP(G941,'MITRA (REFERENSI)'!$A:$Z,14,FALSE)</f>
        <v>#N/A</v>
      </c>
    </row>
    <row r="942" ht="15.75" customHeight="1">
      <c r="A942" s="53" t="s">
        <v>6004</v>
      </c>
      <c r="B942" s="78"/>
      <c r="C942" s="79"/>
      <c r="D942" s="82"/>
      <c r="E942" s="82"/>
      <c r="F942" s="56" t="str">
        <f t="shared" si="2"/>
        <v>PETUGAS.0941/SPK/SE/PML/3172/2026</v>
      </c>
      <c r="G942" s="80"/>
      <c r="H942" s="56" t="str">
        <f>VLOOKUP(G942,'MITRA (REFERENSI)'!$A:$Z,16,FALSE)</f>
        <v>#N/A</v>
      </c>
      <c r="I942" s="56" t="str">
        <f>VLOOKUP(G942,'MITRA (REFERENSI)'!$A:$Z,25,FALSE)</f>
        <v>#N/A</v>
      </c>
      <c r="J942" s="55" t="str">
        <f>VLOOKUP(G942,'MITRA (REFERENSI)'!$A:$Z,26,FALSE)</f>
        <v>#N/A</v>
      </c>
      <c r="K942" s="55" t="str">
        <f>VLOOKUP(G942,'MITRA (REFERENSI)'!$A:$Z,15,FALSE)</f>
        <v>#N/A</v>
      </c>
      <c r="L942" s="55" t="str">
        <f>VLOOKUP(G942,'MITRA (REFERENSI)'!$A:$Z,15,FALSE)</f>
        <v>#N/A</v>
      </c>
      <c r="M942" s="55" t="str">
        <f>IF(B942=1,'KELAS (REFERENSI)'!M942,IF(B942=2,'KELAS (REFERENSI)'!M957,IF(B942=3,'KELAS (REFERENSI)'!M972,IF(B942=4,'KELAS (REFERENSI)'!M987,""))))</f>
        <v/>
      </c>
      <c r="N942" s="55" t="str">
        <f>IF(B942=1,'KELAS (REFERENSI)'!N942,IF(B942=2,'KELAS (REFERENSI)'!N957,IF(B942=3,'KELAS (REFERENSI)'!N972,IF(B942=4,'KELAS (REFERENSI)'!N987,""))))</f>
        <v/>
      </c>
      <c r="O942" s="55" t="str">
        <f>IF(B942=1,'KELAS (REFERENSI)'!O942,IF(B942=2,'KELAS (REFERENSI)'!O957,IF(B942=3,'KELAS (REFERENSI)'!O972,IF(B942=4,'KELAS (REFERENSI)'!O987,""))))</f>
        <v/>
      </c>
      <c r="P942" s="55" t="str">
        <f>IF(B942=1,'KELAS (REFERENSI)'!P942,IF(B942=2,'KELAS (REFERENSI)'!P957,IF(B942=3,'KELAS (REFERENSI)'!P972,IF(B942=4,'KELAS (REFERENSI)'!P987,""))))</f>
        <v/>
      </c>
      <c r="Q942" s="55" t="str">
        <f t="shared" si="4"/>
        <v>BPS Kota Jakarta Timur</v>
      </c>
      <c r="R942" s="55" t="str">
        <f t="shared" si="56"/>
        <v/>
      </c>
      <c r="S942" s="55" t="str">
        <f t="shared" ref="S942:T942" si="950">S941</f>
        <v>15 Juni sampai dengan 31 Agustus 2026</v>
      </c>
      <c r="T942" s="55" t="str">
        <f t="shared" si="950"/>
        <v>31 Agustus 2026</v>
      </c>
      <c r="U942" s="59" t="str">
        <f>VLOOKUP(G942,'MITRA (REFERENSI)'!$A:$Z,17,FALSE)</f>
        <v>#N/A</v>
      </c>
      <c r="V942" s="59" t="str">
        <f>VLOOKUP(G942,'MITRA (REFERENSI)'!$A:$Z,11,FALSE)</f>
        <v>#N/A</v>
      </c>
      <c r="W942" s="81"/>
      <c r="X942" s="63"/>
      <c r="Y942" s="63"/>
      <c r="Z942" s="62"/>
      <c r="AA942" s="63"/>
      <c r="AB942" s="62"/>
      <c r="AC942" s="62"/>
      <c r="AD942" s="62"/>
      <c r="AE942" s="62"/>
      <c r="AF942" s="62"/>
      <c r="AG942" s="72"/>
      <c r="AH942" s="72"/>
      <c r="AI942" s="72"/>
      <c r="AJ942" s="72"/>
      <c r="AK942" s="59" t="str">
        <f>VLOOKUP(G942,'MITRA (REFERENSI)'!$A:$Z,5,FALSE)</f>
        <v>#N/A</v>
      </c>
      <c r="AL942" s="59" t="str">
        <f>VLOOKUP(G942,'MITRA (REFERENSI)'!$A:$Z,13,FALSE)</f>
        <v>#N/A</v>
      </c>
      <c r="AM942" s="59" t="str">
        <f>VLOOKUP(G942,'MITRA (REFERENSI)'!$A:$Z,14,FALSE)</f>
        <v>#N/A</v>
      </c>
    </row>
    <row r="943" ht="15.75" customHeight="1">
      <c r="A943" s="53" t="s">
        <v>6005</v>
      </c>
      <c r="B943" s="78"/>
      <c r="C943" s="79"/>
      <c r="D943" s="82"/>
      <c r="E943" s="82"/>
      <c r="F943" s="56" t="str">
        <f t="shared" si="2"/>
        <v>PETUGAS.0942/SPK/SE/PML/3172/2026</v>
      </c>
      <c r="G943" s="80"/>
      <c r="H943" s="56" t="str">
        <f>VLOOKUP(G943,'MITRA (REFERENSI)'!$A:$Z,16,FALSE)</f>
        <v>#N/A</v>
      </c>
      <c r="I943" s="56" t="str">
        <f>VLOOKUP(G943,'MITRA (REFERENSI)'!$A:$Z,25,FALSE)</f>
        <v>#N/A</v>
      </c>
      <c r="J943" s="55" t="str">
        <f>VLOOKUP(G943,'MITRA (REFERENSI)'!$A:$Z,26,FALSE)</f>
        <v>#N/A</v>
      </c>
      <c r="K943" s="55" t="str">
        <f>VLOOKUP(G943,'MITRA (REFERENSI)'!$A:$Z,15,FALSE)</f>
        <v>#N/A</v>
      </c>
      <c r="L943" s="55" t="str">
        <f>VLOOKUP(G943,'MITRA (REFERENSI)'!$A:$Z,15,FALSE)</f>
        <v>#N/A</v>
      </c>
      <c r="M943" s="55" t="str">
        <f>IF(B943=1,'KELAS (REFERENSI)'!M943,IF(B943=2,'KELAS (REFERENSI)'!M958,IF(B943=3,'KELAS (REFERENSI)'!M973,IF(B943=4,'KELAS (REFERENSI)'!M988,""))))</f>
        <v/>
      </c>
      <c r="N943" s="55" t="str">
        <f>IF(B943=1,'KELAS (REFERENSI)'!N943,IF(B943=2,'KELAS (REFERENSI)'!N958,IF(B943=3,'KELAS (REFERENSI)'!N973,IF(B943=4,'KELAS (REFERENSI)'!N988,""))))</f>
        <v/>
      </c>
      <c r="O943" s="55" t="str">
        <f>IF(B943=1,'KELAS (REFERENSI)'!O943,IF(B943=2,'KELAS (REFERENSI)'!O958,IF(B943=3,'KELAS (REFERENSI)'!O973,IF(B943=4,'KELAS (REFERENSI)'!O988,""))))</f>
        <v/>
      </c>
      <c r="P943" s="55" t="str">
        <f>IF(B943=1,'KELAS (REFERENSI)'!P943,IF(B943=2,'KELAS (REFERENSI)'!P958,IF(B943=3,'KELAS (REFERENSI)'!P973,IF(B943=4,'KELAS (REFERENSI)'!P988,""))))</f>
        <v/>
      </c>
      <c r="Q943" s="55" t="str">
        <f t="shared" si="4"/>
        <v>BPS Kota Jakarta Timur</v>
      </c>
      <c r="R943" s="55" t="str">
        <f t="shared" si="56"/>
        <v/>
      </c>
      <c r="S943" s="55" t="str">
        <f t="shared" ref="S943:T943" si="951">S942</f>
        <v>15 Juni sampai dengan 31 Agustus 2026</v>
      </c>
      <c r="T943" s="55" t="str">
        <f t="shared" si="951"/>
        <v>31 Agustus 2026</v>
      </c>
      <c r="U943" s="59" t="str">
        <f>VLOOKUP(G943,'MITRA (REFERENSI)'!$A:$Z,17,FALSE)</f>
        <v>#N/A</v>
      </c>
      <c r="V943" s="59" t="str">
        <f>VLOOKUP(G943,'MITRA (REFERENSI)'!$A:$Z,11,FALSE)</f>
        <v>#N/A</v>
      </c>
      <c r="W943" s="81"/>
      <c r="X943" s="63"/>
      <c r="Y943" s="63"/>
      <c r="Z943" s="62"/>
      <c r="AA943" s="63"/>
      <c r="AB943" s="62"/>
      <c r="AC943" s="62"/>
      <c r="AD943" s="62"/>
      <c r="AE943" s="62"/>
      <c r="AF943" s="62"/>
      <c r="AG943" s="72"/>
      <c r="AH943" s="72"/>
      <c r="AI943" s="72"/>
      <c r="AJ943" s="72"/>
      <c r="AK943" s="59" t="str">
        <f>VLOOKUP(G943,'MITRA (REFERENSI)'!$A:$Z,5,FALSE)</f>
        <v>#N/A</v>
      </c>
      <c r="AL943" s="59" t="str">
        <f>VLOOKUP(G943,'MITRA (REFERENSI)'!$A:$Z,13,FALSE)</f>
        <v>#N/A</v>
      </c>
      <c r="AM943" s="59" t="str">
        <f>VLOOKUP(G943,'MITRA (REFERENSI)'!$A:$Z,14,FALSE)</f>
        <v>#N/A</v>
      </c>
    </row>
    <row r="944" ht="15.75" customHeight="1">
      <c r="A944" s="53" t="s">
        <v>6006</v>
      </c>
      <c r="B944" s="78"/>
      <c r="C944" s="79"/>
      <c r="D944" s="82"/>
      <c r="E944" s="82"/>
      <c r="F944" s="56" t="str">
        <f t="shared" si="2"/>
        <v>PETUGAS.0943/SPK/SE/PML/3172/2026</v>
      </c>
      <c r="G944" s="80"/>
      <c r="H944" s="56" t="str">
        <f>VLOOKUP(G944,'MITRA (REFERENSI)'!$A:$Z,16,FALSE)</f>
        <v>#N/A</v>
      </c>
      <c r="I944" s="56" t="str">
        <f>VLOOKUP(G944,'MITRA (REFERENSI)'!$A:$Z,25,FALSE)</f>
        <v>#N/A</v>
      </c>
      <c r="J944" s="55" t="str">
        <f>VLOOKUP(G944,'MITRA (REFERENSI)'!$A:$Z,26,FALSE)</f>
        <v>#N/A</v>
      </c>
      <c r="K944" s="55" t="str">
        <f>VLOOKUP(G944,'MITRA (REFERENSI)'!$A:$Z,15,FALSE)</f>
        <v>#N/A</v>
      </c>
      <c r="L944" s="55" t="str">
        <f>VLOOKUP(G944,'MITRA (REFERENSI)'!$A:$Z,15,FALSE)</f>
        <v>#N/A</v>
      </c>
      <c r="M944" s="55" t="str">
        <f>IF(B944=1,'KELAS (REFERENSI)'!M944,IF(B944=2,'KELAS (REFERENSI)'!M959,IF(B944=3,'KELAS (REFERENSI)'!M974,IF(B944=4,'KELAS (REFERENSI)'!M989,""))))</f>
        <v/>
      </c>
      <c r="N944" s="55" t="str">
        <f>IF(B944=1,'KELAS (REFERENSI)'!N944,IF(B944=2,'KELAS (REFERENSI)'!N959,IF(B944=3,'KELAS (REFERENSI)'!N974,IF(B944=4,'KELAS (REFERENSI)'!N989,""))))</f>
        <v/>
      </c>
      <c r="O944" s="55" t="str">
        <f>IF(B944=1,'KELAS (REFERENSI)'!O944,IF(B944=2,'KELAS (REFERENSI)'!O959,IF(B944=3,'KELAS (REFERENSI)'!O974,IF(B944=4,'KELAS (REFERENSI)'!O989,""))))</f>
        <v/>
      </c>
      <c r="P944" s="55" t="str">
        <f>IF(B944=1,'KELAS (REFERENSI)'!P944,IF(B944=2,'KELAS (REFERENSI)'!P959,IF(B944=3,'KELAS (REFERENSI)'!P974,IF(B944=4,'KELAS (REFERENSI)'!P989,""))))</f>
        <v/>
      </c>
      <c r="Q944" s="55" t="str">
        <f t="shared" si="4"/>
        <v>BPS Kota Jakarta Timur</v>
      </c>
      <c r="R944" s="55" t="str">
        <f t="shared" si="56"/>
        <v/>
      </c>
      <c r="S944" s="55" t="str">
        <f t="shared" ref="S944:T944" si="952">S943</f>
        <v>15 Juni sampai dengan 31 Agustus 2026</v>
      </c>
      <c r="T944" s="55" t="str">
        <f t="shared" si="952"/>
        <v>31 Agustus 2026</v>
      </c>
      <c r="U944" s="59" t="str">
        <f>VLOOKUP(G944,'MITRA (REFERENSI)'!$A:$Z,17,FALSE)</f>
        <v>#N/A</v>
      </c>
      <c r="V944" s="59" t="str">
        <f>VLOOKUP(G944,'MITRA (REFERENSI)'!$A:$Z,11,FALSE)</f>
        <v>#N/A</v>
      </c>
      <c r="W944" s="81"/>
      <c r="X944" s="63"/>
      <c r="Y944" s="63"/>
      <c r="Z944" s="62"/>
      <c r="AA944" s="63"/>
      <c r="AB944" s="62"/>
      <c r="AC944" s="62"/>
      <c r="AD944" s="62"/>
      <c r="AE944" s="62"/>
      <c r="AF944" s="62"/>
      <c r="AG944" s="72"/>
      <c r="AH944" s="72"/>
      <c r="AI944" s="72"/>
      <c r="AJ944" s="72"/>
      <c r="AK944" s="59" t="str">
        <f>VLOOKUP(G944,'MITRA (REFERENSI)'!$A:$Z,5,FALSE)</f>
        <v>#N/A</v>
      </c>
      <c r="AL944" s="59" t="str">
        <f>VLOOKUP(G944,'MITRA (REFERENSI)'!$A:$Z,13,FALSE)</f>
        <v>#N/A</v>
      </c>
      <c r="AM944" s="59" t="str">
        <f>VLOOKUP(G944,'MITRA (REFERENSI)'!$A:$Z,14,FALSE)</f>
        <v>#N/A</v>
      </c>
    </row>
    <row r="945" ht="15.75" customHeight="1">
      <c r="A945" s="53" t="s">
        <v>6007</v>
      </c>
      <c r="B945" s="78"/>
      <c r="C945" s="79"/>
      <c r="D945" s="82"/>
      <c r="E945" s="82"/>
      <c r="F945" s="56" t="str">
        <f t="shared" si="2"/>
        <v>PETUGAS.0944/SPK/SE/PML/3172/2026</v>
      </c>
      <c r="G945" s="80"/>
      <c r="H945" s="56" t="str">
        <f>VLOOKUP(G945,'MITRA (REFERENSI)'!$A:$Z,16,FALSE)</f>
        <v>#N/A</v>
      </c>
      <c r="I945" s="56" t="str">
        <f>VLOOKUP(G945,'MITRA (REFERENSI)'!$A:$Z,25,FALSE)</f>
        <v>#N/A</v>
      </c>
      <c r="J945" s="55" t="str">
        <f>VLOOKUP(G945,'MITRA (REFERENSI)'!$A:$Z,26,FALSE)</f>
        <v>#N/A</v>
      </c>
      <c r="K945" s="55" t="str">
        <f>VLOOKUP(G945,'MITRA (REFERENSI)'!$A:$Z,15,FALSE)</f>
        <v>#N/A</v>
      </c>
      <c r="L945" s="55" t="str">
        <f>VLOOKUP(G945,'MITRA (REFERENSI)'!$A:$Z,15,FALSE)</f>
        <v>#N/A</v>
      </c>
      <c r="M945" s="55" t="str">
        <f>IF(B945=1,'KELAS (REFERENSI)'!M945,IF(B945=2,'KELAS (REFERENSI)'!M960,IF(B945=3,'KELAS (REFERENSI)'!M975,IF(B945=4,'KELAS (REFERENSI)'!M990,""))))</f>
        <v/>
      </c>
      <c r="N945" s="55" t="str">
        <f>IF(B945=1,'KELAS (REFERENSI)'!N945,IF(B945=2,'KELAS (REFERENSI)'!N960,IF(B945=3,'KELAS (REFERENSI)'!N975,IF(B945=4,'KELAS (REFERENSI)'!N990,""))))</f>
        <v/>
      </c>
      <c r="O945" s="55" t="str">
        <f>IF(B945=1,'KELAS (REFERENSI)'!O945,IF(B945=2,'KELAS (REFERENSI)'!O960,IF(B945=3,'KELAS (REFERENSI)'!O975,IF(B945=4,'KELAS (REFERENSI)'!O990,""))))</f>
        <v/>
      </c>
      <c r="P945" s="55" t="str">
        <f>IF(B945=1,'KELAS (REFERENSI)'!P945,IF(B945=2,'KELAS (REFERENSI)'!P960,IF(B945=3,'KELAS (REFERENSI)'!P975,IF(B945=4,'KELAS (REFERENSI)'!P990,""))))</f>
        <v/>
      </c>
      <c r="Q945" s="55" t="str">
        <f t="shared" si="4"/>
        <v>BPS Kota Jakarta Timur</v>
      </c>
      <c r="R945" s="55" t="str">
        <f t="shared" si="56"/>
        <v/>
      </c>
      <c r="S945" s="55" t="str">
        <f t="shared" ref="S945:T945" si="953">S944</f>
        <v>15 Juni sampai dengan 31 Agustus 2026</v>
      </c>
      <c r="T945" s="55" t="str">
        <f t="shared" si="953"/>
        <v>31 Agustus 2026</v>
      </c>
      <c r="U945" s="59" t="str">
        <f>VLOOKUP(G945,'MITRA (REFERENSI)'!$A:$Z,17,FALSE)</f>
        <v>#N/A</v>
      </c>
      <c r="V945" s="59" t="str">
        <f>VLOOKUP(G945,'MITRA (REFERENSI)'!$A:$Z,11,FALSE)</f>
        <v>#N/A</v>
      </c>
      <c r="W945" s="81"/>
      <c r="X945" s="63"/>
      <c r="Y945" s="63"/>
      <c r="Z945" s="62"/>
      <c r="AA945" s="63"/>
      <c r="AB945" s="62"/>
      <c r="AC945" s="62"/>
      <c r="AD945" s="62"/>
      <c r="AE945" s="62"/>
      <c r="AF945" s="62"/>
      <c r="AG945" s="72"/>
      <c r="AH945" s="72"/>
      <c r="AI945" s="72"/>
      <c r="AJ945" s="72"/>
      <c r="AK945" s="59" t="str">
        <f>VLOOKUP(G945,'MITRA (REFERENSI)'!$A:$Z,5,FALSE)</f>
        <v>#N/A</v>
      </c>
      <c r="AL945" s="59" t="str">
        <f>VLOOKUP(G945,'MITRA (REFERENSI)'!$A:$Z,13,FALSE)</f>
        <v>#N/A</v>
      </c>
      <c r="AM945" s="59" t="str">
        <f>VLOOKUP(G945,'MITRA (REFERENSI)'!$A:$Z,14,FALSE)</f>
        <v>#N/A</v>
      </c>
    </row>
    <row r="946" ht="15.75" customHeight="1">
      <c r="A946" s="53" t="s">
        <v>6008</v>
      </c>
      <c r="B946" s="78"/>
      <c r="C946" s="79"/>
      <c r="D946" s="82"/>
      <c r="E946" s="82"/>
      <c r="F946" s="56" t="str">
        <f t="shared" si="2"/>
        <v>PETUGAS.0945/SPK/SE/PML/3172/2026</v>
      </c>
      <c r="G946" s="80"/>
      <c r="H946" s="56" t="str">
        <f>VLOOKUP(G946,'MITRA (REFERENSI)'!$A:$Z,16,FALSE)</f>
        <v>#N/A</v>
      </c>
      <c r="I946" s="56" t="str">
        <f>VLOOKUP(G946,'MITRA (REFERENSI)'!$A:$Z,25,FALSE)</f>
        <v>#N/A</v>
      </c>
      <c r="J946" s="55" t="str">
        <f>VLOOKUP(G946,'MITRA (REFERENSI)'!$A:$Z,26,FALSE)</f>
        <v>#N/A</v>
      </c>
      <c r="K946" s="55" t="str">
        <f>VLOOKUP(G946,'MITRA (REFERENSI)'!$A:$Z,15,FALSE)</f>
        <v>#N/A</v>
      </c>
      <c r="L946" s="55" t="str">
        <f>VLOOKUP(G946,'MITRA (REFERENSI)'!$A:$Z,15,FALSE)</f>
        <v>#N/A</v>
      </c>
      <c r="M946" s="55" t="str">
        <f>IF(B946=1,'KELAS (REFERENSI)'!M946,IF(B946=2,'KELAS (REFERENSI)'!M961,IF(B946=3,'KELAS (REFERENSI)'!M976,IF(B946=4,'KELAS (REFERENSI)'!M991,""))))</f>
        <v/>
      </c>
      <c r="N946" s="55" t="str">
        <f>IF(B946=1,'KELAS (REFERENSI)'!N946,IF(B946=2,'KELAS (REFERENSI)'!N961,IF(B946=3,'KELAS (REFERENSI)'!N976,IF(B946=4,'KELAS (REFERENSI)'!N991,""))))</f>
        <v/>
      </c>
      <c r="O946" s="55" t="str">
        <f>IF(B946=1,'KELAS (REFERENSI)'!O946,IF(B946=2,'KELAS (REFERENSI)'!O961,IF(B946=3,'KELAS (REFERENSI)'!O976,IF(B946=4,'KELAS (REFERENSI)'!O991,""))))</f>
        <v/>
      </c>
      <c r="P946" s="55" t="str">
        <f>IF(B946=1,'KELAS (REFERENSI)'!P946,IF(B946=2,'KELAS (REFERENSI)'!P961,IF(B946=3,'KELAS (REFERENSI)'!P976,IF(B946=4,'KELAS (REFERENSI)'!P991,""))))</f>
        <v/>
      </c>
      <c r="Q946" s="55" t="str">
        <f t="shared" si="4"/>
        <v>BPS Kota Jakarta Timur</v>
      </c>
      <c r="R946" s="55" t="str">
        <f t="shared" si="56"/>
        <v/>
      </c>
      <c r="S946" s="55" t="str">
        <f t="shared" ref="S946:T946" si="954">S945</f>
        <v>15 Juni sampai dengan 31 Agustus 2026</v>
      </c>
      <c r="T946" s="55" t="str">
        <f t="shared" si="954"/>
        <v>31 Agustus 2026</v>
      </c>
      <c r="U946" s="59" t="str">
        <f>VLOOKUP(G946,'MITRA (REFERENSI)'!$A:$Z,17,FALSE)</f>
        <v>#N/A</v>
      </c>
      <c r="V946" s="59" t="str">
        <f>VLOOKUP(G946,'MITRA (REFERENSI)'!$A:$Z,11,FALSE)</f>
        <v>#N/A</v>
      </c>
      <c r="W946" s="81"/>
      <c r="X946" s="63"/>
      <c r="Y946" s="63"/>
      <c r="Z946" s="62"/>
      <c r="AA946" s="63"/>
      <c r="AB946" s="62"/>
      <c r="AC946" s="62"/>
      <c r="AD946" s="62"/>
      <c r="AE946" s="62"/>
      <c r="AF946" s="62"/>
      <c r="AG946" s="72"/>
      <c r="AH946" s="72"/>
      <c r="AI946" s="72"/>
      <c r="AJ946" s="72"/>
      <c r="AK946" s="59" t="str">
        <f>VLOOKUP(G946,'MITRA (REFERENSI)'!$A:$Z,5,FALSE)</f>
        <v>#N/A</v>
      </c>
      <c r="AL946" s="59" t="str">
        <f>VLOOKUP(G946,'MITRA (REFERENSI)'!$A:$Z,13,FALSE)</f>
        <v>#N/A</v>
      </c>
      <c r="AM946" s="59" t="str">
        <f>VLOOKUP(G946,'MITRA (REFERENSI)'!$A:$Z,14,FALSE)</f>
        <v>#N/A</v>
      </c>
    </row>
    <row r="947" ht="15.75" customHeight="1">
      <c r="A947" s="53" t="s">
        <v>6009</v>
      </c>
      <c r="B947" s="78"/>
      <c r="C947" s="79"/>
      <c r="D947" s="82"/>
      <c r="E947" s="82"/>
      <c r="F947" s="56" t="str">
        <f t="shared" si="2"/>
        <v>PETUGAS.0946/SPK/SE/PML/3172/2026</v>
      </c>
      <c r="G947" s="80"/>
      <c r="H947" s="56" t="str">
        <f>VLOOKUP(G947,'MITRA (REFERENSI)'!$A:$Z,16,FALSE)</f>
        <v>#N/A</v>
      </c>
      <c r="I947" s="56" t="str">
        <f>VLOOKUP(G947,'MITRA (REFERENSI)'!$A:$Z,25,FALSE)</f>
        <v>#N/A</v>
      </c>
      <c r="J947" s="55" t="str">
        <f>VLOOKUP(G947,'MITRA (REFERENSI)'!$A:$Z,26,FALSE)</f>
        <v>#N/A</v>
      </c>
      <c r="K947" s="55" t="str">
        <f>VLOOKUP(G947,'MITRA (REFERENSI)'!$A:$Z,15,FALSE)</f>
        <v>#N/A</v>
      </c>
      <c r="L947" s="55" t="str">
        <f>VLOOKUP(G947,'MITRA (REFERENSI)'!$A:$Z,15,FALSE)</f>
        <v>#N/A</v>
      </c>
      <c r="M947" s="55" t="str">
        <f>IF(B947=1,'KELAS (REFERENSI)'!M947,IF(B947=2,'KELAS (REFERENSI)'!M962,IF(B947=3,'KELAS (REFERENSI)'!M977,IF(B947=4,'KELAS (REFERENSI)'!M992,""))))</f>
        <v/>
      </c>
      <c r="N947" s="55" t="str">
        <f>IF(B947=1,'KELAS (REFERENSI)'!N947,IF(B947=2,'KELAS (REFERENSI)'!N962,IF(B947=3,'KELAS (REFERENSI)'!N977,IF(B947=4,'KELAS (REFERENSI)'!N992,""))))</f>
        <v/>
      </c>
      <c r="O947" s="55" t="str">
        <f>IF(B947=1,'KELAS (REFERENSI)'!O947,IF(B947=2,'KELAS (REFERENSI)'!O962,IF(B947=3,'KELAS (REFERENSI)'!O977,IF(B947=4,'KELAS (REFERENSI)'!O992,""))))</f>
        <v/>
      </c>
      <c r="P947" s="55" t="str">
        <f>IF(B947=1,'KELAS (REFERENSI)'!P947,IF(B947=2,'KELAS (REFERENSI)'!P962,IF(B947=3,'KELAS (REFERENSI)'!P977,IF(B947=4,'KELAS (REFERENSI)'!P992,""))))</f>
        <v/>
      </c>
      <c r="Q947" s="55" t="str">
        <f t="shared" si="4"/>
        <v>BPS Kota Jakarta Timur</v>
      </c>
      <c r="R947" s="55" t="str">
        <f t="shared" si="56"/>
        <v/>
      </c>
      <c r="S947" s="55" t="str">
        <f t="shared" ref="S947:T947" si="955">S946</f>
        <v>15 Juni sampai dengan 31 Agustus 2026</v>
      </c>
      <c r="T947" s="55" t="str">
        <f t="shared" si="955"/>
        <v>31 Agustus 2026</v>
      </c>
      <c r="U947" s="59" t="str">
        <f>VLOOKUP(G947,'MITRA (REFERENSI)'!$A:$Z,17,FALSE)</f>
        <v>#N/A</v>
      </c>
      <c r="V947" s="59" t="str">
        <f>VLOOKUP(G947,'MITRA (REFERENSI)'!$A:$Z,11,FALSE)</f>
        <v>#N/A</v>
      </c>
      <c r="W947" s="81"/>
      <c r="X947" s="63"/>
      <c r="Y947" s="63"/>
      <c r="Z947" s="62"/>
      <c r="AA947" s="63"/>
      <c r="AB947" s="62"/>
      <c r="AC947" s="62"/>
      <c r="AD947" s="62"/>
      <c r="AE947" s="62"/>
      <c r="AF947" s="62"/>
      <c r="AG947" s="72"/>
      <c r="AH947" s="72"/>
      <c r="AI947" s="72"/>
      <c r="AJ947" s="72"/>
      <c r="AK947" s="59" t="str">
        <f>VLOOKUP(G947,'MITRA (REFERENSI)'!$A:$Z,5,FALSE)</f>
        <v>#N/A</v>
      </c>
      <c r="AL947" s="59" t="str">
        <f>VLOOKUP(G947,'MITRA (REFERENSI)'!$A:$Z,13,FALSE)</f>
        <v>#N/A</v>
      </c>
      <c r="AM947" s="59" t="str">
        <f>VLOOKUP(G947,'MITRA (REFERENSI)'!$A:$Z,14,FALSE)</f>
        <v>#N/A</v>
      </c>
    </row>
    <row r="948" ht="15.75" customHeight="1">
      <c r="A948" s="53" t="s">
        <v>6010</v>
      </c>
      <c r="B948" s="78"/>
      <c r="C948" s="79"/>
      <c r="D948" s="82"/>
      <c r="E948" s="82"/>
      <c r="F948" s="56" t="str">
        <f t="shared" si="2"/>
        <v>PETUGAS.0947/SPK/SE/PML/3172/2026</v>
      </c>
      <c r="G948" s="80"/>
      <c r="H948" s="56" t="str">
        <f>VLOOKUP(G948,'MITRA (REFERENSI)'!$A:$Z,16,FALSE)</f>
        <v>#N/A</v>
      </c>
      <c r="I948" s="56" t="str">
        <f>VLOOKUP(G948,'MITRA (REFERENSI)'!$A:$Z,25,FALSE)</f>
        <v>#N/A</v>
      </c>
      <c r="J948" s="55" t="str">
        <f>VLOOKUP(G948,'MITRA (REFERENSI)'!$A:$Z,26,FALSE)</f>
        <v>#N/A</v>
      </c>
      <c r="K948" s="55" t="str">
        <f>VLOOKUP(G948,'MITRA (REFERENSI)'!$A:$Z,15,FALSE)</f>
        <v>#N/A</v>
      </c>
      <c r="L948" s="55" t="str">
        <f>VLOOKUP(G948,'MITRA (REFERENSI)'!$A:$Z,15,FALSE)</f>
        <v>#N/A</v>
      </c>
      <c r="M948" s="55" t="str">
        <f>IF(B948=1,'KELAS (REFERENSI)'!M948,IF(B948=2,'KELAS (REFERENSI)'!M963,IF(B948=3,'KELAS (REFERENSI)'!M978,IF(B948=4,'KELAS (REFERENSI)'!M993,""))))</f>
        <v/>
      </c>
      <c r="N948" s="55" t="str">
        <f>IF(B948=1,'KELAS (REFERENSI)'!N948,IF(B948=2,'KELAS (REFERENSI)'!N963,IF(B948=3,'KELAS (REFERENSI)'!N978,IF(B948=4,'KELAS (REFERENSI)'!N993,""))))</f>
        <v/>
      </c>
      <c r="O948" s="55" t="str">
        <f>IF(B948=1,'KELAS (REFERENSI)'!O948,IF(B948=2,'KELAS (REFERENSI)'!O963,IF(B948=3,'KELAS (REFERENSI)'!O978,IF(B948=4,'KELAS (REFERENSI)'!O993,""))))</f>
        <v/>
      </c>
      <c r="P948" s="55" t="str">
        <f>IF(B948=1,'KELAS (REFERENSI)'!P948,IF(B948=2,'KELAS (REFERENSI)'!P963,IF(B948=3,'KELAS (REFERENSI)'!P978,IF(B948=4,'KELAS (REFERENSI)'!P993,""))))</f>
        <v/>
      </c>
      <c r="Q948" s="55" t="str">
        <f t="shared" si="4"/>
        <v>BPS Kota Jakarta Timur</v>
      </c>
      <c r="R948" s="55" t="str">
        <f t="shared" si="56"/>
        <v/>
      </c>
      <c r="S948" s="55" t="str">
        <f t="shared" ref="S948:T948" si="956">S947</f>
        <v>15 Juni sampai dengan 31 Agustus 2026</v>
      </c>
      <c r="T948" s="55" t="str">
        <f t="shared" si="956"/>
        <v>31 Agustus 2026</v>
      </c>
      <c r="U948" s="59" t="str">
        <f>VLOOKUP(G948,'MITRA (REFERENSI)'!$A:$Z,17,FALSE)</f>
        <v>#N/A</v>
      </c>
      <c r="V948" s="59" t="str">
        <f>VLOOKUP(G948,'MITRA (REFERENSI)'!$A:$Z,11,FALSE)</f>
        <v>#N/A</v>
      </c>
      <c r="W948" s="81"/>
      <c r="X948" s="63"/>
      <c r="Y948" s="63"/>
      <c r="Z948" s="62"/>
      <c r="AA948" s="63"/>
      <c r="AB948" s="62"/>
      <c r="AC948" s="62"/>
      <c r="AD948" s="62"/>
      <c r="AE948" s="62"/>
      <c r="AF948" s="62"/>
      <c r="AG948" s="72"/>
      <c r="AH948" s="72"/>
      <c r="AI948" s="72"/>
      <c r="AJ948" s="72"/>
      <c r="AK948" s="59" t="str">
        <f>VLOOKUP(G948,'MITRA (REFERENSI)'!$A:$Z,5,FALSE)</f>
        <v>#N/A</v>
      </c>
      <c r="AL948" s="59" t="str">
        <f>VLOOKUP(G948,'MITRA (REFERENSI)'!$A:$Z,13,FALSE)</f>
        <v>#N/A</v>
      </c>
      <c r="AM948" s="59" t="str">
        <f>VLOOKUP(G948,'MITRA (REFERENSI)'!$A:$Z,14,FALSE)</f>
        <v>#N/A</v>
      </c>
    </row>
    <row r="949" ht="15.75" customHeight="1">
      <c r="A949" s="53" t="s">
        <v>6011</v>
      </c>
      <c r="B949" s="78"/>
      <c r="C949" s="79"/>
      <c r="D949" s="82"/>
      <c r="E949" s="82"/>
      <c r="F949" s="56" t="str">
        <f t="shared" si="2"/>
        <v>PETUGAS.0948/SPK/SE/PML/3172/2026</v>
      </c>
      <c r="G949" s="80"/>
      <c r="H949" s="56" t="str">
        <f>VLOOKUP(G949,'MITRA (REFERENSI)'!$A:$Z,16,FALSE)</f>
        <v>#N/A</v>
      </c>
      <c r="I949" s="56" t="str">
        <f>VLOOKUP(G949,'MITRA (REFERENSI)'!$A:$Z,25,FALSE)</f>
        <v>#N/A</v>
      </c>
      <c r="J949" s="55" t="str">
        <f>VLOOKUP(G949,'MITRA (REFERENSI)'!$A:$Z,26,FALSE)</f>
        <v>#N/A</v>
      </c>
      <c r="K949" s="55" t="str">
        <f>VLOOKUP(G949,'MITRA (REFERENSI)'!$A:$Z,15,FALSE)</f>
        <v>#N/A</v>
      </c>
      <c r="L949" s="55" t="str">
        <f>VLOOKUP(G949,'MITRA (REFERENSI)'!$A:$Z,15,FALSE)</f>
        <v>#N/A</v>
      </c>
      <c r="M949" s="55" t="str">
        <f>IF(B949=1,'KELAS (REFERENSI)'!M949,IF(B949=2,'KELAS (REFERENSI)'!M964,IF(B949=3,'KELAS (REFERENSI)'!M979,IF(B949=4,'KELAS (REFERENSI)'!M994,""))))</f>
        <v/>
      </c>
      <c r="N949" s="55" t="str">
        <f>IF(B949=1,'KELAS (REFERENSI)'!N949,IF(B949=2,'KELAS (REFERENSI)'!N964,IF(B949=3,'KELAS (REFERENSI)'!N979,IF(B949=4,'KELAS (REFERENSI)'!N994,""))))</f>
        <v/>
      </c>
      <c r="O949" s="55" t="str">
        <f>IF(B949=1,'KELAS (REFERENSI)'!O949,IF(B949=2,'KELAS (REFERENSI)'!O964,IF(B949=3,'KELAS (REFERENSI)'!O979,IF(B949=4,'KELAS (REFERENSI)'!O994,""))))</f>
        <v/>
      </c>
      <c r="P949" s="55" t="str">
        <f>IF(B949=1,'KELAS (REFERENSI)'!P949,IF(B949=2,'KELAS (REFERENSI)'!P964,IF(B949=3,'KELAS (REFERENSI)'!P979,IF(B949=4,'KELAS (REFERENSI)'!P994,""))))</f>
        <v/>
      </c>
      <c r="Q949" s="55" t="str">
        <f t="shared" si="4"/>
        <v>BPS Kota Jakarta Timur</v>
      </c>
      <c r="R949" s="55" t="str">
        <f t="shared" si="56"/>
        <v/>
      </c>
      <c r="S949" s="55" t="str">
        <f t="shared" ref="S949:T949" si="957">S948</f>
        <v>15 Juni sampai dengan 31 Agustus 2026</v>
      </c>
      <c r="T949" s="55" t="str">
        <f t="shared" si="957"/>
        <v>31 Agustus 2026</v>
      </c>
      <c r="U949" s="59" t="str">
        <f>VLOOKUP(G949,'MITRA (REFERENSI)'!$A:$Z,17,FALSE)</f>
        <v>#N/A</v>
      </c>
      <c r="V949" s="59" t="str">
        <f>VLOOKUP(G949,'MITRA (REFERENSI)'!$A:$Z,11,FALSE)</f>
        <v>#N/A</v>
      </c>
      <c r="W949" s="81"/>
      <c r="X949" s="63"/>
      <c r="Y949" s="63"/>
      <c r="Z949" s="62"/>
      <c r="AA949" s="63"/>
      <c r="AB949" s="62"/>
      <c r="AC949" s="62"/>
      <c r="AD949" s="62"/>
      <c r="AE949" s="62"/>
      <c r="AF949" s="62"/>
      <c r="AG949" s="72"/>
      <c r="AH949" s="72"/>
      <c r="AI949" s="72"/>
      <c r="AJ949" s="72"/>
      <c r="AK949" s="59" t="str">
        <f>VLOOKUP(G949,'MITRA (REFERENSI)'!$A:$Z,5,FALSE)</f>
        <v>#N/A</v>
      </c>
      <c r="AL949" s="59" t="str">
        <f>VLOOKUP(G949,'MITRA (REFERENSI)'!$A:$Z,13,FALSE)</f>
        <v>#N/A</v>
      </c>
      <c r="AM949" s="59" t="str">
        <f>VLOOKUP(G949,'MITRA (REFERENSI)'!$A:$Z,14,FALSE)</f>
        <v>#N/A</v>
      </c>
    </row>
    <row r="950" ht="15.75" customHeight="1">
      <c r="A950" s="53" t="s">
        <v>6012</v>
      </c>
      <c r="B950" s="78"/>
      <c r="C950" s="79"/>
      <c r="D950" s="82"/>
      <c r="E950" s="82"/>
      <c r="F950" s="56" t="str">
        <f t="shared" si="2"/>
        <v>PETUGAS.0949/SPK/SE/PML/3172/2026</v>
      </c>
      <c r="G950" s="80"/>
      <c r="H950" s="56" t="str">
        <f>VLOOKUP(G950,'MITRA (REFERENSI)'!$A:$Z,16,FALSE)</f>
        <v>#N/A</v>
      </c>
      <c r="I950" s="56" t="str">
        <f>VLOOKUP(G950,'MITRA (REFERENSI)'!$A:$Z,25,FALSE)</f>
        <v>#N/A</v>
      </c>
      <c r="J950" s="55" t="str">
        <f>VLOOKUP(G950,'MITRA (REFERENSI)'!$A:$Z,26,FALSE)</f>
        <v>#N/A</v>
      </c>
      <c r="K950" s="55" t="str">
        <f>VLOOKUP(G950,'MITRA (REFERENSI)'!$A:$Z,15,FALSE)</f>
        <v>#N/A</v>
      </c>
      <c r="L950" s="55" t="str">
        <f>VLOOKUP(G950,'MITRA (REFERENSI)'!$A:$Z,15,FALSE)</f>
        <v>#N/A</v>
      </c>
      <c r="M950" s="55" t="str">
        <f>IF(B950=1,'KELAS (REFERENSI)'!M950,IF(B950=2,'KELAS (REFERENSI)'!M965,IF(B950=3,'KELAS (REFERENSI)'!M980,IF(B950=4,'KELAS (REFERENSI)'!M995,""))))</f>
        <v/>
      </c>
      <c r="N950" s="55" t="str">
        <f>IF(B950=1,'KELAS (REFERENSI)'!N950,IF(B950=2,'KELAS (REFERENSI)'!N965,IF(B950=3,'KELAS (REFERENSI)'!N980,IF(B950=4,'KELAS (REFERENSI)'!N995,""))))</f>
        <v/>
      </c>
      <c r="O950" s="55" t="str">
        <f>IF(B950=1,'KELAS (REFERENSI)'!O950,IF(B950=2,'KELAS (REFERENSI)'!O965,IF(B950=3,'KELAS (REFERENSI)'!O980,IF(B950=4,'KELAS (REFERENSI)'!O995,""))))</f>
        <v/>
      </c>
      <c r="P950" s="55" t="str">
        <f>IF(B950=1,'KELAS (REFERENSI)'!P950,IF(B950=2,'KELAS (REFERENSI)'!P965,IF(B950=3,'KELAS (REFERENSI)'!P980,IF(B950=4,'KELAS (REFERENSI)'!P995,""))))</f>
        <v/>
      </c>
      <c r="Q950" s="55" t="str">
        <f t="shared" si="4"/>
        <v>BPS Kota Jakarta Timur</v>
      </c>
      <c r="R950" s="55" t="str">
        <f t="shared" si="56"/>
        <v/>
      </c>
      <c r="S950" s="55" t="str">
        <f t="shared" ref="S950:T950" si="958">S949</f>
        <v>15 Juni sampai dengan 31 Agustus 2026</v>
      </c>
      <c r="T950" s="55" t="str">
        <f t="shared" si="958"/>
        <v>31 Agustus 2026</v>
      </c>
      <c r="U950" s="59" t="str">
        <f>VLOOKUP(G950,'MITRA (REFERENSI)'!$A:$Z,17,FALSE)</f>
        <v>#N/A</v>
      </c>
      <c r="V950" s="59" t="str">
        <f>VLOOKUP(G950,'MITRA (REFERENSI)'!$A:$Z,11,FALSE)</f>
        <v>#N/A</v>
      </c>
      <c r="W950" s="81"/>
      <c r="X950" s="63"/>
      <c r="Y950" s="63"/>
      <c r="Z950" s="62"/>
      <c r="AA950" s="63"/>
      <c r="AB950" s="62"/>
      <c r="AC950" s="62"/>
      <c r="AD950" s="62"/>
      <c r="AE950" s="62"/>
      <c r="AF950" s="62"/>
      <c r="AG950" s="72"/>
      <c r="AH950" s="72"/>
      <c r="AI950" s="72"/>
      <c r="AJ950" s="72"/>
      <c r="AK950" s="59" t="str">
        <f>VLOOKUP(G950,'MITRA (REFERENSI)'!$A:$Z,5,FALSE)</f>
        <v>#N/A</v>
      </c>
      <c r="AL950" s="59" t="str">
        <f>VLOOKUP(G950,'MITRA (REFERENSI)'!$A:$Z,13,FALSE)</f>
        <v>#N/A</v>
      </c>
      <c r="AM950" s="59" t="str">
        <f>VLOOKUP(G950,'MITRA (REFERENSI)'!$A:$Z,14,FALSE)</f>
        <v>#N/A</v>
      </c>
    </row>
    <row r="951" ht="15.75" customHeight="1">
      <c r="A951" s="53" t="s">
        <v>6013</v>
      </c>
      <c r="B951" s="78"/>
      <c r="C951" s="79"/>
      <c r="D951" s="82"/>
      <c r="E951" s="82"/>
      <c r="F951" s="56" t="str">
        <f t="shared" si="2"/>
        <v>PETUGAS.0950/SPK/SE/PML/3172/2026</v>
      </c>
      <c r="G951" s="80"/>
      <c r="H951" s="56" t="str">
        <f>VLOOKUP(G951,'MITRA (REFERENSI)'!$A:$Z,16,FALSE)</f>
        <v>#N/A</v>
      </c>
      <c r="I951" s="56" t="str">
        <f>VLOOKUP(G951,'MITRA (REFERENSI)'!$A:$Z,25,FALSE)</f>
        <v>#N/A</v>
      </c>
      <c r="J951" s="55" t="str">
        <f>VLOOKUP(G951,'MITRA (REFERENSI)'!$A:$Z,26,FALSE)</f>
        <v>#N/A</v>
      </c>
      <c r="K951" s="55" t="str">
        <f>VLOOKUP(G951,'MITRA (REFERENSI)'!$A:$Z,15,FALSE)</f>
        <v>#N/A</v>
      </c>
      <c r="L951" s="55" t="str">
        <f>VLOOKUP(G951,'MITRA (REFERENSI)'!$A:$Z,15,FALSE)</f>
        <v>#N/A</v>
      </c>
      <c r="M951" s="55" t="str">
        <f>IF(B951=1,'KELAS (REFERENSI)'!M951,IF(B951=2,'KELAS (REFERENSI)'!M966,IF(B951=3,'KELAS (REFERENSI)'!M981,IF(B951=4,'KELAS (REFERENSI)'!M996,""))))</f>
        <v/>
      </c>
      <c r="N951" s="55" t="str">
        <f>IF(B951=1,'KELAS (REFERENSI)'!N951,IF(B951=2,'KELAS (REFERENSI)'!N966,IF(B951=3,'KELAS (REFERENSI)'!N981,IF(B951=4,'KELAS (REFERENSI)'!N996,""))))</f>
        <v/>
      </c>
      <c r="O951" s="55" t="str">
        <f>IF(B951=1,'KELAS (REFERENSI)'!O951,IF(B951=2,'KELAS (REFERENSI)'!O966,IF(B951=3,'KELAS (REFERENSI)'!O981,IF(B951=4,'KELAS (REFERENSI)'!O996,""))))</f>
        <v/>
      </c>
      <c r="P951" s="55" t="str">
        <f>IF(B951=1,'KELAS (REFERENSI)'!P951,IF(B951=2,'KELAS (REFERENSI)'!P966,IF(B951=3,'KELAS (REFERENSI)'!P981,IF(B951=4,'KELAS (REFERENSI)'!P996,""))))</f>
        <v/>
      </c>
      <c r="Q951" s="55" t="str">
        <f t="shared" si="4"/>
        <v>BPS Kota Jakarta Timur</v>
      </c>
      <c r="R951" s="55" t="str">
        <f t="shared" si="56"/>
        <v/>
      </c>
      <c r="S951" s="55" t="str">
        <f t="shared" ref="S951:T951" si="959">S950</f>
        <v>15 Juni sampai dengan 31 Agustus 2026</v>
      </c>
      <c r="T951" s="55" t="str">
        <f t="shared" si="959"/>
        <v>31 Agustus 2026</v>
      </c>
      <c r="U951" s="59" t="str">
        <f>VLOOKUP(G951,'MITRA (REFERENSI)'!$A:$Z,17,FALSE)</f>
        <v>#N/A</v>
      </c>
      <c r="V951" s="59" t="str">
        <f>VLOOKUP(G951,'MITRA (REFERENSI)'!$A:$Z,11,FALSE)</f>
        <v>#N/A</v>
      </c>
      <c r="W951" s="81"/>
      <c r="X951" s="63"/>
      <c r="Y951" s="63"/>
      <c r="Z951" s="62"/>
      <c r="AA951" s="63"/>
      <c r="AB951" s="62"/>
      <c r="AC951" s="62"/>
      <c r="AD951" s="62"/>
      <c r="AE951" s="62"/>
      <c r="AF951" s="62"/>
      <c r="AG951" s="72"/>
      <c r="AH951" s="72"/>
      <c r="AI951" s="72"/>
      <c r="AJ951" s="72"/>
      <c r="AK951" s="59" t="str">
        <f>VLOOKUP(G951,'MITRA (REFERENSI)'!$A:$Z,5,FALSE)</f>
        <v>#N/A</v>
      </c>
      <c r="AL951" s="59" t="str">
        <f>VLOOKUP(G951,'MITRA (REFERENSI)'!$A:$Z,13,FALSE)</f>
        <v>#N/A</v>
      </c>
      <c r="AM951" s="59" t="str">
        <f>VLOOKUP(G951,'MITRA (REFERENSI)'!$A:$Z,14,FALSE)</f>
        <v>#N/A</v>
      </c>
    </row>
    <row r="952" ht="15.75" customHeight="1">
      <c r="A952" s="53" t="s">
        <v>6014</v>
      </c>
      <c r="B952" s="78"/>
      <c r="C952" s="79"/>
      <c r="D952" s="82"/>
      <c r="E952" s="82"/>
      <c r="F952" s="56" t="str">
        <f t="shared" si="2"/>
        <v>PETUGAS.0951/SPK/SE/PML/3172/2026</v>
      </c>
      <c r="G952" s="80"/>
      <c r="H952" s="56" t="str">
        <f>VLOOKUP(G952,'MITRA (REFERENSI)'!$A:$Z,16,FALSE)</f>
        <v>#N/A</v>
      </c>
      <c r="I952" s="56" t="str">
        <f>VLOOKUP(G952,'MITRA (REFERENSI)'!$A:$Z,25,FALSE)</f>
        <v>#N/A</v>
      </c>
      <c r="J952" s="55" t="str">
        <f>VLOOKUP(G952,'MITRA (REFERENSI)'!$A:$Z,26,FALSE)</f>
        <v>#N/A</v>
      </c>
      <c r="K952" s="55" t="str">
        <f>VLOOKUP(G952,'MITRA (REFERENSI)'!$A:$Z,15,FALSE)</f>
        <v>#N/A</v>
      </c>
      <c r="L952" s="55" t="str">
        <f>VLOOKUP(G952,'MITRA (REFERENSI)'!$A:$Z,15,FALSE)</f>
        <v>#N/A</v>
      </c>
      <c r="M952" s="55" t="str">
        <f>IF(B952=1,'KELAS (REFERENSI)'!M952,IF(B952=2,'KELAS (REFERENSI)'!M967,IF(B952=3,'KELAS (REFERENSI)'!M982,IF(B952=4,'KELAS (REFERENSI)'!M997,""))))</f>
        <v/>
      </c>
      <c r="N952" s="55" t="str">
        <f>IF(B952=1,'KELAS (REFERENSI)'!N952,IF(B952=2,'KELAS (REFERENSI)'!N967,IF(B952=3,'KELAS (REFERENSI)'!N982,IF(B952=4,'KELAS (REFERENSI)'!N997,""))))</f>
        <v/>
      </c>
      <c r="O952" s="55" t="str">
        <f>IF(B952=1,'KELAS (REFERENSI)'!O952,IF(B952=2,'KELAS (REFERENSI)'!O967,IF(B952=3,'KELAS (REFERENSI)'!O982,IF(B952=4,'KELAS (REFERENSI)'!O997,""))))</f>
        <v/>
      </c>
      <c r="P952" s="55" t="str">
        <f>IF(B952=1,'KELAS (REFERENSI)'!P952,IF(B952=2,'KELAS (REFERENSI)'!P967,IF(B952=3,'KELAS (REFERENSI)'!P982,IF(B952=4,'KELAS (REFERENSI)'!P997,""))))</f>
        <v/>
      </c>
      <c r="Q952" s="55" t="str">
        <f t="shared" si="4"/>
        <v>BPS Kota Jakarta Timur</v>
      </c>
      <c r="R952" s="55" t="str">
        <f t="shared" si="56"/>
        <v/>
      </c>
      <c r="S952" s="55" t="str">
        <f t="shared" ref="S952:T952" si="960">S951</f>
        <v>15 Juni sampai dengan 31 Agustus 2026</v>
      </c>
      <c r="T952" s="55" t="str">
        <f t="shared" si="960"/>
        <v>31 Agustus 2026</v>
      </c>
      <c r="U952" s="59" t="str">
        <f>VLOOKUP(G952,'MITRA (REFERENSI)'!$A:$Z,17,FALSE)</f>
        <v>#N/A</v>
      </c>
      <c r="V952" s="59" t="str">
        <f>VLOOKUP(G952,'MITRA (REFERENSI)'!$A:$Z,11,FALSE)</f>
        <v>#N/A</v>
      </c>
      <c r="W952" s="81"/>
      <c r="X952" s="63"/>
      <c r="Y952" s="63"/>
      <c r="Z952" s="62"/>
      <c r="AA952" s="63"/>
      <c r="AB952" s="62"/>
      <c r="AC952" s="62"/>
      <c r="AD952" s="62"/>
      <c r="AE952" s="62"/>
      <c r="AF952" s="62"/>
      <c r="AG952" s="72"/>
      <c r="AH952" s="72"/>
      <c r="AI952" s="72"/>
      <c r="AJ952" s="72"/>
      <c r="AK952" s="59" t="str">
        <f>VLOOKUP(G952,'MITRA (REFERENSI)'!$A:$Z,5,FALSE)</f>
        <v>#N/A</v>
      </c>
      <c r="AL952" s="59" t="str">
        <f>VLOOKUP(G952,'MITRA (REFERENSI)'!$A:$Z,13,FALSE)</f>
        <v>#N/A</v>
      </c>
      <c r="AM952" s="59" t="str">
        <f>VLOOKUP(G952,'MITRA (REFERENSI)'!$A:$Z,14,FALSE)</f>
        <v>#N/A</v>
      </c>
    </row>
    <row r="953" ht="15.75" customHeight="1">
      <c r="A953" s="53" t="s">
        <v>6015</v>
      </c>
      <c r="B953" s="78"/>
      <c r="C953" s="79"/>
      <c r="D953" s="82"/>
      <c r="E953" s="82"/>
      <c r="F953" s="56" t="str">
        <f t="shared" si="2"/>
        <v>PETUGAS.0952/SPK/SE/PML/3172/2026</v>
      </c>
      <c r="G953" s="80"/>
      <c r="H953" s="56" t="str">
        <f>VLOOKUP(G953,'MITRA (REFERENSI)'!$A:$Z,16,FALSE)</f>
        <v>#N/A</v>
      </c>
      <c r="I953" s="56" t="str">
        <f>VLOOKUP(G953,'MITRA (REFERENSI)'!$A:$Z,25,FALSE)</f>
        <v>#N/A</v>
      </c>
      <c r="J953" s="55" t="str">
        <f>VLOOKUP(G953,'MITRA (REFERENSI)'!$A:$Z,26,FALSE)</f>
        <v>#N/A</v>
      </c>
      <c r="K953" s="55" t="str">
        <f>VLOOKUP(G953,'MITRA (REFERENSI)'!$A:$Z,15,FALSE)</f>
        <v>#N/A</v>
      </c>
      <c r="L953" s="55" t="str">
        <f>VLOOKUP(G953,'MITRA (REFERENSI)'!$A:$Z,15,FALSE)</f>
        <v>#N/A</v>
      </c>
      <c r="M953" s="55" t="str">
        <f>IF(B953=1,'KELAS (REFERENSI)'!M953,IF(B953=2,'KELAS (REFERENSI)'!M968,IF(B953=3,'KELAS (REFERENSI)'!M983,IF(B953=4,'KELAS (REFERENSI)'!M998,""))))</f>
        <v/>
      </c>
      <c r="N953" s="55" t="str">
        <f>IF(B953=1,'KELAS (REFERENSI)'!N953,IF(B953=2,'KELAS (REFERENSI)'!N968,IF(B953=3,'KELAS (REFERENSI)'!N983,IF(B953=4,'KELAS (REFERENSI)'!N998,""))))</f>
        <v/>
      </c>
      <c r="O953" s="55" t="str">
        <f>IF(B953=1,'KELAS (REFERENSI)'!O953,IF(B953=2,'KELAS (REFERENSI)'!O968,IF(B953=3,'KELAS (REFERENSI)'!O983,IF(B953=4,'KELAS (REFERENSI)'!O998,""))))</f>
        <v/>
      </c>
      <c r="P953" s="55" t="str">
        <f>IF(B953=1,'KELAS (REFERENSI)'!P953,IF(B953=2,'KELAS (REFERENSI)'!P968,IF(B953=3,'KELAS (REFERENSI)'!P983,IF(B953=4,'KELAS (REFERENSI)'!P998,""))))</f>
        <v/>
      </c>
      <c r="Q953" s="55" t="str">
        <f t="shared" si="4"/>
        <v>BPS Kota Jakarta Timur</v>
      </c>
      <c r="R953" s="55" t="str">
        <f t="shared" si="56"/>
        <v/>
      </c>
      <c r="S953" s="55" t="str">
        <f t="shared" ref="S953:T953" si="961">S952</f>
        <v>15 Juni sampai dengan 31 Agustus 2026</v>
      </c>
      <c r="T953" s="55" t="str">
        <f t="shared" si="961"/>
        <v>31 Agustus 2026</v>
      </c>
      <c r="U953" s="59" t="str">
        <f>VLOOKUP(G953,'MITRA (REFERENSI)'!$A:$Z,17,FALSE)</f>
        <v>#N/A</v>
      </c>
      <c r="V953" s="59" t="str">
        <f>VLOOKUP(G953,'MITRA (REFERENSI)'!$A:$Z,11,FALSE)</f>
        <v>#N/A</v>
      </c>
      <c r="W953" s="81"/>
      <c r="X953" s="63"/>
      <c r="Y953" s="63"/>
      <c r="Z953" s="62"/>
      <c r="AA953" s="63"/>
      <c r="AB953" s="62"/>
      <c r="AC953" s="62"/>
      <c r="AD953" s="62"/>
      <c r="AE953" s="62"/>
      <c r="AF953" s="62"/>
      <c r="AG953" s="72"/>
      <c r="AH953" s="72"/>
      <c r="AI953" s="72"/>
      <c r="AJ953" s="72"/>
      <c r="AK953" s="59" t="str">
        <f>VLOOKUP(G953,'MITRA (REFERENSI)'!$A:$Z,5,FALSE)</f>
        <v>#N/A</v>
      </c>
      <c r="AL953" s="59" t="str">
        <f>VLOOKUP(G953,'MITRA (REFERENSI)'!$A:$Z,13,FALSE)</f>
        <v>#N/A</v>
      </c>
      <c r="AM953" s="59" t="str">
        <f>VLOOKUP(G953,'MITRA (REFERENSI)'!$A:$Z,14,FALSE)</f>
        <v>#N/A</v>
      </c>
    </row>
    <row r="954" ht="15.75" customHeight="1">
      <c r="A954" s="53" t="s">
        <v>6016</v>
      </c>
      <c r="B954" s="78"/>
      <c r="C954" s="79"/>
      <c r="D954" s="82"/>
      <c r="E954" s="82"/>
      <c r="F954" s="56" t="str">
        <f t="shared" si="2"/>
        <v>PETUGAS.0953/SPK/SE/PML/3172/2026</v>
      </c>
      <c r="G954" s="80"/>
      <c r="H954" s="56" t="str">
        <f>VLOOKUP(G954,'MITRA (REFERENSI)'!$A:$Z,16,FALSE)</f>
        <v>#N/A</v>
      </c>
      <c r="I954" s="56" t="str">
        <f>VLOOKUP(G954,'MITRA (REFERENSI)'!$A:$Z,25,FALSE)</f>
        <v>#N/A</v>
      </c>
      <c r="J954" s="55" t="str">
        <f>VLOOKUP(G954,'MITRA (REFERENSI)'!$A:$Z,26,FALSE)</f>
        <v>#N/A</v>
      </c>
      <c r="K954" s="55" t="str">
        <f>VLOOKUP(G954,'MITRA (REFERENSI)'!$A:$Z,15,FALSE)</f>
        <v>#N/A</v>
      </c>
      <c r="L954" s="55" t="str">
        <f>VLOOKUP(G954,'MITRA (REFERENSI)'!$A:$Z,15,FALSE)</f>
        <v>#N/A</v>
      </c>
      <c r="M954" s="55" t="str">
        <f>IF(B954=1,'KELAS (REFERENSI)'!M954,IF(B954=2,'KELAS (REFERENSI)'!M969,IF(B954=3,'KELAS (REFERENSI)'!M984,IF(B954=4,'KELAS (REFERENSI)'!M999,""))))</f>
        <v/>
      </c>
      <c r="N954" s="55" t="str">
        <f>IF(B954=1,'KELAS (REFERENSI)'!N954,IF(B954=2,'KELAS (REFERENSI)'!N969,IF(B954=3,'KELAS (REFERENSI)'!N984,IF(B954=4,'KELAS (REFERENSI)'!N999,""))))</f>
        <v/>
      </c>
      <c r="O954" s="55" t="str">
        <f>IF(B954=1,'KELAS (REFERENSI)'!O954,IF(B954=2,'KELAS (REFERENSI)'!O969,IF(B954=3,'KELAS (REFERENSI)'!O984,IF(B954=4,'KELAS (REFERENSI)'!O999,""))))</f>
        <v/>
      </c>
      <c r="P954" s="55" t="str">
        <f>IF(B954=1,'KELAS (REFERENSI)'!P954,IF(B954=2,'KELAS (REFERENSI)'!P969,IF(B954=3,'KELAS (REFERENSI)'!P984,IF(B954=4,'KELAS (REFERENSI)'!P999,""))))</f>
        <v/>
      </c>
      <c r="Q954" s="55" t="str">
        <f t="shared" si="4"/>
        <v>BPS Kota Jakarta Timur</v>
      </c>
      <c r="R954" s="55" t="str">
        <f t="shared" si="56"/>
        <v/>
      </c>
      <c r="S954" s="55" t="str">
        <f t="shared" ref="S954:T954" si="962">S953</f>
        <v>15 Juni sampai dengan 31 Agustus 2026</v>
      </c>
      <c r="T954" s="55" t="str">
        <f t="shared" si="962"/>
        <v>31 Agustus 2026</v>
      </c>
      <c r="U954" s="59" t="str">
        <f>VLOOKUP(G954,'MITRA (REFERENSI)'!$A:$Z,17,FALSE)</f>
        <v>#N/A</v>
      </c>
      <c r="V954" s="59" t="str">
        <f>VLOOKUP(G954,'MITRA (REFERENSI)'!$A:$Z,11,FALSE)</f>
        <v>#N/A</v>
      </c>
      <c r="W954" s="81"/>
      <c r="X954" s="63"/>
      <c r="Y954" s="63"/>
      <c r="Z954" s="62"/>
      <c r="AA954" s="63"/>
      <c r="AB954" s="62"/>
      <c r="AC954" s="62"/>
      <c r="AD954" s="62"/>
      <c r="AE954" s="62"/>
      <c r="AF954" s="62"/>
      <c r="AG954" s="72"/>
      <c r="AH954" s="72"/>
      <c r="AI954" s="72"/>
      <c r="AJ954" s="72"/>
      <c r="AK954" s="59" t="str">
        <f>VLOOKUP(G954,'MITRA (REFERENSI)'!$A:$Z,5,FALSE)</f>
        <v>#N/A</v>
      </c>
      <c r="AL954" s="59" t="str">
        <f>VLOOKUP(G954,'MITRA (REFERENSI)'!$A:$Z,13,FALSE)</f>
        <v>#N/A</v>
      </c>
      <c r="AM954" s="59" t="str">
        <f>VLOOKUP(G954,'MITRA (REFERENSI)'!$A:$Z,14,FALSE)</f>
        <v>#N/A</v>
      </c>
    </row>
    <row r="955" ht="15.75" customHeight="1">
      <c r="A955" s="53" t="s">
        <v>6017</v>
      </c>
      <c r="B955" s="78"/>
      <c r="C955" s="79"/>
      <c r="D955" s="82"/>
      <c r="E955" s="82"/>
      <c r="F955" s="56" t="str">
        <f t="shared" si="2"/>
        <v>PETUGAS.0954/SPK/SE/PML/3172/2026</v>
      </c>
      <c r="G955" s="80"/>
      <c r="H955" s="56" t="str">
        <f>VLOOKUP(G955,'MITRA (REFERENSI)'!$A:$Z,16,FALSE)</f>
        <v>#N/A</v>
      </c>
      <c r="I955" s="56" t="str">
        <f>VLOOKUP(G955,'MITRA (REFERENSI)'!$A:$Z,25,FALSE)</f>
        <v>#N/A</v>
      </c>
      <c r="J955" s="55" t="str">
        <f>VLOOKUP(G955,'MITRA (REFERENSI)'!$A:$Z,26,FALSE)</f>
        <v>#N/A</v>
      </c>
      <c r="K955" s="55" t="str">
        <f>VLOOKUP(G955,'MITRA (REFERENSI)'!$A:$Z,15,FALSE)</f>
        <v>#N/A</v>
      </c>
      <c r="L955" s="55" t="str">
        <f>VLOOKUP(G955,'MITRA (REFERENSI)'!$A:$Z,15,FALSE)</f>
        <v>#N/A</v>
      </c>
      <c r="M955" s="55" t="str">
        <f>IF(B955=1,'KELAS (REFERENSI)'!M955,IF(B955=2,'KELAS (REFERENSI)'!M970,IF(B955=3,'KELAS (REFERENSI)'!M985,IF(B955=4,'KELAS (REFERENSI)'!M1000,""))))</f>
        <v/>
      </c>
      <c r="N955" s="55" t="str">
        <f>IF(B955=1,'KELAS (REFERENSI)'!N955,IF(B955=2,'KELAS (REFERENSI)'!N970,IF(B955=3,'KELAS (REFERENSI)'!N985,IF(B955=4,'KELAS (REFERENSI)'!N1000,""))))</f>
        <v/>
      </c>
      <c r="O955" s="55" t="str">
        <f>IF(B955=1,'KELAS (REFERENSI)'!O955,IF(B955=2,'KELAS (REFERENSI)'!O970,IF(B955=3,'KELAS (REFERENSI)'!O985,IF(B955=4,'KELAS (REFERENSI)'!O1000,""))))</f>
        <v/>
      </c>
      <c r="P955" s="55" t="str">
        <f>IF(B955=1,'KELAS (REFERENSI)'!P955,IF(B955=2,'KELAS (REFERENSI)'!P970,IF(B955=3,'KELAS (REFERENSI)'!P985,IF(B955=4,'KELAS (REFERENSI)'!P1000,""))))</f>
        <v/>
      </c>
      <c r="Q955" s="55" t="str">
        <f t="shared" si="4"/>
        <v>BPS Kota Jakarta Timur</v>
      </c>
      <c r="R955" s="55" t="str">
        <f t="shared" si="56"/>
        <v/>
      </c>
      <c r="S955" s="55" t="str">
        <f t="shared" ref="S955:T955" si="963">S954</f>
        <v>15 Juni sampai dengan 31 Agustus 2026</v>
      </c>
      <c r="T955" s="55" t="str">
        <f t="shared" si="963"/>
        <v>31 Agustus 2026</v>
      </c>
      <c r="U955" s="59" t="str">
        <f>VLOOKUP(G955,'MITRA (REFERENSI)'!$A:$Z,17,FALSE)</f>
        <v>#N/A</v>
      </c>
      <c r="V955" s="59" t="str">
        <f>VLOOKUP(G955,'MITRA (REFERENSI)'!$A:$Z,11,FALSE)</f>
        <v>#N/A</v>
      </c>
      <c r="W955" s="81"/>
      <c r="X955" s="63"/>
      <c r="Y955" s="63"/>
      <c r="Z955" s="62"/>
      <c r="AA955" s="63"/>
      <c r="AB955" s="62"/>
      <c r="AC955" s="62"/>
      <c r="AD955" s="62"/>
      <c r="AE955" s="62"/>
      <c r="AF955" s="62"/>
      <c r="AG955" s="72"/>
      <c r="AH955" s="72"/>
      <c r="AI955" s="72"/>
      <c r="AJ955" s="72"/>
      <c r="AK955" s="59" t="str">
        <f>VLOOKUP(G955,'MITRA (REFERENSI)'!$A:$Z,5,FALSE)</f>
        <v>#N/A</v>
      </c>
      <c r="AL955" s="59" t="str">
        <f>VLOOKUP(G955,'MITRA (REFERENSI)'!$A:$Z,13,FALSE)</f>
        <v>#N/A</v>
      </c>
      <c r="AM955" s="59" t="str">
        <f>VLOOKUP(G955,'MITRA (REFERENSI)'!$A:$Z,14,FALSE)</f>
        <v>#N/A</v>
      </c>
    </row>
    <row r="956" ht="15.75" customHeight="1">
      <c r="A956" s="53" t="s">
        <v>6018</v>
      </c>
      <c r="B956" s="78"/>
      <c r="C956" s="79"/>
      <c r="D956" s="82"/>
      <c r="E956" s="82"/>
      <c r="F956" s="56" t="str">
        <f t="shared" si="2"/>
        <v>PETUGAS.0955/SPK/SE/PML/3172/2026</v>
      </c>
      <c r="G956" s="80"/>
      <c r="H956" s="56" t="str">
        <f>VLOOKUP(G956,'MITRA (REFERENSI)'!$A:$Z,16,FALSE)</f>
        <v>#N/A</v>
      </c>
      <c r="I956" s="56" t="str">
        <f>VLOOKUP(G956,'MITRA (REFERENSI)'!$A:$Z,25,FALSE)</f>
        <v>#N/A</v>
      </c>
      <c r="J956" s="55" t="str">
        <f>VLOOKUP(G956,'MITRA (REFERENSI)'!$A:$Z,26,FALSE)</f>
        <v>#N/A</v>
      </c>
      <c r="K956" s="55" t="str">
        <f>VLOOKUP(G956,'MITRA (REFERENSI)'!$A:$Z,15,FALSE)</f>
        <v>#N/A</v>
      </c>
      <c r="L956" s="55" t="str">
        <f>VLOOKUP(G956,'MITRA (REFERENSI)'!$A:$Z,15,FALSE)</f>
        <v>#N/A</v>
      </c>
      <c r="M956" s="55" t="str">
        <f>IF(B956=1,'KELAS (REFERENSI)'!M956,IF(B956=2,'KELAS (REFERENSI)'!M971,IF(B956=3,'KELAS (REFERENSI)'!M986,IF(B956=4,'KELAS (REFERENSI)'!M1001,""))))</f>
        <v/>
      </c>
      <c r="N956" s="55" t="str">
        <f>IF(B956=1,'KELAS (REFERENSI)'!N956,IF(B956=2,'KELAS (REFERENSI)'!N971,IF(B956=3,'KELAS (REFERENSI)'!N986,IF(B956=4,'KELAS (REFERENSI)'!N1001,""))))</f>
        <v/>
      </c>
      <c r="O956" s="55" t="str">
        <f>IF(B956=1,'KELAS (REFERENSI)'!O956,IF(B956=2,'KELAS (REFERENSI)'!O971,IF(B956=3,'KELAS (REFERENSI)'!O986,IF(B956=4,'KELAS (REFERENSI)'!O1001,""))))</f>
        <v/>
      </c>
      <c r="P956" s="55" t="str">
        <f>IF(B956=1,'KELAS (REFERENSI)'!P956,IF(B956=2,'KELAS (REFERENSI)'!P971,IF(B956=3,'KELAS (REFERENSI)'!P986,IF(B956=4,'KELAS (REFERENSI)'!P1001,""))))</f>
        <v/>
      </c>
      <c r="Q956" s="55" t="str">
        <f t="shared" si="4"/>
        <v>BPS Kota Jakarta Timur</v>
      </c>
      <c r="R956" s="55" t="str">
        <f t="shared" si="56"/>
        <v/>
      </c>
      <c r="S956" s="55" t="str">
        <f t="shared" ref="S956:T956" si="964">S955</f>
        <v>15 Juni sampai dengan 31 Agustus 2026</v>
      </c>
      <c r="T956" s="55" t="str">
        <f t="shared" si="964"/>
        <v>31 Agustus 2026</v>
      </c>
      <c r="U956" s="59" t="str">
        <f>VLOOKUP(G956,'MITRA (REFERENSI)'!$A:$Z,17,FALSE)</f>
        <v>#N/A</v>
      </c>
      <c r="V956" s="59" t="str">
        <f>VLOOKUP(G956,'MITRA (REFERENSI)'!$A:$Z,11,FALSE)</f>
        <v>#N/A</v>
      </c>
      <c r="W956" s="81"/>
      <c r="X956" s="63"/>
      <c r="Y956" s="63"/>
      <c r="Z956" s="62"/>
      <c r="AA956" s="63"/>
      <c r="AB956" s="62"/>
      <c r="AC956" s="62"/>
      <c r="AD956" s="62"/>
      <c r="AE956" s="62"/>
      <c r="AF956" s="62"/>
      <c r="AG956" s="72"/>
      <c r="AH956" s="72"/>
      <c r="AI956" s="72"/>
      <c r="AJ956" s="72"/>
      <c r="AK956" s="59" t="str">
        <f>VLOOKUP(G956,'MITRA (REFERENSI)'!$A:$Z,5,FALSE)</f>
        <v>#N/A</v>
      </c>
      <c r="AL956" s="59" t="str">
        <f>VLOOKUP(G956,'MITRA (REFERENSI)'!$A:$Z,13,FALSE)</f>
        <v>#N/A</v>
      </c>
      <c r="AM956" s="59" t="str">
        <f>VLOOKUP(G956,'MITRA (REFERENSI)'!$A:$Z,14,FALSE)</f>
        <v>#N/A</v>
      </c>
    </row>
    <row r="957" ht="15.75" customHeight="1">
      <c r="A957" s="53" t="s">
        <v>6019</v>
      </c>
      <c r="B957" s="78"/>
      <c r="C957" s="79"/>
      <c r="D957" s="82"/>
      <c r="E957" s="82"/>
      <c r="F957" s="56" t="str">
        <f t="shared" si="2"/>
        <v>PETUGAS.0956/SPK/SE/PML/3172/2026</v>
      </c>
      <c r="G957" s="80"/>
      <c r="H957" s="56" t="str">
        <f>VLOOKUP(G957,'MITRA (REFERENSI)'!$A:$Z,16,FALSE)</f>
        <v>#N/A</v>
      </c>
      <c r="I957" s="56" t="str">
        <f>VLOOKUP(G957,'MITRA (REFERENSI)'!$A:$Z,25,FALSE)</f>
        <v>#N/A</v>
      </c>
      <c r="J957" s="55" t="str">
        <f>VLOOKUP(G957,'MITRA (REFERENSI)'!$A:$Z,26,FALSE)</f>
        <v>#N/A</v>
      </c>
      <c r="K957" s="55" t="str">
        <f>VLOOKUP(G957,'MITRA (REFERENSI)'!$A:$Z,15,FALSE)</f>
        <v>#N/A</v>
      </c>
      <c r="L957" s="55" t="str">
        <f>VLOOKUP(G957,'MITRA (REFERENSI)'!$A:$Z,15,FALSE)</f>
        <v>#N/A</v>
      </c>
      <c r="M957" s="55" t="str">
        <f>IF(B957=1,'KELAS (REFERENSI)'!M957,IF(B957=2,'KELAS (REFERENSI)'!M972,IF(B957=3,'KELAS (REFERENSI)'!M987,IF(B957=4,'KELAS (REFERENSI)'!M1002,""))))</f>
        <v/>
      </c>
      <c r="N957" s="55" t="str">
        <f>IF(B957=1,'KELAS (REFERENSI)'!N957,IF(B957=2,'KELAS (REFERENSI)'!N972,IF(B957=3,'KELAS (REFERENSI)'!N987,IF(B957=4,'KELAS (REFERENSI)'!N1002,""))))</f>
        <v/>
      </c>
      <c r="O957" s="55" t="str">
        <f>IF(B957=1,'KELAS (REFERENSI)'!O957,IF(B957=2,'KELAS (REFERENSI)'!O972,IF(B957=3,'KELAS (REFERENSI)'!O987,IF(B957=4,'KELAS (REFERENSI)'!O1002,""))))</f>
        <v/>
      </c>
      <c r="P957" s="55" t="str">
        <f>IF(B957=1,'KELAS (REFERENSI)'!P957,IF(B957=2,'KELAS (REFERENSI)'!P972,IF(B957=3,'KELAS (REFERENSI)'!P987,IF(B957=4,'KELAS (REFERENSI)'!P1002,""))))</f>
        <v/>
      </c>
      <c r="Q957" s="55" t="str">
        <f t="shared" si="4"/>
        <v>BPS Kota Jakarta Timur</v>
      </c>
      <c r="R957" s="55" t="str">
        <f t="shared" si="56"/>
        <v/>
      </c>
      <c r="S957" s="55" t="str">
        <f t="shared" ref="S957:T957" si="965">S956</f>
        <v>15 Juni sampai dengan 31 Agustus 2026</v>
      </c>
      <c r="T957" s="55" t="str">
        <f t="shared" si="965"/>
        <v>31 Agustus 2026</v>
      </c>
      <c r="U957" s="59" t="str">
        <f>VLOOKUP(G957,'MITRA (REFERENSI)'!$A:$Z,17,FALSE)</f>
        <v>#N/A</v>
      </c>
      <c r="V957" s="59" t="str">
        <f>VLOOKUP(G957,'MITRA (REFERENSI)'!$A:$Z,11,FALSE)</f>
        <v>#N/A</v>
      </c>
      <c r="W957" s="81"/>
      <c r="X957" s="63"/>
      <c r="Y957" s="63"/>
      <c r="Z957" s="62"/>
      <c r="AA957" s="63"/>
      <c r="AB957" s="62"/>
      <c r="AC957" s="62"/>
      <c r="AD957" s="62"/>
      <c r="AE957" s="62"/>
      <c r="AF957" s="62"/>
      <c r="AG957" s="72"/>
      <c r="AH957" s="72"/>
      <c r="AI957" s="72"/>
      <c r="AJ957" s="72"/>
      <c r="AK957" s="59" t="str">
        <f>VLOOKUP(G957,'MITRA (REFERENSI)'!$A:$Z,5,FALSE)</f>
        <v>#N/A</v>
      </c>
      <c r="AL957" s="59" t="str">
        <f>VLOOKUP(G957,'MITRA (REFERENSI)'!$A:$Z,13,FALSE)</f>
        <v>#N/A</v>
      </c>
      <c r="AM957" s="59" t="str">
        <f>VLOOKUP(G957,'MITRA (REFERENSI)'!$A:$Z,14,FALSE)</f>
        <v>#N/A</v>
      </c>
    </row>
    <row r="958" ht="15.75" customHeight="1">
      <c r="A958" s="53" t="s">
        <v>6020</v>
      </c>
      <c r="B958" s="78"/>
      <c r="C958" s="79"/>
      <c r="D958" s="82"/>
      <c r="E958" s="82"/>
      <c r="F958" s="56" t="str">
        <f t="shared" si="2"/>
        <v>PETUGAS.0957/SPK/SE/PML/3172/2026</v>
      </c>
      <c r="G958" s="80"/>
      <c r="H958" s="56" t="str">
        <f>VLOOKUP(G958,'MITRA (REFERENSI)'!$A:$Z,16,FALSE)</f>
        <v>#N/A</v>
      </c>
      <c r="I958" s="56" t="str">
        <f>VLOOKUP(G958,'MITRA (REFERENSI)'!$A:$Z,25,FALSE)</f>
        <v>#N/A</v>
      </c>
      <c r="J958" s="55" t="str">
        <f>VLOOKUP(G958,'MITRA (REFERENSI)'!$A:$Z,26,FALSE)</f>
        <v>#N/A</v>
      </c>
      <c r="K958" s="55" t="str">
        <f>VLOOKUP(G958,'MITRA (REFERENSI)'!$A:$Z,15,FALSE)</f>
        <v>#N/A</v>
      </c>
      <c r="L958" s="55" t="str">
        <f>VLOOKUP(G958,'MITRA (REFERENSI)'!$A:$Z,15,FALSE)</f>
        <v>#N/A</v>
      </c>
      <c r="M958" s="55" t="str">
        <f>IF(B958=1,'KELAS (REFERENSI)'!M958,IF(B958=2,'KELAS (REFERENSI)'!M973,IF(B958=3,'KELAS (REFERENSI)'!M988,IF(B958=4,'KELAS (REFERENSI)'!M1003,""))))</f>
        <v/>
      </c>
      <c r="N958" s="55" t="str">
        <f>IF(B958=1,'KELAS (REFERENSI)'!N958,IF(B958=2,'KELAS (REFERENSI)'!N973,IF(B958=3,'KELAS (REFERENSI)'!N988,IF(B958=4,'KELAS (REFERENSI)'!N1003,""))))</f>
        <v/>
      </c>
      <c r="O958" s="55" t="str">
        <f>IF(B958=1,'KELAS (REFERENSI)'!O958,IF(B958=2,'KELAS (REFERENSI)'!O973,IF(B958=3,'KELAS (REFERENSI)'!O988,IF(B958=4,'KELAS (REFERENSI)'!O1003,""))))</f>
        <v/>
      </c>
      <c r="P958" s="55" t="str">
        <f>IF(B958=1,'KELAS (REFERENSI)'!P958,IF(B958=2,'KELAS (REFERENSI)'!P973,IF(B958=3,'KELAS (REFERENSI)'!P988,IF(B958=4,'KELAS (REFERENSI)'!P1003,""))))</f>
        <v/>
      </c>
      <c r="Q958" s="55" t="str">
        <f t="shared" si="4"/>
        <v>BPS Kota Jakarta Timur</v>
      </c>
      <c r="R958" s="55" t="str">
        <f t="shared" si="56"/>
        <v/>
      </c>
      <c r="S958" s="55" t="str">
        <f t="shared" ref="S958:T958" si="966">S957</f>
        <v>15 Juni sampai dengan 31 Agustus 2026</v>
      </c>
      <c r="T958" s="55" t="str">
        <f t="shared" si="966"/>
        <v>31 Agustus 2026</v>
      </c>
      <c r="U958" s="59" t="str">
        <f>VLOOKUP(G958,'MITRA (REFERENSI)'!$A:$Z,17,FALSE)</f>
        <v>#N/A</v>
      </c>
      <c r="V958" s="59" t="str">
        <f>VLOOKUP(G958,'MITRA (REFERENSI)'!$A:$Z,11,FALSE)</f>
        <v>#N/A</v>
      </c>
      <c r="W958" s="81"/>
      <c r="X958" s="63"/>
      <c r="Y958" s="63"/>
      <c r="Z958" s="62"/>
      <c r="AA958" s="63"/>
      <c r="AB958" s="62"/>
      <c r="AC958" s="62"/>
      <c r="AD958" s="62"/>
      <c r="AE958" s="62"/>
      <c r="AF958" s="62"/>
      <c r="AG958" s="72"/>
      <c r="AH958" s="72"/>
      <c r="AI958" s="72"/>
      <c r="AJ958" s="72"/>
      <c r="AK958" s="59" t="str">
        <f>VLOOKUP(G958,'MITRA (REFERENSI)'!$A:$Z,5,FALSE)</f>
        <v>#N/A</v>
      </c>
      <c r="AL958" s="59" t="str">
        <f>VLOOKUP(G958,'MITRA (REFERENSI)'!$A:$Z,13,FALSE)</f>
        <v>#N/A</v>
      </c>
      <c r="AM958" s="59" t="str">
        <f>VLOOKUP(G958,'MITRA (REFERENSI)'!$A:$Z,14,FALSE)</f>
        <v>#N/A</v>
      </c>
    </row>
    <row r="959" ht="15.75" customHeight="1">
      <c r="A959" s="53" t="s">
        <v>6021</v>
      </c>
      <c r="B959" s="78"/>
      <c r="C959" s="79"/>
      <c r="D959" s="82"/>
      <c r="E959" s="82"/>
      <c r="F959" s="56" t="str">
        <f t="shared" si="2"/>
        <v>PETUGAS.0958/SPK/SE/PML/3172/2026</v>
      </c>
      <c r="G959" s="80"/>
      <c r="H959" s="56" t="str">
        <f>VLOOKUP(G959,'MITRA (REFERENSI)'!$A:$Z,16,FALSE)</f>
        <v>#N/A</v>
      </c>
      <c r="I959" s="56" t="str">
        <f>VLOOKUP(G959,'MITRA (REFERENSI)'!$A:$Z,25,FALSE)</f>
        <v>#N/A</v>
      </c>
      <c r="J959" s="55" t="str">
        <f>VLOOKUP(G959,'MITRA (REFERENSI)'!$A:$Z,26,FALSE)</f>
        <v>#N/A</v>
      </c>
      <c r="K959" s="55" t="str">
        <f>VLOOKUP(G959,'MITRA (REFERENSI)'!$A:$Z,15,FALSE)</f>
        <v>#N/A</v>
      </c>
      <c r="L959" s="55" t="str">
        <f>VLOOKUP(G959,'MITRA (REFERENSI)'!$A:$Z,15,FALSE)</f>
        <v>#N/A</v>
      </c>
      <c r="M959" s="55" t="str">
        <f>IF(B959=1,'KELAS (REFERENSI)'!M959,IF(B959=2,'KELAS (REFERENSI)'!M974,IF(B959=3,'KELAS (REFERENSI)'!M989,IF(B959=4,'KELAS (REFERENSI)'!M1004,""))))</f>
        <v/>
      </c>
      <c r="N959" s="55" t="str">
        <f>IF(B959=1,'KELAS (REFERENSI)'!N959,IF(B959=2,'KELAS (REFERENSI)'!N974,IF(B959=3,'KELAS (REFERENSI)'!N989,IF(B959=4,'KELAS (REFERENSI)'!N1004,""))))</f>
        <v/>
      </c>
      <c r="O959" s="55" t="str">
        <f>IF(B959=1,'KELAS (REFERENSI)'!O959,IF(B959=2,'KELAS (REFERENSI)'!O974,IF(B959=3,'KELAS (REFERENSI)'!O989,IF(B959=4,'KELAS (REFERENSI)'!O1004,""))))</f>
        <v/>
      </c>
      <c r="P959" s="55" t="str">
        <f>IF(B959=1,'KELAS (REFERENSI)'!P959,IF(B959=2,'KELAS (REFERENSI)'!P974,IF(B959=3,'KELAS (REFERENSI)'!P989,IF(B959=4,'KELAS (REFERENSI)'!P1004,""))))</f>
        <v/>
      </c>
      <c r="Q959" s="55" t="str">
        <f t="shared" si="4"/>
        <v>BPS Kota Jakarta Timur</v>
      </c>
      <c r="R959" s="55" t="str">
        <f t="shared" si="56"/>
        <v/>
      </c>
      <c r="S959" s="55" t="str">
        <f t="shared" ref="S959:T959" si="967">S958</f>
        <v>15 Juni sampai dengan 31 Agustus 2026</v>
      </c>
      <c r="T959" s="55" t="str">
        <f t="shared" si="967"/>
        <v>31 Agustus 2026</v>
      </c>
      <c r="U959" s="59" t="str">
        <f>VLOOKUP(G959,'MITRA (REFERENSI)'!$A:$Z,17,FALSE)</f>
        <v>#N/A</v>
      </c>
      <c r="V959" s="59" t="str">
        <f>VLOOKUP(G959,'MITRA (REFERENSI)'!$A:$Z,11,FALSE)</f>
        <v>#N/A</v>
      </c>
      <c r="W959" s="81"/>
      <c r="X959" s="63"/>
      <c r="Y959" s="63"/>
      <c r="Z959" s="62"/>
      <c r="AA959" s="63"/>
      <c r="AB959" s="62"/>
      <c r="AC959" s="62"/>
      <c r="AD959" s="62"/>
      <c r="AE959" s="62"/>
      <c r="AF959" s="62"/>
      <c r="AG959" s="72"/>
      <c r="AH959" s="72"/>
      <c r="AI959" s="72"/>
      <c r="AJ959" s="72"/>
      <c r="AK959" s="59" t="str">
        <f>VLOOKUP(G959,'MITRA (REFERENSI)'!$A:$Z,5,FALSE)</f>
        <v>#N/A</v>
      </c>
      <c r="AL959" s="59" t="str">
        <f>VLOOKUP(G959,'MITRA (REFERENSI)'!$A:$Z,13,FALSE)</f>
        <v>#N/A</v>
      </c>
      <c r="AM959" s="59" t="str">
        <f>VLOOKUP(G959,'MITRA (REFERENSI)'!$A:$Z,14,FALSE)</f>
        <v>#N/A</v>
      </c>
    </row>
    <row r="960" ht="15.75" customHeight="1">
      <c r="A960" s="53" t="s">
        <v>6022</v>
      </c>
      <c r="B960" s="78"/>
      <c r="C960" s="79"/>
      <c r="D960" s="82"/>
      <c r="E960" s="82"/>
      <c r="F960" s="56" t="str">
        <f t="shared" si="2"/>
        <v>PETUGAS.0959/SPK/SE/PML/3172/2026</v>
      </c>
      <c r="G960" s="80"/>
      <c r="H960" s="56" t="str">
        <f>VLOOKUP(G960,'MITRA (REFERENSI)'!$A:$Z,16,FALSE)</f>
        <v>#N/A</v>
      </c>
      <c r="I960" s="56" t="str">
        <f>VLOOKUP(G960,'MITRA (REFERENSI)'!$A:$Z,25,FALSE)</f>
        <v>#N/A</v>
      </c>
      <c r="J960" s="55" t="str">
        <f>VLOOKUP(G960,'MITRA (REFERENSI)'!$A:$Z,26,FALSE)</f>
        <v>#N/A</v>
      </c>
      <c r="K960" s="55" t="str">
        <f>VLOOKUP(G960,'MITRA (REFERENSI)'!$A:$Z,15,FALSE)</f>
        <v>#N/A</v>
      </c>
      <c r="L960" s="55" t="str">
        <f>VLOOKUP(G960,'MITRA (REFERENSI)'!$A:$Z,15,FALSE)</f>
        <v>#N/A</v>
      </c>
      <c r="M960" s="55" t="str">
        <f>IF(B960=1,'KELAS (REFERENSI)'!M960,IF(B960=2,'KELAS (REFERENSI)'!M975,IF(B960=3,'KELAS (REFERENSI)'!M990,IF(B960=4,'KELAS (REFERENSI)'!M1005,""))))</f>
        <v/>
      </c>
      <c r="N960" s="55" t="str">
        <f>IF(B960=1,'KELAS (REFERENSI)'!N960,IF(B960=2,'KELAS (REFERENSI)'!N975,IF(B960=3,'KELAS (REFERENSI)'!N990,IF(B960=4,'KELAS (REFERENSI)'!N1005,""))))</f>
        <v/>
      </c>
      <c r="O960" s="55" t="str">
        <f>IF(B960=1,'KELAS (REFERENSI)'!O960,IF(B960=2,'KELAS (REFERENSI)'!O975,IF(B960=3,'KELAS (REFERENSI)'!O990,IF(B960=4,'KELAS (REFERENSI)'!O1005,""))))</f>
        <v/>
      </c>
      <c r="P960" s="55" t="str">
        <f>IF(B960=1,'KELAS (REFERENSI)'!P960,IF(B960=2,'KELAS (REFERENSI)'!P975,IF(B960=3,'KELAS (REFERENSI)'!P990,IF(B960=4,'KELAS (REFERENSI)'!P1005,""))))</f>
        <v/>
      </c>
      <c r="Q960" s="55" t="str">
        <f t="shared" si="4"/>
        <v>BPS Kota Jakarta Timur</v>
      </c>
      <c r="R960" s="55" t="str">
        <f t="shared" si="56"/>
        <v/>
      </c>
      <c r="S960" s="55" t="str">
        <f t="shared" ref="S960:T960" si="968">S959</f>
        <v>15 Juni sampai dengan 31 Agustus 2026</v>
      </c>
      <c r="T960" s="55" t="str">
        <f t="shared" si="968"/>
        <v>31 Agustus 2026</v>
      </c>
      <c r="U960" s="59" t="str">
        <f>VLOOKUP(G960,'MITRA (REFERENSI)'!$A:$Z,17,FALSE)</f>
        <v>#N/A</v>
      </c>
      <c r="V960" s="59" t="str">
        <f>VLOOKUP(G960,'MITRA (REFERENSI)'!$A:$Z,11,FALSE)</f>
        <v>#N/A</v>
      </c>
      <c r="W960" s="81"/>
      <c r="X960" s="63"/>
      <c r="Y960" s="63"/>
      <c r="Z960" s="62"/>
      <c r="AA960" s="63"/>
      <c r="AB960" s="62"/>
      <c r="AC960" s="62"/>
      <c r="AD960" s="62"/>
      <c r="AE960" s="62"/>
      <c r="AF960" s="62"/>
      <c r="AG960" s="72"/>
      <c r="AH960" s="72"/>
      <c r="AI960" s="72"/>
      <c r="AJ960" s="72"/>
      <c r="AK960" s="59" t="str">
        <f>VLOOKUP(G960,'MITRA (REFERENSI)'!$A:$Z,5,FALSE)</f>
        <v>#N/A</v>
      </c>
      <c r="AL960" s="59" t="str">
        <f>VLOOKUP(G960,'MITRA (REFERENSI)'!$A:$Z,13,FALSE)</f>
        <v>#N/A</v>
      </c>
      <c r="AM960" s="59" t="str">
        <f>VLOOKUP(G960,'MITRA (REFERENSI)'!$A:$Z,14,FALSE)</f>
        <v>#N/A</v>
      </c>
    </row>
    <row r="961" ht="15.75" customHeight="1">
      <c r="A961" s="53" t="s">
        <v>6023</v>
      </c>
      <c r="B961" s="78"/>
      <c r="C961" s="79"/>
      <c r="D961" s="82"/>
      <c r="E961" s="82"/>
      <c r="F961" s="56" t="str">
        <f t="shared" si="2"/>
        <v>PETUGAS.0960/SPK/SE/PML/3172/2026</v>
      </c>
      <c r="G961" s="80"/>
      <c r="H961" s="56" t="str">
        <f>VLOOKUP(G961,'MITRA (REFERENSI)'!$A:$Z,16,FALSE)</f>
        <v>#N/A</v>
      </c>
      <c r="I961" s="56" t="str">
        <f>VLOOKUP(G961,'MITRA (REFERENSI)'!$A:$Z,25,FALSE)</f>
        <v>#N/A</v>
      </c>
      <c r="J961" s="55" t="str">
        <f>VLOOKUP(G961,'MITRA (REFERENSI)'!$A:$Z,26,FALSE)</f>
        <v>#N/A</v>
      </c>
      <c r="K961" s="55" t="str">
        <f>VLOOKUP(G961,'MITRA (REFERENSI)'!$A:$Z,15,FALSE)</f>
        <v>#N/A</v>
      </c>
      <c r="L961" s="55" t="str">
        <f>VLOOKUP(G961,'MITRA (REFERENSI)'!$A:$Z,15,FALSE)</f>
        <v>#N/A</v>
      </c>
      <c r="M961" s="55" t="str">
        <f>IF(B961=1,'KELAS (REFERENSI)'!M961,IF(B961=2,'KELAS (REFERENSI)'!M976,IF(B961=3,'KELAS (REFERENSI)'!M991,IF(B961=4,'KELAS (REFERENSI)'!M1006,""))))</f>
        <v/>
      </c>
      <c r="N961" s="55" t="str">
        <f>IF(B961=1,'KELAS (REFERENSI)'!N961,IF(B961=2,'KELAS (REFERENSI)'!N976,IF(B961=3,'KELAS (REFERENSI)'!N991,IF(B961=4,'KELAS (REFERENSI)'!N1006,""))))</f>
        <v/>
      </c>
      <c r="O961" s="55" t="str">
        <f>IF(B961=1,'KELAS (REFERENSI)'!O961,IF(B961=2,'KELAS (REFERENSI)'!O976,IF(B961=3,'KELAS (REFERENSI)'!O991,IF(B961=4,'KELAS (REFERENSI)'!O1006,""))))</f>
        <v/>
      </c>
      <c r="P961" s="55" t="str">
        <f>IF(B961=1,'KELAS (REFERENSI)'!P961,IF(B961=2,'KELAS (REFERENSI)'!P976,IF(B961=3,'KELAS (REFERENSI)'!P991,IF(B961=4,'KELAS (REFERENSI)'!P1006,""))))</f>
        <v/>
      </c>
      <c r="Q961" s="55" t="str">
        <f t="shared" si="4"/>
        <v>BPS Kota Jakarta Timur</v>
      </c>
      <c r="R961" s="55" t="str">
        <f t="shared" si="56"/>
        <v/>
      </c>
      <c r="S961" s="55" t="str">
        <f t="shared" ref="S961:T961" si="969">S960</f>
        <v>15 Juni sampai dengan 31 Agustus 2026</v>
      </c>
      <c r="T961" s="55" t="str">
        <f t="shared" si="969"/>
        <v>31 Agustus 2026</v>
      </c>
      <c r="U961" s="59" t="str">
        <f>VLOOKUP(G961,'MITRA (REFERENSI)'!$A:$Z,17,FALSE)</f>
        <v>#N/A</v>
      </c>
      <c r="V961" s="59" t="str">
        <f>VLOOKUP(G961,'MITRA (REFERENSI)'!$A:$Z,11,FALSE)</f>
        <v>#N/A</v>
      </c>
      <c r="W961" s="81"/>
      <c r="X961" s="63"/>
      <c r="Y961" s="63"/>
      <c r="Z961" s="62"/>
      <c r="AA961" s="63"/>
      <c r="AB961" s="62"/>
      <c r="AC961" s="62"/>
      <c r="AD961" s="62"/>
      <c r="AE961" s="62"/>
      <c r="AF961" s="62"/>
      <c r="AG961" s="72"/>
      <c r="AH961" s="72"/>
      <c r="AI961" s="72"/>
      <c r="AJ961" s="72"/>
      <c r="AK961" s="59" t="str">
        <f>VLOOKUP(G961,'MITRA (REFERENSI)'!$A:$Z,5,FALSE)</f>
        <v>#N/A</v>
      </c>
      <c r="AL961" s="59" t="str">
        <f>VLOOKUP(G961,'MITRA (REFERENSI)'!$A:$Z,13,FALSE)</f>
        <v>#N/A</v>
      </c>
      <c r="AM961" s="59" t="str">
        <f>VLOOKUP(G961,'MITRA (REFERENSI)'!$A:$Z,14,FALSE)</f>
        <v>#N/A</v>
      </c>
    </row>
    <row r="962" ht="15.75" customHeight="1">
      <c r="A962" s="53" t="s">
        <v>6024</v>
      </c>
      <c r="B962" s="78"/>
      <c r="C962" s="79"/>
      <c r="D962" s="82"/>
      <c r="E962" s="82"/>
      <c r="F962" s="56" t="str">
        <f t="shared" si="2"/>
        <v>PETUGAS.0961/SPK/SE/PML/3172/2026</v>
      </c>
      <c r="G962" s="80"/>
      <c r="H962" s="56" t="str">
        <f>VLOOKUP(G962,'MITRA (REFERENSI)'!$A:$Z,16,FALSE)</f>
        <v>#N/A</v>
      </c>
      <c r="I962" s="56" t="str">
        <f>VLOOKUP(G962,'MITRA (REFERENSI)'!$A:$Z,25,FALSE)</f>
        <v>#N/A</v>
      </c>
      <c r="J962" s="55" t="str">
        <f>VLOOKUP(G962,'MITRA (REFERENSI)'!$A:$Z,26,FALSE)</f>
        <v>#N/A</v>
      </c>
      <c r="K962" s="55" t="str">
        <f>VLOOKUP(G962,'MITRA (REFERENSI)'!$A:$Z,15,FALSE)</f>
        <v>#N/A</v>
      </c>
      <c r="L962" s="55" t="str">
        <f>VLOOKUP(G962,'MITRA (REFERENSI)'!$A:$Z,15,FALSE)</f>
        <v>#N/A</v>
      </c>
      <c r="M962" s="55" t="str">
        <f>IF(B962=1,'KELAS (REFERENSI)'!M962,IF(B962=2,'KELAS (REFERENSI)'!M977,IF(B962=3,'KELAS (REFERENSI)'!M992,IF(B962=4,'KELAS (REFERENSI)'!M1007,""))))</f>
        <v/>
      </c>
      <c r="N962" s="55" t="str">
        <f>IF(B962=1,'KELAS (REFERENSI)'!N962,IF(B962=2,'KELAS (REFERENSI)'!N977,IF(B962=3,'KELAS (REFERENSI)'!N992,IF(B962=4,'KELAS (REFERENSI)'!N1007,""))))</f>
        <v/>
      </c>
      <c r="O962" s="55" t="str">
        <f>IF(B962=1,'KELAS (REFERENSI)'!O962,IF(B962=2,'KELAS (REFERENSI)'!O977,IF(B962=3,'KELAS (REFERENSI)'!O992,IF(B962=4,'KELAS (REFERENSI)'!O1007,""))))</f>
        <v/>
      </c>
      <c r="P962" s="55" t="str">
        <f>IF(B962=1,'KELAS (REFERENSI)'!P962,IF(B962=2,'KELAS (REFERENSI)'!P977,IF(B962=3,'KELAS (REFERENSI)'!P992,IF(B962=4,'KELAS (REFERENSI)'!P1007,""))))</f>
        <v/>
      </c>
      <c r="Q962" s="55" t="str">
        <f t="shared" si="4"/>
        <v>BPS Kota Jakarta Timur</v>
      </c>
      <c r="R962" s="55" t="str">
        <f t="shared" si="56"/>
        <v/>
      </c>
      <c r="S962" s="55" t="str">
        <f t="shared" ref="S962:T962" si="970">S961</f>
        <v>15 Juni sampai dengan 31 Agustus 2026</v>
      </c>
      <c r="T962" s="55" t="str">
        <f t="shared" si="970"/>
        <v>31 Agustus 2026</v>
      </c>
      <c r="U962" s="59" t="str">
        <f>VLOOKUP(G962,'MITRA (REFERENSI)'!$A:$Z,17,FALSE)</f>
        <v>#N/A</v>
      </c>
      <c r="V962" s="59" t="str">
        <f>VLOOKUP(G962,'MITRA (REFERENSI)'!$A:$Z,11,FALSE)</f>
        <v>#N/A</v>
      </c>
      <c r="W962" s="81"/>
      <c r="X962" s="63"/>
      <c r="Y962" s="63"/>
      <c r="Z962" s="62"/>
      <c r="AA962" s="63"/>
      <c r="AB962" s="62"/>
      <c r="AC962" s="62"/>
      <c r="AD962" s="62"/>
      <c r="AE962" s="62"/>
      <c r="AF962" s="62"/>
      <c r="AG962" s="72"/>
      <c r="AH962" s="72"/>
      <c r="AI962" s="72"/>
      <c r="AJ962" s="72"/>
      <c r="AK962" s="59" t="str">
        <f>VLOOKUP(G962,'MITRA (REFERENSI)'!$A:$Z,5,FALSE)</f>
        <v>#N/A</v>
      </c>
      <c r="AL962" s="59" t="str">
        <f>VLOOKUP(G962,'MITRA (REFERENSI)'!$A:$Z,13,FALSE)</f>
        <v>#N/A</v>
      </c>
      <c r="AM962" s="59" t="str">
        <f>VLOOKUP(G962,'MITRA (REFERENSI)'!$A:$Z,14,FALSE)</f>
        <v>#N/A</v>
      </c>
    </row>
    <row r="963" ht="15.75" customHeight="1">
      <c r="A963" s="53" t="s">
        <v>6025</v>
      </c>
      <c r="B963" s="78"/>
      <c r="C963" s="79"/>
      <c r="D963" s="82"/>
      <c r="E963" s="82"/>
      <c r="F963" s="56" t="str">
        <f t="shared" si="2"/>
        <v>PETUGAS.0962/SPK/SE/PML/3172/2026</v>
      </c>
      <c r="G963" s="80"/>
      <c r="H963" s="56" t="str">
        <f>VLOOKUP(G963,'MITRA (REFERENSI)'!$A:$Z,16,FALSE)</f>
        <v>#N/A</v>
      </c>
      <c r="I963" s="56" t="str">
        <f>VLOOKUP(G963,'MITRA (REFERENSI)'!$A:$Z,25,FALSE)</f>
        <v>#N/A</v>
      </c>
      <c r="J963" s="55" t="str">
        <f>VLOOKUP(G963,'MITRA (REFERENSI)'!$A:$Z,26,FALSE)</f>
        <v>#N/A</v>
      </c>
      <c r="K963" s="55" t="str">
        <f>VLOOKUP(G963,'MITRA (REFERENSI)'!$A:$Z,15,FALSE)</f>
        <v>#N/A</v>
      </c>
      <c r="L963" s="55" t="str">
        <f>VLOOKUP(G963,'MITRA (REFERENSI)'!$A:$Z,15,FALSE)</f>
        <v>#N/A</v>
      </c>
      <c r="M963" s="55" t="str">
        <f>IF(B963=1,'KELAS (REFERENSI)'!M963,IF(B963=2,'KELAS (REFERENSI)'!M978,IF(B963=3,'KELAS (REFERENSI)'!M993,IF(B963=4,'KELAS (REFERENSI)'!M1008,""))))</f>
        <v/>
      </c>
      <c r="N963" s="55" t="str">
        <f>IF(B963=1,'KELAS (REFERENSI)'!N963,IF(B963=2,'KELAS (REFERENSI)'!N978,IF(B963=3,'KELAS (REFERENSI)'!N993,IF(B963=4,'KELAS (REFERENSI)'!N1008,""))))</f>
        <v/>
      </c>
      <c r="O963" s="55" t="str">
        <f>IF(B963=1,'KELAS (REFERENSI)'!O963,IF(B963=2,'KELAS (REFERENSI)'!O978,IF(B963=3,'KELAS (REFERENSI)'!O993,IF(B963=4,'KELAS (REFERENSI)'!O1008,""))))</f>
        <v/>
      </c>
      <c r="P963" s="55" t="str">
        <f>IF(B963=1,'KELAS (REFERENSI)'!P963,IF(B963=2,'KELAS (REFERENSI)'!P978,IF(B963=3,'KELAS (REFERENSI)'!P993,IF(B963=4,'KELAS (REFERENSI)'!P1008,""))))</f>
        <v/>
      </c>
      <c r="Q963" s="55" t="str">
        <f t="shared" si="4"/>
        <v>BPS Kota Jakarta Timur</v>
      </c>
      <c r="R963" s="55" t="str">
        <f t="shared" si="56"/>
        <v/>
      </c>
      <c r="S963" s="55" t="str">
        <f t="shared" ref="S963:T963" si="971">S962</f>
        <v>15 Juni sampai dengan 31 Agustus 2026</v>
      </c>
      <c r="T963" s="55" t="str">
        <f t="shared" si="971"/>
        <v>31 Agustus 2026</v>
      </c>
      <c r="U963" s="59" t="str">
        <f>VLOOKUP(G963,'MITRA (REFERENSI)'!$A:$Z,17,FALSE)</f>
        <v>#N/A</v>
      </c>
      <c r="V963" s="59" t="str">
        <f>VLOOKUP(G963,'MITRA (REFERENSI)'!$A:$Z,11,FALSE)</f>
        <v>#N/A</v>
      </c>
      <c r="W963" s="81"/>
      <c r="X963" s="63"/>
      <c r="Y963" s="63"/>
      <c r="Z963" s="62"/>
      <c r="AA963" s="63"/>
      <c r="AB963" s="62"/>
      <c r="AC963" s="62"/>
      <c r="AD963" s="62"/>
      <c r="AE963" s="62"/>
      <c r="AF963" s="62"/>
      <c r="AG963" s="72"/>
      <c r="AH963" s="72"/>
      <c r="AI963" s="72"/>
      <c r="AJ963" s="72"/>
      <c r="AK963" s="59" t="str">
        <f>VLOOKUP(G963,'MITRA (REFERENSI)'!$A:$Z,5,FALSE)</f>
        <v>#N/A</v>
      </c>
      <c r="AL963" s="59" t="str">
        <f>VLOOKUP(G963,'MITRA (REFERENSI)'!$A:$Z,13,FALSE)</f>
        <v>#N/A</v>
      </c>
      <c r="AM963" s="59" t="str">
        <f>VLOOKUP(G963,'MITRA (REFERENSI)'!$A:$Z,14,FALSE)</f>
        <v>#N/A</v>
      </c>
    </row>
    <row r="964" ht="15.75" customHeight="1">
      <c r="A964" s="53" t="s">
        <v>6026</v>
      </c>
      <c r="B964" s="78"/>
      <c r="C964" s="79"/>
      <c r="D964" s="82"/>
      <c r="E964" s="82"/>
      <c r="F964" s="56" t="str">
        <f t="shared" si="2"/>
        <v>PETUGAS.0963/SPK/SE/PML/3172/2026</v>
      </c>
      <c r="G964" s="80"/>
      <c r="H964" s="56" t="str">
        <f>VLOOKUP(G964,'MITRA (REFERENSI)'!$A:$Z,16,FALSE)</f>
        <v>#N/A</v>
      </c>
      <c r="I964" s="56" t="str">
        <f>VLOOKUP(G964,'MITRA (REFERENSI)'!$A:$Z,25,FALSE)</f>
        <v>#N/A</v>
      </c>
      <c r="J964" s="55" t="str">
        <f>VLOOKUP(G964,'MITRA (REFERENSI)'!$A:$Z,26,FALSE)</f>
        <v>#N/A</v>
      </c>
      <c r="K964" s="55" t="str">
        <f>VLOOKUP(G964,'MITRA (REFERENSI)'!$A:$Z,15,FALSE)</f>
        <v>#N/A</v>
      </c>
      <c r="L964" s="55" t="str">
        <f>VLOOKUP(G964,'MITRA (REFERENSI)'!$A:$Z,15,FALSE)</f>
        <v>#N/A</v>
      </c>
      <c r="M964" s="55" t="str">
        <f>IF(B964=1,'KELAS (REFERENSI)'!M964,IF(B964=2,'KELAS (REFERENSI)'!M979,IF(B964=3,'KELAS (REFERENSI)'!M994,IF(B964=4,'KELAS (REFERENSI)'!M1009,""))))</f>
        <v/>
      </c>
      <c r="N964" s="55" t="str">
        <f>IF(B964=1,'KELAS (REFERENSI)'!N964,IF(B964=2,'KELAS (REFERENSI)'!N979,IF(B964=3,'KELAS (REFERENSI)'!N994,IF(B964=4,'KELAS (REFERENSI)'!N1009,""))))</f>
        <v/>
      </c>
      <c r="O964" s="55" t="str">
        <f>IF(B964=1,'KELAS (REFERENSI)'!O964,IF(B964=2,'KELAS (REFERENSI)'!O979,IF(B964=3,'KELAS (REFERENSI)'!O994,IF(B964=4,'KELAS (REFERENSI)'!O1009,""))))</f>
        <v/>
      </c>
      <c r="P964" s="55" t="str">
        <f>IF(B964=1,'KELAS (REFERENSI)'!P964,IF(B964=2,'KELAS (REFERENSI)'!P979,IF(B964=3,'KELAS (REFERENSI)'!P994,IF(B964=4,'KELAS (REFERENSI)'!P1009,""))))</f>
        <v/>
      </c>
      <c r="Q964" s="55" t="str">
        <f t="shared" si="4"/>
        <v>BPS Kota Jakarta Timur</v>
      </c>
      <c r="R964" s="55" t="str">
        <f t="shared" si="56"/>
        <v/>
      </c>
      <c r="S964" s="55" t="str">
        <f t="shared" ref="S964:T964" si="972">S963</f>
        <v>15 Juni sampai dengan 31 Agustus 2026</v>
      </c>
      <c r="T964" s="55" t="str">
        <f t="shared" si="972"/>
        <v>31 Agustus 2026</v>
      </c>
      <c r="U964" s="59" t="str">
        <f>VLOOKUP(G964,'MITRA (REFERENSI)'!$A:$Z,17,FALSE)</f>
        <v>#N/A</v>
      </c>
      <c r="V964" s="59" t="str">
        <f>VLOOKUP(G964,'MITRA (REFERENSI)'!$A:$Z,11,FALSE)</f>
        <v>#N/A</v>
      </c>
      <c r="W964" s="81"/>
      <c r="X964" s="63"/>
      <c r="Y964" s="63"/>
      <c r="Z964" s="62"/>
      <c r="AA964" s="63"/>
      <c r="AB964" s="62"/>
      <c r="AC964" s="62"/>
      <c r="AD964" s="62"/>
      <c r="AE964" s="62"/>
      <c r="AF964" s="62"/>
      <c r="AG964" s="72"/>
      <c r="AH964" s="72"/>
      <c r="AI964" s="72"/>
      <c r="AJ964" s="72"/>
      <c r="AK964" s="59" t="str">
        <f>VLOOKUP(G964,'MITRA (REFERENSI)'!$A:$Z,5,FALSE)</f>
        <v>#N/A</v>
      </c>
      <c r="AL964" s="59" t="str">
        <f>VLOOKUP(G964,'MITRA (REFERENSI)'!$A:$Z,13,FALSE)</f>
        <v>#N/A</v>
      </c>
      <c r="AM964" s="59" t="str">
        <f>VLOOKUP(G964,'MITRA (REFERENSI)'!$A:$Z,14,FALSE)</f>
        <v>#N/A</v>
      </c>
    </row>
    <row r="965" ht="15.75" customHeight="1">
      <c r="A965" s="53" t="s">
        <v>6027</v>
      </c>
      <c r="B965" s="78"/>
      <c r="C965" s="79"/>
      <c r="D965" s="82"/>
      <c r="E965" s="82"/>
      <c r="F965" s="56" t="str">
        <f t="shared" si="2"/>
        <v>PETUGAS.0964/SPK/SE/PML/3172/2026</v>
      </c>
      <c r="G965" s="80"/>
      <c r="H965" s="56" t="str">
        <f>VLOOKUP(G965,'MITRA (REFERENSI)'!$A:$Z,16,FALSE)</f>
        <v>#N/A</v>
      </c>
      <c r="I965" s="56" t="str">
        <f>VLOOKUP(G965,'MITRA (REFERENSI)'!$A:$Z,25,FALSE)</f>
        <v>#N/A</v>
      </c>
      <c r="J965" s="55" t="str">
        <f>VLOOKUP(G965,'MITRA (REFERENSI)'!$A:$Z,26,FALSE)</f>
        <v>#N/A</v>
      </c>
      <c r="K965" s="55" t="str">
        <f>VLOOKUP(G965,'MITRA (REFERENSI)'!$A:$Z,15,FALSE)</f>
        <v>#N/A</v>
      </c>
      <c r="L965" s="55" t="str">
        <f>VLOOKUP(G965,'MITRA (REFERENSI)'!$A:$Z,15,FALSE)</f>
        <v>#N/A</v>
      </c>
      <c r="M965" s="55" t="str">
        <f>IF(B965=1,'KELAS (REFERENSI)'!M965,IF(B965=2,'KELAS (REFERENSI)'!M980,IF(B965=3,'KELAS (REFERENSI)'!M995,IF(B965=4,'KELAS (REFERENSI)'!M1010,""))))</f>
        <v/>
      </c>
      <c r="N965" s="55" t="str">
        <f>IF(B965=1,'KELAS (REFERENSI)'!N965,IF(B965=2,'KELAS (REFERENSI)'!N980,IF(B965=3,'KELAS (REFERENSI)'!N995,IF(B965=4,'KELAS (REFERENSI)'!N1010,""))))</f>
        <v/>
      </c>
      <c r="O965" s="55" t="str">
        <f>IF(B965=1,'KELAS (REFERENSI)'!O965,IF(B965=2,'KELAS (REFERENSI)'!O980,IF(B965=3,'KELAS (REFERENSI)'!O995,IF(B965=4,'KELAS (REFERENSI)'!O1010,""))))</f>
        <v/>
      </c>
      <c r="P965" s="55" t="str">
        <f>IF(B965=1,'KELAS (REFERENSI)'!P965,IF(B965=2,'KELAS (REFERENSI)'!P980,IF(B965=3,'KELAS (REFERENSI)'!P995,IF(B965=4,'KELAS (REFERENSI)'!P1010,""))))</f>
        <v/>
      </c>
      <c r="Q965" s="55" t="str">
        <f t="shared" si="4"/>
        <v>BPS Kota Jakarta Timur</v>
      </c>
      <c r="R965" s="55" t="str">
        <f t="shared" si="56"/>
        <v/>
      </c>
      <c r="S965" s="55" t="str">
        <f t="shared" ref="S965:T965" si="973">S964</f>
        <v>15 Juni sampai dengan 31 Agustus 2026</v>
      </c>
      <c r="T965" s="55" t="str">
        <f t="shared" si="973"/>
        <v>31 Agustus 2026</v>
      </c>
      <c r="U965" s="59" t="str">
        <f>VLOOKUP(G965,'MITRA (REFERENSI)'!$A:$Z,17,FALSE)</f>
        <v>#N/A</v>
      </c>
      <c r="V965" s="59" t="str">
        <f>VLOOKUP(G965,'MITRA (REFERENSI)'!$A:$Z,11,FALSE)</f>
        <v>#N/A</v>
      </c>
      <c r="W965" s="81"/>
      <c r="X965" s="63"/>
      <c r="Y965" s="63"/>
      <c r="Z965" s="62"/>
      <c r="AA965" s="63"/>
      <c r="AB965" s="62"/>
      <c r="AC965" s="62"/>
      <c r="AD965" s="62"/>
      <c r="AE965" s="62"/>
      <c r="AF965" s="62"/>
      <c r="AG965" s="72"/>
      <c r="AH965" s="72"/>
      <c r="AI965" s="72"/>
      <c r="AJ965" s="72"/>
      <c r="AK965" s="59" t="str">
        <f>VLOOKUP(G965,'MITRA (REFERENSI)'!$A:$Z,5,FALSE)</f>
        <v>#N/A</v>
      </c>
      <c r="AL965" s="59" t="str">
        <f>VLOOKUP(G965,'MITRA (REFERENSI)'!$A:$Z,13,FALSE)</f>
        <v>#N/A</v>
      </c>
      <c r="AM965" s="59" t="str">
        <f>VLOOKUP(G965,'MITRA (REFERENSI)'!$A:$Z,14,FALSE)</f>
        <v>#N/A</v>
      </c>
    </row>
    <row r="966" ht="15.75" customHeight="1">
      <c r="A966" s="53" t="s">
        <v>6028</v>
      </c>
      <c r="B966" s="78"/>
      <c r="C966" s="79"/>
      <c r="D966" s="82"/>
      <c r="E966" s="82"/>
      <c r="F966" s="56" t="str">
        <f t="shared" si="2"/>
        <v>PETUGAS.0965/SPK/SE/PML/3172/2026</v>
      </c>
      <c r="G966" s="80"/>
      <c r="H966" s="56" t="str">
        <f>VLOOKUP(G966,'MITRA (REFERENSI)'!$A:$Z,16,FALSE)</f>
        <v>#N/A</v>
      </c>
      <c r="I966" s="56" t="str">
        <f>VLOOKUP(G966,'MITRA (REFERENSI)'!$A:$Z,25,FALSE)</f>
        <v>#N/A</v>
      </c>
      <c r="J966" s="55" t="str">
        <f>VLOOKUP(G966,'MITRA (REFERENSI)'!$A:$Z,26,FALSE)</f>
        <v>#N/A</v>
      </c>
      <c r="K966" s="55" t="str">
        <f>VLOOKUP(G966,'MITRA (REFERENSI)'!$A:$Z,15,FALSE)</f>
        <v>#N/A</v>
      </c>
      <c r="L966" s="55" t="str">
        <f>VLOOKUP(G966,'MITRA (REFERENSI)'!$A:$Z,15,FALSE)</f>
        <v>#N/A</v>
      </c>
      <c r="M966" s="55" t="str">
        <f>IF(B966=1,'KELAS (REFERENSI)'!M966,IF(B966=2,'KELAS (REFERENSI)'!M981,IF(B966=3,'KELAS (REFERENSI)'!M996,IF(B966=4,'KELAS (REFERENSI)'!M1011,""))))</f>
        <v/>
      </c>
      <c r="N966" s="55" t="str">
        <f>IF(B966=1,'KELAS (REFERENSI)'!N966,IF(B966=2,'KELAS (REFERENSI)'!N981,IF(B966=3,'KELAS (REFERENSI)'!N996,IF(B966=4,'KELAS (REFERENSI)'!N1011,""))))</f>
        <v/>
      </c>
      <c r="O966" s="55" t="str">
        <f>IF(B966=1,'KELAS (REFERENSI)'!O966,IF(B966=2,'KELAS (REFERENSI)'!O981,IF(B966=3,'KELAS (REFERENSI)'!O996,IF(B966=4,'KELAS (REFERENSI)'!O1011,""))))</f>
        <v/>
      </c>
      <c r="P966" s="55" t="str">
        <f>IF(B966=1,'KELAS (REFERENSI)'!P966,IF(B966=2,'KELAS (REFERENSI)'!P981,IF(B966=3,'KELAS (REFERENSI)'!P996,IF(B966=4,'KELAS (REFERENSI)'!P1011,""))))</f>
        <v/>
      </c>
      <c r="Q966" s="55" t="str">
        <f t="shared" si="4"/>
        <v>BPS Kota Jakarta Timur</v>
      </c>
      <c r="R966" s="55" t="str">
        <f t="shared" si="56"/>
        <v/>
      </c>
      <c r="S966" s="55" t="str">
        <f t="shared" ref="S966:T966" si="974">S965</f>
        <v>15 Juni sampai dengan 31 Agustus 2026</v>
      </c>
      <c r="T966" s="55" t="str">
        <f t="shared" si="974"/>
        <v>31 Agustus 2026</v>
      </c>
      <c r="U966" s="59" t="str">
        <f>VLOOKUP(G966,'MITRA (REFERENSI)'!$A:$Z,17,FALSE)</f>
        <v>#N/A</v>
      </c>
      <c r="V966" s="59" t="str">
        <f>VLOOKUP(G966,'MITRA (REFERENSI)'!$A:$Z,11,FALSE)</f>
        <v>#N/A</v>
      </c>
      <c r="W966" s="81"/>
      <c r="X966" s="63"/>
      <c r="Y966" s="63"/>
      <c r="Z966" s="62"/>
      <c r="AA966" s="63"/>
      <c r="AB966" s="62"/>
      <c r="AC966" s="62"/>
      <c r="AD966" s="62"/>
      <c r="AE966" s="62"/>
      <c r="AF966" s="62"/>
      <c r="AG966" s="72"/>
      <c r="AH966" s="72"/>
      <c r="AI966" s="72"/>
      <c r="AJ966" s="72"/>
      <c r="AK966" s="59" t="str">
        <f>VLOOKUP(G966,'MITRA (REFERENSI)'!$A:$Z,5,FALSE)</f>
        <v>#N/A</v>
      </c>
      <c r="AL966" s="59" t="str">
        <f>VLOOKUP(G966,'MITRA (REFERENSI)'!$A:$Z,13,FALSE)</f>
        <v>#N/A</v>
      </c>
      <c r="AM966" s="59" t="str">
        <f>VLOOKUP(G966,'MITRA (REFERENSI)'!$A:$Z,14,FALSE)</f>
        <v>#N/A</v>
      </c>
    </row>
    <row r="967" ht="15.75" customHeight="1">
      <c r="A967" s="53" t="s">
        <v>6029</v>
      </c>
      <c r="B967" s="78"/>
      <c r="C967" s="79"/>
      <c r="D967" s="82"/>
      <c r="E967" s="82"/>
      <c r="F967" s="56" t="str">
        <f t="shared" si="2"/>
        <v>PETUGAS.0966/SPK/SE/PML/3172/2026</v>
      </c>
      <c r="G967" s="80"/>
      <c r="H967" s="56" t="str">
        <f>VLOOKUP(G967,'MITRA (REFERENSI)'!$A:$Z,16,FALSE)</f>
        <v>#N/A</v>
      </c>
      <c r="I967" s="56" t="str">
        <f>VLOOKUP(G967,'MITRA (REFERENSI)'!$A:$Z,25,FALSE)</f>
        <v>#N/A</v>
      </c>
      <c r="J967" s="55" t="str">
        <f>VLOOKUP(G967,'MITRA (REFERENSI)'!$A:$Z,26,FALSE)</f>
        <v>#N/A</v>
      </c>
      <c r="K967" s="55" t="str">
        <f>VLOOKUP(G967,'MITRA (REFERENSI)'!$A:$Z,15,FALSE)</f>
        <v>#N/A</v>
      </c>
      <c r="L967" s="55" t="str">
        <f>VLOOKUP(G967,'MITRA (REFERENSI)'!$A:$Z,15,FALSE)</f>
        <v>#N/A</v>
      </c>
      <c r="M967" s="55" t="str">
        <f>IF(B967=1,'KELAS (REFERENSI)'!M967,IF(B967=2,'KELAS (REFERENSI)'!M982,IF(B967=3,'KELAS (REFERENSI)'!M997,IF(B967=4,'KELAS (REFERENSI)'!M1012,""))))</f>
        <v/>
      </c>
      <c r="N967" s="55" t="str">
        <f>IF(B967=1,'KELAS (REFERENSI)'!N967,IF(B967=2,'KELAS (REFERENSI)'!N982,IF(B967=3,'KELAS (REFERENSI)'!N997,IF(B967=4,'KELAS (REFERENSI)'!N1012,""))))</f>
        <v/>
      </c>
      <c r="O967" s="55" t="str">
        <f>IF(B967=1,'KELAS (REFERENSI)'!O967,IF(B967=2,'KELAS (REFERENSI)'!O982,IF(B967=3,'KELAS (REFERENSI)'!O997,IF(B967=4,'KELAS (REFERENSI)'!O1012,""))))</f>
        <v/>
      </c>
      <c r="P967" s="55" t="str">
        <f>IF(B967=1,'KELAS (REFERENSI)'!P967,IF(B967=2,'KELAS (REFERENSI)'!P982,IF(B967=3,'KELAS (REFERENSI)'!P997,IF(B967=4,'KELAS (REFERENSI)'!P1012,""))))</f>
        <v/>
      </c>
      <c r="Q967" s="55" t="str">
        <f t="shared" si="4"/>
        <v>BPS Kota Jakarta Timur</v>
      </c>
      <c r="R967" s="55" t="str">
        <f t="shared" si="56"/>
        <v/>
      </c>
      <c r="S967" s="55" t="str">
        <f t="shared" ref="S967:T967" si="975">S966</f>
        <v>15 Juni sampai dengan 31 Agustus 2026</v>
      </c>
      <c r="T967" s="55" t="str">
        <f t="shared" si="975"/>
        <v>31 Agustus 2026</v>
      </c>
      <c r="U967" s="59" t="str">
        <f>VLOOKUP(G967,'MITRA (REFERENSI)'!$A:$Z,17,FALSE)</f>
        <v>#N/A</v>
      </c>
      <c r="V967" s="59" t="str">
        <f>VLOOKUP(G967,'MITRA (REFERENSI)'!$A:$Z,11,FALSE)</f>
        <v>#N/A</v>
      </c>
      <c r="W967" s="81"/>
      <c r="X967" s="63"/>
      <c r="Y967" s="63"/>
      <c r="Z967" s="62"/>
      <c r="AA967" s="63"/>
      <c r="AB967" s="62"/>
      <c r="AC967" s="62"/>
      <c r="AD967" s="62"/>
      <c r="AE967" s="62"/>
      <c r="AF967" s="62"/>
      <c r="AG967" s="72"/>
      <c r="AH967" s="72"/>
      <c r="AI967" s="72"/>
      <c r="AJ967" s="72"/>
      <c r="AK967" s="59" t="str">
        <f>VLOOKUP(G967,'MITRA (REFERENSI)'!$A:$Z,5,FALSE)</f>
        <v>#N/A</v>
      </c>
      <c r="AL967" s="59" t="str">
        <f>VLOOKUP(G967,'MITRA (REFERENSI)'!$A:$Z,13,FALSE)</f>
        <v>#N/A</v>
      </c>
      <c r="AM967" s="59" t="str">
        <f>VLOOKUP(G967,'MITRA (REFERENSI)'!$A:$Z,14,FALSE)</f>
        <v>#N/A</v>
      </c>
    </row>
    <row r="968" ht="15.75" customHeight="1">
      <c r="A968" s="53" t="s">
        <v>6030</v>
      </c>
      <c r="B968" s="78"/>
      <c r="C968" s="79"/>
      <c r="D968" s="82"/>
      <c r="E968" s="82"/>
      <c r="F968" s="56" t="str">
        <f t="shared" si="2"/>
        <v>PETUGAS.0967/SPK/SE/PML/3172/2026</v>
      </c>
      <c r="G968" s="80"/>
      <c r="H968" s="56" t="str">
        <f>VLOOKUP(G968,'MITRA (REFERENSI)'!$A:$Z,16,FALSE)</f>
        <v>#N/A</v>
      </c>
      <c r="I968" s="56" t="str">
        <f>VLOOKUP(G968,'MITRA (REFERENSI)'!$A:$Z,25,FALSE)</f>
        <v>#N/A</v>
      </c>
      <c r="J968" s="55" t="str">
        <f>VLOOKUP(G968,'MITRA (REFERENSI)'!$A:$Z,26,FALSE)</f>
        <v>#N/A</v>
      </c>
      <c r="K968" s="55" t="str">
        <f>VLOOKUP(G968,'MITRA (REFERENSI)'!$A:$Z,15,FALSE)</f>
        <v>#N/A</v>
      </c>
      <c r="L968" s="55" t="str">
        <f>VLOOKUP(G968,'MITRA (REFERENSI)'!$A:$Z,15,FALSE)</f>
        <v>#N/A</v>
      </c>
      <c r="M968" s="55" t="str">
        <f>IF(B968=1,'KELAS (REFERENSI)'!M968,IF(B968=2,'KELAS (REFERENSI)'!M983,IF(B968=3,'KELAS (REFERENSI)'!M998,IF(B968=4,'KELAS (REFERENSI)'!M1013,""))))</f>
        <v/>
      </c>
      <c r="N968" s="55" t="str">
        <f>IF(B968=1,'KELAS (REFERENSI)'!N968,IF(B968=2,'KELAS (REFERENSI)'!N983,IF(B968=3,'KELAS (REFERENSI)'!N998,IF(B968=4,'KELAS (REFERENSI)'!N1013,""))))</f>
        <v/>
      </c>
      <c r="O968" s="55" t="str">
        <f>IF(B968=1,'KELAS (REFERENSI)'!O968,IF(B968=2,'KELAS (REFERENSI)'!O983,IF(B968=3,'KELAS (REFERENSI)'!O998,IF(B968=4,'KELAS (REFERENSI)'!O1013,""))))</f>
        <v/>
      </c>
      <c r="P968" s="55" t="str">
        <f>IF(B968=1,'KELAS (REFERENSI)'!P968,IF(B968=2,'KELAS (REFERENSI)'!P983,IF(B968=3,'KELAS (REFERENSI)'!P998,IF(B968=4,'KELAS (REFERENSI)'!P1013,""))))</f>
        <v/>
      </c>
      <c r="Q968" s="55" t="str">
        <f t="shared" si="4"/>
        <v>BPS Kota Jakarta Timur</v>
      </c>
      <c r="R968" s="55" t="str">
        <f t="shared" si="56"/>
        <v/>
      </c>
      <c r="S968" s="55" t="str">
        <f t="shared" ref="S968:T968" si="976">S967</f>
        <v>15 Juni sampai dengan 31 Agustus 2026</v>
      </c>
      <c r="T968" s="55" t="str">
        <f t="shared" si="976"/>
        <v>31 Agustus 2026</v>
      </c>
      <c r="U968" s="59" t="str">
        <f>VLOOKUP(G968,'MITRA (REFERENSI)'!$A:$Z,17,FALSE)</f>
        <v>#N/A</v>
      </c>
      <c r="V968" s="59" t="str">
        <f>VLOOKUP(G968,'MITRA (REFERENSI)'!$A:$Z,11,FALSE)</f>
        <v>#N/A</v>
      </c>
      <c r="W968" s="81"/>
      <c r="X968" s="63"/>
      <c r="Y968" s="63"/>
      <c r="Z968" s="62"/>
      <c r="AA968" s="63"/>
      <c r="AB968" s="62"/>
      <c r="AC968" s="62"/>
      <c r="AD968" s="62"/>
      <c r="AE968" s="62"/>
      <c r="AF968" s="62"/>
      <c r="AG968" s="72"/>
      <c r="AH968" s="72"/>
      <c r="AI968" s="72"/>
      <c r="AJ968" s="72"/>
      <c r="AK968" s="59" t="str">
        <f>VLOOKUP(G968,'MITRA (REFERENSI)'!$A:$Z,5,FALSE)</f>
        <v>#N/A</v>
      </c>
      <c r="AL968" s="59" t="str">
        <f>VLOOKUP(G968,'MITRA (REFERENSI)'!$A:$Z,13,FALSE)</f>
        <v>#N/A</v>
      </c>
      <c r="AM968" s="59" t="str">
        <f>VLOOKUP(G968,'MITRA (REFERENSI)'!$A:$Z,14,FALSE)</f>
        <v>#N/A</v>
      </c>
    </row>
    <row r="969" ht="15.75" customHeight="1">
      <c r="A969" s="53" t="s">
        <v>6031</v>
      </c>
      <c r="B969" s="78"/>
      <c r="C969" s="79"/>
      <c r="D969" s="82"/>
      <c r="E969" s="82"/>
      <c r="F969" s="56" t="str">
        <f t="shared" si="2"/>
        <v>PETUGAS.0968/SPK/SE/PML/3172/2026</v>
      </c>
      <c r="G969" s="80"/>
      <c r="H969" s="56" t="str">
        <f>VLOOKUP(G969,'MITRA (REFERENSI)'!$A:$Z,16,FALSE)</f>
        <v>#N/A</v>
      </c>
      <c r="I969" s="56" t="str">
        <f>VLOOKUP(G969,'MITRA (REFERENSI)'!$A:$Z,25,FALSE)</f>
        <v>#N/A</v>
      </c>
      <c r="J969" s="55" t="str">
        <f>VLOOKUP(G969,'MITRA (REFERENSI)'!$A:$Z,26,FALSE)</f>
        <v>#N/A</v>
      </c>
      <c r="K969" s="55" t="str">
        <f>VLOOKUP(G969,'MITRA (REFERENSI)'!$A:$Z,15,FALSE)</f>
        <v>#N/A</v>
      </c>
      <c r="L969" s="55" t="str">
        <f>VLOOKUP(G969,'MITRA (REFERENSI)'!$A:$Z,15,FALSE)</f>
        <v>#N/A</v>
      </c>
      <c r="M969" s="55" t="str">
        <f>IF(B969=1,'KELAS (REFERENSI)'!M969,IF(B969=2,'KELAS (REFERENSI)'!M984,IF(B969=3,'KELAS (REFERENSI)'!M999,IF(B969=4,'KELAS (REFERENSI)'!M1014,""))))</f>
        <v/>
      </c>
      <c r="N969" s="55" t="str">
        <f>IF(B969=1,'KELAS (REFERENSI)'!N969,IF(B969=2,'KELAS (REFERENSI)'!N984,IF(B969=3,'KELAS (REFERENSI)'!N999,IF(B969=4,'KELAS (REFERENSI)'!N1014,""))))</f>
        <v/>
      </c>
      <c r="O969" s="55" t="str">
        <f>IF(B969=1,'KELAS (REFERENSI)'!O969,IF(B969=2,'KELAS (REFERENSI)'!O984,IF(B969=3,'KELAS (REFERENSI)'!O999,IF(B969=4,'KELAS (REFERENSI)'!O1014,""))))</f>
        <v/>
      </c>
      <c r="P969" s="55" t="str">
        <f>IF(B969=1,'KELAS (REFERENSI)'!P969,IF(B969=2,'KELAS (REFERENSI)'!P984,IF(B969=3,'KELAS (REFERENSI)'!P999,IF(B969=4,'KELAS (REFERENSI)'!P1014,""))))</f>
        <v/>
      </c>
      <c r="Q969" s="55" t="str">
        <f t="shared" si="4"/>
        <v>BPS Kota Jakarta Timur</v>
      </c>
      <c r="R969" s="55" t="str">
        <f t="shared" si="56"/>
        <v/>
      </c>
      <c r="S969" s="55" t="str">
        <f t="shared" ref="S969:T969" si="977">S968</f>
        <v>15 Juni sampai dengan 31 Agustus 2026</v>
      </c>
      <c r="T969" s="55" t="str">
        <f t="shared" si="977"/>
        <v>31 Agustus 2026</v>
      </c>
      <c r="U969" s="59" t="str">
        <f>VLOOKUP(G969,'MITRA (REFERENSI)'!$A:$Z,17,FALSE)</f>
        <v>#N/A</v>
      </c>
      <c r="V969" s="59" t="str">
        <f>VLOOKUP(G969,'MITRA (REFERENSI)'!$A:$Z,11,FALSE)</f>
        <v>#N/A</v>
      </c>
      <c r="W969" s="81"/>
      <c r="X969" s="63"/>
      <c r="Y969" s="63"/>
      <c r="Z969" s="62"/>
      <c r="AA969" s="63"/>
      <c r="AB969" s="62"/>
      <c r="AC969" s="62"/>
      <c r="AD969" s="62"/>
      <c r="AE969" s="62"/>
      <c r="AF969" s="62"/>
      <c r="AG969" s="72"/>
      <c r="AH969" s="72"/>
      <c r="AI969" s="72"/>
      <c r="AJ969" s="72"/>
      <c r="AK969" s="59" t="str">
        <f>VLOOKUP(G969,'MITRA (REFERENSI)'!$A:$Z,5,FALSE)</f>
        <v>#N/A</v>
      </c>
      <c r="AL969" s="59" t="str">
        <f>VLOOKUP(G969,'MITRA (REFERENSI)'!$A:$Z,13,FALSE)</f>
        <v>#N/A</v>
      </c>
      <c r="AM969" s="59" t="str">
        <f>VLOOKUP(G969,'MITRA (REFERENSI)'!$A:$Z,14,FALSE)</f>
        <v>#N/A</v>
      </c>
    </row>
    <row r="970" ht="15.75" customHeight="1">
      <c r="A970" s="53" t="s">
        <v>6032</v>
      </c>
      <c r="B970" s="78"/>
      <c r="C970" s="79"/>
      <c r="D970" s="82"/>
      <c r="E970" s="82"/>
      <c r="F970" s="56" t="str">
        <f t="shared" si="2"/>
        <v>PETUGAS.0969/SPK/SE/PML/3172/2026</v>
      </c>
      <c r="G970" s="80"/>
      <c r="H970" s="56" t="str">
        <f>VLOOKUP(G970,'MITRA (REFERENSI)'!$A:$Z,16,FALSE)</f>
        <v>#N/A</v>
      </c>
      <c r="I970" s="56" t="str">
        <f>VLOOKUP(G970,'MITRA (REFERENSI)'!$A:$Z,25,FALSE)</f>
        <v>#N/A</v>
      </c>
      <c r="J970" s="55" t="str">
        <f>VLOOKUP(G970,'MITRA (REFERENSI)'!$A:$Z,26,FALSE)</f>
        <v>#N/A</v>
      </c>
      <c r="K970" s="55" t="str">
        <f>VLOOKUP(G970,'MITRA (REFERENSI)'!$A:$Z,15,FALSE)</f>
        <v>#N/A</v>
      </c>
      <c r="L970" s="55" t="str">
        <f>VLOOKUP(G970,'MITRA (REFERENSI)'!$A:$Z,15,FALSE)</f>
        <v>#N/A</v>
      </c>
      <c r="M970" s="55" t="str">
        <f>IF(B970=1,'KELAS (REFERENSI)'!M970,IF(B970=2,'KELAS (REFERENSI)'!M985,IF(B970=3,'KELAS (REFERENSI)'!M1000,IF(B970=4,'KELAS (REFERENSI)'!M1015,""))))</f>
        <v/>
      </c>
      <c r="N970" s="55" t="str">
        <f>IF(B970=1,'KELAS (REFERENSI)'!N970,IF(B970=2,'KELAS (REFERENSI)'!N985,IF(B970=3,'KELAS (REFERENSI)'!N1000,IF(B970=4,'KELAS (REFERENSI)'!N1015,""))))</f>
        <v/>
      </c>
      <c r="O970" s="55" t="str">
        <f>IF(B970=1,'KELAS (REFERENSI)'!O970,IF(B970=2,'KELAS (REFERENSI)'!O985,IF(B970=3,'KELAS (REFERENSI)'!O1000,IF(B970=4,'KELAS (REFERENSI)'!O1015,""))))</f>
        <v/>
      </c>
      <c r="P970" s="55" t="str">
        <f>IF(B970=1,'KELAS (REFERENSI)'!P970,IF(B970=2,'KELAS (REFERENSI)'!P985,IF(B970=3,'KELAS (REFERENSI)'!P1000,IF(B970=4,'KELAS (REFERENSI)'!P1015,""))))</f>
        <v/>
      </c>
      <c r="Q970" s="55" t="str">
        <f t="shared" si="4"/>
        <v>BPS Kota Jakarta Timur</v>
      </c>
      <c r="R970" s="55" t="str">
        <f t="shared" si="56"/>
        <v/>
      </c>
      <c r="S970" s="55" t="str">
        <f t="shared" ref="S970:T970" si="978">S969</f>
        <v>15 Juni sampai dengan 31 Agustus 2026</v>
      </c>
      <c r="T970" s="55" t="str">
        <f t="shared" si="978"/>
        <v>31 Agustus 2026</v>
      </c>
      <c r="U970" s="59" t="str">
        <f>VLOOKUP(G970,'MITRA (REFERENSI)'!$A:$Z,17,FALSE)</f>
        <v>#N/A</v>
      </c>
      <c r="V970" s="59" t="str">
        <f>VLOOKUP(G970,'MITRA (REFERENSI)'!$A:$Z,11,FALSE)</f>
        <v>#N/A</v>
      </c>
      <c r="W970" s="81"/>
      <c r="X970" s="63"/>
      <c r="Y970" s="63"/>
      <c r="Z970" s="62"/>
      <c r="AA970" s="63"/>
      <c r="AB970" s="62"/>
      <c r="AC970" s="62"/>
      <c r="AD970" s="62"/>
      <c r="AE970" s="62"/>
      <c r="AF970" s="62"/>
      <c r="AG970" s="72"/>
      <c r="AH970" s="72"/>
      <c r="AI970" s="72"/>
      <c r="AJ970" s="72"/>
      <c r="AK970" s="59" t="str">
        <f>VLOOKUP(G970,'MITRA (REFERENSI)'!$A:$Z,5,FALSE)</f>
        <v>#N/A</v>
      </c>
      <c r="AL970" s="59" t="str">
        <f>VLOOKUP(G970,'MITRA (REFERENSI)'!$A:$Z,13,FALSE)</f>
        <v>#N/A</v>
      </c>
      <c r="AM970" s="59" t="str">
        <f>VLOOKUP(G970,'MITRA (REFERENSI)'!$A:$Z,14,FALSE)</f>
        <v>#N/A</v>
      </c>
    </row>
    <row r="971" ht="15.75" customHeight="1">
      <c r="A971" s="53" t="s">
        <v>6033</v>
      </c>
      <c r="B971" s="78"/>
      <c r="C971" s="79"/>
      <c r="D971" s="82"/>
      <c r="E971" s="82"/>
      <c r="F971" s="56" t="str">
        <f t="shared" si="2"/>
        <v>PETUGAS.0970/SPK/SE/PML/3172/2026</v>
      </c>
      <c r="G971" s="80"/>
      <c r="H971" s="56" t="str">
        <f>VLOOKUP(G971,'MITRA (REFERENSI)'!$A:$Z,16,FALSE)</f>
        <v>#N/A</v>
      </c>
      <c r="I971" s="56" t="str">
        <f>VLOOKUP(G971,'MITRA (REFERENSI)'!$A:$Z,25,FALSE)</f>
        <v>#N/A</v>
      </c>
      <c r="J971" s="55" t="str">
        <f>VLOOKUP(G971,'MITRA (REFERENSI)'!$A:$Z,26,FALSE)</f>
        <v>#N/A</v>
      </c>
      <c r="K971" s="55" t="str">
        <f>VLOOKUP(G971,'MITRA (REFERENSI)'!$A:$Z,15,FALSE)</f>
        <v>#N/A</v>
      </c>
      <c r="L971" s="55" t="str">
        <f>VLOOKUP(G971,'MITRA (REFERENSI)'!$A:$Z,15,FALSE)</f>
        <v>#N/A</v>
      </c>
      <c r="M971" s="55" t="str">
        <f>IF(B971=1,'KELAS (REFERENSI)'!M971,IF(B971=2,'KELAS (REFERENSI)'!M986,IF(B971=3,'KELAS (REFERENSI)'!M1001,IF(B971=4,'KELAS (REFERENSI)'!M1016,""))))</f>
        <v/>
      </c>
      <c r="N971" s="55" t="str">
        <f>IF(B971=1,'KELAS (REFERENSI)'!N971,IF(B971=2,'KELAS (REFERENSI)'!N986,IF(B971=3,'KELAS (REFERENSI)'!N1001,IF(B971=4,'KELAS (REFERENSI)'!N1016,""))))</f>
        <v/>
      </c>
      <c r="O971" s="55" t="str">
        <f>IF(B971=1,'KELAS (REFERENSI)'!O971,IF(B971=2,'KELAS (REFERENSI)'!O986,IF(B971=3,'KELAS (REFERENSI)'!O1001,IF(B971=4,'KELAS (REFERENSI)'!O1016,""))))</f>
        <v/>
      </c>
      <c r="P971" s="55" t="str">
        <f>IF(B971=1,'KELAS (REFERENSI)'!P971,IF(B971=2,'KELAS (REFERENSI)'!P986,IF(B971=3,'KELAS (REFERENSI)'!P1001,IF(B971=4,'KELAS (REFERENSI)'!P1016,""))))</f>
        <v/>
      </c>
      <c r="Q971" s="55" t="str">
        <f t="shared" si="4"/>
        <v>BPS Kota Jakarta Timur</v>
      </c>
      <c r="R971" s="55" t="str">
        <f t="shared" si="56"/>
        <v/>
      </c>
      <c r="S971" s="55" t="str">
        <f t="shared" ref="S971:T971" si="979">S970</f>
        <v>15 Juni sampai dengan 31 Agustus 2026</v>
      </c>
      <c r="T971" s="55" t="str">
        <f t="shared" si="979"/>
        <v>31 Agustus 2026</v>
      </c>
      <c r="U971" s="59" t="str">
        <f>VLOOKUP(G971,'MITRA (REFERENSI)'!$A:$Z,17,FALSE)</f>
        <v>#N/A</v>
      </c>
      <c r="V971" s="59" t="str">
        <f>VLOOKUP(G971,'MITRA (REFERENSI)'!$A:$Z,11,FALSE)</f>
        <v>#N/A</v>
      </c>
      <c r="W971" s="81"/>
      <c r="X971" s="63"/>
      <c r="Y971" s="63"/>
      <c r="Z971" s="62"/>
      <c r="AA971" s="63"/>
      <c r="AB971" s="62"/>
      <c r="AC971" s="62"/>
      <c r="AD971" s="62"/>
      <c r="AE971" s="62"/>
      <c r="AF971" s="62"/>
      <c r="AG971" s="72"/>
      <c r="AH971" s="72"/>
      <c r="AI971" s="72"/>
      <c r="AJ971" s="72"/>
      <c r="AK971" s="59" t="str">
        <f>VLOOKUP(G971,'MITRA (REFERENSI)'!$A:$Z,5,FALSE)</f>
        <v>#N/A</v>
      </c>
      <c r="AL971" s="59" t="str">
        <f>VLOOKUP(G971,'MITRA (REFERENSI)'!$A:$Z,13,FALSE)</f>
        <v>#N/A</v>
      </c>
      <c r="AM971" s="59" t="str">
        <f>VLOOKUP(G971,'MITRA (REFERENSI)'!$A:$Z,14,FALSE)</f>
        <v>#N/A</v>
      </c>
    </row>
    <row r="972" ht="15.75" customHeight="1">
      <c r="A972" s="53" t="s">
        <v>6034</v>
      </c>
      <c r="B972" s="78"/>
      <c r="C972" s="79"/>
      <c r="D972" s="82"/>
      <c r="E972" s="82"/>
      <c r="F972" s="56" t="str">
        <f t="shared" si="2"/>
        <v>PETUGAS.0971/SPK/SE/PML/3172/2026</v>
      </c>
      <c r="G972" s="80"/>
      <c r="H972" s="56" t="str">
        <f>VLOOKUP(G972,'MITRA (REFERENSI)'!$A:$Z,16,FALSE)</f>
        <v>#N/A</v>
      </c>
      <c r="I972" s="56" t="str">
        <f>VLOOKUP(G972,'MITRA (REFERENSI)'!$A:$Z,25,FALSE)</f>
        <v>#N/A</v>
      </c>
      <c r="J972" s="55" t="str">
        <f>VLOOKUP(G972,'MITRA (REFERENSI)'!$A:$Z,26,FALSE)</f>
        <v>#N/A</v>
      </c>
      <c r="K972" s="55" t="str">
        <f>VLOOKUP(G972,'MITRA (REFERENSI)'!$A:$Z,15,FALSE)</f>
        <v>#N/A</v>
      </c>
      <c r="L972" s="55" t="str">
        <f>VLOOKUP(G972,'MITRA (REFERENSI)'!$A:$Z,15,FALSE)</f>
        <v>#N/A</v>
      </c>
      <c r="M972" s="55" t="str">
        <f>IF(B972=1,'KELAS (REFERENSI)'!M972,IF(B972=2,'KELAS (REFERENSI)'!M987,IF(B972=3,'KELAS (REFERENSI)'!M1002,IF(B972=4,'KELAS (REFERENSI)'!M1017,""))))</f>
        <v/>
      </c>
      <c r="N972" s="55" t="str">
        <f>IF(B972=1,'KELAS (REFERENSI)'!N972,IF(B972=2,'KELAS (REFERENSI)'!N987,IF(B972=3,'KELAS (REFERENSI)'!N1002,IF(B972=4,'KELAS (REFERENSI)'!N1017,""))))</f>
        <v/>
      </c>
      <c r="O972" s="55" t="str">
        <f>IF(B972=1,'KELAS (REFERENSI)'!O972,IF(B972=2,'KELAS (REFERENSI)'!O987,IF(B972=3,'KELAS (REFERENSI)'!O1002,IF(B972=4,'KELAS (REFERENSI)'!O1017,""))))</f>
        <v/>
      </c>
      <c r="P972" s="55" t="str">
        <f>IF(B972=1,'KELAS (REFERENSI)'!P972,IF(B972=2,'KELAS (REFERENSI)'!P987,IF(B972=3,'KELAS (REFERENSI)'!P1002,IF(B972=4,'KELAS (REFERENSI)'!P1017,""))))</f>
        <v/>
      </c>
      <c r="Q972" s="55" t="str">
        <f t="shared" si="4"/>
        <v>BPS Kota Jakarta Timur</v>
      </c>
      <c r="R972" s="55" t="str">
        <f t="shared" si="56"/>
        <v/>
      </c>
      <c r="S972" s="55" t="str">
        <f t="shared" ref="S972:T972" si="980">S971</f>
        <v>15 Juni sampai dengan 31 Agustus 2026</v>
      </c>
      <c r="T972" s="55" t="str">
        <f t="shared" si="980"/>
        <v>31 Agustus 2026</v>
      </c>
      <c r="U972" s="59" t="str">
        <f>VLOOKUP(G972,'MITRA (REFERENSI)'!$A:$Z,17,FALSE)</f>
        <v>#N/A</v>
      </c>
      <c r="V972" s="59" t="str">
        <f>VLOOKUP(G972,'MITRA (REFERENSI)'!$A:$Z,11,FALSE)</f>
        <v>#N/A</v>
      </c>
      <c r="W972" s="81"/>
      <c r="X972" s="63"/>
      <c r="Y972" s="63"/>
      <c r="Z972" s="62"/>
      <c r="AA972" s="63"/>
      <c r="AB972" s="62"/>
      <c r="AC972" s="62"/>
      <c r="AD972" s="62"/>
      <c r="AE972" s="62"/>
      <c r="AF972" s="62"/>
      <c r="AG972" s="72"/>
      <c r="AH972" s="72"/>
      <c r="AI972" s="72"/>
      <c r="AJ972" s="72"/>
      <c r="AK972" s="59" t="str">
        <f>VLOOKUP(G972,'MITRA (REFERENSI)'!$A:$Z,5,FALSE)</f>
        <v>#N/A</v>
      </c>
      <c r="AL972" s="59" t="str">
        <f>VLOOKUP(G972,'MITRA (REFERENSI)'!$A:$Z,13,FALSE)</f>
        <v>#N/A</v>
      </c>
      <c r="AM972" s="59" t="str">
        <f>VLOOKUP(G972,'MITRA (REFERENSI)'!$A:$Z,14,FALSE)</f>
        <v>#N/A</v>
      </c>
    </row>
    <row r="973" ht="15.75" customHeight="1">
      <c r="A973" s="53" t="s">
        <v>6035</v>
      </c>
      <c r="B973" s="78"/>
      <c r="C973" s="79"/>
      <c r="D973" s="82"/>
      <c r="E973" s="82"/>
      <c r="F973" s="56" t="str">
        <f t="shared" si="2"/>
        <v>PETUGAS.0972/SPK/SE/PML/3172/2026</v>
      </c>
      <c r="G973" s="80"/>
      <c r="H973" s="56" t="str">
        <f>VLOOKUP(G973,'MITRA (REFERENSI)'!$A:$Z,16,FALSE)</f>
        <v>#N/A</v>
      </c>
      <c r="I973" s="56" t="str">
        <f>VLOOKUP(G973,'MITRA (REFERENSI)'!$A:$Z,25,FALSE)</f>
        <v>#N/A</v>
      </c>
      <c r="J973" s="55" t="str">
        <f>VLOOKUP(G973,'MITRA (REFERENSI)'!$A:$Z,26,FALSE)</f>
        <v>#N/A</v>
      </c>
      <c r="K973" s="55" t="str">
        <f>VLOOKUP(G973,'MITRA (REFERENSI)'!$A:$Z,15,FALSE)</f>
        <v>#N/A</v>
      </c>
      <c r="L973" s="55" t="str">
        <f>VLOOKUP(G973,'MITRA (REFERENSI)'!$A:$Z,15,FALSE)</f>
        <v>#N/A</v>
      </c>
      <c r="M973" s="55" t="str">
        <f>IF(B973=1,'KELAS (REFERENSI)'!M973,IF(B973=2,'KELAS (REFERENSI)'!M988,IF(B973=3,'KELAS (REFERENSI)'!M1003,IF(B973=4,'KELAS (REFERENSI)'!M1018,""))))</f>
        <v/>
      </c>
      <c r="N973" s="55" t="str">
        <f>IF(B973=1,'KELAS (REFERENSI)'!N973,IF(B973=2,'KELAS (REFERENSI)'!N988,IF(B973=3,'KELAS (REFERENSI)'!N1003,IF(B973=4,'KELAS (REFERENSI)'!N1018,""))))</f>
        <v/>
      </c>
      <c r="O973" s="55" t="str">
        <f>IF(B973=1,'KELAS (REFERENSI)'!O973,IF(B973=2,'KELAS (REFERENSI)'!O988,IF(B973=3,'KELAS (REFERENSI)'!O1003,IF(B973=4,'KELAS (REFERENSI)'!O1018,""))))</f>
        <v/>
      </c>
      <c r="P973" s="55" t="str">
        <f>IF(B973=1,'KELAS (REFERENSI)'!P973,IF(B973=2,'KELAS (REFERENSI)'!P988,IF(B973=3,'KELAS (REFERENSI)'!P1003,IF(B973=4,'KELAS (REFERENSI)'!P1018,""))))</f>
        <v/>
      </c>
      <c r="Q973" s="55" t="str">
        <f t="shared" si="4"/>
        <v>BPS Kota Jakarta Timur</v>
      </c>
      <c r="R973" s="55" t="str">
        <f t="shared" si="56"/>
        <v/>
      </c>
      <c r="S973" s="55" t="str">
        <f t="shared" ref="S973:T973" si="981">S972</f>
        <v>15 Juni sampai dengan 31 Agustus 2026</v>
      </c>
      <c r="T973" s="55" t="str">
        <f t="shared" si="981"/>
        <v>31 Agustus 2026</v>
      </c>
      <c r="U973" s="59" t="str">
        <f>VLOOKUP(G973,'MITRA (REFERENSI)'!$A:$Z,17,FALSE)</f>
        <v>#N/A</v>
      </c>
      <c r="V973" s="59" t="str">
        <f>VLOOKUP(G973,'MITRA (REFERENSI)'!$A:$Z,11,FALSE)</f>
        <v>#N/A</v>
      </c>
      <c r="W973" s="81"/>
      <c r="X973" s="63"/>
      <c r="Y973" s="63"/>
      <c r="Z973" s="62"/>
      <c r="AA973" s="63"/>
      <c r="AB973" s="62"/>
      <c r="AC973" s="62"/>
      <c r="AD973" s="62"/>
      <c r="AE973" s="62"/>
      <c r="AF973" s="62"/>
      <c r="AG973" s="72"/>
      <c r="AH973" s="72"/>
      <c r="AI973" s="72"/>
      <c r="AJ973" s="72"/>
      <c r="AK973" s="59" t="str">
        <f>VLOOKUP(G973,'MITRA (REFERENSI)'!$A:$Z,5,FALSE)</f>
        <v>#N/A</v>
      </c>
      <c r="AL973" s="59" t="str">
        <f>VLOOKUP(G973,'MITRA (REFERENSI)'!$A:$Z,13,FALSE)</f>
        <v>#N/A</v>
      </c>
      <c r="AM973" s="59" t="str">
        <f>VLOOKUP(G973,'MITRA (REFERENSI)'!$A:$Z,14,FALSE)</f>
        <v>#N/A</v>
      </c>
    </row>
    <row r="974" ht="15.75" customHeight="1">
      <c r="A974" s="53" t="s">
        <v>6036</v>
      </c>
      <c r="B974" s="78"/>
      <c r="C974" s="79"/>
      <c r="D974" s="82"/>
      <c r="E974" s="82"/>
      <c r="F974" s="56" t="str">
        <f t="shared" si="2"/>
        <v>PETUGAS.0973/SPK/SE/PML/3172/2026</v>
      </c>
      <c r="G974" s="80"/>
      <c r="H974" s="56" t="str">
        <f>VLOOKUP(G974,'MITRA (REFERENSI)'!$A:$Z,16,FALSE)</f>
        <v>#N/A</v>
      </c>
      <c r="I974" s="56" t="str">
        <f>VLOOKUP(G974,'MITRA (REFERENSI)'!$A:$Z,25,FALSE)</f>
        <v>#N/A</v>
      </c>
      <c r="J974" s="55" t="str">
        <f>VLOOKUP(G974,'MITRA (REFERENSI)'!$A:$Z,26,FALSE)</f>
        <v>#N/A</v>
      </c>
      <c r="K974" s="55" t="str">
        <f>VLOOKUP(G974,'MITRA (REFERENSI)'!$A:$Z,15,FALSE)</f>
        <v>#N/A</v>
      </c>
      <c r="L974" s="55" t="str">
        <f>VLOOKUP(G974,'MITRA (REFERENSI)'!$A:$Z,15,FALSE)</f>
        <v>#N/A</v>
      </c>
      <c r="M974" s="55" t="str">
        <f>IF(B974=1,'KELAS (REFERENSI)'!M974,IF(B974=2,'KELAS (REFERENSI)'!M989,IF(B974=3,'KELAS (REFERENSI)'!M1004,IF(B974=4,'KELAS (REFERENSI)'!M1019,""))))</f>
        <v/>
      </c>
      <c r="N974" s="55" t="str">
        <f>IF(B974=1,'KELAS (REFERENSI)'!N974,IF(B974=2,'KELAS (REFERENSI)'!N989,IF(B974=3,'KELAS (REFERENSI)'!N1004,IF(B974=4,'KELAS (REFERENSI)'!N1019,""))))</f>
        <v/>
      </c>
      <c r="O974" s="55" t="str">
        <f>IF(B974=1,'KELAS (REFERENSI)'!O974,IF(B974=2,'KELAS (REFERENSI)'!O989,IF(B974=3,'KELAS (REFERENSI)'!O1004,IF(B974=4,'KELAS (REFERENSI)'!O1019,""))))</f>
        <v/>
      </c>
      <c r="P974" s="55" t="str">
        <f>IF(B974=1,'KELAS (REFERENSI)'!P974,IF(B974=2,'KELAS (REFERENSI)'!P989,IF(B974=3,'KELAS (REFERENSI)'!P1004,IF(B974=4,'KELAS (REFERENSI)'!P1019,""))))</f>
        <v/>
      </c>
      <c r="Q974" s="55" t="str">
        <f t="shared" si="4"/>
        <v>BPS Kota Jakarta Timur</v>
      </c>
      <c r="R974" s="55" t="str">
        <f t="shared" si="56"/>
        <v/>
      </c>
      <c r="S974" s="55" t="str">
        <f t="shared" ref="S974:T974" si="982">S973</f>
        <v>15 Juni sampai dengan 31 Agustus 2026</v>
      </c>
      <c r="T974" s="55" t="str">
        <f t="shared" si="982"/>
        <v>31 Agustus 2026</v>
      </c>
      <c r="U974" s="59" t="str">
        <f>VLOOKUP(G974,'MITRA (REFERENSI)'!$A:$Z,17,FALSE)</f>
        <v>#N/A</v>
      </c>
      <c r="V974" s="59" t="str">
        <f>VLOOKUP(G974,'MITRA (REFERENSI)'!$A:$Z,11,FALSE)</f>
        <v>#N/A</v>
      </c>
      <c r="W974" s="81"/>
      <c r="X974" s="63"/>
      <c r="Y974" s="63"/>
      <c r="Z974" s="62"/>
      <c r="AA974" s="63"/>
      <c r="AB974" s="62"/>
      <c r="AC974" s="62"/>
      <c r="AD974" s="62"/>
      <c r="AE974" s="62"/>
      <c r="AF974" s="62"/>
      <c r="AG974" s="72"/>
      <c r="AH974" s="72"/>
      <c r="AI974" s="72"/>
      <c r="AJ974" s="72"/>
      <c r="AK974" s="59" t="str">
        <f>VLOOKUP(G974,'MITRA (REFERENSI)'!$A:$Z,5,FALSE)</f>
        <v>#N/A</v>
      </c>
      <c r="AL974" s="59" t="str">
        <f>VLOOKUP(G974,'MITRA (REFERENSI)'!$A:$Z,13,FALSE)</f>
        <v>#N/A</v>
      </c>
      <c r="AM974" s="59" t="str">
        <f>VLOOKUP(G974,'MITRA (REFERENSI)'!$A:$Z,14,FALSE)</f>
        <v>#N/A</v>
      </c>
    </row>
    <row r="975" ht="15.75" customHeight="1">
      <c r="A975" s="53" t="s">
        <v>6037</v>
      </c>
      <c r="B975" s="78"/>
      <c r="C975" s="79"/>
      <c r="D975" s="82"/>
      <c r="E975" s="82"/>
      <c r="F975" s="56" t="str">
        <f t="shared" si="2"/>
        <v>PETUGAS.0974/SPK/SE/PML/3172/2026</v>
      </c>
      <c r="G975" s="80"/>
      <c r="H975" s="56" t="str">
        <f>VLOOKUP(G975,'MITRA (REFERENSI)'!$A:$Z,16,FALSE)</f>
        <v>#N/A</v>
      </c>
      <c r="I975" s="56" t="str">
        <f>VLOOKUP(G975,'MITRA (REFERENSI)'!$A:$Z,25,FALSE)</f>
        <v>#N/A</v>
      </c>
      <c r="J975" s="55" t="str">
        <f>VLOOKUP(G975,'MITRA (REFERENSI)'!$A:$Z,26,FALSE)</f>
        <v>#N/A</v>
      </c>
      <c r="K975" s="55" t="str">
        <f>VLOOKUP(G975,'MITRA (REFERENSI)'!$A:$Z,15,FALSE)</f>
        <v>#N/A</v>
      </c>
      <c r="L975" s="55" t="str">
        <f>VLOOKUP(G975,'MITRA (REFERENSI)'!$A:$Z,15,FALSE)</f>
        <v>#N/A</v>
      </c>
      <c r="M975" s="55" t="str">
        <f>IF(B975=1,'KELAS (REFERENSI)'!M975,IF(B975=2,'KELAS (REFERENSI)'!M990,IF(B975=3,'KELAS (REFERENSI)'!M1005,IF(B975=4,'KELAS (REFERENSI)'!M1020,""))))</f>
        <v/>
      </c>
      <c r="N975" s="55" t="str">
        <f>IF(B975=1,'KELAS (REFERENSI)'!N975,IF(B975=2,'KELAS (REFERENSI)'!N990,IF(B975=3,'KELAS (REFERENSI)'!N1005,IF(B975=4,'KELAS (REFERENSI)'!N1020,""))))</f>
        <v/>
      </c>
      <c r="O975" s="55" t="str">
        <f>IF(B975=1,'KELAS (REFERENSI)'!O975,IF(B975=2,'KELAS (REFERENSI)'!O990,IF(B975=3,'KELAS (REFERENSI)'!O1005,IF(B975=4,'KELAS (REFERENSI)'!O1020,""))))</f>
        <v/>
      </c>
      <c r="P975" s="55" t="str">
        <f>IF(B975=1,'KELAS (REFERENSI)'!P975,IF(B975=2,'KELAS (REFERENSI)'!P990,IF(B975=3,'KELAS (REFERENSI)'!P1005,IF(B975=4,'KELAS (REFERENSI)'!P1020,""))))</f>
        <v/>
      </c>
      <c r="Q975" s="55" t="str">
        <f t="shared" si="4"/>
        <v>BPS Kota Jakarta Timur</v>
      </c>
      <c r="R975" s="55" t="str">
        <f t="shared" si="56"/>
        <v/>
      </c>
      <c r="S975" s="55" t="str">
        <f t="shared" ref="S975:T975" si="983">S974</f>
        <v>15 Juni sampai dengan 31 Agustus 2026</v>
      </c>
      <c r="T975" s="55" t="str">
        <f t="shared" si="983"/>
        <v>31 Agustus 2026</v>
      </c>
      <c r="U975" s="59" t="str">
        <f>VLOOKUP(G975,'MITRA (REFERENSI)'!$A:$Z,17,FALSE)</f>
        <v>#N/A</v>
      </c>
      <c r="V975" s="59" t="str">
        <f>VLOOKUP(G975,'MITRA (REFERENSI)'!$A:$Z,11,FALSE)</f>
        <v>#N/A</v>
      </c>
      <c r="W975" s="81"/>
      <c r="X975" s="63"/>
      <c r="Y975" s="63"/>
      <c r="Z975" s="62"/>
      <c r="AA975" s="63"/>
      <c r="AB975" s="62"/>
      <c r="AC975" s="62"/>
      <c r="AD975" s="62"/>
      <c r="AE975" s="62"/>
      <c r="AF975" s="62"/>
      <c r="AG975" s="72"/>
      <c r="AH975" s="72"/>
      <c r="AI975" s="72"/>
      <c r="AJ975" s="72"/>
      <c r="AK975" s="59" t="str">
        <f>VLOOKUP(G975,'MITRA (REFERENSI)'!$A:$Z,5,FALSE)</f>
        <v>#N/A</v>
      </c>
      <c r="AL975" s="59" t="str">
        <f>VLOOKUP(G975,'MITRA (REFERENSI)'!$A:$Z,13,FALSE)</f>
        <v>#N/A</v>
      </c>
      <c r="AM975" s="59" t="str">
        <f>VLOOKUP(G975,'MITRA (REFERENSI)'!$A:$Z,14,FALSE)</f>
        <v>#N/A</v>
      </c>
    </row>
    <row r="976" ht="15.75" customHeight="1">
      <c r="A976" s="53" t="s">
        <v>6038</v>
      </c>
      <c r="B976" s="78"/>
      <c r="C976" s="79"/>
      <c r="D976" s="82"/>
      <c r="E976" s="82"/>
      <c r="F976" s="56" t="str">
        <f t="shared" si="2"/>
        <v>PETUGAS.0975/SPK/SE/PML/3172/2026</v>
      </c>
      <c r="G976" s="80"/>
      <c r="H976" s="56" t="str">
        <f>VLOOKUP(G976,'MITRA (REFERENSI)'!$A:$Z,16,FALSE)</f>
        <v>#N/A</v>
      </c>
      <c r="I976" s="56" t="str">
        <f>VLOOKUP(G976,'MITRA (REFERENSI)'!$A:$Z,25,FALSE)</f>
        <v>#N/A</v>
      </c>
      <c r="J976" s="55" t="str">
        <f>VLOOKUP(G976,'MITRA (REFERENSI)'!$A:$Z,26,FALSE)</f>
        <v>#N/A</v>
      </c>
      <c r="K976" s="55" t="str">
        <f>VLOOKUP(G976,'MITRA (REFERENSI)'!$A:$Z,15,FALSE)</f>
        <v>#N/A</v>
      </c>
      <c r="L976" s="55" t="str">
        <f>VLOOKUP(G976,'MITRA (REFERENSI)'!$A:$Z,15,FALSE)</f>
        <v>#N/A</v>
      </c>
      <c r="M976" s="55" t="str">
        <f>IF(B976=1,'KELAS (REFERENSI)'!M976,IF(B976=2,'KELAS (REFERENSI)'!M991,IF(B976=3,'KELAS (REFERENSI)'!M1006,IF(B976=4,'KELAS (REFERENSI)'!M1021,""))))</f>
        <v/>
      </c>
      <c r="N976" s="55" t="str">
        <f>IF(B976=1,'KELAS (REFERENSI)'!N976,IF(B976=2,'KELAS (REFERENSI)'!N991,IF(B976=3,'KELAS (REFERENSI)'!N1006,IF(B976=4,'KELAS (REFERENSI)'!N1021,""))))</f>
        <v/>
      </c>
      <c r="O976" s="55" t="str">
        <f>IF(B976=1,'KELAS (REFERENSI)'!O976,IF(B976=2,'KELAS (REFERENSI)'!O991,IF(B976=3,'KELAS (REFERENSI)'!O1006,IF(B976=4,'KELAS (REFERENSI)'!O1021,""))))</f>
        <v/>
      </c>
      <c r="P976" s="55" t="str">
        <f>IF(B976=1,'KELAS (REFERENSI)'!P976,IF(B976=2,'KELAS (REFERENSI)'!P991,IF(B976=3,'KELAS (REFERENSI)'!P1006,IF(B976=4,'KELAS (REFERENSI)'!P1021,""))))</f>
        <v/>
      </c>
      <c r="Q976" s="55" t="str">
        <f t="shared" si="4"/>
        <v>BPS Kota Jakarta Timur</v>
      </c>
      <c r="R976" s="55" t="str">
        <f t="shared" si="56"/>
        <v/>
      </c>
      <c r="S976" s="55" t="str">
        <f t="shared" ref="S976:T976" si="984">S975</f>
        <v>15 Juni sampai dengan 31 Agustus 2026</v>
      </c>
      <c r="T976" s="55" t="str">
        <f t="shared" si="984"/>
        <v>31 Agustus 2026</v>
      </c>
      <c r="U976" s="59" t="str">
        <f>VLOOKUP(G976,'MITRA (REFERENSI)'!$A:$Z,17,FALSE)</f>
        <v>#N/A</v>
      </c>
      <c r="V976" s="59" t="str">
        <f>VLOOKUP(G976,'MITRA (REFERENSI)'!$A:$Z,11,FALSE)</f>
        <v>#N/A</v>
      </c>
      <c r="W976" s="81"/>
      <c r="X976" s="63"/>
      <c r="Y976" s="63"/>
      <c r="Z976" s="62"/>
      <c r="AA976" s="63"/>
      <c r="AB976" s="62"/>
      <c r="AC976" s="62"/>
      <c r="AD976" s="62"/>
      <c r="AE976" s="62"/>
      <c r="AF976" s="62"/>
      <c r="AG976" s="72"/>
      <c r="AH976" s="72"/>
      <c r="AI976" s="72"/>
      <c r="AJ976" s="72"/>
      <c r="AK976" s="59" t="str">
        <f>VLOOKUP(G976,'MITRA (REFERENSI)'!$A:$Z,5,FALSE)</f>
        <v>#N/A</v>
      </c>
      <c r="AL976" s="59" t="str">
        <f>VLOOKUP(G976,'MITRA (REFERENSI)'!$A:$Z,13,FALSE)</f>
        <v>#N/A</v>
      </c>
      <c r="AM976" s="59" t="str">
        <f>VLOOKUP(G976,'MITRA (REFERENSI)'!$A:$Z,14,FALSE)</f>
        <v>#N/A</v>
      </c>
    </row>
    <row r="977" ht="15.75" customHeight="1">
      <c r="A977" s="53" t="s">
        <v>6039</v>
      </c>
      <c r="B977" s="78"/>
      <c r="C977" s="79"/>
      <c r="D977" s="82"/>
      <c r="E977" s="82"/>
      <c r="F977" s="56" t="str">
        <f t="shared" si="2"/>
        <v>PETUGAS.0976/SPK/SE/PML/3172/2026</v>
      </c>
      <c r="G977" s="80"/>
      <c r="H977" s="56" t="str">
        <f>VLOOKUP(G977,'MITRA (REFERENSI)'!$A:$Z,16,FALSE)</f>
        <v>#N/A</v>
      </c>
      <c r="I977" s="56" t="str">
        <f>VLOOKUP(G977,'MITRA (REFERENSI)'!$A:$Z,25,FALSE)</f>
        <v>#N/A</v>
      </c>
      <c r="J977" s="55" t="str">
        <f>VLOOKUP(G977,'MITRA (REFERENSI)'!$A:$Z,26,FALSE)</f>
        <v>#N/A</v>
      </c>
      <c r="K977" s="55" t="str">
        <f>VLOOKUP(G977,'MITRA (REFERENSI)'!$A:$Z,15,FALSE)</f>
        <v>#N/A</v>
      </c>
      <c r="L977" s="55" t="str">
        <f>VLOOKUP(G977,'MITRA (REFERENSI)'!$A:$Z,15,FALSE)</f>
        <v>#N/A</v>
      </c>
      <c r="M977" s="55" t="str">
        <f>IF(B977=1,'KELAS (REFERENSI)'!M977,IF(B977=2,'KELAS (REFERENSI)'!M992,IF(B977=3,'KELAS (REFERENSI)'!M1007,IF(B977=4,'KELAS (REFERENSI)'!M1022,""))))</f>
        <v/>
      </c>
      <c r="N977" s="55" t="str">
        <f>IF(B977=1,'KELAS (REFERENSI)'!N977,IF(B977=2,'KELAS (REFERENSI)'!N992,IF(B977=3,'KELAS (REFERENSI)'!N1007,IF(B977=4,'KELAS (REFERENSI)'!N1022,""))))</f>
        <v/>
      </c>
      <c r="O977" s="55" t="str">
        <f>IF(B977=1,'KELAS (REFERENSI)'!O977,IF(B977=2,'KELAS (REFERENSI)'!O992,IF(B977=3,'KELAS (REFERENSI)'!O1007,IF(B977=4,'KELAS (REFERENSI)'!O1022,""))))</f>
        <v/>
      </c>
      <c r="P977" s="55" t="str">
        <f>IF(B977=1,'KELAS (REFERENSI)'!P977,IF(B977=2,'KELAS (REFERENSI)'!P992,IF(B977=3,'KELAS (REFERENSI)'!P1007,IF(B977=4,'KELAS (REFERENSI)'!P1022,""))))</f>
        <v/>
      </c>
      <c r="Q977" s="55" t="str">
        <f t="shared" si="4"/>
        <v>BPS Kota Jakarta Timur</v>
      </c>
      <c r="R977" s="55" t="str">
        <f t="shared" si="56"/>
        <v/>
      </c>
      <c r="S977" s="55" t="str">
        <f t="shared" ref="S977:T977" si="985">S976</f>
        <v>15 Juni sampai dengan 31 Agustus 2026</v>
      </c>
      <c r="T977" s="55" t="str">
        <f t="shared" si="985"/>
        <v>31 Agustus 2026</v>
      </c>
      <c r="U977" s="59" t="str">
        <f>VLOOKUP(G977,'MITRA (REFERENSI)'!$A:$Z,17,FALSE)</f>
        <v>#N/A</v>
      </c>
      <c r="V977" s="59" t="str">
        <f>VLOOKUP(G977,'MITRA (REFERENSI)'!$A:$Z,11,FALSE)</f>
        <v>#N/A</v>
      </c>
      <c r="W977" s="81"/>
      <c r="X977" s="63"/>
      <c r="Y977" s="63"/>
      <c r="Z977" s="62"/>
      <c r="AA977" s="63"/>
      <c r="AB977" s="62"/>
      <c r="AC977" s="62"/>
      <c r="AD977" s="62"/>
      <c r="AE977" s="62"/>
      <c r="AF977" s="62"/>
      <c r="AG977" s="72"/>
      <c r="AH977" s="72"/>
      <c r="AI977" s="72"/>
      <c r="AJ977" s="72"/>
      <c r="AK977" s="59" t="str">
        <f>VLOOKUP(G977,'MITRA (REFERENSI)'!$A:$Z,5,FALSE)</f>
        <v>#N/A</v>
      </c>
      <c r="AL977" s="59" t="str">
        <f>VLOOKUP(G977,'MITRA (REFERENSI)'!$A:$Z,13,FALSE)</f>
        <v>#N/A</v>
      </c>
      <c r="AM977" s="59" t="str">
        <f>VLOOKUP(G977,'MITRA (REFERENSI)'!$A:$Z,14,FALSE)</f>
        <v>#N/A</v>
      </c>
    </row>
    <row r="978" ht="15.75" customHeight="1">
      <c r="A978" s="53" t="s">
        <v>6040</v>
      </c>
      <c r="B978" s="78"/>
      <c r="C978" s="79"/>
      <c r="D978" s="82"/>
      <c r="E978" s="82"/>
      <c r="F978" s="56" t="str">
        <f t="shared" si="2"/>
        <v>PETUGAS.0977/SPK/SE/PML/3172/2026</v>
      </c>
      <c r="G978" s="80"/>
      <c r="H978" s="56" t="str">
        <f>VLOOKUP(G978,'MITRA (REFERENSI)'!$A:$Z,16,FALSE)</f>
        <v>#N/A</v>
      </c>
      <c r="I978" s="56" t="str">
        <f>VLOOKUP(G978,'MITRA (REFERENSI)'!$A:$Z,25,FALSE)</f>
        <v>#N/A</v>
      </c>
      <c r="J978" s="55" t="str">
        <f>VLOOKUP(G978,'MITRA (REFERENSI)'!$A:$Z,26,FALSE)</f>
        <v>#N/A</v>
      </c>
      <c r="K978" s="55" t="str">
        <f>VLOOKUP(G978,'MITRA (REFERENSI)'!$A:$Z,15,FALSE)</f>
        <v>#N/A</v>
      </c>
      <c r="L978" s="55" t="str">
        <f>VLOOKUP(G978,'MITRA (REFERENSI)'!$A:$Z,15,FALSE)</f>
        <v>#N/A</v>
      </c>
      <c r="M978" s="55" t="str">
        <f>IF(B978=1,'KELAS (REFERENSI)'!M978,IF(B978=2,'KELAS (REFERENSI)'!M993,IF(B978=3,'KELAS (REFERENSI)'!M1008,IF(B978=4,'KELAS (REFERENSI)'!M1023,""))))</f>
        <v/>
      </c>
      <c r="N978" s="55" t="str">
        <f>IF(B978=1,'KELAS (REFERENSI)'!N978,IF(B978=2,'KELAS (REFERENSI)'!N993,IF(B978=3,'KELAS (REFERENSI)'!N1008,IF(B978=4,'KELAS (REFERENSI)'!N1023,""))))</f>
        <v/>
      </c>
      <c r="O978" s="55" t="str">
        <f>IF(B978=1,'KELAS (REFERENSI)'!O978,IF(B978=2,'KELAS (REFERENSI)'!O993,IF(B978=3,'KELAS (REFERENSI)'!O1008,IF(B978=4,'KELAS (REFERENSI)'!O1023,""))))</f>
        <v/>
      </c>
      <c r="P978" s="55" t="str">
        <f>IF(B978=1,'KELAS (REFERENSI)'!P978,IF(B978=2,'KELAS (REFERENSI)'!P993,IF(B978=3,'KELAS (REFERENSI)'!P1008,IF(B978=4,'KELAS (REFERENSI)'!P1023,""))))</f>
        <v/>
      </c>
      <c r="Q978" s="55" t="str">
        <f t="shared" si="4"/>
        <v>BPS Kota Jakarta Timur</v>
      </c>
      <c r="R978" s="55" t="str">
        <f t="shared" si="56"/>
        <v/>
      </c>
      <c r="S978" s="55" t="str">
        <f t="shared" ref="S978:T978" si="986">S977</f>
        <v>15 Juni sampai dengan 31 Agustus 2026</v>
      </c>
      <c r="T978" s="55" t="str">
        <f t="shared" si="986"/>
        <v>31 Agustus 2026</v>
      </c>
      <c r="U978" s="59" t="str">
        <f>VLOOKUP(G978,'MITRA (REFERENSI)'!$A:$Z,17,FALSE)</f>
        <v>#N/A</v>
      </c>
      <c r="V978" s="59" t="str">
        <f>VLOOKUP(G978,'MITRA (REFERENSI)'!$A:$Z,11,FALSE)</f>
        <v>#N/A</v>
      </c>
      <c r="W978" s="81"/>
      <c r="X978" s="63"/>
      <c r="Y978" s="63"/>
      <c r="Z978" s="62"/>
      <c r="AA978" s="63"/>
      <c r="AB978" s="62"/>
      <c r="AC978" s="62"/>
      <c r="AD978" s="62"/>
      <c r="AE978" s="62"/>
      <c r="AF978" s="62"/>
      <c r="AG978" s="72"/>
      <c r="AH978" s="72"/>
      <c r="AI978" s="72"/>
      <c r="AJ978" s="72"/>
      <c r="AK978" s="59" t="str">
        <f>VLOOKUP(G978,'MITRA (REFERENSI)'!$A:$Z,5,FALSE)</f>
        <v>#N/A</v>
      </c>
      <c r="AL978" s="59" t="str">
        <f>VLOOKUP(G978,'MITRA (REFERENSI)'!$A:$Z,13,FALSE)</f>
        <v>#N/A</v>
      </c>
      <c r="AM978" s="59" t="str">
        <f>VLOOKUP(G978,'MITRA (REFERENSI)'!$A:$Z,14,FALSE)</f>
        <v>#N/A</v>
      </c>
    </row>
    <row r="979" ht="15.75" customHeight="1">
      <c r="A979" s="53" t="s">
        <v>6041</v>
      </c>
      <c r="B979" s="78"/>
      <c r="C979" s="79"/>
      <c r="D979" s="82"/>
      <c r="E979" s="82"/>
      <c r="F979" s="56" t="str">
        <f t="shared" si="2"/>
        <v>PETUGAS.0978/SPK/SE/PML/3172/2026</v>
      </c>
      <c r="G979" s="80"/>
      <c r="H979" s="56" t="str">
        <f>VLOOKUP(G979,'MITRA (REFERENSI)'!$A:$Z,16,FALSE)</f>
        <v>#N/A</v>
      </c>
      <c r="I979" s="56" t="str">
        <f>VLOOKUP(G979,'MITRA (REFERENSI)'!$A:$Z,25,FALSE)</f>
        <v>#N/A</v>
      </c>
      <c r="J979" s="55" t="str">
        <f>VLOOKUP(G979,'MITRA (REFERENSI)'!$A:$Z,26,FALSE)</f>
        <v>#N/A</v>
      </c>
      <c r="K979" s="55" t="str">
        <f>VLOOKUP(G979,'MITRA (REFERENSI)'!$A:$Z,15,FALSE)</f>
        <v>#N/A</v>
      </c>
      <c r="L979" s="55" t="str">
        <f>VLOOKUP(G979,'MITRA (REFERENSI)'!$A:$Z,15,FALSE)</f>
        <v>#N/A</v>
      </c>
      <c r="M979" s="55" t="str">
        <f>IF(B979=1,'KELAS (REFERENSI)'!M979,IF(B979=2,'KELAS (REFERENSI)'!M994,IF(B979=3,'KELAS (REFERENSI)'!M1009,IF(B979=4,'KELAS (REFERENSI)'!M1024,""))))</f>
        <v/>
      </c>
      <c r="N979" s="55" t="str">
        <f>IF(B979=1,'KELAS (REFERENSI)'!N979,IF(B979=2,'KELAS (REFERENSI)'!N994,IF(B979=3,'KELAS (REFERENSI)'!N1009,IF(B979=4,'KELAS (REFERENSI)'!N1024,""))))</f>
        <v/>
      </c>
      <c r="O979" s="55" t="str">
        <f>IF(B979=1,'KELAS (REFERENSI)'!O979,IF(B979=2,'KELAS (REFERENSI)'!O994,IF(B979=3,'KELAS (REFERENSI)'!O1009,IF(B979=4,'KELAS (REFERENSI)'!O1024,""))))</f>
        <v/>
      </c>
      <c r="P979" s="55" t="str">
        <f>IF(B979=1,'KELAS (REFERENSI)'!P979,IF(B979=2,'KELAS (REFERENSI)'!P994,IF(B979=3,'KELAS (REFERENSI)'!P1009,IF(B979=4,'KELAS (REFERENSI)'!P1024,""))))</f>
        <v/>
      </c>
      <c r="Q979" s="55" t="str">
        <f t="shared" si="4"/>
        <v>BPS Kota Jakarta Timur</v>
      </c>
      <c r="R979" s="55" t="str">
        <f t="shared" si="56"/>
        <v/>
      </c>
      <c r="S979" s="55" t="str">
        <f t="shared" ref="S979:T979" si="987">S978</f>
        <v>15 Juni sampai dengan 31 Agustus 2026</v>
      </c>
      <c r="T979" s="55" t="str">
        <f t="shared" si="987"/>
        <v>31 Agustus 2026</v>
      </c>
      <c r="U979" s="59" t="str">
        <f>VLOOKUP(G979,'MITRA (REFERENSI)'!$A:$Z,17,FALSE)</f>
        <v>#N/A</v>
      </c>
      <c r="V979" s="59" t="str">
        <f>VLOOKUP(G979,'MITRA (REFERENSI)'!$A:$Z,11,FALSE)</f>
        <v>#N/A</v>
      </c>
      <c r="W979" s="81"/>
      <c r="X979" s="63"/>
      <c r="Y979" s="63"/>
      <c r="Z979" s="62"/>
      <c r="AA979" s="63"/>
      <c r="AB979" s="62"/>
      <c r="AC979" s="62"/>
      <c r="AD979" s="62"/>
      <c r="AE979" s="62"/>
      <c r="AF979" s="62"/>
      <c r="AG979" s="72"/>
      <c r="AH979" s="72"/>
      <c r="AI979" s="72"/>
      <c r="AJ979" s="72"/>
      <c r="AK979" s="59" t="str">
        <f>VLOOKUP(G979,'MITRA (REFERENSI)'!$A:$Z,5,FALSE)</f>
        <v>#N/A</v>
      </c>
      <c r="AL979" s="59" t="str">
        <f>VLOOKUP(G979,'MITRA (REFERENSI)'!$A:$Z,13,FALSE)</f>
        <v>#N/A</v>
      </c>
      <c r="AM979" s="59" t="str">
        <f>VLOOKUP(G979,'MITRA (REFERENSI)'!$A:$Z,14,FALSE)</f>
        <v>#N/A</v>
      </c>
    </row>
    <row r="980" ht="15.75" customHeight="1">
      <c r="A980" s="53" t="s">
        <v>6042</v>
      </c>
      <c r="B980" s="78"/>
      <c r="C980" s="79"/>
      <c r="D980" s="82"/>
      <c r="E980" s="82"/>
      <c r="F980" s="56" t="str">
        <f t="shared" si="2"/>
        <v>PETUGAS.0979/SPK/SE/PML/3172/2026</v>
      </c>
      <c r="G980" s="80"/>
      <c r="H980" s="56" t="str">
        <f>VLOOKUP(G980,'MITRA (REFERENSI)'!$A:$Z,16,FALSE)</f>
        <v>#N/A</v>
      </c>
      <c r="I980" s="56" t="str">
        <f>VLOOKUP(G980,'MITRA (REFERENSI)'!$A:$Z,25,FALSE)</f>
        <v>#N/A</v>
      </c>
      <c r="J980" s="55" t="str">
        <f>VLOOKUP(G980,'MITRA (REFERENSI)'!$A:$Z,26,FALSE)</f>
        <v>#N/A</v>
      </c>
      <c r="K980" s="55" t="str">
        <f>VLOOKUP(G980,'MITRA (REFERENSI)'!$A:$Z,15,FALSE)</f>
        <v>#N/A</v>
      </c>
      <c r="L980" s="55" t="str">
        <f>VLOOKUP(G980,'MITRA (REFERENSI)'!$A:$Z,15,FALSE)</f>
        <v>#N/A</v>
      </c>
      <c r="M980" s="55" t="str">
        <f>IF(B980=1,'KELAS (REFERENSI)'!M980,IF(B980=2,'KELAS (REFERENSI)'!M995,IF(B980=3,'KELAS (REFERENSI)'!M1010,IF(B980=4,'KELAS (REFERENSI)'!M1025,""))))</f>
        <v/>
      </c>
      <c r="N980" s="55" t="str">
        <f>IF(B980=1,'KELAS (REFERENSI)'!N980,IF(B980=2,'KELAS (REFERENSI)'!N995,IF(B980=3,'KELAS (REFERENSI)'!N1010,IF(B980=4,'KELAS (REFERENSI)'!N1025,""))))</f>
        <v/>
      </c>
      <c r="O980" s="55" t="str">
        <f>IF(B980=1,'KELAS (REFERENSI)'!O980,IF(B980=2,'KELAS (REFERENSI)'!O995,IF(B980=3,'KELAS (REFERENSI)'!O1010,IF(B980=4,'KELAS (REFERENSI)'!O1025,""))))</f>
        <v/>
      </c>
      <c r="P980" s="55" t="str">
        <f>IF(B980=1,'KELAS (REFERENSI)'!P980,IF(B980=2,'KELAS (REFERENSI)'!P995,IF(B980=3,'KELAS (REFERENSI)'!P1010,IF(B980=4,'KELAS (REFERENSI)'!P1025,""))))</f>
        <v/>
      </c>
      <c r="Q980" s="55" t="str">
        <f t="shared" si="4"/>
        <v>BPS Kota Jakarta Timur</v>
      </c>
      <c r="R980" s="55" t="str">
        <f t="shared" si="56"/>
        <v/>
      </c>
      <c r="S980" s="55" t="str">
        <f t="shared" ref="S980:T980" si="988">S979</f>
        <v>15 Juni sampai dengan 31 Agustus 2026</v>
      </c>
      <c r="T980" s="55" t="str">
        <f t="shared" si="988"/>
        <v>31 Agustus 2026</v>
      </c>
      <c r="U980" s="59" t="str">
        <f>VLOOKUP(G980,'MITRA (REFERENSI)'!$A:$Z,17,FALSE)</f>
        <v>#N/A</v>
      </c>
      <c r="V980" s="59" t="str">
        <f>VLOOKUP(G980,'MITRA (REFERENSI)'!$A:$Z,11,FALSE)</f>
        <v>#N/A</v>
      </c>
      <c r="W980" s="81"/>
      <c r="X980" s="63"/>
      <c r="Y980" s="63"/>
      <c r="Z980" s="62"/>
      <c r="AA980" s="63"/>
      <c r="AB980" s="62"/>
      <c r="AC980" s="62"/>
      <c r="AD980" s="62"/>
      <c r="AE980" s="62"/>
      <c r="AF980" s="62"/>
      <c r="AG980" s="72"/>
      <c r="AH980" s="72"/>
      <c r="AI980" s="72"/>
      <c r="AJ980" s="72"/>
      <c r="AK980" s="59" t="str">
        <f>VLOOKUP(G980,'MITRA (REFERENSI)'!$A:$Z,5,FALSE)</f>
        <v>#N/A</v>
      </c>
      <c r="AL980" s="59" t="str">
        <f>VLOOKUP(G980,'MITRA (REFERENSI)'!$A:$Z,13,FALSE)</f>
        <v>#N/A</v>
      </c>
      <c r="AM980" s="59" t="str">
        <f>VLOOKUP(G980,'MITRA (REFERENSI)'!$A:$Z,14,FALSE)</f>
        <v>#N/A</v>
      </c>
    </row>
    <row r="981" ht="15.75" customHeight="1">
      <c r="A981" s="53" t="s">
        <v>6043</v>
      </c>
      <c r="B981" s="78"/>
      <c r="C981" s="79"/>
      <c r="D981" s="82"/>
      <c r="E981" s="82"/>
      <c r="F981" s="56" t="str">
        <f t="shared" si="2"/>
        <v>PETUGAS.0980/SPK/SE/PML/3172/2026</v>
      </c>
      <c r="G981" s="80"/>
      <c r="H981" s="56" t="str">
        <f>VLOOKUP(G981,'MITRA (REFERENSI)'!$A:$Z,16,FALSE)</f>
        <v>#N/A</v>
      </c>
      <c r="I981" s="56" t="str">
        <f>VLOOKUP(G981,'MITRA (REFERENSI)'!$A:$Z,25,FALSE)</f>
        <v>#N/A</v>
      </c>
      <c r="J981" s="55" t="str">
        <f>VLOOKUP(G981,'MITRA (REFERENSI)'!$A:$Z,26,FALSE)</f>
        <v>#N/A</v>
      </c>
      <c r="K981" s="55" t="str">
        <f>VLOOKUP(G981,'MITRA (REFERENSI)'!$A:$Z,15,FALSE)</f>
        <v>#N/A</v>
      </c>
      <c r="L981" s="55" t="str">
        <f>VLOOKUP(G981,'MITRA (REFERENSI)'!$A:$Z,15,FALSE)</f>
        <v>#N/A</v>
      </c>
      <c r="M981" s="55" t="str">
        <f>IF(B981=1,'KELAS (REFERENSI)'!M981,IF(B981=2,'KELAS (REFERENSI)'!M996,IF(B981=3,'KELAS (REFERENSI)'!M1011,IF(B981=4,'KELAS (REFERENSI)'!M1026,""))))</f>
        <v/>
      </c>
      <c r="N981" s="55" t="str">
        <f>IF(B981=1,'KELAS (REFERENSI)'!N981,IF(B981=2,'KELAS (REFERENSI)'!N996,IF(B981=3,'KELAS (REFERENSI)'!N1011,IF(B981=4,'KELAS (REFERENSI)'!N1026,""))))</f>
        <v/>
      </c>
      <c r="O981" s="55" t="str">
        <f>IF(B981=1,'KELAS (REFERENSI)'!O981,IF(B981=2,'KELAS (REFERENSI)'!O996,IF(B981=3,'KELAS (REFERENSI)'!O1011,IF(B981=4,'KELAS (REFERENSI)'!O1026,""))))</f>
        <v/>
      </c>
      <c r="P981" s="55" t="str">
        <f>IF(B981=1,'KELAS (REFERENSI)'!P981,IF(B981=2,'KELAS (REFERENSI)'!P996,IF(B981=3,'KELAS (REFERENSI)'!P1011,IF(B981=4,'KELAS (REFERENSI)'!P1026,""))))</f>
        <v/>
      </c>
      <c r="Q981" s="55" t="str">
        <f t="shared" si="4"/>
        <v>BPS Kota Jakarta Timur</v>
      </c>
      <c r="R981" s="55" t="str">
        <f t="shared" si="56"/>
        <v/>
      </c>
      <c r="S981" s="55" t="str">
        <f t="shared" ref="S981:T981" si="989">S980</f>
        <v>15 Juni sampai dengan 31 Agustus 2026</v>
      </c>
      <c r="T981" s="55" t="str">
        <f t="shared" si="989"/>
        <v>31 Agustus 2026</v>
      </c>
      <c r="U981" s="59" t="str">
        <f>VLOOKUP(G981,'MITRA (REFERENSI)'!$A:$Z,17,FALSE)</f>
        <v>#N/A</v>
      </c>
      <c r="V981" s="59" t="str">
        <f>VLOOKUP(G981,'MITRA (REFERENSI)'!$A:$Z,11,FALSE)</f>
        <v>#N/A</v>
      </c>
      <c r="W981" s="81"/>
      <c r="X981" s="63"/>
      <c r="Y981" s="63"/>
      <c r="Z981" s="62"/>
      <c r="AA981" s="63"/>
      <c r="AB981" s="62"/>
      <c r="AC981" s="62"/>
      <c r="AD981" s="62"/>
      <c r="AE981" s="62"/>
      <c r="AF981" s="62"/>
      <c r="AG981" s="72"/>
      <c r="AH981" s="72"/>
      <c r="AI981" s="72"/>
      <c r="AJ981" s="72"/>
      <c r="AK981" s="59" t="str">
        <f>VLOOKUP(G981,'MITRA (REFERENSI)'!$A:$Z,5,FALSE)</f>
        <v>#N/A</v>
      </c>
      <c r="AL981" s="59" t="str">
        <f>VLOOKUP(G981,'MITRA (REFERENSI)'!$A:$Z,13,FALSE)</f>
        <v>#N/A</v>
      </c>
      <c r="AM981" s="59" t="str">
        <f>VLOOKUP(G981,'MITRA (REFERENSI)'!$A:$Z,14,FALSE)</f>
        <v>#N/A</v>
      </c>
    </row>
    <row r="982" ht="15.75" customHeight="1">
      <c r="A982" s="53" t="s">
        <v>6044</v>
      </c>
      <c r="B982" s="78"/>
      <c r="C982" s="79"/>
      <c r="D982" s="82"/>
      <c r="E982" s="82"/>
      <c r="F982" s="56" t="str">
        <f t="shared" si="2"/>
        <v>PETUGAS.0981/SPK/SE/PML/3172/2026</v>
      </c>
      <c r="G982" s="80"/>
      <c r="H982" s="56" t="str">
        <f>VLOOKUP(G982,'MITRA (REFERENSI)'!$A:$Z,16,FALSE)</f>
        <v>#N/A</v>
      </c>
      <c r="I982" s="56" t="str">
        <f>VLOOKUP(G982,'MITRA (REFERENSI)'!$A:$Z,25,FALSE)</f>
        <v>#N/A</v>
      </c>
      <c r="J982" s="55" t="str">
        <f>VLOOKUP(G982,'MITRA (REFERENSI)'!$A:$Z,26,FALSE)</f>
        <v>#N/A</v>
      </c>
      <c r="K982" s="55" t="str">
        <f>VLOOKUP(G982,'MITRA (REFERENSI)'!$A:$Z,15,FALSE)</f>
        <v>#N/A</v>
      </c>
      <c r="L982" s="55" t="str">
        <f>VLOOKUP(G982,'MITRA (REFERENSI)'!$A:$Z,15,FALSE)</f>
        <v>#N/A</v>
      </c>
      <c r="M982" s="55" t="str">
        <f>IF(B982=1,'KELAS (REFERENSI)'!M982,IF(B982=2,'KELAS (REFERENSI)'!M997,IF(B982=3,'KELAS (REFERENSI)'!M1012,IF(B982=4,'KELAS (REFERENSI)'!M1027,""))))</f>
        <v/>
      </c>
      <c r="N982" s="55" t="str">
        <f>IF(B982=1,'KELAS (REFERENSI)'!N982,IF(B982=2,'KELAS (REFERENSI)'!N997,IF(B982=3,'KELAS (REFERENSI)'!N1012,IF(B982=4,'KELAS (REFERENSI)'!N1027,""))))</f>
        <v/>
      </c>
      <c r="O982" s="55" t="str">
        <f>IF(B982=1,'KELAS (REFERENSI)'!O982,IF(B982=2,'KELAS (REFERENSI)'!O997,IF(B982=3,'KELAS (REFERENSI)'!O1012,IF(B982=4,'KELAS (REFERENSI)'!O1027,""))))</f>
        <v/>
      </c>
      <c r="P982" s="55" t="str">
        <f>IF(B982=1,'KELAS (REFERENSI)'!P982,IF(B982=2,'KELAS (REFERENSI)'!P997,IF(B982=3,'KELAS (REFERENSI)'!P1012,IF(B982=4,'KELAS (REFERENSI)'!P1027,""))))</f>
        <v/>
      </c>
      <c r="Q982" s="55" t="str">
        <f t="shared" si="4"/>
        <v>BPS Kota Jakarta Timur</v>
      </c>
      <c r="R982" s="55" t="str">
        <f t="shared" si="56"/>
        <v/>
      </c>
      <c r="S982" s="55" t="str">
        <f t="shared" ref="S982:T982" si="990">S981</f>
        <v>15 Juni sampai dengan 31 Agustus 2026</v>
      </c>
      <c r="T982" s="55" t="str">
        <f t="shared" si="990"/>
        <v>31 Agustus 2026</v>
      </c>
      <c r="U982" s="59" t="str">
        <f>VLOOKUP(G982,'MITRA (REFERENSI)'!$A:$Z,17,FALSE)</f>
        <v>#N/A</v>
      </c>
      <c r="V982" s="59" t="str">
        <f>VLOOKUP(G982,'MITRA (REFERENSI)'!$A:$Z,11,FALSE)</f>
        <v>#N/A</v>
      </c>
      <c r="W982" s="81"/>
      <c r="X982" s="63"/>
      <c r="Y982" s="63"/>
      <c r="Z982" s="62"/>
      <c r="AA982" s="63"/>
      <c r="AB982" s="62"/>
      <c r="AC982" s="62"/>
      <c r="AD982" s="62"/>
      <c r="AE982" s="62"/>
      <c r="AF982" s="62"/>
      <c r="AG982" s="72"/>
      <c r="AH982" s="72"/>
      <c r="AI982" s="72"/>
      <c r="AJ982" s="72"/>
      <c r="AK982" s="59" t="str">
        <f>VLOOKUP(G982,'MITRA (REFERENSI)'!$A:$Z,5,FALSE)</f>
        <v>#N/A</v>
      </c>
      <c r="AL982" s="59" t="str">
        <f>VLOOKUP(G982,'MITRA (REFERENSI)'!$A:$Z,13,FALSE)</f>
        <v>#N/A</v>
      </c>
      <c r="AM982" s="59" t="str">
        <f>VLOOKUP(G982,'MITRA (REFERENSI)'!$A:$Z,14,FALSE)</f>
        <v>#N/A</v>
      </c>
    </row>
    <row r="983" ht="15.75" customHeight="1">
      <c r="A983" s="53" t="s">
        <v>6045</v>
      </c>
      <c r="B983" s="78"/>
      <c r="C983" s="79"/>
      <c r="D983" s="82"/>
      <c r="E983" s="82"/>
      <c r="F983" s="56" t="str">
        <f t="shared" si="2"/>
        <v>PETUGAS.0982/SPK/SE/PML/3172/2026</v>
      </c>
      <c r="G983" s="80"/>
      <c r="H983" s="56" t="str">
        <f>VLOOKUP(G983,'MITRA (REFERENSI)'!$A:$Z,16,FALSE)</f>
        <v>#N/A</v>
      </c>
      <c r="I983" s="56" t="str">
        <f>VLOOKUP(G983,'MITRA (REFERENSI)'!$A:$Z,25,FALSE)</f>
        <v>#N/A</v>
      </c>
      <c r="J983" s="55" t="str">
        <f>VLOOKUP(G983,'MITRA (REFERENSI)'!$A:$Z,26,FALSE)</f>
        <v>#N/A</v>
      </c>
      <c r="K983" s="55" t="str">
        <f>VLOOKUP(G983,'MITRA (REFERENSI)'!$A:$Z,15,FALSE)</f>
        <v>#N/A</v>
      </c>
      <c r="L983" s="55" t="str">
        <f>VLOOKUP(G983,'MITRA (REFERENSI)'!$A:$Z,15,FALSE)</f>
        <v>#N/A</v>
      </c>
      <c r="M983" s="55" t="str">
        <f>IF(B983=1,'KELAS (REFERENSI)'!M983,IF(B983=2,'KELAS (REFERENSI)'!M998,IF(B983=3,'KELAS (REFERENSI)'!M1013,IF(B983=4,'KELAS (REFERENSI)'!M1028,""))))</f>
        <v/>
      </c>
      <c r="N983" s="55" t="str">
        <f>IF(B983=1,'KELAS (REFERENSI)'!N983,IF(B983=2,'KELAS (REFERENSI)'!N998,IF(B983=3,'KELAS (REFERENSI)'!N1013,IF(B983=4,'KELAS (REFERENSI)'!N1028,""))))</f>
        <v/>
      </c>
      <c r="O983" s="55" t="str">
        <f>IF(B983=1,'KELAS (REFERENSI)'!O983,IF(B983=2,'KELAS (REFERENSI)'!O998,IF(B983=3,'KELAS (REFERENSI)'!O1013,IF(B983=4,'KELAS (REFERENSI)'!O1028,""))))</f>
        <v/>
      </c>
      <c r="P983" s="55" t="str">
        <f>IF(B983=1,'KELAS (REFERENSI)'!P983,IF(B983=2,'KELAS (REFERENSI)'!P998,IF(B983=3,'KELAS (REFERENSI)'!P1013,IF(B983=4,'KELAS (REFERENSI)'!P1028,""))))</f>
        <v/>
      </c>
      <c r="Q983" s="55" t="str">
        <f t="shared" si="4"/>
        <v>BPS Kota Jakarta Timur</v>
      </c>
      <c r="R983" s="55" t="str">
        <f t="shared" si="56"/>
        <v/>
      </c>
      <c r="S983" s="55" t="str">
        <f t="shared" ref="S983:T983" si="991">S982</f>
        <v>15 Juni sampai dengan 31 Agustus 2026</v>
      </c>
      <c r="T983" s="55" t="str">
        <f t="shared" si="991"/>
        <v>31 Agustus 2026</v>
      </c>
      <c r="U983" s="59" t="str">
        <f>VLOOKUP(G983,'MITRA (REFERENSI)'!$A:$Z,17,FALSE)</f>
        <v>#N/A</v>
      </c>
      <c r="V983" s="59" t="str">
        <f>VLOOKUP(G983,'MITRA (REFERENSI)'!$A:$Z,11,FALSE)</f>
        <v>#N/A</v>
      </c>
      <c r="W983" s="81"/>
      <c r="X983" s="63"/>
      <c r="Y983" s="63"/>
      <c r="Z983" s="62"/>
      <c r="AA983" s="63"/>
      <c r="AB983" s="62"/>
      <c r="AC983" s="62"/>
      <c r="AD983" s="62"/>
      <c r="AE983" s="62"/>
      <c r="AF983" s="62"/>
      <c r="AG983" s="72"/>
      <c r="AH983" s="72"/>
      <c r="AI983" s="72"/>
      <c r="AJ983" s="72"/>
      <c r="AK983" s="59" t="str">
        <f>VLOOKUP(G983,'MITRA (REFERENSI)'!$A:$Z,5,FALSE)</f>
        <v>#N/A</v>
      </c>
      <c r="AL983" s="59" t="str">
        <f>VLOOKUP(G983,'MITRA (REFERENSI)'!$A:$Z,13,FALSE)</f>
        <v>#N/A</v>
      </c>
      <c r="AM983" s="59" t="str">
        <f>VLOOKUP(G983,'MITRA (REFERENSI)'!$A:$Z,14,FALSE)</f>
        <v>#N/A</v>
      </c>
    </row>
    <row r="984" ht="15.75" customHeight="1">
      <c r="A984" s="53" t="s">
        <v>6046</v>
      </c>
      <c r="B984" s="78"/>
      <c r="C984" s="79"/>
      <c r="D984" s="82"/>
      <c r="E984" s="82"/>
      <c r="F984" s="56" t="str">
        <f t="shared" si="2"/>
        <v>PETUGAS.0983/SPK/SE/PML/3172/2026</v>
      </c>
      <c r="G984" s="80"/>
      <c r="H984" s="56" t="str">
        <f>VLOOKUP(G984,'MITRA (REFERENSI)'!$A:$Z,16,FALSE)</f>
        <v>#N/A</v>
      </c>
      <c r="I984" s="56" t="str">
        <f>VLOOKUP(G984,'MITRA (REFERENSI)'!$A:$Z,25,FALSE)</f>
        <v>#N/A</v>
      </c>
      <c r="J984" s="55" t="str">
        <f>VLOOKUP(G984,'MITRA (REFERENSI)'!$A:$Z,26,FALSE)</f>
        <v>#N/A</v>
      </c>
      <c r="K984" s="55" t="str">
        <f>VLOOKUP(G984,'MITRA (REFERENSI)'!$A:$Z,15,FALSE)</f>
        <v>#N/A</v>
      </c>
      <c r="L984" s="55" t="str">
        <f>VLOOKUP(G984,'MITRA (REFERENSI)'!$A:$Z,15,FALSE)</f>
        <v>#N/A</v>
      </c>
      <c r="M984" s="55" t="str">
        <f>IF(B984=1,'KELAS (REFERENSI)'!M984,IF(B984=2,'KELAS (REFERENSI)'!M999,IF(B984=3,'KELAS (REFERENSI)'!M1014,IF(B984=4,'KELAS (REFERENSI)'!M1029,""))))</f>
        <v/>
      </c>
      <c r="N984" s="55" t="str">
        <f>IF(B984=1,'KELAS (REFERENSI)'!N984,IF(B984=2,'KELAS (REFERENSI)'!N999,IF(B984=3,'KELAS (REFERENSI)'!N1014,IF(B984=4,'KELAS (REFERENSI)'!N1029,""))))</f>
        <v/>
      </c>
      <c r="O984" s="55" t="str">
        <f>IF(B984=1,'KELAS (REFERENSI)'!O984,IF(B984=2,'KELAS (REFERENSI)'!O999,IF(B984=3,'KELAS (REFERENSI)'!O1014,IF(B984=4,'KELAS (REFERENSI)'!O1029,""))))</f>
        <v/>
      </c>
      <c r="P984" s="55" t="str">
        <f>IF(B984=1,'KELAS (REFERENSI)'!P984,IF(B984=2,'KELAS (REFERENSI)'!P999,IF(B984=3,'KELAS (REFERENSI)'!P1014,IF(B984=4,'KELAS (REFERENSI)'!P1029,""))))</f>
        <v/>
      </c>
      <c r="Q984" s="55" t="str">
        <f t="shared" si="4"/>
        <v>BPS Kota Jakarta Timur</v>
      </c>
      <c r="R984" s="55" t="str">
        <f t="shared" si="56"/>
        <v/>
      </c>
      <c r="S984" s="55" t="str">
        <f t="shared" ref="S984:T984" si="992">S983</f>
        <v>15 Juni sampai dengan 31 Agustus 2026</v>
      </c>
      <c r="T984" s="55" t="str">
        <f t="shared" si="992"/>
        <v>31 Agustus 2026</v>
      </c>
      <c r="U984" s="59" t="str">
        <f>VLOOKUP(G984,'MITRA (REFERENSI)'!$A:$Z,17,FALSE)</f>
        <v>#N/A</v>
      </c>
      <c r="V984" s="59" t="str">
        <f>VLOOKUP(G984,'MITRA (REFERENSI)'!$A:$Z,11,FALSE)</f>
        <v>#N/A</v>
      </c>
      <c r="W984" s="81"/>
      <c r="X984" s="63"/>
      <c r="Y984" s="63"/>
      <c r="Z984" s="62"/>
      <c r="AA984" s="63"/>
      <c r="AB984" s="62"/>
      <c r="AC984" s="62"/>
      <c r="AD984" s="62"/>
      <c r="AE984" s="62"/>
      <c r="AF984" s="62"/>
      <c r="AG984" s="72"/>
      <c r="AH984" s="72"/>
      <c r="AI984" s="72"/>
      <c r="AJ984" s="72"/>
      <c r="AK984" s="59" t="str">
        <f>VLOOKUP(G984,'MITRA (REFERENSI)'!$A:$Z,5,FALSE)</f>
        <v>#N/A</v>
      </c>
      <c r="AL984" s="59" t="str">
        <f>VLOOKUP(G984,'MITRA (REFERENSI)'!$A:$Z,13,FALSE)</f>
        <v>#N/A</v>
      </c>
      <c r="AM984" s="59" t="str">
        <f>VLOOKUP(G984,'MITRA (REFERENSI)'!$A:$Z,14,FALSE)</f>
        <v>#N/A</v>
      </c>
    </row>
    <row r="985" ht="15.75" customHeight="1">
      <c r="A985" s="53" t="s">
        <v>6047</v>
      </c>
      <c r="B985" s="78"/>
      <c r="C985" s="79"/>
      <c r="D985" s="82"/>
      <c r="E985" s="82"/>
      <c r="F985" s="56" t="str">
        <f t="shared" si="2"/>
        <v>PETUGAS.0984/SPK/SE/PML/3172/2026</v>
      </c>
      <c r="G985" s="80"/>
      <c r="H985" s="56" t="str">
        <f>VLOOKUP(G985,'MITRA (REFERENSI)'!$A:$Z,16,FALSE)</f>
        <v>#N/A</v>
      </c>
      <c r="I985" s="56" t="str">
        <f>VLOOKUP(G985,'MITRA (REFERENSI)'!$A:$Z,25,FALSE)</f>
        <v>#N/A</v>
      </c>
      <c r="J985" s="55" t="str">
        <f>VLOOKUP(G985,'MITRA (REFERENSI)'!$A:$Z,26,FALSE)</f>
        <v>#N/A</v>
      </c>
      <c r="K985" s="55" t="str">
        <f>VLOOKUP(G985,'MITRA (REFERENSI)'!$A:$Z,15,FALSE)</f>
        <v>#N/A</v>
      </c>
      <c r="L985" s="55" t="str">
        <f>VLOOKUP(G985,'MITRA (REFERENSI)'!$A:$Z,15,FALSE)</f>
        <v>#N/A</v>
      </c>
      <c r="M985" s="55" t="str">
        <f>IF(B985=1,'KELAS (REFERENSI)'!M985,IF(B985=2,'KELAS (REFERENSI)'!M1000,IF(B985=3,'KELAS (REFERENSI)'!M1015,IF(B985=4,'KELAS (REFERENSI)'!M1030,""))))</f>
        <v/>
      </c>
      <c r="N985" s="55" t="str">
        <f>IF(B985=1,'KELAS (REFERENSI)'!N985,IF(B985=2,'KELAS (REFERENSI)'!N1000,IF(B985=3,'KELAS (REFERENSI)'!N1015,IF(B985=4,'KELAS (REFERENSI)'!N1030,""))))</f>
        <v/>
      </c>
      <c r="O985" s="55" t="str">
        <f>IF(B985=1,'KELAS (REFERENSI)'!O985,IF(B985=2,'KELAS (REFERENSI)'!O1000,IF(B985=3,'KELAS (REFERENSI)'!O1015,IF(B985=4,'KELAS (REFERENSI)'!O1030,""))))</f>
        <v/>
      </c>
      <c r="P985" s="55" t="str">
        <f>IF(B985=1,'KELAS (REFERENSI)'!P985,IF(B985=2,'KELAS (REFERENSI)'!P1000,IF(B985=3,'KELAS (REFERENSI)'!P1015,IF(B985=4,'KELAS (REFERENSI)'!P1030,""))))</f>
        <v/>
      </c>
      <c r="Q985" s="55" t="str">
        <f t="shared" si="4"/>
        <v>BPS Kota Jakarta Timur</v>
      </c>
      <c r="R985" s="55" t="str">
        <f t="shared" si="56"/>
        <v/>
      </c>
      <c r="S985" s="55" t="str">
        <f t="shared" ref="S985:T985" si="993">S984</f>
        <v>15 Juni sampai dengan 31 Agustus 2026</v>
      </c>
      <c r="T985" s="55" t="str">
        <f t="shared" si="993"/>
        <v>31 Agustus 2026</v>
      </c>
      <c r="U985" s="59" t="str">
        <f>VLOOKUP(G985,'MITRA (REFERENSI)'!$A:$Z,17,FALSE)</f>
        <v>#N/A</v>
      </c>
      <c r="V985" s="59" t="str">
        <f>VLOOKUP(G985,'MITRA (REFERENSI)'!$A:$Z,11,FALSE)</f>
        <v>#N/A</v>
      </c>
      <c r="W985" s="81"/>
      <c r="X985" s="63"/>
      <c r="Y985" s="63"/>
      <c r="Z985" s="62"/>
      <c r="AA985" s="63"/>
      <c r="AB985" s="62"/>
      <c r="AC985" s="62"/>
      <c r="AD985" s="62"/>
      <c r="AE985" s="62"/>
      <c r="AF985" s="62"/>
      <c r="AG985" s="72"/>
      <c r="AH985" s="72"/>
      <c r="AI985" s="72"/>
      <c r="AJ985" s="72"/>
      <c r="AK985" s="59" t="str">
        <f>VLOOKUP(G985,'MITRA (REFERENSI)'!$A:$Z,5,FALSE)</f>
        <v>#N/A</v>
      </c>
      <c r="AL985" s="59" t="str">
        <f>VLOOKUP(G985,'MITRA (REFERENSI)'!$A:$Z,13,FALSE)</f>
        <v>#N/A</v>
      </c>
      <c r="AM985" s="59" t="str">
        <f>VLOOKUP(G985,'MITRA (REFERENSI)'!$A:$Z,14,FALSE)</f>
        <v>#N/A</v>
      </c>
    </row>
    <row r="986" ht="15.75" customHeight="1">
      <c r="A986" s="53" t="s">
        <v>6048</v>
      </c>
      <c r="B986" s="78"/>
      <c r="C986" s="79"/>
      <c r="D986" s="82"/>
      <c r="E986" s="82"/>
      <c r="F986" s="56" t="str">
        <f t="shared" si="2"/>
        <v>PETUGAS.0985/SPK/SE/PML/3172/2026</v>
      </c>
      <c r="G986" s="80"/>
      <c r="H986" s="56" t="str">
        <f>VLOOKUP(G986,'MITRA (REFERENSI)'!$A:$Z,16,FALSE)</f>
        <v>#N/A</v>
      </c>
      <c r="I986" s="56" t="str">
        <f>VLOOKUP(G986,'MITRA (REFERENSI)'!$A:$Z,25,FALSE)</f>
        <v>#N/A</v>
      </c>
      <c r="J986" s="55" t="str">
        <f>VLOOKUP(G986,'MITRA (REFERENSI)'!$A:$Z,26,FALSE)</f>
        <v>#N/A</v>
      </c>
      <c r="K986" s="55" t="str">
        <f>VLOOKUP(G986,'MITRA (REFERENSI)'!$A:$Z,15,FALSE)</f>
        <v>#N/A</v>
      </c>
      <c r="L986" s="55" t="str">
        <f>VLOOKUP(G986,'MITRA (REFERENSI)'!$A:$Z,15,FALSE)</f>
        <v>#N/A</v>
      </c>
      <c r="M986" s="55" t="str">
        <f>IF(B986=1,'KELAS (REFERENSI)'!M986,IF(B986=2,'KELAS (REFERENSI)'!M1001,IF(B986=3,'KELAS (REFERENSI)'!M1016,IF(B986=4,'KELAS (REFERENSI)'!M1031,""))))</f>
        <v/>
      </c>
      <c r="N986" s="55" t="str">
        <f>IF(B986=1,'KELAS (REFERENSI)'!N986,IF(B986=2,'KELAS (REFERENSI)'!N1001,IF(B986=3,'KELAS (REFERENSI)'!N1016,IF(B986=4,'KELAS (REFERENSI)'!N1031,""))))</f>
        <v/>
      </c>
      <c r="O986" s="55" t="str">
        <f>IF(B986=1,'KELAS (REFERENSI)'!O986,IF(B986=2,'KELAS (REFERENSI)'!O1001,IF(B986=3,'KELAS (REFERENSI)'!O1016,IF(B986=4,'KELAS (REFERENSI)'!O1031,""))))</f>
        <v/>
      </c>
      <c r="P986" s="55" t="str">
        <f>IF(B986=1,'KELAS (REFERENSI)'!P986,IF(B986=2,'KELAS (REFERENSI)'!P1001,IF(B986=3,'KELAS (REFERENSI)'!P1016,IF(B986=4,'KELAS (REFERENSI)'!P1031,""))))</f>
        <v/>
      </c>
      <c r="Q986" s="55" t="str">
        <f t="shared" si="4"/>
        <v>BPS Kota Jakarta Timur</v>
      </c>
      <c r="R986" s="55" t="str">
        <f t="shared" si="56"/>
        <v/>
      </c>
      <c r="S986" s="55" t="str">
        <f t="shared" ref="S986:T986" si="994">S985</f>
        <v>15 Juni sampai dengan 31 Agustus 2026</v>
      </c>
      <c r="T986" s="55" t="str">
        <f t="shared" si="994"/>
        <v>31 Agustus 2026</v>
      </c>
      <c r="U986" s="59" t="str">
        <f>VLOOKUP(G986,'MITRA (REFERENSI)'!$A:$Z,17,FALSE)</f>
        <v>#N/A</v>
      </c>
      <c r="V986" s="59" t="str">
        <f>VLOOKUP(G986,'MITRA (REFERENSI)'!$A:$Z,11,FALSE)</f>
        <v>#N/A</v>
      </c>
      <c r="W986" s="81"/>
      <c r="X986" s="63"/>
      <c r="Y986" s="63"/>
      <c r="Z986" s="62"/>
      <c r="AA986" s="63"/>
      <c r="AB986" s="62"/>
      <c r="AC986" s="62"/>
      <c r="AD986" s="62"/>
      <c r="AE986" s="62"/>
      <c r="AF986" s="62"/>
      <c r="AG986" s="72"/>
      <c r="AH986" s="72"/>
      <c r="AI986" s="72"/>
      <c r="AJ986" s="72"/>
      <c r="AK986" s="59" t="str">
        <f>VLOOKUP(G986,'MITRA (REFERENSI)'!$A:$Z,5,FALSE)</f>
        <v>#N/A</v>
      </c>
      <c r="AL986" s="59" t="str">
        <f>VLOOKUP(G986,'MITRA (REFERENSI)'!$A:$Z,13,FALSE)</f>
        <v>#N/A</v>
      </c>
      <c r="AM986" s="59" t="str">
        <f>VLOOKUP(G986,'MITRA (REFERENSI)'!$A:$Z,14,FALSE)</f>
        <v>#N/A</v>
      </c>
    </row>
    <row r="987" ht="15.75" customHeight="1">
      <c r="A987" s="53" t="s">
        <v>6049</v>
      </c>
      <c r="B987" s="78"/>
      <c r="C987" s="79"/>
      <c r="D987" s="82"/>
      <c r="E987" s="82"/>
      <c r="F987" s="56" t="str">
        <f t="shared" si="2"/>
        <v>PETUGAS.0986/SPK/SE/PML/3172/2026</v>
      </c>
      <c r="G987" s="80"/>
      <c r="H987" s="56" t="str">
        <f>VLOOKUP(G987,'MITRA (REFERENSI)'!$A:$Z,16,FALSE)</f>
        <v>#N/A</v>
      </c>
      <c r="I987" s="56" t="str">
        <f>VLOOKUP(G987,'MITRA (REFERENSI)'!$A:$Z,25,FALSE)</f>
        <v>#N/A</v>
      </c>
      <c r="J987" s="55" t="str">
        <f>VLOOKUP(G987,'MITRA (REFERENSI)'!$A:$Z,26,FALSE)</f>
        <v>#N/A</v>
      </c>
      <c r="K987" s="55" t="str">
        <f>VLOOKUP(G987,'MITRA (REFERENSI)'!$A:$Z,15,FALSE)</f>
        <v>#N/A</v>
      </c>
      <c r="L987" s="55" t="str">
        <f>VLOOKUP(G987,'MITRA (REFERENSI)'!$A:$Z,15,FALSE)</f>
        <v>#N/A</v>
      </c>
      <c r="M987" s="55" t="str">
        <f>IF(B987=1,'KELAS (REFERENSI)'!M987,IF(B987=2,'KELAS (REFERENSI)'!M1002,IF(B987=3,'KELAS (REFERENSI)'!M1017,IF(B987=4,'KELAS (REFERENSI)'!M1032,""))))</f>
        <v/>
      </c>
      <c r="N987" s="55" t="str">
        <f>IF(B987=1,'KELAS (REFERENSI)'!N987,IF(B987=2,'KELAS (REFERENSI)'!N1002,IF(B987=3,'KELAS (REFERENSI)'!N1017,IF(B987=4,'KELAS (REFERENSI)'!N1032,""))))</f>
        <v/>
      </c>
      <c r="O987" s="55" t="str">
        <f>IF(B987=1,'KELAS (REFERENSI)'!O987,IF(B987=2,'KELAS (REFERENSI)'!O1002,IF(B987=3,'KELAS (REFERENSI)'!O1017,IF(B987=4,'KELAS (REFERENSI)'!O1032,""))))</f>
        <v/>
      </c>
      <c r="P987" s="55" t="str">
        <f>IF(B987=1,'KELAS (REFERENSI)'!P987,IF(B987=2,'KELAS (REFERENSI)'!P1002,IF(B987=3,'KELAS (REFERENSI)'!P1017,IF(B987=4,'KELAS (REFERENSI)'!P1032,""))))</f>
        <v/>
      </c>
      <c r="Q987" s="55" t="str">
        <f t="shared" si="4"/>
        <v>BPS Kota Jakarta Timur</v>
      </c>
      <c r="R987" s="55" t="str">
        <f t="shared" si="56"/>
        <v/>
      </c>
      <c r="S987" s="55" t="str">
        <f t="shared" ref="S987:T987" si="995">S986</f>
        <v>15 Juni sampai dengan 31 Agustus 2026</v>
      </c>
      <c r="T987" s="55" t="str">
        <f t="shared" si="995"/>
        <v>31 Agustus 2026</v>
      </c>
      <c r="U987" s="59" t="str">
        <f>VLOOKUP(G987,'MITRA (REFERENSI)'!$A:$Z,17,FALSE)</f>
        <v>#N/A</v>
      </c>
      <c r="V987" s="59" t="str">
        <f>VLOOKUP(G987,'MITRA (REFERENSI)'!$A:$Z,11,FALSE)</f>
        <v>#N/A</v>
      </c>
      <c r="W987" s="81"/>
      <c r="X987" s="63"/>
      <c r="Y987" s="63"/>
      <c r="Z987" s="62"/>
      <c r="AA987" s="63"/>
      <c r="AB987" s="62"/>
      <c r="AC987" s="62"/>
      <c r="AD987" s="62"/>
      <c r="AE987" s="62"/>
      <c r="AF987" s="62"/>
      <c r="AG987" s="72"/>
      <c r="AH987" s="72"/>
      <c r="AI987" s="72"/>
      <c r="AJ987" s="72"/>
      <c r="AK987" s="59" t="str">
        <f>VLOOKUP(G987,'MITRA (REFERENSI)'!$A:$Z,5,FALSE)</f>
        <v>#N/A</v>
      </c>
      <c r="AL987" s="59" t="str">
        <f>VLOOKUP(G987,'MITRA (REFERENSI)'!$A:$Z,13,FALSE)</f>
        <v>#N/A</v>
      </c>
      <c r="AM987" s="59" t="str">
        <f>VLOOKUP(G987,'MITRA (REFERENSI)'!$A:$Z,14,FALSE)</f>
        <v>#N/A</v>
      </c>
    </row>
    <row r="988" ht="15.75" customHeight="1">
      <c r="A988" s="53" t="s">
        <v>6050</v>
      </c>
      <c r="B988" s="78"/>
      <c r="C988" s="79"/>
      <c r="D988" s="82"/>
      <c r="E988" s="82"/>
      <c r="F988" s="56" t="str">
        <f t="shared" si="2"/>
        <v>PETUGAS.0987/SPK/SE/PML/3172/2026</v>
      </c>
      <c r="G988" s="80"/>
      <c r="H988" s="56" t="str">
        <f>VLOOKUP(G988,'MITRA (REFERENSI)'!$A:$Z,16,FALSE)</f>
        <v>#N/A</v>
      </c>
      <c r="I988" s="56" t="str">
        <f>VLOOKUP(G988,'MITRA (REFERENSI)'!$A:$Z,25,FALSE)</f>
        <v>#N/A</v>
      </c>
      <c r="J988" s="55" t="str">
        <f>VLOOKUP(G988,'MITRA (REFERENSI)'!$A:$Z,26,FALSE)</f>
        <v>#N/A</v>
      </c>
      <c r="K988" s="55" t="str">
        <f>VLOOKUP(G988,'MITRA (REFERENSI)'!$A:$Z,15,FALSE)</f>
        <v>#N/A</v>
      </c>
      <c r="L988" s="55" t="str">
        <f>VLOOKUP(G988,'MITRA (REFERENSI)'!$A:$Z,15,FALSE)</f>
        <v>#N/A</v>
      </c>
      <c r="M988" s="55" t="str">
        <f>IF(B988=1,'KELAS (REFERENSI)'!M988,IF(B988=2,'KELAS (REFERENSI)'!M1003,IF(B988=3,'KELAS (REFERENSI)'!M1018,IF(B988=4,'KELAS (REFERENSI)'!M1033,""))))</f>
        <v/>
      </c>
      <c r="N988" s="55" t="str">
        <f>IF(B988=1,'KELAS (REFERENSI)'!N988,IF(B988=2,'KELAS (REFERENSI)'!N1003,IF(B988=3,'KELAS (REFERENSI)'!N1018,IF(B988=4,'KELAS (REFERENSI)'!N1033,""))))</f>
        <v/>
      </c>
      <c r="O988" s="55" t="str">
        <f>IF(B988=1,'KELAS (REFERENSI)'!O988,IF(B988=2,'KELAS (REFERENSI)'!O1003,IF(B988=3,'KELAS (REFERENSI)'!O1018,IF(B988=4,'KELAS (REFERENSI)'!O1033,""))))</f>
        <v/>
      </c>
      <c r="P988" s="55" t="str">
        <f>IF(B988=1,'KELAS (REFERENSI)'!P988,IF(B988=2,'KELAS (REFERENSI)'!P1003,IF(B988=3,'KELAS (REFERENSI)'!P1018,IF(B988=4,'KELAS (REFERENSI)'!P1033,""))))</f>
        <v/>
      </c>
      <c r="Q988" s="55" t="str">
        <f t="shared" si="4"/>
        <v>BPS Kota Jakarta Timur</v>
      </c>
      <c r="R988" s="55" t="str">
        <f t="shared" si="56"/>
        <v/>
      </c>
      <c r="S988" s="55" t="str">
        <f t="shared" ref="S988:T988" si="996">S987</f>
        <v>15 Juni sampai dengan 31 Agustus 2026</v>
      </c>
      <c r="T988" s="55" t="str">
        <f t="shared" si="996"/>
        <v>31 Agustus 2026</v>
      </c>
      <c r="U988" s="59" t="str">
        <f>VLOOKUP(G988,'MITRA (REFERENSI)'!$A:$Z,17,FALSE)</f>
        <v>#N/A</v>
      </c>
      <c r="V988" s="59" t="str">
        <f>VLOOKUP(G988,'MITRA (REFERENSI)'!$A:$Z,11,FALSE)</f>
        <v>#N/A</v>
      </c>
      <c r="W988" s="81"/>
      <c r="X988" s="63"/>
      <c r="Y988" s="63"/>
      <c r="Z988" s="62"/>
      <c r="AA988" s="63"/>
      <c r="AB988" s="62"/>
      <c r="AC988" s="62"/>
      <c r="AD988" s="62"/>
      <c r="AE988" s="62"/>
      <c r="AF988" s="62"/>
      <c r="AG988" s="72"/>
      <c r="AH988" s="72"/>
      <c r="AI988" s="72"/>
      <c r="AJ988" s="72"/>
      <c r="AK988" s="59" t="str">
        <f>VLOOKUP(G988,'MITRA (REFERENSI)'!$A:$Z,5,FALSE)</f>
        <v>#N/A</v>
      </c>
      <c r="AL988" s="59" t="str">
        <f>VLOOKUP(G988,'MITRA (REFERENSI)'!$A:$Z,13,FALSE)</f>
        <v>#N/A</v>
      </c>
      <c r="AM988" s="59" t="str">
        <f>VLOOKUP(G988,'MITRA (REFERENSI)'!$A:$Z,14,FALSE)</f>
        <v>#N/A</v>
      </c>
    </row>
    <row r="989" ht="15.75" customHeight="1">
      <c r="A989" s="53" t="s">
        <v>6051</v>
      </c>
      <c r="B989" s="78"/>
      <c r="C989" s="79"/>
      <c r="D989" s="82"/>
      <c r="E989" s="82"/>
      <c r="F989" s="56" t="str">
        <f t="shared" si="2"/>
        <v>PETUGAS.0988/SPK/SE/PML/3172/2026</v>
      </c>
      <c r="G989" s="80"/>
      <c r="H989" s="56" t="str">
        <f>VLOOKUP(G989,'MITRA (REFERENSI)'!$A:$Z,16,FALSE)</f>
        <v>#N/A</v>
      </c>
      <c r="I989" s="56" t="str">
        <f>VLOOKUP(G989,'MITRA (REFERENSI)'!$A:$Z,25,FALSE)</f>
        <v>#N/A</v>
      </c>
      <c r="J989" s="55" t="str">
        <f>VLOOKUP(G989,'MITRA (REFERENSI)'!$A:$Z,26,FALSE)</f>
        <v>#N/A</v>
      </c>
      <c r="K989" s="55" t="str">
        <f>VLOOKUP(G989,'MITRA (REFERENSI)'!$A:$Z,15,FALSE)</f>
        <v>#N/A</v>
      </c>
      <c r="L989" s="55" t="str">
        <f>VLOOKUP(G989,'MITRA (REFERENSI)'!$A:$Z,15,FALSE)</f>
        <v>#N/A</v>
      </c>
      <c r="M989" s="55" t="str">
        <f>IF(B989=1,'KELAS (REFERENSI)'!M989,IF(B989=2,'KELAS (REFERENSI)'!M1004,IF(B989=3,'KELAS (REFERENSI)'!M1019,IF(B989=4,'KELAS (REFERENSI)'!M1034,""))))</f>
        <v/>
      </c>
      <c r="N989" s="55" t="str">
        <f>IF(B989=1,'KELAS (REFERENSI)'!N989,IF(B989=2,'KELAS (REFERENSI)'!N1004,IF(B989=3,'KELAS (REFERENSI)'!N1019,IF(B989=4,'KELAS (REFERENSI)'!N1034,""))))</f>
        <v/>
      </c>
      <c r="O989" s="55" t="str">
        <f>IF(B989=1,'KELAS (REFERENSI)'!O989,IF(B989=2,'KELAS (REFERENSI)'!O1004,IF(B989=3,'KELAS (REFERENSI)'!O1019,IF(B989=4,'KELAS (REFERENSI)'!O1034,""))))</f>
        <v/>
      </c>
      <c r="P989" s="55" t="str">
        <f>IF(B989=1,'KELAS (REFERENSI)'!P989,IF(B989=2,'KELAS (REFERENSI)'!P1004,IF(B989=3,'KELAS (REFERENSI)'!P1019,IF(B989=4,'KELAS (REFERENSI)'!P1034,""))))</f>
        <v/>
      </c>
      <c r="Q989" s="55" t="str">
        <f t="shared" si="4"/>
        <v>BPS Kota Jakarta Timur</v>
      </c>
      <c r="R989" s="55" t="str">
        <f t="shared" si="56"/>
        <v/>
      </c>
      <c r="S989" s="55" t="str">
        <f t="shared" ref="S989:T989" si="997">S988</f>
        <v>15 Juni sampai dengan 31 Agustus 2026</v>
      </c>
      <c r="T989" s="55" t="str">
        <f t="shared" si="997"/>
        <v>31 Agustus 2026</v>
      </c>
      <c r="U989" s="59" t="str">
        <f>VLOOKUP(G989,'MITRA (REFERENSI)'!$A:$Z,17,FALSE)</f>
        <v>#N/A</v>
      </c>
      <c r="V989" s="59" t="str">
        <f>VLOOKUP(G989,'MITRA (REFERENSI)'!$A:$Z,11,FALSE)</f>
        <v>#N/A</v>
      </c>
      <c r="W989" s="81"/>
      <c r="X989" s="63"/>
      <c r="Y989" s="63"/>
      <c r="Z989" s="62"/>
      <c r="AA989" s="63"/>
      <c r="AB989" s="62"/>
      <c r="AC989" s="62"/>
      <c r="AD989" s="62"/>
      <c r="AE989" s="62"/>
      <c r="AF989" s="62"/>
      <c r="AG989" s="72"/>
      <c r="AH989" s="72"/>
      <c r="AI989" s="72"/>
      <c r="AJ989" s="72"/>
      <c r="AK989" s="59" t="str">
        <f>VLOOKUP(G989,'MITRA (REFERENSI)'!$A:$Z,5,FALSE)</f>
        <v>#N/A</v>
      </c>
      <c r="AL989" s="59" t="str">
        <f>VLOOKUP(G989,'MITRA (REFERENSI)'!$A:$Z,13,FALSE)</f>
        <v>#N/A</v>
      </c>
      <c r="AM989" s="59" t="str">
        <f>VLOOKUP(G989,'MITRA (REFERENSI)'!$A:$Z,14,FALSE)</f>
        <v>#N/A</v>
      </c>
    </row>
    <row r="990" ht="15.75" customHeight="1">
      <c r="A990" s="53" t="s">
        <v>6052</v>
      </c>
      <c r="B990" s="78"/>
      <c r="C990" s="79"/>
      <c r="D990" s="82"/>
      <c r="E990" s="82"/>
      <c r="F990" s="56" t="str">
        <f t="shared" si="2"/>
        <v>PETUGAS.0989/SPK/SE/PML/3172/2026</v>
      </c>
      <c r="G990" s="80"/>
      <c r="H990" s="56" t="str">
        <f>VLOOKUP(G990,'MITRA (REFERENSI)'!$A:$Z,16,FALSE)</f>
        <v>#N/A</v>
      </c>
      <c r="I990" s="56" t="str">
        <f>VLOOKUP(G990,'MITRA (REFERENSI)'!$A:$Z,25,FALSE)</f>
        <v>#N/A</v>
      </c>
      <c r="J990" s="55" t="str">
        <f>VLOOKUP(G990,'MITRA (REFERENSI)'!$A:$Z,26,FALSE)</f>
        <v>#N/A</v>
      </c>
      <c r="K990" s="55" t="str">
        <f>VLOOKUP(G990,'MITRA (REFERENSI)'!$A:$Z,15,FALSE)</f>
        <v>#N/A</v>
      </c>
      <c r="L990" s="55" t="str">
        <f>VLOOKUP(G990,'MITRA (REFERENSI)'!$A:$Z,15,FALSE)</f>
        <v>#N/A</v>
      </c>
      <c r="M990" s="55" t="str">
        <f>IF(B990=1,'KELAS (REFERENSI)'!M990,IF(B990=2,'KELAS (REFERENSI)'!M1005,IF(B990=3,'KELAS (REFERENSI)'!M1020,IF(B990=4,'KELAS (REFERENSI)'!M1035,""))))</f>
        <v/>
      </c>
      <c r="N990" s="55" t="str">
        <f>IF(B990=1,'KELAS (REFERENSI)'!N990,IF(B990=2,'KELAS (REFERENSI)'!N1005,IF(B990=3,'KELAS (REFERENSI)'!N1020,IF(B990=4,'KELAS (REFERENSI)'!N1035,""))))</f>
        <v/>
      </c>
      <c r="O990" s="55" t="str">
        <f>IF(B990=1,'KELAS (REFERENSI)'!O990,IF(B990=2,'KELAS (REFERENSI)'!O1005,IF(B990=3,'KELAS (REFERENSI)'!O1020,IF(B990=4,'KELAS (REFERENSI)'!O1035,""))))</f>
        <v/>
      </c>
      <c r="P990" s="55" t="str">
        <f>IF(B990=1,'KELAS (REFERENSI)'!P990,IF(B990=2,'KELAS (REFERENSI)'!P1005,IF(B990=3,'KELAS (REFERENSI)'!P1020,IF(B990=4,'KELAS (REFERENSI)'!P1035,""))))</f>
        <v/>
      </c>
      <c r="Q990" s="55" t="str">
        <f t="shared" si="4"/>
        <v>BPS Kota Jakarta Timur</v>
      </c>
      <c r="R990" s="55" t="str">
        <f t="shared" si="56"/>
        <v/>
      </c>
      <c r="S990" s="55" t="str">
        <f t="shared" ref="S990:T990" si="998">S989</f>
        <v>15 Juni sampai dengan 31 Agustus 2026</v>
      </c>
      <c r="T990" s="55" t="str">
        <f t="shared" si="998"/>
        <v>31 Agustus 2026</v>
      </c>
      <c r="U990" s="59" t="str">
        <f>VLOOKUP(G990,'MITRA (REFERENSI)'!$A:$Z,17,FALSE)</f>
        <v>#N/A</v>
      </c>
      <c r="V990" s="59" t="str">
        <f>VLOOKUP(G990,'MITRA (REFERENSI)'!$A:$Z,11,FALSE)</f>
        <v>#N/A</v>
      </c>
      <c r="W990" s="81"/>
      <c r="X990" s="63"/>
      <c r="Y990" s="63"/>
      <c r="Z990" s="62"/>
      <c r="AA990" s="63"/>
      <c r="AB990" s="62"/>
      <c r="AC990" s="62"/>
      <c r="AD990" s="62"/>
      <c r="AE990" s="62"/>
      <c r="AF990" s="62"/>
      <c r="AG990" s="72"/>
      <c r="AH990" s="72"/>
      <c r="AI990" s="72"/>
      <c r="AJ990" s="72"/>
      <c r="AK990" s="59" t="str">
        <f>VLOOKUP(G990,'MITRA (REFERENSI)'!$A:$Z,5,FALSE)</f>
        <v>#N/A</v>
      </c>
      <c r="AL990" s="59" t="str">
        <f>VLOOKUP(G990,'MITRA (REFERENSI)'!$A:$Z,13,FALSE)</f>
        <v>#N/A</v>
      </c>
      <c r="AM990" s="59" t="str">
        <f>VLOOKUP(G990,'MITRA (REFERENSI)'!$A:$Z,14,FALSE)</f>
        <v>#N/A</v>
      </c>
    </row>
    <row r="991" ht="15.75" customHeight="1">
      <c r="A991" s="53" t="s">
        <v>6053</v>
      </c>
      <c r="B991" s="78"/>
      <c r="C991" s="79"/>
      <c r="D991" s="82"/>
      <c r="E991" s="82"/>
      <c r="F991" s="56" t="str">
        <f t="shared" si="2"/>
        <v>PETUGAS.0990/SPK/SE/PML/3172/2026</v>
      </c>
      <c r="G991" s="80"/>
      <c r="H991" s="56" t="str">
        <f>VLOOKUP(G991,'MITRA (REFERENSI)'!$A:$Z,16,FALSE)</f>
        <v>#N/A</v>
      </c>
      <c r="I991" s="56" t="str">
        <f>VLOOKUP(G991,'MITRA (REFERENSI)'!$A:$Z,25,FALSE)</f>
        <v>#N/A</v>
      </c>
      <c r="J991" s="55" t="str">
        <f>VLOOKUP(G991,'MITRA (REFERENSI)'!$A:$Z,26,FALSE)</f>
        <v>#N/A</v>
      </c>
      <c r="K991" s="55" t="str">
        <f>VLOOKUP(G991,'MITRA (REFERENSI)'!$A:$Z,15,FALSE)</f>
        <v>#N/A</v>
      </c>
      <c r="L991" s="55" t="str">
        <f>VLOOKUP(G991,'MITRA (REFERENSI)'!$A:$Z,15,FALSE)</f>
        <v>#N/A</v>
      </c>
      <c r="M991" s="55" t="str">
        <f>IF(B991=1,'KELAS (REFERENSI)'!M991,IF(B991=2,'KELAS (REFERENSI)'!M1006,IF(B991=3,'KELAS (REFERENSI)'!M1021,IF(B991=4,'KELAS (REFERENSI)'!M1036,""))))</f>
        <v/>
      </c>
      <c r="N991" s="55" t="str">
        <f>IF(B991=1,'KELAS (REFERENSI)'!N991,IF(B991=2,'KELAS (REFERENSI)'!N1006,IF(B991=3,'KELAS (REFERENSI)'!N1021,IF(B991=4,'KELAS (REFERENSI)'!N1036,""))))</f>
        <v/>
      </c>
      <c r="O991" s="55" t="str">
        <f>IF(B991=1,'KELAS (REFERENSI)'!O991,IF(B991=2,'KELAS (REFERENSI)'!O1006,IF(B991=3,'KELAS (REFERENSI)'!O1021,IF(B991=4,'KELAS (REFERENSI)'!O1036,""))))</f>
        <v/>
      </c>
      <c r="P991" s="55" t="str">
        <f>IF(B991=1,'KELAS (REFERENSI)'!P991,IF(B991=2,'KELAS (REFERENSI)'!P1006,IF(B991=3,'KELAS (REFERENSI)'!P1021,IF(B991=4,'KELAS (REFERENSI)'!P1036,""))))</f>
        <v/>
      </c>
      <c r="Q991" s="55" t="str">
        <f t="shared" si="4"/>
        <v>BPS Kota Jakarta Timur</v>
      </c>
      <c r="R991" s="55" t="str">
        <f t="shared" si="56"/>
        <v/>
      </c>
      <c r="S991" s="55" t="str">
        <f t="shared" ref="S991:T991" si="999">S990</f>
        <v>15 Juni sampai dengan 31 Agustus 2026</v>
      </c>
      <c r="T991" s="55" t="str">
        <f t="shared" si="999"/>
        <v>31 Agustus 2026</v>
      </c>
      <c r="U991" s="59" t="str">
        <f>VLOOKUP(G991,'MITRA (REFERENSI)'!$A:$Z,17,FALSE)</f>
        <v>#N/A</v>
      </c>
      <c r="V991" s="59" t="str">
        <f>VLOOKUP(G991,'MITRA (REFERENSI)'!$A:$Z,11,FALSE)</f>
        <v>#N/A</v>
      </c>
      <c r="W991" s="81"/>
      <c r="X991" s="63"/>
      <c r="Y991" s="63"/>
      <c r="Z991" s="62"/>
      <c r="AA991" s="63"/>
      <c r="AB991" s="62"/>
      <c r="AC991" s="62"/>
      <c r="AD991" s="62"/>
      <c r="AE991" s="62"/>
      <c r="AF991" s="62"/>
      <c r="AG991" s="72"/>
      <c r="AH991" s="72"/>
      <c r="AI991" s="72"/>
      <c r="AJ991" s="72"/>
      <c r="AK991" s="59" t="str">
        <f>VLOOKUP(G991,'MITRA (REFERENSI)'!$A:$Z,5,FALSE)</f>
        <v>#N/A</v>
      </c>
      <c r="AL991" s="59" t="str">
        <f>VLOOKUP(G991,'MITRA (REFERENSI)'!$A:$Z,13,FALSE)</f>
        <v>#N/A</v>
      </c>
      <c r="AM991" s="59" t="str">
        <f>VLOOKUP(G991,'MITRA (REFERENSI)'!$A:$Z,14,FALSE)</f>
        <v>#N/A</v>
      </c>
    </row>
    <row r="992" ht="15.75" customHeight="1">
      <c r="A992" s="53" t="s">
        <v>6054</v>
      </c>
      <c r="B992" s="78"/>
      <c r="C992" s="79"/>
      <c r="D992" s="82"/>
      <c r="E992" s="82"/>
      <c r="F992" s="56" t="str">
        <f t="shared" si="2"/>
        <v>PETUGAS.0991/SPK/SE/PML/3172/2026</v>
      </c>
      <c r="G992" s="80"/>
      <c r="H992" s="56" t="str">
        <f>VLOOKUP(G992,'MITRA (REFERENSI)'!$A:$Z,16,FALSE)</f>
        <v>#N/A</v>
      </c>
      <c r="I992" s="56" t="str">
        <f>VLOOKUP(G992,'MITRA (REFERENSI)'!$A:$Z,25,FALSE)</f>
        <v>#N/A</v>
      </c>
      <c r="J992" s="55" t="str">
        <f>VLOOKUP(G992,'MITRA (REFERENSI)'!$A:$Z,26,FALSE)</f>
        <v>#N/A</v>
      </c>
      <c r="K992" s="55" t="str">
        <f>VLOOKUP(G992,'MITRA (REFERENSI)'!$A:$Z,15,FALSE)</f>
        <v>#N/A</v>
      </c>
      <c r="L992" s="55" t="str">
        <f>VLOOKUP(G992,'MITRA (REFERENSI)'!$A:$Z,15,FALSE)</f>
        <v>#N/A</v>
      </c>
      <c r="M992" s="55" t="str">
        <f>IF(B992=1,'KELAS (REFERENSI)'!M992,IF(B992=2,'KELAS (REFERENSI)'!M1007,IF(B992=3,'KELAS (REFERENSI)'!M1022,IF(B992=4,'KELAS (REFERENSI)'!M1037,""))))</f>
        <v/>
      </c>
      <c r="N992" s="55" t="str">
        <f>IF(B992=1,'KELAS (REFERENSI)'!N992,IF(B992=2,'KELAS (REFERENSI)'!N1007,IF(B992=3,'KELAS (REFERENSI)'!N1022,IF(B992=4,'KELAS (REFERENSI)'!N1037,""))))</f>
        <v/>
      </c>
      <c r="O992" s="55" t="str">
        <f>IF(B992=1,'KELAS (REFERENSI)'!O992,IF(B992=2,'KELAS (REFERENSI)'!O1007,IF(B992=3,'KELAS (REFERENSI)'!O1022,IF(B992=4,'KELAS (REFERENSI)'!O1037,""))))</f>
        <v/>
      </c>
      <c r="P992" s="55" t="str">
        <f>IF(B992=1,'KELAS (REFERENSI)'!P992,IF(B992=2,'KELAS (REFERENSI)'!P1007,IF(B992=3,'KELAS (REFERENSI)'!P1022,IF(B992=4,'KELAS (REFERENSI)'!P1037,""))))</f>
        <v/>
      </c>
      <c r="Q992" s="55" t="str">
        <f t="shared" si="4"/>
        <v>BPS Kota Jakarta Timur</v>
      </c>
      <c r="R992" s="55" t="str">
        <f t="shared" si="56"/>
        <v/>
      </c>
      <c r="S992" s="55" t="str">
        <f t="shared" ref="S992:T992" si="1000">S991</f>
        <v>15 Juni sampai dengan 31 Agustus 2026</v>
      </c>
      <c r="T992" s="55" t="str">
        <f t="shared" si="1000"/>
        <v>31 Agustus 2026</v>
      </c>
      <c r="U992" s="59" t="str">
        <f>VLOOKUP(G992,'MITRA (REFERENSI)'!$A:$Z,17,FALSE)</f>
        <v>#N/A</v>
      </c>
      <c r="V992" s="59" t="str">
        <f>VLOOKUP(G992,'MITRA (REFERENSI)'!$A:$Z,11,FALSE)</f>
        <v>#N/A</v>
      </c>
      <c r="W992" s="81"/>
      <c r="X992" s="63"/>
      <c r="Y992" s="63"/>
      <c r="Z992" s="62"/>
      <c r="AA992" s="63"/>
      <c r="AB992" s="62"/>
      <c r="AC992" s="62"/>
      <c r="AD992" s="62"/>
      <c r="AE992" s="62"/>
      <c r="AF992" s="62"/>
      <c r="AG992" s="72"/>
      <c r="AH992" s="72"/>
      <c r="AI992" s="72"/>
      <c r="AJ992" s="72"/>
      <c r="AK992" s="59" t="str">
        <f>VLOOKUP(G992,'MITRA (REFERENSI)'!$A:$Z,5,FALSE)</f>
        <v>#N/A</v>
      </c>
      <c r="AL992" s="59" t="str">
        <f>VLOOKUP(G992,'MITRA (REFERENSI)'!$A:$Z,13,FALSE)</f>
        <v>#N/A</v>
      </c>
      <c r="AM992" s="59" t="str">
        <f>VLOOKUP(G992,'MITRA (REFERENSI)'!$A:$Z,14,FALSE)</f>
        <v>#N/A</v>
      </c>
    </row>
    <row r="993" ht="15.75" customHeight="1">
      <c r="A993" s="53" t="s">
        <v>6055</v>
      </c>
      <c r="B993" s="78"/>
      <c r="C993" s="79"/>
      <c r="D993" s="82"/>
      <c r="E993" s="82"/>
      <c r="F993" s="56" t="str">
        <f t="shared" si="2"/>
        <v>PETUGAS.0992/SPK/SE/PML/3172/2026</v>
      </c>
      <c r="G993" s="80"/>
      <c r="H993" s="56" t="str">
        <f>VLOOKUP(G993,'MITRA (REFERENSI)'!$A:$Z,16,FALSE)</f>
        <v>#N/A</v>
      </c>
      <c r="I993" s="56" t="str">
        <f>VLOOKUP(G993,'MITRA (REFERENSI)'!$A:$Z,25,FALSE)</f>
        <v>#N/A</v>
      </c>
      <c r="J993" s="55" t="str">
        <f>VLOOKUP(G993,'MITRA (REFERENSI)'!$A:$Z,26,FALSE)</f>
        <v>#N/A</v>
      </c>
      <c r="K993" s="55" t="str">
        <f>VLOOKUP(G993,'MITRA (REFERENSI)'!$A:$Z,15,FALSE)</f>
        <v>#N/A</v>
      </c>
      <c r="L993" s="55" t="str">
        <f>VLOOKUP(G993,'MITRA (REFERENSI)'!$A:$Z,15,FALSE)</f>
        <v>#N/A</v>
      </c>
      <c r="M993" s="55" t="str">
        <f>IF(B993=1,'KELAS (REFERENSI)'!M993,IF(B993=2,'KELAS (REFERENSI)'!M1008,IF(B993=3,'KELAS (REFERENSI)'!M1023,IF(B993=4,'KELAS (REFERENSI)'!M1038,""))))</f>
        <v/>
      </c>
      <c r="N993" s="55" t="str">
        <f>IF(B993=1,'KELAS (REFERENSI)'!N993,IF(B993=2,'KELAS (REFERENSI)'!N1008,IF(B993=3,'KELAS (REFERENSI)'!N1023,IF(B993=4,'KELAS (REFERENSI)'!N1038,""))))</f>
        <v/>
      </c>
      <c r="O993" s="55" t="str">
        <f>IF(B993=1,'KELAS (REFERENSI)'!O993,IF(B993=2,'KELAS (REFERENSI)'!O1008,IF(B993=3,'KELAS (REFERENSI)'!O1023,IF(B993=4,'KELAS (REFERENSI)'!O1038,""))))</f>
        <v/>
      </c>
      <c r="P993" s="55" t="str">
        <f>IF(B993=1,'KELAS (REFERENSI)'!P993,IF(B993=2,'KELAS (REFERENSI)'!P1008,IF(B993=3,'KELAS (REFERENSI)'!P1023,IF(B993=4,'KELAS (REFERENSI)'!P1038,""))))</f>
        <v/>
      </c>
      <c r="Q993" s="55" t="str">
        <f t="shared" si="4"/>
        <v>BPS Kota Jakarta Timur</v>
      </c>
      <c r="R993" s="55" t="str">
        <f t="shared" si="56"/>
        <v/>
      </c>
      <c r="S993" s="55" t="str">
        <f t="shared" ref="S993:T993" si="1001">S992</f>
        <v>15 Juni sampai dengan 31 Agustus 2026</v>
      </c>
      <c r="T993" s="55" t="str">
        <f t="shared" si="1001"/>
        <v>31 Agustus 2026</v>
      </c>
      <c r="U993" s="59" t="str">
        <f>VLOOKUP(G993,'MITRA (REFERENSI)'!$A:$Z,17,FALSE)</f>
        <v>#N/A</v>
      </c>
      <c r="V993" s="59" t="str">
        <f>VLOOKUP(G993,'MITRA (REFERENSI)'!$A:$Z,11,FALSE)</f>
        <v>#N/A</v>
      </c>
      <c r="W993" s="81"/>
      <c r="X993" s="63"/>
      <c r="Y993" s="63"/>
      <c r="Z993" s="62"/>
      <c r="AA993" s="63"/>
      <c r="AB993" s="62"/>
      <c r="AC993" s="62"/>
      <c r="AD993" s="62"/>
      <c r="AE993" s="62"/>
      <c r="AF993" s="62"/>
      <c r="AG993" s="72"/>
      <c r="AH993" s="72"/>
      <c r="AI993" s="72"/>
      <c r="AJ993" s="72"/>
      <c r="AK993" s="59" t="str">
        <f>VLOOKUP(G993,'MITRA (REFERENSI)'!$A:$Z,5,FALSE)</f>
        <v>#N/A</v>
      </c>
      <c r="AL993" s="59" t="str">
        <f>VLOOKUP(G993,'MITRA (REFERENSI)'!$A:$Z,13,FALSE)</f>
        <v>#N/A</v>
      </c>
      <c r="AM993" s="59" t="str">
        <f>VLOOKUP(G993,'MITRA (REFERENSI)'!$A:$Z,14,FALSE)</f>
        <v>#N/A</v>
      </c>
    </row>
    <row r="994" ht="15.75" customHeight="1">
      <c r="A994" s="53" t="s">
        <v>6056</v>
      </c>
      <c r="B994" s="78"/>
      <c r="C994" s="79"/>
      <c r="D994" s="82"/>
      <c r="E994" s="82"/>
      <c r="F994" s="56" t="str">
        <f t="shared" si="2"/>
        <v>PETUGAS.0993/SPK/SE/PML/3172/2026</v>
      </c>
      <c r="G994" s="80"/>
      <c r="H994" s="56" t="str">
        <f>VLOOKUP(G994,'MITRA (REFERENSI)'!$A:$Z,16,FALSE)</f>
        <v>#N/A</v>
      </c>
      <c r="I994" s="56" t="str">
        <f>VLOOKUP(G994,'MITRA (REFERENSI)'!$A:$Z,25,FALSE)</f>
        <v>#N/A</v>
      </c>
      <c r="J994" s="55" t="str">
        <f>VLOOKUP(G994,'MITRA (REFERENSI)'!$A:$Z,26,FALSE)</f>
        <v>#N/A</v>
      </c>
      <c r="K994" s="55" t="str">
        <f>VLOOKUP(G994,'MITRA (REFERENSI)'!$A:$Z,15,FALSE)</f>
        <v>#N/A</v>
      </c>
      <c r="L994" s="55" t="str">
        <f>VLOOKUP(G994,'MITRA (REFERENSI)'!$A:$Z,15,FALSE)</f>
        <v>#N/A</v>
      </c>
      <c r="M994" s="55" t="str">
        <f>IF(B994=1,'KELAS (REFERENSI)'!M994,IF(B994=2,'KELAS (REFERENSI)'!M1009,IF(B994=3,'KELAS (REFERENSI)'!M1024,IF(B994=4,'KELAS (REFERENSI)'!M1039,""))))</f>
        <v/>
      </c>
      <c r="N994" s="55" t="str">
        <f>IF(B994=1,'KELAS (REFERENSI)'!N994,IF(B994=2,'KELAS (REFERENSI)'!N1009,IF(B994=3,'KELAS (REFERENSI)'!N1024,IF(B994=4,'KELAS (REFERENSI)'!N1039,""))))</f>
        <v/>
      </c>
      <c r="O994" s="55" t="str">
        <f>IF(B994=1,'KELAS (REFERENSI)'!O994,IF(B994=2,'KELAS (REFERENSI)'!O1009,IF(B994=3,'KELAS (REFERENSI)'!O1024,IF(B994=4,'KELAS (REFERENSI)'!O1039,""))))</f>
        <v/>
      </c>
      <c r="P994" s="55" t="str">
        <f>IF(B994=1,'KELAS (REFERENSI)'!P994,IF(B994=2,'KELAS (REFERENSI)'!P1009,IF(B994=3,'KELAS (REFERENSI)'!P1024,IF(B994=4,'KELAS (REFERENSI)'!P1039,""))))</f>
        <v/>
      </c>
      <c r="Q994" s="55" t="str">
        <f t="shared" si="4"/>
        <v>BPS Kota Jakarta Timur</v>
      </c>
      <c r="R994" s="55" t="str">
        <f t="shared" si="56"/>
        <v/>
      </c>
      <c r="S994" s="55" t="str">
        <f t="shared" ref="S994:T994" si="1002">S993</f>
        <v>15 Juni sampai dengan 31 Agustus 2026</v>
      </c>
      <c r="T994" s="55" t="str">
        <f t="shared" si="1002"/>
        <v>31 Agustus 2026</v>
      </c>
      <c r="U994" s="59" t="str">
        <f>VLOOKUP(G994,'MITRA (REFERENSI)'!$A:$Z,17,FALSE)</f>
        <v>#N/A</v>
      </c>
      <c r="V994" s="59" t="str">
        <f>VLOOKUP(G994,'MITRA (REFERENSI)'!$A:$Z,11,FALSE)</f>
        <v>#N/A</v>
      </c>
      <c r="W994" s="81"/>
      <c r="X994" s="63"/>
      <c r="Y994" s="63"/>
      <c r="Z994" s="62"/>
      <c r="AA994" s="63"/>
      <c r="AB994" s="62"/>
      <c r="AC994" s="62"/>
      <c r="AD994" s="62"/>
      <c r="AE994" s="62"/>
      <c r="AF994" s="62"/>
      <c r="AG994" s="72"/>
      <c r="AH994" s="72"/>
      <c r="AI994" s="72"/>
      <c r="AJ994" s="72"/>
      <c r="AK994" s="59" t="str">
        <f>VLOOKUP(G994,'MITRA (REFERENSI)'!$A:$Z,5,FALSE)</f>
        <v>#N/A</v>
      </c>
      <c r="AL994" s="59" t="str">
        <f>VLOOKUP(G994,'MITRA (REFERENSI)'!$A:$Z,13,FALSE)</f>
        <v>#N/A</v>
      </c>
      <c r="AM994" s="59" t="str">
        <f>VLOOKUP(G994,'MITRA (REFERENSI)'!$A:$Z,14,FALSE)</f>
        <v>#N/A</v>
      </c>
    </row>
    <row r="995" ht="15.75" customHeight="1">
      <c r="A995" s="53" t="s">
        <v>6057</v>
      </c>
      <c r="B995" s="78"/>
      <c r="C995" s="79"/>
      <c r="D995" s="82"/>
      <c r="E995" s="82"/>
      <c r="F995" s="56" t="str">
        <f t="shared" si="2"/>
        <v>PETUGAS.0994/SPK/SE/PML/3172/2026</v>
      </c>
      <c r="G995" s="80"/>
      <c r="H995" s="56" t="str">
        <f>VLOOKUP(G995,'MITRA (REFERENSI)'!$A:$Z,16,FALSE)</f>
        <v>#N/A</v>
      </c>
      <c r="I995" s="56" t="str">
        <f>VLOOKUP(G995,'MITRA (REFERENSI)'!$A:$Z,25,FALSE)</f>
        <v>#N/A</v>
      </c>
      <c r="J995" s="55" t="str">
        <f>VLOOKUP(G995,'MITRA (REFERENSI)'!$A:$Z,26,FALSE)</f>
        <v>#N/A</v>
      </c>
      <c r="K995" s="55" t="str">
        <f>VLOOKUP(G995,'MITRA (REFERENSI)'!$A:$Z,15,FALSE)</f>
        <v>#N/A</v>
      </c>
      <c r="L995" s="55" t="str">
        <f>VLOOKUP(G995,'MITRA (REFERENSI)'!$A:$Z,15,FALSE)</f>
        <v>#N/A</v>
      </c>
      <c r="M995" s="55" t="str">
        <f>IF(B995=1,'KELAS (REFERENSI)'!M995,IF(B995=2,'KELAS (REFERENSI)'!M1010,IF(B995=3,'KELAS (REFERENSI)'!M1025,IF(B995=4,'KELAS (REFERENSI)'!M1040,""))))</f>
        <v/>
      </c>
      <c r="N995" s="55" t="str">
        <f>IF(B995=1,'KELAS (REFERENSI)'!N995,IF(B995=2,'KELAS (REFERENSI)'!N1010,IF(B995=3,'KELAS (REFERENSI)'!N1025,IF(B995=4,'KELAS (REFERENSI)'!N1040,""))))</f>
        <v/>
      </c>
      <c r="O995" s="55" t="str">
        <f>IF(B995=1,'KELAS (REFERENSI)'!O995,IF(B995=2,'KELAS (REFERENSI)'!O1010,IF(B995=3,'KELAS (REFERENSI)'!O1025,IF(B995=4,'KELAS (REFERENSI)'!O1040,""))))</f>
        <v/>
      </c>
      <c r="P995" s="55" t="str">
        <f>IF(B995=1,'KELAS (REFERENSI)'!P995,IF(B995=2,'KELAS (REFERENSI)'!P1010,IF(B995=3,'KELAS (REFERENSI)'!P1025,IF(B995=4,'KELAS (REFERENSI)'!P1040,""))))</f>
        <v/>
      </c>
      <c r="Q995" s="55" t="str">
        <f t="shared" si="4"/>
        <v>BPS Kota Jakarta Timur</v>
      </c>
      <c r="R995" s="55" t="str">
        <f t="shared" si="56"/>
        <v/>
      </c>
      <c r="S995" s="55" t="str">
        <f t="shared" ref="S995:T995" si="1003">S994</f>
        <v>15 Juni sampai dengan 31 Agustus 2026</v>
      </c>
      <c r="T995" s="55" t="str">
        <f t="shared" si="1003"/>
        <v>31 Agustus 2026</v>
      </c>
      <c r="U995" s="59" t="str">
        <f>VLOOKUP(G995,'MITRA (REFERENSI)'!$A:$Z,17,FALSE)</f>
        <v>#N/A</v>
      </c>
      <c r="V995" s="59" t="str">
        <f>VLOOKUP(G995,'MITRA (REFERENSI)'!$A:$Z,11,FALSE)</f>
        <v>#N/A</v>
      </c>
      <c r="W995" s="81"/>
      <c r="X995" s="63"/>
      <c r="Y995" s="63"/>
      <c r="Z995" s="62"/>
      <c r="AA995" s="63"/>
      <c r="AB995" s="62"/>
      <c r="AC995" s="62"/>
      <c r="AD995" s="62"/>
      <c r="AE995" s="62"/>
      <c r="AF995" s="62"/>
      <c r="AG995" s="72"/>
      <c r="AH995" s="72"/>
      <c r="AI995" s="72"/>
      <c r="AJ995" s="72"/>
      <c r="AK995" s="59" t="str">
        <f>VLOOKUP(G995,'MITRA (REFERENSI)'!$A:$Z,5,FALSE)</f>
        <v>#N/A</v>
      </c>
      <c r="AL995" s="59" t="str">
        <f>VLOOKUP(G995,'MITRA (REFERENSI)'!$A:$Z,13,FALSE)</f>
        <v>#N/A</v>
      </c>
      <c r="AM995" s="59" t="str">
        <f>VLOOKUP(G995,'MITRA (REFERENSI)'!$A:$Z,14,FALSE)</f>
        <v>#N/A</v>
      </c>
    </row>
    <row r="996" ht="15.75" customHeight="1">
      <c r="A996" s="53" t="s">
        <v>6058</v>
      </c>
      <c r="B996" s="78"/>
      <c r="C996" s="79"/>
      <c r="D996" s="82"/>
      <c r="E996" s="82"/>
      <c r="F996" s="56" t="str">
        <f t="shared" si="2"/>
        <v>PETUGAS.0995/SPK/SE/PML/3172/2026</v>
      </c>
      <c r="G996" s="80"/>
      <c r="H996" s="56" t="str">
        <f>VLOOKUP(G996,'MITRA (REFERENSI)'!$A:$Z,16,FALSE)</f>
        <v>#N/A</v>
      </c>
      <c r="I996" s="56" t="str">
        <f>VLOOKUP(G996,'MITRA (REFERENSI)'!$A:$Z,25,FALSE)</f>
        <v>#N/A</v>
      </c>
      <c r="J996" s="55" t="str">
        <f>VLOOKUP(G996,'MITRA (REFERENSI)'!$A:$Z,26,FALSE)</f>
        <v>#N/A</v>
      </c>
      <c r="K996" s="55" t="str">
        <f>VLOOKUP(G996,'MITRA (REFERENSI)'!$A:$Z,15,FALSE)</f>
        <v>#N/A</v>
      </c>
      <c r="L996" s="55" t="str">
        <f>VLOOKUP(G996,'MITRA (REFERENSI)'!$A:$Z,15,FALSE)</f>
        <v>#N/A</v>
      </c>
      <c r="M996" s="55" t="str">
        <f>IF(B996=1,'KELAS (REFERENSI)'!M996,IF(B996=2,'KELAS (REFERENSI)'!M1011,IF(B996=3,'KELAS (REFERENSI)'!M1026,IF(B996=4,'KELAS (REFERENSI)'!M1041,""))))</f>
        <v/>
      </c>
      <c r="N996" s="55" t="str">
        <f>IF(B996=1,'KELAS (REFERENSI)'!N996,IF(B996=2,'KELAS (REFERENSI)'!N1011,IF(B996=3,'KELAS (REFERENSI)'!N1026,IF(B996=4,'KELAS (REFERENSI)'!N1041,""))))</f>
        <v/>
      </c>
      <c r="O996" s="55" t="str">
        <f>IF(B996=1,'KELAS (REFERENSI)'!O996,IF(B996=2,'KELAS (REFERENSI)'!O1011,IF(B996=3,'KELAS (REFERENSI)'!O1026,IF(B996=4,'KELAS (REFERENSI)'!O1041,""))))</f>
        <v/>
      </c>
      <c r="P996" s="55" t="str">
        <f>IF(B996=1,'KELAS (REFERENSI)'!P996,IF(B996=2,'KELAS (REFERENSI)'!P1011,IF(B996=3,'KELAS (REFERENSI)'!P1026,IF(B996=4,'KELAS (REFERENSI)'!P1041,""))))</f>
        <v/>
      </c>
      <c r="Q996" s="55" t="str">
        <f t="shared" si="4"/>
        <v>BPS Kota Jakarta Timur</v>
      </c>
      <c r="R996" s="55" t="str">
        <f t="shared" si="56"/>
        <v/>
      </c>
      <c r="S996" s="55" t="str">
        <f t="shared" ref="S996:T996" si="1004">S995</f>
        <v>15 Juni sampai dengan 31 Agustus 2026</v>
      </c>
      <c r="T996" s="55" t="str">
        <f t="shared" si="1004"/>
        <v>31 Agustus 2026</v>
      </c>
      <c r="U996" s="59" t="str">
        <f>VLOOKUP(G996,'MITRA (REFERENSI)'!$A:$Z,17,FALSE)</f>
        <v>#N/A</v>
      </c>
      <c r="V996" s="59" t="str">
        <f>VLOOKUP(G996,'MITRA (REFERENSI)'!$A:$Z,11,FALSE)</f>
        <v>#N/A</v>
      </c>
      <c r="W996" s="81"/>
      <c r="X996" s="63"/>
      <c r="Y996" s="63"/>
      <c r="Z996" s="62"/>
      <c r="AA996" s="63"/>
      <c r="AB996" s="62"/>
      <c r="AC996" s="62"/>
      <c r="AD996" s="62"/>
      <c r="AE996" s="62"/>
      <c r="AF996" s="62"/>
      <c r="AG996" s="72"/>
      <c r="AH996" s="72"/>
      <c r="AI996" s="72"/>
      <c r="AJ996" s="72"/>
      <c r="AK996" s="59" t="str">
        <f>VLOOKUP(G996,'MITRA (REFERENSI)'!$A:$Z,5,FALSE)</f>
        <v>#N/A</v>
      </c>
      <c r="AL996" s="59" t="str">
        <f>VLOOKUP(G996,'MITRA (REFERENSI)'!$A:$Z,13,FALSE)</f>
        <v>#N/A</v>
      </c>
      <c r="AM996" s="59" t="str">
        <f>VLOOKUP(G996,'MITRA (REFERENSI)'!$A:$Z,14,FALSE)</f>
        <v>#N/A</v>
      </c>
    </row>
    <row r="997" ht="15.75" customHeight="1">
      <c r="A997" s="53" t="s">
        <v>6059</v>
      </c>
      <c r="B997" s="78"/>
      <c r="C997" s="79"/>
      <c r="D997" s="82"/>
      <c r="E997" s="82"/>
      <c r="F997" s="56" t="str">
        <f t="shared" si="2"/>
        <v>PETUGAS.0996/SPK/SE/PML/3172/2026</v>
      </c>
      <c r="G997" s="80"/>
      <c r="H997" s="56" t="str">
        <f>VLOOKUP(G997,'MITRA (REFERENSI)'!$A:$Z,16,FALSE)</f>
        <v>#N/A</v>
      </c>
      <c r="I997" s="56" t="str">
        <f>VLOOKUP(G997,'MITRA (REFERENSI)'!$A:$Z,25,FALSE)</f>
        <v>#N/A</v>
      </c>
      <c r="J997" s="55" t="str">
        <f>VLOOKUP(G997,'MITRA (REFERENSI)'!$A:$Z,26,FALSE)</f>
        <v>#N/A</v>
      </c>
      <c r="K997" s="55" t="str">
        <f>VLOOKUP(G997,'MITRA (REFERENSI)'!$A:$Z,15,FALSE)</f>
        <v>#N/A</v>
      </c>
      <c r="L997" s="55" t="str">
        <f>VLOOKUP(G997,'MITRA (REFERENSI)'!$A:$Z,15,FALSE)</f>
        <v>#N/A</v>
      </c>
      <c r="M997" s="55" t="str">
        <f>IF(B997=1,'KELAS (REFERENSI)'!M997,IF(B997=2,'KELAS (REFERENSI)'!M1012,IF(B997=3,'KELAS (REFERENSI)'!M1027,IF(B997=4,'KELAS (REFERENSI)'!M1042,""))))</f>
        <v/>
      </c>
      <c r="N997" s="55" t="str">
        <f>IF(B997=1,'KELAS (REFERENSI)'!N997,IF(B997=2,'KELAS (REFERENSI)'!N1012,IF(B997=3,'KELAS (REFERENSI)'!N1027,IF(B997=4,'KELAS (REFERENSI)'!N1042,""))))</f>
        <v/>
      </c>
      <c r="O997" s="55" t="str">
        <f>IF(B997=1,'KELAS (REFERENSI)'!O997,IF(B997=2,'KELAS (REFERENSI)'!O1012,IF(B997=3,'KELAS (REFERENSI)'!O1027,IF(B997=4,'KELAS (REFERENSI)'!O1042,""))))</f>
        <v/>
      </c>
      <c r="P997" s="55" t="str">
        <f>IF(B997=1,'KELAS (REFERENSI)'!P997,IF(B997=2,'KELAS (REFERENSI)'!P1012,IF(B997=3,'KELAS (REFERENSI)'!P1027,IF(B997=4,'KELAS (REFERENSI)'!P1042,""))))</f>
        <v/>
      </c>
      <c r="Q997" s="55" t="str">
        <f t="shared" si="4"/>
        <v>BPS Kota Jakarta Timur</v>
      </c>
      <c r="R997" s="55" t="str">
        <f t="shared" si="56"/>
        <v/>
      </c>
      <c r="S997" s="55" t="str">
        <f t="shared" ref="S997:T997" si="1005">S996</f>
        <v>15 Juni sampai dengan 31 Agustus 2026</v>
      </c>
      <c r="T997" s="55" t="str">
        <f t="shared" si="1005"/>
        <v>31 Agustus 2026</v>
      </c>
      <c r="U997" s="59" t="str">
        <f>VLOOKUP(G997,'MITRA (REFERENSI)'!$A:$Z,17,FALSE)</f>
        <v>#N/A</v>
      </c>
      <c r="V997" s="59" t="str">
        <f>VLOOKUP(G997,'MITRA (REFERENSI)'!$A:$Z,11,FALSE)</f>
        <v>#N/A</v>
      </c>
      <c r="W997" s="81"/>
      <c r="X997" s="63"/>
      <c r="Y997" s="63"/>
      <c r="Z997" s="62"/>
      <c r="AA997" s="63"/>
      <c r="AB997" s="62"/>
      <c r="AC997" s="62"/>
      <c r="AD997" s="62"/>
      <c r="AE997" s="62"/>
      <c r="AF997" s="62"/>
      <c r="AG997" s="72"/>
      <c r="AH997" s="72"/>
      <c r="AI997" s="72"/>
      <c r="AJ997" s="72"/>
      <c r="AK997" s="59" t="str">
        <f>VLOOKUP(G997,'MITRA (REFERENSI)'!$A:$Z,5,FALSE)</f>
        <v>#N/A</v>
      </c>
      <c r="AL997" s="59" t="str">
        <f>VLOOKUP(G997,'MITRA (REFERENSI)'!$A:$Z,13,FALSE)</f>
        <v>#N/A</v>
      </c>
      <c r="AM997" s="59" t="str">
        <f>VLOOKUP(G997,'MITRA (REFERENSI)'!$A:$Z,14,FALSE)</f>
        <v>#N/A</v>
      </c>
    </row>
    <row r="998" ht="15.75" customHeight="1">
      <c r="A998" s="53" t="s">
        <v>6060</v>
      </c>
      <c r="B998" s="78"/>
      <c r="C998" s="79"/>
      <c r="D998" s="82"/>
      <c r="E998" s="82"/>
      <c r="F998" s="56" t="str">
        <f t="shared" si="2"/>
        <v>PETUGAS.0997/SPK/SE/PML/3172/2026</v>
      </c>
      <c r="G998" s="80"/>
      <c r="H998" s="56" t="str">
        <f>VLOOKUP(G998,'MITRA (REFERENSI)'!$A:$Z,16,FALSE)</f>
        <v>#N/A</v>
      </c>
      <c r="I998" s="56" t="str">
        <f>VLOOKUP(G998,'MITRA (REFERENSI)'!$A:$Z,25,FALSE)</f>
        <v>#N/A</v>
      </c>
      <c r="J998" s="55" t="str">
        <f>VLOOKUP(G998,'MITRA (REFERENSI)'!$A:$Z,26,FALSE)</f>
        <v>#N/A</v>
      </c>
      <c r="K998" s="55" t="str">
        <f>VLOOKUP(G998,'MITRA (REFERENSI)'!$A:$Z,15,FALSE)</f>
        <v>#N/A</v>
      </c>
      <c r="L998" s="55" t="str">
        <f>VLOOKUP(G998,'MITRA (REFERENSI)'!$A:$Z,15,FALSE)</f>
        <v>#N/A</v>
      </c>
      <c r="M998" s="55" t="str">
        <f>IF(B998=1,'KELAS (REFERENSI)'!M998,IF(B998=2,'KELAS (REFERENSI)'!M1013,IF(B998=3,'KELAS (REFERENSI)'!M1028,IF(B998=4,'KELAS (REFERENSI)'!M1043,""))))</f>
        <v/>
      </c>
      <c r="N998" s="55" t="str">
        <f>IF(B998=1,'KELAS (REFERENSI)'!N998,IF(B998=2,'KELAS (REFERENSI)'!N1013,IF(B998=3,'KELAS (REFERENSI)'!N1028,IF(B998=4,'KELAS (REFERENSI)'!N1043,""))))</f>
        <v/>
      </c>
      <c r="O998" s="55" t="str">
        <f>IF(B998=1,'KELAS (REFERENSI)'!O998,IF(B998=2,'KELAS (REFERENSI)'!O1013,IF(B998=3,'KELAS (REFERENSI)'!O1028,IF(B998=4,'KELAS (REFERENSI)'!O1043,""))))</f>
        <v/>
      </c>
      <c r="P998" s="55" t="str">
        <f>IF(B998=1,'KELAS (REFERENSI)'!P998,IF(B998=2,'KELAS (REFERENSI)'!P1013,IF(B998=3,'KELAS (REFERENSI)'!P1028,IF(B998=4,'KELAS (REFERENSI)'!P1043,""))))</f>
        <v/>
      </c>
      <c r="Q998" s="55" t="str">
        <f t="shared" si="4"/>
        <v>BPS Kota Jakarta Timur</v>
      </c>
      <c r="R998" s="55" t="str">
        <f t="shared" si="56"/>
        <v/>
      </c>
      <c r="S998" s="55" t="str">
        <f t="shared" ref="S998:T998" si="1006">S997</f>
        <v>15 Juni sampai dengan 31 Agustus 2026</v>
      </c>
      <c r="T998" s="55" t="str">
        <f t="shared" si="1006"/>
        <v>31 Agustus 2026</v>
      </c>
      <c r="U998" s="59" t="str">
        <f>VLOOKUP(G998,'MITRA (REFERENSI)'!$A:$Z,17,FALSE)</f>
        <v>#N/A</v>
      </c>
      <c r="V998" s="59" t="str">
        <f>VLOOKUP(G998,'MITRA (REFERENSI)'!$A:$Z,11,FALSE)</f>
        <v>#N/A</v>
      </c>
      <c r="W998" s="81"/>
      <c r="X998" s="63"/>
      <c r="Y998" s="63"/>
      <c r="Z998" s="62"/>
      <c r="AA998" s="63"/>
      <c r="AB998" s="62"/>
      <c r="AC998" s="62"/>
      <c r="AD998" s="62"/>
      <c r="AE998" s="62"/>
      <c r="AF998" s="62"/>
      <c r="AG998" s="72"/>
      <c r="AH998" s="72"/>
      <c r="AI998" s="72"/>
      <c r="AJ998" s="72"/>
      <c r="AK998" s="59" t="str">
        <f>VLOOKUP(G998,'MITRA (REFERENSI)'!$A:$Z,5,FALSE)</f>
        <v>#N/A</v>
      </c>
      <c r="AL998" s="59" t="str">
        <f>VLOOKUP(G998,'MITRA (REFERENSI)'!$A:$Z,13,FALSE)</f>
        <v>#N/A</v>
      </c>
      <c r="AM998" s="59" t="str">
        <f>VLOOKUP(G998,'MITRA (REFERENSI)'!$A:$Z,14,FALSE)</f>
        <v>#N/A</v>
      </c>
    </row>
    <row r="999" ht="15.75" customHeight="1">
      <c r="A999" s="53" t="s">
        <v>6061</v>
      </c>
      <c r="B999" s="78"/>
      <c r="C999" s="79"/>
      <c r="D999" s="82"/>
      <c r="E999" s="82"/>
      <c r="F999" s="56" t="str">
        <f t="shared" si="2"/>
        <v>PETUGAS.0998/SPK/SE/PML/3172/2026</v>
      </c>
      <c r="G999" s="80"/>
      <c r="H999" s="56" t="str">
        <f>VLOOKUP(G999,'MITRA (REFERENSI)'!$A:$Z,16,FALSE)</f>
        <v>#N/A</v>
      </c>
      <c r="I999" s="56" t="str">
        <f>VLOOKUP(G999,'MITRA (REFERENSI)'!$A:$Z,25,FALSE)</f>
        <v>#N/A</v>
      </c>
      <c r="J999" s="55" t="str">
        <f>VLOOKUP(G999,'MITRA (REFERENSI)'!$A:$Z,26,FALSE)</f>
        <v>#N/A</v>
      </c>
      <c r="K999" s="55" t="str">
        <f>VLOOKUP(G999,'MITRA (REFERENSI)'!$A:$Z,15,FALSE)</f>
        <v>#N/A</v>
      </c>
      <c r="L999" s="55" t="str">
        <f>VLOOKUP(G999,'MITRA (REFERENSI)'!$A:$Z,15,FALSE)</f>
        <v>#N/A</v>
      </c>
      <c r="M999" s="55" t="str">
        <f>IF(B999=1,'KELAS (REFERENSI)'!M999,IF(B999=2,'KELAS (REFERENSI)'!M1014,IF(B999=3,'KELAS (REFERENSI)'!M1029,IF(B999=4,'KELAS (REFERENSI)'!M1044,""))))</f>
        <v/>
      </c>
      <c r="N999" s="55" t="str">
        <f>IF(B999=1,'KELAS (REFERENSI)'!N999,IF(B999=2,'KELAS (REFERENSI)'!N1014,IF(B999=3,'KELAS (REFERENSI)'!N1029,IF(B999=4,'KELAS (REFERENSI)'!N1044,""))))</f>
        <v/>
      </c>
      <c r="O999" s="55" t="str">
        <f>IF(B999=1,'KELAS (REFERENSI)'!O999,IF(B999=2,'KELAS (REFERENSI)'!O1014,IF(B999=3,'KELAS (REFERENSI)'!O1029,IF(B999=4,'KELAS (REFERENSI)'!O1044,""))))</f>
        <v/>
      </c>
      <c r="P999" s="55" t="str">
        <f>IF(B999=1,'KELAS (REFERENSI)'!P999,IF(B999=2,'KELAS (REFERENSI)'!P1014,IF(B999=3,'KELAS (REFERENSI)'!P1029,IF(B999=4,'KELAS (REFERENSI)'!P1044,""))))</f>
        <v/>
      </c>
      <c r="Q999" s="55" t="str">
        <f t="shared" si="4"/>
        <v>BPS Kota Jakarta Timur</v>
      </c>
      <c r="R999" s="55" t="str">
        <f t="shared" si="56"/>
        <v/>
      </c>
      <c r="S999" s="55" t="str">
        <f t="shared" ref="S999:T999" si="1007">S998</f>
        <v>15 Juni sampai dengan 31 Agustus 2026</v>
      </c>
      <c r="T999" s="55" t="str">
        <f t="shared" si="1007"/>
        <v>31 Agustus 2026</v>
      </c>
      <c r="U999" s="59" t="str">
        <f>VLOOKUP(G999,'MITRA (REFERENSI)'!$A:$Z,17,FALSE)</f>
        <v>#N/A</v>
      </c>
      <c r="V999" s="59" t="str">
        <f>VLOOKUP(G999,'MITRA (REFERENSI)'!$A:$Z,11,FALSE)</f>
        <v>#N/A</v>
      </c>
      <c r="W999" s="81"/>
      <c r="X999" s="63"/>
      <c r="Y999" s="63"/>
      <c r="Z999" s="62"/>
      <c r="AA999" s="63"/>
      <c r="AB999" s="62"/>
      <c r="AC999" s="62"/>
      <c r="AD999" s="62"/>
      <c r="AE999" s="62"/>
      <c r="AF999" s="62"/>
      <c r="AG999" s="72"/>
      <c r="AH999" s="72"/>
      <c r="AI999" s="72"/>
      <c r="AJ999" s="72"/>
      <c r="AK999" s="59" t="str">
        <f>VLOOKUP(G999,'MITRA (REFERENSI)'!$A:$Z,5,FALSE)</f>
        <v>#N/A</v>
      </c>
      <c r="AL999" s="59" t="str">
        <f>VLOOKUP(G999,'MITRA (REFERENSI)'!$A:$Z,13,FALSE)</f>
        <v>#N/A</v>
      </c>
      <c r="AM999" s="59" t="str">
        <f>VLOOKUP(G999,'MITRA (REFERENSI)'!$A:$Z,14,FALSE)</f>
        <v>#N/A</v>
      </c>
    </row>
    <row r="1000" ht="15.75" customHeight="1">
      <c r="A1000" s="53" t="s">
        <v>6062</v>
      </c>
      <c r="B1000" s="78"/>
      <c r="C1000" s="79"/>
      <c r="D1000" s="82"/>
      <c r="E1000" s="82"/>
      <c r="F1000" s="56" t="str">
        <f t="shared" si="2"/>
        <v>PETUGAS.0999/SPK/SE/PML/3172/2026</v>
      </c>
      <c r="G1000" s="80"/>
      <c r="H1000" s="56" t="str">
        <f>VLOOKUP(G1000,'MITRA (REFERENSI)'!$A:$Z,16,FALSE)</f>
        <v>#N/A</v>
      </c>
      <c r="I1000" s="56" t="str">
        <f>VLOOKUP(G1000,'MITRA (REFERENSI)'!$A:$Z,25,FALSE)</f>
        <v>#N/A</v>
      </c>
      <c r="J1000" s="55" t="str">
        <f>VLOOKUP(G1000,'MITRA (REFERENSI)'!$A:$Z,26,FALSE)</f>
        <v>#N/A</v>
      </c>
      <c r="K1000" s="55" t="str">
        <f>VLOOKUP(G1000,'MITRA (REFERENSI)'!$A:$Z,15,FALSE)</f>
        <v>#N/A</v>
      </c>
      <c r="L1000" s="55" t="str">
        <f>VLOOKUP(G1000,'MITRA (REFERENSI)'!$A:$Z,15,FALSE)</f>
        <v>#N/A</v>
      </c>
      <c r="M1000" s="55" t="str">
        <f>IF(B1000=1,'KELAS (REFERENSI)'!M1000,IF(B1000=2,'KELAS (REFERENSI)'!M1015,IF(B1000=3,'KELAS (REFERENSI)'!M1030,IF(B1000=4,'KELAS (REFERENSI)'!M1045,""))))</f>
        <v/>
      </c>
      <c r="N1000" s="55" t="str">
        <f>IF(B1000=1,'KELAS (REFERENSI)'!N1000,IF(B1000=2,'KELAS (REFERENSI)'!N1015,IF(B1000=3,'KELAS (REFERENSI)'!N1030,IF(B1000=4,'KELAS (REFERENSI)'!N1045,""))))</f>
        <v/>
      </c>
      <c r="O1000" s="55" t="str">
        <f>IF(B1000=1,'KELAS (REFERENSI)'!O1000,IF(B1000=2,'KELAS (REFERENSI)'!O1015,IF(B1000=3,'KELAS (REFERENSI)'!O1030,IF(B1000=4,'KELAS (REFERENSI)'!O1045,""))))</f>
        <v/>
      </c>
      <c r="P1000" s="55" t="str">
        <f>IF(B1000=1,'KELAS (REFERENSI)'!P1000,IF(B1000=2,'KELAS (REFERENSI)'!P1015,IF(B1000=3,'KELAS (REFERENSI)'!P1030,IF(B1000=4,'KELAS (REFERENSI)'!P1045,""))))</f>
        <v/>
      </c>
      <c r="Q1000" s="55" t="str">
        <f t="shared" si="4"/>
        <v>BPS Kota Jakarta Timur</v>
      </c>
      <c r="R1000" s="55" t="str">
        <f t="shared" si="56"/>
        <v/>
      </c>
      <c r="S1000" s="55" t="str">
        <f t="shared" ref="S1000:T1000" si="1008">S999</f>
        <v>15 Juni sampai dengan 31 Agustus 2026</v>
      </c>
      <c r="T1000" s="55" t="str">
        <f t="shared" si="1008"/>
        <v>31 Agustus 2026</v>
      </c>
      <c r="U1000" s="59" t="str">
        <f>VLOOKUP(G1000,'MITRA (REFERENSI)'!$A:$Z,17,FALSE)</f>
        <v>#N/A</v>
      </c>
      <c r="V1000" s="59" t="str">
        <f>VLOOKUP(G1000,'MITRA (REFERENSI)'!$A:$Z,11,FALSE)</f>
        <v>#N/A</v>
      </c>
      <c r="W1000" s="81"/>
      <c r="X1000" s="63"/>
      <c r="Y1000" s="63"/>
      <c r="Z1000" s="62"/>
      <c r="AA1000" s="63"/>
      <c r="AB1000" s="62"/>
      <c r="AC1000" s="62"/>
      <c r="AD1000" s="62"/>
      <c r="AE1000" s="62"/>
      <c r="AF1000" s="62"/>
      <c r="AG1000" s="72"/>
      <c r="AH1000" s="72"/>
      <c r="AI1000" s="72"/>
      <c r="AJ1000" s="72"/>
      <c r="AK1000" s="59" t="str">
        <f>VLOOKUP(G1000,'MITRA (REFERENSI)'!$A:$Z,5,FALSE)</f>
        <v>#N/A</v>
      </c>
      <c r="AL1000" s="59" t="str">
        <f>VLOOKUP(G1000,'MITRA (REFERENSI)'!$A:$Z,13,FALSE)</f>
        <v>#N/A</v>
      </c>
      <c r="AM1000" s="59" t="str">
        <f>VLOOKUP(G1000,'MITRA (REFERENSI)'!$A:$Z,14,FALSE)</f>
        <v>#N/A</v>
      </c>
    </row>
    <row r="1001" ht="15.75" customHeight="1">
      <c r="A1001" s="53" t="s">
        <v>6063</v>
      </c>
      <c r="B1001" s="78"/>
      <c r="C1001" s="79"/>
      <c r="D1001" s="82"/>
      <c r="E1001" s="82"/>
      <c r="F1001" s="56" t="str">
        <f t="shared" si="2"/>
        <v>PETUGAS.1000/SPK/SE/PML/3172/2026</v>
      </c>
      <c r="G1001" s="80"/>
      <c r="H1001" s="56" t="str">
        <f>VLOOKUP(G1001,'MITRA (REFERENSI)'!$A:$Z,16,FALSE)</f>
        <v>#N/A</v>
      </c>
      <c r="I1001" s="56" t="str">
        <f>VLOOKUP(G1001,'MITRA (REFERENSI)'!$A:$Z,25,FALSE)</f>
        <v>#N/A</v>
      </c>
      <c r="J1001" s="55" t="str">
        <f>VLOOKUP(G1001,'MITRA (REFERENSI)'!$A:$Z,26,FALSE)</f>
        <v>#N/A</v>
      </c>
      <c r="K1001" s="55" t="str">
        <f>VLOOKUP(G1001,'MITRA (REFERENSI)'!$A:$Z,15,FALSE)</f>
        <v>#N/A</v>
      </c>
      <c r="L1001" s="55" t="str">
        <f>VLOOKUP(G1001,'MITRA (REFERENSI)'!$A:$Z,15,FALSE)</f>
        <v>#N/A</v>
      </c>
      <c r="M1001" s="55" t="str">
        <f>IF(B1001=1,'KELAS (REFERENSI)'!M1001,IF(B1001=2,'KELAS (REFERENSI)'!M1016,IF(B1001=3,'KELAS (REFERENSI)'!M1031,IF(B1001=4,'KELAS (REFERENSI)'!M1046,""))))</f>
        <v/>
      </c>
      <c r="N1001" s="55" t="str">
        <f>IF(B1001=1,'KELAS (REFERENSI)'!N1001,IF(B1001=2,'KELAS (REFERENSI)'!N1016,IF(B1001=3,'KELAS (REFERENSI)'!N1031,IF(B1001=4,'KELAS (REFERENSI)'!N1046,""))))</f>
        <v/>
      </c>
      <c r="O1001" s="55" t="str">
        <f>IF(B1001=1,'KELAS (REFERENSI)'!O1001,IF(B1001=2,'KELAS (REFERENSI)'!O1016,IF(B1001=3,'KELAS (REFERENSI)'!O1031,IF(B1001=4,'KELAS (REFERENSI)'!O1046,""))))</f>
        <v/>
      </c>
      <c r="P1001" s="55" t="str">
        <f>IF(B1001=1,'KELAS (REFERENSI)'!P1001,IF(B1001=2,'KELAS (REFERENSI)'!P1016,IF(B1001=3,'KELAS (REFERENSI)'!P1031,IF(B1001=4,'KELAS (REFERENSI)'!P1046,""))))</f>
        <v/>
      </c>
      <c r="Q1001" s="55" t="str">
        <f t="shared" si="4"/>
        <v>BPS Kota Jakarta Timur</v>
      </c>
      <c r="R1001" s="55" t="str">
        <f t="shared" si="56"/>
        <v/>
      </c>
      <c r="S1001" s="55" t="str">
        <f t="shared" ref="S1001:T1001" si="1009">S1000</f>
        <v>15 Juni sampai dengan 31 Agustus 2026</v>
      </c>
      <c r="T1001" s="55" t="str">
        <f t="shared" si="1009"/>
        <v>31 Agustus 2026</v>
      </c>
      <c r="U1001" s="59" t="str">
        <f>VLOOKUP(G1001,'MITRA (REFERENSI)'!$A:$Z,17,FALSE)</f>
        <v>#N/A</v>
      </c>
      <c r="V1001" s="59" t="str">
        <f>VLOOKUP(G1001,'MITRA (REFERENSI)'!$A:$Z,11,FALSE)</f>
        <v>#N/A</v>
      </c>
      <c r="W1001" s="81"/>
      <c r="X1001" s="63"/>
      <c r="Y1001" s="63"/>
      <c r="Z1001" s="62"/>
      <c r="AA1001" s="63"/>
      <c r="AB1001" s="62"/>
      <c r="AC1001" s="62"/>
      <c r="AD1001" s="62"/>
      <c r="AE1001" s="62"/>
      <c r="AF1001" s="62"/>
      <c r="AG1001" s="72"/>
      <c r="AH1001" s="72"/>
      <c r="AI1001" s="72"/>
      <c r="AJ1001" s="72"/>
      <c r="AK1001" s="59" t="str">
        <f>VLOOKUP(G1001,'MITRA (REFERENSI)'!$A:$Z,5,FALSE)</f>
        <v>#N/A</v>
      </c>
      <c r="AL1001" s="59" t="str">
        <f>VLOOKUP(G1001,'MITRA (REFERENSI)'!$A:$Z,13,FALSE)</f>
        <v>#N/A</v>
      </c>
      <c r="AM1001" s="59" t="str">
        <f>VLOOKUP(G1001,'MITRA (REFERENSI)'!$A:$Z,14,FALSE)</f>
        <v>#N/A</v>
      </c>
    </row>
    <row r="1002" ht="15.0" customHeight="1">
      <c r="A1002" s="53" t="s">
        <v>6064</v>
      </c>
      <c r="B1002" s="78"/>
      <c r="C1002" s="79"/>
      <c r="D1002" s="82"/>
      <c r="E1002" s="82"/>
      <c r="F1002" s="56" t="str">
        <f t="shared" si="2"/>
        <v>PETUGAS.1001/SPK/SE/PML/3172/2026</v>
      </c>
      <c r="G1002" s="80"/>
      <c r="H1002" s="56" t="str">
        <f>VLOOKUP(G1002,'MITRA (REFERENSI)'!$A:$Z,16,FALSE)</f>
        <v>#N/A</v>
      </c>
      <c r="I1002" s="56" t="str">
        <f>VLOOKUP(G1002,'MITRA (REFERENSI)'!$A:$Z,25,FALSE)</f>
        <v>#N/A</v>
      </c>
      <c r="J1002" s="55" t="str">
        <f>VLOOKUP(G1002,'MITRA (REFERENSI)'!$A:$Z,26,FALSE)</f>
        <v>#N/A</v>
      </c>
      <c r="K1002" s="55" t="str">
        <f>VLOOKUP(G1002,'MITRA (REFERENSI)'!$A:$Z,15,FALSE)</f>
        <v>#N/A</v>
      </c>
      <c r="L1002" s="55" t="str">
        <f>VLOOKUP(G1002,'MITRA (REFERENSI)'!$A:$Z,15,FALSE)</f>
        <v>#N/A</v>
      </c>
      <c r="M1002" s="55" t="str">
        <f>IF(B1002=1,'KELAS (REFERENSI)'!M1002,IF(B1002=2,'KELAS (REFERENSI)'!M1017,IF(B1002=3,'KELAS (REFERENSI)'!M1032,IF(B1002=4,'KELAS (REFERENSI)'!M1047,""))))</f>
        <v/>
      </c>
      <c r="N1002" s="55" t="str">
        <f>IF(B1002=1,'KELAS (REFERENSI)'!N1002,IF(B1002=2,'KELAS (REFERENSI)'!N1017,IF(B1002=3,'KELAS (REFERENSI)'!N1032,IF(B1002=4,'KELAS (REFERENSI)'!N1047,""))))</f>
        <v/>
      </c>
      <c r="O1002" s="55" t="str">
        <f>IF(B1002=1,'KELAS (REFERENSI)'!O1002,IF(B1002=2,'KELAS (REFERENSI)'!O1017,IF(B1002=3,'KELAS (REFERENSI)'!O1032,IF(B1002=4,'KELAS (REFERENSI)'!O1047,""))))</f>
        <v/>
      </c>
      <c r="P1002" s="55" t="str">
        <f>IF(B1002=1,'KELAS (REFERENSI)'!P1002,IF(B1002=2,'KELAS (REFERENSI)'!P1017,IF(B1002=3,'KELAS (REFERENSI)'!P1032,IF(B1002=4,'KELAS (REFERENSI)'!P1047,""))))</f>
        <v/>
      </c>
      <c r="Q1002" s="55" t="str">
        <f t="shared" si="4"/>
        <v>BPS Kota Jakarta Timur</v>
      </c>
      <c r="R1002" s="55" t="str">
        <f t="shared" si="56"/>
        <v/>
      </c>
      <c r="S1002" s="55" t="str">
        <f t="shared" ref="S1002:T1002" si="1010">S1001</f>
        <v>15 Juni sampai dengan 31 Agustus 2026</v>
      </c>
      <c r="T1002" s="55" t="str">
        <f t="shared" si="1010"/>
        <v>31 Agustus 2026</v>
      </c>
      <c r="U1002" s="59" t="str">
        <f>VLOOKUP(G1002,'MITRA (REFERENSI)'!$A:$Z,17,FALSE)</f>
        <v>#N/A</v>
      </c>
      <c r="V1002" s="59" t="str">
        <f>VLOOKUP(G1002,'MITRA (REFERENSI)'!$A:$Z,11,FALSE)</f>
        <v>#N/A</v>
      </c>
      <c r="W1002" s="81"/>
      <c r="X1002" s="63"/>
      <c r="Y1002" s="63"/>
      <c r="Z1002" s="62"/>
      <c r="AA1002" s="63"/>
      <c r="AB1002" s="62"/>
      <c r="AC1002" s="62"/>
      <c r="AD1002" s="62"/>
      <c r="AE1002" s="62"/>
      <c r="AF1002" s="62"/>
      <c r="AG1002" s="72"/>
      <c r="AH1002" s="72"/>
      <c r="AI1002" s="72"/>
      <c r="AJ1002" s="72"/>
      <c r="AK1002" s="59" t="str">
        <f>VLOOKUP(G1002,'MITRA (REFERENSI)'!$A:$Z,5,FALSE)</f>
        <v>#N/A</v>
      </c>
      <c r="AL1002" s="59" t="str">
        <f>VLOOKUP(G1002,'MITRA (REFERENSI)'!$A:$Z,13,FALSE)</f>
        <v>#N/A</v>
      </c>
      <c r="AM1002" s="59" t="str">
        <f>VLOOKUP(G1002,'MITRA (REFERENSI)'!$A:$Z,14,FALSE)</f>
        <v>#N/A</v>
      </c>
    </row>
    <row r="1003" ht="15.0" customHeight="1">
      <c r="A1003" s="53" t="s">
        <v>6065</v>
      </c>
      <c r="B1003" s="78"/>
      <c r="C1003" s="79"/>
      <c r="D1003" s="82"/>
      <c r="E1003" s="82"/>
      <c r="F1003" s="56" t="str">
        <f t="shared" si="2"/>
        <v>PETUGAS.1002/SPK/SE/PML/3172/2026</v>
      </c>
      <c r="G1003" s="80"/>
      <c r="H1003" s="56" t="str">
        <f>VLOOKUP(G1003,'MITRA (REFERENSI)'!$A:$Z,16,FALSE)</f>
        <v>#N/A</v>
      </c>
      <c r="I1003" s="56" t="str">
        <f>VLOOKUP(G1003,'MITRA (REFERENSI)'!$A:$Z,25,FALSE)</f>
        <v>#N/A</v>
      </c>
      <c r="J1003" s="55" t="str">
        <f>VLOOKUP(G1003,'MITRA (REFERENSI)'!$A:$Z,26,FALSE)</f>
        <v>#N/A</v>
      </c>
      <c r="K1003" s="55" t="str">
        <f>VLOOKUP(G1003,'MITRA (REFERENSI)'!$A:$Z,15,FALSE)</f>
        <v>#N/A</v>
      </c>
      <c r="L1003" s="55" t="str">
        <f>VLOOKUP(G1003,'MITRA (REFERENSI)'!$A:$Z,15,FALSE)</f>
        <v>#N/A</v>
      </c>
      <c r="M1003" s="55" t="str">
        <f>IF(B1003=1,'KELAS (REFERENSI)'!M1003,IF(B1003=2,'KELAS (REFERENSI)'!M1018,IF(B1003=3,'KELAS (REFERENSI)'!M1033,IF(B1003=4,'KELAS (REFERENSI)'!M1048,""))))</f>
        <v/>
      </c>
      <c r="N1003" s="55" t="str">
        <f>IF(B1003=1,'KELAS (REFERENSI)'!N1003,IF(B1003=2,'KELAS (REFERENSI)'!N1018,IF(B1003=3,'KELAS (REFERENSI)'!N1033,IF(B1003=4,'KELAS (REFERENSI)'!N1048,""))))</f>
        <v/>
      </c>
      <c r="O1003" s="55" t="str">
        <f>IF(B1003=1,'KELAS (REFERENSI)'!O1003,IF(B1003=2,'KELAS (REFERENSI)'!O1018,IF(B1003=3,'KELAS (REFERENSI)'!O1033,IF(B1003=4,'KELAS (REFERENSI)'!O1048,""))))</f>
        <v/>
      </c>
      <c r="P1003" s="55" t="str">
        <f>IF(B1003=1,'KELAS (REFERENSI)'!P1003,IF(B1003=2,'KELAS (REFERENSI)'!P1018,IF(B1003=3,'KELAS (REFERENSI)'!P1033,IF(B1003=4,'KELAS (REFERENSI)'!P1048,""))))</f>
        <v/>
      </c>
      <c r="Q1003" s="55" t="str">
        <f t="shared" si="4"/>
        <v>BPS Kota Jakarta Timur</v>
      </c>
      <c r="R1003" s="55" t="str">
        <f t="shared" si="56"/>
        <v/>
      </c>
      <c r="S1003" s="55" t="str">
        <f t="shared" ref="S1003:T1003" si="1011">S1002</f>
        <v>15 Juni sampai dengan 31 Agustus 2026</v>
      </c>
      <c r="T1003" s="55" t="str">
        <f t="shared" si="1011"/>
        <v>31 Agustus 2026</v>
      </c>
      <c r="U1003" s="59" t="str">
        <f>VLOOKUP(G1003,'MITRA (REFERENSI)'!$A:$Z,17,FALSE)</f>
        <v>#N/A</v>
      </c>
      <c r="V1003" s="59" t="str">
        <f>VLOOKUP(G1003,'MITRA (REFERENSI)'!$A:$Z,11,FALSE)</f>
        <v>#N/A</v>
      </c>
      <c r="W1003" s="81"/>
      <c r="X1003" s="63"/>
      <c r="Y1003" s="63"/>
      <c r="Z1003" s="62"/>
      <c r="AA1003" s="63"/>
      <c r="AB1003" s="62"/>
      <c r="AC1003" s="62"/>
      <c r="AD1003" s="62"/>
      <c r="AE1003" s="62"/>
      <c r="AF1003" s="62"/>
      <c r="AG1003" s="72"/>
      <c r="AH1003" s="72"/>
      <c r="AI1003" s="72"/>
      <c r="AJ1003" s="72"/>
      <c r="AK1003" s="59" t="str">
        <f>VLOOKUP(G1003,'MITRA (REFERENSI)'!$A:$Z,5,FALSE)</f>
        <v>#N/A</v>
      </c>
      <c r="AL1003" s="59" t="str">
        <f>VLOOKUP(G1003,'MITRA (REFERENSI)'!$A:$Z,13,FALSE)</f>
        <v>#N/A</v>
      </c>
      <c r="AM1003" s="59" t="str">
        <f>VLOOKUP(G1003,'MITRA (REFERENSI)'!$A:$Z,14,FALSE)</f>
        <v>#N/A</v>
      </c>
    </row>
    <row r="1004" ht="15.0" customHeight="1">
      <c r="A1004" s="53" t="s">
        <v>6066</v>
      </c>
      <c r="B1004" s="78"/>
      <c r="C1004" s="79"/>
      <c r="D1004" s="82"/>
      <c r="E1004" s="82"/>
      <c r="F1004" s="56" t="str">
        <f t="shared" si="2"/>
        <v>PETUGAS.1003/SPK/SE/PML/3172/2026</v>
      </c>
      <c r="G1004" s="80"/>
      <c r="H1004" s="56" t="str">
        <f>VLOOKUP(G1004,'MITRA (REFERENSI)'!$A:$Z,16,FALSE)</f>
        <v>#N/A</v>
      </c>
      <c r="I1004" s="56" t="str">
        <f>VLOOKUP(G1004,'MITRA (REFERENSI)'!$A:$Z,25,FALSE)</f>
        <v>#N/A</v>
      </c>
      <c r="J1004" s="55" t="str">
        <f>VLOOKUP(G1004,'MITRA (REFERENSI)'!$A:$Z,26,FALSE)</f>
        <v>#N/A</v>
      </c>
      <c r="K1004" s="55" t="str">
        <f>VLOOKUP(G1004,'MITRA (REFERENSI)'!$A:$Z,15,FALSE)</f>
        <v>#N/A</v>
      </c>
      <c r="L1004" s="55" t="str">
        <f>VLOOKUP(G1004,'MITRA (REFERENSI)'!$A:$Z,15,FALSE)</f>
        <v>#N/A</v>
      </c>
      <c r="M1004" s="55" t="str">
        <f>IF(B1004=1,'KELAS (REFERENSI)'!M1004,IF(B1004=2,'KELAS (REFERENSI)'!M1019,IF(B1004=3,'KELAS (REFERENSI)'!M1034,IF(B1004=4,'KELAS (REFERENSI)'!M1049,""))))</f>
        <v/>
      </c>
      <c r="N1004" s="55" t="str">
        <f>IF(B1004=1,'KELAS (REFERENSI)'!N1004,IF(B1004=2,'KELAS (REFERENSI)'!N1019,IF(B1004=3,'KELAS (REFERENSI)'!N1034,IF(B1004=4,'KELAS (REFERENSI)'!N1049,""))))</f>
        <v/>
      </c>
      <c r="O1004" s="55" t="str">
        <f>IF(B1004=1,'KELAS (REFERENSI)'!O1004,IF(B1004=2,'KELAS (REFERENSI)'!O1019,IF(B1004=3,'KELAS (REFERENSI)'!O1034,IF(B1004=4,'KELAS (REFERENSI)'!O1049,""))))</f>
        <v/>
      </c>
      <c r="P1004" s="55" t="str">
        <f>IF(B1004=1,'KELAS (REFERENSI)'!P1004,IF(B1004=2,'KELAS (REFERENSI)'!P1019,IF(B1004=3,'KELAS (REFERENSI)'!P1034,IF(B1004=4,'KELAS (REFERENSI)'!P1049,""))))</f>
        <v/>
      </c>
      <c r="Q1004" s="55" t="str">
        <f t="shared" si="4"/>
        <v>BPS Kota Jakarta Timur</v>
      </c>
      <c r="R1004" s="55" t="str">
        <f t="shared" si="56"/>
        <v/>
      </c>
      <c r="S1004" s="55" t="str">
        <f t="shared" ref="S1004:T1004" si="1012">S1003</f>
        <v>15 Juni sampai dengan 31 Agustus 2026</v>
      </c>
      <c r="T1004" s="55" t="str">
        <f t="shared" si="1012"/>
        <v>31 Agustus 2026</v>
      </c>
      <c r="U1004" s="59" t="str">
        <f>VLOOKUP(G1004,'MITRA (REFERENSI)'!$A:$Z,17,FALSE)</f>
        <v>#N/A</v>
      </c>
      <c r="V1004" s="59" t="str">
        <f>VLOOKUP(G1004,'MITRA (REFERENSI)'!$A:$Z,11,FALSE)</f>
        <v>#N/A</v>
      </c>
      <c r="W1004" s="81"/>
      <c r="X1004" s="63"/>
      <c r="Y1004" s="63"/>
      <c r="Z1004" s="62"/>
      <c r="AA1004" s="63"/>
      <c r="AB1004" s="62"/>
      <c r="AC1004" s="62"/>
      <c r="AD1004" s="62"/>
      <c r="AE1004" s="62"/>
      <c r="AF1004" s="62"/>
      <c r="AG1004" s="72"/>
      <c r="AH1004" s="72"/>
      <c r="AI1004" s="72"/>
      <c r="AJ1004" s="72"/>
      <c r="AK1004" s="59" t="str">
        <f>VLOOKUP(G1004,'MITRA (REFERENSI)'!$A:$Z,5,FALSE)</f>
        <v>#N/A</v>
      </c>
      <c r="AL1004" s="59" t="str">
        <f>VLOOKUP(G1004,'MITRA (REFERENSI)'!$A:$Z,13,FALSE)</f>
        <v>#N/A</v>
      </c>
      <c r="AM1004" s="59" t="str">
        <f>VLOOKUP(G1004,'MITRA (REFERENSI)'!$A:$Z,14,FALSE)</f>
        <v>#N/A</v>
      </c>
    </row>
    <row r="1005" ht="15.0" customHeight="1">
      <c r="A1005" s="53" t="s">
        <v>6067</v>
      </c>
      <c r="B1005" s="78"/>
      <c r="C1005" s="79"/>
      <c r="D1005" s="82"/>
      <c r="E1005" s="82"/>
      <c r="F1005" s="56" t="str">
        <f t="shared" si="2"/>
        <v>PETUGAS.1004/SPK/SE/PML/3172/2026</v>
      </c>
      <c r="G1005" s="80"/>
      <c r="H1005" s="56" t="str">
        <f>VLOOKUP(G1005,'MITRA (REFERENSI)'!$A:$Z,16,FALSE)</f>
        <v>#N/A</v>
      </c>
      <c r="I1005" s="56" t="str">
        <f>VLOOKUP(G1005,'MITRA (REFERENSI)'!$A:$Z,25,FALSE)</f>
        <v>#N/A</v>
      </c>
      <c r="J1005" s="55" t="str">
        <f>VLOOKUP(G1005,'MITRA (REFERENSI)'!$A:$Z,26,FALSE)</f>
        <v>#N/A</v>
      </c>
      <c r="K1005" s="55" t="str">
        <f>VLOOKUP(G1005,'MITRA (REFERENSI)'!$A:$Z,15,FALSE)</f>
        <v>#N/A</v>
      </c>
      <c r="L1005" s="55" t="str">
        <f>VLOOKUP(G1005,'MITRA (REFERENSI)'!$A:$Z,15,FALSE)</f>
        <v>#N/A</v>
      </c>
      <c r="M1005" s="55" t="str">
        <f>IF(B1005=1,'KELAS (REFERENSI)'!M1005,IF(B1005=2,'KELAS (REFERENSI)'!M1020,IF(B1005=3,'KELAS (REFERENSI)'!M1035,IF(B1005=4,'KELAS (REFERENSI)'!M1050,""))))</f>
        <v/>
      </c>
      <c r="N1005" s="55" t="str">
        <f>IF(B1005=1,'KELAS (REFERENSI)'!N1005,IF(B1005=2,'KELAS (REFERENSI)'!N1020,IF(B1005=3,'KELAS (REFERENSI)'!N1035,IF(B1005=4,'KELAS (REFERENSI)'!N1050,""))))</f>
        <v/>
      </c>
      <c r="O1005" s="55" t="str">
        <f>IF(B1005=1,'KELAS (REFERENSI)'!O1005,IF(B1005=2,'KELAS (REFERENSI)'!O1020,IF(B1005=3,'KELAS (REFERENSI)'!O1035,IF(B1005=4,'KELAS (REFERENSI)'!O1050,""))))</f>
        <v/>
      </c>
      <c r="P1005" s="55" t="str">
        <f>IF(B1005=1,'KELAS (REFERENSI)'!P1005,IF(B1005=2,'KELAS (REFERENSI)'!P1020,IF(B1005=3,'KELAS (REFERENSI)'!P1035,IF(B1005=4,'KELAS (REFERENSI)'!P1050,""))))</f>
        <v/>
      </c>
      <c r="Q1005" s="55" t="str">
        <f t="shared" si="4"/>
        <v>BPS Kota Jakarta Timur</v>
      </c>
      <c r="R1005" s="55" t="str">
        <f t="shared" si="56"/>
        <v/>
      </c>
      <c r="S1005" s="55" t="str">
        <f t="shared" ref="S1005:T1005" si="1013">S1004</f>
        <v>15 Juni sampai dengan 31 Agustus 2026</v>
      </c>
      <c r="T1005" s="55" t="str">
        <f t="shared" si="1013"/>
        <v>31 Agustus 2026</v>
      </c>
      <c r="U1005" s="59" t="str">
        <f>VLOOKUP(G1005,'MITRA (REFERENSI)'!$A:$Z,17,FALSE)</f>
        <v>#N/A</v>
      </c>
      <c r="V1005" s="59" t="str">
        <f>VLOOKUP(G1005,'MITRA (REFERENSI)'!$A:$Z,11,FALSE)</f>
        <v>#N/A</v>
      </c>
      <c r="W1005" s="81"/>
      <c r="X1005" s="63"/>
      <c r="Y1005" s="63"/>
      <c r="Z1005" s="62"/>
      <c r="AA1005" s="63"/>
      <c r="AB1005" s="62"/>
      <c r="AC1005" s="62"/>
      <c r="AD1005" s="62"/>
      <c r="AE1005" s="62"/>
      <c r="AF1005" s="62"/>
      <c r="AG1005" s="72"/>
      <c r="AH1005" s="72"/>
      <c r="AI1005" s="72"/>
      <c r="AJ1005" s="72"/>
      <c r="AK1005" s="59" t="str">
        <f>VLOOKUP(G1005,'MITRA (REFERENSI)'!$A:$Z,5,FALSE)</f>
        <v>#N/A</v>
      </c>
      <c r="AL1005" s="59" t="str">
        <f>VLOOKUP(G1005,'MITRA (REFERENSI)'!$A:$Z,13,FALSE)</f>
        <v>#N/A</v>
      </c>
      <c r="AM1005" s="59" t="str">
        <f>VLOOKUP(G1005,'MITRA (REFERENSI)'!$A:$Z,14,FALSE)</f>
        <v>#N/A</v>
      </c>
    </row>
    <row r="1006" ht="15.0" customHeight="1">
      <c r="A1006" s="53" t="s">
        <v>6068</v>
      </c>
      <c r="B1006" s="78"/>
      <c r="C1006" s="79"/>
      <c r="D1006" s="82"/>
      <c r="E1006" s="82"/>
      <c r="F1006" s="56" t="str">
        <f t="shared" si="2"/>
        <v>PETUGAS.1005/SPK/SE/PML/3172/2026</v>
      </c>
      <c r="G1006" s="80"/>
      <c r="H1006" s="56" t="str">
        <f>VLOOKUP(G1006,'MITRA (REFERENSI)'!$A:$Z,16,FALSE)</f>
        <v>#N/A</v>
      </c>
      <c r="I1006" s="56" t="str">
        <f>VLOOKUP(G1006,'MITRA (REFERENSI)'!$A:$Z,25,FALSE)</f>
        <v>#N/A</v>
      </c>
      <c r="J1006" s="55" t="str">
        <f>VLOOKUP(G1006,'MITRA (REFERENSI)'!$A:$Z,26,FALSE)</f>
        <v>#N/A</v>
      </c>
      <c r="K1006" s="55" t="str">
        <f>VLOOKUP(G1006,'MITRA (REFERENSI)'!$A:$Z,15,FALSE)</f>
        <v>#N/A</v>
      </c>
      <c r="L1006" s="55" t="str">
        <f>VLOOKUP(G1006,'MITRA (REFERENSI)'!$A:$Z,15,FALSE)</f>
        <v>#N/A</v>
      </c>
      <c r="M1006" s="55" t="str">
        <f>IF(B1006=1,'KELAS (REFERENSI)'!M1006,IF(B1006=2,'KELAS (REFERENSI)'!M1021,IF(B1006=3,'KELAS (REFERENSI)'!M1036,IF(B1006=4,'KELAS (REFERENSI)'!M1051,""))))</f>
        <v/>
      </c>
      <c r="N1006" s="55" t="str">
        <f>IF(B1006=1,'KELAS (REFERENSI)'!N1006,IF(B1006=2,'KELAS (REFERENSI)'!N1021,IF(B1006=3,'KELAS (REFERENSI)'!N1036,IF(B1006=4,'KELAS (REFERENSI)'!N1051,""))))</f>
        <v/>
      </c>
      <c r="O1006" s="55" t="str">
        <f>IF(B1006=1,'KELAS (REFERENSI)'!O1006,IF(B1006=2,'KELAS (REFERENSI)'!O1021,IF(B1006=3,'KELAS (REFERENSI)'!O1036,IF(B1006=4,'KELAS (REFERENSI)'!O1051,""))))</f>
        <v/>
      </c>
      <c r="P1006" s="55" t="str">
        <f>IF(B1006=1,'KELAS (REFERENSI)'!P1006,IF(B1006=2,'KELAS (REFERENSI)'!P1021,IF(B1006=3,'KELAS (REFERENSI)'!P1036,IF(B1006=4,'KELAS (REFERENSI)'!P1051,""))))</f>
        <v/>
      </c>
      <c r="Q1006" s="55" t="str">
        <f t="shared" si="4"/>
        <v>BPS Kota Jakarta Timur</v>
      </c>
      <c r="R1006" s="55" t="str">
        <f t="shared" si="56"/>
        <v/>
      </c>
      <c r="S1006" s="55" t="str">
        <f t="shared" ref="S1006:T1006" si="1014">S1005</f>
        <v>15 Juni sampai dengan 31 Agustus 2026</v>
      </c>
      <c r="T1006" s="55" t="str">
        <f t="shared" si="1014"/>
        <v>31 Agustus 2026</v>
      </c>
      <c r="U1006" s="59" t="str">
        <f>VLOOKUP(G1006,'MITRA (REFERENSI)'!$A:$Z,17,FALSE)</f>
        <v>#N/A</v>
      </c>
      <c r="V1006" s="59" t="str">
        <f>VLOOKUP(G1006,'MITRA (REFERENSI)'!$A:$Z,11,FALSE)</f>
        <v>#N/A</v>
      </c>
      <c r="W1006" s="81"/>
      <c r="X1006" s="63"/>
      <c r="Y1006" s="63"/>
      <c r="Z1006" s="62"/>
      <c r="AA1006" s="63"/>
      <c r="AB1006" s="62"/>
      <c r="AC1006" s="62"/>
      <c r="AD1006" s="62"/>
      <c r="AE1006" s="62"/>
      <c r="AF1006" s="62"/>
      <c r="AG1006" s="72"/>
      <c r="AH1006" s="72"/>
      <c r="AI1006" s="72"/>
      <c r="AJ1006" s="72"/>
      <c r="AK1006" s="59" t="str">
        <f>VLOOKUP(G1006,'MITRA (REFERENSI)'!$A:$Z,5,FALSE)</f>
        <v>#N/A</v>
      </c>
      <c r="AL1006" s="59" t="str">
        <f>VLOOKUP(G1006,'MITRA (REFERENSI)'!$A:$Z,13,FALSE)</f>
        <v>#N/A</v>
      </c>
      <c r="AM1006" s="59" t="str">
        <f>VLOOKUP(G1006,'MITRA (REFERENSI)'!$A:$Z,14,FALSE)</f>
        <v>#N/A</v>
      </c>
    </row>
    <row r="1007" ht="15.0" customHeight="1">
      <c r="A1007" s="53" t="s">
        <v>6069</v>
      </c>
      <c r="B1007" s="78"/>
      <c r="C1007" s="79"/>
      <c r="D1007" s="82"/>
      <c r="E1007" s="82"/>
      <c r="F1007" s="56" t="str">
        <f t="shared" si="2"/>
        <v>PETUGAS.1006/SPK/SE/PML/3172/2026</v>
      </c>
      <c r="G1007" s="80"/>
      <c r="H1007" s="56" t="str">
        <f>VLOOKUP(G1007,'MITRA (REFERENSI)'!$A:$Z,16,FALSE)</f>
        <v>#N/A</v>
      </c>
      <c r="I1007" s="56" t="str">
        <f>VLOOKUP(G1007,'MITRA (REFERENSI)'!$A:$Z,25,FALSE)</f>
        <v>#N/A</v>
      </c>
      <c r="J1007" s="55" t="str">
        <f>VLOOKUP(G1007,'MITRA (REFERENSI)'!$A:$Z,26,FALSE)</f>
        <v>#N/A</v>
      </c>
      <c r="K1007" s="55" t="str">
        <f>VLOOKUP(G1007,'MITRA (REFERENSI)'!$A:$Z,15,FALSE)</f>
        <v>#N/A</v>
      </c>
      <c r="L1007" s="55" t="str">
        <f>VLOOKUP(G1007,'MITRA (REFERENSI)'!$A:$Z,15,FALSE)</f>
        <v>#N/A</v>
      </c>
      <c r="M1007" s="55" t="str">
        <f>IF(B1007=1,'KELAS (REFERENSI)'!M1007,IF(B1007=2,'KELAS (REFERENSI)'!M1022,IF(B1007=3,'KELAS (REFERENSI)'!M1037,IF(B1007=4,'KELAS (REFERENSI)'!M1052,""))))</f>
        <v/>
      </c>
      <c r="N1007" s="55" t="str">
        <f>IF(B1007=1,'KELAS (REFERENSI)'!N1007,IF(B1007=2,'KELAS (REFERENSI)'!N1022,IF(B1007=3,'KELAS (REFERENSI)'!N1037,IF(B1007=4,'KELAS (REFERENSI)'!N1052,""))))</f>
        <v/>
      </c>
      <c r="O1007" s="55" t="str">
        <f>IF(B1007=1,'KELAS (REFERENSI)'!O1007,IF(B1007=2,'KELAS (REFERENSI)'!O1022,IF(B1007=3,'KELAS (REFERENSI)'!O1037,IF(B1007=4,'KELAS (REFERENSI)'!O1052,""))))</f>
        <v/>
      </c>
      <c r="P1007" s="55" t="str">
        <f>IF(B1007=1,'KELAS (REFERENSI)'!P1007,IF(B1007=2,'KELAS (REFERENSI)'!P1022,IF(B1007=3,'KELAS (REFERENSI)'!P1037,IF(B1007=4,'KELAS (REFERENSI)'!P1052,""))))</f>
        <v/>
      </c>
      <c r="Q1007" s="55" t="str">
        <f t="shared" si="4"/>
        <v>BPS Kota Jakarta Timur</v>
      </c>
      <c r="R1007" s="55" t="str">
        <f t="shared" si="56"/>
        <v/>
      </c>
      <c r="S1007" s="55" t="str">
        <f t="shared" ref="S1007:T1007" si="1015">S1006</f>
        <v>15 Juni sampai dengan 31 Agustus 2026</v>
      </c>
      <c r="T1007" s="55" t="str">
        <f t="shared" si="1015"/>
        <v>31 Agustus 2026</v>
      </c>
      <c r="U1007" s="59" t="str">
        <f>VLOOKUP(G1007,'MITRA (REFERENSI)'!$A:$Z,17,FALSE)</f>
        <v>#N/A</v>
      </c>
      <c r="V1007" s="59" t="str">
        <f>VLOOKUP(G1007,'MITRA (REFERENSI)'!$A:$Z,11,FALSE)</f>
        <v>#N/A</v>
      </c>
      <c r="W1007" s="81"/>
      <c r="X1007" s="63"/>
      <c r="Y1007" s="63"/>
      <c r="Z1007" s="62"/>
      <c r="AA1007" s="63"/>
      <c r="AB1007" s="62"/>
      <c r="AC1007" s="62"/>
      <c r="AD1007" s="62"/>
      <c r="AE1007" s="62"/>
      <c r="AF1007" s="62"/>
      <c r="AG1007" s="72"/>
      <c r="AH1007" s="72"/>
      <c r="AI1007" s="72"/>
      <c r="AJ1007" s="72"/>
      <c r="AK1007" s="59" t="str">
        <f>VLOOKUP(G1007,'MITRA (REFERENSI)'!$A:$Z,5,FALSE)</f>
        <v>#N/A</v>
      </c>
      <c r="AL1007" s="59" t="str">
        <f>VLOOKUP(G1007,'MITRA (REFERENSI)'!$A:$Z,13,FALSE)</f>
        <v>#N/A</v>
      </c>
      <c r="AM1007" s="59" t="str">
        <f>VLOOKUP(G1007,'MITRA (REFERENSI)'!$A:$Z,14,FALSE)</f>
        <v>#N/A</v>
      </c>
    </row>
    <row r="1008" ht="15.0" customHeight="1">
      <c r="A1008" s="53" t="s">
        <v>6070</v>
      </c>
      <c r="B1008" s="78"/>
      <c r="C1008" s="79"/>
      <c r="D1008" s="82"/>
      <c r="E1008" s="82"/>
      <c r="F1008" s="56" t="str">
        <f t="shared" si="2"/>
        <v>PETUGAS.1007/SPK/SE/PML/3172/2026</v>
      </c>
      <c r="G1008" s="80"/>
      <c r="H1008" s="56" t="str">
        <f>VLOOKUP(G1008,'MITRA (REFERENSI)'!$A:$Z,16,FALSE)</f>
        <v>#N/A</v>
      </c>
      <c r="I1008" s="56" t="str">
        <f>VLOOKUP(G1008,'MITRA (REFERENSI)'!$A:$Z,25,FALSE)</f>
        <v>#N/A</v>
      </c>
      <c r="J1008" s="55" t="str">
        <f>VLOOKUP(G1008,'MITRA (REFERENSI)'!$A:$Z,26,FALSE)</f>
        <v>#N/A</v>
      </c>
      <c r="K1008" s="55" t="str">
        <f>VLOOKUP(G1008,'MITRA (REFERENSI)'!$A:$Z,15,FALSE)</f>
        <v>#N/A</v>
      </c>
      <c r="L1008" s="55" t="str">
        <f>VLOOKUP(G1008,'MITRA (REFERENSI)'!$A:$Z,15,FALSE)</f>
        <v>#N/A</v>
      </c>
      <c r="M1008" s="55" t="str">
        <f>IF(B1008=1,'KELAS (REFERENSI)'!M1008,IF(B1008=2,'KELAS (REFERENSI)'!M1023,IF(B1008=3,'KELAS (REFERENSI)'!M1038,IF(B1008=4,'KELAS (REFERENSI)'!M1053,""))))</f>
        <v/>
      </c>
      <c r="N1008" s="55" t="str">
        <f>IF(B1008=1,'KELAS (REFERENSI)'!N1008,IF(B1008=2,'KELAS (REFERENSI)'!N1023,IF(B1008=3,'KELAS (REFERENSI)'!N1038,IF(B1008=4,'KELAS (REFERENSI)'!N1053,""))))</f>
        <v/>
      </c>
      <c r="O1008" s="55" t="str">
        <f>IF(B1008=1,'KELAS (REFERENSI)'!O1008,IF(B1008=2,'KELAS (REFERENSI)'!O1023,IF(B1008=3,'KELAS (REFERENSI)'!O1038,IF(B1008=4,'KELAS (REFERENSI)'!O1053,""))))</f>
        <v/>
      </c>
      <c r="P1008" s="55" t="str">
        <f>IF(B1008=1,'KELAS (REFERENSI)'!P1008,IF(B1008=2,'KELAS (REFERENSI)'!P1023,IF(B1008=3,'KELAS (REFERENSI)'!P1038,IF(B1008=4,'KELAS (REFERENSI)'!P1053,""))))</f>
        <v/>
      </c>
      <c r="Q1008" s="55" t="str">
        <f t="shared" si="4"/>
        <v>BPS Kota Jakarta Timur</v>
      </c>
      <c r="R1008" s="55" t="str">
        <f t="shared" si="56"/>
        <v/>
      </c>
      <c r="S1008" s="55" t="str">
        <f t="shared" ref="S1008:T1008" si="1016">S1007</f>
        <v>15 Juni sampai dengan 31 Agustus 2026</v>
      </c>
      <c r="T1008" s="55" t="str">
        <f t="shared" si="1016"/>
        <v>31 Agustus 2026</v>
      </c>
      <c r="U1008" s="59" t="str">
        <f>VLOOKUP(G1008,'MITRA (REFERENSI)'!$A:$Z,17,FALSE)</f>
        <v>#N/A</v>
      </c>
      <c r="V1008" s="59" t="str">
        <f>VLOOKUP(G1008,'MITRA (REFERENSI)'!$A:$Z,11,FALSE)</f>
        <v>#N/A</v>
      </c>
      <c r="W1008" s="81"/>
      <c r="X1008" s="63"/>
      <c r="Y1008" s="63"/>
      <c r="Z1008" s="62"/>
      <c r="AA1008" s="63"/>
      <c r="AB1008" s="62"/>
      <c r="AC1008" s="62"/>
      <c r="AD1008" s="62"/>
      <c r="AE1008" s="62"/>
      <c r="AF1008" s="62"/>
      <c r="AG1008" s="72"/>
      <c r="AH1008" s="72"/>
      <c r="AI1008" s="72"/>
      <c r="AJ1008" s="72"/>
      <c r="AK1008" s="59" t="str">
        <f>VLOOKUP(G1008,'MITRA (REFERENSI)'!$A:$Z,5,FALSE)</f>
        <v>#N/A</v>
      </c>
      <c r="AL1008" s="59" t="str">
        <f>VLOOKUP(G1008,'MITRA (REFERENSI)'!$A:$Z,13,FALSE)</f>
        <v>#N/A</v>
      </c>
      <c r="AM1008" s="59" t="str">
        <f>VLOOKUP(G1008,'MITRA (REFERENSI)'!$A:$Z,14,FALSE)</f>
        <v>#N/A</v>
      </c>
    </row>
    <row r="1009" ht="15.0" customHeight="1">
      <c r="A1009" s="53" t="s">
        <v>6071</v>
      </c>
      <c r="B1009" s="78"/>
      <c r="C1009" s="79"/>
      <c r="D1009" s="82"/>
      <c r="E1009" s="82"/>
      <c r="F1009" s="56" t="str">
        <f t="shared" si="2"/>
        <v>PETUGAS.1008/SPK/SE/PML/3172/2026</v>
      </c>
      <c r="G1009" s="80"/>
      <c r="H1009" s="56" t="str">
        <f>VLOOKUP(G1009,'MITRA (REFERENSI)'!$A:$Z,16,FALSE)</f>
        <v>#N/A</v>
      </c>
      <c r="I1009" s="56" t="str">
        <f>VLOOKUP(G1009,'MITRA (REFERENSI)'!$A:$Z,25,FALSE)</f>
        <v>#N/A</v>
      </c>
      <c r="J1009" s="55" t="str">
        <f>VLOOKUP(G1009,'MITRA (REFERENSI)'!$A:$Z,26,FALSE)</f>
        <v>#N/A</v>
      </c>
      <c r="K1009" s="55" t="str">
        <f>VLOOKUP(G1009,'MITRA (REFERENSI)'!$A:$Z,15,FALSE)</f>
        <v>#N/A</v>
      </c>
      <c r="L1009" s="55" t="str">
        <f>VLOOKUP(G1009,'MITRA (REFERENSI)'!$A:$Z,15,FALSE)</f>
        <v>#N/A</v>
      </c>
      <c r="M1009" s="55" t="str">
        <f>IF(B1009=1,'KELAS (REFERENSI)'!M1009,IF(B1009=2,'KELAS (REFERENSI)'!M1024,IF(B1009=3,'KELAS (REFERENSI)'!M1039,IF(B1009=4,'KELAS (REFERENSI)'!M1054,""))))</f>
        <v/>
      </c>
      <c r="N1009" s="55" t="str">
        <f>IF(B1009=1,'KELAS (REFERENSI)'!N1009,IF(B1009=2,'KELAS (REFERENSI)'!N1024,IF(B1009=3,'KELAS (REFERENSI)'!N1039,IF(B1009=4,'KELAS (REFERENSI)'!N1054,""))))</f>
        <v/>
      </c>
      <c r="O1009" s="55" t="str">
        <f>IF(B1009=1,'KELAS (REFERENSI)'!O1009,IF(B1009=2,'KELAS (REFERENSI)'!O1024,IF(B1009=3,'KELAS (REFERENSI)'!O1039,IF(B1009=4,'KELAS (REFERENSI)'!O1054,""))))</f>
        <v/>
      </c>
      <c r="P1009" s="55" t="str">
        <f>IF(B1009=1,'KELAS (REFERENSI)'!P1009,IF(B1009=2,'KELAS (REFERENSI)'!P1024,IF(B1009=3,'KELAS (REFERENSI)'!P1039,IF(B1009=4,'KELAS (REFERENSI)'!P1054,""))))</f>
        <v/>
      </c>
      <c r="Q1009" s="55" t="str">
        <f t="shared" si="4"/>
        <v>BPS Kota Jakarta Timur</v>
      </c>
      <c r="R1009" s="55" t="str">
        <f t="shared" si="56"/>
        <v/>
      </c>
      <c r="S1009" s="55" t="str">
        <f t="shared" ref="S1009:T1009" si="1017">S1008</f>
        <v>15 Juni sampai dengan 31 Agustus 2026</v>
      </c>
      <c r="T1009" s="55" t="str">
        <f t="shared" si="1017"/>
        <v>31 Agustus 2026</v>
      </c>
      <c r="U1009" s="59" t="str">
        <f>VLOOKUP(G1009,'MITRA (REFERENSI)'!$A:$Z,17,FALSE)</f>
        <v>#N/A</v>
      </c>
      <c r="V1009" s="59" t="str">
        <f>VLOOKUP(G1009,'MITRA (REFERENSI)'!$A:$Z,11,FALSE)</f>
        <v>#N/A</v>
      </c>
      <c r="W1009" s="81"/>
      <c r="X1009" s="63"/>
      <c r="Y1009" s="63"/>
      <c r="Z1009" s="62"/>
      <c r="AA1009" s="63"/>
      <c r="AB1009" s="62"/>
      <c r="AC1009" s="62"/>
      <c r="AD1009" s="62"/>
      <c r="AE1009" s="62"/>
      <c r="AF1009" s="62"/>
      <c r="AG1009" s="72"/>
      <c r="AH1009" s="72"/>
      <c r="AI1009" s="72"/>
      <c r="AJ1009" s="72"/>
      <c r="AK1009" s="59" t="str">
        <f>VLOOKUP(G1009,'MITRA (REFERENSI)'!$A:$Z,5,FALSE)</f>
        <v>#N/A</v>
      </c>
      <c r="AL1009" s="59" t="str">
        <f>VLOOKUP(G1009,'MITRA (REFERENSI)'!$A:$Z,13,FALSE)</f>
        <v>#N/A</v>
      </c>
      <c r="AM1009" s="59" t="str">
        <f>VLOOKUP(G1009,'MITRA (REFERENSI)'!$A:$Z,14,FALSE)</f>
        <v>#N/A</v>
      </c>
    </row>
    <row r="1010" ht="15.0" customHeight="1">
      <c r="A1010" s="53" t="s">
        <v>6072</v>
      </c>
      <c r="B1010" s="78"/>
      <c r="C1010" s="79"/>
      <c r="D1010" s="82"/>
      <c r="E1010" s="82"/>
      <c r="F1010" s="56" t="str">
        <f t="shared" si="2"/>
        <v>PETUGAS.1009/SPK/SE/PML/3172/2026</v>
      </c>
      <c r="G1010" s="80"/>
      <c r="H1010" s="56" t="str">
        <f>VLOOKUP(G1010,'MITRA (REFERENSI)'!$A:$Z,16,FALSE)</f>
        <v>#N/A</v>
      </c>
      <c r="I1010" s="56" t="str">
        <f>VLOOKUP(G1010,'MITRA (REFERENSI)'!$A:$Z,25,FALSE)</f>
        <v>#N/A</v>
      </c>
      <c r="J1010" s="55" t="str">
        <f>VLOOKUP(G1010,'MITRA (REFERENSI)'!$A:$Z,26,FALSE)</f>
        <v>#N/A</v>
      </c>
      <c r="K1010" s="55" t="str">
        <f>VLOOKUP(G1010,'MITRA (REFERENSI)'!$A:$Z,15,FALSE)</f>
        <v>#N/A</v>
      </c>
      <c r="L1010" s="55" t="str">
        <f>VLOOKUP(G1010,'MITRA (REFERENSI)'!$A:$Z,15,FALSE)</f>
        <v>#N/A</v>
      </c>
      <c r="M1010" s="55" t="str">
        <f>IF(B1010=1,'KELAS (REFERENSI)'!M1010,IF(B1010=2,'KELAS (REFERENSI)'!M1025,IF(B1010=3,'KELAS (REFERENSI)'!M1040,IF(B1010=4,'KELAS (REFERENSI)'!M1055,""))))</f>
        <v/>
      </c>
      <c r="N1010" s="55" t="str">
        <f>IF(B1010=1,'KELAS (REFERENSI)'!N1010,IF(B1010=2,'KELAS (REFERENSI)'!N1025,IF(B1010=3,'KELAS (REFERENSI)'!N1040,IF(B1010=4,'KELAS (REFERENSI)'!N1055,""))))</f>
        <v/>
      </c>
      <c r="O1010" s="55" t="str">
        <f>IF(B1010=1,'KELAS (REFERENSI)'!O1010,IF(B1010=2,'KELAS (REFERENSI)'!O1025,IF(B1010=3,'KELAS (REFERENSI)'!O1040,IF(B1010=4,'KELAS (REFERENSI)'!O1055,""))))</f>
        <v/>
      </c>
      <c r="P1010" s="55" t="str">
        <f>IF(B1010=1,'KELAS (REFERENSI)'!P1010,IF(B1010=2,'KELAS (REFERENSI)'!P1025,IF(B1010=3,'KELAS (REFERENSI)'!P1040,IF(B1010=4,'KELAS (REFERENSI)'!P1055,""))))</f>
        <v/>
      </c>
      <c r="Q1010" s="55" t="str">
        <f t="shared" si="4"/>
        <v>BPS Kota Jakarta Timur</v>
      </c>
      <c r="R1010" s="55" t="str">
        <f t="shared" si="56"/>
        <v/>
      </c>
      <c r="S1010" s="55" t="str">
        <f t="shared" ref="S1010:T1010" si="1018">S1009</f>
        <v>15 Juni sampai dengan 31 Agustus 2026</v>
      </c>
      <c r="T1010" s="55" t="str">
        <f t="shared" si="1018"/>
        <v>31 Agustus 2026</v>
      </c>
      <c r="U1010" s="59" t="str">
        <f>VLOOKUP(G1010,'MITRA (REFERENSI)'!$A:$Z,17,FALSE)</f>
        <v>#N/A</v>
      </c>
      <c r="V1010" s="59" t="str">
        <f>VLOOKUP(G1010,'MITRA (REFERENSI)'!$A:$Z,11,FALSE)</f>
        <v>#N/A</v>
      </c>
      <c r="W1010" s="81"/>
      <c r="X1010" s="63"/>
      <c r="Y1010" s="63"/>
      <c r="Z1010" s="62"/>
      <c r="AA1010" s="63"/>
      <c r="AB1010" s="62"/>
      <c r="AC1010" s="62"/>
      <c r="AD1010" s="62"/>
      <c r="AE1010" s="62"/>
      <c r="AF1010" s="62"/>
      <c r="AG1010" s="72"/>
      <c r="AH1010" s="72"/>
      <c r="AI1010" s="72"/>
      <c r="AJ1010" s="72"/>
      <c r="AK1010" s="59" t="str">
        <f>VLOOKUP(G1010,'MITRA (REFERENSI)'!$A:$Z,5,FALSE)</f>
        <v>#N/A</v>
      </c>
      <c r="AL1010" s="59" t="str">
        <f>VLOOKUP(G1010,'MITRA (REFERENSI)'!$A:$Z,13,FALSE)</f>
        <v>#N/A</v>
      </c>
      <c r="AM1010" s="59" t="str">
        <f>VLOOKUP(G1010,'MITRA (REFERENSI)'!$A:$Z,14,FALSE)</f>
        <v>#N/A</v>
      </c>
    </row>
    <row r="1011" ht="15.0" customHeight="1">
      <c r="A1011" s="53" t="s">
        <v>6073</v>
      </c>
      <c r="B1011" s="78"/>
      <c r="C1011" s="79"/>
      <c r="D1011" s="82"/>
      <c r="E1011" s="82"/>
      <c r="F1011" s="56" t="str">
        <f t="shared" si="2"/>
        <v>PETUGAS.1010/SPK/SE/PML/3172/2026</v>
      </c>
      <c r="G1011" s="80"/>
      <c r="H1011" s="56" t="str">
        <f>VLOOKUP(G1011,'MITRA (REFERENSI)'!$A:$Z,16,FALSE)</f>
        <v>#N/A</v>
      </c>
      <c r="I1011" s="56" t="str">
        <f>VLOOKUP(G1011,'MITRA (REFERENSI)'!$A:$Z,25,FALSE)</f>
        <v>#N/A</v>
      </c>
      <c r="J1011" s="55" t="str">
        <f>VLOOKUP(G1011,'MITRA (REFERENSI)'!$A:$Z,26,FALSE)</f>
        <v>#N/A</v>
      </c>
      <c r="K1011" s="55" t="str">
        <f>VLOOKUP(G1011,'MITRA (REFERENSI)'!$A:$Z,15,FALSE)</f>
        <v>#N/A</v>
      </c>
      <c r="L1011" s="55" t="str">
        <f>VLOOKUP(G1011,'MITRA (REFERENSI)'!$A:$Z,15,FALSE)</f>
        <v>#N/A</v>
      </c>
      <c r="M1011" s="55" t="str">
        <f>IF(B1011=1,'KELAS (REFERENSI)'!M1011,IF(B1011=2,'KELAS (REFERENSI)'!M1026,IF(B1011=3,'KELAS (REFERENSI)'!M1041,IF(B1011=4,'KELAS (REFERENSI)'!M1056,""))))</f>
        <v/>
      </c>
      <c r="N1011" s="55" t="str">
        <f>IF(B1011=1,'KELAS (REFERENSI)'!N1011,IF(B1011=2,'KELAS (REFERENSI)'!N1026,IF(B1011=3,'KELAS (REFERENSI)'!N1041,IF(B1011=4,'KELAS (REFERENSI)'!N1056,""))))</f>
        <v/>
      </c>
      <c r="O1011" s="55" t="str">
        <f>IF(B1011=1,'KELAS (REFERENSI)'!O1011,IF(B1011=2,'KELAS (REFERENSI)'!O1026,IF(B1011=3,'KELAS (REFERENSI)'!O1041,IF(B1011=4,'KELAS (REFERENSI)'!O1056,""))))</f>
        <v/>
      </c>
      <c r="P1011" s="55" t="str">
        <f>IF(B1011=1,'KELAS (REFERENSI)'!P1011,IF(B1011=2,'KELAS (REFERENSI)'!P1026,IF(B1011=3,'KELAS (REFERENSI)'!P1041,IF(B1011=4,'KELAS (REFERENSI)'!P1056,""))))</f>
        <v/>
      </c>
      <c r="Q1011" s="55" t="str">
        <f t="shared" si="4"/>
        <v>BPS Kota Jakarta Timur</v>
      </c>
      <c r="R1011" s="55" t="str">
        <f t="shared" si="56"/>
        <v/>
      </c>
      <c r="S1011" s="55" t="str">
        <f t="shared" ref="S1011:T1011" si="1019">S1010</f>
        <v>15 Juni sampai dengan 31 Agustus 2026</v>
      </c>
      <c r="T1011" s="55" t="str">
        <f t="shared" si="1019"/>
        <v>31 Agustus 2026</v>
      </c>
      <c r="U1011" s="59" t="str">
        <f>VLOOKUP(G1011,'MITRA (REFERENSI)'!$A:$Z,17,FALSE)</f>
        <v>#N/A</v>
      </c>
      <c r="V1011" s="59" t="str">
        <f>VLOOKUP(G1011,'MITRA (REFERENSI)'!$A:$Z,11,FALSE)</f>
        <v>#N/A</v>
      </c>
      <c r="W1011" s="81"/>
      <c r="X1011" s="63"/>
      <c r="Y1011" s="63"/>
      <c r="Z1011" s="62"/>
      <c r="AA1011" s="63"/>
      <c r="AB1011" s="62"/>
      <c r="AC1011" s="62"/>
      <c r="AD1011" s="62"/>
      <c r="AE1011" s="62"/>
      <c r="AF1011" s="62"/>
      <c r="AG1011" s="72"/>
      <c r="AH1011" s="72"/>
      <c r="AI1011" s="72"/>
      <c r="AJ1011" s="72"/>
      <c r="AK1011" s="59" t="str">
        <f>VLOOKUP(G1011,'MITRA (REFERENSI)'!$A:$Z,5,FALSE)</f>
        <v>#N/A</v>
      </c>
      <c r="AL1011" s="59" t="str">
        <f>VLOOKUP(G1011,'MITRA (REFERENSI)'!$A:$Z,13,FALSE)</f>
        <v>#N/A</v>
      </c>
      <c r="AM1011" s="59" t="str">
        <f>VLOOKUP(G1011,'MITRA (REFERENSI)'!$A:$Z,14,FALSE)</f>
        <v>#N/A</v>
      </c>
    </row>
    <row r="1012" ht="15.0" customHeight="1">
      <c r="A1012" s="53" t="s">
        <v>6074</v>
      </c>
      <c r="B1012" s="78"/>
      <c r="C1012" s="79"/>
      <c r="D1012" s="82"/>
      <c r="E1012" s="82"/>
      <c r="F1012" s="56" t="str">
        <f t="shared" si="2"/>
        <v>PETUGAS.1011/SPK/SE/PML/3172/2026</v>
      </c>
      <c r="G1012" s="80"/>
      <c r="H1012" s="56" t="str">
        <f>VLOOKUP(G1012,'MITRA (REFERENSI)'!$A:$Z,16,FALSE)</f>
        <v>#N/A</v>
      </c>
      <c r="I1012" s="56" t="str">
        <f>VLOOKUP(G1012,'MITRA (REFERENSI)'!$A:$Z,25,FALSE)</f>
        <v>#N/A</v>
      </c>
      <c r="J1012" s="55" t="str">
        <f>VLOOKUP(G1012,'MITRA (REFERENSI)'!$A:$Z,26,FALSE)</f>
        <v>#N/A</v>
      </c>
      <c r="K1012" s="55" t="str">
        <f>VLOOKUP(G1012,'MITRA (REFERENSI)'!$A:$Z,15,FALSE)</f>
        <v>#N/A</v>
      </c>
      <c r="L1012" s="55" t="str">
        <f>VLOOKUP(G1012,'MITRA (REFERENSI)'!$A:$Z,15,FALSE)</f>
        <v>#N/A</v>
      </c>
      <c r="M1012" s="55" t="str">
        <f>IF(B1012=1,'KELAS (REFERENSI)'!M1012,IF(B1012=2,'KELAS (REFERENSI)'!M1027,IF(B1012=3,'KELAS (REFERENSI)'!M1042,IF(B1012=4,'KELAS (REFERENSI)'!M1057,""))))</f>
        <v/>
      </c>
      <c r="N1012" s="55" t="str">
        <f>IF(B1012=1,'KELAS (REFERENSI)'!N1012,IF(B1012=2,'KELAS (REFERENSI)'!N1027,IF(B1012=3,'KELAS (REFERENSI)'!N1042,IF(B1012=4,'KELAS (REFERENSI)'!N1057,""))))</f>
        <v/>
      </c>
      <c r="O1012" s="55" t="str">
        <f>IF(B1012=1,'KELAS (REFERENSI)'!O1012,IF(B1012=2,'KELAS (REFERENSI)'!O1027,IF(B1012=3,'KELAS (REFERENSI)'!O1042,IF(B1012=4,'KELAS (REFERENSI)'!O1057,""))))</f>
        <v/>
      </c>
      <c r="P1012" s="55" t="str">
        <f>IF(B1012=1,'KELAS (REFERENSI)'!P1012,IF(B1012=2,'KELAS (REFERENSI)'!P1027,IF(B1012=3,'KELAS (REFERENSI)'!P1042,IF(B1012=4,'KELAS (REFERENSI)'!P1057,""))))</f>
        <v/>
      </c>
      <c r="Q1012" s="55" t="str">
        <f t="shared" si="4"/>
        <v>BPS Kota Jakarta Timur</v>
      </c>
      <c r="R1012" s="55" t="str">
        <f t="shared" si="56"/>
        <v/>
      </c>
      <c r="S1012" s="55" t="str">
        <f t="shared" ref="S1012:T1012" si="1020">S1011</f>
        <v>15 Juni sampai dengan 31 Agustus 2026</v>
      </c>
      <c r="T1012" s="55" t="str">
        <f t="shared" si="1020"/>
        <v>31 Agustus 2026</v>
      </c>
      <c r="U1012" s="59" t="str">
        <f>VLOOKUP(G1012,'MITRA (REFERENSI)'!$A:$Z,17,FALSE)</f>
        <v>#N/A</v>
      </c>
      <c r="V1012" s="59" t="str">
        <f>VLOOKUP(G1012,'MITRA (REFERENSI)'!$A:$Z,11,FALSE)</f>
        <v>#N/A</v>
      </c>
      <c r="W1012" s="81"/>
      <c r="X1012" s="63"/>
      <c r="Y1012" s="63"/>
      <c r="Z1012" s="62"/>
      <c r="AA1012" s="63"/>
      <c r="AB1012" s="62"/>
      <c r="AC1012" s="62"/>
      <c r="AD1012" s="62"/>
      <c r="AE1012" s="62"/>
      <c r="AF1012" s="62"/>
      <c r="AG1012" s="72"/>
      <c r="AH1012" s="72"/>
      <c r="AI1012" s="72"/>
      <c r="AJ1012" s="72"/>
      <c r="AK1012" s="59" t="str">
        <f>VLOOKUP(G1012,'MITRA (REFERENSI)'!$A:$Z,5,FALSE)</f>
        <v>#N/A</v>
      </c>
      <c r="AL1012" s="59" t="str">
        <f>VLOOKUP(G1012,'MITRA (REFERENSI)'!$A:$Z,13,FALSE)</f>
        <v>#N/A</v>
      </c>
      <c r="AM1012" s="59" t="str">
        <f>VLOOKUP(G1012,'MITRA (REFERENSI)'!$A:$Z,14,FALSE)</f>
        <v>#N/A</v>
      </c>
    </row>
    <row r="1013" ht="15.0" customHeight="1">
      <c r="A1013" s="53" t="s">
        <v>6075</v>
      </c>
      <c r="B1013" s="78"/>
      <c r="C1013" s="79"/>
      <c r="D1013" s="82"/>
      <c r="E1013" s="82"/>
      <c r="F1013" s="56" t="str">
        <f t="shared" si="2"/>
        <v>PETUGAS.1012/SPK/SE/PML/3172/2026</v>
      </c>
      <c r="G1013" s="80"/>
      <c r="H1013" s="56" t="str">
        <f>VLOOKUP(G1013,'MITRA (REFERENSI)'!$A:$Z,16,FALSE)</f>
        <v>#N/A</v>
      </c>
      <c r="I1013" s="56" t="str">
        <f>VLOOKUP(G1013,'MITRA (REFERENSI)'!$A:$Z,25,FALSE)</f>
        <v>#N/A</v>
      </c>
      <c r="J1013" s="55" t="str">
        <f>VLOOKUP(G1013,'MITRA (REFERENSI)'!$A:$Z,26,FALSE)</f>
        <v>#N/A</v>
      </c>
      <c r="K1013" s="55" t="str">
        <f>VLOOKUP(G1013,'MITRA (REFERENSI)'!$A:$Z,15,FALSE)</f>
        <v>#N/A</v>
      </c>
      <c r="L1013" s="55" t="str">
        <f>VLOOKUP(G1013,'MITRA (REFERENSI)'!$A:$Z,15,FALSE)</f>
        <v>#N/A</v>
      </c>
      <c r="M1013" s="55" t="str">
        <f>IF(B1013=1,'KELAS (REFERENSI)'!M1013,IF(B1013=2,'KELAS (REFERENSI)'!M1028,IF(B1013=3,'KELAS (REFERENSI)'!M1043,IF(B1013=4,'KELAS (REFERENSI)'!M1058,""))))</f>
        <v/>
      </c>
      <c r="N1013" s="55" t="str">
        <f>IF(B1013=1,'KELAS (REFERENSI)'!N1013,IF(B1013=2,'KELAS (REFERENSI)'!N1028,IF(B1013=3,'KELAS (REFERENSI)'!N1043,IF(B1013=4,'KELAS (REFERENSI)'!N1058,""))))</f>
        <v/>
      </c>
      <c r="O1013" s="55" t="str">
        <f>IF(B1013=1,'KELAS (REFERENSI)'!O1013,IF(B1013=2,'KELAS (REFERENSI)'!O1028,IF(B1013=3,'KELAS (REFERENSI)'!O1043,IF(B1013=4,'KELAS (REFERENSI)'!O1058,""))))</f>
        <v/>
      </c>
      <c r="P1013" s="55" t="str">
        <f>IF(B1013=1,'KELAS (REFERENSI)'!P1013,IF(B1013=2,'KELAS (REFERENSI)'!P1028,IF(B1013=3,'KELAS (REFERENSI)'!P1043,IF(B1013=4,'KELAS (REFERENSI)'!P1058,""))))</f>
        <v/>
      </c>
      <c r="Q1013" s="55" t="str">
        <f t="shared" si="4"/>
        <v>BPS Kota Jakarta Timur</v>
      </c>
      <c r="R1013" s="55" t="str">
        <f t="shared" si="56"/>
        <v/>
      </c>
      <c r="S1013" s="55" t="str">
        <f t="shared" ref="S1013:T1013" si="1021">S1012</f>
        <v>15 Juni sampai dengan 31 Agustus 2026</v>
      </c>
      <c r="T1013" s="55" t="str">
        <f t="shared" si="1021"/>
        <v>31 Agustus 2026</v>
      </c>
      <c r="U1013" s="59" t="str">
        <f>VLOOKUP(G1013,'MITRA (REFERENSI)'!$A:$Z,17,FALSE)</f>
        <v>#N/A</v>
      </c>
      <c r="V1013" s="59" t="str">
        <f>VLOOKUP(G1013,'MITRA (REFERENSI)'!$A:$Z,11,FALSE)</f>
        <v>#N/A</v>
      </c>
      <c r="W1013" s="81"/>
      <c r="X1013" s="63"/>
      <c r="Y1013" s="63"/>
      <c r="Z1013" s="62"/>
      <c r="AA1013" s="63"/>
      <c r="AB1013" s="62"/>
      <c r="AC1013" s="62"/>
      <c r="AD1013" s="62"/>
      <c r="AE1013" s="62"/>
      <c r="AF1013" s="62"/>
      <c r="AG1013" s="72"/>
      <c r="AH1013" s="72"/>
      <c r="AI1013" s="72"/>
      <c r="AJ1013" s="72"/>
      <c r="AK1013" s="59" t="str">
        <f>VLOOKUP(G1013,'MITRA (REFERENSI)'!$A:$Z,5,FALSE)</f>
        <v>#N/A</v>
      </c>
      <c r="AL1013" s="59" t="str">
        <f>VLOOKUP(G1013,'MITRA (REFERENSI)'!$A:$Z,13,FALSE)</f>
        <v>#N/A</v>
      </c>
      <c r="AM1013" s="59" t="str">
        <f>VLOOKUP(G1013,'MITRA (REFERENSI)'!$A:$Z,14,FALSE)</f>
        <v>#N/A</v>
      </c>
    </row>
    <row r="1014" ht="15.0" customHeight="1">
      <c r="A1014" s="53" t="s">
        <v>6076</v>
      </c>
      <c r="B1014" s="78"/>
      <c r="C1014" s="79"/>
      <c r="D1014" s="82"/>
      <c r="E1014" s="82"/>
      <c r="F1014" s="56" t="str">
        <f t="shared" si="2"/>
        <v>PETUGAS.1013/SPK/SE/PML/3172/2026</v>
      </c>
      <c r="G1014" s="80"/>
      <c r="H1014" s="56" t="str">
        <f>VLOOKUP(G1014,'MITRA (REFERENSI)'!$A:$Z,16,FALSE)</f>
        <v>#N/A</v>
      </c>
      <c r="I1014" s="56" t="str">
        <f>VLOOKUP(G1014,'MITRA (REFERENSI)'!$A:$Z,25,FALSE)</f>
        <v>#N/A</v>
      </c>
      <c r="J1014" s="55" t="str">
        <f>VLOOKUP(G1014,'MITRA (REFERENSI)'!$A:$Z,26,FALSE)</f>
        <v>#N/A</v>
      </c>
      <c r="K1014" s="55" t="str">
        <f>VLOOKUP(G1014,'MITRA (REFERENSI)'!$A:$Z,15,FALSE)</f>
        <v>#N/A</v>
      </c>
      <c r="L1014" s="55" t="str">
        <f>VLOOKUP(G1014,'MITRA (REFERENSI)'!$A:$Z,15,FALSE)</f>
        <v>#N/A</v>
      </c>
      <c r="M1014" s="55" t="str">
        <f>IF(B1014=1,'KELAS (REFERENSI)'!M1014,IF(B1014=2,'KELAS (REFERENSI)'!M1029,IF(B1014=3,'KELAS (REFERENSI)'!M1044,IF(B1014=4,'KELAS (REFERENSI)'!M1059,""))))</f>
        <v/>
      </c>
      <c r="N1014" s="55" t="str">
        <f>IF(B1014=1,'KELAS (REFERENSI)'!N1014,IF(B1014=2,'KELAS (REFERENSI)'!N1029,IF(B1014=3,'KELAS (REFERENSI)'!N1044,IF(B1014=4,'KELAS (REFERENSI)'!N1059,""))))</f>
        <v/>
      </c>
      <c r="O1014" s="55" t="str">
        <f>IF(B1014=1,'KELAS (REFERENSI)'!O1014,IF(B1014=2,'KELAS (REFERENSI)'!O1029,IF(B1014=3,'KELAS (REFERENSI)'!O1044,IF(B1014=4,'KELAS (REFERENSI)'!O1059,""))))</f>
        <v/>
      </c>
      <c r="P1014" s="55" t="str">
        <f>IF(B1014=1,'KELAS (REFERENSI)'!P1014,IF(B1014=2,'KELAS (REFERENSI)'!P1029,IF(B1014=3,'KELAS (REFERENSI)'!P1044,IF(B1014=4,'KELAS (REFERENSI)'!P1059,""))))</f>
        <v/>
      </c>
      <c r="Q1014" s="55" t="str">
        <f t="shared" si="4"/>
        <v>BPS Kota Jakarta Timur</v>
      </c>
      <c r="R1014" s="55" t="str">
        <f t="shared" si="56"/>
        <v/>
      </c>
      <c r="S1014" s="55" t="str">
        <f t="shared" ref="S1014:T1014" si="1022">S1013</f>
        <v>15 Juni sampai dengan 31 Agustus 2026</v>
      </c>
      <c r="T1014" s="55" t="str">
        <f t="shared" si="1022"/>
        <v>31 Agustus 2026</v>
      </c>
      <c r="U1014" s="59" t="str">
        <f>VLOOKUP(G1014,'MITRA (REFERENSI)'!$A:$Z,17,FALSE)</f>
        <v>#N/A</v>
      </c>
      <c r="V1014" s="59" t="str">
        <f>VLOOKUP(G1014,'MITRA (REFERENSI)'!$A:$Z,11,FALSE)</f>
        <v>#N/A</v>
      </c>
      <c r="W1014" s="81"/>
      <c r="X1014" s="63"/>
      <c r="Y1014" s="63"/>
      <c r="Z1014" s="62"/>
      <c r="AA1014" s="63"/>
      <c r="AB1014" s="62"/>
      <c r="AC1014" s="62"/>
      <c r="AD1014" s="62"/>
      <c r="AE1014" s="62"/>
      <c r="AF1014" s="62"/>
      <c r="AG1014" s="72"/>
      <c r="AH1014" s="72"/>
      <c r="AI1014" s="72"/>
      <c r="AJ1014" s="72"/>
      <c r="AK1014" s="59" t="str">
        <f>VLOOKUP(G1014,'MITRA (REFERENSI)'!$A:$Z,5,FALSE)</f>
        <v>#N/A</v>
      </c>
      <c r="AL1014" s="59" t="str">
        <f>VLOOKUP(G1014,'MITRA (REFERENSI)'!$A:$Z,13,FALSE)</f>
        <v>#N/A</v>
      </c>
      <c r="AM1014" s="59" t="str">
        <f>VLOOKUP(G1014,'MITRA (REFERENSI)'!$A:$Z,14,FALSE)</f>
        <v>#N/A</v>
      </c>
    </row>
    <row r="1015" ht="15.0" customHeight="1">
      <c r="A1015" s="53" t="s">
        <v>6077</v>
      </c>
      <c r="B1015" s="78"/>
      <c r="C1015" s="79"/>
      <c r="D1015" s="82"/>
      <c r="E1015" s="82"/>
      <c r="F1015" s="56" t="str">
        <f t="shared" si="2"/>
        <v>PETUGAS.1014/SPK/SE/PML/3172/2026</v>
      </c>
      <c r="G1015" s="80"/>
      <c r="H1015" s="56" t="str">
        <f>VLOOKUP(G1015,'MITRA (REFERENSI)'!$A:$Z,16,FALSE)</f>
        <v>#N/A</v>
      </c>
      <c r="I1015" s="56" t="str">
        <f>VLOOKUP(G1015,'MITRA (REFERENSI)'!$A:$Z,25,FALSE)</f>
        <v>#N/A</v>
      </c>
      <c r="J1015" s="55" t="str">
        <f>VLOOKUP(G1015,'MITRA (REFERENSI)'!$A:$Z,26,FALSE)</f>
        <v>#N/A</v>
      </c>
      <c r="K1015" s="55" t="str">
        <f>VLOOKUP(G1015,'MITRA (REFERENSI)'!$A:$Z,15,FALSE)</f>
        <v>#N/A</v>
      </c>
      <c r="L1015" s="55" t="str">
        <f>VLOOKUP(G1015,'MITRA (REFERENSI)'!$A:$Z,15,FALSE)</f>
        <v>#N/A</v>
      </c>
      <c r="M1015" s="55" t="str">
        <f>IF(B1015=1,'KELAS (REFERENSI)'!M1015,IF(B1015=2,'KELAS (REFERENSI)'!M1030,IF(B1015=3,'KELAS (REFERENSI)'!M1045,IF(B1015=4,'KELAS (REFERENSI)'!M1060,""))))</f>
        <v/>
      </c>
      <c r="N1015" s="55" t="str">
        <f>IF(B1015=1,'KELAS (REFERENSI)'!N1015,IF(B1015=2,'KELAS (REFERENSI)'!N1030,IF(B1015=3,'KELAS (REFERENSI)'!N1045,IF(B1015=4,'KELAS (REFERENSI)'!N1060,""))))</f>
        <v/>
      </c>
      <c r="O1015" s="55" t="str">
        <f>IF(B1015=1,'KELAS (REFERENSI)'!O1015,IF(B1015=2,'KELAS (REFERENSI)'!O1030,IF(B1015=3,'KELAS (REFERENSI)'!O1045,IF(B1015=4,'KELAS (REFERENSI)'!O1060,""))))</f>
        <v/>
      </c>
      <c r="P1015" s="55" t="str">
        <f>IF(B1015=1,'KELAS (REFERENSI)'!P1015,IF(B1015=2,'KELAS (REFERENSI)'!P1030,IF(B1015=3,'KELAS (REFERENSI)'!P1045,IF(B1015=4,'KELAS (REFERENSI)'!P1060,""))))</f>
        <v/>
      </c>
      <c r="Q1015" s="55" t="str">
        <f t="shared" si="4"/>
        <v>BPS Kota Jakarta Timur</v>
      </c>
      <c r="R1015" s="55" t="str">
        <f t="shared" si="56"/>
        <v/>
      </c>
      <c r="S1015" s="55" t="str">
        <f t="shared" ref="S1015:T1015" si="1023">S1014</f>
        <v>15 Juni sampai dengan 31 Agustus 2026</v>
      </c>
      <c r="T1015" s="55" t="str">
        <f t="shared" si="1023"/>
        <v>31 Agustus 2026</v>
      </c>
      <c r="U1015" s="59" t="str">
        <f>VLOOKUP(G1015,'MITRA (REFERENSI)'!$A:$Z,17,FALSE)</f>
        <v>#N/A</v>
      </c>
      <c r="V1015" s="59" t="str">
        <f>VLOOKUP(G1015,'MITRA (REFERENSI)'!$A:$Z,11,FALSE)</f>
        <v>#N/A</v>
      </c>
      <c r="W1015" s="81"/>
      <c r="X1015" s="63"/>
      <c r="Y1015" s="63"/>
      <c r="Z1015" s="62"/>
      <c r="AA1015" s="63"/>
      <c r="AB1015" s="62"/>
      <c r="AC1015" s="62"/>
      <c r="AD1015" s="62"/>
      <c r="AE1015" s="62"/>
      <c r="AF1015" s="62"/>
      <c r="AG1015" s="72"/>
      <c r="AH1015" s="72"/>
      <c r="AI1015" s="72"/>
      <c r="AJ1015" s="72"/>
      <c r="AK1015" s="59" t="str">
        <f>VLOOKUP(G1015,'MITRA (REFERENSI)'!$A:$Z,5,FALSE)</f>
        <v>#N/A</v>
      </c>
      <c r="AL1015" s="59" t="str">
        <f>VLOOKUP(G1015,'MITRA (REFERENSI)'!$A:$Z,13,FALSE)</f>
        <v>#N/A</v>
      </c>
      <c r="AM1015" s="59" t="str">
        <f>VLOOKUP(G1015,'MITRA (REFERENSI)'!$A:$Z,14,FALSE)</f>
        <v>#N/A</v>
      </c>
    </row>
    <row r="1016" ht="15.0" customHeight="1">
      <c r="A1016" s="53" t="s">
        <v>6078</v>
      </c>
      <c r="B1016" s="78"/>
      <c r="C1016" s="79"/>
      <c r="D1016" s="82"/>
      <c r="E1016" s="82"/>
      <c r="F1016" s="56" t="str">
        <f t="shared" si="2"/>
        <v>PETUGAS.1015/SPK/SE/PML/3172/2026</v>
      </c>
      <c r="G1016" s="80"/>
      <c r="H1016" s="56" t="str">
        <f>VLOOKUP(G1016,'MITRA (REFERENSI)'!$A:$Z,16,FALSE)</f>
        <v>#N/A</v>
      </c>
      <c r="I1016" s="56" t="str">
        <f>VLOOKUP(G1016,'MITRA (REFERENSI)'!$A:$Z,25,FALSE)</f>
        <v>#N/A</v>
      </c>
      <c r="J1016" s="55" t="str">
        <f>VLOOKUP(G1016,'MITRA (REFERENSI)'!$A:$Z,26,FALSE)</f>
        <v>#N/A</v>
      </c>
      <c r="K1016" s="55" t="str">
        <f>VLOOKUP(G1016,'MITRA (REFERENSI)'!$A:$Z,15,FALSE)</f>
        <v>#N/A</v>
      </c>
      <c r="L1016" s="55" t="str">
        <f>VLOOKUP(G1016,'MITRA (REFERENSI)'!$A:$Z,15,FALSE)</f>
        <v>#N/A</v>
      </c>
      <c r="M1016" s="55" t="str">
        <f>IF(B1016=1,'KELAS (REFERENSI)'!M1016,IF(B1016=2,'KELAS (REFERENSI)'!M1031,IF(B1016=3,'KELAS (REFERENSI)'!M1046,IF(B1016=4,'KELAS (REFERENSI)'!M1061,""))))</f>
        <v/>
      </c>
      <c r="N1016" s="55" t="str">
        <f>IF(B1016=1,'KELAS (REFERENSI)'!N1016,IF(B1016=2,'KELAS (REFERENSI)'!N1031,IF(B1016=3,'KELAS (REFERENSI)'!N1046,IF(B1016=4,'KELAS (REFERENSI)'!N1061,""))))</f>
        <v/>
      </c>
      <c r="O1016" s="55" t="str">
        <f>IF(B1016=1,'KELAS (REFERENSI)'!O1016,IF(B1016=2,'KELAS (REFERENSI)'!O1031,IF(B1016=3,'KELAS (REFERENSI)'!O1046,IF(B1016=4,'KELAS (REFERENSI)'!O1061,""))))</f>
        <v/>
      </c>
      <c r="P1016" s="55" t="str">
        <f>IF(B1016=1,'KELAS (REFERENSI)'!P1016,IF(B1016=2,'KELAS (REFERENSI)'!P1031,IF(B1016=3,'KELAS (REFERENSI)'!P1046,IF(B1016=4,'KELAS (REFERENSI)'!P1061,""))))</f>
        <v/>
      </c>
      <c r="Q1016" s="55" t="str">
        <f t="shared" si="4"/>
        <v>BPS Kota Jakarta Timur</v>
      </c>
      <c r="R1016" s="55" t="str">
        <f t="shared" si="56"/>
        <v/>
      </c>
      <c r="S1016" s="55" t="str">
        <f t="shared" ref="S1016:T1016" si="1024">S1015</f>
        <v>15 Juni sampai dengan 31 Agustus 2026</v>
      </c>
      <c r="T1016" s="55" t="str">
        <f t="shared" si="1024"/>
        <v>31 Agustus 2026</v>
      </c>
      <c r="U1016" s="59" t="str">
        <f>VLOOKUP(G1016,'MITRA (REFERENSI)'!$A:$Z,17,FALSE)</f>
        <v>#N/A</v>
      </c>
      <c r="V1016" s="59" t="str">
        <f>VLOOKUP(G1016,'MITRA (REFERENSI)'!$A:$Z,11,FALSE)</f>
        <v>#N/A</v>
      </c>
      <c r="W1016" s="81"/>
      <c r="X1016" s="63"/>
      <c r="Y1016" s="63"/>
      <c r="Z1016" s="62"/>
      <c r="AA1016" s="63"/>
      <c r="AB1016" s="62"/>
      <c r="AC1016" s="62"/>
      <c r="AD1016" s="62"/>
      <c r="AE1016" s="62"/>
      <c r="AF1016" s="62"/>
      <c r="AG1016" s="72"/>
      <c r="AH1016" s="72"/>
      <c r="AI1016" s="72"/>
      <c r="AJ1016" s="72"/>
      <c r="AK1016" s="59" t="str">
        <f>VLOOKUP(G1016,'MITRA (REFERENSI)'!$A:$Z,5,FALSE)</f>
        <v>#N/A</v>
      </c>
      <c r="AL1016" s="59" t="str">
        <f>VLOOKUP(G1016,'MITRA (REFERENSI)'!$A:$Z,13,FALSE)</f>
        <v>#N/A</v>
      </c>
      <c r="AM1016" s="59" t="str">
        <f>VLOOKUP(G1016,'MITRA (REFERENSI)'!$A:$Z,14,FALSE)</f>
        <v>#N/A</v>
      </c>
    </row>
    <row r="1017" ht="15.0" customHeight="1">
      <c r="A1017" s="53" t="s">
        <v>6079</v>
      </c>
      <c r="B1017" s="78"/>
      <c r="C1017" s="79"/>
      <c r="D1017" s="82"/>
      <c r="E1017" s="82"/>
      <c r="F1017" s="56" t="str">
        <f t="shared" si="2"/>
        <v>PETUGAS.1016/SPK/SE/PML/3172/2026</v>
      </c>
      <c r="G1017" s="80"/>
      <c r="H1017" s="56" t="str">
        <f>VLOOKUP(G1017,'MITRA (REFERENSI)'!$A:$Z,16,FALSE)</f>
        <v>#N/A</v>
      </c>
      <c r="I1017" s="56" t="str">
        <f>VLOOKUP(G1017,'MITRA (REFERENSI)'!$A:$Z,25,FALSE)</f>
        <v>#N/A</v>
      </c>
      <c r="J1017" s="55" t="str">
        <f>VLOOKUP(G1017,'MITRA (REFERENSI)'!$A:$Z,26,FALSE)</f>
        <v>#N/A</v>
      </c>
      <c r="K1017" s="55" t="str">
        <f>VLOOKUP(G1017,'MITRA (REFERENSI)'!$A:$Z,15,FALSE)</f>
        <v>#N/A</v>
      </c>
      <c r="L1017" s="55" t="str">
        <f>VLOOKUP(G1017,'MITRA (REFERENSI)'!$A:$Z,15,FALSE)</f>
        <v>#N/A</v>
      </c>
      <c r="M1017" s="55" t="str">
        <f>IF(B1017=1,'KELAS (REFERENSI)'!M1017,IF(B1017=2,'KELAS (REFERENSI)'!M1032,IF(B1017=3,'KELAS (REFERENSI)'!M1047,IF(B1017=4,'KELAS (REFERENSI)'!M1062,""))))</f>
        <v/>
      </c>
      <c r="N1017" s="55" t="str">
        <f>IF(B1017=1,'KELAS (REFERENSI)'!N1017,IF(B1017=2,'KELAS (REFERENSI)'!N1032,IF(B1017=3,'KELAS (REFERENSI)'!N1047,IF(B1017=4,'KELAS (REFERENSI)'!N1062,""))))</f>
        <v/>
      </c>
      <c r="O1017" s="55" t="str">
        <f>IF(B1017=1,'KELAS (REFERENSI)'!O1017,IF(B1017=2,'KELAS (REFERENSI)'!O1032,IF(B1017=3,'KELAS (REFERENSI)'!O1047,IF(B1017=4,'KELAS (REFERENSI)'!O1062,""))))</f>
        <v/>
      </c>
      <c r="P1017" s="55" t="str">
        <f>IF(B1017=1,'KELAS (REFERENSI)'!P1017,IF(B1017=2,'KELAS (REFERENSI)'!P1032,IF(B1017=3,'KELAS (REFERENSI)'!P1047,IF(B1017=4,'KELAS (REFERENSI)'!P1062,""))))</f>
        <v/>
      </c>
      <c r="Q1017" s="55" t="str">
        <f t="shared" si="4"/>
        <v>BPS Kota Jakarta Timur</v>
      </c>
      <c r="R1017" s="55" t="str">
        <f t="shared" si="56"/>
        <v/>
      </c>
      <c r="S1017" s="55" t="str">
        <f t="shared" ref="S1017:T1017" si="1025">S1016</f>
        <v>15 Juni sampai dengan 31 Agustus 2026</v>
      </c>
      <c r="T1017" s="55" t="str">
        <f t="shared" si="1025"/>
        <v>31 Agustus 2026</v>
      </c>
      <c r="U1017" s="59" t="str">
        <f>VLOOKUP(G1017,'MITRA (REFERENSI)'!$A:$Z,17,FALSE)</f>
        <v>#N/A</v>
      </c>
      <c r="V1017" s="59" t="str">
        <f>VLOOKUP(G1017,'MITRA (REFERENSI)'!$A:$Z,11,FALSE)</f>
        <v>#N/A</v>
      </c>
      <c r="W1017" s="81"/>
      <c r="X1017" s="63"/>
      <c r="Y1017" s="63"/>
      <c r="Z1017" s="62"/>
      <c r="AA1017" s="63"/>
      <c r="AB1017" s="62"/>
      <c r="AC1017" s="62"/>
      <c r="AD1017" s="62"/>
      <c r="AE1017" s="62"/>
      <c r="AF1017" s="62"/>
      <c r="AG1017" s="72"/>
      <c r="AH1017" s="72"/>
      <c r="AI1017" s="72"/>
      <c r="AJ1017" s="72"/>
      <c r="AK1017" s="59" t="str">
        <f>VLOOKUP(G1017,'MITRA (REFERENSI)'!$A:$Z,5,FALSE)</f>
        <v>#N/A</v>
      </c>
      <c r="AL1017" s="59" t="str">
        <f>VLOOKUP(G1017,'MITRA (REFERENSI)'!$A:$Z,13,FALSE)</f>
        <v>#N/A</v>
      </c>
      <c r="AM1017" s="59" t="str">
        <f>VLOOKUP(G1017,'MITRA (REFERENSI)'!$A:$Z,14,FALSE)</f>
        <v>#N/A</v>
      </c>
    </row>
    <row r="1018" ht="15.0" customHeight="1">
      <c r="A1018" s="53" t="s">
        <v>6080</v>
      </c>
      <c r="B1018" s="78"/>
      <c r="C1018" s="79"/>
      <c r="D1018" s="82"/>
      <c r="E1018" s="82"/>
      <c r="F1018" s="56" t="str">
        <f t="shared" si="2"/>
        <v>PETUGAS.1017/SPK/SE/PML/3172/2026</v>
      </c>
      <c r="G1018" s="80"/>
      <c r="H1018" s="56" t="str">
        <f>VLOOKUP(G1018,'MITRA (REFERENSI)'!$A:$Z,16,FALSE)</f>
        <v>#N/A</v>
      </c>
      <c r="I1018" s="56" t="str">
        <f>VLOOKUP(G1018,'MITRA (REFERENSI)'!$A:$Z,25,FALSE)</f>
        <v>#N/A</v>
      </c>
      <c r="J1018" s="55" t="str">
        <f>VLOOKUP(G1018,'MITRA (REFERENSI)'!$A:$Z,26,FALSE)</f>
        <v>#N/A</v>
      </c>
      <c r="K1018" s="55" t="str">
        <f>VLOOKUP(G1018,'MITRA (REFERENSI)'!$A:$Z,15,FALSE)</f>
        <v>#N/A</v>
      </c>
      <c r="L1018" s="55" t="str">
        <f>VLOOKUP(G1018,'MITRA (REFERENSI)'!$A:$Z,15,FALSE)</f>
        <v>#N/A</v>
      </c>
      <c r="M1018" s="55" t="str">
        <f>IF(B1018=1,'KELAS (REFERENSI)'!M1018,IF(B1018=2,'KELAS (REFERENSI)'!M1033,IF(B1018=3,'KELAS (REFERENSI)'!M1048,IF(B1018=4,'KELAS (REFERENSI)'!M1063,""))))</f>
        <v/>
      </c>
      <c r="N1018" s="55" t="str">
        <f>IF(B1018=1,'KELAS (REFERENSI)'!N1018,IF(B1018=2,'KELAS (REFERENSI)'!N1033,IF(B1018=3,'KELAS (REFERENSI)'!N1048,IF(B1018=4,'KELAS (REFERENSI)'!N1063,""))))</f>
        <v/>
      </c>
      <c r="O1018" s="55" t="str">
        <f>IF(B1018=1,'KELAS (REFERENSI)'!O1018,IF(B1018=2,'KELAS (REFERENSI)'!O1033,IF(B1018=3,'KELAS (REFERENSI)'!O1048,IF(B1018=4,'KELAS (REFERENSI)'!O1063,""))))</f>
        <v/>
      </c>
      <c r="P1018" s="55" t="str">
        <f>IF(B1018=1,'KELAS (REFERENSI)'!P1018,IF(B1018=2,'KELAS (REFERENSI)'!P1033,IF(B1018=3,'KELAS (REFERENSI)'!P1048,IF(B1018=4,'KELAS (REFERENSI)'!P1063,""))))</f>
        <v/>
      </c>
      <c r="Q1018" s="55" t="str">
        <f t="shared" si="4"/>
        <v>BPS Kota Jakarta Timur</v>
      </c>
      <c r="R1018" s="55" t="str">
        <f t="shared" si="56"/>
        <v/>
      </c>
      <c r="S1018" s="55" t="str">
        <f t="shared" ref="S1018:T1018" si="1026">S1017</f>
        <v>15 Juni sampai dengan 31 Agustus 2026</v>
      </c>
      <c r="T1018" s="55" t="str">
        <f t="shared" si="1026"/>
        <v>31 Agustus 2026</v>
      </c>
      <c r="U1018" s="59" t="str">
        <f>VLOOKUP(G1018,'MITRA (REFERENSI)'!$A:$Z,17,FALSE)</f>
        <v>#N/A</v>
      </c>
      <c r="V1018" s="59" t="str">
        <f>VLOOKUP(G1018,'MITRA (REFERENSI)'!$A:$Z,11,FALSE)</f>
        <v>#N/A</v>
      </c>
      <c r="W1018" s="81"/>
      <c r="X1018" s="63"/>
      <c r="Y1018" s="63"/>
      <c r="Z1018" s="62"/>
      <c r="AA1018" s="63"/>
      <c r="AB1018" s="62"/>
      <c r="AC1018" s="62"/>
      <c r="AD1018" s="62"/>
      <c r="AE1018" s="62"/>
      <c r="AF1018" s="62"/>
      <c r="AG1018" s="72"/>
      <c r="AH1018" s="72"/>
      <c r="AI1018" s="72"/>
      <c r="AJ1018" s="72"/>
      <c r="AK1018" s="59" t="str">
        <f>VLOOKUP(G1018,'MITRA (REFERENSI)'!$A:$Z,5,FALSE)</f>
        <v>#N/A</v>
      </c>
      <c r="AL1018" s="59" t="str">
        <f>VLOOKUP(G1018,'MITRA (REFERENSI)'!$A:$Z,13,FALSE)</f>
        <v>#N/A</v>
      </c>
      <c r="AM1018" s="59" t="str">
        <f>VLOOKUP(G1018,'MITRA (REFERENSI)'!$A:$Z,14,FALSE)</f>
        <v>#N/A</v>
      </c>
    </row>
    <row r="1019" ht="15.0" customHeight="1">
      <c r="A1019" s="53" t="s">
        <v>6081</v>
      </c>
      <c r="B1019" s="78"/>
      <c r="C1019" s="79"/>
      <c r="D1019" s="82"/>
      <c r="E1019" s="82"/>
      <c r="F1019" s="56" t="str">
        <f t="shared" si="2"/>
        <v>PETUGAS.1018/SPK/SE/PML/3172/2026</v>
      </c>
      <c r="G1019" s="80"/>
      <c r="H1019" s="56" t="str">
        <f>VLOOKUP(G1019,'MITRA (REFERENSI)'!$A:$Z,16,FALSE)</f>
        <v>#N/A</v>
      </c>
      <c r="I1019" s="56" t="str">
        <f>VLOOKUP(G1019,'MITRA (REFERENSI)'!$A:$Z,25,FALSE)</f>
        <v>#N/A</v>
      </c>
      <c r="J1019" s="55" t="str">
        <f>VLOOKUP(G1019,'MITRA (REFERENSI)'!$A:$Z,26,FALSE)</f>
        <v>#N/A</v>
      </c>
      <c r="K1019" s="55" t="str">
        <f>VLOOKUP(G1019,'MITRA (REFERENSI)'!$A:$Z,15,FALSE)</f>
        <v>#N/A</v>
      </c>
      <c r="L1019" s="55" t="str">
        <f>VLOOKUP(G1019,'MITRA (REFERENSI)'!$A:$Z,15,FALSE)</f>
        <v>#N/A</v>
      </c>
      <c r="M1019" s="55" t="str">
        <f>IF(B1019=1,'KELAS (REFERENSI)'!M1019,IF(B1019=2,'KELAS (REFERENSI)'!M1034,IF(B1019=3,'KELAS (REFERENSI)'!M1049,IF(B1019=4,'KELAS (REFERENSI)'!M1064,""))))</f>
        <v/>
      </c>
      <c r="N1019" s="55" t="str">
        <f>IF(B1019=1,'KELAS (REFERENSI)'!N1019,IF(B1019=2,'KELAS (REFERENSI)'!N1034,IF(B1019=3,'KELAS (REFERENSI)'!N1049,IF(B1019=4,'KELAS (REFERENSI)'!N1064,""))))</f>
        <v/>
      </c>
      <c r="O1019" s="55" t="str">
        <f>IF(B1019=1,'KELAS (REFERENSI)'!O1019,IF(B1019=2,'KELAS (REFERENSI)'!O1034,IF(B1019=3,'KELAS (REFERENSI)'!O1049,IF(B1019=4,'KELAS (REFERENSI)'!O1064,""))))</f>
        <v/>
      </c>
      <c r="P1019" s="55" t="str">
        <f>IF(B1019=1,'KELAS (REFERENSI)'!P1019,IF(B1019=2,'KELAS (REFERENSI)'!P1034,IF(B1019=3,'KELAS (REFERENSI)'!P1049,IF(B1019=4,'KELAS (REFERENSI)'!P1064,""))))</f>
        <v/>
      </c>
      <c r="Q1019" s="55" t="str">
        <f t="shared" si="4"/>
        <v>BPS Kota Jakarta Timur</v>
      </c>
      <c r="R1019" s="55" t="str">
        <f t="shared" si="56"/>
        <v/>
      </c>
      <c r="S1019" s="55" t="str">
        <f t="shared" ref="S1019:T1019" si="1027">S1018</f>
        <v>15 Juni sampai dengan 31 Agustus 2026</v>
      </c>
      <c r="T1019" s="55" t="str">
        <f t="shared" si="1027"/>
        <v>31 Agustus 2026</v>
      </c>
      <c r="U1019" s="59" t="str">
        <f>VLOOKUP(G1019,'MITRA (REFERENSI)'!$A:$Z,17,FALSE)</f>
        <v>#N/A</v>
      </c>
      <c r="V1019" s="59" t="str">
        <f>VLOOKUP(G1019,'MITRA (REFERENSI)'!$A:$Z,11,FALSE)</f>
        <v>#N/A</v>
      </c>
      <c r="W1019" s="81"/>
      <c r="X1019" s="63"/>
      <c r="Y1019" s="63"/>
      <c r="Z1019" s="62"/>
      <c r="AA1019" s="63"/>
      <c r="AB1019" s="62"/>
      <c r="AC1019" s="62"/>
      <c r="AD1019" s="62"/>
      <c r="AE1019" s="62"/>
      <c r="AF1019" s="62"/>
      <c r="AG1019" s="72"/>
      <c r="AH1019" s="72"/>
      <c r="AI1019" s="72"/>
      <c r="AJ1019" s="72"/>
      <c r="AK1019" s="59" t="str">
        <f>VLOOKUP(G1019,'MITRA (REFERENSI)'!$A:$Z,5,FALSE)</f>
        <v>#N/A</v>
      </c>
      <c r="AL1019" s="59" t="str">
        <f>VLOOKUP(G1019,'MITRA (REFERENSI)'!$A:$Z,13,FALSE)</f>
        <v>#N/A</v>
      </c>
      <c r="AM1019" s="59" t="str">
        <f>VLOOKUP(G1019,'MITRA (REFERENSI)'!$A:$Z,14,FALSE)</f>
        <v>#N/A</v>
      </c>
    </row>
    <row r="1020" ht="15.0" customHeight="1">
      <c r="A1020" s="53" t="s">
        <v>6082</v>
      </c>
      <c r="B1020" s="78"/>
      <c r="C1020" s="79"/>
      <c r="D1020" s="82"/>
      <c r="E1020" s="82"/>
      <c r="F1020" s="56" t="str">
        <f t="shared" si="2"/>
        <v>PETUGAS.1019/SPK/SE/PML/3172/2026</v>
      </c>
      <c r="G1020" s="80"/>
      <c r="H1020" s="56" t="str">
        <f>VLOOKUP(G1020,'MITRA (REFERENSI)'!$A:$Z,16,FALSE)</f>
        <v>#N/A</v>
      </c>
      <c r="I1020" s="56" t="str">
        <f>VLOOKUP(G1020,'MITRA (REFERENSI)'!$A:$Z,25,FALSE)</f>
        <v>#N/A</v>
      </c>
      <c r="J1020" s="55" t="str">
        <f>VLOOKUP(G1020,'MITRA (REFERENSI)'!$A:$Z,26,FALSE)</f>
        <v>#N/A</v>
      </c>
      <c r="K1020" s="55" t="str">
        <f>VLOOKUP(G1020,'MITRA (REFERENSI)'!$A:$Z,15,FALSE)</f>
        <v>#N/A</v>
      </c>
      <c r="L1020" s="55" t="str">
        <f>VLOOKUP(G1020,'MITRA (REFERENSI)'!$A:$Z,15,FALSE)</f>
        <v>#N/A</v>
      </c>
      <c r="M1020" s="55" t="str">
        <f>IF(B1020=1,'KELAS (REFERENSI)'!M1020,IF(B1020=2,'KELAS (REFERENSI)'!M1035,IF(B1020=3,'KELAS (REFERENSI)'!M1050,IF(B1020=4,'KELAS (REFERENSI)'!M1065,""))))</f>
        <v/>
      </c>
      <c r="N1020" s="55" t="str">
        <f>IF(B1020=1,'KELAS (REFERENSI)'!N1020,IF(B1020=2,'KELAS (REFERENSI)'!N1035,IF(B1020=3,'KELAS (REFERENSI)'!N1050,IF(B1020=4,'KELAS (REFERENSI)'!N1065,""))))</f>
        <v/>
      </c>
      <c r="O1020" s="55" t="str">
        <f>IF(B1020=1,'KELAS (REFERENSI)'!O1020,IF(B1020=2,'KELAS (REFERENSI)'!O1035,IF(B1020=3,'KELAS (REFERENSI)'!O1050,IF(B1020=4,'KELAS (REFERENSI)'!O1065,""))))</f>
        <v/>
      </c>
      <c r="P1020" s="55" t="str">
        <f>IF(B1020=1,'KELAS (REFERENSI)'!P1020,IF(B1020=2,'KELAS (REFERENSI)'!P1035,IF(B1020=3,'KELAS (REFERENSI)'!P1050,IF(B1020=4,'KELAS (REFERENSI)'!P1065,""))))</f>
        <v/>
      </c>
      <c r="Q1020" s="55" t="str">
        <f t="shared" si="4"/>
        <v>BPS Kota Jakarta Timur</v>
      </c>
      <c r="R1020" s="55" t="str">
        <f t="shared" si="56"/>
        <v/>
      </c>
      <c r="S1020" s="55" t="str">
        <f t="shared" ref="S1020:T1020" si="1028">S1019</f>
        <v>15 Juni sampai dengan 31 Agustus 2026</v>
      </c>
      <c r="T1020" s="55" t="str">
        <f t="shared" si="1028"/>
        <v>31 Agustus 2026</v>
      </c>
      <c r="U1020" s="59" t="str">
        <f>VLOOKUP(G1020,'MITRA (REFERENSI)'!$A:$Z,17,FALSE)</f>
        <v>#N/A</v>
      </c>
      <c r="V1020" s="59" t="str">
        <f>VLOOKUP(G1020,'MITRA (REFERENSI)'!$A:$Z,11,FALSE)</f>
        <v>#N/A</v>
      </c>
      <c r="W1020" s="81"/>
      <c r="X1020" s="63"/>
      <c r="Y1020" s="63"/>
      <c r="Z1020" s="62"/>
      <c r="AA1020" s="63"/>
      <c r="AB1020" s="62"/>
      <c r="AC1020" s="62"/>
      <c r="AD1020" s="62"/>
      <c r="AE1020" s="62"/>
      <c r="AF1020" s="62"/>
      <c r="AG1020" s="72"/>
      <c r="AH1020" s="72"/>
      <c r="AI1020" s="72"/>
      <c r="AJ1020" s="72"/>
      <c r="AK1020" s="59" t="str">
        <f>VLOOKUP(G1020,'MITRA (REFERENSI)'!$A:$Z,5,FALSE)</f>
        <v>#N/A</v>
      </c>
      <c r="AL1020" s="59" t="str">
        <f>VLOOKUP(G1020,'MITRA (REFERENSI)'!$A:$Z,13,FALSE)</f>
        <v>#N/A</v>
      </c>
      <c r="AM1020" s="59" t="str">
        <f>VLOOKUP(G1020,'MITRA (REFERENSI)'!$A:$Z,14,FALSE)</f>
        <v>#N/A</v>
      </c>
    </row>
    <row r="1021" ht="15.0" customHeight="1">
      <c r="A1021" s="53" t="s">
        <v>6083</v>
      </c>
      <c r="B1021" s="78"/>
      <c r="C1021" s="79"/>
      <c r="D1021" s="82"/>
      <c r="E1021" s="82"/>
      <c r="F1021" s="56" t="str">
        <f t="shared" si="2"/>
        <v>PETUGAS.1020/SPK/SE/PML/3172/2026</v>
      </c>
      <c r="G1021" s="80"/>
      <c r="H1021" s="56" t="str">
        <f>VLOOKUP(G1021,'MITRA (REFERENSI)'!$A:$Z,16,FALSE)</f>
        <v>#N/A</v>
      </c>
      <c r="I1021" s="56" t="str">
        <f>VLOOKUP(G1021,'MITRA (REFERENSI)'!$A:$Z,25,FALSE)</f>
        <v>#N/A</v>
      </c>
      <c r="J1021" s="55" t="str">
        <f>VLOOKUP(G1021,'MITRA (REFERENSI)'!$A:$Z,26,FALSE)</f>
        <v>#N/A</v>
      </c>
      <c r="K1021" s="55" t="str">
        <f>VLOOKUP(G1021,'MITRA (REFERENSI)'!$A:$Z,15,FALSE)</f>
        <v>#N/A</v>
      </c>
      <c r="L1021" s="55" t="str">
        <f>VLOOKUP(G1021,'MITRA (REFERENSI)'!$A:$Z,15,FALSE)</f>
        <v>#N/A</v>
      </c>
      <c r="M1021" s="55" t="str">
        <f>IF(B1021=1,'KELAS (REFERENSI)'!M1021,IF(B1021=2,'KELAS (REFERENSI)'!M1036,IF(B1021=3,'KELAS (REFERENSI)'!M1051,IF(B1021=4,'KELAS (REFERENSI)'!M1066,""))))</f>
        <v/>
      </c>
      <c r="N1021" s="55" t="str">
        <f>IF(B1021=1,'KELAS (REFERENSI)'!N1021,IF(B1021=2,'KELAS (REFERENSI)'!N1036,IF(B1021=3,'KELAS (REFERENSI)'!N1051,IF(B1021=4,'KELAS (REFERENSI)'!N1066,""))))</f>
        <v/>
      </c>
      <c r="O1021" s="55" t="str">
        <f>IF(B1021=1,'KELAS (REFERENSI)'!O1021,IF(B1021=2,'KELAS (REFERENSI)'!O1036,IF(B1021=3,'KELAS (REFERENSI)'!O1051,IF(B1021=4,'KELAS (REFERENSI)'!O1066,""))))</f>
        <v/>
      </c>
      <c r="P1021" s="55" t="str">
        <f>IF(B1021=1,'KELAS (REFERENSI)'!P1021,IF(B1021=2,'KELAS (REFERENSI)'!P1036,IF(B1021=3,'KELAS (REFERENSI)'!P1051,IF(B1021=4,'KELAS (REFERENSI)'!P1066,""))))</f>
        <v/>
      </c>
      <c r="Q1021" s="55" t="str">
        <f t="shared" si="4"/>
        <v>BPS Kota Jakarta Timur</v>
      </c>
      <c r="R1021" s="55" t="str">
        <f t="shared" si="56"/>
        <v/>
      </c>
      <c r="S1021" s="55" t="str">
        <f t="shared" ref="S1021:T1021" si="1029">S1020</f>
        <v>15 Juni sampai dengan 31 Agustus 2026</v>
      </c>
      <c r="T1021" s="55" t="str">
        <f t="shared" si="1029"/>
        <v>31 Agustus 2026</v>
      </c>
      <c r="U1021" s="59" t="str">
        <f>VLOOKUP(G1021,'MITRA (REFERENSI)'!$A:$Z,17,FALSE)</f>
        <v>#N/A</v>
      </c>
      <c r="V1021" s="59" t="str">
        <f>VLOOKUP(G1021,'MITRA (REFERENSI)'!$A:$Z,11,FALSE)</f>
        <v>#N/A</v>
      </c>
      <c r="W1021" s="81"/>
      <c r="X1021" s="63"/>
      <c r="Y1021" s="63"/>
      <c r="Z1021" s="62"/>
      <c r="AA1021" s="63"/>
      <c r="AB1021" s="62"/>
      <c r="AC1021" s="62"/>
      <c r="AD1021" s="62"/>
      <c r="AE1021" s="62"/>
      <c r="AF1021" s="62"/>
      <c r="AG1021" s="72"/>
      <c r="AH1021" s="72"/>
      <c r="AI1021" s="72"/>
      <c r="AJ1021" s="72"/>
      <c r="AK1021" s="59" t="str">
        <f>VLOOKUP(G1021,'MITRA (REFERENSI)'!$A:$Z,5,FALSE)</f>
        <v>#N/A</v>
      </c>
      <c r="AL1021" s="59" t="str">
        <f>VLOOKUP(G1021,'MITRA (REFERENSI)'!$A:$Z,13,FALSE)</f>
        <v>#N/A</v>
      </c>
      <c r="AM1021" s="59" t="str">
        <f>VLOOKUP(G1021,'MITRA (REFERENSI)'!$A:$Z,14,FALSE)</f>
        <v>#N/A</v>
      </c>
    </row>
    <row r="1022" ht="15.0" customHeight="1">
      <c r="A1022" s="53" t="s">
        <v>6084</v>
      </c>
      <c r="B1022" s="78"/>
      <c r="C1022" s="79"/>
      <c r="D1022" s="82"/>
      <c r="E1022" s="82"/>
      <c r="F1022" s="56" t="str">
        <f t="shared" si="2"/>
        <v>PETUGAS.1021/SPK/SE/PML/3172/2026</v>
      </c>
      <c r="G1022" s="80"/>
      <c r="H1022" s="56" t="str">
        <f>VLOOKUP(G1022,'MITRA (REFERENSI)'!$A:$Z,16,FALSE)</f>
        <v>#N/A</v>
      </c>
      <c r="I1022" s="56" t="str">
        <f>VLOOKUP(G1022,'MITRA (REFERENSI)'!$A:$Z,25,FALSE)</f>
        <v>#N/A</v>
      </c>
      <c r="J1022" s="55" t="str">
        <f>VLOOKUP(G1022,'MITRA (REFERENSI)'!$A:$Z,26,FALSE)</f>
        <v>#N/A</v>
      </c>
      <c r="K1022" s="55" t="str">
        <f>VLOOKUP(G1022,'MITRA (REFERENSI)'!$A:$Z,15,FALSE)</f>
        <v>#N/A</v>
      </c>
      <c r="L1022" s="55" t="str">
        <f>VLOOKUP(G1022,'MITRA (REFERENSI)'!$A:$Z,15,FALSE)</f>
        <v>#N/A</v>
      </c>
      <c r="M1022" s="55" t="str">
        <f>IF(B1022=1,'KELAS (REFERENSI)'!M1022,IF(B1022=2,'KELAS (REFERENSI)'!M1037,IF(B1022=3,'KELAS (REFERENSI)'!M1052,IF(B1022=4,'KELAS (REFERENSI)'!M1067,""))))</f>
        <v/>
      </c>
      <c r="N1022" s="55" t="str">
        <f>IF(B1022=1,'KELAS (REFERENSI)'!N1022,IF(B1022=2,'KELAS (REFERENSI)'!N1037,IF(B1022=3,'KELAS (REFERENSI)'!N1052,IF(B1022=4,'KELAS (REFERENSI)'!N1067,""))))</f>
        <v/>
      </c>
      <c r="O1022" s="55" t="str">
        <f>IF(B1022=1,'KELAS (REFERENSI)'!O1022,IF(B1022=2,'KELAS (REFERENSI)'!O1037,IF(B1022=3,'KELAS (REFERENSI)'!O1052,IF(B1022=4,'KELAS (REFERENSI)'!O1067,""))))</f>
        <v/>
      </c>
      <c r="P1022" s="55" t="str">
        <f>IF(B1022=1,'KELAS (REFERENSI)'!P1022,IF(B1022=2,'KELAS (REFERENSI)'!P1037,IF(B1022=3,'KELAS (REFERENSI)'!P1052,IF(B1022=4,'KELAS (REFERENSI)'!P1067,""))))</f>
        <v/>
      </c>
      <c r="Q1022" s="55" t="str">
        <f t="shared" si="4"/>
        <v>BPS Kota Jakarta Timur</v>
      </c>
      <c r="R1022" s="55" t="str">
        <f t="shared" si="56"/>
        <v/>
      </c>
      <c r="S1022" s="55" t="str">
        <f t="shared" ref="S1022:T1022" si="1030">S1021</f>
        <v>15 Juni sampai dengan 31 Agustus 2026</v>
      </c>
      <c r="T1022" s="55" t="str">
        <f t="shared" si="1030"/>
        <v>31 Agustus 2026</v>
      </c>
      <c r="U1022" s="59" t="str">
        <f>VLOOKUP(G1022,'MITRA (REFERENSI)'!$A:$Z,17,FALSE)</f>
        <v>#N/A</v>
      </c>
      <c r="V1022" s="59" t="str">
        <f>VLOOKUP(G1022,'MITRA (REFERENSI)'!$A:$Z,11,FALSE)</f>
        <v>#N/A</v>
      </c>
      <c r="W1022" s="81"/>
      <c r="X1022" s="63"/>
      <c r="Y1022" s="63"/>
      <c r="Z1022" s="62"/>
      <c r="AA1022" s="63"/>
      <c r="AB1022" s="62"/>
      <c r="AC1022" s="62"/>
      <c r="AD1022" s="62"/>
      <c r="AE1022" s="62"/>
      <c r="AF1022" s="62"/>
      <c r="AG1022" s="72"/>
      <c r="AH1022" s="72"/>
      <c r="AI1022" s="72"/>
      <c r="AJ1022" s="72"/>
      <c r="AK1022" s="59" t="str">
        <f>VLOOKUP(G1022,'MITRA (REFERENSI)'!$A:$Z,5,FALSE)</f>
        <v>#N/A</v>
      </c>
      <c r="AL1022" s="59" t="str">
        <f>VLOOKUP(G1022,'MITRA (REFERENSI)'!$A:$Z,13,FALSE)</f>
        <v>#N/A</v>
      </c>
      <c r="AM1022" s="59" t="str">
        <f>VLOOKUP(G1022,'MITRA (REFERENSI)'!$A:$Z,14,FALSE)</f>
        <v>#N/A</v>
      </c>
    </row>
    <row r="1023" ht="15.0" customHeight="1">
      <c r="A1023" s="53" t="s">
        <v>6085</v>
      </c>
      <c r="B1023" s="78"/>
      <c r="C1023" s="79"/>
      <c r="D1023" s="82"/>
      <c r="E1023" s="82"/>
      <c r="F1023" s="56" t="str">
        <f t="shared" si="2"/>
        <v>PETUGAS.1022/SPK/SE/PML/3172/2026</v>
      </c>
      <c r="G1023" s="80"/>
      <c r="H1023" s="56" t="str">
        <f>VLOOKUP(G1023,'MITRA (REFERENSI)'!$A:$Z,16,FALSE)</f>
        <v>#N/A</v>
      </c>
      <c r="I1023" s="56" t="str">
        <f>VLOOKUP(G1023,'MITRA (REFERENSI)'!$A:$Z,25,FALSE)</f>
        <v>#N/A</v>
      </c>
      <c r="J1023" s="55" t="str">
        <f>VLOOKUP(G1023,'MITRA (REFERENSI)'!$A:$Z,26,FALSE)</f>
        <v>#N/A</v>
      </c>
      <c r="K1023" s="55" t="str">
        <f>VLOOKUP(G1023,'MITRA (REFERENSI)'!$A:$Z,15,FALSE)</f>
        <v>#N/A</v>
      </c>
      <c r="L1023" s="55" t="str">
        <f>VLOOKUP(G1023,'MITRA (REFERENSI)'!$A:$Z,15,FALSE)</f>
        <v>#N/A</v>
      </c>
      <c r="M1023" s="55" t="str">
        <f>IF(B1023=1,'KELAS (REFERENSI)'!M1023,IF(B1023=2,'KELAS (REFERENSI)'!M1038,IF(B1023=3,'KELAS (REFERENSI)'!M1053,IF(B1023=4,'KELAS (REFERENSI)'!M1068,""))))</f>
        <v/>
      </c>
      <c r="N1023" s="55" t="str">
        <f>IF(B1023=1,'KELAS (REFERENSI)'!N1023,IF(B1023=2,'KELAS (REFERENSI)'!N1038,IF(B1023=3,'KELAS (REFERENSI)'!N1053,IF(B1023=4,'KELAS (REFERENSI)'!N1068,""))))</f>
        <v/>
      </c>
      <c r="O1023" s="55" t="str">
        <f>IF(B1023=1,'KELAS (REFERENSI)'!O1023,IF(B1023=2,'KELAS (REFERENSI)'!O1038,IF(B1023=3,'KELAS (REFERENSI)'!O1053,IF(B1023=4,'KELAS (REFERENSI)'!O1068,""))))</f>
        <v/>
      </c>
      <c r="P1023" s="55" t="str">
        <f>IF(B1023=1,'KELAS (REFERENSI)'!P1023,IF(B1023=2,'KELAS (REFERENSI)'!P1038,IF(B1023=3,'KELAS (REFERENSI)'!P1053,IF(B1023=4,'KELAS (REFERENSI)'!P1068,""))))</f>
        <v/>
      </c>
      <c r="Q1023" s="55" t="str">
        <f t="shared" si="4"/>
        <v>BPS Kota Jakarta Timur</v>
      </c>
      <c r="R1023" s="55" t="str">
        <f t="shared" si="56"/>
        <v/>
      </c>
      <c r="S1023" s="55" t="str">
        <f t="shared" ref="S1023:T1023" si="1031">S1022</f>
        <v>15 Juni sampai dengan 31 Agustus 2026</v>
      </c>
      <c r="T1023" s="55" t="str">
        <f t="shared" si="1031"/>
        <v>31 Agustus 2026</v>
      </c>
      <c r="U1023" s="59" t="str">
        <f>VLOOKUP(G1023,'MITRA (REFERENSI)'!$A:$Z,17,FALSE)</f>
        <v>#N/A</v>
      </c>
      <c r="V1023" s="59" t="str">
        <f>VLOOKUP(G1023,'MITRA (REFERENSI)'!$A:$Z,11,FALSE)</f>
        <v>#N/A</v>
      </c>
      <c r="W1023" s="81"/>
      <c r="X1023" s="63"/>
      <c r="Y1023" s="63"/>
      <c r="Z1023" s="62"/>
      <c r="AA1023" s="63"/>
      <c r="AB1023" s="62"/>
      <c r="AC1023" s="62"/>
      <c r="AD1023" s="62"/>
      <c r="AE1023" s="62"/>
      <c r="AF1023" s="62"/>
      <c r="AG1023" s="72"/>
      <c r="AH1023" s="72"/>
      <c r="AI1023" s="72"/>
      <c r="AJ1023" s="72"/>
      <c r="AK1023" s="59" t="str">
        <f>VLOOKUP(G1023,'MITRA (REFERENSI)'!$A:$Z,5,FALSE)</f>
        <v>#N/A</v>
      </c>
      <c r="AL1023" s="59" t="str">
        <f>VLOOKUP(G1023,'MITRA (REFERENSI)'!$A:$Z,13,FALSE)</f>
        <v>#N/A</v>
      </c>
      <c r="AM1023" s="59" t="str">
        <f>VLOOKUP(G1023,'MITRA (REFERENSI)'!$A:$Z,14,FALSE)</f>
        <v>#N/A</v>
      </c>
    </row>
    <row r="1024" ht="15.0" customHeight="1">
      <c r="A1024" s="53" t="s">
        <v>6086</v>
      </c>
      <c r="B1024" s="78"/>
      <c r="C1024" s="79"/>
      <c r="D1024" s="82"/>
      <c r="E1024" s="82"/>
      <c r="F1024" s="56" t="str">
        <f t="shared" si="2"/>
        <v>PETUGAS.1023/SPK/SE/PML/3172/2026</v>
      </c>
      <c r="G1024" s="80"/>
      <c r="H1024" s="56" t="str">
        <f>VLOOKUP(G1024,'MITRA (REFERENSI)'!$A:$Z,16,FALSE)</f>
        <v>#N/A</v>
      </c>
      <c r="I1024" s="56" t="str">
        <f>VLOOKUP(G1024,'MITRA (REFERENSI)'!$A:$Z,25,FALSE)</f>
        <v>#N/A</v>
      </c>
      <c r="J1024" s="55" t="str">
        <f>VLOOKUP(G1024,'MITRA (REFERENSI)'!$A:$Z,26,FALSE)</f>
        <v>#N/A</v>
      </c>
      <c r="K1024" s="55" t="str">
        <f>VLOOKUP(G1024,'MITRA (REFERENSI)'!$A:$Z,15,FALSE)</f>
        <v>#N/A</v>
      </c>
      <c r="L1024" s="55" t="str">
        <f>VLOOKUP(G1024,'MITRA (REFERENSI)'!$A:$Z,15,FALSE)</f>
        <v>#N/A</v>
      </c>
      <c r="M1024" s="55" t="str">
        <f>IF(B1024=1,'KELAS (REFERENSI)'!M1024,IF(B1024=2,'KELAS (REFERENSI)'!M1039,IF(B1024=3,'KELAS (REFERENSI)'!M1054,IF(B1024=4,'KELAS (REFERENSI)'!M1069,""))))</f>
        <v/>
      </c>
      <c r="N1024" s="55" t="str">
        <f>IF(B1024=1,'KELAS (REFERENSI)'!N1024,IF(B1024=2,'KELAS (REFERENSI)'!N1039,IF(B1024=3,'KELAS (REFERENSI)'!N1054,IF(B1024=4,'KELAS (REFERENSI)'!N1069,""))))</f>
        <v/>
      </c>
      <c r="O1024" s="55" t="str">
        <f>IF(B1024=1,'KELAS (REFERENSI)'!O1024,IF(B1024=2,'KELAS (REFERENSI)'!O1039,IF(B1024=3,'KELAS (REFERENSI)'!O1054,IF(B1024=4,'KELAS (REFERENSI)'!O1069,""))))</f>
        <v/>
      </c>
      <c r="P1024" s="55" t="str">
        <f>IF(B1024=1,'KELAS (REFERENSI)'!P1024,IF(B1024=2,'KELAS (REFERENSI)'!P1039,IF(B1024=3,'KELAS (REFERENSI)'!P1054,IF(B1024=4,'KELAS (REFERENSI)'!P1069,""))))</f>
        <v/>
      </c>
      <c r="Q1024" s="55" t="str">
        <f t="shared" si="4"/>
        <v>BPS Kota Jakarta Timur</v>
      </c>
      <c r="R1024" s="55" t="str">
        <f t="shared" si="56"/>
        <v/>
      </c>
      <c r="S1024" s="55" t="str">
        <f t="shared" ref="S1024:T1024" si="1032">S1023</f>
        <v>15 Juni sampai dengan 31 Agustus 2026</v>
      </c>
      <c r="T1024" s="55" t="str">
        <f t="shared" si="1032"/>
        <v>31 Agustus 2026</v>
      </c>
      <c r="U1024" s="59" t="str">
        <f>VLOOKUP(G1024,'MITRA (REFERENSI)'!$A:$Z,17,FALSE)</f>
        <v>#N/A</v>
      </c>
      <c r="V1024" s="59" t="str">
        <f>VLOOKUP(G1024,'MITRA (REFERENSI)'!$A:$Z,11,FALSE)</f>
        <v>#N/A</v>
      </c>
      <c r="W1024" s="81"/>
      <c r="X1024" s="63"/>
      <c r="Y1024" s="63"/>
      <c r="Z1024" s="62"/>
      <c r="AA1024" s="63"/>
      <c r="AB1024" s="62"/>
      <c r="AC1024" s="62"/>
      <c r="AD1024" s="62"/>
      <c r="AE1024" s="62"/>
      <c r="AF1024" s="62"/>
      <c r="AG1024" s="72"/>
      <c r="AH1024" s="72"/>
      <c r="AI1024" s="72"/>
      <c r="AJ1024" s="72"/>
      <c r="AK1024" s="59" t="str">
        <f>VLOOKUP(G1024,'MITRA (REFERENSI)'!$A:$Z,5,FALSE)</f>
        <v>#N/A</v>
      </c>
      <c r="AL1024" s="59" t="str">
        <f>VLOOKUP(G1024,'MITRA (REFERENSI)'!$A:$Z,13,FALSE)</f>
        <v>#N/A</v>
      </c>
      <c r="AM1024" s="59" t="str">
        <f>VLOOKUP(G1024,'MITRA (REFERENSI)'!$A:$Z,14,FALSE)</f>
        <v>#N/A</v>
      </c>
    </row>
    <row r="1025" ht="15.0" customHeight="1">
      <c r="A1025" s="53" t="s">
        <v>6087</v>
      </c>
      <c r="B1025" s="78"/>
      <c r="C1025" s="79"/>
      <c r="D1025" s="82"/>
      <c r="E1025" s="82"/>
      <c r="F1025" s="56" t="str">
        <f t="shared" si="2"/>
        <v>PETUGAS.1024/SPK/SE/PML/3172/2026</v>
      </c>
      <c r="G1025" s="80"/>
      <c r="H1025" s="56" t="str">
        <f>VLOOKUP(G1025,'MITRA (REFERENSI)'!$A:$Z,16,FALSE)</f>
        <v>#N/A</v>
      </c>
      <c r="I1025" s="56" t="str">
        <f>VLOOKUP(G1025,'MITRA (REFERENSI)'!$A:$Z,25,FALSE)</f>
        <v>#N/A</v>
      </c>
      <c r="J1025" s="55" t="str">
        <f>VLOOKUP(G1025,'MITRA (REFERENSI)'!$A:$Z,26,FALSE)</f>
        <v>#N/A</v>
      </c>
      <c r="K1025" s="55" t="str">
        <f>VLOOKUP(G1025,'MITRA (REFERENSI)'!$A:$Z,15,FALSE)</f>
        <v>#N/A</v>
      </c>
      <c r="L1025" s="55" t="str">
        <f>VLOOKUP(G1025,'MITRA (REFERENSI)'!$A:$Z,15,FALSE)</f>
        <v>#N/A</v>
      </c>
      <c r="M1025" s="55" t="str">
        <f>IF(B1025=1,'KELAS (REFERENSI)'!M1025,IF(B1025=2,'KELAS (REFERENSI)'!M1040,IF(B1025=3,'KELAS (REFERENSI)'!M1055,IF(B1025=4,'KELAS (REFERENSI)'!M1070,""))))</f>
        <v/>
      </c>
      <c r="N1025" s="55" t="str">
        <f>IF(B1025=1,'KELAS (REFERENSI)'!N1025,IF(B1025=2,'KELAS (REFERENSI)'!N1040,IF(B1025=3,'KELAS (REFERENSI)'!N1055,IF(B1025=4,'KELAS (REFERENSI)'!N1070,""))))</f>
        <v/>
      </c>
      <c r="O1025" s="55" t="str">
        <f>IF(B1025=1,'KELAS (REFERENSI)'!O1025,IF(B1025=2,'KELAS (REFERENSI)'!O1040,IF(B1025=3,'KELAS (REFERENSI)'!O1055,IF(B1025=4,'KELAS (REFERENSI)'!O1070,""))))</f>
        <v/>
      </c>
      <c r="P1025" s="55" t="str">
        <f>IF(B1025=1,'KELAS (REFERENSI)'!P1025,IF(B1025=2,'KELAS (REFERENSI)'!P1040,IF(B1025=3,'KELAS (REFERENSI)'!P1055,IF(B1025=4,'KELAS (REFERENSI)'!P1070,""))))</f>
        <v/>
      </c>
      <c r="Q1025" s="55" t="str">
        <f t="shared" si="4"/>
        <v>BPS Kota Jakarta Timur</v>
      </c>
      <c r="R1025" s="55" t="str">
        <f t="shared" si="56"/>
        <v/>
      </c>
      <c r="S1025" s="55" t="str">
        <f t="shared" ref="S1025:T1025" si="1033">S1024</f>
        <v>15 Juni sampai dengan 31 Agustus 2026</v>
      </c>
      <c r="T1025" s="55" t="str">
        <f t="shared" si="1033"/>
        <v>31 Agustus 2026</v>
      </c>
      <c r="U1025" s="59" t="str">
        <f>VLOOKUP(G1025,'MITRA (REFERENSI)'!$A:$Z,17,FALSE)</f>
        <v>#N/A</v>
      </c>
      <c r="V1025" s="59" t="str">
        <f>VLOOKUP(G1025,'MITRA (REFERENSI)'!$A:$Z,11,FALSE)</f>
        <v>#N/A</v>
      </c>
      <c r="W1025" s="81"/>
      <c r="X1025" s="63"/>
      <c r="Y1025" s="63"/>
      <c r="Z1025" s="62"/>
      <c r="AA1025" s="63"/>
      <c r="AB1025" s="62"/>
      <c r="AC1025" s="62"/>
      <c r="AD1025" s="62"/>
      <c r="AE1025" s="62"/>
      <c r="AF1025" s="62"/>
      <c r="AG1025" s="72"/>
      <c r="AH1025" s="72"/>
      <c r="AI1025" s="72"/>
      <c r="AJ1025" s="72"/>
      <c r="AK1025" s="59" t="str">
        <f>VLOOKUP(G1025,'MITRA (REFERENSI)'!$A:$Z,5,FALSE)</f>
        <v>#N/A</v>
      </c>
      <c r="AL1025" s="59" t="str">
        <f>VLOOKUP(G1025,'MITRA (REFERENSI)'!$A:$Z,13,FALSE)</f>
        <v>#N/A</v>
      </c>
      <c r="AM1025" s="59" t="str">
        <f>VLOOKUP(G1025,'MITRA (REFERENSI)'!$A:$Z,14,FALSE)</f>
        <v>#N/A</v>
      </c>
    </row>
    <row r="1026" ht="15.0" customHeight="1">
      <c r="A1026" s="53" t="s">
        <v>6088</v>
      </c>
      <c r="B1026" s="78"/>
      <c r="C1026" s="79"/>
      <c r="D1026" s="82"/>
      <c r="E1026" s="82"/>
      <c r="F1026" s="56" t="str">
        <f t="shared" si="2"/>
        <v>PETUGAS.1025/SPK/SE/PML/3172/2026</v>
      </c>
      <c r="G1026" s="80"/>
      <c r="H1026" s="56" t="str">
        <f>VLOOKUP(G1026,'MITRA (REFERENSI)'!$A:$Z,16,FALSE)</f>
        <v>#N/A</v>
      </c>
      <c r="I1026" s="56" t="str">
        <f>VLOOKUP(G1026,'MITRA (REFERENSI)'!$A:$Z,25,FALSE)</f>
        <v>#N/A</v>
      </c>
      <c r="J1026" s="55" t="str">
        <f>VLOOKUP(G1026,'MITRA (REFERENSI)'!$A:$Z,26,FALSE)</f>
        <v>#N/A</v>
      </c>
      <c r="K1026" s="55" t="str">
        <f>VLOOKUP(G1026,'MITRA (REFERENSI)'!$A:$Z,15,FALSE)</f>
        <v>#N/A</v>
      </c>
      <c r="L1026" s="55" t="str">
        <f>VLOOKUP(G1026,'MITRA (REFERENSI)'!$A:$Z,15,FALSE)</f>
        <v>#N/A</v>
      </c>
      <c r="M1026" s="55" t="str">
        <f>IF(B1026=1,'KELAS (REFERENSI)'!M1026,IF(B1026=2,'KELAS (REFERENSI)'!M1041,IF(B1026=3,'KELAS (REFERENSI)'!M1056,IF(B1026=4,'KELAS (REFERENSI)'!M1071,""))))</f>
        <v/>
      </c>
      <c r="N1026" s="55" t="str">
        <f>IF(B1026=1,'KELAS (REFERENSI)'!N1026,IF(B1026=2,'KELAS (REFERENSI)'!N1041,IF(B1026=3,'KELAS (REFERENSI)'!N1056,IF(B1026=4,'KELAS (REFERENSI)'!N1071,""))))</f>
        <v/>
      </c>
      <c r="O1026" s="55" t="str">
        <f>IF(B1026=1,'KELAS (REFERENSI)'!O1026,IF(B1026=2,'KELAS (REFERENSI)'!O1041,IF(B1026=3,'KELAS (REFERENSI)'!O1056,IF(B1026=4,'KELAS (REFERENSI)'!O1071,""))))</f>
        <v/>
      </c>
      <c r="P1026" s="55" t="str">
        <f>IF(B1026=1,'KELAS (REFERENSI)'!P1026,IF(B1026=2,'KELAS (REFERENSI)'!P1041,IF(B1026=3,'KELAS (REFERENSI)'!P1056,IF(B1026=4,'KELAS (REFERENSI)'!P1071,""))))</f>
        <v/>
      </c>
      <c r="Q1026" s="55" t="str">
        <f t="shared" si="4"/>
        <v>BPS Kota Jakarta Timur</v>
      </c>
      <c r="R1026" s="55" t="str">
        <f t="shared" si="56"/>
        <v/>
      </c>
      <c r="S1026" s="55" t="str">
        <f t="shared" ref="S1026:T1026" si="1034">S1025</f>
        <v>15 Juni sampai dengan 31 Agustus 2026</v>
      </c>
      <c r="T1026" s="55" t="str">
        <f t="shared" si="1034"/>
        <v>31 Agustus 2026</v>
      </c>
      <c r="U1026" s="59" t="str">
        <f>VLOOKUP(G1026,'MITRA (REFERENSI)'!$A:$Z,17,FALSE)</f>
        <v>#N/A</v>
      </c>
      <c r="V1026" s="59" t="str">
        <f>VLOOKUP(G1026,'MITRA (REFERENSI)'!$A:$Z,11,FALSE)</f>
        <v>#N/A</v>
      </c>
      <c r="W1026" s="81"/>
      <c r="X1026" s="63"/>
      <c r="Y1026" s="63"/>
      <c r="Z1026" s="62"/>
      <c r="AA1026" s="63"/>
      <c r="AB1026" s="62"/>
      <c r="AC1026" s="62"/>
      <c r="AD1026" s="62"/>
      <c r="AE1026" s="62"/>
      <c r="AF1026" s="62"/>
      <c r="AG1026" s="72"/>
      <c r="AH1026" s="72"/>
      <c r="AI1026" s="72"/>
      <c r="AJ1026" s="72"/>
      <c r="AK1026" s="59" t="str">
        <f>VLOOKUP(G1026,'MITRA (REFERENSI)'!$A:$Z,5,FALSE)</f>
        <v>#N/A</v>
      </c>
      <c r="AL1026" s="59" t="str">
        <f>VLOOKUP(G1026,'MITRA (REFERENSI)'!$A:$Z,13,FALSE)</f>
        <v>#N/A</v>
      </c>
      <c r="AM1026" s="59" t="str">
        <f>VLOOKUP(G1026,'MITRA (REFERENSI)'!$A:$Z,14,FALSE)</f>
        <v>#N/A</v>
      </c>
    </row>
    <row r="1027" ht="15.0" customHeight="1">
      <c r="A1027" s="53" t="s">
        <v>6089</v>
      </c>
      <c r="B1027" s="78"/>
      <c r="C1027" s="79"/>
      <c r="D1027" s="82"/>
      <c r="E1027" s="82"/>
      <c r="F1027" s="56" t="str">
        <f t="shared" si="2"/>
        <v>PETUGAS.1026/SPK/SE/PML/3172/2026</v>
      </c>
      <c r="G1027" s="80"/>
      <c r="H1027" s="56" t="str">
        <f>VLOOKUP(G1027,'MITRA (REFERENSI)'!$A:$Z,16,FALSE)</f>
        <v>#N/A</v>
      </c>
      <c r="I1027" s="56" t="str">
        <f>VLOOKUP(G1027,'MITRA (REFERENSI)'!$A:$Z,25,FALSE)</f>
        <v>#N/A</v>
      </c>
      <c r="J1027" s="55" t="str">
        <f>VLOOKUP(G1027,'MITRA (REFERENSI)'!$A:$Z,26,FALSE)</f>
        <v>#N/A</v>
      </c>
      <c r="K1027" s="55" t="str">
        <f>VLOOKUP(G1027,'MITRA (REFERENSI)'!$A:$Z,15,FALSE)</f>
        <v>#N/A</v>
      </c>
      <c r="L1027" s="55" t="str">
        <f>VLOOKUP(G1027,'MITRA (REFERENSI)'!$A:$Z,15,FALSE)</f>
        <v>#N/A</v>
      </c>
      <c r="M1027" s="55" t="str">
        <f>IF(B1027=1,'KELAS (REFERENSI)'!M1027,IF(B1027=2,'KELAS (REFERENSI)'!M1042,IF(B1027=3,'KELAS (REFERENSI)'!M1057,IF(B1027=4,'KELAS (REFERENSI)'!M1072,""))))</f>
        <v/>
      </c>
      <c r="N1027" s="55" t="str">
        <f>IF(B1027=1,'KELAS (REFERENSI)'!N1027,IF(B1027=2,'KELAS (REFERENSI)'!N1042,IF(B1027=3,'KELAS (REFERENSI)'!N1057,IF(B1027=4,'KELAS (REFERENSI)'!N1072,""))))</f>
        <v/>
      </c>
      <c r="O1027" s="55" t="str">
        <f>IF(B1027=1,'KELAS (REFERENSI)'!O1027,IF(B1027=2,'KELAS (REFERENSI)'!O1042,IF(B1027=3,'KELAS (REFERENSI)'!O1057,IF(B1027=4,'KELAS (REFERENSI)'!O1072,""))))</f>
        <v/>
      </c>
      <c r="P1027" s="55" t="str">
        <f>IF(B1027=1,'KELAS (REFERENSI)'!P1027,IF(B1027=2,'KELAS (REFERENSI)'!P1042,IF(B1027=3,'KELAS (REFERENSI)'!P1057,IF(B1027=4,'KELAS (REFERENSI)'!P1072,""))))</f>
        <v/>
      </c>
      <c r="Q1027" s="55" t="str">
        <f t="shared" si="4"/>
        <v>BPS Kota Jakarta Timur</v>
      </c>
      <c r="R1027" s="55" t="str">
        <f t="shared" si="56"/>
        <v/>
      </c>
      <c r="S1027" s="55" t="str">
        <f t="shared" ref="S1027:T1027" si="1035">S1026</f>
        <v>15 Juni sampai dengan 31 Agustus 2026</v>
      </c>
      <c r="T1027" s="55" t="str">
        <f t="shared" si="1035"/>
        <v>31 Agustus 2026</v>
      </c>
      <c r="U1027" s="59" t="str">
        <f>VLOOKUP(G1027,'MITRA (REFERENSI)'!$A:$Z,17,FALSE)</f>
        <v>#N/A</v>
      </c>
      <c r="V1027" s="59" t="str">
        <f>VLOOKUP(G1027,'MITRA (REFERENSI)'!$A:$Z,11,FALSE)</f>
        <v>#N/A</v>
      </c>
      <c r="W1027" s="81"/>
      <c r="X1027" s="63"/>
      <c r="Y1027" s="63"/>
      <c r="Z1027" s="62"/>
      <c r="AA1027" s="63"/>
      <c r="AB1027" s="62"/>
      <c r="AC1027" s="62"/>
      <c r="AD1027" s="62"/>
      <c r="AE1027" s="62"/>
      <c r="AF1027" s="62"/>
      <c r="AG1027" s="72"/>
      <c r="AH1027" s="72"/>
      <c r="AI1027" s="72"/>
      <c r="AJ1027" s="72"/>
      <c r="AK1027" s="59" t="str">
        <f>VLOOKUP(G1027,'MITRA (REFERENSI)'!$A:$Z,5,FALSE)</f>
        <v>#N/A</v>
      </c>
      <c r="AL1027" s="59" t="str">
        <f>VLOOKUP(G1027,'MITRA (REFERENSI)'!$A:$Z,13,FALSE)</f>
        <v>#N/A</v>
      </c>
      <c r="AM1027" s="59" t="str">
        <f>VLOOKUP(G1027,'MITRA (REFERENSI)'!$A:$Z,14,FALSE)</f>
        <v>#N/A</v>
      </c>
    </row>
    <row r="1028" ht="15.0" customHeight="1">
      <c r="A1028" s="53" t="s">
        <v>6090</v>
      </c>
      <c r="B1028" s="78"/>
      <c r="C1028" s="79"/>
      <c r="D1028" s="82"/>
      <c r="E1028" s="82"/>
      <c r="F1028" s="56" t="str">
        <f t="shared" si="2"/>
        <v>PETUGAS.1027/SPK/SE/PML/3172/2026</v>
      </c>
      <c r="G1028" s="80"/>
      <c r="H1028" s="56" t="str">
        <f>VLOOKUP(G1028,'MITRA (REFERENSI)'!$A:$Z,16,FALSE)</f>
        <v>#N/A</v>
      </c>
      <c r="I1028" s="56" t="str">
        <f>VLOOKUP(G1028,'MITRA (REFERENSI)'!$A:$Z,25,FALSE)</f>
        <v>#N/A</v>
      </c>
      <c r="J1028" s="55" t="str">
        <f>VLOOKUP(G1028,'MITRA (REFERENSI)'!$A:$Z,26,FALSE)</f>
        <v>#N/A</v>
      </c>
      <c r="K1028" s="55" t="str">
        <f>VLOOKUP(G1028,'MITRA (REFERENSI)'!$A:$Z,15,FALSE)</f>
        <v>#N/A</v>
      </c>
      <c r="L1028" s="55" t="str">
        <f>VLOOKUP(G1028,'MITRA (REFERENSI)'!$A:$Z,15,FALSE)</f>
        <v>#N/A</v>
      </c>
      <c r="M1028" s="55" t="str">
        <f>IF(B1028=1,'KELAS (REFERENSI)'!M1028,IF(B1028=2,'KELAS (REFERENSI)'!M1043,IF(B1028=3,'KELAS (REFERENSI)'!M1058,IF(B1028=4,'KELAS (REFERENSI)'!M1073,""))))</f>
        <v/>
      </c>
      <c r="N1028" s="55" t="str">
        <f>IF(B1028=1,'KELAS (REFERENSI)'!N1028,IF(B1028=2,'KELAS (REFERENSI)'!N1043,IF(B1028=3,'KELAS (REFERENSI)'!N1058,IF(B1028=4,'KELAS (REFERENSI)'!N1073,""))))</f>
        <v/>
      </c>
      <c r="O1028" s="55" t="str">
        <f>IF(B1028=1,'KELAS (REFERENSI)'!O1028,IF(B1028=2,'KELAS (REFERENSI)'!O1043,IF(B1028=3,'KELAS (REFERENSI)'!O1058,IF(B1028=4,'KELAS (REFERENSI)'!O1073,""))))</f>
        <v/>
      </c>
      <c r="P1028" s="55" t="str">
        <f>IF(B1028=1,'KELAS (REFERENSI)'!P1028,IF(B1028=2,'KELAS (REFERENSI)'!P1043,IF(B1028=3,'KELAS (REFERENSI)'!P1058,IF(B1028=4,'KELAS (REFERENSI)'!P1073,""))))</f>
        <v/>
      </c>
      <c r="Q1028" s="55" t="str">
        <f t="shared" si="4"/>
        <v>BPS Kota Jakarta Timur</v>
      </c>
      <c r="R1028" s="55" t="str">
        <f t="shared" si="56"/>
        <v/>
      </c>
      <c r="S1028" s="55" t="str">
        <f t="shared" ref="S1028:T1028" si="1036">S1027</f>
        <v>15 Juni sampai dengan 31 Agustus 2026</v>
      </c>
      <c r="T1028" s="55" t="str">
        <f t="shared" si="1036"/>
        <v>31 Agustus 2026</v>
      </c>
      <c r="U1028" s="59" t="str">
        <f>VLOOKUP(G1028,'MITRA (REFERENSI)'!$A:$Z,17,FALSE)</f>
        <v>#N/A</v>
      </c>
      <c r="V1028" s="59" t="str">
        <f>VLOOKUP(G1028,'MITRA (REFERENSI)'!$A:$Z,11,FALSE)</f>
        <v>#N/A</v>
      </c>
      <c r="W1028" s="81"/>
      <c r="X1028" s="63"/>
      <c r="Y1028" s="63"/>
      <c r="Z1028" s="62"/>
      <c r="AA1028" s="63"/>
      <c r="AB1028" s="62"/>
      <c r="AC1028" s="62"/>
      <c r="AD1028" s="62"/>
      <c r="AE1028" s="62"/>
      <c r="AF1028" s="62"/>
      <c r="AG1028" s="72"/>
      <c r="AH1028" s="72"/>
      <c r="AI1028" s="72"/>
      <c r="AJ1028" s="72"/>
      <c r="AK1028" s="59" t="str">
        <f>VLOOKUP(G1028,'MITRA (REFERENSI)'!$A:$Z,5,FALSE)</f>
        <v>#N/A</v>
      </c>
      <c r="AL1028" s="59" t="str">
        <f>VLOOKUP(G1028,'MITRA (REFERENSI)'!$A:$Z,13,FALSE)</f>
        <v>#N/A</v>
      </c>
      <c r="AM1028" s="59" t="str">
        <f>VLOOKUP(G1028,'MITRA (REFERENSI)'!$A:$Z,14,FALSE)</f>
        <v>#N/A</v>
      </c>
    </row>
    <row r="1029" ht="15.0" customHeight="1">
      <c r="A1029" s="53" t="s">
        <v>6091</v>
      </c>
      <c r="B1029" s="78"/>
      <c r="C1029" s="79"/>
      <c r="D1029" s="82"/>
      <c r="E1029" s="82"/>
      <c r="F1029" s="56" t="str">
        <f t="shared" si="2"/>
        <v>PETUGAS.1028/SPK/SE/PML/3172/2026</v>
      </c>
      <c r="G1029" s="80"/>
      <c r="H1029" s="56" t="str">
        <f>VLOOKUP(G1029,'MITRA (REFERENSI)'!$A:$Z,16,FALSE)</f>
        <v>#N/A</v>
      </c>
      <c r="I1029" s="56" t="str">
        <f>VLOOKUP(G1029,'MITRA (REFERENSI)'!$A:$Z,25,FALSE)</f>
        <v>#N/A</v>
      </c>
      <c r="J1029" s="55" t="str">
        <f>VLOOKUP(G1029,'MITRA (REFERENSI)'!$A:$Z,26,FALSE)</f>
        <v>#N/A</v>
      </c>
      <c r="K1029" s="55" t="str">
        <f>VLOOKUP(G1029,'MITRA (REFERENSI)'!$A:$Z,15,FALSE)</f>
        <v>#N/A</v>
      </c>
      <c r="L1029" s="55" t="str">
        <f>VLOOKUP(G1029,'MITRA (REFERENSI)'!$A:$Z,15,FALSE)</f>
        <v>#N/A</v>
      </c>
      <c r="M1029" s="55" t="str">
        <f>IF(B1029=1,'KELAS (REFERENSI)'!M1029,IF(B1029=2,'KELAS (REFERENSI)'!M1044,IF(B1029=3,'KELAS (REFERENSI)'!M1059,IF(B1029=4,'KELAS (REFERENSI)'!M1074,""))))</f>
        <v/>
      </c>
      <c r="N1029" s="55" t="str">
        <f>IF(B1029=1,'KELAS (REFERENSI)'!N1029,IF(B1029=2,'KELAS (REFERENSI)'!N1044,IF(B1029=3,'KELAS (REFERENSI)'!N1059,IF(B1029=4,'KELAS (REFERENSI)'!N1074,""))))</f>
        <v/>
      </c>
      <c r="O1029" s="55" t="str">
        <f>IF(B1029=1,'KELAS (REFERENSI)'!O1029,IF(B1029=2,'KELAS (REFERENSI)'!O1044,IF(B1029=3,'KELAS (REFERENSI)'!O1059,IF(B1029=4,'KELAS (REFERENSI)'!O1074,""))))</f>
        <v/>
      </c>
      <c r="P1029" s="55" t="str">
        <f>IF(B1029=1,'KELAS (REFERENSI)'!P1029,IF(B1029=2,'KELAS (REFERENSI)'!P1044,IF(B1029=3,'KELAS (REFERENSI)'!P1059,IF(B1029=4,'KELAS (REFERENSI)'!P1074,""))))</f>
        <v/>
      </c>
      <c r="Q1029" s="55" t="str">
        <f t="shared" si="4"/>
        <v>BPS Kota Jakarta Timur</v>
      </c>
      <c r="R1029" s="55" t="str">
        <f t="shared" si="56"/>
        <v/>
      </c>
      <c r="S1029" s="55" t="str">
        <f t="shared" ref="S1029:T1029" si="1037">S1028</f>
        <v>15 Juni sampai dengan 31 Agustus 2026</v>
      </c>
      <c r="T1029" s="55" t="str">
        <f t="shared" si="1037"/>
        <v>31 Agustus 2026</v>
      </c>
      <c r="U1029" s="59" t="str">
        <f>VLOOKUP(G1029,'MITRA (REFERENSI)'!$A:$Z,17,FALSE)</f>
        <v>#N/A</v>
      </c>
      <c r="V1029" s="59" t="str">
        <f>VLOOKUP(G1029,'MITRA (REFERENSI)'!$A:$Z,11,FALSE)</f>
        <v>#N/A</v>
      </c>
      <c r="W1029" s="81"/>
      <c r="X1029" s="63"/>
      <c r="Y1029" s="63"/>
      <c r="Z1029" s="62"/>
      <c r="AA1029" s="63"/>
      <c r="AB1029" s="62"/>
      <c r="AC1029" s="62"/>
      <c r="AD1029" s="62"/>
      <c r="AE1029" s="62"/>
      <c r="AF1029" s="62"/>
      <c r="AG1029" s="72"/>
      <c r="AH1029" s="72"/>
      <c r="AI1029" s="72"/>
      <c r="AJ1029" s="72"/>
      <c r="AK1029" s="59" t="str">
        <f>VLOOKUP(G1029,'MITRA (REFERENSI)'!$A:$Z,5,FALSE)</f>
        <v>#N/A</v>
      </c>
      <c r="AL1029" s="59" t="str">
        <f>VLOOKUP(G1029,'MITRA (REFERENSI)'!$A:$Z,13,FALSE)</f>
        <v>#N/A</v>
      </c>
      <c r="AM1029" s="59" t="str">
        <f>VLOOKUP(G1029,'MITRA (REFERENSI)'!$A:$Z,14,FALSE)</f>
        <v>#N/A</v>
      </c>
    </row>
    <row r="1030" ht="15.0" customHeight="1">
      <c r="A1030" s="53" t="s">
        <v>6092</v>
      </c>
      <c r="B1030" s="78"/>
      <c r="C1030" s="79"/>
      <c r="D1030" s="82"/>
      <c r="E1030" s="82"/>
      <c r="F1030" s="56" t="str">
        <f t="shared" si="2"/>
        <v>PETUGAS.1029/SPK/SE/PML/3172/2026</v>
      </c>
      <c r="G1030" s="80"/>
      <c r="H1030" s="56" t="str">
        <f>VLOOKUP(G1030,'MITRA (REFERENSI)'!$A:$Z,16,FALSE)</f>
        <v>#N/A</v>
      </c>
      <c r="I1030" s="56" t="str">
        <f>VLOOKUP(G1030,'MITRA (REFERENSI)'!$A:$Z,25,FALSE)</f>
        <v>#N/A</v>
      </c>
      <c r="J1030" s="55" t="str">
        <f>VLOOKUP(G1030,'MITRA (REFERENSI)'!$A:$Z,26,FALSE)</f>
        <v>#N/A</v>
      </c>
      <c r="K1030" s="55" t="str">
        <f>VLOOKUP(G1030,'MITRA (REFERENSI)'!$A:$Z,15,FALSE)</f>
        <v>#N/A</v>
      </c>
      <c r="L1030" s="55" t="str">
        <f>VLOOKUP(G1030,'MITRA (REFERENSI)'!$A:$Z,15,FALSE)</f>
        <v>#N/A</v>
      </c>
      <c r="M1030" s="55" t="str">
        <f>IF(B1030=1,'KELAS (REFERENSI)'!M1030,IF(B1030=2,'KELAS (REFERENSI)'!M1045,IF(B1030=3,'KELAS (REFERENSI)'!M1060,IF(B1030=4,'KELAS (REFERENSI)'!M1075,""))))</f>
        <v/>
      </c>
      <c r="N1030" s="55" t="str">
        <f>IF(B1030=1,'KELAS (REFERENSI)'!N1030,IF(B1030=2,'KELAS (REFERENSI)'!N1045,IF(B1030=3,'KELAS (REFERENSI)'!N1060,IF(B1030=4,'KELAS (REFERENSI)'!N1075,""))))</f>
        <v/>
      </c>
      <c r="O1030" s="55" t="str">
        <f>IF(B1030=1,'KELAS (REFERENSI)'!O1030,IF(B1030=2,'KELAS (REFERENSI)'!O1045,IF(B1030=3,'KELAS (REFERENSI)'!O1060,IF(B1030=4,'KELAS (REFERENSI)'!O1075,""))))</f>
        <v/>
      </c>
      <c r="P1030" s="55" t="str">
        <f>IF(B1030=1,'KELAS (REFERENSI)'!P1030,IF(B1030=2,'KELAS (REFERENSI)'!P1045,IF(B1030=3,'KELAS (REFERENSI)'!P1060,IF(B1030=4,'KELAS (REFERENSI)'!P1075,""))))</f>
        <v/>
      </c>
      <c r="Q1030" s="55" t="str">
        <f t="shared" si="4"/>
        <v>BPS Kota Jakarta Timur</v>
      </c>
      <c r="R1030" s="55" t="str">
        <f t="shared" si="56"/>
        <v/>
      </c>
      <c r="S1030" s="55" t="str">
        <f t="shared" ref="S1030:T1030" si="1038">S1029</f>
        <v>15 Juni sampai dengan 31 Agustus 2026</v>
      </c>
      <c r="T1030" s="55" t="str">
        <f t="shared" si="1038"/>
        <v>31 Agustus 2026</v>
      </c>
      <c r="U1030" s="59" t="str">
        <f>VLOOKUP(G1030,'MITRA (REFERENSI)'!$A:$Z,17,FALSE)</f>
        <v>#N/A</v>
      </c>
      <c r="V1030" s="59" t="str">
        <f>VLOOKUP(G1030,'MITRA (REFERENSI)'!$A:$Z,11,FALSE)</f>
        <v>#N/A</v>
      </c>
      <c r="W1030" s="81"/>
      <c r="X1030" s="63"/>
      <c r="Y1030" s="63"/>
      <c r="Z1030" s="62"/>
      <c r="AA1030" s="63"/>
      <c r="AB1030" s="62"/>
      <c r="AC1030" s="62"/>
      <c r="AD1030" s="62"/>
      <c r="AE1030" s="62"/>
      <c r="AF1030" s="62"/>
      <c r="AG1030" s="72"/>
      <c r="AH1030" s="72"/>
      <c r="AI1030" s="72"/>
      <c r="AJ1030" s="72"/>
      <c r="AK1030" s="59" t="str">
        <f>VLOOKUP(G1030,'MITRA (REFERENSI)'!$A:$Z,5,FALSE)</f>
        <v>#N/A</v>
      </c>
      <c r="AL1030" s="59" t="str">
        <f>VLOOKUP(G1030,'MITRA (REFERENSI)'!$A:$Z,13,FALSE)</f>
        <v>#N/A</v>
      </c>
      <c r="AM1030" s="59" t="str">
        <f>VLOOKUP(G1030,'MITRA (REFERENSI)'!$A:$Z,14,FALSE)</f>
        <v>#N/A</v>
      </c>
    </row>
    <row r="1031" ht="15.0" customHeight="1">
      <c r="A1031" s="53" t="s">
        <v>6093</v>
      </c>
      <c r="B1031" s="78"/>
      <c r="C1031" s="79"/>
      <c r="D1031" s="82"/>
      <c r="E1031" s="82"/>
      <c r="F1031" s="56" t="str">
        <f t="shared" si="2"/>
        <v>PETUGAS.1030/SPK/SE/PML/3172/2026</v>
      </c>
      <c r="G1031" s="80"/>
      <c r="H1031" s="56" t="str">
        <f>VLOOKUP(G1031,'MITRA (REFERENSI)'!$A:$Z,16,FALSE)</f>
        <v>#N/A</v>
      </c>
      <c r="I1031" s="56" t="str">
        <f>VLOOKUP(G1031,'MITRA (REFERENSI)'!$A:$Z,25,FALSE)</f>
        <v>#N/A</v>
      </c>
      <c r="J1031" s="55" t="str">
        <f>VLOOKUP(G1031,'MITRA (REFERENSI)'!$A:$Z,26,FALSE)</f>
        <v>#N/A</v>
      </c>
      <c r="K1031" s="55" t="str">
        <f>VLOOKUP(G1031,'MITRA (REFERENSI)'!$A:$Z,15,FALSE)</f>
        <v>#N/A</v>
      </c>
      <c r="L1031" s="55" t="str">
        <f>VLOOKUP(G1031,'MITRA (REFERENSI)'!$A:$Z,15,FALSE)</f>
        <v>#N/A</v>
      </c>
      <c r="M1031" s="55" t="str">
        <f>IF(B1031=1,'KELAS (REFERENSI)'!M1031,IF(B1031=2,'KELAS (REFERENSI)'!M1046,IF(B1031=3,'KELAS (REFERENSI)'!M1061,IF(B1031=4,'KELAS (REFERENSI)'!M1076,""))))</f>
        <v/>
      </c>
      <c r="N1031" s="55" t="str">
        <f>IF(B1031=1,'KELAS (REFERENSI)'!N1031,IF(B1031=2,'KELAS (REFERENSI)'!N1046,IF(B1031=3,'KELAS (REFERENSI)'!N1061,IF(B1031=4,'KELAS (REFERENSI)'!N1076,""))))</f>
        <v/>
      </c>
      <c r="O1031" s="55" t="str">
        <f>IF(B1031=1,'KELAS (REFERENSI)'!O1031,IF(B1031=2,'KELAS (REFERENSI)'!O1046,IF(B1031=3,'KELAS (REFERENSI)'!O1061,IF(B1031=4,'KELAS (REFERENSI)'!O1076,""))))</f>
        <v/>
      </c>
      <c r="P1031" s="55" t="str">
        <f>IF(B1031=1,'KELAS (REFERENSI)'!P1031,IF(B1031=2,'KELAS (REFERENSI)'!P1046,IF(B1031=3,'KELAS (REFERENSI)'!P1061,IF(B1031=4,'KELAS (REFERENSI)'!P1076,""))))</f>
        <v/>
      </c>
      <c r="Q1031" s="55" t="str">
        <f t="shared" si="4"/>
        <v>BPS Kota Jakarta Timur</v>
      </c>
      <c r="R1031" s="55" t="str">
        <f t="shared" si="56"/>
        <v/>
      </c>
      <c r="S1031" s="55" t="str">
        <f t="shared" ref="S1031:T1031" si="1039">S1030</f>
        <v>15 Juni sampai dengan 31 Agustus 2026</v>
      </c>
      <c r="T1031" s="55" t="str">
        <f t="shared" si="1039"/>
        <v>31 Agustus 2026</v>
      </c>
      <c r="U1031" s="59" t="str">
        <f>VLOOKUP(G1031,'MITRA (REFERENSI)'!$A:$Z,17,FALSE)</f>
        <v>#N/A</v>
      </c>
      <c r="V1031" s="59" t="str">
        <f>VLOOKUP(G1031,'MITRA (REFERENSI)'!$A:$Z,11,FALSE)</f>
        <v>#N/A</v>
      </c>
      <c r="W1031" s="81"/>
      <c r="X1031" s="63"/>
      <c r="Y1031" s="63"/>
      <c r="Z1031" s="62"/>
      <c r="AA1031" s="63"/>
      <c r="AB1031" s="62"/>
      <c r="AC1031" s="62"/>
      <c r="AD1031" s="62"/>
      <c r="AE1031" s="62"/>
      <c r="AF1031" s="62"/>
      <c r="AG1031" s="72"/>
      <c r="AH1031" s="72"/>
      <c r="AI1031" s="72"/>
      <c r="AJ1031" s="72"/>
      <c r="AK1031" s="59" t="str">
        <f>VLOOKUP(G1031,'MITRA (REFERENSI)'!$A:$Z,5,FALSE)</f>
        <v>#N/A</v>
      </c>
      <c r="AL1031" s="59" t="str">
        <f>VLOOKUP(G1031,'MITRA (REFERENSI)'!$A:$Z,13,FALSE)</f>
        <v>#N/A</v>
      </c>
      <c r="AM1031" s="59" t="str">
        <f>VLOOKUP(G1031,'MITRA (REFERENSI)'!$A:$Z,14,FALSE)</f>
        <v>#N/A</v>
      </c>
    </row>
    <row r="1032" ht="15.0" customHeight="1">
      <c r="A1032" s="53" t="s">
        <v>6094</v>
      </c>
      <c r="B1032" s="78"/>
      <c r="C1032" s="79"/>
      <c r="D1032" s="82"/>
      <c r="E1032" s="82"/>
      <c r="F1032" s="56" t="str">
        <f t="shared" si="2"/>
        <v>PETUGAS.1031/SPK/SE/PML/3172/2026</v>
      </c>
      <c r="G1032" s="80"/>
      <c r="H1032" s="56" t="str">
        <f>VLOOKUP(G1032,'MITRA (REFERENSI)'!$A:$Z,16,FALSE)</f>
        <v>#N/A</v>
      </c>
      <c r="I1032" s="56" t="str">
        <f>VLOOKUP(G1032,'MITRA (REFERENSI)'!$A:$Z,25,FALSE)</f>
        <v>#N/A</v>
      </c>
      <c r="J1032" s="55" t="str">
        <f>VLOOKUP(G1032,'MITRA (REFERENSI)'!$A:$Z,26,FALSE)</f>
        <v>#N/A</v>
      </c>
      <c r="K1032" s="55" t="str">
        <f>VLOOKUP(G1032,'MITRA (REFERENSI)'!$A:$Z,15,FALSE)</f>
        <v>#N/A</v>
      </c>
      <c r="L1032" s="55" t="str">
        <f>VLOOKUP(G1032,'MITRA (REFERENSI)'!$A:$Z,15,FALSE)</f>
        <v>#N/A</v>
      </c>
      <c r="M1032" s="55" t="str">
        <f>IF(B1032=1,'KELAS (REFERENSI)'!M1032,IF(B1032=2,'KELAS (REFERENSI)'!M1047,IF(B1032=3,'KELAS (REFERENSI)'!M1062,IF(B1032=4,'KELAS (REFERENSI)'!M1077,""))))</f>
        <v/>
      </c>
      <c r="N1032" s="55" t="str">
        <f>IF(B1032=1,'KELAS (REFERENSI)'!N1032,IF(B1032=2,'KELAS (REFERENSI)'!N1047,IF(B1032=3,'KELAS (REFERENSI)'!N1062,IF(B1032=4,'KELAS (REFERENSI)'!N1077,""))))</f>
        <v/>
      </c>
      <c r="O1032" s="55" t="str">
        <f>IF(B1032=1,'KELAS (REFERENSI)'!O1032,IF(B1032=2,'KELAS (REFERENSI)'!O1047,IF(B1032=3,'KELAS (REFERENSI)'!O1062,IF(B1032=4,'KELAS (REFERENSI)'!O1077,""))))</f>
        <v/>
      </c>
      <c r="P1032" s="55" t="str">
        <f>IF(B1032=1,'KELAS (REFERENSI)'!P1032,IF(B1032=2,'KELAS (REFERENSI)'!P1047,IF(B1032=3,'KELAS (REFERENSI)'!P1062,IF(B1032=4,'KELAS (REFERENSI)'!P1077,""))))</f>
        <v/>
      </c>
      <c r="Q1032" s="55" t="str">
        <f t="shared" si="4"/>
        <v>BPS Kota Jakarta Timur</v>
      </c>
      <c r="R1032" s="55" t="str">
        <f t="shared" si="56"/>
        <v/>
      </c>
      <c r="S1032" s="55" t="str">
        <f t="shared" ref="S1032:T1032" si="1040">S1031</f>
        <v>15 Juni sampai dengan 31 Agustus 2026</v>
      </c>
      <c r="T1032" s="55" t="str">
        <f t="shared" si="1040"/>
        <v>31 Agustus 2026</v>
      </c>
      <c r="U1032" s="59" t="str">
        <f>VLOOKUP(G1032,'MITRA (REFERENSI)'!$A:$Z,17,FALSE)</f>
        <v>#N/A</v>
      </c>
      <c r="V1032" s="59" t="str">
        <f>VLOOKUP(G1032,'MITRA (REFERENSI)'!$A:$Z,11,FALSE)</f>
        <v>#N/A</v>
      </c>
      <c r="W1032" s="81"/>
      <c r="X1032" s="63"/>
      <c r="Y1032" s="63"/>
      <c r="Z1032" s="62"/>
      <c r="AA1032" s="63"/>
      <c r="AB1032" s="62"/>
      <c r="AC1032" s="62"/>
      <c r="AD1032" s="62"/>
      <c r="AE1032" s="62"/>
      <c r="AF1032" s="62"/>
      <c r="AG1032" s="72"/>
      <c r="AH1032" s="72"/>
      <c r="AI1032" s="72"/>
      <c r="AJ1032" s="72"/>
      <c r="AK1032" s="59" t="str">
        <f>VLOOKUP(G1032,'MITRA (REFERENSI)'!$A:$Z,5,FALSE)</f>
        <v>#N/A</v>
      </c>
      <c r="AL1032" s="59" t="str">
        <f>VLOOKUP(G1032,'MITRA (REFERENSI)'!$A:$Z,13,FALSE)</f>
        <v>#N/A</v>
      </c>
      <c r="AM1032" s="59" t="str">
        <f>VLOOKUP(G1032,'MITRA (REFERENSI)'!$A:$Z,14,FALSE)</f>
        <v>#N/A</v>
      </c>
    </row>
    <row r="1033" ht="15.0" customHeight="1">
      <c r="A1033" s="53" t="s">
        <v>6095</v>
      </c>
      <c r="B1033" s="78"/>
      <c r="C1033" s="79"/>
      <c r="D1033" s="82"/>
      <c r="E1033" s="82"/>
      <c r="F1033" s="56" t="str">
        <f t="shared" si="2"/>
        <v>PETUGAS.1032/SPK/SE/PML/3172/2026</v>
      </c>
      <c r="G1033" s="80"/>
      <c r="H1033" s="56" t="str">
        <f>VLOOKUP(G1033,'MITRA (REFERENSI)'!$A:$Z,16,FALSE)</f>
        <v>#N/A</v>
      </c>
      <c r="I1033" s="56" t="str">
        <f>VLOOKUP(G1033,'MITRA (REFERENSI)'!$A:$Z,25,FALSE)</f>
        <v>#N/A</v>
      </c>
      <c r="J1033" s="55" t="str">
        <f>VLOOKUP(G1033,'MITRA (REFERENSI)'!$A:$Z,26,FALSE)</f>
        <v>#N/A</v>
      </c>
      <c r="K1033" s="55" t="str">
        <f>VLOOKUP(G1033,'MITRA (REFERENSI)'!$A:$Z,15,FALSE)</f>
        <v>#N/A</v>
      </c>
      <c r="L1033" s="55" t="str">
        <f>VLOOKUP(G1033,'MITRA (REFERENSI)'!$A:$Z,15,FALSE)</f>
        <v>#N/A</v>
      </c>
      <c r="M1033" s="55" t="str">
        <f>IF(B1033=1,'KELAS (REFERENSI)'!M1033,IF(B1033=2,'KELAS (REFERENSI)'!M1048,IF(B1033=3,'KELAS (REFERENSI)'!M1063,IF(B1033=4,'KELAS (REFERENSI)'!M1078,""))))</f>
        <v/>
      </c>
      <c r="N1033" s="55" t="str">
        <f>IF(B1033=1,'KELAS (REFERENSI)'!N1033,IF(B1033=2,'KELAS (REFERENSI)'!N1048,IF(B1033=3,'KELAS (REFERENSI)'!N1063,IF(B1033=4,'KELAS (REFERENSI)'!N1078,""))))</f>
        <v/>
      </c>
      <c r="O1033" s="55" t="str">
        <f>IF(B1033=1,'KELAS (REFERENSI)'!O1033,IF(B1033=2,'KELAS (REFERENSI)'!O1048,IF(B1033=3,'KELAS (REFERENSI)'!O1063,IF(B1033=4,'KELAS (REFERENSI)'!O1078,""))))</f>
        <v/>
      </c>
      <c r="P1033" s="55" t="str">
        <f>IF(B1033=1,'KELAS (REFERENSI)'!P1033,IF(B1033=2,'KELAS (REFERENSI)'!P1048,IF(B1033=3,'KELAS (REFERENSI)'!P1063,IF(B1033=4,'KELAS (REFERENSI)'!P1078,""))))</f>
        <v/>
      </c>
      <c r="Q1033" s="55" t="str">
        <f t="shared" si="4"/>
        <v>BPS Kota Jakarta Timur</v>
      </c>
      <c r="R1033" s="55" t="str">
        <f t="shared" si="56"/>
        <v/>
      </c>
      <c r="S1033" s="55" t="str">
        <f t="shared" ref="S1033:T1033" si="1041">S1032</f>
        <v>15 Juni sampai dengan 31 Agustus 2026</v>
      </c>
      <c r="T1033" s="55" t="str">
        <f t="shared" si="1041"/>
        <v>31 Agustus 2026</v>
      </c>
      <c r="U1033" s="59" t="str">
        <f>VLOOKUP(G1033,'MITRA (REFERENSI)'!$A:$Z,17,FALSE)</f>
        <v>#N/A</v>
      </c>
      <c r="V1033" s="59" t="str">
        <f>VLOOKUP(G1033,'MITRA (REFERENSI)'!$A:$Z,11,FALSE)</f>
        <v>#N/A</v>
      </c>
      <c r="W1033" s="81"/>
      <c r="X1033" s="63"/>
      <c r="Y1033" s="63"/>
      <c r="Z1033" s="62"/>
      <c r="AA1033" s="63"/>
      <c r="AB1033" s="62"/>
      <c r="AC1033" s="62"/>
      <c r="AD1033" s="62"/>
      <c r="AE1033" s="62"/>
      <c r="AF1033" s="62"/>
      <c r="AG1033" s="72"/>
      <c r="AH1033" s="72"/>
      <c r="AI1033" s="72"/>
      <c r="AJ1033" s="72"/>
      <c r="AK1033" s="59" t="str">
        <f>VLOOKUP(G1033,'MITRA (REFERENSI)'!$A:$Z,5,FALSE)</f>
        <v>#N/A</v>
      </c>
      <c r="AL1033" s="59" t="str">
        <f>VLOOKUP(G1033,'MITRA (REFERENSI)'!$A:$Z,13,FALSE)</f>
        <v>#N/A</v>
      </c>
      <c r="AM1033" s="59" t="str">
        <f>VLOOKUP(G1033,'MITRA (REFERENSI)'!$A:$Z,14,FALSE)</f>
        <v>#N/A</v>
      </c>
    </row>
    <row r="1034" ht="15.0" customHeight="1">
      <c r="A1034" s="53" t="s">
        <v>6096</v>
      </c>
      <c r="B1034" s="78"/>
      <c r="C1034" s="79"/>
      <c r="D1034" s="82"/>
      <c r="E1034" s="82"/>
      <c r="F1034" s="56" t="str">
        <f t="shared" si="2"/>
        <v>PETUGAS.1033/SPK/SE/PML/3172/2026</v>
      </c>
      <c r="G1034" s="80"/>
      <c r="H1034" s="56" t="str">
        <f>VLOOKUP(G1034,'MITRA (REFERENSI)'!$A:$Z,16,FALSE)</f>
        <v>#N/A</v>
      </c>
      <c r="I1034" s="56" t="str">
        <f>VLOOKUP(G1034,'MITRA (REFERENSI)'!$A:$Z,25,FALSE)</f>
        <v>#N/A</v>
      </c>
      <c r="J1034" s="55" t="str">
        <f>VLOOKUP(G1034,'MITRA (REFERENSI)'!$A:$Z,26,FALSE)</f>
        <v>#N/A</v>
      </c>
      <c r="K1034" s="55" t="str">
        <f>VLOOKUP(G1034,'MITRA (REFERENSI)'!$A:$Z,15,FALSE)</f>
        <v>#N/A</v>
      </c>
      <c r="L1034" s="55" t="str">
        <f>VLOOKUP(G1034,'MITRA (REFERENSI)'!$A:$Z,15,FALSE)</f>
        <v>#N/A</v>
      </c>
      <c r="M1034" s="55" t="str">
        <f>IF(B1034=1,'KELAS (REFERENSI)'!M1034,IF(B1034=2,'KELAS (REFERENSI)'!M1049,IF(B1034=3,'KELAS (REFERENSI)'!M1064,IF(B1034=4,'KELAS (REFERENSI)'!M1079,""))))</f>
        <v/>
      </c>
      <c r="N1034" s="55" t="str">
        <f>IF(B1034=1,'KELAS (REFERENSI)'!N1034,IF(B1034=2,'KELAS (REFERENSI)'!N1049,IF(B1034=3,'KELAS (REFERENSI)'!N1064,IF(B1034=4,'KELAS (REFERENSI)'!N1079,""))))</f>
        <v/>
      </c>
      <c r="O1034" s="55" t="str">
        <f>IF(B1034=1,'KELAS (REFERENSI)'!O1034,IF(B1034=2,'KELAS (REFERENSI)'!O1049,IF(B1034=3,'KELAS (REFERENSI)'!O1064,IF(B1034=4,'KELAS (REFERENSI)'!O1079,""))))</f>
        <v/>
      </c>
      <c r="P1034" s="55" t="str">
        <f>IF(B1034=1,'KELAS (REFERENSI)'!P1034,IF(B1034=2,'KELAS (REFERENSI)'!P1049,IF(B1034=3,'KELAS (REFERENSI)'!P1064,IF(B1034=4,'KELAS (REFERENSI)'!P1079,""))))</f>
        <v/>
      </c>
      <c r="Q1034" s="55" t="str">
        <f t="shared" si="4"/>
        <v>BPS Kota Jakarta Timur</v>
      </c>
      <c r="R1034" s="55" t="str">
        <f t="shared" si="56"/>
        <v/>
      </c>
      <c r="S1034" s="55" t="str">
        <f t="shared" ref="S1034:T1034" si="1042">S1033</f>
        <v>15 Juni sampai dengan 31 Agustus 2026</v>
      </c>
      <c r="T1034" s="55" t="str">
        <f t="shared" si="1042"/>
        <v>31 Agustus 2026</v>
      </c>
      <c r="U1034" s="59" t="str">
        <f>VLOOKUP(G1034,'MITRA (REFERENSI)'!$A:$Z,17,FALSE)</f>
        <v>#N/A</v>
      </c>
      <c r="V1034" s="59" t="str">
        <f>VLOOKUP(G1034,'MITRA (REFERENSI)'!$A:$Z,11,FALSE)</f>
        <v>#N/A</v>
      </c>
      <c r="W1034" s="81"/>
      <c r="X1034" s="63"/>
      <c r="Y1034" s="63"/>
      <c r="Z1034" s="62"/>
      <c r="AA1034" s="63"/>
      <c r="AB1034" s="62"/>
      <c r="AC1034" s="62"/>
      <c r="AD1034" s="62"/>
      <c r="AE1034" s="62"/>
      <c r="AF1034" s="62"/>
      <c r="AG1034" s="72"/>
      <c r="AH1034" s="72"/>
      <c r="AI1034" s="72"/>
      <c r="AJ1034" s="72"/>
      <c r="AK1034" s="59" t="str">
        <f>VLOOKUP(G1034,'MITRA (REFERENSI)'!$A:$Z,5,FALSE)</f>
        <v>#N/A</v>
      </c>
      <c r="AL1034" s="59" t="str">
        <f>VLOOKUP(G1034,'MITRA (REFERENSI)'!$A:$Z,13,FALSE)</f>
        <v>#N/A</v>
      </c>
      <c r="AM1034" s="59" t="str">
        <f>VLOOKUP(G1034,'MITRA (REFERENSI)'!$A:$Z,14,FALSE)</f>
        <v>#N/A</v>
      </c>
    </row>
    <row r="1035" ht="15.0" customHeight="1">
      <c r="A1035" s="53" t="s">
        <v>6097</v>
      </c>
      <c r="B1035" s="78"/>
      <c r="C1035" s="79"/>
      <c r="D1035" s="82"/>
      <c r="E1035" s="82"/>
      <c r="F1035" s="56" t="str">
        <f t="shared" si="2"/>
        <v>PETUGAS.1034/SPK/SE/PML/3172/2026</v>
      </c>
      <c r="G1035" s="80"/>
      <c r="H1035" s="56" t="str">
        <f>VLOOKUP(G1035,'MITRA (REFERENSI)'!$A:$Z,16,FALSE)</f>
        <v>#N/A</v>
      </c>
      <c r="I1035" s="56" t="str">
        <f>VLOOKUP(G1035,'MITRA (REFERENSI)'!$A:$Z,25,FALSE)</f>
        <v>#N/A</v>
      </c>
      <c r="J1035" s="55" t="str">
        <f>VLOOKUP(G1035,'MITRA (REFERENSI)'!$A:$Z,26,FALSE)</f>
        <v>#N/A</v>
      </c>
      <c r="K1035" s="55" t="str">
        <f>VLOOKUP(G1035,'MITRA (REFERENSI)'!$A:$Z,15,FALSE)</f>
        <v>#N/A</v>
      </c>
      <c r="L1035" s="55" t="str">
        <f>VLOOKUP(G1035,'MITRA (REFERENSI)'!$A:$Z,15,FALSE)</f>
        <v>#N/A</v>
      </c>
      <c r="M1035" s="55" t="str">
        <f>IF(B1035=1,'KELAS (REFERENSI)'!M1035,IF(B1035=2,'KELAS (REFERENSI)'!M1050,IF(B1035=3,'KELAS (REFERENSI)'!M1065,IF(B1035=4,'KELAS (REFERENSI)'!M1080,""))))</f>
        <v/>
      </c>
      <c r="N1035" s="55" t="str">
        <f>IF(B1035=1,'KELAS (REFERENSI)'!N1035,IF(B1035=2,'KELAS (REFERENSI)'!N1050,IF(B1035=3,'KELAS (REFERENSI)'!N1065,IF(B1035=4,'KELAS (REFERENSI)'!N1080,""))))</f>
        <v/>
      </c>
      <c r="O1035" s="55" t="str">
        <f>IF(B1035=1,'KELAS (REFERENSI)'!O1035,IF(B1035=2,'KELAS (REFERENSI)'!O1050,IF(B1035=3,'KELAS (REFERENSI)'!O1065,IF(B1035=4,'KELAS (REFERENSI)'!O1080,""))))</f>
        <v/>
      </c>
      <c r="P1035" s="55" t="str">
        <f>IF(B1035=1,'KELAS (REFERENSI)'!P1035,IF(B1035=2,'KELAS (REFERENSI)'!P1050,IF(B1035=3,'KELAS (REFERENSI)'!P1065,IF(B1035=4,'KELAS (REFERENSI)'!P1080,""))))</f>
        <v/>
      </c>
      <c r="Q1035" s="55" t="str">
        <f t="shared" si="4"/>
        <v>BPS Kota Jakarta Timur</v>
      </c>
      <c r="R1035" s="55" t="str">
        <f t="shared" si="56"/>
        <v/>
      </c>
      <c r="S1035" s="55" t="str">
        <f t="shared" ref="S1035:T1035" si="1043">S1034</f>
        <v>15 Juni sampai dengan 31 Agustus 2026</v>
      </c>
      <c r="T1035" s="55" t="str">
        <f t="shared" si="1043"/>
        <v>31 Agustus 2026</v>
      </c>
      <c r="U1035" s="59" t="str">
        <f>VLOOKUP(G1035,'MITRA (REFERENSI)'!$A:$Z,17,FALSE)</f>
        <v>#N/A</v>
      </c>
      <c r="V1035" s="59" t="str">
        <f>VLOOKUP(G1035,'MITRA (REFERENSI)'!$A:$Z,11,FALSE)</f>
        <v>#N/A</v>
      </c>
      <c r="W1035" s="81"/>
      <c r="X1035" s="63"/>
      <c r="Y1035" s="63"/>
      <c r="Z1035" s="62"/>
      <c r="AA1035" s="63"/>
      <c r="AB1035" s="62"/>
      <c r="AC1035" s="62"/>
      <c r="AD1035" s="62"/>
      <c r="AE1035" s="62"/>
      <c r="AF1035" s="62"/>
      <c r="AG1035" s="72"/>
      <c r="AH1035" s="72"/>
      <c r="AI1035" s="72"/>
      <c r="AJ1035" s="72"/>
      <c r="AK1035" s="59" t="str">
        <f>VLOOKUP(G1035,'MITRA (REFERENSI)'!$A:$Z,5,FALSE)</f>
        <v>#N/A</v>
      </c>
      <c r="AL1035" s="59" t="str">
        <f>VLOOKUP(G1035,'MITRA (REFERENSI)'!$A:$Z,13,FALSE)</f>
        <v>#N/A</v>
      </c>
      <c r="AM1035" s="59" t="str">
        <f>VLOOKUP(G1035,'MITRA (REFERENSI)'!$A:$Z,14,FALSE)</f>
        <v>#N/A</v>
      </c>
    </row>
    <row r="1036" ht="15.0" customHeight="1">
      <c r="A1036" s="53" t="s">
        <v>6098</v>
      </c>
      <c r="B1036" s="78"/>
      <c r="C1036" s="79"/>
      <c r="D1036" s="82"/>
      <c r="E1036" s="82"/>
      <c r="F1036" s="56" t="str">
        <f t="shared" si="2"/>
        <v>PETUGAS.1035/SPK/SE/PML/3172/2026</v>
      </c>
      <c r="G1036" s="80"/>
      <c r="H1036" s="56" t="str">
        <f>VLOOKUP(G1036,'MITRA (REFERENSI)'!$A:$Z,16,FALSE)</f>
        <v>#N/A</v>
      </c>
      <c r="I1036" s="56" t="str">
        <f>VLOOKUP(G1036,'MITRA (REFERENSI)'!$A:$Z,25,FALSE)</f>
        <v>#N/A</v>
      </c>
      <c r="J1036" s="55" t="str">
        <f>VLOOKUP(G1036,'MITRA (REFERENSI)'!$A:$Z,26,FALSE)</f>
        <v>#N/A</v>
      </c>
      <c r="K1036" s="55" t="str">
        <f>VLOOKUP(G1036,'MITRA (REFERENSI)'!$A:$Z,15,FALSE)</f>
        <v>#N/A</v>
      </c>
      <c r="L1036" s="55" t="str">
        <f>VLOOKUP(G1036,'MITRA (REFERENSI)'!$A:$Z,15,FALSE)</f>
        <v>#N/A</v>
      </c>
      <c r="M1036" s="55" t="str">
        <f>IF(B1036=1,'KELAS (REFERENSI)'!M1036,IF(B1036=2,'KELAS (REFERENSI)'!M1051,IF(B1036=3,'KELAS (REFERENSI)'!M1066,IF(B1036=4,'KELAS (REFERENSI)'!M1081,""))))</f>
        <v/>
      </c>
      <c r="N1036" s="55" t="str">
        <f>IF(B1036=1,'KELAS (REFERENSI)'!N1036,IF(B1036=2,'KELAS (REFERENSI)'!N1051,IF(B1036=3,'KELAS (REFERENSI)'!N1066,IF(B1036=4,'KELAS (REFERENSI)'!N1081,""))))</f>
        <v/>
      </c>
      <c r="O1036" s="55" t="str">
        <f>IF(B1036=1,'KELAS (REFERENSI)'!O1036,IF(B1036=2,'KELAS (REFERENSI)'!O1051,IF(B1036=3,'KELAS (REFERENSI)'!O1066,IF(B1036=4,'KELAS (REFERENSI)'!O1081,""))))</f>
        <v/>
      </c>
      <c r="P1036" s="55" t="str">
        <f>IF(B1036=1,'KELAS (REFERENSI)'!P1036,IF(B1036=2,'KELAS (REFERENSI)'!P1051,IF(B1036=3,'KELAS (REFERENSI)'!P1066,IF(B1036=4,'KELAS (REFERENSI)'!P1081,""))))</f>
        <v/>
      </c>
      <c r="Q1036" s="55" t="str">
        <f t="shared" si="4"/>
        <v>BPS Kota Jakarta Timur</v>
      </c>
      <c r="R1036" s="55" t="str">
        <f t="shared" si="56"/>
        <v/>
      </c>
      <c r="S1036" s="55" t="str">
        <f t="shared" ref="S1036:T1036" si="1044">S1035</f>
        <v>15 Juni sampai dengan 31 Agustus 2026</v>
      </c>
      <c r="T1036" s="55" t="str">
        <f t="shared" si="1044"/>
        <v>31 Agustus 2026</v>
      </c>
      <c r="U1036" s="59" t="str">
        <f>VLOOKUP(G1036,'MITRA (REFERENSI)'!$A:$Z,17,FALSE)</f>
        <v>#N/A</v>
      </c>
      <c r="V1036" s="59" t="str">
        <f>VLOOKUP(G1036,'MITRA (REFERENSI)'!$A:$Z,11,FALSE)</f>
        <v>#N/A</v>
      </c>
      <c r="W1036" s="81"/>
      <c r="X1036" s="63"/>
      <c r="Y1036" s="63"/>
      <c r="Z1036" s="62"/>
      <c r="AA1036" s="63"/>
      <c r="AB1036" s="62"/>
      <c r="AC1036" s="62"/>
      <c r="AD1036" s="62"/>
      <c r="AE1036" s="62"/>
      <c r="AF1036" s="62"/>
      <c r="AG1036" s="72"/>
      <c r="AH1036" s="72"/>
      <c r="AI1036" s="72"/>
      <c r="AJ1036" s="72"/>
      <c r="AK1036" s="59" t="str">
        <f>VLOOKUP(G1036,'MITRA (REFERENSI)'!$A:$Z,5,FALSE)</f>
        <v>#N/A</v>
      </c>
      <c r="AL1036" s="59" t="str">
        <f>VLOOKUP(G1036,'MITRA (REFERENSI)'!$A:$Z,13,FALSE)</f>
        <v>#N/A</v>
      </c>
      <c r="AM1036" s="59" t="str">
        <f>VLOOKUP(G1036,'MITRA (REFERENSI)'!$A:$Z,14,FALSE)</f>
        <v>#N/A</v>
      </c>
    </row>
    <row r="1037" ht="15.0" customHeight="1">
      <c r="A1037" s="53" t="s">
        <v>6099</v>
      </c>
      <c r="B1037" s="78"/>
      <c r="C1037" s="79"/>
      <c r="D1037" s="82"/>
      <c r="E1037" s="82"/>
      <c r="F1037" s="56" t="str">
        <f t="shared" si="2"/>
        <v>PETUGAS.1036/SPK/SE/PML/3172/2026</v>
      </c>
      <c r="G1037" s="80"/>
      <c r="H1037" s="56" t="str">
        <f>VLOOKUP(G1037,'MITRA (REFERENSI)'!$A:$Z,16,FALSE)</f>
        <v>#N/A</v>
      </c>
      <c r="I1037" s="56" t="str">
        <f>VLOOKUP(G1037,'MITRA (REFERENSI)'!$A:$Z,25,FALSE)</f>
        <v>#N/A</v>
      </c>
      <c r="J1037" s="55" t="str">
        <f>VLOOKUP(G1037,'MITRA (REFERENSI)'!$A:$Z,26,FALSE)</f>
        <v>#N/A</v>
      </c>
      <c r="K1037" s="55" t="str">
        <f>VLOOKUP(G1037,'MITRA (REFERENSI)'!$A:$Z,15,FALSE)</f>
        <v>#N/A</v>
      </c>
      <c r="L1037" s="55" t="str">
        <f>VLOOKUP(G1037,'MITRA (REFERENSI)'!$A:$Z,15,FALSE)</f>
        <v>#N/A</v>
      </c>
      <c r="M1037" s="55" t="str">
        <f>IF(B1037=1,'KELAS (REFERENSI)'!M1037,IF(B1037=2,'KELAS (REFERENSI)'!M1052,IF(B1037=3,'KELAS (REFERENSI)'!M1067,IF(B1037=4,'KELAS (REFERENSI)'!M1082,""))))</f>
        <v/>
      </c>
      <c r="N1037" s="55" t="str">
        <f>IF(B1037=1,'KELAS (REFERENSI)'!N1037,IF(B1037=2,'KELAS (REFERENSI)'!N1052,IF(B1037=3,'KELAS (REFERENSI)'!N1067,IF(B1037=4,'KELAS (REFERENSI)'!N1082,""))))</f>
        <v/>
      </c>
      <c r="O1037" s="55" t="str">
        <f>IF(B1037=1,'KELAS (REFERENSI)'!O1037,IF(B1037=2,'KELAS (REFERENSI)'!O1052,IF(B1037=3,'KELAS (REFERENSI)'!O1067,IF(B1037=4,'KELAS (REFERENSI)'!O1082,""))))</f>
        <v/>
      </c>
      <c r="P1037" s="55" t="str">
        <f>IF(B1037=1,'KELAS (REFERENSI)'!P1037,IF(B1037=2,'KELAS (REFERENSI)'!P1052,IF(B1037=3,'KELAS (REFERENSI)'!P1067,IF(B1037=4,'KELAS (REFERENSI)'!P1082,""))))</f>
        <v/>
      </c>
      <c r="Q1037" s="55" t="str">
        <f t="shared" si="4"/>
        <v>BPS Kota Jakarta Timur</v>
      </c>
      <c r="R1037" s="55" t="str">
        <f t="shared" si="56"/>
        <v/>
      </c>
      <c r="S1037" s="55" t="str">
        <f t="shared" ref="S1037:T1037" si="1045">S1036</f>
        <v>15 Juni sampai dengan 31 Agustus 2026</v>
      </c>
      <c r="T1037" s="55" t="str">
        <f t="shared" si="1045"/>
        <v>31 Agustus 2026</v>
      </c>
      <c r="U1037" s="59" t="str">
        <f>VLOOKUP(G1037,'MITRA (REFERENSI)'!$A:$Z,17,FALSE)</f>
        <v>#N/A</v>
      </c>
      <c r="V1037" s="59" t="str">
        <f>VLOOKUP(G1037,'MITRA (REFERENSI)'!$A:$Z,11,FALSE)</f>
        <v>#N/A</v>
      </c>
      <c r="W1037" s="81"/>
      <c r="X1037" s="63"/>
      <c r="Y1037" s="63"/>
      <c r="Z1037" s="62"/>
      <c r="AA1037" s="63"/>
      <c r="AB1037" s="62"/>
      <c r="AC1037" s="62"/>
      <c r="AD1037" s="62"/>
      <c r="AE1037" s="62"/>
      <c r="AF1037" s="62"/>
      <c r="AG1037" s="72"/>
      <c r="AH1037" s="72"/>
      <c r="AI1037" s="72"/>
      <c r="AJ1037" s="72"/>
      <c r="AK1037" s="59" t="str">
        <f>VLOOKUP(G1037,'MITRA (REFERENSI)'!$A:$Z,5,FALSE)</f>
        <v>#N/A</v>
      </c>
      <c r="AL1037" s="59" t="str">
        <f>VLOOKUP(G1037,'MITRA (REFERENSI)'!$A:$Z,13,FALSE)</f>
        <v>#N/A</v>
      </c>
      <c r="AM1037" s="59" t="str">
        <f>VLOOKUP(G1037,'MITRA (REFERENSI)'!$A:$Z,14,FALSE)</f>
        <v>#N/A</v>
      </c>
    </row>
    <row r="1038" ht="15.0" customHeight="1">
      <c r="A1038" s="53" t="s">
        <v>6100</v>
      </c>
      <c r="B1038" s="78"/>
      <c r="C1038" s="79"/>
      <c r="D1038" s="82"/>
      <c r="E1038" s="82"/>
      <c r="F1038" s="56" t="str">
        <f t="shared" si="2"/>
        <v>PETUGAS.1037/SPK/SE/PML/3172/2026</v>
      </c>
      <c r="G1038" s="80"/>
      <c r="H1038" s="56" t="str">
        <f>VLOOKUP(G1038,'MITRA (REFERENSI)'!$A:$Z,16,FALSE)</f>
        <v>#N/A</v>
      </c>
      <c r="I1038" s="56" t="str">
        <f>VLOOKUP(G1038,'MITRA (REFERENSI)'!$A:$Z,25,FALSE)</f>
        <v>#N/A</v>
      </c>
      <c r="J1038" s="55" t="str">
        <f>VLOOKUP(G1038,'MITRA (REFERENSI)'!$A:$Z,26,FALSE)</f>
        <v>#N/A</v>
      </c>
      <c r="K1038" s="55" t="str">
        <f>VLOOKUP(G1038,'MITRA (REFERENSI)'!$A:$Z,15,FALSE)</f>
        <v>#N/A</v>
      </c>
      <c r="L1038" s="55" t="str">
        <f>VLOOKUP(G1038,'MITRA (REFERENSI)'!$A:$Z,15,FALSE)</f>
        <v>#N/A</v>
      </c>
      <c r="M1038" s="55" t="str">
        <f>IF(B1038=1,'KELAS (REFERENSI)'!M1038,IF(B1038=2,'KELAS (REFERENSI)'!M1053,IF(B1038=3,'KELAS (REFERENSI)'!M1068,IF(B1038=4,'KELAS (REFERENSI)'!M1083,""))))</f>
        <v/>
      </c>
      <c r="N1038" s="55" t="str">
        <f>IF(B1038=1,'KELAS (REFERENSI)'!N1038,IF(B1038=2,'KELAS (REFERENSI)'!N1053,IF(B1038=3,'KELAS (REFERENSI)'!N1068,IF(B1038=4,'KELAS (REFERENSI)'!N1083,""))))</f>
        <v/>
      </c>
      <c r="O1038" s="55" t="str">
        <f>IF(B1038=1,'KELAS (REFERENSI)'!O1038,IF(B1038=2,'KELAS (REFERENSI)'!O1053,IF(B1038=3,'KELAS (REFERENSI)'!O1068,IF(B1038=4,'KELAS (REFERENSI)'!O1083,""))))</f>
        <v/>
      </c>
      <c r="P1038" s="55" t="str">
        <f>IF(B1038=1,'KELAS (REFERENSI)'!P1038,IF(B1038=2,'KELAS (REFERENSI)'!P1053,IF(B1038=3,'KELAS (REFERENSI)'!P1068,IF(B1038=4,'KELAS (REFERENSI)'!P1083,""))))</f>
        <v/>
      </c>
      <c r="Q1038" s="55" t="str">
        <f t="shared" si="4"/>
        <v>BPS Kota Jakarta Timur</v>
      </c>
      <c r="R1038" s="55" t="str">
        <f t="shared" si="56"/>
        <v/>
      </c>
      <c r="S1038" s="55" t="str">
        <f t="shared" ref="S1038:T1038" si="1046">S1037</f>
        <v>15 Juni sampai dengan 31 Agustus 2026</v>
      </c>
      <c r="T1038" s="55" t="str">
        <f t="shared" si="1046"/>
        <v>31 Agustus 2026</v>
      </c>
      <c r="U1038" s="59" t="str">
        <f>VLOOKUP(G1038,'MITRA (REFERENSI)'!$A:$Z,17,FALSE)</f>
        <v>#N/A</v>
      </c>
      <c r="V1038" s="59" t="str">
        <f>VLOOKUP(G1038,'MITRA (REFERENSI)'!$A:$Z,11,FALSE)</f>
        <v>#N/A</v>
      </c>
      <c r="W1038" s="81"/>
      <c r="X1038" s="63"/>
      <c r="Y1038" s="63"/>
      <c r="Z1038" s="62"/>
      <c r="AA1038" s="63"/>
      <c r="AB1038" s="62"/>
      <c r="AC1038" s="62"/>
      <c r="AD1038" s="62"/>
      <c r="AE1038" s="62"/>
      <c r="AF1038" s="62"/>
      <c r="AG1038" s="72"/>
      <c r="AH1038" s="72"/>
      <c r="AI1038" s="72"/>
      <c r="AJ1038" s="72"/>
      <c r="AK1038" s="59" t="str">
        <f>VLOOKUP(G1038,'MITRA (REFERENSI)'!$A:$Z,5,FALSE)</f>
        <v>#N/A</v>
      </c>
      <c r="AL1038" s="59" t="str">
        <f>VLOOKUP(G1038,'MITRA (REFERENSI)'!$A:$Z,13,FALSE)</f>
        <v>#N/A</v>
      </c>
      <c r="AM1038" s="59" t="str">
        <f>VLOOKUP(G1038,'MITRA (REFERENSI)'!$A:$Z,14,FALSE)</f>
        <v>#N/A</v>
      </c>
    </row>
    <row r="1039" ht="15.0" customHeight="1">
      <c r="A1039" s="53" t="s">
        <v>6101</v>
      </c>
      <c r="B1039" s="78"/>
      <c r="C1039" s="79"/>
      <c r="D1039" s="82"/>
      <c r="E1039" s="82"/>
      <c r="F1039" s="56" t="str">
        <f t="shared" si="2"/>
        <v>PETUGAS.1038/SPK/SE/PML/3172/2026</v>
      </c>
      <c r="G1039" s="80"/>
      <c r="H1039" s="56" t="str">
        <f>VLOOKUP(G1039,'MITRA (REFERENSI)'!$A:$Z,16,FALSE)</f>
        <v>#N/A</v>
      </c>
      <c r="I1039" s="56" t="str">
        <f>VLOOKUP(G1039,'MITRA (REFERENSI)'!$A:$Z,25,FALSE)</f>
        <v>#N/A</v>
      </c>
      <c r="J1039" s="55" t="str">
        <f>VLOOKUP(G1039,'MITRA (REFERENSI)'!$A:$Z,26,FALSE)</f>
        <v>#N/A</v>
      </c>
      <c r="K1039" s="55" t="str">
        <f>VLOOKUP(G1039,'MITRA (REFERENSI)'!$A:$Z,15,FALSE)</f>
        <v>#N/A</v>
      </c>
      <c r="L1039" s="55" t="str">
        <f>VLOOKUP(G1039,'MITRA (REFERENSI)'!$A:$Z,15,FALSE)</f>
        <v>#N/A</v>
      </c>
      <c r="M1039" s="55" t="str">
        <f>IF(B1039=1,'KELAS (REFERENSI)'!M1039,IF(B1039=2,'KELAS (REFERENSI)'!M1054,IF(B1039=3,'KELAS (REFERENSI)'!M1069,IF(B1039=4,'KELAS (REFERENSI)'!M1084,""))))</f>
        <v/>
      </c>
      <c r="N1039" s="55" t="str">
        <f>IF(B1039=1,'KELAS (REFERENSI)'!N1039,IF(B1039=2,'KELAS (REFERENSI)'!N1054,IF(B1039=3,'KELAS (REFERENSI)'!N1069,IF(B1039=4,'KELAS (REFERENSI)'!N1084,""))))</f>
        <v/>
      </c>
      <c r="O1039" s="55" t="str">
        <f>IF(B1039=1,'KELAS (REFERENSI)'!O1039,IF(B1039=2,'KELAS (REFERENSI)'!O1054,IF(B1039=3,'KELAS (REFERENSI)'!O1069,IF(B1039=4,'KELAS (REFERENSI)'!O1084,""))))</f>
        <v/>
      </c>
      <c r="P1039" s="55" t="str">
        <f>IF(B1039=1,'KELAS (REFERENSI)'!P1039,IF(B1039=2,'KELAS (REFERENSI)'!P1054,IF(B1039=3,'KELAS (REFERENSI)'!P1069,IF(B1039=4,'KELAS (REFERENSI)'!P1084,""))))</f>
        <v/>
      </c>
      <c r="Q1039" s="55" t="str">
        <f t="shared" si="4"/>
        <v>BPS Kota Jakarta Timur</v>
      </c>
      <c r="R1039" s="55" t="str">
        <f t="shared" si="56"/>
        <v/>
      </c>
      <c r="S1039" s="55" t="str">
        <f t="shared" ref="S1039:T1039" si="1047">S1038</f>
        <v>15 Juni sampai dengan 31 Agustus 2026</v>
      </c>
      <c r="T1039" s="55" t="str">
        <f t="shared" si="1047"/>
        <v>31 Agustus 2026</v>
      </c>
      <c r="U1039" s="59" t="str">
        <f>VLOOKUP(G1039,'MITRA (REFERENSI)'!$A:$Z,17,FALSE)</f>
        <v>#N/A</v>
      </c>
      <c r="V1039" s="59" t="str">
        <f>VLOOKUP(G1039,'MITRA (REFERENSI)'!$A:$Z,11,FALSE)</f>
        <v>#N/A</v>
      </c>
      <c r="W1039" s="81"/>
      <c r="X1039" s="63"/>
      <c r="Y1039" s="63"/>
      <c r="Z1039" s="62"/>
      <c r="AA1039" s="63"/>
      <c r="AB1039" s="62"/>
      <c r="AC1039" s="62"/>
      <c r="AD1039" s="62"/>
      <c r="AE1039" s="62"/>
      <c r="AF1039" s="62"/>
      <c r="AG1039" s="72"/>
      <c r="AH1039" s="72"/>
      <c r="AI1039" s="72"/>
      <c r="AJ1039" s="72"/>
      <c r="AK1039" s="59" t="str">
        <f>VLOOKUP(G1039,'MITRA (REFERENSI)'!$A:$Z,5,FALSE)</f>
        <v>#N/A</v>
      </c>
      <c r="AL1039" s="59" t="str">
        <f>VLOOKUP(G1039,'MITRA (REFERENSI)'!$A:$Z,13,FALSE)</f>
        <v>#N/A</v>
      </c>
      <c r="AM1039" s="59" t="str">
        <f>VLOOKUP(G1039,'MITRA (REFERENSI)'!$A:$Z,14,FALSE)</f>
        <v>#N/A</v>
      </c>
    </row>
    <row r="1040" ht="15.0" customHeight="1">
      <c r="A1040" s="53" t="s">
        <v>6102</v>
      </c>
      <c r="B1040" s="78"/>
      <c r="C1040" s="79"/>
      <c r="D1040" s="82"/>
      <c r="E1040" s="82"/>
      <c r="F1040" s="56" t="str">
        <f t="shared" si="2"/>
        <v>PETUGAS.1039/SPK/SE/PML/3172/2026</v>
      </c>
      <c r="G1040" s="80"/>
      <c r="H1040" s="56" t="str">
        <f>VLOOKUP(G1040,'MITRA (REFERENSI)'!$A:$Z,16,FALSE)</f>
        <v>#N/A</v>
      </c>
      <c r="I1040" s="56" t="str">
        <f>VLOOKUP(G1040,'MITRA (REFERENSI)'!$A:$Z,25,FALSE)</f>
        <v>#N/A</v>
      </c>
      <c r="J1040" s="55" t="str">
        <f>VLOOKUP(G1040,'MITRA (REFERENSI)'!$A:$Z,26,FALSE)</f>
        <v>#N/A</v>
      </c>
      <c r="K1040" s="55" t="str">
        <f>VLOOKUP(G1040,'MITRA (REFERENSI)'!$A:$Z,15,FALSE)</f>
        <v>#N/A</v>
      </c>
      <c r="L1040" s="55" t="str">
        <f>VLOOKUP(G1040,'MITRA (REFERENSI)'!$A:$Z,15,FALSE)</f>
        <v>#N/A</v>
      </c>
      <c r="M1040" s="55" t="str">
        <f>IF(B1040=1,'KELAS (REFERENSI)'!M1040,IF(B1040=2,'KELAS (REFERENSI)'!M1055,IF(B1040=3,'KELAS (REFERENSI)'!M1070,IF(B1040=4,'KELAS (REFERENSI)'!M1085,""))))</f>
        <v/>
      </c>
      <c r="N1040" s="55" t="str">
        <f>IF(B1040=1,'KELAS (REFERENSI)'!N1040,IF(B1040=2,'KELAS (REFERENSI)'!N1055,IF(B1040=3,'KELAS (REFERENSI)'!N1070,IF(B1040=4,'KELAS (REFERENSI)'!N1085,""))))</f>
        <v/>
      </c>
      <c r="O1040" s="55" t="str">
        <f>IF(B1040=1,'KELAS (REFERENSI)'!O1040,IF(B1040=2,'KELAS (REFERENSI)'!O1055,IF(B1040=3,'KELAS (REFERENSI)'!O1070,IF(B1040=4,'KELAS (REFERENSI)'!O1085,""))))</f>
        <v/>
      </c>
      <c r="P1040" s="55" t="str">
        <f>IF(B1040=1,'KELAS (REFERENSI)'!P1040,IF(B1040=2,'KELAS (REFERENSI)'!P1055,IF(B1040=3,'KELAS (REFERENSI)'!P1070,IF(B1040=4,'KELAS (REFERENSI)'!P1085,""))))</f>
        <v/>
      </c>
      <c r="Q1040" s="55" t="str">
        <f t="shared" si="4"/>
        <v>BPS Kota Jakarta Timur</v>
      </c>
      <c r="R1040" s="55" t="str">
        <f t="shared" si="56"/>
        <v/>
      </c>
      <c r="S1040" s="55" t="str">
        <f t="shared" ref="S1040:T1040" si="1048">S1039</f>
        <v>15 Juni sampai dengan 31 Agustus 2026</v>
      </c>
      <c r="T1040" s="55" t="str">
        <f t="shared" si="1048"/>
        <v>31 Agustus 2026</v>
      </c>
      <c r="U1040" s="59" t="str">
        <f>VLOOKUP(G1040,'MITRA (REFERENSI)'!$A:$Z,17,FALSE)</f>
        <v>#N/A</v>
      </c>
      <c r="V1040" s="59" t="str">
        <f>VLOOKUP(G1040,'MITRA (REFERENSI)'!$A:$Z,11,FALSE)</f>
        <v>#N/A</v>
      </c>
      <c r="W1040" s="81"/>
      <c r="X1040" s="63"/>
      <c r="Y1040" s="63"/>
      <c r="Z1040" s="62"/>
      <c r="AA1040" s="63"/>
      <c r="AB1040" s="62"/>
      <c r="AC1040" s="62"/>
      <c r="AD1040" s="62"/>
      <c r="AE1040" s="62"/>
      <c r="AF1040" s="62"/>
      <c r="AG1040" s="72"/>
      <c r="AH1040" s="72"/>
      <c r="AI1040" s="72"/>
      <c r="AJ1040" s="72"/>
      <c r="AK1040" s="59" t="str">
        <f>VLOOKUP(G1040,'MITRA (REFERENSI)'!$A:$Z,5,FALSE)</f>
        <v>#N/A</v>
      </c>
      <c r="AL1040" s="59" t="str">
        <f>VLOOKUP(G1040,'MITRA (REFERENSI)'!$A:$Z,13,FALSE)</f>
        <v>#N/A</v>
      </c>
      <c r="AM1040" s="59" t="str">
        <f>VLOOKUP(G1040,'MITRA (REFERENSI)'!$A:$Z,14,FALSE)</f>
        <v>#N/A</v>
      </c>
    </row>
    <row r="1041" ht="15.0" customHeight="1">
      <c r="A1041" s="53" t="s">
        <v>6103</v>
      </c>
      <c r="B1041" s="78"/>
      <c r="C1041" s="79"/>
      <c r="D1041" s="82"/>
      <c r="E1041" s="82"/>
      <c r="F1041" s="56" t="str">
        <f t="shared" si="2"/>
        <v>PETUGAS.1040/SPK/SE/PML/3172/2026</v>
      </c>
      <c r="G1041" s="80"/>
      <c r="H1041" s="56" t="str">
        <f>VLOOKUP(G1041,'MITRA (REFERENSI)'!$A:$Z,16,FALSE)</f>
        <v>#N/A</v>
      </c>
      <c r="I1041" s="56" t="str">
        <f>VLOOKUP(G1041,'MITRA (REFERENSI)'!$A:$Z,25,FALSE)</f>
        <v>#N/A</v>
      </c>
      <c r="J1041" s="55" t="str">
        <f>VLOOKUP(G1041,'MITRA (REFERENSI)'!$A:$Z,26,FALSE)</f>
        <v>#N/A</v>
      </c>
      <c r="K1041" s="55" t="str">
        <f>VLOOKUP(G1041,'MITRA (REFERENSI)'!$A:$Z,15,FALSE)</f>
        <v>#N/A</v>
      </c>
      <c r="L1041" s="55" t="str">
        <f>VLOOKUP(G1041,'MITRA (REFERENSI)'!$A:$Z,15,FALSE)</f>
        <v>#N/A</v>
      </c>
      <c r="M1041" s="55" t="str">
        <f>IF(B1041=1,'KELAS (REFERENSI)'!M1041,IF(B1041=2,'KELAS (REFERENSI)'!M1056,IF(B1041=3,'KELAS (REFERENSI)'!M1071,IF(B1041=4,'KELAS (REFERENSI)'!M1086,""))))</f>
        <v/>
      </c>
      <c r="N1041" s="55" t="str">
        <f>IF(B1041=1,'KELAS (REFERENSI)'!N1041,IF(B1041=2,'KELAS (REFERENSI)'!N1056,IF(B1041=3,'KELAS (REFERENSI)'!N1071,IF(B1041=4,'KELAS (REFERENSI)'!N1086,""))))</f>
        <v/>
      </c>
      <c r="O1041" s="55" t="str">
        <f>IF(B1041=1,'KELAS (REFERENSI)'!O1041,IF(B1041=2,'KELAS (REFERENSI)'!O1056,IF(B1041=3,'KELAS (REFERENSI)'!O1071,IF(B1041=4,'KELAS (REFERENSI)'!O1086,""))))</f>
        <v/>
      </c>
      <c r="P1041" s="55" t="str">
        <f>IF(B1041=1,'KELAS (REFERENSI)'!P1041,IF(B1041=2,'KELAS (REFERENSI)'!P1056,IF(B1041=3,'KELAS (REFERENSI)'!P1071,IF(B1041=4,'KELAS (REFERENSI)'!P1086,""))))</f>
        <v/>
      </c>
      <c r="Q1041" s="55" t="str">
        <f t="shared" si="4"/>
        <v>BPS Kota Jakarta Timur</v>
      </c>
      <c r="R1041" s="55" t="str">
        <f t="shared" si="56"/>
        <v/>
      </c>
      <c r="S1041" s="55" t="str">
        <f t="shared" ref="S1041:T1041" si="1049">S1040</f>
        <v>15 Juni sampai dengan 31 Agustus 2026</v>
      </c>
      <c r="T1041" s="55" t="str">
        <f t="shared" si="1049"/>
        <v>31 Agustus 2026</v>
      </c>
      <c r="U1041" s="59" t="str">
        <f>VLOOKUP(G1041,'MITRA (REFERENSI)'!$A:$Z,17,FALSE)</f>
        <v>#N/A</v>
      </c>
      <c r="V1041" s="59" t="str">
        <f>VLOOKUP(G1041,'MITRA (REFERENSI)'!$A:$Z,11,FALSE)</f>
        <v>#N/A</v>
      </c>
      <c r="W1041" s="81"/>
      <c r="X1041" s="63"/>
      <c r="Y1041" s="63"/>
      <c r="Z1041" s="62"/>
      <c r="AA1041" s="63"/>
      <c r="AB1041" s="62"/>
      <c r="AC1041" s="62"/>
      <c r="AD1041" s="62"/>
      <c r="AE1041" s="62"/>
      <c r="AF1041" s="62"/>
      <c r="AG1041" s="72"/>
      <c r="AH1041" s="72"/>
      <c r="AI1041" s="72"/>
      <c r="AJ1041" s="72"/>
      <c r="AK1041" s="59" t="str">
        <f>VLOOKUP(G1041,'MITRA (REFERENSI)'!$A:$Z,5,FALSE)</f>
        <v>#N/A</v>
      </c>
      <c r="AL1041" s="59" t="str">
        <f>VLOOKUP(G1041,'MITRA (REFERENSI)'!$A:$Z,13,FALSE)</f>
        <v>#N/A</v>
      </c>
      <c r="AM1041" s="59" t="str">
        <f>VLOOKUP(G1041,'MITRA (REFERENSI)'!$A:$Z,14,FALSE)</f>
        <v>#N/A</v>
      </c>
    </row>
    <row r="1042" ht="15.0" customHeight="1">
      <c r="A1042" s="53" t="s">
        <v>6104</v>
      </c>
      <c r="B1042" s="78"/>
      <c r="C1042" s="79"/>
      <c r="D1042" s="82"/>
      <c r="E1042" s="82"/>
      <c r="F1042" s="56" t="str">
        <f t="shared" si="2"/>
        <v>PETUGAS.1041/SPK/SE/PML/3172/2026</v>
      </c>
      <c r="G1042" s="80"/>
      <c r="H1042" s="56" t="str">
        <f>VLOOKUP(G1042,'MITRA (REFERENSI)'!$A:$Z,16,FALSE)</f>
        <v>#N/A</v>
      </c>
      <c r="I1042" s="56" t="str">
        <f>VLOOKUP(G1042,'MITRA (REFERENSI)'!$A:$Z,25,FALSE)</f>
        <v>#N/A</v>
      </c>
      <c r="J1042" s="55" t="str">
        <f>VLOOKUP(G1042,'MITRA (REFERENSI)'!$A:$Z,26,FALSE)</f>
        <v>#N/A</v>
      </c>
      <c r="K1042" s="55" t="str">
        <f>VLOOKUP(G1042,'MITRA (REFERENSI)'!$A:$Z,15,FALSE)</f>
        <v>#N/A</v>
      </c>
      <c r="L1042" s="55" t="str">
        <f>VLOOKUP(G1042,'MITRA (REFERENSI)'!$A:$Z,15,FALSE)</f>
        <v>#N/A</v>
      </c>
      <c r="M1042" s="55" t="str">
        <f>IF(B1042=1,'KELAS (REFERENSI)'!M1042,IF(B1042=2,'KELAS (REFERENSI)'!M1057,IF(B1042=3,'KELAS (REFERENSI)'!M1072,IF(B1042=4,'KELAS (REFERENSI)'!M1087,""))))</f>
        <v/>
      </c>
      <c r="N1042" s="55" t="str">
        <f>IF(B1042=1,'KELAS (REFERENSI)'!N1042,IF(B1042=2,'KELAS (REFERENSI)'!N1057,IF(B1042=3,'KELAS (REFERENSI)'!N1072,IF(B1042=4,'KELAS (REFERENSI)'!N1087,""))))</f>
        <v/>
      </c>
      <c r="O1042" s="55" t="str">
        <f>IF(B1042=1,'KELAS (REFERENSI)'!O1042,IF(B1042=2,'KELAS (REFERENSI)'!O1057,IF(B1042=3,'KELAS (REFERENSI)'!O1072,IF(B1042=4,'KELAS (REFERENSI)'!O1087,""))))</f>
        <v/>
      </c>
      <c r="P1042" s="55" t="str">
        <f>IF(B1042=1,'KELAS (REFERENSI)'!P1042,IF(B1042=2,'KELAS (REFERENSI)'!P1057,IF(B1042=3,'KELAS (REFERENSI)'!P1072,IF(B1042=4,'KELAS (REFERENSI)'!P1087,""))))</f>
        <v/>
      </c>
      <c r="Q1042" s="55" t="str">
        <f t="shared" si="4"/>
        <v>BPS Kota Jakarta Timur</v>
      </c>
      <c r="R1042" s="55" t="str">
        <f t="shared" si="56"/>
        <v/>
      </c>
      <c r="S1042" s="55" t="str">
        <f t="shared" ref="S1042:T1042" si="1050">S1041</f>
        <v>15 Juni sampai dengan 31 Agustus 2026</v>
      </c>
      <c r="T1042" s="55" t="str">
        <f t="shared" si="1050"/>
        <v>31 Agustus 2026</v>
      </c>
      <c r="U1042" s="59" t="str">
        <f>VLOOKUP(G1042,'MITRA (REFERENSI)'!$A:$Z,17,FALSE)</f>
        <v>#N/A</v>
      </c>
      <c r="V1042" s="59" t="str">
        <f>VLOOKUP(G1042,'MITRA (REFERENSI)'!$A:$Z,11,FALSE)</f>
        <v>#N/A</v>
      </c>
      <c r="W1042" s="81"/>
      <c r="X1042" s="63"/>
      <c r="Y1042" s="63"/>
      <c r="Z1042" s="62"/>
      <c r="AA1042" s="63"/>
      <c r="AB1042" s="62"/>
      <c r="AC1042" s="62"/>
      <c r="AD1042" s="62"/>
      <c r="AE1042" s="62"/>
      <c r="AF1042" s="62"/>
      <c r="AG1042" s="72"/>
      <c r="AH1042" s="72"/>
      <c r="AI1042" s="72"/>
      <c r="AJ1042" s="72"/>
      <c r="AK1042" s="59" t="str">
        <f>VLOOKUP(G1042,'MITRA (REFERENSI)'!$A:$Z,5,FALSE)</f>
        <v>#N/A</v>
      </c>
      <c r="AL1042" s="59" t="str">
        <f>VLOOKUP(G1042,'MITRA (REFERENSI)'!$A:$Z,13,FALSE)</f>
        <v>#N/A</v>
      </c>
      <c r="AM1042" s="59" t="str">
        <f>VLOOKUP(G1042,'MITRA (REFERENSI)'!$A:$Z,14,FALSE)</f>
        <v>#N/A</v>
      </c>
    </row>
    <row r="1043" ht="15.0" customHeight="1">
      <c r="A1043" s="53" t="s">
        <v>6105</v>
      </c>
      <c r="B1043" s="78"/>
      <c r="C1043" s="79"/>
      <c r="D1043" s="82"/>
      <c r="E1043" s="82"/>
      <c r="F1043" s="56" t="str">
        <f t="shared" si="2"/>
        <v>PETUGAS.1042/SPK/SE/PML/3172/2026</v>
      </c>
      <c r="G1043" s="80"/>
      <c r="H1043" s="56" t="str">
        <f>VLOOKUP(G1043,'MITRA (REFERENSI)'!$A:$Z,16,FALSE)</f>
        <v>#N/A</v>
      </c>
      <c r="I1043" s="56" t="str">
        <f>VLOOKUP(G1043,'MITRA (REFERENSI)'!$A:$Z,25,FALSE)</f>
        <v>#N/A</v>
      </c>
      <c r="J1043" s="55" t="str">
        <f>VLOOKUP(G1043,'MITRA (REFERENSI)'!$A:$Z,26,FALSE)</f>
        <v>#N/A</v>
      </c>
      <c r="K1043" s="55" t="str">
        <f>VLOOKUP(G1043,'MITRA (REFERENSI)'!$A:$Z,15,FALSE)</f>
        <v>#N/A</v>
      </c>
      <c r="L1043" s="55" t="str">
        <f>VLOOKUP(G1043,'MITRA (REFERENSI)'!$A:$Z,15,FALSE)</f>
        <v>#N/A</v>
      </c>
      <c r="M1043" s="55" t="str">
        <f>IF(B1043=1,'KELAS (REFERENSI)'!M1043,IF(B1043=2,'KELAS (REFERENSI)'!M1058,IF(B1043=3,'KELAS (REFERENSI)'!M1073,IF(B1043=4,'KELAS (REFERENSI)'!M1088,""))))</f>
        <v/>
      </c>
      <c r="N1043" s="55" t="str">
        <f>IF(B1043=1,'KELAS (REFERENSI)'!N1043,IF(B1043=2,'KELAS (REFERENSI)'!N1058,IF(B1043=3,'KELAS (REFERENSI)'!N1073,IF(B1043=4,'KELAS (REFERENSI)'!N1088,""))))</f>
        <v/>
      </c>
      <c r="O1043" s="55" t="str">
        <f>IF(B1043=1,'KELAS (REFERENSI)'!O1043,IF(B1043=2,'KELAS (REFERENSI)'!O1058,IF(B1043=3,'KELAS (REFERENSI)'!O1073,IF(B1043=4,'KELAS (REFERENSI)'!O1088,""))))</f>
        <v/>
      </c>
      <c r="P1043" s="55" t="str">
        <f>IF(B1043=1,'KELAS (REFERENSI)'!P1043,IF(B1043=2,'KELAS (REFERENSI)'!P1058,IF(B1043=3,'KELAS (REFERENSI)'!P1073,IF(B1043=4,'KELAS (REFERENSI)'!P1088,""))))</f>
        <v/>
      </c>
      <c r="Q1043" s="55" t="str">
        <f t="shared" si="4"/>
        <v>BPS Kota Jakarta Timur</v>
      </c>
      <c r="R1043" s="55" t="str">
        <f t="shared" si="56"/>
        <v/>
      </c>
      <c r="S1043" s="55" t="str">
        <f t="shared" ref="S1043:T1043" si="1051">S1042</f>
        <v>15 Juni sampai dengan 31 Agustus 2026</v>
      </c>
      <c r="T1043" s="55" t="str">
        <f t="shared" si="1051"/>
        <v>31 Agustus 2026</v>
      </c>
      <c r="U1043" s="59" t="str">
        <f>VLOOKUP(G1043,'MITRA (REFERENSI)'!$A:$Z,17,FALSE)</f>
        <v>#N/A</v>
      </c>
      <c r="V1043" s="59" t="str">
        <f>VLOOKUP(G1043,'MITRA (REFERENSI)'!$A:$Z,11,FALSE)</f>
        <v>#N/A</v>
      </c>
      <c r="W1043" s="81"/>
      <c r="X1043" s="63"/>
      <c r="Y1043" s="63"/>
      <c r="Z1043" s="62"/>
      <c r="AA1043" s="63"/>
      <c r="AB1043" s="62"/>
      <c r="AC1043" s="62"/>
      <c r="AD1043" s="62"/>
      <c r="AE1043" s="62"/>
      <c r="AF1043" s="62"/>
      <c r="AG1043" s="72"/>
      <c r="AH1043" s="72"/>
      <c r="AI1043" s="72"/>
      <c r="AJ1043" s="72"/>
      <c r="AK1043" s="59" t="str">
        <f>VLOOKUP(G1043,'MITRA (REFERENSI)'!$A:$Z,5,FALSE)</f>
        <v>#N/A</v>
      </c>
      <c r="AL1043" s="59" t="str">
        <f>VLOOKUP(G1043,'MITRA (REFERENSI)'!$A:$Z,13,FALSE)</f>
        <v>#N/A</v>
      </c>
      <c r="AM1043" s="59" t="str">
        <f>VLOOKUP(G1043,'MITRA (REFERENSI)'!$A:$Z,14,FALSE)</f>
        <v>#N/A</v>
      </c>
    </row>
    <row r="1044" ht="15.0" customHeight="1">
      <c r="A1044" s="53" t="s">
        <v>6106</v>
      </c>
      <c r="B1044" s="78"/>
      <c r="C1044" s="79"/>
      <c r="D1044" s="82"/>
      <c r="E1044" s="82"/>
      <c r="F1044" s="56" t="str">
        <f t="shared" si="2"/>
        <v>PETUGAS.1043/SPK/SE/PML/3172/2026</v>
      </c>
      <c r="G1044" s="80"/>
      <c r="H1044" s="56" t="str">
        <f>VLOOKUP(G1044,'MITRA (REFERENSI)'!$A:$Z,16,FALSE)</f>
        <v>#N/A</v>
      </c>
      <c r="I1044" s="56" t="str">
        <f>VLOOKUP(G1044,'MITRA (REFERENSI)'!$A:$Z,25,FALSE)</f>
        <v>#N/A</v>
      </c>
      <c r="J1044" s="55" t="str">
        <f>VLOOKUP(G1044,'MITRA (REFERENSI)'!$A:$Z,26,FALSE)</f>
        <v>#N/A</v>
      </c>
      <c r="K1044" s="55" t="str">
        <f>VLOOKUP(G1044,'MITRA (REFERENSI)'!$A:$Z,15,FALSE)</f>
        <v>#N/A</v>
      </c>
      <c r="L1044" s="55" t="str">
        <f>VLOOKUP(G1044,'MITRA (REFERENSI)'!$A:$Z,15,FALSE)</f>
        <v>#N/A</v>
      </c>
      <c r="M1044" s="55" t="str">
        <f>IF(B1044=1,'KELAS (REFERENSI)'!M1044,IF(B1044=2,'KELAS (REFERENSI)'!M1059,IF(B1044=3,'KELAS (REFERENSI)'!M1074,IF(B1044=4,'KELAS (REFERENSI)'!M1089,""))))</f>
        <v/>
      </c>
      <c r="N1044" s="55" t="str">
        <f>IF(B1044=1,'KELAS (REFERENSI)'!N1044,IF(B1044=2,'KELAS (REFERENSI)'!N1059,IF(B1044=3,'KELAS (REFERENSI)'!N1074,IF(B1044=4,'KELAS (REFERENSI)'!N1089,""))))</f>
        <v/>
      </c>
      <c r="O1044" s="55" t="str">
        <f>IF(B1044=1,'KELAS (REFERENSI)'!O1044,IF(B1044=2,'KELAS (REFERENSI)'!O1059,IF(B1044=3,'KELAS (REFERENSI)'!O1074,IF(B1044=4,'KELAS (REFERENSI)'!O1089,""))))</f>
        <v/>
      </c>
      <c r="P1044" s="55" t="str">
        <f>IF(B1044=1,'KELAS (REFERENSI)'!P1044,IF(B1044=2,'KELAS (REFERENSI)'!P1059,IF(B1044=3,'KELAS (REFERENSI)'!P1074,IF(B1044=4,'KELAS (REFERENSI)'!P1089,""))))</f>
        <v/>
      </c>
      <c r="Q1044" s="55" t="str">
        <f t="shared" si="4"/>
        <v>BPS Kota Jakarta Timur</v>
      </c>
      <c r="R1044" s="55" t="str">
        <f t="shared" si="56"/>
        <v/>
      </c>
      <c r="S1044" s="55" t="str">
        <f t="shared" ref="S1044:T1044" si="1052">S1043</f>
        <v>15 Juni sampai dengan 31 Agustus 2026</v>
      </c>
      <c r="T1044" s="55" t="str">
        <f t="shared" si="1052"/>
        <v>31 Agustus 2026</v>
      </c>
      <c r="U1044" s="59" t="str">
        <f>VLOOKUP(G1044,'MITRA (REFERENSI)'!$A:$Z,17,FALSE)</f>
        <v>#N/A</v>
      </c>
      <c r="V1044" s="59" t="str">
        <f>VLOOKUP(G1044,'MITRA (REFERENSI)'!$A:$Z,11,FALSE)</f>
        <v>#N/A</v>
      </c>
      <c r="W1044" s="81"/>
      <c r="X1044" s="63"/>
      <c r="Y1044" s="63"/>
      <c r="Z1044" s="62"/>
      <c r="AA1044" s="63"/>
      <c r="AB1044" s="62"/>
      <c r="AC1044" s="62"/>
      <c r="AD1044" s="62"/>
      <c r="AE1044" s="62"/>
      <c r="AF1044" s="62"/>
      <c r="AG1044" s="72"/>
      <c r="AH1044" s="72"/>
      <c r="AI1044" s="72"/>
      <c r="AJ1044" s="72"/>
      <c r="AK1044" s="59" t="str">
        <f>VLOOKUP(G1044,'MITRA (REFERENSI)'!$A:$Z,5,FALSE)</f>
        <v>#N/A</v>
      </c>
      <c r="AL1044" s="59" t="str">
        <f>VLOOKUP(G1044,'MITRA (REFERENSI)'!$A:$Z,13,FALSE)</f>
        <v>#N/A</v>
      </c>
      <c r="AM1044" s="59" t="str">
        <f>VLOOKUP(G1044,'MITRA (REFERENSI)'!$A:$Z,14,FALSE)</f>
        <v>#N/A</v>
      </c>
    </row>
    <row r="1045" ht="15.0" customHeight="1">
      <c r="A1045" s="53" t="s">
        <v>6107</v>
      </c>
      <c r="B1045" s="78"/>
      <c r="C1045" s="79"/>
      <c r="D1045" s="82"/>
      <c r="E1045" s="82"/>
      <c r="F1045" s="56" t="str">
        <f t="shared" si="2"/>
        <v>PETUGAS.1044/SPK/SE/PML/3172/2026</v>
      </c>
      <c r="G1045" s="80"/>
      <c r="H1045" s="56" t="str">
        <f>VLOOKUP(G1045,'MITRA (REFERENSI)'!$A:$Z,16,FALSE)</f>
        <v>#N/A</v>
      </c>
      <c r="I1045" s="56" t="str">
        <f>VLOOKUP(G1045,'MITRA (REFERENSI)'!$A:$Z,25,FALSE)</f>
        <v>#N/A</v>
      </c>
      <c r="J1045" s="55" t="str">
        <f>VLOOKUP(G1045,'MITRA (REFERENSI)'!$A:$Z,26,FALSE)</f>
        <v>#N/A</v>
      </c>
      <c r="K1045" s="55" t="str">
        <f>VLOOKUP(G1045,'MITRA (REFERENSI)'!$A:$Z,15,FALSE)</f>
        <v>#N/A</v>
      </c>
      <c r="L1045" s="55" t="str">
        <f>VLOOKUP(G1045,'MITRA (REFERENSI)'!$A:$Z,15,FALSE)</f>
        <v>#N/A</v>
      </c>
      <c r="M1045" s="55" t="str">
        <f>IF(B1045=1,'KELAS (REFERENSI)'!M1045,IF(B1045=2,'KELAS (REFERENSI)'!M1060,IF(B1045=3,'KELAS (REFERENSI)'!M1075,IF(B1045=4,'KELAS (REFERENSI)'!M1090,""))))</f>
        <v/>
      </c>
      <c r="N1045" s="55" t="str">
        <f>IF(B1045=1,'KELAS (REFERENSI)'!N1045,IF(B1045=2,'KELAS (REFERENSI)'!N1060,IF(B1045=3,'KELAS (REFERENSI)'!N1075,IF(B1045=4,'KELAS (REFERENSI)'!N1090,""))))</f>
        <v/>
      </c>
      <c r="O1045" s="55" t="str">
        <f>IF(B1045=1,'KELAS (REFERENSI)'!O1045,IF(B1045=2,'KELAS (REFERENSI)'!O1060,IF(B1045=3,'KELAS (REFERENSI)'!O1075,IF(B1045=4,'KELAS (REFERENSI)'!O1090,""))))</f>
        <v/>
      </c>
      <c r="P1045" s="55" t="str">
        <f>IF(B1045=1,'KELAS (REFERENSI)'!P1045,IF(B1045=2,'KELAS (REFERENSI)'!P1060,IF(B1045=3,'KELAS (REFERENSI)'!P1075,IF(B1045=4,'KELAS (REFERENSI)'!P1090,""))))</f>
        <v/>
      </c>
      <c r="Q1045" s="55" t="str">
        <f t="shared" si="4"/>
        <v>BPS Kota Jakarta Timur</v>
      </c>
      <c r="R1045" s="55" t="str">
        <f t="shared" si="56"/>
        <v/>
      </c>
      <c r="S1045" s="55" t="str">
        <f t="shared" ref="S1045:T1045" si="1053">S1044</f>
        <v>15 Juni sampai dengan 31 Agustus 2026</v>
      </c>
      <c r="T1045" s="55" t="str">
        <f t="shared" si="1053"/>
        <v>31 Agustus 2026</v>
      </c>
      <c r="U1045" s="59" t="str">
        <f>VLOOKUP(G1045,'MITRA (REFERENSI)'!$A:$Z,17,FALSE)</f>
        <v>#N/A</v>
      </c>
      <c r="V1045" s="59" t="str">
        <f>VLOOKUP(G1045,'MITRA (REFERENSI)'!$A:$Z,11,FALSE)</f>
        <v>#N/A</v>
      </c>
      <c r="W1045" s="81"/>
      <c r="X1045" s="63"/>
      <c r="Y1045" s="63"/>
      <c r="Z1045" s="62"/>
      <c r="AA1045" s="63"/>
      <c r="AB1045" s="62"/>
      <c r="AC1045" s="62"/>
      <c r="AD1045" s="62"/>
      <c r="AE1045" s="62"/>
      <c r="AF1045" s="62"/>
      <c r="AG1045" s="72"/>
      <c r="AH1045" s="72"/>
      <c r="AI1045" s="72"/>
      <c r="AJ1045" s="72"/>
      <c r="AK1045" s="59" t="str">
        <f>VLOOKUP(G1045,'MITRA (REFERENSI)'!$A:$Z,5,FALSE)</f>
        <v>#N/A</v>
      </c>
      <c r="AL1045" s="59" t="str">
        <f>VLOOKUP(G1045,'MITRA (REFERENSI)'!$A:$Z,13,FALSE)</f>
        <v>#N/A</v>
      </c>
      <c r="AM1045" s="59" t="str">
        <f>VLOOKUP(G1045,'MITRA (REFERENSI)'!$A:$Z,14,FALSE)</f>
        <v>#N/A</v>
      </c>
    </row>
    <row r="1046" ht="15.0" customHeight="1">
      <c r="A1046" s="53" t="s">
        <v>6108</v>
      </c>
      <c r="B1046" s="78"/>
      <c r="C1046" s="79"/>
      <c r="D1046" s="82"/>
      <c r="E1046" s="82"/>
      <c r="F1046" s="56" t="str">
        <f t="shared" si="2"/>
        <v>PETUGAS.1045/SPK/SE/PML/3172/2026</v>
      </c>
      <c r="G1046" s="80"/>
      <c r="H1046" s="56" t="str">
        <f>VLOOKUP(G1046,'MITRA (REFERENSI)'!$A:$Z,16,FALSE)</f>
        <v>#N/A</v>
      </c>
      <c r="I1046" s="56" t="str">
        <f>VLOOKUP(G1046,'MITRA (REFERENSI)'!$A:$Z,25,FALSE)</f>
        <v>#N/A</v>
      </c>
      <c r="J1046" s="55" t="str">
        <f>VLOOKUP(G1046,'MITRA (REFERENSI)'!$A:$Z,26,FALSE)</f>
        <v>#N/A</v>
      </c>
      <c r="K1046" s="55" t="str">
        <f>VLOOKUP(G1046,'MITRA (REFERENSI)'!$A:$Z,15,FALSE)</f>
        <v>#N/A</v>
      </c>
      <c r="L1046" s="55" t="str">
        <f>VLOOKUP(G1046,'MITRA (REFERENSI)'!$A:$Z,15,FALSE)</f>
        <v>#N/A</v>
      </c>
      <c r="M1046" s="55" t="str">
        <f>IF(B1046=1,'KELAS (REFERENSI)'!M1046,IF(B1046=2,'KELAS (REFERENSI)'!M1061,IF(B1046=3,'KELAS (REFERENSI)'!M1076,IF(B1046=4,'KELAS (REFERENSI)'!M1091,""))))</f>
        <v/>
      </c>
      <c r="N1046" s="55" t="str">
        <f>IF(B1046=1,'KELAS (REFERENSI)'!N1046,IF(B1046=2,'KELAS (REFERENSI)'!N1061,IF(B1046=3,'KELAS (REFERENSI)'!N1076,IF(B1046=4,'KELAS (REFERENSI)'!N1091,""))))</f>
        <v/>
      </c>
      <c r="O1046" s="55" t="str">
        <f>IF(B1046=1,'KELAS (REFERENSI)'!O1046,IF(B1046=2,'KELAS (REFERENSI)'!O1061,IF(B1046=3,'KELAS (REFERENSI)'!O1076,IF(B1046=4,'KELAS (REFERENSI)'!O1091,""))))</f>
        <v/>
      </c>
      <c r="P1046" s="55" t="str">
        <f>IF(B1046=1,'KELAS (REFERENSI)'!P1046,IF(B1046=2,'KELAS (REFERENSI)'!P1061,IF(B1046=3,'KELAS (REFERENSI)'!P1076,IF(B1046=4,'KELAS (REFERENSI)'!P1091,""))))</f>
        <v/>
      </c>
      <c r="Q1046" s="55" t="str">
        <f t="shared" si="4"/>
        <v>BPS Kota Jakarta Timur</v>
      </c>
      <c r="R1046" s="55" t="str">
        <f t="shared" si="56"/>
        <v/>
      </c>
      <c r="S1046" s="55" t="str">
        <f t="shared" ref="S1046:T1046" si="1054">S1045</f>
        <v>15 Juni sampai dengan 31 Agustus 2026</v>
      </c>
      <c r="T1046" s="55" t="str">
        <f t="shared" si="1054"/>
        <v>31 Agustus 2026</v>
      </c>
      <c r="U1046" s="59" t="str">
        <f>VLOOKUP(G1046,'MITRA (REFERENSI)'!$A:$Z,17,FALSE)</f>
        <v>#N/A</v>
      </c>
      <c r="V1046" s="59" t="str">
        <f>VLOOKUP(G1046,'MITRA (REFERENSI)'!$A:$Z,11,FALSE)</f>
        <v>#N/A</v>
      </c>
      <c r="W1046" s="81"/>
      <c r="X1046" s="63"/>
      <c r="Y1046" s="63"/>
      <c r="Z1046" s="62"/>
      <c r="AA1046" s="63"/>
      <c r="AB1046" s="62"/>
      <c r="AC1046" s="62"/>
      <c r="AD1046" s="62"/>
      <c r="AE1046" s="62"/>
      <c r="AF1046" s="62"/>
      <c r="AG1046" s="72"/>
      <c r="AH1046" s="72"/>
      <c r="AI1046" s="72"/>
      <c r="AJ1046" s="72"/>
      <c r="AK1046" s="59" t="str">
        <f>VLOOKUP(G1046,'MITRA (REFERENSI)'!$A:$Z,5,FALSE)</f>
        <v>#N/A</v>
      </c>
      <c r="AL1046" s="59" t="str">
        <f>VLOOKUP(G1046,'MITRA (REFERENSI)'!$A:$Z,13,FALSE)</f>
        <v>#N/A</v>
      </c>
      <c r="AM1046" s="59" t="str">
        <f>VLOOKUP(G1046,'MITRA (REFERENSI)'!$A:$Z,14,FALSE)</f>
        <v>#N/A</v>
      </c>
    </row>
    <row r="1047" ht="15.0" customHeight="1">
      <c r="A1047" s="53" t="s">
        <v>6109</v>
      </c>
      <c r="B1047" s="78"/>
      <c r="C1047" s="79"/>
      <c r="D1047" s="82"/>
      <c r="E1047" s="82"/>
      <c r="F1047" s="56" t="str">
        <f t="shared" si="2"/>
        <v>PETUGAS.1046/SPK/SE/PML/3172/2026</v>
      </c>
      <c r="G1047" s="80"/>
      <c r="H1047" s="56" t="str">
        <f>VLOOKUP(G1047,'MITRA (REFERENSI)'!$A:$Z,16,FALSE)</f>
        <v>#N/A</v>
      </c>
      <c r="I1047" s="56" t="str">
        <f>VLOOKUP(G1047,'MITRA (REFERENSI)'!$A:$Z,25,FALSE)</f>
        <v>#N/A</v>
      </c>
      <c r="J1047" s="55" t="str">
        <f>VLOOKUP(G1047,'MITRA (REFERENSI)'!$A:$Z,26,FALSE)</f>
        <v>#N/A</v>
      </c>
      <c r="K1047" s="55" t="str">
        <f>VLOOKUP(G1047,'MITRA (REFERENSI)'!$A:$Z,15,FALSE)</f>
        <v>#N/A</v>
      </c>
      <c r="L1047" s="55" t="str">
        <f>VLOOKUP(G1047,'MITRA (REFERENSI)'!$A:$Z,15,FALSE)</f>
        <v>#N/A</v>
      </c>
      <c r="M1047" s="55" t="str">
        <f>IF(B1047=1,'KELAS (REFERENSI)'!M1047,IF(B1047=2,'KELAS (REFERENSI)'!M1062,IF(B1047=3,'KELAS (REFERENSI)'!M1077,IF(B1047=4,'KELAS (REFERENSI)'!M1092,""))))</f>
        <v/>
      </c>
      <c r="N1047" s="55" t="str">
        <f>IF(B1047=1,'KELAS (REFERENSI)'!N1047,IF(B1047=2,'KELAS (REFERENSI)'!N1062,IF(B1047=3,'KELAS (REFERENSI)'!N1077,IF(B1047=4,'KELAS (REFERENSI)'!N1092,""))))</f>
        <v/>
      </c>
      <c r="O1047" s="55" t="str">
        <f>IF(B1047=1,'KELAS (REFERENSI)'!O1047,IF(B1047=2,'KELAS (REFERENSI)'!O1062,IF(B1047=3,'KELAS (REFERENSI)'!O1077,IF(B1047=4,'KELAS (REFERENSI)'!O1092,""))))</f>
        <v/>
      </c>
      <c r="P1047" s="55" t="str">
        <f>IF(B1047=1,'KELAS (REFERENSI)'!P1047,IF(B1047=2,'KELAS (REFERENSI)'!P1062,IF(B1047=3,'KELAS (REFERENSI)'!P1077,IF(B1047=4,'KELAS (REFERENSI)'!P1092,""))))</f>
        <v/>
      </c>
      <c r="Q1047" s="55" t="str">
        <f t="shared" si="4"/>
        <v>BPS Kota Jakarta Timur</v>
      </c>
      <c r="R1047" s="55" t="str">
        <f t="shared" si="56"/>
        <v/>
      </c>
      <c r="S1047" s="55" t="str">
        <f t="shared" ref="S1047:T1047" si="1055">S1046</f>
        <v>15 Juni sampai dengan 31 Agustus 2026</v>
      </c>
      <c r="T1047" s="55" t="str">
        <f t="shared" si="1055"/>
        <v>31 Agustus 2026</v>
      </c>
      <c r="U1047" s="59" t="str">
        <f>VLOOKUP(G1047,'MITRA (REFERENSI)'!$A:$Z,17,FALSE)</f>
        <v>#N/A</v>
      </c>
      <c r="V1047" s="59" t="str">
        <f>VLOOKUP(G1047,'MITRA (REFERENSI)'!$A:$Z,11,FALSE)</f>
        <v>#N/A</v>
      </c>
      <c r="W1047" s="81"/>
      <c r="X1047" s="63"/>
      <c r="Y1047" s="63"/>
      <c r="Z1047" s="62"/>
      <c r="AA1047" s="63"/>
      <c r="AB1047" s="62"/>
      <c r="AC1047" s="62"/>
      <c r="AD1047" s="62"/>
      <c r="AE1047" s="62"/>
      <c r="AF1047" s="62"/>
      <c r="AG1047" s="72"/>
      <c r="AH1047" s="72"/>
      <c r="AI1047" s="72"/>
      <c r="AJ1047" s="72"/>
      <c r="AK1047" s="59" t="str">
        <f>VLOOKUP(G1047,'MITRA (REFERENSI)'!$A:$Z,5,FALSE)</f>
        <v>#N/A</v>
      </c>
      <c r="AL1047" s="59" t="str">
        <f>VLOOKUP(G1047,'MITRA (REFERENSI)'!$A:$Z,13,FALSE)</f>
        <v>#N/A</v>
      </c>
      <c r="AM1047" s="59" t="str">
        <f>VLOOKUP(G1047,'MITRA (REFERENSI)'!$A:$Z,14,FALSE)</f>
        <v>#N/A</v>
      </c>
    </row>
    <row r="1048" ht="15.0" customHeight="1">
      <c r="A1048" s="53" t="s">
        <v>6110</v>
      </c>
      <c r="B1048" s="78"/>
      <c r="C1048" s="79"/>
      <c r="D1048" s="82"/>
      <c r="E1048" s="82"/>
      <c r="F1048" s="56" t="str">
        <f t="shared" si="2"/>
        <v>PETUGAS.1047/SPK/SE/PML/3172/2026</v>
      </c>
      <c r="G1048" s="80"/>
      <c r="H1048" s="56" t="str">
        <f>VLOOKUP(G1048,'MITRA (REFERENSI)'!$A:$Z,16,FALSE)</f>
        <v>#N/A</v>
      </c>
      <c r="I1048" s="56" t="str">
        <f>VLOOKUP(G1048,'MITRA (REFERENSI)'!$A:$Z,25,FALSE)</f>
        <v>#N/A</v>
      </c>
      <c r="J1048" s="55" t="str">
        <f>VLOOKUP(G1048,'MITRA (REFERENSI)'!$A:$Z,26,FALSE)</f>
        <v>#N/A</v>
      </c>
      <c r="K1048" s="55" t="str">
        <f>VLOOKUP(G1048,'MITRA (REFERENSI)'!$A:$Z,15,FALSE)</f>
        <v>#N/A</v>
      </c>
      <c r="L1048" s="55" t="str">
        <f>VLOOKUP(G1048,'MITRA (REFERENSI)'!$A:$Z,15,FALSE)</f>
        <v>#N/A</v>
      </c>
      <c r="M1048" s="55" t="str">
        <f>IF(B1048=1,'KELAS (REFERENSI)'!M1048,IF(B1048=2,'KELAS (REFERENSI)'!M1063,IF(B1048=3,'KELAS (REFERENSI)'!M1078,IF(B1048=4,'KELAS (REFERENSI)'!M1093,""))))</f>
        <v/>
      </c>
      <c r="N1048" s="55" t="str">
        <f>IF(B1048=1,'KELAS (REFERENSI)'!N1048,IF(B1048=2,'KELAS (REFERENSI)'!N1063,IF(B1048=3,'KELAS (REFERENSI)'!N1078,IF(B1048=4,'KELAS (REFERENSI)'!N1093,""))))</f>
        <v/>
      </c>
      <c r="O1048" s="55" t="str">
        <f>IF(B1048=1,'KELAS (REFERENSI)'!O1048,IF(B1048=2,'KELAS (REFERENSI)'!O1063,IF(B1048=3,'KELAS (REFERENSI)'!O1078,IF(B1048=4,'KELAS (REFERENSI)'!O1093,""))))</f>
        <v/>
      </c>
      <c r="P1048" s="55" t="str">
        <f>IF(B1048=1,'KELAS (REFERENSI)'!P1048,IF(B1048=2,'KELAS (REFERENSI)'!P1063,IF(B1048=3,'KELAS (REFERENSI)'!P1078,IF(B1048=4,'KELAS (REFERENSI)'!P1093,""))))</f>
        <v/>
      </c>
      <c r="Q1048" s="55" t="str">
        <f t="shared" si="4"/>
        <v>BPS Kota Jakarta Timur</v>
      </c>
      <c r="R1048" s="55" t="str">
        <f t="shared" si="56"/>
        <v/>
      </c>
      <c r="S1048" s="55" t="str">
        <f t="shared" ref="S1048:T1048" si="1056">S1047</f>
        <v>15 Juni sampai dengan 31 Agustus 2026</v>
      </c>
      <c r="T1048" s="55" t="str">
        <f t="shared" si="1056"/>
        <v>31 Agustus 2026</v>
      </c>
      <c r="U1048" s="59" t="str">
        <f>VLOOKUP(G1048,'MITRA (REFERENSI)'!$A:$Z,17,FALSE)</f>
        <v>#N/A</v>
      </c>
      <c r="V1048" s="59" t="str">
        <f>VLOOKUP(G1048,'MITRA (REFERENSI)'!$A:$Z,11,FALSE)</f>
        <v>#N/A</v>
      </c>
      <c r="W1048" s="81"/>
      <c r="X1048" s="63"/>
      <c r="Y1048" s="63"/>
      <c r="Z1048" s="62"/>
      <c r="AA1048" s="63"/>
      <c r="AB1048" s="62"/>
      <c r="AC1048" s="62"/>
      <c r="AD1048" s="62"/>
      <c r="AE1048" s="62"/>
      <c r="AF1048" s="62"/>
      <c r="AG1048" s="72"/>
      <c r="AH1048" s="72"/>
      <c r="AI1048" s="72"/>
      <c r="AJ1048" s="72"/>
      <c r="AK1048" s="59" t="str">
        <f>VLOOKUP(G1048,'MITRA (REFERENSI)'!$A:$Z,5,FALSE)</f>
        <v>#N/A</v>
      </c>
      <c r="AL1048" s="59" t="str">
        <f>VLOOKUP(G1048,'MITRA (REFERENSI)'!$A:$Z,13,FALSE)</f>
        <v>#N/A</v>
      </c>
      <c r="AM1048" s="59" t="str">
        <f>VLOOKUP(G1048,'MITRA (REFERENSI)'!$A:$Z,14,FALSE)</f>
        <v>#N/A</v>
      </c>
    </row>
    <row r="1049" ht="15.0" customHeight="1">
      <c r="A1049" s="53" t="s">
        <v>6111</v>
      </c>
      <c r="B1049" s="78"/>
      <c r="C1049" s="79"/>
      <c r="D1049" s="82"/>
      <c r="E1049" s="82"/>
      <c r="F1049" s="56" t="str">
        <f t="shared" si="2"/>
        <v>PETUGAS.1048/SPK/SE/PML/3172/2026</v>
      </c>
      <c r="G1049" s="80"/>
      <c r="H1049" s="56" t="str">
        <f>VLOOKUP(G1049,'MITRA (REFERENSI)'!$A:$Z,16,FALSE)</f>
        <v>#N/A</v>
      </c>
      <c r="I1049" s="56" t="str">
        <f>VLOOKUP(G1049,'MITRA (REFERENSI)'!$A:$Z,25,FALSE)</f>
        <v>#N/A</v>
      </c>
      <c r="J1049" s="55" t="str">
        <f>VLOOKUP(G1049,'MITRA (REFERENSI)'!$A:$Z,26,FALSE)</f>
        <v>#N/A</v>
      </c>
      <c r="K1049" s="55" t="str">
        <f>VLOOKUP(G1049,'MITRA (REFERENSI)'!$A:$Z,15,FALSE)</f>
        <v>#N/A</v>
      </c>
      <c r="L1049" s="55" t="str">
        <f>VLOOKUP(G1049,'MITRA (REFERENSI)'!$A:$Z,15,FALSE)</f>
        <v>#N/A</v>
      </c>
      <c r="M1049" s="55" t="str">
        <f>IF(B1049=1,'KELAS (REFERENSI)'!M1049,IF(B1049=2,'KELAS (REFERENSI)'!M1064,IF(B1049=3,'KELAS (REFERENSI)'!M1079,IF(B1049=4,'KELAS (REFERENSI)'!M1094,""))))</f>
        <v/>
      </c>
      <c r="N1049" s="55" t="str">
        <f>IF(B1049=1,'KELAS (REFERENSI)'!N1049,IF(B1049=2,'KELAS (REFERENSI)'!N1064,IF(B1049=3,'KELAS (REFERENSI)'!N1079,IF(B1049=4,'KELAS (REFERENSI)'!N1094,""))))</f>
        <v/>
      </c>
      <c r="O1049" s="55" t="str">
        <f>IF(B1049=1,'KELAS (REFERENSI)'!O1049,IF(B1049=2,'KELAS (REFERENSI)'!O1064,IF(B1049=3,'KELAS (REFERENSI)'!O1079,IF(B1049=4,'KELAS (REFERENSI)'!O1094,""))))</f>
        <v/>
      </c>
      <c r="P1049" s="55" t="str">
        <f>IF(B1049=1,'KELAS (REFERENSI)'!P1049,IF(B1049=2,'KELAS (REFERENSI)'!P1064,IF(B1049=3,'KELAS (REFERENSI)'!P1079,IF(B1049=4,'KELAS (REFERENSI)'!P1094,""))))</f>
        <v/>
      </c>
      <c r="Q1049" s="55" t="str">
        <f t="shared" si="4"/>
        <v>BPS Kota Jakarta Timur</v>
      </c>
      <c r="R1049" s="55" t="str">
        <f t="shared" si="56"/>
        <v/>
      </c>
      <c r="S1049" s="55" t="str">
        <f t="shared" ref="S1049:T1049" si="1057">S1048</f>
        <v>15 Juni sampai dengan 31 Agustus 2026</v>
      </c>
      <c r="T1049" s="55" t="str">
        <f t="shared" si="1057"/>
        <v>31 Agustus 2026</v>
      </c>
      <c r="U1049" s="59" t="str">
        <f>VLOOKUP(G1049,'MITRA (REFERENSI)'!$A:$Z,17,FALSE)</f>
        <v>#N/A</v>
      </c>
      <c r="V1049" s="59" t="str">
        <f>VLOOKUP(G1049,'MITRA (REFERENSI)'!$A:$Z,11,FALSE)</f>
        <v>#N/A</v>
      </c>
      <c r="W1049" s="81"/>
      <c r="X1049" s="63"/>
      <c r="Y1049" s="63"/>
      <c r="Z1049" s="62"/>
      <c r="AA1049" s="63"/>
      <c r="AB1049" s="62"/>
      <c r="AC1049" s="62"/>
      <c r="AD1049" s="62"/>
      <c r="AE1049" s="62"/>
      <c r="AF1049" s="62"/>
      <c r="AG1049" s="72"/>
      <c r="AH1049" s="72"/>
      <c r="AI1049" s="72"/>
      <c r="AJ1049" s="72"/>
      <c r="AK1049" s="59" t="str">
        <f>VLOOKUP(G1049,'MITRA (REFERENSI)'!$A:$Z,5,FALSE)</f>
        <v>#N/A</v>
      </c>
      <c r="AL1049" s="59" t="str">
        <f>VLOOKUP(G1049,'MITRA (REFERENSI)'!$A:$Z,13,FALSE)</f>
        <v>#N/A</v>
      </c>
      <c r="AM1049" s="59" t="str">
        <f>VLOOKUP(G1049,'MITRA (REFERENSI)'!$A:$Z,14,FALSE)</f>
        <v>#N/A</v>
      </c>
    </row>
    <row r="1050" ht="15.0" customHeight="1">
      <c r="A1050" s="53" t="s">
        <v>6112</v>
      </c>
      <c r="B1050" s="78"/>
      <c r="C1050" s="79"/>
      <c r="D1050" s="82"/>
      <c r="E1050" s="82"/>
      <c r="F1050" s="56" t="str">
        <f t="shared" si="2"/>
        <v>PETUGAS.1049/SPK/SE/PML/3172/2026</v>
      </c>
      <c r="G1050" s="80"/>
      <c r="H1050" s="56" t="str">
        <f>VLOOKUP(G1050,'MITRA (REFERENSI)'!$A:$Z,16,FALSE)</f>
        <v>#N/A</v>
      </c>
      <c r="I1050" s="56" t="str">
        <f>VLOOKUP(G1050,'MITRA (REFERENSI)'!$A:$Z,25,FALSE)</f>
        <v>#N/A</v>
      </c>
      <c r="J1050" s="55" t="str">
        <f>VLOOKUP(G1050,'MITRA (REFERENSI)'!$A:$Z,26,FALSE)</f>
        <v>#N/A</v>
      </c>
      <c r="K1050" s="55" t="str">
        <f>VLOOKUP(G1050,'MITRA (REFERENSI)'!$A:$Z,15,FALSE)</f>
        <v>#N/A</v>
      </c>
      <c r="L1050" s="55" t="str">
        <f>VLOOKUP(G1050,'MITRA (REFERENSI)'!$A:$Z,15,FALSE)</f>
        <v>#N/A</v>
      </c>
      <c r="M1050" s="55" t="str">
        <f>IF(B1050=1,'KELAS (REFERENSI)'!M1050,IF(B1050=2,'KELAS (REFERENSI)'!M1065,IF(B1050=3,'KELAS (REFERENSI)'!M1080,IF(B1050=4,'KELAS (REFERENSI)'!M1095,""))))</f>
        <v/>
      </c>
      <c r="N1050" s="55" t="str">
        <f>IF(B1050=1,'KELAS (REFERENSI)'!N1050,IF(B1050=2,'KELAS (REFERENSI)'!N1065,IF(B1050=3,'KELAS (REFERENSI)'!N1080,IF(B1050=4,'KELAS (REFERENSI)'!N1095,""))))</f>
        <v/>
      </c>
      <c r="O1050" s="55" t="str">
        <f>IF(B1050=1,'KELAS (REFERENSI)'!O1050,IF(B1050=2,'KELAS (REFERENSI)'!O1065,IF(B1050=3,'KELAS (REFERENSI)'!O1080,IF(B1050=4,'KELAS (REFERENSI)'!O1095,""))))</f>
        <v/>
      </c>
      <c r="P1050" s="55" t="str">
        <f>IF(B1050=1,'KELAS (REFERENSI)'!P1050,IF(B1050=2,'KELAS (REFERENSI)'!P1065,IF(B1050=3,'KELAS (REFERENSI)'!P1080,IF(B1050=4,'KELAS (REFERENSI)'!P1095,""))))</f>
        <v/>
      </c>
      <c r="Q1050" s="55" t="str">
        <f t="shared" si="4"/>
        <v>BPS Kota Jakarta Timur</v>
      </c>
      <c r="R1050" s="55" t="str">
        <f t="shared" si="56"/>
        <v/>
      </c>
      <c r="S1050" s="55" t="str">
        <f t="shared" ref="S1050:T1050" si="1058">S1049</f>
        <v>15 Juni sampai dengan 31 Agustus 2026</v>
      </c>
      <c r="T1050" s="55" t="str">
        <f t="shared" si="1058"/>
        <v>31 Agustus 2026</v>
      </c>
      <c r="U1050" s="59" t="str">
        <f>VLOOKUP(G1050,'MITRA (REFERENSI)'!$A:$Z,17,FALSE)</f>
        <v>#N/A</v>
      </c>
      <c r="V1050" s="59" t="str">
        <f>VLOOKUP(G1050,'MITRA (REFERENSI)'!$A:$Z,11,FALSE)</f>
        <v>#N/A</v>
      </c>
      <c r="W1050" s="81"/>
      <c r="X1050" s="63"/>
      <c r="Y1050" s="63"/>
      <c r="Z1050" s="62"/>
      <c r="AA1050" s="63"/>
      <c r="AB1050" s="62"/>
      <c r="AC1050" s="62"/>
      <c r="AD1050" s="62"/>
      <c r="AE1050" s="62"/>
      <c r="AF1050" s="62"/>
      <c r="AG1050" s="72"/>
      <c r="AH1050" s="72"/>
      <c r="AI1050" s="72"/>
      <c r="AJ1050" s="72"/>
      <c r="AK1050" s="59" t="str">
        <f>VLOOKUP(G1050,'MITRA (REFERENSI)'!$A:$Z,5,FALSE)</f>
        <v>#N/A</v>
      </c>
      <c r="AL1050" s="59" t="str">
        <f>VLOOKUP(G1050,'MITRA (REFERENSI)'!$A:$Z,13,FALSE)</f>
        <v>#N/A</v>
      </c>
      <c r="AM1050" s="59" t="str">
        <f>VLOOKUP(G1050,'MITRA (REFERENSI)'!$A:$Z,14,FALSE)</f>
        <v>#N/A</v>
      </c>
    </row>
    <row r="1051" ht="15.0" customHeight="1">
      <c r="A1051" s="53" t="s">
        <v>6113</v>
      </c>
      <c r="B1051" s="78"/>
      <c r="C1051" s="79"/>
      <c r="D1051" s="82"/>
      <c r="E1051" s="82"/>
      <c r="F1051" s="56" t="str">
        <f t="shared" si="2"/>
        <v>PETUGAS.1050/SPK/SE/PML/3172/2026</v>
      </c>
      <c r="G1051" s="80"/>
      <c r="H1051" s="56" t="str">
        <f>VLOOKUP(G1051,'MITRA (REFERENSI)'!$A:$Z,16,FALSE)</f>
        <v>#N/A</v>
      </c>
      <c r="I1051" s="56" t="str">
        <f>VLOOKUP(G1051,'MITRA (REFERENSI)'!$A:$Z,25,FALSE)</f>
        <v>#N/A</v>
      </c>
      <c r="J1051" s="55" t="str">
        <f>VLOOKUP(G1051,'MITRA (REFERENSI)'!$A:$Z,26,FALSE)</f>
        <v>#N/A</v>
      </c>
      <c r="K1051" s="55" t="str">
        <f>VLOOKUP(G1051,'MITRA (REFERENSI)'!$A:$Z,15,FALSE)</f>
        <v>#N/A</v>
      </c>
      <c r="L1051" s="55" t="str">
        <f>VLOOKUP(G1051,'MITRA (REFERENSI)'!$A:$Z,15,FALSE)</f>
        <v>#N/A</v>
      </c>
      <c r="M1051" s="55" t="str">
        <f>IF(B1051=1,'KELAS (REFERENSI)'!M1051,IF(B1051=2,'KELAS (REFERENSI)'!M1066,IF(B1051=3,'KELAS (REFERENSI)'!M1081,IF(B1051=4,'KELAS (REFERENSI)'!M1096,""))))</f>
        <v/>
      </c>
      <c r="N1051" s="55" t="str">
        <f>IF(B1051=1,'KELAS (REFERENSI)'!N1051,IF(B1051=2,'KELAS (REFERENSI)'!N1066,IF(B1051=3,'KELAS (REFERENSI)'!N1081,IF(B1051=4,'KELAS (REFERENSI)'!N1096,""))))</f>
        <v/>
      </c>
      <c r="O1051" s="55" t="str">
        <f>IF(B1051=1,'KELAS (REFERENSI)'!O1051,IF(B1051=2,'KELAS (REFERENSI)'!O1066,IF(B1051=3,'KELAS (REFERENSI)'!O1081,IF(B1051=4,'KELAS (REFERENSI)'!O1096,""))))</f>
        <v/>
      </c>
      <c r="P1051" s="55" t="str">
        <f>IF(B1051=1,'KELAS (REFERENSI)'!P1051,IF(B1051=2,'KELAS (REFERENSI)'!P1066,IF(B1051=3,'KELAS (REFERENSI)'!P1081,IF(B1051=4,'KELAS (REFERENSI)'!P1096,""))))</f>
        <v/>
      </c>
      <c r="Q1051" s="55" t="str">
        <f t="shared" si="4"/>
        <v>BPS Kota Jakarta Timur</v>
      </c>
      <c r="R1051" s="55" t="str">
        <f t="shared" si="56"/>
        <v/>
      </c>
      <c r="S1051" s="55" t="str">
        <f t="shared" ref="S1051:T1051" si="1059">S1050</f>
        <v>15 Juni sampai dengan 31 Agustus 2026</v>
      </c>
      <c r="T1051" s="55" t="str">
        <f t="shared" si="1059"/>
        <v>31 Agustus 2026</v>
      </c>
      <c r="U1051" s="59" t="str">
        <f>VLOOKUP(G1051,'MITRA (REFERENSI)'!$A:$Z,17,FALSE)</f>
        <v>#N/A</v>
      </c>
      <c r="V1051" s="59" t="str">
        <f>VLOOKUP(G1051,'MITRA (REFERENSI)'!$A:$Z,11,FALSE)</f>
        <v>#N/A</v>
      </c>
      <c r="W1051" s="81"/>
      <c r="X1051" s="63"/>
      <c r="Y1051" s="63"/>
      <c r="Z1051" s="62"/>
      <c r="AA1051" s="63"/>
      <c r="AB1051" s="62"/>
      <c r="AC1051" s="62"/>
      <c r="AD1051" s="62"/>
      <c r="AE1051" s="62"/>
      <c r="AF1051" s="62"/>
      <c r="AG1051" s="72"/>
      <c r="AH1051" s="72"/>
      <c r="AI1051" s="72"/>
      <c r="AJ1051" s="72"/>
      <c r="AK1051" s="59" t="str">
        <f>VLOOKUP(G1051,'MITRA (REFERENSI)'!$A:$Z,5,FALSE)</f>
        <v>#N/A</v>
      </c>
      <c r="AL1051" s="59" t="str">
        <f>VLOOKUP(G1051,'MITRA (REFERENSI)'!$A:$Z,13,FALSE)</f>
        <v>#N/A</v>
      </c>
      <c r="AM1051" s="59" t="str">
        <f>VLOOKUP(G1051,'MITRA (REFERENSI)'!$A:$Z,14,FALSE)</f>
        <v>#N/A</v>
      </c>
    </row>
    <row r="1052" ht="15.0" customHeight="1">
      <c r="A1052" s="53" t="s">
        <v>6114</v>
      </c>
      <c r="B1052" s="78"/>
      <c r="C1052" s="79"/>
      <c r="D1052" s="82"/>
      <c r="E1052" s="82"/>
      <c r="F1052" s="56" t="str">
        <f t="shared" si="2"/>
        <v>PETUGAS.1051/SPK/SE/PML/3172/2026</v>
      </c>
      <c r="G1052" s="80"/>
      <c r="H1052" s="56" t="str">
        <f>VLOOKUP(G1052,'MITRA (REFERENSI)'!$A:$Z,16,FALSE)</f>
        <v>#N/A</v>
      </c>
      <c r="I1052" s="56" t="str">
        <f>VLOOKUP(G1052,'MITRA (REFERENSI)'!$A:$Z,25,FALSE)</f>
        <v>#N/A</v>
      </c>
      <c r="J1052" s="55" t="str">
        <f>VLOOKUP(G1052,'MITRA (REFERENSI)'!$A:$Z,26,FALSE)</f>
        <v>#N/A</v>
      </c>
      <c r="K1052" s="55" t="str">
        <f>VLOOKUP(G1052,'MITRA (REFERENSI)'!$A:$Z,15,FALSE)</f>
        <v>#N/A</v>
      </c>
      <c r="L1052" s="55" t="str">
        <f>VLOOKUP(G1052,'MITRA (REFERENSI)'!$A:$Z,15,FALSE)</f>
        <v>#N/A</v>
      </c>
      <c r="M1052" s="55" t="str">
        <f>IF(B1052=1,'KELAS (REFERENSI)'!M1052,IF(B1052=2,'KELAS (REFERENSI)'!M1067,IF(B1052=3,'KELAS (REFERENSI)'!M1082,IF(B1052=4,'KELAS (REFERENSI)'!M1097,""))))</f>
        <v/>
      </c>
      <c r="N1052" s="55" t="str">
        <f>IF(B1052=1,'KELAS (REFERENSI)'!N1052,IF(B1052=2,'KELAS (REFERENSI)'!N1067,IF(B1052=3,'KELAS (REFERENSI)'!N1082,IF(B1052=4,'KELAS (REFERENSI)'!N1097,""))))</f>
        <v/>
      </c>
      <c r="O1052" s="55" t="str">
        <f>IF(B1052=1,'KELAS (REFERENSI)'!O1052,IF(B1052=2,'KELAS (REFERENSI)'!O1067,IF(B1052=3,'KELAS (REFERENSI)'!O1082,IF(B1052=4,'KELAS (REFERENSI)'!O1097,""))))</f>
        <v/>
      </c>
      <c r="P1052" s="55" t="str">
        <f>IF(B1052=1,'KELAS (REFERENSI)'!P1052,IF(B1052=2,'KELAS (REFERENSI)'!P1067,IF(B1052=3,'KELAS (REFERENSI)'!P1082,IF(B1052=4,'KELAS (REFERENSI)'!P1097,""))))</f>
        <v/>
      </c>
      <c r="Q1052" s="55" t="str">
        <f t="shared" si="4"/>
        <v>BPS Kota Jakarta Timur</v>
      </c>
      <c r="R1052" s="55" t="str">
        <f t="shared" si="56"/>
        <v/>
      </c>
      <c r="S1052" s="55" t="str">
        <f t="shared" ref="S1052:T1052" si="1060">S1051</f>
        <v>15 Juni sampai dengan 31 Agustus 2026</v>
      </c>
      <c r="T1052" s="55" t="str">
        <f t="shared" si="1060"/>
        <v>31 Agustus 2026</v>
      </c>
      <c r="U1052" s="59" t="str">
        <f>VLOOKUP(G1052,'MITRA (REFERENSI)'!$A:$Z,17,FALSE)</f>
        <v>#N/A</v>
      </c>
      <c r="V1052" s="59" t="str">
        <f>VLOOKUP(G1052,'MITRA (REFERENSI)'!$A:$Z,11,FALSE)</f>
        <v>#N/A</v>
      </c>
      <c r="W1052" s="81"/>
      <c r="X1052" s="63"/>
      <c r="Y1052" s="63"/>
      <c r="Z1052" s="62"/>
      <c r="AA1052" s="63"/>
      <c r="AB1052" s="62"/>
      <c r="AC1052" s="62"/>
      <c r="AD1052" s="62"/>
      <c r="AE1052" s="62"/>
      <c r="AF1052" s="62"/>
      <c r="AG1052" s="72"/>
      <c r="AH1052" s="72"/>
      <c r="AI1052" s="72"/>
      <c r="AJ1052" s="72"/>
      <c r="AK1052" s="59" t="str">
        <f>VLOOKUP(G1052,'MITRA (REFERENSI)'!$A:$Z,5,FALSE)</f>
        <v>#N/A</v>
      </c>
      <c r="AL1052" s="59" t="str">
        <f>VLOOKUP(G1052,'MITRA (REFERENSI)'!$A:$Z,13,FALSE)</f>
        <v>#N/A</v>
      </c>
      <c r="AM1052" s="59" t="str">
        <f>VLOOKUP(G1052,'MITRA (REFERENSI)'!$A:$Z,14,FALSE)</f>
        <v>#N/A</v>
      </c>
    </row>
    <row r="1053" ht="15.0" customHeight="1">
      <c r="A1053" s="53" t="s">
        <v>6115</v>
      </c>
      <c r="B1053" s="78"/>
      <c r="C1053" s="79"/>
      <c r="D1053" s="82"/>
      <c r="E1053" s="82"/>
      <c r="F1053" s="56" t="str">
        <f t="shared" si="2"/>
        <v>PETUGAS.1052/SPK/SE/PML/3172/2026</v>
      </c>
      <c r="G1053" s="80"/>
      <c r="H1053" s="56" t="str">
        <f>VLOOKUP(G1053,'MITRA (REFERENSI)'!$A:$Z,16,FALSE)</f>
        <v>#N/A</v>
      </c>
      <c r="I1053" s="56" t="str">
        <f>VLOOKUP(G1053,'MITRA (REFERENSI)'!$A:$Z,25,FALSE)</f>
        <v>#N/A</v>
      </c>
      <c r="J1053" s="55" t="str">
        <f>VLOOKUP(G1053,'MITRA (REFERENSI)'!$A:$Z,26,FALSE)</f>
        <v>#N/A</v>
      </c>
      <c r="K1053" s="55" t="str">
        <f>VLOOKUP(G1053,'MITRA (REFERENSI)'!$A:$Z,15,FALSE)</f>
        <v>#N/A</v>
      </c>
      <c r="L1053" s="55" t="str">
        <f>VLOOKUP(G1053,'MITRA (REFERENSI)'!$A:$Z,15,FALSE)</f>
        <v>#N/A</v>
      </c>
      <c r="M1053" s="55" t="str">
        <f>IF(B1053=1,'KELAS (REFERENSI)'!M1053,IF(B1053=2,'KELAS (REFERENSI)'!M1068,IF(B1053=3,'KELAS (REFERENSI)'!M1083,IF(B1053=4,'KELAS (REFERENSI)'!M1098,""))))</f>
        <v/>
      </c>
      <c r="N1053" s="55" t="str">
        <f>IF(B1053=1,'KELAS (REFERENSI)'!N1053,IF(B1053=2,'KELAS (REFERENSI)'!N1068,IF(B1053=3,'KELAS (REFERENSI)'!N1083,IF(B1053=4,'KELAS (REFERENSI)'!N1098,""))))</f>
        <v/>
      </c>
      <c r="O1053" s="55" t="str">
        <f>IF(B1053=1,'KELAS (REFERENSI)'!O1053,IF(B1053=2,'KELAS (REFERENSI)'!O1068,IF(B1053=3,'KELAS (REFERENSI)'!O1083,IF(B1053=4,'KELAS (REFERENSI)'!O1098,""))))</f>
        <v/>
      </c>
      <c r="P1053" s="55" t="str">
        <f>IF(B1053=1,'KELAS (REFERENSI)'!P1053,IF(B1053=2,'KELAS (REFERENSI)'!P1068,IF(B1053=3,'KELAS (REFERENSI)'!P1083,IF(B1053=4,'KELAS (REFERENSI)'!P1098,""))))</f>
        <v/>
      </c>
      <c r="Q1053" s="55" t="str">
        <f t="shared" si="4"/>
        <v>BPS Kota Jakarta Timur</v>
      </c>
      <c r="R1053" s="55" t="str">
        <f t="shared" si="56"/>
        <v/>
      </c>
      <c r="S1053" s="55" t="str">
        <f t="shared" ref="S1053:T1053" si="1061">S1052</f>
        <v>15 Juni sampai dengan 31 Agustus 2026</v>
      </c>
      <c r="T1053" s="55" t="str">
        <f t="shared" si="1061"/>
        <v>31 Agustus 2026</v>
      </c>
      <c r="U1053" s="59" t="str">
        <f>VLOOKUP(G1053,'MITRA (REFERENSI)'!$A:$Z,17,FALSE)</f>
        <v>#N/A</v>
      </c>
      <c r="V1053" s="59" t="str">
        <f>VLOOKUP(G1053,'MITRA (REFERENSI)'!$A:$Z,11,FALSE)</f>
        <v>#N/A</v>
      </c>
      <c r="W1053" s="81"/>
      <c r="X1053" s="63"/>
      <c r="Y1053" s="63"/>
      <c r="Z1053" s="62"/>
      <c r="AA1053" s="63"/>
      <c r="AB1053" s="62"/>
      <c r="AC1053" s="62"/>
      <c r="AD1053" s="62"/>
      <c r="AE1053" s="62"/>
      <c r="AF1053" s="62"/>
      <c r="AG1053" s="72"/>
      <c r="AH1053" s="72"/>
      <c r="AI1053" s="72"/>
      <c r="AJ1053" s="72"/>
      <c r="AK1053" s="59" t="str">
        <f>VLOOKUP(G1053,'MITRA (REFERENSI)'!$A:$Z,5,FALSE)</f>
        <v>#N/A</v>
      </c>
      <c r="AL1053" s="59" t="str">
        <f>VLOOKUP(G1053,'MITRA (REFERENSI)'!$A:$Z,13,FALSE)</f>
        <v>#N/A</v>
      </c>
      <c r="AM1053" s="59" t="str">
        <f>VLOOKUP(G1053,'MITRA (REFERENSI)'!$A:$Z,14,FALSE)</f>
        <v>#N/A</v>
      </c>
    </row>
    <row r="1054" ht="15.0" customHeight="1">
      <c r="A1054" s="53" t="s">
        <v>6116</v>
      </c>
      <c r="B1054" s="78"/>
      <c r="C1054" s="79"/>
      <c r="D1054" s="82"/>
      <c r="E1054" s="82"/>
      <c r="F1054" s="56" t="str">
        <f t="shared" si="2"/>
        <v>PETUGAS.1053/SPK/SE/PML/3172/2026</v>
      </c>
      <c r="G1054" s="80"/>
      <c r="H1054" s="56" t="str">
        <f>VLOOKUP(G1054,'MITRA (REFERENSI)'!$A:$Z,16,FALSE)</f>
        <v>#N/A</v>
      </c>
      <c r="I1054" s="56" t="str">
        <f>VLOOKUP(G1054,'MITRA (REFERENSI)'!$A:$Z,25,FALSE)</f>
        <v>#N/A</v>
      </c>
      <c r="J1054" s="55" t="str">
        <f>VLOOKUP(G1054,'MITRA (REFERENSI)'!$A:$Z,26,FALSE)</f>
        <v>#N/A</v>
      </c>
      <c r="K1054" s="55" t="str">
        <f>VLOOKUP(G1054,'MITRA (REFERENSI)'!$A:$Z,15,FALSE)</f>
        <v>#N/A</v>
      </c>
      <c r="L1054" s="55" t="str">
        <f>VLOOKUP(G1054,'MITRA (REFERENSI)'!$A:$Z,15,FALSE)</f>
        <v>#N/A</v>
      </c>
      <c r="M1054" s="55" t="str">
        <f>IF(B1054=1,'KELAS (REFERENSI)'!M1054,IF(B1054=2,'KELAS (REFERENSI)'!M1069,IF(B1054=3,'KELAS (REFERENSI)'!M1084,IF(B1054=4,'KELAS (REFERENSI)'!M1099,""))))</f>
        <v/>
      </c>
      <c r="N1054" s="55" t="str">
        <f>IF(B1054=1,'KELAS (REFERENSI)'!N1054,IF(B1054=2,'KELAS (REFERENSI)'!N1069,IF(B1054=3,'KELAS (REFERENSI)'!N1084,IF(B1054=4,'KELAS (REFERENSI)'!N1099,""))))</f>
        <v/>
      </c>
      <c r="O1054" s="55" t="str">
        <f>IF(B1054=1,'KELAS (REFERENSI)'!O1054,IF(B1054=2,'KELAS (REFERENSI)'!O1069,IF(B1054=3,'KELAS (REFERENSI)'!O1084,IF(B1054=4,'KELAS (REFERENSI)'!O1099,""))))</f>
        <v/>
      </c>
      <c r="P1054" s="55" t="str">
        <f>IF(B1054=1,'KELAS (REFERENSI)'!P1054,IF(B1054=2,'KELAS (REFERENSI)'!P1069,IF(B1054=3,'KELAS (REFERENSI)'!P1084,IF(B1054=4,'KELAS (REFERENSI)'!P1099,""))))</f>
        <v/>
      </c>
      <c r="Q1054" s="55" t="str">
        <f t="shared" si="4"/>
        <v>BPS Kota Jakarta Timur</v>
      </c>
      <c r="R1054" s="55" t="str">
        <f t="shared" si="56"/>
        <v/>
      </c>
      <c r="S1054" s="55" t="str">
        <f t="shared" ref="S1054:T1054" si="1062">S1053</f>
        <v>15 Juni sampai dengan 31 Agustus 2026</v>
      </c>
      <c r="T1054" s="55" t="str">
        <f t="shared" si="1062"/>
        <v>31 Agustus 2026</v>
      </c>
      <c r="U1054" s="59" t="str">
        <f>VLOOKUP(G1054,'MITRA (REFERENSI)'!$A:$Z,17,FALSE)</f>
        <v>#N/A</v>
      </c>
      <c r="V1054" s="59" t="str">
        <f>VLOOKUP(G1054,'MITRA (REFERENSI)'!$A:$Z,11,FALSE)</f>
        <v>#N/A</v>
      </c>
      <c r="W1054" s="81"/>
      <c r="X1054" s="63"/>
      <c r="Y1054" s="63"/>
      <c r="Z1054" s="62"/>
      <c r="AA1054" s="63"/>
      <c r="AB1054" s="62"/>
      <c r="AC1054" s="62"/>
      <c r="AD1054" s="62"/>
      <c r="AE1054" s="62"/>
      <c r="AF1054" s="62"/>
      <c r="AG1054" s="72"/>
      <c r="AH1054" s="72"/>
      <c r="AI1054" s="72"/>
      <c r="AJ1054" s="72"/>
      <c r="AK1054" s="59" t="str">
        <f>VLOOKUP(G1054,'MITRA (REFERENSI)'!$A:$Z,5,FALSE)</f>
        <v>#N/A</v>
      </c>
      <c r="AL1054" s="59" t="str">
        <f>VLOOKUP(G1054,'MITRA (REFERENSI)'!$A:$Z,13,FALSE)</f>
        <v>#N/A</v>
      </c>
      <c r="AM1054" s="59" t="str">
        <f>VLOOKUP(G1054,'MITRA (REFERENSI)'!$A:$Z,14,FALSE)</f>
        <v>#N/A</v>
      </c>
    </row>
    <row r="1055" ht="15.0" customHeight="1">
      <c r="A1055" s="53" t="s">
        <v>6117</v>
      </c>
      <c r="B1055" s="78"/>
      <c r="C1055" s="79"/>
      <c r="D1055" s="82"/>
      <c r="E1055" s="82"/>
      <c r="F1055" s="56" t="str">
        <f t="shared" si="2"/>
        <v>PETUGAS.1054/SPK/SE/PML/3172/2026</v>
      </c>
      <c r="G1055" s="80"/>
      <c r="H1055" s="56" t="str">
        <f>VLOOKUP(G1055,'MITRA (REFERENSI)'!$A:$Z,16,FALSE)</f>
        <v>#N/A</v>
      </c>
      <c r="I1055" s="56" t="str">
        <f>VLOOKUP(G1055,'MITRA (REFERENSI)'!$A:$Z,25,FALSE)</f>
        <v>#N/A</v>
      </c>
      <c r="J1055" s="55" t="str">
        <f>VLOOKUP(G1055,'MITRA (REFERENSI)'!$A:$Z,26,FALSE)</f>
        <v>#N/A</v>
      </c>
      <c r="K1055" s="55" t="str">
        <f>VLOOKUP(G1055,'MITRA (REFERENSI)'!$A:$Z,15,FALSE)</f>
        <v>#N/A</v>
      </c>
      <c r="L1055" s="55" t="str">
        <f>VLOOKUP(G1055,'MITRA (REFERENSI)'!$A:$Z,15,FALSE)</f>
        <v>#N/A</v>
      </c>
      <c r="M1055" s="55" t="str">
        <f>IF(B1055=1,'KELAS (REFERENSI)'!M1055,IF(B1055=2,'KELAS (REFERENSI)'!M1070,IF(B1055=3,'KELAS (REFERENSI)'!M1085,IF(B1055=4,'KELAS (REFERENSI)'!M1100,""))))</f>
        <v/>
      </c>
      <c r="N1055" s="55" t="str">
        <f>IF(B1055=1,'KELAS (REFERENSI)'!N1055,IF(B1055=2,'KELAS (REFERENSI)'!N1070,IF(B1055=3,'KELAS (REFERENSI)'!N1085,IF(B1055=4,'KELAS (REFERENSI)'!N1100,""))))</f>
        <v/>
      </c>
      <c r="O1055" s="55" t="str">
        <f>IF(B1055=1,'KELAS (REFERENSI)'!O1055,IF(B1055=2,'KELAS (REFERENSI)'!O1070,IF(B1055=3,'KELAS (REFERENSI)'!O1085,IF(B1055=4,'KELAS (REFERENSI)'!O1100,""))))</f>
        <v/>
      </c>
      <c r="P1055" s="55" t="str">
        <f>IF(B1055=1,'KELAS (REFERENSI)'!P1055,IF(B1055=2,'KELAS (REFERENSI)'!P1070,IF(B1055=3,'KELAS (REFERENSI)'!P1085,IF(B1055=4,'KELAS (REFERENSI)'!P1100,""))))</f>
        <v/>
      </c>
      <c r="Q1055" s="55" t="str">
        <f t="shared" si="4"/>
        <v>BPS Kota Jakarta Timur</v>
      </c>
      <c r="R1055" s="55" t="str">
        <f t="shared" si="56"/>
        <v/>
      </c>
      <c r="S1055" s="55" t="str">
        <f t="shared" ref="S1055:T1055" si="1063">S1054</f>
        <v>15 Juni sampai dengan 31 Agustus 2026</v>
      </c>
      <c r="T1055" s="55" t="str">
        <f t="shared" si="1063"/>
        <v>31 Agustus 2026</v>
      </c>
      <c r="U1055" s="59" t="str">
        <f>VLOOKUP(G1055,'MITRA (REFERENSI)'!$A:$Z,17,FALSE)</f>
        <v>#N/A</v>
      </c>
      <c r="V1055" s="59" t="str">
        <f>VLOOKUP(G1055,'MITRA (REFERENSI)'!$A:$Z,11,FALSE)</f>
        <v>#N/A</v>
      </c>
      <c r="W1055" s="81"/>
      <c r="X1055" s="63"/>
      <c r="Y1055" s="63"/>
      <c r="Z1055" s="62"/>
      <c r="AA1055" s="63"/>
      <c r="AB1055" s="62"/>
      <c r="AC1055" s="62"/>
      <c r="AD1055" s="62"/>
      <c r="AE1055" s="62"/>
      <c r="AF1055" s="62"/>
      <c r="AG1055" s="72"/>
      <c r="AH1055" s="72"/>
      <c r="AI1055" s="72"/>
      <c r="AJ1055" s="72"/>
      <c r="AK1055" s="59" t="str">
        <f>VLOOKUP(G1055,'MITRA (REFERENSI)'!$A:$Z,5,FALSE)</f>
        <v>#N/A</v>
      </c>
      <c r="AL1055" s="59" t="str">
        <f>VLOOKUP(G1055,'MITRA (REFERENSI)'!$A:$Z,13,FALSE)</f>
        <v>#N/A</v>
      </c>
      <c r="AM1055" s="59" t="str">
        <f>VLOOKUP(G1055,'MITRA (REFERENSI)'!$A:$Z,14,FALSE)</f>
        <v>#N/A</v>
      </c>
    </row>
    <row r="1056" ht="15.0" customHeight="1">
      <c r="A1056" s="53" t="s">
        <v>6118</v>
      </c>
      <c r="B1056" s="78"/>
      <c r="C1056" s="79"/>
      <c r="D1056" s="82"/>
      <c r="E1056" s="82"/>
      <c r="F1056" s="56" t="str">
        <f t="shared" si="2"/>
        <v>PETUGAS.1055/SPK/SE/PML/3172/2026</v>
      </c>
      <c r="G1056" s="80"/>
      <c r="H1056" s="56" t="str">
        <f>VLOOKUP(G1056,'MITRA (REFERENSI)'!$A:$Z,16,FALSE)</f>
        <v>#N/A</v>
      </c>
      <c r="I1056" s="56" t="str">
        <f>VLOOKUP(G1056,'MITRA (REFERENSI)'!$A:$Z,25,FALSE)</f>
        <v>#N/A</v>
      </c>
      <c r="J1056" s="55" t="str">
        <f>VLOOKUP(G1056,'MITRA (REFERENSI)'!$A:$Z,26,FALSE)</f>
        <v>#N/A</v>
      </c>
      <c r="K1056" s="55" t="str">
        <f>VLOOKUP(G1056,'MITRA (REFERENSI)'!$A:$Z,15,FALSE)</f>
        <v>#N/A</v>
      </c>
      <c r="L1056" s="55" t="str">
        <f>VLOOKUP(G1056,'MITRA (REFERENSI)'!$A:$Z,15,FALSE)</f>
        <v>#N/A</v>
      </c>
      <c r="M1056" s="55" t="str">
        <f>IF(B1056=1,'KELAS (REFERENSI)'!M1056,IF(B1056=2,'KELAS (REFERENSI)'!M1071,IF(B1056=3,'KELAS (REFERENSI)'!M1086,IF(B1056=4,'KELAS (REFERENSI)'!M1101,""))))</f>
        <v/>
      </c>
      <c r="N1056" s="55" t="str">
        <f>IF(B1056=1,'KELAS (REFERENSI)'!N1056,IF(B1056=2,'KELAS (REFERENSI)'!N1071,IF(B1056=3,'KELAS (REFERENSI)'!N1086,IF(B1056=4,'KELAS (REFERENSI)'!N1101,""))))</f>
        <v/>
      </c>
      <c r="O1056" s="55" t="str">
        <f>IF(B1056=1,'KELAS (REFERENSI)'!O1056,IF(B1056=2,'KELAS (REFERENSI)'!O1071,IF(B1056=3,'KELAS (REFERENSI)'!O1086,IF(B1056=4,'KELAS (REFERENSI)'!O1101,""))))</f>
        <v/>
      </c>
      <c r="P1056" s="55" t="str">
        <f>IF(B1056=1,'KELAS (REFERENSI)'!P1056,IF(B1056=2,'KELAS (REFERENSI)'!P1071,IF(B1056=3,'KELAS (REFERENSI)'!P1086,IF(B1056=4,'KELAS (REFERENSI)'!P1101,""))))</f>
        <v/>
      </c>
      <c r="Q1056" s="55" t="str">
        <f t="shared" si="4"/>
        <v>BPS Kota Jakarta Timur</v>
      </c>
      <c r="R1056" s="55" t="str">
        <f t="shared" si="56"/>
        <v/>
      </c>
      <c r="S1056" s="55" t="str">
        <f t="shared" ref="S1056:T1056" si="1064">S1055</f>
        <v>15 Juni sampai dengan 31 Agustus 2026</v>
      </c>
      <c r="T1056" s="55" t="str">
        <f t="shared" si="1064"/>
        <v>31 Agustus 2026</v>
      </c>
      <c r="U1056" s="59" t="str">
        <f>VLOOKUP(G1056,'MITRA (REFERENSI)'!$A:$Z,17,FALSE)</f>
        <v>#N/A</v>
      </c>
      <c r="V1056" s="59" t="str">
        <f>VLOOKUP(G1056,'MITRA (REFERENSI)'!$A:$Z,11,FALSE)</f>
        <v>#N/A</v>
      </c>
      <c r="W1056" s="81"/>
      <c r="X1056" s="63"/>
      <c r="Y1056" s="63"/>
      <c r="Z1056" s="62"/>
      <c r="AA1056" s="63"/>
      <c r="AB1056" s="62"/>
      <c r="AC1056" s="62"/>
      <c r="AD1056" s="62"/>
      <c r="AE1056" s="62"/>
      <c r="AF1056" s="62"/>
      <c r="AG1056" s="72"/>
      <c r="AH1056" s="72"/>
      <c r="AI1056" s="72"/>
      <c r="AJ1056" s="72"/>
      <c r="AK1056" s="59" t="str">
        <f>VLOOKUP(G1056,'MITRA (REFERENSI)'!$A:$Z,5,FALSE)</f>
        <v>#N/A</v>
      </c>
      <c r="AL1056" s="59" t="str">
        <f>VLOOKUP(G1056,'MITRA (REFERENSI)'!$A:$Z,13,FALSE)</f>
        <v>#N/A</v>
      </c>
      <c r="AM1056" s="59" t="str">
        <f>VLOOKUP(G1056,'MITRA (REFERENSI)'!$A:$Z,14,FALSE)</f>
        <v>#N/A</v>
      </c>
    </row>
    <row r="1057" ht="15.0" customHeight="1">
      <c r="A1057" s="53" t="s">
        <v>6119</v>
      </c>
      <c r="B1057" s="78"/>
      <c r="C1057" s="79"/>
      <c r="D1057" s="82"/>
      <c r="E1057" s="82"/>
      <c r="F1057" s="56" t="str">
        <f t="shared" si="2"/>
        <v>PETUGAS.1056/SPK/SE/PML/3172/2026</v>
      </c>
      <c r="G1057" s="80"/>
      <c r="H1057" s="56" t="str">
        <f>VLOOKUP(G1057,'MITRA (REFERENSI)'!$A:$Z,16,FALSE)</f>
        <v>#N/A</v>
      </c>
      <c r="I1057" s="56" t="str">
        <f>VLOOKUP(G1057,'MITRA (REFERENSI)'!$A:$Z,25,FALSE)</f>
        <v>#N/A</v>
      </c>
      <c r="J1057" s="55" t="str">
        <f>VLOOKUP(G1057,'MITRA (REFERENSI)'!$A:$Z,26,FALSE)</f>
        <v>#N/A</v>
      </c>
      <c r="K1057" s="55" t="str">
        <f>VLOOKUP(G1057,'MITRA (REFERENSI)'!$A:$Z,15,FALSE)</f>
        <v>#N/A</v>
      </c>
      <c r="L1057" s="55" t="str">
        <f>VLOOKUP(G1057,'MITRA (REFERENSI)'!$A:$Z,15,FALSE)</f>
        <v>#N/A</v>
      </c>
      <c r="M1057" s="55" t="str">
        <f>IF(B1057=1,'KELAS (REFERENSI)'!M1057,IF(B1057=2,'KELAS (REFERENSI)'!M1072,IF(B1057=3,'KELAS (REFERENSI)'!M1087,IF(B1057=4,'KELAS (REFERENSI)'!M1102,""))))</f>
        <v/>
      </c>
      <c r="N1057" s="55" t="str">
        <f>IF(B1057=1,'KELAS (REFERENSI)'!N1057,IF(B1057=2,'KELAS (REFERENSI)'!N1072,IF(B1057=3,'KELAS (REFERENSI)'!N1087,IF(B1057=4,'KELAS (REFERENSI)'!N1102,""))))</f>
        <v/>
      </c>
      <c r="O1057" s="55" t="str">
        <f>IF(B1057=1,'KELAS (REFERENSI)'!O1057,IF(B1057=2,'KELAS (REFERENSI)'!O1072,IF(B1057=3,'KELAS (REFERENSI)'!O1087,IF(B1057=4,'KELAS (REFERENSI)'!O1102,""))))</f>
        <v/>
      </c>
      <c r="P1057" s="55" t="str">
        <f>IF(B1057=1,'KELAS (REFERENSI)'!P1057,IF(B1057=2,'KELAS (REFERENSI)'!P1072,IF(B1057=3,'KELAS (REFERENSI)'!P1087,IF(B1057=4,'KELAS (REFERENSI)'!P1102,""))))</f>
        <v/>
      </c>
      <c r="Q1057" s="55" t="str">
        <f t="shared" si="4"/>
        <v>BPS Kota Jakarta Timur</v>
      </c>
      <c r="R1057" s="55" t="str">
        <f t="shared" si="56"/>
        <v/>
      </c>
      <c r="S1057" s="55" t="str">
        <f t="shared" ref="S1057:T1057" si="1065">S1056</f>
        <v>15 Juni sampai dengan 31 Agustus 2026</v>
      </c>
      <c r="T1057" s="55" t="str">
        <f t="shared" si="1065"/>
        <v>31 Agustus 2026</v>
      </c>
      <c r="U1057" s="59" t="str">
        <f>VLOOKUP(G1057,'MITRA (REFERENSI)'!$A:$Z,17,FALSE)</f>
        <v>#N/A</v>
      </c>
      <c r="V1057" s="59" t="str">
        <f>VLOOKUP(G1057,'MITRA (REFERENSI)'!$A:$Z,11,FALSE)</f>
        <v>#N/A</v>
      </c>
      <c r="W1057" s="81"/>
      <c r="X1057" s="63"/>
      <c r="Y1057" s="63"/>
      <c r="Z1057" s="62"/>
      <c r="AA1057" s="63"/>
      <c r="AB1057" s="62"/>
      <c r="AC1057" s="62"/>
      <c r="AD1057" s="62"/>
      <c r="AE1057" s="62"/>
      <c r="AF1057" s="62"/>
      <c r="AG1057" s="72"/>
      <c r="AH1057" s="72"/>
      <c r="AI1057" s="72"/>
      <c r="AJ1057" s="72"/>
      <c r="AK1057" s="59" t="str">
        <f>VLOOKUP(G1057,'MITRA (REFERENSI)'!$A:$Z,5,FALSE)</f>
        <v>#N/A</v>
      </c>
      <c r="AL1057" s="59" t="str">
        <f>VLOOKUP(G1057,'MITRA (REFERENSI)'!$A:$Z,13,FALSE)</f>
        <v>#N/A</v>
      </c>
      <c r="AM1057" s="59" t="str">
        <f>VLOOKUP(G1057,'MITRA (REFERENSI)'!$A:$Z,14,FALSE)</f>
        <v>#N/A</v>
      </c>
    </row>
    <row r="1058" ht="15.0" customHeight="1">
      <c r="A1058" s="53" t="s">
        <v>6120</v>
      </c>
      <c r="B1058" s="78"/>
      <c r="C1058" s="79"/>
      <c r="D1058" s="82"/>
      <c r="E1058" s="82"/>
      <c r="F1058" s="56" t="str">
        <f t="shared" si="2"/>
        <v>PETUGAS.1057/SPK/SE/PML/3172/2026</v>
      </c>
      <c r="G1058" s="80"/>
      <c r="H1058" s="56" t="str">
        <f>VLOOKUP(G1058,'MITRA (REFERENSI)'!$A:$Z,16,FALSE)</f>
        <v>#N/A</v>
      </c>
      <c r="I1058" s="56" t="str">
        <f>VLOOKUP(G1058,'MITRA (REFERENSI)'!$A:$Z,25,FALSE)</f>
        <v>#N/A</v>
      </c>
      <c r="J1058" s="55" t="str">
        <f>VLOOKUP(G1058,'MITRA (REFERENSI)'!$A:$Z,26,FALSE)</f>
        <v>#N/A</v>
      </c>
      <c r="K1058" s="55" t="str">
        <f>VLOOKUP(G1058,'MITRA (REFERENSI)'!$A:$Z,15,FALSE)</f>
        <v>#N/A</v>
      </c>
      <c r="L1058" s="55" t="str">
        <f>VLOOKUP(G1058,'MITRA (REFERENSI)'!$A:$Z,15,FALSE)</f>
        <v>#N/A</v>
      </c>
      <c r="M1058" s="55" t="str">
        <f>IF(B1058=1,'KELAS (REFERENSI)'!M1058,IF(B1058=2,'KELAS (REFERENSI)'!M1073,IF(B1058=3,'KELAS (REFERENSI)'!M1088,IF(B1058=4,'KELAS (REFERENSI)'!M1103,""))))</f>
        <v/>
      </c>
      <c r="N1058" s="55" t="str">
        <f>IF(B1058=1,'KELAS (REFERENSI)'!N1058,IF(B1058=2,'KELAS (REFERENSI)'!N1073,IF(B1058=3,'KELAS (REFERENSI)'!N1088,IF(B1058=4,'KELAS (REFERENSI)'!N1103,""))))</f>
        <v/>
      </c>
      <c r="O1058" s="55" t="str">
        <f>IF(B1058=1,'KELAS (REFERENSI)'!O1058,IF(B1058=2,'KELAS (REFERENSI)'!O1073,IF(B1058=3,'KELAS (REFERENSI)'!O1088,IF(B1058=4,'KELAS (REFERENSI)'!O1103,""))))</f>
        <v/>
      </c>
      <c r="P1058" s="55" t="str">
        <f>IF(B1058=1,'KELAS (REFERENSI)'!P1058,IF(B1058=2,'KELAS (REFERENSI)'!P1073,IF(B1058=3,'KELAS (REFERENSI)'!P1088,IF(B1058=4,'KELAS (REFERENSI)'!P1103,""))))</f>
        <v/>
      </c>
      <c r="Q1058" s="55" t="str">
        <f t="shared" si="4"/>
        <v>BPS Kota Jakarta Timur</v>
      </c>
      <c r="R1058" s="55" t="str">
        <f t="shared" si="56"/>
        <v/>
      </c>
      <c r="S1058" s="55" t="str">
        <f t="shared" ref="S1058:T1058" si="1066">S1057</f>
        <v>15 Juni sampai dengan 31 Agustus 2026</v>
      </c>
      <c r="T1058" s="55" t="str">
        <f t="shared" si="1066"/>
        <v>31 Agustus 2026</v>
      </c>
      <c r="U1058" s="59" t="str">
        <f>VLOOKUP(G1058,'MITRA (REFERENSI)'!$A:$Z,17,FALSE)</f>
        <v>#N/A</v>
      </c>
      <c r="V1058" s="59" t="str">
        <f>VLOOKUP(G1058,'MITRA (REFERENSI)'!$A:$Z,11,FALSE)</f>
        <v>#N/A</v>
      </c>
      <c r="W1058" s="81"/>
      <c r="X1058" s="63"/>
      <c r="Y1058" s="63"/>
      <c r="Z1058" s="62"/>
      <c r="AA1058" s="63"/>
      <c r="AB1058" s="62"/>
      <c r="AC1058" s="62"/>
      <c r="AD1058" s="62"/>
      <c r="AE1058" s="62"/>
      <c r="AF1058" s="62"/>
      <c r="AG1058" s="72"/>
      <c r="AH1058" s="72"/>
      <c r="AI1058" s="72"/>
      <c r="AJ1058" s="72"/>
      <c r="AK1058" s="59" t="str">
        <f>VLOOKUP(G1058,'MITRA (REFERENSI)'!$A:$Z,5,FALSE)</f>
        <v>#N/A</v>
      </c>
      <c r="AL1058" s="59" t="str">
        <f>VLOOKUP(G1058,'MITRA (REFERENSI)'!$A:$Z,13,FALSE)</f>
        <v>#N/A</v>
      </c>
      <c r="AM1058" s="59" t="str">
        <f>VLOOKUP(G1058,'MITRA (REFERENSI)'!$A:$Z,14,FALSE)</f>
        <v>#N/A</v>
      </c>
    </row>
    <row r="1059" ht="15.0" customHeight="1">
      <c r="A1059" s="53" t="s">
        <v>6121</v>
      </c>
      <c r="B1059" s="78"/>
      <c r="C1059" s="79"/>
      <c r="D1059" s="82"/>
      <c r="E1059" s="82"/>
      <c r="F1059" s="56" t="str">
        <f t="shared" si="2"/>
        <v>PETUGAS.1058/SPK/SE/PML/3172/2026</v>
      </c>
      <c r="G1059" s="80"/>
      <c r="H1059" s="56" t="str">
        <f>VLOOKUP(G1059,'MITRA (REFERENSI)'!$A:$Z,16,FALSE)</f>
        <v>#N/A</v>
      </c>
      <c r="I1059" s="56" t="str">
        <f>VLOOKUP(G1059,'MITRA (REFERENSI)'!$A:$Z,25,FALSE)</f>
        <v>#N/A</v>
      </c>
      <c r="J1059" s="55" t="str">
        <f>VLOOKUP(G1059,'MITRA (REFERENSI)'!$A:$Z,26,FALSE)</f>
        <v>#N/A</v>
      </c>
      <c r="K1059" s="55" t="str">
        <f>VLOOKUP(G1059,'MITRA (REFERENSI)'!$A:$Z,15,FALSE)</f>
        <v>#N/A</v>
      </c>
      <c r="L1059" s="55" t="str">
        <f>VLOOKUP(G1059,'MITRA (REFERENSI)'!$A:$Z,15,FALSE)</f>
        <v>#N/A</v>
      </c>
      <c r="M1059" s="55" t="str">
        <f>IF(B1059=1,'KELAS (REFERENSI)'!M1059,IF(B1059=2,'KELAS (REFERENSI)'!M1074,IF(B1059=3,'KELAS (REFERENSI)'!M1089,IF(B1059=4,'KELAS (REFERENSI)'!M1104,""))))</f>
        <v/>
      </c>
      <c r="N1059" s="55" t="str">
        <f>IF(B1059=1,'KELAS (REFERENSI)'!N1059,IF(B1059=2,'KELAS (REFERENSI)'!N1074,IF(B1059=3,'KELAS (REFERENSI)'!N1089,IF(B1059=4,'KELAS (REFERENSI)'!N1104,""))))</f>
        <v/>
      </c>
      <c r="O1059" s="55" t="str">
        <f>IF(B1059=1,'KELAS (REFERENSI)'!O1059,IF(B1059=2,'KELAS (REFERENSI)'!O1074,IF(B1059=3,'KELAS (REFERENSI)'!O1089,IF(B1059=4,'KELAS (REFERENSI)'!O1104,""))))</f>
        <v/>
      </c>
      <c r="P1059" s="55" t="str">
        <f>IF(B1059=1,'KELAS (REFERENSI)'!P1059,IF(B1059=2,'KELAS (REFERENSI)'!P1074,IF(B1059=3,'KELAS (REFERENSI)'!P1089,IF(B1059=4,'KELAS (REFERENSI)'!P1104,""))))</f>
        <v/>
      </c>
      <c r="Q1059" s="55" t="str">
        <f t="shared" si="4"/>
        <v>BPS Kota Jakarta Timur</v>
      </c>
      <c r="R1059" s="55" t="str">
        <f t="shared" si="56"/>
        <v/>
      </c>
      <c r="S1059" s="55" t="str">
        <f t="shared" ref="S1059:T1059" si="1067">S1058</f>
        <v>15 Juni sampai dengan 31 Agustus 2026</v>
      </c>
      <c r="T1059" s="55" t="str">
        <f t="shared" si="1067"/>
        <v>31 Agustus 2026</v>
      </c>
      <c r="U1059" s="59" t="str">
        <f>VLOOKUP(G1059,'MITRA (REFERENSI)'!$A:$Z,17,FALSE)</f>
        <v>#N/A</v>
      </c>
      <c r="V1059" s="59" t="str">
        <f>VLOOKUP(G1059,'MITRA (REFERENSI)'!$A:$Z,11,FALSE)</f>
        <v>#N/A</v>
      </c>
      <c r="W1059" s="81"/>
      <c r="X1059" s="63"/>
      <c r="Y1059" s="63"/>
      <c r="Z1059" s="62"/>
      <c r="AA1059" s="63"/>
      <c r="AB1059" s="62"/>
      <c r="AC1059" s="62"/>
      <c r="AD1059" s="62"/>
      <c r="AE1059" s="62"/>
      <c r="AF1059" s="62"/>
      <c r="AG1059" s="72"/>
      <c r="AH1059" s="72"/>
      <c r="AI1059" s="72"/>
      <c r="AJ1059" s="72"/>
      <c r="AK1059" s="59" t="str">
        <f>VLOOKUP(G1059,'MITRA (REFERENSI)'!$A:$Z,5,FALSE)</f>
        <v>#N/A</v>
      </c>
      <c r="AL1059" s="59" t="str">
        <f>VLOOKUP(G1059,'MITRA (REFERENSI)'!$A:$Z,13,FALSE)</f>
        <v>#N/A</v>
      </c>
      <c r="AM1059" s="59" t="str">
        <f>VLOOKUP(G1059,'MITRA (REFERENSI)'!$A:$Z,14,FALSE)</f>
        <v>#N/A</v>
      </c>
    </row>
    <row r="1060" ht="15.0" customHeight="1">
      <c r="A1060" s="53" t="s">
        <v>6122</v>
      </c>
      <c r="B1060" s="78"/>
      <c r="C1060" s="79"/>
      <c r="D1060" s="82"/>
      <c r="E1060" s="82"/>
      <c r="F1060" s="56" t="str">
        <f t="shared" si="2"/>
        <v>PETUGAS.1059/SPK/SE/PML/3172/2026</v>
      </c>
      <c r="G1060" s="80"/>
      <c r="H1060" s="56" t="str">
        <f>VLOOKUP(G1060,'MITRA (REFERENSI)'!$A:$Z,16,FALSE)</f>
        <v>#N/A</v>
      </c>
      <c r="I1060" s="56" t="str">
        <f>VLOOKUP(G1060,'MITRA (REFERENSI)'!$A:$Z,25,FALSE)</f>
        <v>#N/A</v>
      </c>
      <c r="J1060" s="55" t="str">
        <f>VLOOKUP(G1060,'MITRA (REFERENSI)'!$A:$Z,26,FALSE)</f>
        <v>#N/A</v>
      </c>
      <c r="K1060" s="55" t="str">
        <f>VLOOKUP(G1060,'MITRA (REFERENSI)'!$A:$Z,15,FALSE)</f>
        <v>#N/A</v>
      </c>
      <c r="L1060" s="55" t="str">
        <f>VLOOKUP(G1060,'MITRA (REFERENSI)'!$A:$Z,15,FALSE)</f>
        <v>#N/A</v>
      </c>
      <c r="M1060" s="55" t="str">
        <f>IF(B1060=1,'KELAS (REFERENSI)'!M1060,IF(B1060=2,'KELAS (REFERENSI)'!M1075,IF(B1060=3,'KELAS (REFERENSI)'!M1090,IF(B1060=4,'KELAS (REFERENSI)'!M1105,""))))</f>
        <v/>
      </c>
      <c r="N1060" s="55" t="str">
        <f>IF(B1060=1,'KELAS (REFERENSI)'!N1060,IF(B1060=2,'KELAS (REFERENSI)'!N1075,IF(B1060=3,'KELAS (REFERENSI)'!N1090,IF(B1060=4,'KELAS (REFERENSI)'!N1105,""))))</f>
        <v/>
      </c>
      <c r="O1060" s="55" t="str">
        <f>IF(B1060=1,'KELAS (REFERENSI)'!O1060,IF(B1060=2,'KELAS (REFERENSI)'!O1075,IF(B1060=3,'KELAS (REFERENSI)'!O1090,IF(B1060=4,'KELAS (REFERENSI)'!O1105,""))))</f>
        <v/>
      </c>
      <c r="P1060" s="55" t="str">
        <f>IF(B1060=1,'KELAS (REFERENSI)'!P1060,IF(B1060=2,'KELAS (REFERENSI)'!P1075,IF(B1060=3,'KELAS (REFERENSI)'!P1090,IF(B1060=4,'KELAS (REFERENSI)'!P1105,""))))</f>
        <v/>
      </c>
      <c r="Q1060" s="55" t="str">
        <f t="shared" si="4"/>
        <v>BPS Kota Jakarta Timur</v>
      </c>
      <c r="R1060" s="55" t="str">
        <f t="shared" si="56"/>
        <v/>
      </c>
      <c r="S1060" s="55" t="str">
        <f t="shared" ref="S1060:T1060" si="1068">S1059</f>
        <v>15 Juni sampai dengan 31 Agustus 2026</v>
      </c>
      <c r="T1060" s="55" t="str">
        <f t="shared" si="1068"/>
        <v>31 Agustus 2026</v>
      </c>
      <c r="U1060" s="59" t="str">
        <f>VLOOKUP(G1060,'MITRA (REFERENSI)'!$A:$Z,17,FALSE)</f>
        <v>#N/A</v>
      </c>
      <c r="V1060" s="59" t="str">
        <f>VLOOKUP(G1060,'MITRA (REFERENSI)'!$A:$Z,11,FALSE)</f>
        <v>#N/A</v>
      </c>
      <c r="W1060" s="81"/>
      <c r="X1060" s="63"/>
      <c r="Y1060" s="63"/>
      <c r="Z1060" s="62"/>
      <c r="AA1060" s="63"/>
      <c r="AB1060" s="62"/>
      <c r="AC1060" s="62"/>
      <c r="AD1060" s="62"/>
      <c r="AE1060" s="62"/>
      <c r="AF1060" s="62"/>
      <c r="AG1060" s="72"/>
      <c r="AH1060" s="72"/>
      <c r="AI1060" s="72"/>
      <c r="AJ1060" s="72"/>
      <c r="AK1060" s="59" t="str">
        <f>VLOOKUP(G1060,'MITRA (REFERENSI)'!$A:$Z,5,FALSE)</f>
        <v>#N/A</v>
      </c>
      <c r="AL1060" s="59" t="str">
        <f>VLOOKUP(G1060,'MITRA (REFERENSI)'!$A:$Z,13,FALSE)</f>
        <v>#N/A</v>
      </c>
      <c r="AM1060" s="59" t="str">
        <f>VLOOKUP(G1060,'MITRA (REFERENSI)'!$A:$Z,14,FALSE)</f>
        <v>#N/A</v>
      </c>
    </row>
    <row r="1061" ht="15.0" customHeight="1">
      <c r="A1061" s="53" t="s">
        <v>6123</v>
      </c>
      <c r="B1061" s="78"/>
      <c r="C1061" s="79"/>
      <c r="D1061" s="82"/>
      <c r="E1061" s="82"/>
      <c r="F1061" s="56" t="str">
        <f t="shared" si="2"/>
        <v>PETUGAS.1060/SPK/SE/PML/3172/2026</v>
      </c>
      <c r="G1061" s="80"/>
      <c r="H1061" s="56" t="str">
        <f>VLOOKUP(G1061,'MITRA (REFERENSI)'!$A:$Z,16,FALSE)</f>
        <v>#N/A</v>
      </c>
      <c r="I1061" s="56" t="str">
        <f>VLOOKUP(G1061,'MITRA (REFERENSI)'!$A:$Z,25,FALSE)</f>
        <v>#N/A</v>
      </c>
      <c r="J1061" s="55" t="str">
        <f>VLOOKUP(G1061,'MITRA (REFERENSI)'!$A:$Z,26,FALSE)</f>
        <v>#N/A</v>
      </c>
      <c r="K1061" s="55" t="str">
        <f>VLOOKUP(G1061,'MITRA (REFERENSI)'!$A:$Z,15,FALSE)</f>
        <v>#N/A</v>
      </c>
      <c r="L1061" s="55" t="str">
        <f>VLOOKUP(G1061,'MITRA (REFERENSI)'!$A:$Z,15,FALSE)</f>
        <v>#N/A</v>
      </c>
      <c r="M1061" s="55" t="str">
        <f>IF(B1061=1,'KELAS (REFERENSI)'!M1061,IF(B1061=2,'KELAS (REFERENSI)'!M1076,IF(B1061=3,'KELAS (REFERENSI)'!M1091,IF(B1061=4,'KELAS (REFERENSI)'!M1106,""))))</f>
        <v/>
      </c>
      <c r="N1061" s="55" t="str">
        <f>IF(B1061=1,'KELAS (REFERENSI)'!N1061,IF(B1061=2,'KELAS (REFERENSI)'!N1076,IF(B1061=3,'KELAS (REFERENSI)'!N1091,IF(B1061=4,'KELAS (REFERENSI)'!N1106,""))))</f>
        <v/>
      </c>
      <c r="O1061" s="55" t="str">
        <f>IF(B1061=1,'KELAS (REFERENSI)'!O1061,IF(B1061=2,'KELAS (REFERENSI)'!O1076,IF(B1061=3,'KELAS (REFERENSI)'!O1091,IF(B1061=4,'KELAS (REFERENSI)'!O1106,""))))</f>
        <v/>
      </c>
      <c r="P1061" s="55" t="str">
        <f>IF(B1061=1,'KELAS (REFERENSI)'!P1061,IF(B1061=2,'KELAS (REFERENSI)'!P1076,IF(B1061=3,'KELAS (REFERENSI)'!P1091,IF(B1061=4,'KELAS (REFERENSI)'!P1106,""))))</f>
        <v/>
      </c>
      <c r="Q1061" s="55" t="str">
        <f t="shared" si="4"/>
        <v>BPS Kota Jakarta Timur</v>
      </c>
      <c r="R1061" s="55" t="str">
        <f t="shared" si="56"/>
        <v/>
      </c>
      <c r="S1061" s="55" t="str">
        <f t="shared" ref="S1061:T1061" si="1069">S1060</f>
        <v>15 Juni sampai dengan 31 Agustus 2026</v>
      </c>
      <c r="T1061" s="55" t="str">
        <f t="shared" si="1069"/>
        <v>31 Agustus 2026</v>
      </c>
      <c r="U1061" s="59" t="str">
        <f>VLOOKUP(G1061,'MITRA (REFERENSI)'!$A:$Z,17,FALSE)</f>
        <v>#N/A</v>
      </c>
      <c r="V1061" s="59" t="str">
        <f>VLOOKUP(G1061,'MITRA (REFERENSI)'!$A:$Z,11,FALSE)</f>
        <v>#N/A</v>
      </c>
      <c r="W1061" s="81"/>
      <c r="X1061" s="63"/>
      <c r="Y1061" s="63"/>
      <c r="Z1061" s="62"/>
      <c r="AA1061" s="63"/>
      <c r="AB1061" s="62"/>
      <c r="AC1061" s="62"/>
      <c r="AD1061" s="62"/>
      <c r="AE1061" s="62"/>
      <c r="AF1061" s="62"/>
      <c r="AG1061" s="72"/>
      <c r="AH1061" s="72"/>
      <c r="AI1061" s="72"/>
      <c r="AJ1061" s="72"/>
      <c r="AK1061" s="59" t="str">
        <f>VLOOKUP(G1061,'MITRA (REFERENSI)'!$A:$Z,5,FALSE)</f>
        <v>#N/A</v>
      </c>
      <c r="AL1061" s="59" t="str">
        <f>VLOOKUP(G1061,'MITRA (REFERENSI)'!$A:$Z,13,FALSE)</f>
        <v>#N/A</v>
      </c>
      <c r="AM1061" s="59" t="str">
        <f>VLOOKUP(G1061,'MITRA (REFERENSI)'!$A:$Z,14,FALSE)</f>
        <v>#N/A</v>
      </c>
    </row>
    <row r="1062" ht="15.0" customHeight="1">
      <c r="A1062" s="53" t="s">
        <v>6124</v>
      </c>
      <c r="B1062" s="78"/>
      <c r="C1062" s="79"/>
      <c r="D1062" s="82"/>
      <c r="E1062" s="82"/>
      <c r="F1062" s="56" t="str">
        <f t="shared" si="2"/>
        <v>PETUGAS.1061/SPK/SE/PML/3172/2026</v>
      </c>
      <c r="G1062" s="80"/>
      <c r="H1062" s="56" t="str">
        <f>VLOOKUP(G1062,'MITRA (REFERENSI)'!$A:$Z,16,FALSE)</f>
        <v>#N/A</v>
      </c>
      <c r="I1062" s="56" t="str">
        <f>VLOOKUP(G1062,'MITRA (REFERENSI)'!$A:$Z,25,FALSE)</f>
        <v>#N/A</v>
      </c>
      <c r="J1062" s="55" t="str">
        <f>VLOOKUP(G1062,'MITRA (REFERENSI)'!$A:$Z,26,FALSE)</f>
        <v>#N/A</v>
      </c>
      <c r="K1062" s="55" t="str">
        <f>VLOOKUP(G1062,'MITRA (REFERENSI)'!$A:$Z,15,FALSE)</f>
        <v>#N/A</v>
      </c>
      <c r="L1062" s="55" t="str">
        <f>VLOOKUP(G1062,'MITRA (REFERENSI)'!$A:$Z,15,FALSE)</f>
        <v>#N/A</v>
      </c>
      <c r="M1062" s="55" t="str">
        <f>IF(B1062=1,'KELAS (REFERENSI)'!M1062,IF(B1062=2,'KELAS (REFERENSI)'!M1077,IF(B1062=3,'KELAS (REFERENSI)'!M1092,IF(B1062=4,'KELAS (REFERENSI)'!M1107,""))))</f>
        <v/>
      </c>
      <c r="N1062" s="55" t="str">
        <f>IF(B1062=1,'KELAS (REFERENSI)'!N1062,IF(B1062=2,'KELAS (REFERENSI)'!N1077,IF(B1062=3,'KELAS (REFERENSI)'!N1092,IF(B1062=4,'KELAS (REFERENSI)'!N1107,""))))</f>
        <v/>
      </c>
      <c r="O1062" s="55" t="str">
        <f>IF(B1062=1,'KELAS (REFERENSI)'!O1062,IF(B1062=2,'KELAS (REFERENSI)'!O1077,IF(B1062=3,'KELAS (REFERENSI)'!O1092,IF(B1062=4,'KELAS (REFERENSI)'!O1107,""))))</f>
        <v/>
      </c>
      <c r="P1062" s="55" t="str">
        <f>IF(B1062=1,'KELAS (REFERENSI)'!P1062,IF(B1062=2,'KELAS (REFERENSI)'!P1077,IF(B1062=3,'KELAS (REFERENSI)'!P1092,IF(B1062=4,'KELAS (REFERENSI)'!P1107,""))))</f>
        <v/>
      </c>
      <c r="Q1062" s="55" t="str">
        <f t="shared" si="4"/>
        <v>BPS Kota Jakarta Timur</v>
      </c>
      <c r="R1062" s="55" t="str">
        <f t="shared" si="56"/>
        <v/>
      </c>
      <c r="S1062" s="55" t="str">
        <f t="shared" ref="S1062:T1062" si="1070">S1061</f>
        <v>15 Juni sampai dengan 31 Agustus 2026</v>
      </c>
      <c r="T1062" s="55" t="str">
        <f t="shared" si="1070"/>
        <v>31 Agustus 2026</v>
      </c>
      <c r="U1062" s="59" t="str">
        <f>VLOOKUP(G1062,'MITRA (REFERENSI)'!$A:$Z,17,FALSE)</f>
        <v>#N/A</v>
      </c>
      <c r="V1062" s="59" t="str">
        <f>VLOOKUP(G1062,'MITRA (REFERENSI)'!$A:$Z,11,FALSE)</f>
        <v>#N/A</v>
      </c>
      <c r="W1062" s="81"/>
      <c r="X1062" s="63"/>
      <c r="Y1062" s="63"/>
      <c r="Z1062" s="62"/>
      <c r="AA1062" s="63"/>
      <c r="AB1062" s="62"/>
      <c r="AC1062" s="62"/>
      <c r="AD1062" s="62"/>
      <c r="AE1062" s="62"/>
      <c r="AF1062" s="62"/>
      <c r="AG1062" s="72"/>
      <c r="AH1062" s="72"/>
      <c r="AI1062" s="72"/>
      <c r="AJ1062" s="72"/>
      <c r="AK1062" s="59" t="str">
        <f>VLOOKUP(G1062,'MITRA (REFERENSI)'!$A:$Z,5,FALSE)</f>
        <v>#N/A</v>
      </c>
      <c r="AL1062" s="59" t="str">
        <f>VLOOKUP(G1062,'MITRA (REFERENSI)'!$A:$Z,13,FALSE)</f>
        <v>#N/A</v>
      </c>
      <c r="AM1062" s="59" t="str">
        <f>VLOOKUP(G1062,'MITRA (REFERENSI)'!$A:$Z,14,FALSE)</f>
        <v>#N/A</v>
      </c>
    </row>
    <row r="1063" ht="15.0" customHeight="1">
      <c r="A1063" s="53" t="s">
        <v>6125</v>
      </c>
      <c r="B1063" s="78"/>
      <c r="C1063" s="79"/>
      <c r="D1063" s="82"/>
      <c r="E1063" s="82"/>
      <c r="F1063" s="56" t="str">
        <f t="shared" si="2"/>
        <v>PETUGAS.1062/SPK/SE/PML/3172/2026</v>
      </c>
      <c r="G1063" s="80"/>
      <c r="H1063" s="56" t="str">
        <f>VLOOKUP(G1063,'MITRA (REFERENSI)'!$A:$Z,16,FALSE)</f>
        <v>#N/A</v>
      </c>
      <c r="I1063" s="56" t="str">
        <f>VLOOKUP(G1063,'MITRA (REFERENSI)'!$A:$Z,25,FALSE)</f>
        <v>#N/A</v>
      </c>
      <c r="J1063" s="55" t="str">
        <f>VLOOKUP(G1063,'MITRA (REFERENSI)'!$A:$Z,26,FALSE)</f>
        <v>#N/A</v>
      </c>
      <c r="K1063" s="55" t="str">
        <f>VLOOKUP(G1063,'MITRA (REFERENSI)'!$A:$Z,15,FALSE)</f>
        <v>#N/A</v>
      </c>
      <c r="L1063" s="55" t="str">
        <f>VLOOKUP(G1063,'MITRA (REFERENSI)'!$A:$Z,15,FALSE)</f>
        <v>#N/A</v>
      </c>
      <c r="M1063" s="55" t="str">
        <f>IF(B1063=1,'KELAS (REFERENSI)'!M1063,IF(B1063=2,'KELAS (REFERENSI)'!M1078,IF(B1063=3,'KELAS (REFERENSI)'!M1093,IF(B1063=4,'KELAS (REFERENSI)'!M1108,""))))</f>
        <v/>
      </c>
      <c r="N1063" s="55" t="str">
        <f>IF(B1063=1,'KELAS (REFERENSI)'!N1063,IF(B1063=2,'KELAS (REFERENSI)'!N1078,IF(B1063=3,'KELAS (REFERENSI)'!N1093,IF(B1063=4,'KELAS (REFERENSI)'!N1108,""))))</f>
        <v/>
      </c>
      <c r="O1063" s="55" t="str">
        <f>IF(B1063=1,'KELAS (REFERENSI)'!O1063,IF(B1063=2,'KELAS (REFERENSI)'!O1078,IF(B1063=3,'KELAS (REFERENSI)'!O1093,IF(B1063=4,'KELAS (REFERENSI)'!O1108,""))))</f>
        <v/>
      </c>
      <c r="P1063" s="55" t="str">
        <f>IF(B1063=1,'KELAS (REFERENSI)'!P1063,IF(B1063=2,'KELAS (REFERENSI)'!P1078,IF(B1063=3,'KELAS (REFERENSI)'!P1093,IF(B1063=4,'KELAS (REFERENSI)'!P1108,""))))</f>
        <v/>
      </c>
      <c r="Q1063" s="55" t="str">
        <f t="shared" si="4"/>
        <v>BPS Kota Jakarta Timur</v>
      </c>
      <c r="R1063" s="55" t="str">
        <f t="shared" si="56"/>
        <v/>
      </c>
      <c r="S1063" s="55" t="str">
        <f t="shared" ref="S1063:T1063" si="1071">S1062</f>
        <v>15 Juni sampai dengan 31 Agustus 2026</v>
      </c>
      <c r="T1063" s="55" t="str">
        <f t="shared" si="1071"/>
        <v>31 Agustus 2026</v>
      </c>
      <c r="U1063" s="59" t="str">
        <f>VLOOKUP(G1063,'MITRA (REFERENSI)'!$A:$Z,17,FALSE)</f>
        <v>#N/A</v>
      </c>
      <c r="V1063" s="59" t="str">
        <f>VLOOKUP(G1063,'MITRA (REFERENSI)'!$A:$Z,11,FALSE)</f>
        <v>#N/A</v>
      </c>
      <c r="W1063" s="81"/>
      <c r="X1063" s="63"/>
      <c r="Y1063" s="63"/>
      <c r="Z1063" s="62"/>
      <c r="AA1063" s="63"/>
      <c r="AB1063" s="62"/>
      <c r="AC1063" s="62"/>
      <c r="AD1063" s="62"/>
      <c r="AE1063" s="62"/>
      <c r="AF1063" s="62"/>
      <c r="AG1063" s="72"/>
      <c r="AH1063" s="72"/>
      <c r="AI1063" s="72"/>
      <c r="AJ1063" s="72"/>
      <c r="AK1063" s="59" t="str">
        <f>VLOOKUP(G1063,'MITRA (REFERENSI)'!$A:$Z,5,FALSE)</f>
        <v>#N/A</v>
      </c>
      <c r="AL1063" s="59" t="str">
        <f>VLOOKUP(G1063,'MITRA (REFERENSI)'!$A:$Z,13,FALSE)</f>
        <v>#N/A</v>
      </c>
      <c r="AM1063" s="59" t="str">
        <f>VLOOKUP(G1063,'MITRA (REFERENSI)'!$A:$Z,14,FALSE)</f>
        <v>#N/A</v>
      </c>
    </row>
    <row r="1064" ht="15.0" customHeight="1">
      <c r="A1064" s="53" t="s">
        <v>6126</v>
      </c>
      <c r="B1064" s="78"/>
      <c r="C1064" s="79"/>
      <c r="D1064" s="82"/>
      <c r="E1064" s="82"/>
      <c r="F1064" s="56" t="str">
        <f t="shared" si="2"/>
        <v>PETUGAS.1063/SPK/SE/PML/3172/2026</v>
      </c>
      <c r="G1064" s="80"/>
      <c r="H1064" s="56" t="str">
        <f>VLOOKUP(G1064,'MITRA (REFERENSI)'!$A:$Z,16,FALSE)</f>
        <v>#N/A</v>
      </c>
      <c r="I1064" s="56" t="str">
        <f>VLOOKUP(G1064,'MITRA (REFERENSI)'!$A:$Z,25,FALSE)</f>
        <v>#N/A</v>
      </c>
      <c r="J1064" s="55" t="str">
        <f>VLOOKUP(G1064,'MITRA (REFERENSI)'!$A:$Z,26,FALSE)</f>
        <v>#N/A</v>
      </c>
      <c r="K1064" s="55" t="str">
        <f>VLOOKUP(G1064,'MITRA (REFERENSI)'!$A:$Z,15,FALSE)</f>
        <v>#N/A</v>
      </c>
      <c r="L1064" s="55" t="str">
        <f>VLOOKUP(G1064,'MITRA (REFERENSI)'!$A:$Z,15,FALSE)</f>
        <v>#N/A</v>
      </c>
      <c r="M1064" s="55" t="str">
        <f>IF(B1064=1,'KELAS (REFERENSI)'!M1064,IF(B1064=2,'KELAS (REFERENSI)'!M1079,IF(B1064=3,'KELAS (REFERENSI)'!M1094,IF(B1064=4,'KELAS (REFERENSI)'!M1109,""))))</f>
        <v/>
      </c>
      <c r="N1064" s="55" t="str">
        <f>IF(B1064=1,'KELAS (REFERENSI)'!N1064,IF(B1064=2,'KELAS (REFERENSI)'!N1079,IF(B1064=3,'KELAS (REFERENSI)'!N1094,IF(B1064=4,'KELAS (REFERENSI)'!N1109,""))))</f>
        <v/>
      </c>
      <c r="O1064" s="55" t="str">
        <f>IF(B1064=1,'KELAS (REFERENSI)'!O1064,IF(B1064=2,'KELAS (REFERENSI)'!O1079,IF(B1064=3,'KELAS (REFERENSI)'!O1094,IF(B1064=4,'KELAS (REFERENSI)'!O1109,""))))</f>
        <v/>
      </c>
      <c r="P1064" s="55" t="str">
        <f>IF(B1064=1,'KELAS (REFERENSI)'!P1064,IF(B1064=2,'KELAS (REFERENSI)'!P1079,IF(B1064=3,'KELAS (REFERENSI)'!P1094,IF(B1064=4,'KELAS (REFERENSI)'!P1109,""))))</f>
        <v/>
      </c>
      <c r="Q1064" s="55" t="str">
        <f t="shared" si="4"/>
        <v>BPS Kota Jakarta Timur</v>
      </c>
      <c r="R1064" s="55" t="str">
        <f t="shared" si="56"/>
        <v/>
      </c>
      <c r="S1064" s="55" t="str">
        <f t="shared" ref="S1064:T1064" si="1072">S1063</f>
        <v>15 Juni sampai dengan 31 Agustus 2026</v>
      </c>
      <c r="T1064" s="55" t="str">
        <f t="shared" si="1072"/>
        <v>31 Agustus 2026</v>
      </c>
      <c r="U1064" s="59" t="str">
        <f>VLOOKUP(G1064,'MITRA (REFERENSI)'!$A:$Z,17,FALSE)</f>
        <v>#N/A</v>
      </c>
      <c r="V1064" s="59" t="str">
        <f>VLOOKUP(G1064,'MITRA (REFERENSI)'!$A:$Z,11,FALSE)</f>
        <v>#N/A</v>
      </c>
      <c r="W1064" s="81"/>
      <c r="X1064" s="63"/>
      <c r="Y1064" s="63"/>
      <c r="Z1064" s="62"/>
      <c r="AA1064" s="63"/>
      <c r="AB1064" s="62"/>
      <c r="AC1064" s="62"/>
      <c r="AD1064" s="62"/>
      <c r="AE1064" s="62"/>
      <c r="AF1064" s="62"/>
      <c r="AG1064" s="72"/>
      <c r="AH1064" s="72"/>
      <c r="AI1064" s="72"/>
      <c r="AJ1064" s="72"/>
      <c r="AK1064" s="59" t="str">
        <f>VLOOKUP(G1064,'MITRA (REFERENSI)'!$A:$Z,5,FALSE)</f>
        <v>#N/A</v>
      </c>
      <c r="AL1064" s="59" t="str">
        <f>VLOOKUP(G1064,'MITRA (REFERENSI)'!$A:$Z,13,FALSE)</f>
        <v>#N/A</v>
      </c>
      <c r="AM1064" s="59" t="str">
        <f>VLOOKUP(G1064,'MITRA (REFERENSI)'!$A:$Z,14,FALSE)</f>
        <v>#N/A</v>
      </c>
    </row>
    <row r="1065" ht="15.0" customHeight="1">
      <c r="A1065" s="53" t="s">
        <v>6127</v>
      </c>
      <c r="B1065" s="78"/>
      <c r="C1065" s="79"/>
      <c r="D1065" s="82"/>
      <c r="E1065" s="82"/>
      <c r="F1065" s="56" t="str">
        <f t="shared" si="2"/>
        <v>PETUGAS.1064/SPK/SE/PML/3172/2026</v>
      </c>
      <c r="G1065" s="80"/>
      <c r="H1065" s="56" t="str">
        <f>VLOOKUP(G1065,'MITRA (REFERENSI)'!$A:$Z,16,FALSE)</f>
        <v>#N/A</v>
      </c>
      <c r="I1065" s="56" t="str">
        <f>VLOOKUP(G1065,'MITRA (REFERENSI)'!$A:$Z,25,FALSE)</f>
        <v>#N/A</v>
      </c>
      <c r="J1065" s="55" t="str">
        <f>VLOOKUP(G1065,'MITRA (REFERENSI)'!$A:$Z,26,FALSE)</f>
        <v>#N/A</v>
      </c>
      <c r="K1065" s="55" t="str">
        <f>VLOOKUP(G1065,'MITRA (REFERENSI)'!$A:$Z,15,FALSE)</f>
        <v>#N/A</v>
      </c>
      <c r="L1065" s="55" t="str">
        <f>VLOOKUP(G1065,'MITRA (REFERENSI)'!$A:$Z,15,FALSE)</f>
        <v>#N/A</v>
      </c>
      <c r="M1065" s="55" t="str">
        <f>IF(B1065=1,'KELAS (REFERENSI)'!M1065,IF(B1065=2,'KELAS (REFERENSI)'!M1080,IF(B1065=3,'KELAS (REFERENSI)'!M1095,IF(B1065=4,'KELAS (REFERENSI)'!M1110,""))))</f>
        <v/>
      </c>
      <c r="N1065" s="55" t="str">
        <f>IF(B1065=1,'KELAS (REFERENSI)'!N1065,IF(B1065=2,'KELAS (REFERENSI)'!N1080,IF(B1065=3,'KELAS (REFERENSI)'!N1095,IF(B1065=4,'KELAS (REFERENSI)'!N1110,""))))</f>
        <v/>
      </c>
      <c r="O1065" s="55" t="str">
        <f>IF(B1065=1,'KELAS (REFERENSI)'!O1065,IF(B1065=2,'KELAS (REFERENSI)'!O1080,IF(B1065=3,'KELAS (REFERENSI)'!O1095,IF(B1065=4,'KELAS (REFERENSI)'!O1110,""))))</f>
        <v/>
      </c>
      <c r="P1065" s="55" t="str">
        <f>IF(B1065=1,'KELAS (REFERENSI)'!P1065,IF(B1065=2,'KELAS (REFERENSI)'!P1080,IF(B1065=3,'KELAS (REFERENSI)'!P1095,IF(B1065=4,'KELAS (REFERENSI)'!P1110,""))))</f>
        <v/>
      </c>
      <c r="Q1065" s="55" t="str">
        <f t="shared" si="4"/>
        <v>BPS Kota Jakarta Timur</v>
      </c>
      <c r="R1065" s="55" t="str">
        <f t="shared" si="56"/>
        <v/>
      </c>
      <c r="S1065" s="55" t="str">
        <f t="shared" ref="S1065:T1065" si="1073">S1064</f>
        <v>15 Juni sampai dengan 31 Agustus 2026</v>
      </c>
      <c r="T1065" s="55" t="str">
        <f t="shared" si="1073"/>
        <v>31 Agustus 2026</v>
      </c>
      <c r="U1065" s="59" t="str">
        <f>VLOOKUP(G1065,'MITRA (REFERENSI)'!$A:$Z,17,FALSE)</f>
        <v>#N/A</v>
      </c>
      <c r="V1065" s="59" t="str">
        <f>VLOOKUP(G1065,'MITRA (REFERENSI)'!$A:$Z,11,FALSE)</f>
        <v>#N/A</v>
      </c>
      <c r="W1065" s="81"/>
      <c r="X1065" s="63"/>
      <c r="Y1065" s="63"/>
      <c r="Z1065" s="62"/>
      <c r="AA1065" s="63"/>
      <c r="AB1065" s="62"/>
      <c r="AC1065" s="62"/>
      <c r="AD1065" s="62"/>
      <c r="AE1065" s="62"/>
      <c r="AF1065" s="62"/>
      <c r="AG1065" s="72"/>
      <c r="AH1065" s="72"/>
      <c r="AI1065" s="72"/>
      <c r="AJ1065" s="72"/>
      <c r="AK1065" s="59" t="str">
        <f>VLOOKUP(G1065,'MITRA (REFERENSI)'!$A:$Z,5,FALSE)</f>
        <v>#N/A</v>
      </c>
      <c r="AL1065" s="59" t="str">
        <f>VLOOKUP(G1065,'MITRA (REFERENSI)'!$A:$Z,13,FALSE)</f>
        <v>#N/A</v>
      </c>
      <c r="AM1065" s="59" t="str">
        <f>VLOOKUP(G1065,'MITRA (REFERENSI)'!$A:$Z,14,FALSE)</f>
        <v>#N/A</v>
      </c>
    </row>
    <row r="1066" ht="15.0" customHeight="1">
      <c r="A1066" s="53" t="s">
        <v>6128</v>
      </c>
      <c r="B1066" s="78"/>
      <c r="C1066" s="79"/>
      <c r="D1066" s="82"/>
      <c r="E1066" s="82"/>
      <c r="F1066" s="56" t="str">
        <f t="shared" si="2"/>
        <v>PETUGAS.1065/SPK/SE/PML/3172/2026</v>
      </c>
      <c r="G1066" s="80"/>
      <c r="H1066" s="56" t="str">
        <f>VLOOKUP(G1066,'MITRA (REFERENSI)'!$A:$Z,16,FALSE)</f>
        <v>#N/A</v>
      </c>
      <c r="I1066" s="56" t="str">
        <f>VLOOKUP(G1066,'MITRA (REFERENSI)'!$A:$Z,25,FALSE)</f>
        <v>#N/A</v>
      </c>
      <c r="J1066" s="55" t="str">
        <f>VLOOKUP(G1066,'MITRA (REFERENSI)'!$A:$Z,26,FALSE)</f>
        <v>#N/A</v>
      </c>
      <c r="K1066" s="55" t="str">
        <f>VLOOKUP(G1066,'MITRA (REFERENSI)'!$A:$Z,15,FALSE)</f>
        <v>#N/A</v>
      </c>
      <c r="L1066" s="55" t="str">
        <f>VLOOKUP(G1066,'MITRA (REFERENSI)'!$A:$Z,15,FALSE)</f>
        <v>#N/A</v>
      </c>
      <c r="M1066" s="55" t="str">
        <f>IF(B1066=1,'KELAS (REFERENSI)'!M1066,IF(B1066=2,'KELAS (REFERENSI)'!M1081,IF(B1066=3,'KELAS (REFERENSI)'!M1096,IF(B1066=4,'KELAS (REFERENSI)'!M1111,""))))</f>
        <v/>
      </c>
      <c r="N1066" s="55" t="str">
        <f>IF(B1066=1,'KELAS (REFERENSI)'!N1066,IF(B1066=2,'KELAS (REFERENSI)'!N1081,IF(B1066=3,'KELAS (REFERENSI)'!N1096,IF(B1066=4,'KELAS (REFERENSI)'!N1111,""))))</f>
        <v/>
      </c>
      <c r="O1066" s="55" t="str">
        <f>IF(B1066=1,'KELAS (REFERENSI)'!O1066,IF(B1066=2,'KELAS (REFERENSI)'!O1081,IF(B1066=3,'KELAS (REFERENSI)'!O1096,IF(B1066=4,'KELAS (REFERENSI)'!O1111,""))))</f>
        <v/>
      </c>
      <c r="P1066" s="55" t="str">
        <f>IF(B1066=1,'KELAS (REFERENSI)'!P1066,IF(B1066=2,'KELAS (REFERENSI)'!P1081,IF(B1066=3,'KELAS (REFERENSI)'!P1096,IF(B1066=4,'KELAS (REFERENSI)'!P1111,""))))</f>
        <v/>
      </c>
      <c r="Q1066" s="55" t="str">
        <f t="shared" si="4"/>
        <v>BPS Kota Jakarta Timur</v>
      </c>
      <c r="R1066" s="55" t="str">
        <f t="shared" si="56"/>
        <v/>
      </c>
      <c r="S1066" s="55" t="str">
        <f t="shared" ref="S1066:T1066" si="1074">S1065</f>
        <v>15 Juni sampai dengan 31 Agustus 2026</v>
      </c>
      <c r="T1066" s="55" t="str">
        <f t="shared" si="1074"/>
        <v>31 Agustus 2026</v>
      </c>
      <c r="U1066" s="59" t="str">
        <f>VLOOKUP(G1066,'MITRA (REFERENSI)'!$A:$Z,17,FALSE)</f>
        <v>#N/A</v>
      </c>
      <c r="V1066" s="59" t="str">
        <f>VLOOKUP(G1066,'MITRA (REFERENSI)'!$A:$Z,11,FALSE)</f>
        <v>#N/A</v>
      </c>
      <c r="W1066" s="81"/>
      <c r="X1066" s="63"/>
      <c r="Y1066" s="63"/>
      <c r="Z1066" s="62"/>
      <c r="AA1066" s="63"/>
      <c r="AB1066" s="62"/>
      <c r="AC1066" s="62"/>
      <c r="AD1066" s="62"/>
      <c r="AE1066" s="62"/>
      <c r="AF1066" s="62"/>
      <c r="AG1066" s="72"/>
      <c r="AH1066" s="72"/>
      <c r="AI1066" s="72"/>
      <c r="AJ1066" s="72"/>
      <c r="AK1066" s="59" t="str">
        <f>VLOOKUP(G1066,'MITRA (REFERENSI)'!$A:$Z,5,FALSE)</f>
        <v>#N/A</v>
      </c>
      <c r="AL1066" s="59" t="str">
        <f>VLOOKUP(G1066,'MITRA (REFERENSI)'!$A:$Z,13,FALSE)</f>
        <v>#N/A</v>
      </c>
      <c r="AM1066" s="59" t="str">
        <f>VLOOKUP(G1066,'MITRA (REFERENSI)'!$A:$Z,14,FALSE)</f>
        <v>#N/A</v>
      </c>
    </row>
    <row r="1067" ht="15.0" customHeight="1">
      <c r="A1067" s="53" t="s">
        <v>6129</v>
      </c>
      <c r="B1067" s="78"/>
      <c r="C1067" s="79"/>
      <c r="D1067" s="82"/>
      <c r="E1067" s="82"/>
      <c r="F1067" s="56" t="str">
        <f t="shared" si="2"/>
        <v>PETUGAS.1066/SPK/SE/PML/3172/2026</v>
      </c>
      <c r="G1067" s="80"/>
      <c r="H1067" s="56" t="str">
        <f>VLOOKUP(G1067,'MITRA (REFERENSI)'!$A:$Z,16,FALSE)</f>
        <v>#N/A</v>
      </c>
      <c r="I1067" s="56" t="str">
        <f>VLOOKUP(G1067,'MITRA (REFERENSI)'!$A:$Z,25,FALSE)</f>
        <v>#N/A</v>
      </c>
      <c r="J1067" s="55" t="str">
        <f>VLOOKUP(G1067,'MITRA (REFERENSI)'!$A:$Z,26,FALSE)</f>
        <v>#N/A</v>
      </c>
      <c r="K1067" s="55" t="str">
        <f>VLOOKUP(G1067,'MITRA (REFERENSI)'!$A:$Z,15,FALSE)</f>
        <v>#N/A</v>
      </c>
      <c r="L1067" s="55" t="str">
        <f>VLOOKUP(G1067,'MITRA (REFERENSI)'!$A:$Z,15,FALSE)</f>
        <v>#N/A</v>
      </c>
      <c r="M1067" s="55" t="str">
        <f>IF(B1067=1,'KELAS (REFERENSI)'!M1067,IF(B1067=2,'KELAS (REFERENSI)'!M1082,IF(B1067=3,'KELAS (REFERENSI)'!M1097,IF(B1067=4,'KELAS (REFERENSI)'!M1112,""))))</f>
        <v/>
      </c>
      <c r="N1067" s="55" t="str">
        <f>IF(B1067=1,'KELAS (REFERENSI)'!N1067,IF(B1067=2,'KELAS (REFERENSI)'!N1082,IF(B1067=3,'KELAS (REFERENSI)'!N1097,IF(B1067=4,'KELAS (REFERENSI)'!N1112,""))))</f>
        <v/>
      </c>
      <c r="O1067" s="55" t="str">
        <f>IF(B1067=1,'KELAS (REFERENSI)'!O1067,IF(B1067=2,'KELAS (REFERENSI)'!O1082,IF(B1067=3,'KELAS (REFERENSI)'!O1097,IF(B1067=4,'KELAS (REFERENSI)'!O1112,""))))</f>
        <v/>
      </c>
      <c r="P1067" s="55" t="str">
        <f>IF(B1067=1,'KELAS (REFERENSI)'!P1067,IF(B1067=2,'KELAS (REFERENSI)'!P1082,IF(B1067=3,'KELAS (REFERENSI)'!P1097,IF(B1067=4,'KELAS (REFERENSI)'!P1112,""))))</f>
        <v/>
      </c>
      <c r="Q1067" s="55" t="str">
        <f t="shared" si="4"/>
        <v>BPS Kota Jakarta Timur</v>
      </c>
      <c r="R1067" s="55" t="str">
        <f t="shared" si="56"/>
        <v/>
      </c>
      <c r="S1067" s="55" t="str">
        <f t="shared" ref="S1067:T1067" si="1075">S1066</f>
        <v>15 Juni sampai dengan 31 Agustus 2026</v>
      </c>
      <c r="T1067" s="55" t="str">
        <f t="shared" si="1075"/>
        <v>31 Agustus 2026</v>
      </c>
      <c r="U1067" s="59" t="str">
        <f>VLOOKUP(G1067,'MITRA (REFERENSI)'!$A:$Z,17,FALSE)</f>
        <v>#N/A</v>
      </c>
      <c r="V1067" s="59" t="str">
        <f>VLOOKUP(G1067,'MITRA (REFERENSI)'!$A:$Z,11,FALSE)</f>
        <v>#N/A</v>
      </c>
      <c r="W1067" s="81"/>
      <c r="X1067" s="63"/>
      <c r="Y1067" s="63"/>
      <c r="Z1067" s="62"/>
      <c r="AA1067" s="63"/>
      <c r="AB1067" s="62"/>
      <c r="AC1067" s="62"/>
      <c r="AD1067" s="62"/>
      <c r="AE1067" s="62"/>
      <c r="AF1067" s="62"/>
      <c r="AG1067" s="72"/>
      <c r="AH1067" s="72"/>
      <c r="AI1067" s="72"/>
      <c r="AJ1067" s="72"/>
      <c r="AK1067" s="59" t="str">
        <f>VLOOKUP(G1067,'MITRA (REFERENSI)'!$A:$Z,5,FALSE)</f>
        <v>#N/A</v>
      </c>
      <c r="AL1067" s="59" t="str">
        <f>VLOOKUP(G1067,'MITRA (REFERENSI)'!$A:$Z,13,FALSE)</f>
        <v>#N/A</v>
      </c>
      <c r="AM1067" s="59" t="str">
        <f>VLOOKUP(G1067,'MITRA (REFERENSI)'!$A:$Z,14,FALSE)</f>
        <v>#N/A</v>
      </c>
    </row>
    <row r="1068" ht="15.0" customHeight="1">
      <c r="A1068" s="53" t="s">
        <v>6130</v>
      </c>
      <c r="B1068" s="78"/>
      <c r="C1068" s="79"/>
      <c r="D1068" s="82"/>
      <c r="E1068" s="82"/>
      <c r="F1068" s="56" t="str">
        <f t="shared" si="2"/>
        <v>PETUGAS.1067/SPK/SE/PML/3172/2026</v>
      </c>
      <c r="G1068" s="80"/>
      <c r="H1068" s="56" t="str">
        <f>VLOOKUP(G1068,'MITRA (REFERENSI)'!$A:$Z,16,FALSE)</f>
        <v>#N/A</v>
      </c>
      <c r="I1068" s="56" t="str">
        <f>VLOOKUP(G1068,'MITRA (REFERENSI)'!$A:$Z,25,FALSE)</f>
        <v>#N/A</v>
      </c>
      <c r="J1068" s="55" t="str">
        <f>VLOOKUP(G1068,'MITRA (REFERENSI)'!$A:$Z,26,FALSE)</f>
        <v>#N/A</v>
      </c>
      <c r="K1068" s="55" t="str">
        <f>VLOOKUP(G1068,'MITRA (REFERENSI)'!$A:$Z,15,FALSE)</f>
        <v>#N/A</v>
      </c>
      <c r="L1068" s="55" t="str">
        <f>VLOOKUP(G1068,'MITRA (REFERENSI)'!$A:$Z,15,FALSE)</f>
        <v>#N/A</v>
      </c>
      <c r="M1068" s="55" t="str">
        <f>IF(B1068=1,'KELAS (REFERENSI)'!M1068,IF(B1068=2,'KELAS (REFERENSI)'!M1083,IF(B1068=3,'KELAS (REFERENSI)'!M1098,IF(B1068=4,'KELAS (REFERENSI)'!M1113,""))))</f>
        <v/>
      </c>
      <c r="N1068" s="55" t="str">
        <f>IF(B1068=1,'KELAS (REFERENSI)'!N1068,IF(B1068=2,'KELAS (REFERENSI)'!N1083,IF(B1068=3,'KELAS (REFERENSI)'!N1098,IF(B1068=4,'KELAS (REFERENSI)'!N1113,""))))</f>
        <v/>
      </c>
      <c r="O1068" s="55" t="str">
        <f>IF(B1068=1,'KELAS (REFERENSI)'!O1068,IF(B1068=2,'KELAS (REFERENSI)'!O1083,IF(B1068=3,'KELAS (REFERENSI)'!O1098,IF(B1068=4,'KELAS (REFERENSI)'!O1113,""))))</f>
        <v/>
      </c>
      <c r="P1068" s="55" t="str">
        <f>IF(B1068=1,'KELAS (REFERENSI)'!P1068,IF(B1068=2,'KELAS (REFERENSI)'!P1083,IF(B1068=3,'KELAS (REFERENSI)'!P1098,IF(B1068=4,'KELAS (REFERENSI)'!P1113,""))))</f>
        <v/>
      </c>
      <c r="Q1068" s="55" t="str">
        <f t="shared" si="4"/>
        <v>BPS Kota Jakarta Timur</v>
      </c>
      <c r="R1068" s="55" t="str">
        <f t="shared" si="56"/>
        <v/>
      </c>
      <c r="S1068" s="55" t="str">
        <f t="shared" ref="S1068:T1068" si="1076">S1067</f>
        <v>15 Juni sampai dengan 31 Agustus 2026</v>
      </c>
      <c r="T1068" s="55" t="str">
        <f t="shared" si="1076"/>
        <v>31 Agustus 2026</v>
      </c>
      <c r="U1068" s="59" t="str">
        <f>VLOOKUP(G1068,'MITRA (REFERENSI)'!$A:$Z,17,FALSE)</f>
        <v>#N/A</v>
      </c>
      <c r="V1068" s="59" t="str">
        <f>VLOOKUP(G1068,'MITRA (REFERENSI)'!$A:$Z,11,FALSE)</f>
        <v>#N/A</v>
      </c>
      <c r="W1068" s="81"/>
      <c r="X1068" s="63"/>
      <c r="Y1068" s="63"/>
      <c r="Z1068" s="62"/>
      <c r="AA1068" s="63"/>
      <c r="AB1068" s="62"/>
      <c r="AC1068" s="62"/>
      <c r="AD1068" s="62"/>
      <c r="AE1068" s="62"/>
      <c r="AF1068" s="62"/>
      <c r="AG1068" s="72"/>
      <c r="AH1068" s="72"/>
      <c r="AI1068" s="72"/>
      <c r="AJ1068" s="72"/>
      <c r="AK1068" s="59" t="str">
        <f>VLOOKUP(G1068,'MITRA (REFERENSI)'!$A:$Z,5,FALSE)</f>
        <v>#N/A</v>
      </c>
      <c r="AL1068" s="59" t="str">
        <f>VLOOKUP(G1068,'MITRA (REFERENSI)'!$A:$Z,13,FALSE)</f>
        <v>#N/A</v>
      </c>
      <c r="AM1068" s="59" t="str">
        <f>VLOOKUP(G1068,'MITRA (REFERENSI)'!$A:$Z,14,FALSE)</f>
        <v>#N/A</v>
      </c>
    </row>
    <row r="1069" ht="15.0" customHeight="1">
      <c r="A1069" s="53" t="s">
        <v>6131</v>
      </c>
      <c r="B1069" s="78"/>
      <c r="C1069" s="79"/>
      <c r="D1069" s="82"/>
      <c r="E1069" s="82"/>
      <c r="F1069" s="56" t="str">
        <f t="shared" si="2"/>
        <v>PETUGAS.1068/SPK/SE/PML/3172/2026</v>
      </c>
      <c r="G1069" s="80"/>
      <c r="H1069" s="56" t="str">
        <f>VLOOKUP(G1069,'MITRA (REFERENSI)'!$A:$Z,16,FALSE)</f>
        <v>#N/A</v>
      </c>
      <c r="I1069" s="56" t="str">
        <f>VLOOKUP(G1069,'MITRA (REFERENSI)'!$A:$Z,25,FALSE)</f>
        <v>#N/A</v>
      </c>
      <c r="J1069" s="55" t="str">
        <f>VLOOKUP(G1069,'MITRA (REFERENSI)'!$A:$Z,26,FALSE)</f>
        <v>#N/A</v>
      </c>
      <c r="K1069" s="55" t="str">
        <f>VLOOKUP(G1069,'MITRA (REFERENSI)'!$A:$Z,15,FALSE)</f>
        <v>#N/A</v>
      </c>
      <c r="L1069" s="55" t="str">
        <f>VLOOKUP(G1069,'MITRA (REFERENSI)'!$A:$Z,15,FALSE)</f>
        <v>#N/A</v>
      </c>
      <c r="M1069" s="55" t="str">
        <f>IF(B1069=1,'KELAS (REFERENSI)'!M1069,IF(B1069=2,'KELAS (REFERENSI)'!M1084,IF(B1069=3,'KELAS (REFERENSI)'!M1099,IF(B1069=4,'KELAS (REFERENSI)'!M1114,""))))</f>
        <v/>
      </c>
      <c r="N1069" s="55" t="str">
        <f>IF(B1069=1,'KELAS (REFERENSI)'!N1069,IF(B1069=2,'KELAS (REFERENSI)'!N1084,IF(B1069=3,'KELAS (REFERENSI)'!N1099,IF(B1069=4,'KELAS (REFERENSI)'!N1114,""))))</f>
        <v/>
      </c>
      <c r="O1069" s="55" t="str">
        <f>IF(B1069=1,'KELAS (REFERENSI)'!O1069,IF(B1069=2,'KELAS (REFERENSI)'!O1084,IF(B1069=3,'KELAS (REFERENSI)'!O1099,IF(B1069=4,'KELAS (REFERENSI)'!O1114,""))))</f>
        <v/>
      </c>
      <c r="P1069" s="55" t="str">
        <f>IF(B1069=1,'KELAS (REFERENSI)'!P1069,IF(B1069=2,'KELAS (REFERENSI)'!P1084,IF(B1069=3,'KELAS (REFERENSI)'!P1099,IF(B1069=4,'KELAS (REFERENSI)'!P1114,""))))</f>
        <v/>
      </c>
      <c r="Q1069" s="55" t="str">
        <f t="shared" si="4"/>
        <v>BPS Kota Jakarta Timur</v>
      </c>
      <c r="R1069" s="55" t="str">
        <f t="shared" si="56"/>
        <v/>
      </c>
      <c r="S1069" s="55" t="str">
        <f t="shared" ref="S1069:T1069" si="1077">S1068</f>
        <v>15 Juni sampai dengan 31 Agustus 2026</v>
      </c>
      <c r="T1069" s="55" t="str">
        <f t="shared" si="1077"/>
        <v>31 Agustus 2026</v>
      </c>
      <c r="U1069" s="59" t="str">
        <f>VLOOKUP(G1069,'MITRA (REFERENSI)'!$A:$Z,17,FALSE)</f>
        <v>#N/A</v>
      </c>
      <c r="V1069" s="59" t="str">
        <f>VLOOKUP(G1069,'MITRA (REFERENSI)'!$A:$Z,11,FALSE)</f>
        <v>#N/A</v>
      </c>
      <c r="W1069" s="81"/>
      <c r="X1069" s="63"/>
      <c r="Y1069" s="63"/>
      <c r="Z1069" s="62"/>
      <c r="AA1069" s="63"/>
      <c r="AB1069" s="62"/>
      <c r="AC1069" s="62"/>
      <c r="AD1069" s="62"/>
      <c r="AE1069" s="62"/>
      <c r="AF1069" s="62"/>
      <c r="AG1069" s="72"/>
      <c r="AH1069" s="72"/>
      <c r="AI1069" s="72"/>
      <c r="AJ1069" s="72"/>
      <c r="AK1069" s="59" t="str">
        <f>VLOOKUP(G1069,'MITRA (REFERENSI)'!$A:$Z,5,FALSE)</f>
        <v>#N/A</v>
      </c>
      <c r="AL1069" s="59" t="str">
        <f>VLOOKUP(G1069,'MITRA (REFERENSI)'!$A:$Z,13,FALSE)</f>
        <v>#N/A</v>
      </c>
      <c r="AM1069" s="59" t="str">
        <f>VLOOKUP(G1069,'MITRA (REFERENSI)'!$A:$Z,14,FALSE)</f>
        <v>#N/A</v>
      </c>
    </row>
    <row r="1070" ht="15.0" customHeight="1">
      <c r="A1070" s="53" t="s">
        <v>6132</v>
      </c>
      <c r="B1070" s="78"/>
      <c r="C1070" s="79"/>
      <c r="D1070" s="82"/>
      <c r="E1070" s="82"/>
      <c r="F1070" s="56" t="str">
        <f t="shared" si="2"/>
        <v>PETUGAS.1069/SPK/SE/PML/3172/2026</v>
      </c>
      <c r="G1070" s="80"/>
      <c r="H1070" s="56" t="str">
        <f>VLOOKUP(G1070,'MITRA (REFERENSI)'!$A:$Z,16,FALSE)</f>
        <v>#N/A</v>
      </c>
      <c r="I1070" s="56" t="str">
        <f>VLOOKUP(G1070,'MITRA (REFERENSI)'!$A:$Z,25,FALSE)</f>
        <v>#N/A</v>
      </c>
      <c r="J1070" s="55" t="str">
        <f>VLOOKUP(G1070,'MITRA (REFERENSI)'!$A:$Z,26,FALSE)</f>
        <v>#N/A</v>
      </c>
      <c r="K1070" s="55" t="str">
        <f>VLOOKUP(G1070,'MITRA (REFERENSI)'!$A:$Z,15,FALSE)</f>
        <v>#N/A</v>
      </c>
      <c r="L1070" s="55" t="str">
        <f>VLOOKUP(G1070,'MITRA (REFERENSI)'!$A:$Z,15,FALSE)</f>
        <v>#N/A</v>
      </c>
      <c r="M1070" s="55" t="str">
        <f>IF(B1070=1,'KELAS (REFERENSI)'!M1070,IF(B1070=2,'KELAS (REFERENSI)'!M1085,IF(B1070=3,'KELAS (REFERENSI)'!M1100,IF(B1070=4,'KELAS (REFERENSI)'!M1115,""))))</f>
        <v/>
      </c>
      <c r="N1070" s="55" t="str">
        <f>IF(B1070=1,'KELAS (REFERENSI)'!N1070,IF(B1070=2,'KELAS (REFERENSI)'!N1085,IF(B1070=3,'KELAS (REFERENSI)'!N1100,IF(B1070=4,'KELAS (REFERENSI)'!N1115,""))))</f>
        <v/>
      </c>
      <c r="O1070" s="55" t="str">
        <f>IF(B1070=1,'KELAS (REFERENSI)'!O1070,IF(B1070=2,'KELAS (REFERENSI)'!O1085,IF(B1070=3,'KELAS (REFERENSI)'!O1100,IF(B1070=4,'KELAS (REFERENSI)'!O1115,""))))</f>
        <v/>
      </c>
      <c r="P1070" s="55" t="str">
        <f>IF(B1070=1,'KELAS (REFERENSI)'!P1070,IF(B1070=2,'KELAS (REFERENSI)'!P1085,IF(B1070=3,'KELAS (REFERENSI)'!P1100,IF(B1070=4,'KELAS (REFERENSI)'!P1115,""))))</f>
        <v/>
      </c>
      <c r="Q1070" s="55" t="str">
        <f t="shared" si="4"/>
        <v>BPS Kota Jakarta Timur</v>
      </c>
      <c r="R1070" s="55" t="str">
        <f t="shared" si="56"/>
        <v/>
      </c>
      <c r="S1070" s="55" t="str">
        <f t="shared" ref="S1070:T1070" si="1078">S1069</f>
        <v>15 Juni sampai dengan 31 Agustus 2026</v>
      </c>
      <c r="T1070" s="55" t="str">
        <f t="shared" si="1078"/>
        <v>31 Agustus 2026</v>
      </c>
      <c r="U1070" s="59" t="str">
        <f>VLOOKUP(G1070,'MITRA (REFERENSI)'!$A:$Z,17,FALSE)</f>
        <v>#N/A</v>
      </c>
      <c r="V1070" s="59" t="str">
        <f>VLOOKUP(G1070,'MITRA (REFERENSI)'!$A:$Z,11,FALSE)</f>
        <v>#N/A</v>
      </c>
      <c r="W1070" s="81"/>
      <c r="X1070" s="63"/>
      <c r="Y1070" s="63"/>
      <c r="Z1070" s="62"/>
      <c r="AA1070" s="63"/>
      <c r="AB1070" s="62"/>
      <c r="AC1070" s="62"/>
      <c r="AD1070" s="62"/>
      <c r="AE1070" s="62"/>
      <c r="AF1070" s="62"/>
      <c r="AG1070" s="72"/>
      <c r="AH1070" s="72"/>
      <c r="AI1070" s="72"/>
      <c r="AJ1070" s="72"/>
      <c r="AK1070" s="59" t="str">
        <f>VLOOKUP(G1070,'MITRA (REFERENSI)'!$A:$Z,5,FALSE)</f>
        <v>#N/A</v>
      </c>
      <c r="AL1070" s="59" t="str">
        <f>VLOOKUP(G1070,'MITRA (REFERENSI)'!$A:$Z,13,FALSE)</f>
        <v>#N/A</v>
      </c>
      <c r="AM1070" s="59" t="str">
        <f>VLOOKUP(G1070,'MITRA (REFERENSI)'!$A:$Z,14,FALSE)</f>
        <v>#N/A</v>
      </c>
    </row>
    <row r="1071" ht="15.0" customHeight="1">
      <c r="A1071" s="53" t="s">
        <v>6133</v>
      </c>
      <c r="B1071" s="78"/>
      <c r="C1071" s="79"/>
      <c r="D1071" s="82"/>
      <c r="E1071" s="82"/>
      <c r="F1071" s="56" t="str">
        <f t="shared" si="2"/>
        <v>PETUGAS.1070/SPK/SE/PML/3172/2026</v>
      </c>
      <c r="G1071" s="80"/>
      <c r="H1071" s="56" t="str">
        <f>VLOOKUP(G1071,'MITRA (REFERENSI)'!$A:$Z,16,FALSE)</f>
        <v>#N/A</v>
      </c>
      <c r="I1071" s="56" t="str">
        <f>VLOOKUP(G1071,'MITRA (REFERENSI)'!$A:$Z,25,FALSE)</f>
        <v>#N/A</v>
      </c>
      <c r="J1071" s="55" t="str">
        <f>VLOOKUP(G1071,'MITRA (REFERENSI)'!$A:$Z,26,FALSE)</f>
        <v>#N/A</v>
      </c>
      <c r="K1071" s="55" t="str">
        <f>VLOOKUP(G1071,'MITRA (REFERENSI)'!$A:$Z,15,FALSE)</f>
        <v>#N/A</v>
      </c>
      <c r="L1071" s="55" t="str">
        <f>VLOOKUP(G1071,'MITRA (REFERENSI)'!$A:$Z,15,FALSE)</f>
        <v>#N/A</v>
      </c>
      <c r="M1071" s="55" t="str">
        <f>IF(B1071=1,'KELAS (REFERENSI)'!M1071,IF(B1071=2,'KELAS (REFERENSI)'!M1086,IF(B1071=3,'KELAS (REFERENSI)'!M1101,IF(B1071=4,'KELAS (REFERENSI)'!M1116,""))))</f>
        <v/>
      </c>
      <c r="N1071" s="55" t="str">
        <f>IF(B1071=1,'KELAS (REFERENSI)'!N1071,IF(B1071=2,'KELAS (REFERENSI)'!N1086,IF(B1071=3,'KELAS (REFERENSI)'!N1101,IF(B1071=4,'KELAS (REFERENSI)'!N1116,""))))</f>
        <v/>
      </c>
      <c r="O1071" s="55" t="str">
        <f>IF(B1071=1,'KELAS (REFERENSI)'!O1071,IF(B1071=2,'KELAS (REFERENSI)'!O1086,IF(B1071=3,'KELAS (REFERENSI)'!O1101,IF(B1071=4,'KELAS (REFERENSI)'!O1116,""))))</f>
        <v/>
      </c>
      <c r="P1071" s="55" t="str">
        <f>IF(B1071=1,'KELAS (REFERENSI)'!P1071,IF(B1071=2,'KELAS (REFERENSI)'!P1086,IF(B1071=3,'KELAS (REFERENSI)'!P1101,IF(B1071=4,'KELAS (REFERENSI)'!P1116,""))))</f>
        <v/>
      </c>
      <c r="Q1071" s="55" t="str">
        <f t="shared" si="4"/>
        <v>BPS Kota Jakarta Timur</v>
      </c>
      <c r="R1071" s="55" t="str">
        <f t="shared" si="56"/>
        <v/>
      </c>
      <c r="S1071" s="55" t="str">
        <f t="shared" ref="S1071:T1071" si="1079">S1070</f>
        <v>15 Juni sampai dengan 31 Agustus 2026</v>
      </c>
      <c r="T1071" s="55" t="str">
        <f t="shared" si="1079"/>
        <v>31 Agustus 2026</v>
      </c>
      <c r="U1071" s="59" t="str">
        <f>VLOOKUP(G1071,'MITRA (REFERENSI)'!$A:$Z,17,FALSE)</f>
        <v>#N/A</v>
      </c>
      <c r="V1071" s="59" t="str">
        <f>VLOOKUP(G1071,'MITRA (REFERENSI)'!$A:$Z,11,FALSE)</f>
        <v>#N/A</v>
      </c>
      <c r="W1071" s="81"/>
      <c r="X1071" s="63"/>
      <c r="Y1071" s="63"/>
      <c r="Z1071" s="62"/>
      <c r="AA1071" s="63"/>
      <c r="AB1071" s="62"/>
      <c r="AC1071" s="62"/>
      <c r="AD1071" s="62"/>
      <c r="AE1071" s="62"/>
      <c r="AF1071" s="62"/>
      <c r="AG1071" s="72"/>
      <c r="AH1071" s="72"/>
      <c r="AI1071" s="72"/>
      <c r="AJ1071" s="72"/>
      <c r="AK1071" s="59" t="str">
        <f>VLOOKUP(G1071,'MITRA (REFERENSI)'!$A:$Z,5,FALSE)</f>
        <v>#N/A</v>
      </c>
      <c r="AL1071" s="59" t="str">
        <f>VLOOKUP(G1071,'MITRA (REFERENSI)'!$A:$Z,13,FALSE)</f>
        <v>#N/A</v>
      </c>
      <c r="AM1071" s="59" t="str">
        <f>VLOOKUP(G1071,'MITRA (REFERENSI)'!$A:$Z,14,FALSE)</f>
        <v>#N/A</v>
      </c>
    </row>
    <row r="1072" ht="15.0" customHeight="1">
      <c r="A1072" s="53" t="s">
        <v>6134</v>
      </c>
      <c r="B1072" s="78"/>
      <c r="C1072" s="79"/>
      <c r="D1072" s="82"/>
      <c r="E1072" s="82"/>
      <c r="F1072" s="56" t="str">
        <f t="shared" si="2"/>
        <v>PETUGAS.1071/SPK/SE/PML/3172/2026</v>
      </c>
      <c r="G1072" s="80"/>
      <c r="H1072" s="56" t="str">
        <f>VLOOKUP(G1072,'MITRA (REFERENSI)'!$A:$Z,16,FALSE)</f>
        <v>#N/A</v>
      </c>
      <c r="I1072" s="56" t="str">
        <f>VLOOKUP(G1072,'MITRA (REFERENSI)'!$A:$Z,25,FALSE)</f>
        <v>#N/A</v>
      </c>
      <c r="J1072" s="55" t="str">
        <f>VLOOKUP(G1072,'MITRA (REFERENSI)'!$A:$Z,26,FALSE)</f>
        <v>#N/A</v>
      </c>
      <c r="K1072" s="55" t="str">
        <f>VLOOKUP(G1072,'MITRA (REFERENSI)'!$A:$Z,15,FALSE)</f>
        <v>#N/A</v>
      </c>
      <c r="L1072" s="55" t="str">
        <f>VLOOKUP(G1072,'MITRA (REFERENSI)'!$A:$Z,15,FALSE)</f>
        <v>#N/A</v>
      </c>
      <c r="M1072" s="55" t="str">
        <f>IF(B1072=1,'KELAS (REFERENSI)'!M1072,IF(B1072=2,'KELAS (REFERENSI)'!M1087,IF(B1072=3,'KELAS (REFERENSI)'!M1102,IF(B1072=4,'KELAS (REFERENSI)'!M1117,""))))</f>
        <v/>
      </c>
      <c r="N1072" s="55" t="str">
        <f>IF(B1072=1,'KELAS (REFERENSI)'!N1072,IF(B1072=2,'KELAS (REFERENSI)'!N1087,IF(B1072=3,'KELAS (REFERENSI)'!N1102,IF(B1072=4,'KELAS (REFERENSI)'!N1117,""))))</f>
        <v/>
      </c>
      <c r="O1072" s="55" t="str">
        <f>IF(B1072=1,'KELAS (REFERENSI)'!O1072,IF(B1072=2,'KELAS (REFERENSI)'!O1087,IF(B1072=3,'KELAS (REFERENSI)'!O1102,IF(B1072=4,'KELAS (REFERENSI)'!O1117,""))))</f>
        <v/>
      </c>
      <c r="P1072" s="55" t="str">
        <f>IF(B1072=1,'KELAS (REFERENSI)'!P1072,IF(B1072=2,'KELAS (REFERENSI)'!P1087,IF(B1072=3,'KELAS (REFERENSI)'!P1102,IF(B1072=4,'KELAS (REFERENSI)'!P1117,""))))</f>
        <v/>
      </c>
      <c r="Q1072" s="55" t="str">
        <f t="shared" si="4"/>
        <v>BPS Kota Jakarta Timur</v>
      </c>
      <c r="R1072" s="55" t="str">
        <f t="shared" si="56"/>
        <v/>
      </c>
      <c r="S1072" s="55" t="str">
        <f t="shared" ref="S1072:T1072" si="1080">S1071</f>
        <v>15 Juni sampai dengan 31 Agustus 2026</v>
      </c>
      <c r="T1072" s="55" t="str">
        <f t="shared" si="1080"/>
        <v>31 Agustus 2026</v>
      </c>
      <c r="U1072" s="59" t="str">
        <f>VLOOKUP(G1072,'MITRA (REFERENSI)'!$A:$Z,17,FALSE)</f>
        <v>#N/A</v>
      </c>
      <c r="V1072" s="59" t="str">
        <f>VLOOKUP(G1072,'MITRA (REFERENSI)'!$A:$Z,11,FALSE)</f>
        <v>#N/A</v>
      </c>
      <c r="W1072" s="81"/>
      <c r="X1072" s="63"/>
      <c r="Y1072" s="63"/>
      <c r="Z1072" s="62"/>
      <c r="AA1072" s="63"/>
      <c r="AB1072" s="62"/>
      <c r="AC1072" s="62"/>
      <c r="AD1072" s="62"/>
      <c r="AE1072" s="62"/>
      <c r="AF1072" s="62"/>
      <c r="AG1072" s="72"/>
      <c r="AH1072" s="72"/>
      <c r="AI1072" s="72"/>
      <c r="AJ1072" s="72"/>
      <c r="AK1072" s="59" t="str">
        <f>VLOOKUP(G1072,'MITRA (REFERENSI)'!$A:$Z,5,FALSE)</f>
        <v>#N/A</v>
      </c>
      <c r="AL1072" s="59" t="str">
        <f>VLOOKUP(G1072,'MITRA (REFERENSI)'!$A:$Z,13,FALSE)</f>
        <v>#N/A</v>
      </c>
      <c r="AM1072" s="59" t="str">
        <f>VLOOKUP(G1072,'MITRA (REFERENSI)'!$A:$Z,14,FALSE)</f>
        <v>#N/A</v>
      </c>
    </row>
    <row r="1073" ht="15.0" customHeight="1">
      <c r="A1073" s="53" t="s">
        <v>6135</v>
      </c>
      <c r="B1073" s="78"/>
      <c r="C1073" s="79"/>
      <c r="D1073" s="82"/>
      <c r="E1073" s="82"/>
      <c r="F1073" s="56" t="str">
        <f t="shared" si="2"/>
        <v>PETUGAS.1072/SPK/SE/PML/3172/2026</v>
      </c>
      <c r="G1073" s="80"/>
      <c r="H1073" s="56" t="str">
        <f>VLOOKUP(G1073,'MITRA (REFERENSI)'!$A:$Z,16,FALSE)</f>
        <v>#N/A</v>
      </c>
      <c r="I1073" s="56" t="str">
        <f>VLOOKUP(G1073,'MITRA (REFERENSI)'!$A:$Z,25,FALSE)</f>
        <v>#N/A</v>
      </c>
      <c r="J1073" s="55" t="str">
        <f>VLOOKUP(G1073,'MITRA (REFERENSI)'!$A:$Z,26,FALSE)</f>
        <v>#N/A</v>
      </c>
      <c r="K1073" s="55" t="str">
        <f>VLOOKUP(G1073,'MITRA (REFERENSI)'!$A:$Z,15,FALSE)</f>
        <v>#N/A</v>
      </c>
      <c r="L1073" s="55" t="str">
        <f>VLOOKUP(G1073,'MITRA (REFERENSI)'!$A:$Z,15,FALSE)</f>
        <v>#N/A</v>
      </c>
      <c r="M1073" s="55" t="str">
        <f>IF(B1073=1,'KELAS (REFERENSI)'!M1073,IF(B1073=2,'KELAS (REFERENSI)'!M1088,IF(B1073=3,'KELAS (REFERENSI)'!M1103,IF(B1073=4,'KELAS (REFERENSI)'!M1118,""))))</f>
        <v/>
      </c>
      <c r="N1073" s="55" t="str">
        <f>IF(B1073=1,'KELAS (REFERENSI)'!N1073,IF(B1073=2,'KELAS (REFERENSI)'!N1088,IF(B1073=3,'KELAS (REFERENSI)'!N1103,IF(B1073=4,'KELAS (REFERENSI)'!N1118,""))))</f>
        <v/>
      </c>
      <c r="O1073" s="55" t="str">
        <f>IF(B1073=1,'KELAS (REFERENSI)'!O1073,IF(B1073=2,'KELAS (REFERENSI)'!O1088,IF(B1073=3,'KELAS (REFERENSI)'!O1103,IF(B1073=4,'KELAS (REFERENSI)'!O1118,""))))</f>
        <v/>
      </c>
      <c r="P1073" s="55" t="str">
        <f>IF(B1073=1,'KELAS (REFERENSI)'!P1073,IF(B1073=2,'KELAS (REFERENSI)'!P1088,IF(B1073=3,'KELAS (REFERENSI)'!P1103,IF(B1073=4,'KELAS (REFERENSI)'!P1118,""))))</f>
        <v/>
      </c>
      <c r="Q1073" s="55" t="str">
        <f t="shared" si="4"/>
        <v>BPS Kota Jakarta Timur</v>
      </c>
      <c r="R1073" s="55" t="str">
        <f t="shared" si="56"/>
        <v/>
      </c>
      <c r="S1073" s="55" t="str">
        <f t="shared" ref="S1073:T1073" si="1081">S1072</f>
        <v>15 Juni sampai dengan 31 Agustus 2026</v>
      </c>
      <c r="T1073" s="55" t="str">
        <f t="shared" si="1081"/>
        <v>31 Agustus 2026</v>
      </c>
      <c r="U1073" s="59" t="str">
        <f>VLOOKUP(G1073,'MITRA (REFERENSI)'!$A:$Z,17,FALSE)</f>
        <v>#N/A</v>
      </c>
      <c r="V1073" s="59" t="str">
        <f>VLOOKUP(G1073,'MITRA (REFERENSI)'!$A:$Z,11,FALSE)</f>
        <v>#N/A</v>
      </c>
      <c r="W1073" s="81"/>
      <c r="X1073" s="63"/>
      <c r="Y1073" s="63"/>
      <c r="Z1073" s="62"/>
      <c r="AA1073" s="63"/>
      <c r="AB1073" s="62"/>
      <c r="AC1073" s="62"/>
      <c r="AD1073" s="62"/>
      <c r="AE1073" s="62"/>
      <c r="AF1073" s="62"/>
      <c r="AG1073" s="72"/>
      <c r="AH1073" s="72"/>
      <c r="AI1073" s="72"/>
      <c r="AJ1073" s="72"/>
      <c r="AK1073" s="59" t="str">
        <f>VLOOKUP(G1073,'MITRA (REFERENSI)'!$A:$Z,5,FALSE)</f>
        <v>#N/A</v>
      </c>
      <c r="AL1073" s="59" t="str">
        <f>VLOOKUP(G1073,'MITRA (REFERENSI)'!$A:$Z,13,FALSE)</f>
        <v>#N/A</v>
      </c>
      <c r="AM1073" s="59" t="str">
        <f>VLOOKUP(G1073,'MITRA (REFERENSI)'!$A:$Z,14,FALSE)</f>
        <v>#N/A</v>
      </c>
    </row>
    <row r="1074" ht="15.0" customHeight="1">
      <c r="A1074" s="53" t="s">
        <v>6136</v>
      </c>
      <c r="B1074" s="78"/>
      <c r="C1074" s="79"/>
      <c r="D1074" s="82"/>
      <c r="E1074" s="82"/>
      <c r="F1074" s="56" t="str">
        <f t="shared" si="2"/>
        <v>PETUGAS.1073/SPK/SE/PML/3172/2026</v>
      </c>
      <c r="G1074" s="80"/>
      <c r="H1074" s="56" t="str">
        <f>VLOOKUP(G1074,'MITRA (REFERENSI)'!$A:$Z,16,FALSE)</f>
        <v>#N/A</v>
      </c>
      <c r="I1074" s="56" t="str">
        <f>VLOOKUP(G1074,'MITRA (REFERENSI)'!$A:$Z,25,FALSE)</f>
        <v>#N/A</v>
      </c>
      <c r="J1074" s="55" t="str">
        <f>VLOOKUP(G1074,'MITRA (REFERENSI)'!$A:$Z,26,FALSE)</f>
        <v>#N/A</v>
      </c>
      <c r="K1074" s="55" t="str">
        <f>VLOOKUP(G1074,'MITRA (REFERENSI)'!$A:$Z,15,FALSE)</f>
        <v>#N/A</v>
      </c>
      <c r="L1074" s="55" t="str">
        <f>VLOOKUP(G1074,'MITRA (REFERENSI)'!$A:$Z,15,FALSE)</f>
        <v>#N/A</v>
      </c>
      <c r="M1074" s="55" t="str">
        <f>IF(B1074=1,'KELAS (REFERENSI)'!M1074,IF(B1074=2,'KELAS (REFERENSI)'!M1089,IF(B1074=3,'KELAS (REFERENSI)'!M1104,IF(B1074=4,'KELAS (REFERENSI)'!M1119,""))))</f>
        <v/>
      </c>
      <c r="N1074" s="55" t="str">
        <f>IF(B1074=1,'KELAS (REFERENSI)'!N1074,IF(B1074=2,'KELAS (REFERENSI)'!N1089,IF(B1074=3,'KELAS (REFERENSI)'!N1104,IF(B1074=4,'KELAS (REFERENSI)'!N1119,""))))</f>
        <v/>
      </c>
      <c r="O1074" s="55" t="str">
        <f>IF(B1074=1,'KELAS (REFERENSI)'!O1074,IF(B1074=2,'KELAS (REFERENSI)'!O1089,IF(B1074=3,'KELAS (REFERENSI)'!O1104,IF(B1074=4,'KELAS (REFERENSI)'!O1119,""))))</f>
        <v/>
      </c>
      <c r="P1074" s="55" t="str">
        <f>IF(B1074=1,'KELAS (REFERENSI)'!P1074,IF(B1074=2,'KELAS (REFERENSI)'!P1089,IF(B1074=3,'KELAS (REFERENSI)'!P1104,IF(B1074=4,'KELAS (REFERENSI)'!P1119,""))))</f>
        <v/>
      </c>
      <c r="Q1074" s="55" t="str">
        <f t="shared" si="4"/>
        <v>BPS Kota Jakarta Timur</v>
      </c>
      <c r="R1074" s="55" t="str">
        <f t="shared" si="56"/>
        <v/>
      </c>
      <c r="S1074" s="55" t="str">
        <f t="shared" ref="S1074:T1074" si="1082">S1073</f>
        <v>15 Juni sampai dengan 31 Agustus 2026</v>
      </c>
      <c r="T1074" s="55" t="str">
        <f t="shared" si="1082"/>
        <v>31 Agustus 2026</v>
      </c>
      <c r="U1074" s="59" t="str">
        <f>VLOOKUP(G1074,'MITRA (REFERENSI)'!$A:$Z,17,FALSE)</f>
        <v>#N/A</v>
      </c>
      <c r="V1074" s="59" t="str">
        <f>VLOOKUP(G1074,'MITRA (REFERENSI)'!$A:$Z,11,FALSE)</f>
        <v>#N/A</v>
      </c>
      <c r="W1074" s="81"/>
      <c r="X1074" s="63"/>
      <c r="Y1074" s="63"/>
      <c r="Z1074" s="62"/>
      <c r="AA1074" s="63"/>
      <c r="AB1074" s="62"/>
      <c r="AC1074" s="62"/>
      <c r="AD1074" s="62"/>
      <c r="AE1074" s="62"/>
      <c r="AF1074" s="62"/>
      <c r="AG1074" s="72"/>
      <c r="AH1074" s="72"/>
      <c r="AI1074" s="72"/>
      <c r="AJ1074" s="72"/>
      <c r="AK1074" s="59" t="str">
        <f>VLOOKUP(G1074,'MITRA (REFERENSI)'!$A:$Z,5,FALSE)</f>
        <v>#N/A</v>
      </c>
      <c r="AL1074" s="59" t="str">
        <f>VLOOKUP(G1074,'MITRA (REFERENSI)'!$A:$Z,13,FALSE)</f>
        <v>#N/A</v>
      </c>
      <c r="AM1074" s="59" t="str">
        <f>VLOOKUP(G1074,'MITRA (REFERENSI)'!$A:$Z,14,FALSE)</f>
        <v>#N/A</v>
      </c>
    </row>
    <row r="1075" ht="15.0" customHeight="1">
      <c r="A1075" s="53" t="s">
        <v>6137</v>
      </c>
      <c r="B1075" s="78"/>
      <c r="C1075" s="79"/>
      <c r="D1075" s="82"/>
      <c r="E1075" s="82"/>
      <c r="F1075" s="56" t="str">
        <f t="shared" si="2"/>
        <v>PETUGAS.1074/SPK/SE/PML/3172/2026</v>
      </c>
      <c r="G1075" s="80"/>
      <c r="H1075" s="56" t="str">
        <f>VLOOKUP(G1075,'MITRA (REFERENSI)'!$A:$Z,16,FALSE)</f>
        <v>#N/A</v>
      </c>
      <c r="I1075" s="56" t="str">
        <f>VLOOKUP(G1075,'MITRA (REFERENSI)'!$A:$Z,25,FALSE)</f>
        <v>#N/A</v>
      </c>
      <c r="J1075" s="55" t="str">
        <f>VLOOKUP(G1075,'MITRA (REFERENSI)'!$A:$Z,26,FALSE)</f>
        <v>#N/A</v>
      </c>
      <c r="K1075" s="55" t="str">
        <f>VLOOKUP(G1075,'MITRA (REFERENSI)'!$A:$Z,15,FALSE)</f>
        <v>#N/A</v>
      </c>
      <c r="L1075" s="55" t="str">
        <f>VLOOKUP(G1075,'MITRA (REFERENSI)'!$A:$Z,15,FALSE)</f>
        <v>#N/A</v>
      </c>
      <c r="M1075" s="55" t="str">
        <f>IF(B1075=1,'KELAS (REFERENSI)'!M1075,IF(B1075=2,'KELAS (REFERENSI)'!M1090,IF(B1075=3,'KELAS (REFERENSI)'!M1105,IF(B1075=4,'KELAS (REFERENSI)'!M1120,""))))</f>
        <v/>
      </c>
      <c r="N1075" s="55" t="str">
        <f>IF(B1075=1,'KELAS (REFERENSI)'!N1075,IF(B1075=2,'KELAS (REFERENSI)'!N1090,IF(B1075=3,'KELAS (REFERENSI)'!N1105,IF(B1075=4,'KELAS (REFERENSI)'!N1120,""))))</f>
        <v/>
      </c>
      <c r="O1075" s="55" t="str">
        <f>IF(B1075=1,'KELAS (REFERENSI)'!O1075,IF(B1075=2,'KELAS (REFERENSI)'!O1090,IF(B1075=3,'KELAS (REFERENSI)'!O1105,IF(B1075=4,'KELAS (REFERENSI)'!O1120,""))))</f>
        <v/>
      </c>
      <c r="P1075" s="55" t="str">
        <f>IF(B1075=1,'KELAS (REFERENSI)'!P1075,IF(B1075=2,'KELAS (REFERENSI)'!P1090,IF(B1075=3,'KELAS (REFERENSI)'!P1105,IF(B1075=4,'KELAS (REFERENSI)'!P1120,""))))</f>
        <v/>
      </c>
      <c r="Q1075" s="55" t="str">
        <f t="shared" si="4"/>
        <v>BPS Kota Jakarta Timur</v>
      </c>
      <c r="R1075" s="55" t="str">
        <f t="shared" si="56"/>
        <v/>
      </c>
      <c r="S1075" s="55" t="str">
        <f t="shared" ref="S1075:T1075" si="1083">S1074</f>
        <v>15 Juni sampai dengan 31 Agustus 2026</v>
      </c>
      <c r="T1075" s="55" t="str">
        <f t="shared" si="1083"/>
        <v>31 Agustus 2026</v>
      </c>
      <c r="U1075" s="59" t="str">
        <f>VLOOKUP(G1075,'MITRA (REFERENSI)'!$A:$Z,17,FALSE)</f>
        <v>#N/A</v>
      </c>
      <c r="V1075" s="59" t="str">
        <f>VLOOKUP(G1075,'MITRA (REFERENSI)'!$A:$Z,11,FALSE)</f>
        <v>#N/A</v>
      </c>
      <c r="W1075" s="81"/>
      <c r="X1075" s="63"/>
      <c r="Y1075" s="63"/>
      <c r="Z1075" s="62"/>
      <c r="AA1075" s="63"/>
      <c r="AB1075" s="62"/>
      <c r="AC1075" s="62"/>
      <c r="AD1075" s="62"/>
      <c r="AE1075" s="62"/>
      <c r="AF1075" s="62"/>
      <c r="AG1075" s="72"/>
      <c r="AH1075" s="72"/>
      <c r="AI1075" s="72"/>
      <c r="AJ1075" s="72"/>
      <c r="AK1075" s="59" t="str">
        <f>VLOOKUP(G1075,'MITRA (REFERENSI)'!$A:$Z,5,FALSE)</f>
        <v>#N/A</v>
      </c>
      <c r="AL1075" s="59" t="str">
        <f>VLOOKUP(G1075,'MITRA (REFERENSI)'!$A:$Z,13,FALSE)</f>
        <v>#N/A</v>
      </c>
      <c r="AM1075" s="59" t="str">
        <f>VLOOKUP(G1075,'MITRA (REFERENSI)'!$A:$Z,14,FALSE)</f>
        <v>#N/A</v>
      </c>
    </row>
    <row r="1076" ht="15.0" customHeight="1">
      <c r="A1076" s="53" t="s">
        <v>6138</v>
      </c>
      <c r="B1076" s="78"/>
      <c r="C1076" s="79"/>
      <c r="D1076" s="82"/>
      <c r="E1076" s="82"/>
      <c r="F1076" s="56" t="str">
        <f t="shared" si="2"/>
        <v>PETUGAS.1075/SPK/SE/PML/3172/2026</v>
      </c>
      <c r="G1076" s="80"/>
      <c r="H1076" s="56" t="str">
        <f>VLOOKUP(G1076,'MITRA (REFERENSI)'!$A:$Z,16,FALSE)</f>
        <v>#N/A</v>
      </c>
      <c r="I1076" s="56" t="str">
        <f>VLOOKUP(G1076,'MITRA (REFERENSI)'!$A:$Z,25,FALSE)</f>
        <v>#N/A</v>
      </c>
      <c r="J1076" s="55" t="str">
        <f>VLOOKUP(G1076,'MITRA (REFERENSI)'!$A:$Z,26,FALSE)</f>
        <v>#N/A</v>
      </c>
      <c r="K1076" s="55" t="str">
        <f>VLOOKUP(G1076,'MITRA (REFERENSI)'!$A:$Z,15,FALSE)</f>
        <v>#N/A</v>
      </c>
      <c r="L1076" s="55" t="str">
        <f>VLOOKUP(G1076,'MITRA (REFERENSI)'!$A:$Z,15,FALSE)</f>
        <v>#N/A</v>
      </c>
      <c r="M1076" s="55" t="str">
        <f>IF(B1076=1,'KELAS (REFERENSI)'!M1076,IF(B1076=2,'KELAS (REFERENSI)'!M1091,IF(B1076=3,'KELAS (REFERENSI)'!M1106,IF(B1076=4,'KELAS (REFERENSI)'!M1121,""))))</f>
        <v/>
      </c>
      <c r="N1076" s="55" t="str">
        <f>IF(B1076=1,'KELAS (REFERENSI)'!N1076,IF(B1076=2,'KELAS (REFERENSI)'!N1091,IF(B1076=3,'KELAS (REFERENSI)'!N1106,IF(B1076=4,'KELAS (REFERENSI)'!N1121,""))))</f>
        <v/>
      </c>
      <c r="O1076" s="55" t="str">
        <f>IF(B1076=1,'KELAS (REFERENSI)'!O1076,IF(B1076=2,'KELAS (REFERENSI)'!O1091,IF(B1076=3,'KELAS (REFERENSI)'!O1106,IF(B1076=4,'KELAS (REFERENSI)'!O1121,""))))</f>
        <v/>
      </c>
      <c r="P1076" s="55" t="str">
        <f>IF(B1076=1,'KELAS (REFERENSI)'!P1076,IF(B1076=2,'KELAS (REFERENSI)'!P1091,IF(B1076=3,'KELAS (REFERENSI)'!P1106,IF(B1076=4,'KELAS (REFERENSI)'!P1121,""))))</f>
        <v/>
      </c>
      <c r="Q1076" s="55" t="str">
        <f t="shared" si="4"/>
        <v>BPS Kota Jakarta Timur</v>
      </c>
      <c r="R1076" s="55" t="str">
        <f t="shared" si="56"/>
        <v/>
      </c>
      <c r="S1076" s="55" t="str">
        <f t="shared" ref="S1076:T1076" si="1084">S1075</f>
        <v>15 Juni sampai dengan 31 Agustus 2026</v>
      </c>
      <c r="T1076" s="55" t="str">
        <f t="shared" si="1084"/>
        <v>31 Agustus 2026</v>
      </c>
      <c r="U1076" s="59" t="str">
        <f>VLOOKUP(G1076,'MITRA (REFERENSI)'!$A:$Z,17,FALSE)</f>
        <v>#N/A</v>
      </c>
      <c r="V1076" s="59" t="str">
        <f>VLOOKUP(G1076,'MITRA (REFERENSI)'!$A:$Z,11,FALSE)</f>
        <v>#N/A</v>
      </c>
      <c r="W1076" s="81"/>
      <c r="X1076" s="63"/>
      <c r="Y1076" s="63"/>
      <c r="Z1076" s="62"/>
      <c r="AA1076" s="63"/>
      <c r="AB1076" s="62"/>
      <c r="AC1076" s="62"/>
      <c r="AD1076" s="62"/>
      <c r="AE1076" s="62"/>
      <c r="AF1076" s="62"/>
      <c r="AG1076" s="72"/>
      <c r="AH1076" s="72"/>
      <c r="AI1076" s="72"/>
      <c r="AJ1076" s="72"/>
      <c r="AK1076" s="59" t="str">
        <f>VLOOKUP(G1076,'MITRA (REFERENSI)'!$A:$Z,5,FALSE)</f>
        <v>#N/A</v>
      </c>
      <c r="AL1076" s="59" t="str">
        <f>VLOOKUP(G1076,'MITRA (REFERENSI)'!$A:$Z,13,FALSE)</f>
        <v>#N/A</v>
      </c>
      <c r="AM1076" s="59" t="str">
        <f>VLOOKUP(G1076,'MITRA (REFERENSI)'!$A:$Z,14,FALSE)</f>
        <v>#N/A</v>
      </c>
    </row>
    <row r="1077" ht="15.0" customHeight="1">
      <c r="A1077" s="53" t="s">
        <v>6139</v>
      </c>
      <c r="B1077" s="78"/>
      <c r="C1077" s="79"/>
      <c r="D1077" s="82"/>
      <c r="E1077" s="82"/>
      <c r="F1077" s="56" t="str">
        <f t="shared" si="2"/>
        <v>PETUGAS.1076/SPK/SE/PML/3172/2026</v>
      </c>
      <c r="G1077" s="80"/>
      <c r="H1077" s="56" t="str">
        <f>VLOOKUP(G1077,'MITRA (REFERENSI)'!$A:$Z,16,FALSE)</f>
        <v>#N/A</v>
      </c>
      <c r="I1077" s="56" t="str">
        <f>VLOOKUP(G1077,'MITRA (REFERENSI)'!$A:$Z,25,FALSE)</f>
        <v>#N/A</v>
      </c>
      <c r="J1077" s="55" t="str">
        <f>VLOOKUP(G1077,'MITRA (REFERENSI)'!$A:$Z,26,FALSE)</f>
        <v>#N/A</v>
      </c>
      <c r="K1077" s="55" t="str">
        <f>VLOOKUP(G1077,'MITRA (REFERENSI)'!$A:$Z,15,FALSE)</f>
        <v>#N/A</v>
      </c>
      <c r="L1077" s="55" t="str">
        <f>VLOOKUP(G1077,'MITRA (REFERENSI)'!$A:$Z,15,FALSE)</f>
        <v>#N/A</v>
      </c>
      <c r="M1077" s="55" t="str">
        <f>IF(B1077=1,'KELAS (REFERENSI)'!M1077,IF(B1077=2,'KELAS (REFERENSI)'!M1092,IF(B1077=3,'KELAS (REFERENSI)'!M1107,IF(B1077=4,'KELAS (REFERENSI)'!M1122,""))))</f>
        <v/>
      </c>
      <c r="N1077" s="55" t="str">
        <f>IF(B1077=1,'KELAS (REFERENSI)'!N1077,IF(B1077=2,'KELAS (REFERENSI)'!N1092,IF(B1077=3,'KELAS (REFERENSI)'!N1107,IF(B1077=4,'KELAS (REFERENSI)'!N1122,""))))</f>
        <v/>
      </c>
      <c r="O1077" s="55" t="str">
        <f>IF(B1077=1,'KELAS (REFERENSI)'!O1077,IF(B1077=2,'KELAS (REFERENSI)'!O1092,IF(B1077=3,'KELAS (REFERENSI)'!O1107,IF(B1077=4,'KELAS (REFERENSI)'!O1122,""))))</f>
        <v/>
      </c>
      <c r="P1077" s="55" t="str">
        <f>IF(B1077=1,'KELAS (REFERENSI)'!P1077,IF(B1077=2,'KELAS (REFERENSI)'!P1092,IF(B1077=3,'KELAS (REFERENSI)'!P1107,IF(B1077=4,'KELAS (REFERENSI)'!P1122,""))))</f>
        <v/>
      </c>
      <c r="Q1077" s="55" t="str">
        <f t="shared" si="4"/>
        <v>BPS Kota Jakarta Timur</v>
      </c>
      <c r="R1077" s="55" t="str">
        <f t="shared" si="56"/>
        <v/>
      </c>
      <c r="S1077" s="55" t="str">
        <f t="shared" ref="S1077:T1077" si="1085">S1076</f>
        <v>15 Juni sampai dengan 31 Agustus 2026</v>
      </c>
      <c r="T1077" s="55" t="str">
        <f t="shared" si="1085"/>
        <v>31 Agustus 2026</v>
      </c>
      <c r="U1077" s="59" t="str">
        <f>VLOOKUP(G1077,'MITRA (REFERENSI)'!$A:$Z,17,FALSE)</f>
        <v>#N/A</v>
      </c>
      <c r="V1077" s="59" t="str">
        <f>VLOOKUP(G1077,'MITRA (REFERENSI)'!$A:$Z,11,FALSE)</f>
        <v>#N/A</v>
      </c>
      <c r="W1077" s="81"/>
      <c r="X1077" s="63"/>
      <c r="Y1077" s="63"/>
      <c r="Z1077" s="62"/>
      <c r="AA1077" s="63"/>
      <c r="AB1077" s="62"/>
      <c r="AC1077" s="62"/>
      <c r="AD1077" s="62"/>
      <c r="AE1077" s="62"/>
      <c r="AF1077" s="62"/>
      <c r="AG1077" s="72"/>
      <c r="AH1077" s="72"/>
      <c r="AI1077" s="72"/>
      <c r="AJ1077" s="72"/>
      <c r="AK1077" s="59" t="str">
        <f>VLOOKUP(G1077,'MITRA (REFERENSI)'!$A:$Z,5,FALSE)</f>
        <v>#N/A</v>
      </c>
      <c r="AL1077" s="59" t="str">
        <f>VLOOKUP(G1077,'MITRA (REFERENSI)'!$A:$Z,13,FALSE)</f>
        <v>#N/A</v>
      </c>
      <c r="AM1077" s="59" t="str">
        <f>VLOOKUP(G1077,'MITRA (REFERENSI)'!$A:$Z,14,FALSE)</f>
        <v>#N/A</v>
      </c>
    </row>
    <row r="1078" ht="15.0" customHeight="1">
      <c r="A1078" s="53" t="s">
        <v>6140</v>
      </c>
      <c r="B1078" s="78"/>
      <c r="C1078" s="79"/>
      <c r="D1078" s="82"/>
      <c r="E1078" s="82"/>
      <c r="F1078" s="56" t="str">
        <f t="shared" si="2"/>
        <v>PETUGAS.1077/SPK/SE/PML/3172/2026</v>
      </c>
      <c r="G1078" s="80"/>
      <c r="H1078" s="56" t="str">
        <f>VLOOKUP(G1078,'MITRA (REFERENSI)'!$A:$Z,16,FALSE)</f>
        <v>#N/A</v>
      </c>
      <c r="I1078" s="56" t="str">
        <f>VLOOKUP(G1078,'MITRA (REFERENSI)'!$A:$Z,25,FALSE)</f>
        <v>#N/A</v>
      </c>
      <c r="J1078" s="55" t="str">
        <f>VLOOKUP(G1078,'MITRA (REFERENSI)'!$A:$Z,26,FALSE)</f>
        <v>#N/A</v>
      </c>
      <c r="K1078" s="55" t="str">
        <f>VLOOKUP(G1078,'MITRA (REFERENSI)'!$A:$Z,15,FALSE)</f>
        <v>#N/A</v>
      </c>
      <c r="L1078" s="55" t="str">
        <f>VLOOKUP(G1078,'MITRA (REFERENSI)'!$A:$Z,15,FALSE)</f>
        <v>#N/A</v>
      </c>
      <c r="M1078" s="55" t="str">
        <f>IF(B1078=1,'KELAS (REFERENSI)'!M1078,IF(B1078=2,'KELAS (REFERENSI)'!M1093,IF(B1078=3,'KELAS (REFERENSI)'!M1108,IF(B1078=4,'KELAS (REFERENSI)'!M1123,""))))</f>
        <v/>
      </c>
      <c r="N1078" s="55" t="str">
        <f>IF(B1078=1,'KELAS (REFERENSI)'!N1078,IF(B1078=2,'KELAS (REFERENSI)'!N1093,IF(B1078=3,'KELAS (REFERENSI)'!N1108,IF(B1078=4,'KELAS (REFERENSI)'!N1123,""))))</f>
        <v/>
      </c>
      <c r="O1078" s="55" t="str">
        <f>IF(B1078=1,'KELAS (REFERENSI)'!O1078,IF(B1078=2,'KELAS (REFERENSI)'!O1093,IF(B1078=3,'KELAS (REFERENSI)'!O1108,IF(B1078=4,'KELAS (REFERENSI)'!O1123,""))))</f>
        <v/>
      </c>
      <c r="P1078" s="55" t="str">
        <f>IF(B1078=1,'KELAS (REFERENSI)'!P1078,IF(B1078=2,'KELAS (REFERENSI)'!P1093,IF(B1078=3,'KELAS (REFERENSI)'!P1108,IF(B1078=4,'KELAS (REFERENSI)'!P1123,""))))</f>
        <v/>
      </c>
      <c r="Q1078" s="55" t="str">
        <f t="shared" si="4"/>
        <v>BPS Kota Jakarta Timur</v>
      </c>
      <c r="R1078" s="55" t="str">
        <f t="shared" si="56"/>
        <v/>
      </c>
      <c r="S1078" s="55" t="str">
        <f t="shared" ref="S1078:T1078" si="1086">S1077</f>
        <v>15 Juni sampai dengan 31 Agustus 2026</v>
      </c>
      <c r="T1078" s="55" t="str">
        <f t="shared" si="1086"/>
        <v>31 Agustus 2026</v>
      </c>
      <c r="U1078" s="59" t="str">
        <f>VLOOKUP(G1078,'MITRA (REFERENSI)'!$A:$Z,17,FALSE)</f>
        <v>#N/A</v>
      </c>
      <c r="V1078" s="59" t="str">
        <f>VLOOKUP(G1078,'MITRA (REFERENSI)'!$A:$Z,11,FALSE)</f>
        <v>#N/A</v>
      </c>
      <c r="W1078" s="81"/>
      <c r="X1078" s="63"/>
      <c r="Y1078" s="63"/>
      <c r="Z1078" s="62"/>
      <c r="AA1078" s="63"/>
      <c r="AB1078" s="62"/>
      <c r="AC1078" s="62"/>
      <c r="AD1078" s="62"/>
      <c r="AE1078" s="62"/>
      <c r="AF1078" s="62"/>
      <c r="AG1078" s="72"/>
      <c r="AH1078" s="72"/>
      <c r="AI1078" s="72"/>
      <c r="AJ1078" s="72"/>
      <c r="AK1078" s="59" t="str">
        <f>VLOOKUP(G1078,'MITRA (REFERENSI)'!$A:$Z,5,FALSE)</f>
        <v>#N/A</v>
      </c>
      <c r="AL1078" s="59" t="str">
        <f>VLOOKUP(G1078,'MITRA (REFERENSI)'!$A:$Z,13,FALSE)</f>
        <v>#N/A</v>
      </c>
      <c r="AM1078" s="59" t="str">
        <f>VLOOKUP(G1078,'MITRA (REFERENSI)'!$A:$Z,14,FALSE)</f>
        <v>#N/A</v>
      </c>
    </row>
    <row r="1079" ht="15.0" customHeight="1">
      <c r="A1079" s="53" t="s">
        <v>6141</v>
      </c>
      <c r="B1079" s="78"/>
      <c r="C1079" s="79"/>
      <c r="D1079" s="82"/>
      <c r="E1079" s="82"/>
      <c r="F1079" s="56" t="str">
        <f t="shared" si="2"/>
        <v>PETUGAS.1078/SPK/SE/PML/3172/2026</v>
      </c>
      <c r="G1079" s="80"/>
      <c r="H1079" s="56" t="str">
        <f>VLOOKUP(G1079,'MITRA (REFERENSI)'!$A:$Z,16,FALSE)</f>
        <v>#N/A</v>
      </c>
      <c r="I1079" s="56" t="str">
        <f>VLOOKUP(G1079,'MITRA (REFERENSI)'!$A:$Z,25,FALSE)</f>
        <v>#N/A</v>
      </c>
      <c r="J1079" s="55" t="str">
        <f>VLOOKUP(G1079,'MITRA (REFERENSI)'!$A:$Z,26,FALSE)</f>
        <v>#N/A</v>
      </c>
      <c r="K1079" s="55" t="str">
        <f>VLOOKUP(G1079,'MITRA (REFERENSI)'!$A:$Z,15,FALSE)</f>
        <v>#N/A</v>
      </c>
      <c r="L1079" s="55" t="str">
        <f>VLOOKUP(G1079,'MITRA (REFERENSI)'!$A:$Z,15,FALSE)</f>
        <v>#N/A</v>
      </c>
      <c r="M1079" s="55" t="str">
        <f>IF(B1079=1,'KELAS (REFERENSI)'!M1079,IF(B1079=2,'KELAS (REFERENSI)'!M1094,IF(B1079=3,'KELAS (REFERENSI)'!M1109,IF(B1079=4,'KELAS (REFERENSI)'!M1124,""))))</f>
        <v/>
      </c>
      <c r="N1079" s="55" t="str">
        <f>IF(B1079=1,'KELAS (REFERENSI)'!N1079,IF(B1079=2,'KELAS (REFERENSI)'!N1094,IF(B1079=3,'KELAS (REFERENSI)'!N1109,IF(B1079=4,'KELAS (REFERENSI)'!N1124,""))))</f>
        <v/>
      </c>
      <c r="O1079" s="55" t="str">
        <f>IF(B1079=1,'KELAS (REFERENSI)'!O1079,IF(B1079=2,'KELAS (REFERENSI)'!O1094,IF(B1079=3,'KELAS (REFERENSI)'!O1109,IF(B1079=4,'KELAS (REFERENSI)'!O1124,""))))</f>
        <v/>
      </c>
      <c r="P1079" s="55" t="str">
        <f>IF(B1079=1,'KELAS (REFERENSI)'!P1079,IF(B1079=2,'KELAS (REFERENSI)'!P1094,IF(B1079=3,'KELAS (REFERENSI)'!P1109,IF(B1079=4,'KELAS (REFERENSI)'!P1124,""))))</f>
        <v/>
      </c>
      <c r="Q1079" s="55" t="str">
        <f t="shared" si="4"/>
        <v>BPS Kota Jakarta Timur</v>
      </c>
      <c r="R1079" s="55" t="str">
        <f t="shared" si="56"/>
        <v/>
      </c>
      <c r="S1079" s="55" t="str">
        <f t="shared" ref="S1079:T1079" si="1087">S1078</f>
        <v>15 Juni sampai dengan 31 Agustus 2026</v>
      </c>
      <c r="T1079" s="55" t="str">
        <f t="shared" si="1087"/>
        <v>31 Agustus 2026</v>
      </c>
      <c r="U1079" s="59" t="str">
        <f>VLOOKUP(G1079,'MITRA (REFERENSI)'!$A:$Z,17,FALSE)</f>
        <v>#N/A</v>
      </c>
      <c r="V1079" s="59" t="str">
        <f>VLOOKUP(G1079,'MITRA (REFERENSI)'!$A:$Z,11,FALSE)</f>
        <v>#N/A</v>
      </c>
      <c r="W1079" s="81"/>
      <c r="X1079" s="63"/>
      <c r="Y1079" s="63"/>
      <c r="Z1079" s="62"/>
      <c r="AA1079" s="63"/>
      <c r="AB1079" s="62"/>
      <c r="AC1079" s="62"/>
      <c r="AD1079" s="62"/>
      <c r="AE1079" s="62"/>
      <c r="AF1079" s="62"/>
      <c r="AG1079" s="72"/>
      <c r="AH1079" s="72"/>
      <c r="AI1079" s="72"/>
      <c r="AJ1079" s="72"/>
      <c r="AK1079" s="59" t="str">
        <f>VLOOKUP(G1079,'MITRA (REFERENSI)'!$A:$Z,5,FALSE)</f>
        <v>#N/A</v>
      </c>
      <c r="AL1079" s="59" t="str">
        <f>VLOOKUP(G1079,'MITRA (REFERENSI)'!$A:$Z,13,FALSE)</f>
        <v>#N/A</v>
      </c>
      <c r="AM1079" s="59" t="str">
        <f>VLOOKUP(G1079,'MITRA (REFERENSI)'!$A:$Z,14,FALSE)</f>
        <v>#N/A</v>
      </c>
    </row>
    <row r="1080" ht="15.0" customHeight="1">
      <c r="A1080" s="53" t="s">
        <v>6142</v>
      </c>
      <c r="B1080" s="78"/>
      <c r="C1080" s="79"/>
      <c r="D1080" s="82"/>
      <c r="E1080" s="82"/>
      <c r="F1080" s="56" t="str">
        <f t="shared" si="2"/>
        <v>PETUGAS.1079/SPK/SE/PML/3172/2026</v>
      </c>
      <c r="G1080" s="80"/>
      <c r="H1080" s="56" t="str">
        <f>VLOOKUP(G1080,'MITRA (REFERENSI)'!$A:$Z,16,FALSE)</f>
        <v>#N/A</v>
      </c>
      <c r="I1080" s="56" t="str">
        <f>VLOOKUP(G1080,'MITRA (REFERENSI)'!$A:$Z,25,FALSE)</f>
        <v>#N/A</v>
      </c>
      <c r="J1080" s="55" t="str">
        <f>VLOOKUP(G1080,'MITRA (REFERENSI)'!$A:$Z,26,FALSE)</f>
        <v>#N/A</v>
      </c>
      <c r="K1080" s="55" t="str">
        <f>VLOOKUP(G1080,'MITRA (REFERENSI)'!$A:$Z,15,FALSE)</f>
        <v>#N/A</v>
      </c>
      <c r="L1080" s="55" t="str">
        <f>VLOOKUP(G1080,'MITRA (REFERENSI)'!$A:$Z,15,FALSE)</f>
        <v>#N/A</v>
      </c>
      <c r="M1080" s="55" t="str">
        <f>IF(B1080=1,'KELAS (REFERENSI)'!M1080,IF(B1080=2,'KELAS (REFERENSI)'!M1095,IF(B1080=3,'KELAS (REFERENSI)'!M1110,IF(B1080=4,'KELAS (REFERENSI)'!M1125,""))))</f>
        <v/>
      </c>
      <c r="N1080" s="55" t="str">
        <f>IF(B1080=1,'KELAS (REFERENSI)'!N1080,IF(B1080=2,'KELAS (REFERENSI)'!N1095,IF(B1080=3,'KELAS (REFERENSI)'!N1110,IF(B1080=4,'KELAS (REFERENSI)'!N1125,""))))</f>
        <v/>
      </c>
      <c r="O1080" s="55" t="str">
        <f>IF(B1080=1,'KELAS (REFERENSI)'!O1080,IF(B1080=2,'KELAS (REFERENSI)'!O1095,IF(B1080=3,'KELAS (REFERENSI)'!O1110,IF(B1080=4,'KELAS (REFERENSI)'!O1125,""))))</f>
        <v/>
      </c>
      <c r="P1080" s="55" t="str">
        <f>IF(B1080=1,'KELAS (REFERENSI)'!P1080,IF(B1080=2,'KELAS (REFERENSI)'!P1095,IF(B1080=3,'KELAS (REFERENSI)'!P1110,IF(B1080=4,'KELAS (REFERENSI)'!P1125,""))))</f>
        <v/>
      </c>
      <c r="Q1080" s="55" t="str">
        <f t="shared" si="4"/>
        <v>BPS Kota Jakarta Timur</v>
      </c>
      <c r="R1080" s="55" t="str">
        <f t="shared" si="56"/>
        <v/>
      </c>
      <c r="S1080" s="55" t="str">
        <f t="shared" ref="S1080:T1080" si="1088">S1079</f>
        <v>15 Juni sampai dengan 31 Agustus 2026</v>
      </c>
      <c r="T1080" s="55" t="str">
        <f t="shared" si="1088"/>
        <v>31 Agustus 2026</v>
      </c>
      <c r="U1080" s="59" t="str">
        <f>VLOOKUP(G1080,'MITRA (REFERENSI)'!$A:$Z,17,FALSE)</f>
        <v>#N/A</v>
      </c>
      <c r="V1080" s="59" t="str">
        <f>VLOOKUP(G1080,'MITRA (REFERENSI)'!$A:$Z,11,FALSE)</f>
        <v>#N/A</v>
      </c>
      <c r="W1080" s="81"/>
      <c r="X1080" s="63"/>
      <c r="Y1080" s="63"/>
      <c r="Z1080" s="62"/>
      <c r="AA1080" s="63"/>
      <c r="AB1080" s="62"/>
      <c r="AC1080" s="62"/>
      <c r="AD1080" s="62"/>
      <c r="AE1080" s="62"/>
      <c r="AF1080" s="62"/>
      <c r="AG1080" s="72"/>
      <c r="AH1080" s="72"/>
      <c r="AI1080" s="72"/>
      <c r="AJ1080" s="72"/>
      <c r="AK1080" s="59" t="str">
        <f>VLOOKUP(G1080,'MITRA (REFERENSI)'!$A:$Z,5,FALSE)</f>
        <v>#N/A</v>
      </c>
      <c r="AL1080" s="59" t="str">
        <f>VLOOKUP(G1080,'MITRA (REFERENSI)'!$A:$Z,13,FALSE)</f>
        <v>#N/A</v>
      </c>
      <c r="AM1080" s="59" t="str">
        <f>VLOOKUP(G1080,'MITRA (REFERENSI)'!$A:$Z,14,FALSE)</f>
        <v>#N/A</v>
      </c>
    </row>
    <row r="1081" ht="15.0" customHeight="1">
      <c r="A1081" s="53" t="s">
        <v>6143</v>
      </c>
      <c r="B1081" s="78"/>
      <c r="C1081" s="79"/>
      <c r="D1081" s="82"/>
      <c r="E1081" s="82"/>
      <c r="F1081" s="56" t="str">
        <f t="shared" si="2"/>
        <v>PETUGAS.1080/SPK/SE/PML/3172/2026</v>
      </c>
      <c r="G1081" s="80"/>
      <c r="H1081" s="56" t="str">
        <f>VLOOKUP(G1081,'MITRA (REFERENSI)'!$A:$Z,16,FALSE)</f>
        <v>#N/A</v>
      </c>
      <c r="I1081" s="56" t="str">
        <f>VLOOKUP(G1081,'MITRA (REFERENSI)'!$A:$Z,25,FALSE)</f>
        <v>#N/A</v>
      </c>
      <c r="J1081" s="55" t="str">
        <f>VLOOKUP(G1081,'MITRA (REFERENSI)'!$A:$Z,26,FALSE)</f>
        <v>#N/A</v>
      </c>
      <c r="K1081" s="55" t="str">
        <f>VLOOKUP(G1081,'MITRA (REFERENSI)'!$A:$Z,15,FALSE)</f>
        <v>#N/A</v>
      </c>
      <c r="L1081" s="55" t="str">
        <f>VLOOKUP(G1081,'MITRA (REFERENSI)'!$A:$Z,15,FALSE)</f>
        <v>#N/A</v>
      </c>
      <c r="M1081" s="55" t="str">
        <f>IF(B1081=1,'KELAS (REFERENSI)'!M1081,IF(B1081=2,'KELAS (REFERENSI)'!M1096,IF(B1081=3,'KELAS (REFERENSI)'!M1111,IF(B1081=4,'KELAS (REFERENSI)'!M1126,""))))</f>
        <v/>
      </c>
      <c r="N1081" s="55" t="str">
        <f>IF(B1081=1,'KELAS (REFERENSI)'!N1081,IF(B1081=2,'KELAS (REFERENSI)'!N1096,IF(B1081=3,'KELAS (REFERENSI)'!N1111,IF(B1081=4,'KELAS (REFERENSI)'!N1126,""))))</f>
        <v/>
      </c>
      <c r="O1081" s="55" t="str">
        <f>IF(B1081=1,'KELAS (REFERENSI)'!O1081,IF(B1081=2,'KELAS (REFERENSI)'!O1096,IF(B1081=3,'KELAS (REFERENSI)'!O1111,IF(B1081=4,'KELAS (REFERENSI)'!O1126,""))))</f>
        <v/>
      </c>
      <c r="P1081" s="55" t="str">
        <f>IF(B1081=1,'KELAS (REFERENSI)'!P1081,IF(B1081=2,'KELAS (REFERENSI)'!P1096,IF(B1081=3,'KELAS (REFERENSI)'!P1111,IF(B1081=4,'KELAS (REFERENSI)'!P1126,""))))</f>
        <v/>
      </c>
      <c r="Q1081" s="55" t="str">
        <f t="shared" si="4"/>
        <v>BPS Kota Jakarta Timur</v>
      </c>
      <c r="R1081" s="55" t="str">
        <f t="shared" si="56"/>
        <v/>
      </c>
      <c r="S1081" s="55" t="str">
        <f t="shared" ref="S1081:T1081" si="1089">S1080</f>
        <v>15 Juni sampai dengan 31 Agustus 2026</v>
      </c>
      <c r="T1081" s="55" t="str">
        <f t="shared" si="1089"/>
        <v>31 Agustus 2026</v>
      </c>
      <c r="U1081" s="59" t="str">
        <f>VLOOKUP(G1081,'MITRA (REFERENSI)'!$A:$Z,17,FALSE)</f>
        <v>#N/A</v>
      </c>
      <c r="V1081" s="59" t="str">
        <f>VLOOKUP(G1081,'MITRA (REFERENSI)'!$A:$Z,11,FALSE)</f>
        <v>#N/A</v>
      </c>
      <c r="W1081" s="81"/>
      <c r="X1081" s="63"/>
      <c r="Y1081" s="63"/>
      <c r="Z1081" s="62"/>
      <c r="AA1081" s="63"/>
      <c r="AB1081" s="62"/>
      <c r="AC1081" s="62"/>
      <c r="AD1081" s="62"/>
      <c r="AE1081" s="62"/>
      <c r="AF1081" s="62"/>
      <c r="AG1081" s="72"/>
      <c r="AH1081" s="72"/>
      <c r="AI1081" s="72"/>
      <c r="AJ1081" s="72"/>
      <c r="AK1081" s="59" t="str">
        <f>VLOOKUP(G1081,'MITRA (REFERENSI)'!$A:$Z,5,FALSE)</f>
        <v>#N/A</v>
      </c>
      <c r="AL1081" s="59" t="str">
        <f>VLOOKUP(G1081,'MITRA (REFERENSI)'!$A:$Z,13,FALSE)</f>
        <v>#N/A</v>
      </c>
      <c r="AM1081" s="59" t="str">
        <f>VLOOKUP(G1081,'MITRA (REFERENSI)'!$A:$Z,14,FALSE)</f>
        <v>#N/A</v>
      </c>
    </row>
    <row r="1082" ht="15.0" customHeight="1">
      <c r="A1082" s="53" t="s">
        <v>6144</v>
      </c>
      <c r="B1082" s="78"/>
      <c r="C1082" s="79"/>
      <c r="D1082" s="82"/>
      <c r="E1082" s="82"/>
      <c r="F1082" s="56" t="str">
        <f t="shared" si="2"/>
        <v>PETUGAS.1081/SPK/SE/PML/3172/2026</v>
      </c>
      <c r="G1082" s="80"/>
      <c r="H1082" s="56" t="str">
        <f>VLOOKUP(G1082,'MITRA (REFERENSI)'!$A:$Z,16,FALSE)</f>
        <v>#N/A</v>
      </c>
      <c r="I1082" s="56" t="str">
        <f>VLOOKUP(G1082,'MITRA (REFERENSI)'!$A:$Z,25,FALSE)</f>
        <v>#N/A</v>
      </c>
      <c r="J1082" s="55" t="str">
        <f>VLOOKUP(G1082,'MITRA (REFERENSI)'!$A:$Z,26,FALSE)</f>
        <v>#N/A</v>
      </c>
      <c r="K1082" s="55" t="str">
        <f>VLOOKUP(G1082,'MITRA (REFERENSI)'!$A:$Z,15,FALSE)</f>
        <v>#N/A</v>
      </c>
      <c r="L1082" s="55" t="str">
        <f>VLOOKUP(G1082,'MITRA (REFERENSI)'!$A:$Z,15,FALSE)</f>
        <v>#N/A</v>
      </c>
      <c r="M1082" s="55" t="str">
        <f>IF(B1082=1,'KELAS (REFERENSI)'!M1082,IF(B1082=2,'KELAS (REFERENSI)'!M1097,IF(B1082=3,'KELAS (REFERENSI)'!M1112,IF(B1082=4,'KELAS (REFERENSI)'!M1127,""))))</f>
        <v/>
      </c>
      <c r="N1082" s="55" t="str">
        <f>IF(B1082=1,'KELAS (REFERENSI)'!N1082,IF(B1082=2,'KELAS (REFERENSI)'!N1097,IF(B1082=3,'KELAS (REFERENSI)'!N1112,IF(B1082=4,'KELAS (REFERENSI)'!N1127,""))))</f>
        <v/>
      </c>
      <c r="O1082" s="55" t="str">
        <f>IF(B1082=1,'KELAS (REFERENSI)'!O1082,IF(B1082=2,'KELAS (REFERENSI)'!O1097,IF(B1082=3,'KELAS (REFERENSI)'!O1112,IF(B1082=4,'KELAS (REFERENSI)'!O1127,""))))</f>
        <v/>
      </c>
      <c r="P1082" s="55" t="str">
        <f>IF(B1082=1,'KELAS (REFERENSI)'!P1082,IF(B1082=2,'KELAS (REFERENSI)'!P1097,IF(B1082=3,'KELAS (REFERENSI)'!P1112,IF(B1082=4,'KELAS (REFERENSI)'!P1127,""))))</f>
        <v/>
      </c>
      <c r="Q1082" s="55" t="str">
        <f t="shared" si="4"/>
        <v>BPS Kota Jakarta Timur</v>
      </c>
      <c r="R1082" s="55" t="str">
        <f t="shared" si="56"/>
        <v/>
      </c>
      <c r="S1082" s="55" t="str">
        <f t="shared" ref="S1082:T1082" si="1090">S1081</f>
        <v>15 Juni sampai dengan 31 Agustus 2026</v>
      </c>
      <c r="T1082" s="55" t="str">
        <f t="shared" si="1090"/>
        <v>31 Agustus 2026</v>
      </c>
      <c r="U1082" s="59" t="str">
        <f>VLOOKUP(G1082,'MITRA (REFERENSI)'!$A:$Z,17,FALSE)</f>
        <v>#N/A</v>
      </c>
      <c r="V1082" s="59" t="str">
        <f>VLOOKUP(G1082,'MITRA (REFERENSI)'!$A:$Z,11,FALSE)</f>
        <v>#N/A</v>
      </c>
      <c r="W1082" s="81"/>
      <c r="X1082" s="63"/>
      <c r="Y1082" s="63"/>
      <c r="Z1082" s="62"/>
      <c r="AA1082" s="63"/>
      <c r="AB1082" s="62"/>
      <c r="AC1082" s="62"/>
      <c r="AD1082" s="62"/>
      <c r="AE1082" s="62"/>
      <c r="AF1082" s="62"/>
      <c r="AG1082" s="72"/>
      <c r="AH1082" s="72"/>
      <c r="AI1082" s="72"/>
      <c r="AJ1082" s="72"/>
      <c r="AK1082" s="59" t="str">
        <f>VLOOKUP(G1082,'MITRA (REFERENSI)'!$A:$Z,5,FALSE)</f>
        <v>#N/A</v>
      </c>
      <c r="AL1082" s="59" t="str">
        <f>VLOOKUP(G1082,'MITRA (REFERENSI)'!$A:$Z,13,FALSE)</f>
        <v>#N/A</v>
      </c>
      <c r="AM1082" s="59" t="str">
        <f>VLOOKUP(G1082,'MITRA (REFERENSI)'!$A:$Z,14,FALSE)</f>
        <v>#N/A</v>
      </c>
    </row>
    <row r="1083" ht="15.0" customHeight="1">
      <c r="A1083" s="53" t="s">
        <v>6145</v>
      </c>
      <c r="B1083" s="78"/>
      <c r="C1083" s="79"/>
      <c r="D1083" s="82"/>
      <c r="E1083" s="82"/>
      <c r="F1083" s="56" t="str">
        <f t="shared" si="2"/>
        <v>PETUGAS.1082/SPK/SE/PML/3172/2026</v>
      </c>
      <c r="G1083" s="80"/>
      <c r="H1083" s="56" t="str">
        <f>VLOOKUP(G1083,'MITRA (REFERENSI)'!$A:$Z,16,FALSE)</f>
        <v>#N/A</v>
      </c>
      <c r="I1083" s="56" t="str">
        <f>VLOOKUP(G1083,'MITRA (REFERENSI)'!$A:$Z,25,FALSE)</f>
        <v>#N/A</v>
      </c>
      <c r="J1083" s="55" t="str">
        <f>VLOOKUP(G1083,'MITRA (REFERENSI)'!$A:$Z,26,FALSE)</f>
        <v>#N/A</v>
      </c>
      <c r="K1083" s="55" t="str">
        <f>VLOOKUP(G1083,'MITRA (REFERENSI)'!$A:$Z,15,FALSE)</f>
        <v>#N/A</v>
      </c>
      <c r="L1083" s="55" t="str">
        <f>VLOOKUP(G1083,'MITRA (REFERENSI)'!$A:$Z,15,FALSE)</f>
        <v>#N/A</v>
      </c>
      <c r="M1083" s="55" t="str">
        <f>IF(B1083=1,'KELAS (REFERENSI)'!M1083,IF(B1083=2,'KELAS (REFERENSI)'!M1098,IF(B1083=3,'KELAS (REFERENSI)'!M1113,IF(B1083=4,'KELAS (REFERENSI)'!M1128,""))))</f>
        <v/>
      </c>
      <c r="N1083" s="55" t="str">
        <f>IF(B1083=1,'KELAS (REFERENSI)'!N1083,IF(B1083=2,'KELAS (REFERENSI)'!N1098,IF(B1083=3,'KELAS (REFERENSI)'!N1113,IF(B1083=4,'KELAS (REFERENSI)'!N1128,""))))</f>
        <v/>
      </c>
      <c r="O1083" s="55" t="str">
        <f>IF(B1083=1,'KELAS (REFERENSI)'!O1083,IF(B1083=2,'KELAS (REFERENSI)'!O1098,IF(B1083=3,'KELAS (REFERENSI)'!O1113,IF(B1083=4,'KELAS (REFERENSI)'!O1128,""))))</f>
        <v/>
      </c>
      <c r="P1083" s="55" t="str">
        <f>IF(B1083=1,'KELAS (REFERENSI)'!P1083,IF(B1083=2,'KELAS (REFERENSI)'!P1098,IF(B1083=3,'KELAS (REFERENSI)'!P1113,IF(B1083=4,'KELAS (REFERENSI)'!P1128,""))))</f>
        <v/>
      </c>
      <c r="Q1083" s="55" t="str">
        <f t="shared" si="4"/>
        <v>BPS Kota Jakarta Timur</v>
      </c>
      <c r="R1083" s="55" t="str">
        <f t="shared" si="56"/>
        <v/>
      </c>
      <c r="S1083" s="55" t="str">
        <f t="shared" ref="S1083:T1083" si="1091">S1082</f>
        <v>15 Juni sampai dengan 31 Agustus 2026</v>
      </c>
      <c r="T1083" s="55" t="str">
        <f t="shared" si="1091"/>
        <v>31 Agustus 2026</v>
      </c>
      <c r="U1083" s="59" t="str">
        <f>VLOOKUP(G1083,'MITRA (REFERENSI)'!$A:$Z,17,FALSE)</f>
        <v>#N/A</v>
      </c>
      <c r="V1083" s="59" t="str">
        <f>VLOOKUP(G1083,'MITRA (REFERENSI)'!$A:$Z,11,FALSE)</f>
        <v>#N/A</v>
      </c>
      <c r="W1083" s="81"/>
      <c r="X1083" s="63"/>
      <c r="Y1083" s="63"/>
      <c r="Z1083" s="62"/>
      <c r="AA1083" s="63"/>
      <c r="AB1083" s="62"/>
      <c r="AC1083" s="62"/>
      <c r="AD1083" s="62"/>
      <c r="AE1083" s="62"/>
      <c r="AF1083" s="62"/>
      <c r="AG1083" s="72"/>
      <c r="AH1083" s="72"/>
      <c r="AI1083" s="72"/>
      <c r="AJ1083" s="72"/>
      <c r="AK1083" s="59" t="str">
        <f>VLOOKUP(G1083,'MITRA (REFERENSI)'!$A:$Z,5,FALSE)</f>
        <v>#N/A</v>
      </c>
      <c r="AL1083" s="59" t="str">
        <f>VLOOKUP(G1083,'MITRA (REFERENSI)'!$A:$Z,13,FALSE)</f>
        <v>#N/A</v>
      </c>
      <c r="AM1083" s="59" t="str">
        <f>VLOOKUP(G1083,'MITRA (REFERENSI)'!$A:$Z,14,FALSE)</f>
        <v>#N/A</v>
      </c>
    </row>
    <row r="1084" ht="15.0" customHeight="1">
      <c r="A1084" s="53" t="s">
        <v>6146</v>
      </c>
      <c r="B1084" s="78"/>
      <c r="C1084" s="79"/>
      <c r="D1084" s="82"/>
      <c r="E1084" s="82"/>
      <c r="F1084" s="56" t="str">
        <f t="shared" si="2"/>
        <v>PETUGAS.1083/SPK/SE/PML/3172/2026</v>
      </c>
      <c r="G1084" s="80"/>
      <c r="H1084" s="56" t="str">
        <f>VLOOKUP(G1084,'MITRA (REFERENSI)'!$A:$Z,16,FALSE)</f>
        <v>#N/A</v>
      </c>
      <c r="I1084" s="56" t="str">
        <f>VLOOKUP(G1084,'MITRA (REFERENSI)'!$A:$Z,25,FALSE)</f>
        <v>#N/A</v>
      </c>
      <c r="J1084" s="55" t="str">
        <f>VLOOKUP(G1084,'MITRA (REFERENSI)'!$A:$Z,26,FALSE)</f>
        <v>#N/A</v>
      </c>
      <c r="K1084" s="55" t="str">
        <f>VLOOKUP(G1084,'MITRA (REFERENSI)'!$A:$Z,15,FALSE)</f>
        <v>#N/A</v>
      </c>
      <c r="L1084" s="55" t="str">
        <f>VLOOKUP(G1084,'MITRA (REFERENSI)'!$A:$Z,15,FALSE)</f>
        <v>#N/A</v>
      </c>
      <c r="M1084" s="55" t="str">
        <f>IF(B1084=1,'KELAS (REFERENSI)'!M1084,IF(B1084=2,'KELAS (REFERENSI)'!M1099,IF(B1084=3,'KELAS (REFERENSI)'!M1114,IF(B1084=4,'KELAS (REFERENSI)'!M1129,""))))</f>
        <v/>
      </c>
      <c r="N1084" s="55" t="str">
        <f>IF(B1084=1,'KELAS (REFERENSI)'!N1084,IF(B1084=2,'KELAS (REFERENSI)'!N1099,IF(B1084=3,'KELAS (REFERENSI)'!N1114,IF(B1084=4,'KELAS (REFERENSI)'!N1129,""))))</f>
        <v/>
      </c>
      <c r="O1084" s="55" t="str">
        <f>IF(B1084=1,'KELAS (REFERENSI)'!O1084,IF(B1084=2,'KELAS (REFERENSI)'!O1099,IF(B1084=3,'KELAS (REFERENSI)'!O1114,IF(B1084=4,'KELAS (REFERENSI)'!O1129,""))))</f>
        <v/>
      </c>
      <c r="P1084" s="55" t="str">
        <f>IF(B1084=1,'KELAS (REFERENSI)'!P1084,IF(B1084=2,'KELAS (REFERENSI)'!P1099,IF(B1084=3,'KELAS (REFERENSI)'!P1114,IF(B1084=4,'KELAS (REFERENSI)'!P1129,""))))</f>
        <v/>
      </c>
      <c r="Q1084" s="55" t="str">
        <f t="shared" si="4"/>
        <v>BPS Kota Jakarta Timur</v>
      </c>
      <c r="R1084" s="55" t="str">
        <f t="shared" si="56"/>
        <v/>
      </c>
      <c r="S1084" s="55" t="str">
        <f t="shared" ref="S1084:T1084" si="1092">S1083</f>
        <v>15 Juni sampai dengan 31 Agustus 2026</v>
      </c>
      <c r="T1084" s="55" t="str">
        <f t="shared" si="1092"/>
        <v>31 Agustus 2026</v>
      </c>
      <c r="U1084" s="59" t="str">
        <f>VLOOKUP(G1084,'MITRA (REFERENSI)'!$A:$Z,17,FALSE)</f>
        <v>#N/A</v>
      </c>
      <c r="V1084" s="59" t="str">
        <f>VLOOKUP(G1084,'MITRA (REFERENSI)'!$A:$Z,11,FALSE)</f>
        <v>#N/A</v>
      </c>
      <c r="W1084" s="81"/>
      <c r="X1084" s="63"/>
      <c r="Y1084" s="63"/>
      <c r="Z1084" s="62"/>
      <c r="AA1084" s="63"/>
      <c r="AB1084" s="62"/>
      <c r="AC1084" s="62"/>
      <c r="AD1084" s="62"/>
      <c r="AE1084" s="62"/>
      <c r="AF1084" s="62"/>
      <c r="AG1084" s="72"/>
      <c r="AH1084" s="72"/>
      <c r="AI1084" s="72"/>
      <c r="AJ1084" s="72"/>
      <c r="AK1084" s="59" t="str">
        <f>VLOOKUP(G1084,'MITRA (REFERENSI)'!$A:$Z,5,FALSE)</f>
        <v>#N/A</v>
      </c>
      <c r="AL1084" s="59" t="str">
        <f>VLOOKUP(G1084,'MITRA (REFERENSI)'!$A:$Z,13,FALSE)</f>
        <v>#N/A</v>
      </c>
      <c r="AM1084" s="59" t="str">
        <f>VLOOKUP(G1084,'MITRA (REFERENSI)'!$A:$Z,14,FALSE)</f>
        <v>#N/A</v>
      </c>
    </row>
    <row r="1085" ht="15.0" customHeight="1">
      <c r="A1085" s="53" t="s">
        <v>6147</v>
      </c>
      <c r="B1085" s="78"/>
      <c r="C1085" s="79"/>
      <c r="D1085" s="82"/>
      <c r="E1085" s="82"/>
      <c r="F1085" s="56" t="str">
        <f t="shared" si="2"/>
        <v>PETUGAS.1084/SPK/SE/PML/3172/2026</v>
      </c>
      <c r="G1085" s="80"/>
      <c r="H1085" s="56" t="str">
        <f>VLOOKUP(G1085,'MITRA (REFERENSI)'!$A:$Z,16,FALSE)</f>
        <v>#N/A</v>
      </c>
      <c r="I1085" s="56" t="str">
        <f>VLOOKUP(G1085,'MITRA (REFERENSI)'!$A:$Z,25,FALSE)</f>
        <v>#N/A</v>
      </c>
      <c r="J1085" s="55" t="str">
        <f>VLOOKUP(G1085,'MITRA (REFERENSI)'!$A:$Z,26,FALSE)</f>
        <v>#N/A</v>
      </c>
      <c r="K1085" s="55" t="str">
        <f>VLOOKUP(G1085,'MITRA (REFERENSI)'!$A:$Z,15,FALSE)</f>
        <v>#N/A</v>
      </c>
      <c r="L1085" s="55" t="str">
        <f>VLOOKUP(G1085,'MITRA (REFERENSI)'!$A:$Z,15,FALSE)</f>
        <v>#N/A</v>
      </c>
      <c r="M1085" s="55" t="str">
        <f>IF(B1085=1,'KELAS (REFERENSI)'!M1085,IF(B1085=2,'KELAS (REFERENSI)'!M1100,IF(B1085=3,'KELAS (REFERENSI)'!M1115,IF(B1085=4,'KELAS (REFERENSI)'!M1130,""))))</f>
        <v/>
      </c>
      <c r="N1085" s="55" t="str">
        <f>IF(B1085=1,'KELAS (REFERENSI)'!N1085,IF(B1085=2,'KELAS (REFERENSI)'!N1100,IF(B1085=3,'KELAS (REFERENSI)'!N1115,IF(B1085=4,'KELAS (REFERENSI)'!N1130,""))))</f>
        <v/>
      </c>
      <c r="O1085" s="55" t="str">
        <f>IF(B1085=1,'KELAS (REFERENSI)'!O1085,IF(B1085=2,'KELAS (REFERENSI)'!O1100,IF(B1085=3,'KELAS (REFERENSI)'!O1115,IF(B1085=4,'KELAS (REFERENSI)'!O1130,""))))</f>
        <v/>
      </c>
      <c r="P1085" s="55" t="str">
        <f>IF(B1085=1,'KELAS (REFERENSI)'!P1085,IF(B1085=2,'KELAS (REFERENSI)'!P1100,IF(B1085=3,'KELAS (REFERENSI)'!P1115,IF(B1085=4,'KELAS (REFERENSI)'!P1130,""))))</f>
        <v/>
      </c>
      <c r="Q1085" s="55" t="str">
        <f t="shared" si="4"/>
        <v>BPS Kota Jakarta Timur</v>
      </c>
      <c r="R1085" s="55" t="str">
        <f t="shared" si="56"/>
        <v/>
      </c>
      <c r="S1085" s="55" t="str">
        <f t="shared" ref="S1085:T1085" si="1093">S1084</f>
        <v>15 Juni sampai dengan 31 Agustus 2026</v>
      </c>
      <c r="T1085" s="55" t="str">
        <f t="shared" si="1093"/>
        <v>31 Agustus 2026</v>
      </c>
      <c r="U1085" s="59" t="str">
        <f>VLOOKUP(G1085,'MITRA (REFERENSI)'!$A:$Z,17,FALSE)</f>
        <v>#N/A</v>
      </c>
      <c r="V1085" s="59" t="str">
        <f>VLOOKUP(G1085,'MITRA (REFERENSI)'!$A:$Z,11,FALSE)</f>
        <v>#N/A</v>
      </c>
      <c r="W1085" s="81"/>
      <c r="X1085" s="63"/>
      <c r="Y1085" s="63"/>
      <c r="Z1085" s="62"/>
      <c r="AA1085" s="63"/>
      <c r="AB1085" s="62"/>
      <c r="AC1085" s="62"/>
      <c r="AD1085" s="62"/>
      <c r="AE1085" s="62"/>
      <c r="AF1085" s="62"/>
      <c r="AG1085" s="72"/>
      <c r="AH1085" s="72"/>
      <c r="AI1085" s="72"/>
      <c r="AJ1085" s="72"/>
      <c r="AK1085" s="59" t="str">
        <f>VLOOKUP(G1085,'MITRA (REFERENSI)'!$A:$Z,5,FALSE)</f>
        <v>#N/A</v>
      </c>
      <c r="AL1085" s="59" t="str">
        <f>VLOOKUP(G1085,'MITRA (REFERENSI)'!$A:$Z,13,FALSE)</f>
        <v>#N/A</v>
      </c>
      <c r="AM1085" s="59" t="str">
        <f>VLOOKUP(G1085,'MITRA (REFERENSI)'!$A:$Z,14,FALSE)</f>
        <v>#N/A</v>
      </c>
    </row>
    <row r="1086" ht="15.0" customHeight="1">
      <c r="A1086" s="53" t="s">
        <v>6148</v>
      </c>
      <c r="B1086" s="78"/>
      <c r="C1086" s="79"/>
      <c r="D1086" s="82"/>
      <c r="E1086" s="82"/>
      <c r="F1086" s="56" t="str">
        <f t="shared" si="2"/>
        <v>PETUGAS.1085/SPK/SE/PML/3172/2026</v>
      </c>
      <c r="G1086" s="80"/>
      <c r="H1086" s="56" t="str">
        <f>VLOOKUP(G1086,'MITRA (REFERENSI)'!$A:$Z,16,FALSE)</f>
        <v>#N/A</v>
      </c>
      <c r="I1086" s="56" t="str">
        <f>VLOOKUP(G1086,'MITRA (REFERENSI)'!$A:$Z,25,FALSE)</f>
        <v>#N/A</v>
      </c>
      <c r="J1086" s="55" t="str">
        <f>VLOOKUP(G1086,'MITRA (REFERENSI)'!$A:$Z,26,FALSE)</f>
        <v>#N/A</v>
      </c>
      <c r="K1086" s="55" t="str">
        <f>VLOOKUP(G1086,'MITRA (REFERENSI)'!$A:$Z,15,FALSE)</f>
        <v>#N/A</v>
      </c>
      <c r="L1086" s="55" t="str">
        <f>VLOOKUP(G1086,'MITRA (REFERENSI)'!$A:$Z,15,FALSE)</f>
        <v>#N/A</v>
      </c>
      <c r="M1086" s="55" t="str">
        <f>IF(B1086=1,'KELAS (REFERENSI)'!M1086,IF(B1086=2,'KELAS (REFERENSI)'!M1101,IF(B1086=3,'KELAS (REFERENSI)'!M1116,IF(B1086=4,'KELAS (REFERENSI)'!M1131,""))))</f>
        <v/>
      </c>
      <c r="N1086" s="55" t="str">
        <f>IF(B1086=1,'KELAS (REFERENSI)'!N1086,IF(B1086=2,'KELAS (REFERENSI)'!N1101,IF(B1086=3,'KELAS (REFERENSI)'!N1116,IF(B1086=4,'KELAS (REFERENSI)'!N1131,""))))</f>
        <v/>
      </c>
      <c r="O1086" s="55" t="str">
        <f>IF(B1086=1,'KELAS (REFERENSI)'!O1086,IF(B1086=2,'KELAS (REFERENSI)'!O1101,IF(B1086=3,'KELAS (REFERENSI)'!O1116,IF(B1086=4,'KELAS (REFERENSI)'!O1131,""))))</f>
        <v/>
      </c>
      <c r="P1086" s="55" t="str">
        <f>IF(B1086=1,'KELAS (REFERENSI)'!P1086,IF(B1086=2,'KELAS (REFERENSI)'!P1101,IF(B1086=3,'KELAS (REFERENSI)'!P1116,IF(B1086=4,'KELAS (REFERENSI)'!P1131,""))))</f>
        <v/>
      </c>
      <c r="Q1086" s="55" t="str">
        <f t="shared" si="4"/>
        <v>BPS Kota Jakarta Timur</v>
      </c>
      <c r="R1086" s="55" t="str">
        <f t="shared" si="56"/>
        <v/>
      </c>
      <c r="S1086" s="55" t="str">
        <f t="shared" ref="S1086:T1086" si="1094">S1085</f>
        <v>15 Juni sampai dengan 31 Agustus 2026</v>
      </c>
      <c r="T1086" s="55" t="str">
        <f t="shared" si="1094"/>
        <v>31 Agustus 2026</v>
      </c>
      <c r="U1086" s="59" t="str">
        <f>VLOOKUP(G1086,'MITRA (REFERENSI)'!$A:$Z,17,FALSE)</f>
        <v>#N/A</v>
      </c>
      <c r="V1086" s="59" t="str">
        <f>VLOOKUP(G1086,'MITRA (REFERENSI)'!$A:$Z,11,FALSE)</f>
        <v>#N/A</v>
      </c>
      <c r="W1086" s="81"/>
      <c r="X1086" s="63"/>
      <c r="Y1086" s="63"/>
      <c r="Z1086" s="62"/>
      <c r="AA1086" s="63"/>
      <c r="AB1086" s="62"/>
      <c r="AC1086" s="62"/>
      <c r="AD1086" s="62"/>
      <c r="AE1086" s="62"/>
      <c r="AF1086" s="62"/>
      <c r="AG1086" s="72"/>
      <c r="AH1086" s="72"/>
      <c r="AI1086" s="72"/>
      <c r="AJ1086" s="72"/>
      <c r="AK1086" s="59" t="str">
        <f>VLOOKUP(G1086,'MITRA (REFERENSI)'!$A:$Z,5,FALSE)</f>
        <v>#N/A</v>
      </c>
      <c r="AL1086" s="59" t="str">
        <f>VLOOKUP(G1086,'MITRA (REFERENSI)'!$A:$Z,13,FALSE)</f>
        <v>#N/A</v>
      </c>
      <c r="AM1086" s="59" t="str">
        <f>VLOOKUP(G1086,'MITRA (REFERENSI)'!$A:$Z,14,FALSE)</f>
        <v>#N/A</v>
      </c>
    </row>
    <row r="1087" ht="15.0" customHeight="1">
      <c r="A1087" s="53" t="s">
        <v>6149</v>
      </c>
      <c r="B1087" s="78"/>
      <c r="C1087" s="79"/>
      <c r="D1087" s="82"/>
      <c r="E1087" s="82"/>
      <c r="F1087" s="56" t="str">
        <f t="shared" si="2"/>
        <v>PETUGAS.1086/SPK/SE/PML/3172/2026</v>
      </c>
      <c r="G1087" s="80"/>
      <c r="H1087" s="56" t="str">
        <f>VLOOKUP(G1087,'MITRA (REFERENSI)'!$A:$Z,16,FALSE)</f>
        <v>#N/A</v>
      </c>
      <c r="I1087" s="56" t="str">
        <f>VLOOKUP(G1087,'MITRA (REFERENSI)'!$A:$Z,25,FALSE)</f>
        <v>#N/A</v>
      </c>
      <c r="J1087" s="55" t="str">
        <f>VLOOKUP(G1087,'MITRA (REFERENSI)'!$A:$Z,26,FALSE)</f>
        <v>#N/A</v>
      </c>
      <c r="K1087" s="55" t="str">
        <f>VLOOKUP(G1087,'MITRA (REFERENSI)'!$A:$Z,15,FALSE)</f>
        <v>#N/A</v>
      </c>
      <c r="L1087" s="55" t="str">
        <f>VLOOKUP(G1087,'MITRA (REFERENSI)'!$A:$Z,15,FALSE)</f>
        <v>#N/A</v>
      </c>
      <c r="M1087" s="55" t="str">
        <f>IF(B1087=1,'KELAS (REFERENSI)'!M1087,IF(B1087=2,'KELAS (REFERENSI)'!M1102,IF(B1087=3,'KELAS (REFERENSI)'!M1117,IF(B1087=4,'KELAS (REFERENSI)'!M1132,""))))</f>
        <v/>
      </c>
      <c r="N1087" s="55" t="str">
        <f>IF(B1087=1,'KELAS (REFERENSI)'!N1087,IF(B1087=2,'KELAS (REFERENSI)'!N1102,IF(B1087=3,'KELAS (REFERENSI)'!N1117,IF(B1087=4,'KELAS (REFERENSI)'!N1132,""))))</f>
        <v/>
      </c>
      <c r="O1087" s="55" t="str">
        <f>IF(B1087=1,'KELAS (REFERENSI)'!O1087,IF(B1087=2,'KELAS (REFERENSI)'!O1102,IF(B1087=3,'KELAS (REFERENSI)'!O1117,IF(B1087=4,'KELAS (REFERENSI)'!O1132,""))))</f>
        <v/>
      </c>
      <c r="P1087" s="55" t="str">
        <f>IF(B1087=1,'KELAS (REFERENSI)'!P1087,IF(B1087=2,'KELAS (REFERENSI)'!P1102,IF(B1087=3,'KELAS (REFERENSI)'!P1117,IF(B1087=4,'KELAS (REFERENSI)'!P1132,""))))</f>
        <v/>
      </c>
      <c r="Q1087" s="55" t="str">
        <f t="shared" si="4"/>
        <v>BPS Kota Jakarta Timur</v>
      </c>
      <c r="R1087" s="55" t="str">
        <f t="shared" si="56"/>
        <v/>
      </c>
      <c r="S1087" s="55" t="str">
        <f t="shared" ref="S1087:T1087" si="1095">S1086</f>
        <v>15 Juni sampai dengan 31 Agustus 2026</v>
      </c>
      <c r="T1087" s="55" t="str">
        <f t="shared" si="1095"/>
        <v>31 Agustus 2026</v>
      </c>
      <c r="U1087" s="59" t="str">
        <f>VLOOKUP(G1087,'MITRA (REFERENSI)'!$A:$Z,17,FALSE)</f>
        <v>#N/A</v>
      </c>
      <c r="V1087" s="59" t="str">
        <f>VLOOKUP(G1087,'MITRA (REFERENSI)'!$A:$Z,11,FALSE)</f>
        <v>#N/A</v>
      </c>
      <c r="W1087" s="81"/>
      <c r="X1087" s="63"/>
      <c r="Y1087" s="63"/>
      <c r="Z1087" s="62"/>
      <c r="AA1087" s="63"/>
      <c r="AB1087" s="62"/>
      <c r="AC1087" s="62"/>
      <c r="AD1087" s="62"/>
      <c r="AE1087" s="62"/>
      <c r="AF1087" s="62"/>
      <c r="AG1087" s="72"/>
      <c r="AH1087" s="72"/>
      <c r="AI1087" s="72"/>
      <c r="AJ1087" s="72"/>
      <c r="AK1087" s="59" t="str">
        <f>VLOOKUP(G1087,'MITRA (REFERENSI)'!$A:$Z,5,FALSE)</f>
        <v>#N/A</v>
      </c>
      <c r="AL1087" s="59" t="str">
        <f>VLOOKUP(G1087,'MITRA (REFERENSI)'!$A:$Z,13,FALSE)</f>
        <v>#N/A</v>
      </c>
      <c r="AM1087" s="59" t="str">
        <f>VLOOKUP(G1087,'MITRA (REFERENSI)'!$A:$Z,14,FALSE)</f>
        <v>#N/A</v>
      </c>
    </row>
    <row r="1088" ht="15.0" customHeight="1">
      <c r="A1088" s="53" t="s">
        <v>6150</v>
      </c>
      <c r="B1088" s="78"/>
      <c r="C1088" s="79"/>
      <c r="D1088" s="82"/>
      <c r="E1088" s="82"/>
      <c r="F1088" s="56" t="str">
        <f t="shared" si="2"/>
        <v>PETUGAS.1087/SPK/SE/PML/3172/2026</v>
      </c>
      <c r="G1088" s="80"/>
      <c r="H1088" s="56" t="str">
        <f>VLOOKUP(G1088,'MITRA (REFERENSI)'!$A:$Z,16,FALSE)</f>
        <v>#N/A</v>
      </c>
      <c r="I1088" s="56" t="str">
        <f>VLOOKUP(G1088,'MITRA (REFERENSI)'!$A:$Z,25,FALSE)</f>
        <v>#N/A</v>
      </c>
      <c r="J1088" s="55" t="str">
        <f>VLOOKUP(G1088,'MITRA (REFERENSI)'!$A:$Z,26,FALSE)</f>
        <v>#N/A</v>
      </c>
      <c r="K1088" s="55" t="str">
        <f>VLOOKUP(G1088,'MITRA (REFERENSI)'!$A:$Z,15,FALSE)</f>
        <v>#N/A</v>
      </c>
      <c r="L1088" s="55" t="str">
        <f>VLOOKUP(G1088,'MITRA (REFERENSI)'!$A:$Z,15,FALSE)</f>
        <v>#N/A</v>
      </c>
      <c r="M1088" s="55" t="str">
        <f>IF(B1088=1,'KELAS (REFERENSI)'!M1088,IF(B1088=2,'KELAS (REFERENSI)'!M1103,IF(B1088=3,'KELAS (REFERENSI)'!M1118,IF(B1088=4,'KELAS (REFERENSI)'!M1133,""))))</f>
        <v/>
      </c>
      <c r="N1088" s="55" t="str">
        <f>IF(B1088=1,'KELAS (REFERENSI)'!N1088,IF(B1088=2,'KELAS (REFERENSI)'!N1103,IF(B1088=3,'KELAS (REFERENSI)'!N1118,IF(B1088=4,'KELAS (REFERENSI)'!N1133,""))))</f>
        <v/>
      </c>
      <c r="O1088" s="55" t="str">
        <f>IF(B1088=1,'KELAS (REFERENSI)'!O1088,IF(B1088=2,'KELAS (REFERENSI)'!O1103,IF(B1088=3,'KELAS (REFERENSI)'!O1118,IF(B1088=4,'KELAS (REFERENSI)'!O1133,""))))</f>
        <v/>
      </c>
      <c r="P1088" s="55" t="str">
        <f>IF(B1088=1,'KELAS (REFERENSI)'!P1088,IF(B1088=2,'KELAS (REFERENSI)'!P1103,IF(B1088=3,'KELAS (REFERENSI)'!P1118,IF(B1088=4,'KELAS (REFERENSI)'!P1133,""))))</f>
        <v/>
      </c>
      <c r="Q1088" s="55" t="str">
        <f t="shared" si="4"/>
        <v>BPS Kota Jakarta Timur</v>
      </c>
      <c r="R1088" s="55" t="str">
        <f t="shared" si="56"/>
        <v/>
      </c>
      <c r="S1088" s="55" t="str">
        <f t="shared" ref="S1088:T1088" si="1096">S1087</f>
        <v>15 Juni sampai dengan 31 Agustus 2026</v>
      </c>
      <c r="T1088" s="55" t="str">
        <f t="shared" si="1096"/>
        <v>31 Agustus 2026</v>
      </c>
      <c r="U1088" s="59" t="str">
        <f>VLOOKUP(G1088,'MITRA (REFERENSI)'!$A:$Z,17,FALSE)</f>
        <v>#N/A</v>
      </c>
      <c r="V1088" s="59" t="str">
        <f>VLOOKUP(G1088,'MITRA (REFERENSI)'!$A:$Z,11,FALSE)</f>
        <v>#N/A</v>
      </c>
      <c r="W1088" s="81"/>
      <c r="X1088" s="63"/>
      <c r="Y1088" s="63"/>
      <c r="Z1088" s="62"/>
      <c r="AA1088" s="63"/>
      <c r="AB1088" s="62"/>
      <c r="AC1088" s="62"/>
      <c r="AD1088" s="62"/>
      <c r="AE1088" s="62"/>
      <c r="AF1088" s="62"/>
      <c r="AG1088" s="72"/>
      <c r="AH1088" s="72"/>
      <c r="AI1088" s="72"/>
      <c r="AJ1088" s="72"/>
      <c r="AK1088" s="59" t="str">
        <f>VLOOKUP(G1088,'MITRA (REFERENSI)'!$A:$Z,5,FALSE)</f>
        <v>#N/A</v>
      </c>
      <c r="AL1088" s="59" t="str">
        <f>VLOOKUP(G1088,'MITRA (REFERENSI)'!$A:$Z,13,FALSE)</f>
        <v>#N/A</v>
      </c>
      <c r="AM1088" s="59" t="str">
        <f>VLOOKUP(G1088,'MITRA (REFERENSI)'!$A:$Z,14,FALSE)</f>
        <v>#N/A</v>
      </c>
    </row>
    <row r="1089" ht="15.0" customHeight="1">
      <c r="A1089" s="53" t="s">
        <v>6151</v>
      </c>
      <c r="B1089" s="78"/>
      <c r="C1089" s="79"/>
      <c r="D1089" s="82"/>
      <c r="E1089" s="82"/>
      <c r="F1089" s="56" t="str">
        <f t="shared" si="2"/>
        <v>PETUGAS.1088/SPK/SE/PML/3172/2026</v>
      </c>
      <c r="G1089" s="80"/>
      <c r="H1089" s="56" t="str">
        <f>VLOOKUP(G1089,'MITRA (REFERENSI)'!$A:$Z,16,FALSE)</f>
        <v>#N/A</v>
      </c>
      <c r="I1089" s="56" t="str">
        <f>VLOOKUP(G1089,'MITRA (REFERENSI)'!$A:$Z,25,FALSE)</f>
        <v>#N/A</v>
      </c>
      <c r="J1089" s="55" t="str">
        <f>VLOOKUP(G1089,'MITRA (REFERENSI)'!$A:$Z,26,FALSE)</f>
        <v>#N/A</v>
      </c>
      <c r="K1089" s="55" t="str">
        <f>VLOOKUP(G1089,'MITRA (REFERENSI)'!$A:$Z,15,FALSE)</f>
        <v>#N/A</v>
      </c>
      <c r="L1089" s="55" t="str">
        <f>VLOOKUP(G1089,'MITRA (REFERENSI)'!$A:$Z,15,FALSE)</f>
        <v>#N/A</v>
      </c>
      <c r="M1089" s="55" t="str">
        <f>IF(B1089=1,'KELAS (REFERENSI)'!M1089,IF(B1089=2,'KELAS (REFERENSI)'!M1104,IF(B1089=3,'KELAS (REFERENSI)'!M1119,IF(B1089=4,'KELAS (REFERENSI)'!M1134,""))))</f>
        <v/>
      </c>
      <c r="N1089" s="55" t="str">
        <f>IF(B1089=1,'KELAS (REFERENSI)'!N1089,IF(B1089=2,'KELAS (REFERENSI)'!N1104,IF(B1089=3,'KELAS (REFERENSI)'!N1119,IF(B1089=4,'KELAS (REFERENSI)'!N1134,""))))</f>
        <v/>
      </c>
      <c r="O1089" s="55" t="str">
        <f>IF(B1089=1,'KELAS (REFERENSI)'!O1089,IF(B1089=2,'KELAS (REFERENSI)'!O1104,IF(B1089=3,'KELAS (REFERENSI)'!O1119,IF(B1089=4,'KELAS (REFERENSI)'!O1134,""))))</f>
        <v/>
      </c>
      <c r="P1089" s="55" t="str">
        <f>IF(B1089=1,'KELAS (REFERENSI)'!P1089,IF(B1089=2,'KELAS (REFERENSI)'!P1104,IF(B1089=3,'KELAS (REFERENSI)'!P1119,IF(B1089=4,'KELAS (REFERENSI)'!P1134,""))))</f>
        <v/>
      </c>
      <c r="Q1089" s="55" t="str">
        <f t="shared" si="4"/>
        <v>BPS Kota Jakarta Timur</v>
      </c>
      <c r="R1089" s="55" t="str">
        <f t="shared" si="56"/>
        <v/>
      </c>
      <c r="S1089" s="55" t="str">
        <f t="shared" ref="S1089:T1089" si="1097">S1088</f>
        <v>15 Juni sampai dengan 31 Agustus 2026</v>
      </c>
      <c r="T1089" s="55" t="str">
        <f t="shared" si="1097"/>
        <v>31 Agustus 2026</v>
      </c>
      <c r="U1089" s="59" t="str">
        <f>VLOOKUP(G1089,'MITRA (REFERENSI)'!$A:$Z,17,FALSE)</f>
        <v>#N/A</v>
      </c>
      <c r="V1089" s="59" t="str">
        <f>VLOOKUP(G1089,'MITRA (REFERENSI)'!$A:$Z,11,FALSE)</f>
        <v>#N/A</v>
      </c>
      <c r="W1089" s="81"/>
      <c r="X1089" s="63"/>
      <c r="Y1089" s="63"/>
      <c r="Z1089" s="62"/>
      <c r="AA1089" s="63"/>
      <c r="AB1089" s="62"/>
      <c r="AC1089" s="62"/>
      <c r="AD1089" s="62"/>
      <c r="AE1089" s="62"/>
      <c r="AF1089" s="62"/>
      <c r="AG1089" s="72"/>
      <c r="AH1089" s="72"/>
      <c r="AI1089" s="72"/>
      <c r="AJ1089" s="72"/>
      <c r="AK1089" s="59" t="str">
        <f>VLOOKUP(G1089,'MITRA (REFERENSI)'!$A:$Z,5,FALSE)</f>
        <v>#N/A</v>
      </c>
      <c r="AL1089" s="59" t="str">
        <f>VLOOKUP(G1089,'MITRA (REFERENSI)'!$A:$Z,13,FALSE)</f>
        <v>#N/A</v>
      </c>
      <c r="AM1089" s="59" t="str">
        <f>VLOOKUP(G1089,'MITRA (REFERENSI)'!$A:$Z,14,FALSE)</f>
        <v>#N/A</v>
      </c>
    </row>
    <row r="1090" ht="15.0" customHeight="1">
      <c r="A1090" s="53" t="s">
        <v>6152</v>
      </c>
      <c r="B1090" s="78"/>
      <c r="C1090" s="79"/>
      <c r="D1090" s="82"/>
      <c r="E1090" s="82"/>
      <c r="F1090" s="56" t="str">
        <f t="shared" si="2"/>
        <v>PETUGAS.1089/SPK/SE/PML/3172/2026</v>
      </c>
      <c r="G1090" s="80"/>
      <c r="H1090" s="56" t="str">
        <f>VLOOKUP(G1090,'MITRA (REFERENSI)'!$A:$Z,16,FALSE)</f>
        <v>#N/A</v>
      </c>
      <c r="I1090" s="56" t="str">
        <f>VLOOKUP(G1090,'MITRA (REFERENSI)'!$A:$Z,25,FALSE)</f>
        <v>#N/A</v>
      </c>
      <c r="J1090" s="55" t="str">
        <f>VLOOKUP(G1090,'MITRA (REFERENSI)'!$A:$Z,26,FALSE)</f>
        <v>#N/A</v>
      </c>
      <c r="K1090" s="55" t="str">
        <f>VLOOKUP(G1090,'MITRA (REFERENSI)'!$A:$Z,15,FALSE)</f>
        <v>#N/A</v>
      </c>
      <c r="L1090" s="55" t="str">
        <f>VLOOKUP(G1090,'MITRA (REFERENSI)'!$A:$Z,15,FALSE)</f>
        <v>#N/A</v>
      </c>
      <c r="M1090" s="55" t="str">
        <f>IF(B1090=1,'KELAS (REFERENSI)'!M1090,IF(B1090=2,'KELAS (REFERENSI)'!M1105,IF(B1090=3,'KELAS (REFERENSI)'!M1120,IF(B1090=4,'KELAS (REFERENSI)'!M1135,""))))</f>
        <v/>
      </c>
      <c r="N1090" s="55" t="str">
        <f>IF(B1090=1,'KELAS (REFERENSI)'!N1090,IF(B1090=2,'KELAS (REFERENSI)'!N1105,IF(B1090=3,'KELAS (REFERENSI)'!N1120,IF(B1090=4,'KELAS (REFERENSI)'!N1135,""))))</f>
        <v/>
      </c>
      <c r="O1090" s="55" t="str">
        <f>IF(B1090=1,'KELAS (REFERENSI)'!O1090,IF(B1090=2,'KELAS (REFERENSI)'!O1105,IF(B1090=3,'KELAS (REFERENSI)'!O1120,IF(B1090=4,'KELAS (REFERENSI)'!O1135,""))))</f>
        <v/>
      </c>
      <c r="P1090" s="55" t="str">
        <f>IF(B1090=1,'KELAS (REFERENSI)'!P1090,IF(B1090=2,'KELAS (REFERENSI)'!P1105,IF(B1090=3,'KELAS (REFERENSI)'!P1120,IF(B1090=4,'KELAS (REFERENSI)'!P1135,""))))</f>
        <v/>
      </c>
      <c r="Q1090" s="55" t="str">
        <f t="shared" si="4"/>
        <v>BPS Kota Jakarta Timur</v>
      </c>
      <c r="R1090" s="55" t="str">
        <f t="shared" si="56"/>
        <v/>
      </c>
      <c r="S1090" s="55" t="str">
        <f t="shared" ref="S1090:T1090" si="1098">S1089</f>
        <v>15 Juni sampai dengan 31 Agustus 2026</v>
      </c>
      <c r="T1090" s="55" t="str">
        <f t="shared" si="1098"/>
        <v>31 Agustus 2026</v>
      </c>
      <c r="U1090" s="59" t="str">
        <f>VLOOKUP(G1090,'MITRA (REFERENSI)'!$A:$Z,17,FALSE)</f>
        <v>#N/A</v>
      </c>
      <c r="V1090" s="59" t="str">
        <f>VLOOKUP(G1090,'MITRA (REFERENSI)'!$A:$Z,11,FALSE)</f>
        <v>#N/A</v>
      </c>
      <c r="W1090" s="81"/>
      <c r="X1090" s="63"/>
      <c r="Y1090" s="63"/>
      <c r="Z1090" s="62"/>
      <c r="AA1090" s="63"/>
      <c r="AB1090" s="62"/>
      <c r="AC1090" s="62"/>
      <c r="AD1090" s="62"/>
      <c r="AE1090" s="62"/>
      <c r="AF1090" s="62"/>
      <c r="AG1090" s="72"/>
      <c r="AH1090" s="72"/>
      <c r="AI1090" s="72"/>
      <c r="AJ1090" s="72"/>
      <c r="AK1090" s="59" t="str">
        <f>VLOOKUP(G1090,'MITRA (REFERENSI)'!$A:$Z,5,FALSE)</f>
        <v>#N/A</v>
      </c>
      <c r="AL1090" s="59" t="str">
        <f>VLOOKUP(G1090,'MITRA (REFERENSI)'!$A:$Z,13,FALSE)</f>
        <v>#N/A</v>
      </c>
      <c r="AM1090" s="59" t="str">
        <f>VLOOKUP(G1090,'MITRA (REFERENSI)'!$A:$Z,14,FALSE)</f>
        <v>#N/A</v>
      </c>
    </row>
    <row r="1091" ht="15.0" customHeight="1">
      <c r="A1091" s="53" t="s">
        <v>6153</v>
      </c>
      <c r="B1091" s="78"/>
      <c r="C1091" s="79"/>
      <c r="D1091" s="82"/>
      <c r="E1091" s="82"/>
      <c r="F1091" s="56" t="str">
        <f t="shared" si="2"/>
        <v>PETUGAS.1090/SPK/SE/PML/3172/2026</v>
      </c>
      <c r="G1091" s="80"/>
      <c r="H1091" s="56" t="str">
        <f>VLOOKUP(G1091,'MITRA (REFERENSI)'!$A:$Z,16,FALSE)</f>
        <v>#N/A</v>
      </c>
      <c r="I1091" s="56" t="str">
        <f>VLOOKUP(G1091,'MITRA (REFERENSI)'!$A:$Z,25,FALSE)</f>
        <v>#N/A</v>
      </c>
      <c r="J1091" s="55" t="str">
        <f>VLOOKUP(G1091,'MITRA (REFERENSI)'!$A:$Z,26,FALSE)</f>
        <v>#N/A</v>
      </c>
      <c r="K1091" s="55" t="str">
        <f>VLOOKUP(G1091,'MITRA (REFERENSI)'!$A:$Z,15,FALSE)</f>
        <v>#N/A</v>
      </c>
      <c r="L1091" s="55" t="str">
        <f>VLOOKUP(G1091,'MITRA (REFERENSI)'!$A:$Z,15,FALSE)</f>
        <v>#N/A</v>
      </c>
      <c r="M1091" s="55" t="str">
        <f>IF(B1091=1,'KELAS (REFERENSI)'!M1091,IF(B1091=2,'KELAS (REFERENSI)'!M1106,IF(B1091=3,'KELAS (REFERENSI)'!M1121,IF(B1091=4,'KELAS (REFERENSI)'!M1136,""))))</f>
        <v/>
      </c>
      <c r="N1091" s="55" t="str">
        <f>IF(B1091=1,'KELAS (REFERENSI)'!N1091,IF(B1091=2,'KELAS (REFERENSI)'!N1106,IF(B1091=3,'KELAS (REFERENSI)'!N1121,IF(B1091=4,'KELAS (REFERENSI)'!N1136,""))))</f>
        <v/>
      </c>
      <c r="O1091" s="55" t="str">
        <f>IF(B1091=1,'KELAS (REFERENSI)'!O1091,IF(B1091=2,'KELAS (REFERENSI)'!O1106,IF(B1091=3,'KELAS (REFERENSI)'!O1121,IF(B1091=4,'KELAS (REFERENSI)'!O1136,""))))</f>
        <v/>
      </c>
      <c r="P1091" s="55" t="str">
        <f>IF(B1091=1,'KELAS (REFERENSI)'!P1091,IF(B1091=2,'KELAS (REFERENSI)'!P1106,IF(B1091=3,'KELAS (REFERENSI)'!P1121,IF(B1091=4,'KELAS (REFERENSI)'!P1136,""))))</f>
        <v/>
      </c>
      <c r="Q1091" s="55" t="str">
        <f t="shared" si="4"/>
        <v>BPS Kota Jakarta Timur</v>
      </c>
      <c r="R1091" s="55" t="str">
        <f t="shared" si="56"/>
        <v/>
      </c>
      <c r="S1091" s="55" t="str">
        <f t="shared" ref="S1091:T1091" si="1099">S1090</f>
        <v>15 Juni sampai dengan 31 Agustus 2026</v>
      </c>
      <c r="T1091" s="55" t="str">
        <f t="shared" si="1099"/>
        <v>31 Agustus 2026</v>
      </c>
      <c r="U1091" s="59" t="str">
        <f>VLOOKUP(G1091,'MITRA (REFERENSI)'!$A:$Z,17,FALSE)</f>
        <v>#N/A</v>
      </c>
      <c r="V1091" s="59" t="str">
        <f>VLOOKUP(G1091,'MITRA (REFERENSI)'!$A:$Z,11,FALSE)</f>
        <v>#N/A</v>
      </c>
      <c r="W1091" s="81"/>
      <c r="X1091" s="63"/>
      <c r="Y1091" s="63"/>
      <c r="Z1091" s="62"/>
      <c r="AA1091" s="63"/>
      <c r="AB1091" s="62"/>
      <c r="AC1091" s="62"/>
      <c r="AD1091" s="62"/>
      <c r="AE1091" s="62"/>
      <c r="AF1091" s="62"/>
      <c r="AG1091" s="72"/>
      <c r="AH1091" s="72"/>
      <c r="AI1091" s="72"/>
      <c r="AJ1091" s="72"/>
      <c r="AK1091" s="59" t="str">
        <f>VLOOKUP(G1091,'MITRA (REFERENSI)'!$A:$Z,5,FALSE)</f>
        <v>#N/A</v>
      </c>
      <c r="AL1091" s="59" t="str">
        <f>VLOOKUP(G1091,'MITRA (REFERENSI)'!$A:$Z,13,FALSE)</f>
        <v>#N/A</v>
      </c>
      <c r="AM1091" s="59" t="str">
        <f>VLOOKUP(G1091,'MITRA (REFERENSI)'!$A:$Z,14,FALSE)</f>
        <v>#N/A</v>
      </c>
    </row>
    <row r="1092" ht="15.0" customHeight="1">
      <c r="A1092" s="53" t="s">
        <v>6154</v>
      </c>
      <c r="B1092" s="78"/>
      <c r="C1092" s="79"/>
      <c r="D1092" s="82"/>
      <c r="E1092" s="82"/>
      <c r="F1092" s="56" t="str">
        <f t="shared" si="2"/>
        <v>PETUGAS.1091/SPK/SE/PML/3172/2026</v>
      </c>
      <c r="G1092" s="80"/>
      <c r="H1092" s="56" t="str">
        <f>VLOOKUP(G1092,'MITRA (REFERENSI)'!$A:$Z,16,FALSE)</f>
        <v>#N/A</v>
      </c>
      <c r="I1092" s="56" t="str">
        <f>VLOOKUP(G1092,'MITRA (REFERENSI)'!$A:$Z,25,FALSE)</f>
        <v>#N/A</v>
      </c>
      <c r="J1092" s="55" t="str">
        <f>VLOOKUP(G1092,'MITRA (REFERENSI)'!$A:$Z,26,FALSE)</f>
        <v>#N/A</v>
      </c>
      <c r="K1092" s="55" t="str">
        <f>VLOOKUP(G1092,'MITRA (REFERENSI)'!$A:$Z,15,FALSE)</f>
        <v>#N/A</v>
      </c>
      <c r="L1092" s="55" t="str">
        <f>VLOOKUP(G1092,'MITRA (REFERENSI)'!$A:$Z,15,FALSE)</f>
        <v>#N/A</v>
      </c>
      <c r="M1092" s="55" t="str">
        <f>IF(B1092=1,'KELAS (REFERENSI)'!M1092,IF(B1092=2,'KELAS (REFERENSI)'!M1107,IF(B1092=3,'KELAS (REFERENSI)'!M1122,IF(B1092=4,'KELAS (REFERENSI)'!M1137,""))))</f>
        <v/>
      </c>
      <c r="N1092" s="55" t="str">
        <f>IF(B1092=1,'KELAS (REFERENSI)'!N1092,IF(B1092=2,'KELAS (REFERENSI)'!N1107,IF(B1092=3,'KELAS (REFERENSI)'!N1122,IF(B1092=4,'KELAS (REFERENSI)'!N1137,""))))</f>
        <v/>
      </c>
      <c r="O1092" s="55" t="str">
        <f>IF(B1092=1,'KELAS (REFERENSI)'!O1092,IF(B1092=2,'KELAS (REFERENSI)'!O1107,IF(B1092=3,'KELAS (REFERENSI)'!O1122,IF(B1092=4,'KELAS (REFERENSI)'!O1137,""))))</f>
        <v/>
      </c>
      <c r="P1092" s="55" t="str">
        <f>IF(B1092=1,'KELAS (REFERENSI)'!P1092,IF(B1092=2,'KELAS (REFERENSI)'!P1107,IF(B1092=3,'KELAS (REFERENSI)'!P1122,IF(B1092=4,'KELAS (REFERENSI)'!P1137,""))))</f>
        <v/>
      </c>
      <c r="Q1092" s="55" t="str">
        <f t="shared" si="4"/>
        <v>BPS Kota Jakarta Timur</v>
      </c>
      <c r="R1092" s="55" t="str">
        <f t="shared" si="56"/>
        <v/>
      </c>
      <c r="S1092" s="55" t="str">
        <f t="shared" ref="S1092:T1092" si="1100">S1091</f>
        <v>15 Juni sampai dengan 31 Agustus 2026</v>
      </c>
      <c r="T1092" s="55" t="str">
        <f t="shared" si="1100"/>
        <v>31 Agustus 2026</v>
      </c>
      <c r="U1092" s="59" t="str">
        <f>VLOOKUP(G1092,'MITRA (REFERENSI)'!$A:$Z,17,FALSE)</f>
        <v>#N/A</v>
      </c>
      <c r="V1092" s="59" t="str">
        <f>VLOOKUP(G1092,'MITRA (REFERENSI)'!$A:$Z,11,FALSE)</f>
        <v>#N/A</v>
      </c>
      <c r="W1092" s="81"/>
      <c r="X1092" s="63"/>
      <c r="Y1092" s="63"/>
      <c r="Z1092" s="62"/>
      <c r="AA1092" s="63"/>
      <c r="AB1092" s="62"/>
      <c r="AC1092" s="62"/>
      <c r="AD1092" s="62"/>
      <c r="AE1092" s="62"/>
      <c r="AF1092" s="62"/>
      <c r="AG1092" s="72"/>
      <c r="AH1092" s="72"/>
      <c r="AI1092" s="72"/>
      <c r="AJ1092" s="72"/>
      <c r="AK1092" s="59" t="str">
        <f>VLOOKUP(G1092,'MITRA (REFERENSI)'!$A:$Z,5,FALSE)</f>
        <v>#N/A</v>
      </c>
      <c r="AL1092" s="59" t="str">
        <f>VLOOKUP(G1092,'MITRA (REFERENSI)'!$A:$Z,13,FALSE)</f>
        <v>#N/A</v>
      </c>
      <c r="AM1092" s="59" t="str">
        <f>VLOOKUP(G1092,'MITRA (REFERENSI)'!$A:$Z,14,FALSE)</f>
        <v>#N/A</v>
      </c>
    </row>
    <row r="1093" ht="15.0" customHeight="1">
      <c r="A1093" s="53" t="s">
        <v>6155</v>
      </c>
      <c r="B1093" s="78"/>
      <c r="C1093" s="79"/>
      <c r="D1093" s="82"/>
      <c r="E1093" s="82"/>
      <c r="F1093" s="56" t="str">
        <f t="shared" si="2"/>
        <v>PETUGAS.1092/SPK/SE/PML/3172/2026</v>
      </c>
      <c r="G1093" s="80"/>
      <c r="H1093" s="56" t="str">
        <f>VLOOKUP(G1093,'MITRA (REFERENSI)'!$A:$Z,16,FALSE)</f>
        <v>#N/A</v>
      </c>
      <c r="I1093" s="56" t="str">
        <f>VLOOKUP(G1093,'MITRA (REFERENSI)'!$A:$Z,25,FALSE)</f>
        <v>#N/A</v>
      </c>
      <c r="J1093" s="55" t="str">
        <f>VLOOKUP(G1093,'MITRA (REFERENSI)'!$A:$Z,26,FALSE)</f>
        <v>#N/A</v>
      </c>
      <c r="K1093" s="55" t="str">
        <f>VLOOKUP(G1093,'MITRA (REFERENSI)'!$A:$Z,15,FALSE)</f>
        <v>#N/A</v>
      </c>
      <c r="L1093" s="55" t="str">
        <f>VLOOKUP(G1093,'MITRA (REFERENSI)'!$A:$Z,15,FALSE)</f>
        <v>#N/A</v>
      </c>
      <c r="M1093" s="55" t="str">
        <f>IF(B1093=1,'KELAS (REFERENSI)'!M1093,IF(B1093=2,'KELAS (REFERENSI)'!M1108,IF(B1093=3,'KELAS (REFERENSI)'!M1123,IF(B1093=4,'KELAS (REFERENSI)'!M1138,""))))</f>
        <v/>
      </c>
      <c r="N1093" s="55" t="str">
        <f>IF(B1093=1,'KELAS (REFERENSI)'!N1093,IF(B1093=2,'KELAS (REFERENSI)'!N1108,IF(B1093=3,'KELAS (REFERENSI)'!N1123,IF(B1093=4,'KELAS (REFERENSI)'!N1138,""))))</f>
        <v/>
      </c>
      <c r="O1093" s="55" t="str">
        <f>IF(B1093=1,'KELAS (REFERENSI)'!O1093,IF(B1093=2,'KELAS (REFERENSI)'!O1108,IF(B1093=3,'KELAS (REFERENSI)'!O1123,IF(B1093=4,'KELAS (REFERENSI)'!O1138,""))))</f>
        <v/>
      </c>
      <c r="P1093" s="55" t="str">
        <f>IF(B1093=1,'KELAS (REFERENSI)'!P1093,IF(B1093=2,'KELAS (REFERENSI)'!P1108,IF(B1093=3,'KELAS (REFERENSI)'!P1123,IF(B1093=4,'KELAS (REFERENSI)'!P1138,""))))</f>
        <v/>
      </c>
      <c r="Q1093" s="55" t="str">
        <f t="shared" si="4"/>
        <v>BPS Kota Jakarta Timur</v>
      </c>
      <c r="R1093" s="55" t="str">
        <f t="shared" si="56"/>
        <v/>
      </c>
      <c r="S1093" s="55" t="str">
        <f t="shared" ref="S1093:T1093" si="1101">S1092</f>
        <v>15 Juni sampai dengan 31 Agustus 2026</v>
      </c>
      <c r="T1093" s="55" t="str">
        <f t="shared" si="1101"/>
        <v>31 Agustus 2026</v>
      </c>
      <c r="U1093" s="59" t="str">
        <f>VLOOKUP(G1093,'MITRA (REFERENSI)'!$A:$Z,17,FALSE)</f>
        <v>#N/A</v>
      </c>
      <c r="V1093" s="59" t="str">
        <f>VLOOKUP(G1093,'MITRA (REFERENSI)'!$A:$Z,11,FALSE)</f>
        <v>#N/A</v>
      </c>
      <c r="W1093" s="81"/>
      <c r="X1093" s="63"/>
      <c r="Y1093" s="63"/>
      <c r="Z1093" s="62"/>
      <c r="AA1093" s="63"/>
      <c r="AB1093" s="62"/>
      <c r="AC1093" s="62"/>
      <c r="AD1093" s="62"/>
      <c r="AE1093" s="62"/>
      <c r="AF1093" s="62"/>
      <c r="AG1093" s="72"/>
      <c r="AH1093" s="72"/>
      <c r="AI1093" s="72"/>
      <c r="AJ1093" s="72"/>
      <c r="AK1093" s="59" t="str">
        <f>VLOOKUP(G1093,'MITRA (REFERENSI)'!$A:$Z,5,FALSE)</f>
        <v>#N/A</v>
      </c>
      <c r="AL1093" s="59" t="str">
        <f>VLOOKUP(G1093,'MITRA (REFERENSI)'!$A:$Z,13,FALSE)</f>
        <v>#N/A</v>
      </c>
      <c r="AM1093" s="59" t="str">
        <f>VLOOKUP(G1093,'MITRA (REFERENSI)'!$A:$Z,14,FALSE)</f>
        <v>#N/A</v>
      </c>
    </row>
    <row r="1094" ht="15.0" customHeight="1">
      <c r="A1094" s="53" t="s">
        <v>6156</v>
      </c>
      <c r="B1094" s="78"/>
      <c r="C1094" s="79"/>
      <c r="D1094" s="82"/>
      <c r="E1094" s="82"/>
      <c r="F1094" s="56" t="str">
        <f t="shared" si="2"/>
        <v>PETUGAS.1093/SPK/SE/PML/3172/2026</v>
      </c>
      <c r="G1094" s="80"/>
      <c r="H1094" s="56" t="str">
        <f>VLOOKUP(G1094,'MITRA (REFERENSI)'!$A:$Z,16,FALSE)</f>
        <v>#N/A</v>
      </c>
      <c r="I1094" s="56" t="str">
        <f>VLOOKUP(G1094,'MITRA (REFERENSI)'!$A:$Z,25,FALSE)</f>
        <v>#N/A</v>
      </c>
      <c r="J1094" s="55" t="str">
        <f>VLOOKUP(G1094,'MITRA (REFERENSI)'!$A:$Z,26,FALSE)</f>
        <v>#N/A</v>
      </c>
      <c r="K1094" s="55" t="str">
        <f>VLOOKUP(G1094,'MITRA (REFERENSI)'!$A:$Z,15,FALSE)</f>
        <v>#N/A</v>
      </c>
      <c r="L1094" s="55" t="str">
        <f>VLOOKUP(G1094,'MITRA (REFERENSI)'!$A:$Z,15,FALSE)</f>
        <v>#N/A</v>
      </c>
      <c r="M1094" s="55" t="str">
        <f>IF(B1094=1,'KELAS (REFERENSI)'!M1094,IF(B1094=2,'KELAS (REFERENSI)'!M1109,IF(B1094=3,'KELAS (REFERENSI)'!M1124,IF(B1094=4,'KELAS (REFERENSI)'!M1139,""))))</f>
        <v/>
      </c>
      <c r="N1094" s="55" t="str">
        <f>IF(B1094=1,'KELAS (REFERENSI)'!N1094,IF(B1094=2,'KELAS (REFERENSI)'!N1109,IF(B1094=3,'KELAS (REFERENSI)'!N1124,IF(B1094=4,'KELAS (REFERENSI)'!N1139,""))))</f>
        <v/>
      </c>
      <c r="O1094" s="55" t="str">
        <f>IF(B1094=1,'KELAS (REFERENSI)'!O1094,IF(B1094=2,'KELAS (REFERENSI)'!O1109,IF(B1094=3,'KELAS (REFERENSI)'!O1124,IF(B1094=4,'KELAS (REFERENSI)'!O1139,""))))</f>
        <v/>
      </c>
      <c r="P1094" s="55" t="str">
        <f>IF(B1094=1,'KELAS (REFERENSI)'!P1094,IF(B1094=2,'KELAS (REFERENSI)'!P1109,IF(B1094=3,'KELAS (REFERENSI)'!P1124,IF(B1094=4,'KELAS (REFERENSI)'!P1139,""))))</f>
        <v/>
      </c>
      <c r="Q1094" s="55" t="str">
        <f t="shared" si="4"/>
        <v>BPS Kota Jakarta Timur</v>
      </c>
      <c r="R1094" s="55" t="str">
        <f t="shared" si="56"/>
        <v/>
      </c>
      <c r="S1094" s="55" t="str">
        <f t="shared" ref="S1094:T1094" si="1102">S1093</f>
        <v>15 Juni sampai dengan 31 Agustus 2026</v>
      </c>
      <c r="T1094" s="55" t="str">
        <f t="shared" si="1102"/>
        <v>31 Agustus 2026</v>
      </c>
      <c r="U1094" s="59" t="str">
        <f>VLOOKUP(G1094,'MITRA (REFERENSI)'!$A:$Z,17,FALSE)</f>
        <v>#N/A</v>
      </c>
      <c r="V1094" s="59" t="str">
        <f>VLOOKUP(G1094,'MITRA (REFERENSI)'!$A:$Z,11,FALSE)</f>
        <v>#N/A</v>
      </c>
      <c r="W1094" s="81"/>
      <c r="X1094" s="63"/>
      <c r="Y1094" s="63"/>
      <c r="Z1094" s="62"/>
      <c r="AA1094" s="63"/>
      <c r="AB1094" s="62"/>
      <c r="AC1094" s="62"/>
      <c r="AD1094" s="62"/>
      <c r="AE1094" s="62"/>
      <c r="AF1094" s="62"/>
      <c r="AG1094" s="72"/>
      <c r="AH1094" s="72"/>
      <c r="AI1094" s="72"/>
      <c r="AJ1094" s="72"/>
      <c r="AK1094" s="59" t="str">
        <f>VLOOKUP(G1094,'MITRA (REFERENSI)'!$A:$Z,5,FALSE)</f>
        <v>#N/A</v>
      </c>
      <c r="AL1094" s="59" t="str">
        <f>VLOOKUP(G1094,'MITRA (REFERENSI)'!$A:$Z,13,FALSE)</f>
        <v>#N/A</v>
      </c>
      <c r="AM1094" s="59" t="str">
        <f>VLOOKUP(G1094,'MITRA (REFERENSI)'!$A:$Z,14,FALSE)</f>
        <v>#N/A</v>
      </c>
    </row>
    <row r="1095" ht="15.0" customHeight="1">
      <c r="A1095" s="53" t="s">
        <v>6157</v>
      </c>
      <c r="B1095" s="78"/>
      <c r="C1095" s="79"/>
      <c r="D1095" s="82"/>
      <c r="E1095" s="82"/>
      <c r="F1095" s="56" t="str">
        <f t="shared" si="2"/>
        <v>PETUGAS.1094/SPK/SE/PML/3172/2026</v>
      </c>
      <c r="G1095" s="80"/>
      <c r="H1095" s="56" t="str">
        <f>VLOOKUP(G1095,'MITRA (REFERENSI)'!$A:$Z,16,FALSE)</f>
        <v>#N/A</v>
      </c>
      <c r="I1095" s="56" t="str">
        <f>VLOOKUP(G1095,'MITRA (REFERENSI)'!$A:$Z,25,FALSE)</f>
        <v>#N/A</v>
      </c>
      <c r="J1095" s="55" t="str">
        <f>VLOOKUP(G1095,'MITRA (REFERENSI)'!$A:$Z,26,FALSE)</f>
        <v>#N/A</v>
      </c>
      <c r="K1095" s="55" t="str">
        <f>VLOOKUP(G1095,'MITRA (REFERENSI)'!$A:$Z,15,FALSE)</f>
        <v>#N/A</v>
      </c>
      <c r="L1095" s="55" t="str">
        <f>VLOOKUP(G1095,'MITRA (REFERENSI)'!$A:$Z,15,FALSE)</f>
        <v>#N/A</v>
      </c>
      <c r="M1095" s="55" t="str">
        <f>IF(B1095=1,'KELAS (REFERENSI)'!M1095,IF(B1095=2,'KELAS (REFERENSI)'!M1110,IF(B1095=3,'KELAS (REFERENSI)'!M1125,IF(B1095=4,'KELAS (REFERENSI)'!M1140,""))))</f>
        <v/>
      </c>
      <c r="N1095" s="55" t="str">
        <f>IF(B1095=1,'KELAS (REFERENSI)'!N1095,IF(B1095=2,'KELAS (REFERENSI)'!N1110,IF(B1095=3,'KELAS (REFERENSI)'!N1125,IF(B1095=4,'KELAS (REFERENSI)'!N1140,""))))</f>
        <v/>
      </c>
      <c r="O1095" s="55" t="str">
        <f>IF(B1095=1,'KELAS (REFERENSI)'!O1095,IF(B1095=2,'KELAS (REFERENSI)'!O1110,IF(B1095=3,'KELAS (REFERENSI)'!O1125,IF(B1095=4,'KELAS (REFERENSI)'!O1140,""))))</f>
        <v/>
      </c>
      <c r="P1095" s="55" t="str">
        <f>IF(B1095=1,'KELAS (REFERENSI)'!P1095,IF(B1095=2,'KELAS (REFERENSI)'!P1110,IF(B1095=3,'KELAS (REFERENSI)'!P1125,IF(B1095=4,'KELAS (REFERENSI)'!P1140,""))))</f>
        <v/>
      </c>
      <c r="Q1095" s="55" t="str">
        <f t="shared" si="4"/>
        <v>BPS Kota Jakarta Timur</v>
      </c>
      <c r="R1095" s="55" t="str">
        <f t="shared" si="56"/>
        <v/>
      </c>
      <c r="S1095" s="55" t="str">
        <f t="shared" ref="S1095:T1095" si="1103">S1094</f>
        <v>15 Juni sampai dengan 31 Agustus 2026</v>
      </c>
      <c r="T1095" s="55" t="str">
        <f t="shared" si="1103"/>
        <v>31 Agustus 2026</v>
      </c>
      <c r="U1095" s="59" t="str">
        <f>VLOOKUP(G1095,'MITRA (REFERENSI)'!$A:$Z,17,FALSE)</f>
        <v>#N/A</v>
      </c>
      <c r="V1095" s="59" t="str">
        <f>VLOOKUP(G1095,'MITRA (REFERENSI)'!$A:$Z,11,FALSE)</f>
        <v>#N/A</v>
      </c>
      <c r="W1095" s="81"/>
      <c r="X1095" s="63"/>
      <c r="Y1095" s="63"/>
      <c r="Z1095" s="62"/>
      <c r="AA1095" s="63"/>
      <c r="AB1095" s="62"/>
      <c r="AC1095" s="62"/>
      <c r="AD1095" s="62"/>
      <c r="AE1095" s="62"/>
      <c r="AF1095" s="62"/>
      <c r="AG1095" s="72"/>
      <c r="AH1095" s="72"/>
      <c r="AI1095" s="72"/>
      <c r="AJ1095" s="72"/>
      <c r="AK1095" s="59" t="str">
        <f>VLOOKUP(G1095,'MITRA (REFERENSI)'!$A:$Z,5,FALSE)</f>
        <v>#N/A</v>
      </c>
      <c r="AL1095" s="59" t="str">
        <f>VLOOKUP(G1095,'MITRA (REFERENSI)'!$A:$Z,13,FALSE)</f>
        <v>#N/A</v>
      </c>
      <c r="AM1095" s="59" t="str">
        <f>VLOOKUP(G1095,'MITRA (REFERENSI)'!$A:$Z,14,FALSE)</f>
        <v>#N/A</v>
      </c>
    </row>
    <row r="1096" ht="15.0" customHeight="1">
      <c r="A1096" s="53" t="s">
        <v>6158</v>
      </c>
      <c r="B1096" s="78"/>
      <c r="C1096" s="79"/>
      <c r="D1096" s="82"/>
      <c r="E1096" s="82"/>
      <c r="F1096" s="56" t="str">
        <f t="shared" si="2"/>
        <v>PETUGAS.1095/SPK/SE/PML/3172/2026</v>
      </c>
      <c r="G1096" s="80"/>
      <c r="H1096" s="56" t="str">
        <f>VLOOKUP(G1096,'MITRA (REFERENSI)'!$A:$Z,16,FALSE)</f>
        <v>#N/A</v>
      </c>
      <c r="I1096" s="56" t="str">
        <f>VLOOKUP(G1096,'MITRA (REFERENSI)'!$A:$Z,25,FALSE)</f>
        <v>#N/A</v>
      </c>
      <c r="J1096" s="55" t="str">
        <f>VLOOKUP(G1096,'MITRA (REFERENSI)'!$A:$Z,26,FALSE)</f>
        <v>#N/A</v>
      </c>
      <c r="K1096" s="55" t="str">
        <f>VLOOKUP(G1096,'MITRA (REFERENSI)'!$A:$Z,15,FALSE)</f>
        <v>#N/A</v>
      </c>
      <c r="L1096" s="55" t="str">
        <f>VLOOKUP(G1096,'MITRA (REFERENSI)'!$A:$Z,15,FALSE)</f>
        <v>#N/A</v>
      </c>
      <c r="M1096" s="55" t="str">
        <f>IF(B1096=1,'KELAS (REFERENSI)'!M1096,IF(B1096=2,'KELAS (REFERENSI)'!M1111,IF(B1096=3,'KELAS (REFERENSI)'!M1126,IF(B1096=4,'KELAS (REFERENSI)'!M1141,""))))</f>
        <v/>
      </c>
      <c r="N1096" s="55" t="str">
        <f>IF(B1096=1,'KELAS (REFERENSI)'!N1096,IF(B1096=2,'KELAS (REFERENSI)'!N1111,IF(B1096=3,'KELAS (REFERENSI)'!N1126,IF(B1096=4,'KELAS (REFERENSI)'!N1141,""))))</f>
        <v/>
      </c>
      <c r="O1096" s="55" t="str">
        <f>IF(B1096=1,'KELAS (REFERENSI)'!O1096,IF(B1096=2,'KELAS (REFERENSI)'!O1111,IF(B1096=3,'KELAS (REFERENSI)'!O1126,IF(B1096=4,'KELAS (REFERENSI)'!O1141,""))))</f>
        <v/>
      </c>
      <c r="P1096" s="55" t="str">
        <f>IF(B1096=1,'KELAS (REFERENSI)'!P1096,IF(B1096=2,'KELAS (REFERENSI)'!P1111,IF(B1096=3,'KELAS (REFERENSI)'!P1126,IF(B1096=4,'KELAS (REFERENSI)'!P1141,""))))</f>
        <v/>
      </c>
      <c r="Q1096" s="55" t="str">
        <f t="shared" si="4"/>
        <v>BPS Kota Jakarta Timur</v>
      </c>
      <c r="R1096" s="55" t="str">
        <f t="shared" si="56"/>
        <v/>
      </c>
      <c r="S1096" s="55" t="str">
        <f t="shared" ref="S1096:T1096" si="1104">S1095</f>
        <v>15 Juni sampai dengan 31 Agustus 2026</v>
      </c>
      <c r="T1096" s="55" t="str">
        <f t="shared" si="1104"/>
        <v>31 Agustus 2026</v>
      </c>
      <c r="U1096" s="59" t="str">
        <f>VLOOKUP(G1096,'MITRA (REFERENSI)'!$A:$Z,17,FALSE)</f>
        <v>#N/A</v>
      </c>
      <c r="V1096" s="59" t="str">
        <f>VLOOKUP(G1096,'MITRA (REFERENSI)'!$A:$Z,11,FALSE)</f>
        <v>#N/A</v>
      </c>
      <c r="W1096" s="81"/>
      <c r="X1096" s="63"/>
      <c r="Y1096" s="63"/>
      <c r="Z1096" s="62"/>
      <c r="AA1096" s="63"/>
      <c r="AB1096" s="62"/>
      <c r="AC1096" s="62"/>
      <c r="AD1096" s="62"/>
      <c r="AE1096" s="62"/>
      <c r="AF1096" s="62"/>
      <c r="AG1096" s="72"/>
      <c r="AH1096" s="72"/>
      <c r="AI1096" s="72"/>
      <c r="AJ1096" s="72"/>
      <c r="AK1096" s="59" t="str">
        <f>VLOOKUP(G1096,'MITRA (REFERENSI)'!$A:$Z,5,FALSE)</f>
        <v>#N/A</v>
      </c>
      <c r="AL1096" s="59" t="str">
        <f>VLOOKUP(G1096,'MITRA (REFERENSI)'!$A:$Z,13,FALSE)</f>
        <v>#N/A</v>
      </c>
      <c r="AM1096" s="59" t="str">
        <f>VLOOKUP(G1096,'MITRA (REFERENSI)'!$A:$Z,14,FALSE)</f>
        <v>#N/A</v>
      </c>
    </row>
    <row r="1097" ht="15.0" customHeight="1">
      <c r="A1097" s="53" t="s">
        <v>6159</v>
      </c>
      <c r="B1097" s="78"/>
      <c r="C1097" s="79"/>
      <c r="D1097" s="82"/>
      <c r="E1097" s="82"/>
      <c r="F1097" s="56" t="str">
        <f t="shared" si="2"/>
        <v>PETUGAS.1096/SPK/SE/PML/3172/2026</v>
      </c>
      <c r="G1097" s="80"/>
      <c r="H1097" s="56" t="str">
        <f>VLOOKUP(G1097,'MITRA (REFERENSI)'!$A:$Z,16,FALSE)</f>
        <v>#N/A</v>
      </c>
      <c r="I1097" s="56" t="str">
        <f>VLOOKUP(G1097,'MITRA (REFERENSI)'!$A:$Z,25,FALSE)</f>
        <v>#N/A</v>
      </c>
      <c r="J1097" s="55" t="str">
        <f>VLOOKUP(G1097,'MITRA (REFERENSI)'!$A:$Z,26,FALSE)</f>
        <v>#N/A</v>
      </c>
      <c r="K1097" s="55" t="str">
        <f>VLOOKUP(G1097,'MITRA (REFERENSI)'!$A:$Z,15,FALSE)</f>
        <v>#N/A</v>
      </c>
      <c r="L1097" s="55" t="str">
        <f>VLOOKUP(G1097,'MITRA (REFERENSI)'!$A:$Z,15,FALSE)</f>
        <v>#N/A</v>
      </c>
      <c r="M1097" s="55" t="str">
        <f>IF(B1097=1,'KELAS (REFERENSI)'!M1097,IF(B1097=2,'KELAS (REFERENSI)'!M1112,IF(B1097=3,'KELAS (REFERENSI)'!M1127,IF(B1097=4,'KELAS (REFERENSI)'!M1142,""))))</f>
        <v/>
      </c>
      <c r="N1097" s="55" t="str">
        <f>IF(B1097=1,'KELAS (REFERENSI)'!N1097,IF(B1097=2,'KELAS (REFERENSI)'!N1112,IF(B1097=3,'KELAS (REFERENSI)'!N1127,IF(B1097=4,'KELAS (REFERENSI)'!N1142,""))))</f>
        <v/>
      </c>
      <c r="O1097" s="55" t="str">
        <f>IF(B1097=1,'KELAS (REFERENSI)'!O1097,IF(B1097=2,'KELAS (REFERENSI)'!O1112,IF(B1097=3,'KELAS (REFERENSI)'!O1127,IF(B1097=4,'KELAS (REFERENSI)'!O1142,""))))</f>
        <v/>
      </c>
      <c r="P1097" s="55" t="str">
        <f>IF(B1097=1,'KELAS (REFERENSI)'!P1097,IF(B1097=2,'KELAS (REFERENSI)'!P1112,IF(B1097=3,'KELAS (REFERENSI)'!P1127,IF(B1097=4,'KELAS (REFERENSI)'!P1142,""))))</f>
        <v/>
      </c>
      <c r="Q1097" s="55" t="str">
        <f t="shared" si="4"/>
        <v>BPS Kota Jakarta Timur</v>
      </c>
      <c r="R1097" s="55" t="str">
        <f t="shared" si="56"/>
        <v/>
      </c>
      <c r="S1097" s="55" t="str">
        <f t="shared" ref="S1097:T1097" si="1105">S1096</f>
        <v>15 Juni sampai dengan 31 Agustus 2026</v>
      </c>
      <c r="T1097" s="55" t="str">
        <f t="shared" si="1105"/>
        <v>31 Agustus 2026</v>
      </c>
      <c r="U1097" s="59" t="str">
        <f>VLOOKUP(G1097,'MITRA (REFERENSI)'!$A:$Z,17,FALSE)</f>
        <v>#N/A</v>
      </c>
      <c r="V1097" s="59" t="str">
        <f>VLOOKUP(G1097,'MITRA (REFERENSI)'!$A:$Z,11,FALSE)</f>
        <v>#N/A</v>
      </c>
      <c r="W1097" s="81"/>
      <c r="X1097" s="63"/>
      <c r="Y1097" s="63"/>
      <c r="Z1097" s="62"/>
      <c r="AA1097" s="63"/>
      <c r="AB1097" s="62"/>
      <c r="AC1097" s="62"/>
      <c r="AD1097" s="62"/>
      <c r="AE1097" s="62"/>
      <c r="AF1097" s="62"/>
      <c r="AG1097" s="72"/>
      <c r="AH1097" s="72"/>
      <c r="AI1097" s="72"/>
      <c r="AJ1097" s="72"/>
      <c r="AK1097" s="59" t="str">
        <f>VLOOKUP(G1097,'MITRA (REFERENSI)'!$A:$Z,5,FALSE)</f>
        <v>#N/A</v>
      </c>
      <c r="AL1097" s="59" t="str">
        <f>VLOOKUP(G1097,'MITRA (REFERENSI)'!$A:$Z,13,FALSE)</f>
        <v>#N/A</v>
      </c>
      <c r="AM1097" s="59" t="str">
        <f>VLOOKUP(G1097,'MITRA (REFERENSI)'!$A:$Z,14,FALSE)</f>
        <v>#N/A</v>
      </c>
    </row>
    <row r="1098" ht="15.0" customHeight="1">
      <c r="A1098" s="53" t="s">
        <v>6160</v>
      </c>
      <c r="B1098" s="78"/>
      <c r="C1098" s="79"/>
      <c r="D1098" s="82"/>
      <c r="E1098" s="82"/>
      <c r="F1098" s="56" t="str">
        <f t="shared" si="2"/>
        <v>PETUGAS.1097/SPK/SE/PML/3172/2026</v>
      </c>
      <c r="G1098" s="80"/>
      <c r="H1098" s="56" t="str">
        <f>VLOOKUP(G1098,'MITRA (REFERENSI)'!$A:$Z,16,FALSE)</f>
        <v>#N/A</v>
      </c>
      <c r="I1098" s="56" t="str">
        <f>VLOOKUP(G1098,'MITRA (REFERENSI)'!$A:$Z,25,FALSE)</f>
        <v>#N/A</v>
      </c>
      <c r="J1098" s="55" t="str">
        <f>VLOOKUP(G1098,'MITRA (REFERENSI)'!$A:$Z,26,FALSE)</f>
        <v>#N/A</v>
      </c>
      <c r="K1098" s="55" t="str">
        <f>VLOOKUP(G1098,'MITRA (REFERENSI)'!$A:$Z,15,FALSE)</f>
        <v>#N/A</v>
      </c>
      <c r="L1098" s="55" t="str">
        <f>VLOOKUP(G1098,'MITRA (REFERENSI)'!$A:$Z,15,FALSE)</f>
        <v>#N/A</v>
      </c>
      <c r="M1098" s="55" t="str">
        <f>IF(B1098=1,'KELAS (REFERENSI)'!M1098,IF(B1098=2,'KELAS (REFERENSI)'!M1113,IF(B1098=3,'KELAS (REFERENSI)'!M1128,IF(B1098=4,'KELAS (REFERENSI)'!M1143,""))))</f>
        <v/>
      </c>
      <c r="N1098" s="55" t="str">
        <f>IF(B1098=1,'KELAS (REFERENSI)'!N1098,IF(B1098=2,'KELAS (REFERENSI)'!N1113,IF(B1098=3,'KELAS (REFERENSI)'!N1128,IF(B1098=4,'KELAS (REFERENSI)'!N1143,""))))</f>
        <v/>
      </c>
      <c r="O1098" s="55" t="str">
        <f>IF(B1098=1,'KELAS (REFERENSI)'!O1098,IF(B1098=2,'KELAS (REFERENSI)'!O1113,IF(B1098=3,'KELAS (REFERENSI)'!O1128,IF(B1098=4,'KELAS (REFERENSI)'!O1143,""))))</f>
        <v/>
      </c>
      <c r="P1098" s="55" t="str">
        <f>IF(B1098=1,'KELAS (REFERENSI)'!P1098,IF(B1098=2,'KELAS (REFERENSI)'!P1113,IF(B1098=3,'KELAS (REFERENSI)'!P1128,IF(B1098=4,'KELAS (REFERENSI)'!P1143,""))))</f>
        <v/>
      </c>
      <c r="Q1098" s="55" t="str">
        <f t="shared" si="4"/>
        <v>BPS Kota Jakarta Timur</v>
      </c>
      <c r="R1098" s="55" t="str">
        <f t="shared" si="56"/>
        <v/>
      </c>
      <c r="S1098" s="55" t="str">
        <f t="shared" ref="S1098:T1098" si="1106">S1097</f>
        <v>15 Juni sampai dengan 31 Agustus 2026</v>
      </c>
      <c r="T1098" s="55" t="str">
        <f t="shared" si="1106"/>
        <v>31 Agustus 2026</v>
      </c>
      <c r="U1098" s="59" t="str">
        <f>VLOOKUP(G1098,'MITRA (REFERENSI)'!$A:$Z,17,FALSE)</f>
        <v>#N/A</v>
      </c>
      <c r="V1098" s="59" t="str">
        <f>VLOOKUP(G1098,'MITRA (REFERENSI)'!$A:$Z,11,FALSE)</f>
        <v>#N/A</v>
      </c>
      <c r="W1098" s="81"/>
      <c r="X1098" s="63"/>
      <c r="Y1098" s="63"/>
      <c r="Z1098" s="62"/>
      <c r="AA1098" s="63"/>
      <c r="AB1098" s="62"/>
      <c r="AC1098" s="62"/>
      <c r="AD1098" s="62"/>
      <c r="AE1098" s="62"/>
      <c r="AF1098" s="62"/>
      <c r="AG1098" s="72"/>
      <c r="AH1098" s="72"/>
      <c r="AI1098" s="72"/>
      <c r="AJ1098" s="72"/>
      <c r="AK1098" s="59" t="str">
        <f>VLOOKUP(G1098,'MITRA (REFERENSI)'!$A:$Z,5,FALSE)</f>
        <v>#N/A</v>
      </c>
      <c r="AL1098" s="59" t="str">
        <f>VLOOKUP(G1098,'MITRA (REFERENSI)'!$A:$Z,13,FALSE)</f>
        <v>#N/A</v>
      </c>
      <c r="AM1098" s="59" t="str">
        <f>VLOOKUP(G1098,'MITRA (REFERENSI)'!$A:$Z,14,FALSE)</f>
        <v>#N/A</v>
      </c>
    </row>
    <row r="1099" ht="15.0" customHeight="1">
      <c r="A1099" s="53" t="s">
        <v>6161</v>
      </c>
      <c r="B1099" s="78"/>
      <c r="C1099" s="79"/>
      <c r="D1099" s="82"/>
      <c r="E1099" s="82"/>
      <c r="F1099" s="56" t="str">
        <f t="shared" si="2"/>
        <v>PETUGAS.1098/SPK/SE/PML/3172/2026</v>
      </c>
      <c r="G1099" s="80"/>
      <c r="H1099" s="56" t="str">
        <f>VLOOKUP(G1099,'MITRA (REFERENSI)'!$A:$Z,16,FALSE)</f>
        <v>#N/A</v>
      </c>
      <c r="I1099" s="56" t="str">
        <f>VLOOKUP(G1099,'MITRA (REFERENSI)'!$A:$Z,25,FALSE)</f>
        <v>#N/A</v>
      </c>
      <c r="J1099" s="55" t="str">
        <f>VLOOKUP(G1099,'MITRA (REFERENSI)'!$A:$Z,26,FALSE)</f>
        <v>#N/A</v>
      </c>
      <c r="K1099" s="55" t="str">
        <f>VLOOKUP(G1099,'MITRA (REFERENSI)'!$A:$Z,15,FALSE)</f>
        <v>#N/A</v>
      </c>
      <c r="L1099" s="55" t="str">
        <f>VLOOKUP(G1099,'MITRA (REFERENSI)'!$A:$Z,15,FALSE)</f>
        <v>#N/A</v>
      </c>
      <c r="M1099" s="55" t="str">
        <f>IF(B1099=1,'KELAS (REFERENSI)'!M1099,IF(B1099=2,'KELAS (REFERENSI)'!M1114,IF(B1099=3,'KELAS (REFERENSI)'!M1129,IF(B1099=4,'KELAS (REFERENSI)'!M1144,""))))</f>
        <v/>
      </c>
      <c r="N1099" s="55" t="str">
        <f>IF(B1099=1,'KELAS (REFERENSI)'!N1099,IF(B1099=2,'KELAS (REFERENSI)'!N1114,IF(B1099=3,'KELAS (REFERENSI)'!N1129,IF(B1099=4,'KELAS (REFERENSI)'!N1144,""))))</f>
        <v/>
      </c>
      <c r="O1099" s="55" t="str">
        <f>IF(B1099=1,'KELAS (REFERENSI)'!O1099,IF(B1099=2,'KELAS (REFERENSI)'!O1114,IF(B1099=3,'KELAS (REFERENSI)'!O1129,IF(B1099=4,'KELAS (REFERENSI)'!O1144,""))))</f>
        <v/>
      </c>
      <c r="P1099" s="55" t="str">
        <f>IF(B1099=1,'KELAS (REFERENSI)'!P1099,IF(B1099=2,'KELAS (REFERENSI)'!P1114,IF(B1099=3,'KELAS (REFERENSI)'!P1129,IF(B1099=4,'KELAS (REFERENSI)'!P1144,""))))</f>
        <v/>
      </c>
      <c r="Q1099" s="55" t="str">
        <f t="shared" si="4"/>
        <v>BPS Kota Jakarta Timur</v>
      </c>
      <c r="R1099" s="55" t="str">
        <f t="shared" si="56"/>
        <v/>
      </c>
      <c r="S1099" s="55" t="str">
        <f t="shared" ref="S1099:T1099" si="1107">S1098</f>
        <v>15 Juni sampai dengan 31 Agustus 2026</v>
      </c>
      <c r="T1099" s="55" t="str">
        <f t="shared" si="1107"/>
        <v>31 Agustus 2026</v>
      </c>
      <c r="U1099" s="59" t="str">
        <f>VLOOKUP(G1099,'MITRA (REFERENSI)'!$A:$Z,17,FALSE)</f>
        <v>#N/A</v>
      </c>
      <c r="V1099" s="59" t="str">
        <f>VLOOKUP(G1099,'MITRA (REFERENSI)'!$A:$Z,11,FALSE)</f>
        <v>#N/A</v>
      </c>
      <c r="W1099" s="81"/>
      <c r="X1099" s="63"/>
      <c r="Y1099" s="63"/>
      <c r="Z1099" s="62"/>
      <c r="AA1099" s="63"/>
      <c r="AB1099" s="62"/>
      <c r="AC1099" s="62"/>
      <c r="AD1099" s="62"/>
      <c r="AE1099" s="62"/>
      <c r="AF1099" s="62"/>
      <c r="AG1099" s="72"/>
      <c r="AH1099" s="72"/>
      <c r="AI1099" s="72"/>
      <c r="AJ1099" s="72"/>
      <c r="AK1099" s="59" t="str">
        <f>VLOOKUP(G1099,'MITRA (REFERENSI)'!$A:$Z,5,FALSE)</f>
        <v>#N/A</v>
      </c>
      <c r="AL1099" s="59" t="str">
        <f>VLOOKUP(G1099,'MITRA (REFERENSI)'!$A:$Z,13,FALSE)</f>
        <v>#N/A</v>
      </c>
      <c r="AM1099" s="59" t="str">
        <f>VLOOKUP(G1099,'MITRA (REFERENSI)'!$A:$Z,14,FALSE)</f>
        <v>#N/A</v>
      </c>
    </row>
    <row r="1100" ht="15.0" customHeight="1">
      <c r="A1100" s="53" t="s">
        <v>6162</v>
      </c>
      <c r="B1100" s="78"/>
      <c r="C1100" s="79"/>
      <c r="D1100" s="82"/>
      <c r="E1100" s="82"/>
      <c r="F1100" s="56" t="str">
        <f t="shared" si="2"/>
        <v>PETUGAS.1099/SPK/SE/PML/3172/2026</v>
      </c>
      <c r="G1100" s="80"/>
      <c r="H1100" s="56" t="str">
        <f>VLOOKUP(G1100,'MITRA (REFERENSI)'!$A:$Z,16,FALSE)</f>
        <v>#N/A</v>
      </c>
      <c r="I1100" s="56" t="str">
        <f>VLOOKUP(G1100,'MITRA (REFERENSI)'!$A:$Z,25,FALSE)</f>
        <v>#N/A</v>
      </c>
      <c r="J1100" s="55" t="str">
        <f>VLOOKUP(G1100,'MITRA (REFERENSI)'!$A:$Z,26,FALSE)</f>
        <v>#N/A</v>
      </c>
      <c r="K1100" s="55" t="str">
        <f>VLOOKUP(G1100,'MITRA (REFERENSI)'!$A:$Z,15,FALSE)</f>
        <v>#N/A</v>
      </c>
      <c r="L1100" s="55" t="str">
        <f>VLOOKUP(G1100,'MITRA (REFERENSI)'!$A:$Z,15,FALSE)</f>
        <v>#N/A</v>
      </c>
      <c r="M1100" s="55" t="str">
        <f>IF(B1100=1,'KELAS (REFERENSI)'!M1100,IF(B1100=2,'KELAS (REFERENSI)'!M1115,IF(B1100=3,'KELAS (REFERENSI)'!M1130,IF(B1100=4,'KELAS (REFERENSI)'!M1145,""))))</f>
        <v/>
      </c>
      <c r="N1100" s="55" t="str">
        <f>IF(B1100=1,'KELAS (REFERENSI)'!N1100,IF(B1100=2,'KELAS (REFERENSI)'!N1115,IF(B1100=3,'KELAS (REFERENSI)'!N1130,IF(B1100=4,'KELAS (REFERENSI)'!N1145,""))))</f>
        <v/>
      </c>
      <c r="O1100" s="55" t="str">
        <f>IF(B1100=1,'KELAS (REFERENSI)'!O1100,IF(B1100=2,'KELAS (REFERENSI)'!O1115,IF(B1100=3,'KELAS (REFERENSI)'!O1130,IF(B1100=4,'KELAS (REFERENSI)'!O1145,""))))</f>
        <v/>
      </c>
      <c r="P1100" s="55" t="str">
        <f>IF(B1100=1,'KELAS (REFERENSI)'!P1100,IF(B1100=2,'KELAS (REFERENSI)'!P1115,IF(B1100=3,'KELAS (REFERENSI)'!P1130,IF(B1100=4,'KELAS (REFERENSI)'!P1145,""))))</f>
        <v/>
      </c>
      <c r="Q1100" s="55" t="str">
        <f t="shared" si="4"/>
        <v>BPS Kota Jakarta Timur</v>
      </c>
      <c r="R1100" s="55" t="str">
        <f t="shared" si="56"/>
        <v/>
      </c>
      <c r="S1100" s="55" t="str">
        <f t="shared" ref="S1100:T1100" si="1108">S1099</f>
        <v>15 Juni sampai dengan 31 Agustus 2026</v>
      </c>
      <c r="T1100" s="55" t="str">
        <f t="shared" si="1108"/>
        <v>31 Agustus 2026</v>
      </c>
      <c r="U1100" s="59" t="str">
        <f>VLOOKUP(G1100,'MITRA (REFERENSI)'!$A:$Z,17,FALSE)</f>
        <v>#N/A</v>
      </c>
      <c r="V1100" s="59" t="str">
        <f>VLOOKUP(G1100,'MITRA (REFERENSI)'!$A:$Z,11,FALSE)</f>
        <v>#N/A</v>
      </c>
      <c r="W1100" s="81"/>
      <c r="X1100" s="63"/>
      <c r="Y1100" s="63"/>
      <c r="Z1100" s="62"/>
      <c r="AA1100" s="63"/>
      <c r="AB1100" s="62"/>
      <c r="AC1100" s="62"/>
      <c r="AD1100" s="62"/>
      <c r="AE1100" s="62"/>
      <c r="AF1100" s="62"/>
      <c r="AG1100" s="72"/>
      <c r="AH1100" s="72"/>
      <c r="AI1100" s="72"/>
      <c r="AJ1100" s="72"/>
      <c r="AK1100" s="59" t="str">
        <f>VLOOKUP(G1100,'MITRA (REFERENSI)'!$A:$Z,5,FALSE)</f>
        <v>#N/A</v>
      </c>
      <c r="AL1100" s="59" t="str">
        <f>VLOOKUP(G1100,'MITRA (REFERENSI)'!$A:$Z,13,FALSE)</f>
        <v>#N/A</v>
      </c>
      <c r="AM1100" s="59" t="str">
        <f>VLOOKUP(G1100,'MITRA (REFERENSI)'!$A:$Z,14,FALSE)</f>
        <v>#N/A</v>
      </c>
    </row>
    <row r="1101" ht="15.0" customHeight="1">
      <c r="A1101" s="53" t="s">
        <v>6163</v>
      </c>
      <c r="B1101" s="78"/>
      <c r="C1101" s="79"/>
      <c r="D1101" s="82"/>
      <c r="E1101" s="82"/>
      <c r="F1101" s="56" t="str">
        <f t="shared" si="2"/>
        <v>PETUGAS.1100/SPK/SE/PML/3172/2026</v>
      </c>
      <c r="G1101" s="80"/>
      <c r="H1101" s="56" t="str">
        <f>VLOOKUP(G1101,'MITRA (REFERENSI)'!$A:$Z,16,FALSE)</f>
        <v>#N/A</v>
      </c>
      <c r="I1101" s="56" t="str">
        <f>VLOOKUP(G1101,'MITRA (REFERENSI)'!$A:$Z,25,FALSE)</f>
        <v>#N/A</v>
      </c>
      <c r="J1101" s="55" t="str">
        <f>VLOOKUP(G1101,'MITRA (REFERENSI)'!$A:$Z,26,FALSE)</f>
        <v>#N/A</v>
      </c>
      <c r="K1101" s="55" t="str">
        <f>VLOOKUP(G1101,'MITRA (REFERENSI)'!$A:$Z,15,FALSE)</f>
        <v>#N/A</v>
      </c>
      <c r="L1101" s="55" t="str">
        <f>VLOOKUP(G1101,'MITRA (REFERENSI)'!$A:$Z,15,FALSE)</f>
        <v>#N/A</v>
      </c>
      <c r="M1101" s="55" t="str">
        <f>IF(B1101=1,'KELAS (REFERENSI)'!M1101,IF(B1101=2,'KELAS (REFERENSI)'!M1116,IF(B1101=3,'KELAS (REFERENSI)'!M1131,IF(B1101=4,'KELAS (REFERENSI)'!M1146,""))))</f>
        <v/>
      </c>
      <c r="N1101" s="55" t="str">
        <f>IF(B1101=1,'KELAS (REFERENSI)'!N1101,IF(B1101=2,'KELAS (REFERENSI)'!N1116,IF(B1101=3,'KELAS (REFERENSI)'!N1131,IF(B1101=4,'KELAS (REFERENSI)'!N1146,""))))</f>
        <v/>
      </c>
      <c r="O1101" s="55" t="str">
        <f>IF(B1101=1,'KELAS (REFERENSI)'!O1101,IF(B1101=2,'KELAS (REFERENSI)'!O1116,IF(B1101=3,'KELAS (REFERENSI)'!O1131,IF(B1101=4,'KELAS (REFERENSI)'!O1146,""))))</f>
        <v/>
      </c>
      <c r="P1101" s="55" t="str">
        <f>IF(B1101=1,'KELAS (REFERENSI)'!P1101,IF(B1101=2,'KELAS (REFERENSI)'!P1116,IF(B1101=3,'KELAS (REFERENSI)'!P1131,IF(B1101=4,'KELAS (REFERENSI)'!P1146,""))))</f>
        <v/>
      </c>
      <c r="Q1101" s="55" t="str">
        <f t="shared" si="4"/>
        <v>BPS Kota Jakarta Timur</v>
      </c>
      <c r="R1101" s="55" t="str">
        <f t="shared" si="56"/>
        <v/>
      </c>
      <c r="S1101" s="55" t="str">
        <f t="shared" ref="S1101:T1101" si="1109">S1100</f>
        <v>15 Juni sampai dengan 31 Agustus 2026</v>
      </c>
      <c r="T1101" s="55" t="str">
        <f t="shared" si="1109"/>
        <v>31 Agustus 2026</v>
      </c>
      <c r="U1101" s="59" t="str">
        <f>VLOOKUP(G1101,'MITRA (REFERENSI)'!$A:$Z,17,FALSE)</f>
        <v>#N/A</v>
      </c>
      <c r="V1101" s="59" t="str">
        <f>VLOOKUP(G1101,'MITRA (REFERENSI)'!$A:$Z,11,FALSE)</f>
        <v>#N/A</v>
      </c>
      <c r="W1101" s="81"/>
      <c r="X1101" s="63"/>
      <c r="Y1101" s="63"/>
      <c r="Z1101" s="62"/>
      <c r="AA1101" s="63"/>
      <c r="AB1101" s="62"/>
      <c r="AC1101" s="62"/>
      <c r="AD1101" s="62"/>
      <c r="AE1101" s="62"/>
      <c r="AF1101" s="62"/>
      <c r="AG1101" s="72"/>
      <c r="AH1101" s="72"/>
      <c r="AI1101" s="72"/>
      <c r="AJ1101" s="72"/>
      <c r="AK1101" s="59" t="str">
        <f>VLOOKUP(G1101,'MITRA (REFERENSI)'!$A:$Z,5,FALSE)</f>
        <v>#N/A</v>
      </c>
      <c r="AL1101" s="59" t="str">
        <f>VLOOKUP(G1101,'MITRA (REFERENSI)'!$A:$Z,13,FALSE)</f>
        <v>#N/A</v>
      </c>
      <c r="AM1101" s="59" t="str">
        <f>VLOOKUP(G1101,'MITRA (REFERENSI)'!$A:$Z,14,FALSE)</f>
        <v>#N/A</v>
      </c>
    </row>
    <row r="1102" ht="15.0" customHeight="1">
      <c r="A1102" s="53" t="s">
        <v>6164</v>
      </c>
      <c r="B1102" s="78"/>
      <c r="C1102" s="79"/>
      <c r="D1102" s="82"/>
      <c r="E1102" s="82"/>
      <c r="F1102" s="56" t="str">
        <f t="shared" si="2"/>
        <v>PETUGAS.1101/SPK/SE/PML/3172/2026</v>
      </c>
      <c r="G1102" s="80"/>
      <c r="H1102" s="56" t="str">
        <f>VLOOKUP(G1102,'MITRA (REFERENSI)'!$A:$Z,16,FALSE)</f>
        <v>#N/A</v>
      </c>
      <c r="I1102" s="56" t="str">
        <f>VLOOKUP(G1102,'MITRA (REFERENSI)'!$A:$Z,25,FALSE)</f>
        <v>#N/A</v>
      </c>
      <c r="J1102" s="55" t="str">
        <f>VLOOKUP(G1102,'MITRA (REFERENSI)'!$A:$Z,26,FALSE)</f>
        <v>#N/A</v>
      </c>
      <c r="K1102" s="55" t="str">
        <f>VLOOKUP(G1102,'MITRA (REFERENSI)'!$A:$Z,15,FALSE)</f>
        <v>#N/A</v>
      </c>
      <c r="L1102" s="55" t="str">
        <f>VLOOKUP(G1102,'MITRA (REFERENSI)'!$A:$Z,15,FALSE)</f>
        <v>#N/A</v>
      </c>
      <c r="M1102" s="55" t="str">
        <f>IF(B1102=1,'KELAS (REFERENSI)'!M1102,IF(B1102=2,'KELAS (REFERENSI)'!M1117,IF(B1102=3,'KELAS (REFERENSI)'!M1132,IF(B1102=4,'KELAS (REFERENSI)'!M1147,""))))</f>
        <v/>
      </c>
      <c r="N1102" s="55" t="str">
        <f>IF(B1102=1,'KELAS (REFERENSI)'!N1102,IF(B1102=2,'KELAS (REFERENSI)'!N1117,IF(B1102=3,'KELAS (REFERENSI)'!N1132,IF(B1102=4,'KELAS (REFERENSI)'!N1147,""))))</f>
        <v/>
      </c>
      <c r="O1102" s="55" t="str">
        <f>IF(B1102=1,'KELAS (REFERENSI)'!O1102,IF(B1102=2,'KELAS (REFERENSI)'!O1117,IF(B1102=3,'KELAS (REFERENSI)'!O1132,IF(B1102=4,'KELAS (REFERENSI)'!O1147,""))))</f>
        <v/>
      </c>
      <c r="P1102" s="55" t="str">
        <f>IF(B1102=1,'KELAS (REFERENSI)'!P1102,IF(B1102=2,'KELAS (REFERENSI)'!P1117,IF(B1102=3,'KELAS (REFERENSI)'!P1132,IF(B1102=4,'KELAS (REFERENSI)'!P1147,""))))</f>
        <v/>
      </c>
      <c r="Q1102" s="55" t="str">
        <f t="shared" si="4"/>
        <v>BPS Kota Jakarta Timur</v>
      </c>
      <c r="R1102" s="55" t="str">
        <f t="shared" si="56"/>
        <v/>
      </c>
      <c r="S1102" s="55" t="str">
        <f t="shared" ref="S1102:T1102" si="1110">S1101</f>
        <v>15 Juni sampai dengan 31 Agustus 2026</v>
      </c>
      <c r="T1102" s="55" t="str">
        <f t="shared" si="1110"/>
        <v>31 Agustus 2026</v>
      </c>
      <c r="U1102" s="59" t="str">
        <f>VLOOKUP(G1102,'MITRA (REFERENSI)'!$A:$Z,17,FALSE)</f>
        <v>#N/A</v>
      </c>
      <c r="V1102" s="59" t="str">
        <f>VLOOKUP(G1102,'MITRA (REFERENSI)'!$A:$Z,11,FALSE)</f>
        <v>#N/A</v>
      </c>
      <c r="W1102" s="81"/>
      <c r="X1102" s="63"/>
      <c r="Y1102" s="63"/>
      <c r="Z1102" s="62"/>
      <c r="AA1102" s="63"/>
      <c r="AB1102" s="62"/>
      <c r="AC1102" s="62"/>
      <c r="AD1102" s="62"/>
      <c r="AE1102" s="62"/>
      <c r="AF1102" s="62"/>
      <c r="AG1102" s="72"/>
      <c r="AH1102" s="72"/>
      <c r="AI1102" s="72"/>
      <c r="AJ1102" s="72"/>
      <c r="AK1102" s="59" t="str">
        <f>VLOOKUP(G1102,'MITRA (REFERENSI)'!$A:$Z,5,FALSE)</f>
        <v>#N/A</v>
      </c>
      <c r="AL1102" s="59" t="str">
        <f>VLOOKUP(G1102,'MITRA (REFERENSI)'!$A:$Z,13,FALSE)</f>
        <v>#N/A</v>
      </c>
      <c r="AM1102" s="59" t="str">
        <f>VLOOKUP(G1102,'MITRA (REFERENSI)'!$A:$Z,14,FALSE)</f>
        <v>#N/A</v>
      </c>
    </row>
    <row r="1103" ht="15.0" customHeight="1">
      <c r="A1103" s="53" t="s">
        <v>6165</v>
      </c>
      <c r="B1103" s="78"/>
      <c r="C1103" s="79"/>
      <c r="D1103" s="82"/>
      <c r="E1103" s="82"/>
      <c r="F1103" s="56" t="str">
        <f t="shared" si="2"/>
        <v>PETUGAS.1102/SPK/SE/PML/3172/2026</v>
      </c>
      <c r="G1103" s="80"/>
      <c r="H1103" s="56" t="str">
        <f>VLOOKUP(G1103,'MITRA (REFERENSI)'!$A:$Z,16,FALSE)</f>
        <v>#N/A</v>
      </c>
      <c r="I1103" s="56" t="str">
        <f>VLOOKUP(G1103,'MITRA (REFERENSI)'!$A:$Z,25,FALSE)</f>
        <v>#N/A</v>
      </c>
      <c r="J1103" s="55" t="str">
        <f>VLOOKUP(G1103,'MITRA (REFERENSI)'!$A:$Z,26,FALSE)</f>
        <v>#N/A</v>
      </c>
      <c r="K1103" s="55" t="str">
        <f>VLOOKUP(G1103,'MITRA (REFERENSI)'!$A:$Z,15,FALSE)</f>
        <v>#N/A</v>
      </c>
      <c r="L1103" s="55" t="str">
        <f>VLOOKUP(G1103,'MITRA (REFERENSI)'!$A:$Z,15,FALSE)</f>
        <v>#N/A</v>
      </c>
      <c r="M1103" s="55" t="str">
        <f>IF(B1103=1,'KELAS (REFERENSI)'!M1103,IF(B1103=2,'KELAS (REFERENSI)'!M1118,IF(B1103=3,'KELAS (REFERENSI)'!M1133,IF(B1103=4,'KELAS (REFERENSI)'!M1148,""))))</f>
        <v/>
      </c>
      <c r="N1103" s="55" t="str">
        <f>IF(B1103=1,'KELAS (REFERENSI)'!N1103,IF(B1103=2,'KELAS (REFERENSI)'!N1118,IF(B1103=3,'KELAS (REFERENSI)'!N1133,IF(B1103=4,'KELAS (REFERENSI)'!N1148,""))))</f>
        <v/>
      </c>
      <c r="O1103" s="55" t="str">
        <f>IF(B1103=1,'KELAS (REFERENSI)'!O1103,IF(B1103=2,'KELAS (REFERENSI)'!O1118,IF(B1103=3,'KELAS (REFERENSI)'!O1133,IF(B1103=4,'KELAS (REFERENSI)'!O1148,""))))</f>
        <v/>
      </c>
      <c r="P1103" s="55" t="str">
        <f>IF(B1103=1,'KELAS (REFERENSI)'!P1103,IF(B1103=2,'KELAS (REFERENSI)'!P1118,IF(B1103=3,'KELAS (REFERENSI)'!P1133,IF(B1103=4,'KELAS (REFERENSI)'!P1148,""))))</f>
        <v/>
      </c>
      <c r="Q1103" s="55" t="str">
        <f t="shared" si="4"/>
        <v>BPS Kota Jakarta Timur</v>
      </c>
      <c r="R1103" s="55" t="str">
        <f t="shared" si="56"/>
        <v/>
      </c>
      <c r="S1103" s="55" t="str">
        <f t="shared" ref="S1103:T1103" si="1111">S1102</f>
        <v>15 Juni sampai dengan 31 Agustus 2026</v>
      </c>
      <c r="T1103" s="55" t="str">
        <f t="shared" si="1111"/>
        <v>31 Agustus 2026</v>
      </c>
      <c r="U1103" s="59" t="str">
        <f>VLOOKUP(G1103,'MITRA (REFERENSI)'!$A:$Z,17,FALSE)</f>
        <v>#N/A</v>
      </c>
      <c r="V1103" s="59" t="str">
        <f>VLOOKUP(G1103,'MITRA (REFERENSI)'!$A:$Z,11,FALSE)</f>
        <v>#N/A</v>
      </c>
      <c r="W1103" s="81"/>
      <c r="X1103" s="63"/>
      <c r="Y1103" s="63"/>
      <c r="Z1103" s="62"/>
      <c r="AA1103" s="63"/>
      <c r="AB1103" s="62"/>
      <c r="AC1103" s="62"/>
      <c r="AD1103" s="62"/>
      <c r="AE1103" s="62"/>
      <c r="AF1103" s="62"/>
      <c r="AG1103" s="72"/>
      <c r="AH1103" s="72"/>
      <c r="AI1103" s="72"/>
      <c r="AJ1103" s="72"/>
      <c r="AK1103" s="59" t="str">
        <f>VLOOKUP(G1103,'MITRA (REFERENSI)'!$A:$Z,5,FALSE)</f>
        <v>#N/A</v>
      </c>
      <c r="AL1103" s="59" t="str">
        <f>VLOOKUP(G1103,'MITRA (REFERENSI)'!$A:$Z,13,FALSE)</f>
        <v>#N/A</v>
      </c>
      <c r="AM1103" s="59" t="str">
        <f>VLOOKUP(G1103,'MITRA (REFERENSI)'!$A:$Z,14,FALSE)</f>
        <v>#N/A</v>
      </c>
    </row>
    <row r="1104" ht="15.0" customHeight="1">
      <c r="A1104" s="53" t="s">
        <v>6166</v>
      </c>
      <c r="B1104" s="78"/>
      <c r="C1104" s="79"/>
      <c r="D1104" s="82"/>
      <c r="E1104" s="82"/>
      <c r="F1104" s="56" t="str">
        <f t="shared" si="2"/>
        <v>PETUGAS.1103/SPK/SE/PML/3172/2026</v>
      </c>
      <c r="G1104" s="80"/>
      <c r="H1104" s="56" t="str">
        <f>VLOOKUP(G1104,'MITRA (REFERENSI)'!$A:$Z,16,FALSE)</f>
        <v>#N/A</v>
      </c>
      <c r="I1104" s="56" t="str">
        <f>VLOOKUP(G1104,'MITRA (REFERENSI)'!$A:$Z,25,FALSE)</f>
        <v>#N/A</v>
      </c>
      <c r="J1104" s="55" t="str">
        <f>VLOOKUP(G1104,'MITRA (REFERENSI)'!$A:$Z,26,FALSE)</f>
        <v>#N/A</v>
      </c>
      <c r="K1104" s="55" t="str">
        <f>VLOOKUP(G1104,'MITRA (REFERENSI)'!$A:$Z,15,FALSE)</f>
        <v>#N/A</v>
      </c>
      <c r="L1104" s="55" t="str">
        <f>VLOOKUP(G1104,'MITRA (REFERENSI)'!$A:$Z,15,FALSE)</f>
        <v>#N/A</v>
      </c>
      <c r="M1104" s="55" t="str">
        <f>IF(B1104=1,'KELAS (REFERENSI)'!M1104,IF(B1104=2,'KELAS (REFERENSI)'!M1119,IF(B1104=3,'KELAS (REFERENSI)'!M1134,IF(B1104=4,'KELAS (REFERENSI)'!M1149,""))))</f>
        <v/>
      </c>
      <c r="N1104" s="55" t="str">
        <f>IF(B1104=1,'KELAS (REFERENSI)'!N1104,IF(B1104=2,'KELAS (REFERENSI)'!N1119,IF(B1104=3,'KELAS (REFERENSI)'!N1134,IF(B1104=4,'KELAS (REFERENSI)'!N1149,""))))</f>
        <v/>
      </c>
      <c r="O1104" s="55" t="str">
        <f>IF(B1104=1,'KELAS (REFERENSI)'!O1104,IF(B1104=2,'KELAS (REFERENSI)'!O1119,IF(B1104=3,'KELAS (REFERENSI)'!O1134,IF(B1104=4,'KELAS (REFERENSI)'!O1149,""))))</f>
        <v/>
      </c>
      <c r="P1104" s="55" t="str">
        <f>IF(B1104=1,'KELAS (REFERENSI)'!P1104,IF(B1104=2,'KELAS (REFERENSI)'!P1119,IF(B1104=3,'KELAS (REFERENSI)'!P1134,IF(B1104=4,'KELAS (REFERENSI)'!P1149,""))))</f>
        <v/>
      </c>
      <c r="Q1104" s="55" t="str">
        <f t="shared" si="4"/>
        <v>BPS Kota Jakarta Timur</v>
      </c>
      <c r="R1104" s="55" t="str">
        <f t="shared" si="56"/>
        <v/>
      </c>
      <c r="S1104" s="55" t="str">
        <f t="shared" ref="S1104:T1104" si="1112">S1103</f>
        <v>15 Juni sampai dengan 31 Agustus 2026</v>
      </c>
      <c r="T1104" s="55" t="str">
        <f t="shared" si="1112"/>
        <v>31 Agustus 2026</v>
      </c>
      <c r="U1104" s="59" t="str">
        <f>VLOOKUP(G1104,'MITRA (REFERENSI)'!$A:$Z,17,FALSE)</f>
        <v>#N/A</v>
      </c>
      <c r="V1104" s="59" t="str">
        <f>VLOOKUP(G1104,'MITRA (REFERENSI)'!$A:$Z,11,FALSE)</f>
        <v>#N/A</v>
      </c>
      <c r="W1104" s="81"/>
      <c r="X1104" s="63"/>
      <c r="Y1104" s="63"/>
      <c r="Z1104" s="62"/>
      <c r="AA1104" s="63"/>
      <c r="AB1104" s="62"/>
      <c r="AC1104" s="62"/>
      <c r="AD1104" s="62"/>
      <c r="AE1104" s="62"/>
      <c r="AF1104" s="62"/>
      <c r="AG1104" s="72"/>
      <c r="AH1104" s="72"/>
      <c r="AI1104" s="72"/>
      <c r="AJ1104" s="72"/>
      <c r="AK1104" s="59" t="str">
        <f>VLOOKUP(G1104,'MITRA (REFERENSI)'!$A:$Z,5,FALSE)</f>
        <v>#N/A</v>
      </c>
      <c r="AL1104" s="59" t="str">
        <f>VLOOKUP(G1104,'MITRA (REFERENSI)'!$A:$Z,13,FALSE)</f>
        <v>#N/A</v>
      </c>
      <c r="AM1104" s="59" t="str">
        <f>VLOOKUP(G1104,'MITRA (REFERENSI)'!$A:$Z,14,FALSE)</f>
        <v>#N/A</v>
      </c>
    </row>
    <row r="1105" ht="15.0" customHeight="1">
      <c r="A1105" s="53" t="s">
        <v>6167</v>
      </c>
      <c r="B1105" s="78"/>
      <c r="C1105" s="79"/>
      <c r="D1105" s="82"/>
      <c r="E1105" s="82"/>
      <c r="F1105" s="56" t="str">
        <f t="shared" si="2"/>
        <v>PETUGAS.1104/SPK/SE/PML/3172/2026</v>
      </c>
      <c r="G1105" s="80"/>
      <c r="H1105" s="56" t="str">
        <f>VLOOKUP(G1105,'MITRA (REFERENSI)'!$A:$Z,16,FALSE)</f>
        <v>#N/A</v>
      </c>
      <c r="I1105" s="56" t="str">
        <f>VLOOKUP(G1105,'MITRA (REFERENSI)'!$A:$Z,25,FALSE)</f>
        <v>#N/A</v>
      </c>
      <c r="J1105" s="55" t="str">
        <f>VLOOKUP(G1105,'MITRA (REFERENSI)'!$A:$Z,26,FALSE)</f>
        <v>#N/A</v>
      </c>
      <c r="K1105" s="55" t="str">
        <f>VLOOKUP(G1105,'MITRA (REFERENSI)'!$A:$Z,15,FALSE)</f>
        <v>#N/A</v>
      </c>
      <c r="L1105" s="55" t="str">
        <f>VLOOKUP(G1105,'MITRA (REFERENSI)'!$A:$Z,15,FALSE)</f>
        <v>#N/A</v>
      </c>
      <c r="M1105" s="55" t="str">
        <f>IF(B1105=1,'KELAS (REFERENSI)'!M1105,IF(B1105=2,'KELAS (REFERENSI)'!M1120,IF(B1105=3,'KELAS (REFERENSI)'!M1135,IF(B1105=4,'KELAS (REFERENSI)'!M1150,""))))</f>
        <v/>
      </c>
      <c r="N1105" s="55" t="str">
        <f>IF(B1105=1,'KELAS (REFERENSI)'!N1105,IF(B1105=2,'KELAS (REFERENSI)'!N1120,IF(B1105=3,'KELAS (REFERENSI)'!N1135,IF(B1105=4,'KELAS (REFERENSI)'!N1150,""))))</f>
        <v/>
      </c>
      <c r="O1105" s="55" t="str">
        <f>IF(B1105=1,'KELAS (REFERENSI)'!O1105,IF(B1105=2,'KELAS (REFERENSI)'!O1120,IF(B1105=3,'KELAS (REFERENSI)'!O1135,IF(B1105=4,'KELAS (REFERENSI)'!O1150,""))))</f>
        <v/>
      </c>
      <c r="P1105" s="55" t="str">
        <f>IF(B1105=1,'KELAS (REFERENSI)'!P1105,IF(B1105=2,'KELAS (REFERENSI)'!P1120,IF(B1105=3,'KELAS (REFERENSI)'!P1135,IF(B1105=4,'KELAS (REFERENSI)'!P1150,""))))</f>
        <v/>
      </c>
      <c r="Q1105" s="55" t="str">
        <f t="shared" si="4"/>
        <v>BPS Kota Jakarta Timur</v>
      </c>
      <c r="R1105" s="55" t="str">
        <f t="shared" si="56"/>
        <v/>
      </c>
      <c r="S1105" s="55" t="str">
        <f t="shared" ref="S1105:T1105" si="1113">S1104</f>
        <v>15 Juni sampai dengan 31 Agustus 2026</v>
      </c>
      <c r="T1105" s="55" t="str">
        <f t="shared" si="1113"/>
        <v>31 Agustus 2026</v>
      </c>
      <c r="U1105" s="59" t="str">
        <f>VLOOKUP(G1105,'MITRA (REFERENSI)'!$A:$Z,17,FALSE)</f>
        <v>#N/A</v>
      </c>
      <c r="V1105" s="59" t="str">
        <f>VLOOKUP(G1105,'MITRA (REFERENSI)'!$A:$Z,11,FALSE)</f>
        <v>#N/A</v>
      </c>
      <c r="W1105" s="81"/>
      <c r="X1105" s="63"/>
      <c r="Y1105" s="63"/>
      <c r="Z1105" s="62"/>
      <c r="AA1105" s="63"/>
      <c r="AB1105" s="62"/>
      <c r="AC1105" s="62"/>
      <c r="AD1105" s="62"/>
      <c r="AE1105" s="62"/>
      <c r="AF1105" s="62"/>
      <c r="AG1105" s="72"/>
      <c r="AH1105" s="72"/>
      <c r="AI1105" s="72"/>
      <c r="AJ1105" s="72"/>
      <c r="AK1105" s="59" t="str">
        <f>VLOOKUP(G1105,'MITRA (REFERENSI)'!$A:$Z,5,FALSE)</f>
        <v>#N/A</v>
      </c>
      <c r="AL1105" s="59" t="str">
        <f>VLOOKUP(G1105,'MITRA (REFERENSI)'!$A:$Z,13,FALSE)</f>
        <v>#N/A</v>
      </c>
      <c r="AM1105" s="59" t="str">
        <f>VLOOKUP(G1105,'MITRA (REFERENSI)'!$A:$Z,14,FALSE)</f>
        <v>#N/A</v>
      </c>
    </row>
    <row r="1106" ht="15.0" customHeight="1">
      <c r="A1106" s="53" t="s">
        <v>6168</v>
      </c>
      <c r="B1106" s="78"/>
      <c r="C1106" s="79"/>
      <c r="D1106" s="82"/>
      <c r="E1106" s="82"/>
      <c r="F1106" s="56" t="str">
        <f t="shared" si="2"/>
        <v>PETUGAS.1105/SPK/SE/PML/3172/2026</v>
      </c>
      <c r="G1106" s="80"/>
      <c r="H1106" s="56" t="str">
        <f>VLOOKUP(G1106,'MITRA (REFERENSI)'!$A:$Z,16,FALSE)</f>
        <v>#N/A</v>
      </c>
      <c r="I1106" s="56" t="str">
        <f>VLOOKUP(G1106,'MITRA (REFERENSI)'!$A:$Z,25,FALSE)</f>
        <v>#N/A</v>
      </c>
      <c r="J1106" s="55" t="str">
        <f>VLOOKUP(G1106,'MITRA (REFERENSI)'!$A:$Z,26,FALSE)</f>
        <v>#N/A</v>
      </c>
      <c r="K1106" s="55" t="str">
        <f>VLOOKUP(G1106,'MITRA (REFERENSI)'!$A:$Z,15,FALSE)</f>
        <v>#N/A</v>
      </c>
      <c r="L1106" s="55" t="str">
        <f>VLOOKUP(G1106,'MITRA (REFERENSI)'!$A:$Z,15,FALSE)</f>
        <v>#N/A</v>
      </c>
      <c r="M1106" s="55" t="str">
        <f>IF(B1106=1,'KELAS (REFERENSI)'!M1106,IF(B1106=2,'KELAS (REFERENSI)'!M1121,IF(B1106=3,'KELAS (REFERENSI)'!M1136,IF(B1106=4,'KELAS (REFERENSI)'!M1151,""))))</f>
        <v/>
      </c>
      <c r="N1106" s="55" t="str">
        <f>IF(B1106=1,'KELAS (REFERENSI)'!N1106,IF(B1106=2,'KELAS (REFERENSI)'!N1121,IF(B1106=3,'KELAS (REFERENSI)'!N1136,IF(B1106=4,'KELAS (REFERENSI)'!N1151,""))))</f>
        <v/>
      </c>
      <c r="O1106" s="55" t="str">
        <f>IF(B1106=1,'KELAS (REFERENSI)'!O1106,IF(B1106=2,'KELAS (REFERENSI)'!O1121,IF(B1106=3,'KELAS (REFERENSI)'!O1136,IF(B1106=4,'KELAS (REFERENSI)'!O1151,""))))</f>
        <v/>
      </c>
      <c r="P1106" s="55" t="str">
        <f>IF(B1106=1,'KELAS (REFERENSI)'!P1106,IF(B1106=2,'KELAS (REFERENSI)'!P1121,IF(B1106=3,'KELAS (REFERENSI)'!P1136,IF(B1106=4,'KELAS (REFERENSI)'!P1151,""))))</f>
        <v/>
      </c>
      <c r="Q1106" s="55" t="str">
        <f t="shared" si="4"/>
        <v>BPS Kota Jakarta Timur</v>
      </c>
      <c r="R1106" s="55" t="str">
        <f t="shared" si="56"/>
        <v/>
      </c>
      <c r="S1106" s="55" t="str">
        <f t="shared" ref="S1106:T1106" si="1114">S1105</f>
        <v>15 Juni sampai dengan 31 Agustus 2026</v>
      </c>
      <c r="T1106" s="55" t="str">
        <f t="shared" si="1114"/>
        <v>31 Agustus 2026</v>
      </c>
      <c r="U1106" s="59" t="str">
        <f>VLOOKUP(G1106,'MITRA (REFERENSI)'!$A:$Z,17,FALSE)</f>
        <v>#N/A</v>
      </c>
      <c r="V1106" s="59" t="str">
        <f>VLOOKUP(G1106,'MITRA (REFERENSI)'!$A:$Z,11,FALSE)</f>
        <v>#N/A</v>
      </c>
      <c r="W1106" s="81"/>
      <c r="X1106" s="63"/>
      <c r="Y1106" s="63"/>
      <c r="Z1106" s="62"/>
      <c r="AA1106" s="63"/>
      <c r="AB1106" s="62"/>
      <c r="AC1106" s="62"/>
      <c r="AD1106" s="62"/>
      <c r="AE1106" s="62"/>
      <c r="AF1106" s="62"/>
      <c r="AG1106" s="72"/>
      <c r="AH1106" s="72"/>
      <c r="AI1106" s="72"/>
      <c r="AJ1106" s="72"/>
      <c r="AK1106" s="59" t="str">
        <f>VLOOKUP(G1106,'MITRA (REFERENSI)'!$A:$Z,5,FALSE)</f>
        <v>#N/A</v>
      </c>
      <c r="AL1106" s="59" t="str">
        <f>VLOOKUP(G1106,'MITRA (REFERENSI)'!$A:$Z,13,FALSE)</f>
        <v>#N/A</v>
      </c>
      <c r="AM1106" s="59" t="str">
        <f>VLOOKUP(G1106,'MITRA (REFERENSI)'!$A:$Z,14,FALSE)</f>
        <v>#N/A</v>
      </c>
    </row>
    <row r="1107" ht="15.0" customHeight="1">
      <c r="A1107" s="53" t="s">
        <v>6169</v>
      </c>
      <c r="B1107" s="78"/>
      <c r="C1107" s="79"/>
      <c r="D1107" s="82"/>
      <c r="E1107" s="82"/>
      <c r="F1107" s="56" t="str">
        <f t="shared" si="2"/>
        <v>PETUGAS.1106/SPK/SE/PML/3172/2026</v>
      </c>
      <c r="G1107" s="80"/>
      <c r="H1107" s="56" t="str">
        <f>VLOOKUP(G1107,'MITRA (REFERENSI)'!$A:$Z,16,FALSE)</f>
        <v>#N/A</v>
      </c>
      <c r="I1107" s="56" t="str">
        <f>VLOOKUP(G1107,'MITRA (REFERENSI)'!$A:$Z,25,FALSE)</f>
        <v>#N/A</v>
      </c>
      <c r="J1107" s="55" t="str">
        <f>VLOOKUP(G1107,'MITRA (REFERENSI)'!$A:$Z,26,FALSE)</f>
        <v>#N/A</v>
      </c>
      <c r="K1107" s="55" t="str">
        <f>VLOOKUP(G1107,'MITRA (REFERENSI)'!$A:$Z,15,FALSE)</f>
        <v>#N/A</v>
      </c>
      <c r="L1107" s="55" t="str">
        <f>VLOOKUP(G1107,'MITRA (REFERENSI)'!$A:$Z,15,FALSE)</f>
        <v>#N/A</v>
      </c>
      <c r="M1107" s="55" t="str">
        <f>IF(B1107=1,'KELAS (REFERENSI)'!M1107,IF(B1107=2,'KELAS (REFERENSI)'!M1122,IF(B1107=3,'KELAS (REFERENSI)'!M1137,IF(B1107=4,'KELAS (REFERENSI)'!M1152,""))))</f>
        <v/>
      </c>
      <c r="N1107" s="55" t="str">
        <f>IF(B1107=1,'KELAS (REFERENSI)'!N1107,IF(B1107=2,'KELAS (REFERENSI)'!N1122,IF(B1107=3,'KELAS (REFERENSI)'!N1137,IF(B1107=4,'KELAS (REFERENSI)'!N1152,""))))</f>
        <v/>
      </c>
      <c r="O1107" s="55" t="str">
        <f>IF(B1107=1,'KELAS (REFERENSI)'!O1107,IF(B1107=2,'KELAS (REFERENSI)'!O1122,IF(B1107=3,'KELAS (REFERENSI)'!O1137,IF(B1107=4,'KELAS (REFERENSI)'!O1152,""))))</f>
        <v/>
      </c>
      <c r="P1107" s="55" t="str">
        <f>IF(B1107=1,'KELAS (REFERENSI)'!P1107,IF(B1107=2,'KELAS (REFERENSI)'!P1122,IF(B1107=3,'KELAS (REFERENSI)'!P1137,IF(B1107=4,'KELAS (REFERENSI)'!P1152,""))))</f>
        <v/>
      </c>
      <c r="Q1107" s="55" t="str">
        <f t="shared" si="4"/>
        <v>BPS Kota Jakarta Timur</v>
      </c>
      <c r="R1107" s="55" t="str">
        <f t="shared" si="56"/>
        <v/>
      </c>
      <c r="S1107" s="55" t="str">
        <f t="shared" ref="S1107:T1107" si="1115">S1106</f>
        <v>15 Juni sampai dengan 31 Agustus 2026</v>
      </c>
      <c r="T1107" s="55" t="str">
        <f t="shared" si="1115"/>
        <v>31 Agustus 2026</v>
      </c>
      <c r="U1107" s="59" t="str">
        <f>VLOOKUP(G1107,'MITRA (REFERENSI)'!$A:$Z,17,FALSE)</f>
        <v>#N/A</v>
      </c>
      <c r="V1107" s="59" t="str">
        <f>VLOOKUP(G1107,'MITRA (REFERENSI)'!$A:$Z,11,FALSE)</f>
        <v>#N/A</v>
      </c>
      <c r="W1107" s="81"/>
      <c r="X1107" s="63"/>
      <c r="Y1107" s="63"/>
      <c r="Z1107" s="62"/>
      <c r="AA1107" s="63"/>
      <c r="AB1107" s="62"/>
      <c r="AC1107" s="62"/>
      <c r="AD1107" s="62"/>
      <c r="AE1107" s="62"/>
      <c r="AF1107" s="62"/>
      <c r="AG1107" s="72"/>
      <c r="AH1107" s="72"/>
      <c r="AI1107" s="72"/>
      <c r="AJ1107" s="72"/>
      <c r="AK1107" s="59" t="str">
        <f>VLOOKUP(G1107,'MITRA (REFERENSI)'!$A:$Z,5,FALSE)</f>
        <v>#N/A</v>
      </c>
      <c r="AL1107" s="59" t="str">
        <f>VLOOKUP(G1107,'MITRA (REFERENSI)'!$A:$Z,13,FALSE)</f>
        <v>#N/A</v>
      </c>
      <c r="AM1107" s="59" t="str">
        <f>VLOOKUP(G1107,'MITRA (REFERENSI)'!$A:$Z,14,FALSE)</f>
        <v>#N/A</v>
      </c>
    </row>
    <row r="1108" ht="15.0" customHeight="1">
      <c r="A1108" s="53" t="s">
        <v>6170</v>
      </c>
      <c r="B1108" s="78"/>
      <c r="C1108" s="79"/>
      <c r="D1108" s="82"/>
      <c r="E1108" s="82"/>
      <c r="F1108" s="56" t="str">
        <f t="shared" si="2"/>
        <v>PETUGAS.1107/SPK/SE/PML/3172/2026</v>
      </c>
      <c r="G1108" s="80"/>
      <c r="H1108" s="56" t="str">
        <f>VLOOKUP(G1108,'MITRA (REFERENSI)'!$A:$Z,16,FALSE)</f>
        <v>#N/A</v>
      </c>
      <c r="I1108" s="56" t="str">
        <f>VLOOKUP(G1108,'MITRA (REFERENSI)'!$A:$Z,25,FALSE)</f>
        <v>#N/A</v>
      </c>
      <c r="J1108" s="55" t="str">
        <f>VLOOKUP(G1108,'MITRA (REFERENSI)'!$A:$Z,26,FALSE)</f>
        <v>#N/A</v>
      </c>
      <c r="K1108" s="55" t="str">
        <f>VLOOKUP(G1108,'MITRA (REFERENSI)'!$A:$Z,15,FALSE)</f>
        <v>#N/A</v>
      </c>
      <c r="L1108" s="55" t="str">
        <f>VLOOKUP(G1108,'MITRA (REFERENSI)'!$A:$Z,15,FALSE)</f>
        <v>#N/A</v>
      </c>
      <c r="M1108" s="55" t="str">
        <f>IF(B1108=1,'KELAS (REFERENSI)'!M1108,IF(B1108=2,'KELAS (REFERENSI)'!M1123,IF(B1108=3,'KELAS (REFERENSI)'!M1138,IF(B1108=4,'KELAS (REFERENSI)'!M1153,""))))</f>
        <v/>
      </c>
      <c r="N1108" s="55" t="str">
        <f>IF(B1108=1,'KELAS (REFERENSI)'!N1108,IF(B1108=2,'KELAS (REFERENSI)'!N1123,IF(B1108=3,'KELAS (REFERENSI)'!N1138,IF(B1108=4,'KELAS (REFERENSI)'!N1153,""))))</f>
        <v/>
      </c>
      <c r="O1108" s="55" t="str">
        <f>IF(B1108=1,'KELAS (REFERENSI)'!O1108,IF(B1108=2,'KELAS (REFERENSI)'!O1123,IF(B1108=3,'KELAS (REFERENSI)'!O1138,IF(B1108=4,'KELAS (REFERENSI)'!O1153,""))))</f>
        <v/>
      </c>
      <c r="P1108" s="55" t="str">
        <f>IF(B1108=1,'KELAS (REFERENSI)'!P1108,IF(B1108=2,'KELAS (REFERENSI)'!P1123,IF(B1108=3,'KELAS (REFERENSI)'!P1138,IF(B1108=4,'KELAS (REFERENSI)'!P1153,""))))</f>
        <v/>
      </c>
      <c r="Q1108" s="55" t="str">
        <f t="shared" si="4"/>
        <v>BPS Kota Jakarta Timur</v>
      </c>
      <c r="R1108" s="55" t="str">
        <f t="shared" si="56"/>
        <v/>
      </c>
      <c r="S1108" s="55" t="str">
        <f t="shared" ref="S1108:T1108" si="1116">S1107</f>
        <v>15 Juni sampai dengan 31 Agustus 2026</v>
      </c>
      <c r="T1108" s="55" t="str">
        <f t="shared" si="1116"/>
        <v>31 Agustus 2026</v>
      </c>
      <c r="U1108" s="59" t="str">
        <f>VLOOKUP(G1108,'MITRA (REFERENSI)'!$A:$Z,17,FALSE)</f>
        <v>#N/A</v>
      </c>
      <c r="V1108" s="59" t="str">
        <f>VLOOKUP(G1108,'MITRA (REFERENSI)'!$A:$Z,11,FALSE)</f>
        <v>#N/A</v>
      </c>
      <c r="W1108" s="81"/>
      <c r="X1108" s="63"/>
      <c r="Y1108" s="63"/>
      <c r="Z1108" s="62"/>
      <c r="AA1108" s="63"/>
      <c r="AB1108" s="62"/>
      <c r="AC1108" s="62"/>
      <c r="AD1108" s="62"/>
      <c r="AE1108" s="62"/>
      <c r="AF1108" s="62"/>
      <c r="AG1108" s="72"/>
      <c r="AH1108" s="72"/>
      <c r="AI1108" s="72"/>
      <c r="AJ1108" s="72"/>
      <c r="AK1108" s="59" t="str">
        <f>VLOOKUP(G1108,'MITRA (REFERENSI)'!$A:$Z,5,FALSE)</f>
        <v>#N/A</v>
      </c>
      <c r="AL1108" s="59" t="str">
        <f>VLOOKUP(G1108,'MITRA (REFERENSI)'!$A:$Z,13,FALSE)</f>
        <v>#N/A</v>
      </c>
      <c r="AM1108" s="59" t="str">
        <f>VLOOKUP(G1108,'MITRA (REFERENSI)'!$A:$Z,14,FALSE)</f>
        <v>#N/A</v>
      </c>
    </row>
    <row r="1109" ht="15.0" customHeight="1">
      <c r="A1109" s="53" t="s">
        <v>6171</v>
      </c>
      <c r="B1109" s="78"/>
      <c r="C1109" s="79"/>
      <c r="D1109" s="82"/>
      <c r="E1109" s="82"/>
      <c r="F1109" s="56" t="str">
        <f t="shared" si="2"/>
        <v>PETUGAS.1108/SPK/SE/PML/3172/2026</v>
      </c>
      <c r="G1109" s="80"/>
      <c r="H1109" s="56" t="str">
        <f>VLOOKUP(G1109,'MITRA (REFERENSI)'!$A:$Z,16,FALSE)</f>
        <v>#N/A</v>
      </c>
      <c r="I1109" s="56" t="str">
        <f>VLOOKUP(G1109,'MITRA (REFERENSI)'!$A:$Z,25,FALSE)</f>
        <v>#N/A</v>
      </c>
      <c r="J1109" s="55" t="str">
        <f>VLOOKUP(G1109,'MITRA (REFERENSI)'!$A:$Z,26,FALSE)</f>
        <v>#N/A</v>
      </c>
      <c r="K1109" s="55" t="str">
        <f>VLOOKUP(G1109,'MITRA (REFERENSI)'!$A:$Z,15,FALSE)</f>
        <v>#N/A</v>
      </c>
      <c r="L1109" s="55" t="str">
        <f>VLOOKUP(G1109,'MITRA (REFERENSI)'!$A:$Z,15,FALSE)</f>
        <v>#N/A</v>
      </c>
      <c r="M1109" s="55" t="str">
        <f>IF(B1109=1,'KELAS (REFERENSI)'!M1109,IF(B1109=2,'KELAS (REFERENSI)'!M1124,IF(B1109=3,'KELAS (REFERENSI)'!M1139,IF(B1109=4,'KELAS (REFERENSI)'!M1154,""))))</f>
        <v/>
      </c>
      <c r="N1109" s="55" t="str">
        <f>IF(B1109=1,'KELAS (REFERENSI)'!N1109,IF(B1109=2,'KELAS (REFERENSI)'!N1124,IF(B1109=3,'KELAS (REFERENSI)'!N1139,IF(B1109=4,'KELAS (REFERENSI)'!N1154,""))))</f>
        <v/>
      </c>
      <c r="O1109" s="55" t="str">
        <f>IF(B1109=1,'KELAS (REFERENSI)'!O1109,IF(B1109=2,'KELAS (REFERENSI)'!O1124,IF(B1109=3,'KELAS (REFERENSI)'!O1139,IF(B1109=4,'KELAS (REFERENSI)'!O1154,""))))</f>
        <v/>
      </c>
      <c r="P1109" s="55" t="str">
        <f>IF(B1109=1,'KELAS (REFERENSI)'!P1109,IF(B1109=2,'KELAS (REFERENSI)'!P1124,IF(B1109=3,'KELAS (REFERENSI)'!P1139,IF(B1109=4,'KELAS (REFERENSI)'!P1154,""))))</f>
        <v/>
      </c>
      <c r="Q1109" s="55" t="str">
        <f t="shared" si="4"/>
        <v>BPS Kota Jakarta Timur</v>
      </c>
      <c r="R1109" s="55" t="str">
        <f t="shared" si="56"/>
        <v/>
      </c>
      <c r="S1109" s="55" t="str">
        <f t="shared" ref="S1109:T1109" si="1117">S1108</f>
        <v>15 Juni sampai dengan 31 Agustus 2026</v>
      </c>
      <c r="T1109" s="55" t="str">
        <f t="shared" si="1117"/>
        <v>31 Agustus 2026</v>
      </c>
      <c r="U1109" s="59" t="str">
        <f>VLOOKUP(G1109,'MITRA (REFERENSI)'!$A:$Z,17,FALSE)</f>
        <v>#N/A</v>
      </c>
      <c r="V1109" s="59" t="str">
        <f>VLOOKUP(G1109,'MITRA (REFERENSI)'!$A:$Z,11,FALSE)</f>
        <v>#N/A</v>
      </c>
      <c r="W1109" s="81"/>
      <c r="X1109" s="63"/>
      <c r="Y1109" s="63"/>
      <c r="Z1109" s="62"/>
      <c r="AA1109" s="63"/>
      <c r="AB1109" s="62"/>
      <c r="AC1109" s="62"/>
      <c r="AD1109" s="62"/>
      <c r="AE1109" s="62"/>
      <c r="AF1109" s="62"/>
      <c r="AG1109" s="72"/>
      <c r="AH1109" s="72"/>
      <c r="AI1109" s="72"/>
      <c r="AJ1109" s="72"/>
      <c r="AK1109" s="59" t="str">
        <f>VLOOKUP(G1109,'MITRA (REFERENSI)'!$A:$Z,5,FALSE)</f>
        <v>#N/A</v>
      </c>
      <c r="AL1109" s="59" t="str">
        <f>VLOOKUP(G1109,'MITRA (REFERENSI)'!$A:$Z,13,FALSE)</f>
        <v>#N/A</v>
      </c>
      <c r="AM1109" s="59" t="str">
        <f>VLOOKUP(G1109,'MITRA (REFERENSI)'!$A:$Z,14,FALSE)</f>
        <v>#N/A</v>
      </c>
    </row>
    <row r="1110" ht="15.0" customHeight="1">
      <c r="A1110" s="53" t="s">
        <v>6172</v>
      </c>
      <c r="B1110" s="78"/>
      <c r="C1110" s="79"/>
      <c r="D1110" s="82"/>
      <c r="E1110" s="82"/>
      <c r="F1110" s="56" t="str">
        <f t="shared" si="2"/>
        <v>PETUGAS.1109/SPK/SE/PML/3172/2026</v>
      </c>
      <c r="G1110" s="80"/>
      <c r="H1110" s="56" t="str">
        <f>VLOOKUP(G1110,'MITRA (REFERENSI)'!$A:$Z,16,FALSE)</f>
        <v>#N/A</v>
      </c>
      <c r="I1110" s="56" t="str">
        <f>VLOOKUP(G1110,'MITRA (REFERENSI)'!$A:$Z,25,FALSE)</f>
        <v>#N/A</v>
      </c>
      <c r="J1110" s="55" t="str">
        <f>VLOOKUP(G1110,'MITRA (REFERENSI)'!$A:$Z,26,FALSE)</f>
        <v>#N/A</v>
      </c>
      <c r="K1110" s="55" t="str">
        <f>VLOOKUP(G1110,'MITRA (REFERENSI)'!$A:$Z,15,FALSE)</f>
        <v>#N/A</v>
      </c>
      <c r="L1110" s="55" t="str">
        <f>VLOOKUP(G1110,'MITRA (REFERENSI)'!$A:$Z,15,FALSE)</f>
        <v>#N/A</v>
      </c>
      <c r="M1110" s="55" t="str">
        <f>IF(B1110=1,'KELAS (REFERENSI)'!M1110,IF(B1110=2,'KELAS (REFERENSI)'!M1125,IF(B1110=3,'KELAS (REFERENSI)'!M1140,IF(B1110=4,'KELAS (REFERENSI)'!M1155,""))))</f>
        <v/>
      </c>
      <c r="N1110" s="55" t="str">
        <f>IF(B1110=1,'KELAS (REFERENSI)'!N1110,IF(B1110=2,'KELAS (REFERENSI)'!N1125,IF(B1110=3,'KELAS (REFERENSI)'!N1140,IF(B1110=4,'KELAS (REFERENSI)'!N1155,""))))</f>
        <v/>
      </c>
      <c r="O1110" s="55" t="str">
        <f>IF(B1110=1,'KELAS (REFERENSI)'!O1110,IF(B1110=2,'KELAS (REFERENSI)'!O1125,IF(B1110=3,'KELAS (REFERENSI)'!O1140,IF(B1110=4,'KELAS (REFERENSI)'!O1155,""))))</f>
        <v/>
      </c>
      <c r="P1110" s="55" t="str">
        <f>IF(B1110=1,'KELAS (REFERENSI)'!P1110,IF(B1110=2,'KELAS (REFERENSI)'!P1125,IF(B1110=3,'KELAS (REFERENSI)'!P1140,IF(B1110=4,'KELAS (REFERENSI)'!P1155,""))))</f>
        <v/>
      </c>
      <c r="Q1110" s="55" t="str">
        <f t="shared" si="4"/>
        <v>BPS Kota Jakarta Timur</v>
      </c>
      <c r="R1110" s="55" t="str">
        <f t="shared" si="56"/>
        <v/>
      </c>
      <c r="S1110" s="55" t="str">
        <f t="shared" ref="S1110:T1110" si="1118">S1109</f>
        <v>15 Juni sampai dengan 31 Agustus 2026</v>
      </c>
      <c r="T1110" s="55" t="str">
        <f t="shared" si="1118"/>
        <v>31 Agustus 2026</v>
      </c>
      <c r="U1110" s="59" t="str">
        <f>VLOOKUP(G1110,'MITRA (REFERENSI)'!$A:$Z,17,FALSE)</f>
        <v>#N/A</v>
      </c>
      <c r="V1110" s="59" t="str">
        <f>VLOOKUP(G1110,'MITRA (REFERENSI)'!$A:$Z,11,FALSE)</f>
        <v>#N/A</v>
      </c>
      <c r="W1110" s="81"/>
      <c r="X1110" s="63"/>
      <c r="Y1110" s="63"/>
      <c r="Z1110" s="62"/>
      <c r="AA1110" s="63"/>
      <c r="AB1110" s="62"/>
      <c r="AC1110" s="62"/>
      <c r="AD1110" s="62"/>
      <c r="AE1110" s="62"/>
      <c r="AF1110" s="62"/>
      <c r="AG1110" s="72"/>
      <c r="AH1110" s="72"/>
      <c r="AI1110" s="72"/>
      <c r="AJ1110" s="72"/>
      <c r="AK1110" s="59" t="str">
        <f>VLOOKUP(G1110,'MITRA (REFERENSI)'!$A:$Z,5,FALSE)</f>
        <v>#N/A</v>
      </c>
      <c r="AL1110" s="59" t="str">
        <f>VLOOKUP(G1110,'MITRA (REFERENSI)'!$A:$Z,13,FALSE)</f>
        <v>#N/A</v>
      </c>
      <c r="AM1110" s="59" t="str">
        <f>VLOOKUP(G1110,'MITRA (REFERENSI)'!$A:$Z,14,FALSE)</f>
        <v>#N/A</v>
      </c>
    </row>
    <row r="1111" ht="15.0" customHeight="1">
      <c r="A1111" s="53" t="s">
        <v>6173</v>
      </c>
      <c r="B1111" s="78"/>
      <c r="C1111" s="79"/>
      <c r="D1111" s="82"/>
      <c r="E1111" s="82"/>
      <c r="F1111" s="56" t="str">
        <f t="shared" si="2"/>
        <v>PETUGAS.1110/SPK/SE/PML/3172/2026</v>
      </c>
      <c r="G1111" s="80"/>
      <c r="H1111" s="56" t="str">
        <f>VLOOKUP(G1111,'MITRA (REFERENSI)'!$A:$Z,16,FALSE)</f>
        <v>#N/A</v>
      </c>
      <c r="I1111" s="56" t="str">
        <f>VLOOKUP(G1111,'MITRA (REFERENSI)'!$A:$Z,25,FALSE)</f>
        <v>#N/A</v>
      </c>
      <c r="J1111" s="55" t="str">
        <f>VLOOKUP(G1111,'MITRA (REFERENSI)'!$A:$Z,26,FALSE)</f>
        <v>#N/A</v>
      </c>
      <c r="K1111" s="55" t="str">
        <f>VLOOKUP(G1111,'MITRA (REFERENSI)'!$A:$Z,15,FALSE)</f>
        <v>#N/A</v>
      </c>
      <c r="L1111" s="55" t="str">
        <f>VLOOKUP(G1111,'MITRA (REFERENSI)'!$A:$Z,15,FALSE)</f>
        <v>#N/A</v>
      </c>
      <c r="M1111" s="55" t="str">
        <f>IF(B1111=1,'KELAS (REFERENSI)'!M1111,IF(B1111=2,'KELAS (REFERENSI)'!M1126,IF(B1111=3,'KELAS (REFERENSI)'!M1141,IF(B1111=4,'KELAS (REFERENSI)'!M1156,""))))</f>
        <v/>
      </c>
      <c r="N1111" s="55" t="str">
        <f>IF(B1111=1,'KELAS (REFERENSI)'!N1111,IF(B1111=2,'KELAS (REFERENSI)'!N1126,IF(B1111=3,'KELAS (REFERENSI)'!N1141,IF(B1111=4,'KELAS (REFERENSI)'!N1156,""))))</f>
        <v/>
      </c>
      <c r="O1111" s="55" t="str">
        <f>IF(B1111=1,'KELAS (REFERENSI)'!O1111,IF(B1111=2,'KELAS (REFERENSI)'!O1126,IF(B1111=3,'KELAS (REFERENSI)'!O1141,IF(B1111=4,'KELAS (REFERENSI)'!O1156,""))))</f>
        <v/>
      </c>
      <c r="P1111" s="55" t="str">
        <f>IF(B1111=1,'KELAS (REFERENSI)'!P1111,IF(B1111=2,'KELAS (REFERENSI)'!P1126,IF(B1111=3,'KELAS (REFERENSI)'!P1141,IF(B1111=4,'KELAS (REFERENSI)'!P1156,""))))</f>
        <v/>
      </c>
      <c r="Q1111" s="55" t="str">
        <f t="shared" si="4"/>
        <v>BPS Kota Jakarta Timur</v>
      </c>
      <c r="R1111" s="55" t="str">
        <f t="shared" si="56"/>
        <v/>
      </c>
      <c r="S1111" s="55" t="str">
        <f t="shared" ref="S1111:T1111" si="1119">S1110</f>
        <v>15 Juni sampai dengan 31 Agustus 2026</v>
      </c>
      <c r="T1111" s="55" t="str">
        <f t="shared" si="1119"/>
        <v>31 Agustus 2026</v>
      </c>
      <c r="U1111" s="59" t="str">
        <f>VLOOKUP(G1111,'MITRA (REFERENSI)'!$A:$Z,17,FALSE)</f>
        <v>#N/A</v>
      </c>
      <c r="V1111" s="59" t="str">
        <f>VLOOKUP(G1111,'MITRA (REFERENSI)'!$A:$Z,11,FALSE)</f>
        <v>#N/A</v>
      </c>
      <c r="W1111" s="81"/>
      <c r="X1111" s="63"/>
      <c r="Y1111" s="63"/>
      <c r="Z1111" s="62"/>
      <c r="AA1111" s="63"/>
      <c r="AB1111" s="62"/>
      <c r="AC1111" s="62"/>
      <c r="AD1111" s="62"/>
      <c r="AE1111" s="62"/>
      <c r="AF1111" s="62"/>
      <c r="AG1111" s="72"/>
      <c r="AH1111" s="72"/>
      <c r="AI1111" s="72"/>
      <c r="AJ1111" s="72"/>
      <c r="AK1111" s="59" t="str">
        <f>VLOOKUP(G1111,'MITRA (REFERENSI)'!$A:$Z,5,FALSE)</f>
        <v>#N/A</v>
      </c>
      <c r="AL1111" s="59" t="str">
        <f>VLOOKUP(G1111,'MITRA (REFERENSI)'!$A:$Z,13,FALSE)</f>
        <v>#N/A</v>
      </c>
      <c r="AM1111" s="59" t="str">
        <f>VLOOKUP(G1111,'MITRA (REFERENSI)'!$A:$Z,14,FALSE)</f>
        <v>#N/A</v>
      </c>
    </row>
    <row r="1112" ht="15.0" customHeight="1">
      <c r="A1112" s="53" t="s">
        <v>6174</v>
      </c>
      <c r="B1112" s="78"/>
      <c r="C1112" s="79"/>
      <c r="D1112" s="82"/>
      <c r="E1112" s="82"/>
      <c r="F1112" s="56" t="str">
        <f t="shared" si="2"/>
        <v>PETUGAS.1111/SPK/SE/PML/3172/2026</v>
      </c>
      <c r="G1112" s="80"/>
      <c r="H1112" s="56" t="str">
        <f>VLOOKUP(G1112,'MITRA (REFERENSI)'!$A:$Z,16,FALSE)</f>
        <v>#N/A</v>
      </c>
      <c r="I1112" s="56" t="str">
        <f>VLOOKUP(G1112,'MITRA (REFERENSI)'!$A:$Z,25,FALSE)</f>
        <v>#N/A</v>
      </c>
      <c r="J1112" s="55" t="str">
        <f>VLOOKUP(G1112,'MITRA (REFERENSI)'!$A:$Z,26,FALSE)</f>
        <v>#N/A</v>
      </c>
      <c r="K1112" s="55" t="str">
        <f>VLOOKUP(G1112,'MITRA (REFERENSI)'!$A:$Z,15,FALSE)</f>
        <v>#N/A</v>
      </c>
      <c r="L1112" s="55" t="str">
        <f>VLOOKUP(G1112,'MITRA (REFERENSI)'!$A:$Z,15,FALSE)</f>
        <v>#N/A</v>
      </c>
      <c r="M1112" s="55" t="str">
        <f>IF(B1112=1,'KELAS (REFERENSI)'!M1112,IF(B1112=2,'KELAS (REFERENSI)'!M1127,IF(B1112=3,'KELAS (REFERENSI)'!M1142,IF(B1112=4,'KELAS (REFERENSI)'!M1157,""))))</f>
        <v/>
      </c>
      <c r="N1112" s="55" t="str">
        <f>IF(B1112=1,'KELAS (REFERENSI)'!N1112,IF(B1112=2,'KELAS (REFERENSI)'!N1127,IF(B1112=3,'KELAS (REFERENSI)'!N1142,IF(B1112=4,'KELAS (REFERENSI)'!N1157,""))))</f>
        <v/>
      </c>
      <c r="O1112" s="55" t="str">
        <f>IF(B1112=1,'KELAS (REFERENSI)'!O1112,IF(B1112=2,'KELAS (REFERENSI)'!O1127,IF(B1112=3,'KELAS (REFERENSI)'!O1142,IF(B1112=4,'KELAS (REFERENSI)'!O1157,""))))</f>
        <v/>
      </c>
      <c r="P1112" s="55" t="str">
        <f>IF(B1112=1,'KELAS (REFERENSI)'!P1112,IF(B1112=2,'KELAS (REFERENSI)'!P1127,IF(B1112=3,'KELAS (REFERENSI)'!P1142,IF(B1112=4,'KELAS (REFERENSI)'!P1157,""))))</f>
        <v/>
      </c>
      <c r="Q1112" s="55" t="str">
        <f t="shared" si="4"/>
        <v>BPS Kota Jakarta Timur</v>
      </c>
      <c r="R1112" s="55" t="str">
        <f t="shared" si="56"/>
        <v/>
      </c>
      <c r="S1112" s="55" t="str">
        <f t="shared" ref="S1112:T1112" si="1120">S1111</f>
        <v>15 Juni sampai dengan 31 Agustus 2026</v>
      </c>
      <c r="T1112" s="55" t="str">
        <f t="shared" si="1120"/>
        <v>31 Agustus 2026</v>
      </c>
      <c r="U1112" s="59" t="str">
        <f>VLOOKUP(G1112,'MITRA (REFERENSI)'!$A:$Z,17,FALSE)</f>
        <v>#N/A</v>
      </c>
      <c r="V1112" s="59" t="str">
        <f>VLOOKUP(G1112,'MITRA (REFERENSI)'!$A:$Z,11,FALSE)</f>
        <v>#N/A</v>
      </c>
      <c r="W1112" s="81"/>
      <c r="X1112" s="63"/>
      <c r="Y1112" s="63"/>
      <c r="Z1112" s="62"/>
      <c r="AA1112" s="63"/>
      <c r="AB1112" s="62"/>
      <c r="AC1112" s="62"/>
      <c r="AD1112" s="62"/>
      <c r="AE1112" s="62"/>
      <c r="AF1112" s="62"/>
      <c r="AG1112" s="72"/>
      <c r="AH1112" s="72"/>
      <c r="AI1112" s="72"/>
      <c r="AJ1112" s="72"/>
      <c r="AK1112" s="59" t="str">
        <f>VLOOKUP(G1112,'MITRA (REFERENSI)'!$A:$Z,5,FALSE)</f>
        <v>#N/A</v>
      </c>
      <c r="AL1112" s="59" t="str">
        <f>VLOOKUP(G1112,'MITRA (REFERENSI)'!$A:$Z,13,FALSE)</f>
        <v>#N/A</v>
      </c>
      <c r="AM1112" s="59" t="str">
        <f>VLOOKUP(G1112,'MITRA (REFERENSI)'!$A:$Z,14,FALSE)</f>
        <v>#N/A</v>
      </c>
    </row>
    <row r="1113" ht="15.0" customHeight="1">
      <c r="A1113" s="53" t="s">
        <v>6175</v>
      </c>
      <c r="B1113" s="78"/>
      <c r="C1113" s="79"/>
      <c r="D1113" s="82"/>
      <c r="E1113" s="82"/>
      <c r="F1113" s="56" t="str">
        <f t="shared" si="2"/>
        <v>PETUGAS.1112/SPK/SE/PML/3172/2026</v>
      </c>
      <c r="G1113" s="80"/>
      <c r="H1113" s="56" t="str">
        <f>VLOOKUP(G1113,'MITRA (REFERENSI)'!$A:$Z,16,FALSE)</f>
        <v>#N/A</v>
      </c>
      <c r="I1113" s="56" t="str">
        <f>VLOOKUP(G1113,'MITRA (REFERENSI)'!$A:$Z,25,FALSE)</f>
        <v>#N/A</v>
      </c>
      <c r="J1113" s="55" t="str">
        <f>VLOOKUP(G1113,'MITRA (REFERENSI)'!$A:$Z,26,FALSE)</f>
        <v>#N/A</v>
      </c>
      <c r="K1113" s="55" t="str">
        <f>VLOOKUP(G1113,'MITRA (REFERENSI)'!$A:$Z,15,FALSE)</f>
        <v>#N/A</v>
      </c>
      <c r="L1113" s="55" t="str">
        <f>VLOOKUP(G1113,'MITRA (REFERENSI)'!$A:$Z,15,FALSE)</f>
        <v>#N/A</v>
      </c>
      <c r="M1113" s="55" t="str">
        <f>IF(B1113=1,'KELAS (REFERENSI)'!M1113,IF(B1113=2,'KELAS (REFERENSI)'!M1128,IF(B1113=3,'KELAS (REFERENSI)'!M1143,IF(B1113=4,'KELAS (REFERENSI)'!M1158,""))))</f>
        <v/>
      </c>
      <c r="N1113" s="55" t="str">
        <f>IF(B1113=1,'KELAS (REFERENSI)'!N1113,IF(B1113=2,'KELAS (REFERENSI)'!N1128,IF(B1113=3,'KELAS (REFERENSI)'!N1143,IF(B1113=4,'KELAS (REFERENSI)'!N1158,""))))</f>
        <v/>
      </c>
      <c r="O1113" s="55" t="str">
        <f>IF(B1113=1,'KELAS (REFERENSI)'!O1113,IF(B1113=2,'KELAS (REFERENSI)'!O1128,IF(B1113=3,'KELAS (REFERENSI)'!O1143,IF(B1113=4,'KELAS (REFERENSI)'!O1158,""))))</f>
        <v/>
      </c>
      <c r="P1113" s="55" t="str">
        <f>IF(B1113=1,'KELAS (REFERENSI)'!P1113,IF(B1113=2,'KELAS (REFERENSI)'!P1128,IF(B1113=3,'KELAS (REFERENSI)'!P1143,IF(B1113=4,'KELAS (REFERENSI)'!P1158,""))))</f>
        <v/>
      </c>
      <c r="Q1113" s="55" t="str">
        <f t="shared" si="4"/>
        <v>BPS Kota Jakarta Timur</v>
      </c>
      <c r="R1113" s="55" t="str">
        <f t="shared" si="56"/>
        <v/>
      </c>
      <c r="S1113" s="55" t="str">
        <f t="shared" ref="S1113:T1113" si="1121">S1112</f>
        <v>15 Juni sampai dengan 31 Agustus 2026</v>
      </c>
      <c r="T1113" s="55" t="str">
        <f t="shared" si="1121"/>
        <v>31 Agustus 2026</v>
      </c>
      <c r="U1113" s="59" t="str">
        <f>VLOOKUP(G1113,'MITRA (REFERENSI)'!$A:$Z,17,FALSE)</f>
        <v>#N/A</v>
      </c>
      <c r="V1113" s="59" t="str">
        <f>VLOOKUP(G1113,'MITRA (REFERENSI)'!$A:$Z,11,FALSE)</f>
        <v>#N/A</v>
      </c>
      <c r="W1113" s="81"/>
      <c r="X1113" s="63"/>
      <c r="Y1113" s="63"/>
      <c r="Z1113" s="62"/>
      <c r="AA1113" s="63"/>
      <c r="AB1113" s="62"/>
      <c r="AC1113" s="62"/>
      <c r="AD1113" s="62"/>
      <c r="AE1113" s="62"/>
      <c r="AF1113" s="62"/>
      <c r="AG1113" s="72"/>
      <c r="AH1113" s="72"/>
      <c r="AI1113" s="72"/>
      <c r="AJ1113" s="72"/>
      <c r="AK1113" s="59" t="str">
        <f>VLOOKUP(G1113,'MITRA (REFERENSI)'!$A:$Z,5,FALSE)</f>
        <v>#N/A</v>
      </c>
      <c r="AL1113" s="59" t="str">
        <f>VLOOKUP(G1113,'MITRA (REFERENSI)'!$A:$Z,13,FALSE)</f>
        <v>#N/A</v>
      </c>
      <c r="AM1113" s="59" t="str">
        <f>VLOOKUP(G1113,'MITRA (REFERENSI)'!$A:$Z,14,FALSE)</f>
        <v>#N/A</v>
      </c>
    </row>
    <row r="1114" ht="15.0" customHeight="1">
      <c r="A1114" s="53" t="s">
        <v>6176</v>
      </c>
      <c r="B1114" s="78"/>
      <c r="C1114" s="79"/>
      <c r="D1114" s="82"/>
      <c r="E1114" s="82"/>
      <c r="F1114" s="56" t="str">
        <f t="shared" si="2"/>
        <v>PETUGAS.1113/SPK/SE/PML/3172/2026</v>
      </c>
      <c r="G1114" s="80"/>
      <c r="H1114" s="56" t="str">
        <f>VLOOKUP(G1114,'MITRA (REFERENSI)'!$A:$Z,16,FALSE)</f>
        <v>#N/A</v>
      </c>
      <c r="I1114" s="56" t="str">
        <f>VLOOKUP(G1114,'MITRA (REFERENSI)'!$A:$Z,25,FALSE)</f>
        <v>#N/A</v>
      </c>
      <c r="J1114" s="55" t="str">
        <f>VLOOKUP(G1114,'MITRA (REFERENSI)'!$A:$Z,26,FALSE)</f>
        <v>#N/A</v>
      </c>
      <c r="K1114" s="55" t="str">
        <f>VLOOKUP(G1114,'MITRA (REFERENSI)'!$A:$Z,15,FALSE)</f>
        <v>#N/A</v>
      </c>
      <c r="L1114" s="55" t="str">
        <f>VLOOKUP(G1114,'MITRA (REFERENSI)'!$A:$Z,15,FALSE)</f>
        <v>#N/A</v>
      </c>
      <c r="M1114" s="55" t="str">
        <f>IF(B1114=1,'KELAS (REFERENSI)'!M1114,IF(B1114=2,'KELAS (REFERENSI)'!M1129,IF(B1114=3,'KELAS (REFERENSI)'!M1144,IF(B1114=4,'KELAS (REFERENSI)'!M1159,""))))</f>
        <v/>
      </c>
      <c r="N1114" s="55" t="str">
        <f>IF(B1114=1,'KELAS (REFERENSI)'!N1114,IF(B1114=2,'KELAS (REFERENSI)'!N1129,IF(B1114=3,'KELAS (REFERENSI)'!N1144,IF(B1114=4,'KELAS (REFERENSI)'!N1159,""))))</f>
        <v/>
      </c>
      <c r="O1114" s="55" t="str">
        <f>IF(B1114=1,'KELAS (REFERENSI)'!O1114,IF(B1114=2,'KELAS (REFERENSI)'!O1129,IF(B1114=3,'KELAS (REFERENSI)'!O1144,IF(B1114=4,'KELAS (REFERENSI)'!O1159,""))))</f>
        <v/>
      </c>
      <c r="P1114" s="55" t="str">
        <f>IF(B1114=1,'KELAS (REFERENSI)'!P1114,IF(B1114=2,'KELAS (REFERENSI)'!P1129,IF(B1114=3,'KELAS (REFERENSI)'!P1144,IF(B1114=4,'KELAS (REFERENSI)'!P1159,""))))</f>
        <v/>
      </c>
      <c r="Q1114" s="55" t="str">
        <f t="shared" si="4"/>
        <v>BPS Kota Jakarta Timur</v>
      </c>
      <c r="R1114" s="55" t="str">
        <f t="shared" si="56"/>
        <v/>
      </c>
      <c r="S1114" s="55" t="str">
        <f t="shared" ref="S1114:T1114" si="1122">S1113</f>
        <v>15 Juni sampai dengan 31 Agustus 2026</v>
      </c>
      <c r="T1114" s="55" t="str">
        <f t="shared" si="1122"/>
        <v>31 Agustus 2026</v>
      </c>
      <c r="U1114" s="59" t="str">
        <f>VLOOKUP(G1114,'MITRA (REFERENSI)'!$A:$Z,17,FALSE)</f>
        <v>#N/A</v>
      </c>
      <c r="V1114" s="59" t="str">
        <f>VLOOKUP(G1114,'MITRA (REFERENSI)'!$A:$Z,11,FALSE)</f>
        <v>#N/A</v>
      </c>
      <c r="W1114" s="81"/>
      <c r="X1114" s="63"/>
      <c r="Y1114" s="63"/>
      <c r="Z1114" s="62"/>
      <c r="AA1114" s="63"/>
      <c r="AB1114" s="62"/>
      <c r="AC1114" s="62"/>
      <c r="AD1114" s="62"/>
      <c r="AE1114" s="62"/>
      <c r="AF1114" s="62"/>
      <c r="AG1114" s="72"/>
      <c r="AH1114" s="72"/>
      <c r="AI1114" s="72"/>
      <c r="AJ1114" s="72"/>
      <c r="AK1114" s="59" t="str">
        <f>VLOOKUP(G1114,'MITRA (REFERENSI)'!$A:$Z,5,FALSE)</f>
        <v>#N/A</v>
      </c>
      <c r="AL1114" s="59" t="str">
        <f>VLOOKUP(G1114,'MITRA (REFERENSI)'!$A:$Z,13,FALSE)</f>
        <v>#N/A</v>
      </c>
      <c r="AM1114" s="59" t="str">
        <f>VLOOKUP(G1114,'MITRA (REFERENSI)'!$A:$Z,14,FALSE)</f>
        <v>#N/A</v>
      </c>
    </row>
    <row r="1115" ht="15.0" customHeight="1">
      <c r="A1115" s="53" t="s">
        <v>6177</v>
      </c>
      <c r="B1115" s="78"/>
      <c r="C1115" s="79"/>
      <c r="D1115" s="82"/>
      <c r="E1115" s="82"/>
      <c r="F1115" s="56" t="str">
        <f t="shared" si="2"/>
        <v>PETUGAS.1114/SPK/SE/PML/3172/2026</v>
      </c>
      <c r="G1115" s="80"/>
      <c r="H1115" s="56" t="str">
        <f>VLOOKUP(G1115,'MITRA (REFERENSI)'!$A:$Z,16,FALSE)</f>
        <v>#N/A</v>
      </c>
      <c r="I1115" s="56" t="str">
        <f>VLOOKUP(G1115,'MITRA (REFERENSI)'!$A:$Z,25,FALSE)</f>
        <v>#N/A</v>
      </c>
      <c r="J1115" s="55" t="str">
        <f>VLOOKUP(G1115,'MITRA (REFERENSI)'!$A:$Z,26,FALSE)</f>
        <v>#N/A</v>
      </c>
      <c r="K1115" s="55" t="str">
        <f>VLOOKUP(G1115,'MITRA (REFERENSI)'!$A:$Z,15,FALSE)</f>
        <v>#N/A</v>
      </c>
      <c r="L1115" s="55" t="str">
        <f>VLOOKUP(G1115,'MITRA (REFERENSI)'!$A:$Z,15,FALSE)</f>
        <v>#N/A</v>
      </c>
      <c r="M1115" s="55" t="str">
        <f>IF(B1115=1,'KELAS (REFERENSI)'!M1115,IF(B1115=2,'KELAS (REFERENSI)'!M1130,IF(B1115=3,'KELAS (REFERENSI)'!M1145,IF(B1115=4,'KELAS (REFERENSI)'!M1160,""))))</f>
        <v/>
      </c>
      <c r="N1115" s="55" t="str">
        <f>IF(B1115=1,'KELAS (REFERENSI)'!N1115,IF(B1115=2,'KELAS (REFERENSI)'!N1130,IF(B1115=3,'KELAS (REFERENSI)'!N1145,IF(B1115=4,'KELAS (REFERENSI)'!N1160,""))))</f>
        <v/>
      </c>
      <c r="O1115" s="55" t="str">
        <f>IF(B1115=1,'KELAS (REFERENSI)'!O1115,IF(B1115=2,'KELAS (REFERENSI)'!O1130,IF(B1115=3,'KELAS (REFERENSI)'!O1145,IF(B1115=4,'KELAS (REFERENSI)'!O1160,""))))</f>
        <v/>
      </c>
      <c r="P1115" s="55" t="str">
        <f>IF(B1115=1,'KELAS (REFERENSI)'!P1115,IF(B1115=2,'KELAS (REFERENSI)'!P1130,IF(B1115=3,'KELAS (REFERENSI)'!P1145,IF(B1115=4,'KELAS (REFERENSI)'!P1160,""))))</f>
        <v/>
      </c>
      <c r="Q1115" s="55" t="str">
        <f t="shared" si="4"/>
        <v>BPS Kota Jakarta Timur</v>
      </c>
      <c r="R1115" s="55" t="str">
        <f t="shared" si="56"/>
        <v/>
      </c>
      <c r="S1115" s="55" t="str">
        <f t="shared" ref="S1115:T1115" si="1123">S1114</f>
        <v>15 Juni sampai dengan 31 Agustus 2026</v>
      </c>
      <c r="T1115" s="55" t="str">
        <f t="shared" si="1123"/>
        <v>31 Agustus 2026</v>
      </c>
      <c r="U1115" s="59" t="str">
        <f>VLOOKUP(G1115,'MITRA (REFERENSI)'!$A:$Z,17,FALSE)</f>
        <v>#N/A</v>
      </c>
      <c r="V1115" s="59" t="str">
        <f>VLOOKUP(G1115,'MITRA (REFERENSI)'!$A:$Z,11,FALSE)</f>
        <v>#N/A</v>
      </c>
      <c r="W1115" s="81"/>
      <c r="X1115" s="63"/>
      <c r="Y1115" s="63"/>
      <c r="Z1115" s="62"/>
      <c r="AA1115" s="63"/>
      <c r="AB1115" s="62"/>
      <c r="AC1115" s="62"/>
      <c r="AD1115" s="62"/>
      <c r="AE1115" s="62"/>
      <c r="AF1115" s="62"/>
      <c r="AG1115" s="72"/>
      <c r="AH1115" s="72"/>
      <c r="AI1115" s="72"/>
      <c r="AJ1115" s="72"/>
      <c r="AK1115" s="59" t="str">
        <f>VLOOKUP(G1115,'MITRA (REFERENSI)'!$A:$Z,5,FALSE)</f>
        <v>#N/A</v>
      </c>
      <c r="AL1115" s="59" t="str">
        <f>VLOOKUP(G1115,'MITRA (REFERENSI)'!$A:$Z,13,FALSE)</f>
        <v>#N/A</v>
      </c>
      <c r="AM1115" s="59" t="str">
        <f>VLOOKUP(G1115,'MITRA (REFERENSI)'!$A:$Z,14,FALSE)</f>
        <v>#N/A</v>
      </c>
    </row>
    <row r="1116" ht="15.0" customHeight="1">
      <c r="A1116" s="53" t="s">
        <v>6178</v>
      </c>
      <c r="B1116" s="78"/>
      <c r="C1116" s="79"/>
      <c r="D1116" s="82"/>
      <c r="E1116" s="82"/>
      <c r="F1116" s="56" t="str">
        <f t="shared" si="2"/>
        <v>PETUGAS.1115/SPK/SE/PML/3172/2026</v>
      </c>
      <c r="G1116" s="80"/>
      <c r="H1116" s="56" t="str">
        <f>VLOOKUP(G1116,'MITRA (REFERENSI)'!$A:$Z,16,FALSE)</f>
        <v>#N/A</v>
      </c>
      <c r="I1116" s="56" t="str">
        <f>VLOOKUP(G1116,'MITRA (REFERENSI)'!$A:$Z,25,FALSE)</f>
        <v>#N/A</v>
      </c>
      <c r="J1116" s="55" t="str">
        <f>VLOOKUP(G1116,'MITRA (REFERENSI)'!$A:$Z,26,FALSE)</f>
        <v>#N/A</v>
      </c>
      <c r="K1116" s="55" t="str">
        <f>VLOOKUP(G1116,'MITRA (REFERENSI)'!$A:$Z,15,FALSE)</f>
        <v>#N/A</v>
      </c>
      <c r="L1116" s="55" t="str">
        <f>VLOOKUP(G1116,'MITRA (REFERENSI)'!$A:$Z,15,FALSE)</f>
        <v>#N/A</v>
      </c>
      <c r="M1116" s="55" t="str">
        <f>IF(B1116=1,'KELAS (REFERENSI)'!M1116,IF(B1116=2,'KELAS (REFERENSI)'!M1131,IF(B1116=3,'KELAS (REFERENSI)'!M1146,IF(B1116=4,'KELAS (REFERENSI)'!M1161,""))))</f>
        <v/>
      </c>
      <c r="N1116" s="55" t="str">
        <f>IF(B1116=1,'KELAS (REFERENSI)'!N1116,IF(B1116=2,'KELAS (REFERENSI)'!N1131,IF(B1116=3,'KELAS (REFERENSI)'!N1146,IF(B1116=4,'KELAS (REFERENSI)'!N1161,""))))</f>
        <v/>
      </c>
      <c r="O1116" s="55" t="str">
        <f>IF(B1116=1,'KELAS (REFERENSI)'!O1116,IF(B1116=2,'KELAS (REFERENSI)'!O1131,IF(B1116=3,'KELAS (REFERENSI)'!O1146,IF(B1116=4,'KELAS (REFERENSI)'!O1161,""))))</f>
        <v/>
      </c>
      <c r="P1116" s="55" t="str">
        <f>IF(B1116=1,'KELAS (REFERENSI)'!P1116,IF(B1116=2,'KELAS (REFERENSI)'!P1131,IF(B1116=3,'KELAS (REFERENSI)'!P1146,IF(B1116=4,'KELAS (REFERENSI)'!P1161,""))))</f>
        <v/>
      </c>
      <c r="Q1116" s="55" t="str">
        <f t="shared" si="4"/>
        <v>BPS Kota Jakarta Timur</v>
      </c>
      <c r="R1116" s="55" t="str">
        <f t="shared" si="56"/>
        <v/>
      </c>
      <c r="S1116" s="55" t="str">
        <f t="shared" ref="S1116:T1116" si="1124">S1115</f>
        <v>15 Juni sampai dengan 31 Agustus 2026</v>
      </c>
      <c r="T1116" s="55" t="str">
        <f t="shared" si="1124"/>
        <v>31 Agustus 2026</v>
      </c>
      <c r="U1116" s="59" t="str">
        <f>VLOOKUP(G1116,'MITRA (REFERENSI)'!$A:$Z,17,FALSE)</f>
        <v>#N/A</v>
      </c>
      <c r="V1116" s="59" t="str">
        <f>VLOOKUP(G1116,'MITRA (REFERENSI)'!$A:$Z,11,FALSE)</f>
        <v>#N/A</v>
      </c>
      <c r="W1116" s="81"/>
      <c r="X1116" s="63"/>
      <c r="Y1116" s="63"/>
      <c r="Z1116" s="62"/>
      <c r="AA1116" s="63"/>
      <c r="AB1116" s="62"/>
      <c r="AC1116" s="62"/>
      <c r="AD1116" s="62"/>
      <c r="AE1116" s="62"/>
      <c r="AF1116" s="62"/>
      <c r="AG1116" s="72"/>
      <c r="AH1116" s="72"/>
      <c r="AI1116" s="72"/>
      <c r="AJ1116" s="72"/>
      <c r="AK1116" s="59" t="str">
        <f>VLOOKUP(G1116,'MITRA (REFERENSI)'!$A:$Z,5,FALSE)</f>
        <v>#N/A</v>
      </c>
      <c r="AL1116" s="59" t="str">
        <f>VLOOKUP(G1116,'MITRA (REFERENSI)'!$A:$Z,13,FALSE)</f>
        <v>#N/A</v>
      </c>
      <c r="AM1116" s="59" t="str">
        <f>VLOOKUP(G1116,'MITRA (REFERENSI)'!$A:$Z,14,FALSE)</f>
        <v>#N/A</v>
      </c>
    </row>
    <row r="1117" ht="15.0" customHeight="1">
      <c r="A1117" s="53" t="s">
        <v>6179</v>
      </c>
      <c r="B1117" s="78"/>
      <c r="C1117" s="79"/>
      <c r="D1117" s="82"/>
      <c r="E1117" s="82"/>
      <c r="F1117" s="56" t="str">
        <f t="shared" si="2"/>
        <v>PETUGAS.1116/SPK/SE/PML/3172/2026</v>
      </c>
      <c r="G1117" s="80"/>
      <c r="H1117" s="56" t="str">
        <f>VLOOKUP(G1117,'MITRA (REFERENSI)'!$A:$Z,16,FALSE)</f>
        <v>#N/A</v>
      </c>
      <c r="I1117" s="56" t="str">
        <f>VLOOKUP(G1117,'MITRA (REFERENSI)'!$A:$Z,25,FALSE)</f>
        <v>#N/A</v>
      </c>
      <c r="J1117" s="55" t="str">
        <f>VLOOKUP(G1117,'MITRA (REFERENSI)'!$A:$Z,26,FALSE)</f>
        <v>#N/A</v>
      </c>
      <c r="K1117" s="55" t="str">
        <f>VLOOKUP(G1117,'MITRA (REFERENSI)'!$A:$Z,15,FALSE)</f>
        <v>#N/A</v>
      </c>
      <c r="L1117" s="55" t="str">
        <f>VLOOKUP(G1117,'MITRA (REFERENSI)'!$A:$Z,15,FALSE)</f>
        <v>#N/A</v>
      </c>
      <c r="M1117" s="55" t="str">
        <f>IF(B1117=1,'KELAS (REFERENSI)'!M1117,IF(B1117=2,'KELAS (REFERENSI)'!M1132,IF(B1117=3,'KELAS (REFERENSI)'!M1147,IF(B1117=4,'KELAS (REFERENSI)'!M1162,""))))</f>
        <v/>
      </c>
      <c r="N1117" s="55" t="str">
        <f>IF(B1117=1,'KELAS (REFERENSI)'!N1117,IF(B1117=2,'KELAS (REFERENSI)'!N1132,IF(B1117=3,'KELAS (REFERENSI)'!N1147,IF(B1117=4,'KELAS (REFERENSI)'!N1162,""))))</f>
        <v/>
      </c>
      <c r="O1117" s="55" t="str">
        <f>IF(B1117=1,'KELAS (REFERENSI)'!O1117,IF(B1117=2,'KELAS (REFERENSI)'!O1132,IF(B1117=3,'KELAS (REFERENSI)'!O1147,IF(B1117=4,'KELAS (REFERENSI)'!O1162,""))))</f>
        <v/>
      </c>
      <c r="P1117" s="55" t="str">
        <f>IF(B1117=1,'KELAS (REFERENSI)'!P1117,IF(B1117=2,'KELAS (REFERENSI)'!P1132,IF(B1117=3,'KELAS (REFERENSI)'!P1147,IF(B1117=4,'KELAS (REFERENSI)'!P1162,""))))</f>
        <v/>
      </c>
      <c r="Q1117" s="55" t="str">
        <f t="shared" si="4"/>
        <v>BPS Kota Jakarta Timur</v>
      </c>
      <c r="R1117" s="55" t="str">
        <f t="shared" si="56"/>
        <v/>
      </c>
      <c r="S1117" s="55" t="str">
        <f t="shared" ref="S1117:T1117" si="1125">S1116</f>
        <v>15 Juni sampai dengan 31 Agustus 2026</v>
      </c>
      <c r="T1117" s="55" t="str">
        <f t="shared" si="1125"/>
        <v>31 Agustus 2026</v>
      </c>
      <c r="U1117" s="59" t="str">
        <f>VLOOKUP(G1117,'MITRA (REFERENSI)'!$A:$Z,17,FALSE)</f>
        <v>#N/A</v>
      </c>
      <c r="V1117" s="59" t="str">
        <f>VLOOKUP(G1117,'MITRA (REFERENSI)'!$A:$Z,11,FALSE)</f>
        <v>#N/A</v>
      </c>
      <c r="W1117" s="81"/>
      <c r="X1117" s="63"/>
      <c r="Y1117" s="63"/>
      <c r="Z1117" s="62"/>
      <c r="AA1117" s="63"/>
      <c r="AB1117" s="62"/>
      <c r="AC1117" s="62"/>
      <c r="AD1117" s="62"/>
      <c r="AE1117" s="62"/>
      <c r="AF1117" s="62"/>
      <c r="AG1117" s="72"/>
      <c r="AH1117" s="72"/>
      <c r="AI1117" s="72"/>
      <c r="AJ1117" s="72"/>
      <c r="AK1117" s="59" t="str">
        <f>VLOOKUP(G1117,'MITRA (REFERENSI)'!$A:$Z,5,FALSE)</f>
        <v>#N/A</v>
      </c>
      <c r="AL1117" s="59" t="str">
        <f>VLOOKUP(G1117,'MITRA (REFERENSI)'!$A:$Z,13,FALSE)</f>
        <v>#N/A</v>
      </c>
      <c r="AM1117" s="59" t="str">
        <f>VLOOKUP(G1117,'MITRA (REFERENSI)'!$A:$Z,14,FALSE)</f>
        <v>#N/A</v>
      </c>
    </row>
    <row r="1118" ht="15.0" customHeight="1">
      <c r="A1118" s="53" t="s">
        <v>6180</v>
      </c>
      <c r="B1118" s="78"/>
      <c r="C1118" s="79"/>
      <c r="D1118" s="82"/>
      <c r="E1118" s="82"/>
      <c r="F1118" s="56" t="str">
        <f t="shared" si="2"/>
        <v>PETUGAS.1117/SPK/SE/PML/3172/2026</v>
      </c>
      <c r="G1118" s="80"/>
      <c r="H1118" s="56" t="str">
        <f>VLOOKUP(G1118,'MITRA (REFERENSI)'!$A:$Z,16,FALSE)</f>
        <v>#N/A</v>
      </c>
      <c r="I1118" s="56" t="str">
        <f>VLOOKUP(G1118,'MITRA (REFERENSI)'!$A:$Z,25,FALSE)</f>
        <v>#N/A</v>
      </c>
      <c r="J1118" s="55" t="str">
        <f>VLOOKUP(G1118,'MITRA (REFERENSI)'!$A:$Z,26,FALSE)</f>
        <v>#N/A</v>
      </c>
      <c r="K1118" s="55" t="str">
        <f>VLOOKUP(G1118,'MITRA (REFERENSI)'!$A:$Z,15,FALSE)</f>
        <v>#N/A</v>
      </c>
      <c r="L1118" s="55" t="str">
        <f>VLOOKUP(G1118,'MITRA (REFERENSI)'!$A:$Z,15,FALSE)</f>
        <v>#N/A</v>
      </c>
      <c r="M1118" s="55" t="str">
        <f>IF(B1118=1,'KELAS (REFERENSI)'!M1118,IF(B1118=2,'KELAS (REFERENSI)'!M1133,IF(B1118=3,'KELAS (REFERENSI)'!M1148,IF(B1118=4,'KELAS (REFERENSI)'!M1163,""))))</f>
        <v/>
      </c>
      <c r="N1118" s="55" t="str">
        <f>IF(B1118=1,'KELAS (REFERENSI)'!N1118,IF(B1118=2,'KELAS (REFERENSI)'!N1133,IF(B1118=3,'KELAS (REFERENSI)'!N1148,IF(B1118=4,'KELAS (REFERENSI)'!N1163,""))))</f>
        <v/>
      </c>
      <c r="O1118" s="55" t="str">
        <f>IF(B1118=1,'KELAS (REFERENSI)'!O1118,IF(B1118=2,'KELAS (REFERENSI)'!O1133,IF(B1118=3,'KELAS (REFERENSI)'!O1148,IF(B1118=4,'KELAS (REFERENSI)'!O1163,""))))</f>
        <v/>
      </c>
      <c r="P1118" s="55" t="str">
        <f>IF(B1118=1,'KELAS (REFERENSI)'!P1118,IF(B1118=2,'KELAS (REFERENSI)'!P1133,IF(B1118=3,'KELAS (REFERENSI)'!P1148,IF(B1118=4,'KELAS (REFERENSI)'!P1163,""))))</f>
        <v/>
      </c>
      <c r="Q1118" s="55" t="str">
        <f t="shared" si="4"/>
        <v>BPS Kota Jakarta Timur</v>
      </c>
      <c r="R1118" s="55" t="str">
        <f t="shared" si="56"/>
        <v/>
      </c>
      <c r="S1118" s="55" t="str">
        <f t="shared" ref="S1118:T1118" si="1126">S1117</f>
        <v>15 Juni sampai dengan 31 Agustus 2026</v>
      </c>
      <c r="T1118" s="55" t="str">
        <f t="shared" si="1126"/>
        <v>31 Agustus 2026</v>
      </c>
      <c r="U1118" s="59" t="str">
        <f>VLOOKUP(G1118,'MITRA (REFERENSI)'!$A:$Z,17,FALSE)</f>
        <v>#N/A</v>
      </c>
      <c r="V1118" s="59" t="str">
        <f>VLOOKUP(G1118,'MITRA (REFERENSI)'!$A:$Z,11,FALSE)</f>
        <v>#N/A</v>
      </c>
      <c r="W1118" s="81"/>
      <c r="X1118" s="63"/>
      <c r="Y1118" s="63"/>
      <c r="Z1118" s="62"/>
      <c r="AA1118" s="63"/>
      <c r="AB1118" s="62"/>
      <c r="AC1118" s="62"/>
      <c r="AD1118" s="62"/>
      <c r="AE1118" s="62"/>
      <c r="AF1118" s="62"/>
      <c r="AG1118" s="72"/>
      <c r="AH1118" s="72"/>
      <c r="AI1118" s="72"/>
      <c r="AJ1118" s="72"/>
      <c r="AK1118" s="59" t="str">
        <f>VLOOKUP(G1118,'MITRA (REFERENSI)'!$A:$Z,5,FALSE)</f>
        <v>#N/A</v>
      </c>
      <c r="AL1118" s="59" t="str">
        <f>VLOOKUP(G1118,'MITRA (REFERENSI)'!$A:$Z,13,FALSE)</f>
        <v>#N/A</v>
      </c>
      <c r="AM1118" s="59" t="str">
        <f>VLOOKUP(G1118,'MITRA (REFERENSI)'!$A:$Z,14,FALSE)</f>
        <v>#N/A</v>
      </c>
    </row>
    <row r="1119" ht="15.0" customHeight="1">
      <c r="A1119" s="53" t="s">
        <v>6181</v>
      </c>
      <c r="B1119" s="78"/>
      <c r="C1119" s="79"/>
      <c r="D1119" s="82"/>
      <c r="E1119" s="82"/>
      <c r="F1119" s="56" t="str">
        <f t="shared" si="2"/>
        <v>PETUGAS.1118/SPK/SE/PML/3172/2026</v>
      </c>
      <c r="G1119" s="80"/>
      <c r="H1119" s="56" t="str">
        <f>VLOOKUP(G1119,'MITRA (REFERENSI)'!$A:$Z,16,FALSE)</f>
        <v>#N/A</v>
      </c>
      <c r="I1119" s="56" t="str">
        <f>VLOOKUP(G1119,'MITRA (REFERENSI)'!$A:$Z,25,FALSE)</f>
        <v>#N/A</v>
      </c>
      <c r="J1119" s="55" t="str">
        <f>VLOOKUP(G1119,'MITRA (REFERENSI)'!$A:$Z,26,FALSE)</f>
        <v>#N/A</v>
      </c>
      <c r="K1119" s="55" t="str">
        <f>VLOOKUP(G1119,'MITRA (REFERENSI)'!$A:$Z,15,FALSE)</f>
        <v>#N/A</v>
      </c>
      <c r="L1119" s="55" t="str">
        <f>VLOOKUP(G1119,'MITRA (REFERENSI)'!$A:$Z,15,FALSE)</f>
        <v>#N/A</v>
      </c>
      <c r="M1119" s="55" t="str">
        <f>IF(B1119=1,'KELAS (REFERENSI)'!M1119,IF(B1119=2,'KELAS (REFERENSI)'!M1134,IF(B1119=3,'KELAS (REFERENSI)'!M1149,IF(B1119=4,'KELAS (REFERENSI)'!M1164,""))))</f>
        <v/>
      </c>
      <c r="N1119" s="55" t="str">
        <f>IF(B1119=1,'KELAS (REFERENSI)'!N1119,IF(B1119=2,'KELAS (REFERENSI)'!N1134,IF(B1119=3,'KELAS (REFERENSI)'!N1149,IF(B1119=4,'KELAS (REFERENSI)'!N1164,""))))</f>
        <v/>
      </c>
      <c r="O1119" s="55" t="str">
        <f>IF(B1119=1,'KELAS (REFERENSI)'!O1119,IF(B1119=2,'KELAS (REFERENSI)'!O1134,IF(B1119=3,'KELAS (REFERENSI)'!O1149,IF(B1119=4,'KELAS (REFERENSI)'!O1164,""))))</f>
        <v/>
      </c>
      <c r="P1119" s="55" t="str">
        <f>IF(B1119=1,'KELAS (REFERENSI)'!P1119,IF(B1119=2,'KELAS (REFERENSI)'!P1134,IF(B1119=3,'KELAS (REFERENSI)'!P1149,IF(B1119=4,'KELAS (REFERENSI)'!P1164,""))))</f>
        <v/>
      </c>
      <c r="Q1119" s="55" t="str">
        <f t="shared" si="4"/>
        <v>BPS Kota Jakarta Timur</v>
      </c>
      <c r="R1119" s="55" t="str">
        <f t="shared" si="56"/>
        <v/>
      </c>
      <c r="S1119" s="55" t="str">
        <f t="shared" ref="S1119:T1119" si="1127">S1118</f>
        <v>15 Juni sampai dengan 31 Agustus 2026</v>
      </c>
      <c r="T1119" s="55" t="str">
        <f t="shared" si="1127"/>
        <v>31 Agustus 2026</v>
      </c>
      <c r="U1119" s="59" t="str">
        <f>VLOOKUP(G1119,'MITRA (REFERENSI)'!$A:$Z,17,FALSE)</f>
        <v>#N/A</v>
      </c>
      <c r="V1119" s="59" t="str">
        <f>VLOOKUP(G1119,'MITRA (REFERENSI)'!$A:$Z,11,FALSE)</f>
        <v>#N/A</v>
      </c>
      <c r="W1119" s="81"/>
      <c r="X1119" s="63"/>
      <c r="Y1119" s="63"/>
      <c r="Z1119" s="62"/>
      <c r="AA1119" s="63"/>
      <c r="AB1119" s="62"/>
      <c r="AC1119" s="62"/>
      <c r="AD1119" s="62"/>
      <c r="AE1119" s="62"/>
      <c r="AF1119" s="62"/>
      <c r="AG1119" s="72"/>
      <c r="AH1119" s="72"/>
      <c r="AI1119" s="72"/>
      <c r="AJ1119" s="72"/>
      <c r="AK1119" s="59" t="str">
        <f>VLOOKUP(G1119,'MITRA (REFERENSI)'!$A:$Z,5,FALSE)</f>
        <v>#N/A</v>
      </c>
      <c r="AL1119" s="59" t="str">
        <f>VLOOKUP(G1119,'MITRA (REFERENSI)'!$A:$Z,13,FALSE)</f>
        <v>#N/A</v>
      </c>
      <c r="AM1119" s="59" t="str">
        <f>VLOOKUP(G1119,'MITRA (REFERENSI)'!$A:$Z,14,FALSE)</f>
        <v>#N/A</v>
      </c>
    </row>
    <row r="1120" ht="15.0" customHeight="1">
      <c r="A1120" s="53" t="s">
        <v>6182</v>
      </c>
      <c r="B1120" s="78"/>
      <c r="C1120" s="79"/>
      <c r="D1120" s="82"/>
      <c r="E1120" s="82"/>
      <c r="F1120" s="56" t="str">
        <f t="shared" si="2"/>
        <v>PETUGAS.1119/SPK/SE/PML/3172/2026</v>
      </c>
      <c r="G1120" s="80"/>
      <c r="H1120" s="56" t="str">
        <f>VLOOKUP(G1120,'MITRA (REFERENSI)'!$A:$Z,16,FALSE)</f>
        <v>#N/A</v>
      </c>
      <c r="I1120" s="56" t="str">
        <f>VLOOKUP(G1120,'MITRA (REFERENSI)'!$A:$Z,25,FALSE)</f>
        <v>#N/A</v>
      </c>
      <c r="J1120" s="55" t="str">
        <f>VLOOKUP(G1120,'MITRA (REFERENSI)'!$A:$Z,26,FALSE)</f>
        <v>#N/A</v>
      </c>
      <c r="K1120" s="55" t="str">
        <f>VLOOKUP(G1120,'MITRA (REFERENSI)'!$A:$Z,15,FALSE)</f>
        <v>#N/A</v>
      </c>
      <c r="L1120" s="55" t="str">
        <f>VLOOKUP(G1120,'MITRA (REFERENSI)'!$A:$Z,15,FALSE)</f>
        <v>#N/A</v>
      </c>
      <c r="M1120" s="55" t="str">
        <f>IF(B1120=1,'KELAS (REFERENSI)'!M1120,IF(B1120=2,'KELAS (REFERENSI)'!M1135,IF(B1120=3,'KELAS (REFERENSI)'!M1150,IF(B1120=4,'KELAS (REFERENSI)'!M1165,""))))</f>
        <v/>
      </c>
      <c r="N1120" s="55" t="str">
        <f>IF(B1120=1,'KELAS (REFERENSI)'!N1120,IF(B1120=2,'KELAS (REFERENSI)'!N1135,IF(B1120=3,'KELAS (REFERENSI)'!N1150,IF(B1120=4,'KELAS (REFERENSI)'!N1165,""))))</f>
        <v/>
      </c>
      <c r="O1120" s="55" t="str">
        <f>IF(B1120=1,'KELAS (REFERENSI)'!O1120,IF(B1120=2,'KELAS (REFERENSI)'!O1135,IF(B1120=3,'KELAS (REFERENSI)'!O1150,IF(B1120=4,'KELAS (REFERENSI)'!O1165,""))))</f>
        <v/>
      </c>
      <c r="P1120" s="55" t="str">
        <f>IF(B1120=1,'KELAS (REFERENSI)'!P1120,IF(B1120=2,'KELAS (REFERENSI)'!P1135,IF(B1120=3,'KELAS (REFERENSI)'!P1150,IF(B1120=4,'KELAS (REFERENSI)'!P1165,""))))</f>
        <v/>
      </c>
      <c r="Q1120" s="55" t="str">
        <f t="shared" si="4"/>
        <v>BPS Kota Jakarta Timur</v>
      </c>
      <c r="R1120" s="55" t="str">
        <f t="shared" si="56"/>
        <v/>
      </c>
      <c r="S1120" s="55" t="str">
        <f t="shared" ref="S1120:T1120" si="1128">S1119</f>
        <v>15 Juni sampai dengan 31 Agustus 2026</v>
      </c>
      <c r="T1120" s="55" t="str">
        <f t="shared" si="1128"/>
        <v>31 Agustus 2026</v>
      </c>
      <c r="U1120" s="59" t="str">
        <f>VLOOKUP(G1120,'MITRA (REFERENSI)'!$A:$Z,17,FALSE)</f>
        <v>#N/A</v>
      </c>
      <c r="V1120" s="59" t="str">
        <f>VLOOKUP(G1120,'MITRA (REFERENSI)'!$A:$Z,11,FALSE)</f>
        <v>#N/A</v>
      </c>
      <c r="W1120" s="81"/>
      <c r="X1120" s="63"/>
      <c r="Y1120" s="63"/>
      <c r="Z1120" s="62"/>
      <c r="AA1120" s="63"/>
      <c r="AB1120" s="62"/>
      <c r="AC1120" s="62"/>
      <c r="AD1120" s="62"/>
      <c r="AE1120" s="62"/>
      <c r="AF1120" s="62"/>
      <c r="AG1120" s="72"/>
      <c r="AH1120" s="72"/>
      <c r="AI1120" s="72"/>
      <c r="AJ1120" s="72"/>
      <c r="AK1120" s="59" t="str">
        <f>VLOOKUP(G1120,'MITRA (REFERENSI)'!$A:$Z,5,FALSE)</f>
        <v>#N/A</v>
      </c>
      <c r="AL1120" s="59" t="str">
        <f>VLOOKUP(G1120,'MITRA (REFERENSI)'!$A:$Z,13,FALSE)</f>
        <v>#N/A</v>
      </c>
      <c r="AM1120" s="59" t="str">
        <f>VLOOKUP(G1120,'MITRA (REFERENSI)'!$A:$Z,14,FALSE)</f>
        <v>#N/A</v>
      </c>
    </row>
    <row r="1121" ht="15.0" customHeight="1">
      <c r="A1121" s="53" t="s">
        <v>6183</v>
      </c>
      <c r="B1121" s="78"/>
      <c r="C1121" s="79"/>
      <c r="D1121" s="82"/>
      <c r="E1121" s="82"/>
      <c r="F1121" s="56" t="str">
        <f t="shared" si="2"/>
        <v>PETUGAS.1120/SPK/SE/PML/3172/2026</v>
      </c>
      <c r="G1121" s="80"/>
      <c r="H1121" s="56" t="str">
        <f>VLOOKUP(G1121,'MITRA (REFERENSI)'!$A:$Z,16,FALSE)</f>
        <v>#N/A</v>
      </c>
      <c r="I1121" s="56" t="str">
        <f>VLOOKUP(G1121,'MITRA (REFERENSI)'!$A:$Z,25,FALSE)</f>
        <v>#N/A</v>
      </c>
      <c r="J1121" s="55" t="str">
        <f>VLOOKUP(G1121,'MITRA (REFERENSI)'!$A:$Z,26,FALSE)</f>
        <v>#N/A</v>
      </c>
      <c r="K1121" s="55" t="str">
        <f>VLOOKUP(G1121,'MITRA (REFERENSI)'!$A:$Z,15,FALSE)</f>
        <v>#N/A</v>
      </c>
      <c r="L1121" s="55" t="str">
        <f>VLOOKUP(G1121,'MITRA (REFERENSI)'!$A:$Z,15,FALSE)</f>
        <v>#N/A</v>
      </c>
      <c r="M1121" s="55" t="str">
        <f>IF(B1121=1,'KELAS (REFERENSI)'!M1121,IF(B1121=2,'KELAS (REFERENSI)'!M1136,IF(B1121=3,'KELAS (REFERENSI)'!M1151,IF(B1121=4,'KELAS (REFERENSI)'!M1166,""))))</f>
        <v/>
      </c>
      <c r="N1121" s="55" t="str">
        <f>IF(B1121=1,'KELAS (REFERENSI)'!N1121,IF(B1121=2,'KELAS (REFERENSI)'!N1136,IF(B1121=3,'KELAS (REFERENSI)'!N1151,IF(B1121=4,'KELAS (REFERENSI)'!N1166,""))))</f>
        <v/>
      </c>
      <c r="O1121" s="55" t="str">
        <f>IF(B1121=1,'KELAS (REFERENSI)'!O1121,IF(B1121=2,'KELAS (REFERENSI)'!O1136,IF(B1121=3,'KELAS (REFERENSI)'!O1151,IF(B1121=4,'KELAS (REFERENSI)'!O1166,""))))</f>
        <v/>
      </c>
      <c r="P1121" s="55" t="str">
        <f>IF(B1121=1,'KELAS (REFERENSI)'!P1121,IF(B1121=2,'KELAS (REFERENSI)'!P1136,IF(B1121=3,'KELAS (REFERENSI)'!P1151,IF(B1121=4,'KELAS (REFERENSI)'!P1166,""))))</f>
        <v/>
      </c>
      <c r="Q1121" s="55" t="str">
        <f t="shared" si="4"/>
        <v>BPS Kota Jakarta Timur</v>
      </c>
      <c r="R1121" s="55" t="str">
        <f t="shared" si="56"/>
        <v/>
      </c>
      <c r="S1121" s="55" t="str">
        <f t="shared" ref="S1121:T1121" si="1129">S1120</f>
        <v>15 Juni sampai dengan 31 Agustus 2026</v>
      </c>
      <c r="T1121" s="55" t="str">
        <f t="shared" si="1129"/>
        <v>31 Agustus 2026</v>
      </c>
      <c r="U1121" s="59" t="str">
        <f>VLOOKUP(G1121,'MITRA (REFERENSI)'!$A:$Z,17,FALSE)</f>
        <v>#N/A</v>
      </c>
      <c r="V1121" s="59" t="str">
        <f>VLOOKUP(G1121,'MITRA (REFERENSI)'!$A:$Z,11,FALSE)</f>
        <v>#N/A</v>
      </c>
      <c r="W1121" s="81"/>
      <c r="X1121" s="63"/>
      <c r="Y1121" s="63"/>
      <c r="Z1121" s="62"/>
      <c r="AA1121" s="63"/>
      <c r="AB1121" s="62"/>
      <c r="AC1121" s="62"/>
      <c r="AD1121" s="62"/>
      <c r="AE1121" s="62"/>
      <c r="AF1121" s="62"/>
      <c r="AG1121" s="72"/>
      <c r="AH1121" s="72"/>
      <c r="AI1121" s="72"/>
      <c r="AJ1121" s="72"/>
      <c r="AK1121" s="59" t="str">
        <f>VLOOKUP(G1121,'MITRA (REFERENSI)'!$A:$Z,5,FALSE)</f>
        <v>#N/A</v>
      </c>
      <c r="AL1121" s="59" t="str">
        <f>VLOOKUP(G1121,'MITRA (REFERENSI)'!$A:$Z,13,FALSE)</f>
        <v>#N/A</v>
      </c>
      <c r="AM1121" s="59" t="str">
        <f>VLOOKUP(G1121,'MITRA (REFERENSI)'!$A:$Z,14,FALSE)</f>
        <v>#N/A</v>
      </c>
    </row>
    <row r="1122" ht="15.0" customHeight="1">
      <c r="A1122" s="53" t="s">
        <v>6184</v>
      </c>
      <c r="B1122" s="78"/>
      <c r="C1122" s="79"/>
      <c r="D1122" s="82"/>
      <c r="E1122" s="82"/>
      <c r="F1122" s="56" t="str">
        <f t="shared" si="2"/>
        <v>PETUGAS.1121/SPK/SE/PML/3172/2026</v>
      </c>
      <c r="G1122" s="80"/>
      <c r="H1122" s="56" t="str">
        <f>VLOOKUP(G1122,'MITRA (REFERENSI)'!$A:$Z,16,FALSE)</f>
        <v>#N/A</v>
      </c>
      <c r="I1122" s="56" t="str">
        <f>VLOOKUP(G1122,'MITRA (REFERENSI)'!$A:$Z,25,FALSE)</f>
        <v>#N/A</v>
      </c>
      <c r="J1122" s="55" t="str">
        <f>VLOOKUP(G1122,'MITRA (REFERENSI)'!$A:$Z,26,FALSE)</f>
        <v>#N/A</v>
      </c>
      <c r="K1122" s="55" t="str">
        <f>VLOOKUP(G1122,'MITRA (REFERENSI)'!$A:$Z,15,FALSE)</f>
        <v>#N/A</v>
      </c>
      <c r="L1122" s="55" t="str">
        <f>VLOOKUP(G1122,'MITRA (REFERENSI)'!$A:$Z,15,FALSE)</f>
        <v>#N/A</v>
      </c>
      <c r="M1122" s="55" t="str">
        <f>IF(B1122=1,'KELAS (REFERENSI)'!M1122,IF(B1122=2,'KELAS (REFERENSI)'!M1137,IF(B1122=3,'KELAS (REFERENSI)'!M1152,IF(B1122=4,'KELAS (REFERENSI)'!M1167,""))))</f>
        <v/>
      </c>
      <c r="N1122" s="55" t="str">
        <f>IF(B1122=1,'KELAS (REFERENSI)'!N1122,IF(B1122=2,'KELAS (REFERENSI)'!N1137,IF(B1122=3,'KELAS (REFERENSI)'!N1152,IF(B1122=4,'KELAS (REFERENSI)'!N1167,""))))</f>
        <v/>
      </c>
      <c r="O1122" s="55" t="str">
        <f>IF(B1122=1,'KELAS (REFERENSI)'!O1122,IF(B1122=2,'KELAS (REFERENSI)'!O1137,IF(B1122=3,'KELAS (REFERENSI)'!O1152,IF(B1122=4,'KELAS (REFERENSI)'!O1167,""))))</f>
        <v/>
      </c>
      <c r="P1122" s="55" t="str">
        <f>IF(B1122=1,'KELAS (REFERENSI)'!P1122,IF(B1122=2,'KELAS (REFERENSI)'!P1137,IF(B1122=3,'KELAS (REFERENSI)'!P1152,IF(B1122=4,'KELAS (REFERENSI)'!P1167,""))))</f>
        <v/>
      </c>
      <c r="Q1122" s="55" t="str">
        <f t="shared" si="4"/>
        <v>BPS Kota Jakarta Timur</v>
      </c>
      <c r="R1122" s="55" t="str">
        <f t="shared" si="56"/>
        <v/>
      </c>
      <c r="S1122" s="55" t="str">
        <f t="shared" ref="S1122:T1122" si="1130">S1121</f>
        <v>15 Juni sampai dengan 31 Agustus 2026</v>
      </c>
      <c r="T1122" s="55" t="str">
        <f t="shared" si="1130"/>
        <v>31 Agustus 2026</v>
      </c>
      <c r="U1122" s="59" t="str">
        <f>VLOOKUP(G1122,'MITRA (REFERENSI)'!$A:$Z,17,FALSE)</f>
        <v>#N/A</v>
      </c>
      <c r="V1122" s="59" t="str">
        <f>VLOOKUP(G1122,'MITRA (REFERENSI)'!$A:$Z,11,FALSE)</f>
        <v>#N/A</v>
      </c>
      <c r="W1122" s="81"/>
      <c r="X1122" s="63"/>
      <c r="Y1122" s="63"/>
      <c r="Z1122" s="62"/>
      <c r="AA1122" s="63"/>
      <c r="AB1122" s="62"/>
      <c r="AC1122" s="62"/>
      <c r="AD1122" s="62"/>
      <c r="AE1122" s="62"/>
      <c r="AF1122" s="62"/>
      <c r="AG1122" s="72"/>
      <c r="AH1122" s="72"/>
      <c r="AI1122" s="72"/>
      <c r="AJ1122" s="72"/>
      <c r="AK1122" s="59" t="str">
        <f>VLOOKUP(G1122,'MITRA (REFERENSI)'!$A:$Z,5,FALSE)</f>
        <v>#N/A</v>
      </c>
      <c r="AL1122" s="59" t="str">
        <f>VLOOKUP(G1122,'MITRA (REFERENSI)'!$A:$Z,13,FALSE)</f>
        <v>#N/A</v>
      </c>
      <c r="AM1122" s="59" t="str">
        <f>VLOOKUP(G1122,'MITRA (REFERENSI)'!$A:$Z,14,FALSE)</f>
        <v>#N/A</v>
      </c>
    </row>
    <row r="1123" ht="15.0" customHeight="1">
      <c r="A1123" s="53" t="s">
        <v>6185</v>
      </c>
      <c r="B1123" s="78"/>
      <c r="C1123" s="79"/>
      <c r="D1123" s="82"/>
      <c r="E1123" s="82"/>
      <c r="F1123" s="56" t="str">
        <f t="shared" si="2"/>
        <v>PETUGAS.1122/SPK/SE/PML/3172/2026</v>
      </c>
      <c r="G1123" s="80"/>
      <c r="H1123" s="56" t="str">
        <f>VLOOKUP(G1123,'MITRA (REFERENSI)'!$A:$Z,16,FALSE)</f>
        <v>#N/A</v>
      </c>
      <c r="I1123" s="56" t="str">
        <f>VLOOKUP(G1123,'MITRA (REFERENSI)'!$A:$Z,25,FALSE)</f>
        <v>#N/A</v>
      </c>
      <c r="J1123" s="55" t="str">
        <f>VLOOKUP(G1123,'MITRA (REFERENSI)'!$A:$Z,26,FALSE)</f>
        <v>#N/A</v>
      </c>
      <c r="K1123" s="55" t="str">
        <f>VLOOKUP(G1123,'MITRA (REFERENSI)'!$A:$Z,15,FALSE)</f>
        <v>#N/A</v>
      </c>
      <c r="L1123" s="55" t="str">
        <f>VLOOKUP(G1123,'MITRA (REFERENSI)'!$A:$Z,15,FALSE)</f>
        <v>#N/A</v>
      </c>
      <c r="M1123" s="55" t="str">
        <f>IF(B1123=1,'KELAS (REFERENSI)'!M1123,IF(B1123=2,'KELAS (REFERENSI)'!M1138,IF(B1123=3,'KELAS (REFERENSI)'!M1153,IF(B1123=4,'KELAS (REFERENSI)'!M1168,""))))</f>
        <v/>
      </c>
      <c r="N1123" s="55" t="str">
        <f>IF(B1123=1,'KELAS (REFERENSI)'!N1123,IF(B1123=2,'KELAS (REFERENSI)'!N1138,IF(B1123=3,'KELAS (REFERENSI)'!N1153,IF(B1123=4,'KELAS (REFERENSI)'!N1168,""))))</f>
        <v/>
      </c>
      <c r="O1123" s="55" t="str">
        <f>IF(B1123=1,'KELAS (REFERENSI)'!O1123,IF(B1123=2,'KELAS (REFERENSI)'!O1138,IF(B1123=3,'KELAS (REFERENSI)'!O1153,IF(B1123=4,'KELAS (REFERENSI)'!O1168,""))))</f>
        <v/>
      </c>
      <c r="P1123" s="55" t="str">
        <f>IF(B1123=1,'KELAS (REFERENSI)'!P1123,IF(B1123=2,'KELAS (REFERENSI)'!P1138,IF(B1123=3,'KELAS (REFERENSI)'!P1153,IF(B1123=4,'KELAS (REFERENSI)'!P1168,""))))</f>
        <v/>
      </c>
      <c r="Q1123" s="55" t="str">
        <f t="shared" si="4"/>
        <v>BPS Kota Jakarta Timur</v>
      </c>
      <c r="R1123" s="55" t="str">
        <f t="shared" si="56"/>
        <v/>
      </c>
      <c r="S1123" s="55" t="str">
        <f t="shared" ref="S1123:T1123" si="1131">S1122</f>
        <v>15 Juni sampai dengan 31 Agustus 2026</v>
      </c>
      <c r="T1123" s="55" t="str">
        <f t="shared" si="1131"/>
        <v>31 Agustus 2026</v>
      </c>
      <c r="U1123" s="59" t="str">
        <f>VLOOKUP(G1123,'MITRA (REFERENSI)'!$A:$Z,17,FALSE)</f>
        <v>#N/A</v>
      </c>
      <c r="V1123" s="59" t="str">
        <f>VLOOKUP(G1123,'MITRA (REFERENSI)'!$A:$Z,11,FALSE)</f>
        <v>#N/A</v>
      </c>
      <c r="W1123" s="81"/>
      <c r="X1123" s="63"/>
      <c r="Y1123" s="63"/>
      <c r="Z1123" s="62"/>
      <c r="AA1123" s="63"/>
      <c r="AB1123" s="62"/>
      <c r="AC1123" s="62"/>
      <c r="AD1123" s="62"/>
      <c r="AE1123" s="62"/>
      <c r="AF1123" s="62"/>
      <c r="AG1123" s="72"/>
      <c r="AH1123" s="72"/>
      <c r="AI1123" s="72"/>
      <c r="AJ1123" s="72"/>
      <c r="AK1123" s="59" t="str">
        <f>VLOOKUP(G1123,'MITRA (REFERENSI)'!$A:$Z,5,FALSE)</f>
        <v>#N/A</v>
      </c>
      <c r="AL1123" s="59" t="str">
        <f>VLOOKUP(G1123,'MITRA (REFERENSI)'!$A:$Z,13,FALSE)</f>
        <v>#N/A</v>
      </c>
      <c r="AM1123" s="59" t="str">
        <f>VLOOKUP(G1123,'MITRA (REFERENSI)'!$A:$Z,14,FALSE)</f>
        <v>#N/A</v>
      </c>
    </row>
    <row r="1124" ht="15.0" customHeight="1">
      <c r="A1124" s="53" t="s">
        <v>6186</v>
      </c>
      <c r="B1124" s="78"/>
      <c r="C1124" s="79"/>
      <c r="D1124" s="82"/>
      <c r="E1124" s="82"/>
      <c r="F1124" s="56" t="str">
        <f t="shared" si="2"/>
        <v>PETUGAS.1123/SPK/SE/PML/3172/2026</v>
      </c>
      <c r="G1124" s="80"/>
      <c r="H1124" s="56" t="str">
        <f>VLOOKUP(G1124,'MITRA (REFERENSI)'!$A:$Z,16,FALSE)</f>
        <v>#N/A</v>
      </c>
      <c r="I1124" s="56" t="str">
        <f>VLOOKUP(G1124,'MITRA (REFERENSI)'!$A:$Z,25,FALSE)</f>
        <v>#N/A</v>
      </c>
      <c r="J1124" s="55" t="str">
        <f>VLOOKUP(G1124,'MITRA (REFERENSI)'!$A:$Z,26,FALSE)</f>
        <v>#N/A</v>
      </c>
      <c r="K1124" s="55" t="str">
        <f>VLOOKUP(G1124,'MITRA (REFERENSI)'!$A:$Z,15,FALSE)</f>
        <v>#N/A</v>
      </c>
      <c r="L1124" s="55" t="str">
        <f>VLOOKUP(G1124,'MITRA (REFERENSI)'!$A:$Z,15,FALSE)</f>
        <v>#N/A</v>
      </c>
      <c r="M1124" s="55" t="str">
        <f>IF(B1124=1,'KELAS (REFERENSI)'!M1124,IF(B1124=2,'KELAS (REFERENSI)'!M1139,IF(B1124=3,'KELAS (REFERENSI)'!M1154,IF(B1124=4,'KELAS (REFERENSI)'!M1169,""))))</f>
        <v/>
      </c>
      <c r="N1124" s="55" t="str">
        <f>IF(B1124=1,'KELAS (REFERENSI)'!N1124,IF(B1124=2,'KELAS (REFERENSI)'!N1139,IF(B1124=3,'KELAS (REFERENSI)'!N1154,IF(B1124=4,'KELAS (REFERENSI)'!N1169,""))))</f>
        <v/>
      </c>
      <c r="O1124" s="55" t="str">
        <f>IF(B1124=1,'KELAS (REFERENSI)'!O1124,IF(B1124=2,'KELAS (REFERENSI)'!O1139,IF(B1124=3,'KELAS (REFERENSI)'!O1154,IF(B1124=4,'KELAS (REFERENSI)'!O1169,""))))</f>
        <v/>
      </c>
      <c r="P1124" s="55" t="str">
        <f>IF(B1124=1,'KELAS (REFERENSI)'!P1124,IF(B1124=2,'KELAS (REFERENSI)'!P1139,IF(B1124=3,'KELAS (REFERENSI)'!P1154,IF(B1124=4,'KELAS (REFERENSI)'!P1169,""))))</f>
        <v/>
      </c>
      <c r="Q1124" s="55" t="str">
        <f t="shared" si="4"/>
        <v>BPS Kota Jakarta Timur</v>
      </c>
      <c r="R1124" s="55" t="str">
        <f t="shared" si="56"/>
        <v/>
      </c>
      <c r="S1124" s="55" t="str">
        <f t="shared" ref="S1124:T1124" si="1132">S1123</f>
        <v>15 Juni sampai dengan 31 Agustus 2026</v>
      </c>
      <c r="T1124" s="55" t="str">
        <f t="shared" si="1132"/>
        <v>31 Agustus 2026</v>
      </c>
      <c r="U1124" s="59" t="str">
        <f>VLOOKUP(G1124,'MITRA (REFERENSI)'!$A:$Z,17,FALSE)</f>
        <v>#N/A</v>
      </c>
      <c r="V1124" s="59" t="str">
        <f>VLOOKUP(G1124,'MITRA (REFERENSI)'!$A:$Z,11,FALSE)</f>
        <v>#N/A</v>
      </c>
      <c r="W1124" s="81"/>
      <c r="X1124" s="63"/>
      <c r="Y1124" s="63"/>
      <c r="Z1124" s="62"/>
      <c r="AA1124" s="63"/>
      <c r="AB1124" s="62"/>
      <c r="AC1124" s="62"/>
      <c r="AD1124" s="62"/>
      <c r="AE1124" s="62"/>
      <c r="AF1124" s="62"/>
      <c r="AG1124" s="72"/>
      <c r="AH1124" s="72"/>
      <c r="AI1124" s="72"/>
      <c r="AJ1124" s="72"/>
      <c r="AK1124" s="59" t="str">
        <f>VLOOKUP(G1124,'MITRA (REFERENSI)'!$A:$Z,5,FALSE)</f>
        <v>#N/A</v>
      </c>
      <c r="AL1124" s="59" t="str">
        <f>VLOOKUP(G1124,'MITRA (REFERENSI)'!$A:$Z,13,FALSE)</f>
        <v>#N/A</v>
      </c>
      <c r="AM1124" s="59" t="str">
        <f>VLOOKUP(G1124,'MITRA (REFERENSI)'!$A:$Z,14,FALSE)</f>
        <v>#N/A</v>
      </c>
    </row>
    <row r="1125" ht="15.0" customHeight="1">
      <c r="A1125" s="53" t="s">
        <v>6187</v>
      </c>
      <c r="B1125" s="78"/>
      <c r="C1125" s="79"/>
      <c r="D1125" s="82"/>
      <c r="E1125" s="82"/>
      <c r="F1125" s="56" t="str">
        <f t="shared" si="2"/>
        <v>PETUGAS.1124/SPK/SE/PML/3172/2026</v>
      </c>
      <c r="G1125" s="80"/>
      <c r="H1125" s="56" t="str">
        <f>VLOOKUP(G1125,'MITRA (REFERENSI)'!$A:$Z,16,FALSE)</f>
        <v>#N/A</v>
      </c>
      <c r="I1125" s="56" t="str">
        <f>VLOOKUP(G1125,'MITRA (REFERENSI)'!$A:$Z,25,FALSE)</f>
        <v>#N/A</v>
      </c>
      <c r="J1125" s="55" t="str">
        <f>VLOOKUP(G1125,'MITRA (REFERENSI)'!$A:$Z,26,FALSE)</f>
        <v>#N/A</v>
      </c>
      <c r="K1125" s="55" t="str">
        <f>VLOOKUP(G1125,'MITRA (REFERENSI)'!$A:$Z,15,FALSE)</f>
        <v>#N/A</v>
      </c>
      <c r="L1125" s="55" t="str">
        <f>VLOOKUP(G1125,'MITRA (REFERENSI)'!$A:$Z,15,FALSE)</f>
        <v>#N/A</v>
      </c>
      <c r="M1125" s="55" t="str">
        <f>IF(B1125=1,'KELAS (REFERENSI)'!M1125,IF(B1125=2,'KELAS (REFERENSI)'!M1140,IF(B1125=3,'KELAS (REFERENSI)'!M1155,IF(B1125=4,'KELAS (REFERENSI)'!M1170,""))))</f>
        <v/>
      </c>
      <c r="N1125" s="55" t="str">
        <f>IF(B1125=1,'KELAS (REFERENSI)'!N1125,IF(B1125=2,'KELAS (REFERENSI)'!N1140,IF(B1125=3,'KELAS (REFERENSI)'!N1155,IF(B1125=4,'KELAS (REFERENSI)'!N1170,""))))</f>
        <v/>
      </c>
      <c r="O1125" s="55" t="str">
        <f>IF(B1125=1,'KELAS (REFERENSI)'!O1125,IF(B1125=2,'KELAS (REFERENSI)'!O1140,IF(B1125=3,'KELAS (REFERENSI)'!O1155,IF(B1125=4,'KELAS (REFERENSI)'!O1170,""))))</f>
        <v/>
      </c>
      <c r="P1125" s="55" t="str">
        <f>IF(B1125=1,'KELAS (REFERENSI)'!P1125,IF(B1125=2,'KELAS (REFERENSI)'!P1140,IF(B1125=3,'KELAS (REFERENSI)'!P1155,IF(B1125=4,'KELAS (REFERENSI)'!P1170,""))))</f>
        <v/>
      </c>
      <c r="Q1125" s="55" t="str">
        <f t="shared" si="4"/>
        <v>BPS Kota Jakarta Timur</v>
      </c>
      <c r="R1125" s="55" t="str">
        <f t="shared" si="56"/>
        <v/>
      </c>
      <c r="S1125" s="55" t="str">
        <f t="shared" ref="S1125:T1125" si="1133">S1124</f>
        <v>15 Juni sampai dengan 31 Agustus 2026</v>
      </c>
      <c r="T1125" s="55" t="str">
        <f t="shared" si="1133"/>
        <v>31 Agustus 2026</v>
      </c>
      <c r="U1125" s="59" t="str">
        <f>VLOOKUP(G1125,'MITRA (REFERENSI)'!$A:$Z,17,FALSE)</f>
        <v>#N/A</v>
      </c>
      <c r="V1125" s="59" t="str">
        <f>VLOOKUP(G1125,'MITRA (REFERENSI)'!$A:$Z,11,FALSE)</f>
        <v>#N/A</v>
      </c>
      <c r="W1125" s="81"/>
      <c r="X1125" s="63"/>
      <c r="Y1125" s="63"/>
      <c r="Z1125" s="62"/>
      <c r="AA1125" s="63"/>
      <c r="AB1125" s="62"/>
      <c r="AC1125" s="62"/>
      <c r="AD1125" s="62"/>
      <c r="AE1125" s="62"/>
      <c r="AF1125" s="62"/>
      <c r="AG1125" s="72"/>
      <c r="AH1125" s="72"/>
      <c r="AI1125" s="72"/>
      <c r="AJ1125" s="72"/>
      <c r="AK1125" s="59" t="str">
        <f>VLOOKUP(G1125,'MITRA (REFERENSI)'!$A:$Z,5,FALSE)</f>
        <v>#N/A</v>
      </c>
      <c r="AL1125" s="59" t="str">
        <f>VLOOKUP(G1125,'MITRA (REFERENSI)'!$A:$Z,13,FALSE)</f>
        <v>#N/A</v>
      </c>
      <c r="AM1125" s="59" t="str">
        <f>VLOOKUP(G1125,'MITRA (REFERENSI)'!$A:$Z,14,FALSE)</f>
        <v>#N/A</v>
      </c>
    </row>
    <row r="1126" ht="15.0" customHeight="1">
      <c r="A1126" s="53" t="s">
        <v>6188</v>
      </c>
      <c r="B1126" s="78"/>
      <c r="C1126" s="79"/>
      <c r="D1126" s="82"/>
      <c r="E1126" s="82"/>
      <c r="F1126" s="56" t="str">
        <f t="shared" si="2"/>
        <v>PETUGAS.1125/SPK/SE/PML/3172/2026</v>
      </c>
      <c r="G1126" s="80"/>
      <c r="H1126" s="56" t="str">
        <f>VLOOKUP(G1126,'MITRA (REFERENSI)'!$A:$Z,16,FALSE)</f>
        <v>#N/A</v>
      </c>
      <c r="I1126" s="56" t="str">
        <f>VLOOKUP(G1126,'MITRA (REFERENSI)'!$A:$Z,25,FALSE)</f>
        <v>#N/A</v>
      </c>
      <c r="J1126" s="55" t="str">
        <f>VLOOKUP(G1126,'MITRA (REFERENSI)'!$A:$Z,26,FALSE)</f>
        <v>#N/A</v>
      </c>
      <c r="K1126" s="55" t="str">
        <f>VLOOKUP(G1126,'MITRA (REFERENSI)'!$A:$Z,15,FALSE)</f>
        <v>#N/A</v>
      </c>
      <c r="L1126" s="55" t="str">
        <f>VLOOKUP(G1126,'MITRA (REFERENSI)'!$A:$Z,15,FALSE)</f>
        <v>#N/A</v>
      </c>
      <c r="M1126" s="55" t="str">
        <f>IF(B1126=1,'KELAS (REFERENSI)'!M1126,IF(B1126=2,'KELAS (REFERENSI)'!M1141,IF(B1126=3,'KELAS (REFERENSI)'!M1156,IF(B1126=4,'KELAS (REFERENSI)'!M1171,""))))</f>
        <v/>
      </c>
      <c r="N1126" s="55" t="str">
        <f>IF(B1126=1,'KELAS (REFERENSI)'!N1126,IF(B1126=2,'KELAS (REFERENSI)'!N1141,IF(B1126=3,'KELAS (REFERENSI)'!N1156,IF(B1126=4,'KELAS (REFERENSI)'!N1171,""))))</f>
        <v/>
      </c>
      <c r="O1126" s="55" t="str">
        <f>IF(B1126=1,'KELAS (REFERENSI)'!O1126,IF(B1126=2,'KELAS (REFERENSI)'!O1141,IF(B1126=3,'KELAS (REFERENSI)'!O1156,IF(B1126=4,'KELAS (REFERENSI)'!O1171,""))))</f>
        <v/>
      </c>
      <c r="P1126" s="55" t="str">
        <f>IF(B1126=1,'KELAS (REFERENSI)'!P1126,IF(B1126=2,'KELAS (REFERENSI)'!P1141,IF(B1126=3,'KELAS (REFERENSI)'!P1156,IF(B1126=4,'KELAS (REFERENSI)'!P1171,""))))</f>
        <v/>
      </c>
      <c r="Q1126" s="55" t="str">
        <f t="shared" si="4"/>
        <v>BPS Kota Jakarta Timur</v>
      </c>
      <c r="R1126" s="55" t="str">
        <f t="shared" si="56"/>
        <v/>
      </c>
      <c r="S1126" s="55" t="str">
        <f t="shared" ref="S1126:T1126" si="1134">S1125</f>
        <v>15 Juni sampai dengan 31 Agustus 2026</v>
      </c>
      <c r="T1126" s="55" t="str">
        <f t="shared" si="1134"/>
        <v>31 Agustus 2026</v>
      </c>
      <c r="U1126" s="59" t="str">
        <f>VLOOKUP(G1126,'MITRA (REFERENSI)'!$A:$Z,17,FALSE)</f>
        <v>#N/A</v>
      </c>
      <c r="V1126" s="59" t="str">
        <f>VLOOKUP(G1126,'MITRA (REFERENSI)'!$A:$Z,11,FALSE)</f>
        <v>#N/A</v>
      </c>
      <c r="W1126" s="81"/>
      <c r="X1126" s="63"/>
      <c r="Y1126" s="63"/>
      <c r="Z1126" s="62"/>
      <c r="AA1126" s="63"/>
      <c r="AB1126" s="62"/>
      <c r="AC1126" s="62"/>
      <c r="AD1126" s="62"/>
      <c r="AE1126" s="62"/>
      <c r="AF1126" s="62"/>
      <c r="AG1126" s="72"/>
      <c r="AH1126" s="72"/>
      <c r="AI1126" s="72"/>
      <c r="AJ1126" s="72"/>
      <c r="AK1126" s="59" t="str">
        <f>VLOOKUP(G1126,'MITRA (REFERENSI)'!$A:$Z,5,FALSE)</f>
        <v>#N/A</v>
      </c>
      <c r="AL1126" s="59" t="str">
        <f>VLOOKUP(G1126,'MITRA (REFERENSI)'!$A:$Z,13,FALSE)</f>
        <v>#N/A</v>
      </c>
      <c r="AM1126" s="59" t="str">
        <f>VLOOKUP(G1126,'MITRA (REFERENSI)'!$A:$Z,14,FALSE)</f>
        <v>#N/A</v>
      </c>
    </row>
    <row r="1127" ht="15.0" customHeight="1">
      <c r="A1127" s="53" t="s">
        <v>6189</v>
      </c>
      <c r="B1127" s="78"/>
      <c r="C1127" s="79"/>
      <c r="D1127" s="82"/>
      <c r="E1127" s="82"/>
      <c r="F1127" s="56" t="str">
        <f t="shared" si="2"/>
        <v>PETUGAS.1126/SPK/SE/PML/3172/2026</v>
      </c>
      <c r="G1127" s="80"/>
      <c r="H1127" s="56" t="str">
        <f>VLOOKUP(G1127,'MITRA (REFERENSI)'!$A:$Z,16,FALSE)</f>
        <v>#N/A</v>
      </c>
      <c r="I1127" s="56" t="str">
        <f>VLOOKUP(G1127,'MITRA (REFERENSI)'!$A:$Z,25,FALSE)</f>
        <v>#N/A</v>
      </c>
      <c r="J1127" s="55" t="str">
        <f>VLOOKUP(G1127,'MITRA (REFERENSI)'!$A:$Z,26,FALSE)</f>
        <v>#N/A</v>
      </c>
      <c r="K1127" s="55" t="str">
        <f>VLOOKUP(G1127,'MITRA (REFERENSI)'!$A:$Z,15,FALSE)</f>
        <v>#N/A</v>
      </c>
      <c r="L1127" s="55" t="str">
        <f>VLOOKUP(G1127,'MITRA (REFERENSI)'!$A:$Z,15,FALSE)</f>
        <v>#N/A</v>
      </c>
      <c r="M1127" s="55" t="str">
        <f>IF(B1127=1,'KELAS (REFERENSI)'!M1127,IF(B1127=2,'KELAS (REFERENSI)'!M1142,IF(B1127=3,'KELAS (REFERENSI)'!M1157,IF(B1127=4,'KELAS (REFERENSI)'!M1172,""))))</f>
        <v/>
      </c>
      <c r="N1127" s="55" t="str">
        <f>IF(B1127=1,'KELAS (REFERENSI)'!N1127,IF(B1127=2,'KELAS (REFERENSI)'!N1142,IF(B1127=3,'KELAS (REFERENSI)'!N1157,IF(B1127=4,'KELAS (REFERENSI)'!N1172,""))))</f>
        <v/>
      </c>
      <c r="O1127" s="55" t="str">
        <f>IF(B1127=1,'KELAS (REFERENSI)'!O1127,IF(B1127=2,'KELAS (REFERENSI)'!O1142,IF(B1127=3,'KELAS (REFERENSI)'!O1157,IF(B1127=4,'KELAS (REFERENSI)'!O1172,""))))</f>
        <v/>
      </c>
      <c r="P1127" s="55" t="str">
        <f>IF(B1127=1,'KELAS (REFERENSI)'!P1127,IF(B1127=2,'KELAS (REFERENSI)'!P1142,IF(B1127=3,'KELAS (REFERENSI)'!P1157,IF(B1127=4,'KELAS (REFERENSI)'!P1172,""))))</f>
        <v/>
      </c>
      <c r="Q1127" s="55" t="str">
        <f t="shared" si="4"/>
        <v>BPS Kota Jakarta Timur</v>
      </c>
      <c r="R1127" s="55" t="str">
        <f t="shared" si="56"/>
        <v/>
      </c>
      <c r="S1127" s="55" t="str">
        <f t="shared" ref="S1127:T1127" si="1135">S1126</f>
        <v>15 Juni sampai dengan 31 Agustus 2026</v>
      </c>
      <c r="T1127" s="55" t="str">
        <f t="shared" si="1135"/>
        <v>31 Agustus 2026</v>
      </c>
      <c r="U1127" s="59" t="str">
        <f>VLOOKUP(G1127,'MITRA (REFERENSI)'!$A:$Z,17,FALSE)</f>
        <v>#N/A</v>
      </c>
      <c r="V1127" s="59" t="str">
        <f>VLOOKUP(G1127,'MITRA (REFERENSI)'!$A:$Z,11,FALSE)</f>
        <v>#N/A</v>
      </c>
      <c r="W1127" s="81"/>
      <c r="X1127" s="63"/>
      <c r="Y1127" s="63"/>
      <c r="Z1127" s="62"/>
      <c r="AA1127" s="63"/>
      <c r="AB1127" s="62"/>
      <c r="AC1127" s="62"/>
      <c r="AD1127" s="62"/>
      <c r="AE1127" s="62"/>
      <c r="AF1127" s="62"/>
      <c r="AG1127" s="72"/>
      <c r="AH1127" s="72"/>
      <c r="AI1127" s="72"/>
      <c r="AJ1127" s="72"/>
      <c r="AK1127" s="59" t="str">
        <f>VLOOKUP(G1127,'MITRA (REFERENSI)'!$A:$Z,5,FALSE)</f>
        <v>#N/A</v>
      </c>
      <c r="AL1127" s="59" t="str">
        <f>VLOOKUP(G1127,'MITRA (REFERENSI)'!$A:$Z,13,FALSE)</f>
        <v>#N/A</v>
      </c>
      <c r="AM1127" s="59" t="str">
        <f>VLOOKUP(G1127,'MITRA (REFERENSI)'!$A:$Z,14,FALSE)</f>
        <v>#N/A</v>
      </c>
    </row>
    <row r="1128" ht="15.0" customHeight="1">
      <c r="A1128" s="53" t="s">
        <v>6190</v>
      </c>
      <c r="B1128" s="78"/>
      <c r="C1128" s="79"/>
      <c r="D1128" s="82"/>
      <c r="E1128" s="82"/>
      <c r="F1128" s="56" t="str">
        <f t="shared" si="2"/>
        <v>PETUGAS.1127/SPK/SE/PML/3172/2026</v>
      </c>
      <c r="G1128" s="80"/>
      <c r="H1128" s="56" t="str">
        <f>VLOOKUP(G1128,'MITRA (REFERENSI)'!$A:$Z,16,FALSE)</f>
        <v>#N/A</v>
      </c>
      <c r="I1128" s="56" t="str">
        <f>VLOOKUP(G1128,'MITRA (REFERENSI)'!$A:$Z,25,FALSE)</f>
        <v>#N/A</v>
      </c>
      <c r="J1128" s="55" t="str">
        <f>VLOOKUP(G1128,'MITRA (REFERENSI)'!$A:$Z,26,FALSE)</f>
        <v>#N/A</v>
      </c>
      <c r="K1128" s="55" t="str">
        <f>VLOOKUP(G1128,'MITRA (REFERENSI)'!$A:$Z,15,FALSE)</f>
        <v>#N/A</v>
      </c>
      <c r="L1128" s="55" t="str">
        <f>VLOOKUP(G1128,'MITRA (REFERENSI)'!$A:$Z,15,FALSE)</f>
        <v>#N/A</v>
      </c>
      <c r="M1128" s="55" t="str">
        <f>IF(B1128=1,'KELAS (REFERENSI)'!M1128,IF(B1128=2,'KELAS (REFERENSI)'!M1143,IF(B1128=3,'KELAS (REFERENSI)'!M1158,IF(B1128=4,'KELAS (REFERENSI)'!M1173,""))))</f>
        <v/>
      </c>
      <c r="N1128" s="55" t="str">
        <f>IF(B1128=1,'KELAS (REFERENSI)'!N1128,IF(B1128=2,'KELAS (REFERENSI)'!N1143,IF(B1128=3,'KELAS (REFERENSI)'!N1158,IF(B1128=4,'KELAS (REFERENSI)'!N1173,""))))</f>
        <v/>
      </c>
      <c r="O1128" s="55" t="str">
        <f>IF(B1128=1,'KELAS (REFERENSI)'!O1128,IF(B1128=2,'KELAS (REFERENSI)'!O1143,IF(B1128=3,'KELAS (REFERENSI)'!O1158,IF(B1128=4,'KELAS (REFERENSI)'!O1173,""))))</f>
        <v/>
      </c>
      <c r="P1128" s="55" t="str">
        <f>IF(B1128=1,'KELAS (REFERENSI)'!P1128,IF(B1128=2,'KELAS (REFERENSI)'!P1143,IF(B1128=3,'KELAS (REFERENSI)'!P1158,IF(B1128=4,'KELAS (REFERENSI)'!P1173,""))))</f>
        <v/>
      </c>
      <c r="Q1128" s="55" t="str">
        <f t="shared" si="4"/>
        <v>BPS Kota Jakarta Timur</v>
      </c>
      <c r="R1128" s="55" t="str">
        <f t="shared" si="56"/>
        <v/>
      </c>
      <c r="S1128" s="55" t="str">
        <f t="shared" ref="S1128:T1128" si="1136">S1127</f>
        <v>15 Juni sampai dengan 31 Agustus 2026</v>
      </c>
      <c r="T1128" s="55" t="str">
        <f t="shared" si="1136"/>
        <v>31 Agustus 2026</v>
      </c>
      <c r="U1128" s="59" t="str">
        <f>VLOOKUP(G1128,'MITRA (REFERENSI)'!$A:$Z,17,FALSE)</f>
        <v>#N/A</v>
      </c>
      <c r="V1128" s="59" t="str">
        <f>VLOOKUP(G1128,'MITRA (REFERENSI)'!$A:$Z,11,FALSE)</f>
        <v>#N/A</v>
      </c>
      <c r="W1128" s="81"/>
      <c r="X1128" s="63"/>
      <c r="Y1128" s="63"/>
      <c r="Z1128" s="62"/>
      <c r="AA1128" s="63"/>
      <c r="AB1128" s="62"/>
      <c r="AC1128" s="62"/>
      <c r="AD1128" s="62"/>
      <c r="AE1128" s="62"/>
      <c r="AF1128" s="62"/>
      <c r="AG1128" s="72"/>
      <c r="AH1128" s="72"/>
      <c r="AI1128" s="72"/>
      <c r="AJ1128" s="72"/>
      <c r="AK1128" s="59" t="str">
        <f>VLOOKUP(G1128,'MITRA (REFERENSI)'!$A:$Z,5,FALSE)</f>
        <v>#N/A</v>
      </c>
      <c r="AL1128" s="59" t="str">
        <f>VLOOKUP(G1128,'MITRA (REFERENSI)'!$A:$Z,13,FALSE)</f>
        <v>#N/A</v>
      </c>
      <c r="AM1128" s="59" t="str">
        <f>VLOOKUP(G1128,'MITRA (REFERENSI)'!$A:$Z,14,FALSE)</f>
        <v>#N/A</v>
      </c>
    </row>
    <row r="1129" ht="15.0" customHeight="1">
      <c r="A1129" s="53" t="s">
        <v>6191</v>
      </c>
      <c r="B1129" s="78"/>
      <c r="C1129" s="79"/>
      <c r="D1129" s="82"/>
      <c r="E1129" s="82"/>
      <c r="F1129" s="56" t="str">
        <f t="shared" si="2"/>
        <v>PETUGAS.1128/SPK/SE/PML/3172/2026</v>
      </c>
      <c r="G1129" s="80"/>
      <c r="H1129" s="56" t="str">
        <f>VLOOKUP(G1129,'MITRA (REFERENSI)'!$A:$Z,16,FALSE)</f>
        <v>#N/A</v>
      </c>
      <c r="I1129" s="56" t="str">
        <f>VLOOKUP(G1129,'MITRA (REFERENSI)'!$A:$Z,25,FALSE)</f>
        <v>#N/A</v>
      </c>
      <c r="J1129" s="55" t="str">
        <f>VLOOKUP(G1129,'MITRA (REFERENSI)'!$A:$Z,26,FALSE)</f>
        <v>#N/A</v>
      </c>
      <c r="K1129" s="55" t="str">
        <f>VLOOKUP(G1129,'MITRA (REFERENSI)'!$A:$Z,15,FALSE)</f>
        <v>#N/A</v>
      </c>
      <c r="L1129" s="55" t="str">
        <f>VLOOKUP(G1129,'MITRA (REFERENSI)'!$A:$Z,15,FALSE)</f>
        <v>#N/A</v>
      </c>
      <c r="M1129" s="55" t="str">
        <f>IF(B1129=1,'KELAS (REFERENSI)'!M1129,IF(B1129=2,'KELAS (REFERENSI)'!M1144,IF(B1129=3,'KELAS (REFERENSI)'!M1159,IF(B1129=4,'KELAS (REFERENSI)'!M1174,""))))</f>
        <v/>
      </c>
      <c r="N1129" s="55" t="str">
        <f>IF(B1129=1,'KELAS (REFERENSI)'!N1129,IF(B1129=2,'KELAS (REFERENSI)'!N1144,IF(B1129=3,'KELAS (REFERENSI)'!N1159,IF(B1129=4,'KELAS (REFERENSI)'!N1174,""))))</f>
        <v/>
      </c>
      <c r="O1129" s="55" t="str">
        <f>IF(B1129=1,'KELAS (REFERENSI)'!O1129,IF(B1129=2,'KELAS (REFERENSI)'!O1144,IF(B1129=3,'KELAS (REFERENSI)'!O1159,IF(B1129=4,'KELAS (REFERENSI)'!O1174,""))))</f>
        <v/>
      </c>
      <c r="P1129" s="55" t="str">
        <f>IF(B1129=1,'KELAS (REFERENSI)'!P1129,IF(B1129=2,'KELAS (REFERENSI)'!P1144,IF(B1129=3,'KELAS (REFERENSI)'!P1159,IF(B1129=4,'KELAS (REFERENSI)'!P1174,""))))</f>
        <v/>
      </c>
      <c r="Q1129" s="55" t="str">
        <f t="shared" si="4"/>
        <v>BPS Kota Jakarta Timur</v>
      </c>
      <c r="R1129" s="55" t="str">
        <f t="shared" si="56"/>
        <v/>
      </c>
      <c r="S1129" s="55" t="str">
        <f t="shared" ref="S1129:T1129" si="1137">S1128</f>
        <v>15 Juni sampai dengan 31 Agustus 2026</v>
      </c>
      <c r="T1129" s="55" t="str">
        <f t="shared" si="1137"/>
        <v>31 Agustus 2026</v>
      </c>
      <c r="U1129" s="59" t="str">
        <f>VLOOKUP(G1129,'MITRA (REFERENSI)'!$A:$Z,17,FALSE)</f>
        <v>#N/A</v>
      </c>
      <c r="V1129" s="59" t="str">
        <f>VLOOKUP(G1129,'MITRA (REFERENSI)'!$A:$Z,11,FALSE)</f>
        <v>#N/A</v>
      </c>
      <c r="W1129" s="81"/>
      <c r="X1129" s="63"/>
      <c r="Y1129" s="63"/>
      <c r="Z1129" s="62"/>
      <c r="AA1129" s="63"/>
      <c r="AB1129" s="62"/>
      <c r="AC1129" s="62"/>
      <c r="AD1129" s="62"/>
      <c r="AE1129" s="62"/>
      <c r="AF1129" s="62"/>
      <c r="AG1129" s="72"/>
      <c r="AH1129" s="72"/>
      <c r="AI1129" s="72"/>
      <c r="AJ1129" s="72"/>
      <c r="AK1129" s="59" t="str">
        <f>VLOOKUP(G1129,'MITRA (REFERENSI)'!$A:$Z,5,FALSE)</f>
        <v>#N/A</v>
      </c>
      <c r="AL1129" s="59" t="str">
        <f>VLOOKUP(G1129,'MITRA (REFERENSI)'!$A:$Z,13,FALSE)</f>
        <v>#N/A</v>
      </c>
      <c r="AM1129" s="59" t="str">
        <f>VLOOKUP(G1129,'MITRA (REFERENSI)'!$A:$Z,14,FALSE)</f>
        <v>#N/A</v>
      </c>
    </row>
    <row r="1130" ht="15.0" customHeight="1">
      <c r="A1130" s="53" t="s">
        <v>6192</v>
      </c>
      <c r="B1130" s="78"/>
      <c r="C1130" s="79"/>
      <c r="D1130" s="82"/>
      <c r="E1130" s="82"/>
      <c r="F1130" s="56" t="str">
        <f t="shared" si="2"/>
        <v>PETUGAS.1129/SPK/SE/PML/3172/2026</v>
      </c>
      <c r="G1130" s="80"/>
      <c r="H1130" s="56" t="str">
        <f>VLOOKUP(G1130,'MITRA (REFERENSI)'!$A:$Z,16,FALSE)</f>
        <v>#N/A</v>
      </c>
      <c r="I1130" s="56" t="str">
        <f>VLOOKUP(G1130,'MITRA (REFERENSI)'!$A:$Z,25,FALSE)</f>
        <v>#N/A</v>
      </c>
      <c r="J1130" s="55" t="str">
        <f>VLOOKUP(G1130,'MITRA (REFERENSI)'!$A:$Z,26,FALSE)</f>
        <v>#N/A</v>
      </c>
      <c r="K1130" s="55" t="str">
        <f>VLOOKUP(G1130,'MITRA (REFERENSI)'!$A:$Z,15,FALSE)</f>
        <v>#N/A</v>
      </c>
      <c r="L1130" s="55" t="str">
        <f>VLOOKUP(G1130,'MITRA (REFERENSI)'!$A:$Z,15,FALSE)</f>
        <v>#N/A</v>
      </c>
      <c r="M1130" s="55" t="str">
        <f>IF(B1130=1,'KELAS (REFERENSI)'!M1130,IF(B1130=2,'KELAS (REFERENSI)'!M1145,IF(B1130=3,'KELAS (REFERENSI)'!M1160,IF(B1130=4,'KELAS (REFERENSI)'!M1175,""))))</f>
        <v/>
      </c>
      <c r="N1130" s="55" t="str">
        <f>IF(B1130=1,'KELAS (REFERENSI)'!N1130,IF(B1130=2,'KELAS (REFERENSI)'!N1145,IF(B1130=3,'KELAS (REFERENSI)'!N1160,IF(B1130=4,'KELAS (REFERENSI)'!N1175,""))))</f>
        <v/>
      </c>
      <c r="O1130" s="55" t="str">
        <f>IF(B1130=1,'KELAS (REFERENSI)'!O1130,IF(B1130=2,'KELAS (REFERENSI)'!O1145,IF(B1130=3,'KELAS (REFERENSI)'!O1160,IF(B1130=4,'KELAS (REFERENSI)'!O1175,""))))</f>
        <v/>
      </c>
      <c r="P1130" s="55" t="str">
        <f>IF(B1130=1,'KELAS (REFERENSI)'!P1130,IF(B1130=2,'KELAS (REFERENSI)'!P1145,IF(B1130=3,'KELAS (REFERENSI)'!P1160,IF(B1130=4,'KELAS (REFERENSI)'!P1175,""))))</f>
        <v/>
      </c>
      <c r="Q1130" s="55" t="str">
        <f t="shared" si="4"/>
        <v>BPS Kota Jakarta Timur</v>
      </c>
      <c r="R1130" s="55" t="str">
        <f t="shared" si="56"/>
        <v/>
      </c>
      <c r="S1130" s="55" t="str">
        <f t="shared" ref="S1130:T1130" si="1138">S1129</f>
        <v>15 Juni sampai dengan 31 Agustus 2026</v>
      </c>
      <c r="T1130" s="55" t="str">
        <f t="shared" si="1138"/>
        <v>31 Agustus 2026</v>
      </c>
      <c r="U1130" s="59" t="str">
        <f>VLOOKUP(G1130,'MITRA (REFERENSI)'!$A:$Z,17,FALSE)</f>
        <v>#N/A</v>
      </c>
      <c r="V1130" s="59" t="str">
        <f>VLOOKUP(G1130,'MITRA (REFERENSI)'!$A:$Z,11,FALSE)</f>
        <v>#N/A</v>
      </c>
      <c r="W1130" s="81"/>
      <c r="X1130" s="63"/>
      <c r="Y1130" s="63"/>
      <c r="Z1130" s="62"/>
      <c r="AA1130" s="63"/>
      <c r="AB1130" s="62"/>
      <c r="AC1130" s="62"/>
      <c r="AD1130" s="62"/>
      <c r="AE1130" s="62"/>
      <c r="AF1130" s="62"/>
      <c r="AG1130" s="72"/>
      <c r="AH1130" s="72"/>
      <c r="AI1130" s="72"/>
      <c r="AJ1130" s="72"/>
      <c r="AK1130" s="59" t="str">
        <f>VLOOKUP(G1130,'MITRA (REFERENSI)'!$A:$Z,5,FALSE)</f>
        <v>#N/A</v>
      </c>
      <c r="AL1130" s="59" t="str">
        <f>VLOOKUP(G1130,'MITRA (REFERENSI)'!$A:$Z,13,FALSE)</f>
        <v>#N/A</v>
      </c>
      <c r="AM1130" s="59" t="str">
        <f>VLOOKUP(G1130,'MITRA (REFERENSI)'!$A:$Z,14,FALSE)</f>
        <v>#N/A</v>
      </c>
    </row>
    <row r="1131" ht="15.0" customHeight="1">
      <c r="A1131" s="53" t="s">
        <v>6193</v>
      </c>
      <c r="B1131" s="78"/>
      <c r="C1131" s="79"/>
      <c r="D1131" s="82"/>
      <c r="E1131" s="82"/>
      <c r="F1131" s="56" t="str">
        <f t="shared" si="2"/>
        <v>PETUGAS.1130/SPK/SE/PML/3172/2026</v>
      </c>
      <c r="G1131" s="80"/>
      <c r="H1131" s="56" t="str">
        <f>VLOOKUP(G1131,'MITRA (REFERENSI)'!$A:$Z,16,FALSE)</f>
        <v>#N/A</v>
      </c>
      <c r="I1131" s="56" t="str">
        <f>VLOOKUP(G1131,'MITRA (REFERENSI)'!$A:$Z,25,FALSE)</f>
        <v>#N/A</v>
      </c>
      <c r="J1131" s="55" t="str">
        <f>VLOOKUP(G1131,'MITRA (REFERENSI)'!$A:$Z,26,FALSE)</f>
        <v>#N/A</v>
      </c>
      <c r="K1131" s="55" t="str">
        <f>VLOOKUP(G1131,'MITRA (REFERENSI)'!$A:$Z,15,FALSE)</f>
        <v>#N/A</v>
      </c>
      <c r="L1131" s="55" t="str">
        <f>VLOOKUP(G1131,'MITRA (REFERENSI)'!$A:$Z,15,FALSE)</f>
        <v>#N/A</v>
      </c>
      <c r="M1131" s="55" t="str">
        <f>IF(B1131=1,'KELAS (REFERENSI)'!M1131,IF(B1131=2,'KELAS (REFERENSI)'!M1146,IF(B1131=3,'KELAS (REFERENSI)'!M1161,IF(B1131=4,'KELAS (REFERENSI)'!M1176,""))))</f>
        <v/>
      </c>
      <c r="N1131" s="55" t="str">
        <f>IF(B1131=1,'KELAS (REFERENSI)'!N1131,IF(B1131=2,'KELAS (REFERENSI)'!N1146,IF(B1131=3,'KELAS (REFERENSI)'!N1161,IF(B1131=4,'KELAS (REFERENSI)'!N1176,""))))</f>
        <v/>
      </c>
      <c r="O1131" s="55" t="str">
        <f>IF(B1131=1,'KELAS (REFERENSI)'!O1131,IF(B1131=2,'KELAS (REFERENSI)'!O1146,IF(B1131=3,'KELAS (REFERENSI)'!O1161,IF(B1131=4,'KELAS (REFERENSI)'!O1176,""))))</f>
        <v/>
      </c>
      <c r="P1131" s="55" t="str">
        <f>IF(B1131=1,'KELAS (REFERENSI)'!P1131,IF(B1131=2,'KELAS (REFERENSI)'!P1146,IF(B1131=3,'KELAS (REFERENSI)'!P1161,IF(B1131=4,'KELAS (REFERENSI)'!P1176,""))))</f>
        <v/>
      </c>
      <c r="Q1131" s="55" t="str">
        <f t="shared" si="4"/>
        <v>BPS Kota Jakarta Timur</v>
      </c>
      <c r="R1131" s="55" t="str">
        <f t="shared" si="56"/>
        <v/>
      </c>
      <c r="S1131" s="55" t="str">
        <f t="shared" ref="S1131:T1131" si="1139">S1130</f>
        <v>15 Juni sampai dengan 31 Agustus 2026</v>
      </c>
      <c r="T1131" s="55" t="str">
        <f t="shared" si="1139"/>
        <v>31 Agustus 2026</v>
      </c>
      <c r="U1131" s="59" t="str">
        <f>VLOOKUP(G1131,'MITRA (REFERENSI)'!$A:$Z,17,FALSE)</f>
        <v>#N/A</v>
      </c>
      <c r="V1131" s="59" t="str">
        <f>VLOOKUP(G1131,'MITRA (REFERENSI)'!$A:$Z,11,FALSE)</f>
        <v>#N/A</v>
      </c>
      <c r="W1131" s="81"/>
      <c r="X1131" s="63"/>
      <c r="Y1131" s="63"/>
      <c r="Z1131" s="62"/>
      <c r="AA1131" s="63"/>
      <c r="AB1131" s="62"/>
      <c r="AC1131" s="62"/>
      <c r="AD1131" s="62"/>
      <c r="AE1131" s="62"/>
      <c r="AF1131" s="62"/>
      <c r="AG1131" s="72"/>
      <c r="AH1131" s="72"/>
      <c r="AI1131" s="72"/>
      <c r="AJ1131" s="72"/>
      <c r="AK1131" s="59" t="str">
        <f>VLOOKUP(G1131,'MITRA (REFERENSI)'!$A:$Z,5,FALSE)</f>
        <v>#N/A</v>
      </c>
      <c r="AL1131" s="59" t="str">
        <f>VLOOKUP(G1131,'MITRA (REFERENSI)'!$A:$Z,13,FALSE)</f>
        <v>#N/A</v>
      </c>
      <c r="AM1131" s="59" t="str">
        <f>VLOOKUP(G1131,'MITRA (REFERENSI)'!$A:$Z,14,FALSE)</f>
        <v>#N/A</v>
      </c>
    </row>
    <row r="1132" ht="15.0" customHeight="1">
      <c r="A1132" s="53" t="s">
        <v>6194</v>
      </c>
      <c r="B1132" s="78"/>
      <c r="C1132" s="79"/>
      <c r="D1132" s="82"/>
      <c r="E1132" s="82"/>
      <c r="F1132" s="56" t="str">
        <f t="shared" si="2"/>
        <v>PETUGAS.1131/SPK/SE/PML/3172/2026</v>
      </c>
      <c r="G1132" s="80"/>
      <c r="H1132" s="56" t="str">
        <f>VLOOKUP(G1132,'MITRA (REFERENSI)'!$A:$Z,16,FALSE)</f>
        <v>#N/A</v>
      </c>
      <c r="I1132" s="56" t="str">
        <f>VLOOKUP(G1132,'MITRA (REFERENSI)'!$A:$Z,25,FALSE)</f>
        <v>#N/A</v>
      </c>
      <c r="J1132" s="55" t="str">
        <f>VLOOKUP(G1132,'MITRA (REFERENSI)'!$A:$Z,26,FALSE)</f>
        <v>#N/A</v>
      </c>
      <c r="K1132" s="55" t="str">
        <f>VLOOKUP(G1132,'MITRA (REFERENSI)'!$A:$Z,15,FALSE)</f>
        <v>#N/A</v>
      </c>
      <c r="L1132" s="55" t="str">
        <f>VLOOKUP(G1132,'MITRA (REFERENSI)'!$A:$Z,15,FALSE)</f>
        <v>#N/A</v>
      </c>
      <c r="M1132" s="55" t="str">
        <f>IF(B1132=1,'KELAS (REFERENSI)'!M1132,IF(B1132=2,'KELAS (REFERENSI)'!M1147,IF(B1132=3,'KELAS (REFERENSI)'!M1162,IF(B1132=4,'KELAS (REFERENSI)'!M1177,""))))</f>
        <v/>
      </c>
      <c r="N1132" s="55" t="str">
        <f>IF(B1132=1,'KELAS (REFERENSI)'!N1132,IF(B1132=2,'KELAS (REFERENSI)'!N1147,IF(B1132=3,'KELAS (REFERENSI)'!N1162,IF(B1132=4,'KELAS (REFERENSI)'!N1177,""))))</f>
        <v/>
      </c>
      <c r="O1132" s="55" t="str">
        <f>IF(B1132=1,'KELAS (REFERENSI)'!O1132,IF(B1132=2,'KELAS (REFERENSI)'!O1147,IF(B1132=3,'KELAS (REFERENSI)'!O1162,IF(B1132=4,'KELAS (REFERENSI)'!O1177,""))))</f>
        <v/>
      </c>
      <c r="P1132" s="55" t="str">
        <f>IF(B1132=1,'KELAS (REFERENSI)'!P1132,IF(B1132=2,'KELAS (REFERENSI)'!P1147,IF(B1132=3,'KELAS (REFERENSI)'!P1162,IF(B1132=4,'KELAS (REFERENSI)'!P1177,""))))</f>
        <v/>
      </c>
      <c r="Q1132" s="55" t="str">
        <f t="shared" si="4"/>
        <v>BPS Kota Jakarta Timur</v>
      </c>
      <c r="R1132" s="55" t="str">
        <f t="shared" si="56"/>
        <v/>
      </c>
      <c r="S1132" s="55" t="str">
        <f t="shared" ref="S1132:T1132" si="1140">S1131</f>
        <v>15 Juni sampai dengan 31 Agustus 2026</v>
      </c>
      <c r="T1132" s="55" t="str">
        <f t="shared" si="1140"/>
        <v>31 Agustus 2026</v>
      </c>
      <c r="U1132" s="59" t="str">
        <f>VLOOKUP(G1132,'MITRA (REFERENSI)'!$A:$Z,17,FALSE)</f>
        <v>#N/A</v>
      </c>
      <c r="V1132" s="59" t="str">
        <f>VLOOKUP(G1132,'MITRA (REFERENSI)'!$A:$Z,11,FALSE)</f>
        <v>#N/A</v>
      </c>
      <c r="W1132" s="81"/>
      <c r="X1132" s="63"/>
      <c r="Y1132" s="63"/>
      <c r="Z1132" s="62"/>
      <c r="AA1132" s="63"/>
      <c r="AB1132" s="62"/>
      <c r="AC1132" s="62"/>
      <c r="AD1132" s="62"/>
      <c r="AE1132" s="62"/>
      <c r="AF1132" s="62"/>
      <c r="AG1132" s="72"/>
      <c r="AH1132" s="72"/>
      <c r="AI1132" s="72"/>
      <c r="AJ1132" s="72"/>
      <c r="AK1132" s="59" t="str">
        <f>VLOOKUP(G1132,'MITRA (REFERENSI)'!$A:$Z,5,FALSE)</f>
        <v>#N/A</v>
      </c>
      <c r="AL1132" s="59" t="str">
        <f>VLOOKUP(G1132,'MITRA (REFERENSI)'!$A:$Z,13,FALSE)</f>
        <v>#N/A</v>
      </c>
      <c r="AM1132" s="59" t="str">
        <f>VLOOKUP(G1132,'MITRA (REFERENSI)'!$A:$Z,14,FALSE)</f>
        <v>#N/A</v>
      </c>
    </row>
    <row r="1133" ht="15.0" customHeight="1">
      <c r="A1133" s="53" t="s">
        <v>6195</v>
      </c>
      <c r="B1133" s="78"/>
      <c r="C1133" s="79"/>
      <c r="D1133" s="82"/>
      <c r="E1133" s="82"/>
      <c r="F1133" s="56" t="str">
        <f t="shared" si="2"/>
        <v>PETUGAS.1132/SPK/SE/PML/3172/2026</v>
      </c>
      <c r="G1133" s="80"/>
      <c r="H1133" s="56" t="str">
        <f>VLOOKUP(G1133,'MITRA (REFERENSI)'!$A:$Z,16,FALSE)</f>
        <v>#N/A</v>
      </c>
      <c r="I1133" s="56" t="str">
        <f>VLOOKUP(G1133,'MITRA (REFERENSI)'!$A:$Z,25,FALSE)</f>
        <v>#N/A</v>
      </c>
      <c r="J1133" s="55" t="str">
        <f>VLOOKUP(G1133,'MITRA (REFERENSI)'!$A:$Z,26,FALSE)</f>
        <v>#N/A</v>
      </c>
      <c r="K1133" s="55" t="str">
        <f>VLOOKUP(G1133,'MITRA (REFERENSI)'!$A:$Z,15,FALSE)</f>
        <v>#N/A</v>
      </c>
      <c r="L1133" s="55" t="str">
        <f>VLOOKUP(G1133,'MITRA (REFERENSI)'!$A:$Z,15,FALSE)</f>
        <v>#N/A</v>
      </c>
      <c r="M1133" s="55" t="str">
        <f>IF(B1133=1,'KELAS (REFERENSI)'!M1133,IF(B1133=2,'KELAS (REFERENSI)'!M1148,IF(B1133=3,'KELAS (REFERENSI)'!M1163,IF(B1133=4,'KELAS (REFERENSI)'!M1178,""))))</f>
        <v/>
      </c>
      <c r="N1133" s="55" t="str">
        <f>IF(B1133=1,'KELAS (REFERENSI)'!N1133,IF(B1133=2,'KELAS (REFERENSI)'!N1148,IF(B1133=3,'KELAS (REFERENSI)'!N1163,IF(B1133=4,'KELAS (REFERENSI)'!N1178,""))))</f>
        <v/>
      </c>
      <c r="O1133" s="55" t="str">
        <f>IF(B1133=1,'KELAS (REFERENSI)'!O1133,IF(B1133=2,'KELAS (REFERENSI)'!O1148,IF(B1133=3,'KELAS (REFERENSI)'!O1163,IF(B1133=4,'KELAS (REFERENSI)'!O1178,""))))</f>
        <v/>
      </c>
      <c r="P1133" s="55" t="str">
        <f>IF(B1133=1,'KELAS (REFERENSI)'!P1133,IF(B1133=2,'KELAS (REFERENSI)'!P1148,IF(B1133=3,'KELAS (REFERENSI)'!P1163,IF(B1133=4,'KELAS (REFERENSI)'!P1178,""))))</f>
        <v/>
      </c>
      <c r="Q1133" s="55" t="str">
        <f t="shared" si="4"/>
        <v>BPS Kota Jakarta Timur</v>
      </c>
      <c r="R1133" s="55" t="str">
        <f t="shared" si="56"/>
        <v/>
      </c>
      <c r="S1133" s="55" t="str">
        <f t="shared" ref="S1133:T1133" si="1141">S1132</f>
        <v>15 Juni sampai dengan 31 Agustus 2026</v>
      </c>
      <c r="T1133" s="55" t="str">
        <f t="shared" si="1141"/>
        <v>31 Agustus 2026</v>
      </c>
      <c r="U1133" s="59" t="str">
        <f>VLOOKUP(G1133,'MITRA (REFERENSI)'!$A:$Z,17,FALSE)</f>
        <v>#N/A</v>
      </c>
      <c r="V1133" s="59" t="str">
        <f>VLOOKUP(G1133,'MITRA (REFERENSI)'!$A:$Z,11,FALSE)</f>
        <v>#N/A</v>
      </c>
      <c r="W1133" s="81"/>
      <c r="X1133" s="63"/>
      <c r="Y1133" s="63"/>
      <c r="Z1133" s="62"/>
      <c r="AA1133" s="63"/>
      <c r="AB1133" s="62"/>
      <c r="AC1133" s="62"/>
      <c r="AD1133" s="62"/>
      <c r="AE1133" s="62"/>
      <c r="AF1133" s="62"/>
      <c r="AG1133" s="72"/>
      <c r="AH1133" s="72"/>
      <c r="AI1133" s="72"/>
      <c r="AJ1133" s="72"/>
      <c r="AK1133" s="59" t="str">
        <f>VLOOKUP(G1133,'MITRA (REFERENSI)'!$A:$Z,5,FALSE)</f>
        <v>#N/A</v>
      </c>
      <c r="AL1133" s="59" t="str">
        <f>VLOOKUP(G1133,'MITRA (REFERENSI)'!$A:$Z,13,FALSE)</f>
        <v>#N/A</v>
      </c>
      <c r="AM1133" s="59" t="str">
        <f>VLOOKUP(G1133,'MITRA (REFERENSI)'!$A:$Z,14,FALSE)</f>
        <v>#N/A</v>
      </c>
    </row>
    <row r="1134" ht="15.0" customHeight="1">
      <c r="A1134" s="53" t="s">
        <v>6196</v>
      </c>
      <c r="B1134" s="78"/>
      <c r="C1134" s="79"/>
      <c r="D1134" s="82"/>
      <c r="E1134" s="82"/>
      <c r="F1134" s="56" t="str">
        <f t="shared" si="2"/>
        <v>PETUGAS.1133/SPK/SE/PML/3172/2026</v>
      </c>
      <c r="G1134" s="80"/>
      <c r="H1134" s="56" t="str">
        <f>VLOOKUP(G1134,'MITRA (REFERENSI)'!$A:$Z,16,FALSE)</f>
        <v>#N/A</v>
      </c>
      <c r="I1134" s="56" t="str">
        <f>VLOOKUP(G1134,'MITRA (REFERENSI)'!$A:$Z,25,FALSE)</f>
        <v>#N/A</v>
      </c>
      <c r="J1134" s="55" t="str">
        <f>VLOOKUP(G1134,'MITRA (REFERENSI)'!$A:$Z,26,FALSE)</f>
        <v>#N/A</v>
      </c>
      <c r="K1134" s="55" t="str">
        <f>VLOOKUP(G1134,'MITRA (REFERENSI)'!$A:$Z,15,FALSE)</f>
        <v>#N/A</v>
      </c>
      <c r="L1134" s="55" t="str">
        <f>VLOOKUP(G1134,'MITRA (REFERENSI)'!$A:$Z,15,FALSE)</f>
        <v>#N/A</v>
      </c>
      <c r="M1134" s="55" t="str">
        <f>IF(B1134=1,'KELAS (REFERENSI)'!M1134,IF(B1134=2,'KELAS (REFERENSI)'!M1149,IF(B1134=3,'KELAS (REFERENSI)'!M1164,IF(B1134=4,'KELAS (REFERENSI)'!M1179,""))))</f>
        <v/>
      </c>
      <c r="N1134" s="55" t="str">
        <f>IF(B1134=1,'KELAS (REFERENSI)'!N1134,IF(B1134=2,'KELAS (REFERENSI)'!N1149,IF(B1134=3,'KELAS (REFERENSI)'!N1164,IF(B1134=4,'KELAS (REFERENSI)'!N1179,""))))</f>
        <v/>
      </c>
      <c r="O1134" s="55" t="str">
        <f>IF(B1134=1,'KELAS (REFERENSI)'!O1134,IF(B1134=2,'KELAS (REFERENSI)'!O1149,IF(B1134=3,'KELAS (REFERENSI)'!O1164,IF(B1134=4,'KELAS (REFERENSI)'!O1179,""))))</f>
        <v/>
      </c>
      <c r="P1134" s="55" t="str">
        <f>IF(B1134=1,'KELAS (REFERENSI)'!P1134,IF(B1134=2,'KELAS (REFERENSI)'!P1149,IF(B1134=3,'KELAS (REFERENSI)'!P1164,IF(B1134=4,'KELAS (REFERENSI)'!P1179,""))))</f>
        <v/>
      </c>
      <c r="Q1134" s="55" t="str">
        <f t="shared" si="4"/>
        <v>BPS Kota Jakarta Timur</v>
      </c>
      <c r="R1134" s="55" t="str">
        <f t="shared" si="56"/>
        <v/>
      </c>
      <c r="S1134" s="55" t="str">
        <f t="shared" ref="S1134:T1134" si="1142">S1133</f>
        <v>15 Juni sampai dengan 31 Agustus 2026</v>
      </c>
      <c r="T1134" s="55" t="str">
        <f t="shared" si="1142"/>
        <v>31 Agustus 2026</v>
      </c>
      <c r="U1134" s="59" t="str">
        <f>VLOOKUP(G1134,'MITRA (REFERENSI)'!$A:$Z,17,FALSE)</f>
        <v>#N/A</v>
      </c>
      <c r="V1134" s="59" t="str">
        <f>VLOOKUP(G1134,'MITRA (REFERENSI)'!$A:$Z,11,FALSE)</f>
        <v>#N/A</v>
      </c>
      <c r="W1134" s="81"/>
      <c r="X1134" s="63"/>
      <c r="Y1134" s="63"/>
      <c r="Z1134" s="62"/>
      <c r="AA1134" s="63"/>
      <c r="AB1134" s="62"/>
      <c r="AC1134" s="62"/>
      <c r="AD1134" s="62"/>
      <c r="AE1134" s="62"/>
      <c r="AF1134" s="62"/>
      <c r="AG1134" s="72"/>
      <c r="AH1134" s="72"/>
      <c r="AI1134" s="72"/>
      <c r="AJ1134" s="72"/>
      <c r="AK1134" s="59" t="str">
        <f>VLOOKUP(G1134,'MITRA (REFERENSI)'!$A:$Z,5,FALSE)</f>
        <v>#N/A</v>
      </c>
      <c r="AL1134" s="59" t="str">
        <f>VLOOKUP(G1134,'MITRA (REFERENSI)'!$A:$Z,13,FALSE)</f>
        <v>#N/A</v>
      </c>
      <c r="AM1134" s="59" t="str">
        <f>VLOOKUP(G1134,'MITRA (REFERENSI)'!$A:$Z,14,FALSE)</f>
        <v>#N/A</v>
      </c>
    </row>
    <row r="1135" ht="15.0" customHeight="1">
      <c r="A1135" s="53" t="s">
        <v>6197</v>
      </c>
      <c r="B1135" s="78"/>
      <c r="C1135" s="79"/>
      <c r="D1135" s="82"/>
      <c r="E1135" s="82"/>
      <c r="F1135" s="56" t="str">
        <f t="shared" si="2"/>
        <v>PETUGAS.1134/SPK/SE/PML/3172/2026</v>
      </c>
      <c r="G1135" s="80"/>
      <c r="H1135" s="56" t="str">
        <f>VLOOKUP(G1135,'MITRA (REFERENSI)'!$A:$Z,16,FALSE)</f>
        <v>#N/A</v>
      </c>
      <c r="I1135" s="56" t="str">
        <f>VLOOKUP(G1135,'MITRA (REFERENSI)'!$A:$Z,25,FALSE)</f>
        <v>#N/A</v>
      </c>
      <c r="J1135" s="55" t="str">
        <f>VLOOKUP(G1135,'MITRA (REFERENSI)'!$A:$Z,26,FALSE)</f>
        <v>#N/A</v>
      </c>
      <c r="K1135" s="55" t="str">
        <f>VLOOKUP(G1135,'MITRA (REFERENSI)'!$A:$Z,15,FALSE)</f>
        <v>#N/A</v>
      </c>
      <c r="L1135" s="55" t="str">
        <f>VLOOKUP(G1135,'MITRA (REFERENSI)'!$A:$Z,15,FALSE)</f>
        <v>#N/A</v>
      </c>
      <c r="M1135" s="55" t="str">
        <f>IF(B1135=1,'KELAS (REFERENSI)'!M1135,IF(B1135=2,'KELAS (REFERENSI)'!M1150,IF(B1135=3,'KELAS (REFERENSI)'!M1165,IF(B1135=4,'KELAS (REFERENSI)'!M1180,""))))</f>
        <v/>
      </c>
      <c r="N1135" s="55" t="str">
        <f>IF(B1135=1,'KELAS (REFERENSI)'!N1135,IF(B1135=2,'KELAS (REFERENSI)'!N1150,IF(B1135=3,'KELAS (REFERENSI)'!N1165,IF(B1135=4,'KELAS (REFERENSI)'!N1180,""))))</f>
        <v/>
      </c>
      <c r="O1135" s="55" t="str">
        <f>IF(B1135=1,'KELAS (REFERENSI)'!O1135,IF(B1135=2,'KELAS (REFERENSI)'!O1150,IF(B1135=3,'KELAS (REFERENSI)'!O1165,IF(B1135=4,'KELAS (REFERENSI)'!O1180,""))))</f>
        <v/>
      </c>
      <c r="P1135" s="55" t="str">
        <f>IF(B1135=1,'KELAS (REFERENSI)'!P1135,IF(B1135=2,'KELAS (REFERENSI)'!P1150,IF(B1135=3,'KELAS (REFERENSI)'!P1165,IF(B1135=4,'KELAS (REFERENSI)'!P1180,""))))</f>
        <v/>
      </c>
      <c r="Q1135" s="55" t="str">
        <f t="shared" si="4"/>
        <v>BPS Kota Jakarta Timur</v>
      </c>
      <c r="R1135" s="55" t="str">
        <f t="shared" si="56"/>
        <v/>
      </c>
      <c r="S1135" s="55" t="str">
        <f t="shared" ref="S1135:T1135" si="1143">S1134</f>
        <v>15 Juni sampai dengan 31 Agustus 2026</v>
      </c>
      <c r="T1135" s="55" t="str">
        <f t="shared" si="1143"/>
        <v>31 Agustus 2026</v>
      </c>
      <c r="U1135" s="59" t="str">
        <f>VLOOKUP(G1135,'MITRA (REFERENSI)'!$A:$Z,17,FALSE)</f>
        <v>#N/A</v>
      </c>
      <c r="V1135" s="59" t="str">
        <f>VLOOKUP(G1135,'MITRA (REFERENSI)'!$A:$Z,11,FALSE)</f>
        <v>#N/A</v>
      </c>
      <c r="W1135" s="81"/>
      <c r="X1135" s="63"/>
      <c r="Y1135" s="63"/>
      <c r="Z1135" s="62"/>
      <c r="AA1135" s="63"/>
      <c r="AB1135" s="62"/>
      <c r="AC1135" s="62"/>
      <c r="AD1135" s="62"/>
      <c r="AE1135" s="62"/>
      <c r="AF1135" s="62"/>
      <c r="AG1135" s="72"/>
      <c r="AH1135" s="72"/>
      <c r="AI1135" s="72"/>
      <c r="AJ1135" s="72"/>
      <c r="AK1135" s="59" t="str">
        <f>VLOOKUP(G1135,'MITRA (REFERENSI)'!$A:$Z,5,FALSE)</f>
        <v>#N/A</v>
      </c>
      <c r="AL1135" s="59" t="str">
        <f>VLOOKUP(G1135,'MITRA (REFERENSI)'!$A:$Z,13,FALSE)</f>
        <v>#N/A</v>
      </c>
      <c r="AM1135" s="59" t="str">
        <f>VLOOKUP(G1135,'MITRA (REFERENSI)'!$A:$Z,14,FALSE)</f>
        <v>#N/A</v>
      </c>
    </row>
    <row r="1136" ht="15.0" customHeight="1">
      <c r="A1136" s="53" t="s">
        <v>6198</v>
      </c>
      <c r="B1136" s="78"/>
      <c r="C1136" s="79"/>
      <c r="D1136" s="82"/>
      <c r="E1136" s="82"/>
      <c r="F1136" s="56" t="str">
        <f t="shared" si="2"/>
        <v>PETUGAS.1135/SPK/SE/PML/3172/2026</v>
      </c>
      <c r="G1136" s="80"/>
      <c r="H1136" s="56" t="str">
        <f>VLOOKUP(G1136,'MITRA (REFERENSI)'!$A:$Z,16,FALSE)</f>
        <v>#N/A</v>
      </c>
      <c r="I1136" s="56" t="str">
        <f>VLOOKUP(G1136,'MITRA (REFERENSI)'!$A:$Z,25,FALSE)</f>
        <v>#N/A</v>
      </c>
      <c r="J1136" s="55" t="str">
        <f>VLOOKUP(G1136,'MITRA (REFERENSI)'!$A:$Z,26,FALSE)</f>
        <v>#N/A</v>
      </c>
      <c r="K1136" s="55" t="str">
        <f>VLOOKUP(G1136,'MITRA (REFERENSI)'!$A:$Z,15,FALSE)</f>
        <v>#N/A</v>
      </c>
      <c r="L1136" s="55" t="str">
        <f>VLOOKUP(G1136,'MITRA (REFERENSI)'!$A:$Z,15,FALSE)</f>
        <v>#N/A</v>
      </c>
      <c r="M1136" s="55" t="str">
        <f>IF(B1136=1,'KELAS (REFERENSI)'!M1136,IF(B1136=2,'KELAS (REFERENSI)'!M1151,IF(B1136=3,'KELAS (REFERENSI)'!M1166,IF(B1136=4,'KELAS (REFERENSI)'!M1181,""))))</f>
        <v/>
      </c>
      <c r="N1136" s="55" t="str">
        <f>IF(B1136=1,'KELAS (REFERENSI)'!N1136,IF(B1136=2,'KELAS (REFERENSI)'!N1151,IF(B1136=3,'KELAS (REFERENSI)'!N1166,IF(B1136=4,'KELAS (REFERENSI)'!N1181,""))))</f>
        <v/>
      </c>
      <c r="O1136" s="55" t="str">
        <f>IF(B1136=1,'KELAS (REFERENSI)'!O1136,IF(B1136=2,'KELAS (REFERENSI)'!O1151,IF(B1136=3,'KELAS (REFERENSI)'!O1166,IF(B1136=4,'KELAS (REFERENSI)'!O1181,""))))</f>
        <v/>
      </c>
      <c r="P1136" s="55" t="str">
        <f>IF(B1136=1,'KELAS (REFERENSI)'!P1136,IF(B1136=2,'KELAS (REFERENSI)'!P1151,IF(B1136=3,'KELAS (REFERENSI)'!P1166,IF(B1136=4,'KELAS (REFERENSI)'!P1181,""))))</f>
        <v/>
      </c>
      <c r="Q1136" s="55" t="str">
        <f t="shared" si="4"/>
        <v>BPS Kota Jakarta Timur</v>
      </c>
      <c r="R1136" s="55" t="str">
        <f t="shared" si="56"/>
        <v/>
      </c>
      <c r="S1136" s="55" t="str">
        <f t="shared" ref="S1136:T1136" si="1144">S1135</f>
        <v>15 Juni sampai dengan 31 Agustus 2026</v>
      </c>
      <c r="T1136" s="55" t="str">
        <f t="shared" si="1144"/>
        <v>31 Agustus 2026</v>
      </c>
      <c r="U1136" s="59" t="str">
        <f>VLOOKUP(G1136,'MITRA (REFERENSI)'!$A:$Z,17,FALSE)</f>
        <v>#N/A</v>
      </c>
      <c r="V1136" s="59" t="str">
        <f>VLOOKUP(G1136,'MITRA (REFERENSI)'!$A:$Z,11,FALSE)</f>
        <v>#N/A</v>
      </c>
      <c r="W1136" s="81"/>
      <c r="X1136" s="63"/>
      <c r="Y1136" s="63"/>
      <c r="Z1136" s="62"/>
      <c r="AA1136" s="63"/>
      <c r="AB1136" s="62"/>
      <c r="AC1136" s="62"/>
      <c r="AD1136" s="62"/>
      <c r="AE1136" s="62"/>
      <c r="AF1136" s="62"/>
      <c r="AG1136" s="72"/>
      <c r="AH1136" s="72"/>
      <c r="AI1136" s="72"/>
      <c r="AJ1136" s="72"/>
      <c r="AK1136" s="59" t="str">
        <f>VLOOKUP(G1136,'MITRA (REFERENSI)'!$A:$Z,5,FALSE)</f>
        <v>#N/A</v>
      </c>
      <c r="AL1136" s="59" t="str">
        <f>VLOOKUP(G1136,'MITRA (REFERENSI)'!$A:$Z,13,FALSE)</f>
        <v>#N/A</v>
      </c>
      <c r="AM1136" s="59" t="str">
        <f>VLOOKUP(G1136,'MITRA (REFERENSI)'!$A:$Z,14,FALSE)</f>
        <v>#N/A</v>
      </c>
    </row>
    <row r="1137" ht="15.0" customHeight="1">
      <c r="A1137" s="53" t="s">
        <v>6199</v>
      </c>
      <c r="B1137" s="78"/>
      <c r="C1137" s="79"/>
      <c r="D1137" s="82"/>
      <c r="E1137" s="82"/>
      <c r="F1137" s="56" t="str">
        <f t="shared" si="2"/>
        <v>PETUGAS.1136/SPK/SE/PML/3172/2026</v>
      </c>
      <c r="G1137" s="80"/>
      <c r="H1137" s="56" t="str">
        <f>VLOOKUP(G1137,'MITRA (REFERENSI)'!$A:$Z,16,FALSE)</f>
        <v>#N/A</v>
      </c>
      <c r="I1137" s="56" t="str">
        <f>VLOOKUP(G1137,'MITRA (REFERENSI)'!$A:$Z,25,FALSE)</f>
        <v>#N/A</v>
      </c>
      <c r="J1137" s="55" t="str">
        <f>VLOOKUP(G1137,'MITRA (REFERENSI)'!$A:$Z,26,FALSE)</f>
        <v>#N/A</v>
      </c>
      <c r="K1137" s="55" t="str">
        <f>VLOOKUP(G1137,'MITRA (REFERENSI)'!$A:$Z,15,FALSE)</f>
        <v>#N/A</v>
      </c>
      <c r="L1137" s="55" t="str">
        <f>VLOOKUP(G1137,'MITRA (REFERENSI)'!$A:$Z,15,FALSE)</f>
        <v>#N/A</v>
      </c>
      <c r="M1137" s="55" t="str">
        <f>IF(B1137=1,'KELAS (REFERENSI)'!M1137,IF(B1137=2,'KELAS (REFERENSI)'!M1152,IF(B1137=3,'KELAS (REFERENSI)'!M1167,IF(B1137=4,'KELAS (REFERENSI)'!M1182,""))))</f>
        <v/>
      </c>
      <c r="N1137" s="55" t="str">
        <f>IF(B1137=1,'KELAS (REFERENSI)'!N1137,IF(B1137=2,'KELAS (REFERENSI)'!N1152,IF(B1137=3,'KELAS (REFERENSI)'!N1167,IF(B1137=4,'KELAS (REFERENSI)'!N1182,""))))</f>
        <v/>
      </c>
      <c r="O1137" s="55" t="str">
        <f>IF(B1137=1,'KELAS (REFERENSI)'!O1137,IF(B1137=2,'KELAS (REFERENSI)'!O1152,IF(B1137=3,'KELAS (REFERENSI)'!O1167,IF(B1137=4,'KELAS (REFERENSI)'!O1182,""))))</f>
        <v/>
      </c>
      <c r="P1137" s="55" t="str">
        <f>IF(B1137=1,'KELAS (REFERENSI)'!P1137,IF(B1137=2,'KELAS (REFERENSI)'!P1152,IF(B1137=3,'KELAS (REFERENSI)'!P1167,IF(B1137=4,'KELAS (REFERENSI)'!P1182,""))))</f>
        <v/>
      </c>
      <c r="Q1137" s="55" t="str">
        <f t="shared" si="4"/>
        <v>BPS Kota Jakarta Timur</v>
      </c>
      <c r="R1137" s="55" t="str">
        <f t="shared" si="56"/>
        <v/>
      </c>
      <c r="S1137" s="55" t="str">
        <f t="shared" ref="S1137:T1137" si="1145">S1136</f>
        <v>15 Juni sampai dengan 31 Agustus 2026</v>
      </c>
      <c r="T1137" s="55" t="str">
        <f t="shared" si="1145"/>
        <v>31 Agustus 2026</v>
      </c>
      <c r="U1137" s="59" t="str">
        <f>VLOOKUP(G1137,'MITRA (REFERENSI)'!$A:$Z,17,FALSE)</f>
        <v>#N/A</v>
      </c>
      <c r="V1137" s="59" t="str">
        <f>VLOOKUP(G1137,'MITRA (REFERENSI)'!$A:$Z,11,FALSE)</f>
        <v>#N/A</v>
      </c>
      <c r="W1137" s="81"/>
      <c r="X1137" s="63"/>
      <c r="Y1137" s="63"/>
      <c r="Z1137" s="62"/>
      <c r="AA1137" s="63"/>
      <c r="AB1137" s="62"/>
      <c r="AC1137" s="62"/>
      <c r="AD1137" s="62"/>
      <c r="AE1137" s="62"/>
      <c r="AF1137" s="62"/>
      <c r="AG1137" s="72"/>
      <c r="AH1137" s="72"/>
      <c r="AI1137" s="72"/>
      <c r="AJ1137" s="72"/>
      <c r="AK1137" s="59" t="str">
        <f>VLOOKUP(G1137,'MITRA (REFERENSI)'!$A:$Z,5,FALSE)</f>
        <v>#N/A</v>
      </c>
      <c r="AL1137" s="59" t="str">
        <f>VLOOKUP(G1137,'MITRA (REFERENSI)'!$A:$Z,13,FALSE)</f>
        <v>#N/A</v>
      </c>
      <c r="AM1137" s="59" t="str">
        <f>VLOOKUP(G1137,'MITRA (REFERENSI)'!$A:$Z,14,FALSE)</f>
        <v>#N/A</v>
      </c>
    </row>
    <row r="1138" ht="15.0" customHeight="1">
      <c r="A1138" s="53" t="s">
        <v>6200</v>
      </c>
      <c r="B1138" s="78"/>
      <c r="C1138" s="79"/>
      <c r="D1138" s="82"/>
      <c r="E1138" s="82"/>
      <c r="F1138" s="56" t="str">
        <f t="shared" si="2"/>
        <v>PETUGAS.1137/SPK/SE/PML/3172/2026</v>
      </c>
      <c r="G1138" s="80"/>
      <c r="H1138" s="56" t="str">
        <f>VLOOKUP(G1138,'MITRA (REFERENSI)'!$A:$Z,16,FALSE)</f>
        <v>#N/A</v>
      </c>
      <c r="I1138" s="56" t="str">
        <f>VLOOKUP(G1138,'MITRA (REFERENSI)'!$A:$Z,25,FALSE)</f>
        <v>#N/A</v>
      </c>
      <c r="J1138" s="55" t="str">
        <f>VLOOKUP(G1138,'MITRA (REFERENSI)'!$A:$Z,26,FALSE)</f>
        <v>#N/A</v>
      </c>
      <c r="K1138" s="55" t="str">
        <f>VLOOKUP(G1138,'MITRA (REFERENSI)'!$A:$Z,15,FALSE)</f>
        <v>#N/A</v>
      </c>
      <c r="L1138" s="55" t="str">
        <f>VLOOKUP(G1138,'MITRA (REFERENSI)'!$A:$Z,15,FALSE)</f>
        <v>#N/A</v>
      </c>
      <c r="M1138" s="55" t="str">
        <f>IF(B1138=1,'KELAS (REFERENSI)'!M1138,IF(B1138=2,'KELAS (REFERENSI)'!M1153,IF(B1138=3,'KELAS (REFERENSI)'!M1168,IF(B1138=4,'KELAS (REFERENSI)'!M1183,""))))</f>
        <v/>
      </c>
      <c r="N1138" s="55" t="str">
        <f>IF(B1138=1,'KELAS (REFERENSI)'!N1138,IF(B1138=2,'KELAS (REFERENSI)'!N1153,IF(B1138=3,'KELAS (REFERENSI)'!N1168,IF(B1138=4,'KELAS (REFERENSI)'!N1183,""))))</f>
        <v/>
      </c>
      <c r="O1138" s="55" t="str">
        <f>IF(B1138=1,'KELAS (REFERENSI)'!O1138,IF(B1138=2,'KELAS (REFERENSI)'!O1153,IF(B1138=3,'KELAS (REFERENSI)'!O1168,IF(B1138=4,'KELAS (REFERENSI)'!O1183,""))))</f>
        <v/>
      </c>
      <c r="P1138" s="55" t="str">
        <f>IF(B1138=1,'KELAS (REFERENSI)'!P1138,IF(B1138=2,'KELAS (REFERENSI)'!P1153,IF(B1138=3,'KELAS (REFERENSI)'!P1168,IF(B1138=4,'KELAS (REFERENSI)'!P1183,""))))</f>
        <v/>
      </c>
      <c r="Q1138" s="55" t="str">
        <f t="shared" si="4"/>
        <v>BPS Kota Jakarta Timur</v>
      </c>
      <c r="R1138" s="55" t="str">
        <f t="shared" si="56"/>
        <v/>
      </c>
      <c r="S1138" s="55" t="str">
        <f t="shared" ref="S1138:T1138" si="1146">S1137</f>
        <v>15 Juni sampai dengan 31 Agustus 2026</v>
      </c>
      <c r="T1138" s="55" t="str">
        <f t="shared" si="1146"/>
        <v>31 Agustus 2026</v>
      </c>
      <c r="U1138" s="59" t="str">
        <f>VLOOKUP(G1138,'MITRA (REFERENSI)'!$A:$Z,17,FALSE)</f>
        <v>#N/A</v>
      </c>
      <c r="V1138" s="59" t="str">
        <f>VLOOKUP(G1138,'MITRA (REFERENSI)'!$A:$Z,11,FALSE)</f>
        <v>#N/A</v>
      </c>
      <c r="W1138" s="81"/>
      <c r="X1138" s="63"/>
      <c r="Y1138" s="63"/>
      <c r="Z1138" s="62"/>
      <c r="AA1138" s="63"/>
      <c r="AB1138" s="62"/>
      <c r="AC1138" s="62"/>
      <c r="AD1138" s="62"/>
      <c r="AE1138" s="62"/>
      <c r="AF1138" s="62"/>
      <c r="AG1138" s="72"/>
      <c r="AH1138" s="72"/>
      <c r="AI1138" s="72"/>
      <c r="AJ1138" s="72"/>
      <c r="AK1138" s="59" t="str">
        <f>VLOOKUP(G1138,'MITRA (REFERENSI)'!$A:$Z,5,FALSE)</f>
        <v>#N/A</v>
      </c>
      <c r="AL1138" s="59" t="str">
        <f>VLOOKUP(G1138,'MITRA (REFERENSI)'!$A:$Z,13,FALSE)</f>
        <v>#N/A</v>
      </c>
      <c r="AM1138" s="59" t="str">
        <f>VLOOKUP(G1138,'MITRA (REFERENSI)'!$A:$Z,14,FALSE)</f>
        <v>#N/A</v>
      </c>
    </row>
    <row r="1139" ht="15.0" customHeight="1">
      <c r="A1139" s="53" t="s">
        <v>6201</v>
      </c>
      <c r="B1139" s="78"/>
      <c r="C1139" s="79"/>
      <c r="D1139" s="82"/>
      <c r="E1139" s="82"/>
      <c r="F1139" s="56" t="str">
        <f t="shared" si="2"/>
        <v>PETUGAS.1138/SPK/SE/PML/3172/2026</v>
      </c>
      <c r="G1139" s="80"/>
      <c r="H1139" s="56" t="str">
        <f>VLOOKUP(G1139,'MITRA (REFERENSI)'!$A:$Z,16,FALSE)</f>
        <v>#N/A</v>
      </c>
      <c r="I1139" s="56" t="str">
        <f>VLOOKUP(G1139,'MITRA (REFERENSI)'!$A:$Z,25,FALSE)</f>
        <v>#N/A</v>
      </c>
      <c r="J1139" s="55" t="str">
        <f>VLOOKUP(G1139,'MITRA (REFERENSI)'!$A:$Z,26,FALSE)</f>
        <v>#N/A</v>
      </c>
      <c r="K1139" s="55" t="str">
        <f>VLOOKUP(G1139,'MITRA (REFERENSI)'!$A:$Z,15,FALSE)</f>
        <v>#N/A</v>
      </c>
      <c r="L1139" s="55" t="str">
        <f>VLOOKUP(G1139,'MITRA (REFERENSI)'!$A:$Z,15,FALSE)</f>
        <v>#N/A</v>
      </c>
      <c r="M1139" s="55" t="str">
        <f>IF(B1139=1,'KELAS (REFERENSI)'!M1139,IF(B1139=2,'KELAS (REFERENSI)'!M1154,IF(B1139=3,'KELAS (REFERENSI)'!M1169,IF(B1139=4,'KELAS (REFERENSI)'!M1184,""))))</f>
        <v/>
      </c>
      <c r="N1139" s="55" t="str">
        <f>IF(B1139=1,'KELAS (REFERENSI)'!N1139,IF(B1139=2,'KELAS (REFERENSI)'!N1154,IF(B1139=3,'KELAS (REFERENSI)'!N1169,IF(B1139=4,'KELAS (REFERENSI)'!N1184,""))))</f>
        <v/>
      </c>
      <c r="O1139" s="55" t="str">
        <f>IF(B1139=1,'KELAS (REFERENSI)'!O1139,IF(B1139=2,'KELAS (REFERENSI)'!O1154,IF(B1139=3,'KELAS (REFERENSI)'!O1169,IF(B1139=4,'KELAS (REFERENSI)'!O1184,""))))</f>
        <v/>
      </c>
      <c r="P1139" s="55" t="str">
        <f>IF(B1139=1,'KELAS (REFERENSI)'!P1139,IF(B1139=2,'KELAS (REFERENSI)'!P1154,IF(B1139=3,'KELAS (REFERENSI)'!P1169,IF(B1139=4,'KELAS (REFERENSI)'!P1184,""))))</f>
        <v/>
      </c>
      <c r="Q1139" s="55" t="str">
        <f t="shared" si="4"/>
        <v>BPS Kota Jakarta Timur</v>
      </c>
      <c r="R1139" s="55" t="str">
        <f t="shared" si="56"/>
        <v/>
      </c>
      <c r="S1139" s="55" t="str">
        <f t="shared" ref="S1139:T1139" si="1147">S1138</f>
        <v>15 Juni sampai dengan 31 Agustus 2026</v>
      </c>
      <c r="T1139" s="55" t="str">
        <f t="shared" si="1147"/>
        <v>31 Agustus 2026</v>
      </c>
      <c r="U1139" s="59" t="str">
        <f>VLOOKUP(G1139,'MITRA (REFERENSI)'!$A:$Z,17,FALSE)</f>
        <v>#N/A</v>
      </c>
      <c r="V1139" s="59" t="str">
        <f>VLOOKUP(G1139,'MITRA (REFERENSI)'!$A:$Z,11,FALSE)</f>
        <v>#N/A</v>
      </c>
      <c r="W1139" s="81"/>
      <c r="X1139" s="63"/>
      <c r="Y1139" s="63"/>
      <c r="Z1139" s="62"/>
      <c r="AA1139" s="63"/>
      <c r="AB1139" s="62"/>
      <c r="AC1139" s="62"/>
      <c r="AD1139" s="62"/>
      <c r="AE1139" s="62"/>
      <c r="AF1139" s="62"/>
      <c r="AG1139" s="72"/>
      <c r="AH1139" s="72"/>
      <c r="AI1139" s="72"/>
      <c r="AJ1139" s="72"/>
      <c r="AK1139" s="59" t="str">
        <f>VLOOKUP(G1139,'MITRA (REFERENSI)'!$A:$Z,5,FALSE)</f>
        <v>#N/A</v>
      </c>
      <c r="AL1139" s="59" t="str">
        <f>VLOOKUP(G1139,'MITRA (REFERENSI)'!$A:$Z,13,FALSE)</f>
        <v>#N/A</v>
      </c>
      <c r="AM1139" s="59" t="str">
        <f>VLOOKUP(G1139,'MITRA (REFERENSI)'!$A:$Z,14,FALSE)</f>
        <v>#N/A</v>
      </c>
    </row>
    <row r="1140" ht="15.0" customHeight="1">
      <c r="A1140" s="53" t="s">
        <v>6202</v>
      </c>
      <c r="B1140" s="78"/>
      <c r="C1140" s="79"/>
      <c r="D1140" s="82"/>
      <c r="E1140" s="82"/>
      <c r="F1140" s="56" t="str">
        <f t="shared" si="2"/>
        <v>PETUGAS.1139/SPK/SE/PML/3172/2026</v>
      </c>
      <c r="G1140" s="80"/>
      <c r="H1140" s="56" t="str">
        <f>VLOOKUP(G1140,'MITRA (REFERENSI)'!$A:$Z,16,FALSE)</f>
        <v>#N/A</v>
      </c>
      <c r="I1140" s="56" t="str">
        <f>VLOOKUP(G1140,'MITRA (REFERENSI)'!$A:$Z,25,FALSE)</f>
        <v>#N/A</v>
      </c>
      <c r="J1140" s="55" t="str">
        <f>VLOOKUP(G1140,'MITRA (REFERENSI)'!$A:$Z,26,FALSE)</f>
        <v>#N/A</v>
      </c>
      <c r="K1140" s="55" t="str">
        <f>VLOOKUP(G1140,'MITRA (REFERENSI)'!$A:$Z,15,FALSE)</f>
        <v>#N/A</v>
      </c>
      <c r="L1140" s="55" t="str">
        <f>VLOOKUP(G1140,'MITRA (REFERENSI)'!$A:$Z,15,FALSE)</f>
        <v>#N/A</v>
      </c>
      <c r="M1140" s="55" t="str">
        <f>IF(B1140=1,'KELAS (REFERENSI)'!M1140,IF(B1140=2,'KELAS (REFERENSI)'!M1155,IF(B1140=3,'KELAS (REFERENSI)'!M1170,IF(B1140=4,'KELAS (REFERENSI)'!M1185,""))))</f>
        <v/>
      </c>
      <c r="N1140" s="55" t="str">
        <f>IF(B1140=1,'KELAS (REFERENSI)'!N1140,IF(B1140=2,'KELAS (REFERENSI)'!N1155,IF(B1140=3,'KELAS (REFERENSI)'!N1170,IF(B1140=4,'KELAS (REFERENSI)'!N1185,""))))</f>
        <v/>
      </c>
      <c r="O1140" s="55" t="str">
        <f>IF(B1140=1,'KELAS (REFERENSI)'!O1140,IF(B1140=2,'KELAS (REFERENSI)'!O1155,IF(B1140=3,'KELAS (REFERENSI)'!O1170,IF(B1140=4,'KELAS (REFERENSI)'!O1185,""))))</f>
        <v/>
      </c>
      <c r="P1140" s="55" t="str">
        <f>IF(B1140=1,'KELAS (REFERENSI)'!P1140,IF(B1140=2,'KELAS (REFERENSI)'!P1155,IF(B1140=3,'KELAS (REFERENSI)'!P1170,IF(B1140=4,'KELAS (REFERENSI)'!P1185,""))))</f>
        <v/>
      </c>
      <c r="Q1140" s="55" t="str">
        <f t="shared" si="4"/>
        <v>BPS Kota Jakarta Timur</v>
      </c>
      <c r="R1140" s="55" t="str">
        <f t="shared" si="56"/>
        <v/>
      </c>
      <c r="S1140" s="55" t="str">
        <f t="shared" ref="S1140:T1140" si="1148">S1139</f>
        <v>15 Juni sampai dengan 31 Agustus 2026</v>
      </c>
      <c r="T1140" s="55" t="str">
        <f t="shared" si="1148"/>
        <v>31 Agustus 2026</v>
      </c>
      <c r="U1140" s="59" t="str">
        <f>VLOOKUP(G1140,'MITRA (REFERENSI)'!$A:$Z,17,FALSE)</f>
        <v>#N/A</v>
      </c>
      <c r="V1140" s="59" t="str">
        <f>VLOOKUP(G1140,'MITRA (REFERENSI)'!$A:$Z,11,FALSE)</f>
        <v>#N/A</v>
      </c>
      <c r="W1140" s="81"/>
      <c r="X1140" s="63"/>
      <c r="Y1140" s="63"/>
      <c r="Z1140" s="62"/>
      <c r="AA1140" s="63"/>
      <c r="AB1140" s="62"/>
      <c r="AC1140" s="62"/>
      <c r="AD1140" s="62"/>
      <c r="AE1140" s="62"/>
      <c r="AF1140" s="62"/>
      <c r="AG1140" s="72"/>
      <c r="AH1140" s="72"/>
      <c r="AI1140" s="72"/>
      <c r="AJ1140" s="72"/>
      <c r="AK1140" s="59" t="str">
        <f>VLOOKUP(G1140,'MITRA (REFERENSI)'!$A:$Z,5,FALSE)</f>
        <v>#N/A</v>
      </c>
      <c r="AL1140" s="59" t="str">
        <f>VLOOKUP(G1140,'MITRA (REFERENSI)'!$A:$Z,13,FALSE)</f>
        <v>#N/A</v>
      </c>
      <c r="AM1140" s="59" t="str">
        <f>VLOOKUP(G1140,'MITRA (REFERENSI)'!$A:$Z,14,FALSE)</f>
        <v>#N/A</v>
      </c>
    </row>
    <row r="1141" ht="15.0" customHeight="1">
      <c r="A1141" s="53" t="s">
        <v>6203</v>
      </c>
      <c r="B1141" s="78"/>
      <c r="C1141" s="79"/>
      <c r="D1141" s="82"/>
      <c r="E1141" s="82"/>
      <c r="F1141" s="56" t="str">
        <f t="shared" si="2"/>
        <v>PETUGAS.1140/SPK/SE/PML/3172/2026</v>
      </c>
      <c r="G1141" s="80"/>
      <c r="H1141" s="56" t="str">
        <f>VLOOKUP(G1141,'MITRA (REFERENSI)'!$A:$Z,16,FALSE)</f>
        <v>#N/A</v>
      </c>
      <c r="I1141" s="56" t="str">
        <f>VLOOKUP(G1141,'MITRA (REFERENSI)'!$A:$Z,25,FALSE)</f>
        <v>#N/A</v>
      </c>
      <c r="J1141" s="55" t="str">
        <f>VLOOKUP(G1141,'MITRA (REFERENSI)'!$A:$Z,26,FALSE)</f>
        <v>#N/A</v>
      </c>
      <c r="K1141" s="55" t="str">
        <f>VLOOKUP(G1141,'MITRA (REFERENSI)'!$A:$Z,15,FALSE)</f>
        <v>#N/A</v>
      </c>
      <c r="L1141" s="55" t="str">
        <f>VLOOKUP(G1141,'MITRA (REFERENSI)'!$A:$Z,15,FALSE)</f>
        <v>#N/A</v>
      </c>
      <c r="M1141" s="55" t="str">
        <f>IF(B1141=1,'KELAS (REFERENSI)'!M1141,IF(B1141=2,'KELAS (REFERENSI)'!M1156,IF(B1141=3,'KELAS (REFERENSI)'!M1171,IF(B1141=4,'KELAS (REFERENSI)'!M1186,""))))</f>
        <v/>
      </c>
      <c r="N1141" s="55" t="str">
        <f>IF(B1141=1,'KELAS (REFERENSI)'!N1141,IF(B1141=2,'KELAS (REFERENSI)'!N1156,IF(B1141=3,'KELAS (REFERENSI)'!N1171,IF(B1141=4,'KELAS (REFERENSI)'!N1186,""))))</f>
        <v/>
      </c>
      <c r="O1141" s="55" t="str">
        <f>IF(B1141=1,'KELAS (REFERENSI)'!O1141,IF(B1141=2,'KELAS (REFERENSI)'!O1156,IF(B1141=3,'KELAS (REFERENSI)'!O1171,IF(B1141=4,'KELAS (REFERENSI)'!O1186,""))))</f>
        <v/>
      </c>
      <c r="P1141" s="55" t="str">
        <f>IF(B1141=1,'KELAS (REFERENSI)'!P1141,IF(B1141=2,'KELAS (REFERENSI)'!P1156,IF(B1141=3,'KELAS (REFERENSI)'!P1171,IF(B1141=4,'KELAS (REFERENSI)'!P1186,""))))</f>
        <v/>
      </c>
      <c r="Q1141" s="55" t="str">
        <f t="shared" si="4"/>
        <v>BPS Kota Jakarta Timur</v>
      </c>
      <c r="R1141" s="55" t="str">
        <f t="shared" si="56"/>
        <v/>
      </c>
      <c r="S1141" s="55" t="str">
        <f t="shared" ref="S1141:T1141" si="1149">S1140</f>
        <v>15 Juni sampai dengan 31 Agustus 2026</v>
      </c>
      <c r="T1141" s="55" t="str">
        <f t="shared" si="1149"/>
        <v>31 Agustus 2026</v>
      </c>
      <c r="U1141" s="59" t="str">
        <f>VLOOKUP(G1141,'MITRA (REFERENSI)'!$A:$Z,17,FALSE)</f>
        <v>#N/A</v>
      </c>
      <c r="V1141" s="59" t="str">
        <f>VLOOKUP(G1141,'MITRA (REFERENSI)'!$A:$Z,11,FALSE)</f>
        <v>#N/A</v>
      </c>
      <c r="W1141" s="81"/>
      <c r="X1141" s="63"/>
      <c r="Y1141" s="63"/>
      <c r="Z1141" s="62"/>
      <c r="AA1141" s="63"/>
      <c r="AB1141" s="62"/>
      <c r="AC1141" s="62"/>
      <c r="AD1141" s="62"/>
      <c r="AE1141" s="62"/>
      <c r="AF1141" s="62"/>
      <c r="AG1141" s="72"/>
      <c r="AH1141" s="72"/>
      <c r="AI1141" s="72"/>
      <c r="AJ1141" s="72"/>
      <c r="AK1141" s="59" t="str">
        <f>VLOOKUP(G1141,'MITRA (REFERENSI)'!$A:$Z,5,FALSE)</f>
        <v>#N/A</v>
      </c>
      <c r="AL1141" s="59" t="str">
        <f>VLOOKUP(G1141,'MITRA (REFERENSI)'!$A:$Z,13,FALSE)</f>
        <v>#N/A</v>
      </c>
      <c r="AM1141" s="59" t="str">
        <f>VLOOKUP(G1141,'MITRA (REFERENSI)'!$A:$Z,14,FALSE)</f>
        <v>#N/A</v>
      </c>
    </row>
    <row r="1142" ht="15.0" customHeight="1">
      <c r="A1142" s="53" t="s">
        <v>6204</v>
      </c>
      <c r="B1142" s="78"/>
      <c r="C1142" s="79"/>
      <c r="D1142" s="82"/>
      <c r="E1142" s="82"/>
      <c r="F1142" s="56" t="str">
        <f t="shared" si="2"/>
        <v>PETUGAS.1141/SPK/SE/PML/3172/2026</v>
      </c>
      <c r="G1142" s="80"/>
      <c r="H1142" s="56" t="str">
        <f>VLOOKUP(G1142,'MITRA (REFERENSI)'!$A:$Z,16,FALSE)</f>
        <v>#N/A</v>
      </c>
      <c r="I1142" s="56" t="str">
        <f>VLOOKUP(G1142,'MITRA (REFERENSI)'!$A:$Z,25,FALSE)</f>
        <v>#N/A</v>
      </c>
      <c r="J1142" s="55" t="str">
        <f>VLOOKUP(G1142,'MITRA (REFERENSI)'!$A:$Z,26,FALSE)</f>
        <v>#N/A</v>
      </c>
      <c r="K1142" s="55" t="str">
        <f>VLOOKUP(G1142,'MITRA (REFERENSI)'!$A:$Z,15,FALSE)</f>
        <v>#N/A</v>
      </c>
      <c r="L1142" s="55" t="str">
        <f>VLOOKUP(G1142,'MITRA (REFERENSI)'!$A:$Z,15,FALSE)</f>
        <v>#N/A</v>
      </c>
      <c r="M1142" s="55" t="str">
        <f>IF(B1142=1,'KELAS (REFERENSI)'!M1142,IF(B1142=2,'KELAS (REFERENSI)'!M1157,IF(B1142=3,'KELAS (REFERENSI)'!M1172,IF(B1142=4,'KELAS (REFERENSI)'!M1187,""))))</f>
        <v/>
      </c>
      <c r="N1142" s="55" t="str">
        <f>IF(B1142=1,'KELAS (REFERENSI)'!N1142,IF(B1142=2,'KELAS (REFERENSI)'!N1157,IF(B1142=3,'KELAS (REFERENSI)'!N1172,IF(B1142=4,'KELAS (REFERENSI)'!N1187,""))))</f>
        <v/>
      </c>
      <c r="O1142" s="55" t="str">
        <f>IF(B1142=1,'KELAS (REFERENSI)'!O1142,IF(B1142=2,'KELAS (REFERENSI)'!O1157,IF(B1142=3,'KELAS (REFERENSI)'!O1172,IF(B1142=4,'KELAS (REFERENSI)'!O1187,""))))</f>
        <v/>
      </c>
      <c r="P1142" s="55" t="str">
        <f>IF(B1142=1,'KELAS (REFERENSI)'!P1142,IF(B1142=2,'KELAS (REFERENSI)'!P1157,IF(B1142=3,'KELAS (REFERENSI)'!P1172,IF(B1142=4,'KELAS (REFERENSI)'!P1187,""))))</f>
        <v/>
      </c>
      <c r="Q1142" s="55" t="str">
        <f t="shared" si="4"/>
        <v>BPS Kota Jakarta Timur</v>
      </c>
      <c r="R1142" s="55" t="str">
        <f t="shared" si="56"/>
        <v/>
      </c>
      <c r="S1142" s="55" t="str">
        <f t="shared" ref="S1142:T1142" si="1150">S1141</f>
        <v>15 Juni sampai dengan 31 Agustus 2026</v>
      </c>
      <c r="T1142" s="55" t="str">
        <f t="shared" si="1150"/>
        <v>31 Agustus 2026</v>
      </c>
      <c r="U1142" s="59" t="str">
        <f>VLOOKUP(G1142,'MITRA (REFERENSI)'!$A:$Z,17,FALSE)</f>
        <v>#N/A</v>
      </c>
      <c r="V1142" s="59" t="str">
        <f>VLOOKUP(G1142,'MITRA (REFERENSI)'!$A:$Z,11,FALSE)</f>
        <v>#N/A</v>
      </c>
      <c r="W1142" s="81"/>
      <c r="X1142" s="63"/>
      <c r="Y1142" s="63"/>
      <c r="Z1142" s="62"/>
      <c r="AA1142" s="63"/>
      <c r="AB1142" s="62"/>
      <c r="AC1142" s="62"/>
      <c r="AD1142" s="62"/>
      <c r="AE1142" s="62"/>
      <c r="AF1142" s="62"/>
      <c r="AG1142" s="72"/>
      <c r="AH1142" s="72"/>
      <c r="AI1142" s="72"/>
      <c r="AJ1142" s="72"/>
      <c r="AK1142" s="59" t="str">
        <f>VLOOKUP(G1142,'MITRA (REFERENSI)'!$A:$Z,5,FALSE)</f>
        <v>#N/A</v>
      </c>
      <c r="AL1142" s="59" t="str">
        <f>VLOOKUP(G1142,'MITRA (REFERENSI)'!$A:$Z,13,FALSE)</f>
        <v>#N/A</v>
      </c>
      <c r="AM1142" s="59" t="str">
        <f>VLOOKUP(G1142,'MITRA (REFERENSI)'!$A:$Z,14,FALSE)</f>
        <v>#N/A</v>
      </c>
    </row>
    <row r="1143" ht="15.0" customHeight="1">
      <c r="A1143" s="53" t="s">
        <v>6205</v>
      </c>
      <c r="B1143" s="78"/>
      <c r="C1143" s="79"/>
      <c r="D1143" s="82"/>
      <c r="E1143" s="82"/>
      <c r="F1143" s="56" t="str">
        <f t="shared" si="2"/>
        <v>PETUGAS.1142/SPK/SE/PML/3172/2026</v>
      </c>
      <c r="G1143" s="80"/>
      <c r="H1143" s="56" t="str">
        <f>VLOOKUP(G1143,'MITRA (REFERENSI)'!$A:$Z,16,FALSE)</f>
        <v>#N/A</v>
      </c>
      <c r="I1143" s="56" t="str">
        <f>VLOOKUP(G1143,'MITRA (REFERENSI)'!$A:$Z,25,FALSE)</f>
        <v>#N/A</v>
      </c>
      <c r="J1143" s="55" t="str">
        <f>VLOOKUP(G1143,'MITRA (REFERENSI)'!$A:$Z,26,FALSE)</f>
        <v>#N/A</v>
      </c>
      <c r="K1143" s="55" t="str">
        <f>VLOOKUP(G1143,'MITRA (REFERENSI)'!$A:$Z,15,FALSE)</f>
        <v>#N/A</v>
      </c>
      <c r="L1143" s="55" t="str">
        <f>VLOOKUP(G1143,'MITRA (REFERENSI)'!$A:$Z,15,FALSE)</f>
        <v>#N/A</v>
      </c>
      <c r="M1143" s="55" t="str">
        <f>IF(B1143=1,'KELAS (REFERENSI)'!M1143,IF(B1143=2,'KELAS (REFERENSI)'!M1158,IF(B1143=3,'KELAS (REFERENSI)'!M1173,IF(B1143=4,'KELAS (REFERENSI)'!M1188,""))))</f>
        <v/>
      </c>
      <c r="N1143" s="55" t="str">
        <f>IF(B1143=1,'KELAS (REFERENSI)'!N1143,IF(B1143=2,'KELAS (REFERENSI)'!N1158,IF(B1143=3,'KELAS (REFERENSI)'!N1173,IF(B1143=4,'KELAS (REFERENSI)'!N1188,""))))</f>
        <v/>
      </c>
      <c r="O1143" s="55" t="str">
        <f>IF(B1143=1,'KELAS (REFERENSI)'!O1143,IF(B1143=2,'KELAS (REFERENSI)'!O1158,IF(B1143=3,'KELAS (REFERENSI)'!O1173,IF(B1143=4,'KELAS (REFERENSI)'!O1188,""))))</f>
        <v/>
      </c>
      <c r="P1143" s="55" t="str">
        <f>IF(B1143=1,'KELAS (REFERENSI)'!P1143,IF(B1143=2,'KELAS (REFERENSI)'!P1158,IF(B1143=3,'KELAS (REFERENSI)'!P1173,IF(B1143=4,'KELAS (REFERENSI)'!P1188,""))))</f>
        <v/>
      </c>
      <c r="Q1143" s="55" t="str">
        <f t="shared" si="4"/>
        <v>BPS Kota Jakarta Timur</v>
      </c>
      <c r="R1143" s="55" t="str">
        <f t="shared" si="56"/>
        <v/>
      </c>
      <c r="S1143" s="55" t="str">
        <f t="shared" ref="S1143:T1143" si="1151">S1142</f>
        <v>15 Juni sampai dengan 31 Agustus 2026</v>
      </c>
      <c r="T1143" s="55" t="str">
        <f t="shared" si="1151"/>
        <v>31 Agustus 2026</v>
      </c>
      <c r="U1143" s="59" t="str">
        <f>VLOOKUP(G1143,'MITRA (REFERENSI)'!$A:$Z,17,FALSE)</f>
        <v>#N/A</v>
      </c>
      <c r="V1143" s="59" t="str">
        <f>VLOOKUP(G1143,'MITRA (REFERENSI)'!$A:$Z,11,FALSE)</f>
        <v>#N/A</v>
      </c>
      <c r="W1143" s="81"/>
      <c r="X1143" s="63"/>
      <c r="Y1143" s="63"/>
      <c r="Z1143" s="62"/>
      <c r="AA1143" s="63"/>
      <c r="AB1143" s="62"/>
      <c r="AC1143" s="62"/>
      <c r="AD1143" s="62"/>
      <c r="AE1143" s="62"/>
      <c r="AF1143" s="62"/>
      <c r="AG1143" s="72"/>
      <c r="AH1143" s="72"/>
      <c r="AI1143" s="72"/>
      <c r="AJ1143" s="72"/>
      <c r="AK1143" s="59" t="str">
        <f>VLOOKUP(G1143,'MITRA (REFERENSI)'!$A:$Z,5,FALSE)</f>
        <v>#N/A</v>
      </c>
      <c r="AL1143" s="59" t="str">
        <f>VLOOKUP(G1143,'MITRA (REFERENSI)'!$A:$Z,13,FALSE)</f>
        <v>#N/A</v>
      </c>
      <c r="AM1143" s="59" t="str">
        <f>VLOOKUP(G1143,'MITRA (REFERENSI)'!$A:$Z,14,FALSE)</f>
        <v>#N/A</v>
      </c>
    </row>
    <row r="1144" ht="15.0" customHeight="1">
      <c r="A1144" s="53" t="s">
        <v>6206</v>
      </c>
      <c r="B1144" s="78"/>
      <c r="C1144" s="79"/>
      <c r="D1144" s="82"/>
      <c r="E1144" s="82"/>
      <c r="F1144" s="56" t="str">
        <f t="shared" si="2"/>
        <v>PETUGAS.1143/SPK/SE/PML/3172/2026</v>
      </c>
      <c r="G1144" s="80"/>
      <c r="H1144" s="56" t="str">
        <f>VLOOKUP(G1144,'MITRA (REFERENSI)'!$A:$Z,16,FALSE)</f>
        <v>#N/A</v>
      </c>
      <c r="I1144" s="56" t="str">
        <f>VLOOKUP(G1144,'MITRA (REFERENSI)'!$A:$Z,25,FALSE)</f>
        <v>#N/A</v>
      </c>
      <c r="J1144" s="55" t="str">
        <f>VLOOKUP(G1144,'MITRA (REFERENSI)'!$A:$Z,26,FALSE)</f>
        <v>#N/A</v>
      </c>
      <c r="K1144" s="55" t="str">
        <f>VLOOKUP(G1144,'MITRA (REFERENSI)'!$A:$Z,15,FALSE)</f>
        <v>#N/A</v>
      </c>
      <c r="L1144" s="55" t="str">
        <f>VLOOKUP(G1144,'MITRA (REFERENSI)'!$A:$Z,15,FALSE)</f>
        <v>#N/A</v>
      </c>
      <c r="M1144" s="55" t="str">
        <f>IF(B1144=1,'KELAS (REFERENSI)'!M1144,IF(B1144=2,'KELAS (REFERENSI)'!M1159,IF(B1144=3,'KELAS (REFERENSI)'!M1174,IF(B1144=4,'KELAS (REFERENSI)'!M1189,""))))</f>
        <v/>
      </c>
      <c r="N1144" s="55" t="str">
        <f>IF(B1144=1,'KELAS (REFERENSI)'!N1144,IF(B1144=2,'KELAS (REFERENSI)'!N1159,IF(B1144=3,'KELAS (REFERENSI)'!N1174,IF(B1144=4,'KELAS (REFERENSI)'!N1189,""))))</f>
        <v/>
      </c>
      <c r="O1144" s="55" t="str">
        <f>IF(B1144=1,'KELAS (REFERENSI)'!O1144,IF(B1144=2,'KELAS (REFERENSI)'!O1159,IF(B1144=3,'KELAS (REFERENSI)'!O1174,IF(B1144=4,'KELAS (REFERENSI)'!O1189,""))))</f>
        <v/>
      </c>
      <c r="P1144" s="55" t="str">
        <f>IF(B1144=1,'KELAS (REFERENSI)'!P1144,IF(B1144=2,'KELAS (REFERENSI)'!P1159,IF(B1144=3,'KELAS (REFERENSI)'!P1174,IF(B1144=4,'KELAS (REFERENSI)'!P1189,""))))</f>
        <v/>
      </c>
      <c r="Q1144" s="55" t="str">
        <f t="shared" si="4"/>
        <v>BPS Kota Jakarta Timur</v>
      </c>
      <c r="R1144" s="55" t="str">
        <f t="shared" si="56"/>
        <v/>
      </c>
      <c r="S1144" s="55" t="str">
        <f t="shared" ref="S1144:T1144" si="1152">S1143</f>
        <v>15 Juni sampai dengan 31 Agustus 2026</v>
      </c>
      <c r="T1144" s="55" t="str">
        <f t="shared" si="1152"/>
        <v>31 Agustus 2026</v>
      </c>
      <c r="U1144" s="59" t="str">
        <f>VLOOKUP(G1144,'MITRA (REFERENSI)'!$A:$Z,17,FALSE)</f>
        <v>#N/A</v>
      </c>
      <c r="V1144" s="59" t="str">
        <f>VLOOKUP(G1144,'MITRA (REFERENSI)'!$A:$Z,11,FALSE)</f>
        <v>#N/A</v>
      </c>
      <c r="W1144" s="81"/>
      <c r="X1144" s="63"/>
      <c r="Y1144" s="63"/>
      <c r="Z1144" s="62"/>
      <c r="AA1144" s="63"/>
      <c r="AB1144" s="62"/>
      <c r="AC1144" s="62"/>
      <c r="AD1144" s="62"/>
      <c r="AE1144" s="62"/>
      <c r="AF1144" s="62"/>
      <c r="AG1144" s="72"/>
      <c r="AH1144" s="72"/>
      <c r="AI1144" s="72"/>
      <c r="AJ1144" s="72"/>
      <c r="AK1144" s="59" t="str">
        <f>VLOOKUP(G1144,'MITRA (REFERENSI)'!$A:$Z,5,FALSE)</f>
        <v>#N/A</v>
      </c>
      <c r="AL1144" s="59" t="str">
        <f>VLOOKUP(G1144,'MITRA (REFERENSI)'!$A:$Z,13,FALSE)</f>
        <v>#N/A</v>
      </c>
      <c r="AM1144" s="59" t="str">
        <f>VLOOKUP(G1144,'MITRA (REFERENSI)'!$A:$Z,14,FALSE)</f>
        <v>#N/A</v>
      </c>
    </row>
    <row r="1145" ht="15.0" customHeight="1">
      <c r="A1145" s="53" t="s">
        <v>6207</v>
      </c>
      <c r="B1145" s="78"/>
      <c r="C1145" s="79"/>
      <c r="D1145" s="82"/>
      <c r="E1145" s="82"/>
      <c r="F1145" s="56" t="str">
        <f t="shared" si="2"/>
        <v>PETUGAS.1144/SPK/SE/PML/3172/2026</v>
      </c>
      <c r="G1145" s="80"/>
      <c r="H1145" s="56" t="str">
        <f>VLOOKUP(G1145,'MITRA (REFERENSI)'!$A:$Z,16,FALSE)</f>
        <v>#N/A</v>
      </c>
      <c r="I1145" s="56" t="str">
        <f>VLOOKUP(G1145,'MITRA (REFERENSI)'!$A:$Z,25,FALSE)</f>
        <v>#N/A</v>
      </c>
      <c r="J1145" s="55" t="str">
        <f>VLOOKUP(G1145,'MITRA (REFERENSI)'!$A:$Z,26,FALSE)</f>
        <v>#N/A</v>
      </c>
      <c r="K1145" s="55" t="str">
        <f>VLOOKUP(G1145,'MITRA (REFERENSI)'!$A:$Z,15,FALSE)</f>
        <v>#N/A</v>
      </c>
      <c r="L1145" s="55" t="str">
        <f>VLOOKUP(G1145,'MITRA (REFERENSI)'!$A:$Z,15,FALSE)</f>
        <v>#N/A</v>
      </c>
      <c r="M1145" s="55" t="str">
        <f>IF(B1145=1,'KELAS (REFERENSI)'!M1145,IF(B1145=2,'KELAS (REFERENSI)'!M1160,IF(B1145=3,'KELAS (REFERENSI)'!M1175,IF(B1145=4,'KELAS (REFERENSI)'!M1190,""))))</f>
        <v/>
      </c>
      <c r="N1145" s="55" t="str">
        <f>IF(B1145=1,'KELAS (REFERENSI)'!N1145,IF(B1145=2,'KELAS (REFERENSI)'!N1160,IF(B1145=3,'KELAS (REFERENSI)'!N1175,IF(B1145=4,'KELAS (REFERENSI)'!N1190,""))))</f>
        <v/>
      </c>
      <c r="O1145" s="55" t="str">
        <f>IF(B1145=1,'KELAS (REFERENSI)'!O1145,IF(B1145=2,'KELAS (REFERENSI)'!O1160,IF(B1145=3,'KELAS (REFERENSI)'!O1175,IF(B1145=4,'KELAS (REFERENSI)'!O1190,""))))</f>
        <v/>
      </c>
      <c r="P1145" s="55" t="str">
        <f>IF(B1145=1,'KELAS (REFERENSI)'!P1145,IF(B1145=2,'KELAS (REFERENSI)'!P1160,IF(B1145=3,'KELAS (REFERENSI)'!P1175,IF(B1145=4,'KELAS (REFERENSI)'!P1190,""))))</f>
        <v/>
      </c>
      <c r="Q1145" s="55" t="str">
        <f t="shared" si="4"/>
        <v>BPS Kota Jakarta Timur</v>
      </c>
      <c r="R1145" s="55" t="str">
        <f t="shared" si="56"/>
        <v/>
      </c>
      <c r="S1145" s="55" t="str">
        <f t="shared" ref="S1145:T1145" si="1153">S1144</f>
        <v>15 Juni sampai dengan 31 Agustus 2026</v>
      </c>
      <c r="T1145" s="55" t="str">
        <f t="shared" si="1153"/>
        <v>31 Agustus 2026</v>
      </c>
      <c r="U1145" s="59" t="str">
        <f>VLOOKUP(G1145,'MITRA (REFERENSI)'!$A:$Z,17,FALSE)</f>
        <v>#N/A</v>
      </c>
      <c r="V1145" s="59" t="str">
        <f>VLOOKUP(G1145,'MITRA (REFERENSI)'!$A:$Z,11,FALSE)</f>
        <v>#N/A</v>
      </c>
      <c r="W1145" s="81"/>
      <c r="X1145" s="63"/>
      <c r="Y1145" s="63"/>
      <c r="Z1145" s="62"/>
      <c r="AA1145" s="63"/>
      <c r="AB1145" s="62"/>
      <c r="AC1145" s="62"/>
      <c r="AD1145" s="62"/>
      <c r="AE1145" s="62"/>
      <c r="AF1145" s="62"/>
      <c r="AG1145" s="72"/>
      <c r="AH1145" s="72"/>
      <c r="AI1145" s="72"/>
      <c r="AJ1145" s="72"/>
      <c r="AK1145" s="59" t="str">
        <f>VLOOKUP(G1145,'MITRA (REFERENSI)'!$A:$Z,5,FALSE)</f>
        <v>#N/A</v>
      </c>
      <c r="AL1145" s="59" t="str">
        <f>VLOOKUP(G1145,'MITRA (REFERENSI)'!$A:$Z,13,FALSE)</f>
        <v>#N/A</v>
      </c>
      <c r="AM1145" s="59" t="str">
        <f>VLOOKUP(G1145,'MITRA (REFERENSI)'!$A:$Z,14,FALSE)</f>
        <v>#N/A</v>
      </c>
    </row>
    <row r="1146" ht="15.0" customHeight="1">
      <c r="A1146" s="53" t="s">
        <v>6208</v>
      </c>
      <c r="B1146" s="78"/>
      <c r="C1146" s="79"/>
      <c r="D1146" s="82"/>
      <c r="E1146" s="82"/>
      <c r="F1146" s="56" t="str">
        <f t="shared" si="2"/>
        <v>PETUGAS.1145/SPK/SE/PML/3172/2026</v>
      </c>
      <c r="G1146" s="80"/>
      <c r="H1146" s="56" t="str">
        <f>VLOOKUP(G1146,'MITRA (REFERENSI)'!$A:$Z,16,FALSE)</f>
        <v>#N/A</v>
      </c>
      <c r="I1146" s="56" t="str">
        <f>VLOOKUP(G1146,'MITRA (REFERENSI)'!$A:$Z,25,FALSE)</f>
        <v>#N/A</v>
      </c>
      <c r="J1146" s="55" t="str">
        <f>VLOOKUP(G1146,'MITRA (REFERENSI)'!$A:$Z,26,FALSE)</f>
        <v>#N/A</v>
      </c>
      <c r="K1146" s="55" t="str">
        <f>VLOOKUP(G1146,'MITRA (REFERENSI)'!$A:$Z,15,FALSE)</f>
        <v>#N/A</v>
      </c>
      <c r="L1146" s="55" t="str">
        <f>VLOOKUP(G1146,'MITRA (REFERENSI)'!$A:$Z,15,FALSE)</f>
        <v>#N/A</v>
      </c>
      <c r="M1146" s="55" t="str">
        <f>IF(B1146=1,'KELAS (REFERENSI)'!M1146,IF(B1146=2,'KELAS (REFERENSI)'!M1161,IF(B1146=3,'KELAS (REFERENSI)'!M1176,IF(B1146=4,'KELAS (REFERENSI)'!M1191,""))))</f>
        <v/>
      </c>
      <c r="N1146" s="55" t="str">
        <f>IF(B1146=1,'KELAS (REFERENSI)'!N1146,IF(B1146=2,'KELAS (REFERENSI)'!N1161,IF(B1146=3,'KELAS (REFERENSI)'!N1176,IF(B1146=4,'KELAS (REFERENSI)'!N1191,""))))</f>
        <v/>
      </c>
      <c r="O1146" s="55" t="str">
        <f>IF(B1146=1,'KELAS (REFERENSI)'!O1146,IF(B1146=2,'KELAS (REFERENSI)'!O1161,IF(B1146=3,'KELAS (REFERENSI)'!O1176,IF(B1146=4,'KELAS (REFERENSI)'!O1191,""))))</f>
        <v/>
      </c>
      <c r="P1146" s="55" t="str">
        <f>IF(B1146=1,'KELAS (REFERENSI)'!P1146,IF(B1146=2,'KELAS (REFERENSI)'!P1161,IF(B1146=3,'KELAS (REFERENSI)'!P1176,IF(B1146=4,'KELAS (REFERENSI)'!P1191,""))))</f>
        <v/>
      </c>
      <c r="Q1146" s="55" t="str">
        <f t="shared" si="4"/>
        <v>BPS Kota Jakarta Timur</v>
      </c>
      <c r="R1146" s="55" t="str">
        <f t="shared" si="56"/>
        <v/>
      </c>
      <c r="S1146" s="55" t="str">
        <f t="shared" ref="S1146:T1146" si="1154">S1145</f>
        <v>15 Juni sampai dengan 31 Agustus 2026</v>
      </c>
      <c r="T1146" s="55" t="str">
        <f t="shared" si="1154"/>
        <v>31 Agustus 2026</v>
      </c>
      <c r="U1146" s="59" t="str">
        <f>VLOOKUP(G1146,'MITRA (REFERENSI)'!$A:$Z,17,FALSE)</f>
        <v>#N/A</v>
      </c>
      <c r="V1146" s="59" t="str">
        <f>VLOOKUP(G1146,'MITRA (REFERENSI)'!$A:$Z,11,FALSE)</f>
        <v>#N/A</v>
      </c>
      <c r="W1146" s="81"/>
      <c r="X1146" s="63"/>
      <c r="Y1146" s="63"/>
      <c r="Z1146" s="62"/>
      <c r="AA1146" s="63"/>
      <c r="AB1146" s="62"/>
      <c r="AC1146" s="62"/>
      <c r="AD1146" s="62"/>
      <c r="AE1146" s="62"/>
      <c r="AF1146" s="62"/>
      <c r="AG1146" s="72"/>
      <c r="AH1146" s="72"/>
      <c r="AI1146" s="72"/>
      <c r="AJ1146" s="72"/>
      <c r="AK1146" s="59" t="str">
        <f>VLOOKUP(G1146,'MITRA (REFERENSI)'!$A:$Z,5,FALSE)</f>
        <v>#N/A</v>
      </c>
      <c r="AL1146" s="59" t="str">
        <f>VLOOKUP(G1146,'MITRA (REFERENSI)'!$A:$Z,13,FALSE)</f>
        <v>#N/A</v>
      </c>
      <c r="AM1146" s="59" t="str">
        <f>VLOOKUP(G1146,'MITRA (REFERENSI)'!$A:$Z,14,FALSE)</f>
        <v>#N/A</v>
      </c>
    </row>
    <row r="1147" ht="15.0" customHeight="1">
      <c r="A1147" s="53" t="s">
        <v>6209</v>
      </c>
      <c r="B1147" s="78"/>
      <c r="C1147" s="79"/>
      <c r="D1147" s="82"/>
      <c r="E1147" s="82"/>
      <c r="F1147" s="56" t="str">
        <f t="shared" si="2"/>
        <v>PETUGAS.1146/SPK/SE/PML/3172/2026</v>
      </c>
      <c r="G1147" s="80"/>
      <c r="H1147" s="56" t="str">
        <f>VLOOKUP(G1147,'MITRA (REFERENSI)'!$A:$Z,16,FALSE)</f>
        <v>#N/A</v>
      </c>
      <c r="I1147" s="56" t="str">
        <f>VLOOKUP(G1147,'MITRA (REFERENSI)'!$A:$Z,25,FALSE)</f>
        <v>#N/A</v>
      </c>
      <c r="J1147" s="55" t="str">
        <f>VLOOKUP(G1147,'MITRA (REFERENSI)'!$A:$Z,26,FALSE)</f>
        <v>#N/A</v>
      </c>
      <c r="K1147" s="55" t="str">
        <f>VLOOKUP(G1147,'MITRA (REFERENSI)'!$A:$Z,15,FALSE)</f>
        <v>#N/A</v>
      </c>
      <c r="L1147" s="55" t="str">
        <f>VLOOKUP(G1147,'MITRA (REFERENSI)'!$A:$Z,15,FALSE)</f>
        <v>#N/A</v>
      </c>
      <c r="M1147" s="55" t="str">
        <f>IF(B1147=1,'KELAS (REFERENSI)'!M1147,IF(B1147=2,'KELAS (REFERENSI)'!M1162,IF(B1147=3,'KELAS (REFERENSI)'!M1177,IF(B1147=4,'KELAS (REFERENSI)'!M1192,""))))</f>
        <v/>
      </c>
      <c r="N1147" s="55" t="str">
        <f>IF(B1147=1,'KELAS (REFERENSI)'!N1147,IF(B1147=2,'KELAS (REFERENSI)'!N1162,IF(B1147=3,'KELAS (REFERENSI)'!N1177,IF(B1147=4,'KELAS (REFERENSI)'!N1192,""))))</f>
        <v/>
      </c>
      <c r="O1147" s="55" t="str">
        <f>IF(B1147=1,'KELAS (REFERENSI)'!O1147,IF(B1147=2,'KELAS (REFERENSI)'!O1162,IF(B1147=3,'KELAS (REFERENSI)'!O1177,IF(B1147=4,'KELAS (REFERENSI)'!O1192,""))))</f>
        <v/>
      </c>
      <c r="P1147" s="55" t="str">
        <f>IF(B1147=1,'KELAS (REFERENSI)'!P1147,IF(B1147=2,'KELAS (REFERENSI)'!P1162,IF(B1147=3,'KELAS (REFERENSI)'!P1177,IF(B1147=4,'KELAS (REFERENSI)'!P1192,""))))</f>
        <v/>
      </c>
      <c r="Q1147" s="55" t="str">
        <f t="shared" si="4"/>
        <v>BPS Kota Jakarta Timur</v>
      </c>
      <c r="R1147" s="55" t="str">
        <f t="shared" si="56"/>
        <v/>
      </c>
      <c r="S1147" s="55" t="str">
        <f t="shared" ref="S1147:T1147" si="1155">S1146</f>
        <v>15 Juni sampai dengan 31 Agustus 2026</v>
      </c>
      <c r="T1147" s="55" t="str">
        <f t="shared" si="1155"/>
        <v>31 Agustus 2026</v>
      </c>
      <c r="U1147" s="59" t="str">
        <f>VLOOKUP(G1147,'MITRA (REFERENSI)'!$A:$Z,17,FALSE)</f>
        <v>#N/A</v>
      </c>
      <c r="V1147" s="59" t="str">
        <f>VLOOKUP(G1147,'MITRA (REFERENSI)'!$A:$Z,11,FALSE)</f>
        <v>#N/A</v>
      </c>
      <c r="W1147" s="81"/>
      <c r="X1147" s="63"/>
      <c r="Y1147" s="63"/>
      <c r="Z1147" s="62"/>
      <c r="AA1147" s="63"/>
      <c r="AB1147" s="62"/>
      <c r="AC1147" s="62"/>
      <c r="AD1147" s="62"/>
      <c r="AE1147" s="62"/>
      <c r="AF1147" s="62"/>
      <c r="AG1147" s="72"/>
      <c r="AH1147" s="72"/>
      <c r="AI1147" s="72"/>
      <c r="AJ1147" s="72"/>
      <c r="AK1147" s="59" t="str">
        <f>VLOOKUP(G1147,'MITRA (REFERENSI)'!$A:$Z,5,FALSE)</f>
        <v>#N/A</v>
      </c>
      <c r="AL1147" s="59" t="str">
        <f>VLOOKUP(G1147,'MITRA (REFERENSI)'!$A:$Z,13,FALSE)</f>
        <v>#N/A</v>
      </c>
      <c r="AM1147" s="59" t="str">
        <f>VLOOKUP(G1147,'MITRA (REFERENSI)'!$A:$Z,14,FALSE)</f>
        <v>#N/A</v>
      </c>
    </row>
    <row r="1148" ht="15.0" customHeight="1">
      <c r="A1148" s="53" t="s">
        <v>6210</v>
      </c>
      <c r="B1148" s="78"/>
      <c r="C1148" s="79"/>
      <c r="D1148" s="82"/>
      <c r="E1148" s="82"/>
      <c r="F1148" s="56" t="str">
        <f t="shared" si="2"/>
        <v>PETUGAS.1147/SPK/SE/PML/3172/2026</v>
      </c>
      <c r="G1148" s="80"/>
      <c r="H1148" s="56" t="str">
        <f>VLOOKUP(G1148,'MITRA (REFERENSI)'!$A:$Z,16,FALSE)</f>
        <v>#N/A</v>
      </c>
      <c r="I1148" s="56" t="str">
        <f>VLOOKUP(G1148,'MITRA (REFERENSI)'!$A:$Z,25,FALSE)</f>
        <v>#N/A</v>
      </c>
      <c r="J1148" s="55" t="str">
        <f>VLOOKUP(G1148,'MITRA (REFERENSI)'!$A:$Z,26,FALSE)</f>
        <v>#N/A</v>
      </c>
      <c r="K1148" s="55" t="str">
        <f>VLOOKUP(G1148,'MITRA (REFERENSI)'!$A:$Z,15,FALSE)</f>
        <v>#N/A</v>
      </c>
      <c r="L1148" s="55" t="str">
        <f>VLOOKUP(G1148,'MITRA (REFERENSI)'!$A:$Z,15,FALSE)</f>
        <v>#N/A</v>
      </c>
      <c r="M1148" s="55" t="str">
        <f>IF(B1148=1,'KELAS (REFERENSI)'!M1148,IF(B1148=2,'KELAS (REFERENSI)'!M1163,IF(B1148=3,'KELAS (REFERENSI)'!M1178,IF(B1148=4,'KELAS (REFERENSI)'!M1193,""))))</f>
        <v/>
      </c>
      <c r="N1148" s="55" t="str">
        <f>IF(B1148=1,'KELAS (REFERENSI)'!N1148,IF(B1148=2,'KELAS (REFERENSI)'!N1163,IF(B1148=3,'KELAS (REFERENSI)'!N1178,IF(B1148=4,'KELAS (REFERENSI)'!N1193,""))))</f>
        <v/>
      </c>
      <c r="O1148" s="55" t="str">
        <f>IF(B1148=1,'KELAS (REFERENSI)'!O1148,IF(B1148=2,'KELAS (REFERENSI)'!O1163,IF(B1148=3,'KELAS (REFERENSI)'!O1178,IF(B1148=4,'KELAS (REFERENSI)'!O1193,""))))</f>
        <v/>
      </c>
      <c r="P1148" s="55" t="str">
        <f>IF(B1148=1,'KELAS (REFERENSI)'!P1148,IF(B1148=2,'KELAS (REFERENSI)'!P1163,IF(B1148=3,'KELAS (REFERENSI)'!P1178,IF(B1148=4,'KELAS (REFERENSI)'!P1193,""))))</f>
        <v/>
      </c>
      <c r="Q1148" s="55" t="str">
        <f t="shared" si="4"/>
        <v>BPS Kota Jakarta Timur</v>
      </c>
      <c r="R1148" s="55" t="str">
        <f t="shared" si="56"/>
        <v/>
      </c>
      <c r="S1148" s="55" t="str">
        <f t="shared" ref="S1148:T1148" si="1156">S1147</f>
        <v>15 Juni sampai dengan 31 Agustus 2026</v>
      </c>
      <c r="T1148" s="55" t="str">
        <f t="shared" si="1156"/>
        <v>31 Agustus 2026</v>
      </c>
      <c r="U1148" s="59" t="str">
        <f>VLOOKUP(G1148,'MITRA (REFERENSI)'!$A:$Z,17,FALSE)</f>
        <v>#N/A</v>
      </c>
      <c r="V1148" s="59" t="str">
        <f>VLOOKUP(G1148,'MITRA (REFERENSI)'!$A:$Z,11,FALSE)</f>
        <v>#N/A</v>
      </c>
      <c r="W1148" s="81"/>
      <c r="X1148" s="63"/>
      <c r="Y1148" s="63"/>
      <c r="Z1148" s="62"/>
      <c r="AA1148" s="63"/>
      <c r="AB1148" s="62"/>
      <c r="AC1148" s="62"/>
      <c r="AD1148" s="62"/>
      <c r="AE1148" s="62"/>
      <c r="AF1148" s="62"/>
      <c r="AG1148" s="72"/>
      <c r="AH1148" s="72"/>
      <c r="AI1148" s="72"/>
      <c r="AJ1148" s="72"/>
      <c r="AK1148" s="59" t="str">
        <f>VLOOKUP(G1148,'MITRA (REFERENSI)'!$A:$Z,5,FALSE)</f>
        <v>#N/A</v>
      </c>
      <c r="AL1148" s="59" t="str">
        <f>VLOOKUP(G1148,'MITRA (REFERENSI)'!$A:$Z,13,FALSE)</f>
        <v>#N/A</v>
      </c>
      <c r="AM1148" s="59" t="str">
        <f>VLOOKUP(G1148,'MITRA (REFERENSI)'!$A:$Z,14,FALSE)</f>
        <v>#N/A</v>
      </c>
    </row>
    <row r="1149" ht="15.0" customHeight="1">
      <c r="A1149" s="53" t="s">
        <v>6211</v>
      </c>
      <c r="B1149" s="78"/>
      <c r="C1149" s="79"/>
      <c r="D1149" s="82"/>
      <c r="E1149" s="82"/>
      <c r="F1149" s="56" t="str">
        <f t="shared" si="2"/>
        <v>PETUGAS.1148/SPK/SE/PML/3172/2026</v>
      </c>
      <c r="G1149" s="80"/>
      <c r="H1149" s="56" t="str">
        <f>VLOOKUP(G1149,'MITRA (REFERENSI)'!$A:$Z,16,FALSE)</f>
        <v>#N/A</v>
      </c>
      <c r="I1149" s="56" t="str">
        <f>VLOOKUP(G1149,'MITRA (REFERENSI)'!$A:$Z,25,FALSE)</f>
        <v>#N/A</v>
      </c>
      <c r="J1149" s="55" t="str">
        <f>VLOOKUP(G1149,'MITRA (REFERENSI)'!$A:$Z,26,FALSE)</f>
        <v>#N/A</v>
      </c>
      <c r="K1149" s="55" t="str">
        <f>VLOOKUP(G1149,'MITRA (REFERENSI)'!$A:$Z,15,FALSE)</f>
        <v>#N/A</v>
      </c>
      <c r="L1149" s="55" t="str">
        <f>VLOOKUP(G1149,'MITRA (REFERENSI)'!$A:$Z,15,FALSE)</f>
        <v>#N/A</v>
      </c>
      <c r="M1149" s="55" t="str">
        <f>IF(B1149=1,'KELAS (REFERENSI)'!M1149,IF(B1149=2,'KELAS (REFERENSI)'!M1164,IF(B1149=3,'KELAS (REFERENSI)'!M1179,IF(B1149=4,'KELAS (REFERENSI)'!M1194,""))))</f>
        <v/>
      </c>
      <c r="N1149" s="55" t="str">
        <f>IF(B1149=1,'KELAS (REFERENSI)'!N1149,IF(B1149=2,'KELAS (REFERENSI)'!N1164,IF(B1149=3,'KELAS (REFERENSI)'!N1179,IF(B1149=4,'KELAS (REFERENSI)'!N1194,""))))</f>
        <v/>
      </c>
      <c r="O1149" s="55" t="str">
        <f>IF(B1149=1,'KELAS (REFERENSI)'!O1149,IF(B1149=2,'KELAS (REFERENSI)'!O1164,IF(B1149=3,'KELAS (REFERENSI)'!O1179,IF(B1149=4,'KELAS (REFERENSI)'!O1194,""))))</f>
        <v/>
      </c>
      <c r="P1149" s="55" t="str">
        <f>IF(B1149=1,'KELAS (REFERENSI)'!P1149,IF(B1149=2,'KELAS (REFERENSI)'!P1164,IF(B1149=3,'KELAS (REFERENSI)'!P1179,IF(B1149=4,'KELAS (REFERENSI)'!P1194,""))))</f>
        <v/>
      </c>
      <c r="Q1149" s="55" t="str">
        <f t="shared" si="4"/>
        <v>BPS Kota Jakarta Timur</v>
      </c>
      <c r="R1149" s="55" t="str">
        <f t="shared" si="56"/>
        <v/>
      </c>
      <c r="S1149" s="55" t="str">
        <f t="shared" ref="S1149:T1149" si="1157">S1148</f>
        <v>15 Juni sampai dengan 31 Agustus 2026</v>
      </c>
      <c r="T1149" s="55" t="str">
        <f t="shared" si="1157"/>
        <v>31 Agustus 2026</v>
      </c>
      <c r="U1149" s="59" t="str">
        <f>VLOOKUP(G1149,'MITRA (REFERENSI)'!$A:$Z,17,FALSE)</f>
        <v>#N/A</v>
      </c>
      <c r="V1149" s="59" t="str">
        <f>VLOOKUP(G1149,'MITRA (REFERENSI)'!$A:$Z,11,FALSE)</f>
        <v>#N/A</v>
      </c>
      <c r="W1149" s="81"/>
      <c r="X1149" s="63"/>
      <c r="Y1149" s="63"/>
      <c r="Z1149" s="62"/>
      <c r="AA1149" s="63"/>
      <c r="AB1149" s="62"/>
      <c r="AC1149" s="62"/>
      <c r="AD1149" s="62"/>
      <c r="AE1149" s="62"/>
      <c r="AF1149" s="62"/>
      <c r="AG1149" s="72"/>
      <c r="AH1149" s="72"/>
      <c r="AI1149" s="72"/>
      <c r="AJ1149" s="72"/>
      <c r="AK1149" s="59" t="str">
        <f>VLOOKUP(G1149,'MITRA (REFERENSI)'!$A:$Z,5,FALSE)</f>
        <v>#N/A</v>
      </c>
      <c r="AL1149" s="59" t="str">
        <f>VLOOKUP(G1149,'MITRA (REFERENSI)'!$A:$Z,13,FALSE)</f>
        <v>#N/A</v>
      </c>
      <c r="AM1149" s="59" t="str">
        <f>VLOOKUP(G1149,'MITRA (REFERENSI)'!$A:$Z,14,FALSE)</f>
        <v>#N/A</v>
      </c>
    </row>
    <row r="1150" ht="15.0" customHeight="1">
      <c r="A1150" s="53" t="s">
        <v>6212</v>
      </c>
      <c r="B1150" s="78"/>
      <c r="C1150" s="79"/>
      <c r="D1150" s="82"/>
      <c r="E1150" s="82"/>
      <c r="F1150" s="56" t="str">
        <f t="shared" si="2"/>
        <v>PETUGAS.1149/SPK/SE/PML/3172/2026</v>
      </c>
      <c r="G1150" s="80"/>
      <c r="H1150" s="56" t="str">
        <f>VLOOKUP(G1150,'MITRA (REFERENSI)'!$A:$Z,16,FALSE)</f>
        <v>#N/A</v>
      </c>
      <c r="I1150" s="56" t="str">
        <f>VLOOKUP(G1150,'MITRA (REFERENSI)'!$A:$Z,25,FALSE)</f>
        <v>#N/A</v>
      </c>
      <c r="J1150" s="55" t="str">
        <f>VLOOKUP(G1150,'MITRA (REFERENSI)'!$A:$Z,26,FALSE)</f>
        <v>#N/A</v>
      </c>
      <c r="K1150" s="55" t="str">
        <f>VLOOKUP(G1150,'MITRA (REFERENSI)'!$A:$Z,15,FALSE)</f>
        <v>#N/A</v>
      </c>
      <c r="L1150" s="55" t="str">
        <f>VLOOKUP(G1150,'MITRA (REFERENSI)'!$A:$Z,15,FALSE)</f>
        <v>#N/A</v>
      </c>
      <c r="M1150" s="55" t="str">
        <f>IF(B1150=1,'KELAS (REFERENSI)'!M1150,IF(B1150=2,'KELAS (REFERENSI)'!M1165,IF(B1150=3,'KELAS (REFERENSI)'!M1180,IF(B1150=4,'KELAS (REFERENSI)'!M1195,""))))</f>
        <v/>
      </c>
      <c r="N1150" s="55" t="str">
        <f>IF(B1150=1,'KELAS (REFERENSI)'!N1150,IF(B1150=2,'KELAS (REFERENSI)'!N1165,IF(B1150=3,'KELAS (REFERENSI)'!N1180,IF(B1150=4,'KELAS (REFERENSI)'!N1195,""))))</f>
        <v/>
      </c>
      <c r="O1150" s="55" t="str">
        <f>IF(B1150=1,'KELAS (REFERENSI)'!O1150,IF(B1150=2,'KELAS (REFERENSI)'!O1165,IF(B1150=3,'KELAS (REFERENSI)'!O1180,IF(B1150=4,'KELAS (REFERENSI)'!O1195,""))))</f>
        <v/>
      </c>
      <c r="P1150" s="55" t="str">
        <f>IF(B1150=1,'KELAS (REFERENSI)'!P1150,IF(B1150=2,'KELAS (REFERENSI)'!P1165,IF(B1150=3,'KELAS (REFERENSI)'!P1180,IF(B1150=4,'KELAS (REFERENSI)'!P1195,""))))</f>
        <v/>
      </c>
      <c r="Q1150" s="55" t="str">
        <f t="shared" si="4"/>
        <v>BPS Kota Jakarta Timur</v>
      </c>
      <c r="R1150" s="55" t="str">
        <f t="shared" si="56"/>
        <v/>
      </c>
      <c r="S1150" s="55" t="str">
        <f t="shared" ref="S1150:T1150" si="1158">S1149</f>
        <v>15 Juni sampai dengan 31 Agustus 2026</v>
      </c>
      <c r="T1150" s="55" t="str">
        <f t="shared" si="1158"/>
        <v>31 Agustus 2026</v>
      </c>
      <c r="U1150" s="59" t="str">
        <f>VLOOKUP(G1150,'MITRA (REFERENSI)'!$A:$Z,17,FALSE)</f>
        <v>#N/A</v>
      </c>
      <c r="V1150" s="59" t="str">
        <f>VLOOKUP(G1150,'MITRA (REFERENSI)'!$A:$Z,11,FALSE)</f>
        <v>#N/A</v>
      </c>
      <c r="W1150" s="81"/>
      <c r="X1150" s="63"/>
      <c r="Y1150" s="63"/>
      <c r="Z1150" s="62"/>
      <c r="AA1150" s="63"/>
      <c r="AB1150" s="62"/>
      <c r="AC1150" s="62"/>
      <c r="AD1150" s="62"/>
      <c r="AE1150" s="62"/>
      <c r="AF1150" s="62"/>
      <c r="AG1150" s="72"/>
      <c r="AH1150" s="72"/>
      <c r="AI1150" s="72"/>
      <c r="AJ1150" s="72"/>
      <c r="AK1150" s="59" t="str">
        <f>VLOOKUP(G1150,'MITRA (REFERENSI)'!$A:$Z,5,FALSE)</f>
        <v>#N/A</v>
      </c>
      <c r="AL1150" s="59" t="str">
        <f>VLOOKUP(G1150,'MITRA (REFERENSI)'!$A:$Z,13,FALSE)</f>
        <v>#N/A</v>
      </c>
      <c r="AM1150" s="59" t="str">
        <f>VLOOKUP(G1150,'MITRA (REFERENSI)'!$A:$Z,14,FALSE)</f>
        <v>#N/A</v>
      </c>
    </row>
    <row r="1151" ht="15.0" customHeight="1">
      <c r="A1151" s="53" t="s">
        <v>6213</v>
      </c>
      <c r="B1151" s="78"/>
      <c r="C1151" s="79"/>
      <c r="D1151" s="82"/>
      <c r="E1151" s="82"/>
      <c r="F1151" s="56" t="str">
        <f t="shared" si="2"/>
        <v>PETUGAS.1150/SPK/SE/PML/3172/2026</v>
      </c>
      <c r="G1151" s="80"/>
      <c r="H1151" s="56" t="str">
        <f>VLOOKUP(G1151,'MITRA (REFERENSI)'!$A:$Z,16,FALSE)</f>
        <v>#N/A</v>
      </c>
      <c r="I1151" s="56" t="str">
        <f>VLOOKUP(G1151,'MITRA (REFERENSI)'!$A:$Z,25,FALSE)</f>
        <v>#N/A</v>
      </c>
      <c r="J1151" s="55" t="str">
        <f>VLOOKUP(G1151,'MITRA (REFERENSI)'!$A:$Z,26,FALSE)</f>
        <v>#N/A</v>
      </c>
      <c r="K1151" s="55" t="str">
        <f>VLOOKUP(G1151,'MITRA (REFERENSI)'!$A:$Z,15,FALSE)</f>
        <v>#N/A</v>
      </c>
      <c r="L1151" s="55" t="str">
        <f>VLOOKUP(G1151,'MITRA (REFERENSI)'!$A:$Z,15,FALSE)</f>
        <v>#N/A</v>
      </c>
      <c r="M1151" s="55" t="str">
        <f>IF(B1151=1,'KELAS (REFERENSI)'!M1151,IF(B1151=2,'KELAS (REFERENSI)'!M1166,IF(B1151=3,'KELAS (REFERENSI)'!M1181,IF(B1151=4,'KELAS (REFERENSI)'!M1196,""))))</f>
        <v/>
      </c>
      <c r="N1151" s="55" t="str">
        <f>IF(B1151=1,'KELAS (REFERENSI)'!N1151,IF(B1151=2,'KELAS (REFERENSI)'!N1166,IF(B1151=3,'KELAS (REFERENSI)'!N1181,IF(B1151=4,'KELAS (REFERENSI)'!N1196,""))))</f>
        <v/>
      </c>
      <c r="O1151" s="55" t="str">
        <f>IF(B1151=1,'KELAS (REFERENSI)'!O1151,IF(B1151=2,'KELAS (REFERENSI)'!O1166,IF(B1151=3,'KELAS (REFERENSI)'!O1181,IF(B1151=4,'KELAS (REFERENSI)'!O1196,""))))</f>
        <v/>
      </c>
      <c r="P1151" s="55" t="str">
        <f>IF(B1151=1,'KELAS (REFERENSI)'!P1151,IF(B1151=2,'KELAS (REFERENSI)'!P1166,IF(B1151=3,'KELAS (REFERENSI)'!P1181,IF(B1151=4,'KELAS (REFERENSI)'!P1196,""))))</f>
        <v/>
      </c>
      <c r="Q1151" s="55" t="str">
        <f t="shared" si="4"/>
        <v>BPS Kota Jakarta Timur</v>
      </c>
      <c r="R1151" s="55" t="str">
        <f t="shared" si="56"/>
        <v/>
      </c>
      <c r="S1151" s="55" t="str">
        <f t="shared" ref="S1151:T1151" si="1159">S1150</f>
        <v>15 Juni sampai dengan 31 Agustus 2026</v>
      </c>
      <c r="T1151" s="55" t="str">
        <f t="shared" si="1159"/>
        <v>31 Agustus 2026</v>
      </c>
      <c r="U1151" s="59" t="str">
        <f>VLOOKUP(G1151,'MITRA (REFERENSI)'!$A:$Z,17,FALSE)</f>
        <v>#N/A</v>
      </c>
      <c r="V1151" s="59" t="str">
        <f>VLOOKUP(G1151,'MITRA (REFERENSI)'!$A:$Z,11,FALSE)</f>
        <v>#N/A</v>
      </c>
      <c r="W1151" s="81"/>
      <c r="X1151" s="63"/>
      <c r="Y1151" s="63"/>
      <c r="Z1151" s="62"/>
      <c r="AA1151" s="63"/>
      <c r="AB1151" s="62"/>
      <c r="AC1151" s="62"/>
      <c r="AD1151" s="62"/>
      <c r="AE1151" s="62"/>
      <c r="AF1151" s="62"/>
      <c r="AG1151" s="72"/>
      <c r="AH1151" s="72"/>
      <c r="AI1151" s="72"/>
      <c r="AJ1151" s="72"/>
      <c r="AK1151" s="59" t="str">
        <f>VLOOKUP(G1151,'MITRA (REFERENSI)'!$A:$Z,5,FALSE)</f>
        <v>#N/A</v>
      </c>
      <c r="AL1151" s="59" t="str">
        <f>VLOOKUP(G1151,'MITRA (REFERENSI)'!$A:$Z,13,FALSE)</f>
        <v>#N/A</v>
      </c>
      <c r="AM1151" s="59" t="str">
        <f>VLOOKUP(G1151,'MITRA (REFERENSI)'!$A:$Z,14,FALSE)</f>
        <v>#N/A</v>
      </c>
    </row>
    <row r="1152" ht="15.0" customHeight="1">
      <c r="A1152" s="53" t="s">
        <v>6214</v>
      </c>
      <c r="B1152" s="78"/>
      <c r="C1152" s="79"/>
      <c r="D1152" s="82"/>
      <c r="E1152" s="82"/>
      <c r="F1152" s="56" t="str">
        <f t="shared" si="2"/>
        <v>PETUGAS.1151/SPK/SE/PML/3172/2026</v>
      </c>
      <c r="G1152" s="80"/>
      <c r="H1152" s="56" t="str">
        <f>VLOOKUP(G1152,'MITRA (REFERENSI)'!$A:$Z,16,FALSE)</f>
        <v>#N/A</v>
      </c>
      <c r="I1152" s="56" t="str">
        <f>VLOOKUP(G1152,'MITRA (REFERENSI)'!$A:$Z,25,FALSE)</f>
        <v>#N/A</v>
      </c>
      <c r="J1152" s="55" t="str">
        <f>VLOOKUP(G1152,'MITRA (REFERENSI)'!$A:$Z,26,FALSE)</f>
        <v>#N/A</v>
      </c>
      <c r="K1152" s="55" t="str">
        <f>VLOOKUP(G1152,'MITRA (REFERENSI)'!$A:$Z,15,FALSE)</f>
        <v>#N/A</v>
      </c>
      <c r="L1152" s="55" t="str">
        <f>VLOOKUP(G1152,'MITRA (REFERENSI)'!$A:$Z,15,FALSE)</f>
        <v>#N/A</v>
      </c>
      <c r="M1152" s="55" t="str">
        <f>IF(B1152=1,'KELAS (REFERENSI)'!M1152,IF(B1152=2,'KELAS (REFERENSI)'!M1167,IF(B1152=3,'KELAS (REFERENSI)'!M1182,IF(B1152=4,'KELAS (REFERENSI)'!M1197,""))))</f>
        <v/>
      </c>
      <c r="N1152" s="55" t="str">
        <f>IF(B1152=1,'KELAS (REFERENSI)'!N1152,IF(B1152=2,'KELAS (REFERENSI)'!N1167,IF(B1152=3,'KELAS (REFERENSI)'!N1182,IF(B1152=4,'KELAS (REFERENSI)'!N1197,""))))</f>
        <v/>
      </c>
      <c r="O1152" s="55" t="str">
        <f>IF(B1152=1,'KELAS (REFERENSI)'!O1152,IF(B1152=2,'KELAS (REFERENSI)'!O1167,IF(B1152=3,'KELAS (REFERENSI)'!O1182,IF(B1152=4,'KELAS (REFERENSI)'!O1197,""))))</f>
        <v/>
      </c>
      <c r="P1152" s="55" t="str">
        <f>IF(B1152=1,'KELAS (REFERENSI)'!P1152,IF(B1152=2,'KELAS (REFERENSI)'!P1167,IF(B1152=3,'KELAS (REFERENSI)'!P1182,IF(B1152=4,'KELAS (REFERENSI)'!P1197,""))))</f>
        <v/>
      </c>
      <c r="Q1152" s="55" t="str">
        <f t="shared" si="4"/>
        <v>BPS Kota Jakarta Timur</v>
      </c>
      <c r="R1152" s="55" t="str">
        <f t="shared" si="56"/>
        <v/>
      </c>
      <c r="S1152" s="55" t="str">
        <f t="shared" ref="S1152:T1152" si="1160">S1151</f>
        <v>15 Juni sampai dengan 31 Agustus 2026</v>
      </c>
      <c r="T1152" s="55" t="str">
        <f t="shared" si="1160"/>
        <v>31 Agustus 2026</v>
      </c>
      <c r="U1152" s="59" t="str">
        <f>VLOOKUP(G1152,'MITRA (REFERENSI)'!$A:$Z,17,FALSE)</f>
        <v>#N/A</v>
      </c>
      <c r="V1152" s="59" t="str">
        <f>VLOOKUP(G1152,'MITRA (REFERENSI)'!$A:$Z,11,FALSE)</f>
        <v>#N/A</v>
      </c>
      <c r="W1152" s="81"/>
      <c r="X1152" s="63"/>
      <c r="Y1152" s="63"/>
      <c r="Z1152" s="62"/>
      <c r="AA1152" s="63"/>
      <c r="AB1152" s="62"/>
      <c r="AC1152" s="62"/>
      <c r="AD1152" s="62"/>
      <c r="AE1152" s="62"/>
      <c r="AF1152" s="62"/>
      <c r="AG1152" s="72"/>
      <c r="AH1152" s="72"/>
      <c r="AI1152" s="72"/>
      <c r="AJ1152" s="72"/>
      <c r="AK1152" s="59" t="str">
        <f>VLOOKUP(G1152,'MITRA (REFERENSI)'!$A:$Z,5,FALSE)</f>
        <v>#N/A</v>
      </c>
      <c r="AL1152" s="59" t="str">
        <f>VLOOKUP(G1152,'MITRA (REFERENSI)'!$A:$Z,13,FALSE)</f>
        <v>#N/A</v>
      </c>
      <c r="AM1152" s="59" t="str">
        <f>VLOOKUP(G1152,'MITRA (REFERENSI)'!$A:$Z,14,FALSE)</f>
        <v>#N/A</v>
      </c>
    </row>
    <row r="1153" ht="15.0" customHeight="1">
      <c r="A1153" s="53" t="s">
        <v>6215</v>
      </c>
      <c r="B1153" s="78"/>
      <c r="C1153" s="79"/>
      <c r="D1153" s="82"/>
      <c r="E1153" s="82"/>
      <c r="F1153" s="56" t="str">
        <f t="shared" si="2"/>
        <v>PETUGAS.1152/SPK/SE/PML/3172/2026</v>
      </c>
      <c r="G1153" s="80"/>
      <c r="H1153" s="56" t="str">
        <f>VLOOKUP(G1153,'MITRA (REFERENSI)'!$A:$Z,16,FALSE)</f>
        <v>#N/A</v>
      </c>
      <c r="I1153" s="56" t="str">
        <f>VLOOKUP(G1153,'MITRA (REFERENSI)'!$A:$Z,25,FALSE)</f>
        <v>#N/A</v>
      </c>
      <c r="J1153" s="55" t="str">
        <f>VLOOKUP(G1153,'MITRA (REFERENSI)'!$A:$Z,26,FALSE)</f>
        <v>#N/A</v>
      </c>
      <c r="K1153" s="55" t="str">
        <f>VLOOKUP(G1153,'MITRA (REFERENSI)'!$A:$Z,15,FALSE)</f>
        <v>#N/A</v>
      </c>
      <c r="L1153" s="55" t="str">
        <f>VLOOKUP(G1153,'MITRA (REFERENSI)'!$A:$Z,15,FALSE)</f>
        <v>#N/A</v>
      </c>
      <c r="M1153" s="55" t="str">
        <f>IF(B1153=1,'KELAS (REFERENSI)'!M1153,IF(B1153=2,'KELAS (REFERENSI)'!M1168,IF(B1153=3,'KELAS (REFERENSI)'!M1183,IF(B1153=4,'KELAS (REFERENSI)'!M1198,""))))</f>
        <v/>
      </c>
      <c r="N1153" s="55" t="str">
        <f>IF(B1153=1,'KELAS (REFERENSI)'!N1153,IF(B1153=2,'KELAS (REFERENSI)'!N1168,IF(B1153=3,'KELAS (REFERENSI)'!N1183,IF(B1153=4,'KELAS (REFERENSI)'!N1198,""))))</f>
        <v/>
      </c>
      <c r="O1153" s="55" t="str">
        <f>IF(B1153=1,'KELAS (REFERENSI)'!O1153,IF(B1153=2,'KELAS (REFERENSI)'!O1168,IF(B1153=3,'KELAS (REFERENSI)'!O1183,IF(B1153=4,'KELAS (REFERENSI)'!O1198,""))))</f>
        <v/>
      </c>
      <c r="P1153" s="55" t="str">
        <f>IF(B1153=1,'KELAS (REFERENSI)'!P1153,IF(B1153=2,'KELAS (REFERENSI)'!P1168,IF(B1153=3,'KELAS (REFERENSI)'!P1183,IF(B1153=4,'KELAS (REFERENSI)'!P1198,""))))</f>
        <v/>
      </c>
      <c r="Q1153" s="55" t="str">
        <f t="shared" si="4"/>
        <v>BPS Kota Jakarta Timur</v>
      </c>
      <c r="R1153" s="55" t="str">
        <f t="shared" si="56"/>
        <v/>
      </c>
      <c r="S1153" s="55" t="str">
        <f t="shared" ref="S1153:T1153" si="1161">S1152</f>
        <v>15 Juni sampai dengan 31 Agustus 2026</v>
      </c>
      <c r="T1153" s="55" t="str">
        <f t="shared" si="1161"/>
        <v>31 Agustus 2026</v>
      </c>
      <c r="U1153" s="59" t="str">
        <f>VLOOKUP(G1153,'MITRA (REFERENSI)'!$A:$Z,17,FALSE)</f>
        <v>#N/A</v>
      </c>
      <c r="V1153" s="59" t="str">
        <f>VLOOKUP(G1153,'MITRA (REFERENSI)'!$A:$Z,11,FALSE)</f>
        <v>#N/A</v>
      </c>
      <c r="W1153" s="81"/>
      <c r="X1153" s="63"/>
      <c r="Y1153" s="63"/>
      <c r="Z1153" s="62"/>
      <c r="AA1153" s="63"/>
      <c r="AB1153" s="62"/>
      <c r="AC1153" s="62"/>
      <c r="AD1153" s="62"/>
      <c r="AE1153" s="62"/>
      <c r="AF1153" s="62"/>
      <c r="AG1153" s="72"/>
      <c r="AH1153" s="72"/>
      <c r="AI1153" s="72"/>
      <c r="AJ1153" s="72"/>
      <c r="AK1153" s="59" t="str">
        <f>VLOOKUP(G1153,'MITRA (REFERENSI)'!$A:$Z,5,FALSE)</f>
        <v>#N/A</v>
      </c>
      <c r="AL1153" s="59" t="str">
        <f>VLOOKUP(G1153,'MITRA (REFERENSI)'!$A:$Z,13,FALSE)</f>
        <v>#N/A</v>
      </c>
      <c r="AM1153" s="59" t="str">
        <f>VLOOKUP(G1153,'MITRA (REFERENSI)'!$A:$Z,14,FALSE)</f>
        <v>#N/A</v>
      </c>
    </row>
    <row r="1154" ht="15.0" customHeight="1">
      <c r="A1154" s="53" t="s">
        <v>6216</v>
      </c>
      <c r="B1154" s="78"/>
      <c r="C1154" s="79"/>
      <c r="D1154" s="82"/>
      <c r="E1154" s="82"/>
      <c r="F1154" s="56" t="str">
        <f t="shared" si="2"/>
        <v>PETUGAS.1153/SPK/SE/PML/3172/2026</v>
      </c>
      <c r="G1154" s="80"/>
      <c r="H1154" s="56" t="str">
        <f>VLOOKUP(G1154,'MITRA (REFERENSI)'!$A:$Z,16,FALSE)</f>
        <v>#N/A</v>
      </c>
      <c r="I1154" s="56" t="str">
        <f>VLOOKUP(G1154,'MITRA (REFERENSI)'!$A:$Z,25,FALSE)</f>
        <v>#N/A</v>
      </c>
      <c r="J1154" s="55" t="str">
        <f>VLOOKUP(G1154,'MITRA (REFERENSI)'!$A:$Z,26,FALSE)</f>
        <v>#N/A</v>
      </c>
      <c r="K1154" s="55" t="str">
        <f>VLOOKUP(G1154,'MITRA (REFERENSI)'!$A:$Z,15,FALSE)</f>
        <v>#N/A</v>
      </c>
      <c r="L1154" s="55" t="str">
        <f>VLOOKUP(G1154,'MITRA (REFERENSI)'!$A:$Z,15,FALSE)</f>
        <v>#N/A</v>
      </c>
      <c r="M1154" s="55" t="str">
        <f>IF(B1154=1,'KELAS (REFERENSI)'!M1154,IF(B1154=2,'KELAS (REFERENSI)'!M1169,IF(B1154=3,'KELAS (REFERENSI)'!M1184,IF(B1154=4,'KELAS (REFERENSI)'!M1199,""))))</f>
        <v/>
      </c>
      <c r="N1154" s="55" t="str">
        <f>IF(B1154=1,'KELAS (REFERENSI)'!N1154,IF(B1154=2,'KELAS (REFERENSI)'!N1169,IF(B1154=3,'KELAS (REFERENSI)'!N1184,IF(B1154=4,'KELAS (REFERENSI)'!N1199,""))))</f>
        <v/>
      </c>
      <c r="O1154" s="55" t="str">
        <f>IF(B1154=1,'KELAS (REFERENSI)'!O1154,IF(B1154=2,'KELAS (REFERENSI)'!O1169,IF(B1154=3,'KELAS (REFERENSI)'!O1184,IF(B1154=4,'KELAS (REFERENSI)'!O1199,""))))</f>
        <v/>
      </c>
      <c r="P1154" s="55" t="str">
        <f>IF(B1154=1,'KELAS (REFERENSI)'!P1154,IF(B1154=2,'KELAS (REFERENSI)'!P1169,IF(B1154=3,'KELAS (REFERENSI)'!P1184,IF(B1154=4,'KELAS (REFERENSI)'!P1199,""))))</f>
        <v/>
      </c>
      <c r="Q1154" s="55" t="str">
        <f t="shared" si="4"/>
        <v>BPS Kota Jakarta Timur</v>
      </c>
      <c r="R1154" s="55" t="str">
        <f t="shared" si="56"/>
        <v/>
      </c>
      <c r="S1154" s="55" t="str">
        <f t="shared" ref="S1154:T1154" si="1162">S1153</f>
        <v>15 Juni sampai dengan 31 Agustus 2026</v>
      </c>
      <c r="T1154" s="55" t="str">
        <f t="shared" si="1162"/>
        <v>31 Agustus 2026</v>
      </c>
      <c r="U1154" s="59" t="str">
        <f>VLOOKUP(G1154,'MITRA (REFERENSI)'!$A:$Z,17,FALSE)</f>
        <v>#N/A</v>
      </c>
      <c r="V1154" s="59" t="str">
        <f>VLOOKUP(G1154,'MITRA (REFERENSI)'!$A:$Z,11,FALSE)</f>
        <v>#N/A</v>
      </c>
      <c r="W1154" s="81"/>
      <c r="X1154" s="63"/>
      <c r="Y1154" s="63"/>
      <c r="Z1154" s="62"/>
      <c r="AA1154" s="63"/>
      <c r="AB1154" s="62"/>
      <c r="AC1154" s="62"/>
      <c r="AD1154" s="62"/>
      <c r="AE1154" s="62"/>
      <c r="AF1154" s="62"/>
      <c r="AG1154" s="72"/>
      <c r="AH1154" s="72"/>
      <c r="AI1154" s="72"/>
      <c r="AJ1154" s="72"/>
      <c r="AK1154" s="59" t="str">
        <f>VLOOKUP(G1154,'MITRA (REFERENSI)'!$A:$Z,5,FALSE)</f>
        <v>#N/A</v>
      </c>
      <c r="AL1154" s="59" t="str">
        <f>VLOOKUP(G1154,'MITRA (REFERENSI)'!$A:$Z,13,FALSE)</f>
        <v>#N/A</v>
      </c>
      <c r="AM1154" s="59" t="str">
        <f>VLOOKUP(G1154,'MITRA (REFERENSI)'!$A:$Z,14,FALSE)</f>
        <v>#N/A</v>
      </c>
    </row>
    <row r="1155" ht="15.0" customHeight="1">
      <c r="A1155" s="53" t="s">
        <v>6217</v>
      </c>
      <c r="B1155" s="78"/>
      <c r="C1155" s="79"/>
      <c r="D1155" s="82"/>
      <c r="E1155" s="82"/>
      <c r="F1155" s="56" t="str">
        <f t="shared" si="2"/>
        <v>PETUGAS.1154/SPK/SE/PML/3172/2026</v>
      </c>
      <c r="G1155" s="80"/>
      <c r="H1155" s="56" t="str">
        <f>VLOOKUP(G1155,'MITRA (REFERENSI)'!$A:$Z,16,FALSE)</f>
        <v>#N/A</v>
      </c>
      <c r="I1155" s="56" t="str">
        <f>VLOOKUP(G1155,'MITRA (REFERENSI)'!$A:$Z,25,FALSE)</f>
        <v>#N/A</v>
      </c>
      <c r="J1155" s="55" t="str">
        <f>VLOOKUP(G1155,'MITRA (REFERENSI)'!$A:$Z,26,FALSE)</f>
        <v>#N/A</v>
      </c>
      <c r="K1155" s="55" t="str">
        <f>VLOOKUP(G1155,'MITRA (REFERENSI)'!$A:$Z,15,FALSE)</f>
        <v>#N/A</v>
      </c>
      <c r="L1155" s="55" t="str">
        <f>VLOOKUP(G1155,'MITRA (REFERENSI)'!$A:$Z,15,FALSE)</f>
        <v>#N/A</v>
      </c>
      <c r="M1155" s="55" t="str">
        <f>IF(B1155=1,'KELAS (REFERENSI)'!M1155,IF(B1155=2,'KELAS (REFERENSI)'!M1170,IF(B1155=3,'KELAS (REFERENSI)'!M1185,IF(B1155=4,'KELAS (REFERENSI)'!M1200,""))))</f>
        <v/>
      </c>
      <c r="N1155" s="55" t="str">
        <f>IF(B1155=1,'KELAS (REFERENSI)'!N1155,IF(B1155=2,'KELAS (REFERENSI)'!N1170,IF(B1155=3,'KELAS (REFERENSI)'!N1185,IF(B1155=4,'KELAS (REFERENSI)'!N1200,""))))</f>
        <v/>
      </c>
      <c r="O1155" s="55" t="str">
        <f>IF(B1155=1,'KELAS (REFERENSI)'!O1155,IF(B1155=2,'KELAS (REFERENSI)'!O1170,IF(B1155=3,'KELAS (REFERENSI)'!O1185,IF(B1155=4,'KELAS (REFERENSI)'!O1200,""))))</f>
        <v/>
      </c>
      <c r="P1155" s="55" t="str">
        <f>IF(B1155=1,'KELAS (REFERENSI)'!P1155,IF(B1155=2,'KELAS (REFERENSI)'!P1170,IF(B1155=3,'KELAS (REFERENSI)'!P1185,IF(B1155=4,'KELAS (REFERENSI)'!P1200,""))))</f>
        <v/>
      </c>
      <c r="Q1155" s="55" t="str">
        <f t="shared" si="4"/>
        <v>BPS Kota Jakarta Timur</v>
      </c>
      <c r="R1155" s="55" t="str">
        <f t="shared" si="56"/>
        <v/>
      </c>
      <c r="S1155" s="55" t="str">
        <f t="shared" ref="S1155:T1155" si="1163">S1154</f>
        <v>15 Juni sampai dengan 31 Agustus 2026</v>
      </c>
      <c r="T1155" s="55" t="str">
        <f t="shared" si="1163"/>
        <v>31 Agustus 2026</v>
      </c>
      <c r="U1155" s="59" t="str">
        <f>VLOOKUP(G1155,'MITRA (REFERENSI)'!$A:$Z,17,FALSE)</f>
        <v>#N/A</v>
      </c>
      <c r="V1155" s="59" t="str">
        <f>VLOOKUP(G1155,'MITRA (REFERENSI)'!$A:$Z,11,FALSE)</f>
        <v>#N/A</v>
      </c>
      <c r="W1155" s="81"/>
      <c r="X1155" s="63"/>
      <c r="Y1155" s="63"/>
      <c r="Z1155" s="62"/>
      <c r="AA1155" s="63"/>
      <c r="AB1155" s="62"/>
      <c r="AC1155" s="62"/>
      <c r="AD1155" s="62"/>
      <c r="AE1155" s="62"/>
      <c r="AF1155" s="62"/>
      <c r="AG1155" s="72"/>
      <c r="AH1155" s="72"/>
      <c r="AI1155" s="72"/>
      <c r="AJ1155" s="72"/>
      <c r="AK1155" s="59" t="str">
        <f>VLOOKUP(G1155,'MITRA (REFERENSI)'!$A:$Z,5,FALSE)</f>
        <v>#N/A</v>
      </c>
      <c r="AL1155" s="59" t="str">
        <f>VLOOKUP(G1155,'MITRA (REFERENSI)'!$A:$Z,13,FALSE)</f>
        <v>#N/A</v>
      </c>
      <c r="AM1155" s="59" t="str">
        <f>VLOOKUP(G1155,'MITRA (REFERENSI)'!$A:$Z,14,FALSE)</f>
        <v>#N/A</v>
      </c>
    </row>
    <row r="1156" ht="15.0" customHeight="1">
      <c r="A1156" s="53" t="s">
        <v>6218</v>
      </c>
      <c r="B1156" s="78"/>
      <c r="C1156" s="79"/>
      <c r="D1156" s="82"/>
      <c r="E1156" s="82"/>
      <c r="F1156" s="56" t="str">
        <f t="shared" si="2"/>
        <v>PETUGAS.1155/SPK/SE/PML/3172/2026</v>
      </c>
      <c r="G1156" s="80"/>
      <c r="H1156" s="56" t="str">
        <f>VLOOKUP(G1156,'MITRA (REFERENSI)'!$A:$Z,16,FALSE)</f>
        <v>#N/A</v>
      </c>
      <c r="I1156" s="56" t="str">
        <f>VLOOKUP(G1156,'MITRA (REFERENSI)'!$A:$Z,25,FALSE)</f>
        <v>#N/A</v>
      </c>
      <c r="J1156" s="55" t="str">
        <f>VLOOKUP(G1156,'MITRA (REFERENSI)'!$A:$Z,26,FALSE)</f>
        <v>#N/A</v>
      </c>
      <c r="K1156" s="55" t="str">
        <f>VLOOKUP(G1156,'MITRA (REFERENSI)'!$A:$Z,15,FALSE)</f>
        <v>#N/A</v>
      </c>
      <c r="L1156" s="55" t="str">
        <f>VLOOKUP(G1156,'MITRA (REFERENSI)'!$A:$Z,15,FALSE)</f>
        <v>#N/A</v>
      </c>
      <c r="M1156" s="55" t="str">
        <f>IF(B1156=1,'KELAS (REFERENSI)'!M1156,IF(B1156=2,'KELAS (REFERENSI)'!M1171,IF(B1156=3,'KELAS (REFERENSI)'!M1186,IF(B1156=4,'KELAS (REFERENSI)'!M1201,""))))</f>
        <v/>
      </c>
      <c r="N1156" s="55" t="str">
        <f>IF(B1156=1,'KELAS (REFERENSI)'!N1156,IF(B1156=2,'KELAS (REFERENSI)'!N1171,IF(B1156=3,'KELAS (REFERENSI)'!N1186,IF(B1156=4,'KELAS (REFERENSI)'!N1201,""))))</f>
        <v/>
      </c>
      <c r="O1156" s="55" t="str">
        <f>IF(B1156=1,'KELAS (REFERENSI)'!O1156,IF(B1156=2,'KELAS (REFERENSI)'!O1171,IF(B1156=3,'KELAS (REFERENSI)'!O1186,IF(B1156=4,'KELAS (REFERENSI)'!O1201,""))))</f>
        <v/>
      </c>
      <c r="P1156" s="55" t="str">
        <f>IF(B1156=1,'KELAS (REFERENSI)'!P1156,IF(B1156=2,'KELAS (REFERENSI)'!P1171,IF(B1156=3,'KELAS (REFERENSI)'!P1186,IF(B1156=4,'KELAS (REFERENSI)'!P1201,""))))</f>
        <v/>
      </c>
      <c r="Q1156" s="55" t="str">
        <f t="shared" si="4"/>
        <v>BPS Kota Jakarta Timur</v>
      </c>
      <c r="R1156" s="55" t="str">
        <f t="shared" si="56"/>
        <v/>
      </c>
      <c r="S1156" s="55" t="str">
        <f t="shared" ref="S1156:T1156" si="1164">S1155</f>
        <v>15 Juni sampai dengan 31 Agustus 2026</v>
      </c>
      <c r="T1156" s="55" t="str">
        <f t="shared" si="1164"/>
        <v>31 Agustus 2026</v>
      </c>
      <c r="U1156" s="59" t="str">
        <f>VLOOKUP(G1156,'MITRA (REFERENSI)'!$A:$Z,17,FALSE)</f>
        <v>#N/A</v>
      </c>
      <c r="V1156" s="59" t="str">
        <f>VLOOKUP(G1156,'MITRA (REFERENSI)'!$A:$Z,11,FALSE)</f>
        <v>#N/A</v>
      </c>
      <c r="W1156" s="81"/>
      <c r="X1156" s="63"/>
      <c r="Y1156" s="63"/>
      <c r="Z1156" s="62"/>
      <c r="AA1156" s="63"/>
      <c r="AB1156" s="62"/>
      <c r="AC1156" s="62"/>
      <c r="AD1156" s="62"/>
      <c r="AE1156" s="62"/>
      <c r="AF1156" s="62"/>
      <c r="AG1156" s="72"/>
      <c r="AH1156" s="72"/>
      <c r="AI1156" s="72"/>
      <c r="AJ1156" s="72"/>
      <c r="AK1156" s="59" t="str">
        <f>VLOOKUP(G1156,'MITRA (REFERENSI)'!$A:$Z,5,FALSE)</f>
        <v>#N/A</v>
      </c>
      <c r="AL1156" s="59" t="str">
        <f>VLOOKUP(G1156,'MITRA (REFERENSI)'!$A:$Z,13,FALSE)</f>
        <v>#N/A</v>
      </c>
      <c r="AM1156" s="59" t="str">
        <f>VLOOKUP(G1156,'MITRA (REFERENSI)'!$A:$Z,14,FALSE)</f>
        <v>#N/A</v>
      </c>
    </row>
    <row r="1157" ht="15.0" customHeight="1">
      <c r="A1157" s="53" t="s">
        <v>6219</v>
      </c>
      <c r="B1157" s="78"/>
      <c r="C1157" s="79"/>
      <c r="D1157" s="82"/>
      <c r="E1157" s="82"/>
      <c r="F1157" s="56" t="str">
        <f t="shared" si="2"/>
        <v>PETUGAS.1156/SPK/SE/PML/3172/2026</v>
      </c>
      <c r="G1157" s="80"/>
      <c r="H1157" s="56" t="str">
        <f>VLOOKUP(G1157,'MITRA (REFERENSI)'!$A:$Z,16,FALSE)</f>
        <v>#N/A</v>
      </c>
      <c r="I1157" s="56" t="str">
        <f>VLOOKUP(G1157,'MITRA (REFERENSI)'!$A:$Z,25,FALSE)</f>
        <v>#N/A</v>
      </c>
      <c r="J1157" s="55" t="str">
        <f>VLOOKUP(G1157,'MITRA (REFERENSI)'!$A:$Z,26,FALSE)</f>
        <v>#N/A</v>
      </c>
      <c r="K1157" s="55" t="str">
        <f>VLOOKUP(G1157,'MITRA (REFERENSI)'!$A:$Z,15,FALSE)</f>
        <v>#N/A</v>
      </c>
      <c r="L1157" s="55" t="str">
        <f>VLOOKUP(G1157,'MITRA (REFERENSI)'!$A:$Z,15,FALSE)</f>
        <v>#N/A</v>
      </c>
      <c r="M1157" s="55" t="str">
        <f>IF(B1157=1,'KELAS (REFERENSI)'!M1157,IF(B1157=2,'KELAS (REFERENSI)'!M1172,IF(B1157=3,'KELAS (REFERENSI)'!M1187,IF(B1157=4,'KELAS (REFERENSI)'!M1202,""))))</f>
        <v/>
      </c>
      <c r="N1157" s="55" t="str">
        <f>IF(B1157=1,'KELAS (REFERENSI)'!N1157,IF(B1157=2,'KELAS (REFERENSI)'!N1172,IF(B1157=3,'KELAS (REFERENSI)'!N1187,IF(B1157=4,'KELAS (REFERENSI)'!N1202,""))))</f>
        <v/>
      </c>
      <c r="O1157" s="55" t="str">
        <f>IF(B1157=1,'KELAS (REFERENSI)'!O1157,IF(B1157=2,'KELAS (REFERENSI)'!O1172,IF(B1157=3,'KELAS (REFERENSI)'!O1187,IF(B1157=4,'KELAS (REFERENSI)'!O1202,""))))</f>
        <v/>
      </c>
      <c r="P1157" s="55" t="str">
        <f>IF(B1157=1,'KELAS (REFERENSI)'!P1157,IF(B1157=2,'KELAS (REFERENSI)'!P1172,IF(B1157=3,'KELAS (REFERENSI)'!P1187,IF(B1157=4,'KELAS (REFERENSI)'!P1202,""))))</f>
        <v/>
      </c>
      <c r="Q1157" s="55" t="str">
        <f t="shared" si="4"/>
        <v>BPS Kota Jakarta Timur</v>
      </c>
      <c r="R1157" s="55" t="str">
        <f t="shared" si="56"/>
        <v/>
      </c>
      <c r="S1157" s="55" t="str">
        <f t="shared" ref="S1157:T1157" si="1165">S1156</f>
        <v>15 Juni sampai dengan 31 Agustus 2026</v>
      </c>
      <c r="T1157" s="55" t="str">
        <f t="shared" si="1165"/>
        <v>31 Agustus 2026</v>
      </c>
      <c r="U1157" s="59" t="str">
        <f>VLOOKUP(G1157,'MITRA (REFERENSI)'!$A:$Z,17,FALSE)</f>
        <v>#N/A</v>
      </c>
      <c r="V1157" s="59" t="str">
        <f>VLOOKUP(G1157,'MITRA (REFERENSI)'!$A:$Z,11,FALSE)</f>
        <v>#N/A</v>
      </c>
      <c r="W1157" s="81"/>
      <c r="X1157" s="63"/>
      <c r="Y1157" s="63"/>
      <c r="Z1157" s="62"/>
      <c r="AA1157" s="63"/>
      <c r="AB1157" s="62"/>
      <c r="AC1157" s="62"/>
      <c r="AD1157" s="62"/>
      <c r="AE1157" s="62"/>
      <c r="AF1157" s="62"/>
      <c r="AG1157" s="72"/>
      <c r="AH1157" s="72"/>
      <c r="AI1157" s="72"/>
      <c r="AJ1157" s="72"/>
      <c r="AK1157" s="59" t="str">
        <f>VLOOKUP(G1157,'MITRA (REFERENSI)'!$A:$Z,5,FALSE)</f>
        <v>#N/A</v>
      </c>
      <c r="AL1157" s="59" t="str">
        <f>VLOOKUP(G1157,'MITRA (REFERENSI)'!$A:$Z,13,FALSE)</f>
        <v>#N/A</v>
      </c>
      <c r="AM1157" s="59" t="str">
        <f>VLOOKUP(G1157,'MITRA (REFERENSI)'!$A:$Z,14,FALSE)</f>
        <v>#N/A</v>
      </c>
    </row>
    <row r="1158" ht="15.0" customHeight="1">
      <c r="A1158" s="53" t="s">
        <v>6220</v>
      </c>
      <c r="B1158" s="78"/>
      <c r="C1158" s="79"/>
      <c r="D1158" s="82"/>
      <c r="E1158" s="82"/>
      <c r="F1158" s="56" t="str">
        <f t="shared" si="2"/>
        <v>PETUGAS.1157/SPK/SE/PML/3172/2026</v>
      </c>
      <c r="G1158" s="80"/>
      <c r="H1158" s="56" t="str">
        <f>VLOOKUP(G1158,'MITRA (REFERENSI)'!$A:$Z,16,FALSE)</f>
        <v>#N/A</v>
      </c>
      <c r="I1158" s="56" t="str">
        <f>VLOOKUP(G1158,'MITRA (REFERENSI)'!$A:$Z,25,FALSE)</f>
        <v>#N/A</v>
      </c>
      <c r="J1158" s="55" t="str">
        <f>VLOOKUP(G1158,'MITRA (REFERENSI)'!$A:$Z,26,FALSE)</f>
        <v>#N/A</v>
      </c>
      <c r="K1158" s="55" t="str">
        <f>VLOOKUP(G1158,'MITRA (REFERENSI)'!$A:$Z,15,FALSE)</f>
        <v>#N/A</v>
      </c>
      <c r="L1158" s="55" t="str">
        <f>VLOOKUP(G1158,'MITRA (REFERENSI)'!$A:$Z,15,FALSE)</f>
        <v>#N/A</v>
      </c>
      <c r="M1158" s="55" t="str">
        <f>IF(B1158=1,'KELAS (REFERENSI)'!M1158,IF(B1158=2,'KELAS (REFERENSI)'!M1173,IF(B1158=3,'KELAS (REFERENSI)'!M1188,IF(B1158=4,'KELAS (REFERENSI)'!M1203,""))))</f>
        <v/>
      </c>
      <c r="N1158" s="55" t="str">
        <f>IF(B1158=1,'KELAS (REFERENSI)'!N1158,IF(B1158=2,'KELAS (REFERENSI)'!N1173,IF(B1158=3,'KELAS (REFERENSI)'!N1188,IF(B1158=4,'KELAS (REFERENSI)'!N1203,""))))</f>
        <v/>
      </c>
      <c r="O1158" s="55" t="str">
        <f>IF(B1158=1,'KELAS (REFERENSI)'!O1158,IF(B1158=2,'KELAS (REFERENSI)'!O1173,IF(B1158=3,'KELAS (REFERENSI)'!O1188,IF(B1158=4,'KELAS (REFERENSI)'!O1203,""))))</f>
        <v/>
      </c>
      <c r="P1158" s="55" t="str">
        <f>IF(B1158=1,'KELAS (REFERENSI)'!P1158,IF(B1158=2,'KELAS (REFERENSI)'!P1173,IF(B1158=3,'KELAS (REFERENSI)'!P1188,IF(B1158=4,'KELAS (REFERENSI)'!P1203,""))))</f>
        <v/>
      </c>
      <c r="Q1158" s="55" t="str">
        <f t="shared" si="4"/>
        <v>BPS Kota Jakarta Timur</v>
      </c>
      <c r="R1158" s="55" t="str">
        <f t="shared" si="56"/>
        <v/>
      </c>
      <c r="S1158" s="55" t="str">
        <f t="shared" ref="S1158:T1158" si="1166">S1157</f>
        <v>15 Juni sampai dengan 31 Agustus 2026</v>
      </c>
      <c r="T1158" s="55" t="str">
        <f t="shared" si="1166"/>
        <v>31 Agustus 2026</v>
      </c>
      <c r="U1158" s="59" t="str">
        <f>VLOOKUP(G1158,'MITRA (REFERENSI)'!$A:$Z,17,FALSE)</f>
        <v>#N/A</v>
      </c>
      <c r="V1158" s="59" t="str">
        <f>VLOOKUP(G1158,'MITRA (REFERENSI)'!$A:$Z,11,FALSE)</f>
        <v>#N/A</v>
      </c>
      <c r="W1158" s="81"/>
      <c r="X1158" s="63"/>
      <c r="Y1158" s="63"/>
      <c r="Z1158" s="62"/>
      <c r="AA1158" s="63"/>
      <c r="AB1158" s="62"/>
      <c r="AC1158" s="62"/>
      <c r="AD1158" s="62"/>
      <c r="AE1158" s="62"/>
      <c r="AF1158" s="62"/>
      <c r="AG1158" s="72"/>
      <c r="AH1158" s="72"/>
      <c r="AI1158" s="72"/>
      <c r="AJ1158" s="72"/>
      <c r="AK1158" s="59" t="str">
        <f>VLOOKUP(G1158,'MITRA (REFERENSI)'!$A:$Z,5,FALSE)</f>
        <v>#N/A</v>
      </c>
      <c r="AL1158" s="59" t="str">
        <f>VLOOKUP(G1158,'MITRA (REFERENSI)'!$A:$Z,13,FALSE)</f>
        <v>#N/A</v>
      </c>
      <c r="AM1158" s="59" t="str">
        <f>VLOOKUP(G1158,'MITRA (REFERENSI)'!$A:$Z,14,FALSE)</f>
        <v>#N/A</v>
      </c>
    </row>
    <row r="1159" ht="15.0" customHeight="1">
      <c r="A1159" s="53" t="s">
        <v>6221</v>
      </c>
      <c r="B1159" s="78"/>
      <c r="C1159" s="79"/>
      <c r="D1159" s="82"/>
      <c r="E1159" s="82"/>
      <c r="F1159" s="56" t="str">
        <f t="shared" si="2"/>
        <v>PETUGAS.1158/SPK/SE/PML/3172/2026</v>
      </c>
      <c r="G1159" s="80"/>
      <c r="H1159" s="56" t="str">
        <f>VLOOKUP(G1159,'MITRA (REFERENSI)'!$A:$Z,16,FALSE)</f>
        <v>#N/A</v>
      </c>
      <c r="I1159" s="56" t="str">
        <f>VLOOKUP(G1159,'MITRA (REFERENSI)'!$A:$Z,25,FALSE)</f>
        <v>#N/A</v>
      </c>
      <c r="J1159" s="55" t="str">
        <f>VLOOKUP(G1159,'MITRA (REFERENSI)'!$A:$Z,26,FALSE)</f>
        <v>#N/A</v>
      </c>
      <c r="K1159" s="55" t="str">
        <f>VLOOKUP(G1159,'MITRA (REFERENSI)'!$A:$Z,15,FALSE)</f>
        <v>#N/A</v>
      </c>
      <c r="L1159" s="55" t="str">
        <f>VLOOKUP(G1159,'MITRA (REFERENSI)'!$A:$Z,15,FALSE)</f>
        <v>#N/A</v>
      </c>
      <c r="M1159" s="55" t="str">
        <f>IF(B1159=1,'KELAS (REFERENSI)'!M1159,IF(B1159=2,'KELAS (REFERENSI)'!M1174,IF(B1159=3,'KELAS (REFERENSI)'!M1189,IF(B1159=4,'KELAS (REFERENSI)'!M1204,""))))</f>
        <v/>
      </c>
      <c r="N1159" s="55" t="str">
        <f>IF(B1159=1,'KELAS (REFERENSI)'!N1159,IF(B1159=2,'KELAS (REFERENSI)'!N1174,IF(B1159=3,'KELAS (REFERENSI)'!N1189,IF(B1159=4,'KELAS (REFERENSI)'!N1204,""))))</f>
        <v/>
      </c>
      <c r="O1159" s="55" t="str">
        <f>IF(B1159=1,'KELAS (REFERENSI)'!O1159,IF(B1159=2,'KELAS (REFERENSI)'!O1174,IF(B1159=3,'KELAS (REFERENSI)'!O1189,IF(B1159=4,'KELAS (REFERENSI)'!O1204,""))))</f>
        <v/>
      </c>
      <c r="P1159" s="55" t="str">
        <f>IF(B1159=1,'KELAS (REFERENSI)'!P1159,IF(B1159=2,'KELAS (REFERENSI)'!P1174,IF(B1159=3,'KELAS (REFERENSI)'!P1189,IF(B1159=4,'KELAS (REFERENSI)'!P1204,""))))</f>
        <v/>
      </c>
      <c r="Q1159" s="55" t="str">
        <f t="shared" si="4"/>
        <v>BPS Kota Jakarta Timur</v>
      </c>
      <c r="R1159" s="55" t="str">
        <f t="shared" si="56"/>
        <v/>
      </c>
      <c r="S1159" s="55" t="str">
        <f t="shared" ref="S1159:T1159" si="1167">S1158</f>
        <v>15 Juni sampai dengan 31 Agustus 2026</v>
      </c>
      <c r="T1159" s="55" t="str">
        <f t="shared" si="1167"/>
        <v>31 Agustus 2026</v>
      </c>
      <c r="U1159" s="59" t="str">
        <f>VLOOKUP(G1159,'MITRA (REFERENSI)'!$A:$Z,17,FALSE)</f>
        <v>#N/A</v>
      </c>
      <c r="V1159" s="59" t="str">
        <f>VLOOKUP(G1159,'MITRA (REFERENSI)'!$A:$Z,11,FALSE)</f>
        <v>#N/A</v>
      </c>
      <c r="W1159" s="81"/>
      <c r="X1159" s="63"/>
      <c r="Y1159" s="63"/>
      <c r="Z1159" s="62"/>
      <c r="AA1159" s="63"/>
      <c r="AB1159" s="62"/>
      <c r="AC1159" s="62"/>
      <c r="AD1159" s="62"/>
      <c r="AE1159" s="62"/>
      <c r="AF1159" s="62"/>
      <c r="AG1159" s="72"/>
      <c r="AH1159" s="72"/>
      <c r="AI1159" s="72"/>
      <c r="AJ1159" s="72"/>
      <c r="AK1159" s="59" t="str">
        <f>VLOOKUP(G1159,'MITRA (REFERENSI)'!$A:$Z,5,FALSE)</f>
        <v>#N/A</v>
      </c>
      <c r="AL1159" s="59" t="str">
        <f>VLOOKUP(G1159,'MITRA (REFERENSI)'!$A:$Z,13,FALSE)</f>
        <v>#N/A</v>
      </c>
      <c r="AM1159" s="59" t="str">
        <f>VLOOKUP(G1159,'MITRA (REFERENSI)'!$A:$Z,14,FALSE)</f>
        <v>#N/A</v>
      </c>
    </row>
    <row r="1160" ht="15.0" customHeight="1">
      <c r="A1160" s="53" t="s">
        <v>6222</v>
      </c>
      <c r="B1160" s="78"/>
      <c r="C1160" s="79"/>
      <c r="D1160" s="82"/>
      <c r="E1160" s="82"/>
      <c r="F1160" s="56" t="str">
        <f t="shared" si="2"/>
        <v>PETUGAS.1159/SPK/SE/PML/3172/2026</v>
      </c>
      <c r="G1160" s="80"/>
      <c r="H1160" s="56" t="str">
        <f>VLOOKUP(G1160,'MITRA (REFERENSI)'!$A:$Z,16,FALSE)</f>
        <v>#N/A</v>
      </c>
      <c r="I1160" s="56" t="str">
        <f>VLOOKUP(G1160,'MITRA (REFERENSI)'!$A:$Z,25,FALSE)</f>
        <v>#N/A</v>
      </c>
      <c r="J1160" s="55" t="str">
        <f>VLOOKUP(G1160,'MITRA (REFERENSI)'!$A:$Z,26,FALSE)</f>
        <v>#N/A</v>
      </c>
      <c r="K1160" s="55" t="str">
        <f>VLOOKUP(G1160,'MITRA (REFERENSI)'!$A:$Z,15,FALSE)</f>
        <v>#N/A</v>
      </c>
      <c r="L1160" s="55" t="str">
        <f>VLOOKUP(G1160,'MITRA (REFERENSI)'!$A:$Z,15,FALSE)</f>
        <v>#N/A</v>
      </c>
      <c r="M1160" s="55" t="str">
        <f>IF(B1160=1,'KELAS (REFERENSI)'!M1160,IF(B1160=2,'KELAS (REFERENSI)'!M1175,IF(B1160=3,'KELAS (REFERENSI)'!M1190,IF(B1160=4,'KELAS (REFERENSI)'!M1205,""))))</f>
        <v/>
      </c>
      <c r="N1160" s="55" t="str">
        <f>IF(B1160=1,'KELAS (REFERENSI)'!N1160,IF(B1160=2,'KELAS (REFERENSI)'!N1175,IF(B1160=3,'KELAS (REFERENSI)'!N1190,IF(B1160=4,'KELAS (REFERENSI)'!N1205,""))))</f>
        <v/>
      </c>
      <c r="O1160" s="55" t="str">
        <f>IF(B1160=1,'KELAS (REFERENSI)'!O1160,IF(B1160=2,'KELAS (REFERENSI)'!O1175,IF(B1160=3,'KELAS (REFERENSI)'!O1190,IF(B1160=4,'KELAS (REFERENSI)'!O1205,""))))</f>
        <v/>
      </c>
      <c r="P1160" s="55" t="str">
        <f>IF(B1160=1,'KELAS (REFERENSI)'!P1160,IF(B1160=2,'KELAS (REFERENSI)'!P1175,IF(B1160=3,'KELAS (REFERENSI)'!P1190,IF(B1160=4,'KELAS (REFERENSI)'!P1205,""))))</f>
        <v/>
      </c>
      <c r="Q1160" s="55" t="str">
        <f t="shared" si="4"/>
        <v>BPS Kota Jakarta Timur</v>
      </c>
      <c r="R1160" s="55" t="str">
        <f t="shared" si="56"/>
        <v/>
      </c>
      <c r="S1160" s="55" t="str">
        <f t="shared" ref="S1160:T1160" si="1168">S1159</f>
        <v>15 Juni sampai dengan 31 Agustus 2026</v>
      </c>
      <c r="T1160" s="55" t="str">
        <f t="shared" si="1168"/>
        <v>31 Agustus 2026</v>
      </c>
      <c r="U1160" s="59" t="str">
        <f>VLOOKUP(G1160,'MITRA (REFERENSI)'!$A:$Z,17,FALSE)</f>
        <v>#N/A</v>
      </c>
      <c r="V1160" s="59" t="str">
        <f>VLOOKUP(G1160,'MITRA (REFERENSI)'!$A:$Z,11,FALSE)</f>
        <v>#N/A</v>
      </c>
      <c r="W1160" s="81"/>
      <c r="X1160" s="63"/>
      <c r="Y1160" s="63"/>
      <c r="Z1160" s="62"/>
      <c r="AA1160" s="63"/>
      <c r="AB1160" s="62"/>
      <c r="AC1160" s="62"/>
      <c r="AD1160" s="62"/>
      <c r="AE1160" s="62"/>
      <c r="AF1160" s="62"/>
      <c r="AG1160" s="72"/>
      <c r="AH1160" s="72"/>
      <c r="AI1160" s="72"/>
      <c r="AJ1160" s="72"/>
      <c r="AK1160" s="59" t="str">
        <f>VLOOKUP(G1160,'MITRA (REFERENSI)'!$A:$Z,5,FALSE)</f>
        <v>#N/A</v>
      </c>
      <c r="AL1160" s="59" t="str">
        <f>VLOOKUP(G1160,'MITRA (REFERENSI)'!$A:$Z,13,FALSE)</f>
        <v>#N/A</v>
      </c>
      <c r="AM1160" s="59" t="str">
        <f>VLOOKUP(G1160,'MITRA (REFERENSI)'!$A:$Z,14,FALSE)</f>
        <v>#N/A</v>
      </c>
    </row>
    <row r="1161" ht="15.0" customHeight="1">
      <c r="A1161" s="53" t="s">
        <v>6223</v>
      </c>
      <c r="B1161" s="78"/>
      <c r="C1161" s="79"/>
      <c r="D1161" s="82"/>
      <c r="E1161" s="82"/>
      <c r="F1161" s="56" t="str">
        <f t="shared" si="2"/>
        <v>PETUGAS.1160/SPK/SE/PML/3172/2026</v>
      </c>
      <c r="G1161" s="80"/>
      <c r="H1161" s="56" t="str">
        <f>VLOOKUP(G1161,'MITRA (REFERENSI)'!$A:$Z,16,FALSE)</f>
        <v>#N/A</v>
      </c>
      <c r="I1161" s="56" t="str">
        <f>VLOOKUP(G1161,'MITRA (REFERENSI)'!$A:$Z,25,FALSE)</f>
        <v>#N/A</v>
      </c>
      <c r="J1161" s="55" t="str">
        <f>VLOOKUP(G1161,'MITRA (REFERENSI)'!$A:$Z,26,FALSE)</f>
        <v>#N/A</v>
      </c>
      <c r="K1161" s="55" t="str">
        <f>VLOOKUP(G1161,'MITRA (REFERENSI)'!$A:$Z,15,FALSE)</f>
        <v>#N/A</v>
      </c>
      <c r="L1161" s="55" t="str">
        <f>VLOOKUP(G1161,'MITRA (REFERENSI)'!$A:$Z,15,FALSE)</f>
        <v>#N/A</v>
      </c>
      <c r="M1161" s="55" t="str">
        <f>IF(B1161=1,'KELAS (REFERENSI)'!M1161,IF(B1161=2,'KELAS (REFERENSI)'!M1176,IF(B1161=3,'KELAS (REFERENSI)'!M1191,IF(B1161=4,'KELAS (REFERENSI)'!M1206,""))))</f>
        <v/>
      </c>
      <c r="N1161" s="55" t="str">
        <f>IF(B1161=1,'KELAS (REFERENSI)'!N1161,IF(B1161=2,'KELAS (REFERENSI)'!N1176,IF(B1161=3,'KELAS (REFERENSI)'!N1191,IF(B1161=4,'KELAS (REFERENSI)'!N1206,""))))</f>
        <v/>
      </c>
      <c r="O1161" s="55" t="str">
        <f>IF(B1161=1,'KELAS (REFERENSI)'!O1161,IF(B1161=2,'KELAS (REFERENSI)'!O1176,IF(B1161=3,'KELAS (REFERENSI)'!O1191,IF(B1161=4,'KELAS (REFERENSI)'!O1206,""))))</f>
        <v/>
      </c>
      <c r="P1161" s="55" t="str">
        <f>IF(B1161=1,'KELAS (REFERENSI)'!P1161,IF(B1161=2,'KELAS (REFERENSI)'!P1176,IF(B1161=3,'KELAS (REFERENSI)'!P1191,IF(B1161=4,'KELAS (REFERENSI)'!P1206,""))))</f>
        <v/>
      </c>
      <c r="Q1161" s="55" t="str">
        <f t="shared" si="4"/>
        <v>BPS Kota Jakarta Timur</v>
      </c>
      <c r="R1161" s="55" t="str">
        <f t="shared" si="56"/>
        <v/>
      </c>
      <c r="S1161" s="55" t="str">
        <f t="shared" ref="S1161:T1161" si="1169">S1160</f>
        <v>15 Juni sampai dengan 31 Agustus 2026</v>
      </c>
      <c r="T1161" s="55" t="str">
        <f t="shared" si="1169"/>
        <v>31 Agustus 2026</v>
      </c>
      <c r="U1161" s="59" t="str">
        <f>VLOOKUP(G1161,'MITRA (REFERENSI)'!$A:$Z,17,FALSE)</f>
        <v>#N/A</v>
      </c>
      <c r="V1161" s="59" t="str">
        <f>VLOOKUP(G1161,'MITRA (REFERENSI)'!$A:$Z,11,FALSE)</f>
        <v>#N/A</v>
      </c>
      <c r="W1161" s="81"/>
      <c r="X1161" s="63"/>
      <c r="Y1161" s="63"/>
      <c r="Z1161" s="62"/>
      <c r="AA1161" s="63"/>
      <c r="AB1161" s="62"/>
      <c r="AC1161" s="62"/>
      <c r="AD1161" s="62"/>
      <c r="AE1161" s="62"/>
      <c r="AF1161" s="62"/>
      <c r="AG1161" s="72"/>
      <c r="AH1161" s="72"/>
      <c r="AI1161" s="72"/>
      <c r="AJ1161" s="72"/>
      <c r="AK1161" s="59" t="str">
        <f>VLOOKUP(G1161,'MITRA (REFERENSI)'!$A:$Z,5,FALSE)</f>
        <v>#N/A</v>
      </c>
      <c r="AL1161" s="59" t="str">
        <f>VLOOKUP(G1161,'MITRA (REFERENSI)'!$A:$Z,13,FALSE)</f>
        <v>#N/A</v>
      </c>
      <c r="AM1161" s="59" t="str">
        <f>VLOOKUP(G1161,'MITRA (REFERENSI)'!$A:$Z,14,FALSE)</f>
        <v>#N/A</v>
      </c>
    </row>
    <row r="1162" ht="15.0" customHeight="1">
      <c r="A1162" s="53" t="s">
        <v>6224</v>
      </c>
      <c r="B1162" s="78"/>
      <c r="C1162" s="79"/>
      <c r="D1162" s="82"/>
      <c r="E1162" s="82"/>
      <c r="F1162" s="56" t="str">
        <f t="shared" si="2"/>
        <v>PETUGAS.1161/SPK/SE/PML/3172/2026</v>
      </c>
      <c r="G1162" s="80"/>
      <c r="H1162" s="56" t="str">
        <f>VLOOKUP(G1162,'MITRA (REFERENSI)'!$A:$Z,16,FALSE)</f>
        <v>#N/A</v>
      </c>
      <c r="I1162" s="56" t="str">
        <f>VLOOKUP(G1162,'MITRA (REFERENSI)'!$A:$Z,25,FALSE)</f>
        <v>#N/A</v>
      </c>
      <c r="J1162" s="55" t="str">
        <f>VLOOKUP(G1162,'MITRA (REFERENSI)'!$A:$Z,26,FALSE)</f>
        <v>#N/A</v>
      </c>
      <c r="K1162" s="55" t="str">
        <f>VLOOKUP(G1162,'MITRA (REFERENSI)'!$A:$Z,15,FALSE)</f>
        <v>#N/A</v>
      </c>
      <c r="L1162" s="55" t="str">
        <f>VLOOKUP(G1162,'MITRA (REFERENSI)'!$A:$Z,15,FALSE)</f>
        <v>#N/A</v>
      </c>
      <c r="M1162" s="55" t="str">
        <f>IF(B1162=1,'KELAS (REFERENSI)'!M1162,IF(B1162=2,'KELAS (REFERENSI)'!M1177,IF(B1162=3,'KELAS (REFERENSI)'!M1192,IF(B1162=4,'KELAS (REFERENSI)'!M1207,""))))</f>
        <v/>
      </c>
      <c r="N1162" s="55" t="str">
        <f>IF(B1162=1,'KELAS (REFERENSI)'!N1162,IF(B1162=2,'KELAS (REFERENSI)'!N1177,IF(B1162=3,'KELAS (REFERENSI)'!N1192,IF(B1162=4,'KELAS (REFERENSI)'!N1207,""))))</f>
        <v/>
      </c>
      <c r="O1162" s="55" t="str">
        <f>IF(B1162=1,'KELAS (REFERENSI)'!O1162,IF(B1162=2,'KELAS (REFERENSI)'!O1177,IF(B1162=3,'KELAS (REFERENSI)'!O1192,IF(B1162=4,'KELAS (REFERENSI)'!O1207,""))))</f>
        <v/>
      </c>
      <c r="P1162" s="55" t="str">
        <f>IF(B1162=1,'KELAS (REFERENSI)'!P1162,IF(B1162=2,'KELAS (REFERENSI)'!P1177,IF(B1162=3,'KELAS (REFERENSI)'!P1192,IF(B1162=4,'KELAS (REFERENSI)'!P1207,""))))</f>
        <v/>
      </c>
      <c r="Q1162" s="55" t="str">
        <f t="shared" si="4"/>
        <v>BPS Kota Jakarta Timur</v>
      </c>
      <c r="R1162" s="55" t="str">
        <f t="shared" si="56"/>
        <v/>
      </c>
      <c r="S1162" s="55" t="str">
        <f t="shared" ref="S1162:T1162" si="1170">S1161</f>
        <v>15 Juni sampai dengan 31 Agustus 2026</v>
      </c>
      <c r="T1162" s="55" t="str">
        <f t="shared" si="1170"/>
        <v>31 Agustus 2026</v>
      </c>
      <c r="U1162" s="59" t="str">
        <f>VLOOKUP(G1162,'MITRA (REFERENSI)'!$A:$Z,17,FALSE)</f>
        <v>#N/A</v>
      </c>
      <c r="V1162" s="59" t="str">
        <f>VLOOKUP(G1162,'MITRA (REFERENSI)'!$A:$Z,11,FALSE)</f>
        <v>#N/A</v>
      </c>
      <c r="W1162" s="81"/>
      <c r="X1162" s="63"/>
      <c r="Y1162" s="63"/>
      <c r="Z1162" s="62"/>
      <c r="AA1162" s="63"/>
      <c r="AB1162" s="62"/>
      <c r="AC1162" s="62"/>
      <c r="AD1162" s="62"/>
      <c r="AE1162" s="62"/>
      <c r="AF1162" s="62"/>
      <c r="AG1162" s="72"/>
      <c r="AH1162" s="72"/>
      <c r="AI1162" s="72"/>
      <c r="AJ1162" s="72"/>
      <c r="AK1162" s="59" t="str">
        <f>VLOOKUP(G1162,'MITRA (REFERENSI)'!$A:$Z,5,FALSE)</f>
        <v>#N/A</v>
      </c>
      <c r="AL1162" s="59" t="str">
        <f>VLOOKUP(G1162,'MITRA (REFERENSI)'!$A:$Z,13,FALSE)</f>
        <v>#N/A</v>
      </c>
      <c r="AM1162" s="59" t="str">
        <f>VLOOKUP(G1162,'MITRA (REFERENSI)'!$A:$Z,14,FALSE)</f>
        <v>#N/A</v>
      </c>
    </row>
    <row r="1163" ht="15.0" customHeight="1">
      <c r="A1163" s="53" t="s">
        <v>6225</v>
      </c>
      <c r="B1163" s="78"/>
      <c r="C1163" s="79"/>
      <c r="D1163" s="82"/>
      <c r="E1163" s="82"/>
      <c r="F1163" s="56" t="str">
        <f t="shared" si="2"/>
        <v>PETUGAS.1162/SPK/SE/PML/3172/2026</v>
      </c>
      <c r="G1163" s="80"/>
      <c r="H1163" s="56" t="str">
        <f>VLOOKUP(G1163,'MITRA (REFERENSI)'!$A:$Z,16,FALSE)</f>
        <v>#N/A</v>
      </c>
      <c r="I1163" s="56" t="str">
        <f>VLOOKUP(G1163,'MITRA (REFERENSI)'!$A:$Z,25,FALSE)</f>
        <v>#N/A</v>
      </c>
      <c r="J1163" s="55" t="str">
        <f>VLOOKUP(G1163,'MITRA (REFERENSI)'!$A:$Z,26,FALSE)</f>
        <v>#N/A</v>
      </c>
      <c r="K1163" s="55" t="str">
        <f>VLOOKUP(G1163,'MITRA (REFERENSI)'!$A:$Z,15,FALSE)</f>
        <v>#N/A</v>
      </c>
      <c r="L1163" s="55" t="str">
        <f>VLOOKUP(G1163,'MITRA (REFERENSI)'!$A:$Z,15,FALSE)</f>
        <v>#N/A</v>
      </c>
      <c r="M1163" s="55" t="str">
        <f>IF(B1163=1,'KELAS (REFERENSI)'!M1163,IF(B1163=2,'KELAS (REFERENSI)'!M1178,IF(B1163=3,'KELAS (REFERENSI)'!M1193,IF(B1163=4,'KELAS (REFERENSI)'!M1208,""))))</f>
        <v/>
      </c>
      <c r="N1163" s="55" t="str">
        <f>IF(B1163=1,'KELAS (REFERENSI)'!N1163,IF(B1163=2,'KELAS (REFERENSI)'!N1178,IF(B1163=3,'KELAS (REFERENSI)'!N1193,IF(B1163=4,'KELAS (REFERENSI)'!N1208,""))))</f>
        <v/>
      </c>
      <c r="O1163" s="55" t="str">
        <f>IF(B1163=1,'KELAS (REFERENSI)'!O1163,IF(B1163=2,'KELAS (REFERENSI)'!O1178,IF(B1163=3,'KELAS (REFERENSI)'!O1193,IF(B1163=4,'KELAS (REFERENSI)'!O1208,""))))</f>
        <v/>
      </c>
      <c r="P1163" s="55" t="str">
        <f>IF(B1163=1,'KELAS (REFERENSI)'!P1163,IF(B1163=2,'KELAS (REFERENSI)'!P1178,IF(B1163=3,'KELAS (REFERENSI)'!P1193,IF(B1163=4,'KELAS (REFERENSI)'!P1208,""))))</f>
        <v/>
      </c>
      <c r="Q1163" s="55" t="str">
        <f t="shared" si="4"/>
        <v>BPS Kota Jakarta Timur</v>
      </c>
      <c r="R1163" s="55" t="str">
        <f t="shared" si="56"/>
        <v/>
      </c>
      <c r="S1163" s="55" t="str">
        <f t="shared" ref="S1163:T1163" si="1171">S1162</f>
        <v>15 Juni sampai dengan 31 Agustus 2026</v>
      </c>
      <c r="T1163" s="55" t="str">
        <f t="shared" si="1171"/>
        <v>31 Agustus 2026</v>
      </c>
      <c r="U1163" s="59" t="str">
        <f>VLOOKUP(G1163,'MITRA (REFERENSI)'!$A:$Z,17,FALSE)</f>
        <v>#N/A</v>
      </c>
      <c r="V1163" s="59" t="str">
        <f>VLOOKUP(G1163,'MITRA (REFERENSI)'!$A:$Z,11,FALSE)</f>
        <v>#N/A</v>
      </c>
      <c r="W1163" s="81"/>
      <c r="X1163" s="63"/>
      <c r="Y1163" s="63"/>
      <c r="Z1163" s="62"/>
      <c r="AA1163" s="63"/>
      <c r="AB1163" s="62"/>
      <c r="AC1163" s="62"/>
      <c r="AD1163" s="62"/>
      <c r="AE1163" s="62"/>
      <c r="AF1163" s="62"/>
      <c r="AG1163" s="72"/>
      <c r="AH1163" s="72"/>
      <c r="AI1163" s="72"/>
      <c r="AJ1163" s="72"/>
      <c r="AK1163" s="59" t="str">
        <f>VLOOKUP(G1163,'MITRA (REFERENSI)'!$A:$Z,5,FALSE)</f>
        <v>#N/A</v>
      </c>
      <c r="AL1163" s="59" t="str">
        <f>VLOOKUP(G1163,'MITRA (REFERENSI)'!$A:$Z,13,FALSE)</f>
        <v>#N/A</v>
      </c>
      <c r="AM1163" s="59" t="str">
        <f>VLOOKUP(G1163,'MITRA (REFERENSI)'!$A:$Z,14,FALSE)</f>
        <v>#N/A</v>
      </c>
    </row>
    <row r="1164" ht="15.0" customHeight="1">
      <c r="A1164" s="53" t="s">
        <v>6226</v>
      </c>
      <c r="B1164" s="78"/>
      <c r="C1164" s="79"/>
      <c r="D1164" s="82"/>
      <c r="E1164" s="82"/>
      <c r="F1164" s="56" t="str">
        <f t="shared" si="2"/>
        <v>PETUGAS.1163/SPK/SE/PML/3172/2026</v>
      </c>
      <c r="G1164" s="80"/>
      <c r="H1164" s="56" t="str">
        <f>VLOOKUP(G1164,'MITRA (REFERENSI)'!$A:$Z,16,FALSE)</f>
        <v>#N/A</v>
      </c>
      <c r="I1164" s="56" t="str">
        <f>VLOOKUP(G1164,'MITRA (REFERENSI)'!$A:$Z,25,FALSE)</f>
        <v>#N/A</v>
      </c>
      <c r="J1164" s="55" t="str">
        <f>VLOOKUP(G1164,'MITRA (REFERENSI)'!$A:$Z,26,FALSE)</f>
        <v>#N/A</v>
      </c>
      <c r="K1164" s="55" t="str">
        <f>VLOOKUP(G1164,'MITRA (REFERENSI)'!$A:$Z,15,FALSE)</f>
        <v>#N/A</v>
      </c>
      <c r="L1164" s="55" t="str">
        <f>VLOOKUP(G1164,'MITRA (REFERENSI)'!$A:$Z,15,FALSE)</f>
        <v>#N/A</v>
      </c>
      <c r="M1164" s="55" t="str">
        <f>IF(B1164=1,'KELAS (REFERENSI)'!M1164,IF(B1164=2,'KELAS (REFERENSI)'!M1179,IF(B1164=3,'KELAS (REFERENSI)'!M1194,IF(B1164=4,'KELAS (REFERENSI)'!M1209,""))))</f>
        <v/>
      </c>
      <c r="N1164" s="55" t="str">
        <f>IF(B1164=1,'KELAS (REFERENSI)'!N1164,IF(B1164=2,'KELAS (REFERENSI)'!N1179,IF(B1164=3,'KELAS (REFERENSI)'!N1194,IF(B1164=4,'KELAS (REFERENSI)'!N1209,""))))</f>
        <v/>
      </c>
      <c r="O1164" s="55" t="str">
        <f>IF(B1164=1,'KELAS (REFERENSI)'!O1164,IF(B1164=2,'KELAS (REFERENSI)'!O1179,IF(B1164=3,'KELAS (REFERENSI)'!O1194,IF(B1164=4,'KELAS (REFERENSI)'!O1209,""))))</f>
        <v/>
      </c>
      <c r="P1164" s="55" t="str">
        <f>IF(B1164=1,'KELAS (REFERENSI)'!P1164,IF(B1164=2,'KELAS (REFERENSI)'!P1179,IF(B1164=3,'KELAS (REFERENSI)'!P1194,IF(B1164=4,'KELAS (REFERENSI)'!P1209,""))))</f>
        <v/>
      </c>
      <c r="Q1164" s="55" t="str">
        <f t="shared" si="4"/>
        <v>BPS Kota Jakarta Timur</v>
      </c>
      <c r="R1164" s="55" t="str">
        <f t="shared" si="56"/>
        <v/>
      </c>
      <c r="S1164" s="55" t="str">
        <f t="shared" ref="S1164:T1164" si="1172">S1163</f>
        <v>15 Juni sampai dengan 31 Agustus 2026</v>
      </c>
      <c r="T1164" s="55" t="str">
        <f t="shared" si="1172"/>
        <v>31 Agustus 2026</v>
      </c>
      <c r="U1164" s="59" t="str">
        <f>VLOOKUP(G1164,'MITRA (REFERENSI)'!$A:$Z,17,FALSE)</f>
        <v>#N/A</v>
      </c>
      <c r="V1164" s="59" t="str">
        <f>VLOOKUP(G1164,'MITRA (REFERENSI)'!$A:$Z,11,FALSE)</f>
        <v>#N/A</v>
      </c>
      <c r="W1164" s="81"/>
      <c r="X1164" s="63"/>
      <c r="Y1164" s="63"/>
      <c r="Z1164" s="62"/>
      <c r="AA1164" s="63"/>
      <c r="AB1164" s="62"/>
      <c r="AC1164" s="62"/>
      <c r="AD1164" s="62"/>
      <c r="AE1164" s="62"/>
      <c r="AF1164" s="62"/>
      <c r="AG1164" s="72"/>
      <c r="AH1164" s="72"/>
      <c r="AI1164" s="72"/>
      <c r="AJ1164" s="72"/>
      <c r="AK1164" s="59" t="str">
        <f>VLOOKUP(G1164,'MITRA (REFERENSI)'!$A:$Z,5,FALSE)</f>
        <v>#N/A</v>
      </c>
      <c r="AL1164" s="59" t="str">
        <f>VLOOKUP(G1164,'MITRA (REFERENSI)'!$A:$Z,13,FALSE)</f>
        <v>#N/A</v>
      </c>
      <c r="AM1164" s="59" t="str">
        <f>VLOOKUP(G1164,'MITRA (REFERENSI)'!$A:$Z,14,FALSE)</f>
        <v>#N/A</v>
      </c>
    </row>
    <row r="1165" ht="15.0" customHeight="1">
      <c r="A1165" s="53" t="s">
        <v>6227</v>
      </c>
      <c r="B1165" s="78"/>
      <c r="C1165" s="79"/>
      <c r="D1165" s="82"/>
      <c r="E1165" s="82"/>
      <c r="F1165" s="56" t="str">
        <f t="shared" si="2"/>
        <v>PETUGAS.1164/SPK/SE/PML/3172/2026</v>
      </c>
      <c r="G1165" s="80"/>
      <c r="H1165" s="56" t="str">
        <f>VLOOKUP(G1165,'MITRA (REFERENSI)'!$A:$Z,16,FALSE)</f>
        <v>#N/A</v>
      </c>
      <c r="I1165" s="56" t="str">
        <f>VLOOKUP(G1165,'MITRA (REFERENSI)'!$A:$Z,25,FALSE)</f>
        <v>#N/A</v>
      </c>
      <c r="J1165" s="55" t="str">
        <f>VLOOKUP(G1165,'MITRA (REFERENSI)'!$A:$Z,26,FALSE)</f>
        <v>#N/A</v>
      </c>
      <c r="K1165" s="55" t="str">
        <f>VLOOKUP(G1165,'MITRA (REFERENSI)'!$A:$Z,15,FALSE)</f>
        <v>#N/A</v>
      </c>
      <c r="L1165" s="55" t="str">
        <f>VLOOKUP(G1165,'MITRA (REFERENSI)'!$A:$Z,15,FALSE)</f>
        <v>#N/A</v>
      </c>
      <c r="M1165" s="55" t="str">
        <f>IF(B1165=1,'KELAS (REFERENSI)'!M1165,IF(B1165=2,'KELAS (REFERENSI)'!M1180,IF(B1165=3,'KELAS (REFERENSI)'!M1195,IF(B1165=4,'KELAS (REFERENSI)'!M1210,""))))</f>
        <v/>
      </c>
      <c r="N1165" s="55" t="str">
        <f>IF(B1165=1,'KELAS (REFERENSI)'!N1165,IF(B1165=2,'KELAS (REFERENSI)'!N1180,IF(B1165=3,'KELAS (REFERENSI)'!N1195,IF(B1165=4,'KELAS (REFERENSI)'!N1210,""))))</f>
        <v/>
      </c>
      <c r="O1165" s="55" t="str">
        <f>IF(B1165=1,'KELAS (REFERENSI)'!O1165,IF(B1165=2,'KELAS (REFERENSI)'!O1180,IF(B1165=3,'KELAS (REFERENSI)'!O1195,IF(B1165=4,'KELAS (REFERENSI)'!O1210,""))))</f>
        <v/>
      </c>
      <c r="P1165" s="55" t="str">
        <f>IF(B1165=1,'KELAS (REFERENSI)'!P1165,IF(B1165=2,'KELAS (REFERENSI)'!P1180,IF(B1165=3,'KELAS (REFERENSI)'!P1195,IF(B1165=4,'KELAS (REFERENSI)'!P1210,""))))</f>
        <v/>
      </c>
      <c r="Q1165" s="55" t="str">
        <f t="shared" si="4"/>
        <v>BPS Kota Jakarta Timur</v>
      </c>
      <c r="R1165" s="55" t="str">
        <f t="shared" si="56"/>
        <v/>
      </c>
      <c r="S1165" s="55" t="str">
        <f t="shared" ref="S1165:T1165" si="1173">S1164</f>
        <v>15 Juni sampai dengan 31 Agustus 2026</v>
      </c>
      <c r="T1165" s="55" t="str">
        <f t="shared" si="1173"/>
        <v>31 Agustus 2026</v>
      </c>
      <c r="U1165" s="59" t="str">
        <f>VLOOKUP(G1165,'MITRA (REFERENSI)'!$A:$Z,17,FALSE)</f>
        <v>#N/A</v>
      </c>
      <c r="V1165" s="59" t="str">
        <f>VLOOKUP(G1165,'MITRA (REFERENSI)'!$A:$Z,11,FALSE)</f>
        <v>#N/A</v>
      </c>
      <c r="W1165" s="81"/>
      <c r="X1165" s="63"/>
      <c r="Y1165" s="63"/>
      <c r="Z1165" s="62"/>
      <c r="AA1165" s="63"/>
      <c r="AB1165" s="62"/>
      <c r="AC1165" s="62"/>
      <c r="AD1165" s="62"/>
      <c r="AE1165" s="62"/>
      <c r="AF1165" s="62"/>
      <c r="AG1165" s="72"/>
      <c r="AH1165" s="72"/>
      <c r="AI1165" s="72"/>
      <c r="AJ1165" s="72"/>
      <c r="AK1165" s="59" t="str">
        <f>VLOOKUP(G1165,'MITRA (REFERENSI)'!$A:$Z,5,FALSE)</f>
        <v>#N/A</v>
      </c>
      <c r="AL1165" s="59" t="str">
        <f>VLOOKUP(G1165,'MITRA (REFERENSI)'!$A:$Z,13,FALSE)</f>
        <v>#N/A</v>
      </c>
      <c r="AM1165" s="59" t="str">
        <f>VLOOKUP(G1165,'MITRA (REFERENSI)'!$A:$Z,14,FALSE)</f>
        <v>#N/A</v>
      </c>
    </row>
    <row r="1166" ht="15.0" customHeight="1">
      <c r="A1166" s="53" t="s">
        <v>6228</v>
      </c>
      <c r="B1166" s="78"/>
      <c r="C1166" s="79"/>
      <c r="D1166" s="82"/>
      <c r="E1166" s="82"/>
      <c r="F1166" s="56" t="str">
        <f t="shared" si="2"/>
        <v>PETUGAS.1165/SPK/SE/PML/3172/2026</v>
      </c>
      <c r="G1166" s="80"/>
      <c r="H1166" s="56" t="str">
        <f>VLOOKUP(G1166,'MITRA (REFERENSI)'!$A:$Z,16,FALSE)</f>
        <v>#N/A</v>
      </c>
      <c r="I1166" s="56" t="str">
        <f>VLOOKUP(G1166,'MITRA (REFERENSI)'!$A:$Z,25,FALSE)</f>
        <v>#N/A</v>
      </c>
      <c r="J1166" s="55" t="str">
        <f>VLOOKUP(G1166,'MITRA (REFERENSI)'!$A:$Z,26,FALSE)</f>
        <v>#N/A</v>
      </c>
      <c r="K1166" s="55" t="str">
        <f>VLOOKUP(G1166,'MITRA (REFERENSI)'!$A:$Z,15,FALSE)</f>
        <v>#N/A</v>
      </c>
      <c r="L1166" s="55" t="str">
        <f>VLOOKUP(G1166,'MITRA (REFERENSI)'!$A:$Z,15,FALSE)</f>
        <v>#N/A</v>
      </c>
      <c r="M1166" s="55" t="str">
        <f>IF(B1166=1,'KELAS (REFERENSI)'!M1166,IF(B1166=2,'KELAS (REFERENSI)'!M1181,IF(B1166=3,'KELAS (REFERENSI)'!M1196,IF(B1166=4,'KELAS (REFERENSI)'!M1211,""))))</f>
        <v/>
      </c>
      <c r="N1166" s="55" t="str">
        <f>IF(B1166=1,'KELAS (REFERENSI)'!N1166,IF(B1166=2,'KELAS (REFERENSI)'!N1181,IF(B1166=3,'KELAS (REFERENSI)'!N1196,IF(B1166=4,'KELAS (REFERENSI)'!N1211,""))))</f>
        <v/>
      </c>
      <c r="O1166" s="55" t="str">
        <f>IF(B1166=1,'KELAS (REFERENSI)'!O1166,IF(B1166=2,'KELAS (REFERENSI)'!O1181,IF(B1166=3,'KELAS (REFERENSI)'!O1196,IF(B1166=4,'KELAS (REFERENSI)'!O1211,""))))</f>
        <v/>
      </c>
      <c r="P1166" s="55" t="str">
        <f>IF(B1166=1,'KELAS (REFERENSI)'!P1166,IF(B1166=2,'KELAS (REFERENSI)'!P1181,IF(B1166=3,'KELAS (REFERENSI)'!P1196,IF(B1166=4,'KELAS (REFERENSI)'!P1211,""))))</f>
        <v/>
      </c>
      <c r="Q1166" s="55" t="str">
        <f t="shared" si="4"/>
        <v>BPS Kota Jakarta Timur</v>
      </c>
      <c r="R1166" s="55" t="str">
        <f t="shared" si="56"/>
        <v/>
      </c>
      <c r="S1166" s="55" t="str">
        <f t="shared" ref="S1166:T1166" si="1174">S1165</f>
        <v>15 Juni sampai dengan 31 Agustus 2026</v>
      </c>
      <c r="T1166" s="55" t="str">
        <f t="shared" si="1174"/>
        <v>31 Agustus 2026</v>
      </c>
      <c r="U1166" s="59" t="str">
        <f>VLOOKUP(G1166,'MITRA (REFERENSI)'!$A:$Z,17,FALSE)</f>
        <v>#N/A</v>
      </c>
      <c r="V1166" s="59" t="str">
        <f>VLOOKUP(G1166,'MITRA (REFERENSI)'!$A:$Z,11,FALSE)</f>
        <v>#N/A</v>
      </c>
      <c r="W1166" s="81"/>
      <c r="X1166" s="63"/>
      <c r="Y1166" s="63"/>
      <c r="Z1166" s="62"/>
      <c r="AA1166" s="63"/>
      <c r="AB1166" s="62"/>
      <c r="AC1166" s="62"/>
      <c r="AD1166" s="62"/>
      <c r="AE1166" s="62"/>
      <c r="AF1166" s="62"/>
      <c r="AG1166" s="72"/>
      <c r="AH1166" s="72"/>
      <c r="AI1166" s="72"/>
      <c r="AJ1166" s="72"/>
      <c r="AK1166" s="59" t="str">
        <f>VLOOKUP(G1166,'MITRA (REFERENSI)'!$A:$Z,5,FALSE)</f>
        <v>#N/A</v>
      </c>
      <c r="AL1166" s="59" t="str">
        <f>VLOOKUP(G1166,'MITRA (REFERENSI)'!$A:$Z,13,FALSE)</f>
        <v>#N/A</v>
      </c>
      <c r="AM1166" s="59" t="str">
        <f>VLOOKUP(G1166,'MITRA (REFERENSI)'!$A:$Z,14,FALSE)</f>
        <v>#N/A</v>
      </c>
    </row>
    <row r="1167" ht="15.0" customHeight="1">
      <c r="A1167" s="53" t="s">
        <v>6229</v>
      </c>
      <c r="B1167" s="78"/>
      <c r="C1167" s="79"/>
      <c r="D1167" s="82"/>
      <c r="E1167" s="82"/>
      <c r="F1167" s="56" t="str">
        <f t="shared" si="2"/>
        <v>PETUGAS.1166/SPK/SE/PML/3172/2026</v>
      </c>
      <c r="G1167" s="80"/>
      <c r="H1167" s="56" t="str">
        <f>VLOOKUP(G1167,'MITRA (REFERENSI)'!$A:$Z,16,FALSE)</f>
        <v>#N/A</v>
      </c>
      <c r="I1167" s="56" t="str">
        <f>VLOOKUP(G1167,'MITRA (REFERENSI)'!$A:$Z,25,FALSE)</f>
        <v>#N/A</v>
      </c>
      <c r="J1167" s="55" t="str">
        <f>VLOOKUP(G1167,'MITRA (REFERENSI)'!$A:$Z,26,FALSE)</f>
        <v>#N/A</v>
      </c>
      <c r="K1167" s="55" t="str">
        <f>VLOOKUP(G1167,'MITRA (REFERENSI)'!$A:$Z,15,FALSE)</f>
        <v>#N/A</v>
      </c>
      <c r="L1167" s="55" t="str">
        <f>VLOOKUP(G1167,'MITRA (REFERENSI)'!$A:$Z,15,FALSE)</f>
        <v>#N/A</v>
      </c>
      <c r="M1167" s="55" t="str">
        <f>IF(B1167=1,'KELAS (REFERENSI)'!M1167,IF(B1167=2,'KELAS (REFERENSI)'!M1182,IF(B1167=3,'KELAS (REFERENSI)'!M1197,IF(B1167=4,'KELAS (REFERENSI)'!M1212,""))))</f>
        <v/>
      </c>
      <c r="N1167" s="55" t="str">
        <f>IF(B1167=1,'KELAS (REFERENSI)'!N1167,IF(B1167=2,'KELAS (REFERENSI)'!N1182,IF(B1167=3,'KELAS (REFERENSI)'!N1197,IF(B1167=4,'KELAS (REFERENSI)'!N1212,""))))</f>
        <v/>
      </c>
      <c r="O1167" s="55" t="str">
        <f>IF(B1167=1,'KELAS (REFERENSI)'!O1167,IF(B1167=2,'KELAS (REFERENSI)'!O1182,IF(B1167=3,'KELAS (REFERENSI)'!O1197,IF(B1167=4,'KELAS (REFERENSI)'!O1212,""))))</f>
        <v/>
      </c>
      <c r="P1167" s="55" t="str">
        <f>IF(B1167=1,'KELAS (REFERENSI)'!P1167,IF(B1167=2,'KELAS (REFERENSI)'!P1182,IF(B1167=3,'KELAS (REFERENSI)'!P1197,IF(B1167=4,'KELAS (REFERENSI)'!P1212,""))))</f>
        <v/>
      </c>
      <c r="Q1167" s="55" t="str">
        <f t="shared" si="4"/>
        <v>BPS Kota Jakarta Timur</v>
      </c>
      <c r="R1167" s="55" t="str">
        <f t="shared" si="56"/>
        <v/>
      </c>
      <c r="S1167" s="55" t="str">
        <f t="shared" ref="S1167:T1167" si="1175">S1166</f>
        <v>15 Juni sampai dengan 31 Agustus 2026</v>
      </c>
      <c r="T1167" s="55" t="str">
        <f t="shared" si="1175"/>
        <v>31 Agustus 2026</v>
      </c>
      <c r="U1167" s="59" t="str">
        <f>VLOOKUP(G1167,'MITRA (REFERENSI)'!$A:$Z,17,FALSE)</f>
        <v>#N/A</v>
      </c>
      <c r="V1167" s="59" t="str">
        <f>VLOOKUP(G1167,'MITRA (REFERENSI)'!$A:$Z,11,FALSE)</f>
        <v>#N/A</v>
      </c>
      <c r="W1167" s="81"/>
      <c r="X1167" s="63"/>
      <c r="Y1167" s="63"/>
      <c r="Z1167" s="62"/>
      <c r="AA1167" s="63"/>
      <c r="AB1167" s="62"/>
      <c r="AC1167" s="62"/>
      <c r="AD1167" s="62"/>
      <c r="AE1167" s="62"/>
      <c r="AF1167" s="62"/>
      <c r="AG1167" s="72"/>
      <c r="AH1167" s="72"/>
      <c r="AI1167" s="72"/>
      <c r="AJ1167" s="72"/>
      <c r="AK1167" s="59" t="str">
        <f>VLOOKUP(G1167,'MITRA (REFERENSI)'!$A:$Z,5,FALSE)</f>
        <v>#N/A</v>
      </c>
      <c r="AL1167" s="59" t="str">
        <f>VLOOKUP(G1167,'MITRA (REFERENSI)'!$A:$Z,13,FALSE)</f>
        <v>#N/A</v>
      </c>
      <c r="AM1167" s="59" t="str">
        <f>VLOOKUP(G1167,'MITRA (REFERENSI)'!$A:$Z,14,FALSE)</f>
        <v>#N/A</v>
      </c>
    </row>
    <row r="1168" ht="15.0" customHeight="1">
      <c r="A1168" s="53" t="s">
        <v>6230</v>
      </c>
      <c r="B1168" s="78"/>
      <c r="C1168" s="79"/>
      <c r="D1168" s="82"/>
      <c r="E1168" s="82"/>
      <c r="F1168" s="56" t="str">
        <f t="shared" si="2"/>
        <v>PETUGAS.1167/SPK/SE/PML/3172/2026</v>
      </c>
      <c r="G1168" s="80"/>
      <c r="H1168" s="56" t="str">
        <f>VLOOKUP(G1168,'MITRA (REFERENSI)'!$A:$Z,16,FALSE)</f>
        <v>#N/A</v>
      </c>
      <c r="I1168" s="56" t="str">
        <f>VLOOKUP(G1168,'MITRA (REFERENSI)'!$A:$Z,25,FALSE)</f>
        <v>#N/A</v>
      </c>
      <c r="J1168" s="55" t="str">
        <f>VLOOKUP(G1168,'MITRA (REFERENSI)'!$A:$Z,26,FALSE)</f>
        <v>#N/A</v>
      </c>
      <c r="K1168" s="55" t="str">
        <f>VLOOKUP(G1168,'MITRA (REFERENSI)'!$A:$Z,15,FALSE)</f>
        <v>#N/A</v>
      </c>
      <c r="L1168" s="55" t="str">
        <f>VLOOKUP(G1168,'MITRA (REFERENSI)'!$A:$Z,15,FALSE)</f>
        <v>#N/A</v>
      </c>
      <c r="M1168" s="55" t="str">
        <f>IF(B1168=1,'KELAS (REFERENSI)'!M1168,IF(B1168=2,'KELAS (REFERENSI)'!M1183,IF(B1168=3,'KELAS (REFERENSI)'!M1198,IF(B1168=4,'KELAS (REFERENSI)'!M1213,""))))</f>
        <v/>
      </c>
      <c r="N1168" s="55" t="str">
        <f>IF(B1168=1,'KELAS (REFERENSI)'!N1168,IF(B1168=2,'KELAS (REFERENSI)'!N1183,IF(B1168=3,'KELAS (REFERENSI)'!N1198,IF(B1168=4,'KELAS (REFERENSI)'!N1213,""))))</f>
        <v/>
      </c>
      <c r="O1168" s="55" t="str">
        <f>IF(B1168=1,'KELAS (REFERENSI)'!O1168,IF(B1168=2,'KELAS (REFERENSI)'!O1183,IF(B1168=3,'KELAS (REFERENSI)'!O1198,IF(B1168=4,'KELAS (REFERENSI)'!O1213,""))))</f>
        <v/>
      </c>
      <c r="P1168" s="55" t="str">
        <f>IF(B1168=1,'KELAS (REFERENSI)'!P1168,IF(B1168=2,'KELAS (REFERENSI)'!P1183,IF(B1168=3,'KELAS (REFERENSI)'!P1198,IF(B1168=4,'KELAS (REFERENSI)'!P1213,""))))</f>
        <v/>
      </c>
      <c r="Q1168" s="55" t="str">
        <f t="shared" si="4"/>
        <v>BPS Kota Jakarta Timur</v>
      </c>
      <c r="R1168" s="55" t="str">
        <f t="shared" si="56"/>
        <v/>
      </c>
      <c r="S1168" s="55" t="str">
        <f t="shared" ref="S1168:T1168" si="1176">S1167</f>
        <v>15 Juni sampai dengan 31 Agustus 2026</v>
      </c>
      <c r="T1168" s="55" t="str">
        <f t="shared" si="1176"/>
        <v>31 Agustus 2026</v>
      </c>
      <c r="U1168" s="59" t="str">
        <f>VLOOKUP(G1168,'MITRA (REFERENSI)'!$A:$Z,17,FALSE)</f>
        <v>#N/A</v>
      </c>
      <c r="V1168" s="59" t="str">
        <f>VLOOKUP(G1168,'MITRA (REFERENSI)'!$A:$Z,11,FALSE)</f>
        <v>#N/A</v>
      </c>
      <c r="W1168" s="81"/>
      <c r="X1168" s="63"/>
      <c r="Y1168" s="63"/>
      <c r="Z1168" s="62"/>
      <c r="AA1168" s="63"/>
      <c r="AB1168" s="62"/>
      <c r="AC1168" s="62"/>
      <c r="AD1168" s="62"/>
      <c r="AE1168" s="62"/>
      <c r="AF1168" s="62"/>
      <c r="AG1168" s="72"/>
      <c r="AH1168" s="72"/>
      <c r="AI1168" s="72"/>
      <c r="AJ1168" s="72"/>
      <c r="AK1168" s="59" t="str">
        <f>VLOOKUP(G1168,'MITRA (REFERENSI)'!$A:$Z,5,FALSE)</f>
        <v>#N/A</v>
      </c>
      <c r="AL1168" s="59" t="str">
        <f>VLOOKUP(G1168,'MITRA (REFERENSI)'!$A:$Z,13,FALSE)</f>
        <v>#N/A</v>
      </c>
      <c r="AM1168" s="59" t="str">
        <f>VLOOKUP(G1168,'MITRA (REFERENSI)'!$A:$Z,14,FALSE)</f>
        <v>#N/A</v>
      </c>
    </row>
    <row r="1169" ht="15.0" customHeight="1">
      <c r="A1169" s="53" t="s">
        <v>6231</v>
      </c>
      <c r="B1169" s="78"/>
      <c r="C1169" s="79"/>
      <c r="D1169" s="82"/>
      <c r="E1169" s="82"/>
      <c r="F1169" s="56" t="str">
        <f t="shared" si="2"/>
        <v>PETUGAS.1168/SPK/SE/PML/3172/2026</v>
      </c>
      <c r="G1169" s="80"/>
      <c r="H1169" s="56" t="str">
        <f>VLOOKUP(G1169,'MITRA (REFERENSI)'!$A:$Z,16,FALSE)</f>
        <v>#N/A</v>
      </c>
      <c r="I1169" s="56" t="str">
        <f>VLOOKUP(G1169,'MITRA (REFERENSI)'!$A:$Z,25,FALSE)</f>
        <v>#N/A</v>
      </c>
      <c r="J1169" s="55" t="str">
        <f>VLOOKUP(G1169,'MITRA (REFERENSI)'!$A:$Z,26,FALSE)</f>
        <v>#N/A</v>
      </c>
      <c r="K1169" s="55" t="str">
        <f>VLOOKUP(G1169,'MITRA (REFERENSI)'!$A:$Z,15,FALSE)</f>
        <v>#N/A</v>
      </c>
      <c r="L1169" s="55" t="str">
        <f>VLOOKUP(G1169,'MITRA (REFERENSI)'!$A:$Z,15,FALSE)</f>
        <v>#N/A</v>
      </c>
      <c r="M1169" s="55" t="str">
        <f>IF(B1169=1,'KELAS (REFERENSI)'!M1169,IF(B1169=2,'KELAS (REFERENSI)'!M1184,IF(B1169=3,'KELAS (REFERENSI)'!M1199,IF(B1169=4,'KELAS (REFERENSI)'!M1214,""))))</f>
        <v/>
      </c>
      <c r="N1169" s="55" t="str">
        <f>IF(B1169=1,'KELAS (REFERENSI)'!N1169,IF(B1169=2,'KELAS (REFERENSI)'!N1184,IF(B1169=3,'KELAS (REFERENSI)'!N1199,IF(B1169=4,'KELAS (REFERENSI)'!N1214,""))))</f>
        <v/>
      </c>
      <c r="O1169" s="55" t="str">
        <f>IF(B1169=1,'KELAS (REFERENSI)'!O1169,IF(B1169=2,'KELAS (REFERENSI)'!O1184,IF(B1169=3,'KELAS (REFERENSI)'!O1199,IF(B1169=4,'KELAS (REFERENSI)'!O1214,""))))</f>
        <v/>
      </c>
      <c r="P1169" s="55" t="str">
        <f>IF(B1169=1,'KELAS (REFERENSI)'!P1169,IF(B1169=2,'KELAS (REFERENSI)'!P1184,IF(B1169=3,'KELAS (REFERENSI)'!P1199,IF(B1169=4,'KELAS (REFERENSI)'!P1214,""))))</f>
        <v/>
      </c>
      <c r="Q1169" s="55" t="str">
        <f t="shared" si="4"/>
        <v>BPS Kota Jakarta Timur</v>
      </c>
      <c r="R1169" s="55" t="str">
        <f t="shared" si="56"/>
        <v/>
      </c>
      <c r="S1169" s="55" t="str">
        <f t="shared" ref="S1169:T1169" si="1177">S1168</f>
        <v>15 Juni sampai dengan 31 Agustus 2026</v>
      </c>
      <c r="T1169" s="55" t="str">
        <f t="shared" si="1177"/>
        <v>31 Agustus 2026</v>
      </c>
      <c r="U1169" s="59" t="str">
        <f>VLOOKUP(G1169,'MITRA (REFERENSI)'!$A:$Z,17,FALSE)</f>
        <v>#N/A</v>
      </c>
      <c r="V1169" s="59" t="str">
        <f>VLOOKUP(G1169,'MITRA (REFERENSI)'!$A:$Z,11,FALSE)</f>
        <v>#N/A</v>
      </c>
      <c r="W1169" s="81"/>
      <c r="X1169" s="63"/>
      <c r="Y1169" s="63"/>
      <c r="Z1169" s="62"/>
      <c r="AA1169" s="63"/>
      <c r="AB1169" s="62"/>
      <c r="AC1169" s="62"/>
      <c r="AD1169" s="62"/>
      <c r="AE1169" s="62"/>
      <c r="AF1169" s="62"/>
      <c r="AG1169" s="72"/>
      <c r="AH1169" s="72"/>
      <c r="AI1169" s="72"/>
      <c r="AJ1169" s="72"/>
      <c r="AK1169" s="59" t="str">
        <f>VLOOKUP(G1169,'MITRA (REFERENSI)'!$A:$Z,5,FALSE)</f>
        <v>#N/A</v>
      </c>
      <c r="AL1169" s="59" t="str">
        <f>VLOOKUP(G1169,'MITRA (REFERENSI)'!$A:$Z,13,FALSE)</f>
        <v>#N/A</v>
      </c>
      <c r="AM1169" s="59" t="str">
        <f>VLOOKUP(G1169,'MITRA (REFERENSI)'!$A:$Z,14,FALSE)</f>
        <v>#N/A</v>
      </c>
    </row>
    <row r="1170" ht="15.0" customHeight="1">
      <c r="A1170" s="53" t="s">
        <v>6232</v>
      </c>
      <c r="B1170" s="78"/>
      <c r="C1170" s="79"/>
      <c r="D1170" s="82"/>
      <c r="E1170" s="82"/>
      <c r="F1170" s="56" t="str">
        <f t="shared" si="2"/>
        <v>PETUGAS.1169/SPK/SE/PML/3172/2026</v>
      </c>
      <c r="G1170" s="80"/>
      <c r="H1170" s="56" t="str">
        <f>VLOOKUP(G1170,'MITRA (REFERENSI)'!$A:$Z,16,FALSE)</f>
        <v>#N/A</v>
      </c>
      <c r="I1170" s="56" t="str">
        <f>VLOOKUP(G1170,'MITRA (REFERENSI)'!$A:$Z,25,FALSE)</f>
        <v>#N/A</v>
      </c>
      <c r="J1170" s="55" t="str">
        <f>VLOOKUP(G1170,'MITRA (REFERENSI)'!$A:$Z,26,FALSE)</f>
        <v>#N/A</v>
      </c>
      <c r="K1170" s="55" t="str">
        <f>VLOOKUP(G1170,'MITRA (REFERENSI)'!$A:$Z,15,FALSE)</f>
        <v>#N/A</v>
      </c>
      <c r="L1170" s="55" t="str">
        <f>VLOOKUP(G1170,'MITRA (REFERENSI)'!$A:$Z,15,FALSE)</f>
        <v>#N/A</v>
      </c>
      <c r="M1170" s="55" t="str">
        <f>IF(B1170=1,'KELAS (REFERENSI)'!M1170,IF(B1170=2,'KELAS (REFERENSI)'!M1185,IF(B1170=3,'KELAS (REFERENSI)'!M1200,IF(B1170=4,'KELAS (REFERENSI)'!M1215,""))))</f>
        <v/>
      </c>
      <c r="N1170" s="55" t="str">
        <f>IF(B1170=1,'KELAS (REFERENSI)'!N1170,IF(B1170=2,'KELAS (REFERENSI)'!N1185,IF(B1170=3,'KELAS (REFERENSI)'!N1200,IF(B1170=4,'KELAS (REFERENSI)'!N1215,""))))</f>
        <v/>
      </c>
      <c r="O1170" s="55" t="str">
        <f>IF(B1170=1,'KELAS (REFERENSI)'!O1170,IF(B1170=2,'KELAS (REFERENSI)'!O1185,IF(B1170=3,'KELAS (REFERENSI)'!O1200,IF(B1170=4,'KELAS (REFERENSI)'!O1215,""))))</f>
        <v/>
      </c>
      <c r="P1170" s="55" t="str">
        <f>IF(B1170=1,'KELAS (REFERENSI)'!P1170,IF(B1170=2,'KELAS (REFERENSI)'!P1185,IF(B1170=3,'KELAS (REFERENSI)'!P1200,IF(B1170=4,'KELAS (REFERENSI)'!P1215,""))))</f>
        <v/>
      </c>
      <c r="Q1170" s="55" t="str">
        <f t="shared" si="4"/>
        <v>BPS Kota Jakarta Timur</v>
      </c>
      <c r="R1170" s="55" t="str">
        <f t="shared" si="56"/>
        <v/>
      </c>
      <c r="S1170" s="55" t="str">
        <f t="shared" ref="S1170:T1170" si="1178">S1169</f>
        <v>15 Juni sampai dengan 31 Agustus 2026</v>
      </c>
      <c r="T1170" s="55" t="str">
        <f t="shared" si="1178"/>
        <v>31 Agustus 2026</v>
      </c>
      <c r="U1170" s="59" t="str">
        <f>VLOOKUP(G1170,'MITRA (REFERENSI)'!$A:$Z,17,FALSE)</f>
        <v>#N/A</v>
      </c>
      <c r="V1170" s="59" t="str">
        <f>VLOOKUP(G1170,'MITRA (REFERENSI)'!$A:$Z,11,FALSE)</f>
        <v>#N/A</v>
      </c>
      <c r="W1170" s="81"/>
      <c r="X1170" s="63"/>
      <c r="Y1170" s="63"/>
      <c r="Z1170" s="62"/>
      <c r="AA1170" s="63"/>
      <c r="AB1170" s="62"/>
      <c r="AC1170" s="62"/>
      <c r="AD1170" s="62"/>
      <c r="AE1170" s="62"/>
      <c r="AF1170" s="62"/>
      <c r="AG1170" s="72"/>
      <c r="AH1170" s="72"/>
      <c r="AI1170" s="72"/>
      <c r="AJ1170" s="72"/>
      <c r="AK1170" s="59" t="str">
        <f>VLOOKUP(G1170,'MITRA (REFERENSI)'!$A:$Z,5,FALSE)</f>
        <v>#N/A</v>
      </c>
      <c r="AL1170" s="59" t="str">
        <f>VLOOKUP(G1170,'MITRA (REFERENSI)'!$A:$Z,13,FALSE)</f>
        <v>#N/A</v>
      </c>
      <c r="AM1170" s="59" t="str">
        <f>VLOOKUP(G1170,'MITRA (REFERENSI)'!$A:$Z,14,FALSE)</f>
        <v>#N/A</v>
      </c>
    </row>
    <row r="1171" ht="15.0" customHeight="1">
      <c r="A1171" s="53" t="s">
        <v>6233</v>
      </c>
      <c r="B1171" s="78"/>
      <c r="C1171" s="79"/>
      <c r="D1171" s="82"/>
      <c r="E1171" s="82"/>
      <c r="F1171" s="56" t="str">
        <f t="shared" si="2"/>
        <v>PETUGAS.1170/SPK/SE/PML/3172/2026</v>
      </c>
      <c r="G1171" s="80"/>
      <c r="H1171" s="56" t="str">
        <f>VLOOKUP(G1171,'MITRA (REFERENSI)'!$A:$Z,16,FALSE)</f>
        <v>#N/A</v>
      </c>
      <c r="I1171" s="56" t="str">
        <f>VLOOKUP(G1171,'MITRA (REFERENSI)'!$A:$Z,25,FALSE)</f>
        <v>#N/A</v>
      </c>
      <c r="J1171" s="55" t="str">
        <f>VLOOKUP(G1171,'MITRA (REFERENSI)'!$A:$Z,26,FALSE)</f>
        <v>#N/A</v>
      </c>
      <c r="K1171" s="55" t="str">
        <f>VLOOKUP(G1171,'MITRA (REFERENSI)'!$A:$Z,15,FALSE)</f>
        <v>#N/A</v>
      </c>
      <c r="L1171" s="55" t="str">
        <f>VLOOKUP(G1171,'MITRA (REFERENSI)'!$A:$Z,15,FALSE)</f>
        <v>#N/A</v>
      </c>
      <c r="M1171" s="55" t="str">
        <f>IF(B1171=1,'KELAS (REFERENSI)'!M1171,IF(B1171=2,'KELAS (REFERENSI)'!M1186,IF(B1171=3,'KELAS (REFERENSI)'!M1201,IF(B1171=4,'KELAS (REFERENSI)'!M1216,""))))</f>
        <v/>
      </c>
      <c r="N1171" s="55" t="str">
        <f>IF(B1171=1,'KELAS (REFERENSI)'!N1171,IF(B1171=2,'KELAS (REFERENSI)'!N1186,IF(B1171=3,'KELAS (REFERENSI)'!N1201,IF(B1171=4,'KELAS (REFERENSI)'!N1216,""))))</f>
        <v/>
      </c>
      <c r="O1171" s="55" t="str">
        <f>IF(B1171=1,'KELAS (REFERENSI)'!O1171,IF(B1171=2,'KELAS (REFERENSI)'!O1186,IF(B1171=3,'KELAS (REFERENSI)'!O1201,IF(B1171=4,'KELAS (REFERENSI)'!O1216,""))))</f>
        <v/>
      </c>
      <c r="P1171" s="55" t="str">
        <f>IF(B1171=1,'KELAS (REFERENSI)'!P1171,IF(B1171=2,'KELAS (REFERENSI)'!P1186,IF(B1171=3,'KELAS (REFERENSI)'!P1201,IF(B1171=4,'KELAS (REFERENSI)'!P1216,""))))</f>
        <v/>
      </c>
      <c r="Q1171" s="55" t="str">
        <f t="shared" si="4"/>
        <v>BPS Kota Jakarta Timur</v>
      </c>
      <c r="R1171" s="55" t="str">
        <f t="shared" si="56"/>
        <v/>
      </c>
      <c r="S1171" s="55" t="str">
        <f t="shared" ref="S1171:T1171" si="1179">S1170</f>
        <v>15 Juni sampai dengan 31 Agustus 2026</v>
      </c>
      <c r="T1171" s="55" t="str">
        <f t="shared" si="1179"/>
        <v>31 Agustus 2026</v>
      </c>
      <c r="U1171" s="59" t="str">
        <f>VLOOKUP(G1171,'MITRA (REFERENSI)'!$A:$Z,17,FALSE)</f>
        <v>#N/A</v>
      </c>
      <c r="V1171" s="59" t="str">
        <f>VLOOKUP(G1171,'MITRA (REFERENSI)'!$A:$Z,11,FALSE)</f>
        <v>#N/A</v>
      </c>
      <c r="W1171" s="81"/>
      <c r="X1171" s="63"/>
      <c r="Y1171" s="63"/>
      <c r="Z1171" s="62"/>
      <c r="AA1171" s="63"/>
      <c r="AB1171" s="62"/>
      <c r="AC1171" s="62"/>
      <c r="AD1171" s="62"/>
      <c r="AE1171" s="62"/>
      <c r="AF1171" s="62"/>
      <c r="AG1171" s="72"/>
      <c r="AH1171" s="72"/>
      <c r="AI1171" s="72"/>
      <c r="AJ1171" s="72"/>
      <c r="AK1171" s="59" t="str">
        <f>VLOOKUP(G1171,'MITRA (REFERENSI)'!$A:$Z,5,FALSE)</f>
        <v>#N/A</v>
      </c>
      <c r="AL1171" s="59" t="str">
        <f>VLOOKUP(G1171,'MITRA (REFERENSI)'!$A:$Z,13,FALSE)</f>
        <v>#N/A</v>
      </c>
      <c r="AM1171" s="59" t="str">
        <f>VLOOKUP(G1171,'MITRA (REFERENSI)'!$A:$Z,14,FALSE)</f>
        <v>#N/A</v>
      </c>
    </row>
    <row r="1172" ht="15.0" customHeight="1">
      <c r="A1172" s="53" t="s">
        <v>6234</v>
      </c>
      <c r="B1172" s="78"/>
      <c r="C1172" s="79"/>
      <c r="D1172" s="82"/>
      <c r="E1172" s="82"/>
      <c r="F1172" s="56" t="str">
        <f t="shared" si="2"/>
        <v>PETUGAS.1171/SPK/SE/PML/3172/2026</v>
      </c>
      <c r="G1172" s="80"/>
      <c r="H1172" s="56" t="str">
        <f>VLOOKUP(G1172,'MITRA (REFERENSI)'!$A:$Z,16,FALSE)</f>
        <v>#N/A</v>
      </c>
      <c r="I1172" s="56" t="str">
        <f>VLOOKUP(G1172,'MITRA (REFERENSI)'!$A:$Z,25,FALSE)</f>
        <v>#N/A</v>
      </c>
      <c r="J1172" s="55" t="str">
        <f>VLOOKUP(G1172,'MITRA (REFERENSI)'!$A:$Z,26,FALSE)</f>
        <v>#N/A</v>
      </c>
      <c r="K1172" s="55" t="str">
        <f>VLOOKUP(G1172,'MITRA (REFERENSI)'!$A:$Z,15,FALSE)</f>
        <v>#N/A</v>
      </c>
      <c r="L1172" s="55" t="str">
        <f>VLOOKUP(G1172,'MITRA (REFERENSI)'!$A:$Z,15,FALSE)</f>
        <v>#N/A</v>
      </c>
      <c r="M1172" s="55" t="str">
        <f>IF(B1172=1,'KELAS (REFERENSI)'!M1172,IF(B1172=2,'KELAS (REFERENSI)'!M1187,IF(B1172=3,'KELAS (REFERENSI)'!M1202,IF(B1172=4,'KELAS (REFERENSI)'!M1217,""))))</f>
        <v/>
      </c>
      <c r="N1172" s="55" t="str">
        <f>IF(B1172=1,'KELAS (REFERENSI)'!N1172,IF(B1172=2,'KELAS (REFERENSI)'!N1187,IF(B1172=3,'KELAS (REFERENSI)'!N1202,IF(B1172=4,'KELAS (REFERENSI)'!N1217,""))))</f>
        <v/>
      </c>
      <c r="O1172" s="55" t="str">
        <f>IF(B1172=1,'KELAS (REFERENSI)'!O1172,IF(B1172=2,'KELAS (REFERENSI)'!O1187,IF(B1172=3,'KELAS (REFERENSI)'!O1202,IF(B1172=4,'KELAS (REFERENSI)'!O1217,""))))</f>
        <v/>
      </c>
      <c r="P1172" s="55" t="str">
        <f>IF(B1172=1,'KELAS (REFERENSI)'!P1172,IF(B1172=2,'KELAS (REFERENSI)'!P1187,IF(B1172=3,'KELAS (REFERENSI)'!P1202,IF(B1172=4,'KELAS (REFERENSI)'!P1217,""))))</f>
        <v/>
      </c>
      <c r="Q1172" s="55" t="str">
        <f t="shared" si="4"/>
        <v>BPS Kota Jakarta Timur</v>
      </c>
      <c r="R1172" s="55" t="str">
        <f t="shared" si="56"/>
        <v/>
      </c>
      <c r="S1172" s="55" t="str">
        <f t="shared" ref="S1172:T1172" si="1180">S1171</f>
        <v>15 Juni sampai dengan 31 Agustus 2026</v>
      </c>
      <c r="T1172" s="55" t="str">
        <f t="shared" si="1180"/>
        <v>31 Agustus 2026</v>
      </c>
      <c r="U1172" s="59" t="str">
        <f>VLOOKUP(G1172,'MITRA (REFERENSI)'!$A:$Z,17,FALSE)</f>
        <v>#N/A</v>
      </c>
      <c r="V1172" s="59" t="str">
        <f>VLOOKUP(G1172,'MITRA (REFERENSI)'!$A:$Z,11,FALSE)</f>
        <v>#N/A</v>
      </c>
      <c r="W1172" s="81"/>
      <c r="X1172" s="63"/>
      <c r="Y1172" s="63"/>
      <c r="Z1172" s="62"/>
      <c r="AA1172" s="63"/>
      <c r="AB1172" s="62"/>
      <c r="AC1172" s="62"/>
      <c r="AD1172" s="62"/>
      <c r="AE1172" s="62"/>
      <c r="AF1172" s="62"/>
      <c r="AG1172" s="72"/>
      <c r="AH1172" s="72"/>
      <c r="AI1172" s="72"/>
      <c r="AJ1172" s="72"/>
      <c r="AK1172" s="59" t="str">
        <f>VLOOKUP(G1172,'MITRA (REFERENSI)'!$A:$Z,5,FALSE)</f>
        <v>#N/A</v>
      </c>
      <c r="AL1172" s="59" t="str">
        <f>VLOOKUP(G1172,'MITRA (REFERENSI)'!$A:$Z,13,FALSE)</f>
        <v>#N/A</v>
      </c>
      <c r="AM1172" s="59" t="str">
        <f>VLOOKUP(G1172,'MITRA (REFERENSI)'!$A:$Z,14,FALSE)</f>
        <v>#N/A</v>
      </c>
    </row>
    <row r="1173" ht="15.0" customHeight="1">
      <c r="A1173" s="53" t="s">
        <v>6235</v>
      </c>
      <c r="B1173" s="78"/>
      <c r="C1173" s="79"/>
      <c r="D1173" s="82"/>
      <c r="E1173" s="82"/>
      <c r="F1173" s="56" t="str">
        <f t="shared" si="2"/>
        <v>PETUGAS.1172/SPK/SE/PML/3172/2026</v>
      </c>
      <c r="G1173" s="80"/>
      <c r="H1173" s="56" t="str">
        <f>VLOOKUP(G1173,'MITRA (REFERENSI)'!$A:$Z,16,FALSE)</f>
        <v>#N/A</v>
      </c>
      <c r="I1173" s="56" t="str">
        <f>VLOOKUP(G1173,'MITRA (REFERENSI)'!$A:$Z,25,FALSE)</f>
        <v>#N/A</v>
      </c>
      <c r="J1173" s="55" t="str">
        <f>VLOOKUP(G1173,'MITRA (REFERENSI)'!$A:$Z,26,FALSE)</f>
        <v>#N/A</v>
      </c>
      <c r="K1173" s="55" t="str">
        <f>VLOOKUP(G1173,'MITRA (REFERENSI)'!$A:$Z,15,FALSE)</f>
        <v>#N/A</v>
      </c>
      <c r="L1173" s="55" t="str">
        <f>VLOOKUP(G1173,'MITRA (REFERENSI)'!$A:$Z,15,FALSE)</f>
        <v>#N/A</v>
      </c>
      <c r="M1173" s="55" t="str">
        <f>IF(B1173=1,'KELAS (REFERENSI)'!M1173,IF(B1173=2,'KELAS (REFERENSI)'!M1188,IF(B1173=3,'KELAS (REFERENSI)'!M1203,IF(B1173=4,'KELAS (REFERENSI)'!M1218,""))))</f>
        <v/>
      </c>
      <c r="N1173" s="55" t="str">
        <f>IF(B1173=1,'KELAS (REFERENSI)'!N1173,IF(B1173=2,'KELAS (REFERENSI)'!N1188,IF(B1173=3,'KELAS (REFERENSI)'!N1203,IF(B1173=4,'KELAS (REFERENSI)'!N1218,""))))</f>
        <v/>
      </c>
      <c r="O1173" s="55" t="str">
        <f>IF(B1173=1,'KELAS (REFERENSI)'!O1173,IF(B1173=2,'KELAS (REFERENSI)'!O1188,IF(B1173=3,'KELAS (REFERENSI)'!O1203,IF(B1173=4,'KELAS (REFERENSI)'!O1218,""))))</f>
        <v/>
      </c>
      <c r="P1173" s="55" t="str">
        <f>IF(B1173=1,'KELAS (REFERENSI)'!P1173,IF(B1173=2,'KELAS (REFERENSI)'!P1188,IF(B1173=3,'KELAS (REFERENSI)'!P1203,IF(B1173=4,'KELAS (REFERENSI)'!P1218,""))))</f>
        <v/>
      </c>
      <c r="Q1173" s="55" t="str">
        <f t="shared" si="4"/>
        <v>BPS Kota Jakarta Timur</v>
      </c>
      <c r="R1173" s="55" t="str">
        <f t="shared" si="56"/>
        <v/>
      </c>
      <c r="S1173" s="55" t="str">
        <f t="shared" ref="S1173:T1173" si="1181">S1172</f>
        <v>15 Juni sampai dengan 31 Agustus 2026</v>
      </c>
      <c r="T1173" s="55" t="str">
        <f t="shared" si="1181"/>
        <v>31 Agustus 2026</v>
      </c>
      <c r="U1173" s="59" t="str">
        <f>VLOOKUP(G1173,'MITRA (REFERENSI)'!$A:$Z,17,FALSE)</f>
        <v>#N/A</v>
      </c>
      <c r="V1173" s="59" t="str">
        <f>VLOOKUP(G1173,'MITRA (REFERENSI)'!$A:$Z,11,FALSE)</f>
        <v>#N/A</v>
      </c>
      <c r="W1173" s="81"/>
      <c r="X1173" s="63"/>
      <c r="Y1173" s="63"/>
      <c r="Z1173" s="62"/>
      <c r="AA1173" s="63"/>
      <c r="AB1173" s="62"/>
      <c r="AC1173" s="62"/>
      <c r="AD1173" s="62"/>
      <c r="AE1173" s="62"/>
      <c r="AF1173" s="62"/>
      <c r="AG1173" s="72"/>
      <c r="AH1173" s="72"/>
      <c r="AI1173" s="72"/>
      <c r="AJ1173" s="72"/>
      <c r="AK1173" s="59" t="str">
        <f>VLOOKUP(G1173,'MITRA (REFERENSI)'!$A:$Z,5,FALSE)</f>
        <v>#N/A</v>
      </c>
      <c r="AL1173" s="59" t="str">
        <f>VLOOKUP(G1173,'MITRA (REFERENSI)'!$A:$Z,13,FALSE)</f>
        <v>#N/A</v>
      </c>
      <c r="AM1173" s="59" t="str">
        <f>VLOOKUP(G1173,'MITRA (REFERENSI)'!$A:$Z,14,FALSE)</f>
        <v>#N/A</v>
      </c>
    </row>
    <row r="1174" ht="15.0" customHeight="1">
      <c r="A1174" s="53" t="s">
        <v>6236</v>
      </c>
      <c r="B1174" s="78"/>
      <c r="C1174" s="79"/>
      <c r="D1174" s="82"/>
      <c r="E1174" s="82"/>
      <c r="F1174" s="56" t="str">
        <f t="shared" si="2"/>
        <v>PETUGAS.1173/SPK/SE/PML/3172/2026</v>
      </c>
      <c r="G1174" s="80"/>
      <c r="H1174" s="56" t="str">
        <f>VLOOKUP(G1174,'MITRA (REFERENSI)'!$A:$Z,16,FALSE)</f>
        <v>#N/A</v>
      </c>
      <c r="I1174" s="56" t="str">
        <f>VLOOKUP(G1174,'MITRA (REFERENSI)'!$A:$Z,25,FALSE)</f>
        <v>#N/A</v>
      </c>
      <c r="J1174" s="55" t="str">
        <f>VLOOKUP(G1174,'MITRA (REFERENSI)'!$A:$Z,26,FALSE)</f>
        <v>#N/A</v>
      </c>
      <c r="K1174" s="55" t="str">
        <f>VLOOKUP(G1174,'MITRA (REFERENSI)'!$A:$Z,15,FALSE)</f>
        <v>#N/A</v>
      </c>
      <c r="L1174" s="55" t="str">
        <f>VLOOKUP(G1174,'MITRA (REFERENSI)'!$A:$Z,15,FALSE)</f>
        <v>#N/A</v>
      </c>
      <c r="M1174" s="55" t="str">
        <f>IF(B1174=1,'KELAS (REFERENSI)'!M1174,IF(B1174=2,'KELAS (REFERENSI)'!M1189,IF(B1174=3,'KELAS (REFERENSI)'!M1204,IF(B1174=4,'KELAS (REFERENSI)'!M1219,""))))</f>
        <v/>
      </c>
      <c r="N1174" s="55" t="str">
        <f>IF(B1174=1,'KELAS (REFERENSI)'!N1174,IF(B1174=2,'KELAS (REFERENSI)'!N1189,IF(B1174=3,'KELAS (REFERENSI)'!N1204,IF(B1174=4,'KELAS (REFERENSI)'!N1219,""))))</f>
        <v/>
      </c>
      <c r="O1174" s="55" t="str">
        <f>IF(B1174=1,'KELAS (REFERENSI)'!O1174,IF(B1174=2,'KELAS (REFERENSI)'!O1189,IF(B1174=3,'KELAS (REFERENSI)'!O1204,IF(B1174=4,'KELAS (REFERENSI)'!O1219,""))))</f>
        <v/>
      </c>
      <c r="P1174" s="55" t="str">
        <f>IF(B1174=1,'KELAS (REFERENSI)'!P1174,IF(B1174=2,'KELAS (REFERENSI)'!P1189,IF(B1174=3,'KELAS (REFERENSI)'!P1204,IF(B1174=4,'KELAS (REFERENSI)'!P1219,""))))</f>
        <v/>
      </c>
      <c r="Q1174" s="55" t="str">
        <f t="shared" si="4"/>
        <v>BPS Kota Jakarta Timur</v>
      </c>
      <c r="R1174" s="55" t="str">
        <f t="shared" si="56"/>
        <v/>
      </c>
      <c r="S1174" s="55" t="str">
        <f t="shared" ref="S1174:T1174" si="1182">S1173</f>
        <v>15 Juni sampai dengan 31 Agustus 2026</v>
      </c>
      <c r="T1174" s="55" t="str">
        <f t="shared" si="1182"/>
        <v>31 Agustus 2026</v>
      </c>
      <c r="U1174" s="59" t="str">
        <f>VLOOKUP(G1174,'MITRA (REFERENSI)'!$A:$Z,17,FALSE)</f>
        <v>#N/A</v>
      </c>
      <c r="V1174" s="59" t="str">
        <f>VLOOKUP(G1174,'MITRA (REFERENSI)'!$A:$Z,11,FALSE)</f>
        <v>#N/A</v>
      </c>
      <c r="W1174" s="81"/>
      <c r="X1174" s="63"/>
      <c r="Y1174" s="63"/>
      <c r="Z1174" s="62"/>
      <c r="AA1174" s="63"/>
      <c r="AB1174" s="62"/>
      <c r="AC1174" s="62"/>
      <c r="AD1174" s="62"/>
      <c r="AE1174" s="62"/>
      <c r="AF1174" s="62"/>
      <c r="AG1174" s="72"/>
      <c r="AH1174" s="72"/>
      <c r="AI1174" s="72"/>
      <c r="AJ1174" s="72"/>
      <c r="AK1174" s="59" t="str">
        <f>VLOOKUP(G1174,'MITRA (REFERENSI)'!$A:$Z,5,FALSE)</f>
        <v>#N/A</v>
      </c>
      <c r="AL1174" s="59" t="str">
        <f>VLOOKUP(G1174,'MITRA (REFERENSI)'!$A:$Z,13,FALSE)</f>
        <v>#N/A</v>
      </c>
      <c r="AM1174" s="59" t="str">
        <f>VLOOKUP(G1174,'MITRA (REFERENSI)'!$A:$Z,14,FALSE)</f>
        <v>#N/A</v>
      </c>
    </row>
    <row r="1175" ht="15.0" customHeight="1">
      <c r="A1175" s="53" t="s">
        <v>6237</v>
      </c>
      <c r="B1175" s="78"/>
      <c r="C1175" s="79"/>
      <c r="D1175" s="82"/>
      <c r="E1175" s="82"/>
      <c r="F1175" s="56" t="str">
        <f t="shared" si="2"/>
        <v>PETUGAS.1174/SPK/SE/PML/3172/2026</v>
      </c>
      <c r="G1175" s="80"/>
      <c r="H1175" s="56" t="str">
        <f>VLOOKUP(G1175,'MITRA (REFERENSI)'!$A:$Z,16,FALSE)</f>
        <v>#N/A</v>
      </c>
      <c r="I1175" s="56" t="str">
        <f>VLOOKUP(G1175,'MITRA (REFERENSI)'!$A:$Z,25,FALSE)</f>
        <v>#N/A</v>
      </c>
      <c r="J1175" s="55" t="str">
        <f>VLOOKUP(G1175,'MITRA (REFERENSI)'!$A:$Z,26,FALSE)</f>
        <v>#N/A</v>
      </c>
      <c r="K1175" s="55" t="str">
        <f>VLOOKUP(G1175,'MITRA (REFERENSI)'!$A:$Z,15,FALSE)</f>
        <v>#N/A</v>
      </c>
      <c r="L1175" s="55" t="str">
        <f>VLOOKUP(G1175,'MITRA (REFERENSI)'!$A:$Z,15,FALSE)</f>
        <v>#N/A</v>
      </c>
      <c r="M1175" s="55" t="str">
        <f>IF(B1175=1,'KELAS (REFERENSI)'!M1175,IF(B1175=2,'KELAS (REFERENSI)'!M1190,IF(B1175=3,'KELAS (REFERENSI)'!M1205,IF(B1175=4,'KELAS (REFERENSI)'!M1220,""))))</f>
        <v/>
      </c>
      <c r="N1175" s="55" t="str">
        <f>IF(B1175=1,'KELAS (REFERENSI)'!N1175,IF(B1175=2,'KELAS (REFERENSI)'!N1190,IF(B1175=3,'KELAS (REFERENSI)'!N1205,IF(B1175=4,'KELAS (REFERENSI)'!N1220,""))))</f>
        <v/>
      </c>
      <c r="O1175" s="55" t="str">
        <f>IF(B1175=1,'KELAS (REFERENSI)'!O1175,IF(B1175=2,'KELAS (REFERENSI)'!O1190,IF(B1175=3,'KELAS (REFERENSI)'!O1205,IF(B1175=4,'KELAS (REFERENSI)'!O1220,""))))</f>
        <v/>
      </c>
      <c r="P1175" s="55" t="str">
        <f>IF(B1175=1,'KELAS (REFERENSI)'!P1175,IF(B1175=2,'KELAS (REFERENSI)'!P1190,IF(B1175=3,'KELAS (REFERENSI)'!P1205,IF(B1175=4,'KELAS (REFERENSI)'!P1220,""))))</f>
        <v/>
      </c>
      <c r="Q1175" s="55" t="str">
        <f t="shared" si="4"/>
        <v>BPS Kota Jakarta Timur</v>
      </c>
      <c r="R1175" s="55" t="str">
        <f t="shared" si="56"/>
        <v/>
      </c>
      <c r="S1175" s="55" t="str">
        <f t="shared" ref="S1175:T1175" si="1183">S1174</f>
        <v>15 Juni sampai dengan 31 Agustus 2026</v>
      </c>
      <c r="T1175" s="55" t="str">
        <f t="shared" si="1183"/>
        <v>31 Agustus 2026</v>
      </c>
      <c r="U1175" s="59" t="str">
        <f>VLOOKUP(G1175,'MITRA (REFERENSI)'!$A:$Z,17,FALSE)</f>
        <v>#N/A</v>
      </c>
      <c r="V1175" s="59" t="str">
        <f>VLOOKUP(G1175,'MITRA (REFERENSI)'!$A:$Z,11,FALSE)</f>
        <v>#N/A</v>
      </c>
      <c r="W1175" s="81"/>
      <c r="X1175" s="63"/>
      <c r="Y1175" s="63"/>
      <c r="Z1175" s="62"/>
      <c r="AA1175" s="63"/>
      <c r="AB1175" s="62"/>
      <c r="AC1175" s="62"/>
      <c r="AD1175" s="62"/>
      <c r="AE1175" s="62"/>
      <c r="AF1175" s="62"/>
      <c r="AG1175" s="72"/>
      <c r="AH1175" s="72"/>
      <c r="AI1175" s="72"/>
      <c r="AJ1175" s="72"/>
      <c r="AK1175" s="59" t="str">
        <f>VLOOKUP(G1175,'MITRA (REFERENSI)'!$A:$Z,5,FALSE)</f>
        <v>#N/A</v>
      </c>
      <c r="AL1175" s="59" t="str">
        <f>VLOOKUP(G1175,'MITRA (REFERENSI)'!$A:$Z,13,FALSE)</f>
        <v>#N/A</v>
      </c>
      <c r="AM1175" s="59" t="str">
        <f>VLOOKUP(G1175,'MITRA (REFERENSI)'!$A:$Z,14,FALSE)</f>
        <v>#N/A</v>
      </c>
    </row>
    <row r="1176" ht="15.0" customHeight="1">
      <c r="A1176" s="53" t="s">
        <v>6238</v>
      </c>
      <c r="B1176" s="78"/>
      <c r="C1176" s="79"/>
      <c r="D1176" s="82"/>
      <c r="E1176" s="82"/>
      <c r="F1176" s="56" t="str">
        <f t="shared" si="2"/>
        <v>PETUGAS.1175/SPK/SE/PML/3172/2026</v>
      </c>
      <c r="G1176" s="80"/>
      <c r="H1176" s="56" t="str">
        <f>VLOOKUP(G1176,'MITRA (REFERENSI)'!$A:$Z,16,FALSE)</f>
        <v>#N/A</v>
      </c>
      <c r="I1176" s="56" t="str">
        <f>VLOOKUP(G1176,'MITRA (REFERENSI)'!$A:$Z,25,FALSE)</f>
        <v>#N/A</v>
      </c>
      <c r="J1176" s="55" t="str">
        <f>VLOOKUP(G1176,'MITRA (REFERENSI)'!$A:$Z,26,FALSE)</f>
        <v>#N/A</v>
      </c>
      <c r="K1176" s="55" t="str">
        <f>VLOOKUP(G1176,'MITRA (REFERENSI)'!$A:$Z,15,FALSE)</f>
        <v>#N/A</v>
      </c>
      <c r="L1176" s="55" t="str">
        <f>VLOOKUP(G1176,'MITRA (REFERENSI)'!$A:$Z,15,FALSE)</f>
        <v>#N/A</v>
      </c>
      <c r="M1176" s="55" t="str">
        <f>IF(B1176=1,'KELAS (REFERENSI)'!M1176,IF(B1176=2,'KELAS (REFERENSI)'!M1191,IF(B1176=3,'KELAS (REFERENSI)'!M1206,IF(B1176=4,'KELAS (REFERENSI)'!M1221,""))))</f>
        <v/>
      </c>
      <c r="N1176" s="55" t="str">
        <f>IF(B1176=1,'KELAS (REFERENSI)'!N1176,IF(B1176=2,'KELAS (REFERENSI)'!N1191,IF(B1176=3,'KELAS (REFERENSI)'!N1206,IF(B1176=4,'KELAS (REFERENSI)'!N1221,""))))</f>
        <v/>
      </c>
      <c r="O1176" s="55" t="str">
        <f>IF(B1176=1,'KELAS (REFERENSI)'!O1176,IF(B1176=2,'KELAS (REFERENSI)'!O1191,IF(B1176=3,'KELAS (REFERENSI)'!O1206,IF(B1176=4,'KELAS (REFERENSI)'!O1221,""))))</f>
        <v/>
      </c>
      <c r="P1176" s="55" t="str">
        <f>IF(B1176=1,'KELAS (REFERENSI)'!P1176,IF(B1176=2,'KELAS (REFERENSI)'!P1191,IF(B1176=3,'KELAS (REFERENSI)'!P1206,IF(B1176=4,'KELAS (REFERENSI)'!P1221,""))))</f>
        <v/>
      </c>
      <c r="Q1176" s="55" t="str">
        <f t="shared" si="4"/>
        <v>BPS Kota Jakarta Timur</v>
      </c>
      <c r="R1176" s="55" t="str">
        <f t="shared" si="56"/>
        <v/>
      </c>
      <c r="S1176" s="55" t="str">
        <f t="shared" ref="S1176:T1176" si="1184">S1175</f>
        <v>15 Juni sampai dengan 31 Agustus 2026</v>
      </c>
      <c r="T1176" s="55" t="str">
        <f t="shared" si="1184"/>
        <v>31 Agustus 2026</v>
      </c>
      <c r="U1176" s="59" t="str">
        <f>VLOOKUP(G1176,'MITRA (REFERENSI)'!$A:$Z,17,FALSE)</f>
        <v>#N/A</v>
      </c>
      <c r="V1176" s="59" t="str">
        <f>VLOOKUP(G1176,'MITRA (REFERENSI)'!$A:$Z,11,FALSE)</f>
        <v>#N/A</v>
      </c>
      <c r="W1176" s="81"/>
      <c r="X1176" s="63"/>
      <c r="Y1176" s="63"/>
      <c r="Z1176" s="62"/>
      <c r="AA1176" s="63"/>
      <c r="AB1176" s="62"/>
      <c r="AC1176" s="62"/>
      <c r="AD1176" s="62"/>
      <c r="AE1176" s="62"/>
      <c r="AF1176" s="62"/>
      <c r="AG1176" s="72"/>
      <c r="AH1176" s="72"/>
      <c r="AI1176" s="72"/>
      <c r="AJ1176" s="72"/>
      <c r="AK1176" s="59" t="str">
        <f>VLOOKUP(G1176,'MITRA (REFERENSI)'!$A:$Z,5,FALSE)</f>
        <v>#N/A</v>
      </c>
      <c r="AL1176" s="59" t="str">
        <f>VLOOKUP(G1176,'MITRA (REFERENSI)'!$A:$Z,13,FALSE)</f>
        <v>#N/A</v>
      </c>
      <c r="AM1176" s="59" t="str">
        <f>VLOOKUP(G1176,'MITRA (REFERENSI)'!$A:$Z,14,FALSE)</f>
        <v>#N/A</v>
      </c>
    </row>
    <row r="1177" ht="15.0" customHeight="1">
      <c r="A1177" s="53" t="s">
        <v>6239</v>
      </c>
      <c r="B1177" s="78"/>
      <c r="C1177" s="79"/>
      <c r="D1177" s="82"/>
      <c r="E1177" s="82"/>
      <c r="F1177" s="56" t="str">
        <f t="shared" si="2"/>
        <v>PETUGAS.1176/SPK/SE/PML/3172/2026</v>
      </c>
      <c r="G1177" s="80"/>
      <c r="H1177" s="56" t="str">
        <f>VLOOKUP(G1177,'MITRA (REFERENSI)'!$A:$Z,16,FALSE)</f>
        <v>#N/A</v>
      </c>
      <c r="I1177" s="56" t="str">
        <f>VLOOKUP(G1177,'MITRA (REFERENSI)'!$A:$Z,25,FALSE)</f>
        <v>#N/A</v>
      </c>
      <c r="J1177" s="55" t="str">
        <f>VLOOKUP(G1177,'MITRA (REFERENSI)'!$A:$Z,26,FALSE)</f>
        <v>#N/A</v>
      </c>
      <c r="K1177" s="55" t="str">
        <f>VLOOKUP(G1177,'MITRA (REFERENSI)'!$A:$Z,15,FALSE)</f>
        <v>#N/A</v>
      </c>
      <c r="L1177" s="55" t="str">
        <f>VLOOKUP(G1177,'MITRA (REFERENSI)'!$A:$Z,15,FALSE)</f>
        <v>#N/A</v>
      </c>
      <c r="M1177" s="55" t="str">
        <f>IF(B1177=1,'KELAS (REFERENSI)'!M1177,IF(B1177=2,'KELAS (REFERENSI)'!M1192,IF(B1177=3,'KELAS (REFERENSI)'!M1207,IF(B1177=4,'KELAS (REFERENSI)'!M1222,""))))</f>
        <v/>
      </c>
      <c r="N1177" s="55" t="str">
        <f>IF(B1177=1,'KELAS (REFERENSI)'!N1177,IF(B1177=2,'KELAS (REFERENSI)'!N1192,IF(B1177=3,'KELAS (REFERENSI)'!N1207,IF(B1177=4,'KELAS (REFERENSI)'!N1222,""))))</f>
        <v/>
      </c>
      <c r="O1177" s="55" t="str">
        <f>IF(B1177=1,'KELAS (REFERENSI)'!O1177,IF(B1177=2,'KELAS (REFERENSI)'!O1192,IF(B1177=3,'KELAS (REFERENSI)'!O1207,IF(B1177=4,'KELAS (REFERENSI)'!O1222,""))))</f>
        <v/>
      </c>
      <c r="P1177" s="55" t="str">
        <f>IF(B1177=1,'KELAS (REFERENSI)'!P1177,IF(B1177=2,'KELAS (REFERENSI)'!P1192,IF(B1177=3,'KELAS (REFERENSI)'!P1207,IF(B1177=4,'KELAS (REFERENSI)'!P1222,""))))</f>
        <v/>
      </c>
      <c r="Q1177" s="55" t="str">
        <f t="shared" si="4"/>
        <v>BPS Kota Jakarta Timur</v>
      </c>
      <c r="R1177" s="55" t="str">
        <f t="shared" si="56"/>
        <v/>
      </c>
      <c r="S1177" s="55" t="str">
        <f t="shared" ref="S1177:T1177" si="1185">S1176</f>
        <v>15 Juni sampai dengan 31 Agustus 2026</v>
      </c>
      <c r="T1177" s="55" t="str">
        <f t="shared" si="1185"/>
        <v>31 Agustus 2026</v>
      </c>
      <c r="U1177" s="59" t="str">
        <f>VLOOKUP(G1177,'MITRA (REFERENSI)'!$A:$Z,17,FALSE)</f>
        <v>#N/A</v>
      </c>
      <c r="V1177" s="59" t="str">
        <f>VLOOKUP(G1177,'MITRA (REFERENSI)'!$A:$Z,11,FALSE)</f>
        <v>#N/A</v>
      </c>
      <c r="W1177" s="81"/>
      <c r="X1177" s="63"/>
      <c r="Y1177" s="63"/>
      <c r="Z1177" s="62"/>
      <c r="AA1177" s="63"/>
      <c r="AB1177" s="62"/>
      <c r="AC1177" s="62"/>
      <c r="AD1177" s="62"/>
      <c r="AE1177" s="62"/>
      <c r="AF1177" s="62"/>
      <c r="AG1177" s="72"/>
      <c r="AH1177" s="72"/>
      <c r="AI1177" s="72"/>
      <c r="AJ1177" s="72"/>
      <c r="AK1177" s="59" t="str">
        <f>VLOOKUP(G1177,'MITRA (REFERENSI)'!$A:$Z,5,FALSE)</f>
        <v>#N/A</v>
      </c>
      <c r="AL1177" s="59" t="str">
        <f>VLOOKUP(G1177,'MITRA (REFERENSI)'!$A:$Z,13,FALSE)</f>
        <v>#N/A</v>
      </c>
      <c r="AM1177" s="59" t="str">
        <f>VLOOKUP(G1177,'MITRA (REFERENSI)'!$A:$Z,14,FALSE)</f>
        <v>#N/A</v>
      </c>
    </row>
    <row r="1178" ht="15.0" customHeight="1">
      <c r="A1178" s="53" t="s">
        <v>6240</v>
      </c>
      <c r="B1178" s="78"/>
      <c r="C1178" s="79"/>
      <c r="D1178" s="82"/>
      <c r="E1178" s="82"/>
      <c r="F1178" s="56" t="str">
        <f t="shared" si="2"/>
        <v>PETUGAS.1177/SPK/SE/PML/3172/2026</v>
      </c>
      <c r="G1178" s="80"/>
      <c r="H1178" s="56" t="str">
        <f>VLOOKUP(G1178,'MITRA (REFERENSI)'!$A:$Z,16,FALSE)</f>
        <v>#N/A</v>
      </c>
      <c r="I1178" s="56" t="str">
        <f>VLOOKUP(G1178,'MITRA (REFERENSI)'!$A:$Z,25,FALSE)</f>
        <v>#N/A</v>
      </c>
      <c r="J1178" s="55" t="str">
        <f>VLOOKUP(G1178,'MITRA (REFERENSI)'!$A:$Z,26,FALSE)</f>
        <v>#N/A</v>
      </c>
      <c r="K1178" s="55" t="str">
        <f>VLOOKUP(G1178,'MITRA (REFERENSI)'!$A:$Z,15,FALSE)</f>
        <v>#N/A</v>
      </c>
      <c r="L1178" s="55" t="str">
        <f>VLOOKUP(G1178,'MITRA (REFERENSI)'!$A:$Z,15,FALSE)</f>
        <v>#N/A</v>
      </c>
      <c r="M1178" s="55" t="str">
        <f>IF(B1178=1,'KELAS (REFERENSI)'!M1178,IF(B1178=2,'KELAS (REFERENSI)'!M1193,IF(B1178=3,'KELAS (REFERENSI)'!M1208,IF(B1178=4,'KELAS (REFERENSI)'!M1223,""))))</f>
        <v/>
      </c>
      <c r="N1178" s="55" t="str">
        <f>IF(B1178=1,'KELAS (REFERENSI)'!N1178,IF(B1178=2,'KELAS (REFERENSI)'!N1193,IF(B1178=3,'KELAS (REFERENSI)'!N1208,IF(B1178=4,'KELAS (REFERENSI)'!N1223,""))))</f>
        <v/>
      </c>
      <c r="O1178" s="55" t="str">
        <f>IF(B1178=1,'KELAS (REFERENSI)'!O1178,IF(B1178=2,'KELAS (REFERENSI)'!O1193,IF(B1178=3,'KELAS (REFERENSI)'!O1208,IF(B1178=4,'KELAS (REFERENSI)'!O1223,""))))</f>
        <v/>
      </c>
      <c r="P1178" s="55" t="str">
        <f>IF(B1178=1,'KELAS (REFERENSI)'!P1178,IF(B1178=2,'KELAS (REFERENSI)'!P1193,IF(B1178=3,'KELAS (REFERENSI)'!P1208,IF(B1178=4,'KELAS (REFERENSI)'!P1223,""))))</f>
        <v/>
      </c>
      <c r="Q1178" s="55" t="str">
        <f t="shared" si="4"/>
        <v>BPS Kota Jakarta Timur</v>
      </c>
      <c r="R1178" s="55" t="str">
        <f t="shared" si="56"/>
        <v/>
      </c>
      <c r="S1178" s="55" t="str">
        <f t="shared" ref="S1178:T1178" si="1186">S1177</f>
        <v>15 Juni sampai dengan 31 Agustus 2026</v>
      </c>
      <c r="T1178" s="55" t="str">
        <f t="shared" si="1186"/>
        <v>31 Agustus 2026</v>
      </c>
      <c r="U1178" s="59" t="str">
        <f>VLOOKUP(G1178,'MITRA (REFERENSI)'!$A:$Z,17,FALSE)</f>
        <v>#N/A</v>
      </c>
      <c r="V1178" s="59" t="str">
        <f>VLOOKUP(G1178,'MITRA (REFERENSI)'!$A:$Z,11,FALSE)</f>
        <v>#N/A</v>
      </c>
      <c r="W1178" s="81"/>
      <c r="X1178" s="63"/>
      <c r="Y1178" s="63"/>
      <c r="Z1178" s="62"/>
      <c r="AA1178" s="63"/>
      <c r="AB1178" s="62"/>
      <c r="AC1178" s="62"/>
      <c r="AD1178" s="62"/>
      <c r="AE1178" s="62"/>
      <c r="AF1178" s="62"/>
      <c r="AG1178" s="72"/>
      <c r="AH1178" s="72"/>
      <c r="AI1178" s="72"/>
      <c r="AJ1178" s="72"/>
      <c r="AK1178" s="59" t="str">
        <f>VLOOKUP(G1178,'MITRA (REFERENSI)'!$A:$Z,5,FALSE)</f>
        <v>#N/A</v>
      </c>
      <c r="AL1178" s="59" t="str">
        <f>VLOOKUP(G1178,'MITRA (REFERENSI)'!$A:$Z,13,FALSE)</f>
        <v>#N/A</v>
      </c>
      <c r="AM1178" s="59" t="str">
        <f>VLOOKUP(G1178,'MITRA (REFERENSI)'!$A:$Z,14,FALSE)</f>
        <v>#N/A</v>
      </c>
    </row>
    <row r="1179" ht="15.0" customHeight="1">
      <c r="A1179" s="53" t="s">
        <v>6241</v>
      </c>
      <c r="B1179" s="78"/>
      <c r="C1179" s="79"/>
      <c r="D1179" s="82"/>
      <c r="E1179" s="82"/>
      <c r="F1179" s="56" t="str">
        <f t="shared" si="2"/>
        <v>PETUGAS.1178/SPK/SE/PML/3172/2026</v>
      </c>
      <c r="G1179" s="80"/>
      <c r="H1179" s="56" t="str">
        <f>VLOOKUP(G1179,'MITRA (REFERENSI)'!$A:$Z,16,FALSE)</f>
        <v>#N/A</v>
      </c>
      <c r="I1179" s="56" t="str">
        <f>VLOOKUP(G1179,'MITRA (REFERENSI)'!$A:$Z,25,FALSE)</f>
        <v>#N/A</v>
      </c>
      <c r="J1179" s="55" t="str">
        <f>VLOOKUP(G1179,'MITRA (REFERENSI)'!$A:$Z,26,FALSE)</f>
        <v>#N/A</v>
      </c>
      <c r="K1179" s="55" t="str">
        <f>VLOOKUP(G1179,'MITRA (REFERENSI)'!$A:$Z,15,FALSE)</f>
        <v>#N/A</v>
      </c>
      <c r="L1179" s="55" t="str">
        <f>VLOOKUP(G1179,'MITRA (REFERENSI)'!$A:$Z,15,FALSE)</f>
        <v>#N/A</v>
      </c>
      <c r="M1179" s="55" t="str">
        <f>IF(B1179=1,'KELAS (REFERENSI)'!M1179,IF(B1179=2,'KELAS (REFERENSI)'!M1194,IF(B1179=3,'KELAS (REFERENSI)'!M1209,IF(B1179=4,'KELAS (REFERENSI)'!M1224,""))))</f>
        <v/>
      </c>
      <c r="N1179" s="55" t="str">
        <f>IF(B1179=1,'KELAS (REFERENSI)'!N1179,IF(B1179=2,'KELAS (REFERENSI)'!N1194,IF(B1179=3,'KELAS (REFERENSI)'!N1209,IF(B1179=4,'KELAS (REFERENSI)'!N1224,""))))</f>
        <v/>
      </c>
      <c r="O1179" s="55" t="str">
        <f>IF(B1179=1,'KELAS (REFERENSI)'!O1179,IF(B1179=2,'KELAS (REFERENSI)'!O1194,IF(B1179=3,'KELAS (REFERENSI)'!O1209,IF(B1179=4,'KELAS (REFERENSI)'!O1224,""))))</f>
        <v/>
      </c>
      <c r="P1179" s="55" t="str">
        <f>IF(B1179=1,'KELAS (REFERENSI)'!P1179,IF(B1179=2,'KELAS (REFERENSI)'!P1194,IF(B1179=3,'KELAS (REFERENSI)'!P1209,IF(B1179=4,'KELAS (REFERENSI)'!P1224,""))))</f>
        <v/>
      </c>
      <c r="Q1179" s="55" t="str">
        <f t="shared" si="4"/>
        <v>BPS Kota Jakarta Timur</v>
      </c>
      <c r="R1179" s="55" t="str">
        <f t="shared" si="56"/>
        <v/>
      </c>
      <c r="S1179" s="55" t="str">
        <f t="shared" ref="S1179:T1179" si="1187">S1178</f>
        <v>15 Juni sampai dengan 31 Agustus 2026</v>
      </c>
      <c r="T1179" s="55" t="str">
        <f t="shared" si="1187"/>
        <v>31 Agustus 2026</v>
      </c>
      <c r="U1179" s="59" t="str">
        <f>VLOOKUP(G1179,'MITRA (REFERENSI)'!$A:$Z,17,FALSE)</f>
        <v>#N/A</v>
      </c>
      <c r="V1179" s="59" t="str">
        <f>VLOOKUP(G1179,'MITRA (REFERENSI)'!$A:$Z,11,FALSE)</f>
        <v>#N/A</v>
      </c>
      <c r="W1179" s="81"/>
      <c r="X1179" s="63"/>
      <c r="Y1179" s="63"/>
      <c r="Z1179" s="62"/>
      <c r="AA1179" s="63"/>
      <c r="AB1179" s="62"/>
      <c r="AC1179" s="62"/>
      <c r="AD1179" s="62"/>
      <c r="AE1179" s="62"/>
      <c r="AF1179" s="62"/>
      <c r="AG1179" s="72"/>
      <c r="AH1179" s="72"/>
      <c r="AI1179" s="72"/>
      <c r="AJ1179" s="72"/>
      <c r="AK1179" s="59" t="str">
        <f>VLOOKUP(G1179,'MITRA (REFERENSI)'!$A:$Z,5,FALSE)</f>
        <v>#N/A</v>
      </c>
      <c r="AL1179" s="59" t="str">
        <f>VLOOKUP(G1179,'MITRA (REFERENSI)'!$A:$Z,13,FALSE)</f>
        <v>#N/A</v>
      </c>
      <c r="AM1179" s="59" t="str">
        <f>VLOOKUP(G1179,'MITRA (REFERENSI)'!$A:$Z,14,FALSE)</f>
        <v>#N/A</v>
      </c>
    </row>
    <row r="1180" ht="15.0" customHeight="1">
      <c r="A1180" s="53" t="s">
        <v>6242</v>
      </c>
      <c r="B1180" s="78"/>
      <c r="C1180" s="79"/>
      <c r="D1180" s="82"/>
      <c r="E1180" s="82"/>
      <c r="F1180" s="56" t="str">
        <f t="shared" si="2"/>
        <v>PETUGAS.1179/SPK/SE/PML/3172/2026</v>
      </c>
      <c r="G1180" s="80"/>
      <c r="H1180" s="56" t="str">
        <f>VLOOKUP(G1180,'MITRA (REFERENSI)'!$A:$Z,16,FALSE)</f>
        <v>#N/A</v>
      </c>
      <c r="I1180" s="56" t="str">
        <f>VLOOKUP(G1180,'MITRA (REFERENSI)'!$A:$Z,25,FALSE)</f>
        <v>#N/A</v>
      </c>
      <c r="J1180" s="55" t="str">
        <f>VLOOKUP(G1180,'MITRA (REFERENSI)'!$A:$Z,26,FALSE)</f>
        <v>#N/A</v>
      </c>
      <c r="K1180" s="55" t="str">
        <f>VLOOKUP(G1180,'MITRA (REFERENSI)'!$A:$Z,15,FALSE)</f>
        <v>#N/A</v>
      </c>
      <c r="L1180" s="55" t="str">
        <f>VLOOKUP(G1180,'MITRA (REFERENSI)'!$A:$Z,15,FALSE)</f>
        <v>#N/A</v>
      </c>
      <c r="M1180" s="55" t="str">
        <f>IF(B1180=1,'KELAS (REFERENSI)'!M1180,IF(B1180=2,'KELAS (REFERENSI)'!M1195,IF(B1180=3,'KELAS (REFERENSI)'!M1210,IF(B1180=4,'KELAS (REFERENSI)'!M1225,""))))</f>
        <v/>
      </c>
      <c r="N1180" s="55" t="str">
        <f>IF(B1180=1,'KELAS (REFERENSI)'!N1180,IF(B1180=2,'KELAS (REFERENSI)'!N1195,IF(B1180=3,'KELAS (REFERENSI)'!N1210,IF(B1180=4,'KELAS (REFERENSI)'!N1225,""))))</f>
        <v/>
      </c>
      <c r="O1180" s="55" t="str">
        <f>IF(B1180=1,'KELAS (REFERENSI)'!O1180,IF(B1180=2,'KELAS (REFERENSI)'!O1195,IF(B1180=3,'KELAS (REFERENSI)'!O1210,IF(B1180=4,'KELAS (REFERENSI)'!O1225,""))))</f>
        <v/>
      </c>
      <c r="P1180" s="55" t="str">
        <f>IF(B1180=1,'KELAS (REFERENSI)'!P1180,IF(B1180=2,'KELAS (REFERENSI)'!P1195,IF(B1180=3,'KELAS (REFERENSI)'!P1210,IF(B1180=4,'KELAS (REFERENSI)'!P1225,""))))</f>
        <v/>
      </c>
      <c r="Q1180" s="55" t="str">
        <f t="shared" si="4"/>
        <v>BPS Kota Jakarta Timur</v>
      </c>
      <c r="R1180" s="55" t="str">
        <f t="shared" si="56"/>
        <v/>
      </c>
      <c r="S1180" s="55" t="str">
        <f t="shared" ref="S1180:T1180" si="1188">S1179</f>
        <v>15 Juni sampai dengan 31 Agustus 2026</v>
      </c>
      <c r="T1180" s="55" t="str">
        <f t="shared" si="1188"/>
        <v>31 Agustus 2026</v>
      </c>
      <c r="U1180" s="59" t="str">
        <f>VLOOKUP(G1180,'MITRA (REFERENSI)'!$A:$Z,17,FALSE)</f>
        <v>#N/A</v>
      </c>
      <c r="V1180" s="59" t="str">
        <f>VLOOKUP(G1180,'MITRA (REFERENSI)'!$A:$Z,11,FALSE)</f>
        <v>#N/A</v>
      </c>
      <c r="W1180" s="81"/>
      <c r="X1180" s="63"/>
      <c r="Y1180" s="63"/>
      <c r="Z1180" s="62"/>
      <c r="AA1180" s="63"/>
      <c r="AB1180" s="62"/>
      <c r="AC1180" s="62"/>
      <c r="AD1180" s="62"/>
      <c r="AE1180" s="62"/>
      <c r="AF1180" s="62"/>
      <c r="AG1180" s="72"/>
      <c r="AH1180" s="72"/>
      <c r="AI1180" s="72"/>
      <c r="AJ1180" s="72"/>
      <c r="AK1180" s="59" t="str">
        <f>VLOOKUP(G1180,'MITRA (REFERENSI)'!$A:$Z,5,FALSE)</f>
        <v>#N/A</v>
      </c>
      <c r="AL1180" s="59" t="str">
        <f>VLOOKUP(G1180,'MITRA (REFERENSI)'!$A:$Z,13,FALSE)</f>
        <v>#N/A</v>
      </c>
      <c r="AM1180" s="59" t="str">
        <f>VLOOKUP(G1180,'MITRA (REFERENSI)'!$A:$Z,14,FALSE)</f>
        <v>#N/A</v>
      </c>
    </row>
    <row r="1181" ht="15.0" customHeight="1">
      <c r="A1181" s="53" t="s">
        <v>6243</v>
      </c>
      <c r="B1181" s="78"/>
      <c r="C1181" s="79"/>
      <c r="D1181" s="82"/>
      <c r="E1181" s="82"/>
      <c r="F1181" s="56" t="str">
        <f t="shared" si="2"/>
        <v>PETUGAS.1180/SPK/SE/PML/3172/2026</v>
      </c>
      <c r="G1181" s="80"/>
      <c r="H1181" s="56" t="str">
        <f>VLOOKUP(G1181,'MITRA (REFERENSI)'!$A:$Z,16,FALSE)</f>
        <v>#N/A</v>
      </c>
      <c r="I1181" s="56" t="str">
        <f>VLOOKUP(G1181,'MITRA (REFERENSI)'!$A:$Z,25,FALSE)</f>
        <v>#N/A</v>
      </c>
      <c r="J1181" s="55" t="str">
        <f>VLOOKUP(G1181,'MITRA (REFERENSI)'!$A:$Z,26,FALSE)</f>
        <v>#N/A</v>
      </c>
      <c r="K1181" s="55" t="str">
        <f>VLOOKUP(G1181,'MITRA (REFERENSI)'!$A:$Z,15,FALSE)</f>
        <v>#N/A</v>
      </c>
      <c r="L1181" s="55" t="str">
        <f>VLOOKUP(G1181,'MITRA (REFERENSI)'!$A:$Z,15,FALSE)</f>
        <v>#N/A</v>
      </c>
      <c r="M1181" s="55" t="str">
        <f>IF(B1181=1,'KELAS (REFERENSI)'!M1181,IF(B1181=2,'KELAS (REFERENSI)'!M1196,IF(B1181=3,'KELAS (REFERENSI)'!M1211,IF(B1181=4,'KELAS (REFERENSI)'!M1226,""))))</f>
        <v/>
      </c>
      <c r="N1181" s="55" t="str">
        <f>IF(B1181=1,'KELAS (REFERENSI)'!N1181,IF(B1181=2,'KELAS (REFERENSI)'!N1196,IF(B1181=3,'KELAS (REFERENSI)'!N1211,IF(B1181=4,'KELAS (REFERENSI)'!N1226,""))))</f>
        <v/>
      </c>
      <c r="O1181" s="55" t="str">
        <f>IF(B1181=1,'KELAS (REFERENSI)'!O1181,IF(B1181=2,'KELAS (REFERENSI)'!O1196,IF(B1181=3,'KELAS (REFERENSI)'!O1211,IF(B1181=4,'KELAS (REFERENSI)'!O1226,""))))</f>
        <v/>
      </c>
      <c r="P1181" s="55" t="str">
        <f>IF(B1181=1,'KELAS (REFERENSI)'!P1181,IF(B1181=2,'KELAS (REFERENSI)'!P1196,IF(B1181=3,'KELAS (REFERENSI)'!P1211,IF(B1181=4,'KELAS (REFERENSI)'!P1226,""))))</f>
        <v/>
      </c>
      <c r="Q1181" s="55" t="str">
        <f t="shared" si="4"/>
        <v>BPS Kota Jakarta Timur</v>
      </c>
      <c r="R1181" s="55" t="str">
        <f t="shared" si="56"/>
        <v/>
      </c>
      <c r="S1181" s="55" t="str">
        <f t="shared" ref="S1181:T1181" si="1189">S1180</f>
        <v>15 Juni sampai dengan 31 Agustus 2026</v>
      </c>
      <c r="T1181" s="55" t="str">
        <f t="shared" si="1189"/>
        <v>31 Agustus 2026</v>
      </c>
      <c r="U1181" s="59" t="str">
        <f>VLOOKUP(G1181,'MITRA (REFERENSI)'!$A:$Z,17,FALSE)</f>
        <v>#N/A</v>
      </c>
      <c r="V1181" s="59" t="str">
        <f>VLOOKUP(G1181,'MITRA (REFERENSI)'!$A:$Z,11,FALSE)</f>
        <v>#N/A</v>
      </c>
      <c r="W1181" s="81"/>
      <c r="X1181" s="63"/>
      <c r="Y1181" s="63"/>
      <c r="Z1181" s="62"/>
      <c r="AA1181" s="63"/>
      <c r="AB1181" s="62"/>
      <c r="AC1181" s="62"/>
      <c r="AD1181" s="62"/>
      <c r="AE1181" s="62"/>
      <c r="AF1181" s="62"/>
      <c r="AG1181" s="72"/>
      <c r="AH1181" s="72"/>
      <c r="AI1181" s="72"/>
      <c r="AJ1181" s="72"/>
      <c r="AK1181" s="59" t="str">
        <f>VLOOKUP(G1181,'MITRA (REFERENSI)'!$A:$Z,5,FALSE)</f>
        <v>#N/A</v>
      </c>
      <c r="AL1181" s="59" t="str">
        <f>VLOOKUP(G1181,'MITRA (REFERENSI)'!$A:$Z,13,FALSE)</f>
        <v>#N/A</v>
      </c>
      <c r="AM1181" s="59" t="str">
        <f>VLOOKUP(G1181,'MITRA (REFERENSI)'!$A:$Z,14,FALSE)</f>
        <v>#N/A</v>
      </c>
    </row>
    <row r="1182" ht="15.0" customHeight="1">
      <c r="A1182" s="53" t="s">
        <v>6244</v>
      </c>
      <c r="B1182" s="78"/>
      <c r="C1182" s="79"/>
      <c r="D1182" s="82"/>
      <c r="E1182" s="82"/>
      <c r="F1182" s="56" t="str">
        <f t="shared" si="2"/>
        <v>PETUGAS.1181/SPK/SE/PML/3172/2026</v>
      </c>
      <c r="G1182" s="80"/>
      <c r="H1182" s="56" t="str">
        <f>VLOOKUP(G1182,'MITRA (REFERENSI)'!$A:$Z,16,FALSE)</f>
        <v>#N/A</v>
      </c>
      <c r="I1182" s="56" t="str">
        <f>VLOOKUP(G1182,'MITRA (REFERENSI)'!$A:$Z,25,FALSE)</f>
        <v>#N/A</v>
      </c>
      <c r="J1182" s="55" t="str">
        <f>VLOOKUP(G1182,'MITRA (REFERENSI)'!$A:$Z,26,FALSE)</f>
        <v>#N/A</v>
      </c>
      <c r="K1182" s="55" t="str">
        <f>VLOOKUP(G1182,'MITRA (REFERENSI)'!$A:$Z,15,FALSE)</f>
        <v>#N/A</v>
      </c>
      <c r="L1182" s="55" t="str">
        <f>VLOOKUP(G1182,'MITRA (REFERENSI)'!$A:$Z,15,FALSE)</f>
        <v>#N/A</v>
      </c>
      <c r="M1182" s="55" t="str">
        <f>IF(B1182=1,'KELAS (REFERENSI)'!M1182,IF(B1182=2,'KELAS (REFERENSI)'!M1197,IF(B1182=3,'KELAS (REFERENSI)'!M1212,IF(B1182=4,'KELAS (REFERENSI)'!M1227,""))))</f>
        <v/>
      </c>
      <c r="N1182" s="55" t="str">
        <f>IF(B1182=1,'KELAS (REFERENSI)'!N1182,IF(B1182=2,'KELAS (REFERENSI)'!N1197,IF(B1182=3,'KELAS (REFERENSI)'!N1212,IF(B1182=4,'KELAS (REFERENSI)'!N1227,""))))</f>
        <v/>
      </c>
      <c r="O1182" s="55" t="str">
        <f>IF(B1182=1,'KELAS (REFERENSI)'!O1182,IF(B1182=2,'KELAS (REFERENSI)'!O1197,IF(B1182=3,'KELAS (REFERENSI)'!O1212,IF(B1182=4,'KELAS (REFERENSI)'!O1227,""))))</f>
        <v/>
      </c>
      <c r="P1182" s="55" t="str">
        <f>IF(B1182=1,'KELAS (REFERENSI)'!P1182,IF(B1182=2,'KELAS (REFERENSI)'!P1197,IF(B1182=3,'KELAS (REFERENSI)'!P1212,IF(B1182=4,'KELAS (REFERENSI)'!P1227,""))))</f>
        <v/>
      </c>
      <c r="Q1182" s="55" t="str">
        <f t="shared" si="4"/>
        <v>BPS Kota Jakarta Timur</v>
      </c>
      <c r="R1182" s="55" t="str">
        <f t="shared" si="56"/>
        <v/>
      </c>
      <c r="S1182" s="55" t="str">
        <f t="shared" ref="S1182:T1182" si="1190">S1181</f>
        <v>15 Juni sampai dengan 31 Agustus 2026</v>
      </c>
      <c r="T1182" s="55" t="str">
        <f t="shared" si="1190"/>
        <v>31 Agustus 2026</v>
      </c>
      <c r="U1182" s="59" t="str">
        <f>VLOOKUP(G1182,'MITRA (REFERENSI)'!$A:$Z,17,FALSE)</f>
        <v>#N/A</v>
      </c>
      <c r="V1182" s="59" t="str">
        <f>VLOOKUP(G1182,'MITRA (REFERENSI)'!$A:$Z,11,FALSE)</f>
        <v>#N/A</v>
      </c>
      <c r="W1182" s="81"/>
      <c r="X1182" s="63"/>
      <c r="Y1182" s="63"/>
      <c r="Z1182" s="62"/>
      <c r="AA1182" s="63"/>
      <c r="AB1182" s="62"/>
      <c r="AC1182" s="62"/>
      <c r="AD1182" s="62"/>
      <c r="AE1182" s="62"/>
      <c r="AF1182" s="62"/>
      <c r="AG1182" s="72"/>
      <c r="AH1182" s="72"/>
      <c r="AI1182" s="72"/>
      <c r="AJ1182" s="72"/>
      <c r="AK1182" s="59" t="str">
        <f>VLOOKUP(G1182,'MITRA (REFERENSI)'!$A:$Z,5,FALSE)</f>
        <v>#N/A</v>
      </c>
      <c r="AL1182" s="59" t="str">
        <f>VLOOKUP(G1182,'MITRA (REFERENSI)'!$A:$Z,13,FALSE)</f>
        <v>#N/A</v>
      </c>
      <c r="AM1182" s="59" t="str">
        <f>VLOOKUP(G1182,'MITRA (REFERENSI)'!$A:$Z,14,FALSE)</f>
        <v>#N/A</v>
      </c>
    </row>
    <row r="1183" ht="15.0" customHeight="1">
      <c r="A1183" s="53" t="s">
        <v>6245</v>
      </c>
      <c r="B1183" s="78"/>
      <c r="C1183" s="79"/>
      <c r="D1183" s="82"/>
      <c r="E1183" s="82"/>
      <c r="F1183" s="56" t="str">
        <f t="shared" si="2"/>
        <v>PETUGAS.1182/SPK/SE/PML/3172/2026</v>
      </c>
      <c r="G1183" s="80"/>
      <c r="H1183" s="56" t="str">
        <f>VLOOKUP(G1183,'MITRA (REFERENSI)'!$A:$Z,16,FALSE)</f>
        <v>#N/A</v>
      </c>
      <c r="I1183" s="56" t="str">
        <f>VLOOKUP(G1183,'MITRA (REFERENSI)'!$A:$Z,25,FALSE)</f>
        <v>#N/A</v>
      </c>
      <c r="J1183" s="55" t="str">
        <f>VLOOKUP(G1183,'MITRA (REFERENSI)'!$A:$Z,26,FALSE)</f>
        <v>#N/A</v>
      </c>
      <c r="K1183" s="55" t="str">
        <f>VLOOKUP(G1183,'MITRA (REFERENSI)'!$A:$Z,15,FALSE)</f>
        <v>#N/A</v>
      </c>
      <c r="L1183" s="55" t="str">
        <f>VLOOKUP(G1183,'MITRA (REFERENSI)'!$A:$Z,15,FALSE)</f>
        <v>#N/A</v>
      </c>
      <c r="M1183" s="55" t="str">
        <f>IF(B1183=1,'KELAS (REFERENSI)'!M1183,IF(B1183=2,'KELAS (REFERENSI)'!M1198,IF(B1183=3,'KELAS (REFERENSI)'!M1213,IF(B1183=4,'KELAS (REFERENSI)'!M1228,""))))</f>
        <v/>
      </c>
      <c r="N1183" s="55" t="str">
        <f>IF(B1183=1,'KELAS (REFERENSI)'!N1183,IF(B1183=2,'KELAS (REFERENSI)'!N1198,IF(B1183=3,'KELAS (REFERENSI)'!N1213,IF(B1183=4,'KELAS (REFERENSI)'!N1228,""))))</f>
        <v/>
      </c>
      <c r="O1183" s="55" t="str">
        <f>IF(B1183=1,'KELAS (REFERENSI)'!O1183,IF(B1183=2,'KELAS (REFERENSI)'!O1198,IF(B1183=3,'KELAS (REFERENSI)'!O1213,IF(B1183=4,'KELAS (REFERENSI)'!O1228,""))))</f>
        <v/>
      </c>
      <c r="P1183" s="55" t="str">
        <f>IF(B1183=1,'KELAS (REFERENSI)'!P1183,IF(B1183=2,'KELAS (REFERENSI)'!P1198,IF(B1183=3,'KELAS (REFERENSI)'!P1213,IF(B1183=4,'KELAS (REFERENSI)'!P1228,""))))</f>
        <v/>
      </c>
      <c r="Q1183" s="55" t="str">
        <f t="shared" si="4"/>
        <v>BPS Kota Jakarta Timur</v>
      </c>
      <c r="R1183" s="55" t="str">
        <f t="shared" si="56"/>
        <v/>
      </c>
      <c r="S1183" s="55" t="str">
        <f t="shared" ref="S1183:T1183" si="1191">S1182</f>
        <v>15 Juni sampai dengan 31 Agustus 2026</v>
      </c>
      <c r="T1183" s="55" t="str">
        <f t="shared" si="1191"/>
        <v>31 Agustus 2026</v>
      </c>
      <c r="U1183" s="59" t="str">
        <f>VLOOKUP(G1183,'MITRA (REFERENSI)'!$A:$Z,17,FALSE)</f>
        <v>#N/A</v>
      </c>
      <c r="V1183" s="59" t="str">
        <f>VLOOKUP(G1183,'MITRA (REFERENSI)'!$A:$Z,11,FALSE)</f>
        <v>#N/A</v>
      </c>
      <c r="W1183" s="81"/>
      <c r="X1183" s="63"/>
      <c r="Y1183" s="63"/>
      <c r="Z1183" s="62"/>
      <c r="AA1183" s="63"/>
      <c r="AB1183" s="62"/>
      <c r="AC1183" s="62"/>
      <c r="AD1183" s="62"/>
      <c r="AE1183" s="62"/>
      <c r="AF1183" s="62"/>
      <c r="AG1183" s="72"/>
      <c r="AH1183" s="72"/>
      <c r="AI1183" s="72"/>
      <c r="AJ1183" s="72"/>
      <c r="AK1183" s="59" t="str">
        <f>VLOOKUP(G1183,'MITRA (REFERENSI)'!$A:$Z,5,FALSE)</f>
        <v>#N/A</v>
      </c>
      <c r="AL1183" s="59" t="str">
        <f>VLOOKUP(G1183,'MITRA (REFERENSI)'!$A:$Z,13,FALSE)</f>
        <v>#N/A</v>
      </c>
      <c r="AM1183" s="59" t="str">
        <f>VLOOKUP(G1183,'MITRA (REFERENSI)'!$A:$Z,14,FALSE)</f>
        <v>#N/A</v>
      </c>
    </row>
    <row r="1184" ht="15.0" customHeight="1">
      <c r="A1184" s="53" t="s">
        <v>6246</v>
      </c>
      <c r="B1184" s="78"/>
      <c r="C1184" s="79"/>
      <c r="D1184" s="82"/>
      <c r="E1184" s="82"/>
      <c r="F1184" s="56" t="str">
        <f t="shared" si="2"/>
        <v>PETUGAS.1183/SPK/SE/PML/3172/2026</v>
      </c>
      <c r="G1184" s="80"/>
      <c r="H1184" s="56" t="str">
        <f>VLOOKUP(G1184,'MITRA (REFERENSI)'!$A:$Z,16,FALSE)</f>
        <v>#N/A</v>
      </c>
      <c r="I1184" s="56" t="str">
        <f>VLOOKUP(G1184,'MITRA (REFERENSI)'!$A:$Z,25,FALSE)</f>
        <v>#N/A</v>
      </c>
      <c r="J1184" s="55" t="str">
        <f>VLOOKUP(G1184,'MITRA (REFERENSI)'!$A:$Z,26,FALSE)</f>
        <v>#N/A</v>
      </c>
      <c r="K1184" s="55" t="str">
        <f>VLOOKUP(G1184,'MITRA (REFERENSI)'!$A:$Z,15,FALSE)</f>
        <v>#N/A</v>
      </c>
      <c r="L1184" s="55" t="str">
        <f>VLOOKUP(G1184,'MITRA (REFERENSI)'!$A:$Z,15,FALSE)</f>
        <v>#N/A</v>
      </c>
      <c r="M1184" s="55" t="str">
        <f>IF(B1184=1,'KELAS (REFERENSI)'!M1184,IF(B1184=2,'KELAS (REFERENSI)'!M1199,IF(B1184=3,'KELAS (REFERENSI)'!M1214,IF(B1184=4,'KELAS (REFERENSI)'!M1229,""))))</f>
        <v/>
      </c>
      <c r="N1184" s="55" t="str">
        <f>IF(B1184=1,'KELAS (REFERENSI)'!N1184,IF(B1184=2,'KELAS (REFERENSI)'!N1199,IF(B1184=3,'KELAS (REFERENSI)'!N1214,IF(B1184=4,'KELAS (REFERENSI)'!N1229,""))))</f>
        <v/>
      </c>
      <c r="O1184" s="55" t="str">
        <f>IF(B1184=1,'KELAS (REFERENSI)'!O1184,IF(B1184=2,'KELAS (REFERENSI)'!O1199,IF(B1184=3,'KELAS (REFERENSI)'!O1214,IF(B1184=4,'KELAS (REFERENSI)'!O1229,""))))</f>
        <v/>
      </c>
      <c r="P1184" s="55" t="str">
        <f>IF(B1184=1,'KELAS (REFERENSI)'!P1184,IF(B1184=2,'KELAS (REFERENSI)'!P1199,IF(B1184=3,'KELAS (REFERENSI)'!P1214,IF(B1184=4,'KELAS (REFERENSI)'!P1229,""))))</f>
        <v/>
      </c>
      <c r="Q1184" s="55" t="str">
        <f t="shared" si="4"/>
        <v>BPS Kota Jakarta Timur</v>
      </c>
      <c r="R1184" s="55" t="str">
        <f t="shared" si="56"/>
        <v/>
      </c>
      <c r="S1184" s="55" t="str">
        <f t="shared" ref="S1184:T1184" si="1192">S1183</f>
        <v>15 Juni sampai dengan 31 Agustus 2026</v>
      </c>
      <c r="T1184" s="55" t="str">
        <f t="shared" si="1192"/>
        <v>31 Agustus 2026</v>
      </c>
      <c r="U1184" s="59" t="str">
        <f>VLOOKUP(G1184,'MITRA (REFERENSI)'!$A:$Z,17,FALSE)</f>
        <v>#N/A</v>
      </c>
      <c r="V1184" s="59" t="str">
        <f>VLOOKUP(G1184,'MITRA (REFERENSI)'!$A:$Z,11,FALSE)</f>
        <v>#N/A</v>
      </c>
      <c r="W1184" s="81"/>
      <c r="X1184" s="63"/>
      <c r="Y1184" s="63"/>
      <c r="Z1184" s="62"/>
      <c r="AA1184" s="63"/>
      <c r="AB1184" s="62"/>
      <c r="AC1184" s="62"/>
      <c r="AD1184" s="62"/>
      <c r="AE1184" s="62"/>
      <c r="AF1184" s="62"/>
      <c r="AG1184" s="72"/>
      <c r="AH1184" s="72"/>
      <c r="AI1184" s="72"/>
      <c r="AJ1184" s="72"/>
      <c r="AK1184" s="59" t="str">
        <f>VLOOKUP(G1184,'MITRA (REFERENSI)'!$A:$Z,5,FALSE)</f>
        <v>#N/A</v>
      </c>
      <c r="AL1184" s="59" t="str">
        <f>VLOOKUP(G1184,'MITRA (REFERENSI)'!$A:$Z,13,FALSE)</f>
        <v>#N/A</v>
      </c>
      <c r="AM1184" s="59" t="str">
        <f>VLOOKUP(G1184,'MITRA (REFERENSI)'!$A:$Z,14,FALSE)</f>
        <v>#N/A</v>
      </c>
    </row>
    <row r="1185" ht="15.0" customHeight="1">
      <c r="A1185" s="53" t="s">
        <v>6247</v>
      </c>
      <c r="B1185" s="78"/>
      <c r="C1185" s="79"/>
      <c r="D1185" s="82"/>
      <c r="E1185" s="82"/>
      <c r="F1185" s="56" t="str">
        <f t="shared" si="2"/>
        <v>PETUGAS.1184/SPK/SE/PML/3172/2026</v>
      </c>
      <c r="G1185" s="80"/>
      <c r="H1185" s="56" t="str">
        <f>VLOOKUP(G1185,'MITRA (REFERENSI)'!$A:$Z,16,FALSE)</f>
        <v>#N/A</v>
      </c>
      <c r="I1185" s="56" t="str">
        <f>VLOOKUP(G1185,'MITRA (REFERENSI)'!$A:$Z,25,FALSE)</f>
        <v>#N/A</v>
      </c>
      <c r="J1185" s="55" t="str">
        <f>VLOOKUP(G1185,'MITRA (REFERENSI)'!$A:$Z,26,FALSE)</f>
        <v>#N/A</v>
      </c>
      <c r="K1185" s="55" t="str">
        <f>VLOOKUP(G1185,'MITRA (REFERENSI)'!$A:$Z,15,FALSE)</f>
        <v>#N/A</v>
      </c>
      <c r="L1185" s="55" t="str">
        <f>VLOOKUP(G1185,'MITRA (REFERENSI)'!$A:$Z,15,FALSE)</f>
        <v>#N/A</v>
      </c>
      <c r="M1185" s="55" t="str">
        <f>IF(B1185=1,'KELAS (REFERENSI)'!M1185,IF(B1185=2,'KELAS (REFERENSI)'!M1200,IF(B1185=3,'KELAS (REFERENSI)'!M1215,IF(B1185=4,'KELAS (REFERENSI)'!M1230,""))))</f>
        <v/>
      </c>
      <c r="N1185" s="55" t="str">
        <f>IF(B1185=1,'KELAS (REFERENSI)'!N1185,IF(B1185=2,'KELAS (REFERENSI)'!N1200,IF(B1185=3,'KELAS (REFERENSI)'!N1215,IF(B1185=4,'KELAS (REFERENSI)'!N1230,""))))</f>
        <v/>
      </c>
      <c r="O1185" s="55" t="str">
        <f>IF(B1185=1,'KELAS (REFERENSI)'!O1185,IF(B1185=2,'KELAS (REFERENSI)'!O1200,IF(B1185=3,'KELAS (REFERENSI)'!O1215,IF(B1185=4,'KELAS (REFERENSI)'!O1230,""))))</f>
        <v/>
      </c>
      <c r="P1185" s="55" t="str">
        <f>IF(B1185=1,'KELAS (REFERENSI)'!P1185,IF(B1185=2,'KELAS (REFERENSI)'!P1200,IF(B1185=3,'KELAS (REFERENSI)'!P1215,IF(B1185=4,'KELAS (REFERENSI)'!P1230,""))))</f>
        <v/>
      </c>
      <c r="Q1185" s="55" t="str">
        <f t="shared" si="4"/>
        <v>BPS Kota Jakarta Timur</v>
      </c>
      <c r="R1185" s="55" t="str">
        <f t="shared" si="56"/>
        <v/>
      </c>
      <c r="S1185" s="55" t="str">
        <f t="shared" ref="S1185:T1185" si="1193">S1184</f>
        <v>15 Juni sampai dengan 31 Agustus 2026</v>
      </c>
      <c r="T1185" s="55" t="str">
        <f t="shared" si="1193"/>
        <v>31 Agustus 2026</v>
      </c>
      <c r="U1185" s="59" t="str">
        <f>VLOOKUP(G1185,'MITRA (REFERENSI)'!$A:$Z,17,FALSE)</f>
        <v>#N/A</v>
      </c>
      <c r="V1185" s="59" t="str">
        <f>VLOOKUP(G1185,'MITRA (REFERENSI)'!$A:$Z,11,FALSE)</f>
        <v>#N/A</v>
      </c>
      <c r="W1185" s="81"/>
      <c r="X1185" s="63"/>
      <c r="Y1185" s="63"/>
      <c r="Z1185" s="62"/>
      <c r="AA1185" s="63"/>
      <c r="AB1185" s="62"/>
      <c r="AC1185" s="62"/>
      <c r="AD1185" s="62"/>
      <c r="AE1185" s="62"/>
      <c r="AF1185" s="62"/>
      <c r="AG1185" s="72"/>
      <c r="AH1185" s="72"/>
      <c r="AI1185" s="72"/>
      <c r="AJ1185" s="72"/>
      <c r="AK1185" s="59" t="str">
        <f>VLOOKUP(G1185,'MITRA (REFERENSI)'!$A:$Z,5,FALSE)</f>
        <v>#N/A</v>
      </c>
      <c r="AL1185" s="59" t="str">
        <f>VLOOKUP(G1185,'MITRA (REFERENSI)'!$A:$Z,13,FALSE)</f>
        <v>#N/A</v>
      </c>
      <c r="AM1185" s="59" t="str">
        <f>VLOOKUP(G1185,'MITRA (REFERENSI)'!$A:$Z,14,FALSE)</f>
        <v>#N/A</v>
      </c>
    </row>
    <row r="1186" ht="15.0" customHeight="1">
      <c r="A1186" s="53" t="s">
        <v>6248</v>
      </c>
      <c r="B1186" s="78"/>
      <c r="C1186" s="79"/>
      <c r="D1186" s="82"/>
      <c r="E1186" s="82"/>
      <c r="F1186" s="56" t="str">
        <f t="shared" si="2"/>
        <v>PETUGAS.1185/SPK/SE/PML/3172/2026</v>
      </c>
      <c r="G1186" s="80"/>
      <c r="H1186" s="56" t="str">
        <f>VLOOKUP(G1186,'MITRA (REFERENSI)'!$A:$Z,16,FALSE)</f>
        <v>#N/A</v>
      </c>
      <c r="I1186" s="56" t="str">
        <f>VLOOKUP(G1186,'MITRA (REFERENSI)'!$A:$Z,25,FALSE)</f>
        <v>#N/A</v>
      </c>
      <c r="J1186" s="55" t="str">
        <f>VLOOKUP(G1186,'MITRA (REFERENSI)'!$A:$Z,26,FALSE)</f>
        <v>#N/A</v>
      </c>
      <c r="K1186" s="55" t="str">
        <f>VLOOKUP(G1186,'MITRA (REFERENSI)'!$A:$Z,15,FALSE)</f>
        <v>#N/A</v>
      </c>
      <c r="L1186" s="55" t="str">
        <f>VLOOKUP(G1186,'MITRA (REFERENSI)'!$A:$Z,15,FALSE)</f>
        <v>#N/A</v>
      </c>
      <c r="M1186" s="55" t="str">
        <f>IF(B1186=1,'KELAS (REFERENSI)'!M1186,IF(B1186=2,'KELAS (REFERENSI)'!M1201,IF(B1186=3,'KELAS (REFERENSI)'!M1216,IF(B1186=4,'KELAS (REFERENSI)'!M1231,""))))</f>
        <v/>
      </c>
      <c r="N1186" s="55" t="str">
        <f>IF(B1186=1,'KELAS (REFERENSI)'!N1186,IF(B1186=2,'KELAS (REFERENSI)'!N1201,IF(B1186=3,'KELAS (REFERENSI)'!N1216,IF(B1186=4,'KELAS (REFERENSI)'!N1231,""))))</f>
        <v/>
      </c>
      <c r="O1186" s="55" t="str">
        <f>IF(B1186=1,'KELAS (REFERENSI)'!O1186,IF(B1186=2,'KELAS (REFERENSI)'!O1201,IF(B1186=3,'KELAS (REFERENSI)'!O1216,IF(B1186=4,'KELAS (REFERENSI)'!O1231,""))))</f>
        <v/>
      </c>
      <c r="P1186" s="55" t="str">
        <f>IF(B1186=1,'KELAS (REFERENSI)'!P1186,IF(B1186=2,'KELAS (REFERENSI)'!P1201,IF(B1186=3,'KELAS (REFERENSI)'!P1216,IF(B1186=4,'KELAS (REFERENSI)'!P1231,""))))</f>
        <v/>
      </c>
      <c r="Q1186" s="55" t="str">
        <f t="shared" si="4"/>
        <v>BPS Kota Jakarta Timur</v>
      </c>
      <c r="R1186" s="55" t="str">
        <f t="shared" si="56"/>
        <v/>
      </c>
      <c r="S1186" s="55" t="str">
        <f t="shared" ref="S1186:T1186" si="1194">S1185</f>
        <v>15 Juni sampai dengan 31 Agustus 2026</v>
      </c>
      <c r="T1186" s="55" t="str">
        <f t="shared" si="1194"/>
        <v>31 Agustus 2026</v>
      </c>
      <c r="U1186" s="59" t="str">
        <f>VLOOKUP(G1186,'MITRA (REFERENSI)'!$A:$Z,17,FALSE)</f>
        <v>#N/A</v>
      </c>
      <c r="V1186" s="59" t="str">
        <f>VLOOKUP(G1186,'MITRA (REFERENSI)'!$A:$Z,11,FALSE)</f>
        <v>#N/A</v>
      </c>
      <c r="W1186" s="81"/>
      <c r="X1186" s="63"/>
      <c r="Y1186" s="63"/>
      <c r="Z1186" s="62"/>
      <c r="AA1186" s="63"/>
      <c r="AB1186" s="62"/>
      <c r="AC1186" s="62"/>
      <c r="AD1186" s="62"/>
      <c r="AE1186" s="62"/>
      <c r="AF1186" s="62"/>
      <c r="AG1186" s="72"/>
      <c r="AH1186" s="72"/>
      <c r="AI1186" s="72"/>
      <c r="AJ1186" s="72"/>
      <c r="AK1186" s="59" t="str">
        <f>VLOOKUP(G1186,'MITRA (REFERENSI)'!$A:$Z,5,FALSE)</f>
        <v>#N/A</v>
      </c>
      <c r="AL1186" s="59" t="str">
        <f>VLOOKUP(G1186,'MITRA (REFERENSI)'!$A:$Z,13,FALSE)</f>
        <v>#N/A</v>
      </c>
      <c r="AM1186" s="59" t="str">
        <f>VLOOKUP(G1186,'MITRA (REFERENSI)'!$A:$Z,14,FALSE)</f>
        <v>#N/A</v>
      </c>
    </row>
    <row r="1187" ht="15.0" customHeight="1">
      <c r="A1187" s="53" t="s">
        <v>6249</v>
      </c>
      <c r="B1187" s="78"/>
      <c r="C1187" s="79"/>
      <c r="D1187" s="82"/>
      <c r="E1187" s="82"/>
      <c r="F1187" s="56" t="str">
        <f t="shared" si="2"/>
        <v>PETUGAS.1186/SPK/SE/PML/3172/2026</v>
      </c>
      <c r="G1187" s="80"/>
      <c r="H1187" s="56" t="str">
        <f>VLOOKUP(G1187,'MITRA (REFERENSI)'!$A:$Z,16,FALSE)</f>
        <v>#N/A</v>
      </c>
      <c r="I1187" s="56" t="str">
        <f>VLOOKUP(G1187,'MITRA (REFERENSI)'!$A:$Z,25,FALSE)</f>
        <v>#N/A</v>
      </c>
      <c r="J1187" s="55" t="str">
        <f>VLOOKUP(G1187,'MITRA (REFERENSI)'!$A:$Z,26,FALSE)</f>
        <v>#N/A</v>
      </c>
      <c r="K1187" s="55" t="str">
        <f>VLOOKUP(G1187,'MITRA (REFERENSI)'!$A:$Z,15,FALSE)</f>
        <v>#N/A</v>
      </c>
      <c r="L1187" s="55" t="str">
        <f>VLOOKUP(G1187,'MITRA (REFERENSI)'!$A:$Z,15,FALSE)</f>
        <v>#N/A</v>
      </c>
      <c r="M1187" s="55" t="str">
        <f>IF(B1187=1,'KELAS (REFERENSI)'!M1187,IF(B1187=2,'KELAS (REFERENSI)'!M1202,IF(B1187=3,'KELAS (REFERENSI)'!M1217,IF(B1187=4,'KELAS (REFERENSI)'!M1232,""))))</f>
        <v/>
      </c>
      <c r="N1187" s="55" t="str">
        <f>IF(B1187=1,'KELAS (REFERENSI)'!N1187,IF(B1187=2,'KELAS (REFERENSI)'!N1202,IF(B1187=3,'KELAS (REFERENSI)'!N1217,IF(B1187=4,'KELAS (REFERENSI)'!N1232,""))))</f>
        <v/>
      </c>
      <c r="O1187" s="55" t="str">
        <f>IF(B1187=1,'KELAS (REFERENSI)'!O1187,IF(B1187=2,'KELAS (REFERENSI)'!O1202,IF(B1187=3,'KELAS (REFERENSI)'!O1217,IF(B1187=4,'KELAS (REFERENSI)'!O1232,""))))</f>
        <v/>
      </c>
      <c r="P1187" s="55" t="str">
        <f>IF(B1187=1,'KELAS (REFERENSI)'!P1187,IF(B1187=2,'KELAS (REFERENSI)'!P1202,IF(B1187=3,'KELAS (REFERENSI)'!P1217,IF(B1187=4,'KELAS (REFERENSI)'!P1232,""))))</f>
        <v/>
      </c>
      <c r="Q1187" s="55" t="str">
        <f t="shared" si="4"/>
        <v>BPS Kota Jakarta Timur</v>
      </c>
      <c r="R1187" s="55" t="str">
        <f t="shared" si="56"/>
        <v/>
      </c>
      <c r="S1187" s="55" t="str">
        <f t="shared" ref="S1187:T1187" si="1195">S1186</f>
        <v>15 Juni sampai dengan 31 Agustus 2026</v>
      </c>
      <c r="T1187" s="55" t="str">
        <f t="shared" si="1195"/>
        <v>31 Agustus 2026</v>
      </c>
      <c r="U1187" s="59" t="str">
        <f>VLOOKUP(G1187,'MITRA (REFERENSI)'!$A:$Z,17,FALSE)</f>
        <v>#N/A</v>
      </c>
      <c r="V1187" s="59" t="str">
        <f>VLOOKUP(G1187,'MITRA (REFERENSI)'!$A:$Z,11,FALSE)</f>
        <v>#N/A</v>
      </c>
      <c r="W1187" s="81"/>
      <c r="X1187" s="63"/>
      <c r="Y1187" s="63"/>
      <c r="Z1187" s="62"/>
      <c r="AA1187" s="63"/>
      <c r="AB1187" s="62"/>
      <c r="AC1187" s="62"/>
      <c r="AD1187" s="62"/>
      <c r="AE1187" s="62"/>
      <c r="AF1187" s="62"/>
      <c r="AG1187" s="72"/>
      <c r="AH1187" s="72"/>
      <c r="AI1187" s="72"/>
      <c r="AJ1187" s="72"/>
      <c r="AK1187" s="59" t="str">
        <f>VLOOKUP(G1187,'MITRA (REFERENSI)'!$A:$Z,5,FALSE)</f>
        <v>#N/A</v>
      </c>
      <c r="AL1187" s="59" t="str">
        <f>VLOOKUP(G1187,'MITRA (REFERENSI)'!$A:$Z,13,FALSE)</f>
        <v>#N/A</v>
      </c>
      <c r="AM1187" s="59" t="str">
        <f>VLOOKUP(G1187,'MITRA (REFERENSI)'!$A:$Z,14,FALSE)</f>
        <v>#N/A</v>
      </c>
    </row>
    <row r="1188" ht="15.0" customHeight="1">
      <c r="A1188" s="53" t="s">
        <v>6250</v>
      </c>
      <c r="B1188" s="78"/>
      <c r="C1188" s="79"/>
      <c r="D1188" s="82"/>
      <c r="E1188" s="82"/>
      <c r="F1188" s="56" t="str">
        <f t="shared" si="2"/>
        <v>PETUGAS.1187/SPK/SE/PML/3172/2026</v>
      </c>
      <c r="G1188" s="80"/>
      <c r="H1188" s="56" t="str">
        <f>VLOOKUP(G1188,'MITRA (REFERENSI)'!$A:$Z,16,FALSE)</f>
        <v>#N/A</v>
      </c>
      <c r="I1188" s="56" t="str">
        <f>VLOOKUP(G1188,'MITRA (REFERENSI)'!$A:$Z,25,FALSE)</f>
        <v>#N/A</v>
      </c>
      <c r="J1188" s="55" t="str">
        <f>VLOOKUP(G1188,'MITRA (REFERENSI)'!$A:$Z,26,FALSE)</f>
        <v>#N/A</v>
      </c>
      <c r="K1188" s="55" t="str">
        <f>VLOOKUP(G1188,'MITRA (REFERENSI)'!$A:$Z,15,FALSE)</f>
        <v>#N/A</v>
      </c>
      <c r="L1188" s="55" t="str">
        <f>VLOOKUP(G1188,'MITRA (REFERENSI)'!$A:$Z,15,FALSE)</f>
        <v>#N/A</v>
      </c>
      <c r="M1188" s="55" t="str">
        <f>IF(B1188=1,'KELAS (REFERENSI)'!M1188,IF(B1188=2,'KELAS (REFERENSI)'!M1203,IF(B1188=3,'KELAS (REFERENSI)'!M1218,IF(B1188=4,'KELAS (REFERENSI)'!M1233,""))))</f>
        <v/>
      </c>
      <c r="N1188" s="55" t="str">
        <f>IF(B1188=1,'KELAS (REFERENSI)'!N1188,IF(B1188=2,'KELAS (REFERENSI)'!N1203,IF(B1188=3,'KELAS (REFERENSI)'!N1218,IF(B1188=4,'KELAS (REFERENSI)'!N1233,""))))</f>
        <v/>
      </c>
      <c r="O1188" s="55" t="str">
        <f>IF(B1188=1,'KELAS (REFERENSI)'!O1188,IF(B1188=2,'KELAS (REFERENSI)'!O1203,IF(B1188=3,'KELAS (REFERENSI)'!O1218,IF(B1188=4,'KELAS (REFERENSI)'!O1233,""))))</f>
        <v/>
      </c>
      <c r="P1188" s="55" t="str">
        <f>IF(B1188=1,'KELAS (REFERENSI)'!P1188,IF(B1188=2,'KELAS (REFERENSI)'!P1203,IF(B1188=3,'KELAS (REFERENSI)'!P1218,IF(B1188=4,'KELAS (REFERENSI)'!P1233,""))))</f>
        <v/>
      </c>
      <c r="Q1188" s="55" t="str">
        <f t="shared" si="4"/>
        <v>BPS Kota Jakarta Timur</v>
      </c>
      <c r="R1188" s="55" t="str">
        <f t="shared" si="56"/>
        <v/>
      </c>
      <c r="S1188" s="55" t="str">
        <f t="shared" ref="S1188:T1188" si="1196">S1187</f>
        <v>15 Juni sampai dengan 31 Agustus 2026</v>
      </c>
      <c r="T1188" s="55" t="str">
        <f t="shared" si="1196"/>
        <v>31 Agustus 2026</v>
      </c>
      <c r="U1188" s="59" t="str">
        <f>VLOOKUP(G1188,'MITRA (REFERENSI)'!$A:$Z,17,FALSE)</f>
        <v>#N/A</v>
      </c>
      <c r="V1188" s="59" t="str">
        <f>VLOOKUP(G1188,'MITRA (REFERENSI)'!$A:$Z,11,FALSE)</f>
        <v>#N/A</v>
      </c>
      <c r="W1188" s="81"/>
      <c r="X1188" s="63"/>
      <c r="Y1188" s="63"/>
      <c r="Z1188" s="62"/>
      <c r="AA1188" s="63"/>
      <c r="AB1188" s="62"/>
      <c r="AC1188" s="62"/>
      <c r="AD1188" s="62"/>
      <c r="AE1188" s="62"/>
      <c r="AF1188" s="62"/>
      <c r="AG1188" s="72"/>
      <c r="AH1188" s="72"/>
      <c r="AI1188" s="72"/>
      <c r="AJ1188" s="72"/>
      <c r="AK1188" s="59" t="str">
        <f>VLOOKUP(G1188,'MITRA (REFERENSI)'!$A:$Z,5,FALSE)</f>
        <v>#N/A</v>
      </c>
      <c r="AL1188" s="59" t="str">
        <f>VLOOKUP(G1188,'MITRA (REFERENSI)'!$A:$Z,13,FALSE)</f>
        <v>#N/A</v>
      </c>
      <c r="AM1188" s="59" t="str">
        <f>VLOOKUP(G1188,'MITRA (REFERENSI)'!$A:$Z,14,FALSE)</f>
        <v>#N/A</v>
      </c>
    </row>
    <row r="1189" ht="15.0" customHeight="1">
      <c r="A1189" s="53" t="s">
        <v>6251</v>
      </c>
      <c r="B1189" s="78"/>
      <c r="C1189" s="79"/>
      <c r="D1189" s="82"/>
      <c r="E1189" s="82"/>
      <c r="F1189" s="56" t="str">
        <f t="shared" si="2"/>
        <v>PETUGAS.1188/SPK/SE/PML/3172/2026</v>
      </c>
      <c r="G1189" s="80"/>
      <c r="H1189" s="56" t="str">
        <f>VLOOKUP(G1189,'MITRA (REFERENSI)'!$A:$Z,16,FALSE)</f>
        <v>#N/A</v>
      </c>
      <c r="I1189" s="56" t="str">
        <f>VLOOKUP(G1189,'MITRA (REFERENSI)'!$A:$Z,25,FALSE)</f>
        <v>#N/A</v>
      </c>
      <c r="J1189" s="55" t="str">
        <f>VLOOKUP(G1189,'MITRA (REFERENSI)'!$A:$Z,26,FALSE)</f>
        <v>#N/A</v>
      </c>
      <c r="K1189" s="55" t="str">
        <f>VLOOKUP(G1189,'MITRA (REFERENSI)'!$A:$Z,15,FALSE)</f>
        <v>#N/A</v>
      </c>
      <c r="L1189" s="55" t="str">
        <f>VLOOKUP(G1189,'MITRA (REFERENSI)'!$A:$Z,15,FALSE)</f>
        <v>#N/A</v>
      </c>
      <c r="M1189" s="55" t="str">
        <f>IF(B1189=1,'KELAS (REFERENSI)'!M1189,IF(B1189=2,'KELAS (REFERENSI)'!M1204,IF(B1189=3,'KELAS (REFERENSI)'!M1219,IF(B1189=4,'KELAS (REFERENSI)'!M1234,""))))</f>
        <v/>
      </c>
      <c r="N1189" s="55" t="str">
        <f>IF(B1189=1,'KELAS (REFERENSI)'!N1189,IF(B1189=2,'KELAS (REFERENSI)'!N1204,IF(B1189=3,'KELAS (REFERENSI)'!N1219,IF(B1189=4,'KELAS (REFERENSI)'!N1234,""))))</f>
        <v/>
      </c>
      <c r="O1189" s="55" t="str">
        <f>IF(B1189=1,'KELAS (REFERENSI)'!O1189,IF(B1189=2,'KELAS (REFERENSI)'!O1204,IF(B1189=3,'KELAS (REFERENSI)'!O1219,IF(B1189=4,'KELAS (REFERENSI)'!O1234,""))))</f>
        <v/>
      </c>
      <c r="P1189" s="55" t="str">
        <f>IF(B1189=1,'KELAS (REFERENSI)'!P1189,IF(B1189=2,'KELAS (REFERENSI)'!P1204,IF(B1189=3,'KELAS (REFERENSI)'!P1219,IF(B1189=4,'KELAS (REFERENSI)'!P1234,""))))</f>
        <v/>
      </c>
      <c r="Q1189" s="55" t="str">
        <f t="shared" si="4"/>
        <v>BPS Kota Jakarta Timur</v>
      </c>
      <c r="R1189" s="55" t="str">
        <f t="shared" si="56"/>
        <v/>
      </c>
      <c r="S1189" s="55" t="str">
        <f t="shared" ref="S1189:T1189" si="1197">S1188</f>
        <v>15 Juni sampai dengan 31 Agustus 2026</v>
      </c>
      <c r="T1189" s="55" t="str">
        <f t="shared" si="1197"/>
        <v>31 Agustus 2026</v>
      </c>
      <c r="U1189" s="59" t="str">
        <f>VLOOKUP(G1189,'MITRA (REFERENSI)'!$A:$Z,17,FALSE)</f>
        <v>#N/A</v>
      </c>
      <c r="V1189" s="59" t="str">
        <f>VLOOKUP(G1189,'MITRA (REFERENSI)'!$A:$Z,11,FALSE)</f>
        <v>#N/A</v>
      </c>
      <c r="W1189" s="81"/>
      <c r="X1189" s="63"/>
      <c r="Y1189" s="63"/>
      <c r="Z1189" s="62"/>
      <c r="AA1189" s="63"/>
      <c r="AB1189" s="62"/>
      <c r="AC1189" s="62"/>
      <c r="AD1189" s="62"/>
      <c r="AE1189" s="62"/>
      <c r="AF1189" s="62"/>
      <c r="AG1189" s="72"/>
      <c r="AH1189" s="72"/>
      <c r="AI1189" s="72"/>
      <c r="AJ1189" s="72"/>
      <c r="AK1189" s="59" t="str">
        <f>VLOOKUP(G1189,'MITRA (REFERENSI)'!$A:$Z,5,FALSE)</f>
        <v>#N/A</v>
      </c>
      <c r="AL1189" s="59" t="str">
        <f>VLOOKUP(G1189,'MITRA (REFERENSI)'!$A:$Z,13,FALSE)</f>
        <v>#N/A</v>
      </c>
      <c r="AM1189" s="59" t="str">
        <f>VLOOKUP(G1189,'MITRA (REFERENSI)'!$A:$Z,14,FALSE)</f>
        <v>#N/A</v>
      </c>
    </row>
    <row r="1190" ht="15.0" customHeight="1">
      <c r="A1190" s="53" t="s">
        <v>6252</v>
      </c>
      <c r="B1190" s="78"/>
      <c r="C1190" s="79"/>
      <c r="D1190" s="82"/>
      <c r="E1190" s="82"/>
      <c r="F1190" s="56" t="str">
        <f t="shared" si="2"/>
        <v>PETUGAS.1189/SPK/SE/PML/3172/2026</v>
      </c>
      <c r="G1190" s="80"/>
      <c r="H1190" s="56" t="str">
        <f>VLOOKUP(G1190,'MITRA (REFERENSI)'!$A:$Z,16,FALSE)</f>
        <v>#N/A</v>
      </c>
      <c r="I1190" s="56" t="str">
        <f>VLOOKUP(G1190,'MITRA (REFERENSI)'!$A:$Z,25,FALSE)</f>
        <v>#N/A</v>
      </c>
      <c r="J1190" s="55" t="str">
        <f>VLOOKUP(G1190,'MITRA (REFERENSI)'!$A:$Z,26,FALSE)</f>
        <v>#N/A</v>
      </c>
      <c r="K1190" s="55" t="str">
        <f>VLOOKUP(G1190,'MITRA (REFERENSI)'!$A:$Z,15,FALSE)</f>
        <v>#N/A</v>
      </c>
      <c r="L1190" s="55" t="str">
        <f>VLOOKUP(G1190,'MITRA (REFERENSI)'!$A:$Z,15,FALSE)</f>
        <v>#N/A</v>
      </c>
      <c r="M1190" s="55" t="str">
        <f>IF(B1190=1,'KELAS (REFERENSI)'!M1190,IF(B1190=2,'KELAS (REFERENSI)'!M1205,IF(B1190=3,'KELAS (REFERENSI)'!M1220,IF(B1190=4,'KELAS (REFERENSI)'!M1235,""))))</f>
        <v/>
      </c>
      <c r="N1190" s="55" t="str">
        <f>IF(B1190=1,'KELAS (REFERENSI)'!N1190,IF(B1190=2,'KELAS (REFERENSI)'!N1205,IF(B1190=3,'KELAS (REFERENSI)'!N1220,IF(B1190=4,'KELAS (REFERENSI)'!N1235,""))))</f>
        <v/>
      </c>
      <c r="O1190" s="55" t="str">
        <f>IF(B1190=1,'KELAS (REFERENSI)'!O1190,IF(B1190=2,'KELAS (REFERENSI)'!O1205,IF(B1190=3,'KELAS (REFERENSI)'!O1220,IF(B1190=4,'KELAS (REFERENSI)'!O1235,""))))</f>
        <v/>
      </c>
      <c r="P1190" s="55" t="str">
        <f>IF(B1190=1,'KELAS (REFERENSI)'!P1190,IF(B1190=2,'KELAS (REFERENSI)'!P1205,IF(B1190=3,'KELAS (REFERENSI)'!P1220,IF(B1190=4,'KELAS (REFERENSI)'!P1235,""))))</f>
        <v/>
      </c>
      <c r="Q1190" s="55" t="str">
        <f t="shared" si="4"/>
        <v>BPS Kota Jakarta Timur</v>
      </c>
      <c r="R1190" s="55" t="str">
        <f t="shared" si="56"/>
        <v/>
      </c>
      <c r="S1190" s="55" t="str">
        <f t="shared" ref="S1190:T1190" si="1198">S1189</f>
        <v>15 Juni sampai dengan 31 Agustus 2026</v>
      </c>
      <c r="T1190" s="55" t="str">
        <f t="shared" si="1198"/>
        <v>31 Agustus 2026</v>
      </c>
      <c r="U1190" s="59" t="str">
        <f>VLOOKUP(G1190,'MITRA (REFERENSI)'!$A:$Z,17,FALSE)</f>
        <v>#N/A</v>
      </c>
      <c r="V1190" s="59" t="str">
        <f>VLOOKUP(G1190,'MITRA (REFERENSI)'!$A:$Z,11,FALSE)</f>
        <v>#N/A</v>
      </c>
      <c r="W1190" s="81"/>
      <c r="X1190" s="63"/>
      <c r="Y1190" s="63"/>
      <c r="Z1190" s="62"/>
      <c r="AA1190" s="63"/>
      <c r="AB1190" s="62"/>
      <c r="AC1190" s="62"/>
      <c r="AD1190" s="62"/>
      <c r="AE1190" s="62"/>
      <c r="AF1190" s="62"/>
      <c r="AG1190" s="72"/>
      <c r="AH1190" s="72"/>
      <c r="AI1190" s="72"/>
      <c r="AJ1190" s="72"/>
      <c r="AK1190" s="59" t="str">
        <f>VLOOKUP(G1190,'MITRA (REFERENSI)'!$A:$Z,5,FALSE)</f>
        <v>#N/A</v>
      </c>
      <c r="AL1190" s="59" t="str">
        <f>VLOOKUP(G1190,'MITRA (REFERENSI)'!$A:$Z,13,FALSE)</f>
        <v>#N/A</v>
      </c>
      <c r="AM1190" s="59" t="str">
        <f>VLOOKUP(G1190,'MITRA (REFERENSI)'!$A:$Z,14,FALSE)</f>
        <v>#N/A</v>
      </c>
    </row>
    <row r="1191" ht="15.0" customHeight="1">
      <c r="A1191" s="53" t="s">
        <v>6253</v>
      </c>
      <c r="B1191" s="78"/>
      <c r="C1191" s="79"/>
      <c r="D1191" s="82"/>
      <c r="E1191" s="82"/>
      <c r="F1191" s="56" t="str">
        <f t="shared" si="2"/>
        <v>PETUGAS.1190/SPK/SE/PML/3172/2026</v>
      </c>
      <c r="G1191" s="80"/>
      <c r="H1191" s="56" t="str">
        <f>VLOOKUP(G1191,'MITRA (REFERENSI)'!$A:$Z,16,FALSE)</f>
        <v>#N/A</v>
      </c>
      <c r="I1191" s="56" t="str">
        <f>VLOOKUP(G1191,'MITRA (REFERENSI)'!$A:$Z,25,FALSE)</f>
        <v>#N/A</v>
      </c>
      <c r="J1191" s="55" t="str">
        <f>VLOOKUP(G1191,'MITRA (REFERENSI)'!$A:$Z,26,FALSE)</f>
        <v>#N/A</v>
      </c>
      <c r="K1191" s="55" t="str">
        <f>VLOOKUP(G1191,'MITRA (REFERENSI)'!$A:$Z,15,FALSE)</f>
        <v>#N/A</v>
      </c>
      <c r="L1191" s="55" t="str">
        <f>VLOOKUP(G1191,'MITRA (REFERENSI)'!$A:$Z,15,FALSE)</f>
        <v>#N/A</v>
      </c>
      <c r="M1191" s="55" t="str">
        <f>IF(B1191=1,'KELAS (REFERENSI)'!M1191,IF(B1191=2,'KELAS (REFERENSI)'!M1206,IF(B1191=3,'KELAS (REFERENSI)'!M1221,IF(B1191=4,'KELAS (REFERENSI)'!M1236,""))))</f>
        <v/>
      </c>
      <c r="N1191" s="55" t="str">
        <f>IF(B1191=1,'KELAS (REFERENSI)'!N1191,IF(B1191=2,'KELAS (REFERENSI)'!N1206,IF(B1191=3,'KELAS (REFERENSI)'!N1221,IF(B1191=4,'KELAS (REFERENSI)'!N1236,""))))</f>
        <v/>
      </c>
      <c r="O1191" s="55" t="str">
        <f>IF(B1191=1,'KELAS (REFERENSI)'!O1191,IF(B1191=2,'KELAS (REFERENSI)'!O1206,IF(B1191=3,'KELAS (REFERENSI)'!O1221,IF(B1191=4,'KELAS (REFERENSI)'!O1236,""))))</f>
        <v/>
      </c>
      <c r="P1191" s="55" t="str">
        <f>IF(B1191=1,'KELAS (REFERENSI)'!P1191,IF(B1191=2,'KELAS (REFERENSI)'!P1206,IF(B1191=3,'KELAS (REFERENSI)'!P1221,IF(B1191=4,'KELAS (REFERENSI)'!P1236,""))))</f>
        <v/>
      </c>
      <c r="Q1191" s="55" t="str">
        <f t="shared" si="4"/>
        <v>BPS Kota Jakarta Timur</v>
      </c>
      <c r="R1191" s="55" t="str">
        <f t="shared" si="56"/>
        <v/>
      </c>
      <c r="S1191" s="55" t="str">
        <f t="shared" ref="S1191:T1191" si="1199">S1190</f>
        <v>15 Juni sampai dengan 31 Agustus 2026</v>
      </c>
      <c r="T1191" s="55" t="str">
        <f t="shared" si="1199"/>
        <v>31 Agustus 2026</v>
      </c>
      <c r="U1191" s="59" t="str">
        <f>VLOOKUP(G1191,'MITRA (REFERENSI)'!$A:$Z,17,FALSE)</f>
        <v>#N/A</v>
      </c>
      <c r="V1191" s="59" t="str">
        <f>VLOOKUP(G1191,'MITRA (REFERENSI)'!$A:$Z,11,FALSE)</f>
        <v>#N/A</v>
      </c>
      <c r="W1191" s="81"/>
      <c r="X1191" s="63"/>
      <c r="Y1191" s="63"/>
      <c r="Z1191" s="62"/>
      <c r="AA1191" s="63"/>
      <c r="AB1191" s="62"/>
      <c r="AC1191" s="62"/>
      <c r="AD1191" s="62"/>
      <c r="AE1191" s="62"/>
      <c r="AF1191" s="62"/>
      <c r="AG1191" s="72"/>
      <c r="AH1191" s="72"/>
      <c r="AI1191" s="72"/>
      <c r="AJ1191" s="72"/>
      <c r="AK1191" s="59" t="str">
        <f>VLOOKUP(G1191,'MITRA (REFERENSI)'!$A:$Z,5,FALSE)</f>
        <v>#N/A</v>
      </c>
      <c r="AL1191" s="59" t="str">
        <f>VLOOKUP(G1191,'MITRA (REFERENSI)'!$A:$Z,13,FALSE)</f>
        <v>#N/A</v>
      </c>
      <c r="AM1191" s="59" t="str">
        <f>VLOOKUP(G1191,'MITRA (REFERENSI)'!$A:$Z,14,FALSE)</f>
        <v>#N/A</v>
      </c>
    </row>
    <row r="1192" ht="15.0" customHeight="1">
      <c r="A1192" s="53" t="s">
        <v>6254</v>
      </c>
      <c r="B1192" s="78"/>
      <c r="C1192" s="79"/>
      <c r="D1192" s="82"/>
      <c r="E1192" s="82"/>
      <c r="F1192" s="56" t="str">
        <f t="shared" si="2"/>
        <v>PETUGAS.1191/SPK/SE/PML/3172/2026</v>
      </c>
      <c r="G1192" s="80"/>
      <c r="H1192" s="56" t="str">
        <f>VLOOKUP(G1192,'MITRA (REFERENSI)'!$A:$Z,16,FALSE)</f>
        <v>#N/A</v>
      </c>
      <c r="I1192" s="56" t="str">
        <f>VLOOKUP(G1192,'MITRA (REFERENSI)'!$A:$Z,25,FALSE)</f>
        <v>#N/A</v>
      </c>
      <c r="J1192" s="55" t="str">
        <f>VLOOKUP(G1192,'MITRA (REFERENSI)'!$A:$Z,26,FALSE)</f>
        <v>#N/A</v>
      </c>
      <c r="K1192" s="55" t="str">
        <f>VLOOKUP(G1192,'MITRA (REFERENSI)'!$A:$Z,15,FALSE)</f>
        <v>#N/A</v>
      </c>
      <c r="L1192" s="55" t="str">
        <f>VLOOKUP(G1192,'MITRA (REFERENSI)'!$A:$Z,15,FALSE)</f>
        <v>#N/A</v>
      </c>
      <c r="M1192" s="55" t="str">
        <f>IF(B1192=1,'KELAS (REFERENSI)'!M1192,IF(B1192=2,'KELAS (REFERENSI)'!M1207,IF(B1192=3,'KELAS (REFERENSI)'!M1222,IF(B1192=4,'KELAS (REFERENSI)'!M1237,""))))</f>
        <v/>
      </c>
      <c r="N1192" s="55" t="str">
        <f>IF(B1192=1,'KELAS (REFERENSI)'!N1192,IF(B1192=2,'KELAS (REFERENSI)'!N1207,IF(B1192=3,'KELAS (REFERENSI)'!N1222,IF(B1192=4,'KELAS (REFERENSI)'!N1237,""))))</f>
        <v/>
      </c>
      <c r="O1192" s="55" t="str">
        <f>IF(B1192=1,'KELAS (REFERENSI)'!O1192,IF(B1192=2,'KELAS (REFERENSI)'!O1207,IF(B1192=3,'KELAS (REFERENSI)'!O1222,IF(B1192=4,'KELAS (REFERENSI)'!O1237,""))))</f>
        <v/>
      </c>
      <c r="P1192" s="55" t="str">
        <f>IF(B1192=1,'KELAS (REFERENSI)'!P1192,IF(B1192=2,'KELAS (REFERENSI)'!P1207,IF(B1192=3,'KELAS (REFERENSI)'!P1222,IF(B1192=4,'KELAS (REFERENSI)'!P1237,""))))</f>
        <v/>
      </c>
      <c r="Q1192" s="55" t="str">
        <f t="shared" si="4"/>
        <v>BPS Kota Jakarta Timur</v>
      </c>
      <c r="R1192" s="55" t="str">
        <f t="shared" si="56"/>
        <v/>
      </c>
      <c r="S1192" s="55" t="str">
        <f t="shared" ref="S1192:T1192" si="1200">S1191</f>
        <v>15 Juni sampai dengan 31 Agustus 2026</v>
      </c>
      <c r="T1192" s="55" t="str">
        <f t="shared" si="1200"/>
        <v>31 Agustus 2026</v>
      </c>
      <c r="U1192" s="59" t="str">
        <f>VLOOKUP(G1192,'MITRA (REFERENSI)'!$A:$Z,17,FALSE)</f>
        <v>#N/A</v>
      </c>
      <c r="V1192" s="59" t="str">
        <f>VLOOKUP(G1192,'MITRA (REFERENSI)'!$A:$Z,11,FALSE)</f>
        <v>#N/A</v>
      </c>
      <c r="W1192" s="81"/>
      <c r="X1192" s="63"/>
      <c r="Y1192" s="63"/>
      <c r="Z1192" s="62"/>
      <c r="AA1192" s="63"/>
      <c r="AB1192" s="62"/>
      <c r="AC1192" s="62"/>
      <c r="AD1192" s="62"/>
      <c r="AE1192" s="62"/>
      <c r="AF1192" s="62"/>
      <c r="AG1192" s="72"/>
      <c r="AH1192" s="72"/>
      <c r="AI1192" s="72"/>
      <c r="AJ1192" s="72"/>
      <c r="AK1192" s="59" t="str">
        <f>VLOOKUP(G1192,'MITRA (REFERENSI)'!$A:$Z,5,FALSE)</f>
        <v>#N/A</v>
      </c>
      <c r="AL1192" s="59" t="str">
        <f>VLOOKUP(G1192,'MITRA (REFERENSI)'!$A:$Z,13,FALSE)</f>
        <v>#N/A</v>
      </c>
      <c r="AM1192" s="59" t="str">
        <f>VLOOKUP(G1192,'MITRA (REFERENSI)'!$A:$Z,14,FALSE)</f>
        <v>#N/A</v>
      </c>
    </row>
    <row r="1193" ht="15.0" customHeight="1">
      <c r="A1193" s="53" t="s">
        <v>6255</v>
      </c>
      <c r="B1193" s="78"/>
      <c r="C1193" s="79"/>
      <c r="D1193" s="82"/>
      <c r="E1193" s="82"/>
      <c r="F1193" s="56" t="str">
        <f t="shared" si="2"/>
        <v>PETUGAS.1192/SPK/SE/PML/3172/2026</v>
      </c>
      <c r="G1193" s="80"/>
      <c r="H1193" s="56" t="str">
        <f>VLOOKUP(G1193,'MITRA (REFERENSI)'!$A:$Z,16,FALSE)</f>
        <v>#N/A</v>
      </c>
      <c r="I1193" s="56" t="str">
        <f>VLOOKUP(G1193,'MITRA (REFERENSI)'!$A:$Z,25,FALSE)</f>
        <v>#N/A</v>
      </c>
      <c r="J1193" s="55" t="str">
        <f>VLOOKUP(G1193,'MITRA (REFERENSI)'!$A:$Z,26,FALSE)</f>
        <v>#N/A</v>
      </c>
      <c r="K1193" s="55" t="str">
        <f>VLOOKUP(G1193,'MITRA (REFERENSI)'!$A:$Z,15,FALSE)</f>
        <v>#N/A</v>
      </c>
      <c r="L1193" s="55" t="str">
        <f>VLOOKUP(G1193,'MITRA (REFERENSI)'!$A:$Z,15,FALSE)</f>
        <v>#N/A</v>
      </c>
      <c r="M1193" s="55" t="str">
        <f>IF(B1193=1,'KELAS (REFERENSI)'!M1193,IF(B1193=2,'KELAS (REFERENSI)'!M1208,IF(B1193=3,'KELAS (REFERENSI)'!M1223,IF(B1193=4,'KELAS (REFERENSI)'!M1238,""))))</f>
        <v/>
      </c>
      <c r="N1193" s="55" t="str">
        <f>IF(B1193=1,'KELAS (REFERENSI)'!N1193,IF(B1193=2,'KELAS (REFERENSI)'!N1208,IF(B1193=3,'KELAS (REFERENSI)'!N1223,IF(B1193=4,'KELAS (REFERENSI)'!N1238,""))))</f>
        <v/>
      </c>
      <c r="O1193" s="55" t="str">
        <f>IF(B1193=1,'KELAS (REFERENSI)'!O1193,IF(B1193=2,'KELAS (REFERENSI)'!O1208,IF(B1193=3,'KELAS (REFERENSI)'!O1223,IF(B1193=4,'KELAS (REFERENSI)'!O1238,""))))</f>
        <v/>
      </c>
      <c r="P1193" s="55" t="str">
        <f>IF(B1193=1,'KELAS (REFERENSI)'!P1193,IF(B1193=2,'KELAS (REFERENSI)'!P1208,IF(B1193=3,'KELAS (REFERENSI)'!P1223,IF(B1193=4,'KELAS (REFERENSI)'!P1238,""))))</f>
        <v/>
      </c>
      <c r="Q1193" s="55" t="str">
        <f t="shared" si="4"/>
        <v>BPS Kota Jakarta Timur</v>
      </c>
      <c r="R1193" s="55" t="str">
        <f t="shared" si="56"/>
        <v/>
      </c>
      <c r="S1193" s="55" t="str">
        <f t="shared" ref="S1193:T1193" si="1201">S1192</f>
        <v>15 Juni sampai dengan 31 Agustus 2026</v>
      </c>
      <c r="T1193" s="55" t="str">
        <f t="shared" si="1201"/>
        <v>31 Agustus 2026</v>
      </c>
      <c r="U1193" s="59" t="str">
        <f>VLOOKUP(G1193,'MITRA (REFERENSI)'!$A:$Z,17,FALSE)</f>
        <v>#N/A</v>
      </c>
      <c r="V1193" s="59" t="str">
        <f>VLOOKUP(G1193,'MITRA (REFERENSI)'!$A:$Z,11,FALSE)</f>
        <v>#N/A</v>
      </c>
      <c r="W1193" s="81"/>
      <c r="X1193" s="63"/>
      <c r="Y1193" s="63"/>
      <c r="Z1193" s="62"/>
      <c r="AA1193" s="63"/>
      <c r="AB1193" s="62"/>
      <c r="AC1193" s="62"/>
      <c r="AD1193" s="62"/>
      <c r="AE1193" s="62"/>
      <c r="AF1193" s="62"/>
      <c r="AG1193" s="72"/>
      <c r="AH1193" s="72"/>
      <c r="AI1193" s="72"/>
      <c r="AJ1193" s="72"/>
      <c r="AK1193" s="59" t="str">
        <f>VLOOKUP(G1193,'MITRA (REFERENSI)'!$A:$Z,5,FALSE)</f>
        <v>#N/A</v>
      </c>
      <c r="AL1193" s="59" t="str">
        <f>VLOOKUP(G1193,'MITRA (REFERENSI)'!$A:$Z,13,FALSE)</f>
        <v>#N/A</v>
      </c>
      <c r="AM1193" s="59" t="str">
        <f>VLOOKUP(G1193,'MITRA (REFERENSI)'!$A:$Z,14,FALSE)</f>
        <v>#N/A</v>
      </c>
    </row>
    <row r="1194" ht="15.0" customHeight="1">
      <c r="A1194" s="53" t="s">
        <v>6256</v>
      </c>
      <c r="B1194" s="78"/>
      <c r="C1194" s="79"/>
      <c r="D1194" s="82"/>
      <c r="E1194" s="82"/>
      <c r="F1194" s="56" t="str">
        <f t="shared" si="2"/>
        <v>PETUGAS.1193/SPK/SE/PML/3172/2026</v>
      </c>
      <c r="G1194" s="80"/>
      <c r="H1194" s="56" t="str">
        <f>VLOOKUP(G1194,'MITRA (REFERENSI)'!$A:$Z,16,FALSE)</f>
        <v>#N/A</v>
      </c>
      <c r="I1194" s="56" t="str">
        <f>VLOOKUP(G1194,'MITRA (REFERENSI)'!$A:$Z,25,FALSE)</f>
        <v>#N/A</v>
      </c>
      <c r="J1194" s="55" t="str">
        <f>VLOOKUP(G1194,'MITRA (REFERENSI)'!$A:$Z,26,FALSE)</f>
        <v>#N/A</v>
      </c>
      <c r="K1194" s="55" t="str">
        <f>VLOOKUP(G1194,'MITRA (REFERENSI)'!$A:$Z,15,FALSE)</f>
        <v>#N/A</v>
      </c>
      <c r="L1194" s="55" t="str">
        <f>VLOOKUP(G1194,'MITRA (REFERENSI)'!$A:$Z,15,FALSE)</f>
        <v>#N/A</v>
      </c>
      <c r="M1194" s="55" t="str">
        <f>IF(B1194=1,'KELAS (REFERENSI)'!M1194,IF(B1194=2,'KELAS (REFERENSI)'!M1209,IF(B1194=3,'KELAS (REFERENSI)'!M1224,IF(B1194=4,'KELAS (REFERENSI)'!M1239,""))))</f>
        <v/>
      </c>
      <c r="N1194" s="55" t="str">
        <f>IF(B1194=1,'KELAS (REFERENSI)'!N1194,IF(B1194=2,'KELAS (REFERENSI)'!N1209,IF(B1194=3,'KELAS (REFERENSI)'!N1224,IF(B1194=4,'KELAS (REFERENSI)'!N1239,""))))</f>
        <v/>
      </c>
      <c r="O1194" s="55" t="str">
        <f>IF(B1194=1,'KELAS (REFERENSI)'!O1194,IF(B1194=2,'KELAS (REFERENSI)'!O1209,IF(B1194=3,'KELAS (REFERENSI)'!O1224,IF(B1194=4,'KELAS (REFERENSI)'!O1239,""))))</f>
        <v/>
      </c>
      <c r="P1194" s="55" t="str">
        <f>IF(B1194=1,'KELAS (REFERENSI)'!P1194,IF(B1194=2,'KELAS (REFERENSI)'!P1209,IF(B1194=3,'KELAS (REFERENSI)'!P1224,IF(B1194=4,'KELAS (REFERENSI)'!P1239,""))))</f>
        <v/>
      </c>
      <c r="Q1194" s="55" t="str">
        <f t="shared" si="4"/>
        <v>BPS Kota Jakarta Timur</v>
      </c>
      <c r="R1194" s="55" t="str">
        <f t="shared" si="56"/>
        <v/>
      </c>
      <c r="S1194" s="55" t="str">
        <f t="shared" ref="S1194:T1194" si="1202">S1193</f>
        <v>15 Juni sampai dengan 31 Agustus 2026</v>
      </c>
      <c r="T1194" s="55" t="str">
        <f t="shared" si="1202"/>
        <v>31 Agustus 2026</v>
      </c>
      <c r="U1194" s="59" t="str">
        <f>VLOOKUP(G1194,'MITRA (REFERENSI)'!$A:$Z,17,FALSE)</f>
        <v>#N/A</v>
      </c>
      <c r="V1194" s="59" t="str">
        <f>VLOOKUP(G1194,'MITRA (REFERENSI)'!$A:$Z,11,FALSE)</f>
        <v>#N/A</v>
      </c>
      <c r="W1194" s="81"/>
      <c r="X1194" s="63"/>
      <c r="Y1194" s="63"/>
      <c r="Z1194" s="62"/>
      <c r="AA1194" s="63"/>
      <c r="AB1194" s="62"/>
      <c r="AC1194" s="62"/>
      <c r="AD1194" s="62"/>
      <c r="AE1194" s="62"/>
      <c r="AF1194" s="62"/>
      <c r="AG1194" s="72"/>
      <c r="AH1194" s="72"/>
      <c r="AI1194" s="72"/>
      <c r="AJ1194" s="72"/>
      <c r="AK1194" s="59" t="str">
        <f>VLOOKUP(G1194,'MITRA (REFERENSI)'!$A:$Z,5,FALSE)</f>
        <v>#N/A</v>
      </c>
      <c r="AL1194" s="59" t="str">
        <f>VLOOKUP(G1194,'MITRA (REFERENSI)'!$A:$Z,13,FALSE)</f>
        <v>#N/A</v>
      </c>
      <c r="AM1194" s="59" t="str">
        <f>VLOOKUP(G1194,'MITRA (REFERENSI)'!$A:$Z,14,FALSE)</f>
        <v>#N/A</v>
      </c>
    </row>
    <row r="1195" ht="15.0" customHeight="1">
      <c r="A1195" s="53" t="s">
        <v>6257</v>
      </c>
      <c r="B1195" s="78"/>
      <c r="C1195" s="79"/>
      <c r="D1195" s="82"/>
      <c r="E1195" s="82"/>
      <c r="F1195" s="56" t="str">
        <f t="shared" si="2"/>
        <v>PETUGAS.1194/SPK/SE/PML/3172/2026</v>
      </c>
      <c r="G1195" s="80"/>
      <c r="H1195" s="56" t="str">
        <f>VLOOKUP(G1195,'MITRA (REFERENSI)'!$A:$Z,16,FALSE)</f>
        <v>#N/A</v>
      </c>
      <c r="I1195" s="56" t="str">
        <f>VLOOKUP(G1195,'MITRA (REFERENSI)'!$A:$Z,25,FALSE)</f>
        <v>#N/A</v>
      </c>
      <c r="J1195" s="55" t="str">
        <f>VLOOKUP(G1195,'MITRA (REFERENSI)'!$A:$Z,26,FALSE)</f>
        <v>#N/A</v>
      </c>
      <c r="K1195" s="55" t="str">
        <f>VLOOKUP(G1195,'MITRA (REFERENSI)'!$A:$Z,15,FALSE)</f>
        <v>#N/A</v>
      </c>
      <c r="L1195" s="55" t="str">
        <f>VLOOKUP(G1195,'MITRA (REFERENSI)'!$A:$Z,15,FALSE)</f>
        <v>#N/A</v>
      </c>
      <c r="M1195" s="55" t="str">
        <f>IF(B1195=1,'KELAS (REFERENSI)'!M1195,IF(B1195=2,'KELAS (REFERENSI)'!M1210,IF(B1195=3,'KELAS (REFERENSI)'!M1225,IF(B1195=4,'KELAS (REFERENSI)'!M1240,""))))</f>
        <v/>
      </c>
      <c r="N1195" s="55" t="str">
        <f>IF(B1195=1,'KELAS (REFERENSI)'!N1195,IF(B1195=2,'KELAS (REFERENSI)'!N1210,IF(B1195=3,'KELAS (REFERENSI)'!N1225,IF(B1195=4,'KELAS (REFERENSI)'!N1240,""))))</f>
        <v/>
      </c>
      <c r="O1195" s="55" t="str">
        <f>IF(B1195=1,'KELAS (REFERENSI)'!O1195,IF(B1195=2,'KELAS (REFERENSI)'!O1210,IF(B1195=3,'KELAS (REFERENSI)'!O1225,IF(B1195=4,'KELAS (REFERENSI)'!O1240,""))))</f>
        <v/>
      </c>
      <c r="P1195" s="55" t="str">
        <f>IF(B1195=1,'KELAS (REFERENSI)'!P1195,IF(B1195=2,'KELAS (REFERENSI)'!P1210,IF(B1195=3,'KELAS (REFERENSI)'!P1225,IF(B1195=4,'KELAS (REFERENSI)'!P1240,""))))</f>
        <v/>
      </c>
      <c r="Q1195" s="55" t="str">
        <f t="shared" si="4"/>
        <v>BPS Kota Jakarta Timur</v>
      </c>
      <c r="R1195" s="55" t="str">
        <f t="shared" si="56"/>
        <v/>
      </c>
      <c r="S1195" s="55" t="str">
        <f t="shared" ref="S1195:T1195" si="1203">S1194</f>
        <v>15 Juni sampai dengan 31 Agustus 2026</v>
      </c>
      <c r="T1195" s="55" t="str">
        <f t="shared" si="1203"/>
        <v>31 Agustus 2026</v>
      </c>
      <c r="U1195" s="59" t="str">
        <f>VLOOKUP(G1195,'MITRA (REFERENSI)'!$A:$Z,17,FALSE)</f>
        <v>#N/A</v>
      </c>
      <c r="V1195" s="59" t="str">
        <f>VLOOKUP(G1195,'MITRA (REFERENSI)'!$A:$Z,11,FALSE)</f>
        <v>#N/A</v>
      </c>
      <c r="W1195" s="81"/>
      <c r="X1195" s="63"/>
      <c r="Y1195" s="63"/>
      <c r="Z1195" s="62"/>
      <c r="AA1195" s="63"/>
      <c r="AB1195" s="62"/>
      <c r="AC1195" s="62"/>
      <c r="AD1195" s="62"/>
      <c r="AE1195" s="62"/>
      <c r="AF1195" s="62"/>
      <c r="AG1195" s="72"/>
      <c r="AH1195" s="72"/>
      <c r="AI1195" s="72"/>
      <c r="AJ1195" s="72"/>
      <c r="AK1195" s="59" t="str">
        <f>VLOOKUP(G1195,'MITRA (REFERENSI)'!$A:$Z,5,FALSE)</f>
        <v>#N/A</v>
      </c>
      <c r="AL1195" s="59" t="str">
        <f>VLOOKUP(G1195,'MITRA (REFERENSI)'!$A:$Z,13,FALSE)</f>
        <v>#N/A</v>
      </c>
      <c r="AM1195" s="59" t="str">
        <f>VLOOKUP(G1195,'MITRA (REFERENSI)'!$A:$Z,14,FALSE)</f>
        <v>#N/A</v>
      </c>
    </row>
    <row r="1196" ht="15.0" customHeight="1">
      <c r="A1196" s="53" t="s">
        <v>6258</v>
      </c>
      <c r="B1196" s="78"/>
      <c r="C1196" s="79"/>
      <c r="D1196" s="82"/>
      <c r="E1196" s="82"/>
      <c r="F1196" s="56" t="str">
        <f t="shared" si="2"/>
        <v>PETUGAS.1195/SPK/SE/PML/3172/2026</v>
      </c>
      <c r="G1196" s="80"/>
      <c r="H1196" s="56" t="str">
        <f>VLOOKUP(G1196,'MITRA (REFERENSI)'!$A:$Z,16,FALSE)</f>
        <v>#N/A</v>
      </c>
      <c r="I1196" s="56" t="str">
        <f>VLOOKUP(G1196,'MITRA (REFERENSI)'!$A:$Z,25,FALSE)</f>
        <v>#N/A</v>
      </c>
      <c r="J1196" s="55" t="str">
        <f>VLOOKUP(G1196,'MITRA (REFERENSI)'!$A:$Z,26,FALSE)</f>
        <v>#N/A</v>
      </c>
      <c r="K1196" s="55" t="str">
        <f>VLOOKUP(G1196,'MITRA (REFERENSI)'!$A:$Z,15,FALSE)</f>
        <v>#N/A</v>
      </c>
      <c r="L1196" s="55" t="str">
        <f>VLOOKUP(G1196,'MITRA (REFERENSI)'!$A:$Z,15,FALSE)</f>
        <v>#N/A</v>
      </c>
      <c r="M1196" s="55" t="str">
        <f>IF(B1196=1,'KELAS (REFERENSI)'!M1196,IF(B1196=2,'KELAS (REFERENSI)'!M1211,IF(B1196=3,'KELAS (REFERENSI)'!M1226,IF(B1196=4,'KELAS (REFERENSI)'!M1241,""))))</f>
        <v/>
      </c>
      <c r="N1196" s="55" t="str">
        <f>IF(B1196=1,'KELAS (REFERENSI)'!N1196,IF(B1196=2,'KELAS (REFERENSI)'!N1211,IF(B1196=3,'KELAS (REFERENSI)'!N1226,IF(B1196=4,'KELAS (REFERENSI)'!N1241,""))))</f>
        <v/>
      </c>
      <c r="O1196" s="55" t="str">
        <f>IF(B1196=1,'KELAS (REFERENSI)'!O1196,IF(B1196=2,'KELAS (REFERENSI)'!O1211,IF(B1196=3,'KELAS (REFERENSI)'!O1226,IF(B1196=4,'KELAS (REFERENSI)'!O1241,""))))</f>
        <v/>
      </c>
      <c r="P1196" s="55" t="str">
        <f>IF(B1196=1,'KELAS (REFERENSI)'!P1196,IF(B1196=2,'KELAS (REFERENSI)'!P1211,IF(B1196=3,'KELAS (REFERENSI)'!P1226,IF(B1196=4,'KELAS (REFERENSI)'!P1241,""))))</f>
        <v/>
      </c>
      <c r="Q1196" s="55" t="str">
        <f t="shared" si="4"/>
        <v>BPS Kota Jakarta Timur</v>
      </c>
      <c r="R1196" s="55" t="str">
        <f t="shared" si="56"/>
        <v/>
      </c>
      <c r="S1196" s="55" t="str">
        <f t="shared" ref="S1196:T1196" si="1204">S1195</f>
        <v>15 Juni sampai dengan 31 Agustus 2026</v>
      </c>
      <c r="T1196" s="55" t="str">
        <f t="shared" si="1204"/>
        <v>31 Agustus 2026</v>
      </c>
      <c r="U1196" s="59" t="str">
        <f>VLOOKUP(G1196,'MITRA (REFERENSI)'!$A:$Z,17,FALSE)</f>
        <v>#N/A</v>
      </c>
      <c r="V1196" s="59" t="str">
        <f>VLOOKUP(G1196,'MITRA (REFERENSI)'!$A:$Z,11,FALSE)</f>
        <v>#N/A</v>
      </c>
      <c r="W1196" s="81"/>
      <c r="X1196" s="63"/>
      <c r="Y1196" s="63"/>
      <c r="Z1196" s="62"/>
      <c r="AA1196" s="63"/>
      <c r="AB1196" s="62"/>
      <c r="AC1196" s="62"/>
      <c r="AD1196" s="62"/>
      <c r="AE1196" s="62"/>
      <c r="AF1196" s="62"/>
      <c r="AG1196" s="72"/>
      <c r="AH1196" s="72"/>
      <c r="AI1196" s="72"/>
      <c r="AJ1196" s="72"/>
      <c r="AK1196" s="59" t="str">
        <f>VLOOKUP(G1196,'MITRA (REFERENSI)'!$A:$Z,5,FALSE)</f>
        <v>#N/A</v>
      </c>
      <c r="AL1196" s="59" t="str">
        <f>VLOOKUP(G1196,'MITRA (REFERENSI)'!$A:$Z,13,FALSE)</f>
        <v>#N/A</v>
      </c>
      <c r="AM1196" s="59" t="str">
        <f>VLOOKUP(G1196,'MITRA (REFERENSI)'!$A:$Z,14,FALSE)</f>
        <v>#N/A</v>
      </c>
    </row>
    <row r="1197" ht="15.0" customHeight="1">
      <c r="A1197" s="53" t="s">
        <v>6259</v>
      </c>
      <c r="B1197" s="78"/>
      <c r="C1197" s="79"/>
      <c r="D1197" s="82"/>
      <c r="E1197" s="82"/>
      <c r="F1197" s="56" t="str">
        <f t="shared" si="2"/>
        <v>PETUGAS.1196/SPK/SE/PML/3172/2026</v>
      </c>
      <c r="G1197" s="80"/>
      <c r="H1197" s="56" t="str">
        <f>VLOOKUP(G1197,'MITRA (REFERENSI)'!$A:$Z,16,FALSE)</f>
        <v>#N/A</v>
      </c>
      <c r="I1197" s="56" t="str">
        <f>VLOOKUP(G1197,'MITRA (REFERENSI)'!$A:$Z,25,FALSE)</f>
        <v>#N/A</v>
      </c>
      <c r="J1197" s="55" t="str">
        <f>VLOOKUP(G1197,'MITRA (REFERENSI)'!$A:$Z,26,FALSE)</f>
        <v>#N/A</v>
      </c>
      <c r="K1197" s="55" t="str">
        <f>VLOOKUP(G1197,'MITRA (REFERENSI)'!$A:$Z,15,FALSE)</f>
        <v>#N/A</v>
      </c>
      <c r="L1197" s="55" t="str">
        <f>VLOOKUP(G1197,'MITRA (REFERENSI)'!$A:$Z,15,FALSE)</f>
        <v>#N/A</v>
      </c>
      <c r="M1197" s="55" t="str">
        <f>IF(B1197=1,'KELAS (REFERENSI)'!M1197,IF(B1197=2,'KELAS (REFERENSI)'!M1212,IF(B1197=3,'KELAS (REFERENSI)'!M1227,IF(B1197=4,'KELAS (REFERENSI)'!M1242,""))))</f>
        <v/>
      </c>
      <c r="N1197" s="55" t="str">
        <f>IF(B1197=1,'KELAS (REFERENSI)'!N1197,IF(B1197=2,'KELAS (REFERENSI)'!N1212,IF(B1197=3,'KELAS (REFERENSI)'!N1227,IF(B1197=4,'KELAS (REFERENSI)'!N1242,""))))</f>
        <v/>
      </c>
      <c r="O1197" s="55" t="str">
        <f>IF(B1197=1,'KELAS (REFERENSI)'!O1197,IF(B1197=2,'KELAS (REFERENSI)'!O1212,IF(B1197=3,'KELAS (REFERENSI)'!O1227,IF(B1197=4,'KELAS (REFERENSI)'!O1242,""))))</f>
        <v/>
      </c>
      <c r="P1197" s="55" t="str">
        <f>IF(B1197=1,'KELAS (REFERENSI)'!P1197,IF(B1197=2,'KELAS (REFERENSI)'!P1212,IF(B1197=3,'KELAS (REFERENSI)'!P1227,IF(B1197=4,'KELAS (REFERENSI)'!P1242,""))))</f>
        <v/>
      </c>
      <c r="Q1197" s="55" t="str">
        <f t="shared" si="4"/>
        <v>BPS Kota Jakarta Timur</v>
      </c>
      <c r="R1197" s="55" t="str">
        <f t="shared" si="56"/>
        <v/>
      </c>
      <c r="S1197" s="55" t="str">
        <f t="shared" ref="S1197:T1197" si="1205">S1196</f>
        <v>15 Juni sampai dengan 31 Agustus 2026</v>
      </c>
      <c r="T1197" s="55" t="str">
        <f t="shared" si="1205"/>
        <v>31 Agustus 2026</v>
      </c>
      <c r="U1197" s="59" t="str">
        <f>VLOOKUP(G1197,'MITRA (REFERENSI)'!$A:$Z,17,FALSE)</f>
        <v>#N/A</v>
      </c>
      <c r="V1197" s="59" t="str">
        <f>VLOOKUP(G1197,'MITRA (REFERENSI)'!$A:$Z,11,FALSE)</f>
        <v>#N/A</v>
      </c>
      <c r="W1197" s="81"/>
      <c r="X1197" s="63"/>
      <c r="Y1197" s="63"/>
      <c r="Z1197" s="62"/>
      <c r="AA1197" s="63"/>
      <c r="AB1197" s="62"/>
      <c r="AC1197" s="62"/>
      <c r="AD1197" s="62"/>
      <c r="AE1197" s="62"/>
      <c r="AF1197" s="62"/>
      <c r="AG1197" s="72"/>
      <c r="AH1197" s="72"/>
      <c r="AI1197" s="72"/>
      <c r="AJ1197" s="72"/>
      <c r="AK1197" s="59" t="str">
        <f>VLOOKUP(G1197,'MITRA (REFERENSI)'!$A:$Z,5,FALSE)</f>
        <v>#N/A</v>
      </c>
      <c r="AL1197" s="59" t="str">
        <f>VLOOKUP(G1197,'MITRA (REFERENSI)'!$A:$Z,13,FALSE)</f>
        <v>#N/A</v>
      </c>
      <c r="AM1197" s="59" t="str">
        <f>VLOOKUP(G1197,'MITRA (REFERENSI)'!$A:$Z,14,FALSE)</f>
        <v>#N/A</v>
      </c>
    </row>
    <row r="1198" ht="15.0" customHeight="1">
      <c r="A1198" s="53" t="s">
        <v>6260</v>
      </c>
      <c r="B1198" s="78"/>
      <c r="C1198" s="79"/>
      <c r="D1198" s="82"/>
      <c r="E1198" s="82"/>
      <c r="F1198" s="56" t="str">
        <f t="shared" si="2"/>
        <v>PETUGAS.1197/SPK/SE/PML/3172/2026</v>
      </c>
      <c r="G1198" s="80"/>
      <c r="H1198" s="56" t="str">
        <f>VLOOKUP(G1198,'MITRA (REFERENSI)'!$A:$Z,16,FALSE)</f>
        <v>#N/A</v>
      </c>
      <c r="I1198" s="56" t="str">
        <f>VLOOKUP(G1198,'MITRA (REFERENSI)'!$A:$Z,25,FALSE)</f>
        <v>#N/A</v>
      </c>
      <c r="J1198" s="55" t="str">
        <f>VLOOKUP(G1198,'MITRA (REFERENSI)'!$A:$Z,26,FALSE)</f>
        <v>#N/A</v>
      </c>
      <c r="K1198" s="55" t="str">
        <f>VLOOKUP(G1198,'MITRA (REFERENSI)'!$A:$Z,15,FALSE)</f>
        <v>#N/A</v>
      </c>
      <c r="L1198" s="55" t="str">
        <f>VLOOKUP(G1198,'MITRA (REFERENSI)'!$A:$Z,15,FALSE)</f>
        <v>#N/A</v>
      </c>
      <c r="M1198" s="55" t="str">
        <f>IF(B1198=1,'KELAS (REFERENSI)'!M1198,IF(B1198=2,'KELAS (REFERENSI)'!M1213,IF(B1198=3,'KELAS (REFERENSI)'!M1228,IF(B1198=4,'KELAS (REFERENSI)'!M1243,""))))</f>
        <v/>
      </c>
      <c r="N1198" s="55" t="str">
        <f>IF(B1198=1,'KELAS (REFERENSI)'!N1198,IF(B1198=2,'KELAS (REFERENSI)'!N1213,IF(B1198=3,'KELAS (REFERENSI)'!N1228,IF(B1198=4,'KELAS (REFERENSI)'!N1243,""))))</f>
        <v/>
      </c>
      <c r="O1198" s="55" t="str">
        <f>IF(B1198=1,'KELAS (REFERENSI)'!O1198,IF(B1198=2,'KELAS (REFERENSI)'!O1213,IF(B1198=3,'KELAS (REFERENSI)'!O1228,IF(B1198=4,'KELAS (REFERENSI)'!O1243,""))))</f>
        <v/>
      </c>
      <c r="P1198" s="55" t="str">
        <f>IF(B1198=1,'KELAS (REFERENSI)'!P1198,IF(B1198=2,'KELAS (REFERENSI)'!P1213,IF(B1198=3,'KELAS (REFERENSI)'!P1228,IF(B1198=4,'KELAS (REFERENSI)'!P1243,""))))</f>
        <v/>
      </c>
      <c r="Q1198" s="55" t="str">
        <f t="shared" si="4"/>
        <v>BPS Kota Jakarta Timur</v>
      </c>
      <c r="R1198" s="55" t="str">
        <f t="shared" si="56"/>
        <v/>
      </c>
      <c r="S1198" s="55" t="str">
        <f t="shared" ref="S1198:T1198" si="1206">S1197</f>
        <v>15 Juni sampai dengan 31 Agustus 2026</v>
      </c>
      <c r="T1198" s="55" t="str">
        <f t="shared" si="1206"/>
        <v>31 Agustus 2026</v>
      </c>
      <c r="U1198" s="59" t="str">
        <f>VLOOKUP(G1198,'MITRA (REFERENSI)'!$A:$Z,17,FALSE)</f>
        <v>#N/A</v>
      </c>
      <c r="V1198" s="59" t="str">
        <f>VLOOKUP(G1198,'MITRA (REFERENSI)'!$A:$Z,11,FALSE)</f>
        <v>#N/A</v>
      </c>
      <c r="W1198" s="81"/>
      <c r="X1198" s="63"/>
      <c r="Y1198" s="63"/>
      <c r="Z1198" s="62"/>
      <c r="AA1198" s="63"/>
      <c r="AB1198" s="62"/>
      <c r="AC1198" s="62"/>
      <c r="AD1198" s="62"/>
      <c r="AE1198" s="62"/>
      <c r="AF1198" s="62"/>
      <c r="AG1198" s="72"/>
      <c r="AH1198" s="72"/>
      <c r="AI1198" s="72"/>
      <c r="AJ1198" s="72"/>
      <c r="AK1198" s="59" t="str">
        <f>VLOOKUP(G1198,'MITRA (REFERENSI)'!$A:$Z,5,FALSE)</f>
        <v>#N/A</v>
      </c>
      <c r="AL1198" s="59" t="str">
        <f>VLOOKUP(G1198,'MITRA (REFERENSI)'!$A:$Z,13,FALSE)</f>
        <v>#N/A</v>
      </c>
      <c r="AM1198" s="59" t="str">
        <f>VLOOKUP(G1198,'MITRA (REFERENSI)'!$A:$Z,14,FALSE)</f>
        <v>#N/A</v>
      </c>
    </row>
    <row r="1199" ht="15.0" customHeight="1">
      <c r="A1199" s="53" t="s">
        <v>6261</v>
      </c>
      <c r="B1199" s="78"/>
      <c r="C1199" s="79"/>
      <c r="D1199" s="82"/>
      <c r="E1199" s="82"/>
      <c r="F1199" s="56" t="str">
        <f t="shared" si="2"/>
        <v>PETUGAS.1198/SPK/SE/PML/3172/2026</v>
      </c>
      <c r="G1199" s="80"/>
      <c r="H1199" s="56" t="str">
        <f>VLOOKUP(G1199,'MITRA (REFERENSI)'!$A:$Z,16,FALSE)</f>
        <v>#N/A</v>
      </c>
      <c r="I1199" s="56" t="str">
        <f>VLOOKUP(G1199,'MITRA (REFERENSI)'!$A:$Z,25,FALSE)</f>
        <v>#N/A</v>
      </c>
      <c r="J1199" s="55" t="str">
        <f>VLOOKUP(G1199,'MITRA (REFERENSI)'!$A:$Z,26,FALSE)</f>
        <v>#N/A</v>
      </c>
      <c r="K1199" s="55" t="str">
        <f>VLOOKUP(G1199,'MITRA (REFERENSI)'!$A:$Z,15,FALSE)</f>
        <v>#N/A</v>
      </c>
      <c r="L1199" s="55" t="str">
        <f>VLOOKUP(G1199,'MITRA (REFERENSI)'!$A:$Z,15,FALSE)</f>
        <v>#N/A</v>
      </c>
      <c r="M1199" s="55" t="str">
        <f>IF(B1199=1,'KELAS (REFERENSI)'!M1199,IF(B1199=2,'KELAS (REFERENSI)'!M1214,IF(B1199=3,'KELAS (REFERENSI)'!M1229,IF(B1199=4,'KELAS (REFERENSI)'!M1244,""))))</f>
        <v/>
      </c>
      <c r="N1199" s="55" t="str">
        <f>IF(B1199=1,'KELAS (REFERENSI)'!N1199,IF(B1199=2,'KELAS (REFERENSI)'!N1214,IF(B1199=3,'KELAS (REFERENSI)'!N1229,IF(B1199=4,'KELAS (REFERENSI)'!N1244,""))))</f>
        <v/>
      </c>
      <c r="O1199" s="55" t="str">
        <f>IF(B1199=1,'KELAS (REFERENSI)'!O1199,IF(B1199=2,'KELAS (REFERENSI)'!O1214,IF(B1199=3,'KELAS (REFERENSI)'!O1229,IF(B1199=4,'KELAS (REFERENSI)'!O1244,""))))</f>
        <v/>
      </c>
      <c r="P1199" s="55" t="str">
        <f>IF(B1199=1,'KELAS (REFERENSI)'!P1199,IF(B1199=2,'KELAS (REFERENSI)'!P1214,IF(B1199=3,'KELAS (REFERENSI)'!P1229,IF(B1199=4,'KELAS (REFERENSI)'!P1244,""))))</f>
        <v/>
      </c>
      <c r="Q1199" s="55" t="str">
        <f t="shared" si="4"/>
        <v>BPS Kota Jakarta Timur</v>
      </c>
      <c r="R1199" s="55" t="str">
        <f t="shared" si="56"/>
        <v/>
      </c>
      <c r="S1199" s="55" t="str">
        <f t="shared" ref="S1199:T1199" si="1207">S1198</f>
        <v>15 Juni sampai dengan 31 Agustus 2026</v>
      </c>
      <c r="T1199" s="55" t="str">
        <f t="shared" si="1207"/>
        <v>31 Agustus 2026</v>
      </c>
      <c r="U1199" s="59" t="str">
        <f>VLOOKUP(G1199,'MITRA (REFERENSI)'!$A:$Z,17,FALSE)</f>
        <v>#N/A</v>
      </c>
      <c r="V1199" s="59" t="str">
        <f>VLOOKUP(G1199,'MITRA (REFERENSI)'!$A:$Z,11,FALSE)</f>
        <v>#N/A</v>
      </c>
      <c r="W1199" s="81"/>
      <c r="X1199" s="63"/>
      <c r="Y1199" s="63"/>
      <c r="Z1199" s="62"/>
      <c r="AA1199" s="63"/>
      <c r="AB1199" s="62"/>
      <c r="AC1199" s="62"/>
      <c r="AD1199" s="62"/>
      <c r="AE1199" s="62"/>
      <c r="AF1199" s="62"/>
      <c r="AG1199" s="72"/>
      <c r="AH1199" s="72"/>
      <c r="AI1199" s="72"/>
      <c r="AJ1199" s="72"/>
      <c r="AK1199" s="59" t="str">
        <f>VLOOKUP(G1199,'MITRA (REFERENSI)'!$A:$Z,5,FALSE)</f>
        <v>#N/A</v>
      </c>
      <c r="AL1199" s="59" t="str">
        <f>VLOOKUP(G1199,'MITRA (REFERENSI)'!$A:$Z,13,FALSE)</f>
        <v>#N/A</v>
      </c>
      <c r="AM1199" s="59" t="str">
        <f>VLOOKUP(G1199,'MITRA (REFERENSI)'!$A:$Z,14,FALSE)</f>
        <v>#N/A</v>
      </c>
    </row>
    <row r="1200" ht="15.0" customHeight="1">
      <c r="A1200" s="53" t="s">
        <v>6262</v>
      </c>
      <c r="B1200" s="78"/>
      <c r="C1200" s="79"/>
      <c r="D1200" s="82"/>
      <c r="E1200" s="82"/>
      <c r="F1200" s="56" t="str">
        <f t="shared" si="2"/>
        <v>PETUGAS.1199/SPK/SE/PML/3172/2026</v>
      </c>
      <c r="G1200" s="80"/>
      <c r="H1200" s="56" t="str">
        <f>VLOOKUP(G1200,'MITRA (REFERENSI)'!$A:$Z,16,FALSE)</f>
        <v>#N/A</v>
      </c>
      <c r="I1200" s="56" t="str">
        <f>VLOOKUP(G1200,'MITRA (REFERENSI)'!$A:$Z,25,FALSE)</f>
        <v>#N/A</v>
      </c>
      <c r="J1200" s="55" t="str">
        <f>VLOOKUP(G1200,'MITRA (REFERENSI)'!$A:$Z,26,FALSE)</f>
        <v>#N/A</v>
      </c>
      <c r="K1200" s="55" t="str">
        <f>VLOOKUP(G1200,'MITRA (REFERENSI)'!$A:$Z,15,FALSE)</f>
        <v>#N/A</v>
      </c>
      <c r="L1200" s="55" t="str">
        <f>VLOOKUP(G1200,'MITRA (REFERENSI)'!$A:$Z,15,FALSE)</f>
        <v>#N/A</v>
      </c>
      <c r="M1200" s="55" t="str">
        <f>IF(B1200=1,'KELAS (REFERENSI)'!M1200,IF(B1200=2,'KELAS (REFERENSI)'!M1215,IF(B1200=3,'KELAS (REFERENSI)'!M1230,IF(B1200=4,'KELAS (REFERENSI)'!M1245,""))))</f>
        <v/>
      </c>
      <c r="N1200" s="55" t="str">
        <f>IF(B1200=1,'KELAS (REFERENSI)'!N1200,IF(B1200=2,'KELAS (REFERENSI)'!N1215,IF(B1200=3,'KELAS (REFERENSI)'!N1230,IF(B1200=4,'KELAS (REFERENSI)'!N1245,""))))</f>
        <v/>
      </c>
      <c r="O1200" s="55" t="str">
        <f>IF(B1200=1,'KELAS (REFERENSI)'!O1200,IF(B1200=2,'KELAS (REFERENSI)'!O1215,IF(B1200=3,'KELAS (REFERENSI)'!O1230,IF(B1200=4,'KELAS (REFERENSI)'!O1245,""))))</f>
        <v/>
      </c>
      <c r="P1200" s="55" t="str">
        <f>IF(B1200=1,'KELAS (REFERENSI)'!P1200,IF(B1200=2,'KELAS (REFERENSI)'!P1215,IF(B1200=3,'KELAS (REFERENSI)'!P1230,IF(B1200=4,'KELAS (REFERENSI)'!P1245,""))))</f>
        <v/>
      </c>
      <c r="Q1200" s="55" t="str">
        <f t="shared" si="4"/>
        <v>BPS Kota Jakarta Timur</v>
      </c>
      <c r="R1200" s="55" t="str">
        <f t="shared" si="56"/>
        <v/>
      </c>
      <c r="S1200" s="55" t="str">
        <f t="shared" ref="S1200:T1200" si="1208">S1199</f>
        <v>15 Juni sampai dengan 31 Agustus 2026</v>
      </c>
      <c r="T1200" s="55" t="str">
        <f t="shared" si="1208"/>
        <v>31 Agustus 2026</v>
      </c>
      <c r="U1200" s="59" t="str">
        <f>VLOOKUP(G1200,'MITRA (REFERENSI)'!$A:$Z,17,FALSE)</f>
        <v>#N/A</v>
      </c>
      <c r="V1200" s="59" t="str">
        <f>VLOOKUP(G1200,'MITRA (REFERENSI)'!$A:$Z,11,FALSE)</f>
        <v>#N/A</v>
      </c>
      <c r="W1200" s="81"/>
      <c r="X1200" s="63"/>
      <c r="Y1200" s="63"/>
      <c r="Z1200" s="62"/>
      <c r="AA1200" s="63"/>
      <c r="AB1200" s="62"/>
      <c r="AC1200" s="62"/>
      <c r="AD1200" s="62"/>
      <c r="AE1200" s="62"/>
      <c r="AF1200" s="62"/>
      <c r="AG1200" s="72"/>
      <c r="AH1200" s="72"/>
      <c r="AI1200" s="72"/>
      <c r="AJ1200" s="72"/>
      <c r="AK1200" s="59" t="str">
        <f>VLOOKUP(G1200,'MITRA (REFERENSI)'!$A:$Z,5,FALSE)</f>
        <v>#N/A</v>
      </c>
      <c r="AL1200" s="59" t="str">
        <f>VLOOKUP(G1200,'MITRA (REFERENSI)'!$A:$Z,13,FALSE)</f>
        <v>#N/A</v>
      </c>
      <c r="AM1200" s="59" t="str">
        <f>VLOOKUP(G1200,'MITRA (REFERENSI)'!$A:$Z,14,FALSE)</f>
        <v>#N/A</v>
      </c>
    </row>
    <row r="1201" ht="15.0" customHeight="1">
      <c r="A1201" s="53" t="s">
        <v>6263</v>
      </c>
      <c r="B1201" s="78"/>
      <c r="C1201" s="79"/>
      <c r="D1201" s="82"/>
      <c r="E1201" s="82"/>
      <c r="F1201" s="56" t="str">
        <f t="shared" si="2"/>
        <v>PETUGAS.1200/SPK/SE/PML/3172/2026</v>
      </c>
      <c r="G1201" s="80"/>
      <c r="H1201" s="56" t="str">
        <f>VLOOKUP(G1201,'MITRA (REFERENSI)'!$A:$Z,16,FALSE)</f>
        <v>#N/A</v>
      </c>
      <c r="I1201" s="56" t="str">
        <f>VLOOKUP(G1201,'MITRA (REFERENSI)'!$A:$Z,25,FALSE)</f>
        <v>#N/A</v>
      </c>
      <c r="J1201" s="55" t="str">
        <f>VLOOKUP(G1201,'MITRA (REFERENSI)'!$A:$Z,26,FALSE)</f>
        <v>#N/A</v>
      </c>
      <c r="K1201" s="55" t="str">
        <f>VLOOKUP(G1201,'MITRA (REFERENSI)'!$A:$Z,15,FALSE)</f>
        <v>#N/A</v>
      </c>
      <c r="L1201" s="55" t="str">
        <f>VLOOKUP(G1201,'MITRA (REFERENSI)'!$A:$Z,15,FALSE)</f>
        <v>#N/A</v>
      </c>
      <c r="M1201" s="55" t="str">
        <f>IF(B1201=1,'KELAS (REFERENSI)'!M1201,IF(B1201=2,'KELAS (REFERENSI)'!M1216,IF(B1201=3,'KELAS (REFERENSI)'!M1231,IF(B1201=4,'KELAS (REFERENSI)'!M1246,""))))</f>
        <v/>
      </c>
      <c r="N1201" s="55" t="str">
        <f>IF(B1201=1,'KELAS (REFERENSI)'!N1201,IF(B1201=2,'KELAS (REFERENSI)'!N1216,IF(B1201=3,'KELAS (REFERENSI)'!N1231,IF(B1201=4,'KELAS (REFERENSI)'!N1246,""))))</f>
        <v/>
      </c>
      <c r="O1201" s="55" t="str">
        <f>IF(B1201=1,'KELAS (REFERENSI)'!O1201,IF(B1201=2,'KELAS (REFERENSI)'!O1216,IF(B1201=3,'KELAS (REFERENSI)'!O1231,IF(B1201=4,'KELAS (REFERENSI)'!O1246,""))))</f>
        <v/>
      </c>
      <c r="P1201" s="55" t="str">
        <f>IF(B1201=1,'KELAS (REFERENSI)'!P1201,IF(B1201=2,'KELAS (REFERENSI)'!P1216,IF(B1201=3,'KELAS (REFERENSI)'!P1231,IF(B1201=4,'KELAS (REFERENSI)'!P1246,""))))</f>
        <v/>
      </c>
      <c r="Q1201" s="55" t="str">
        <f t="shared" si="4"/>
        <v>BPS Kota Jakarta Timur</v>
      </c>
      <c r="R1201" s="55" t="str">
        <f t="shared" si="56"/>
        <v/>
      </c>
      <c r="S1201" s="55" t="str">
        <f t="shared" ref="S1201:T1201" si="1209">S1200</f>
        <v>15 Juni sampai dengan 31 Agustus 2026</v>
      </c>
      <c r="T1201" s="55" t="str">
        <f t="shared" si="1209"/>
        <v>31 Agustus 2026</v>
      </c>
      <c r="U1201" s="59" t="str">
        <f>VLOOKUP(G1201,'MITRA (REFERENSI)'!$A:$Z,17,FALSE)</f>
        <v>#N/A</v>
      </c>
      <c r="V1201" s="59" t="str">
        <f>VLOOKUP(G1201,'MITRA (REFERENSI)'!$A:$Z,11,FALSE)</f>
        <v>#N/A</v>
      </c>
      <c r="W1201" s="81"/>
      <c r="X1201" s="63"/>
      <c r="Y1201" s="63"/>
      <c r="Z1201" s="62"/>
      <c r="AA1201" s="63"/>
      <c r="AB1201" s="62"/>
      <c r="AC1201" s="62"/>
      <c r="AD1201" s="62"/>
      <c r="AE1201" s="62"/>
      <c r="AF1201" s="62"/>
      <c r="AG1201" s="72"/>
      <c r="AH1201" s="72"/>
      <c r="AI1201" s="72"/>
      <c r="AJ1201" s="72"/>
      <c r="AK1201" s="59" t="str">
        <f>VLOOKUP(G1201,'MITRA (REFERENSI)'!$A:$Z,5,FALSE)</f>
        <v>#N/A</v>
      </c>
      <c r="AL1201" s="59" t="str">
        <f>VLOOKUP(G1201,'MITRA (REFERENSI)'!$A:$Z,13,FALSE)</f>
        <v>#N/A</v>
      </c>
      <c r="AM1201" s="59" t="str">
        <f>VLOOKUP(G1201,'MITRA (REFERENSI)'!$A:$Z,14,FALSE)</f>
        <v>#N/A</v>
      </c>
    </row>
    <row r="1202" ht="15.0" customHeight="1">
      <c r="A1202" s="53" t="s">
        <v>6264</v>
      </c>
      <c r="B1202" s="78"/>
      <c r="C1202" s="79"/>
      <c r="D1202" s="82"/>
      <c r="E1202" s="82"/>
      <c r="F1202" s="56" t="str">
        <f t="shared" si="2"/>
        <v>PETUGAS.1201/SPK/SE/PML/3172/2026</v>
      </c>
      <c r="G1202" s="80"/>
      <c r="H1202" s="56" t="str">
        <f>VLOOKUP(G1202,'MITRA (REFERENSI)'!$A:$Z,16,FALSE)</f>
        <v>#N/A</v>
      </c>
      <c r="I1202" s="56" t="str">
        <f>VLOOKUP(G1202,'MITRA (REFERENSI)'!$A:$Z,25,FALSE)</f>
        <v>#N/A</v>
      </c>
      <c r="J1202" s="55" t="str">
        <f>VLOOKUP(G1202,'MITRA (REFERENSI)'!$A:$Z,26,FALSE)</f>
        <v>#N/A</v>
      </c>
      <c r="K1202" s="55" t="str">
        <f>VLOOKUP(G1202,'MITRA (REFERENSI)'!$A:$Z,15,FALSE)</f>
        <v>#N/A</v>
      </c>
      <c r="L1202" s="55" t="str">
        <f>VLOOKUP(G1202,'MITRA (REFERENSI)'!$A:$Z,15,FALSE)</f>
        <v>#N/A</v>
      </c>
      <c r="M1202" s="55" t="str">
        <f>IF(B1202=1,'KELAS (REFERENSI)'!M1202,IF(B1202=2,'KELAS (REFERENSI)'!M1217,IF(B1202=3,'KELAS (REFERENSI)'!M1232,IF(B1202=4,'KELAS (REFERENSI)'!M1247,""))))</f>
        <v/>
      </c>
      <c r="N1202" s="55" t="str">
        <f>IF(B1202=1,'KELAS (REFERENSI)'!N1202,IF(B1202=2,'KELAS (REFERENSI)'!N1217,IF(B1202=3,'KELAS (REFERENSI)'!N1232,IF(B1202=4,'KELAS (REFERENSI)'!N1247,""))))</f>
        <v/>
      </c>
      <c r="O1202" s="55" t="str">
        <f>IF(B1202=1,'KELAS (REFERENSI)'!O1202,IF(B1202=2,'KELAS (REFERENSI)'!O1217,IF(B1202=3,'KELAS (REFERENSI)'!O1232,IF(B1202=4,'KELAS (REFERENSI)'!O1247,""))))</f>
        <v/>
      </c>
      <c r="P1202" s="55" t="str">
        <f>IF(B1202=1,'KELAS (REFERENSI)'!P1202,IF(B1202=2,'KELAS (REFERENSI)'!P1217,IF(B1202=3,'KELAS (REFERENSI)'!P1232,IF(B1202=4,'KELAS (REFERENSI)'!P1247,""))))</f>
        <v/>
      </c>
      <c r="Q1202" s="55" t="str">
        <f t="shared" si="4"/>
        <v>BPS Kota Jakarta Timur</v>
      </c>
      <c r="R1202" s="55" t="str">
        <f t="shared" si="56"/>
        <v/>
      </c>
      <c r="S1202" s="55" t="str">
        <f t="shared" ref="S1202:T1202" si="1210">S1201</f>
        <v>15 Juni sampai dengan 31 Agustus 2026</v>
      </c>
      <c r="T1202" s="55" t="str">
        <f t="shared" si="1210"/>
        <v>31 Agustus 2026</v>
      </c>
      <c r="U1202" s="59" t="str">
        <f>VLOOKUP(G1202,'MITRA (REFERENSI)'!$A:$Z,17,FALSE)</f>
        <v>#N/A</v>
      </c>
      <c r="V1202" s="59" t="str">
        <f>VLOOKUP(G1202,'MITRA (REFERENSI)'!$A:$Z,11,FALSE)</f>
        <v>#N/A</v>
      </c>
      <c r="W1202" s="81"/>
      <c r="X1202" s="63"/>
      <c r="Y1202" s="63"/>
      <c r="Z1202" s="62"/>
      <c r="AA1202" s="63"/>
      <c r="AB1202" s="62"/>
      <c r="AC1202" s="62"/>
      <c r="AD1202" s="62"/>
      <c r="AE1202" s="62"/>
      <c r="AF1202" s="62"/>
      <c r="AG1202" s="72"/>
      <c r="AH1202" s="72"/>
      <c r="AI1202" s="72"/>
      <c r="AJ1202" s="72"/>
      <c r="AK1202" s="59" t="str">
        <f>VLOOKUP(G1202,'MITRA (REFERENSI)'!$A:$Z,5,FALSE)</f>
        <v>#N/A</v>
      </c>
      <c r="AL1202" s="59" t="str">
        <f>VLOOKUP(G1202,'MITRA (REFERENSI)'!$A:$Z,13,FALSE)</f>
        <v>#N/A</v>
      </c>
      <c r="AM1202" s="59" t="str">
        <f>VLOOKUP(G1202,'MITRA (REFERENSI)'!$A:$Z,14,FALSE)</f>
        <v>#N/A</v>
      </c>
    </row>
    <row r="1203" ht="15.0" customHeight="1">
      <c r="A1203" s="53" t="s">
        <v>6265</v>
      </c>
      <c r="B1203" s="78"/>
      <c r="C1203" s="79"/>
      <c r="D1203" s="82"/>
      <c r="E1203" s="82"/>
      <c r="F1203" s="56" t="str">
        <f t="shared" si="2"/>
        <v>PETUGAS.1202/SPK/SE/PML/3172/2026</v>
      </c>
      <c r="G1203" s="80"/>
      <c r="H1203" s="56" t="str">
        <f>VLOOKUP(G1203,'MITRA (REFERENSI)'!$A:$Z,16,FALSE)</f>
        <v>#N/A</v>
      </c>
      <c r="I1203" s="56" t="str">
        <f>VLOOKUP(G1203,'MITRA (REFERENSI)'!$A:$Z,25,FALSE)</f>
        <v>#N/A</v>
      </c>
      <c r="J1203" s="55" t="str">
        <f>VLOOKUP(G1203,'MITRA (REFERENSI)'!$A:$Z,26,FALSE)</f>
        <v>#N/A</v>
      </c>
      <c r="K1203" s="55" t="str">
        <f>VLOOKUP(G1203,'MITRA (REFERENSI)'!$A:$Z,15,FALSE)</f>
        <v>#N/A</v>
      </c>
      <c r="L1203" s="55" t="str">
        <f>VLOOKUP(G1203,'MITRA (REFERENSI)'!$A:$Z,15,FALSE)</f>
        <v>#N/A</v>
      </c>
      <c r="M1203" s="55" t="str">
        <f>IF(B1203=1,'KELAS (REFERENSI)'!M1203,IF(B1203=2,'KELAS (REFERENSI)'!M1218,IF(B1203=3,'KELAS (REFERENSI)'!M1233,IF(B1203=4,'KELAS (REFERENSI)'!M1248,""))))</f>
        <v/>
      </c>
      <c r="N1203" s="55" t="str">
        <f>IF(B1203=1,'KELAS (REFERENSI)'!N1203,IF(B1203=2,'KELAS (REFERENSI)'!N1218,IF(B1203=3,'KELAS (REFERENSI)'!N1233,IF(B1203=4,'KELAS (REFERENSI)'!N1248,""))))</f>
        <v/>
      </c>
      <c r="O1203" s="55" t="str">
        <f>IF(B1203=1,'KELAS (REFERENSI)'!O1203,IF(B1203=2,'KELAS (REFERENSI)'!O1218,IF(B1203=3,'KELAS (REFERENSI)'!O1233,IF(B1203=4,'KELAS (REFERENSI)'!O1248,""))))</f>
        <v/>
      </c>
      <c r="P1203" s="55" t="str">
        <f>IF(B1203=1,'KELAS (REFERENSI)'!P1203,IF(B1203=2,'KELAS (REFERENSI)'!P1218,IF(B1203=3,'KELAS (REFERENSI)'!P1233,IF(B1203=4,'KELAS (REFERENSI)'!P1248,""))))</f>
        <v/>
      </c>
      <c r="Q1203" s="55" t="str">
        <f t="shared" si="4"/>
        <v>BPS Kota Jakarta Timur</v>
      </c>
      <c r="R1203" s="55" t="str">
        <f t="shared" si="56"/>
        <v/>
      </c>
      <c r="S1203" s="55" t="str">
        <f t="shared" ref="S1203:T1203" si="1211">S1202</f>
        <v>15 Juni sampai dengan 31 Agustus 2026</v>
      </c>
      <c r="T1203" s="55" t="str">
        <f t="shared" si="1211"/>
        <v>31 Agustus 2026</v>
      </c>
      <c r="U1203" s="59" t="str">
        <f>VLOOKUP(G1203,'MITRA (REFERENSI)'!$A:$Z,17,FALSE)</f>
        <v>#N/A</v>
      </c>
      <c r="V1203" s="59" t="str">
        <f>VLOOKUP(G1203,'MITRA (REFERENSI)'!$A:$Z,11,FALSE)</f>
        <v>#N/A</v>
      </c>
      <c r="W1203" s="81"/>
      <c r="X1203" s="63"/>
      <c r="Y1203" s="63"/>
      <c r="Z1203" s="62"/>
      <c r="AA1203" s="63"/>
      <c r="AB1203" s="62"/>
      <c r="AC1203" s="62"/>
      <c r="AD1203" s="62"/>
      <c r="AE1203" s="62"/>
      <c r="AF1203" s="62"/>
      <c r="AG1203" s="72"/>
      <c r="AH1203" s="72"/>
      <c r="AI1203" s="72"/>
      <c r="AJ1203" s="72"/>
      <c r="AK1203" s="59" t="str">
        <f>VLOOKUP(G1203,'MITRA (REFERENSI)'!$A:$Z,5,FALSE)</f>
        <v>#N/A</v>
      </c>
      <c r="AL1203" s="59" t="str">
        <f>VLOOKUP(G1203,'MITRA (REFERENSI)'!$A:$Z,13,FALSE)</f>
        <v>#N/A</v>
      </c>
      <c r="AM1203" s="59" t="str">
        <f>VLOOKUP(G1203,'MITRA (REFERENSI)'!$A:$Z,14,FALSE)</f>
        <v>#N/A</v>
      </c>
    </row>
    <row r="1204" ht="15.0" customHeight="1">
      <c r="A1204" s="53" t="s">
        <v>6266</v>
      </c>
      <c r="B1204" s="78"/>
      <c r="C1204" s="79"/>
      <c r="D1204" s="82"/>
      <c r="E1204" s="82"/>
      <c r="F1204" s="56" t="str">
        <f t="shared" si="2"/>
        <v>PETUGAS.1203/SPK/SE/PML/3172/2026</v>
      </c>
      <c r="G1204" s="80"/>
      <c r="H1204" s="56" t="str">
        <f>VLOOKUP(G1204,'MITRA (REFERENSI)'!$A:$Z,16,FALSE)</f>
        <v>#N/A</v>
      </c>
      <c r="I1204" s="56" t="str">
        <f>VLOOKUP(G1204,'MITRA (REFERENSI)'!$A:$Z,25,FALSE)</f>
        <v>#N/A</v>
      </c>
      <c r="J1204" s="55" t="str">
        <f>VLOOKUP(G1204,'MITRA (REFERENSI)'!$A:$Z,26,FALSE)</f>
        <v>#N/A</v>
      </c>
      <c r="K1204" s="55" t="str">
        <f>VLOOKUP(G1204,'MITRA (REFERENSI)'!$A:$Z,15,FALSE)</f>
        <v>#N/A</v>
      </c>
      <c r="L1204" s="55" t="str">
        <f>VLOOKUP(G1204,'MITRA (REFERENSI)'!$A:$Z,15,FALSE)</f>
        <v>#N/A</v>
      </c>
      <c r="M1204" s="55" t="str">
        <f>IF(B1204=1,'KELAS (REFERENSI)'!M1204,IF(B1204=2,'KELAS (REFERENSI)'!M1219,IF(B1204=3,'KELAS (REFERENSI)'!M1234,IF(B1204=4,'KELAS (REFERENSI)'!M1249,""))))</f>
        <v/>
      </c>
      <c r="N1204" s="55" t="str">
        <f>IF(B1204=1,'KELAS (REFERENSI)'!N1204,IF(B1204=2,'KELAS (REFERENSI)'!N1219,IF(B1204=3,'KELAS (REFERENSI)'!N1234,IF(B1204=4,'KELAS (REFERENSI)'!N1249,""))))</f>
        <v/>
      </c>
      <c r="O1204" s="55" t="str">
        <f>IF(B1204=1,'KELAS (REFERENSI)'!O1204,IF(B1204=2,'KELAS (REFERENSI)'!O1219,IF(B1204=3,'KELAS (REFERENSI)'!O1234,IF(B1204=4,'KELAS (REFERENSI)'!O1249,""))))</f>
        <v/>
      </c>
      <c r="P1204" s="55" t="str">
        <f>IF(B1204=1,'KELAS (REFERENSI)'!P1204,IF(B1204=2,'KELAS (REFERENSI)'!P1219,IF(B1204=3,'KELAS (REFERENSI)'!P1234,IF(B1204=4,'KELAS (REFERENSI)'!P1249,""))))</f>
        <v/>
      </c>
      <c r="Q1204" s="55" t="str">
        <f t="shared" si="4"/>
        <v>BPS Kota Jakarta Timur</v>
      </c>
      <c r="R1204" s="55" t="str">
        <f t="shared" si="56"/>
        <v/>
      </c>
      <c r="S1204" s="55" t="str">
        <f t="shared" ref="S1204:T1204" si="1212">S1203</f>
        <v>15 Juni sampai dengan 31 Agustus 2026</v>
      </c>
      <c r="T1204" s="55" t="str">
        <f t="shared" si="1212"/>
        <v>31 Agustus 2026</v>
      </c>
      <c r="U1204" s="59" t="str">
        <f>VLOOKUP(G1204,'MITRA (REFERENSI)'!$A:$Z,17,FALSE)</f>
        <v>#N/A</v>
      </c>
      <c r="V1204" s="59" t="str">
        <f>VLOOKUP(G1204,'MITRA (REFERENSI)'!$A:$Z,11,FALSE)</f>
        <v>#N/A</v>
      </c>
      <c r="W1204" s="81"/>
      <c r="X1204" s="63"/>
      <c r="Y1204" s="63"/>
      <c r="Z1204" s="62"/>
      <c r="AA1204" s="63"/>
      <c r="AB1204" s="62"/>
      <c r="AC1204" s="62"/>
      <c r="AD1204" s="62"/>
      <c r="AE1204" s="62"/>
      <c r="AF1204" s="62"/>
      <c r="AG1204" s="72"/>
      <c r="AH1204" s="72"/>
      <c r="AI1204" s="72"/>
      <c r="AJ1204" s="72"/>
      <c r="AK1204" s="59" t="str">
        <f>VLOOKUP(G1204,'MITRA (REFERENSI)'!$A:$Z,5,FALSE)</f>
        <v>#N/A</v>
      </c>
      <c r="AL1204" s="59" t="str">
        <f>VLOOKUP(G1204,'MITRA (REFERENSI)'!$A:$Z,13,FALSE)</f>
        <v>#N/A</v>
      </c>
      <c r="AM1204" s="59" t="str">
        <f>VLOOKUP(G1204,'MITRA (REFERENSI)'!$A:$Z,14,FALSE)</f>
        <v>#N/A</v>
      </c>
    </row>
    <row r="1205" ht="15.0" customHeight="1">
      <c r="A1205" s="53" t="s">
        <v>6267</v>
      </c>
      <c r="B1205" s="78"/>
      <c r="C1205" s="79"/>
      <c r="D1205" s="82"/>
      <c r="E1205" s="82"/>
      <c r="F1205" s="56" t="str">
        <f t="shared" si="2"/>
        <v>PETUGAS.1204/SPK/SE/PML/3172/2026</v>
      </c>
      <c r="G1205" s="80"/>
      <c r="H1205" s="56" t="str">
        <f>VLOOKUP(G1205,'MITRA (REFERENSI)'!$A:$Z,16,FALSE)</f>
        <v>#N/A</v>
      </c>
      <c r="I1205" s="56" t="str">
        <f>VLOOKUP(G1205,'MITRA (REFERENSI)'!$A:$Z,25,FALSE)</f>
        <v>#N/A</v>
      </c>
      <c r="J1205" s="55" t="str">
        <f>VLOOKUP(G1205,'MITRA (REFERENSI)'!$A:$Z,26,FALSE)</f>
        <v>#N/A</v>
      </c>
      <c r="K1205" s="55" t="str">
        <f>VLOOKUP(G1205,'MITRA (REFERENSI)'!$A:$Z,15,FALSE)</f>
        <v>#N/A</v>
      </c>
      <c r="L1205" s="55" t="str">
        <f>VLOOKUP(G1205,'MITRA (REFERENSI)'!$A:$Z,15,FALSE)</f>
        <v>#N/A</v>
      </c>
      <c r="M1205" s="55" t="str">
        <f>IF(B1205=1,'KELAS (REFERENSI)'!M1205,IF(B1205=2,'KELAS (REFERENSI)'!M1220,IF(B1205=3,'KELAS (REFERENSI)'!M1235,IF(B1205=4,'KELAS (REFERENSI)'!M1250,""))))</f>
        <v/>
      </c>
      <c r="N1205" s="55" t="str">
        <f>IF(B1205=1,'KELAS (REFERENSI)'!N1205,IF(B1205=2,'KELAS (REFERENSI)'!N1220,IF(B1205=3,'KELAS (REFERENSI)'!N1235,IF(B1205=4,'KELAS (REFERENSI)'!N1250,""))))</f>
        <v/>
      </c>
      <c r="O1205" s="55" t="str">
        <f>IF(B1205=1,'KELAS (REFERENSI)'!O1205,IF(B1205=2,'KELAS (REFERENSI)'!O1220,IF(B1205=3,'KELAS (REFERENSI)'!O1235,IF(B1205=4,'KELAS (REFERENSI)'!O1250,""))))</f>
        <v/>
      </c>
      <c r="P1205" s="55" t="str">
        <f>IF(B1205=1,'KELAS (REFERENSI)'!P1205,IF(B1205=2,'KELAS (REFERENSI)'!P1220,IF(B1205=3,'KELAS (REFERENSI)'!P1235,IF(B1205=4,'KELAS (REFERENSI)'!P1250,""))))</f>
        <v/>
      </c>
      <c r="Q1205" s="55" t="str">
        <f t="shared" si="4"/>
        <v>BPS Kota Jakarta Timur</v>
      </c>
      <c r="R1205" s="55" t="str">
        <f t="shared" si="56"/>
        <v/>
      </c>
      <c r="S1205" s="55" t="str">
        <f t="shared" ref="S1205:T1205" si="1213">S1204</f>
        <v>15 Juni sampai dengan 31 Agustus 2026</v>
      </c>
      <c r="T1205" s="55" t="str">
        <f t="shared" si="1213"/>
        <v>31 Agustus 2026</v>
      </c>
      <c r="U1205" s="59" t="str">
        <f>VLOOKUP(G1205,'MITRA (REFERENSI)'!$A:$Z,17,FALSE)</f>
        <v>#N/A</v>
      </c>
      <c r="V1205" s="59" t="str">
        <f>VLOOKUP(G1205,'MITRA (REFERENSI)'!$A:$Z,11,FALSE)</f>
        <v>#N/A</v>
      </c>
      <c r="W1205" s="81"/>
      <c r="X1205" s="63"/>
      <c r="Y1205" s="63"/>
      <c r="Z1205" s="62"/>
      <c r="AA1205" s="63"/>
      <c r="AB1205" s="62"/>
      <c r="AC1205" s="62"/>
      <c r="AD1205" s="62"/>
      <c r="AE1205" s="62"/>
      <c r="AF1205" s="62"/>
      <c r="AG1205" s="72"/>
      <c r="AH1205" s="72"/>
      <c r="AI1205" s="72"/>
      <c r="AJ1205" s="72"/>
      <c r="AK1205" s="59" t="str">
        <f>VLOOKUP(G1205,'MITRA (REFERENSI)'!$A:$Z,5,FALSE)</f>
        <v>#N/A</v>
      </c>
      <c r="AL1205" s="59" t="str">
        <f>VLOOKUP(G1205,'MITRA (REFERENSI)'!$A:$Z,13,FALSE)</f>
        <v>#N/A</v>
      </c>
      <c r="AM1205" s="59" t="str">
        <f>VLOOKUP(G1205,'MITRA (REFERENSI)'!$A:$Z,14,FALSE)</f>
        <v>#N/A</v>
      </c>
    </row>
    <row r="1206" ht="15.0" customHeight="1">
      <c r="A1206" s="53" t="s">
        <v>6268</v>
      </c>
      <c r="B1206" s="78"/>
      <c r="C1206" s="79"/>
      <c r="D1206" s="82"/>
      <c r="E1206" s="82"/>
      <c r="F1206" s="56" t="str">
        <f t="shared" si="2"/>
        <v>PETUGAS.1205/SPK/SE/PML/3172/2026</v>
      </c>
      <c r="G1206" s="80"/>
      <c r="H1206" s="56" t="str">
        <f>VLOOKUP(G1206,'MITRA (REFERENSI)'!$A:$Z,16,FALSE)</f>
        <v>#N/A</v>
      </c>
      <c r="I1206" s="56" t="str">
        <f>VLOOKUP(G1206,'MITRA (REFERENSI)'!$A:$Z,25,FALSE)</f>
        <v>#N/A</v>
      </c>
      <c r="J1206" s="55" t="str">
        <f>VLOOKUP(G1206,'MITRA (REFERENSI)'!$A:$Z,26,FALSE)</f>
        <v>#N/A</v>
      </c>
      <c r="K1206" s="55" t="str">
        <f>VLOOKUP(G1206,'MITRA (REFERENSI)'!$A:$Z,15,FALSE)</f>
        <v>#N/A</v>
      </c>
      <c r="L1206" s="55" t="str">
        <f>VLOOKUP(G1206,'MITRA (REFERENSI)'!$A:$Z,15,FALSE)</f>
        <v>#N/A</v>
      </c>
      <c r="M1206" s="55" t="str">
        <f>IF(B1206=1,'KELAS (REFERENSI)'!M1206,IF(B1206=2,'KELAS (REFERENSI)'!M1221,IF(B1206=3,'KELAS (REFERENSI)'!M1236,IF(B1206=4,'KELAS (REFERENSI)'!M1251,""))))</f>
        <v/>
      </c>
      <c r="N1206" s="55" t="str">
        <f>IF(B1206=1,'KELAS (REFERENSI)'!N1206,IF(B1206=2,'KELAS (REFERENSI)'!N1221,IF(B1206=3,'KELAS (REFERENSI)'!N1236,IF(B1206=4,'KELAS (REFERENSI)'!N1251,""))))</f>
        <v/>
      </c>
      <c r="O1206" s="55" t="str">
        <f>IF(B1206=1,'KELAS (REFERENSI)'!O1206,IF(B1206=2,'KELAS (REFERENSI)'!O1221,IF(B1206=3,'KELAS (REFERENSI)'!O1236,IF(B1206=4,'KELAS (REFERENSI)'!O1251,""))))</f>
        <v/>
      </c>
      <c r="P1206" s="55" t="str">
        <f>IF(B1206=1,'KELAS (REFERENSI)'!P1206,IF(B1206=2,'KELAS (REFERENSI)'!P1221,IF(B1206=3,'KELAS (REFERENSI)'!P1236,IF(B1206=4,'KELAS (REFERENSI)'!P1251,""))))</f>
        <v/>
      </c>
      <c r="Q1206" s="55" t="str">
        <f t="shared" si="4"/>
        <v>BPS Kota Jakarta Timur</v>
      </c>
      <c r="R1206" s="55" t="str">
        <f t="shared" si="56"/>
        <v/>
      </c>
      <c r="S1206" s="55" t="str">
        <f t="shared" ref="S1206:T1206" si="1214">S1205</f>
        <v>15 Juni sampai dengan 31 Agustus 2026</v>
      </c>
      <c r="T1206" s="55" t="str">
        <f t="shared" si="1214"/>
        <v>31 Agustus 2026</v>
      </c>
      <c r="U1206" s="59" t="str">
        <f>VLOOKUP(G1206,'MITRA (REFERENSI)'!$A:$Z,17,FALSE)</f>
        <v>#N/A</v>
      </c>
      <c r="V1206" s="59" t="str">
        <f>VLOOKUP(G1206,'MITRA (REFERENSI)'!$A:$Z,11,FALSE)</f>
        <v>#N/A</v>
      </c>
      <c r="W1206" s="81"/>
      <c r="X1206" s="63"/>
      <c r="Y1206" s="63"/>
      <c r="Z1206" s="62"/>
      <c r="AA1206" s="63"/>
      <c r="AB1206" s="62"/>
      <c r="AC1206" s="62"/>
      <c r="AD1206" s="62"/>
      <c r="AE1206" s="62"/>
      <c r="AF1206" s="62"/>
      <c r="AG1206" s="72"/>
      <c r="AH1206" s="72"/>
      <c r="AI1206" s="72"/>
      <c r="AJ1206" s="72"/>
      <c r="AK1206" s="59" t="str">
        <f>VLOOKUP(G1206,'MITRA (REFERENSI)'!$A:$Z,5,FALSE)</f>
        <v>#N/A</v>
      </c>
      <c r="AL1206" s="59" t="str">
        <f>VLOOKUP(G1206,'MITRA (REFERENSI)'!$A:$Z,13,FALSE)</f>
        <v>#N/A</v>
      </c>
      <c r="AM1206" s="59" t="str">
        <f>VLOOKUP(G1206,'MITRA (REFERENSI)'!$A:$Z,14,FALSE)</f>
        <v>#N/A</v>
      </c>
    </row>
    <row r="1207" ht="15.0" customHeight="1">
      <c r="A1207" s="53" t="s">
        <v>6269</v>
      </c>
      <c r="B1207" s="78"/>
      <c r="C1207" s="79"/>
      <c r="D1207" s="82"/>
      <c r="E1207" s="82"/>
      <c r="F1207" s="56" t="str">
        <f t="shared" si="2"/>
        <v>PETUGAS.1206/SPK/SE/PML/3172/2026</v>
      </c>
      <c r="G1207" s="80"/>
      <c r="H1207" s="56" t="str">
        <f>VLOOKUP(G1207,'MITRA (REFERENSI)'!$A:$Z,16,FALSE)</f>
        <v>#N/A</v>
      </c>
      <c r="I1207" s="56" t="str">
        <f>VLOOKUP(G1207,'MITRA (REFERENSI)'!$A:$Z,25,FALSE)</f>
        <v>#N/A</v>
      </c>
      <c r="J1207" s="55" t="str">
        <f>VLOOKUP(G1207,'MITRA (REFERENSI)'!$A:$Z,26,FALSE)</f>
        <v>#N/A</v>
      </c>
      <c r="K1207" s="55" t="str">
        <f>VLOOKUP(G1207,'MITRA (REFERENSI)'!$A:$Z,15,FALSE)</f>
        <v>#N/A</v>
      </c>
      <c r="L1207" s="55" t="str">
        <f>VLOOKUP(G1207,'MITRA (REFERENSI)'!$A:$Z,15,FALSE)</f>
        <v>#N/A</v>
      </c>
      <c r="M1207" s="55" t="str">
        <f>IF(B1207=1,'KELAS (REFERENSI)'!M1207,IF(B1207=2,'KELAS (REFERENSI)'!M1222,IF(B1207=3,'KELAS (REFERENSI)'!M1237,IF(B1207=4,'KELAS (REFERENSI)'!M1252,""))))</f>
        <v/>
      </c>
      <c r="N1207" s="55" t="str">
        <f>IF(B1207=1,'KELAS (REFERENSI)'!N1207,IF(B1207=2,'KELAS (REFERENSI)'!N1222,IF(B1207=3,'KELAS (REFERENSI)'!N1237,IF(B1207=4,'KELAS (REFERENSI)'!N1252,""))))</f>
        <v/>
      </c>
      <c r="O1207" s="55" t="str">
        <f>IF(B1207=1,'KELAS (REFERENSI)'!O1207,IF(B1207=2,'KELAS (REFERENSI)'!O1222,IF(B1207=3,'KELAS (REFERENSI)'!O1237,IF(B1207=4,'KELAS (REFERENSI)'!O1252,""))))</f>
        <v/>
      </c>
      <c r="P1207" s="55" t="str">
        <f>IF(B1207=1,'KELAS (REFERENSI)'!P1207,IF(B1207=2,'KELAS (REFERENSI)'!P1222,IF(B1207=3,'KELAS (REFERENSI)'!P1237,IF(B1207=4,'KELAS (REFERENSI)'!P1252,""))))</f>
        <v/>
      </c>
      <c r="Q1207" s="55" t="str">
        <f t="shared" si="4"/>
        <v>BPS Kota Jakarta Timur</v>
      </c>
      <c r="R1207" s="55" t="str">
        <f t="shared" si="56"/>
        <v/>
      </c>
      <c r="S1207" s="55" t="str">
        <f t="shared" ref="S1207:T1207" si="1215">S1206</f>
        <v>15 Juni sampai dengan 31 Agustus 2026</v>
      </c>
      <c r="T1207" s="55" t="str">
        <f t="shared" si="1215"/>
        <v>31 Agustus 2026</v>
      </c>
      <c r="U1207" s="59" t="str">
        <f>VLOOKUP(G1207,'MITRA (REFERENSI)'!$A:$Z,17,FALSE)</f>
        <v>#N/A</v>
      </c>
      <c r="V1207" s="59" t="str">
        <f>VLOOKUP(G1207,'MITRA (REFERENSI)'!$A:$Z,11,FALSE)</f>
        <v>#N/A</v>
      </c>
      <c r="W1207" s="81"/>
      <c r="X1207" s="63"/>
      <c r="Y1207" s="63"/>
      <c r="Z1207" s="62"/>
      <c r="AA1207" s="63"/>
      <c r="AB1207" s="62"/>
      <c r="AC1207" s="62"/>
      <c r="AD1207" s="62"/>
      <c r="AE1207" s="62"/>
      <c r="AF1207" s="62"/>
      <c r="AG1207" s="72"/>
      <c r="AH1207" s="72"/>
      <c r="AI1207" s="72"/>
      <c r="AJ1207" s="72"/>
      <c r="AK1207" s="59" t="str">
        <f>VLOOKUP(G1207,'MITRA (REFERENSI)'!$A:$Z,5,FALSE)</f>
        <v>#N/A</v>
      </c>
      <c r="AL1207" s="59" t="str">
        <f>VLOOKUP(G1207,'MITRA (REFERENSI)'!$A:$Z,13,FALSE)</f>
        <v>#N/A</v>
      </c>
      <c r="AM1207" s="59" t="str">
        <f>VLOOKUP(G1207,'MITRA (REFERENSI)'!$A:$Z,14,FALSE)</f>
        <v>#N/A</v>
      </c>
    </row>
    <row r="1208" ht="15.0" customHeight="1">
      <c r="A1208" s="53" t="s">
        <v>6270</v>
      </c>
      <c r="B1208" s="78"/>
      <c r="C1208" s="79"/>
      <c r="D1208" s="82"/>
      <c r="E1208" s="82"/>
      <c r="F1208" s="56" t="str">
        <f t="shared" si="2"/>
        <v>PETUGAS.1207/SPK/SE/PML/3172/2026</v>
      </c>
      <c r="G1208" s="80"/>
      <c r="H1208" s="56" t="str">
        <f>VLOOKUP(G1208,'MITRA (REFERENSI)'!$A:$Z,16,FALSE)</f>
        <v>#N/A</v>
      </c>
      <c r="I1208" s="56" t="str">
        <f>VLOOKUP(G1208,'MITRA (REFERENSI)'!$A:$Z,25,FALSE)</f>
        <v>#N/A</v>
      </c>
      <c r="J1208" s="55" t="str">
        <f>VLOOKUP(G1208,'MITRA (REFERENSI)'!$A:$Z,26,FALSE)</f>
        <v>#N/A</v>
      </c>
      <c r="K1208" s="55" t="str">
        <f>VLOOKUP(G1208,'MITRA (REFERENSI)'!$A:$Z,15,FALSE)</f>
        <v>#N/A</v>
      </c>
      <c r="L1208" s="55" t="str">
        <f>VLOOKUP(G1208,'MITRA (REFERENSI)'!$A:$Z,15,FALSE)</f>
        <v>#N/A</v>
      </c>
      <c r="M1208" s="55" t="str">
        <f>IF(B1208=1,'KELAS (REFERENSI)'!M1208,IF(B1208=2,'KELAS (REFERENSI)'!M1223,IF(B1208=3,'KELAS (REFERENSI)'!M1238,IF(B1208=4,'KELAS (REFERENSI)'!M1253,""))))</f>
        <v/>
      </c>
      <c r="N1208" s="55" t="str">
        <f>IF(B1208=1,'KELAS (REFERENSI)'!N1208,IF(B1208=2,'KELAS (REFERENSI)'!N1223,IF(B1208=3,'KELAS (REFERENSI)'!N1238,IF(B1208=4,'KELAS (REFERENSI)'!N1253,""))))</f>
        <v/>
      </c>
      <c r="O1208" s="55" t="str">
        <f>IF(B1208=1,'KELAS (REFERENSI)'!O1208,IF(B1208=2,'KELAS (REFERENSI)'!O1223,IF(B1208=3,'KELAS (REFERENSI)'!O1238,IF(B1208=4,'KELAS (REFERENSI)'!O1253,""))))</f>
        <v/>
      </c>
      <c r="P1208" s="55" t="str">
        <f>IF(B1208=1,'KELAS (REFERENSI)'!P1208,IF(B1208=2,'KELAS (REFERENSI)'!P1223,IF(B1208=3,'KELAS (REFERENSI)'!P1238,IF(B1208=4,'KELAS (REFERENSI)'!P1253,""))))</f>
        <v/>
      </c>
      <c r="Q1208" s="55" t="str">
        <f t="shared" si="4"/>
        <v>BPS Kota Jakarta Timur</v>
      </c>
      <c r="R1208" s="55" t="str">
        <f t="shared" si="56"/>
        <v/>
      </c>
      <c r="S1208" s="55" t="str">
        <f t="shared" ref="S1208:T1208" si="1216">S1207</f>
        <v>15 Juni sampai dengan 31 Agustus 2026</v>
      </c>
      <c r="T1208" s="55" t="str">
        <f t="shared" si="1216"/>
        <v>31 Agustus 2026</v>
      </c>
      <c r="U1208" s="59" t="str">
        <f>VLOOKUP(G1208,'MITRA (REFERENSI)'!$A:$Z,17,FALSE)</f>
        <v>#N/A</v>
      </c>
      <c r="V1208" s="59" t="str">
        <f>VLOOKUP(G1208,'MITRA (REFERENSI)'!$A:$Z,11,FALSE)</f>
        <v>#N/A</v>
      </c>
      <c r="W1208" s="81"/>
      <c r="X1208" s="63"/>
      <c r="Y1208" s="63"/>
      <c r="Z1208" s="62"/>
      <c r="AA1208" s="63"/>
      <c r="AB1208" s="62"/>
      <c r="AC1208" s="62"/>
      <c r="AD1208" s="62"/>
      <c r="AE1208" s="62"/>
      <c r="AF1208" s="62"/>
      <c r="AG1208" s="72"/>
      <c r="AH1208" s="72"/>
      <c r="AI1208" s="72"/>
      <c r="AJ1208" s="72"/>
      <c r="AK1208" s="59" t="str">
        <f>VLOOKUP(G1208,'MITRA (REFERENSI)'!$A:$Z,5,FALSE)</f>
        <v>#N/A</v>
      </c>
      <c r="AL1208" s="59" t="str">
        <f>VLOOKUP(G1208,'MITRA (REFERENSI)'!$A:$Z,13,FALSE)</f>
        <v>#N/A</v>
      </c>
      <c r="AM1208" s="59" t="str">
        <f>VLOOKUP(G1208,'MITRA (REFERENSI)'!$A:$Z,14,FALSE)</f>
        <v>#N/A</v>
      </c>
    </row>
    <row r="1209" ht="15.0" customHeight="1">
      <c r="A1209" s="53" t="s">
        <v>6271</v>
      </c>
      <c r="B1209" s="78"/>
      <c r="C1209" s="79"/>
      <c r="D1209" s="82"/>
      <c r="E1209" s="82"/>
      <c r="F1209" s="56" t="str">
        <f t="shared" si="2"/>
        <v>PETUGAS.1208/SPK/SE/PML/3172/2026</v>
      </c>
      <c r="G1209" s="80"/>
      <c r="H1209" s="56" t="str">
        <f>VLOOKUP(G1209,'MITRA (REFERENSI)'!$A:$Z,16,FALSE)</f>
        <v>#N/A</v>
      </c>
      <c r="I1209" s="56" t="str">
        <f>VLOOKUP(G1209,'MITRA (REFERENSI)'!$A:$Z,25,FALSE)</f>
        <v>#N/A</v>
      </c>
      <c r="J1209" s="55" t="str">
        <f>VLOOKUP(G1209,'MITRA (REFERENSI)'!$A:$Z,26,FALSE)</f>
        <v>#N/A</v>
      </c>
      <c r="K1209" s="55" t="str">
        <f>VLOOKUP(G1209,'MITRA (REFERENSI)'!$A:$Z,15,FALSE)</f>
        <v>#N/A</v>
      </c>
      <c r="L1209" s="55" t="str">
        <f>VLOOKUP(G1209,'MITRA (REFERENSI)'!$A:$Z,15,FALSE)</f>
        <v>#N/A</v>
      </c>
      <c r="M1209" s="55" t="str">
        <f>IF(B1209=1,'KELAS (REFERENSI)'!M1209,IF(B1209=2,'KELAS (REFERENSI)'!M1224,IF(B1209=3,'KELAS (REFERENSI)'!M1239,IF(B1209=4,'KELAS (REFERENSI)'!M1254,""))))</f>
        <v/>
      </c>
      <c r="N1209" s="55" t="str">
        <f>IF(B1209=1,'KELAS (REFERENSI)'!N1209,IF(B1209=2,'KELAS (REFERENSI)'!N1224,IF(B1209=3,'KELAS (REFERENSI)'!N1239,IF(B1209=4,'KELAS (REFERENSI)'!N1254,""))))</f>
        <v/>
      </c>
      <c r="O1209" s="55" t="str">
        <f>IF(B1209=1,'KELAS (REFERENSI)'!O1209,IF(B1209=2,'KELAS (REFERENSI)'!O1224,IF(B1209=3,'KELAS (REFERENSI)'!O1239,IF(B1209=4,'KELAS (REFERENSI)'!O1254,""))))</f>
        <v/>
      </c>
      <c r="P1209" s="55" t="str">
        <f>IF(B1209=1,'KELAS (REFERENSI)'!P1209,IF(B1209=2,'KELAS (REFERENSI)'!P1224,IF(B1209=3,'KELAS (REFERENSI)'!P1239,IF(B1209=4,'KELAS (REFERENSI)'!P1254,""))))</f>
        <v/>
      </c>
      <c r="Q1209" s="55" t="str">
        <f t="shared" si="4"/>
        <v>BPS Kota Jakarta Timur</v>
      </c>
      <c r="R1209" s="55" t="str">
        <f t="shared" si="56"/>
        <v/>
      </c>
      <c r="S1209" s="55" t="str">
        <f t="shared" ref="S1209:T1209" si="1217">S1208</f>
        <v>15 Juni sampai dengan 31 Agustus 2026</v>
      </c>
      <c r="T1209" s="55" t="str">
        <f t="shared" si="1217"/>
        <v>31 Agustus 2026</v>
      </c>
      <c r="U1209" s="59" t="str">
        <f>VLOOKUP(G1209,'MITRA (REFERENSI)'!$A:$Z,17,FALSE)</f>
        <v>#N/A</v>
      </c>
      <c r="V1209" s="59" t="str">
        <f>VLOOKUP(G1209,'MITRA (REFERENSI)'!$A:$Z,11,FALSE)</f>
        <v>#N/A</v>
      </c>
      <c r="W1209" s="81"/>
      <c r="X1209" s="63"/>
      <c r="Y1209" s="63"/>
      <c r="Z1209" s="62"/>
      <c r="AA1209" s="63"/>
      <c r="AB1209" s="62"/>
      <c r="AC1209" s="62"/>
      <c r="AD1209" s="62"/>
      <c r="AE1209" s="62"/>
      <c r="AF1209" s="62"/>
      <c r="AG1209" s="72"/>
      <c r="AH1209" s="72"/>
      <c r="AI1209" s="72"/>
      <c r="AJ1209" s="72"/>
      <c r="AK1209" s="59" t="str">
        <f>VLOOKUP(G1209,'MITRA (REFERENSI)'!$A:$Z,5,FALSE)</f>
        <v>#N/A</v>
      </c>
      <c r="AL1209" s="59" t="str">
        <f>VLOOKUP(G1209,'MITRA (REFERENSI)'!$A:$Z,13,FALSE)</f>
        <v>#N/A</v>
      </c>
      <c r="AM1209" s="59" t="str">
        <f>VLOOKUP(G1209,'MITRA (REFERENSI)'!$A:$Z,14,FALSE)</f>
        <v>#N/A</v>
      </c>
    </row>
    <row r="1210" ht="15.0" customHeight="1">
      <c r="A1210" s="53" t="s">
        <v>6272</v>
      </c>
      <c r="B1210" s="78"/>
      <c r="C1210" s="79"/>
      <c r="D1210" s="82"/>
      <c r="E1210" s="82"/>
      <c r="F1210" s="56" t="str">
        <f t="shared" si="2"/>
        <v>PETUGAS.1209/SPK/SE/PML/3172/2026</v>
      </c>
      <c r="G1210" s="80"/>
      <c r="H1210" s="56" t="str">
        <f>VLOOKUP(G1210,'MITRA (REFERENSI)'!$A:$Z,16,FALSE)</f>
        <v>#N/A</v>
      </c>
      <c r="I1210" s="56" t="str">
        <f>VLOOKUP(G1210,'MITRA (REFERENSI)'!$A:$Z,25,FALSE)</f>
        <v>#N/A</v>
      </c>
      <c r="J1210" s="55" t="str">
        <f>VLOOKUP(G1210,'MITRA (REFERENSI)'!$A:$Z,26,FALSE)</f>
        <v>#N/A</v>
      </c>
      <c r="K1210" s="55" t="str">
        <f>VLOOKUP(G1210,'MITRA (REFERENSI)'!$A:$Z,15,FALSE)</f>
        <v>#N/A</v>
      </c>
      <c r="L1210" s="55" t="str">
        <f>VLOOKUP(G1210,'MITRA (REFERENSI)'!$A:$Z,15,FALSE)</f>
        <v>#N/A</v>
      </c>
      <c r="M1210" s="55" t="str">
        <f>IF(B1210=1,'KELAS (REFERENSI)'!M1210,IF(B1210=2,'KELAS (REFERENSI)'!M1225,IF(B1210=3,'KELAS (REFERENSI)'!M1240,IF(B1210=4,'KELAS (REFERENSI)'!M1255,""))))</f>
        <v/>
      </c>
      <c r="N1210" s="55" t="str">
        <f>IF(B1210=1,'KELAS (REFERENSI)'!N1210,IF(B1210=2,'KELAS (REFERENSI)'!N1225,IF(B1210=3,'KELAS (REFERENSI)'!N1240,IF(B1210=4,'KELAS (REFERENSI)'!N1255,""))))</f>
        <v/>
      </c>
      <c r="O1210" s="55" t="str">
        <f>IF(B1210=1,'KELAS (REFERENSI)'!O1210,IF(B1210=2,'KELAS (REFERENSI)'!O1225,IF(B1210=3,'KELAS (REFERENSI)'!O1240,IF(B1210=4,'KELAS (REFERENSI)'!O1255,""))))</f>
        <v/>
      </c>
      <c r="P1210" s="55" t="str">
        <f>IF(B1210=1,'KELAS (REFERENSI)'!P1210,IF(B1210=2,'KELAS (REFERENSI)'!P1225,IF(B1210=3,'KELAS (REFERENSI)'!P1240,IF(B1210=4,'KELAS (REFERENSI)'!P1255,""))))</f>
        <v/>
      </c>
      <c r="Q1210" s="55" t="str">
        <f t="shared" si="4"/>
        <v>BPS Kota Jakarta Timur</v>
      </c>
      <c r="R1210" s="55" t="str">
        <f t="shared" si="56"/>
        <v/>
      </c>
      <c r="S1210" s="55" t="str">
        <f t="shared" ref="S1210:T1210" si="1218">S1209</f>
        <v>15 Juni sampai dengan 31 Agustus 2026</v>
      </c>
      <c r="T1210" s="55" t="str">
        <f t="shared" si="1218"/>
        <v>31 Agustus 2026</v>
      </c>
      <c r="U1210" s="59" t="str">
        <f>VLOOKUP(G1210,'MITRA (REFERENSI)'!$A:$Z,17,FALSE)</f>
        <v>#N/A</v>
      </c>
      <c r="V1210" s="59" t="str">
        <f>VLOOKUP(G1210,'MITRA (REFERENSI)'!$A:$Z,11,FALSE)</f>
        <v>#N/A</v>
      </c>
      <c r="W1210" s="81"/>
      <c r="X1210" s="63"/>
      <c r="Y1210" s="63"/>
      <c r="Z1210" s="62"/>
      <c r="AA1210" s="63"/>
      <c r="AB1210" s="62"/>
      <c r="AC1210" s="62"/>
      <c r="AD1210" s="62"/>
      <c r="AE1210" s="62"/>
      <c r="AF1210" s="62"/>
      <c r="AG1210" s="72"/>
      <c r="AH1210" s="72"/>
      <c r="AI1210" s="72"/>
      <c r="AJ1210" s="72"/>
      <c r="AK1210" s="59" t="str">
        <f>VLOOKUP(G1210,'MITRA (REFERENSI)'!$A:$Z,5,FALSE)</f>
        <v>#N/A</v>
      </c>
      <c r="AL1210" s="59" t="str">
        <f>VLOOKUP(G1210,'MITRA (REFERENSI)'!$A:$Z,13,FALSE)</f>
        <v>#N/A</v>
      </c>
      <c r="AM1210" s="59" t="str">
        <f>VLOOKUP(G1210,'MITRA (REFERENSI)'!$A:$Z,14,FALSE)</f>
        <v>#N/A</v>
      </c>
    </row>
    <row r="1211" ht="15.0" customHeight="1">
      <c r="A1211" s="53" t="s">
        <v>6273</v>
      </c>
      <c r="B1211" s="78"/>
      <c r="C1211" s="79"/>
      <c r="D1211" s="82"/>
      <c r="E1211" s="82"/>
      <c r="F1211" s="56" t="str">
        <f t="shared" si="2"/>
        <v>PETUGAS.1210/SPK/SE/PML/3172/2026</v>
      </c>
      <c r="G1211" s="80"/>
      <c r="H1211" s="56" t="str">
        <f>VLOOKUP(G1211,'MITRA (REFERENSI)'!$A:$Z,16,FALSE)</f>
        <v>#N/A</v>
      </c>
      <c r="I1211" s="56" t="str">
        <f>VLOOKUP(G1211,'MITRA (REFERENSI)'!$A:$Z,25,FALSE)</f>
        <v>#N/A</v>
      </c>
      <c r="J1211" s="55" t="str">
        <f>VLOOKUP(G1211,'MITRA (REFERENSI)'!$A:$Z,26,FALSE)</f>
        <v>#N/A</v>
      </c>
      <c r="K1211" s="55" t="str">
        <f>VLOOKUP(G1211,'MITRA (REFERENSI)'!$A:$Z,15,FALSE)</f>
        <v>#N/A</v>
      </c>
      <c r="L1211" s="55" t="str">
        <f>VLOOKUP(G1211,'MITRA (REFERENSI)'!$A:$Z,15,FALSE)</f>
        <v>#N/A</v>
      </c>
      <c r="M1211" s="55" t="str">
        <f>IF(B1211=1,'KELAS (REFERENSI)'!M1211,IF(B1211=2,'KELAS (REFERENSI)'!M1226,IF(B1211=3,'KELAS (REFERENSI)'!M1241,IF(B1211=4,'KELAS (REFERENSI)'!M1256,""))))</f>
        <v/>
      </c>
      <c r="N1211" s="55" t="str">
        <f>IF(B1211=1,'KELAS (REFERENSI)'!N1211,IF(B1211=2,'KELAS (REFERENSI)'!N1226,IF(B1211=3,'KELAS (REFERENSI)'!N1241,IF(B1211=4,'KELAS (REFERENSI)'!N1256,""))))</f>
        <v/>
      </c>
      <c r="O1211" s="55" t="str">
        <f>IF(B1211=1,'KELAS (REFERENSI)'!O1211,IF(B1211=2,'KELAS (REFERENSI)'!O1226,IF(B1211=3,'KELAS (REFERENSI)'!O1241,IF(B1211=4,'KELAS (REFERENSI)'!O1256,""))))</f>
        <v/>
      </c>
      <c r="P1211" s="55" t="str">
        <f>IF(B1211=1,'KELAS (REFERENSI)'!P1211,IF(B1211=2,'KELAS (REFERENSI)'!P1226,IF(B1211=3,'KELAS (REFERENSI)'!P1241,IF(B1211=4,'KELAS (REFERENSI)'!P1256,""))))</f>
        <v/>
      </c>
      <c r="Q1211" s="55" t="str">
        <f t="shared" si="4"/>
        <v>BPS Kota Jakarta Timur</v>
      </c>
      <c r="R1211" s="55" t="str">
        <f t="shared" si="56"/>
        <v/>
      </c>
      <c r="S1211" s="55" t="str">
        <f t="shared" ref="S1211:T1211" si="1219">S1210</f>
        <v>15 Juni sampai dengan 31 Agustus 2026</v>
      </c>
      <c r="T1211" s="55" t="str">
        <f t="shared" si="1219"/>
        <v>31 Agustus 2026</v>
      </c>
      <c r="U1211" s="59" t="str">
        <f>VLOOKUP(G1211,'MITRA (REFERENSI)'!$A:$Z,17,FALSE)</f>
        <v>#N/A</v>
      </c>
      <c r="V1211" s="59" t="str">
        <f>VLOOKUP(G1211,'MITRA (REFERENSI)'!$A:$Z,11,FALSE)</f>
        <v>#N/A</v>
      </c>
      <c r="W1211" s="81"/>
      <c r="X1211" s="63"/>
      <c r="Y1211" s="63"/>
      <c r="Z1211" s="62"/>
      <c r="AA1211" s="63"/>
      <c r="AB1211" s="62"/>
      <c r="AC1211" s="62"/>
      <c r="AD1211" s="62"/>
      <c r="AE1211" s="62"/>
      <c r="AF1211" s="62"/>
      <c r="AG1211" s="72"/>
      <c r="AH1211" s="72"/>
      <c r="AI1211" s="72"/>
      <c r="AJ1211" s="72"/>
      <c r="AK1211" s="59" t="str">
        <f>VLOOKUP(G1211,'MITRA (REFERENSI)'!$A:$Z,5,FALSE)</f>
        <v>#N/A</v>
      </c>
      <c r="AL1211" s="59" t="str">
        <f>VLOOKUP(G1211,'MITRA (REFERENSI)'!$A:$Z,13,FALSE)</f>
        <v>#N/A</v>
      </c>
      <c r="AM1211" s="59" t="str">
        <f>VLOOKUP(G1211,'MITRA (REFERENSI)'!$A:$Z,14,FALSE)</f>
        <v>#N/A</v>
      </c>
    </row>
    <row r="1212" ht="15.0" customHeight="1">
      <c r="A1212" s="53" t="s">
        <v>6274</v>
      </c>
      <c r="B1212" s="78"/>
      <c r="C1212" s="79"/>
      <c r="D1212" s="82"/>
      <c r="E1212" s="82"/>
      <c r="F1212" s="56" t="str">
        <f t="shared" si="2"/>
        <v>PETUGAS.1211/SPK/SE/PML/3172/2026</v>
      </c>
      <c r="G1212" s="80"/>
      <c r="H1212" s="56" t="str">
        <f>VLOOKUP(G1212,'MITRA (REFERENSI)'!$A:$Z,16,FALSE)</f>
        <v>#N/A</v>
      </c>
      <c r="I1212" s="56" t="str">
        <f>VLOOKUP(G1212,'MITRA (REFERENSI)'!$A:$Z,25,FALSE)</f>
        <v>#N/A</v>
      </c>
      <c r="J1212" s="55" t="str">
        <f>VLOOKUP(G1212,'MITRA (REFERENSI)'!$A:$Z,26,FALSE)</f>
        <v>#N/A</v>
      </c>
      <c r="K1212" s="55" t="str">
        <f>VLOOKUP(G1212,'MITRA (REFERENSI)'!$A:$Z,15,FALSE)</f>
        <v>#N/A</v>
      </c>
      <c r="L1212" s="55" t="str">
        <f>VLOOKUP(G1212,'MITRA (REFERENSI)'!$A:$Z,15,FALSE)</f>
        <v>#N/A</v>
      </c>
      <c r="M1212" s="55" t="str">
        <f>IF(B1212=1,'KELAS (REFERENSI)'!M1212,IF(B1212=2,'KELAS (REFERENSI)'!M1227,IF(B1212=3,'KELAS (REFERENSI)'!M1242,IF(B1212=4,'KELAS (REFERENSI)'!M1257,""))))</f>
        <v/>
      </c>
      <c r="N1212" s="55" t="str">
        <f>IF(B1212=1,'KELAS (REFERENSI)'!N1212,IF(B1212=2,'KELAS (REFERENSI)'!N1227,IF(B1212=3,'KELAS (REFERENSI)'!N1242,IF(B1212=4,'KELAS (REFERENSI)'!N1257,""))))</f>
        <v/>
      </c>
      <c r="O1212" s="55" t="str">
        <f>IF(B1212=1,'KELAS (REFERENSI)'!O1212,IF(B1212=2,'KELAS (REFERENSI)'!O1227,IF(B1212=3,'KELAS (REFERENSI)'!O1242,IF(B1212=4,'KELAS (REFERENSI)'!O1257,""))))</f>
        <v/>
      </c>
      <c r="P1212" s="55" t="str">
        <f>IF(B1212=1,'KELAS (REFERENSI)'!P1212,IF(B1212=2,'KELAS (REFERENSI)'!P1227,IF(B1212=3,'KELAS (REFERENSI)'!P1242,IF(B1212=4,'KELAS (REFERENSI)'!P1257,""))))</f>
        <v/>
      </c>
      <c r="Q1212" s="55" t="str">
        <f t="shared" si="4"/>
        <v>BPS Kota Jakarta Timur</v>
      </c>
      <c r="R1212" s="55" t="str">
        <f t="shared" si="56"/>
        <v/>
      </c>
      <c r="S1212" s="55" t="str">
        <f t="shared" ref="S1212:T1212" si="1220">S1211</f>
        <v>15 Juni sampai dengan 31 Agustus 2026</v>
      </c>
      <c r="T1212" s="55" t="str">
        <f t="shared" si="1220"/>
        <v>31 Agustus 2026</v>
      </c>
      <c r="U1212" s="59" t="str">
        <f>VLOOKUP(G1212,'MITRA (REFERENSI)'!$A:$Z,17,FALSE)</f>
        <v>#N/A</v>
      </c>
      <c r="V1212" s="59" t="str">
        <f>VLOOKUP(G1212,'MITRA (REFERENSI)'!$A:$Z,11,FALSE)</f>
        <v>#N/A</v>
      </c>
      <c r="W1212" s="81"/>
      <c r="X1212" s="63"/>
      <c r="Y1212" s="63"/>
      <c r="Z1212" s="62"/>
      <c r="AA1212" s="63"/>
      <c r="AB1212" s="62"/>
      <c r="AC1212" s="62"/>
      <c r="AD1212" s="62"/>
      <c r="AE1212" s="62"/>
      <c r="AF1212" s="62"/>
      <c r="AG1212" s="72"/>
      <c r="AH1212" s="72"/>
      <c r="AI1212" s="72"/>
      <c r="AJ1212" s="72"/>
      <c r="AK1212" s="59" t="str">
        <f>VLOOKUP(G1212,'MITRA (REFERENSI)'!$A:$Z,5,FALSE)</f>
        <v>#N/A</v>
      </c>
      <c r="AL1212" s="59" t="str">
        <f>VLOOKUP(G1212,'MITRA (REFERENSI)'!$A:$Z,13,FALSE)</f>
        <v>#N/A</v>
      </c>
      <c r="AM1212" s="59" t="str">
        <f>VLOOKUP(G1212,'MITRA (REFERENSI)'!$A:$Z,14,FALSE)</f>
        <v>#N/A</v>
      </c>
    </row>
    <row r="1213" ht="15.0" customHeight="1">
      <c r="A1213" s="53" t="s">
        <v>6275</v>
      </c>
      <c r="B1213" s="78"/>
      <c r="C1213" s="79"/>
      <c r="D1213" s="82"/>
      <c r="E1213" s="82"/>
      <c r="F1213" s="56" t="str">
        <f t="shared" si="2"/>
        <v>PETUGAS.1212/SPK/SE/PML/3172/2026</v>
      </c>
      <c r="G1213" s="80"/>
      <c r="H1213" s="56" t="str">
        <f>VLOOKUP(G1213,'MITRA (REFERENSI)'!$A:$Z,16,FALSE)</f>
        <v>#N/A</v>
      </c>
      <c r="I1213" s="56" t="str">
        <f>VLOOKUP(G1213,'MITRA (REFERENSI)'!$A:$Z,25,FALSE)</f>
        <v>#N/A</v>
      </c>
      <c r="J1213" s="55" t="str">
        <f>VLOOKUP(G1213,'MITRA (REFERENSI)'!$A:$Z,26,FALSE)</f>
        <v>#N/A</v>
      </c>
      <c r="K1213" s="55" t="str">
        <f>VLOOKUP(G1213,'MITRA (REFERENSI)'!$A:$Z,15,FALSE)</f>
        <v>#N/A</v>
      </c>
      <c r="L1213" s="55" t="str">
        <f>VLOOKUP(G1213,'MITRA (REFERENSI)'!$A:$Z,15,FALSE)</f>
        <v>#N/A</v>
      </c>
      <c r="M1213" s="55" t="str">
        <f>IF(B1213=1,'KELAS (REFERENSI)'!M1213,IF(B1213=2,'KELAS (REFERENSI)'!M1228,IF(B1213=3,'KELAS (REFERENSI)'!M1243,IF(B1213=4,'KELAS (REFERENSI)'!M1258,""))))</f>
        <v/>
      </c>
      <c r="N1213" s="55" t="str">
        <f>IF(B1213=1,'KELAS (REFERENSI)'!N1213,IF(B1213=2,'KELAS (REFERENSI)'!N1228,IF(B1213=3,'KELAS (REFERENSI)'!N1243,IF(B1213=4,'KELAS (REFERENSI)'!N1258,""))))</f>
        <v/>
      </c>
      <c r="O1213" s="55" t="str">
        <f>IF(B1213=1,'KELAS (REFERENSI)'!O1213,IF(B1213=2,'KELAS (REFERENSI)'!O1228,IF(B1213=3,'KELAS (REFERENSI)'!O1243,IF(B1213=4,'KELAS (REFERENSI)'!O1258,""))))</f>
        <v/>
      </c>
      <c r="P1213" s="55" t="str">
        <f>IF(B1213=1,'KELAS (REFERENSI)'!P1213,IF(B1213=2,'KELAS (REFERENSI)'!P1228,IF(B1213=3,'KELAS (REFERENSI)'!P1243,IF(B1213=4,'KELAS (REFERENSI)'!P1258,""))))</f>
        <v/>
      </c>
      <c r="Q1213" s="55" t="str">
        <f t="shared" si="4"/>
        <v>BPS Kota Jakarta Timur</v>
      </c>
      <c r="R1213" s="55" t="str">
        <f t="shared" si="56"/>
        <v/>
      </c>
      <c r="S1213" s="55" t="str">
        <f t="shared" ref="S1213:T1213" si="1221">S1212</f>
        <v>15 Juni sampai dengan 31 Agustus 2026</v>
      </c>
      <c r="T1213" s="55" t="str">
        <f t="shared" si="1221"/>
        <v>31 Agustus 2026</v>
      </c>
      <c r="U1213" s="59" t="str">
        <f>VLOOKUP(G1213,'MITRA (REFERENSI)'!$A:$Z,17,FALSE)</f>
        <v>#N/A</v>
      </c>
      <c r="V1213" s="59" t="str">
        <f>VLOOKUP(G1213,'MITRA (REFERENSI)'!$A:$Z,11,FALSE)</f>
        <v>#N/A</v>
      </c>
      <c r="W1213" s="81"/>
      <c r="X1213" s="63"/>
      <c r="Y1213" s="63"/>
      <c r="Z1213" s="62"/>
      <c r="AA1213" s="63"/>
      <c r="AB1213" s="62"/>
      <c r="AC1213" s="62"/>
      <c r="AD1213" s="62"/>
      <c r="AE1213" s="62"/>
      <c r="AF1213" s="62"/>
      <c r="AG1213" s="72"/>
      <c r="AH1213" s="72"/>
      <c r="AI1213" s="72"/>
      <c r="AJ1213" s="72"/>
      <c r="AK1213" s="59" t="str">
        <f>VLOOKUP(G1213,'MITRA (REFERENSI)'!$A:$Z,5,FALSE)</f>
        <v>#N/A</v>
      </c>
      <c r="AL1213" s="59" t="str">
        <f>VLOOKUP(G1213,'MITRA (REFERENSI)'!$A:$Z,13,FALSE)</f>
        <v>#N/A</v>
      </c>
      <c r="AM1213" s="59" t="str">
        <f>VLOOKUP(G1213,'MITRA (REFERENSI)'!$A:$Z,14,FALSE)</f>
        <v>#N/A</v>
      </c>
    </row>
    <row r="1214" ht="15.0" customHeight="1">
      <c r="A1214" s="53" t="s">
        <v>6276</v>
      </c>
      <c r="B1214" s="78"/>
      <c r="C1214" s="79"/>
      <c r="D1214" s="82"/>
      <c r="E1214" s="82"/>
      <c r="F1214" s="56" t="str">
        <f t="shared" si="2"/>
        <v>PETUGAS.1213/SPK/SE/PML/3172/2026</v>
      </c>
      <c r="G1214" s="80"/>
      <c r="H1214" s="56" t="str">
        <f>VLOOKUP(G1214,'MITRA (REFERENSI)'!$A:$Z,16,FALSE)</f>
        <v>#N/A</v>
      </c>
      <c r="I1214" s="56" t="str">
        <f>VLOOKUP(G1214,'MITRA (REFERENSI)'!$A:$Z,25,FALSE)</f>
        <v>#N/A</v>
      </c>
      <c r="J1214" s="55" t="str">
        <f>VLOOKUP(G1214,'MITRA (REFERENSI)'!$A:$Z,26,FALSE)</f>
        <v>#N/A</v>
      </c>
      <c r="K1214" s="55" t="str">
        <f>VLOOKUP(G1214,'MITRA (REFERENSI)'!$A:$Z,15,FALSE)</f>
        <v>#N/A</v>
      </c>
      <c r="L1214" s="55" t="str">
        <f>VLOOKUP(G1214,'MITRA (REFERENSI)'!$A:$Z,15,FALSE)</f>
        <v>#N/A</v>
      </c>
      <c r="M1214" s="55" t="str">
        <f>IF(B1214=1,'KELAS (REFERENSI)'!M1214,IF(B1214=2,'KELAS (REFERENSI)'!M1229,IF(B1214=3,'KELAS (REFERENSI)'!M1244,IF(B1214=4,'KELAS (REFERENSI)'!M1259,""))))</f>
        <v/>
      </c>
      <c r="N1214" s="55" t="str">
        <f>IF(B1214=1,'KELAS (REFERENSI)'!N1214,IF(B1214=2,'KELAS (REFERENSI)'!N1229,IF(B1214=3,'KELAS (REFERENSI)'!N1244,IF(B1214=4,'KELAS (REFERENSI)'!N1259,""))))</f>
        <v/>
      </c>
      <c r="O1214" s="55" t="str">
        <f>IF(B1214=1,'KELAS (REFERENSI)'!O1214,IF(B1214=2,'KELAS (REFERENSI)'!O1229,IF(B1214=3,'KELAS (REFERENSI)'!O1244,IF(B1214=4,'KELAS (REFERENSI)'!O1259,""))))</f>
        <v/>
      </c>
      <c r="P1214" s="55" t="str">
        <f>IF(B1214=1,'KELAS (REFERENSI)'!P1214,IF(B1214=2,'KELAS (REFERENSI)'!P1229,IF(B1214=3,'KELAS (REFERENSI)'!P1244,IF(B1214=4,'KELAS (REFERENSI)'!P1259,""))))</f>
        <v/>
      </c>
      <c r="Q1214" s="55" t="str">
        <f t="shared" si="4"/>
        <v>BPS Kota Jakarta Timur</v>
      </c>
      <c r="R1214" s="55" t="str">
        <f t="shared" si="56"/>
        <v/>
      </c>
      <c r="S1214" s="55" t="str">
        <f t="shared" ref="S1214:T1214" si="1222">S1213</f>
        <v>15 Juni sampai dengan 31 Agustus 2026</v>
      </c>
      <c r="T1214" s="55" t="str">
        <f t="shared" si="1222"/>
        <v>31 Agustus 2026</v>
      </c>
      <c r="U1214" s="59" t="str">
        <f>VLOOKUP(G1214,'MITRA (REFERENSI)'!$A:$Z,17,FALSE)</f>
        <v>#N/A</v>
      </c>
      <c r="V1214" s="59" t="str">
        <f>VLOOKUP(G1214,'MITRA (REFERENSI)'!$A:$Z,11,FALSE)</f>
        <v>#N/A</v>
      </c>
      <c r="W1214" s="81"/>
      <c r="X1214" s="63"/>
      <c r="Y1214" s="63"/>
      <c r="Z1214" s="62"/>
      <c r="AA1214" s="63"/>
      <c r="AB1214" s="62"/>
      <c r="AC1214" s="62"/>
      <c r="AD1214" s="62"/>
      <c r="AE1214" s="62"/>
      <c r="AF1214" s="62"/>
      <c r="AG1214" s="72"/>
      <c r="AH1214" s="72"/>
      <c r="AI1214" s="72"/>
      <c r="AJ1214" s="72"/>
      <c r="AK1214" s="59" t="str">
        <f>VLOOKUP(G1214,'MITRA (REFERENSI)'!$A:$Z,5,FALSE)</f>
        <v>#N/A</v>
      </c>
      <c r="AL1214" s="59" t="str">
        <f>VLOOKUP(G1214,'MITRA (REFERENSI)'!$A:$Z,13,FALSE)</f>
        <v>#N/A</v>
      </c>
      <c r="AM1214" s="59" t="str">
        <f>VLOOKUP(G1214,'MITRA (REFERENSI)'!$A:$Z,14,FALSE)</f>
        <v>#N/A</v>
      </c>
    </row>
    <row r="1215" ht="15.0" customHeight="1">
      <c r="A1215" s="53" t="s">
        <v>6277</v>
      </c>
      <c r="B1215" s="78"/>
      <c r="C1215" s="79"/>
      <c r="D1215" s="82"/>
      <c r="E1215" s="82"/>
      <c r="F1215" s="56" t="str">
        <f t="shared" si="2"/>
        <v>PETUGAS.1214/SPK/SE/PML/3172/2026</v>
      </c>
      <c r="G1215" s="80"/>
      <c r="H1215" s="56" t="str">
        <f>VLOOKUP(G1215,'MITRA (REFERENSI)'!$A:$Z,16,FALSE)</f>
        <v>#N/A</v>
      </c>
      <c r="I1215" s="56" t="str">
        <f>VLOOKUP(G1215,'MITRA (REFERENSI)'!$A:$Z,25,FALSE)</f>
        <v>#N/A</v>
      </c>
      <c r="J1215" s="55" t="str">
        <f>VLOOKUP(G1215,'MITRA (REFERENSI)'!$A:$Z,26,FALSE)</f>
        <v>#N/A</v>
      </c>
      <c r="K1215" s="55" t="str">
        <f>VLOOKUP(G1215,'MITRA (REFERENSI)'!$A:$Z,15,FALSE)</f>
        <v>#N/A</v>
      </c>
      <c r="L1215" s="55" t="str">
        <f>VLOOKUP(G1215,'MITRA (REFERENSI)'!$A:$Z,15,FALSE)</f>
        <v>#N/A</v>
      </c>
      <c r="M1215" s="55" t="str">
        <f>IF(B1215=1,'KELAS (REFERENSI)'!M1215,IF(B1215=2,'KELAS (REFERENSI)'!M1230,IF(B1215=3,'KELAS (REFERENSI)'!M1245,IF(B1215=4,'KELAS (REFERENSI)'!M1260,""))))</f>
        <v/>
      </c>
      <c r="N1215" s="55" t="str">
        <f>IF(B1215=1,'KELAS (REFERENSI)'!N1215,IF(B1215=2,'KELAS (REFERENSI)'!N1230,IF(B1215=3,'KELAS (REFERENSI)'!N1245,IF(B1215=4,'KELAS (REFERENSI)'!N1260,""))))</f>
        <v/>
      </c>
      <c r="O1215" s="55" t="str">
        <f>IF(B1215=1,'KELAS (REFERENSI)'!O1215,IF(B1215=2,'KELAS (REFERENSI)'!O1230,IF(B1215=3,'KELAS (REFERENSI)'!O1245,IF(B1215=4,'KELAS (REFERENSI)'!O1260,""))))</f>
        <v/>
      </c>
      <c r="P1215" s="55" t="str">
        <f>IF(B1215=1,'KELAS (REFERENSI)'!P1215,IF(B1215=2,'KELAS (REFERENSI)'!P1230,IF(B1215=3,'KELAS (REFERENSI)'!P1245,IF(B1215=4,'KELAS (REFERENSI)'!P1260,""))))</f>
        <v/>
      </c>
      <c r="Q1215" s="55" t="str">
        <f t="shared" si="4"/>
        <v>BPS Kota Jakarta Timur</v>
      </c>
      <c r="R1215" s="55" t="str">
        <f t="shared" si="56"/>
        <v/>
      </c>
      <c r="S1215" s="55" t="str">
        <f t="shared" ref="S1215:T1215" si="1223">S1214</f>
        <v>15 Juni sampai dengan 31 Agustus 2026</v>
      </c>
      <c r="T1215" s="55" t="str">
        <f t="shared" si="1223"/>
        <v>31 Agustus 2026</v>
      </c>
      <c r="U1215" s="59" t="str">
        <f>VLOOKUP(G1215,'MITRA (REFERENSI)'!$A:$Z,17,FALSE)</f>
        <v>#N/A</v>
      </c>
      <c r="V1215" s="59" t="str">
        <f>VLOOKUP(G1215,'MITRA (REFERENSI)'!$A:$Z,11,FALSE)</f>
        <v>#N/A</v>
      </c>
      <c r="W1215" s="81"/>
      <c r="X1215" s="63"/>
      <c r="Y1215" s="63"/>
      <c r="Z1215" s="62"/>
      <c r="AA1215" s="63"/>
      <c r="AB1215" s="62"/>
      <c r="AC1215" s="62"/>
      <c r="AD1215" s="62"/>
      <c r="AE1215" s="62"/>
      <c r="AF1215" s="62"/>
      <c r="AG1215" s="72"/>
      <c r="AH1215" s="72"/>
      <c r="AI1215" s="72"/>
      <c r="AJ1215" s="72"/>
      <c r="AK1215" s="59" t="str">
        <f>VLOOKUP(G1215,'MITRA (REFERENSI)'!$A:$Z,5,FALSE)</f>
        <v>#N/A</v>
      </c>
      <c r="AL1215" s="59" t="str">
        <f>VLOOKUP(G1215,'MITRA (REFERENSI)'!$A:$Z,13,FALSE)</f>
        <v>#N/A</v>
      </c>
      <c r="AM1215" s="59" t="str">
        <f>VLOOKUP(G1215,'MITRA (REFERENSI)'!$A:$Z,14,FALSE)</f>
        <v>#N/A</v>
      </c>
    </row>
    <row r="1216" ht="15.0" customHeight="1">
      <c r="A1216" s="53" t="s">
        <v>6278</v>
      </c>
      <c r="B1216" s="78"/>
      <c r="C1216" s="79"/>
      <c r="D1216" s="82"/>
      <c r="E1216" s="82"/>
      <c r="F1216" s="56" t="str">
        <f t="shared" si="2"/>
        <v>PETUGAS.1215/SPK/SE/PML/3172/2026</v>
      </c>
      <c r="G1216" s="80"/>
      <c r="H1216" s="56" t="str">
        <f>VLOOKUP(G1216,'MITRA (REFERENSI)'!$A:$Z,16,FALSE)</f>
        <v>#N/A</v>
      </c>
      <c r="I1216" s="56" t="str">
        <f>VLOOKUP(G1216,'MITRA (REFERENSI)'!$A:$Z,25,FALSE)</f>
        <v>#N/A</v>
      </c>
      <c r="J1216" s="55" t="str">
        <f>VLOOKUP(G1216,'MITRA (REFERENSI)'!$A:$Z,26,FALSE)</f>
        <v>#N/A</v>
      </c>
      <c r="K1216" s="55" t="str">
        <f>VLOOKUP(G1216,'MITRA (REFERENSI)'!$A:$Z,15,FALSE)</f>
        <v>#N/A</v>
      </c>
      <c r="L1216" s="55" t="str">
        <f>VLOOKUP(G1216,'MITRA (REFERENSI)'!$A:$Z,15,FALSE)</f>
        <v>#N/A</v>
      </c>
      <c r="M1216" s="55" t="str">
        <f>IF(B1216=1,'KELAS (REFERENSI)'!M1216,IF(B1216=2,'KELAS (REFERENSI)'!M1231,IF(B1216=3,'KELAS (REFERENSI)'!M1246,IF(B1216=4,'KELAS (REFERENSI)'!M1261,""))))</f>
        <v/>
      </c>
      <c r="N1216" s="55" t="str">
        <f>IF(B1216=1,'KELAS (REFERENSI)'!N1216,IF(B1216=2,'KELAS (REFERENSI)'!N1231,IF(B1216=3,'KELAS (REFERENSI)'!N1246,IF(B1216=4,'KELAS (REFERENSI)'!N1261,""))))</f>
        <v/>
      </c>
      <c r="O1216" s="55" t="str">
        <f>IF(B1216=1,'KELAS (REFERENSI)'!O1216,IF(B1216=2,'KELAS (REFERENSI)'!O1231,IF(B1216=3,'KELAS (REFERENSI)'!O1246,IF(B1216=4,'KELAS (REFERENSI)'!O1261,""))))</f>
        <v/>
      </c>
      <c r="P1216" s="55" t="str">
        <f>IF(B1216=1,'KELAS (REFERENSI)'!P1216,IF(B1216=2,'KELAS (REFERENSI)'!P1231,IF(B1216=3,'KELAS (REFERENSI)'!P1246,IF(B1216=4,'KELAS (REFERENSI)'!P1261,""))))</f>
        <v/>
      </c>
      <c r="Q1216" s="55" t="str">
        <f t="shared" si="4"/>
        <v>BPS Kota Jakarta Timur</v>
      </c>
      <c r="R1216" s="55" t="str">
        <f t="shared" si="56"/>
        <v/>
      </c>
      <c r="S1216" s="55" t="str">
        <f t="shared" ref="S1216:T1216" si="1224">S1215</f>
        <v>15 Juni sampai dengan 31 Agustus 2026</v>
      </c>
      <c r="T1216" s="55" t="str">
        <f t="shared" si="1224"/>
        <v>31 Agustus 2026</v>
      </c>
      <c r="U1216" s="59" t="str">
        <f>VLOOKUP(G1216,'MITRA (REFERENSI)'!$A:$Z,17,FALSE)</f>
        <v>#N/A</v>
      </c>
      <c r="V1216" s="59" t="str">
        <f>VLOOKUP(G1216,'MITRA (REFERENSI)'!$A:$Z,11,FALSE)</f>
        <v>#N/A</v>
      </c>
      <c r="W1216" s="81"/>
      <c r="X1216" s="63"/>
      <c r="Y1216" s="63"/>
      <c r="Z1216" s="62"/>
      <c r="AA1216" s="63"/>
      <c r="AB1216" s="62"/>
      <c r="AC1216" s="62"/>
      <c r="AD1216" s="62"/>
      <c r="AE1216" s="62"/>
      <c r="AF1216" s="62"/>
      <c r="AG1216" s="72"/>
      <c r="AH1216" s="72"/>
      <c r="AI1216" s="72"/>
      <c r="AJ1216" s="72"/>
      <c r="AK1216" s="59" t="str">
        <f>VLOOKUP(G1216,'MITRA (REFERENSI)'!$A:$Z,5,FALSE)</f>
        <v>#N/A</v>
      </c>
      <c r="AL1216" s="59" t="str">
        <f>VLOOKUP(G1216,'MITRA (REFERENSI)'!$A:$Z,13,FALSE)</f>
        <v>#N/A</v>
      </c>
      <c r="AM1216" s="59" t="str">
        <f>VLOOKUP(G1216,'MITRA (REFERENSI)'!$A:$Z,14,FALSE)</f>
        <v>#N/A</v>
      </c>
    </row>
    <row r="1217" ht="15.0" customHeight="1">
      <c r="A1217" s="53" t="s">
        <v>6279</v>
      </c>
      <c r="B1217" s="78"/>
      <c r="C1217" s="79"/>
      <c r="D1217" s="82"/>
      <c r="E1217" s="82"/>
      <c r="F1217" s="56" t="str">
        <f t="shared" si="2"/>
        <v>PETUGAS.1216/SPK/SE/PML/3172/2026</v>
      </c>
      <c r="G1217" s="80"/>
      <c r="H1217" s="56" t="str">
        <f>VLOOKUP(G1217,'MITRA (REFERENSI)'!$A:$Z,16,FALSE)</f>
        <v>#N/A</v>
      </c>
      <c r="I1217" s="56" t="str">
        <f>VLOOKUP(G1217,'MITRA (REFERENSI)'!$A:$Z,25,FALSE)</f>
        <v>#N/A</v>
      </c>
      <c r="J1217" s="55" t="str">
        <f>VLOOKUP(G1217,'MITRA (REFERENSI)'!$A:$Z,26,FALSE)</f>
        <v>#N/A</v>
      </c>
      <c r="K1217" s="55" t="str">
        <f>VLOOKUP(G1217,'MITRA (REFERENSI)'!$A:$Z,15,FALSE)</f>
        <v>#N/A</v>
      </c>
      <c r="L1217" s="55" t="str">
        <f>VLOOKUP(G1217,'MITRA (REFERENSI)'!$A:$Z,15,FALSE)</f>
        <v>#N/A</v>
      </c>
      <c r="M1217" s="55" t="str">
        <f>IF(B1217=1,'KELAS (REFERENSI)'!M1217,IF(B1217=2,'KELAS (REFERENSI)'!M1232,IF(B1217=3,'KELAS (REFERENSI)'!M1247,IF(B1217=4,'KELAS (REFERENSI)'!M1262,""))))</f>
        <v/>
      </c>
      <c r="N1217" s="55" t="str">
        <f>IF(B1217=1,'KELAS (REFERENSI)'!N1217,IF(B1217=2,'KELAS (REFERENSI)'!N1232,IF(B1217=3,'KELAS (REFERENSI)'!N1247,IF(B1217=4,'KELAS (REFERENSI)'!N1262,""))))</f>
        <v/>
      </c>
      <c r="O1217" s="55" t="str">
        <f>IF(B1217=1,'KELAS (REFERENSI)'!O1217,IF(B1217=2,'KELAS (REFERENSI)'!O1232,IF(B1217=3,'KELAS (REFERENSI)'!O1247,IF(B1217=4,'KELAS (REFERENSI)'!O1262,""))))</f>
        <v/>
      </c>
      <c r="P1217" s="55" t="str">
        <f>IF(B1217=1,'KELAS (REFERENSI)'!P1217,IF(B1217=2,'KELAS (REFERENSI)'!P1232,IF(B1217=3,'KELAS (REFERENSI)'!P1247,IF(B1217=4,'KELAS (REFERENSI)'!P1262,""))))</f>
        <v/>
      </c>
      <c r="Q1217" s="55" t="str">
        <f t="shared" si="4"/>
        <v>BPS Kota Jakarta Timur</v>
      </c>
      <c r="R1217" s="55" t="str">
        <f t="shared" si="56"/>
        <v/>
      </c>
      <c r="S1217" s="55" t="str">
        <f t="shared" ref="S1217:T1217" si="1225">S1216</f>
        <v>15 Juni sampai dengan 31 Agustus 2026</v>
      </c>
      <c r="T1217" s="55" t="str">
        <f t="shared" si="1225"/>
        <v>31 Agustus 2026</v>
      </c>
      <c r="U1217" s="59" t="str">
        <f>VLOOKUP(G1217,'MITRA (REFERENSI)'!$A:$Z,17,FALSE)</f>
        <v>#N/A</v>
      </c>
      <c r="V1217" s="59" t="str">
        <f>VLOOKUP(G1217,'MITRA (REFERENSI)'!$A:$Z,11,FALSE)</f>
        <v>#N/A</v>
      </c>
      <c r="W1217" s="81"/>
      <c r="X1217" s="63"/>
      <c r="Y1217" s="63"/>
      <c r="Z1217" s="62"/>
      <c r="AA1217" s="63"/>
      <c r="AB1217" s="62"/>
      <c r="AC1217" s="62"/>
      <c r="AD1217" s="62"/>
      <c r="AE1217" s="62"/>
      <c r="AF1217" s="62"/>
      <c r="AG1217" s="72"/>
      <c r="AH1217" s="72"/>
      <c r="AI1217" s="72"/>
      <c r="AJ1217" s="72"/>
      <c r="AK1217" s="59" t="str">
        <f>VLOOKUP(G1217,'MITRA (REFERENSI)'!$A:$Z,5,FALSE)</f>
        <v>#N/A</v>
      </c>
      <c r="AL1217" s="59" t="str">
        <f>VLOOKUP(G1217,'MITRA (REFERENSI)'!$A:$Z,13,FALSE)</f>
        <v>#N/A</v>
      </c>
      <c r="AM1217" s="59" t="str">
        <f>VLOOKUP(G1217,'MITRA (REFERENSI)'!$A:$Z,14,FALSE)</f>
        <v>#N/A</v>
      </c>
    </row>
    <row r="1218" ht="15.0" customHeight="1">
      <c r="A1218" s="53" t="s">
        <v>6280</v>
      </c>
      <c r="B1218" s="78"/>
      <c r="C1218" s="79"/>
      <c r="D1218" s="82"/>
      <c r="E1218" s="82"/>
      <c r="F1218" s="56" t="str">
        <f t="shared" si="2"/>
        <v>PETUGAS.1217/SPK/SE/PML/3172/2026</v>
      </c>
      <c r="G1218" s="80"/>
      <c r="H1218" s="56" t="str">
        <f>VLOOKUP(G1218,'MITRA (REFERENSI)'!$A:$Z,16,FALSE)</f>
        <v>#N/A</v>
      </c>
      <c r="I1218" s="56" t="str">
        <f>VLOOKUP(G1218,'MITRA (REFERENSI)'!$A:$Z,25,FALSE)</f>
        <v>#N/A</v>
      </c>
      <c r="J1218" s="55" t="str">
        <f>VLOOKUP(G1218,'MITRA (REFERENSI)'!$A:$Z,26,FALSE)</f>
        <v>#N/A</v>
      </c>
      <c r="K1218" s="55" t="str">
        <f>VLOOKUP(G1218,'MITRA (REFERENSI)'!$A:$Z,15,FALSE)</f>
        <v>#N/A</v>
      </c>
      <c r="L1218" s="55" t="str">
        <f>VLOOKUP(G1218,'MITRA (REFERENSI)'!$A:$Z,15,FALSE)</f>
        <v>#N/A</v>
      </c>
      <c r="M1218" s="55" t="str">
        <f>IF(B1218=1,'KELAS (REFERENSI)'!M1218,IF(B1218=2,'KELAS (REFERENSI)'!M1233,IF(B1218=3,'KELAS (REFERENSI)'!M1248,IF(B1218=4,'KELAS (REFERENSI)'!M1263,""))))</f>
        <v/>
      </c>
      <c r="N1218" s="55" t="str">
        <f>IF(B1218=1,'KELAS (REFERENSI)'!N1218,IF(B1218=2,'KELAS (REFERENSI)'!N1233,IF(B1218=3,'KELAS (REFERENSI)'!N1248,IF(B1218=4,'KELAS (REFERENSI)'!N1263,""))))</f>
        <v/>
      </c>
      <c r="O1218" s="55" t="str">
        <f>IF(B1218=1,'KELAS (REFERENSI)'!O1218,IF(B1218=2,'KELAS (REFERENSI)'!O1233,IF(B1218=3,'KELAS (REFERENSI)'!O1248,IF(B1218=4,'KELAS (REFERENSI)'!O1263,""))))</f>
        <v/>
      </c>
      <c r="P1218" s="55" t="str">
        <f>IF(B1218=1,'KELAS (REFERENSI)'!P1218,IF(B1218=2,'KELAS (REFERENSI)'!P1233,IF(B1218=3,'KELAS (REFERENSI)'!P1248,IF(B1218=4,'KELAS (REFERENSI)'!P1263,""))))</f>
        <v/>
      </c>
      <c r="Q1218" s="55" t="str">
        <f t="shared" si="4"/>
        <v>BPS Kota Jakarta Timur</v>
      </c>
      <c r="R1218" s="55" t="str">
        <f t="shared" si="56"/>
        <v/>
      </c>
      <c r="S1218" s="55" t="str">
        <f t="shared" ref="S1218:T1218" si="1226">S1217</f>
        <v>15 Juni sampai dengan 31 Agustus 2026</v>
      </c>
      <c r="T1218" s="55" t="str">
        <f t="shared" si="1226"/>
        <v>31 Agustus 2026</v>
      </c>
      <c r="U1218" s="59" t="str">
        <f>VLOOKUP(G1218,'MITRA (REFERENSI)'!$A:$Z,17,FALSE)</f>
        <v>#N/A</v>
      </c>
      <c r="V1218" s="59" t="str">
        <f>VLOOKUP(G1218,'MITRA (REFERENSI)'!$A:$Z,11,FALSE)</f>
        <v>#N/A</v>
      </c>
      <c r="W1218" s="81"/>
      <c r="X1218" s="63"/>
      <c r="Y1218" s="63"/>
      <c r="Z1218" s="62"/>
      <c r="AA1218" s="63"/>
      <c r="AB1218" s="62"/>
      <c r="AC1218" s="62"/>
      <c r="AD1218" s="62"/>
      <c r="AE1218" s="62"/>
      <c r="AF1218" s="62"/>
      <c r="AG1218" s="72"/>
      <c r="AH1218" s="72"/>
      <c r="AI1218" s="72"/>
      <c r="AJ1218" s="72"/>
      <c r="AK1218" s="59" t="str">
        <f>VLOOKUP(G1218,'MITRA (REFERENSI)'!$A:$Z,5,FALSE)</f>
        <v>#N/A</v>
      </c>
      <c r="AL1218" s="59" t="str">
        <f>VLOOKUP(G1218,'MITRA (REFERENSI)'!$A:$Z,13,FALSE)</f>
        <v>#N/A</v>
      </c>
      <c r="AM1218" s="59" t="str">
        <f>VLOOKUP(G1218,'MITRA (REFERENSI)'!$A:$Z,14,FALSE)</f>
        <v>#N/A</v>
      </c>
    </row>
    <row r="1219" ht="15.0" customHeight="1">
      <c r="A1219" s="53" t="s">
        <v>6281</v>
      </c>
      <c r="B1219" s="78"/>
      <c r="C1219" s="79"/>
      <c r="D1219" s="82"/>
      <c r="E1219" s="82"/>
      <c r="F1219" s="56" t="str">
        <f t="shared" si="2"/>
        <v>PETUGAS.1218/SPK/SE/PML/3172/2026</v>
      </c>
      <c r="G1219" s="80"/>
      <c r="H1219" s="56" t="str">
        <f>VLOOKUP(G1219,'MITRA (REFERENSI)'!$A:$Z,16,FALSE)</f>
        <v>#N/A</v>
      </c>
      <c r="I1219" s="56" t="str">
        <f>VLOOKUP(G1219,'MITRA (REFERENSI)'!$A:$Z,25,FALSE)</f>
        <v>#N/A</v>
      </c>
      <c r="J1219" s="55" t="str">
        <f>VLOOKUP(G1219,'MITRA (REFERENSI)'!$A:$Z,26,FALSE)</f>
        <v>#N/A</v>
      </c>
      <c r="K1219" s="55" t="str">
        <f>VLOOKUP(G1219,'MITRA (REFERENSI)'!$A:$Z,15,FALSE)</f>
        <v>#N/A</v>
      </c>
      <c r="L1219" s="55" t="str">
        <f>VLOOKUP(G1219,'MITRA (REFERENSI)'!$A:$Z,15,FALSE)</f>
        <v>#N/A</v>
      </c>
      <c r="M1219" s="55" t="str">
        <f>IF(B1219=1,'KELAS (REFERENSI)'!M1219,IF(B1219=2,'KELAS (REFERENSI)'!M1234,IF(B1219=3,'KELAS (REFERENSI)'!M1249,IF(B1219=4,'KELAS (REFERENSI)'!M1264,""))))</f>
        <v/>
      </c>
      <c r="N1219" s="55" t="str">
        <f>IF(B1219=1,'KELAS (REFERENSI)'!N1219,IF(B1219=2,'KELAS (REFERENSI)'!N1234,IF(B1219=3,'KELAS (REFERENSI)'!N1249,IF(B1219=4,'KELAS (REFERENSI)'!N1264,""))))</f>
        <v/>
      </c>
      <c r="O1219" s="55" t="str">
        <f>IF(B1219=1,'KELAS (REFERENSI)'!O1219,IF(B1219=2,'KELAS (REFERENSI)'!O1234,IF(B1219=3,'KELAS (REFERENSI)'!O1249,IF(B1219=4,'KELAS (REFERENSI)'!O1264,""))))</f>
        <v/>
      </c>
      <c r="P1219" s="55" t="str">
        <f>IF(B1219=1,'KELAS (REFERENSI)'!P1219,IF(B1219=2,'KELAS (REFERENSI)'!P1234,IF(B1219=3,'KELAS (REFERENSI)'!P1249,IF(B1219=4,'KELAS (REFERENSI)'!P1264,""))))</f>
        <v/>
      </c>
      <c r="Q1219" s="55" t="str">
        <f t="shared" si="4"/>
        <v>BPS Kota Jakarta Timur</v>
      </c>
      <c r="R1219" s="55" t="str">
        <f t="shared" si="56"/>
        <v/>
      </c>
      <c r="S1219" s="55" t="str">
        <f t="shared" ref="S1219:T1219" si="1227">S1218</f>
        <v>15 Juni sampai dengan 31 Agustus 2026</v>
      </c>
      <c r="T1219" s="55" t="str">
        <f t="shared" si="1227"/>
        <v>31 Agustus 2026</v>
      </c>
      <c r="U1219" s="59" t="str">
        <f>VLOOKUP(G1219,'MITRA (REFERENSI)'!$A:$Z,17,FALSE)</f>
        <v>#N/A</v>
      </c>
      <c r="V1219" s="59" t="str">
        <f>VLOOKUP(G1219,'MITRA (REFERENSI)'!$A:$Z,11,FALSE)</f>
        <v>#N/A</v>
      </c>
      <c r="W1219" s="81"/>
      <c r="X1219" s="63"/>
      <c r="Y1219" s="63"/>
      <c r="Z1219" s="62"/>
      <c r="AA1219" s="63"/>
      <c r="AB1219" s="62"/>
      <c r="AC1219" s="62"/>
      <c r="AD1219" s="62"/>
      <c r="AE1219" s="62"/>
      <c r="AF1219" s="62"/>
      <c r="AG1219" s="72"/>
      <c r="AH1219" s="72"/>
      <c r="AI1219" s="72"/>
      <c r="AJ1219" s="72"/>
      <c r="AK1219" s="59" t="str">
        <f>VLOOKUP(G1219,'MITRA (REFERENSI)'!$A:$Z,5,FALSE)</f>
        <v>#N/A</v>
      </c>
      <c r="AL1219" s="59" t="str">
        <f>VLOOKUP(G1219,'MITRA (REFERENSI)'!$A:$Z,13,FALSE)</f>
        <v>#N/A</v>
      </c>
      <c r="AM1219" s="59" t="str">
        <f>VLOOKUP(G1219,'MITRA (REFERENSI)'!$A:$Z,14,FALSE)</f>
        <v>#N/A</v>
      </c>
    </row>
    <row r="1220" ht="15.0" customHeight="1">
      <c r="A1220" s="53" t="s">
        <v>6282</v>
      </c>
      <c r="B1220" s="78"/>
      <c r="C1220" s="79"/>
      <c r="D1220" s="82"/>
      <c r="E1220" s="82"/>
      <c r="F1220" s="56" t="str">
        <f t="shared" si="2"/>
        <v>PETUGAS.1219/SPK/SE/PML/3172/2026</v>
      </c>
      <c r="G1220" s="80"/>
      <c r="H1220" s="56" t="str">
        <f>VLOOKUP(G1220,'MITRA (REFERENSI)'!$A:$Z,16,FALSE)</f>
        <v>#N/A</v>
      </c>
      <c r="I1220" s="56" t="str">
        <f>VLOOKUP(G1220,'MITRA (REFERENSI)'!$A:$Z,25,FALSE)</f>
        <v>#N/A</v>
      </c>
      <c r="J1220" s="55" t="str">
        <f>VLOOKUP(G1220,'MITRA (REFERENSI)'!$A:$Z,26,FALSE)</f>
        <v>#N/A</v>
      </c>
      <c r="K1220" s="55" t="str">
        <f>VLOOKUP(G1220,'MITRA (REFERENSI)'!$A:$Z,15,FALSE)</f>
        <v>#N/A</v>
      </c>
      <c r="L1220" s="55" t="str">
        <f>VLOOKUP(G1220,'MITRA (REFERENSI)'!$A:$Z,15,FALSE)</f>
        <v>#N/A</v>
      </c>
      <c r="M1220" s="55" t="str">
        <f>IF(B1220=1,'KELAS (REFERENSI)'!M1220,IF(B1220=2,'KELAS (REFERENSI)'!M1235,IF(B1220=3,'KELAS (REFERENSI)'!M1250,IF(B1220=4,'KELAS (REFERENSI)'!M1265,""))))</f>
        <v/>
      </c>
      <c r="N1220" s="55" t="str">
        <f>IF(B1220=1,'KELAS (REFERENSI)'!N1220,IF(B1220=2,'KELAS (REFERENSI)'!N1235,IF(B1220=3,'KELAS (REFERENSI)'!N1250,IF(B1220=4,'KELAS (REFERENSI)'!N1265,""))))</f>
        <v/>
      </c>
      <c r="O1220" s="55" t="str">
        <f>IF(B1220=1,'KELAS (REFERENSI)'!O1220,IF(B1220=2,'KELAS (REFERENSI)'!O1235,IF(B1220=3,'KELAS (REFERENSI)'!O1250,IF(B1220=4,'KELAS (REFERENSI)'!O1265,""))))</f>
        <v/>
      </c>
      <c r="P1220" s="55" t="str">
        <f>IF(B1220=1,'KELAS (REFERENSI)'!P1220,IF(B1220=2,'KELAS (REFERENSI)'!P1235,IF(B1220=3,'KELAS (REFERENSI)'!P1250,IF(B1220=4,'KELAS (REFERENSI)'!P1265,""))))</f>
        <v/>
      </c>
      <c r="Q1220" s="55" t="str">
        <f t="shared" si="4"/>
        <v>BPS Kota Jakarta Timur</v>
      </c>
      <c r="R1220" s="55" t="str">
        <f t="shared" si="56"/>
        <v/>
      </c>
      <c r="S1220" s="55" t="str">
        <f t="shared" ref="S1220:T1220" si="1228">S1219</f>
        <v>15 Juni sampai dengan 31 Agustus 2026</v>
      </c>
      <c r="T1220" s="55" t="str">
        <f t="shared" si="1228"/>
        <v>31 Agustus 2026</v>
      </c>
      <c r="U1220" s="59" t="str">
        <f>VLOOKUP(G1220,'MITRA (REFERENSI)'!$A:$Z,17,FALSE)</f>
        <v>#N/A</v>
      </c>
      <c r="V1220" s="59" t="str">
        <f>VLOOKUP(G1220,'MITRA (REFERENSI)'!$A:$Z,11,FALSE)</f>
        <v>#N/A</v>
      </c>
      <c r="W1220" s="81"/>
      <c r="X1220" s="63"/>
      <c r="Y1220" s="63"/>
      <c r="Z1220" s="62"/>
      <c r="AA1220" s="63"/>
      <c r="AB1220" s="62"/>
      <c r="AC1220" s="62"/>
      <c r="AD1220" s="62"/>
      <c r="AE1220" s="62"/>
      <c r="AF1220" s="62"/>
      <c r="AG1220" s="72"/>
      <c r="AH1220" s="72"/>
      <c r="AI1220" s="72"/>
      <c r="AJ1220" s="72"/>
      <c r="AK1220" s="59" t="str">
        <f>VLOOKUP(G1220,'MITRA (REFERENSI)'!$A:$Z,5,FALSE)</f>
        <v>#N/A</v>
      </c>
      <c r="AL1220" s="59" t="str">
        <f>VLOOKUP(G1220,'MITRA (REFERENSI)'!$A:$Z,13,FALSE)</f>
        <v>#N/A</v>
      </c>
      <c r="AM1220" s="59" t="str">
        <f>VLOOKUP(G1220,'MITRA (REFERENSI)'!$A:$Z,14,FALSE)</f>
        <v>#N/A</v>
      </c>
    </row>
    <row r="1221" ht="15.0" customHeight="1">
      <c r="A1221" s="53" t="s">
        <v>6283</v>
      </c>
      <c r="B1221" s="78"/>
      <c r="C1221" s="79"/>
      <c r="D1221" s="82"/>
      <c r="E1221" s="82"/>
      <c r="F1221" s="56" t="str">
        <f t="shared" si="2"/>
        <v>PETUGAS.1220/SPK/SE/PML/3172/2026</v>
      </c>
      <c r="G1221" s="80"/>
      <c r="H1221" s="56" t="str">
        <f>VLOOKUP(G1221,'MITRA (REFERENSI)'!$A:$Z,16,FALSE)</f>
        <v>#N/A</v>
      </c>
      <c r="I1221" s="56" t="str">
        <f>VLOOKUP(G1221,'MITRA (REFERENSI)'!$A:$Z,25,FALSE)</f>
        <v>#N/A</v>
      </c>
      <c r="J1221" s="55" t="str">
        <f>VLOOKUP(G1221,'MITRA (REFERENSI)'!$A:$Z,26,FALSE)</f>
        <v>#N/A</v>
      </c>
      <c r="K1221" s="55" t="str">
        <f>VLOOKUP(G1221,'MITRA (REFERENSI)'!$A:$Z,15,FALSE)</f>
        <v>#N/A</v>
      </c>
      <c r="L1221" s="55" t="str">
        <f>VLOOKUP(G1221,'MITRA (REFERENSI)'!$A:$Z,15,FALSE)</f>
        <v>#N/A</v>
      </c>
      <c r="M1221" s="55" t="str">
        <f>IF(B1221=1,'KELAS (REFERENSI)'!M1221,IF(B1221=2,'KELAS (REFERENSI)'!M1236,IF(B1221=3,'KELAS (REFERENSI)'!M1251,IF(B1221=4,'KELAS (REFERENSI)'!M1266,""))))</f>
        <v/>
      </c>
      <c r="N1221" s="55" t="str">
        <f>IF(B1221=1,'KELAS (REFERENSI)'!N1221,IF(B1221=2,'KELAS (REFERENSI)'!N1236,IF(B1221=3,'KELAS (REFERENSI)'!N1251,IF(B1221=4,'KELAS (REFERENSI)'!N1266,""))))</f>
        <v/>
      </c>
      <c r="O1221" s="55" t="str">
        <f>IF(B1221=1,'KELAS (REFERENSI)'!O1221,IF(B1221=2,'KELAS (REFERENSI)'!O1236,IF(B1221=3,'KELAS (REFERENSI)'!O1251,IF(B1221=4,'KELAS (REFERENSI)'!O1266,""))))</f>
        <v/>
      </c>
      <c r="P1221" s="55" t="str">
        <f>IF(B1221=1,'KELAS (REFERENSI)'!P1221,IF(B1221=2,'KELAS (REFERENSI)'!P1236,IF(B1221=3,'KELAS (REFERENSI)'!P1251,IF(B1221=4,'KELAS (REFERENSI)'!P1266,""))))</f>
        <v/>
      </c>
      <c r="Q1221" s="55" t="str">
        <f t="shared" si="4"/>
        <v>BPS Kota Jakarta Timur</v>
      </c>
      <c r="R1221" s="55" t="str">
        <f t="shared" si="56"/>
        <v/>
      </c>
      <c r="S1221" s="55" t="str">
        <f t="shared" ref="S1221:T1221" si="1229">S1220</f>
        <v>15 Juni sampai dengan 31 Agustus 2026</v>
      </c>
      <c r="T1221" s="55" t="str">
        <f t="shared" si="1229"/>
        <v>31 Agustus 2026</v>
      </c>
      <c r="U1221" s="59" t="str">
        <f>VLOOKUP(G1221,'MITRA (REFERENSI)'!$A:$Z,17,FALSE)</f>
        <v>#N/A</v>
      </c>
      <c r="V1221" s="59" t="str">
        <f>VLOOKUP(G1221,'MITRA (REFERENSI)'!$A:$Z,11,FALSE)</f>
        <v>#N/A</v>
      </c>
      <c r="W1221" s="81"/>
      <c r="X1221" s="63"/>
      <c r="Y1221" s="63"/>
      <c r="Z1221" s="62"/>
      <c r="AA1221" s="63"/>
      <c r="AB1221" s="62"/>
      <c r="AC1221" s="62"/>
      <c r="AD1221" s="62"/>
      <c r="AE1221" s="62"/>
      <c r="AF1221" s="62"/>
      <c r="AG1221" s="72"/>
      <c r="AH1221" s="72"/>
      <c r="AI1221" s="72"/>
      <c r="AJ1221" s="72"/>
      <c r="AK1221" s="59" t="str">
        <f>VLOOKUP(G1221,'MITRA (REFERENSI)'!$A:$Z,5,FALSE)</f>
        <v>#N/A</v>
      </c>
      <c r="AL1221" s="59" t="str">
        <f>VLOOKUP(G1221,'MITRA (REFERENSI)'!$A:$Z,13,FALSE)</f>
        <v>#N/A</v>
      </c>
      <c r="AM1221" s="59" t="str">
        <f>VLOOKUP(G1221,'MITRA (REFERENSI)'!$A:$Z,14,FALSE)</f>
        <v>#N/A</v>
      </c>
    </row>
    <row r="1222" ht="15.0" customHeight="1">
      <c r="A1222" s="53" t="s">
        <v>6284</v>
      </c>
      <c r="B1222" s="78"/>
      <c r="C1222" s="79"/>
      <c r="D1222" s="82"/>
      <c r="E1222" s="82"/>
      <c r="F1222" s="56" t="str">
        <f t="shared" si="2"/>
        <v>PETUGAS.1221/SPK/SE/PML/3172/2026</v>
      </c>
      <c r="G1222" s="80"/>
      <c r="H1222" s="56" t="str">
        <f>VLOOKUP(G1222,'MITRA (REFERENSI)'!$A:$Z,16,FALSE)</f>
        <v>#N/A</v>
      </c>
      <c r="I1222" s="56" t="str">
        <f>VLOOKUP(G1222,'MITRA (REFERENSI)'!$A:$Z,25,FALSE)</f>
        <v>#N/A</v>
      </c>
      <c r="J1222" s="55" t="str">
        <f>VLOOKUP(G1222,'MITRA (REFERENSI)'!$A:$Z,26,FALSE)</f>
        <v>#N/A</v>
      </c>
      <c r="K1222" s="55" t="str">
        <f>VLOOKUP(G1222,'MITRA (REFERENSI)'!$A:$Z,15,FALSE)</f>
        <v>#N/A</v>
      </c>
      <c r="L1222" s="55" t="str">
        <f>VLOOKUP(G1222,'MITRA (REFERENSI)'!$A:$Z,15,FALSE)</f>
        <v>#N/A</v>
      </c>
      <c r="M1222" s="55" t="str">
        <f>IF(B1222=1,'KELAS (REFERENSI)'!M1222,IF(B1222=2,'KELAS (REFERENSI)'!M1237,IF(B1222=3,'KELAS (REFERENSI)'!M1252,IF(B1222=4,'KELAS (REFERENSI)'!M1267,""))))</f>
        <v/>
      </c>
      <c r="N1222" s="55" t="str">
        <f>IF(B1222=1,'KELAS (REFERENSI)'!N1222,IF(B1222=2,'KELAS (REFERENSI)'!N1237,IF(B1222=3,'KELAS (REFERENSI)'!N1252,IF(B1222=4,'KELAS (REFERENSI)'!N1267,""))))</f>
        <v/>
      </c>
      <c r="O1222" s="55" t="str">
        <f>IF(B1222=1,'KELAS (REFERENSI)'!O1222,IF(B1222=2,'KELAS (REFERENSI)'!O1237,IF(B1222=3,'KELAS (REFERENSI)'!O1252,IF(B1222=4,'KELAS (REFERENSI)'!O1267,""))))</f>
        <v/>
      </c>
      <c r="P1222" s="55" t="str">
        <f>IF(B1222=1,'KELAS (REFERENSI)'!P1222,IF(B1222=2,'KELAS (REFERENSI)'!P1237,IF(B1222=3,'KELAS (REFERENSI)'!P1252,IF(B1222=4,'KELAS (REFERENSI)'!P1267,""))))</f>
        <v/>
      </c>
      <c r="Q1222" s="55" t="str">
        <f t="shared" si="4"/>
        <v>BPS Kota Jakarta Timur</v>
      </c>
      <c r="R1222" s="55" t="str">
        <f t="shared" si="56"/>
        <v/>
      </c>
      <c r="S1222" s="55" t="str">
        <f t="shared" ref="S1222:T1222" si="1230">S1221</f>
        <v>15 Juni sampai dengan 31 Agustus 2026</v>
      </c>
      <c r="T1222" s="55" t="str">
        <f t="shared" si="1230"/>
        <v>31 Agustus 2026</v>
      </c>
      <c r="U1222" s="59" t="str">
        <f>VLOOKUP(G1222,'MITRA (REFERENSI)'!$A:$Z,17,FALSE)</f>
        <v>#N/A</v>
      </c>
      <c r="V1222" s="59" t="str">
        <f>VLOOKUP(G1222,'MITRA (REFERENSI)'!$A:$Z,11,FALSE)</f>
        <v>#N/A</v>
      </c>
      <c r="W1222" s="81"/>
      <c r="X1222" s="63"/>
      <c r="Y1222" s="63"/>
      <c r="Z1222" s="62"/>
      <c r="AA1222" s="63"/>
      <c r="AB1222" s="62"/>
      <c r="AC1222" s="62"/>
      <c r="AD1222" s="62"/>
      <c r="AE1222" s="62"/>
      <c r="AF1222" s="62"/>
      <c r="AG1222" s="72"/>
      <c r="AH1222" s="72"/>
      <c r="AI1222" s="72"/>
      <c r="AJ1222" s="72"/>
      <c r="AK1222" s="59" t="str">
        <f>VLOOKUP(G1222,'MITRA (REFERENSI)'!$A:$Z,5,FALSE)</f>
        <v>#N/A</v>
      </c>
      <c r="AL1222" s="59" t="str">
        <f>VLOOKUP(G1222,'MITRA (REFERENSI)'!$A:$Z,13,FALSE)</f>
        <v>#N/A</v>
      </c>
      <c r="AM1222" s="59" t="str">
        <f>VLOOKUP(G1222,'MITRA (REFERENSI)'!$A:$Z,14,FALSE)</f>
        <v>#N/A</v>
      </c>
    </row>
    <row r="1223" ht="15.0" customHeight="1">
      <c r="A1223" s="53" t="s">
        <v>6285</v>
      </c>
      <c r="B1223" s="78"/>
      <c r="C1223" s="79"/>
      <c r="D1223" s="82"/>
      <c r="E1223" s="82"/>
      <c r="F1223" s="56" t="str">
        <f t="shared" si="2"/>
        <v>PETUGAS.1222/SPK/SE/PML/3172/2026</v>
      </c>
      <c r="G1223" s="80"/>
      <c r="H1223" s="56" t="str">
        <f>VLOOKUP(G1223,'MITRA (REFERENSI)'!$A:$Z,16,FALSE)</f>
        <v>#N/A</v>
      </c>
      <c r="I1223" s="56" t="str">
        <f>VLOOKUP(G1223,'MITRA (REFERENSI)'!$A:$Z,25,FALSE)</f>
        <v>#N/A</v>
      </c>
      <c r="J1223" s="55" t="str">
        <f>VLOOKUP(G1223,'MITRA (REFERENSI)'!$A:$Z,26,FALSE)</f>
        <v>#N/A</v>
      </c>
      <c r="K1223" s="55" t="str">
        <f>VLOOKUP(G1223,'MITRA (REFERENSI)'!$A:$Z,15,FALSE)</f>
        <v>#N/A</v>
      </c>
      <c r="L1223" s="55" t="str">
        <f>VLOOKUP(G1223,'MITRA (REFERENSI)'!$A:$Z,15,FALSE)</f>
        <v>#N/A</v>
      </c>
      <c r="M1223" s="55" t="str">
        <f>IF(B1223=1,'KELAS (REFERENSI)'!M1223,IF(B1223=2,'KELAS (REFERENSI)'!M1238,IF(B1223=3,'KELAS (REFERENSI)'!M1253,IF(B1223=4,'KELAS (REFERENSI)'!M1268,""))))</f>
        <v/>
      </c>
      <c r="N1223" s="55" t="str">
        <f>IF(B1223=1,'KELAS (REFERENSI)'!N1223,IF(B1223=2,'KELAS (REFERENSI)'!N1238,IF(B1223=3,'KELAS (REFERENSI)'!N1253,IF(B1223=4,'KELAS (REFERENSI)'!N1268,""))))</f>
        <v/>
      </c>
      <c r="O1223" s="55" t="str">
        <f>IF(B1223=1,'KELAS (REFERENSI)'!O1223,IF(B1223=2,'KELAS (REFERENSI)'!O1238,IF(B1223=3,'KELAS (REFERENSI)'!O1253,IF(B1223=4,'KELAS (REFERENSI)'!O1268,""))))</f>
        <v/>
      </c>
      <c r="P1223" s="55" t="str">
        <f>IF(B1223=1,'KELAS (REFERENSI)'!P1223,IF(B1223=2,'KELAS (REFERENSI)'!P1238,IF(B1223=3,'KELAS (REFERENSI)'!P1253,IF(B1223=4,'KELAS (REFERENSI)'!P1268,""))))</f>
        <v/>
      </c>
      <c r="Q1223" s="55" t="str">
        <f t="shared" si="4"/>
        <v>BPS Kota Jakarta Timur</v>
      </c>
      <c r="R1223" s="55" t="str">
        <f t="shared" si="56"/>
        <v/>
      </c>
      <c r="S1223" s="55" t="str">
        <f t="shared" ref="S1223:T1223" si="1231">S1222</f>
        <v>15 Juni sampai dengan 31 Agustus 2026</v>
      </c>
      <c r="T1223" s="55" t="str">
        <f t="shared" si="1231"/>
        <v>31 Agustus 2026</v>
      </c>
      <c r="U1223" s="59" t="str">
        <f>VLOOKUP(G1223,'MITRA (REFERENSI)'!$A:$Z,17,FALSE)</f>
        <v>#N/A</v>
      </c>
      <c r="V1223" s="59" t="str">
        <f>VLOOKUP(G1223,'MITRA (REFERENSI)'!$A:$Z,11,FALSE)</f>
        <v>#N/A</v>
      </c>
      <c r="W1223" s="81"/>
      <c r="X1223" s="63"/>
      <c r="Y1223" s="63"/>
      <c r="Z1223" s="62"/>
      <c r="AA1223" s="63"/>
      <c r="AB1223" s="62"/>
      <c r="AC1223" s="62"/>
      <c r="AD1223" s="62"/>
      <c r="AE1223" s="62"/>
      <c r="AF1223" s="62"/>
      <c r="AG1223" s="72"/>
      <c r="AH1223" s="72"/>
      <c r="AI1223" s="72"/>
      <c r="AJ1223" s="72"/>
      <c r="AK1223" s="59" t="str">
        <f>VLOOKUP(G1223,'MITRA (REFERENSI)'!$A:$Z,5,FALSE)</f>
        <v>#N/A</v>
      </c>
      <c r="AL1223" s="59" t="str">
        <f>VLOOKUP(G1223,'MITRA (REFERENSI)'!$A:$Z,13,FALSE)</f>
        <v>#N/A</v>
      </c>
      <c r="AM1223" s="59" t="str">
        <f>VLOOKUP(G1223,'MITRA (REFERENSI)'!$A:$Z,14,FALSE)</f>
        <v>#N/A</v>
      </c>
    </row>
    <row r="1224" ht="15.0" customHeight="1">
      <c r="A1224" s="53" t="s">
        <v>6286</v>
      </c>
      <c r="B1224" s="78"/>
      <c r="C1224" s="79"/>
      <c r="D1224" s="82"/>
      <c r="E1224" s="82"/>
      <c r="F1224" s="56" t="str">
        <f t="shared" si="2"/>
        <v>PETUGAS.1223/SPK/SE/PML/3172/2026</v>
      </c>
      <c r="G1224" s="80"/>
      <c r="H1224" s="56" t="str">
        <f>VLOOKUP(G1224,'MITRA (REFERENSI)'!$A:$Z,16,FALSE)</f>
        <v>#N/A</v>
      </c>
      <c r="I1224" s="56" t="str">
        <f>VLOOKUP(G1224,'MITRA (REFERENSI)'!$A:$Z,25,FALSE)</f>
        <v>#N/A</v>
      </c>
      <c r="J1224" s="55" t="str">
        <f>VLOOKUP(G1224,'MITRA (REFERENSI)'!$A:$Z,26,FALSE)</f>
        <v>#N/A</v>
      </c>
      <c r="K1224" s="55" t="str">
        <f>VLOOKUP(G1224,'MITRA (REFERENSI)'!$A:$Z,15,FALSE)</f>
        <v>#N/A</v>
      </c>
      <c r="L1224" s="55" t="str">
        <f>VLOOKUP(G1224,'MITRA (REFERENSI)'!$A:$Z,15,FALSE)</f>
        <v>#N/A</v>
      </c>
      <c r="M1224" s="55" t="str">
        <f>IF(B1224=1,'KELAS (REFERENSI)'!M1224,IF(B1224=2,'KELAS (REFERENSI)'!M1239,IF(B1224=3,'KELAS (REFERENSI)'!M1254,IF(B1224=4,'KELAS (REFERENSI)'!M1269,""))))</f>
        <v/>
      </c>
      <c r="N1224" s="55" t="str">
        <f>IF(B1224=1,'KELAS (REFERENSI)'!N1224,IF(B1224=2,'KELAS (REFERENSI)'!N1239,IF(B1224=3,'KELAS (REFERENSI)'!N1254,IF(B1224=4,'KELAS (REFERENSI)'!N1269,""))))</f>
        <v/>
      </c>
      <c r="O1224" s="55" t="str">
        <f>IF(B1224=1,'KELAS (REFERENSI)'!O1224,IF(B1224=2,'KELAS (REFERENSI)'!O1239,IF(B1224=3,'KELAS (REFERENSI)'!O1254,IF(B1224=4,'KELAS (REFERENSI)'!O1269,""))))</f>
        <v/>
      </c>
      <c r="P1224" s="55" t="str">
        <f>IF(B1224=1,'KELAS (REFERENSI)'!P1224,IF(B1224=2,'KELAS (REFERENSI)'!P1239,IF(B1224=3,'KELAS (REFERENSI)'!P1254,IF(B1224=4,'KELAS (REFERENSI)'!P1269,""))))</f>
        <v/>
      </c>
      <c r="Q1224" s="55" t="str">
        <f t="shared" si="4"/>
        <v>BPS Kota Jakarta Timur</v>
      </c>
      <c r="R1224" s="55" t="str">
        <f t="shared" si="56"/>
        <v/>
      </c>
      <c r="S1224" s="55" t="str">
        <f t="shared" ref="S1224:T1224" si="1232">S1223</f>
        <v>15 Juni sampai dengan 31 Agustus 2026</v>
      </c>
      <c r="T1224" s="55" t="str">
        <f t="shared" si="1232"/>
        <v>31 Agustus 2026</v>
      </c>
      <c r="U1224" s="59" t="str">
        <f>VLOOKUP(G1224,'MITRA (REFERENSI)'!$A:$Z,17,FALSE)</f>
        <v>#N/A</v>
      </c>
      <c r="V1224" s="59" t="str">
        <f>VLOOKUP(G1224,'MITRA (REFERENSI)'!$A:$Z,11,FALSE)</f>
        <v>#N/A</v>
      </c>
      <c r="W1224" s="81"/>
      <c r="X1224" s="63"/>
      <c r="Y1224" s="63"/>
      <c r="Z1224" s="62"/>
      <c r="AA1224" s="63"/>
      <c r="AB1224" s="62"/>
      <c r="AC1224" s="62"/>
      <c r="AD1224" s="62"/>
      <c r="AE1224" s="62"/>
      <c r="AF1224" s="62"/>
      <c r="AG1224" s="72"/>
      <c r="AH1224" s="72"/>
      <c r="AI1224" s="72"/>
      <c r="AJ1224" s="72"/>
      <c r="AK1224" s="59" t="str">
        <f>VLOOKUP(G1224,'MITRA (REFERENSI)'!$A:$Z,5,FALSE)</f>
        <v>#N/A</v>
      </c>
      <c r="AL1224" s="59" t="str">
        <f>VLOOKUP(G1224,'MITRA (REFERENSI)'!$A:$Z,13,FALSE)</f>
        <v>#N/A</v>
      </c>
      <c r="AM1224" s="59" t="str">
        <f>VLOOKUP(G1224,'MITRA (REFERENSI)'!$A:$Z,14,FALSE)</f>
        <v>#N/A</v>
      </c>
    </row>
    <row r="1225" ht="15.0" customHeight="1">
      <c r="A1225" s="53" t="s">
        <v>6287</v>
      </c>
      <c r="B1225" s="78"/>
      <c r="C1225" s="79"/>
      <c r="D1225" s="82"/>
      <c r="E1225" s="82"/>
      <c r="F1225" s="56" t="str">
        <f t="shared" si="2"/>
        <v>PETUGAS.1224/SPK/SE/PML/3172/2026</v>
      </c>
      <c r="G1225" s="80"/>
      <c r="H1225" s="56" t="str">
        <f>VLOOKUP(G1225,'MITRA (REFERENSI)'!$A:$Z,16,FALSE)</f>
        <v>#N/A</v>
      </c>
      <c r="I1225" s="56" t="str">
        <f>VLOOKUP(G1225,'MITRA (REFERENSI)'!$A:$Z,25,FALSE)</f>
        <v>#N/A</v>
      </c>
      <c r="J1225" s="55" t="str">
        <f>VLOOKUP(G1225,'MITRA (REFERENSI)'!$A:$Z,26,FALSE)</f>
        <v>#N/A</v>
      </c>
      <c r="K1225" s="55" t="str">
        <f>VLOOKUP(G1225,'MITRA (REFERENSI)'!$A:$Z,15,FALSE)</f>
        <v>#N/A</v>
      </c>
      <c r="L1225" s="55" t="str">
        <f>VLOOKUP(G1225,'MITRA (REFERENSI)'!$A:$Z,15,FALSE)</f>
        <v>#N/A</v>
      </c>
      <c r="M1225" s="55" t="str">
        <f>IF(B1225=1,'KELAS (REFERENSI)'!M1225,IF(B1225=2,'KELAS (REFERENSI)'!M1240,IF(B1225=3,'KELAS (REFERENSI)'!M1255,IF(B1225=4,'KELAS (REFERENSI)'!M1270,""))))</f>
        <v/>
      </c>
      <c r="N1225" s="55" t="str">
        <f>IF(B1225=1,'KELAS (REFERENSI)'!N1225,IF(B1225=2,'KELAS (REFERENSI)'!N1240,IF(B1225=3,'KELAS (REFERENSI)'!N1255,IF(B1225=4,'KELAS (REFERENSI)'!N1270,""))))</f>
        <v/>
      </c>
      <c r="O1225" s="55" t="str">
        <f>IF(B1225=1,'KELAS (REFERENSI)'!O1225,IF(B1225=2,'KELAS (REFERENSI)'!O1240,IF(B1225=3,'KELAS (REFERENSI)'!O1255,IF(B1225=4,'KELAS (REFERENSI)'!O1270,""))))</f>
        <v/>
      </c>
      <c r="P1225" s="55" t="str">
        <f>IF(B1225=1,'KELAS (REFERENSI)'!P1225,IF(B1225=2,'KELAS (REFERENSI)'!P1240,IF(B1225=3,'KELAS (REFERENSI)'!P1255,IF(B1225=4,'KELAS (REFERENSI)'!P1270,""))))</f>
        <v/>
      </c>
      <c r="Q1225" s="55" t="str">
        <f t="shared" si="4"/>
        <v>BPS Kota Jakarta Timur</v>
      </c>
      <c r="R1225" s="55" t="str">
        <f t="shared" si="56"/>
        <v/>
      </c>
      <c r="S1225" s="55" t="str">
        <f t="shared" ref="S1225:T1225" si="1233">S1224</f>
        <v>15 Juni sampai dengan 31 Agustus 2026</v>
      </c>
      <c r="T1225" s="55" t="str">
        <f t="shared" si="1233"/>
        <v>31 Agustus 2026</v>
      </c>
      <c r="U1225" s="59" t="str">
        <f>VLOOKUP(G1225,'MITRA (REFERENSI)'!$A:$Z,17,FALSE)</f>
        <v>#N/A</v>
      </c>
      <c r="V1225" s="59" t="str">
        <f>VLOOKUP(G1225,'MITRA (REFERENSI)'!$A:$Z,11,FALSE)</f>
        <v>#N/A</v>
      </c>
      <c r="W1225" s="81"/>
      <c r="X1225" s="63"/>
      <c r="Y1225" s="63"/>
      <c r="Z1225" s="62"/>
      <c r="AA1225" s="63"/>
      <c r="AB1225" s="62"/>
      <c r="AC1225" s="62"/>
      <c r="AD1225" s="62"/>
      <c r="AE1225" s="62"/>
      <c r="AF1225" s="62"/>
      <c r="AG1225" s="72"/>
      <c r="AH1225" s="72"/>
      <c r="AI1225" s="72"/>
      <c r="AJ1225" s="72"/>
      <c r="AK1225" s="59" t="str">
        <f>VLOOKUP(G1225,'MITRA (REFERENSI)'!$A:$Z,5,FALSE)</f>
        <v>#N/A</v>
      </c>
      <c r="AL1225" s="59" t="str">
        <f>VLOOKUP(G1225,'MITRA (REFERENSI)'!$A:$Z,13,FALSE)</f>
        <v>#N/A</v>
      </c>
      <c r="AM1225" s="59" t="str">
        <f>VLOOKUP(G1225,'MITRA (REFERENSI)'!$A:$Z,14,FALSE)</f>
        <v>#N/A</v>
      </c>
    </row>
    <row r="1226" ht="15.0" customHeight="1">
      <c r="A1226" s="53" t="s">
        <v>6288</v>
      </c>
      <c r="B1226" s="78"/>
      <c r="C1226" s="79"/>
      <c r="D1226" s="82"/>
      <c r="E1226" s="82"/>
      <c r="F1226" s="56" t="str">
        <f t="shared" si="2"/>
        <v>PETUGAS.1225/SPK/SE/PML/3172/2026</v>
      </c>
      <c r="G1226" s="80"/>
      <c r="H1226" s="56" t="str">
        <f>VLOOKUP(G1226,'MITRA (REFERENSI)'!$A:$Z,16,FALSE)</f>
        <v>#N/A</v>
      </c>
      <c r="I1226" s="56" t="str">
        <f>VLOOKUP(G1226,'MITRA (REFERENSI)'!$A:$Z,25,FALSE)</f>
        <v>#N/A</v>
      </c>
      <c r="J1226" s="55" t="str">
        <f>VLOOKUP(G1226,'MITRA (REFERENSI)'!$A:$Z,26,FALSE)</f>
        <v>#N/A</v>
      </c>
      <c r="K1226" s="55" t="str">
        <f>VLOOKUP(G1226,'MITRA (REFERENSI)'!$A:$Z,15,FALSE)</f>
        <v>#N/A</v>
      </c>
      <c r="L1226" s="55" t="str">
        <f>VLOOKUP(G1226,'MITRA (REFERENSI)'!$A:$Z,15,FALSE)</f>
        <v>#N/A</v>
      </c>
      <c r="M1226" s="55" t="str">
        <f>IF(B1226=1,'KELAS (REFERENSI)'!M1226,IF(B1226=2,'KELAS (REFERENSI)'!M1241,IF(B1226=3,'KELAS (REFERENSI)'!M1256,IF(B1226=4,'KELAS (REFERENSI)'!M1271,""))))</f>
        <v/>
      </c>
      <c r="N1226" s="55" t="str">
        <f>IF(B1226=1,'KELAS (REFERENSI)'!N1226,IF(B1226=2,'KELAS (REFERENSI)'!N1241,IF(B1226=3,'KELAS (REFERENSI)'!N1256,IF(B1226=4,'KELAS (REFERENSI)'!N1271,""))))</f>
        <v/>
      </c>
      <c r="O1226" s="55" t="str">
        <f>IF(B1226=1,'KELAS (REFERENSI)'!O1226,IF(B1226=2,'KELAS (REFERENSI)'!O1241,IF(B1226=3,'KELAS (REFERENSI)'!O1256,IF(B1226=4,'KELAS (REFERENSI)'!O1271,""))))</f>
        <v/>
      </c>
      <c r="P1226" s="55" t="str">
        <f>IF(B1226=1,'KELAS (REFERENSI)'!P1226,IF(B1226=2,'KELAS (REFERENSI)'!P1241,IF(B1226=3,'KELAS (REFERENSI)'!P1256,IF(B1226=4,'KELAS (REFERENSI)'!P1271,""))))</f>
        <v/>
      </c>
      <c r="Q1226" s="55" t="str">
        <f t="shared" si="4"/>
        <v>BPS Kota Jakarta Timur</v>
      </c>
      <c r="R1226" s="55" t="str">
        <f t="shared" si="56"/>
        <v/>
      </c>
      <c r="S1226" s="55" t="str">
        <f t="shared" ref="S1226:T1226" si="1234">S1225</f>
        <v>15 Juni sampai dengan 31 Agustus 2026</v>
      </c>
      <c r="T1226" s="55" t="str">
        <f t="shared" si="1234"/>
        <v>31 Agustus 2026</v>
      </c>
      <c r="U1226" s="59" t="str">
        <f>VLOOKUP(G1226,'MITRA (REFERENSI)'!$A:$Z,17,FALSE)</f>
        <v>#N/A</v>
      </c>
      <c r="V1226" s="59" t="str">
        <f>VLOOKUP(G1226,'MITRA (REFERENSI)'!$A:$Z,11,FALSE)</f>
        <v>#N/A</v>
      </c>
      <c r="W1226" s="81"/>
      <c r="X1226" s="63"/>
      <c r="Y1226" s="63"/>
      <c r="Z1226" s="62"/>
      <c r="AA1226" s="63"/>
      <c r="AB1226" s="62"/>
      <c r="AC1226" s="62"/>
      <c r="AD1226" s="62"/>
      <c r="AE1226" s="62"/>
      <c r="AF1226" s="62"/>
      <c r="AG1226" s="72"/>
      <c r="AH1226" s="72"/>
      <c r="AI1226" s="72"/>
      <c r="AJ1226" s="72"/>
      <c r="AK1226" s="59" t="str">
        <f>VLOOKUP(G1226,'MITRA (REFERENSI)'!$A:$Z,5,FALSE)</f>
        <v>#N/A</v>
      </c>
      <c r="AL1226" s="59" t="str">
        <f>VLOOKUP(G1226,'MITRA (REFERENSI)'!$A:$Z,13,FALSE)</f>
        <v>#N/A</v>
      </c>
      <c r="AM1226" s="59" t="str">
        <f>VLOOKUP(G1226,'MITRA (REFERENSI)'!$A:$Z,14,FALSE)</f>
        <v>#N/A</v>
      </c>
    </row>
    <row r="1227" ht="15.0" customHeight="1">
      <c r="A1227" s="53" t="s">
        <v>6289</v>
      </c>
      <c r="B1227" s="78"/>
      <c r="C1227" s="79"/>
      <c r="D1227" s="82"/>
      <c r="E1227" s="82"/>
      <c r="F1227" s="56" t="str">
        <f t="shared" si="2"/>
        <v>PETUGAS.1226/SPK/SE/PML/3172/2026</v>
      </c>
      <c r="G1227" s="80"/>
      <c r="H1227" s="56" t="str">
        <f>VLOOKUP(G1227,'MITRA (REFERENSI)'!$A:$Z,16,FALSE)</f>
        <v>#N/A</v>
      </c>
      <c r="I1227" s="56" t="str">
        <f>VLOOKUP(G1227,'MITRA (REFERENSI)'!$A:$Z,25,FALSE)</f>
        <v>#N/A</v>
      </c>
      <c r="J1227" s="55" t="str">
        <f>VLOOKUP(G1227,'MITRA (REFERENSI)'!$A:$Z,26,FALSE)</f>
        <v>#N/A</v>
      </c>
      <c r="K1227" s="55" t="str">
        <f>VLOOKUP(G1227,'MITRA (REFERENSI)'!$A:$Z,15,FALSE)</f>
        <v>#N/A</v>
      </c>
      <c r="L1227" s="55" t="str">
        <f>VLOOKUP(G1227,'MITRA (REFERENSI)'!$A:$Z,15,FALSE)</f>
        <v>#N/A</v>
      </c>
      <c r="M1227" s="55" t="str">
        <f>IF(B1227=1,'KELAS (REFERENSI)'!M1227,IF(B1227=2,'KELAS (REFERENSI)'!M1242,IF(B1227=3,'KELAS (REFERENSI)'!M1257,IF(B1227=4,'KELAS (REFERENSI)'!M1272,""))))</f>
        <v/>
      </c>
      <c r="N1227" s="55" t="str">
        <f>IF(B1227=1,'KELAS (REFERENSI)'!N1227,IF(B1227=2,'KELAS (REFERENSI)'!N1242,IF(B1227=3,'KELAS (REFERENSI)'!N1257,IF(B1227=4,'KELAS (REFERENSI)'!N1272,""))))</f>
        <v/>
      </c>
      <c r="O1227" s="55" t="str">
        <f>IF(B1227=1,'KELAS (REFERENSI)'!O1227,IF(B1227=2,'KELAS (REFERENSI)'!O1242,IF(B1227=3,'KELAS (REFERENSI)'!O1257,IF(B1227=4,'KELAS (REFERENSI)'!O1272,""))))</f>
        <v/>
      </c>
      <c r="P1227" s="55" t="str">
        <f>IF(B1227=1,'KELAS (REFERENSI)'!P1227,IF(B1227=2,'KELAS (REFERENSI)'!P1242,IF(B1227=3,'KELAS (REFERENSI)'!P1257,IF(B1227=4,'KELAS (REFERENSI)'!P1272,""))))</f>
        <v/>
      </c>
      <c r="Q1227" s="55" t="str">
        <f t="shared" si="4"/>
        <v>BPS Kota Jakarta Timur</v>
      </c>
      <c r="R1227" s="55" t="str">
        <f t="shared" si="56"/>
        <v/>
      </c>
      <c r="S1227" s="55" t="str">
        <f t="shared" ref="S1227:T1227" si="1235">S1226</f>
        <v>15 Juni sampai dengan 31 Agustus 2026</v>
      </c>
      <c r="T1227" s="55" t="str">
        <f t="shared" si="1235"/>
        <v>31 Agustus 2026</v>
      </c>
      <c r="U1227" s="59" t="str">
        <f>VLOOKUP(G1227,'MITRA (REFERENSI)'!$A:$Z,17,FALSE)</f>
        <v>#N/A</v>
      </c>
      <c r="V1227" s="59" t="str">
        <f>VLOOKUP(G1227,'MITRA (REFERENSI)'!$A:$Z,11,FALSE)</f>
        <v>#N/A</v>
      </c>
      <c r="W1227" s="81"/>
      <c r="X1227" s="63"/>
      <c r="Y1227" s="63"/>
      <c r="Z1227" s="62"/>
      <c r="AA1227" s="63"/>
      <c r="AB1227" s="62"/>
      <c r="AC1227" s="62"/>
      <c r="AD1227" s="62"/>
      <c r="AE1227" s="62"/>
      <c r="AF1227" s="62"/>
      <c r="AG1227" s="72"/>
      <c r="AH1227" s="72"/>
      <c r="AI1227" s="72"/>
      <c r="AJ1227" s="72"/>
      <c r="AK1227" s="59" t="str">
        <f>VLOOKUP(G1227,'MITRA (REFERENSI)'!$A:$Z,5,FALSE)</f>
        <v>#N/A</v>
      </c>
      <c r="AL1227" s="59" t="str">
        <f>VLOOKUP(G1227,'MITRA (REFERENSI)'!$A:$Z,13,FALSE)</f>
        <v>#N/A</v>
      </c>
      <c r="AM1227" s="59" t="str">
        <f>VLOOKUP(G1227,'MITRA (REFERENSI)'!$A:$Z,14,FALSE)</f>
        <v>#N/A</v>
      </c>
    </row>
    <row r="1228" ht="15.0" customHeight="1">
      <c r="A1228" s="53" t="s">
        <v>6290</v>
      </c>
      <c r="B1228" s="78"/>
      <c r="C1228" s="79"/>
      <c r="D1228" s="82"/>
      <c r="E1228" s="82"/>
      <c r="F1228" s="56" t="str">
        <f t="shared" si="2"/>
        <v>PETUGAS.1227/SPK/SE/PML/3172/2026</v>
      </c>
      <c r="G1228" s="80"/>
      <c r="H1228" s="56" t="str">
        <f>VLOOKUP(G1228,'MITRA (REFERENSI)'!$A:$Z,16,FALSE)</f>
        <v>#N/A</v>
      </c>
      <c r="I1228" s="56" t="str">
        <f>VLOOKUP(G1228,'MITRA (REFERENSI)'!$A:$Z,25,FALSE)</f>
        <v>#N/A</v>
      </c>
      <c r="J1228" s="55" t="str">
        <f>VLOOKUP(G1228,'MITRA (REFERENSI)'!$A:$Z,26,FALSE)</f>
        <v>#N/A</v>
      </c>
      <c r="K1228" s="55" t="str">
        <f>VLOOKUP(G1228,'MITRA (REFERENSI)'!$A:$Z,15,FALSE)</f>
        <v>#N/A</v>
      </c>
      <c r="L1228" s="55" t="str">
        <f>VLOOKUP(G1228,'MITRA (REFERENSI)'!$A:$Z,15,FALSE)</f>
        <v>#N/A</v>
      </c>
      <c r="M1228" s="55" t="str">
        <f>IF(B1228=1,'KELAS (REFERENSI)'!M1228,IF(B1228=2,'KELAS (REFERENSI)'!M1243,IF(B1228=3,'KELAS (REFERENSI)'!M1258,IF(B1228=4,'KELAS (REFERENSI)'!M1273,""))))</f>
        <v/>
      </c>
      <c r="N1228" s="55" t="str">
        <f>IF(B1228=1,'KELAS (REFERENSI)'!N1228,IF(B1228=2,'KELAS (REFERENSI)'!N1243,IF(B1228=3,'KELAS (REFERENSI)'!N1258,IF(B1228=4,'KELAS (REFERENSI)'!N1273,""))))</f>
        <v/>
      </c>
      <c r="O1228" s="55" t="str">
        <f>IF(B1228=1,'KELAS (REFERENSI)'!O1228,IF(B1228=2,'KELAS (REFERENSI)'!O1243,IF(B1228=3,'KELAS (REFERENSI)'!O1258,IF(B1228=4,'KELAS (REFERENSI)'!O1273,""))))</f>
        <v/>
      </c>
      <c r="P1228" s="55" t="str">
        <f>IF(B1228=1,'KELAS (REFERENSI)'!P1228,IF(B1228=2,'KELAS (REFERENSI)'!P1243,IF(B1228=3,'KELAS (REFERENSI)'!P1258,IF(B1228=4,'KELAS (REFERENSI)'!P1273,""))))</f>
        <v/>
      </c>
      <c r="Q1228" s="55" t="str">
        <f t="shared" si="4"/>
        <v>BPS Kota Jakarta Timur</v>
      </c>
      <c r="R1228" s="55" t="str">
        <f t="shared" si="56"/>
        <v/>
      </c>
      <c r="S1228" s="55" t="str">
        <f t="shared" ref="S1228:T1228" si="1236">S1227</f>
        <v>15 Juni sampai dengan 31 Agustus 2026</v>
      </c>
      <c r="T1228" s="55" t="str">
        <f t="shared" si="1236"/>
        <v>31 Agustus 2026</v>
      </c>
      <c r="U1228" s="59" t="str">
        <f>VLOOKUP(G1228,'MITRA (REFERENSI)'!$A:$Z,17,FALSE)</f>
        <v>#N/A</v>
      </c>
      <c r="V1228" s="59" t="str">
        <f>VLOOKUP(G1228,'MITRA (REFERENSI)'!$A:$Z,11,FALSE)</f>
        <v>#N/A</v>
      </c>
      <c r="W1228" s="81"/>
      <c r="X1228" s="63"/>
      <c r="Y1228" s="63"/>
      <c r="Z1228" s="62"/>
      <c r="AA1228" s="63"/>
      <c r="AB1228" s="62"/>
      <c r="AC1228" s="62"/>
      <c r="AD1228" s="62"/>
      <c r="AE1228" s="62"/>
      <c r="AF1228" s="62"/>
      <c r="AG1228" s="72"/>
      <c r="AH1228" s="72"/>
      <c r="AI1228" s="72"/>
      <c r="AJ1228" s="72"/>
      <c r="AK1228" s="59" t="str">
        <f>VLOOKUP(G1228,'MITRA (REFERENSI)'!$A:$Z,5,FALSE)</f>
        <v>#N/A</v>
      </c>
      <c r="AL1228" s="59" t="str">
        <f>VLOOKUP(G1228,'MITRA (REFERENSI)'!$A:$Z,13,FALSE)</f>
        <v>#N/A</v>
      </c>
      <c r="AM1228" s="59" t="str">
        <f>VLOOKUP(G1228,'MITRA (REFERENSI)'!$A:$Z,14,FALSE)</f>
        <v>#N/A</v>
      </c>
    </row>
    <row r="1229" ht="15.0" customHeight="1">
      <c r="A1229" s="53" t="s">
        <v>6291</v>
      </c>
      <c r="B1229" s="78"/>
      <c r="C1229" s="79"/>
      <c r="D1229" s="82"/>
      <c r="E1229" s="82"/>
      <c r="F1229" s="56" t="str">
        <f t="shared" si="2"/>
        <v>PETUGAS.1228/SPK/SE/PML/3172/2026</v>
      </c>
      <c r="G1229" s="80"/>
      <c r="H1229" s="56" t="str">
        <f>VLOOKUP(G1229,'MITRA (REFERENSI)'!$A:$Z,16,FALSE)</f>
        <v>#N/A</v>
      </c>
      <c r="I1229" s="56" t="str">
        <f>VLOOKUP(G1229,'MITRA (REFERENSI)'!$A:$Z,25,FALSE)</f>
        <v>#N/A</v>
      </c>
      <c r="J1229" s="55" t="str">
        <f>VLOOKUP(G1229,'MITRA (REFERENSI)'!$A:$Z,26,FALSE)</f>
        <v>#N/A</v>
      </c>
      <c r="K1229" s="55" t="str">
        <f>VLOOKUP(G1229,'MITRA (REFERENSI)'!$A:$Z,15,FALSE)</f>
        <v>#N/A</v>
      </c>
      <c r="L1229" s="55" t="str">
        <f>VLOOKUP(G1229,'MITRA (REFERENSI)'!$A:$Z,15,FALSE)</f>
        <v>#N/A</v>
      </c>
      <c r="M1229" s="55" t="str">
        <f>IF(B1229=1,'KELAS (REFERENSI)'!M1229,IF(B1229=2,'KELAS (REFERENSI)'!M1244,IF(B1229=3,'KELAS (REFERENSI)'!M1259,IF(B1229=4,'KELAS (REFERENSI)'!M1274,""))))</f>
        <v/>
      </c>
      <c r="N1229" s="55" t="str">
        <f>IF(B1229=1,'KELAS (REFERENSI)'!N1229,IF(B1229=2,'KELAS (REFERENSI)'!N1244,IF(B1229=3,'KELAS (REFERENSI)'!N1259,IF(B1229=4,'KELAS (REFERENSI)'!N1274,""))))</f>
        <v/>
      </c>
      <c r="O1229" s="55" t="str">
        <f>IF(B1229=1,'KELAS (REFERENSI)'!O1229,IF(B1229=2,'KELAS (REFERENSI)'!O1244,IF(B1229=3,'KELAS (REFERENSI)'!O1259,IF(B1229=4,'KELAS (REFERENSI)'!O1274,""))))</f>
        <v/>
      </c>
      <c r="P1229" s="55" t="str">
        <f>IF(B1229=1,'KELAS (REFERENSI)'!P1229,IF(B1229=2,'KELAS (REFERENSI)'!P1244,IF(B1229=3,'KELAS (REFERENSI)'!P1259,IF(B1229=4,'KELAS (REFERENSI)'!P1274,""))))</f>
        <v/>
      </c>
      <c r="Q1229" s="55" t="str">
        <f t="shared" si="4"/>
        <v>BPS Kota Jakarta Timur</v>
      </c>
      <c r="R1229" s="55" t="str">
        <f t="shared" si="56"/>
        <v/>
      </c>
      <c r="S1229" s="55" t="str">
        <f t="shared" ref="S1229:T1229" si="1237">S1228</f>
        <v>15 Juni sampai dengan 31 Agustus 2026</v>
      </c>
      <c r="T1229" s="55" t="str">
        <f t="shared" si="1237"/>
        <v>31 Agustus 2026</v>
      </c>
      <c r="U1229" s="59" t="str">
        <f>VLOOKUP(G1229,'MITRA (REFERENSI)'!$A:$Z,17,FALSE)</f>
        <v>#N/A</v>
      </c>
      <c r="V1229" s="59" t="str">
        <f>VLOOKUP(G1229,'MITRA (REFERENSI)'!$A:$Z,11,FALSE)</f>
        <v>#N/A</v>
      </c>
      <c r="W1229" s="81"/>
      <c r="X1229" s="63"/>
      <c r="Y1229" s="63"/>
      <c r="Z1229" s="62"/>
      <c r="AA1229" s="63"/>
      <c r="AB1229" s="62"/>
      <c r="AC1229" s="62"/>
      <c r="AD1229" s="62"/>
      <c r="AE1229" s="62"/>
      <c r="AF1229" s="62"/>
      <c r="AG1229" s="72"/>
      <c r="AH1229" s="72"/>
      <c r="AI1229" s="72"/>
      <c r="AJ1229" s="72"/>
      <c r="AK1229" s="59" t="str">
        <f>VLOOKUP(G1229,'MITRA (REFERENSI)'!$A:$Z,5,FALSE)</f>
        <v>#N/A</v>
      </c>
      <c r="AL1229" s="59" t="str">
        <f>VLOOKUP(G1229,'MITRA (REFERENSI)'!$A:$Z,13,FALSE)</f>
        <v>#N/A</v>
      </c>
      <c r="AM1229" s="59" t="str">
        <f>VLOOKUP(G1229,'MITRA (REFERENSI)'!$A:$Z,14,FALSE)</f>
        <v>#N/A</v>
      </c>
    </row>
    <row r="1230" ht="15.0" customHeight="1">
      <c r="A1230" s="53" t="s">
        <v>6292</v>
      </c>
      <c r="B1230" s="78"/>
      <c r="C1230" s="79"/>
      <c r="D1230" s="82"/>
      <c r="E1230" s="82"/>
      <c r="F1230" s="56" t="str">
        <f t="shared" si="2"/>
        <v>PETUGAS.1229/SPK/SE/PML/3172/2026</v>
      </c>
      <c r="G1230" s="80"/>
      <c r="H1230" s="56" t="str">
        <f>VLOOKUP(G1230,'MITRA (REFERENSI)'!$A:$Z,16,FALSE)</f>
        <v>#N/A</v>
      </c>
      <c r="I1230" s="56" t="str">
        <f>VLOOKUP(G1230,'MITRA (REFERENSI)'!$A:$Z,25,FALSE)</f>
        <v>#N/A</v>
      </c>
      <c r="J1230" s="55" t="str">
        <f>VLOOKUP(G1230,'MITRA (REFERENSI)'!$A:$Z,26,FALSE)</f>
        <v>#N/A</v>
      </c>
      <c r="K1230" s="55" t="str">
        <f>VLOOKUP(G1230,'MITRA (REFERENSI)'!$A:$Z,15,FALSE)</f>
        <v>#N/A</v>
      </c>
      <c r="L1230" s="55" t="str">
        <f>VLOOKUP(G1230,'MITRA (REFERENSI)'!$A:$Z,15,FALSE)</f>
        <v>#N/A</v>
      </c>
      <c r="M1230" s="55" t="str">
        <f>IF(B1230=1,'KELAS (REFERENSI)'!M1230,IF(B1230=2,'KELAS (REFERENSI)'!M1245,IF(B1230=3,'KELAS (REFERENSI)'!M1260,IF(B1230=4,'KELAS (REFERENSI)'!M1275,""))))</f>
        <v/>
      </c>
      <c r="N1230" s="55" t="str">
        <f>IF(B1230=1,'KELAS (REFERENSI)'!N1230,IF(B1230=2,'KELAS (REFERENSI)'!N1245,IF(B1230=3,'KELAS (REFERENSI)'!N1260,IF(B1230=4,'KELAS (REFERENSI)'!N1275,""))))</f>
        <v/>
      </c>
      <c r="O1230" s="55" t="str">
        <f>IF(B1230=1,'KELAS (REFERENSI)'!O1230,IF(B1230=2,'KELAS (REFERENSI)'!O1245,IF(B1230=3,'KELAS (REFERENSI)'!O1260,IF(B1230=4,'KELAS (REFERENSI)'!O1275,""))))</f>
        <v/>
      </c>
      <c r="P1230" s="55" t="str">
        <f>IF(B1230=1,'KELAS (REFERENSI)'!P1230,IF(B1230=2,'KELAS (REFERENSI)'!P1245,IF(B1230=3,'KELAS (REFERENSI)'!P1260,IF(B1230=4,'KELAS (REFERENSI)'!P1275,""))))</f>
        <v/>
      </c>
      <c r="Q1230" s="55" t="str">
        <f t="shared" si="4"/>
        <v>BPS Kota Jakarta Timur</v>
      </c>
      <c r="R1230" s="55" t="str">
        <f t="shared" si="56"/>
        <v/>
      </c>
      <c r="S1230" s="55" t="str">
        <f t="shared" ref="S1230:T1230" si="1238">S1229</f>
        <v>15 Juni sampai dengan 31 Agustus 2026</v>
      </c>
      <c r="T1230" s="55" t="str">
        <f t="shared" si="1238"/>
        <v>31 Agustus 2026</v>
      </c>
      <c r="U1230" s="59" t="str">
        <f>VLOOKUP(G1230,'MITRA (REFERENSI)'!$A:$Z,17,FALSE)</f>
        <v>#N/A</v>
      </c>
      <c r="V1230" s="59" t="str">
        <f>VLOOKUP(G1230,'MITRA (REFERENSI)'!$A:$Z,11,FALSE)</f>
        <v>#N/A</v>
      </c>
      <c r="W1230" s="81"/>
      <c r="X1230" s="63"/>
      <c r="Y1230" s="63"/>
      <c r="Z1230" s="62"/>
      <c r="AA1230" s="63"/>
      <c r="AB1230" s="62"/>
      <c r="AC1230" s="62"/>
      <c r="AD1230" s="62"/>
      <c r="AE1230" s="62"/>
      <c r="AF1230" s="62"/>
      <c r="AG1230" s="72"/>
      <c r="AH1230" s="72"/>
      <c r="AI1230" s="72"/>
      <c r="AJ1230" s="72"/>
      <c r="AK1230" s="59" t="str">
        <f>VLOOKUP(G1230,'MITRA (REFERENSI)'!$A:$Z,5,FALSE)</f>
        <v>#N/A</v>
      </c>
      <c r="AL1230" s="59" t="str">
        <f>VLOOKUP(G1230,'MITRA (REFERENSI)'!$A:$Z,13,FALSE)</f>
        <v>#N/A</v>
      </c>
      <c r="AM1230" s="59" t="str">
        <f>VLOOKUP(G1230,'MITRA (REFERENSI)'!$A:$Z,14,FALSE)</f>
        <v>#N/A</v>
      </c>
    </row>
    <row r="1231" ht="15.0" customHeight="1">
      <c r="A1231" s="53" t="s">
        <v>6293</v>
      </c>
      <c r="B1231" s="78"/>
      <c r="C1231" s="79"/>
      <c r="D1231" s="82"/>
      <c r="E1231" s="82"/>
      <c r="F1231" s="56" t="str">
        <f t="shared" si="2"/>
        <v>PETUGAS.1230/SPK/SE/PML/3172/2026</v>
      </c>
      <c r="G1231" s="80"/>
      <c r="H1231" s="56" t="str">
        <f>VLOOKUP(G1231,'MITRA (REFERENSI)'!$A:$Z,16,FALSE)</f>
        <v>#N/A</v>
      </c>
      <c r="I1231" s="56" t="str">
        <f>VLOOKUP(G1231,'MITRA (REFERENSI)'!$A:$Z,25,FALSE)</f>
        <v>#N/A</v>
      </c>
      <c r="J1231" s="55" t="str">
        <f>VLOOKUP(G1231,'MITRA (REFERENSI)'!$A:$Z,26,FALSE)</f>
        <v>#N/A</v>
      </c>
      <c r="K1231" s="55" t="str">
        <f>VLOOKUP(G1231,'MITRA (REFERENSI)'!$A:$Z,15,FALSE)</f>
        <v>#N/A</v>
      </c>
      <c r="L1231" s="55" t="str">
        <f>VLOOKUP(G1231,'MITRA (REFERENSI)'!$A:$Z,15,FALSE)</f>
        <v>#N/A</v>
      </c>
      <c r="M1231" s="55" t="str">
        <f>IF(B1231=1,'KELAS (REFERENSI)'!M1231,IF(B1231=2,'KELAS (REFERENSI)'!M1246,IF(B1231=3,'KELAS (REFERENSI)'!M1261,IF(B1231=4,'KELAS (REFERENSI)'!M1276,""))))</f>
        <v/>
      </c>
      <c r="N1231" s="55" t="str">
        <f>IF(B1231=1,'KELAS (REFERENSI)'!N1231,IF(B1231=2,'KELAS (REFERENSI)'!N1246,IF(B1231=3,'KELAS (REFERENSI)'!N1261,IF(B1231=4,'KELAS (REFERENSI)'!N1276,""))))</f>
        <v/>
      </c>
      <c r="O1231" s="55" t="str">
        <f>IF(B1231=1,'KELAS (REFERENSI)'!O1231,IF(B1231=2,'KELAS (REFERENSI)'!O1246,IF(B1231=3,'KELAS (REFERENSI)'!O1261,IF(B1231=4,'KELAS (REFERENSI)'!O1276,""))))</f>
        <v/>
      </c>
      <c r="P1231" s="55" t="str">
        <f>IF(B1231=1,'KELAS (REFERENSI)'!P1231,IF(B1231=2,'KELAS (REFERENSI)'!P1246,IF(B1231=3,'KELAS (REFERENSI)'!P1261,IF(B1231=4,'KELAS (REFERENSI)'!P1276,""))))</f>
        <v/>
      </c>
      <c r="Q1231" s="55" t="str">
        <f t="shared" si="4"/>
        <v>BPS Kota Jakarta Timur</v>
      </c>
      <c r="R1231" s="55" t="str">
        <f t="shared" si="56"/>
        <v/>
      </c>
      <c r="S1231" s="55" t="str">
        <f t="shared" ref="S1231:T1231" si="1239">S1230</f>
        <v>15 Juni sampai dengan 31 Agustus 2026</v>
      </c>
      <c r="T1231" s="55" t="str">
        <f t="shared" si="1239"/>
        <v>31 Agustus 2026</v>
      </c>
      <c r="U1231" s="59" t="str">
        <f>VLOOKUP(G1231,'MITRA (REFERENSI)'!$A:$Z,17,FALSE)</f>
        <v>#N/A</v>
      </c>
      <c r="V1231" s="59" t="str">
        <f>VLOOKUP(G1231,'MITRA (REFERENSI)'!$A:$Z,11,FALSE)</f>
        <v>#N/A</v>
      </c>
      <c r="W1231" s="81"/>
      <c r="X1231" s="63"/>
      <c r="Y1231" s="63"/>
      <c r="Z1231" s="62"/>
      <c r="AA1231" s="63"/>
      <c r="AB1231" s="62"/>
      <c r="AC1231" s="62"/>
      <c r="AD1231" s="62"/>
      <c r="AE1231" s="62"/>
      <c r="AF1231" s="62"/>
      <c r="AG1231" s="72"/>
      <c r="AH1231" s="72"/>
      <c r="AI1231" s="72"/>
      <c r="AJ1231" s="72"/>
      <c r="AK1231" s="59" t="str">
        <f>VLOOKUP(G1231,'MITRA (REFERENSI)'!$A:$Z,5,FALSE)</f>
        <v>#N/A</v>
      </c>
      <c r="AL1231" s="59" t="str">
        <f>VLOOKUP(G1231,'MITRA (REFERENSI)'!$A:$Z,13,FALSE)</f>
        <v>#N/A</v>
      </c>
      <c r="AM1231" s="59" t="str">
        <f>VLOOKUP(G1231,'MITRA (REFERENSI)'!$A:$Z,14,FALSE)</f>
        <v>#N/A</v>
      </c>
    </row>
    <row r="1232" ht="15.0" customHeight="1">
      <c r="A1232" s="53" t="s">
        <v>6294</v>
      </c>
      <c r="B1232" s="78"/>
      <c r="C1232" s="79"/>
      <c r="D1232" s="82"/>
      <c r="E1232" s="82"/>
      <c r="F1232" s="56" t="str">
        <f t="shared" si="2"/>
        <v>PETUGAS.1231/SPK/SE/PML/3172/2026</v>
      </c>
      <c r="G1232" s="80"/>
      <c r="H1232" s="56" t="str">
        <f>VLOOKUP(G1232,'MITRA (REFERENSI)'!$A:$Z,16,FALSE)</f>
        <v>#N/A</v>
      </c>
      <c r="I1232" s="56" t="str">
        <f>VLOOKUP(G1232,'MITRA (REFERENSI)'!$A:$Z,25,FALSE)</f>
        <v>#N/A</v>
      </c>
      <c r="J1232" s="55" t="str">
        <f>VLOOKUP(G1232,'MITRA (REFERENSI)'!$A:$Z,26,FALSE)</f>
        <v>#N/A</v>
      </c>
      <c r="K1232" s="55" t="str">
        <f>VLOOKUP(G1232,'MITRA (REFERENSI)'!$A:$Z,15,FALSE)</f>
        <v>#N/A</v>
      </c>
      <c r="L1232" s="55" t="str">
        <f>VLOOKUP(G1232,'MITRA (REFERENSI)'!$A:$Z,15,FALSE)</f>
        <v>#N/A</v>
      </c>
      <c r="M1232" s="55" t="str">
        <f>IF(B1232=1,'KELAS (REFERENSI)'!M1232,IF(B1232=2,'KELAS (REFERENSI)'!M1247,IF(B1232=3,'KELAS (REFERENSI)'!M1262,IF(B1232=4,'KELAS (REFERENSI)'!M1277,""))))</f>
        <v/>
      </c>
      <c r="N1232" s="55" t="str">
        <f>IF(B1232=1,'KELAS (REFERENSI)'!N1232,IF(B1232=2,'KELAS (REFERENSI)'!N1247,IF(B1232=3,'KELAS (REFERENSI)'!N1262,IF(B1232=4,'KELAS (REFERENSI)'!N1277,""))))</f>
        <v/>
      </c>
      <c r="O1232" s="55" t="str">
        <f>IF(B1232=1,'KELAS (REFERENSI)'!O1232,IF(B1232=2,'KELAS (REFERENSI)'!O1247,IF(B1232=3,'KELAS (REFERENSI)'!O1262,IF(B1232=4,'KELAS (REFERENSI)'!O1277,""))))</f>
        <v/>
      </c>
      <c r="P1232" s="55" t="str">
        <f>IF(B1232=1,'KELAS (REFERENSI)'!P1232,IF(B1232=2,'KELAS (REFERENSI)'!P1247,IF(B1232=3,'KELAS (REFERENSI)'!P1262,IF(B1232=4,'KELAS (REFERENSI)'!P1277,""))))</f>
        <v/>
      </c>
      <c r="Q1232" s="55" t="str">
        <f t="shared" si="4"/>
        <v>BPS Kota Jakarta Timur</v>
      </c>
      <c r="R1232" s="55" t="str">
        <f t="shared" si="56"/>
        <v/>
      </c>
      <c r="S1232" s="55" t="str">
        <f t="shared" ref="S1232:T1232" si="1240">S1231</f>
        <v>15 Juni sampai dengan 31 Agustus 2026</v>
      </c>
      <c r="T1232" s="55" t="str">
        <f t="shared" si="1240"/>
        <v>31 Agustus 2026</v>
      </c>
      <c r="U1232" s="59" t="str">
        <f>VLOOKUP(G1232,'MITRA (REFERENSI)'!$A:$Z,17,FALSE)</f>
        <v>#N/A</v>
      </c>
      <c r="V1232" s="59" t="str">
        <f>VLOOKUP(G1232,'MITRA (REFERENSI)'!$A:$Z,11,FALSE)</f>
        <v>#N/A</v>
      </c>
      <c r="W1232" s="81"/>
      <c r="X1232" s="63"/>
      <c r="Y1232" s="63"/>
      <c r="Z1232" s="62"/>
      <c r="AA1232" s="63"/>
      <c r="AB1232" s="62"/>
      <c r="AC1232" s="62"/>
      <c r="AD1232" s="62"/>
      <c r="AE1232" s="62"/>
      <c r="AF1232" s="62"/>
      <c r="AG1232" s="72"/>
      <c r="AH1232" s="72"/>
      <c r="AI1232" s="72"/>
      <c r="AJ1232" s="72"/>
      <c r="AK1232" s="59" t="str">
        <f>VLOOKUP(G1232,'MITRA (REFERENSI)'!$A:$Z,5,FALSE)</f>
        <v>#N/A</v>
      </c>
      <c r="AL1232" s="59" t="str">
        <f>VLOOKUP(G1232,'MITRA (REFERENSI)'!$A:$Z,13,FALSE)</f>
        <v>#N/A</v>
      </c>
      <c r="AM1232" s="59" t="str">
        <f>VLOOKUP(G1232,'MITRA (REFERENSI)'!$A:$Z,14,FALSE)</f>
        <v>#N/A</v>
      </c>
    </row>
    <row r="1233" ht="15.0" customHeight="1">
      <c r="A1233" s="53" t="s">
        <v>6295</v>
      </c>
      <c r="B1233" s="78"/>
      <c r="C1233" s="79"/>
      <c r="D1233" s="82"/>
      <c r="E1233" s="82"/>
      <c r="F1233" s="56" t="str">
        <f t="shared" si="2"/>
        <v>PETUGAS.1232/SPK/SE/PML/3172/2026</v>
      </c>
      <c r="G1233" s="80"/>
      <c r="H1233" s="56" t="str">
        <f>VLOOKUP(G1233,'MITRA (REFERENSI)'!$A:$Z,16,FALSE)</f>
        <v>#N/A</v>
      </c>
      <c r="I1233" s="56" t="str">
        <f>VLOOKUP(G1233,'MITRA (REFERENSI)'!$A:$Z,25,FALSE)</f>
        <v>#N/A</v>
      </c>
      <c r="J1233" s="55" t="str">
        <f>VLOOKUP(G1233,'MITRA (REFERENSI)'!$A:$Z,26,FALSE)</f>
        <v>#N/A</v>
      </c>
      <c r="K1233" s="55" t="str">
        <f>VLOOKUP(G1233,'MITRA (REFERENSI)'!$A:$Z,15,FALSE)</f>
        <v>#N/A</v>
      </c>
      <c r="L1233" s="55" t="str">
        <f>VLOOKUP(G1233,'MITRA (REFERENSI)'!$A:$Z,15,FALSE)</f>
        <v>#N/A</v>
      </c>
      <c r="M1233" s="55" t="str">
        <f>IF(B1233=1,'KELAS (REFERENSI)'!M1233,IF(B1233=2,'KELAS (REFERENSI)'!M1248,IF(B1233=3,'KELAS (REFERENSI)'!M1263,IF(B1233=4,'KELAS (REFERENSI)'!M1278,""))))</f>
        <v/>
      </c>
      <c r="N1233" s="55" t="str">
        <f>IF(B1233=1,'KELAS (REFERENSI)'!N1233,IF(B1233=2,'KELAS (REFERENSI)'!N1248,IF(B1233=3,'KELAS (REFERENSI)'!N1263,IF(B1233=4,'KELAS (REFERENSI)'!N1278,""))))</f>
        <v/>
      </c>
      <c r="O1233" s="55" t="str">
        <f>IF(B1233=1,'KELAS (REFERENSI)'!O1233,IF(B1233=2,'KELAS (REFERENSI)'!O1248,IF(B1233=3,'KELAS (REFERENSI)'!O1263,IF(B1233=4,'KELAS (REFERENSI)'!O1278,""))))</f>
        <v/>
      </c>
      <c r="P1233" s="55" t="str">
        <f>IF(B1233=1,'KELAS (REFERENSI)'!P1233,IF(B1233=2,'KELAS (REFERENSI)'!P1248,IF(B1233=3,'KELAS (REFERENSI)'!P1263,IF(B1233=4,'KELAS (REFERENSI)'!P1278,""))))</f>
        <v/>
      </c>
      <c r="Q1233" s="55" t="str">
        <f t="shared" si="4"/>
        <v>BPS Kota Jakarta Timur</v>
      </c>
      <c r="R1233" s="55" t="str">
        <f t="shared" si="56"/>
        <v/>
      </c>
      <c r="S1233" s="55" t="str">
        <f t="shared" ref="S1233:T1233" si="1241">S1232</f>
        <v>15 Juni sampai dengan 31 Agustus 2026</v>
      </c>
      <c r="T1233" s="55" t="str">
        <f t="shared" si="1241"/>
        <v>31 Agustus 2026</v>
      </c>
      <c r="U1233" s="59" t="str">
        <f>VLOOKUP(G1233,'MITRA (REFERENSI)'!$A:$Z,17,FALSE)</f>
        <v>#N/A</v>
      </c>
      <c r="V1233" s="59" t="str">
        <f>VLOOKUP(G1233,'MITRA (REFERENSI)'!$A:$Z,11,FALSE)</f>
        <v>#N/A</v>
      </c>
      <c r="W1233" s="81"/>
      <c r="X1233" s="63"/>
      <c r="Y1233" s="63"/>
      <c r="Z1233" s="62"/>
      <c r="AA1233" s="63"/>
      <c r="AB1233" s="62"/>
      <c r="AC1233" s="62"/>
      <c r="AD1233" s="62"/>
      <c r="AE1233" s="62"/>
      <c r="AF1233" s="62"/>
      <c r="AG1233" s="72"/>
      <c r="AH1233" s="72"/>
      <c r="AI1233" s="72"/>
      <c r="AJ1233" s="72"/>
      <c r="AK1233" s="59" t="str">
        <f>VLOOKUP(G1233,'MITRA (REFERENSI)'!$A:$Z,5,FALSE)</f>
        <v>#N/A</v>
      </c>
      <c r="AL1233" s="59" t="str">
        <f>VLOOKUP(G1233,'MITRA (REFERENSI)'!$A:$Z,13,FALSE)</f>
        <v>#N/A</v>
      </c>
      <c r="AM1233" s="59" t="str">
        <f>VLOOKUP(G1233,'MITRA (REFERENSI)'!$A:$Z,14,FALSE)</f>
        <v>#N/A</v>
      </c>
    </row>
    <row r="1234" ht="15.0" customHeight="1">
      <c r="A1234" s="53" t="s">
        <v>6296</v>
      </c>
      <c r="B1234" s="78"/>
      <c r="C1234" s="79"/>
      <c r="D1234" s="82"/>
      <c r="E1234" s="82"/>
      <c r="F1234" s="56" t="str">
        <f t="shared" si="2"/>
        <v>PETUGAS.1233/SPK/SE/PML/3172/2026</v>
      </c>
      <c r="G1234" s="80"/>
      <c r="H1234" s="56" t="str">
        <f>VLOOKUP(G1234,'MITRA (REFERENSI)'!$A:$Z,16,FALSE)</f>
        <v>#N/A</v>
      </c>
      <c r="I1234" s="56" t="str">
        <f>VLOOKUP(G1234,'MITRA (REFERENSI)'!$A:$Z,25,FALSE)</f>
        <v>#N/A</v>
      </c>
      <c r="J1234" s="55" t="str">
        <f>VLOOKUP(G1234,'MITRA (REFERENSI)'!$A:$Z,26,FALSE)</f>
        <v>#N/A</v>
      </c>
      <c r="K1234" s="55" t="str">
        <f>VLOOKUP(G1234,'MITRA (REFERENSI)'!$A:$Z,15,FALSE)</f>
        <v>#N/A</v>
      </c>
      <c r="L1234" s="55" t="str">
        <f>VLOOKUP(G1234,'MITRA (REFERENSI)'!$A:$Z,15,FALSE)</f>
        <v>#N/A</v>
      </c>
      <c r="M1234" s="55" t="str">
        <f>IF(B1234=1,'KELAS (REFERENSI)'!M1234,IF(B1234=2,'KELAS (REFERENSI)'!M1249,IF(B1234=3,'KELAS (REFERENSI)'!M1264,IF(B1234=4,'KELAS (REFERENSI)'!M1279,""))))</f>
        <v/>
      </c>
      <c r="N1234" s="55" t="str">
        <f>IF(B1234=1,'KELAS (REFERENSI)'!N1234,IF(B1234=2,'KELAS (REFERENSI)'!N1249,IF(B1234=3,'KELAS (REFERENSI)'!N1264,IF(B1234=4,'KELAS (REFERENSI)'!N1279,""))))</f>
        <v/>
      </c>
      <c r="O1234" s="55" t="str">
        <f>IF(B1234=1,'KELAS (REFERENSI)'!O1234,IF(B1234=2,'KELAS (REFERENSI)'!O1249,IF(B1234=3,'KELAS (REFERENSI)'!O1264,IF(B1234=4,'KELAS (REFERENSI)'!O1279,""))))</f>
        <v/>
      </c>
      <c r="P1234" s="55" t="str">
        <f>IF(B1234=1,'KELAS (REFERENSI)'!P1234,IF(B1234=2,'KELAS (REFERENSI)'!P1249,IF(B1234=3,'KELAS (REFERENSI)'!P1264,IF(B1234=4,'KELAS (REFERENSI)'!P1279,""))))</f>
        <v/>
      </c>
      <c r="Q1234" s="55" t="str">
        <f t="shared" si="4"/>
        <v>BPS Kota Jakarta Timur</v>
      </c>
      <c r="R1234" s="55" t="str">
        <f t="shared" si="56"/>
        <v/>
      </c>
      <c r="S1234" s="55" t="str">
        <f t="shared" ref="S1234:T1234" si="1242">S1233</f>
        <v>15 Juni sampai dengan 31 Agustus 2026</v>
      </c>
      <c r="T1234" s="55" t="str">
        <f t="shared" si="1242"/>
        <v>31 Agustus 2026</v>
      </c>
      <c r="U1234" s="59" t="str">
        <f>VLOOKUP(G1234,'MITRA (REFERENSI)'!$A:$Z,17,FALSE)</f>
        <v>#N/A</v>
      </c>
      <c r="V1234" s="59" t="str">
        <f>VLOOKUP(G1234,'MITRA (REFERENSI)'!$A:$Z,11,FALSE)</f>
        <v>#N/A</v>
      </c>
      <c r="W1234" s="81"/>
      <c r="X1234" s="63"/>
      <c r="Y1234" s="63"/>
      <c r="Z1234" s="62"/>
      <c r="AA1234" s="63"/>
      <c r="AB1234" s="62"/>
      <c r="AC1234" s="62"/>
      <c r="AD1234" s="62"/>
      <c r="AE1234" s="62"/>
      <c r="AF1234" s="62"/>
      <c r="AG1234" s="72"/>
      <c r="AH1234" s="72"/>
      <c r="AI1234" s="72"/>
      <c r="AJ1234" s="72"/>
      <c r="AK1234" s="59" t="str">
        <f>VLOOKUP(G1234,'MITRA (REFERENSI)'!$A:$Z,5,FALSE)</f>
        <v>#N/A</v>
      </c>
      <c r="AL1234" s="59" t="str">
        <f>VLOOKUP(G1234,'MITRA (REFERENSI)'!$A:$Z,13,FALSE)</f>
        <v>#N/A</v>
      </c>
      <c r="AM1234" s="59" t="str">
        <f>VLOOKUP(G1234,'MITRA (REFERENSI)'!$A:$Z,14,FALSE)</f>
        <v>#N/A</v>
      </c>
    </row>
    <row r="1235" ht="15.0" customHeight="1">
      <c r="A1235" s="53" t="s">
        <v>6297</v>
      </c>
      <c r="B1235" s="78"/>
      <c r="C1235" s="79"/>
      <c r="D1235" s="82"/>
      <c r="E1235" s="82"/>
      <c r="F1235" s="56" t="str">
        <f t="shared" si="2"/>
        <v>PETUGAS.1234/SPK/SE/PML/3172/2026</v>
      </c>
      <c r="G1235" s="80"/>
      <c r="H1235" s="56" t="str">
        <f>VLOOKUP(G1235,'MITRA (REFERENSI)'!$A:$Z,16,FALSE)</f>
        <v>#N/A</v>
      </c>
      <c r="I1235" s="56" t="str">
        <f>VLOOKUP(G1235,'MITRA (REFERENSI)'!$A:$Z,25,FALSE)</f>
        <v>#N/A</v>
      </c>
      <c r="J1235" s="55" t="str">
        <f>VLOOKUP(G1235,'MITRA (REFERENSI)'!$A:$Z,26,FALSE)</f>
        <v>#N/A</v>
      </c>
      <c r="K1235" s="55" t="str">
        <f>VLOOKUP(G1235,'MITRA (REFERENSI)'!$A:$Z,15,FALSE)</f>
        <v>#N/A</v>
      </c>
      <c r="L1235" s="55" t="str">
        <f>VLOOKUP(G1235,'MITRA (REFERENSI)'!$A:$Z,15,FALSE)</f>
        <v>#N/A</v>
      </c>
      <c r="M1235" s="55" t="str">
        <f>IF(B1235=1,'KELAS (REFERENSI)'!M1235,IF(B1235=2,'KELAS (REFERENSI)'!M1250,IF(B1235=3,'KELAS (REFERENSI)'!M1265,IF(B1235=4,'KELAS (REFERENSI)'!M1280,""))))</f>
        <v/>
      </c>
      <c r="N1235" s="55" t="str">
        <f>IF(B1235=1,'KELAS (REFERENSI)'!N1235,IF(B1235=2,'KELAS (REFERENSI)'!N1250,IF(B1235=3,'KELAS (REFERENSI)'!N1265,IF(B1235=4,'KELAS (REFERENSI)'!N1280,""))))</f>
        <v/>
      </c>
      <c r="O1235" s="55" t="str">
        <f>IF(B1235=1,'KELAS (REFERENSI)'!O1235,IF(B1235=2,'KELAS (REFERENSI)'!O1250,IF(B1235=3,'KELAS (REFERENSI)'!O1265,IF(B1235=4,'KELAS (REFERENSI)'!O1280,""))))</f>
        <v/>
      </c>
      <c r="P1235" s="55" t="str">
        <f>IF(B1235=1,'KELAS (REFERENSI)'!P1235,IF(B1235=2,'KELAS (REFERENSI)'!P1250,IF(B1235=3,'KELAS (REFERENSI)'!P1265,IF(B1235=4,'KELAS (REFERENSI)'!P1280,""))))</f>
        <v/>
      </c>
      <c r="Q1235" s="55" t="str">
        <f t="shared" si="4"/>
        <v>BPS Kota Jakarta Timur</v>
      </c>
      <c r="R1235" s="55" t="str">
        <f t="shared" si="56"/>
        <v/>
      </c>
      <c r="S1235" s="55" t="str">
        <f t="shared" ref="S1235:T1235" si="1243">S1234</f>
        <v>15 Juni sampai dengan 31 Agustus 2026</v>
      </c>
      <c r="T1235" s="55" t="str">
        <f t="shared" si="1243"/>
        <v>31 Agustus 2026</v>
      </c>
      <c r="U1235" s="59" t="str">
        <f>VLOOKUP(G1235,'MITRA (REFERENSI)'!$A:$Z,17,FALSE)</f>
        <v>#N/A</v>
      </c>
      <c r="V1235" s="59" t="str">
        <f>VLOOKUP(G1235,'MITRA (REFERENSI)'!$A:$Z,11,FALSE)</f>
        <v>#N/A</v>
      </c>
      <c r="W1235" s="81"/>
      <c r="X1235" s="63"/>
      <c r="Y1235" s="63"/>
      <c r="Z1235" s="62"/>
      <c r="AA1235" s="63"/>
      <c r="AB1235" s="62"/>
      <c r="AC1235" s="62"/>
      <c r="AD1235" s="62"/>
      <c r="AE1235" s="62"/>
      <c r="AF1235" s="62"/>
      <c r="AG1235" s="72"/>
      <c r="AH1235" s="72"/>
      <c r="AI1235" s="72"/>
      <c r="AJ1235" s="72"/>
      <c r="AK1235" s="59" t="str">
        <f>VLOOKUP(G1235,'MITRA (REFERENSI)'!$A:$Z,5,FALSE)</f>
        <v>#N/A</v>
      </c>
      <c r="AL1235" s="59" t="str">
        <f>VLOOKUP(G1235,'MITRA (REFERENSI)'!$A:$Z,13,FALSE)</f>
        <v>#N/A</v>
      </c>
      <c r="AM1235" s="59" t="str">
        <f>VLOOKUP(G1235,'MITRA (REFERENSI)'!$A:$Z,14,FALSE)</f>
        <v>#N/A</v>
      </c>
    </row>
    <row r="1236" ht="15.0" customHeight="1">
      <c r="A1236" s="53" t="s">
        <v>6298</v>
      </c>
      <c r="B1236" s="78"/>
      <c r="C1236" s="79"/>
      <c r="D1236" s="82"/>
      <c r="E1236" s="82"/>
      <c r="F1236" s="56" t="str">
        <f t="shared" si="2"/>
        <v>PETUGAS.1235/SPK/SE/PML/3172/2026</v>
      </c>
      <c r="G1236" s="80"/>
      <c r="H1236" s="56" t="str">
        <f>VLOOKUP(G1236,'MITRA (REFERENSI)'!$A:$Z,16,FALSE)</f>
        <v>#N/A</v>
      </c>
      <c r="I1236" s="56" t="str">
        <f>VLOOKUP(G1236,'MITRA (REFERENSI)'!$A:$Z,25,FALSE)</f>
        <v>#N/A</v>
      </c>
      <c r="J1236" s="55" t="str">
        <f>VLOOKUP(G1236,'MITRA (REFERENSI)'!$A:$Z,26,FALSE)</f>
        <v>#N/A</v>
      </c>
      <c r="K1236" s="55" t="str">
        <f>VLOOKUP(G1236,'MITRA (REFERENSI)'!$A:$Z,15,FALSE)</f>
        <v>#N/A</v>
      </c>
      <c r="L1236" s="55" t="str">
        <f>VLOOKUP(G1236,'MITRA (REFERENSI)'!$A:$Z,15,FALSE)</f>
        <v>#N/A</v>
      </c>
      <c r="M1236" s="55" t="str">
        <f>IF(B1236=1,'KELAS (REFERENSI)'!M1236,IF(B1236=2,'KELAS (REFERENSI)'!M1251,IF(B1236=3,'KELAS (REFERENSI)'!M1266,IF(B1236=4,'KELAS (REFERENSI)'!M1281,""))))</f>
        <v/>
      </c>
      <c r="N1236" s="55" t="str">
        <f>IF(B1236=1,'KELAS (REFERENSI)'!N1236,IF(B1236=2,'KELAS (REFERENSI)'!N1251,IF(B1236=3,'KELAS (REFERENSI)'!N1266,IF(B1236=4,'KELAS (REFERENSI)'!N1281,""))))</f>
        <v/>
      </c>
      <c r="O1236" s="55" t="str">
        <f>IF(B1236=1,'KELAS (REFERENSI)'!O1236,IF(B1236=2,'KELAS (REFERENSI)'!O1251,IF(B1236=3,'KELAS (REFERENSI)'!O1266,IF(B1236=4,'KELAS (REFERENSI)'!O1281,""))))</f>
        <v/>
      </c>
      <c r="P1236" s="55" t="str">
        <f>IF(B1236=1,'KELAS (REFERENSI)'!P1236,IF(B1236=2,'KELAS (REFERENSI)'!P1251,IF(B1236=3,'KELAS (REFERENSI)'!P1266,IF(B1236=4,'KELAS (REFERENSI)'!P1281,""))))</f>
        <v/>
      </c>
      <c r="Q1236" s="55" t="str">
        <f t="shared" si="4"/>
        <v>BPS Kota Jakarta Timur</v>
      </c>
      <c r="R1236" s="55" t="str">
        <f t="shared" si="56"/>
        <v/>
      </c>
      <c r="S1236" s="55" t="str">
        <f t="shared" ref="S1236:T1236" si="1244">S1235</f>
        <v>15 Juni sampai dengan 31 Agustus 2026</v>
      </c>
      <c r="T1236" s="55" t="str">
        <f t="shared" si="1244"/>
        <v>31 Agustus 2026</v>
      </c>
      <c r="U1236" s="59" t="str">
        <f>VLOOKUP(G1236,'MITRA (REFERENSI)'!$A:$Z,17,FALSE)</f>
        <v>#N/A</v>
      </c>
      <c r="V1236" s="59" t="str">
        <f>VLOOKUP(G1236,'MITRA (REFERENSI)'!$A:$Z,11,FALSE)</f>
        <v>#N/A</v>
      </c>
      <c r="W1236" s="81"/>
      <c r="X1236" s="63"/>
      <c r="Y1236" s="63"/>
      <c r="Z1236" s="62"/>
      <c r="AA1236" s="63"/>
      <c r="AB1236" s="62"/>
      <c r="AC1236" s="62"/>
      <c r="AD1236" s="62"/>
      <c r="AE1236" s="62"/>
      <c r="AF1236" s="62"/>
      <c r="AG1236" s="72"/>
      <c r="AH1236" s="72"/>
      <c r="AI1236" s="72"/>
      <c r="AJ1236" s="72"/>
      <c r="AK1236" s="59" t="str">
        <f>VLOOKUP(G1236,'MITRA (REFERENSI)'!$A:$Z,5,FALSE)</f>
        <v>#N/A</v>
      </c>
      <c r="AL1236" s="59" t="str">
        <f>VLOOKUP(G1236,'MITRA (REFERENSI)'!$A:$Z,13,FALSE)</f>
        <v>#N/A</v>
      </c>
      <c r="AM1236" s="59" t="str">
        <f>VLOOKUP(G1236,'MITRA (REFERENSI)'!$A:$Z,14,FALSE)</f>
        <v>#N/A</v>
      </c>
    </row>
    <row r="1237" ht="15.0" customHeight="1">
      <c r="A1237" s="53" t="s">
        <v>6299</v>
      </c>
      <c r="B1237" s="78"/>
      <c r="C1237" s="79"/>
      <c r="D1237" s="82"/>
      <c r="E1237" s="82"/>
      <c r="F1237" s="56" t="str">
        <f t="shared" si="2"/>
        <v>PETUGAS.1236/SPK/SE/PML/3172/2026</v>
      </c>
      <c r="G1237" s="80"/>
      <c r="H1237" s="56" t="str">
        <f>VLOOKUP(G1237,'MITRA (REFERENSI)'!$A:$Z,16,FALSE)</f>
        <v>#N/A</v>
      </c>
      <c r="I1237" s="56" t="str">
        <f>VLOOKUP(G1237,'MITRA (REFERENSI)'!$A:$Z,25,FALSE)</f>
        <v>#N/A</v>
      </c>
      <c r="J1237" s="55" t="str">
        <f>VLOOKUP(G1237,'MITRA (REFERENSI)'!$A:$Z,26,FALSE)</f>
        <v>#N/A</v>
      </c>
      <c r="K1237" s="55" t="str">
        <f>VLOOKUP(G1237,'MITRA (REFERENSI)'!$A:$Z,15,FALSE)</f>
        <v>#N/A</v>
      </c>
      <c r="L1237" s="55" t="str">
        <f>VLOOKUP(G1237,'MITRA (REFERENSI)'!$A:$Z,15,FALSE)</f>
        <v>#N/A</v>
      </c>
      <c r="M1237" s="55" t="str">
        <f>IF(B1237=1,'KELAS (REFERENSI)'!M1237,IF(B1237=2,'KELAS (REFERENSI)'!M1252,IF(B1237=3,'KELAS (REFERENSI)'!M1267,IF(B1237=4,'KELAS (REFERENSI)'!M1282,""))))</f>
        <v/>
      </c>
      <c r="N1237" s="55" t="str">
        <f>IF(B1237=1,'KELAS (REFERENSI)'!N1237,IF(B1237=2,'KELAS (REFERENSI)'!N1252,IF(B1237=3,'KELAS (REFERENSI)'!N1267,IF(B1237=4,'KELAS (REFERENSI)'!N1282,""))))</f>
        <v/>
      </c>
      <c r="O1237" s="55" t="str">
        <f>IF(B1237=1,'KELAS (REFERENSI)'!O1237,IF(B1237=2,'KELAS (REFERENSI)'!O1252,IF(B1237=3,'KELAS (REFERENSI)'!O1267,IF(B1237=4,'KELAS (REFERENSI)'!O1282,""))))</f>
        <v/>
      </c>
      <c r="P1237" s="55" t="str">
        <f>IF(B1237=1,'KELAS (REFERENSI)'!P1237,IF(B1237=2,'KELAS (REFERENSI)'!P1252,IF(B1237=3,'KELAS (REFERENSI)'!P1267,IF(B1237=4,'KELAS (REFERENSI)'!P1282,""))))</f>
        <v/>
      </c>
      <c r="Q1237" s="55" t="str">
        <f t="shared" si="4"/>
        <v>BPS Kota Jakarta Timur</v>
      </c>
      <c r="R1237" s="55" t="str">
        <f t="shared" si="56"/>
        <v/>
      </c>
      <c r="S1237" s="55" t="str">
        <f t="shared" ref="S1237:T1237" si="1245">S1236</f>
        <v>15 Juni sampai dengan 31 Agustus 2026</v>
      </c>
      <c r="T1237" s="55" t="str">
        <f t="shared" si="1245"/>
        <v>31 Agustus 2026</v>
      </c>
      <c r="U1237" s="59" t="str">
        <f>VLOOKUP(G1237,'MITRA (REFERENSI)'!$A:$Z,17,FALSE)</f>
        <v>#N/A</v>
      </c>
      <c r="V1237" s="59" t="str">
        <f>VLOOKUP(G1237,'MITRA (REFERENSI)'!$A:$Z,11,FALSE)</f>
        <v>#N/A</v>
      </c>
      <c r="W1237" s="81"/>
      <c r="X1237" s="63"/>
      <c r="Y1237" s="63"/>
      <c r="Z1237" s="62"/>
      <c r="AA1237" s="63"/>
      <c r="AB1237" s="62"/>
      <c r="AC1237" s="62"/>
      <c r="AD1237" s="62"/>
      <c r="AE1237" s="62"/>
      <c r="AF1237" s="62"/>
      <c r="AG1237" s="72"/>
      <c r="AH1237" s="72"/>
      <c r="AI1237" s="72"/>
      <c r="AJ1237" s="72"/>
      <c r="AK1237" s="59" t="str">
        <f>VLOOKUP(G1237,'MITRA (REFERENSI)'!$A:$Z,5,FALSE)</f>
        <v>#N/A</v>
      </c>
      <c r="AL1237" s="59" t="str">
        <f>VLOOKUP(G1237,'MITRA (REFERENSI)'!$A:$Z,13,FALSE)</f>
        <v>#N/A</v>
      </c>
      <c r="AM1237" s="59" t="str">
        <f>VLOOKUP(G1237,'MITRA (REFERENSI)'!$A:$Z,14,FALSE)</f>
        <v>#N/A</v>
      </c>
    </row>
    <row r="1238" ht="15.0" customHeight="1">
      <c r="A1238" s="53" t="s">
        <v>6300</v>
      </c>
      <c r="B1238" s="78"/>
      <c r="C1238" s="79"/>
      <c r="D1238" s="82"/>
      <c r="E1238" s="82"/>
      <c r="F1238" s="56" t="str">
        <f t="shared" si="2"/>
        <v>PETUGAS.1237/SPK/SE/PML/3172/2026</v>
      </c>
      <c r="G1238" s="80"/>
      <c r="H1238" s="56" t="str">
        <f>VLOOKUP(G1238,'MITRA (REFERENSI)'!$A:$Z,16,FALSE)</f>
        <v>#N/A</v>
      </c>
      <c r="I1238" s="56" t="str">
        <f>VLOOKUP(G1238,'MITRA (REFERENSI)'!$A:$Z,25,FALSE)</f>
        <v>#N/A</v>
      </c>
      <c r="J1238" s="55" t="str">
        <f>VLOOKUP(G1238,'MITRA (REFERENSI)'!$A:$Z,26,FALSE)</f>
        <v>#N/A</v>
      </c>
      <c r="K1238" s="55" t="str">
        <f>VLOOKUP(G1238,'MITRA (REFERENSI)'!$A:$Z,15,FALSE)</f>
        <v>#N/A</v>
      </c>
      <c r="L1238" s="55" t="str">
        <f>VLOOKUP(G1238,'MITRA (REFERENSI)'!$A:$Z,15,FALSE)</f>
        <v>#N/A</v>
      </c>
      <c r="M1238" s="55" t="str">
        <f>IF(B1238=1,'KELAS (REFERENSI)'!M1238,IF(B1238=2,'KELAS (REFERENSI)'!M1253,IF(B1238=3,'KELAS (REFERENSI)'!M1268,IF(B1238=4,'KELAS (REFERENSI)'!M1283,""))))</f>
        <v/>
      </c>
      <c r="N1238" s="55" t="str">
        <f>IF(B1238=1,'KELAS (REFERENSI)'!N1238,IF(B1238=2,'KELAS (REFERENSI)'!N1253,IF(B1238=3,'KELAS (REFERENSI)'!N1268,IF(B1238=4,'KELAS (REFERENSI)'!N1283,""))))</f>
        <v/>
      </c>
      <c r="O1238" s="55" t="str">
        <f>IF(B1238=1,'KELAS (REFERENSI)'!O1238,IF(B1238=2,'KELAS (REFERENSI)'!O1253,IF(B1238=3,'KELAS (REFERENSI)'!O1268,IF(B1238=4,'KELAS (REFERENSI)'!O1283,""))))</f>
        <v/>
      </c>
      <c r="P1238" s="55" t="str">
        <f>IF(B1238=1,'KELAS (REFERENSI)'!P1238,IF(B1238=2,'KELAS (REFERENSI)'!P1253,IF(B1238=3,'KELAS (REFERENSI)'!P1268,IF(B1238=4,'KELAS (REFERENSI)'!P1283,""))))</f>
        <v/>
      </c>
      <c r="Q1238" s="55" t="str">
        <f t="shared" si="4"/>
        <v>BPS Kota Jakarta Timur</v>
      </c>
      <c r="R1238" s="55" t="str">
        <f t="shared" si="56"/>
        <v/>
      </c>
      <c r="S1238" s="55" t="str">
        <f t="shared" ref="S1238:T1238" si="1246">S1237</f>
        <v>15 Juni sampai dengan 31 Agustus 2026</v>
      </c>
      <c r="T1238" s="55" t="str">
        <f t="shared" si="1246"/>
        <v>31 Agustus 2026</v>
      </c>
      <c r="U1238" s="59" t="str">
        <f>VLOOKUP(G1238,'MITRA (REFERENSI)'!$A:$Z,17,FALSE)</f>
        <v>#N/A</v>
      </c>
      <c r="V1238" s="59" t="str">
        <f>VLOOKUP(G1238,'MITRA (REFERENSI)'!$A:$Z,11,FALSE)</f>
        <v>#N/A</v>
      </c>
      <c r="W1238" s="81"/>
      <c r="X1238" s="63"/>
      <c r="Y1238" s="63"/>
      <c r="Z1238" s="62"/>
      <c r="AA1238" s="63"/>
      <c r="AB1238" s="62"/>
      <c r="AC1238" s="62"/>
      <c r="AD1238" s="62"/>
      <c r="AE1238" s="62"/>
      <c r="AF1238" s="62"/>
      <c r="AG1238" s="72"/>
      <c r="AH1238" s="72"/>
      <c r="AI1238" s="72"/>
      <c r="AJ1238" s="72"/>
      <c r="AK1238" s="59" t="str">
        <f>VLOOKUP(G1238,'MITRA (REFERENSI)'!$A:$Z,5,FALSE)</f>
        <v>#N/A</v>
      </c>
      <c r="AL1238" s="59" t="str">
        <f>VLOOKUP(G1238,'MITRA (REFERENSI)'!$A:$Z,13,FALSE)</f>
        <v>#N/A</v>
      </c>
      <c r="AM1238" s="59" t="str">
        <f>VLOOKUP(G1238,'MITRA (REFERENSI)'!$A:$Z,14,FALSE)</f>
        <v>#N/A</v>
      </c>
    </row>
    <row r="1239" ht="15.0" customHeight="1">
      <c r="A1239" s="53" t="s">
        <v>6301</v>
      </c>
      <c r="B1239" s="78"/>
      <c r="C1239" s="79"/>
      <c r="D1239" s="82"/>
      <c r="E1239" s="82"/>
      <c r="F1239" s="56" t="str">
        <f t="shared" si="2"/>
        <v>PETUGAS.1238/SPK/SE/PML/3172/2026</v>
      </c>
      <c r="G1239" s="80"/>
      <c r="H1239" s="56" t="str">
        <f>VLOOKUP(G1239,'MITRA (REFERENSI)'!$A:$Z,16,FALSE)</f>
        <v>#N/A</v>
      </c>
      <c r="I1239" s="56" t="str">
        <f>VLOOKUP(G1239,'MITRA (REFERENSI)'!$A:$Z,25,FALSE)</f>
        <v>#N/A</v>
      </c>
      <c r="J1239" s="55" t="str">
        <f>VLOOKUP(G1239,'MITRA (REFERENSI)'!$A:$Z,26,FALSE)</f>
        <v>#N/A</v>
      </c>
      <c r="K1239" s="55" t="str">
        <f>VLOOKUP(G1239,'MITRA (REFERENSI)'!$A:$Z,15,FALSE)</f>
        <v>#N/A</v>
      </c>
      <c r="L1239" s="55" t="str">
        <f>VLOOKUP(G1239,'MITRA (REFERENSI)'!$A:$Z,15,FALSE)</f>
        <v>#N/A</v>
      </c>
      <c r="M1239" s="55" t="str">
        <f>IF(B1239=1,'KELAS (REFERENSI)'!M1239,IF(B1239=2,'KELAS (REFERENSI)'!M1254,IF(B1239=3,'KELAS (REFERENSI)'!M1269,IF(B1239=4,'KELAS (REFERENSI)'!M1284,""))))</f>
        <v/>
      </c>
      <c r="N1239" s="55" t="str">
        <f>IF(B1239=1,'KELAS (REFERENSI)'!N1239,IF(B1239=2,'KELAS (REFERENSI)'!N1254,IF(B1239=3,'KELAS (REFERENSI)'!N1269,IF(B1239=4,'KELAS (REFERENSI)'!N1284,""))))</f>
        <v/>
      </c>
      <c r="O1239" s="55" t="str">
        <f>IF(B1239=1,'KELAS (REFERENSI)'!O1239,IF(B1239=2,'KELAS (REFERENSI)'!O1254,IF(B1239=3,'KELAS (REFERENSI)'!O1269,IF(B1239=4,'KELAS (REFERENSI)'!O1284,""))))</f>
        <v/>
      </c>
      <c r="P1239" s="55" t="str">
        <f>IF(B1239=1,'KELAS (REFERENSI)'!P1239,IF(B1239=2,'KELAS (REFERENSI)'!P1254,IF(B1239=3,'KELAS (REFERENSI)'!P1269,IF(B1239=4,'KELAS (REFERENSI)'!P1284,""))))</f>
        <v/>
      </c>
      <c r="Q1239" s="55" t="str">
        <f t="shared" si="4"/>
        <v>BPS Kota Jakarta Timur</v>
      </c>
      <c r="R1239" s="55" t="str">
        <f t="shared" si="56"/>
        <v/>
      </c>
      <c r="S1239" s="55" t="str">
        <f t="shared" ref="S1239:T1239" si="1247">S1238</f>
        <v>15 Juni sampai dengan 31 Agustus 2026</v>
      </c>
      <c r="T1239" s="55" t="str">
        <f t="shared" si="1247"/>
        <v>31 Agustus 2026</v>
      </c>
      <c r="U1239" s="59" t="str">
        <f>VLOOKUP(G1239,'MITRA (REFERENSI)'!$A:$Z,17,FALSE)</f>
        <v>#N/A</v>
      </c>
      <c r="V1239" s="59" t="str">
        <f>VLOOKUP(G1239,'MITRA (REFERENSI)'!$A:$Z,11,FALSE)</f>
        <v>#N/A</v>
      </c>
      <c r="W1239" s="81"/>
      <c r="X1239" s="63"/>
      <c r="Y1239" s="63"/>
      <c r="Z1239" s="62"/>
      <c r="AA1239" s="63"/>
      <c r="AB1239" s="62"/>
      <c r="AC1239" s="62"/>
      <c r="AD1239" s="62"/>
      <c r="AE1239" s="62"/>
      <c r="AF1239" s="62"/>
      <c r="AG1239" s="72"/>
      <c r="AH1239" s="72"/>
      <c r="AI1239" s="72"/>
      <c r="AJ1239" s="72"/>
      <c r="AK1239" s="59" t="str">
        <f>VLOOKUP(G1239,'MITRA (REFERENSI)'!$A:$Z,5,FALSE)</f>
        <v>#N/A</v>
      </c>
      <c r="AL1239" s="59" t="str">
        <f>VLOOKUP(G1239,'MITRA (REFERENSI)'!$A:$Z,13,FALSE)</f>
        <v>#N/A</v>
      </c>
      <c r="AM1239" s="59" t="str">
        <f>VLOOKUP(G1239,'MITRA (REFERENSI)'!$A:$Z,14,FALSE)</f>
        <v>#N/A</v>
      </c>
    </row>
    <row r="1240" ht="15.0" customHeight="1">
      <c r="A1240" s="53" t="s">
        <v>6302</v>
      </c>
      <c r="B1240" s="78"/>
      <c r="C1240" s="79"/>
      <c r="D1240" s="82"/>
      <c r="E1240" s="82"/>
      <c r="F1240" s="56" t="str">
        <f t="shared" si="2"/>
        <v>PETUGAS.1239/SPK/SE/PML/3172/2026</v>
      </c>
      <c r="G1240" s="80"/>
      <c r="H1240" s="56" t="str">
        <f>VLOOKUP(G1240,'MITRA (REFERENSI)'!$A:$Z,16,FALSE)</f>
        <v>#N/A</v>
      </c>
      <c r="I1240" s="56" t="str">
        <f>VLOOKUP(G1240,'MITRA (REFERENSI)'!$A:$Z,25,FALSE)</f>
        <v>#N/A</v>
      </c>
      <c r="J1240" s="55" t="str">
        <f>VLOOKUP(G1240,'MITRA (REFERENSI)'!$A:$Z,26,FALSE)</f>
        <v>#N/A</v>
      </c>
      <c r="K1240" s="55" t="str">
        <f>VLOOKUP(G1240,'MITRA (REFERENSI)'!$A:$Z,15,FALSE)</f>
        <v>#N/A</v>
      </c>
      <c r="L1240" s="55" t="str">
        <f>VLOOKUP(G1240,'MITRA (REFERENSI)'!$A:$Z,15,FALSE)</f>
        <v>#N/A</v>
      </c>
      <c r="M1240" s="55" t="str">
        <f>IF(B1240=1,'KELAS (REFERENSI)'!M1240,IF(B1240=2,'KELAS (REFERENSI)'!M1255,IF(B1240=3,'KELAS (REFERENSI)'!M1270,IF(B1240=4,'KELAS (REFERENSI)'!M1285,""))))</f>
        <v/>
      </c>
      <c r="N1240" s="55" t="str">
        <f>IF(B1240=1,'KELAS (REFERENSI)'!N1240,IF(B1240=2,'KELAS (REFERENSI)'!N1255,IF(B1240=3,'KELAS (REFERENSI)'!N1270,IF(B1240=4,'KELAS (REFERENSI)'!N1285,""))))</f>
        <v/>
      </c>
      <c r="O1240" s="55" t="str">
        <f>IF(B1240=1,'KELAS (REFERENSI)'!O1240,IF(B1240=2,'KELAS (REFERENSI)'!O1255,IF(B1240=3,'KELAS (REFERENSI)'!O1270,IF(B1240=4,'KELAS (REFERENSI)'!O1285,""))))</f>
        <v/>
      </c>
      <c r="P1240" s="55" t="str">
        <f>IF(B1240=1,'KELAS (REFERENSI)'!P1240,IF(B1240=2,'KELAS (REFERENSI)'!P1255,IF(B1240=3,'KELAS (REFERENSI)'!P1270,IF(B1240=4,'KELAS (REFERENSI)'!P1285,""))))</f>
        <v/>
      </c>
      <c r="Q1240" s="55" t="str">
        <f t="shared" si="4"/>
        <v>BPS Kota Jakarta Timur</v>
      </c>
      <c r="R1240" s="55" t="str">
        <f t="shared" si="56"/>
        <v/>
      </c>
      <c r="S1240" s="55" t="str">
        <f t="shared" ref="S1240:T1240" si="1248">S1239</f>
        <v>15 Juni sampai dengan 31 Agustus 2026</v>
      </c>
      <c r="T1240" s="55" t="str">
        <f t="shared" si="1248"/>
        <v>31 Agustus 2026</v>
      </c>
      <c r="U1240" s="59" t="str">
        <f>VLOOKUP(G1240,'MITRA (REFERENSI)'!$A:$Z,17,FALSE)</f>
        <v>#N/A</v>
      </c>
      <c r="V1240" s="59" t="str">
        <f>VLOOKUP(G1240,'MITRA (REFERENSI)'!$A:$Z,11,FALSE)</f>
        <v>#N/A</v>
      </c>
      <c r="W1240" s="81"/>
      <c r="X1240" s="63"/>
      <c r="Y1240" s="63"/>
      <c r="Z1240" s="62"/>
      <c r="AA1240" s="63"/>
      <c r="AB1240" s="62"/>
      <c r="AC1240" s="62"/>
      <c r="AD1240" s="62"/>
      <c r="AE1240" s="62"/>
      <c r="AF1240" s="62"/>
      <c r="AG1240" s="72"/>
      <c r="AH1240" s="72"/>
      <c r="AI1240" s="72"/>
      <c r="AJ1240" s="72"/>
      <c r="AK1240" s="59" t="str">
        <f>VLOOKUP(G1240,'MITRA (REFERENSI)'!$A:$Z,5,FALSE)</f>
        <v>#N/A</v>
      </c>
      <c r="AL1240" s="59" t="str">
        <f>VLOOKUP(G1240,'MITRA (REFERENSI)'!$A:$Z,13,FALSE)</f>
        <v>#N/A</v>
      </c>
      <c r="AM1240" s="59" t="str">
        <f>VLOOKUP(G1240,'MITRA (REFERENSI)'!$A:$Z,14,FALSE)</f>
        <v>#N/A</v>
      </c>
    </row>
    <row r="1241" ht="15.0" customHeight="1">
      <c r="A1241" s="53" t="s">
        <v>6303</v>
      </c>
      <c r="B1241" s="78"/>
      <c r="C1241" s="79"/>
      <c r="D1241" s="82"/>
      <c r="E1241" s="82"/>
      <c r="F1241" s="56" t="str">
        <f t="shared" si="2"/>
        <v>PETUGAS.1240/SPK/SE/PML/3172/2026</v>
      </c>
      <c r="G1241" s="80"/>
      <c r="H1241" s="56" t="str">
        <f>VLOOKUP(G1241,'MITRA (REFERENSI)'!$A:$Z,16,FALSE)</f>
        <v>#N/A</v>
      </c>
      <c r="I1241" s="56" t="str">
        <f>VLOOKUP(G1241,'MITRA (REFERENSI)'!$A:$Z,25,FALSE)</f>
        <v>#N/A</v>
      </c>
      <c r="J1241" s="55" t="str">
        <f>VLOOKUP(G1241,'MITRA (REFERENSI)'!$A:$Z,26,FALSE)</f>
        <v>#N/A</v>
      </c>
      <c r="K1241" s="55" t="str">
        <f>VLOOKUP(G1241,'MITRA (REFERENSI)'!$A:$Z,15,FALSE)</f>
        <v>#N/A</v>
      </c>
      <c r="L1241" s="55" t="str">
        <f>VLOOKUP(G1241,'MITRA (REFERENSI)'!$A:$Z,15,FALSE)</f>
        <v>#N/A</v>
      </c>
      <c r="M1241" s="55" t="str">
        <f>IF(B1241=1,'KELAS (REFERENSI)'!M1241,IF(B1241=2,'KELAS (REFERENSI)'!M1256,IF(B1241=3,'KELAS (REFERENSI)'!M1271,IF(B1241=4,'KELAS (REFERENSI)'!M1286,""))))</f>
        <v/>
      </c>
      <c r="N1241" s="55" t="str">
        <f>IF(B1241=1,'KELAS (REFERENSI)'!N1241,IF(B1241=2,'KELAS (REFERENSI)'!N1256,IF(B1241=3,'KELAS (REFERENSI)'!N1271,IF(B1241=4,'KELAS (REFERENSI)'!N1286,""))))</f>
        <v/>
      </c>
      <c r="O1241" s="55" t="str">
        <f>IF(B1241=1,'KELAS (REFERENSI)'!O1241,IF(B1241=2,'KELAS (REFERENSI)'!O1256,IF(B1241=3,'KELAS (REFERENSI)'!O1271,IF(B1241=4,'KELAS (REFERENSI)'!O1286,""))))</f>
        <v/>
      </c>
      <c r="P1241" s="55" t="str">
        <f>IF(B1241=1,'KELAS (REFERENSI)'!P1241,IF(B1241=2,'KELAS (REFERENSI)'!P1256,IF(B1241=3,'KELAS (REFERENSI)'!P1271,IF(B1241=4,'KELAS (REFERENSI)'!P1286,""))))</f>
        <v/>
      </c>
      <c r="Q1241" s="55" t="str">
        <f t="shared" si="4"/>
        <v>BPS Kota Jakarta Timur</v>
      </c>
      <c r="R1241" s="55" t="str">
        <f t="shared" si="56"/>
        <v/>
      </c>
      <c r="S1241" s="55" t="str">
        <f t="shared" ref="S1241:T1241" si="1249">S1240</f>
        <v>15 Juni sampai dengan 31 Agustus 2026</v>
      </c>
      <c r="T1241" s="55" t="str">
        <f t="shared" si="1249"/>
        <v>31 Agustus 2026</v>
      </c>
      <c r="U1241" s="59" t="str">
        <f>VLOOKUP(G1241,'MITRA (REFERENSI)'!$A:$Z,17,FALSE)</f>
        <v>#N/A</v>
      </c>
      <c r="V1241" s="59" t="str">
        <f>VLOOKUP(G1241,'MITRA (REFERENSI)'!$A:$Z,11,FALSE)</f>
        <v>#N/A</v>
      </c>
      <c r="W1241" s="81"/>
      <c r="X1241" s="63"/>
      <c r="Y1241" s="63"/>
      <c r="Z1241" s="62"/>
      <c r="AA1241" s="63"/>
      <c r="AB1241" s="62"/>
      <c r="AC1241" s="62"/>
      <c r="AD1241" s="62"/>
      <c r="AE1241" s="62"/>
      <c r="AF1241" s="62"/>
      <c r="AG1241" s="72"/>
      <c r="AH1241" s="72"/>
      <c r="AI1241" s="72"/>
      <c r="AJ1241" s="72"/>
      <c r="AK1241" s="59" t="str">
        <f>VLOOKUP(G1241,'MITRA (REFERENSI)'!$A:$Z,5,FALSE)</f>
        <v>#N/A</v>
      </c>
      <c r="AL1241" s="59" t="str">
        <f>VLOOKUP(G1241,'MITRA (REFERENSI)'!$A:$Z,13,FALSE)</f>
        <v>#N/A</v>
      </c>
      <c r="AM1241" s="59" t="str">
        <f>VLOOKUP(G1241,'MITRA (REFERENSI)'!$A:$Z,14,FALSE)</f>
        <v>#N/A</v>
      </c>
    </row>
    <row r="1242" ht="15.0" customHeight="1">
      <c r="A1242" s="53" t="s">
        <v>6304</v>
      </c>
      <c r="B1242" s="78"/>
      <c r="C1242" s="79"/>
      <c r="D1242" s="82"/>
      <c r="E1242" s="82"/>
      <c r="F1242" s="56" t="str">
        <f t="shared" si="2"/>
        <v>PETUGAS.1241/SPK/SE/PML/3172/2026</v>
      </c>
      <c r="G1242" s="80"/>
      <c r="H1242" s="56" t="str">
        <f>VLOOKUP(G1242,'MITRA (REFERENSI)'!$A:$Z,16,FALSE)</f>
        <v>#N/A</v>
      </c>
      <c r="I1242" s="56" t="str">
        <f>VLOOKUP(G1242,'MITRA (REFERENSI)'!$A:$Z,25,FALSE)</f>
        <v>#N/A</v>
      </c>
      <c r="J1242" s="55" t="str">
        <f>VLOOKUP(G1242,'MITRA (REFERENSI)'!$A:$Z,26,FALSE)</f>
        <v>#N/A</v>
      </c>
      <c r="K1242" s="55" t="str">
        <f>VLOOKUP(G1242,'MITRA (REFERENSI)'!$A:$Z,15,FALSE)</f>
        <v>#N/A</v>
      </c>
      <c r="L1242" s="55" t="str">
        <f>VLOOKUP(G1242,'MITRA (REFERENSI)'!$A:$Z,15,FALSE)</f>
        <v>#N/A</v>
      </c>
      <c r="M1242" s="55" t="str">
        <f>IF(B1242=1,'KELAS (REFERENSI)'!M1242,IF(B1242=2,'KELAS (REFERENSI)'!M1257,IF(B1242=3,'KELAS (REFERENSI)'!M1272,IF(B1242=4,'KELAS (REFERENSI)'!M1287,""))))</f>
        <v/>
      </c>
      <c r="N1242" s="55" t="str">
        <f>IF(B1242=1,'KELAS (REFERENSI)'!N1242,IF(B1242=2,'KELAS (REFERENSI)'!N1257,IF(B1242=3,'KELAS (REFERENSI)'!N1272,IF(B1242=4,'KELAS (REFERENSI)'!N1287,""))))</f>
        <v/>
      </c>
      <c r="O1242" s="55" t="str">
        <f>IF(B1242=1,'KELAS (REFERENSI)'!O1242,IF(B1242=2,'KELAS (REFERENSI)'!O1257,IF(B1242=3,'KELAS (REFERENSI)'!O1272,IF(B1242=4,'KELAS (REFERENSI)'!O1287,""))))</f>
        <v/>
      </c>
      <c r="P1242" s="55" t="str">
        <f>IF(B1242=1,'KELAS (REFERENSI)'!P1242,IF(B1242=2,'KELAS (REFERENSI)'!P1257,IF(B1242=3,'KELAS (REFERENSI)'!P1272,IF(B1242=4,'KELAS (REFERENSI)'!P1287,""))))</f>
        <v/>
      </c>
      <c r="Q1242" s="55" t="str">
        <f t="shared" si="4"/>
        <v>BPS Kota Jakarta Timur</v>
      </c>
      <c r="R1242" s="55" t="str">
        <f t="shared" si="56"/>
        <v/>
      </c>
      <c r="S1242" s="55" t="str">
        <f t="shared" ref="S1242:T1242" si="1250">S1241</f>
        <v>15 Juni sampai dengan 31 Agustus 2026</v>
      </c>
      <c r="T1242" s="55" t="str">
        <f t="shared" si="1250"/>
        <v>31 Agustus 2026</v>
      </c>
      <c r="U1242" s="59" t="str">
        <f>VLOOKUP(G1242,'MITRA (REFERENSI)'!$A:$Z,17,FALSE)</f>
        <v>#N/A</v>
      </c>
      <c r="V1242" s="59" t="str">
        <f>VLOOKUP(G1242,'MITRA (REFERENSI)'!$A:$Z,11,FALSE)</f>
        <v>#N/A</v>
      </c>
      <c r="W1242" s="81"/>
      <c r="X1242" s="63"/>
      <c r="Y1242" s="63"/>
      <c r="Z1242" s="62"/>
      <c r="AA1242" s="63"/>
      <c r="AB1242" s="62"/>
      <c r="AC1242" s="62"/>
      <c r="AD1242" s="62"/>
      <c r="AE1242" s="62"/>
      <c r="AF1242" s="62"/>
      <c r="AG1242" s="72"/>
      <c r="AH1242" s="72"/>
      <c r="AI1242" s="72"/>
      <c r="AJ1242" s="72"/>
      <c r="AK1242" s="59" t="str">
        <f>VLOOKUP(G1242,'MITRA (REFERENSI)'!$A:$Z,5,FALSE)</f>
        <v>#N/A</v>
      </c>
      <c r="AL1242" s="59" t="str">
        <f>VLOOKUP(G1242,'MITRA (REFERENSI)'!$A:$Z,13,FALSE)</f>
        <v>#N/A</v>
      </c>
      <c r="AM1242" s="59" t="str">
        <f>VLOOKUP(G1242,'MITRA (REFERENSI)'!$A:$Z,14,FALSE)</f>
        <v>#N/A</v>
      </c>
    </row>
    <row r="1243" ht="15.0" customHeight="1">
      <c r="A1243" s="53" t="s">
        <v>6305</v>
      </c>
      <c r="B1243" s="78"/>
      <c r="C1243" s="79"/>
      <c r="D1243" s="82"/>
      <c r="E1243" s="82"/>
      <c r="F1243" s="56" t="str">
        <f t="shared" si="2"/>
        <v>PETUGAS.1242/SPK/SE/PML/3172/2026</v>
      </c>
      <c r="G1243" s="80"/>
      <c r="H1243" s="56" t="str">
        <f>VLOOKUP(G1243,'MITRA (REFERENSI)'!$A:$Z,16,FALSE)</f>
        <v>#N/A</v>
      </c>
      <c r="I1243" s="56" t="str">
        <f>VLOOKUP(G1243,'MITRA (REFERENSI)'!$A:$Z,25,FALSE)</f>
        <v>#N/A</v>
      </c>
      <c r="J1243" s="55" t="str">
        <f>VLOOKUP(G1243,'MITRA (REFERENSI)'!$A:$Z,26,FALSE)</f>
        <v>#N/A</v>
      </c>
      <c r="K1243" s="55" t="str">
        <f>VLOOKUP(G1243,'MITRA (REFERENSI)'!$A:$Z,15,FALSE)</f>
        <v>#N/A</v>
      </c>
      <c r="L1243" s="55" t="str">
        <f>VLOOKUP(G1243,'MITRA (REFERENSI)'!$A:$Z,15,FALSE)</f>
        <v>#N/A</v>
      </c>
      <c r="M1243" s="55" t="str">
        <f>IF(B1243=1,'KELAS (REFERENSI)'!M1243,IF(B1243=2,'KELAS (REFERENSI)'!M1258,IF(B1243=3,'KELAS (REFERENSI)'!M1273,IF(B1243=4,'KELAS (REFERENSI)'!M1288,""))))</f>
        <v/>
      </c>
      <c r="N1243" s="55" t="str">
        <f>IF(B1243=1,'KELAS (REFERENSI)'!N1243,IF(B1243=2,'KELAS (REFERENSI)'!N1258,IF(B1243=3,'KELAS (REFERENSI)'!N1273,IF(B1243=4,'KELAS (REFERENSI)'!N1288,""))))</f>
        <v/>
      </c>
      <c r="O1243" s="55" t="str">
        <f>IF(B1243=1,'KELAS (REFERENSI)'!O1243,IF(B1243=2,'KELAS (REFERENSI)'!O1258,IF(B1243=3,'KELAS (REFERENSI)'!O1273,IF(B1243=4,'KELAS (REFERENSI)'!O1288,""))))</f>
        <v/>
      </c>
      <c r="P1243" s="55" t="str">
        <f>IF(B1243=1,'KELAS (REFERENSI)'!P1243,IF(B1243=2,'KELAS (REFERENSI)'!P1258,IF(B1243=3,'KELAS (REFERENSI)'!P1273,IF(B1243=4,'KELAS (REFERENSI)'!P1288,""))))</f>
        <v/>
      </c>
      <c r="Q1243" s="55" t="str">
        <f t="shared" si="4"/>
        <v>BPS Kota Jakarta Timur</v>
      </c>
      <c r="R1243" s="55" t="str">
        <f t="shared" si="56"/>
        <v/>
      </c>
      <c r="S1243" s="55" t="str">
        <f t="shared" ref="S1243:T1243" si="1251">S1242</f>
        <v>15 Juni sampai dengan 31 Agustus 2026</v>
      </c>
      <c r="T1243" s="55" t="str">
        <f t="shared" si="1251"/>
        <v>31 Agustus 2026</v>
      </c>
      <c r="U1243" s="59" t="str">
        <f>VLOOKUP(G1243,'MITRA (REFERENSI)'!$A:$Z,17,FALSE)</f>
        <v>#N/A</v>
      </c>
      <c r="V1243" s="59" t="str">
        <f>VLOOKUP(G1243,'MITRA (REFERENSI)'!$A:$Z,11,FALSE)</f>
        <v>#N/A</v>
      </c>
      <c r="W1243" s="81"/>
      <c r="X1243" s="63"/>
      <c r="Y1243" s="63"/>
      <c r="Z1243" s="62"/>
      <c r="AA1243" s="63"/>
      <c r="AB1243" s="62"/>
      <c r="AC1243" s="62"/>
      <c r="AD1243" s="62"/>
      <c r="AE1243" s="62"/>
      <c r="AF1243" s="62"/>
      <c r="AG1243" s="72"/>
      <c r="AH1243" s="72"/>
      <c r="AI1243" s="72"/>
      <c r="AJ1243" s="72"/>
      <c r="AK1243" s="59" t="str">
        <f>VLOOKUP(G1243,'MITRA (REFERENSI)'!$A:$Z,5,FALSE)</f>
        <v>#N/A</v>
      </c>
      <c r="AL1243" s="59" t="str">
        <f>VLOOKUP(G1243,'MITRA (REFERENSI)'!$A:$Z,13,FALSE)</f>
        <v>#N/A</v>
      </c>
      <c r="AM1243" s="59" t="str">
        <f>VLOOKUP(G1243,'MITRA (REFERENSI)'!$A:$Z,14,FALSE)</f>
        <v>#N/A</v>
      </c>
    </row>
    <row r="1244" ht="15.0" customHeight="1">
      <c r="A1244" s="53" t="s">
        <v>6306</v>
      </c>
      <c r="B1244" s="78"/>
      <c r="C1244" s="79"/>
      <c r="D1244" s="82"/>
      <c r="E1244" s="82"/>
      <c r="F1244" s="56" t="str">
        <f t="shared" si="2"/>
        <v>PETUGAS.1243/SPK/SE/PML/3172/2026</v>
      </c>
      <c r="G1244" s="80"/>
      <c r="H1244" s="56" t="str">
        <f>VLOOKUP(G1244,'MITRA (REFERENSI)'!$A:$Z,16,FALSE)</f>
        <v>#N/A</v>
      </c>
      <c r="I1244" s="56" t="str">
        <f>VLOOKUP(G1244,'MITRA (REFERENSI)'!$A:$Z,25,FALSE)</f>
        <v>#N/A</v>
      </c>
      <c r="J1244" s="55" t="str">
        <f>VLOOKUP(G1244,'MITRA (REFERENSI)'!$A:$Z,26,FALSE)</f>
        <v>#N/A</v>
      </c>
      <c r="K1244" s="55" t="str">
        <f>VLOOKUP(G1244,'MITRA (REFERENSI)'!$A:$Z,15,FALSE)</f>
        <v>#N/A</v>
      </c>
      <c r="L1244" s="55" t="str">
        <f>VLOOKUP(G1244,'MITRA (REFERENSI)'!$A:$Z,15,FALSE)</f>
        <v>#N/A</v>
      </c>
      <c r="M1244" s="55" t="str">
        <f>IF(B1244=1,'KELAS (REFERENSI)'!M1244,IF(B1244=2,'KELAS (REFERENSI)'!M1259,IF(B1244=3,'KELAS (REFERENSI)'!M1274,IF(B1244=4,'KELAS (REFERENSI)'!M1289,""))))</f>
        <v/>
      </c>
      <c r="N1244" s="55" t="str">
        <f>IF(B1244=1,'KELAS (REFERENSI)'!N1244,IF(B1244=2,'KELAS (REFERENSI)'!N1259,IF(B1244=3,'KELAS (REFERENSI)'!N1274,IF(B1244=4,'KELAS (REFERENSI)'!N1289,""))))</f>
        <v/>
      </c>
      <c r="O1244" s="55" t="str">
        <f>IF(B1244=1,'KELAS (REFERENSI)'!O1244,IF(B1244=2,'KELAS (REFERENSI)'!O1259,IF(B1244=3,'KELAS (REFERENSI)'!O1274,IF(B1244=4,'KELAS (REFERENSI)'!O1289,""))))</f>
        <v/>
      </c>
      <c r="P1244" s="55" t="str">
        <f>IF(B1244=1,'KELAS (REFERENSI)'!P1244,IF(B1244=2,'KELAS (REFERENSI)'!P1259,IF(B1244=3,'KELAS (REFERENSI)'!P1274,IF(B1244=4,'KELAS (REFERENSI)'!P1289,""))))</f>
        <v/>
      </c>
      <c r="Q1244" s="55" t="str">
        <f t="shared" si="4"/>
        <v>BPS Kota Jakarta Timur</v>
      </c>
      <c r="R1244" s="55" t="str">
        <f t="shared" si="56"/>
        <v/>
      </c>
      <c r="S1244" s="55" t="str">
        <f t="shared" ref="S1244:T1244" si="1252">S1243</f>
        <v>15 Juni sampai dengan 31 Agustus 2026</v>
      </c>
      <c r="T1244" s="55" t="str">
        <f t="shared" si="1252"/>
        <v>31 Agustus 2026</v>
      </c>
      <c r="U1244" s="59" t="str">
        <f>VLOOKUP(G1244,'MITRA (REFERENSI)'!$A:$Z,17,FALSE)</f>
        <v>#N/A</v>
      </c>
      <c r="V1244" s="59" t="str">
        <f>VLOOKUP(G1244,'MITRA (REFERENSI)'!$A:$Z,11,FALSE)</f>
        <v>#N/A</v>
      </c>
      <c r="W1244" s="81"/>
      <c r="X1244" s="63"/>
      <c r="Y1244" s="63"/>
      <c r="Z1244" s="62"/>
      <c r="AA1244" s="63"/>
      <c r="AB1244" s="62"/>
      <c r="AC1244" s="62"/>
      <c r="AD1244" s="62"/>
      <c r="AE1244" s="62"/>
      <c r="AF1244" s="62"/>
      <c r="AG1244" s="72"/>
      <c r="AH1244" s="72"/>
      <c r="AI1244" s="72"/>
      <c r="AJ1244" s="72"/>
      <c r="AK1244" s="59" t="str">
        <f>VLOOKUP(G1244,'MITRA (REFERENSI)'!$A:$Z,5,FALSE)</f>
        <v>#N/A</v>
      </c>
      <c r="AL1244" s="59" t="str">
        <f>VLOOKUP(G1244,'MITRA (REFERENSI)'!$A:$Z,13,FALSE)</f>
        <v>#N/A</v>
      </c>
      <c r="AM1244" s="59" t="str">
        <f>VLOOKUP(G1244,'MITRA (REFERENSI)'!$A:$Z,14,FALSE)</f>
        <v>#N/A</v>
      </c>
    </row>
    <row r="1245" ht="15.0" customHeight="1">
      <c r="A1245" s="53" t="s">
        <v>6307</v>
      </c>
      <c r="B1245" s="78"/>
      <c r="C1245" s="79"/>
      <c r="D1245" s="82"/>
      <c r="E1245" s="82"/>
      <c r="F1245" s="56" t="str">
        <f t="shared" si="2"/>
        <v>PETUGAS.1244/SPK/SE/PML/3172/2026</v>
      </c>
      <c r="G1245" s="80"/>
      <c r="H1245" s="56" t="str">
        <f>VLOOKUP(G1245,'MITRA (REFERENSI)'!$A:$Z,16,FALSE)</f>
        <v>#N/A</v>
      </c>
      <c r="I1245" s="56" t="str">
        <f>VLOOKUP(G1245,'MITRA (REFERENSI)'!$A:$Z,25,FALSE)</f>
        <v>#N/A</v>
      </c>
      <c r="J1245" s="55" t="str">
        <f>VLOOKUP(G1245,'MITRA (REFERENSI)'!$A:$Z,26,FALSE)</f>
        <v>#N/A</v>
      </c>
      <c r="K1245" s="55" t="str">
        <f>VLOOKUP(G1245,'MITRA (REFERENSI)'!$A:$Z,15,FALSE)</f>
        <v>#N/A</v>
      </c>
      <c r="L1245" s="55" t="str">
        <f>VLOOKUP(G1245,'MITRA (REFERENSI)'!$A:$Z,15,FALSE)</f>
        <v>#N/A</v>
      </c>
      <c r="M1245" s="55" t="str">
        <f>IF(B1245=1,'KELAS (REFERENSI)'!M1245,IF(B1245=2,'KELAS (REFERENSI)'!M1260,IF(B1245=3,'KELAS (REFERENSI)'!M1275,IF(B1245=4,'KELAS (REFERENSI)'!M1290,""))))</f>
        <v/>
      </c>
      <c r="N1245" s="55" t="str">
        <f>IF(B1245=1,'KELAS (REFERENSI)'!N1245,IF(B1245=2,'KELAS (REFERENSI)'!N1260,IF(B1245=3,'KELAS (REFERENSI)'!N1275,IF(B1245=4,'KELAS (REFERENSI)'!N1290,""))))</f>
        <v/>
      </c>
      <c r="O1245" s="55" t="str">
        <f>IF(B1245=1,'KELAS (REFERENSI)'!O1245,IF(B1245=2,'KELAS (REFERENSI)'!O1260,IF(B1245=3,'KELAS (REFERENSI)'!O1275,IF(B1245=4,'KELAS (REFERENSI)'!O1290,""))))</f>
        <v/>
      </c>
      <c r="P1245" s="55" t="str">
        <f>IF(B1245=1,'KELAS (REFERENSI)'!P1245,IF(B1245=2,'KELAS (REFERENSI)'!P1260,IF(B1245=3,'KELAS (REFERENSI)'!P1275,IF(B1245=4,'KELAS (REFERENSI)'!P1290,""))))</f>
        <v/>
      </c>
      <c r="Q1245" s="55" t="str">
        <f t="shared" si="4"/>
        <v>BPS Kota Jakarta Timur</v>
      </c>
      <c r="R1245" s="55" t="str">
        <f t="shared" si="56"/>
        <v/>
      </c>
      <c r="S1245" s="55" t="str">
        <f t="shared" ref="S1245:T1245" si="1253">S1244</f>
        <v>15 Juni sampai dengan 31 Agustus 2026</v>
      </c>
      <c r="T1245" s="55" t="str">
        <f t="shared" si="1253"/>
        <v>31 Agustus 2026</v>
      </c>
      <c r="U1245" s="59" t="str">
        <f>VLOOKUP(G1245,'MITRA (REFERENSI)'!$A:$Z,17,FALSE)</f>
        <v>#N/A</v>
      </c>
      <c r="V1245" s="59" t="str">
        <f>VLOOKUP(G1245,'MITRA (REFERENSI)'!$A:$Z,11,FALSE)</f>
        <v>#N/A</v>
      </c>
      <c r="W1245" s="81"/>
      <c r="X1245" s="63"/>
      <c r="Y1245" s="63"/>
      <c r="Z1245" s="62"/>
      <c r="AA1245" s="63"/>
      <c r="AB1245" s="62"/>
      <c r="AC1245" s="62"/>
      <c r="AD1245" s="62"/>
      <c r="AE1245" s="62"/>
      <c r="AF1245" s="62"/>
      <c r="AG1245" s="72"/>
      <c r="AH1245" s="72"/>
      <c r="AI1245" s="72"/>
      <c r="AJ1245" s="72"/>
      <c r="AK1245" s="59" t="str">
        <f>VLOOKUP(G1245,'MITRA (REFERENSI)'!$A:$Z,5,FALSE)</f>
        <v>#N/A</v>
      </c>
      <c r="AL1245" s="59" t="str">
        <f>VLOOKUP(G1245,'MITRA (REFERENSI)'!$A:$Z,13,FALSE)</f>
        <v>#N/A</v>
      </c>
      <c r="AM1245" s="59" t="str">
        <f>VLOOKUP(G1245,'MITRA (REFERENSI)'!$A:$Z,14,FALSE)</f>
        <v>#N/A</v>
      </c>
    </row>
    <row r="1246" ht="15.0" customHeight="1">
      <c r="A1246" s="53" t="s">
        <v>6308</v>
      </c>
      <c r="B1246" s="78"/>
      <c r="C1246" s="79"/>
      <c r="D1246" s="82"/>
      <c r="E1246" s="82"/>
      <c r="F1246" s="56" t="str">
        <f t="shared" si="2"/>
        <v>PETUGAS.1245/SPK/SE/PML/3172/2026</v>
      </c>
      <c r="G1246" s="80"/>
      <c r="H1246" s="56" t="str">
        <f>VLOOKUP(G1246,'MITRA (REFERENSI)'!$A:$Z,16,FALSE)</f>
        <v>#N/A</v>
      </c>
      <c r="I1246" s="56" t="str">
        <f>VLOOKUP(G1246,'MITRA (REFERENSI)'!$A:$Z,25,FALSE)</f>
        <v>#N/A</v>
      </c>
      <c r="J1246" s="55" t="str">
        <f>VLOOKUP(G1246,'MITRA (REFERENSI)'!$A:$Z,26,FALSE)</f>
        <v>#N/A</v>
      </c>
      <c r="K1246" s="55" t="str">
        <f>VLOOKUP(G1246,'MITRA (REFERENSI)'!$A:$Z,15,FALSE)</f>
        <v>#N/A</v>
      </c>
      <c r="L1246" s="55" t="str">
        <f>VLOOKUP(G1246,'MITRA (REFERENSI)'!$A:$Z,15,FALSE)</f>
        <v>#N/A</v>
      </c>
      <c r="M1246" s="55" t="str">
        <f>IF(B1246=1,'KELAS (REFERENSI)'!M1246,IF(B1246=2,'KELAS (REFERENSI)'!M1261,IF(B1246=3,'KELAS (REFERENSI)'!M1276,IF(B1246=4,'KELAS (REFERENSI)'!M1291,""))))</f>
        <v/>
      </c>
      <c r="N1246" s="55" t="str">
        <f>IF(B1246=1,'KELAS (REFERENSI)'!N1246,IF(B1246=2,'KELAS (REFERENSI)'!N1261,IF(B1246=3,'KELAS (REFERENSI)'!N1276,IF(B1246=4,'KELAS (REFERENSI)'!N1291,""))))</f>
        <v/>
      </c>
      <c r="O1246" s="55" t="str">
        <f>IF(B1246=1,'KELAS (REFERENSI)'!O1246,IF(B1246=2,'KELAS (REFERENSI)'!O1261,IF(B1246=3,'KELAS (REFERENSI)'!O1276,IF(B1246=4,'KELAS (REFERENSI)'!O1291,""))))</f>
        <v/>
      </c>
      <c r="P1246" s="55" t="str">
        <f>IF(B1246=1,'KELAS (REFERENSI)'!P1246,IF(B1246=2,'KELAS (REFERENSI)'!P1261,IF(B1246=3,'KELAS (REFERENSI)'!P1276,IF(B1246=4,'KELAS (REFERENSI)'!P1291,""))))</f>
        <v/>
      </c>
      <c r="Q1246" s="55" t="str">
        <f t="shared" si="4"/>
        <v>BPS Kota Jakarta Timur</v>
      </c>
      <c r="R1246" s="55" t="str">
        <f t="shared" si="56"/>
        <v/>
      </c>
      <c r="S1246" s="55" t="str">
        <f t="shared" ref="S1246:T1246" si="1254">S1245</f>
        <v>15 Juni sampai dengan 31 Agustus 2026</v>
      </c>
      <c r="T1246" s="55" t="str">
        <f t="shared" si="1254"/>
        <v>31 Agustus 2026</v>
      </c>
      <c r="U1246" s="59" t="str">
        <f>VLOOKUP(G1246,'MITRA (REFERENSI)'!$A:$Z,17,FALSE)</f>
        <v>#N/A</v>
      </c>
      <c r="V1246" s="59" t="str">
        <f>VLOOKUP(G1246,'MITRA (REFERENSI)'!$A:$Z,11,FALSE)</f>
        <v>#N/A</v>
      </c>
      <c r="W1246" s="81"/>
      <c r="X1246" s="63"/>
      <c r="Y1246" s="63"/>
      <c r="Z1246" s="62"/>
      <c r="AA1246" s="63"/>
      <c r="AB1246" s="62"/>
      <c r="AC1246" s="62"/>
      <c r="AD1246" s="62"/>
      <c r="AE1246" s="62"/>
      <c r="AF1246" s="62"/>
      <c r="AG1246" s="72"/>
      <c r="AH1246" s="72"/>
      <c r="AI1246" s="72"/>
      <c r="AJ1246" s="72"/>
      <c r="AK1246" s="59" t="str">
        <f>VLOOKUP(G1246,'MITRA (REFERENSI)'!$A:$Z,5,FALSE)</f>
        <v>#N/A</v>
      </c>
      <c r="AL1246" s="59" t="str">
        <f>VLOOKUP(G1246,'MITRA (REFERENSI)'!$A:$Z,13,FALSE)</f>
        <v>#N/A</v>
      </c>
      <c r="AM1246" s="59" t="str">
        <f>VLOOKUP(G1246,'MITRA (REFERENSI)'!$A:$Z,14,FALSE)</f>
        <v>#N/A</v>
      </c>
    </row>
    <row r="1247" ht="15.0" customHeight="1">
      <c r="A1247" s="53" t="s">
        <v>6309</v>
      </c>
      <c r="B1247" s="78"/>
      <c r="C1247" s="79"/>
      <c r="D1247" s="82"/>
      <c r="E1247" s="82"/>
      <c r="F1247" s="56" t="str">
        <f t="shared" si="2"/>
        <v>PETUGAS.1246/SPK/SE/PML/3172/2026</v>
      </c>
      <c r="G1247" s="80"/>
      <c r="H1247" s="56" t="str">
        <f>VLOOKUP(G1247,'MITRA (REFERENSI)'!$A:$Z,16,FALSE)</f>
        <v>#N/A</v>
      </c>
      <c r="I1247" s="56" t="str">
        <f>VLOOKUP(G1247,'MITRA (REFERENSI)'!$A:$Z,25,FALSE)</f>
        <v>#N/A</v>
      </c>
      <c r="J1247" s="55" t="str">
        <f>VLOOKUP(G1247,'MITRA (REFERENSI)'!$A:$Z,26,FALSE)</f>
        <v>#N/A</v>
      </c>
      <c r="K1247" s="55" t="str">
        <f>VLOOKUP(G1247,'MITRA (REFERENSI)'!$A:$Z,15,FALSE)</f>
        <v>#N/A</v>
      </c>
      <c r="L1247" s="55" t="str">
        <f>VLOOKUP(G1247,'MITRA (REFERENSI)'!$A:$Z,15,FALSE)</f>
        <v>#N/A</v>
      </c>
      <c r="M1247" s="55" t="str">
        <f>IF(B1247=1,'KELAS (REFERENSI)'!M1247,IF(B1247=2,'KELAS (REFERENSI)'!M1262,IF(B1247=3,'KELAS (REFERENSI)'!M1277,IF(B1247=4,'KELAS (REFERENSI)'!M1292,""))))</f>
        <v/>
      </c>
      <c r="N1247" s="55" t="str">
        <f>IF(B1247=1,'KELAS (REFERENSI)'!N1247,IF(B1247=2,'KELAS (REFERENSI)'!N1262,IF(B1247=3,'KELAS (REFERENSI)'!N1277,IF(B1247=4,'KELAS (REFERENSI)'!N1292,""))))</f>
        <v/>
      </c>
      <c r="O1247" s="55" t="str">
        <f>IF(B1247=1,'KELAS (REFERENSI)'!O1247,IF(B1247=2,'KELAS (REFERENSI)'!O1262,IF(B1247=3,'KELAS (REFERENSI)'!O1277,IF(B1247=4,'KELAS (REFERENSI)'!O1292,""))))</f>
        <v/>
      </c>
      <c r="P1247" s="55" t="str">
        <f>IF(B1247=1,'KELAS (REFERENSI)'!P1247,IF(B1247=2,'KELAS (REFERENSI)'!P1262,IF(B1247=3,'KELAS (REFERENSI)'!P1277,IF(B1247=4,'KELAS (REFERENSI)'!P1292,""))))</f>
        <v/>
      </c>
      <c r="Q1247" s="55" t="str">
        <f t="shared" si="4"/>
        <v>BPS Kota Jakarta Timur</v>
      </c>
      <c r="R1247" s="55" t="str">
        <f t="shared" si="56"/>
        <v/>
      </c>
      <c r="S1247" s="55" t="str">
        <f t="shared" ref="S1247:T1247" si="1255">S1246</f>
        <v>15 Juni sampai dengan 31 Agustus 2026</v>
      </c>
      <c r="T1247" s="55" t="str">
        <f t="shared" si="1255"/>
        <v>31 Agustus 2026</v>
      </c>
      <c r="U1247" s="59" t="str">
        <f>VLOOKUP(G1247,'MITRA (REFERENSI)'!$A:$Z,17,FALSE)</f>
        <v>#N/A</v>
      </c>
      <c r="V1247" s="59" t="str">
        <f>VLOOKUP(G1247,'MITRA (REFERENSI)'!$A:$Z,11,FALSE)</f>
        <v>#N/A</v>
      </c>
      <c r="W1247" s="81"/>
      <c r="X1247" s="63"/>
      <c r="Y1247" s="63"/>
      <c r="Z1247" s="62"/>
      <c r="AA1247" s="63"/>
      <c r="AB1247" s="62"/>
      <c r="AC1247" s="62"/>
      <c r="AD1247" s="62"/>
      <c r="AE1247" s="62"/>
      <c r="AF1247" s="62"/>
      <c r="AG1247" s="72"/>
      <c r="AH1247" s="72"/>
      <c r="AI1247" s="72"/>
      <c r="AJ1247" s="72"/>
      <c r="AK1247" s="59" t="str">
        <f>VLOOKUP(G1247,'MITRA (REFERENSI)'!$A:$Z,5,FALSE)</f>
        <v>#N/A</v>
      </c>
      <c r="AL1247" s="59" t="str">
        <f>VLOOKUP(G1247,'MITRA (REFERENSI)'!$A:$Z,13,FALSE)</f>
        <v>#N/A</v>
      </c>
      <c r="AM1247" s="59" t="str">
        <f>VLOOKUP(G1247,'MITRA (REFERENSI)'!$A:$Z,14,FALSE)</f>
        <v>#N/A</v>
      </c>
    </row>
    <row r="1248" ht="15.0" customHeight="1">
      <c r="A1248" s="53" t="s">
        <v>6310</v>
      </c>
      <c r="B1248" s="78"/>
      <c r="C1248" s="79"/>
      <c r="D1248" s="82"/>
      <c r="E1248" s="82"/>
      <c r="F1248" s="56" t="str">
        <f t="shared" si="2"/>
        <v>PETUGAS.1247/SPK/SE/PML/3172/2026</v>
      </c>
      <c r="G1248" s="80"/>
      <c r="H1248" s="56" t="str">
        <f>VLOOKUP(G1248,'MITRA (REFERENSI)'!$A:$Z,16,FALSE)</f>
        <v>#N/A</v>
      </c>
      <c r="I1248" s="56" t="str">
        <f>VLOOKUP(G1248,'MITRA (REFERENSI)'!$A:$Z,25,FALSE)</f>
        <v>#N/A</v>
      </c>
      <c r="J1248" s="55" t="str">
        <f>VLOOKUP(G1248,'MITRA (REFERENSI)'!$A:$Z,26,FALSE)</f>
        <v>#N/A</v>
      </c>
      <c r="K1248" s="55" t="str">
        <f>VLOOKUP(G1248,'MITRA (REFERENSI)'!$A:$Z,15,FALSE)</f>
        <v>#N/A</v>
      </c>
      <c r="L1248" s="55" t="str">
        <f>VLOOKUP(G1248,'MITRA (REFERENSI)'!$A:$Z,15,FALSE)</f>
        <v>#N/A</v>
      </c>
      <c r="M1248" s="55" t="str">
        <f>IF(B1248=1,'KELAS (REFERENSI)'!M1248,IF(B1248=2,'KELAS (REFERENSI)'!M1263,IF(B1248=3,'KELAS (REFERENSI)'!M1278,IF(B1248=4,'KELAS (REFERENSI)'!M1293,""))))</f>
        <v/>
      </c>
      <c r="N1248" s="55" t="str">
        <f>IF(B1248=1,'KELAS (REFERENSI)'!N1248,IF(B1248=2,'KELAS (REFERENSI)'!N1263,IF(B1248=3,'KELAS (REFERENSI)'!N1278,IF(B1248=4,'KELAS (REFERENSI)'!N1293,""))))</f>
        <v/>
      </c>
      <c r="O1248" s="55" t="str">
        <f>IF(B1248=1,'KELAS (REFERENSI)'!O1248,IF(B1248=2,'KELAS (REFERENSI)'!O1263,IF(B1248=3,'KELAS (REFERENSI)'!O1278,IF(B1248=4,'KELAS (REFERENSI)'!O1293,""))))</f>
        <v/>
      </c>
      <c r="P1248" s="55" t="str">
        <f>IF(B1248=1,'KELAS (REFERENSI)'!P1248,IF(B1248=2,'KELAS (REFERENSI)'!P1263,IF(B1248=3,'KELAS (REFERENSI)'!P1278,IF(B1248=4,'KELAS (REFERENSI)'!P1293,""))))</f>
        <v/>
      </c>
      <c r="Q1248" s="55" t="str">
        <f t="shared" si="4"/>
        <v>BPS Kota Jakarta Timur</v>
      </c>
      <c r="R1248" s="55" t="str">
        <f t="shared" si="56"/>
        <v/>
      </c>
      <c r="S1248" s="55" t="str">
        <f t="shared" ref="S1248:T1248" si="1256">S1247</f>
        <v>15 Juni sampai dengan 31 Agustus 2026</v>
      </c>
      <c r="T1248" s="55" t="str">
        <f t="shared" si="1256"/>
        <v>31 Agustus 2026</v>
      </c>
      <c r="U1248" s="59" t="str">
        <f>VLOOKUP(G1248,'MITRA (REFERENSI)'!$A:$Z,17,FALSE)</f>
        <v>#N/A</v>
      </c>
      <c r="V1248" s="59" t="str">
        <f>VLOOKUP(G1248,'MITRA (REFERENSI)'!$A:$Z,11,FALSE)</f>
        <v>#N/A</v>
      </c>
      <c r="W1248" s="81"/>
      <c r="X1248" s="63"/>
      <c r="Y1248" s="63"/>
      <c r="Z1248" s="62"/>
      <c r="AA1248" s="63"/>
      <c r="AB1248" s="62"/>
      <c r="AC1248" s="62"/>
      <c r="AD1248" s="62"/>
      <c r="AE1248" s="62"/>
      <c r="AF1248" s="62"/>
      <c r="AG1248" s="72"/>
      <c r="AH1248" s="72"/>
      <c r="AI1248" s="72"/>
      <c r="AJ1248" s="72"/>
      <c r="AK1248" s="59" t="str">
        <f>VLOOKUP(G1248,'MITRA (REFERENSI)'!$A:$Z,5,FALSE)</f>
        <v>#N/A</v>
      </c>
      <c r="AL1248" s="59" t="str">
        <f>VLOOKUP(G1248,'MITRA (REFERENSI)'!$A:$Z,13,FALSE)</f>
        <v>#N/A</v>
      </c>
      <c r="AM1248" s="59" t="str">
        <f>VLOOKUP(G1248,'MITRA (REFERENSI)'!$A:$Z,14,FALSE)</f>
        <v>#N/A</v>
      </c>
    </row>
    <row r="1249" ht="15.0" customHeight="1">
      <c r="A1249" s="53" t="s">
        <v>6311</v>
      </c>
      <c r="B1249" s="78"/>
      <c r="C1249" s="79"/>
      <c r="D1249" s="82"/>
      <c r="E1249" s="82"/>
      <c r="F1249" s="56" t="str">
        <f t="shared" si="2"/>
        <v>PETUGAS.1248/SPK/SE/PML/3172/2026</v>
      </c>
      <c r="G1249" s="80"/>
      <c r="H1249" s="56" t="str">
        <f>VLOOKUP(G1249,'MITRA (REFERENSI)'!$A:$Z,16,FALSE)</f>
        <v>#N/A</v>
      </c>
      <c r="I1249" s="56" t="str">
        <f>VLOOKUP(G1249,'MITRA (REFERENSI)'!$A:$Z,25,FALSE)</f>
        <v>#N/A</v>
      </c>
      <c r="J1249" s="55" t="str">
        <f>VLOOKUP(G1249,'MITRA (REFERENSI)'!$A:$Z,26,FALSE)</f>
        <v>#N/A</v>
      </c>
      <c r="K1249" s="55" t="str">
        <f>VLOOKUP(G1249,'MITRA (REFERENSI)'!$A:$Z,15,FALSE)</f>
        <v>#N/A</v>
      </c>
      <c r="L1249" s="55" t="str">
        <f>VLOOKUP(G1249,'MITRA (REFERENSI)'!$A:$Z,15,FALSE)</f>
        <v>#N/A</v>
      </c>
      <c r="M1249" s="55" t="str">
        <f>IF(B1249=1,'KELAS (REFERENSI)'!M1249,IF(B1249=2,'KELAS (REFERENSI)'!M1264,IF(B1249=3,'KELAS (REFERENSI)'!M1279,IF(B1249=4,'KELAS (REFERENSI)'!M1294,""))))</f>
        <v/>
      </c>
      <c r="N1249" s="55" t="str">
        <f>IF(B1249=1,'KELAS (REFERENSI)'!N1249,IF(B1249=2,'KELAS (REFERENSI)'!N1264,IF(B1249=3,'KELAS (REFERENSI)'!N1279,IF(B1249=4,'KELAS (REFERENSI)'!N1294,""))))</f>
        <v/>
      </c>
      <c r="O1249" s="55" t="str">
        <f>IF(B1249=1,'KELAS (REFERENSI)'!O1249,IF(B1249=2,'KELAS (REFERENSI)'!O1264,IF(B1249=3,'KELAS (REFERENSI)'!O1279,IF(B1249=4,'KELAS (REFERENSI)'!O1294,""))))</f>
        <v/>
      </c>
      <c r="P1249" s="55" t="str">
        <f>IF(B1249=1,'KELAS (REFERENSI)'!P1249,IF(B1249=2,'KELAS (REFERENSI)'!P1264,IF(B1249=3,'KELAS (REFERENSI)'!P1279,IF(B1249=4,'KELAS (REFERENSI)'!P1294,""))))</f>
        <v/>
      </c>
      <c r="Q1249" s="55" t="str">
        <f t="shared" si="4"/>
        <v>BPS Kota Jakarta Timur</v>
      </c>
      <c r="R1249" s="55" t="str">
        <f t="shared" si="56"/>
        <v/>
      </c>
      <c r="S1249" s="55" t="str">
        <f t="shared" ref="S1249:T1249" si="1257">S1248</f>
        <v>15 Juni sampai dengan 31 Agustus 2026</v>
      </c>
      <c r="T1249" s="55" t="str">
        <f t="shared" si="1257"/>
        <v>31 Agustus 2026</v>
      </c>
      <c r="U1249" s="59" t="str">
        <f>VLOOKUP(G1249,'MITRA (REFERENSI)'!$A:$Z,17,FALSE)</f>
        <v>#N/A</v>
      </c>
      <c r="V1249" s="59" t="str">
        <f>VLOOKUP(G1249,'MITRA (REFERENSI)'!$A:$Z,11,FALSE)</f>
        <v>#N/A</v>
      </c>
      <c r="W1249" s="81"/>
      <c r="X1249" s="63"/>
      <c r="Y1249" s="63"/>
      <c r="Z1249" s="62"/>
      <c r="AA1249" s="63"/>
      <c r="AB1249" s="62"/>
      <c r="AC1249" s="62"/>
      <c r="AD1249" s="62"/>
      <c r="AE1249" s="62"/>
      <c r="AF1249" s="62"/>
      <c r="AG1249" s="72"/>
      <c r="AH1249" s="72"/>
      <c r="AI1249" s="72"/>
      <c r="AJ1249" s="72"/>
      <c r="AK1249" s="59" t="str">
        <f>VLOOKUP(G1249,'MITRA (REFERENSI)'!$A:$Z,5,FALSE)</f>
        <v>#N/A</v>
      </c>
      <c r="AL1249" s="59" t="str">
        <f>VLOOKUP(G1249,'MITRA (REFERENSI)'!$A:$Z,13,FALSE)</f>
        <v>#N/A</v>
      </c>
      <c r="AM1249" s="59" t="str">
        <f>VLOOKUP(G1249,'MITRA (REFERENSI)'!$A:$Z,14,FALSE)</f>
        <v>#N/A</v>
      </c>
    </row>
    <row r="1250" ht="15.0" customHeight="1">
      <c r="A1250" s="53" t="s">
        <v>6312</v>
      </c>
      <c r="B1250" s="78"/>
      <c r="C1250" s="79"/>
      <c r="D1250" s="82"/>
      <c r="E1250" s="82"/>
      <c r="F1250" s="56" t="str">
        <f t="shared" si="2"/>
        <v>PETUGAS.1249/SPK/SE/PML/3172/2026</v>
      </c>
      <c r="G1250" s="80"/>
      <c r="H1250" s="56" t="str">
        <f>VLOOKUP(G1250,'MITRA (REFERENSI)'!$A:$Z,16,FALSE)</f>
        <v>#N/A</v>
      </c>
      <c r="I1250" s="56" t="str">
        <f>VLOOKUP(G1250,'MITRA (REFERENSI)'!$A:$Z,25,FALSE)</f>
        <v>#N/A</v>
      </c>
      <c r="J1250" s="55" t="str">
        <f>VLOOKUP(G1250,'MITRA (REFERENSI)'!$A:$Z,26,FALSE)</f>
        <v>#N/A</v>
      </c>
      <c r="K1250" s="55" t="str">
        <f>VLOOKUP(G1250,'MITRA (REFERENSI)'!$A:$Z,15,FALSE)</f>
        <v>#N/A</v>
      </c>
      <c r="L1250" s="55" t="str">
        <f>VLOOKUP(G1250,'MITRA (REFERENSI)'!$A:$Z,15,FALSE)</f>
        <v>#N/A</v>
      </c>
      <c r="M1250" s="55" t="str">
        <f>IF(B1250=1,'KELAS (REFERENSI)'!M1250,IF(B1250=2,'KELAS (REFERENSI)'!M1265,IF(B1250=3,'KELAS (REFERENSI)'!M1280,IF(B1250=4,'KELAS (REFERENSI)'!M1295,""))))</f>
        <v/>
      </c>
      <c r="N1250" s="55" t="str">
        <f>IF(B1250=1,'KELAS (REFERENSI)'!N1250,IF(B1250=2,'KELAS (REFERENSI)'!N1265,IF(B1250=3,'KELAS (REFERENSI)'!N1280,IF(B1250=4,'KELAS (REFERENSI)'!N1295,""))))</f>
        <v/>
      </c>
      <c r="O1250" s="55" t="str">
        <f>IF(B1250=1,'KELAS (REFERENSI)'!O1250,IF(B1250=2,'KELAS (REFERENSI)'!O1265,IF(B1250=3,'KELAS (REFERENSI)'!O1280,IF(B1250=4,'KELAS (REFERENSI)'!O1295,""))))</f>
        <v/>
      </c>
      <c r="P1250" s="55" t="str">
        <f>IF(B1250=1,'KELAS (REFERENSI)'!P1250,IF(B1250=2,'KELAS (REFERENSI)'!P1265,IF(B1250=3,'KELAS (REFERENSI)'!P1280,IF(B1250=4,'KELAS (REFERENSI)'!P1295,""))))</f>
        <v/>
      </c>
      <c r="Q1250" s="55" t="str">
        <f t="shared" si="4"/>
        <v>BPS Kota Jakarta Timur</v>
      </c>
      <c r="R1250" s="55" t="str">
        <f t="shared" si="56"/>
        <v/>
      </c>
      <c r="S1250" s="55" t="str">
        <f t="shared" ref="S1250:T1250" si="1258">S1249</f>
        <v>15 Juni sampai dengan 31 Agustus 2026</v>
      </c>
      <c r="T1250" s="55" t="str">
        <f t="shared" si="1258"/>
        <v>31 Agustus 2026</v>
      </c>
      <c r="U1250" s="59" t="str">
        <f>VLOOKUP(G1250,'MITRA (REFERENSI)'!$A:$Z,17,FALSE)</f>
        <v>#N/A</v>
      </c>
      <c r="V1250" s="59" t="str">
        <f>VLOOKUP(G1250,'MITRA (REFERENSI)'!$A:$Z,11,FALSE)</f>
        <v>#N/A</v>
      </c>
      <c r="W1250" s="81"/>
      <c r="X1250" s="63"/>
      <c r="Y1250" s="63"/>
      <c r="Z1250" s="62"/>
      <c r="AA1250" s="63"/>
      <c r="AB1250" s="62"/>
      <c r="AC1250" s="62"/>
      <c r="AD1250" s="62"/>
      <c r="AE1250" s="62"/>
      <c r="AF1250" s="62"/>
      <c r="AG1250" s="72"/>
      <c r="AH1250" s="72"/>
      <c r="AI1250" s="72"/>
      <c r="AJ1250" s="72"/>
      <c r="AK1250" s="59" t="str">
        <f>VLOOKUP(G1250,'MITRA (REFERENSI)'!$A:$Z,5,FALSE)</f>
        <v>#N/A</v>
      </c>
      <c r="AL1250" s="59" t="str">
        <f>VLOOKUP(G1250,'MITRA (REFERENSI)'!$A:$Z,13,FALSE)</f>
        <v>#N/A</v>
      </c>
      <c r="AM1250" s="59" t="str">
        <f>VLOOKUP(G1250,'MITRA (REFERENSI)'!$A:$Z,14,FALSE)</f>
        <v>#N/A</v>
      </c>
    </row>
    <row r="1251" ht="15.0" customHeight="1">
      <c r="A1251" s="53" t="s">
        <v>6313</v>
      </c>
      <c r="B1251" s="78"/>
      <c r="C1251" s="79"/>
      <c r="D1251" s="82"/>
      <c r="E1251" s="82"/>
      <c r="F1251" s="56" t="str">
        <f t="shared" si="2"/>
        <v>PETUGAS.1250/SPK/SE/PML/3172/2026</v>
      </c>
      <c r="G1251" s="80"/>
      <c r="H1251" s="56" t="str">
        <f>VLOOKUP(G1251,'MITRA (REFERENSI)'!$A:$Z,16,FALSE)</f>
        <v>#N/A</v>
      </c>
      <c r="I1251" s="56" t="str">
        <f>VLOOKUP(G1251,'MITRA (REFERENSI)'!$A:$Z,25,FALSE)</f>
        <v>#N/A</v>
      </c>
      <c r="J1251" s="55" t="str">
        <f>VLOOKUP(G1251,'MITRA (REFERENSI)'!$A:$Z,26,FALSE)</f>
        <v>#N/A</v>
      </c>
      <c r="K1251" s="55" t="str">
        <f>VLOOKUP(G1251,'MITRA (REFERENSI)'!$A:$Z,15,FALSE)</f>
        <v>#N/A</v>
      </c>
      <c r="L1251" s="55" t="str">
        <f>VLOOKUP(G1251,'MITRA (REFERENSI)'!$A:$Z,15,FALSE)</f>
        <v>#N/A</v>
      </c>
      <c r="M1251" s="55" t="str">
        <f>IF(B1251=1,'KELAS (REFERENSI)'!M1251,IF(B1251=2,'KELAS (REFERENSI)'!M1266,IF(B1251=3,'KELAS (REFERENSI)'!M1281,IF(B1251=4,'KELAS (REFERENSI)'!M1296,""))))</f>
        <v/>
      </c>
      <c r="N1251" s="55" t="str">
        <f>IF(B1251=1,'KELAS (REFERENSI)'!N1251,IF(B1251=2,'KELAS (REFERENSI)'!N1266,IF(B1251=3,'KELAS (REFERENSI)'!N1281,IF(B1251=4,'KELAS (REFERENSI)'!N1296,""))))</f>
        <v/>
      </c>
      <c r="O1251" s="55" t="str">
        <f>IF(B1251=1,'KELAS (REFERENSI)'!O1251,IF(B1251=2,'KELAS (REFERENSI)'!O1266,IF(B1251=3,'KELAS (REFERENSI)'!O1281,IF(B1251=4,'KELAS (REFERENSI)'!O1296,""))))</f>
        <v/>
      </c>
      <c r="P1251" s="55" t="str">
        <f>IF(B1251=1,'KELAS (REFERENSI)'!P1251,IF(B1251=2,'KELAS (REFERENSI)'!P1266,IF(B1251=3,'KELAS (REFERENSI)'!P1281,IF(B1251=4,'KELAS (REFERENSI)'!P1296,""))))</f>
        <v/>
      </c>
      <c r="Q1251" s="55" t="str">
        <f t="shared" si="4"/>
        <v>BPS Kota Jakarta Timur</v>
      </c>
      <c r="R1251" s="55" t="str">
        <f t="shared" si="56"/>
        <v/>
      </c>
      <c r="S1251" s="55" t="str">
        <f t="shared" ref="S1251:T1251" si="1259">S1250</f>
        <v>15 Juni sampai dengan 31 Agustus 2026</v>
      </c>
      <c r="T1251" s="55" t="str">
        <f t="shared" si="1259"/>
        <v>31 Agustus 2026</v>
      </c>
      <c r="U1251" s="59" t="str">
        <f>VLOOKUP(G1251,'MITRA (REFERENSI)'!$A:$Z,17,FALSE)</f>
        <v>#N/A</v>
      </c>
      <c r="V1251" s="59" t="str">
        <f>VLOOKUP(G1251,'MITRA (REFERENSI)'!$A:$Z,11,FALSE)</f>
        <v>#N/A</v>
      </c>
      <c r="W1251" s="81"/>
      <c r="X1251" s="63"/>
      <c r="Y1251" s="63"/>
      <c r="Z1251" s="62"/>
      <c r="AA1251" s="63"/>
      <c r="AB1251" s="62"/>
      <c r="AC1251" s="62"/>
      <c r="AD1251" s="62"/>
      <c r="AE1251" s="62"/>
      <c r="AF1251" s="62"/>
      <c r="AG1251" s="72"/>
      <c r="AH1251" s="72"/>
      <c r="AI1251" s="72"/>
      <c r="AJ1251" s="72"/>
      <c r="AK1251" s="59" t="str">
        <f>VLOOKUP(G1251,'MITRA (REFERENSI)'!$A:$Z,5,FALSE)</f>
        <v>#N/A</v>
      </c>
      <c r="AL1251" s="59" t="str">
        <f>VLOOKUP(G1251,'MITRA (REFERENSI)'!$A:$Z,13,FALSE)</f>
        <v>#N/A</v>
      </c>
      <c r="AM1251" s="59" t="str">
        <f>VLOOKUP(G1251,'MITRA (REFERENSI)'!$A:$Z,14,FALSE)</f>
        <v>#N/A</v>
      </c>
    </row>
    <row r="1252" ht="15.0" customHeight="1">
      <c r="A1252" s="53" t="s">
        <v>6314</v>
      </c>
      <c r="B1252" s="78"/>
      <c r="C1252" s="79"/>
      <c r="D1252" s="82"/>
      <c r="E1252" s="82"/>
      <c r="F1252" s="56" t="str">
        <f t="shared" si="2"/>
        <v>PETUGAS.1251/SPK/SE/PML/3172/2026</v>
      </c>
      <c r="G1252" s="80"/>
      <c r="H1252" s="56" t="str">
        <f>VLOOKUP(G1252,'MITRA (REFERENSI)'!$A:$Z,16,FALSE)</f>
        <v>#N/A</v>
      </c>
      <c r="I1252" s="56" t="str">
        <f>VLOOKUP(G1252,'MITRA (REFERENSI)'!$A:$Z,25,FALSE)</f>
        <v>#N/A</v>
      </c>
      <c r="J1252" s="55" t="str">
        <f>VLOOKUP(G1252,'MITRA (REFERENSI)'!$A:$Z,26,FALSE)</f>
        <v>#N/A</v>
      </c>
      <c r="K1252" s="55" t="str">
        <f>VLOOKUP(G1252,'MITRA (REFERENSI)'!$A:$Z,15,FALSE)</f>
        <v>#N/A</v>
      </c>
      <c r="L1252" s="55" t="str">
        <f>VLOOKUP(G1252,'MITRA (REFERENSI)'!$A:$Z,15,FALSE)</f>
        <v>#N/A</v>
      </c>
      <c r="M1252" s="55" t="str">
        <f>IF(B1252=1,'KELAS (REFERENSI)'!M1252,IF(B1252=2,'KELAS (REFERENSI)'!M1267,IF(B1252=3,'KELAS (REFERENSI)'!M1282,IF(B1252=4,'KELAS (REFERENSI)'!M1297,""))))</f>
        <v/>
      </c>
      <c r="N1252" s="55" t="str">
        <f>IF(B1252=1,'KELAS (REFERENSI)'!N1252,IF(B1252=2,'KELAS (REFERENSI)'!N1267,IF(B1252=3,'KELAS (REFERENSI)'!N1282,IF(B1252=4,'KELAS (REFERENSI)'!N1297,""))))</f>
        <v/>
      </c>
      <c r="O1252" s="55" t="str">
        <f>IF(B1252=1,'KELAS (REFERENSI)'!O1252,IF(B1252=2,'KELAS (REFERENSI)'!O1267,IF(B1252=3,'KELAS (REFERENSI)'!O1282,IF(B1252=4,'KELAS (REFERENSI)'!O1297,""))))</f>
        <v/>
      </c>
      <c r="P1252" s="55" t="str">
        <f>IF(B1252=1,'KELAS (REFERENSI)'!P1252,IF(B1252=2,'KELAS (REFERENSI)'!P1267,IF(B1252=3,'KELAS (REFERENSI)'!P1282,IF(B1252=4,'KELAS (REFERENSI)'!P1297,""))))</f>
        <v/>
      </c>
      <c r="Q1252" s="55" t="str">
        <f t="shared" si="4"/>
        <v>BPS Kota Jakarta Timur</v>
      </c>
      <c r="R1252" s="55" t="str">
        <f t="shared" si="56"/>
        <v/>
      </c>
      <c r="S1252" s="55" t="str">
        <f t="shared" ref="S1252:T1252" si="1260">S1251</f>
        <v>15 Juni sampai dengan 31 Agustus 2026</v>
      </c>
      <c r="T1252" s="55" t="str">
        <f t="shared" si="1260"/>
        <v>31 Agustus 2026</v>
      </c>
      <c r="U1252" s="59" t="str">
        <f>VLOOKUP(G1252,'MITRA (REFERENSI)'!$A:$Z,17,FALSE)</f>
        <v>#N/A</v>
      </c>
      <c r="V1252" s="59" t="str">
        <f>VLOOKUP(G1252,'MITRA (REFERENSI)'!$A:$Z,11,FALSE)</f>
        <v>#N/A</v>
      </c>
      <c r="W1252" s="81"/>
      <c r="X1252" s="63"/>
      <c r="Y1252" s="63"/>
      <c r="Z1252" s="62"/>
      <c r="AA1252" s="63"/>
      <c r="AB1252" s="62"/>
      <c r="AC1252" s="62"/>
      <c r="AD1252" s="62"/>
      <c r="AE1252" s="62"/>
      <c r="AF1252" s="62"/>
      <c r="AG1252" s="72"/>
      <c r="AH1252" s="72"/>
      <c r="AI1252" s="72"/>
      <c r="AJ1252" s="72"/>
      <c r="AK1252" s="59" t="str">
        <f>VLOOKUP(G1252,'MITRA (REFERENSI)'!$A:$Z,5,FALSE)</f>
        <v>#N/A</v>
      </c>
      <c r="AL1252" s="59" t="str">
        <f>VLOOKUP(G1252,'MITRA (REFERENSI)'!$A:$Z,13,FALSE)</f>
        <v>#N/A</v>
      </c>
      <c r="AM1252" s="59" t="str">
        <f>VLOOKUP(G1252,'MITRA (REFERENSI)'!$A:$Z,14,FALSE)</f>
        <v>#N/A</v>
      </c>
    </row>
    <row r="1253" ht="15.0" customHeight="1">
      <c r="A1253" s="53" t="s">
        <v>6315</v>
      </c>
      <c r="B1253" s="78"/>
      <c r="C1253" s="79"/>
      <c r="D1253" s="82"/>
      <c r="E1253" s="82"/>
      <c r="F1253" s="56" t="str">
        <f t="shared" si="2"/>
        <v>PETUGAS.1252/SPK/SE/PML/3172/2026</v>
      </c>
      <c r="G1253" s="80"/>
      <c r="H1253" s="56" t="str">
        <f>VLOOKUP(G1253,'MITRA (REFERENSI)'!$A:$Z,16,FALSE)</f>
        <v>#N/A</v>
      </c>
      <c r="I1253" s="56" t="str">
        <f>VLOOKUP(G1253,'MITRA (REFERENSI)'!$A:$Z,25,FALSE)</f>
        <v>#N/A</v>
      </c>
      <c r="J1253" s="55" t="str">
        <f>VLOOKUP(G1253,'MITRA (REFERENSI)'!$A:$Z,26,FALSE)</f>
        <v>#N/A</v>
      </c>
      <c r="K1253" s="55" t="str">
        <f>VLOOKUP(G1253,'MITRA (REFERENSI)'!$A:$Z,15,FALSE)</f>
        <v>#N/A</v>
      </c>
      <c r="L1253" s="55" t="str">
        <f>VLOOKUP(G1253,'MITRA (REFERENSI)'!$A:$Z,15,FALSE)</f>
        <v>#N/A</v>
      </c>
      <c r="M1253" s="55" t="str">
        <f>IF(B1253=1,'KELAS (REFERENSI)'!M1253,IF(B1253=2,'KELAS (REFERENSI)'!M1268,IF(B1253=3,'KELAS (REFERENSI)'!M1283,IF(B1253=4,'KELAS (REFERENSI)'!M1298,""))))</f>
        <v/>
      </c>
      <c r="N1253" s="55" t="str">
        <f>IF(B1253=1,'KELAS (REFERENSI)'!N1253,IF(B1253=2,'KELAS (REFERENSI)'!N1268,IF(B1253=3,'KELAS (REFERENSI)'!N1283,IF(B1253=4,'KELAS (REFERENSI)'!N1298,""))))</f>
        <v/>
      </c>
      <c r="O1253" s="55" t="str">
        <f>IF(B1253=1,'KELAS (REFERENSI)'!O1253,IF(B1253=2,'KELAS (REFERENSI)'!O1268,IF(B1253=3,'KELAS (REFERENSI)'!O1283,IF(B1253=4,'KELAS (REFERENSI)'!O1298,""))))</f>
        <v/>
      </c>
      <c r="P1253" s="55" t="str">
        <f>IF(B1253=1,'KELAS (REFERENSI)'!P1253,IF(B1253=2,'KELAS (REFERENSI)'!P1268,IF(B1253=3,'KELAS (REFERENSI)'!P1283,IF(B1253=4,'KELAS (REFERENSI)'!P1298,""))))</f>
        <v/>
      </c>
      <c r="Q1253" s="55" t="str">
        <f t="shared" si="4"/>
        <v>BPS Kota Jakarta Timur</v>
      </c>
      <c r="R1253" s="55" t="str">
        <f t="shared" si="56"/>
        <v/>
      </c>
      <c r="S1253" s="55" t="str">
        <f t="shared" ref="S1253:T1253" si="1261">S1252</f>
        <v>15 Juni sampai dengan 31 Agustus 2026</v>
      </c>
      <c r="T1253" s="55" t="str">
        <f t="shared" si="1261"/>
        <v>31 Agustus 2026</v>
      </c>
      <c r="U1253" s="59" t="str">
        <f>VLOOKUP(G1253,'MITRA (REFERENSI)'!$A:$Z,17,FALSE)</f>
        <v>#N/A</v>
      </c>
      <c r="V1253" s="59" t="str">
        <f>VLOOKUP(G1253,'MITRA (REFERENSI)'!$A:$Z,11,FALSE)</f>
        <v>#N/A</v>
      </c>
      <c r="W1253" s="81"/>
      <c r="X1253" s="63"/>
      <c r="Y1253" s="63"/>
      <c r="Z1253" s="62"/>
      <c r="AA1253" s="63"/>
      <c r="AB1253" s="62"/>
      <c r="AC1253" s="62"/>
      <c r="AD1253" s="62"/>
      <c r="AE1253" s="62"/>
      <c r="AF1253" s="62"/>
      <c r="AG1253" s="72"/>
      <c r="AH1253" s="72"/>
      <c r="AI1253" s="72"/>
      <c r="AJ1253" s="72"/>
      <c r="AK1253" s="59" t="str">
        <f>VLOOKUP(G1253,'MITRA (REFERENSI)'!$A:$Z,5,FALSE)</f>
        <v>#N/A</v>
      </c>
      <c r="AL1253" s="59" t="str">
        <f>VLOOKUP(G1253,'MITRA (REFERENSI)'!$A:$Z,13,FALSE)</f>
        <v>#N/A</v>
      </c>
      <c r="AM1253" s="59" t="str">
        <f>VLOOKUP(G1253,'MITRA (REFERENSI)'!$A:$Z,14,FALSE)</f>
        <v>#N/A</v>
      </c>
    </row>
    <row r="1254" ht="15.0" customHeight="1">
      <c r="A1254" s="53" t="s">
        <v>6316</v>
      </c>
      <c r="B1254" s="78"/>
      <c r="C1254" s="79"/>
      <c r="D1254" s="82"/>
      <c r="E1254" s="82"/>
      <c r="F1254" s="56" t="str">
        <f t="shared" si="2"/>
        <v>PETUGAS.1253/SPK/SE/PML/3172/2026</v>
      </c>
      <c r="G1254" s="80"/>
      <c r="H1254" s="56" t="str">
        <f>VLOOKUP(G1254,'MITRA (REFERENSI)'!$A:$Z,16,FALSE)</f>
        <v>#N/A</v>
      </c>
      <c r="I1254" s="56" t="str">
        <f>VLOOKUP(G1254,'MITRA (REFERENSI)'!$A:$Z,25,FALSE)</f>
        <v>#N/A</v>
      </c>
      <c r="J1254" s="55" t="str">
        <f>VLOOKUP(G1254,'MITRA (REFERENSI)'!$A:$Z,26,FALSE)</f>
        <v>#N/A</v>
      </c>
      <c r="K1254" s="55" t="str">
        <f>VLOOKUP(G1254,'MITRA (REFERENSI)'!$A:$Z,15,FALSE)</f>
        <v>#N/A</v>
      </c>
      <c r="L1254" s="55" t="str">
        <f>VLOOKUP(G1254,'MITRA (REFERENSI)'!$A:$Z,15,FALSE)</f>
        <v>#N/A</v>
      </c>
      <c r="M1254" s="55" t="str">
        <f>IF(B1254=1,'KELAS (REFERENSI)'!M1254,IF(B1254=2,'KELAS (REFERENSI)'!M1269,IF(B1254=3,'KELAS (REFERENSI)'!M1284,IF(B1254=4,'KELAS (REFERENSI)'!M1299,""))))</f>
        <v/>
      </c>
      <c r="N1254" s="55" t="str">
        <f>IF(B1254=1,'KELAS (REFERENSI)'!N1254,IF(B1254=2,'KELAS (REFERENSI)'!N1269,IF(B1254=3,'KELAS (REFERENSI)'!N1284,IF(B1254=4,'KELAS (REFERENSI)'!N1299,""))))</f>
        <v/>
      </c>
      <c r="O1254" s="55" t="str">
        <f>IF(B1254=1,'KELAS (REFERENSI)'!O1254,IF(B1254=2,'KELAS (REFERENSI)'!O1269,IF(B1254=3,'KELAS (REFERENSI)'!O1284,IF(B1254=4,'KELAS (REFERENSI)'!O1299,""))))</f>
        <v/>
      </c>
      <c r="P1254" s="55" t="str">
        <f>IF(B1254=1,'KELAS (REFERENSI)'!P1254,IF(B1254=2,'KELAS (REFERENSI)'!P1269,IF(B1254=3,'KELAS (REFERENSI)'!P1284,IF(B1254=4,'KELAS (REFERENSI)'!P1299,""))))</f>
        <v/>
      </c>
      <c r="Q1254" s="55" t="str">
        <f t="shared" si="4"/>
        <v>BPS Kota Jakarta Timur</v>
      </c>
      <c r="R1254" s="55" t="str">
        <f t="shared" si="56"/>
        <v/>
      </c>
      <c r="S1254" s="55" t="str">
        <f t="shared" ref="S1254:T1254" si="1262">S1253</f>
        <v>15 Juni sampai dengan 31 Agustus 2026</v>
      </c>
      <c r="T1254" s="55" t="str">
        <f t="shared" si="1262"/>
        <v>31 Agustus 2026</v>
      </c>
      <c r="U1254" s="59" t="str">
        <f>VLOOKUP(G1254,'MITRA (REFERENSI)'!$A:$Z,17,FALSE)</f>
        <v>#N/A</v>
      </c>
      <c r="V1254" s="59" t="str">
        <f>VLOOKUP(G1254,'MITRA (REFERENSI)'!$A:$Z,11,FALSE)</f>
        <v>#N/A</v>
      </c>
      <c r="W1254" s="81"/>
      <c r="X1254" s="63"/>
      <c r="Y1254" s="63"/>
      <c r="Z1254" s="62"/>
      <c r="AA1254" s="63"/>
      <c r="AB1254" s="62"/>
      <c r="AC1254" s="62"/>
      <c r="AD1254" s="62"/>
      <c r="AE1254" s="62"/>
      <c r="AF1254" s="62"/>
      <c r="AG1254" s="72"/>
      <c r="AH1254" s="72"/>
      <c r="AI1254" s="72"/>
      <c r="AJ1254" s="72"/>
      <c r="AK1254" s="59" t="str">
        <f>VLOOKUP(G1254,'MITRA (REFERENSI)'!$A:$Z,5,FALSE)</f>
        <v>#N/A</v>
      </c>
      <c r="AL1254" s="59" t="str">
        <f>VLOOKUP(G1254,'MITRA (REFERENSI)'!$A:$Z,13,FALSE)</f>
        <v>#N/A</v>
      </c>
      <c r="AM1254" s="59" t="str">
        <f>VLOOKUP(G1254,'MITRA (REFERENSI)'!$A:$Z,14,FALSE)</f>
        <v>#N/A</v>
      </c>
    </row>
    <row r="1255" ht="15.0" customHeight="1">
      <c r="A1255" s="53" t="s">
        <v>6317</v>
      </c>
      <c r="B1255" s="78"/>
      <c r="C1255" s="79"/>
      <c r="D1255" s="82"/>
      <c r="E1255" s="82"/>
      <c r="F1255" s="56" t="str">
        <f t="shared" si="2"/>
        <v>PETUGAS.1254/SPK/SE/PML/3172/2026</v>
      </c>
      <c r="G1255" s="80"/>
      <c r="H1255" s="56" t="str">
        <f>VLOOKUP(G1255,'MITRA (REFERENSI)'!$A:$Z,16,FALSE)</f>
        <v>#N/A</v>
      </c>
      <c r="I1255" s="56" t="str">
        <f>VLOOKUP(G1255,'MITRA (REFERENSI)'!$A:$Z,25,FALSE)</f>
        <v>#N/A</v>
      </c>
      <c r="J1255" s="55" t="str">
        <f>VLOOKUP(G1255,'MITRA (REFERENSI)'!$A:$Z,26,FALSE)</f>
        <v>#N/A</v>
      </c>
      <c r="K1255" s="55" t="str">
        <f>VLOOKUP(G1255,'MITRA (REFERENSI)'!$A:$Z,15,FALSE)</f>
        <v>#N/A</v>
      </c>
      <c r="L1255" s="55" t="str">
        <f>VLOOKUP(G1255,'MITRA (REFERENSI)'!$A:$Z,15,FALSE)</f>
        <v>#N/A</v>
      </c>
      <c r="M1255" s="55" t="str">
        <f>IF(B1255=1,'KELAS (REFERENSI)'!M1255,IF(B1255=2,'KELAS (REFERENSI)'!M1270,IF(B1255=3,'KELAS (REFERENSI)'!M1285,IF(B1255=4,'KELAS (REFERENSI)'!M1300,""))))</f>
        <v/>
      </c>
      <c r="N1255" s="55" t="str">
        <f>IF(B1255=1,'KELAS (REFERENSI)'!N1255,IF(B1255=2,'KELAS (REFERENSI)'!N1270,IF(B1255=3,'KELAS (REFERENSI)'!N1285,IF(B1255=4,'KELAS (REFERENSI)'!N1300,""))))</f>
        <v/>
      </c>
      <c r="O1255" s="55" t="str">
        <f>IF(B1255=1,'KELAS (REFERENSI)'!O1255,IF(B1255=2,'KELAS (REFERENSI)'!O1270,IF(B1255=3,'KELAS (REFERENSI)'!O1285,IF(B1255=4,'KELAS (REFERENSI)'!O1300,""))))</f>
        <v/>
      </c>
      <c r="P1255" s="55" t="str">
        <f>IF(B1255=1,'KELAS (REFERENSI)'!P1255,IF(B1255=2,'KELAS (REFERENSI)'!P1270,IF(B1255=3,'KELAS (REFERENSI)'!P1285,IF(B1255=4,'KELAS (REFERENSI)'!P1300,""))))</f>
        <v/>
      </c>
      <c r="Q1255" s="55" t="str">
        <f t="shared" si="4"/>
        <v>BPS Kota Jakarta Timur</v>
      </c>
      <c r="R1255" s="55" t="str">
        <f t="shared" si="56"/>
        <v/>
      </c>
      <c r="S1255" s="55" t="str">
        <f t="shared" ref="S1255:T1255" si="1263">S1254</f>
        <v>15 Juni sampai dengan 31 Agustus 2026</v>
      </c>
      <c r="T1255" s="55" t="str">
        <f t="shared" si="1263"/>
        <v>31 Agustus 2026</v>
      </c>
      <c r="U1255" s="59" t="str">
        <f>VLOOKUP(G1255,'MITRA (REFERENSI)'!$A:$Z,17,FALSE)</f>
        <v>#N/A</v>
      </c>
      <c r="V1255" s="59" t="str">
        <f>VLOOKUP(G1255,'MITRA (REFERENSI)'!$A:$Z,11,FALSE)</f>
        <v>#N/A</v>
      </c>
      <c r="W1255" s="81"/>
      <c r="X1255" s="63"/>
      <c r="Y1255" s="63"/>
      <c r="Z1255" s="62"/>
      <c r="AA1255" s="63"/>
      <c r="AB1255" s="62"/>
      <c r="AC1255" s="62"/>
      <c r="AD1255" s="62"/>
      <c r="AE1255" s="62"/>
      <c r="AF1255" s="62"/>
      <c r="AG1255" s="72"/>
      <c r="AH1255" s="72"/>
      <c r="AI1255" s="72"/>
      <c r="AJ1255" s="72"/>
      <c r="AK1255" s="59" t="str">
        <f>VLOOKUP(G1255,'MITRA (REFERENSI)'!$A:$Z,5,FALSE)</f>
        <v>#N/A</v>
      </c>
      <c r="AL1255" s="59" t="str">
        <f>VLOOKUP(G1255,'MITRA (REFERENSI)'!$A:$Z,13,FALSE)</f>
        <v>#N/A</v>
      </c>
      <c r="AM1255" s="59" t="str">
        <f>VLOOKUP(G1255,'MITRA (REFERENSI)'!$A:$Z,14,FALSE)</f>
        <v>#N/A</v>
      </c>
    </row>
    <row r="1256" ht="15.0" customHeight="1">
      <c r="A1256" s="53" t="s">
        <v>6318</v>
      </c>
      <c r="B1256" s="78"/>
      <c r="C1256" s="79"/>
      <c r="D1256" s="82"/>
      <c r="E1256" s="82"/>
      <c r="F1256" s="56" t="str">
        <f t="shared" si="2"/>
        <v>PETUGAS.1255/SPK/SE/PML/3172/2026</v>
      </c>
      <c r="G1256" s="80"/>
      <c r="H1256" s="56" t="str">
        <f>VLOOKUP(G1256,'MITRA (REFERENSI)'!$A:$Z,16,FALSE)</f>
        <v>#N/A</v>
      </c>
      <c r="I1256" s="56" t="str">
        <f>VLOOKUP(G1256,'MITRA (REFERENSI)'!$A:$Z,25,FALSE)</f>
        <v>#N/A</v>
      </c>
      <c r="J1256" s="55" t="str">
        <f>VLOOKUP(G1256,'MITRA (REFERENSI)'!$A:$Z,26,FALSE)</f>
        <v>#N/A</v>
      </c>
      <c r="K1256" s="55" t="str">
        <f>VLOOKUP(G1256,'MITRA (REFERENSI)'!$A:$Z,15,FALSE)</f>
        <v>#N/A</v>
      </c>
      <c r="L1256" s="55" t="str">
        <f>VLOOKUP(G1256,'MITRA (REFERENSI)'!$A:$Z,15,FALSE)</f>
        <v>#N/A</v>
      </c>
      <c r="M1256" s="55" t="str">
        <f>IF(B1256=1,'KELAS (REFERENSI)'!M1256,IF(B1256=2,'KELAS (REFERENSI)'!M1271,IF(B1256=3,'KELAS (REFERENSI)'!M1286,IF(B1256=4,'KELAS (REFERENSI)'!M1301,""))))</f>
        <v/>
      </c>
      <c r="N1256" s="55" t="str">
        <f>IF(B1256=1,'KELAS (REFERENSI)'!N1256,IF(B1256=2,'KELAS (REFERENSI)'!N1271,IF(B1256=3,'KELAS (REFERENSI)'!N1286,IF(B1256=4,'KELAS (REFERENSI)'!N1301,""))))</f>
        <v/>
      </c>
      <c r="O1256" s="55" t="str">
        <f>IF(B1256=1,'KELAS (REFERENSI)'!O1256,IF(B1256=2,'KELAS (REFERENSI)'!O1271,IF(B1256=3,'KELAS (REFERENSI)'!O1286,IF(B1256=4,'KELAS (REFERENSI)'!O1301,""))))</f>
        <v/>
      </c>
      <c r="P1256" s="55" t="str">
        <f>IF(B1256=1,'KELAS (REFERENSI)'!P1256,IF(B1256=2,'KELAS (REFERENSI)'!P1271,IF(B1256=3,'KELAS (REFERENSI)'!P1286,IF(B1256=4,'KELAS (REFERENSI)'!P1301,""))))</f>
        <v/>
      </c>
      <c r="Q1256" s="55" t="str">
        <f t="shared" si="4"/>
        <v>BPS Kota Jakarta Timur</v>
      </c>
      <c r="R1256" s="55" t="str">
        <f t="shared" si="56"/>
        <v/>
      </c>
      <c r="S1256" s="55" t="str">
        <f t="shared" ref="S1256:T1256" si="1264">S1255</f>
        <v>15 Juni sampai dengan 31 Agustus 2026</v>
      </c>
      <c r="T1256" s="55" t="str">
        <f t="shared" si="1264"/>
        <v>31 Agustus 2026</v>
      </c>
      <c r="U1256" s="59" t="str">
        <f>VLOOKUP(G1256,'MITRA (REFERENSI)'!$A:$Z,17,FALSE)</f>
        <v>#N/A</v>
      </c>
      <c r="V1256" s="59" t="str">
        <f>VLOOKUP(G1256,'MITRA (REFERENSI)'!$A:$Z,11,FALSE)</f>
        <v>#N/A</v>
      </c>
      <c r="W1256" s="81"/>
      <c r="X1256" s="63"/>
      <c r="Y1256" s="63"/>
      <c r="Z1256" s="62"/>
      <c r="AA1256" s="63"/>
      <c r="AB1256" s="62"/>
      <c r="AC1256" s="62"/>
      <c r="AD1256" s="62"/>
      <c r="AE1256" s="62"/>
      <c r="AF1256" s="62"/>
      <c r="AG1256" s="72"/>
      <c r="AH1256" s="72"/>
      <c r="AI1256" s="72"/>
      <c r="AJ1256" s="72"/>
      <c r="AK1256" s="59" t="str">
        <f>VLOOKUP(G1256,'MITRA (REFERENSI)'!$A:$Z,5,FALSE)</f>
        <v>#N/A</v>
      </c>
      <c r="AL1256" s="59" t="str">
        <f>VLOOKUP(G1256,'MITRA (REFERENSI)'!$A:$Z,13,FALSE)</f>
        <v>#N/A</v>
      </c>
      <c r="AM1256" s="59" t="str">
        <f>VLOOKUP(G1256,'MITRA (REFERENSI)'!$A:$Z,14,FALSE)</f>
        <v>#N/A</v>
      </c>
    </row>
    <row r="1257" ht="15.0" customHeight="1">
      <c r="A1257" s="53" t="s">
        <v>6319</v>
      </c>
      <c r="B1257" s="78"/>
      <c r="C1257" s="79"/>
      <c r="D1257" s="82"/>
      <c r="E1257" s="82"/>
      <c r="F1257" s="56" t="str">
        <f t="shared" si="2"/>
        <v>PETUGAS.1256/SPK/SE/PML/3172/2026</v>
      </c>
      <c r="G1257" s="80"/>
      <c r="H1257" s="56" t="str">
        <f>VLOOKUP(G1257,'MITRA (REFERENSI)'!$A:$Z,16,FALSE)</f>
        <v>#N/A</v>
      </c>
      <c r="I1257" s="56" t="str">
        <f>VLOOKUP(G1257,'MITRA (REFERENSI)'!$A:$Z,25,FALSE)</f>
        <v>#N/A</v>
      </c>
      <c r="J1257" s="55" t="str">
        <f>VLOOKUP(G1257,'MITRA (REFERENSI)'!$A:$Z,26,FALSE)</f>
        <v>#N/A</v>
      </c>
      <c r="K1257" s="55" t="str">
        <f>VLOOKUP(G1257,'MITRA (REFERENSI)'!$A:$Z,15,FALSE)</f>
        <v>#N/A</v>
      </c>
      <c r="L1257" s="55" t="str">
        <f>VLOOKUP(G1257,'MITRA (REFERENSI)'!$A:$Z,15,FALSE)</f>
        <v>#N/A</v>
      </c>
      <c r="M1257" s="55" t="str">
        <f>IF(B1257=1,'KELAS (REFERENSI)'!M1257,IF(B1257=2,'KELAS (REFERENSI)'!M1272,IF(B1257=3,'KELAS (REFERENSI)'!M1287,IF(B1257=4,'KELAS (REFERENSI)'!M1302,""))))</f>
        <v/>
      </c>
      <c r="N1257" s="55" t="str">
        <f>IF(B1257=1,'KELAS (REFERENSI)'!N1257,IF(B1257=2,'KELAS (REFERENSI)'!N1272,IF(B1257=3,'KELAS (REFERENSI)'!N1287,IF(B1257=4,'KELAS (REFERENSI)'!N1302,""))))</f>
        <v/>
      </c>
      <c r="O1257" s="55" t="str">
        <f>IF(B1257=1,'KELAS (REFERENSI)'!O1257,IF(B1257=2,'KELAS (REFERENSI)'!O1272,IF(B1257=3,'KELAS (REFERENSI)'!O1287,IF(B1257=4,'KELAS (REFERENSI)'!O1302,""))))</f>
        <v/>
      </c>
      <c r="P1257" s="55" t="str">
        <f>IF(B1257=1,'KELAS (REFERENSI)'!P1257,IF(B1257=2,'KELAS (REFERENSI)'!P1272,IF(B1257=3,'KELAS (REFERENSI)'!P1287,IF(B1257=4,'KELAS (REFERENSI)'!P1302,""))))</f>
        <v/>
      </c>
      <c r="Q1257" s="55" t="str">
        <f t="shared" si="4"/>
        <v>BPS Kota Jakarta Timur</v>
      </c>
      <c r="R1257" s="55" t="str">
        <f t="shared" si="56"/>
        <v/>
      </c>
      <c r="S1257" s="55" t="str">
        <f t="shared" ref="S1257:T1257" si="1265">S1256</f>
        <v>15 Juni sampai dengan 31 Agustus 2026</v>
      </c>
      <c r="T1257" s="55" t="str">
        <f t="shared" si="1265"/>
        <v>31 Agustus 2026</v>
      </c>
      <c r="U1257" s="59" t="str">
        <f>VLOOKUP(G1257,'MITRA (REFERENSI)'!$A:$Z,17,FALSE)</f>
        <v>#N/A</v>
      </c>
      <c r="V1257" s="59" t="str">
        <f>VLOOKUP(G1257,'MITRA (REFERENSI)'!$A:$Z,11,FALSE)</f>
        <v>#N/A</v>
      </c>
      <c r="W1257" s="81"/>
      <c r="X1257" s="63"/>
      <c r="Y1257" s="63"/>
      <c r="Z1257" s="62"/>
      <c r="AA1257" s="63"/>
      <c r="AB1257" s="62"/>
      <c r="AC1257" s="62"/>
      <c r="AD1257" s="62"/>
      <c r="AE1257" s="62"/>
      <c r="AF1257" s="62"/>
      <c r="AG1257" s="72"/>
      <c r="AH1257" s="72"/>
      <c r="AI1257" s="72"/>
      <c r="AJ1257" s="72"/>
      <c r="AK1257" s="59" t="str">
        <f>VLOOKUP(G1257,'MITRA (REFERENSI)'!$A:$Z,5,FALSE)</f>
        <v>#N/A</v>
      </c>
      <c r="AL1257" s="59" t="str">
        <f>VLOOKUP(G1257,'MITRA (REFERENSI)'!$A:$Z,13,FALSE)</f>
        <v>#N/A</v>
      </c>
      <c r="AM1257" s="59" t="str">
        <f>VLOOKUP(G1257,'MITRA (REFERENSI)'!$A:$Z,14,FALSE)</f>
        <v>#N/A</v>
      </c>
    </row>
    <row r="1258" ht="15.0" customHeight="1">
      <c r="A1258" s="53" t="s">
        <v>6320</v>
      </c>
      <c r="B1258" s="78"/>
      <c r="C1258" s="79"/>
      <c r="D1258" s="82"/>
      <c r="E1258" s="82"/>
      <c r="F1258" s="56" t="str">
        <f t="shared" si="2"/>
        <v>PETUGAS.1257/SPK/SE/PML/3172/2026</v>
      </c>
      <c r="G1258" s="80"/>
      <c r="H1258" s="56" t="str">
        <f>VLOOKUP(G1258,'MITRA (REFERENSI)'!$A:$Z,16,FALSE)</f>
        <v>#N/A</v>
      </c>
      <c r="I1258" s="56" t="str">
        <f>VLOOKUP(G1258,'MITRA (REFERENSI)'!$A:$Z,25,FALSE)</f>
        <v>#N/A</v>
      </c>
      <c r="J1258" s="55" t="str">
        <f>VLOOKUP(G1258,'MITRA (REFERENSI)'!$A:$Z,26,FALSE)</f>
        <v>#N/A</v>
      </c>
      <c r="K1258" s="55" t="str">
        <f>VLOOKUP(G1258,'MITRA (REFERENSI)'!$A:$Z,15,FALSE)</f>
        <v>#N/A</v>
      </c>
      <c r="L1258" s="55" t="str">
        <f>VLOOKUP(G1258,'MITRA (REFERENSI)'!$A:$Z,15,FALSE)</f>
        <v>#N/A</v>
      </c>
      <c r="M1258" s="55" t="str">
        <f>IF(B1258=1,'KELAS (REFERENSI)'!M1258,IF(B1258=2,'KELAS (REFERENSI)'!M1273,IF(B1258=3,'KELAS (REFERENSI)'!M1288,IF(B1258=4,'KELAS (REFERENSI)'!M1303,""))))</f>
        <v/>
      </c>
      <c r="N1258" s="55" t="str">
        <f>IF(B1258=1,'KELAS (REFERENSI)'!N1258,IF(B1258=2,'KELAS (REFERENSI)'!N1273,IF(B1258=3,'KELAS (REFERENSI)'!N1288,IF(B1258=4,'KELAS (REFERENSI)'!N1303,""))))</f>
        <v/>
      </c>
      <c r="O1258" s="55" t="str">
        <f>IF(B1258=1,'KELAS (REFERENSI)'!O1258,IF(B1258=2,'KELAS (REFERENSI)'!O1273,IF(B1258=3,'KELAS (REFERENSI)'!O1288,IF(B1258=4,'KELAS (REFERENSI)'!O1303,""))))</f>
        <v/>
      </c>
      <c r="P1258" s="55" t="str">
        <f>IF(B1258=1,'KELAS (REFERENSI)'!P1258,IF(B1258=2,'KELAS (REFERENSI)'!P1273,IF(B1258=3,'KELAS (REFERENSI)'!P1288,IF(B1258=4,'KELAS (REFERENSI)'!P1303,""))))</f>
        <v/>
      </c>
      <c r="Q1258" s="55" t="str">
        <f t="shared" si="4"/>
        <v>BPS Kota Jakarta Timur</v>
      </c>
      <c r="R1258" s="55" t="str">
        <f t="shared" si="56"/>
        <v/>
      </c>
      <c r="S1258" s="55" t="str">
        <f t="shared" ref="S1258:T1258" si="1266">S1257</f>
        <v>15 Juni sampai dengan 31 Agustus 2026</v>
      </c>
      <c r="T1258" s="55" t="str">
        <f t="shared" si="1266"/>
        <v>31 Agustus 2026</v>
      </c>
      <c r="U1258" s="59" t="str">
        <f>VLOOKUP(G1258,'MITRA (REFERENSI)'!$A:$Z,17,FALSE)</f>
        <v>#N/A</v>
      </c>
      <c r="V1258" s="59" t="str">
        <f>VLOOKUP(G1258,'MITRA (REFERENSI)'!$A:$Z,11,FALSE)</f>
        <v>#N/A</v>
      </c>
      <c r="W1258" s="81"/>
      <c r="X1258" s="63"/>
      <c r="Y1258" s="63"/>
      <c r="Z1258" s="62"/>
      <c r="AA1258" s="63"/>
      <c r="AB1258" s="62"/>
      <c r="AC1258" s="62"/>
      <c r="AD1258" s="62"/>
      <c r="AE1258" s="62"/>
      <c r="AF1258" s="62"/>
      <c r="AG1258" s="72"/>
      <c r="AH1258" s="72"/>
      <c r="AI1258" s="72"/>
      <c r="AJ1258" s="72"/>
      <c r="AK1258" s="59" t="str">
        <f>VLOOKUP(G1258,'MITRA (REFERENSI)'!$A:$Z,5,FALSE)</f>
        <v>#N/A</v>
      </c>
      <c r="AL1258" s="59" t="str">
        <f>VLOOKUP(G1258,'MITRA (REFERENSI)'!$A:$Z,13,FALSE)</f>
        <v>#N/A</v>
      </c>
      <c r="AM1258" s="59" t="str">
        <f>VLOOKUP(G1258,'MITRA (REFERENSI)'!$A:$Z,14,FALSE)</f>
        <v>#N/A</v>
      </c>
    </row>
    <row r="1259" ht="15.0" customHeight="1">
      <c r="A1259" s="53" t="s">
        <v>6321</v>
      </c>
      <c r="B1259" s="78"/>
      <c r="C1259" s="79"/>
      <c r="D1259" s="82"/>
      <c r="E1259" s="82"/>
      <c r="F1259" s="56" t="str">
        <f t="shared" si="2"/>
        <v>PETUGAS.1258/SPK/SE/PML/3172/2026</v>
      </c>
      <c r="G1259" s="80"/>
      <c r="H1259" s="56" t="str">
        <f>VLOOKUP(G1259,'MITRA (REFERENSI)'!$A:$Z,16,FALSE)</f>
        <v>#N/A</v>
      </c>
      <c r="I1259" s="56" t="str">
        <f>VLOOKUP(G1259,'MITRA (REFERENSI)'!$A:$Z,25,FALSE)</f>
        <v>#N/A</v>
      </c>
      <c r="J1259" s="55" t="str">
        <f>VLOOKUP(G1259,'MITRA (REFERENSI)'!$A:$Z,26,FALSE)</f>
        <v>#N/A</v>
      </c>
      <c r="K1259" s="55" t="str">
        <f>VLOOKUP(G1259,'MITRA (REFERENSI)'!$A:$Z,15,FALSE)</f>
        <v>#N/A</v>
      </c>
      <c r="L1259" s="55" t="str">
        <f>VLOOKUP(G1259,'MITRA (REFERENSI)'!$A:$Z,15,FALSE)</f>
        <v>#N/A</v>
      </c>
      <c r="M1259" s="55" t="str">
        <f>IF(B1259=1,'KELAS (REFERENSI)'!M1259,IF(B1259=2,'KELAS (REFERENSI)'!M1274,IF(B1259=3,'KELAS (REFERENSI)'!M1289,IF(B1259=4,'KELAS (REFERENSI)'!M1304,""))))</f>
        <v/>
      </c>
      <c r="N1259" s="55" t="str">
        <f>IF(B1259=1,'KELAS (REFERENSI)'!N1259,IF(B1259=2,'KELAS (REFERENSI)'!N1274,IF(B1259=3,'KELAS (REFERENSI)'!N1289,IF(B1259=4,'KELAS (REFERENSI)'!N1304,""))))</f>
        <v/>
      </c>
      <c r="O1259" s="55" t="str">
        <f>IF(B1259=1,'KELAS (REFERENSI)'!O1259,IF(B1259=2,'KELAS (REFERENSI)'!O1274,IF(B1259=3,'KELAS (REFERENSI)'!O1289,IF(B1259=4,'KELAS (REFERENSI)'!O1304,""))))</f>
        <v/>
      </c>
      <c r="P1259" s="55" t="str">
        <f>IF(B1259=1,'KELAS (REFERENSI)'!P1259,IF(B1259=2,'KELAS (REFERENSI)'!P1274,IF(B1259=3,'KELAS (REFERENSI)'!P1289,IF(B1259=4,'KELAS (REFERENSI)'!P1304,""))))</f>
        <v/>
      </c>
      <c r="Q1259" s="55" t="str">
        <f t="shared" si="4"/>
        <v>BPS Kota Jakarta Timur</v>
      </c>
      <c r="R1259" s="55" t="str">
        <f t="shared" si="56"/>
        <v/>
      </c>
      <c r="S1259" s="55" t="str">
        <f t="shared" ref="S1259:T1259" si="1267">S1258</f>
        <v>15 Juni sampai dengan 31 Agustus 2026</v>
      </c>
      <c r="T1259" s="55" t="str">
        <f t="shared" si="1267"/>
        <v>31 Agustus 2026</v>
      </c>
      <c r="U1259" s="59" t="str">
        <f>VLOOKUP(G1259,'MITRA (REFERENSI)'!$A:$Z,17,FALSE)</f>
        <v>#N/A</v>
      </c>
      <c r="V1259" s="59" t="str">
        <f>VLOOKUP(G1259,'MITRA (REFERENSI)'!$A:$Z,11,FALSE)</f>
        <v>#N/A</v>
      </c>
      <c r="W1259" s="81"/>
      <c r="X1259" s="63"/>
      <c r="Y1259" s="63"/>
      <c r="Z1259" s="62"/>
      <c r="AA1259" s="63"/>
      <c r="AB1259" s="62"/>
      <c r="AC1259" s="62"/>
      <c r="AD1259" s="62"/>
      <c r="AE1259" s="62"/>
      <c r="AF1259" s="62"/>
      <c r="AG1259" s="72"/>
      <c r="AH1259" s="72"/>
      <c r="AI1259" s="72"/>
      <c r="AJ1259" s="72"/>
      <c r="AK1259" s="59" t="str">
        <f>VLOOKUP(G1259,'MITRA (REFERENSI)'!$A:$Z,5,FALSE)</f>
        <v>#N/A</v>
      </c>
      <c r="AL1259" s="59" t="str">
        <f>VLOOKUP(G1259,'MITRA (REFERENSI)'!$A:$Z,13,FALSE)</f>
        <v>#N/A</v>
      </c>
      <c r="AM1259" s="59" t="str">
        <f>VLOOKUP(G1259,'MITRA (REFERENSI)'!$A:$Z,14,FALSE)</f>
        <v>#N/A</v>
      </c>
    </row>
    <row r="1260" ht="15.0" customHeight="1">
      <c r="A1260" s="53" t="s">
        <v>6322</v>
      </c>
      <c r="B1260" s="78"/>
      <c r="C1260" s="79"/>
      <c r="D1260" s="82"/>
      <c r="E1260" s="82"/>
      <c r="F1260" s="56" t="str">
        <f t="shared" si="2"/>
        <v>PETUGAS.1259/SPK/SE/PML/3172/2026</v>
      </c>
      <c r="G1260" s="80"/>
      <c r="H1260" s="56" t="str">
        <f>VLOOKUP(G1260,'MITRA (REFERENSI)'!$A:$Z,16,FALSE)</f>
        <v>#N/A</v>
      </c>
      <c r="I1260" s="56" t="str">
        <f>VLOOKUP(G1260,'MITRA (REFERENSI)'!$A:$Z,25,FALSE)</f>
        <v>#N/A</v>
      </c>
      <c r="J1260" s="55" t="str">
        <f>VLOOKUP(G1260,'MITRA (REFERENSI)'!$A:$Z,26,FALSE)</f>
        <v>#N/A</v>
      </c>
      <c r="K1260" s="55" t="str">
        <f>VLOOKUP(G1260,'MITRA (REFERENSI)'!$A:$Z,15,FALSE)</f>
        <v>#N/A</v>
      </c>
      <c r="L1260" s="55" t="str">
        <f>VLOOKUP(G1260,'MITRA (REFERENSI)'!$A:$Z,15,FALSE)</f>
        <v>#N/A</v>
      </c>
      <c r="M1260" s="55" t="str">
        <f>IF(B1260=1,'KELAS (REFERENSI)'!M1260,IF(B1260=2,'KELAS (REFERENSI)'!M1275,IF(B1260=3,'KELAS (REFERENSI)'!M1290,IF(B1260=4,'KELAS (REFERENSI)'!M1305,""))))</f>
        <v/>
      </c>
      <c r="N1260" s="55" t="str">
        <f>IF(B1260=1,'KELAS (REFERENSI)'!N1260,IF(B1260=2,'KELAS (REFERENSI)'!N1275,IF(B1260=3,'KELAS (REFERENSI)'!N1290,IF(B1260=4,'KELAS (REFERENSI)'!N1305,""))))</f>
        <v/>
      </c>
      <c r="O1260" s="55" t="str">
        <f>IF(B1260=1,'KELAS (REFERENSI)'!O1260,IF(B1260=2,'KELAS (REFERENSI)'!O1275,IF(B1260=3,'KELAS (REFERENSI)'!O1290,IF(B1260=4,'KELAS (REFERENSI)'!O1305,""))))</f>
        <v/>
      </c>
      <c r="P1260" s="55" t="str">
        <f>IF(B1260=1,'KELAS (REFERENSI)'!P1260,IF(B1260=2,'KELAS (REFERENSI)'!P1275,IF(B1260=3,'KELAS (REFERENSI)'!P1290,IF(B1260=4,'KELAS (REFERENSI)'!P1305,""))))</f>
        <v/>
      </c>
      <c r="Q1260" s="55" t="str">
        <f t="shared" si="4"/>
        <v>BPS Kota Jakarta Timur</v>
      </c>
      <c r="R1260" s="55" t="str">
        <f t="shared" si="56"/>
        <v/>
      </c>
      <c r="S1260" s="55" t="str">
        <f t="shared" ref="S1260:T1260" si="1268">S1259</f>
        <v>15 Juni sampai dengan 31 Agustus 2026</v>
      </c>
      <c r="T1260" s="55" t="str">
        <f t="shared" si="1268"/>
        <v>31 Agustus 2026</v>
      </c>
      <c r="U1260" s="59" t="str">
        <f>VLOOKUP(G1260,'MITRA (REFERENSI)'!$A:$Z,17,FALSE)</f>
        <v>#N/A</v>
      </c>
      <c r="V1260" s="59" t="str">
        <f>VLOOKUP(G1260,'MITRA (REFERENSI)'!$A:$Z,11,FALSE)</f>
        <v>#N/A</v>
      </c>
      <c r="W1260" s="81"/>
      <c r="X1260" s="63"/>
      <c r="Y1260" s="63"/>
      <c r="Z1260" s="62"/>
      <c r="AA1260" s="63"/>
      <c r="AB1260" s="62"/>
      <c r="AC1260" s="62"/>
      <c r="AD1260" s="62"/>
      <c r="AE1260" s="62"/>
      <c r="AF1260" s="62"/>
      <c r="AG1260" s="72"/>
      <c r="AH1260" s="72"/>
      <c r="AI1260" s="72"/>
      <c r="AJ1260" s="72"/>
      <c r="AK1260" s="59" t="str">
        <f>VLOOKUP(G1260,'MITRA (REFERENSI)'!$A:$Z,5,FALSE)</f>
        <v>#N/A</v>
      </c>
      <c r="AL1260" s="59" t="str">
        <f>VLOOKUP(G1260,'MITRA (REFERENSI)'!$A:$Z,13,FALSE)</f>
        <v>#N/A</v>
      </c>
      <c r="AM1260" s="59" t="str">
        <f>VLOOKUP(G1260,'MITRA (REFERENSI)'!$A:$Z,14,FALSE)</f>
        <v>#N/A</v>
      </c>
    </row>
    <row r="1261" ht="15.0" customHeight="1">
      <c r="A1261" s="53" t="s">
        <v>6323</v>
      </c>
      <c r="B1261" s="78"/>
      <c r="C1261" s="79"/>
      <c r="D1261" s="82"/>
      <c r="E1261" s="82"/>
      <c r="F1261" s="56" t="str">
        <f t="shared" si="2"/>
        <v>PETUGAS.1260/SPK/SE/PML/3172/2026</v>
      </c>
      <c r="G1261" s="80"/>
      <c r="H1261" s="56" t="str">
        <f>VLOOKUP(G1261,'MITRA (REFERENSI)'!$A:$Z,16,FALSE)</f>
        <v>#N/A</v>
      </c>
      <c r="I1261" s="56" t="str">
        <f>VLOOKUP(G1261,'MITRA (REFERENSI)'!$A:$Z,25,FALSE)</f>
        <v>#N/A</v>
      </c>
      <c r="J1261" s="55" t="str">
        <f>VLOOKUP(G1261,'MITRA (REFERENSI)'!$A:$Z,26,FALSE)</f>
        <v>#N/A</v>
      </c>
      <c r="K1261" s="55" t="str">
        <f>VLOOKUP(G1261,'MITRA (REFERENSI)'!$A:$Z,15,FALSE)</f>
        <v>#N/A</v>
      </c>
      <c r="L1261" s="55" t="str">
        <f>VLOOKUP(G1261,'MITRA (REFERENSI)'!$A:$Z,15,FALSE)</f>
        <v>#N/A</v>
      </c>
      <c r="M1261" s="55" t="str">
        <f>IF(B1261=1,'KELAS (REFERENSI)'!M1261,IF(B1261=2,'KELAS (REFERENSI)'!M1276,IF(B1261=3,'KELAS (REFERENSI)'!M1291,IF(B1261=4,'KELAS (REFERENSI)'!M1306,""))))</f>
        <v/>
      </c>
      <c r="N1261" s="55" t="str">
        <f>IF(B1261=1,'KELAS (REFERENSI)'!N1261,IF(B1261=2,'KELAS (REFERENSI)'!N1276,IF(B1261=3,'KELAS (REFERENSI)'!N1291,IF(B1261=4,'KELAS (REFERENSI)'!N1306,""))))</f>
        <v/>
      </c>
      <c r="O1261" s="55" t="str">
        <f>IF(B1261=1,'KELAS (REFERENSI)'!O1261,IF(B1261=2,'KELAS (REFERENSI)'!O1276,IF(B1261=3,'KELAS (REFERENSI)'!O1291,IF(B1261=4,'KELAS (REFERENSI)'!O1306,""))))</f>
        <v/>
      </c>
      <c r="P1261" s="55" t="str">
        <f>IF(B1261=1,'KELAS (REFERENSI)'!P1261,IF(B1261=2,'KELAS (REFERENSI)'!P1276,IF(B1261=3,'KELAS (REFERENSI)'!P1291,IF(B1261=4,'KELAS (REFERENSI)'!P1306,""))))</f>
        <v/>
      </c>
      <c r="Q1261" s="55" t="str">
        <f t="shared" si="4"/>
        <v>BPS Kota Jakarta Timur</v>
      </c>
      <c r="R1261" s="55" t="str">
        <f t="shared" si="56"/>
        <v/>
      </c>
      <c r="S1261" s="55" t="str">
        <f t="shared" ref="S1261:T1261" si="1269">S1260</f>
        <v>15 Juni sampai dengan 31 Agustus 2026</v>
      </c>
      <c r="T1261" s="55" t="str">
        <f t="shared" si="1269"/>
        <v>31 Agustus 2026</v>
      </c>
      <c r="U1261" s="59" t="str">
        <f>VLOOKUP(G1261,'MITRA (REFERENSI)'!$A:$Z,17,FALSE)</f>
        <v>#N/A</v>
      </c>
      <c r="V1261" s="59" t="str">
        <f>VLOOKUP(G1261,'MITRA (REFERENSI)'!$A:$Z,11,FALSE)</f>
        <v>#N/A</v>
      </c>
      <c r="W1261" s="81"/>
      <c r="X1261" s="63"/>
      <c r="Y1261" s="63"/>
      <c r="Z1261" s="62"/>
      <c r="AA1261" s="63"/>
      <c r="AB1261" s="62"/>
      <c r="AC1261" s="62"/>
      <c r="AD1261" s="62"/>
      <c r="AE1261" s="62"/>
      <c r="AF1261" s="62"/>
      <c r="AG1261" s="72"/>
      <c r="AH1261" s="72"/>
      <c r="AI1261" s="72"/>
      <c r="AJ1261" s="72"/>
      <c r="AK1261" s="59" t="str">
        <f>VLOOKUP(G1261,'MITRA (REFERENSI)'!$A:$Z,5,FALSE)</f>
        <v>#N/A</v>
      </c>
      <c r="AL1261" s="59" t="str">
        <f>VLOOKUP(G1261,'MITRA (REFERENSI)'!$A:$Z,13,FALSE)</f>
        <v>#N/A</v>
      </c>
      <c r="AM1261" s="59" t="str">
        <f>VLOOKUP(G1261,'MITRA (REFERENSI)'!$A:$Z,14,FALSE)</f>
        <v>#N/A</v>
      </c>
    </row>
    <row r="1262" ht="15.0" customHeight="1">
      <c r="A1262" s="53" t="s">
        <v>6324</v>
      </c>
      <c r="B1262" s="78"/>
      <c r="C1262" s="79"/>
      <c r="D1262" s="82"/>
      <c r="E1262" s="82"/>
      <c r="F1262" s="56" t="str">
        <f t="shared" si="2"/>
        <v>PETUGAS.1261/SPK/SE/PML/3172/2026</v>
      </c>
      <c r="G1262" s="80"/>
      <c r="H1262" s="56" t="str">
        <f>VLOOKUP(G1262,'MITRA (REFERENSI)'!$A:$Z,16,FALSE)</f>
        <v>#N/A</v>
      </c>
      <c r="I1262" s="56" t="str">
        <f>VLOOKUP(G1262,'MITRA (REFERENSI)'!$A:$Z,25,FALSE)</f>
        <v>#N/A</v>
      </c>
      <c r="J1262" s="55" t="str">
        <f>VLOOKUP(G1262,'MITRA (REFERENSI)'!$A:$Z,26,FALSE)</f>
        <v>#N/A</v>
      </c>
      <c r="K1262" s="55" t="str">
        <f>VLOOKUP(G1262,'MITRA (REFERENSI)'!$A:$Z,15,FALSE)</f>
        <v>#N/A</v>
      </c>
      <c r="L1262" s="55" t="str">
        <f>VLOOKUP(G1262,'MITRA (REFERENSI)'!$A:$Z,15,FALSE)</f>
        <v>#N/A</v>
      </c>
      <c r="M1262" s="55" t="str">
        <f>IF(B1262=1,'KELAS (REFERENSI)'!M1262,IF(B1262=2,'KELAS (REFERENSI)'!M1277,IF(B1262=3,'KELAS (REFERENSI)'!M1292,IF(B1262=4,'KELAS (REFERENSI)'!M1307,""))))</f>
        <v/>
      </c>
      <c r="N1262" s="55" t="str">
        <f>IF(B1262=1,'KELAS (REFERENSI)'!N1262,IF(B1262=2,'KELAS (REFERENSI)'!N1277,IF(B1262=3,'KELAS (REFERENSI)'!N1292,IF(B1262=4,'KELAS (REFERENSI)'!N1307,""))))</f>
        <v/>
      </c>
      <c r="O1262" s="55" t="str">
        <f>IF(B1262=1,'KELAS (REFERENSI)'!O1262,IF(B1262=2,'KELAS (REFERENSI)'!O1277,IF(B1262=3,'KELAS (REFERENSI)'!O1292,IF(B1262=4,'KELAS (REFERENSI)'!O1307,""))))</f>
        <v/>
      </c>
      <c r="P1262" s="55" t="str">
        <f>IF(B1262=1,'KELAS (REFERENSI)'!P1262,IF(B1262=2,'KELAS (REFERENSI)'!P1277,IF(B1262=3,'KELAS (REFERENSI)'!P1292,IF(B1262=4,'KELAS (REFERENSI)'!P1307,""))))</f>
        <v/>
      </c>
      <c r="Q1262" s="55" t="str">
        <f t="shared" si="4"/>
        <v>BPS Kota Jakarta Timur</v>
      </c>
      <c r="R1262" s="55" t="str">
        <f t="shared" si="56"/>
        <v/>
      </c>
      <c r="S1262" s="55" t="str">
        <f t="shared" ref="S1262:T1262" si="1270">S1261</f>
        <v>15 Juni sampai dengan 31 Agustus 2026</v>
      </c>
      <c r="T1262" s="55" t="str">
        <f t="shared" si="1270"/>
        <v>31 Agustus 2026</v>
      </c>
      <c r="U1262" s="59" t="str">
        <f>VLOOKUP(G1262,'MITRA (REFERENSI)'!$A:$Z,17,FALSE)</f>
        <v>#N/A</v>
      </c>
      <c r="V1262" s="59" t="str">
        <f>VLOOKUP(G1262,'MITRA (REFERENSI)'!$A:$Z,11,FALSE)</f>
        <v>#N/A</v>
      </c>
      <c r="W1262" s="81"/>
      <c r="X1262" s="63"/>
      <c r="Y1262" s="63"/>
      <c r="Z1262" s="62"/>
      <c r="AA1262" s="63"/>
      <c r="AB1262" s="62"/>
      <c r="AC1262" s="62"/>
      <c r="AD1262" s="62"/>
      <c r="AE1262" s="62"/>
      <c r="AF1262" s="62"/>
      <c r="AG1262" s="72"/>
      <c r="AH1262" s="72"/>
      <c r="AI1262" s="72"/>
      <c r="AJ1262" s="72"/>
      <c r="AK1262" s="59" t="str">
        <f>VLOOKUP(G1262,'MITRA (REFERENSI)'!$A:$Z,5,FALSE)</f>
        <v>#N/A</v>
      </c>
      <c r="AL1262" s="59" t="str">
        <f>VLOOKUP(G1262,'MITRA (REFERENSI)'!$A:$Z,13,FALSE)</f>
        <v>#N/A</v>
      </c>
      <c r="AM1262" s="59" t="str">
        <f>VLOOKUP(G1262,'MITRA (REFERENSI)'!$A:$Z,14,FALSE)</f>
        <v>#N/A</v>
      </c>
    </row>
    <row r="1263" ht="15.0" customHeight="1">
      <c r="A1263" s="53" t="s">
        <v>6325</v>
      </c>
      <c r="B1263" s="78"/>
      <c r="C1263" s="79"/>
      <c r="D1263" s="82"/>
      <c r="E1263" s="82"/>
      <c r="F1263" s="56" t="str">
        <f t="shared" si="2"/>
        <v>PETUGAS.1262/SPK/SE/PML/3172/2026</v>
      </c>
      <c r="G1263" s="80"/>
      <c r="H1263" s="56" t="str">
        <f>VLOOKUP(G1263,'MITRA (REFERENSI)'!$A:$Z,16,FALSE)</f>
        <v>#N/A</v>
      </c>
      <c r="I1263" s="56" t="str">
        <f>VLOOKUP(G1263,'MITRA (REFERENSI)'!$A:$Z,25,FALSE)</f>
        <v>#N/A</v>
      </c>
      <c r="J1263" s="55" t="str">
        <f>VLOOKUP(G1263,'MITRA (REFERENSI)'!$A:$Z,26,FALSE)</f>
        <v>#N/A</v>
      </c>
      <c r="K1263" s="55" t="str">
        <f>VLOOKUP(G1263,'MITRA (REFERENSI)'!$A:$Z,15,FALSE)</f>
        <v>#N/A</v>
      </c>
      <c r="L1263" s="55" t="str">
        <f>VLOOKUP(G1263,'MITRA (REFERENSI)'!$A:$Z,15,FALSE)</f>
        <v>#N/A</v>
      </c>
      <c r="M1263" s="55" t="str">
        <f>IF(B1263=1,'KELAS (REFERENSI)'!M1263,IF(B1263=2,'KELAS (REFERENSI)'!M1278,IF(B1263=3,'KELAS (REFERENSI)'!M1293,IF(B1263=4,'KELAS (REFERENSI)'!M1308,""))))</f>
        <v/>
      </c>
      <c r="N1263" s="55" t="str">
        <f>IF(B1263=1,'KELAS (REFERENSI)'!N1263,IF(B1263=2,'KELAS (REFERENSI)'!N1278,IF(B1263=3,'KELAS (REFERENSI)'!N1293,IF(B1263=4,'KELAS (REFERENSI)'!N1308,""))))</f>
        <v/>
      </c>
      <c r="O1263" s="55" t="str">
        <f>IF(B1263=1,'KELAS (REFERENSI)'!O1263,IF(B1263=2,'KELAS (REFERENSI)'!O1278,IF(B1263=3,'KELAS (REFERENSI)'!O1293,IF(B1263=4,'KELAS (REFERENSI)'!O1308,""))))</f>
        <v/>
      </c>
      <c r="P1263" s="55" t="str">
        <f>IF(B1263=1,'KELAS (REFERENSI)'!P1263,IF(B1263=2,'KELAS (REFERENSI)'!P1278,IF(B1263=3,'KELAS (REFERENSI)'!P1293,IF(B1263=4,'KELAS (REFERENSI)'!P1308,""))))</f>
        <v/>
      </c>
      <c r="Q1263" s="55" t="str">
        <f t="shared" si="4"/>
        <v>BPS Kota Jakarta Timur</v>
      </c>
      <c r="R1263" s="55" t="str">
        <f t="shared" si="56"/>
        <v/>
      </c>
      <c r="S1263" s="55" t="str">
        <f t="shared" ref="S1263:T1263" si="1271">S1262</f>
        <v>15 Juni sampai dengan 31 Agustus 2026</v>
      </c>
      <c r="T1263" s="55" t="str">
        <f t="shared" si="1271"/>
        <v>31 Agustus 2026</v>
      </c>
      <c r="U1263" s="59" t="str">
        <f>VLOOKUP(G1263,'MITRA (REFERENSI)'!$A:$Z,17,FALSE)</f>
        <v>#N/A</v>
      </c>
      <c r="V1263" s="59" t="str">
        <f>VLOOKUP(G1263,'MITRA (REFERENSI)'!$A:$Z,11,FALSE)</f>
        <v>#N/A</v>
      </c>
      <c r="W1263" s="81"/>
      <c r="X1263" s="63"/>
      <c r="Y1263" s="63"/>
      <c r="Z1263" s="62"/>
      <c r="AA1263" s="63"/>
      <c r="AB1263" s="62"/>
      <c r="AC1263" s="62"/>
      <c r="AD1263" s="62"/>
      <c r="AE1263" s="62"/>
      <c r="AF1263" s="62"/>
      <c r="AG1263" s="72"/>
      <c r="AH1263" s="72"/>
      <c r="AI1263" s="72"/>
      <c r="AJ1263" s="72"/>
      <c r="AK1263" s="59" t="str">
        <f>VLOOKUP(G1263,'MITRA (REFERENSI)'!$A:$Z,5,FALSE)</f>
        <v>#N/A</v>
      </c>
      <c r="AL1263" s="59" t="str">
        <f>VLOOKUP(G1263,'MITRA (REFERENSI)'!$A:$Z,13,FALSE)</f>
        <v>#N/A</v>
      </c>
      <c r="AM1263" s="59" t="str">
        <f>VLOOKUP(G1263,'MITRA (REFERENSI)'!$A:$Z,14,FALSE)</f>
        <v>#N/A</v>
      </c>
    </row>
    <row r="1264" ht="15.0" customHeight="1">
      <c r="A1264" s="53" t="s">
        <v>6326</v>
      </c>
      <c r="B1264" s="78"/>
      <c r="C1264" s="79"/>
      <c r="D1264" s="82"/>
      <c r="E1264" s="82"/>
      <c r="F1264" s="56" t="str">
        <f t="shared" si="2"/>
        <v>PETUGAS.1263/SPK/SE/PML/3172/2026</v>
      </c>
      <c r="G1264" s="80"/>
      <c r="H1264" s="56" t="str">
        <f>VLOOKUP(G1264,'MITRA (REFERENSI)'!$A:$Z,16,FALSE)</f>
        <v>#N/A</v>
      </c>
      <c r="I1264" s="56" t="str">
        <f>VLOOKUP(G1264,'MITRA (REFERENSI)'!$A:$Z,25,FALSE)</f>
        <v>#N/A</v>
      </c>
      <c r="J1264" s="55" t="str">
        <f>VLOOKUP(G1264,'MITRA (REFERENSI)'!$A:$Z,26,FALSE)</f>
        <v>#N/A</v>
      </c>
      <c r="K1264" s="55" t="str">
        <f>VLOOKUP(G1264,'MITRA (REFERENSI)'!$A:$Z,15,FALSE)</f>
        <v>#N/A</v>
      </c>
      <c r="L1264" s="55" t="str">
        <f>VLOOKUP(G1264,'MITRA (REFERENSI)'!$A:$Z,15,FALSE)</f>
        <v>#N/A</v>
      </c>
      <c r="M1264" s="55" t="str">
        <f>IF(B1264=1,'KELAS (REFERENSI)'!M1264,IF(B1264=2,'KELAS (REFERENSI)'!M1279,IF(B1264=3,'KELAS (REFERENSI)'!M1294,IF(B1264=4,'KELAS (REFERENSI)'!M1309,""))))</f>
        <v/>
      </c>
      <c r="N1264" s="55" t="str">
        <f>IF(B1264=1,'KELAS (REFERENSI)'!N1264,IF(B1264=2,'KELAS (REFERENSI)'!N1279,IF(B1264=3,'KELAS (REFERENSI)'!N1294,IF(B1264=4,'KELAS (REFERENSI)'!N1309,""))))</f>
        <v/>
      </c>
      <c r="O1264" s="55" t="str">
        <f>IF(B1264=1,'KELAS (REFERENSI)'!O1264,IF(B1264=2,'KELAS (REFERENSI)'!O1279,IF(B1264=3,'KELAS (REFERENSI)'!O1294,IF(B1264=4,'KELAS (REFERENSI)'!O1309,""))))</f>
        <v/>
      </c>
      <c r="P1264" s="55" t="str">
        <f>IF(B1264=1,'KELAS (REFERENSI)'!P1264,IF(B1264=2,'KELAS (REFERENSI)'!P1279,IF(B1264=3,'KELAS (REFERENSI)'!P1294,IF(B1264=4,'KELAS (REFERENSI)'!P1309,""))))</f>
        <v/>
      </c>
      <c r="Q1264" s="55" t="str">
        <f t="shared" si="4"/>
        <v>BPS Kota Jakarta Timur</v>
      </c>
      <c r="R1264" s="55" t="str">
        <f t="shared" si="56"/>
        <v/>
      </c>
      <c r="S1264" s="55" t="str">
        <f t="shared" ref="S1264:T1264" si="1272">S1263</f>
        <v>15 Juni sampai dengan 31 Agustus 2026</v>
      </c>
      <c r="T1264" s="55" t="str">
        <f t="shared" si="1272"/>
        <v>31 Agustus 2026</v>
      </c>
      <c r="U1264" s="59" t="str">
        <f>VLOOKUP(G1264,'MITRA (REFERENSI)'!$A:$Z,17,FALSE)</f>
        <v>#N/A</v>
      </c>
      <c r="V1264" s="59" t="str">
        <f>VLOOKUP(G1264,'MITRA (REFERENSI)'!$A:$Z,11,FALSE)</f>
        <v>#N/A</v>
      </c>
      <c r="W1264" s="81"/>
      <c r="X1264" s="63"/>
      <c r="Y1264" s="63"/>
      <c r="Z1264" s="62"/>
      <c r="AA1264" s="63"/>
      <c r="AB1264" s="62"/>
      <c r="AC1264" s="62"/>
      <c r="AD1264" s="62"/>
      <c r="AE1264" s="62"/>
      <c r="AF1264" s="62"/>
      <c r="AG1264" s="72"/>
      <c r="AH1264" s="72"/>
      <c r="AI1264" s="72"/>
      <c r="AJ1264" s="72"/>
      <c r="AK1264" s="59" t="str">
        <f>VLOOKUP(G1264,'MITRA (REFERENSI)'!$A:$Z,5,FALSE)</f>
        <v>#N/A</v>
      </c>
      <c r="AL1264" s="59" t="str">
        <f>VLOOKUP(G1264,'MITRA (REFERENSI)'!$A:$Z,13,FALSE)</f>
        <v>#N/A</v>
      </c>
      <c r="AM1264" s="59" t="str">
        <f>VLOOKUP(G1264,'MITRA (REFERENSI)'!$A:$Z,14,FALSE)</f>
        <v>#N/A</v>
      </c>
    </row>
    <row r="1265" ht="15.0" customHeight="1">
      <c r="A1265" s="53" t="s">
        <v>6327</v>
      </c>
      <c r="B1265" s="78"/>
      <c r="C1265" s="79"/>
      <c r="D1265" s="82"/>
      <c r="E1265" s="82"/>
      <c r="F1265" s="56" t="str">
        <f t="shared" si="2"/>
        <v>PETUGAS.1264/SPK/SE/PML/3172/2026</v>
      </c>
      <c r="G1265" s="80"/>
      <c r="H1265" s="56" t="str">
        <f>VLOOKUP(G1265,'MITRA (REFERENSI)'!$A:$Z,16,FALSE)</f>
        <v>#N/A</v>
      </c>
      <c r="I1265" s="56" t="str">
        <f>VLOOKUP(G1265,'MITRA (REFERENSI)'!$A:$Z,25,FALSE)</f>
        <v>#N/A</v>
      </c>
      <c r="J1265" s="55" t="str">
        <f>VLOOKUP(G1265,'MITRA (REFERENSI)'!$A:$Z,26,FALSE)</f>
        <v>#N/A</v>
      </c>
      <c r="K1265" s="55" t="str">
        <f>VLOOKUP(G1265,'MITRA (REFERENSI)'!$A:$Z,15,FALSE)</f>
        <v>#N/A</v>
      </c>
      <c r="L1265" s="55" t="str">
        <f>VLOOKUP(G1265,'MITRA (REFERENSI)'!$A:$Z,15,FALSE)</f>
        <v>#N/A</v>
      </c>
      <c r="M1265" s="55" t="str">
        <f>IF(B1265=1,'KELAS (REFERENSI)'!M1265,IF(B1265=2,'KELAS (REFERENSI)'!M1280,IF(B1265=3,'KELAS (REFERENSI)'!M1295,IF(B1265=4,'KELAS (REFERENSI)'!M1310,""))))</f>
        <v/>
      </c>
      <c r="N1265" s="55" t="str">
        <f>IF(B1265=1,'KELAS (REFERENSI)'!N1265,IF(B1265=2,'KELAS (REFERENSI)'!N1280,IF(B1265=3,'KELAS (REFERENSI)'!N1295,IF(B1265=4,'KELAS (REFERENSI)'!N1310,""))))</f>
        <v/>
      </c>
      <c r="O1265" s="55" t="str">
        <f>IF(B1265=1,'KELAS (REFERENSI)'!O1265,IF(B1265=2,'KELAS (REFERENSI)'!O1280,IF(B1265=3,'KELAS (REFERENSI)'!O1295,IF(B1265=4,'KELAS (REFERENSI)'!O1310,""))))</f>
        <v/>
      </c>
      <c r="P1265" s="55" t="str">
        <f>IF(B1265=1,'KELAS (REFERENSI)'!P1265,IF(B1265=2,'KELAS (REFERENSI)'!P1280,IF(B1265=3,'KELAS (REFERENSI)'!P1295,IF(B1265=4,'KELAS (REFERENSI)'!P1310,""))))</f>
        <v/>
      </c>
      <c r="Q1265" s="55" t="str">
        <f t="shared" si="4"/>
        <v>BPS Kota Jakarta Timur</v>
      </c>
      <c r="R1265" s="55" t="str">
        <f t="shared" si="56"/>
        <v/>
      </c>
      <c r="S1265" s="55" t="str">
        <f t="shared" ref="S1265:T1265" si="1273">S1264</f>
        <v>15 Juni sampai dengan 31 Agustus 2026</v>
      </c>
      <c r="T1265" s="55" t="str">
        <f t="shared" si="1273"/>
        <v>31 Agustus 2026</v>
      </c>
      <c r="U1265" s="59" t="str">
        <f>VLOOKUP(G1265,'MITRA (REFERENSI)'!$A:$Z,17,FALSE)</f>
        <v>#N/A</v>
      </c>
      <c r="V1265" s="59" t="str">
        <f>VLOOKUP(G1265,'MITRA (REFERENSI)'!$A:$Z,11,FALSE)</f>
        <v>#N/A</v>
      </c>
      <c r="W1265" s="81"/>
      <c r="X1265" s="63"/>
      <c r="Y1265" s="63"/>
      <c r="Z1265" s="62"/>
      <c r="AA1265" s="63"/>
      <c r="AB1265" s="62"/>
      <c r="AC1265" s="62"/>
      <c r="AD1265" s="62"/>
      <c r="AE1265" s="62"/>
      <c r="AF1265" s="62"/>
      <c r="AG1265" s="72"/>
      <c r="AH1265" s="72"/>
      <c r="AI1265" s="72"/>
      <c r="AJ1265" s="72"/>
      <c r="AK1265" s="59" t="str">
        <f>VLOOKUP(G1265,'MITRA (REFERENSI)'!$A:$Z,5,FALSE)</f>
        <v>#N/A</v>
      </c>
      <c r="AL1265" s="59" t="str">
        <f>VLOOKUP(G1265,'MITRA (REFERENSI)'!$A:$Z,13,FALSE)</f>
        <v>#N/A</v>
      </c>
      <c r="AM1265" s="59" t="str">
        <f>VLOOKUP(G1265,'MITRA (REFERENSI)'!$A:$Z,14,FALSE)</f>
        <v>#N/A</v>
      </c>
    </row>
    <row r="1266" ht="15.0" customHeight="1">
      <c r="A1266" s="53" t="s">
        <v>6328</v>
      </c>
      <c r="B1266" s="78"/>
      <c r="C1266" s="79"/>
      <c r="D1266" s="82"/>
      <c r="E1266" s="82"/>
      <c r="F1266" s="56" t="str">
        <f t="shared" si="2"/>
        <v>PETUGAS.1265/SPK/SE/PML/3172/2026</v>
      </c>
      <c r="G1266" s="80"/>
      <c r="H1266" s="56" t="str">
        <f>VLOOKUP(G1266,'MITRA (REFERENSI)'!$A:$Z,16,FALSE)</f>
        <v>#N/A</v>
      </c>
      <c r="I1266" s="56" t="str">
        <f>VLOOKUP(G1266,'MITRA (REFERENSI)'!$A:$Z,25,FALSE)</f>
        <v>#N/A</v>
      </c>
      <c r="J1266" s="55" t="str">
        <f>VLOOKUP(G1266,'MITRA (REFERENSI)'!$A:$Z,26,FALSE)</f>
        <v>#N/A</v>
      </c>
      <c r="K1266" s="55" t="str">
        <f>VLOOKUP(G1266,'MITRA (REFERENSI)'!$A:$Z,15,FALSE)</f>
        <v>#N/A</v>
      </c>
      <c r="L1266" s="55" t="str">
        <f>VLOOKUP(G1266,'MITRA (REFERENSI)'!$A:$Z,15,FALSE)</f>
        <v>#N/A</v>
      </c>
      <c r="M1266" s="55" t="str">
        <f>IF(B1266=1,'KELAS (REFERENSI)'!M1266,IF(B1266=2,'KELAS (REFERENSI)'!M1281,IF(B1266=3,'KELAS (REFERENSI)'!M1296,IF(B1266=4,'KELAS (REFERENSI)'!M1311,""))))</f>
        <v/>
      </c>
      <c r="N1266" s="55" t="str">
        <f>IF(B1266=1,'KELAS (REFERENSI)'!N1266,IF(B1266=2,'KELAS (REFERENSI)'!N1281,IF(B1266=3,'KELAS (REFERENSI)'!N1296,IF(B1266=4,'KELAS (REFERENSI)'!N1311,""))))</f>
        <v/>
      </c>
      <c r="O1266" s="55" t="str">
        <f>IF(B1266=1,'KELAS (REFERENSI)'!O1266,IF(B1266=2,'KELAS (REFERENSI)'!O1281,IF(B1266=3,'KELAS (REFERENSI)'!O1296,IF(B1266=4,'KELAS (REFERENSI)'!O1311,""))))</f>
        <v/>
      </c>
      <c r="P1266" s="55" t="str">
        <f>IF(B1266=1,'KELAS (REFERENSI)'!P1266,IF(B1266=2,'KELAS (REFERENSI)'!P1281,IF(B1266=3,'KELAS (REFERENSI)'!P1296,IF(B1266=4,'KELAS (REFERENSI)'!P1311,""))))</f>
        <v/>
      </c>
      <c r="Q1266" s="55" t="str">
        <f t="shared" si="4"/>
        <v>BPS Kota Jakarta Timur</v>
      </c>
      <c r="R1266" s="55" t="str">
        <f t="shared" si="56"/>
        <v/>
      </c>
      <c r="S1266" s="55" t="str">
        <f t="shared" ref="S1266:T1266" si="1274">S1265</f>
        <v>15 Juni sampai dengan 31 Agustus 2026</v>
      </c>
      <c r="T1266" s="55" t="str">
        <f t="shared" si="1274"/>
        <v>31 Agustus 2026</v>
      </c>
      <c r="U1266" s="59" t="str">
        <f>VLOOKUP(G1266,'MITRA (REFERENSI)'!$A:$Z,17,FALSE)</f>
        <v>#N/A</v>
      </c>
      <c r="V1266" s="59" t="str">
        <f>VLOOKUP(G1266,'MITRA (REFERENSI)'!$A:$Z,11,FALSE)</f>
        <v>#N/A</v>
      </c>
      <c r="W1266" s="81"/>
      <c r="X1266" s="63"/>
      <c r="Y1266" s="63"/>
      <c r="Z1266" s="62"/>
      <c r="AA1266" s="63"/>
      <c r="AB1266" s="62"/>
      <c r="AC1266" s="62"/>
      <c r="AD1266" s="62"/>
      <c r="AE1266" s="62"/>
      <c r="AF1266" s="62"/>
      <c r="AG1266" s="72"/>
      <c r="AH1266" s="72"/>
      <c r="AI1266" s="72"/>
      <c r="AJ1266" s="72"/>
      <c r="AK1266" s="59" t="str">
        <f>VLOOKUP(G1266,'MITRA (REFERENSI)'!$A:$Z,5,FALSE)</f>
        <v>#N/A</v>
      </c>
      <c r="AL1266" s="59" t="str">
        <f>VLOOKUP(G1266,'MITRA (REFERENSI)'!$A:$Z,13,FALSE)</f>
        <v>#N/A</v>
      </c>
      <c r="AM1266" s="59" t="str">
        <f>VLOOKUP(G1266,'MITRA (REFERENSI)'!$A:$Z,14,FALSE)</f>
        <v>#N/A</v>
      </c>
    </row>
    <row r="1267" ht="15.0" customHeight="1">
      <c r="A1267" s="53" t="s">
        <v>6329</v>
      </c>
      <c r="B1267" s="78"/>
      <c r="C1267" s="79"/>
      <c r="D1267" s="82"/>
      <c r="E1267" s="82"/>
      <c r="F1267" s="56" t="str">
        <f t="shared" si="2"/>
        <v>PETUGAS.1266/SPK/SE/PML/3172/2026</v>
      </c>
      <c r="G1267" s="80"/>
      <c r="H1267" s="56" t="str">
        <f>VLOOKUP(G1267,'MITRA (REFERENSI)'!$A:$Z,16,FALSE)</f>
        <v>#N/A</v>
      </c>
      <c r="I1267" s="56" t="str">
        <f>VLOOKUP(G1267,'MITRA (REFERENSI)'!$A:$Z,25,FALSE)</f>
        <v>#N/A</v>
      </c>
      <c r="J1267" s="55" t="str">
        <f>VLOOKUP(G1267,'MITRA (REFERENSI)'!$A:$Z,26,FALSE)</f>
        <v>#N/A</v>
      </c>
      <c r="K1267" s="55" t="str">
        <f>VLOOKUP(G1267,'MITRA (REFERENSI)'!$A:$Z,15,FALSE)</f>
        <v>#N/A</v>
      </c>
      <c r="L1267" s="55" t="str">
        <f>VLOOKUP(G1267,'MITRA (REFERENSI)'!$A:$Z,15,FALSE)</f>
        <v>#N/A</v>
      </c>
      <c r="M1267" s="55" t="str">
        <f>IF(B1267=1,'KELAS (REFERENSI)'!M1267,IF(B1267=2,'KELAS (REFERENSI)'!M1282,IF(B1267=3,'KELAS (REFERENSI)'!M1297,IF(B1267=4,'KELAS (REFERENSI)'!M1312,""))))</f>
        <v/>
      </c>
      <c r="N1267" s="55" t="str">
        <f>IF(B1267=1,'KELAS (REFERENSI)'!N1267,IF(B1267=2,'KELAS (REFERENSI)'!N1282,IF(B1267=3,'KELAS (REFERENSI)'!N1297,IF(B1267=4,'KELAS (REFERENSI)'!N1312,""))))</f>
        <v/>
      </c>
      <c r="O1267" s="55" t="str">
        <f>IF(B1267=1,'KELAS (REFERENSI)'!O1267,IF(B1267=2,'KELAS (REFERENSI)'!O1282,IF(B1267=3,'KELAS (REFERENSI)'!O1297,IF(B1267=4,'KELAS (REFERENSI)'!O1312,""))))</f>
        <v/>
      </c>
      <c r="P1267" s="55" t="str">
        <f>IF(B1267=1,'KELAS (REFERENSI)'!P1267,IF(B1267=2,'KELAS (REFERENSI)'!P1282,IF(B1267=3,'KELAS (REFERENSI)'!P1297,IF(B1267=4,'KELAS (REFERENSI)'!P1312,""))))</f>
        <v/>
      </c>
      <c r="Q1267" s="55" t="str">
        <f t="shared" si="4"/>
        <v>BPS Kota Jakarta Timur</v>
      </c>
      <c r="R1267" s="55" t="str">
        <f t="shared" si="56"/>
        <v/>
      </c>
      <c r="S1267" s="55" t="str">
        <f t="shared" ref="S1267:T1267" si="1275">S1266</f>
        <v>15 Juni sampai dengan 31 Agustus 2026</v>
      </c>
      <c r="T1267" s="55" t="str">
        <f t="shared" si="1275"/>
        <v>31 Agustus 2026</v>
      </c>
      <c r="U1267" s="59" t="str">
        <f>VLOOKUP(G1267,'MITRA (REFERENSI)'!$A:$Z,17,FALSE)</f>
        <v>#N/A</v>
      </c>
      <c r="V1267" s="59" t="str">
        <f>VLOOKUP(G1267,'MITRA (REFERENSI)'!$A:$Z,11,FALSE)</f>
        <v>#N/A</v>
      </c>
      <c r="W1267" s="81"/>
      <c r="X1267" s="63"/>
      <c r="Y1267" s="63"/>
      <c r="Z1267" s="62"/>
      <c r="AA1267" s="63"/>
      <c r="AB1267" s="62"/>
      <c r="AC1267" s="62"/>
      <c r="AD1267" s="62"/>
      <c r="AE1267" s="62"/>
      <c r="AF1267" s="62"/>
      <c r="AG1267" s="72"/>
      <c r="AH1267" s="72"/>
      <c r="AI1267" s="72"/>
      <c r="AJ1267" s="72"/>
      <c r="AK1267" s="59" t="str">
        <f>VLOOKUP(G1267,'MITRA (REFERENSI)'!$A:$Z,5,FALSE)</f>
        <v>#N/A</v>
      </c>
      <c r="AL1267" s="59" t="str">
        <f>VLOOKUP(G1267,'MITRA (REFERENSI)'!$A:$Z,13,FALSE)</f>
        <v>#N/A</v>
      </c>
      <c r="AM1267" s="59" t="str">
        <f>VLOOKUP(G1267,'MITRA (REFERENSI)'!$A:$Z,14,FALSE)</f>
        <v>#N/A</v>
      </c>
    </row>
    <row r="1268" ht="15.0" customHeight="1">
      <c r="A1268" s="53" t="s">
        <v>6330</v>
      </c>
      <c r="B1268" s="78"/>
      <c r="C1268" s="79"/>
      <c r="D1268" s="82"/>
      <c r="E1268" s="82"/>
      <c r="F1268" s="56" t="str">
        <f t="shared" si="2"/>
        <v>PETUGAS.1267/SPK/SE/PML/3172/2026</v>
      </c>
      <c r="G1268" s="80"/>
      <c r="H1268" s="56" t="str">
        <f>VLOOKUP(G1268,'MITRA (REFERENSI)'!$A:$Z,16,FALSE)</f>
        <v>#N/A</v>
      </c>
      <c r="I1268" s="56" t="str">
        <f>VLOOKUP(G1268,'MITRA (REFERENSI)'!$A:$Z,25,FALSE)</f>
        <v>#N/A</v>
      </c>
      <c r="J1268" s="55" t="str">
        <f>VLOOKUP(G1268,'MITRA (REFERENSI)'!$A:$Z,26,FALSE)</f>
        <v>#N/A</v>
      </c>
      <c r="K1268" s="55" t="str">
        <f>VLOOKUP(G1268,'MITRA (REFERENSI)'!$A:$Z,15,FALSE)</f>
        <v>#N/A</v>
      </c>
      <c r="L1268" s="55" t="str">
        <f>VLOOKUP(G1268,'MITRA (REFERENSI)'!$A:$Z,15,FALSE)</f>
        <v>#N/A</v>
      </c>
      <c r="M1268" s="55" t="str">
        <f>IF(B1268=1,'KELAS (REFERENSI)'!M1268,IF(B1268=2,'KELAS (REFERENSI)'!M1283,IF(B1268=3,'KELAS (REFERENSI)'!M1298,IF(B1268=4,'KELAS (REFERENSI)'!M1313,""))))</f>
        <v/>
      </c>
      <c r="N1268" s="55" t="str">
        <f>IF(B1268=1,'KELAS (REFERENSI)'!N1268,IF(B1268=2,'KELAS (REFERENSI)'!N1283,IF(B1268=3,'KELAS (REFERENSI)'!N1298,IF(B1268=4,'KELAS (REFERENSI)'!N1313,""))))</f>
        <v/>
      </c>
      <c r="O1268" s="55" t="str">
        <f>IF(B1268=1,'KELAS (REFERENSI)'!O1268,IF(B1268=2,'KELAS (REFERENSI)'!O1283,IF(B1268=3,'KELAS (REFERENSI)'!O1298,IF(B1268=4,'KELAS (REFERENSI)'!O1313,""))))</f>
        <v/>
      </c>
      <c r="P1268" s="55" t="str">
        <f>IF(B1268=1,'KELAS (REFERENSI)'!P1268,IF(B1268=2,'KELAS (REFERENSI)'!P1283,IF(B1268=3,'KELAS (REFERENSI)'!P1298,IF(B1268=4,'KELAS (REFERENSI)'!P1313,""))))</f>
        <v/>
      </c>
      <c r="Q1268" s="55" t="str">
        <f t="shared" si="4"/>
        <v>BPS Kota Jakarta Timur</v>
      </c>
      <c r="R1268" s="55" t="str">
        <f t="shared" si="56"/>
        <v/>
      </c>
      <c r="S1268" s="55" t="str">
        <f t="shared" ref="S1268:T1268" si="1276">S1267</f>
        <v>15 Juni sampai dengan 31 Agustus 2026</v>
      </c>
      <c r="T1268" s="55" t="str">
        <f t="shared" si="1276"/>
        <v>31 Agustus 2026</v>
      </c>
      <c r="U1268" s="59" t="str">
        <f>VLOOKUP(G1268,'MITRA (REFERENSI)'!$A:$Z,17,FALSE)</f>
        <v>#N/A</v>
      </c>
      <c r="V1268" s="59" t="str">
        <f>VLOOKUP(G1268,'MITRA (REFERENSI)'!$A:$Z,11,FALSE)</f>
        <v>#N/A</v>
      </c>
      <c r="W1268" s="81"/>
      <c r="X1268" s="63"/>
      <c r="Y1268" s="63"/>
      <c r="Z1268" s="62"/>
      <c r="AA1268" s="63"/>
      <c r="AB1268" s="62"/>
      <c r="AC1268" s="62"/>
      <c r="AD1268" s="62"/>
      <c r="AE1268" s="62"/>
      <c r="AF1268" s="62"/>
      <c r="AG1268" s="72"/>
      <c r="AH1268" s="72"/>
      <c r="AI1268" s="72"/>
      <c r="AJ1268" s="72"/>
      <c r="AK1268" s="59" t="str">
        <f>VLOOKUP(G1268,'MITRA (REFERENSI)'!$A:$Z,5,FALSE)</f>
        <v>#N/A</v>
      </c>
      <c r="AL1268" s="59" t="str">
        <f>VLOOKUP(G1268,'MITRA (REFERENSI)'!$A:$Z,13,FALSE)</f>
        <v>#N/A</v>
      </c>
      <c r="AM1268" s="59" t="str">
        <f>VLOOKUP(G1268,'MITRA (REFERENSI)'!$A:$Z,14,FALSE)</f>
        <v>#N/A</v>
      </c>
    </row>
    <row r="1269" ht="15.0" customHeight="1">
      <c r="A1269" s="53" t="s">
        <v>6331</v>
      </c>
      <c r="B1269" s="78"/>
      <c r="C1269" s="79"/>
      <c r="D1269" s="82"/>
      <c r="E1269" s="82"/>
      <c r="F1269" s="56" t="str">
        <f t="shared" si="2"/>
        <v>PETUGAS.1268/SPK/SE/PML/3172/2026</v>
      </c>
      <c r="G1269" s="80"/>
      <c r="H1269" s="56" t="str">
        <f>VLOOKUP(G1269,'MITRA (REFERENSI)'!$A:$Z,16,FALSE)</f>
        <v>#N/A</v>
      </c>
      <c r="I1269" s="56" t="str">
        <f>VLOOKUP(G1269,'MITRA (REFERENSI)'!$A:$Z,25,FALSE)</f>
        <v>#N/A</v>
      </c>
      <c r="J1269" s="55" t="str">
        <f>VLOOKUP(G1269,'MITRA (REFERENSI)'!$A:$Z,26,FALSE)</f>
        <v>#N/A</v>
      </c>
      <c r="K1269" s="55" t="str">
        <f>VLOOKUP(G1269,'MITRA (REFERENSI)'!$A:$Z,15,FALSE)</f>
        <v>#N/A</v>
      </c>
      <c r="L1269" s="55" t="str">
        <f>VLOOKUP(G1269,'MITRA (REFERENSI)'!$A:$Z,15,FALSE)</f>
        <v>#N/A</v>
      </c>
      <c r="M1269" s="55" t="str">
        <f>IF(B1269=1,'KELAS (REFERENSI)'!M1269,IF(B1269=2,'KELAS (REFERENSI)'!M1284,IF(B1269=3,'KELAS (REFERENSI)'!M1299,IF(B1269=4,'KELAS (REFERENSI)'!M1314,""))))</f>
        <v/>
      </c>
      <c r="N1269" s="55" t="str">
        <f>IF(B1269=1,'KELAS (REFERENSI)'!N1269,IF(B1269=2,'KELAS (REFERENSI)'!N1284,IF(B1269=3,'KELAS (REFERENSI)'!N1299,IF(B1269=4,'KELAS (REFERENSI)'!N1314,""))))</f>
        <v/>
      </c>
      <c r="O1269" s="55" t="str">
        <f>IF(B1269=1,'KELAS (REFERENSI)'!O1269,IF(B1269=2,'KELAS (REFERENSI)'!O1284,IF(B1269=3,'KELAS (REFERENSI)'!O1299,IF(B1269=4,'KELAS (REFERENSI)'!O1314,""))))</f>
        <v/>
      </c>
      <c r="P1269" s="55" t="str">
        <f>IF(B1269=1,'KELAS (REFERENSI)'!P1269,IF(B1269=2,'KELAS (REFERENSI)'!P1284,IF(B1269=3,'KELAS (REFERENSI)'!P1299,IF(B1269=4,'KELAS (REFERENSI)'!P1314,""))))</f>
        <v/>
      </c>
      <c r="Q1269" s="55" t="str">
        <f t="shared" si="4"/>
        <v>BPS Kota Jakarta Timur</v>
      </c>
      <c r="R1269" s="55" t="str">
        <f t="shared" si="56"/>
        <v/>
      </c>
      <c r="S1269" s="55" t="str">
        <f t="shared" ref="S1269:T1269" si="1277">S1268</f>
        <v>15 Juni sampai dengan 31 Agustus 2026</v>
      </c>
      <c r="T1269" s="55" t="str">
        <f t="shared" si="1277"/>
        <v>31 Agustus 2026</v>
      </c>
      <c r="U1269" s="59" t="str">
        <f>VLOOKUP(G1269,'MITRA (REFERENSI)'!$A:$Z,17,FALSE)</f>
        <v>#N/A</v>
      </c>
      <c r="V1269" s="59" t="str">
        <f>VLOOKUP(G1269,'MITRA (REFERENSI)'!$A:$Z,11,FALSE)</f>
        <v>#N/A</v>
      </c>
      <c r="W1269" s="81"/>
      <c r="X1269" s="63"/>
      <c r="Y1269" s="63"/>
      <c r="Z1269" s="62"/>
      <c r="AA1269" s="63"/>
      <c r="AB1269" s="62"/>
      <c r="AC1269" s="62"/>
      <c r="AD1269" s="62"/>
      <c r="AE1269" s="62"/>
      <c r="AF1269" s="62"/>
      <c r="AG1269" s="72"/>
      <c r="AH1269" s="72"/>
      <c r="AI1269" s="72"/>
      <c r="AJ1269" s="72"/>
      <c r="AK1269" s="59" t="str">
        <f>VLOOKUP(G1269,'MITRA (REFERENSI)'!$A:$Z,5,FALSE)</f>
        <v>#N/A</v>
      </c>
      <c r="AL1269" s="59" t="str">
        <f>VLOOKUP(G1269,'MITRA (REFERENSI)'!$A:$Z,13,FALSE)</f>
        <v>#N/A</v>
      </c>
      <c r="AM1269" s="59" t="str">
        <f>VLOOKUP(G1269,'MITRA (REFERENSI)'!$A:$Z,14,FALSE)</f>
        <v>#N/A</v>
      </c>
    </row>
    <row r="1270" ht="15.0" customHeight="1">
      <c r="A1270" s="53" t="s">
        <v>6332</v>
      </c>
      <c r="B1270" s="78"/>
      <c r="C1270" s="79"/>
      <c r="D1270" s="82"/>
      <c r="E1270" s="82"/>
      <c r="F1270" s="56" t="str">
        <f t="shared" si="2"/>
        <v>PETUGAS.1269/SPK/SE/PML/3172/2026</v>
      </c>
      <c r="G1270" s="80"/>
      <c r="H1270" s="56" t="str">
        <f>VLOOKUP(G1270,'MITRA (REFERENSI)'!$A:$Z,16,FALSE)</f>
        <v>#N/A</v>
      </c>
      <c r="I1270" s="56" t="str">
        <f>VLOOKUP(G1270,'MITRA (REFERENSI)'!$A:$Z,25,FALSE)</f>
        <v>#N/A</v>
      </c>
      <c r="J1270" s="55" t="str">
        <f>VLOOKUP(G1270,'MITRA (REFERENSI)'!$A:$Z,26,FALSE)</f>
        <v>#N/A</v>
      </c>
      <c r="K1270" s="55" t="str">
        <f>VLOOKUP(G1270,'MITRA (REFERENSI)'!$A:$Z,15,FALSE)</f>
        <v>#N/A</v>
      </c>
      <c r="L1270" s="55" t="str">
        <f>VLOOKUP(G1270,'MITRA (REFERENSI)'!$A:$Z,15,FALSE)</f>
        <v>#N/A</v>
      </c>
      <c r="M1270" s="55" t="str">
        <f>IF(B1270=1,'KELAS (REFERENSI)'!M1270,IF(B1270=2,'KELAS (REFERENSI)'!M1285,IF(B1270=3,'KELAS (REFERENSI)'!M1300,IF(B1270=4,'KELAS (REFERENSI)'!M1315,""))))</f>
        <v/>
      </c>
      <c r="N1270" s="55" t="str">
        <f>IF(B1270=1,'KELAS (REFERENSI)'!N1270,IF(B1270=2,'KELAS (REFERENSI)'!N1285,IF(B1270=3,'KELAS (REFERENSI)'!N1300,IF(B1270=4,'KELAS (REFERENSI)'!N1315,""))))</f>
        <v/>
      </c>
      <c r="O1270" s="55" t="str">
        <f>IF(B1270=1,'KELAS (REFERENSI)'!O1270,IF(B1270=2,'KELAS (REFERENSI)'!O1285,IF(B1270=3,'KELAS (REFERENSI)'!O1300,IF(B1270=4,'KELAS (REFERENSI)'!O1315,""))))</f>
        <v/>
      </c>
      <c r="P1270" s="55" t="str">
        <f>IF(B1270=1,'KELAS (REFERENSI)'!P1270,IF(B1270=2,'KELAS (REFERENSI)'!P1285,IF(B1270=3,'KELAS (REFERENSI)'!P1300,IF(B1270=4,'KELAS (REFERENSI)'!P1315,""))))</f>
        <v/>
      </c>
      <c r="Q1270" s="55" t="str">
        <f t="shared" si="4"/>
        <v>BPS Kota Jakarta Timur</v>
      </c>
      <c r="R1270" s="55" t="str">
        <f t="shared" si="56"/>
        <v/>
      </c>
      <c r="S1270" s="55" t="str">
        <f t="shared" ref="S1270:T1270" si="1278">S1269</f>
        <v>15 Juni sampai dengan 31 Agustus 2026</v>
      </c>
      <c r="T1270" s="55" t="str">
        <f t="shared" si="1278"/>
        <v>31 Agustus 2026</v>
      </c>
      <c r="U1270" s="59" t="str">
        <f>VLOOKUP(G1270,'MITRA (REFERENSI)'!$A:$Z,17,FALSE)</f>
        <v>#N/A</v>
      </c>
      <c r="V1270" s="59" t="str">
        <f>VLOOKUP(G1270,'MITRA (REFERENSI)'!$A:$Z,11,FALSE)</f>
        <v>#N/A</v>
      </c>
      <c r="W1270" s="81"/>
      <c r="X1270" s="63"/>
      <c r="Y1270" s="63"/>
      <c r="Z1270" s="62"/>
      <c r="AA1270" s="63"/>
      <c r="AB1270" s="62"/>
      <c r="AC1270" s="62"/>
      <c r="AD1270" s="62"/>
      <c r="AE1270" s="62"/>
      <c r="AF1270" s="62"/>
      <c r="AG1270" s="72"/>
      <c r="AH1270" s="72"/>
      <c r="AI1270" s="72"/>
      <c r="AJ1270" s="72"/>
      <c r="AK1270" s="59" t="str">
        <f>VLOOKUP(G1270,'MITRA (REFERENSI)'!$A:$Z,5,FALSE)</f>
        <v>#N/A</v>
      </c>
      <c r="AL1270" s="59" t="str">
        <f>VLOOKUP(G1270,'MITRA (REFERENSI)'!$A:$Z,13,FALSE)</f>
        <v>#N/A</v>
      </c>
      <c r="AM1270" s="59" t="str">
        <f>VLOOKUP(G1270,'MITRA (REFERENSI)'!$A:$Z,14,FALSE)</f>
        <v>#N/A</v>
      </c>
    </row>
    <row r="1271" ht="15.0" customHeight="1">
      <c r="A1271" s="53" t="s">
        <v>6333</v>
      </c>
      <c r="B1271" s="78"/>
      <c r="C1271" s="79"/>
      <c r="D1271" s="82"/>
      <c r="E1271" s="82"/>
      <c r="F1271" s="56" t="str">
        <f t="shared" si="2"/>
        <v>PETUGAS.1270/SPK/SE/PML/3172/2026</v>
      </c>
      <c r="G1271" s="80"/>
      <c r="H1271" s="56" t="str">
        <f>VLOOKUP(G1271,'MITRA (REFERENSI)'!$A:$Z,16,FALSE)</f>
        <v>#N/A</v>
      </c>
      <c r="I1271" s="56" t="str">
        <f>VLOOKUP(G1271,'MITRA (REFERENSI)'!$A:$Z,25,FALSE)</f>
        <v>#N/A</v>
      </c>
      <c r="J1271" s="55" t="str">
        <f>VLOOKUP(G1271,'MITRA (REFERENSI)'!$A:$Z,26,FALSE)</f>
        <v>#N/A</v>
      </c>
      <c r="K1271" s="55" t="str">
        <f>VLOOKUP(G1271,'MITRA (REFERENSI)'!$A:$Z,15,FALSE)</f>
        <v>#N/A</v>
      </c>
      <c r="L1271" s="55" t="str">
        <f>VLOOKUP(G1271,'MITRA (REFERENSI)'!$A:$Z,15,FALSE)</f>
        <v>#N/A</v>
      </c>
      <c r="M1271" s="55" t="str">
        <f>IF(B1271=1,'KELAS (REFERENSI)'!M1271,IF(B1271=2,'KELAS (REFERENSI)'!M1286,IF(B1271=3,'KELAS (REFERENSI)'!M1301,IF(B1271=4,'KELAS (REFERENSI)'!M1316,""))))</f>
        <v/>
      </c>
      <c r="N1271" s="55" t="str">
        <f>IF(B1271=1,'KELAS (REFERENSI)'!N1271,IF(B1271=2,'KELAS (REFERENSI)'!N1286,IF(B1271=3,'KELAS (REFERENSI)'!N1301,IF(B1271=4,'KELAS (REFERENSI)'!N1316,""))))</f>
        <v/>
      </c>
      <c r="O1271" s="55" t="str">
        <f>IF(B1271=1,'KELAS (REFERENSI)'!O1271,IF(B1271=2,'KELAS (REFERENSI)'!O1286,IF(B1271=3,'KELAS (REFERENSI)'!O1301,IF(B1271=4,'KELAS (REFERENSI)'!O1316,""))))</f>
        <v/>
      </c>
      <c r="P1271" s="55" t="str">
        <f>IF(B1271=1,'KELAS (REFERENSI)'!P1271,IF(B1271=2,'KELAS (REFERENSI)'!P1286,IF(B1271=3,'KELAS (REFERENSI)'!P1301,IF(B1271=4,'KELAS (REFERENSI)'!P1316,""))))</f>
        <v/>
      </c>
      <c r="Q1271" s="55" t="str">
        <f t="shared" si="4"/>
        <v>BPS Kota Jakarta Timur</v>
      </c>
      <c r="R1271" s="55" t="str">
        <f t="shared" si="56"/>
        <v/>
      </c>
      <c r="S1271" s="55" t="str">
        <f t="shared" ref="S1271:T1271" si="1279">S1270</f>
        <v>15 Juni sampai dengan 31 Agustus 2026</v>
      </c>
      <c r="T1271" s="55" t="str">
        <f t="shared" si="1279"/>
        <v>31 Agustus 2026</v>
      </c>
      <c r="U1271" s="59" t="str">
        <f>VLOOKUP(G1271,'MITRA (REFERENSI)'!$A:$Z,17,FALSE)</f>
        <v>#N/A</v>
      </c>
      <c r="V1271" s="59" t="str">
        <f>VLOOKUP(G1271,'MITRA (REFERENSI)'!$A:$Z,11,FALSE)</f>
        <v>#N/A</v>
      </c>
      <c r="W1271" s="81"/>
      <c r="X1271" s="63"/>
      <c r="Y1271" s="63"/>
      <c r="Z1271" s="62"/>
      <c r="AA1271" s="63"/>
      <c r="AB1271" s="62"/>
      <c r="AC1271" s="62"/>
      <c r="AD1271" s="62"/>
      <c r="AE1271" s="62"/>
      <c r="AF1271" s="62"/>
      <c r="AG1271" s="72"/>
      <c r="AH1271" s="72"/>
      <c r="AI1271" s="72"/>
      <c r="AJ1271" s="72"/>
      <c r="AK1271" s="59" t="str">
        <f>VLOOKUP(G1271,'MITRA (REFERENSI)'!$A:$Z,5,FALSE)</f>
        <v>#N/A</v>
      </c>
      <c r="AL1271" s="59" t="str">
        <f>VLOOKUP(G1271,'MITRA (REFERENSI)'!$A:$Z,13,FALSE)</f>
        <v>#N/A</v>
      </c>
      <c r="AM1271" s="59" t="str">
        <f>VLOOKUP(G1271,'MITRA (REFERENSI)'!$A:$Z,14,FALSE)</f>
        <v>#N/A</v>
      </c>
    </row>
    <row r="1272" ht="15.0" customHeight="1">
      <c r="A1272" s="53" t="s">
        <v>6334</v>
      </c>
      <c r="B1272" s="78"/>
      <c r="C1272" s="79"/>
      <c r="D1272" s="82"/>
      <c r="E1272" s="82"/>
      <c r="F1272" s="56" t="str">
        <f t="shared" si="2"/>
        <v>PETUGAS.1271/SPK/SE/PML/3172/2026</v>
      </c>
      <c r="G1272" s="80"/>
      <c r="H1272" s="56" t="str">
        <f>VLOOKUP(G1272,'MITRA (REFERENSI)'!$A:$Z,16,FALSE)</f>
        <v>#N/A</v>
      </c>
      <c r="I1272" s="56" t="str">
        <f>VLOOKUP(G1272,'MITRA (REFERENSI)'!$A:$Z,25,FALSE)</f>
        <v>#N/A</v>
      </c>
      <c r="J1272" s="55" t="str">
        <f>VLOOKUP(G1272,'MITRA (REFERENSI)'!$A:$Z,26,FALSE)</f>
        <v>#N/A</v>
      </c>
      <c r="K1272" s="55" t="str">
        <f>VLOOKUP(G1272,'MITRA (REFERENSI)'!$A:$Z,15,FALSE)</f>
        <v>#N/A</v>
      </c>
      <c r="L1272" s="55" t="str">
        <f>VLOOKUP(G1272,'MITRA (REFERENSI)'!$A:$Z,15,FALSE)</f>
        <v>#N/A</v>
      </c>
      <c r="M1272" s="55" t="str">
        <f>IF(B1272=1,'KELAS (REFERENSI)'!M1272,IF(B1272=2,'KELAS (REFERENSI)'!M1287,IF(B1272=3,'KELAS (REFERENSI)'!M1302,IF(B1272=4,'KELAS (REFERENSI)'!M1317,""))))</f>
        <v/>
      </c>
      <c r="N1272" s="55" t="str">
        <f>IF(B1272=1,'KELAS (REFERENSI)'!N1272,IF(B1272=2,'KELAS (REFERENSI)'!N1287,IF(B1272=3,'KELAS (REFERENSI)'!N1302,IF(B1272=4,'KELAS (REFERENSI)'!N1317,""))))</f>
        <v/>
      </c>
      <c r="O1272" s="55" t="str">
        <f>IF(B1272=1,'KELAS (REFERENSI)'!O1272,IF(B1272=2,'KELAS (REFERENSI)'!O1287,IF(B1272=3,'KELAS (REFERENSI)'!O1302,IF(B1272=4,'KELAS (REFERENSI)'!O1317,""))))</f>
        <v/>
      </c>
      <c r="P1272" s="55" t="str">
        <f>IF(B1272=1,'KELAS (REFERENSI)'!P1272,IF(B1272=2,'KELAS (REFERENSI)'!P1287,IF(B1272=3,'KELAS (REFERENSI)'!P1302,IF(B1272=4,'KELAS (REFERENSI)'!P1317,""))))</f>
        <v/>
      </c>
      <c r="Q1272" s="55" t="str">
        <f t="shared" si="4"/>
        <v>BPS Kota Jakarta Timur</v>
      </c>
      <c r="R1272" s="55" t="str">
        <f t="shared" si="56"/>
        <v/>
      </c>
      <c r="S1272" s="55" t="str">
        <f t="shared" ref="S1272:T1272" si="1280">S1271</f>
        <v>15 Juni sampai dengan 31 Agustus 2026</v>
      </c>
      <c r="T1272" s="55" t="str">
        <f t="shared" si="1280"/>
        <v>31 Agustus 2026</v>
      </c>
      <c r="U1272" s="59" t="str">
        <f>VLOOKUP(G1272,'MITRA (REFERENSI)'!$A:$Z,17,FALSE)</f>
        <v>#N/A</v>
      </c>
      <c r="V1272" s="59" t="str">
        <f>VLOOKUP(G1272,'MITRA (REFERENSI)'!$A:$Z,11,FALSE)</f>
        <v>#N/A</v>
      </c>
      <c r="W1272" s="81"/>
      <c r="X1272" s="63"/>
      <c r="Y1272" s="63"/>
      <c r="Z1272" s="62"/>
      <c r="AA1272" s="63"/>
      <c r="AB1272" s="62"/>
      <c r="AC1272" s="62"/>
      <c r="AD1272" s="62"/>
      <c r="AE1272" s="62"/>
      <c r="AF1272" s="62"/>
      <c r="AG1272" s="72"/>
      <c r="AH1272" s="72"/>
      <c r="AI1272" s="72"/>
      <c r="AJ1272" s="72"/>
      <c r="AK1272" s="59" t="str">
        <f>VLOOKUP(G1272,'MITRA (REFERENSI)'!$A:$Z,5,FALSE)</f>
        <v>#N/A</v>
      </c>
      <c r="AL1272" s="59" t="str">
        <f>VLOOKUP(G1272,'MITRA (REFERENSI)'!$A:$Z,13,FALSE)</f>
        <v>#N/A</v>
      </c>
      <c r="AM1272" s="59" t="str">
        <f>VLOOKUP(G1272,'MITRA (REFERENSI)'!$A:$Z,14,FALSE)</f>
        <v>#N/A</v>
      </c>
    </row>
    <row r="1273" ht="15.0" customHeight="1">
      <c r="A1273" s="53" t="s">
        <v>6335</v>
      </c>
      <c r="B1273" s="78"/>
      <c r="C1273" s="79"/>
      <c r="D1273" s="82"/>
      <c r="E1273" s="82"/>
      <c r="F1273" s="56" t="str">
        <f t="shared" si="2"/>
        <v>PETUGAS.1272/SPK/SE/PML/3172/2026</v>
      </c>
      <c r="G1273" s="80"/>
      <c r="H1273" s="56" t="str">
        <f>VLOOKUP(G1273,'MITRA (REFERENSI)'!$A:$Z,16,FALSE)</f>
        <v>#N/A</v>
      </c>
      <c r="I1273" s="56" t="str">
        <f>VLOOKUP(G1273,'MITRA (REFERENSI)'!$A:$Z,25,FALSE)</f>
        <v>#N/A</v>
      </c>
      <c r="J1273" s="55" t="str">
        <f>VLOOKUP(G1273,'MITRA (REFERENSI)'!$A:$Z,26,FALSE)</f>
        <v>#N/A</v>
      </c>
      <c r="K1273" s="55" t="str">
        <f>VLOOKUP(G1273,'MITRA (REFERENSI)'!$A:$Z,15,FALSE)</f>
        <v>#N/A</v>
      </c>
      <c r="L1273" s="55" t="str">
        <f>VLOOKUP(G1273,'MITRA (REFERENSI)'!$A:$Z,15,FALSE)</f>
        <v>#N/A</v>
      </c>
      <c r="M1273" s="55" t="str">
        <f>IF(B1273=1,'KELAS (REFERENSI)'!M1273,IF(B1273=2,'KELAS (REFERENSI)'!M1288,IF(B1273=3,'KELAS (REFERENSI)'!M1303,IF(B1273=4,'KELAS (REFERENSI)'!M1318,""))))</f>
        <v/>
      </c>
      <c r="N1273" s="55" t="str">
        <f>IF(B1273=1,'KELAS (REFERENSI)'!N1273,IF(B1273=2,'KELAS (REFERENSI)'!N1288,IF(B1273=3,'KELAS (REFERENSI)'!N1303,IF(B1273=4,'KELAS (REFERENSI)'!N1318,""))))</f>
        <v/>
      </c>
      <c r="O1273" s="55" t="str">
        <f>IF(B1273=1,'KELAS (REFERENSI)'!O1273,IF(B1273=2,'KELAS (REFERENSI)'!O1288,IF(B1273=3,'KELAS (REFERENSI)'!O1303,IF(B1273=4,'KELAS (REFERENSI)'!O1318,""))))</f>
        <v/>
      </c>
      <c r="P1273" s="55" t="str">
        <f>IF(B1273=1,'KELAS (REFERENSI)'!P1273,IF(B1273=2,'KELAS (REFERENSI)'!P1288,IF(B1273=3,'KELAS (REFERENSI)'!P1303,IF(B1273=4,'KELAS (REFERENSI)'!P1318,""))))</f>
        <v/>
      </c>
      <c r="Q1273" s="55" t="str">
        <f t="shared" si="4"/>
        <v>BPS Kota Jakarta Timur</v>
      </c>
      <c r="R1273" s="55" t="str">
        <f t="shared" si="56"/>
        <v/>
      </c>
      <c r="S1273" s="55" t="str">
        <f t="shared" ref="S1273:T1273" si="1281">S1272</f>
        <v>15 Juni sampai dengan 31 Agustus 2026</v>
      </c>
      <c r="T1273" s="55" t="str">
        <f t="shared" si="1281"/>
        <v>31 Agustus 2026</v>
      </c>
      <c r="U1273" s="59" t="str">
        <f>VLOOKUP(G1273,'MITRA (REFERENSI)'!$A:$Z,17,FALSE)</f>
        <v>#N/A</v>
      </c>
      <c r="V1273" s="59" t="str">
        <f>VLOOKUP(G1273,'MITRA (REFERENSI)'!$A:$Z,11,FALSE)</f>
        <v>#N/A</v>
      </c>
      <c r="W1273" s="81"/>
      <c r="X1273" s="63"/>
      <c r="Y1273" s="63"/>
      <c r="Z1273" s="62"/>
      <c r="AA1273" s="63"/>
      <c r="AB1273" s="62"/>
      <c r="AC1273" s="62"/>
      <c r="AD1273" s="62"/>
      <c r="AE1273" s="62"/>
      <c r="AF1273" s="62"/>
      <c r="AG1273" s="72"/>
      <c r="AH1273" s="72"/>
      <c r="AI1273" s="72"/>
      <c r="AJ1273" s="72"/>
      <c r="AK1273" s="59" t="str">
        <f>VLOOKUP(G1273,'MITRA (REFERENSI)'!$A:$Z,5,FALSE)</f>
        <v>#N/A</v>
      </c>
      <c r="AL1273" s="59" t="str">
        <f>VLOOKUP(G1273,'MITRA (REFERENSI)'!$A:$Z,13,FALSE)</f>
        <v>#N/A</v>
      </c>
      <c r="AM1273" s="59" t="str">
        <f>VLOOKUP(G1273,'MITRA (REFERENSI)'!$A:$Z,14,FALSE)</f>
        <v>#N/A</v>
      </c>
    </row>
    <row r="1274" ht="15.0" customHeight="1">
      <c r="A1274" s="53" t="s">
        <v>6336</v>
      </c>
      <c r="B1274" s="78"/>
      <c r="C1274" s="79"/>
      <c r="D1274" s="82"/>
      <c r="E1274" s="82"/>
      <c r="F1274" s="56" t="str">
        <f t="shared" si="2"/>
        <v>PETUGAS.1273/SPK/SE/PML/3172/2026</v>
      </c>
      <c r="G1274" s="80"/>
      <c r="H1274" s="56" t="str">
        <f>VLOOKUP(G1274,'MITRA (REFERENSI)'!$A:$Z,16,FALSE)</f>
        <v>#N/A</v>
      </c>
      <c r="I1274" s="56" t="str">
        <f>VLOOKUP(G1274,'MITRA (REFERENSI)'!$A:$Z,25,FALSE)</f>
        <v>#N/A</v>
      </c>
      <c r="J1274" s="55" t="str">
        <f>VLOOKUP(G1274,'MITRA (REFERENSI)'!$A:$Z,26,FALSE)</f>
        <v>#N/A</v>
      </c>
      <c r="K1274" s="55" t="str">
        <f>VLOOKUP(G1274,'MITRA (REFERENSI)'!$A:$Z,15,FALSE)</f>
        <v>#N/A</v>
      </c>
      <c r="L1274" s="55" t="str">
        <f>VLOOKUP(G1274,'MITRA (REFERENSI)'!$A:$Z,15,FALSE)</f>
        <v>#N/A</v>
      </c>
      <c r="M1274" s="55" t="str">
        <f>IF(B1274=1,'KELAS (REFERENSI)'!M1274,IF(B1274=2,'KELAS (REFERENSI)'!M1289,IF(B1274=3,'KELAS (REFERENSI)'!M1304,IF(B1274=4,'KELAS (REFERENSI)'!M1319,""))))</f>
        <v/>
      </c>
      <c r="N1274" s="55" t="str">
        <f>IF(B1274=1,'KELAS (REFERENSI)'!N1274,IF(B1274=2,'KELAS (REFERENSI)'!N1289,IF(B1274=3,'KELAS (REFERENSI)'!N1304,IF(B1274=4,'KELAS (REFERENSI)'!N1319,""))))</f>
        <v/>
      </c>
      <c r="O1274" s="55" t="str">
        <f>IF(B1274=1,'KELAS (REFERENSI)'!O1274,IF(B1274=2,'KELAS (REFERENSI)'!O1289,IF(B1274=3,'KELAS (REFERENSI)'!O1304,IF(B1274=4,'KELAS (REFERENSI)'!O1319,""))))</f>
        <v/>
      </c>
      <c r="P1274" s="55" t="str">
        <f>IF(B1274=1,'KELAS (REFERENSI)'!P1274,IF(B1274=2,'KELAS (REFERENSI)'!P1289,IF(B1274=3,'KELAS (REFERENSI)'!P1304,IF(B1274=4,'KELAS (REFERENSI)'!P1319,""))))</f>
        <v/>
      </c>
      <c r="Q1274" s="55" t="str">
        <f t="shared" si="4"/>
        <v>BPS Kota Jakarta Timur</v>
      </c>
      <c r="R1274" s="55" t="str">
        <f t="shared" si="56"/>
        <v/>
      </c>
      <c r="S1274" s="55" t="str">
        <f t="shared" ref="S1274:T1274" si="1282">S1273</f>
        <v>15 Juni sampai dengan 31 Agustus 2026</v>
      </c>
      <c r="T1274" s="55" t="str">
        <f t="shared" si="1282"/>
        <v>31 Agustus 2026</v>
      </c>
      <c r="U1274" s="59" t="str">
        <f>VLOOKUP(G1274,'MITRA (REFERENSI)'!$A:$Z,17,FALSE)</f>
        <v>#N/A</v>
      </c>
      <c r="V1274" s="59" t="str">
        <f>VLOOKUP(G1274,'MITRA (REFERENSI)'!$A:$Z,11,FALSE)</f>
        <v>#N/A</v>
      </c>
      <c r="W1274" s="81"/>
      <c r="X1274" s="63"/>
      <c r="Y1274" s="63"/>
      <c r="Z1274" s="62"/>
      <c r="AA1274" s="63"/>
      <c r="AB1274" s="62"/>
      <c r="AC1274" s="62"/>
      <c r="AD1274" s="62"/>
      <c r="AE1274" s="62"/>
      <c r="AF1274" s="62"/>
      <c r="AG1274" s="72"/>
      <c r="AH1274" s="72"/>
      <c r="AI1274" s="72"/>
      <c r="AJ1274" s="72"/>
      <c r="AK1274" s="59" t="str">
        <f>VLOOKUP(G1274,'MITRA (REFERENSI)'!$A:$Z,5,FALSE)</f>
        <v>#N/A</v>
      </c>
      <c r="AL1274" s="59" t="str">
        <f>VLOOKUP(G1274,'MITRA (REFERENSI)'!$A:$Z,13,FALSE)</f>
        <v>#N/A</v>
      </c>
      <c r="AM1274" s="59" t="str">
        <f>VLOOKUP(G1274,'MITRA (REFERENSI)'!$A:$Z,14,FALSE)</f>
        <v>#N/A</v>
      </c>
    </row>
    <row r="1275" ht="15.0" customHeight="1">
      <c r="A1275" s="53" t="s">
        <v>6337</v>
      </c>
      <c r="B1275" s="78"/>
      <c r="C1275" s="79"/>
      <c r="D1275" s="82"/>
      <c r="E1275" s="82"/>
      <c r="F1275" s="56" t="str">
        <f t="shared" si="2"/>
        <v>PETUGAS.1274/SPK/SE/PML/3172/2026</v>
      </c>
      <c r="G1275" s="80"/>
      <c r="H1275" s="56" t="str">
        <f>VLOOKUP(G1275,'MITRA (REFERENSI)'!$A:$Z,16,FALSE)</f>
        <v>#N/A</v>
      </c>
      <c r="I1275" s="56" t="str">
        <f>VLOOKUP(G1275,'MITRA (REFERENSI)'!$A:$Z,25,FALSE)</f>
        <v>#N/A</v>
      </c>
      <c r="J1275" s="55" t="str">
        <f>VLOOKUP(G1275,'MITRA (REFERENSI)'!$A:$Z,26,FALSE)</f>
        <v>#N/A</v>
      </c>
      <c r="K1275" s="55" t="str">
        <f>VLOOKUP(G1275,'MITRA (REFERENSI)'!$A:$Z,15,FALSE)</f>
        <v>#N/A</v>
      </c>
      <c r="L1275" s="55" t="str">
        <f>VLOOKUP(G1275,'MITRA (REFERENSI)'!$A:$Z,15,FALSE)</f>
        <v>#N/A</v>
      </c>
      <c r="M1275" s="55" t="str">
        <f>IF(B1275=1,'KELAS (REFERENSI)'!M1275,IF(B1275=2,'KELAS (REFERENSI)'!M1290,IF(B1275=3,'KELAS (REFERENSI)'!M1305,IF(B1275=4,'KELAS (REFERENSI)'!M1320,""))))</f>
        <v/>
      </c>
      <c r="N1275" s="55" t="str">
        <f>IF(B1275=1,'KELAS (REFERENSI)'!N1275,IF(B1275=2,'KELAS (REFERENSI)'!N1290,IF(B1275=3,'KELAS (REFERENSI)'!N1305,IF(B1275=4,'KELAS (REFERENSI)'!N1320,""))))</f>
        <v/>
      </c>
      <c r="O1275" s="55" t="str">
        <f>IF(B1275=1,'KELAS (REFERENSI)'!O1275,IF(B1275=2,'KELAS (REFERENSI)'!O1290,IF(B1275=3,'KELAS (REFERENSI)'!O1305,IF(B1275=4,'KELAS (REFERENSI)'!O1320,""))))</f>
        <v/>
      </c>
      <c r="P1275" s="55" t="str">
        <f>IF(B1275=1,'KELAS (REFERENSI)'!P1275,IF(B1275=2,'KELAS (REFERENSI)'!P1290,IF(B1275=3,'KELAS (REFERENSI)'!P1305,IF(B1275=4,'KELAS (REFERENSI)'!P1320,""))))</f>
        <v/>
      </c>
      <c r="Q1275" s="55" t="str">
        <f t="shared" si="4"/>
        <v>BPS Kota Jakarta Timur</v>
      </c>
      <c r="R1275" s="55" t="str">
        <f t="shared" si="56"/>
        <v/>
      </c>
      <c r="S1275" s="55" t="str">
        <f t="shared" ref="S1275:T1275" si="1283">S1274</f>
        <v>15 Juni sampai dengan 31 Agustus 2026</v>
      </c>
      <c r="T1275" s="55" t="str">
        <f t="shared" si="1283"/>
        <v>31 Agustus 2026</v>
      </c>
      <c r="U1275" s="59" t="str">
        <f>VLOOKUP(G1275,'MITRA (REFERENSI)'!$A:$Z,17,FALSE)</f>
        <v>#N/A</v>
      </c>
      <c r="V1275" s="59" t="str">
        <f>VLOOKUP(G1275,'MITRA (REFERENSI)'!$A:$Z,11,FALSE)</f>
        <v>#N/A</v>
      </c>
      <c r="W1275" s="81"/>
      <c r="X1275" s="63"/>
      <c r="Y1275" s="63"/>
      <c r="Z1275" s="62"/>
      <c r="AA1275" s="63"/>
      <c r="AB1275" s="62"/>
      <c r="AC1275" s="62"/>
      <c r="AD1275" s="62"/>
      <c r="AE1275" s="62"/>
      <c r="AF1275" s="62"/>
      <c r="AG1275" s="72"/>
      <c r="AH1275" s="72"/>
      <c r="AI1275" s="72"/>
      <c r="AJ1275" s="72"/>
      <c r="AK1275" s="59" t="str">
        <f>VLOOKUP(G1275,'MITRA (REFERENSI)'!$A:$Z,5,FALSE)</f>
        <v>#N/A</v>
      </c>
      <c r="AL1275" s="59" t="str">
        <f>VLOOKUP(G1275,'MITRA (REFERENSI)'!$A:$Z,13,FALSE)</f>
        <v>#N/A</v>
      </c>
      <c r="AM1275" s="59" t="str">
        <f>VLOOKUP(G1275,'MITRA (REFERENSI)'!$A:$Z,14,FALSE)</f>
        <v>#N/A</v>
      </c>
    </row>
    <row r="1276" ht="15.0" customHeight="1">
      <c r="A1276" s="53" t="s">
        <v>6338</v>
      </c>
      <c r="B1276" s="78"/>
      <c r="C1276" s="79"/>
      <c r="D1276" s="82"/>
      <c r="E1276" s="82"/>
      <c r="F1276" s="56" t="str">
        <f t="shared" si="2"/>
        <v>PETUGAS.1275/SPK/SE/PML/3172/2026</v>
      </c>
      <c r="G1276" s="80"/>
      <c r="H1276" s="56" t="str">
        <f>VLOOKUP(G1276,'MITRA (REFERENSI)'!$A:$Z,16,FALSE)</f>
        <v>#N/A</v>
      </c>
      <c r="I1276" s="56" t="str">
        <f>VLOOKUP(G1276,'MITRA (REFERENSI)'!$A:$Z,25,FALSE)</f>
        <v>#N/A</v>
      </c>
      <c r="J1276" s="55" t="str">
        <f>VLOOKUP(G1276,'MITRA (REFERENSI)'!$A:$Z,26,FALSE)</f>
        <v>#N/A</v>
      </c>
      <c r="K1276" s="55" t="str">
        <f>VLOOKUP(G1276,'MITRA (REFERENSI)'!$A:$Z,15,FALSE)</f>
        <v>#N/A</v>
      </c>
      <c r="L1276" s="55" t="str">
        <f>VLOOKUP(G1276,'MITRA (REFERENSI)'!$A:$Z,15,FALSE)</f>
        <v>#N/A</v>
      </c>
      <c r="M1276" s="55" t="str">
        <f>IF(B1276=1,'KELAS (REFERENSI)'!M1276,IF(B1276=2,'KELAS (REFERENSI)'!M1291,IF(B1276=3,'KELAS (REFERENSI)'!M1306,IF(B1276=4,'KELAS (REFERENSI)'!M1321,""))))</f>
        <v/>
      </c>
      <c r="N1276" s="55" t="str">
        <f>IF(B1276=1,'KELAS (REFERENSI)'!N1276,IF(B1276=2,'KELAS (REFERENSI)'!N1291,IF(B1276=3,'KELAS (REFERENSI)'!N1306,IF(B1276=4,'KELAS (REFERENSI)'!N1321,""))))</f>
        <v/>
      </c>
      <c r="O1276" s="55" t="str">
        <f>IF(B1276=1,'KELAS (REFERENSI)'!O1276,IF(B1276=2,'KELAS (REFERENSI)'!O1291,IF(B1276=3,'KELAS (REFERENSI)'!O1306,IF(B1276=4,'KELAS (REFERENSI)'!O1321,""))))</f>
        <v/>
      </c>
      <c r="P1276" s="55" t="str">
        <f>IF(B1276=1,'KELAS (REFERENSI)'!P1276,IF(B1276=2,'KELAS (REFERENSI)'!P1291,IF(B1276=3,'KELAS (REFERENSI)'!P1306,IF(B1276=4,'KELAS (REFERENSI)'!P1321,""))))</f>
        <v/>
      </c>
      <c r="Q1276" s="55" t="str">
        <f t="shared" si="4"/>
        <v>BPS Kota Jakarta Timur</v>
      </c>
      <c r="R1276" s="55" t="str">
        <f t="shared" si="56"/>
        <v/>
      </c>
      <c r="S1276" s="55" t="str">
        <f t="shared" ref="S1276:T1276" si="1284">S1275</f>
        <v>15 Juni sampai dengan 31 Agustus 2026</v>
      </c>
      <c r="T1276" s="55" t="str">
        <f t="shared" si="1284"/>
        <v>31 Agustus 2026</v>
      </c>
      <c r="U1276" s="59" t="str">
        <f>VLOOKUP(G1276,'MITRA (REFERENSI)'!$A:$Z,17,FALSE)</f>
        <v>#N/A</v>
      </c>
      <c r="V1276" s="59" t="str">
        <f>VLOOKUP(G1276,'MITRA (REFERENSI)'!$A:$Z,11,FALSE)</f>
        <v>#N/A</v>
      </c>
      <c r="W1276" s="81"/>
      <c r="X1276" s="63"/>
      <c r="Y1276" s="63"/>
      <c r="Z1276" s="62"/>
      <c r="AA1276" s="63"/>
      <c r="AB1276" s="62"/>
      <c r="AC1276" s="62"/>
      <c r="AD1276" s="62"/>
      <c r="AE1276" s="62"/>
      <c r="AF1276" s="62"/>
      <c r="AG1276" s="72"/>
      <c r="AH1276" s="72"/>
      <c r="AI1276" s="72"/>
      <c r="AJ1276" s="72"/>
      <c r="AK1276" s="59" t="str">
        <f>VLOOKUP(G1276,'MITRA (REFERENSI)'!$A:$Z,5,FALSE)</f>
        <v>#N/A</v>
      </c>
      <c r="AL1276" s="59" t="str">
        <f>VLOOKUP(G1276,'MITRA (REFERENSI)'!$A:$Z,13,FALSE)</f>
        <v>#N/A</v>
      </c>
      <c r="AM1276" s="59" t="str">
        <f>VLOOKUP(G1276,'MITRA (REFERENSI)'!$A:$Z,14,FALSE)</f>
        <v>#N/A</v>
      </c>
    </row>
    <row r="1277" ht="15.0" customHeight="1">
      <c r="A1277" s="53" t="s">
        <v>6339</v>
      </c>
      <c r="B1277" s="78"/>
      <c r="C1277" s="79"/>
      <c r="D1277" s="82"/>
      <c r="E1277" s="82"/>
      <c r="F1277" s="56" t="str">
        <f t="shared" si="2"/>
        <v>PETUGAS.1276/SPK/SE/PML/3172/2026</v>
      </c>
      <c r="G1277" s="80"/>
      <c r="H1277" s="56" t="str">
        <f>VLOOKUP(G1277,'MITRA (REFERENSI)'!$A:$Z,16,FALSE)</f>
        <v>#N/A</v>
      </c>
      <c r="I1277" s="56" t="str">
        <f>VLOOKUP(G1277,'MITRA (REFERENSI)'!$A:$Z,25,FALSE)</f>
        <v>#N/A</v>
      </c>
      <c r="J1277" s="55" t="str">
        <f>VLOOKUP(G1277,'MITRA (REFERENSI)'!$A:$Z,26,FALSE)</f>
        <v>#N/A</v>
      </c>
      <c r="K1277" s="55" t="str">
        <f>VLOOKUP(G1277,'MITRA (REFERENSI)'!$A:$Z,15,FALSE)</f>
        <v>#N/A</v>
      </c>
      <c r="L1277" s="55" t="str">
        <f>VLOOKUP(G1277,'MITRA (REFERENSI)'!$A:$Z,15,FALSE)</f>
        <v>#N/A</v>
      </c>
      <c r="M1277" s="55" t="str">
        <f>IF(B1277=1,'KELAS (REFERENSI)'!M1277,IF(B1277=2,'KELAS (REFERENSI)'!M1292,IF(B1277=3,'KELAS (REFERENSI)'!M1307,IF(B1277=4,'KELAS (REFERENSI)'!M1322,""))))</f>
        <v/>
      </c>
      <c r="N1277" s="55" t="str">
        <f>IF(B1277=1,'KELAS (REFERENSI)'!N1277,IF(B1277=2,'KELAS (REFERENSI)'!N1292,IF(B1277=3,'KELAS (REFERENSI)'!N1307,IF(B1277=4,'KELAS (REFERENSI)'!N1322,""))))</f>
        <v/>
      </c>
      <c r="O1277" s="55" t="str">
        <f>IF(B1277=1,'KELAS (REFERENSI)'!O1277,IF(B1277=2,'KELAS (REFERENSI)'!O1292,IF(B1277=3,'KELAS (REFERENSI)'!O1307,IF(B1277=4,'KELAS (REFERENSI)'!O1322,""))))</f>
        <v/>
      </c>
      <c r="P1277" s="55" t="str">
        <f>IF(B1277=1,'KELAS (REFERENSI)'!P1277,IF(B1277=2,'KELAS (REFERENSI)'!P1292,IF(B1277=3,'KELAS (REFERENSI)'!P1307,IF(B1277=4,'KELAS (REFERENSI)'!P1322,""))))</f>
        <v/>
      </c>
      <c r="Q1277" s="55" t="str">
        <f t="shared" si="4"/>
        <v>BPS Kota Jakarta Timur</v>
      </c>
      <c r="R1277" s="55" t="str">
        <f t="shared" si="56"/>
        <v/>
      </c>
      <c r="S1277" s="55" t="str">
        <f t="shared" ref="S1277:T1277" si="1285">S1276</f>
        <v>15 Juni sampai dengan 31 Agustus 2026</v>
      </c>
      <c r="T1277" s="55" t="str">
        <f t="shared" si="1285"/>
        <v>31 Agustus 2026</v>
      </c>
      <c r="U1277" s="59" t="str">
        <f>VLOOKUP(G1277,'MITRA (REFERENSI)'!$A:$Z,17,FALSE)</f>
        <v>#N/A</v>
      </c>
      <c r="V1277" s="59" t="str">
        <f>VLOOKUP(G1277,'MITRA (REFERENSI)'!$A:$Z,11,FALSE)</f>
        <v>#N/A</v>
      </c>
      <c r="W1277" s="81"/>
      <c r="X1277" s="63"/>
      <c r="Y1277" s="63"/>
      <c r="Z1277" s="62"/>
      <c r="AA1277" s="63"/>
      <c r="AB1277" s="62"/>
      <c r="AC1277" s="62"/>
      <c r="AD1277" s="62"/>
      <c r="AE1277" s="62"/>
      <c r="AF1277" s="62"/>
      <c r="AG1277" s="72"/>
      <c r="AH1277" s="72"/>
      <c r="AI1277" s="72"/>
      <c r="AJ1277" s="72"/>
      <c r="AK1277" s="59" t="str">
        <f>VLOOKUP(G1277,'MITRA (REFERENSI)'!$A:$Z,5,FALSE)</f>
        <v>#N/A</v>
      </c>
      <c r="AL1277" s="59" t="str">
        <f>VLOOKUP(G1277,'MITRA (REFERENSI)'!$A:$Z,13,FALSE)</f>
        <v>#N/A</v>
      </c>
      <c r="AM1277" s="59" t="str">
        <f>VLOOKUP(G1277,'MITRA (REFERENSI)'!$A:$Z,14,FALSE)</f>
        <v>#N/A</v>
      </c>
    </row>
    <row r="1278" ht="15.0" customHeight="1">
      <c r="A1278" s="53" t="s">
        <v>6340</v>
      </c>
      <c r="B1278" s="78"/>
      <c r="C1278" s="79"/>
      <c r="D1278" s="82"/>
      <c r="E1278" s="82"/>
      <c r="F1278" s="56" t="str">
        <f t="shared" si="2"/>
        <v>PETUGAS.1277/SPK/SE/PML/3172/2026</v>
      </c>
      <c r="G1278" s="80"/>
      <c r="H1278" s="56" t="str">
        <f>VLOOKUP(G1278,'MITRA (REFERENSI)'!$A:$Z,16,FALSE)</f>
        <v>#N/A</v>
      </c>
      <c r="I1278" s="56" t="str">
        <f>VLOOKUP(G1278,'MITRA (REFERENSI)'!$A:$Z,25,FALSE)</f>
        <v>#N/A</v>
      </c>
      <c r="J1278" s="55" t="str">
        <f>VLOOKUP(G1278,'MITRA (REFERENSI)'!$A:$Z,26,FALSE)</f>
        <v>#N/A</v>
      </c>
      <c r="K1278" s="55" t="str">
        <f>VLOOKUP(G1278,'MITRA (REFERENSI)'!$A:$Z,15,FALSE)</f>
        <v>#N/A</v>
      </c>
      <c r="L1278" s="55" t="str">
        <f>VLOOKUP(G1278,'MITRA (REFERENSI)'!$A:$Z,15,FALSE)</f>
        <v>#N/A</v>
      </c>
      <c r="M1278" s="55" t="str">
        <f>IF(B1278=1,'KELAS (REFERENSI)'!M1278,IF(B1278=2,'KELAS (REFERENSI)'!M1293,IF(B1278=3,'KELAS (REFERENSI)'!M1308,IF(B1278=4,'KELAS (REFERENSI)'!M1323,""))))</f>
        <v/>
      </c>
      <c r="N1278" s="55" t="str">
        <f>IF(B1278=1,'KELAS (REFERENSI)'!N1278,IF(B1278=2,'KELAS (REFERENSI)'!N1293,IF(B1278=3,'KELAS (REFERENSI)'!N1308,IF(B1278=4,'KELAS (REFERENSI)'!N1323,""))))</f>
        <v/>
      </c>
      <c r="O1278" s="55" t="str">
        <f>IF(B1278=1,'KELAS (REFERENSI)'!O1278,IF(B1278=2,'KELAS (REFERENSI)'!O1293,IF(B1278=3,'KELAS (REFERENSI)'!O1308,IF(B1278=4,'KELAS (REFERENSI)'!O1323,""))))</f>
        <v/>
      </c>
      <c r="P1278" s="55" t="str">
        <f>IF(B1278=1,'KELAS (REFERENSI)'!P1278,IF(B1278=2,'KELAS (REFERENSI)'!P1293,IF(B1278=3,'KELAS (REFERENSI)'!P1308,IF(B1278=4,'KELAS (REFERENSI)'!P1323,""))))</f>
        <v/>
      </c>
      <c r="Q1278" s="55" t="str">
        <f t="shared" si="4"/>
        <v>BPS Kota Jakarta Timur</v>
      </c>
      <c r="R1278" s="55" t="str">
        <f t="shared" si="56"/>
        <v/>
      </c>
      <c r="S1278" s="55" t="str">
        <f t="shared" ref="S1278:T1278" si="1286">S1277</f>
        <v>15 Juni sampai dengan 31 Agustus 2026</v>
      </c>
      <c r="T1278" s="55" t="str">
        <f t="shared" si="1286"/>
        <v>31 Agustus 2026</v>
      </c>
      <c r="U1278" s="59" t="str">
        <f>VLOOKUP(G1278,'MITRA (REFERENSI)'!$A:$Z,17,FALSE)</f>
        <v>#N/A</v>
      </c>
      <c r="V1278" s="59" t="str">
        <f>VLOOKUP(G1278,'MITRA (REFERENSI)'!$A:$Z,11,FALSE)</f>
        <v>#N/A</v>
      </c>
      <c r="W1278" s="81"/>
      <c r="X1278" s="63"/>
      <c r="Y1278" s="63"/>
      <c r="Z1278" s="62"/>
      <c r="AA1278" s="63"/>
      <c r="AB1278" s="62"/>
      <c r="AC1278" s="62"/>
      <c r="AD1278" s="62"/>
      <c r="AE1278" s="62"/>
      <c r="AF1278" s="62"/>
      <c r="AG1278" s="72"/>
      <c r="AH1278" s="72"/>
      <c r="AI1278" s="72"/>
      <c r="AJ1278" s="72"/>
      <c r="AK1278" s="59" t="str">
        <f>VLOOKUP(G1278,'MITRA (REFERENSI)'!$A:$Z,5,FALSE)</f>
        <v>#N/A</v>
      </c>
      <c r="AL1278" s="59" t="str">
        <f>VLOOKUP(G1278,'MITRA (REFERENSI)'!$A:$Z,13,FALSE)</f>
        <v>#N/A</v>
      </c>
      <c r="AM1278" s="59" t="str">
        <f>VLOOKUP(G1278,'MITRA (REFERENSI)'!$A:$Z,14,FALSE)</f>
        <v>#N/A</v>
      </c>
    </row>
    <row r="1279" ht="15.0" customHeight="1">
      <c r="A1279" s="53" t="s">
        <v>6341</v>
      </c>
      <c r="B1279" s="78"/>
      <c r="C1279" s="79"/>
      <c r="D1279" s="82"/>
      <c r="E1279" s="82"/>
      <c r="F1279" s="56" t="str">
        <f t="shared" si="2"/>
        <v>PETUGAS.1278/SPK/SE/PML/3172/2026</v>
      </c>
      <c r="G1279" s="80"/>
      <c r="H1279" s="56" t="str">
        <f>VLOOKUP(G1279,'MITRA (REFERENSI)'!$A:$Z,16,FALSE)</f>
        <v>#N/A</v>
      </c>
      <c r="I1279" s="56" t="str">
        <f>VLOOKUP(G1279,'MITRA (REFERENSI)'!$A:$Z,25,FALSE)</f>
        <v>#N/A</v>
      </c>
      <c r="J1279" s="55" t="str">
        <f>VLOOKUP(G1279,'MITRA (REFERENSI)'!$A:$Z,26,FALSE)</f>
        <v>#N/A</v>
      </c>
      <c r="K1279" s="55" t="str">
        <f>VLOOKUP(G1279,'MITRA (REFERENSI)'!$A:$Z,15,FALSE)</f>
        <v>#N/A</v>
      </c>
      <c r="L1279" s="55" t="str">
        <f>VLOOKUP(G1279,'MITRA (REFERENSI)'!$A:$Z,15,FALSE)</f>
        <v>#N/A</v>
      </c>
      <c r="M1279" s="55" t="str">
        <f>IF(B1279=1,'KELAS (REFERENSI)'!M1279,IF(B1279=2,'KELAS (REFERENSI)'!M1294,IF(B1279=3,'KELAS (REFERENSI)'!M1309,IF(B1279=4,'KELAS (REFERENSI)'!M1324,""))))</f>
        <v/>
      </c>
      <c r="N1279" s="55" t="str">
        <f>IF(B1279=1,'KELAS (REFERENSI)'!N1279,IF(B1279=2,'KELAS (REFERENSI)'!N1294,IF(B1279=3,'KELAS (REFERENSI)'!N1309,IF(B1279=4,'KELAS (REFERENSI)'!N1324,""))))</f>
        <v/>
      </c>
      <c r="O1279" s="55" t="str">
        <f>IF(B1279=1,'KELAS (REFERENSI)'!O1279,IF(B1279=2,'KELAS (REFERENSI)'!O1294,IF(B1279=3,'KELAS (REFERENSI)'!O1309,IF(B1279=4,'KELAS (REFERENSI)'!O1324,""))))</f>
        <v/>
      </c>
      <c r="P1279" s="55" t="str">
        <f>IF(B1279=1,'KELAS (REFERENSI)'!P1279,IF(B1279=2,'KELAS (REFERENSI)'!P1294,IF(B1279=3,'KELAS (REFERENSI)'!P1309,IF(B1279=4,'KELAS (REFERENSI)'!P1324,""))))</f>
        <v/>
      </c>
      <c r="Q1279" s="55" t="str">
        <f t="shared" si="4"/>
        <v>BPS Kota Jakarta Timur</v>
      </c>
      <c r="R1279" s="55" t="str">
        <f t="shared" si="56"/>
        <v/>
      </c>
      <c r="S1279" s="55" t="str">
        <f t="shared" ref="S1279:T1279" si="1287">S1278</f>
        <v>15 Juni sampai dengan 31 Agustus 2026</v>
      </c>
      <c r="T1279" s="55" t="str">
        <f t="shared" si="1287"/>
        <v>31 Agustus 2026</v>
      </c>
      <c r="U1279" s="59" t="str">
        <f>VLOOKUP(G1279,'MITRA (REFERENSI)'!$A:$Z,17,FALSE)</f>
        <v>#N/A</v>
      </c>
      <c r="V1279" s="59" t="str">
        <f>VLOOKUP(G1279,'MITRA (REFERENSI)'!$A:$Z,11,FALSE)</f>
        <v>#N/A</v>
      </c>
      <c r="W1279" s="81"/>
      <c r="X1279" s="63"/>
      <c r="Y1279" s="63"/>
      <c r="Z1279" s="62"/>
      <c r="AA1279" s="63"/>
      <c r="AB1279" s="62"/>
      <c r="AC1279" s="62"/>
      <c r="AD1279" s="62"/>
      <c r="AE1279" s="62"/>
      <c r="AF1279" s="62"/>
      <c r="AG1279" s="72"/>
      <c r="AH1279" s="72"/>
      <c r="AI1279" s="72"/>
      <c r="AJ1279" s="72"/>
      <c r="AK1279" s="59" t="str">
        <f>VLOOKUP(G1279,'MITRA (REFERENSI)'!$A:$Z,5,FALSE)</f>
        <v>#N/A</v>
      </c>
      <c r="AL1279" s="59" t="str">
        <f>VLOOKUP(G1279,'MITRA (REFERENSI)'!$A:$Z,13,FALSE)</f>
        <v>#N/A</v>
      </c>
      <c r="AM1279" s="59" t="str">
        <f>VLOOKUP(G1279,'MITRA (REFERENSI)'!$A:$Z,14,FALSE)</f>
        <v>#N/A</v>
      </c>
    </row>
    <row r="1280" ht="15.0" customHeight="1">
      <c r="A1280" s="53" t="s">
        <v>6342</v>
      </c>
      <c r="B1280" s="78"/>
      <c r="C1280" s="79"/>
      <c r="D1280" s="82"/>
      <c r="E1280" s="82"/>
      <c r="F1280" s="56" t="str">
        <f t="shared" si="2"/>
        <v>PETUGAS.1279/SPK/SE/PML/3172/2026</v>
      </c>
      <c r="G1280" s="80"/>
      <c r="H1280" s="56" t="str">
        <f>VLOOKUP(G1280,'MITRA (REFERENSI)'!$A:$Z,16,FALSE)</f>
        <v>#N/A</v>
      </c>
      <c r="I1280" s="56" t="str">
        <f>VLOOKUP(G1280,'MITRA (REFERENSI)'!$A:$Z,25,FALSE)</f>
        <v>#N/A</v>
      </c>
      <c r="J1280" s="55" t="str">
        <f>VLOOKUP(G1280,'MITRA (REFERENSI)'!$A:$Z,26,FALSE)</f>
        <v>#N/A</v>
      </c>
      <c r="K1280" s="55" t="str">
        <f>VLOOKUP(G1280,'MITRA (REFERENSI)'!$A:$Z,15,FALSE)</f>
        <v>#N/A</v>
      </c>
      <c r="L1280" s="55" t="str">
        <f>VLOOKUP(G1280,'MITRA (REFERENSI)'!$A:$Z,15,FALSE)</f>
        <v>#N/A</v>
      </c>
      <c r="M1280" s="55" t="str">
        <f>IF(B1280=1,'KELAS (REFERENSI)'!M1280,IF(B1280=2,'KELAS (REFERENSI)'!M1295,IF(B1280=3,'KELAS (REFERENSI)'!M1310,IF(B1280=4,'KELAS (REFERENSI)'!M1325,""))))</f>
        <v/>
      </c>
      <c r="N1280" s="55" t="str">
        <f>IF(B1280=1,'KELAS (REFERENSI)'!N1280,IF(B1280=2,'KELAS (REFERENSI)'!N1295,IF(B1280=3,'KELAS (REFERENSI)'!N1310,IF(B1280=4,'KELAS (REFERENSI)'!N1325,""))))</f>
        <v/>
      </c>
      <c r="O1280" s="55" t="str">
        <f>IF(B1280=1,'KELAS (REFERENSI)'!O1280,IF(B1280=2,'KELAS (REFERENSI)'!O1295,IF(B1280=3,'KELAS (REFERENSI)'!O1310,IF(B1280=4,'KELAS (REFERENSI)'!O1325,""))))</f>
        <v/>
      </c>
      <c r="P1280" s="55" t="str">
        <f>IF(B1280=1,'KELAS (REFERENSI)'!P1280,IF(B1280=2,'KELAS (REFERENSI)'!P1295,IF(B1280=3,'KELAS (REFERENSI)'!P1310,IF(B1280=4,'KELAS (REFERENSI)'!P1325,""))))</f>
        <v/>
      </c>
      <c r="Q1280" s="55" t="str">
        <f t="shared" si="4"/>
        <v>BPS Kota Jakarta Timur</v>
      </c>
      <c r="R1280" s="55" t="str">
        <f t="shared" si="56"/>
        <v/>
      </c>
      <c r="S1280" s="55" t="str">
        <f t="shared" ref="S1280:T1280" si="1288">S1279</f>
        <v>15 Juni sampai dengan 31 Agustus 2026</v>
      </c>
      <c r="T1280" s="55" t="str">
        <f t="shared" si="1288"/>
        <v>31 Agustus 2026</v>
      </c>
      <c r="U1280" s="59" t="str">
        <f>VLOOKUP(G1280,'MITRA (REFERENSI)'!$A:$Z,17,FALSE)</f>
        <v>#N/A</v>
      </c>
      <c r="V1280" s="59" t="str">
        <f>VLOOKUP(G1280,'MITRA (REFERENSI)'!$A:$Z,11,FALSE)</f>
        <v>#N/A</v>
      </c>
      <c r="W1280" s="81"/>
      <c r="X1280" s="63"/>
      <c r="Y1280" s="63"/>
      <c r="Z1280" s="62"/>
      <c r="AA1280" s="63"/>
      <c r="AB1280" s="62"/>
      <c r="AC1280" s="62"/>
      <c r="AD1280" s="62"/>
      <c r="AE1280" s="62"/>
      <c r="AF1280" s="62"/>
      <c r="AG1280" s="72"/>
      <c r="AH1280" s="72"/>
      <c r="AI1280" s="72"/>
      <c r="AJ1280" s="72"/>
      <c r="AK1280" s="59" t="str">
        <f>VLOOKUP(G1280,'MITRA (REFERENSI)'!$A:$Z,5,FALSE)</f>
        <v>#N/A</v>
      </c>
      <c r="AL1280" s="59" t="str">
        <f>VLOOKUP(G1280,'MITRA (REFERENSI)'!$A:$Z,13,FALSE)</f>
        <v>#N/A</v>
      </c>
      <c r="AM1280" s="59" t="str">
        <f>VLOOKUP(G1280,'MITRA (REFERENSI)'!$A:$Z,14,FALSE)</f>
        <v>#N/A</v>
      </c>
    </row>
    <row r="1281" ht="15.0" customHeight="1">
      <c r="A1281" s="53" t="s">
        <v>6343</v>
      </c>
      <c r="B1281" s="78"/>
      <c r="C1281" s="79"/>
      <c r="D1281" s="82"/>
      <c r="E1281" s="82"/>
      <c r="F1281" s="56" t="str">
        <f t="shared" si="2"/>
        <v>PETUGAS.1280/SPK/SE/PML/3172/2026</v>
      </c>
      <c r="G1281" s="80"/>
      <c r="H1281" s="56" t="str">
        <f>VLOOKUP(G1281,'MITRA (REFERENSI)'!$A:$Z,16,FALSE)</f>
        <v>#N/A</v>
      </c>
      <c r="I1281" s="56" t="str">
        <f>VLOOKUP(G1281,'MITRA (REFERENSI)'!$A:$Z,25,FALSE)</f>
        <v>#N/A</v>
      </c>
      <c r="J1281" s="55" t="str">
        <f>VLOOKUP(G1281,'MITRA (REFERENSI)'!$A:$Z,26,FALSE)</f>
        <v>#N/A</v>
      </c>
      <c r="K1281" s="55" t="str">
        <f>VLOOKUP(G1281,'MITRA (REFERENSI)'!$A:$Z,15,FALSE)</f>
        <v>#N/A</v>
      </c>
      <c r="L1281" s="55" t="str">
        <f>VLOOKUP(G1281,'MITRA (REFERENSI)'!$A:$Z,15,FALSE)</f>
        <v>#N/A</v>
      </c>
      <c r="M1281" s="55" t="str">
        <f>IF(B1281=1,'KELAS (REFERENSI)'!M1281,IF(B1281=2,'KELAS (REFERENSI)'!M1296,IF(B1281=3,'KELAS (REFERENSI)'!M1311,IF(B1281=4,'KELAS (REFERENSI)'!M1326,""))))</f>
        <v/>
      </c>
      <c r="N1281" s="55" t="str">
        <f>IF(B1281=1,'KELAS (REFERENSI)'!N1281,IF(B1281=2,'KELAS (REFERENSI)'!N1296,IF(B1281=3,'KELAS (REFERENSI)'!N1311,IF(B1281=4,'KELAS (REFERENSI)'!N1326,""))))</f>
        <v/>
      </c>
      <c r="O1281" s="55" t="str">
        <f>IF(B1281=1,'KELAS (REFERENSI)'!O1281,IF(B1281=2,'KELAS (REFERENSI)'!O1296,IF(B1281=3,'KELAS (REFERENSI)'!O1311,IF(B1281=4,'KELAS (REFERENSI)'!O1326,""))))</f>
        <v/>
      </c>
      <c r="P1281" s="55" t="str">
        <f>IF(B1281=1,'KELAS (REFERENSI)'!P1281,IF(B1281=2,'KELAS (REFERENSI)'!P1296,IF(B1281=3,'KELAS (REFERENSI)'!P1311,IF(B1281=4,'KELAS (REFERENSI)'!P1326,""))))</f>
        <v/>
      </c>
      <c r="Q1281" s="55" t="str">
        <f t="shared" si="4"/>
        <v>BPS Kota Jakarta Timur</v>
      </c>
      <c r="R1281" s="55" t="str">
        <f t="shared" si="56"/>
        <v/>
      </c>
      <c r="S1281" s="55" t="str">
        <f t="shared" ref="S1281:T1281" si="1289">S1280</f>
        <v>15 Juni sampai dengan 31 Agustus 2026</v>
      </c>
      <c r="T1281" s="55" t="str">
        <f t="shared" si="1289"/>
        <v>31 Agustus 2026</v>
      </c>
      <c r="U1281" s="59" t="str">
        <f>VLOOKUP(G1281,'MITRA (REFERENSI)'!$A:$Z,17,FALSE)</f>
        <v>#N/A</v>
      </c>
      <c r="V1281" s="59" t="str">
        <f>VLOOKUP(G1281,'MITRA (REFERENSI)'!$A:$Z,11,FALSE)</f>
        <v>#N/A</v>
      </c>
      <c r="W1281" s="81"/>
      <c r="X1281" s="63"/>
      <c r="Y1281" s="63"/>
      <c r="Z1281" s="62"/>
      <c r="AA1281" s="63"/>
      <c r="AB1281" s="62"/>
      <c r="AC1281" s="62"/>
      <c r="AD1281" s="62"/>
      <c r="AE1281" s="62"/>
      <c r="AF1281" s="62"/>
      <c r="AG1281" s="72"/>
      <c r="AH1281" s="72"/>
      <c r="AI1281" s="72"/>
      <c r="AJ1281" s="72"/>
      <c r="AK1281" s="59" t="str">
        <f>VLOOKUP(G1281,'MITRA (REFERENSI)'!$A:$Z,5,FALSE)</f>
        <v>#N/A</v>
      </c>
      <c r="AL1281" s="59" t="str">
        <f>VLOOKUP(G1281,'MITRA (REFERENSI)'!$A:$Z,13,FALSE)</f>
        <v>#N/A</v>
      </c>
      <c r="AM1281" s="59" t="str">
        <f>VLOOKUP(G1281,'MITRA (REFERENSI)'!$A:$Z,14,FALSE)</f>
        <v>#N/A</v>
      </c>
    </row>
    <row r="1282" ht="15.0" customHeight="1">
      <c r="A1282" s="53" t="s">
        <v>6344</v>
      </c>
      <c r="B1282" s="78"/>
      <c r="C1282" s="79"/>
      <c r="D1282" s="82"/>
      <c r="E1282" s="82"/>
      <c r="F1282" s="56" t="str">
        <f t="shared" si="2"/>
        <v>PETUGAS.1281/SPK/SE/PML/3172/2026</v>
      </c>
      <c r="G1282" s="80"/>
      <c r="H1282" s="56" t="str">
        <f>VLOOKUP(G1282,'MITRA (REFERENSI)'!$A:$Z,16,FALSE)</f>
        <v>#N/A</v>
      </c>
      <c r="I1282" s="56" t="str">
        <f>VLOOKUP(G1282,'MITRA (REFERENSI)'!$A:$Z,25,FALSE)</f>
        <v>#N/A</v>
      </c>
      <c r="J1282" s="55" t="str">
        <f>VLOOKUP(G1282,'MITRA (REFERENSI)'!$A:$Z,26,FALSE)</f>
        <v>#N/A</v>
      </c>
      <c r="K1282" s="55" t="str">
        <f>VLOOKUP(G1282,'MITRA (REFERENSI)'!$A:$Z,15,FALSE)</f>
        <v>#N/A</v>
      </c>
      <c r="L1282" s="55" t="str">
        <f>VLOOKUP(G1282,'MITRA (REFERENSI)'!$A:$Z,15,FALSE)</f>
        <v>#N/A</v>
      </c>
      <c r="M1282" s="55" t="str">
        <f>IF(B1282=1,'KELAS (REFERENSI)'!M1282,IF(B1282=2,'KELAS (REFERENSI)'!M1297,IF(B1282=3,'KELAS (REFERENSI)'!M1312,IF(B1282=4,'KELAS (REFERENSI)'!M1327,""))))</f>
        <v/>
      </c>
      <c r="N1282" s="55" t="str">
        <f>IF(B1282=1,'KELAS (REFERENSI)'!N1282,IF(B1282=2,'KELAS (REFERENSI)'!N1297,IF(B1282=3,'KELAS (REFERENSI)'!N1312,IF(B1282=4,'KELAS (REFERENSI)'!N1327,""))))</f>
        <v/>
      </c>
      <c r="O1282" s="55" t="str">
        <f>IF(B1282=1,'KELAS (REFERENSI)'!O1282,IF(B1282=2,'KELAS (REFERENSI)'!O1297,IF(B1282=3,'KELAS (REFERENSI)'!O1312,IF(B1282=4,'KELAS (REFERENSI)'!O1327,""))))</f>
        <v/>
      </c>
      <c r="P1282" s="55" t="str">
        <f>IF(B1282=1,'KELAS (REFERENSI)'!P1282,IF(B1282=2,'KELAS (REFERENSI)'!P1297,IF(B1282=3,'KELAS (REFERENSI)'!P1312,IF(B1282=4,'KELAS (REFERENSI)'!P1327,""))))</f>
        <v/>
      </c>
      <c r="Q1282" s="55" t="str">
        <f t="shared" si="4"/>
        <v>BPS Kota Jakarta Timur</v>
      </c>
      <c r="R1282" s="55" t="str">
        <f t="shared" si="56"/>
        <v/>
      </c>
      <c r="S1282" s="55" t="str">
        <f t="shared" ref="S1282:T1282" si="1290">S1281</f>
        <v>15 Juni sampai dengan 31 Agustus 2026</v>
      </c>
      <c r="T1282" s="55" t="str">
        <f t="shared" si="1290"/>
        <v>31 Agustus 2026</v>
      </c>
      <c r="U1282" s="59" t="str">
        <f>VLOOKUP(G1282,'MITRA (REFERENSI)'!$A:$Z,17,FALSE)</f>
        <v>#N/A</v>
      </c>
      <c r="V1282" s="59" t="str">
        <f>VLOOKUP(G1282,'MITRA (REFERENSI)'!$A:$Z,11,FALSE)</f>
        <v>#N/A</v>
      </c>
      <c r="W1282" s="81"/>
      <c r="X1282" s="63"/>
      <c r="Y1282" s="63"/>
      <c r="Z1282" s="62"/>
      <c r="AA1282" s="63"/>
      <c r="AB1282" s="62"/>
      <c r="AC1282" s="62"/>
      <c r="AD1282" s="62"/>
      <c r="AE1282" s="62"/>
      <c r="AF1282" s="62"/>
      <c r="AG1282" s="72"/>
      <c r="AH1282" s="72"/>
      <c r="AI1282" s="72"/>
      <c r="AJ1282" s="72"/>
      <c r="AK1282" s="59" t="str">
        <f>VLOOKUP(G1282,'MITRA (REFERENSI)'!$A:$Z,5,FALSE)</f>
        <v>#N/A</v>
      </c>
      <c r="AL1282" s="59" t="str">
        <f>VLOOKUP(G1282,'MITRA (REFERENSI)'!$A:$Z,13,FALSE)</f>
        <v>#N/A</v>
      </c>
      <c r="AM1282" s="59" t="str">
        <f>VLOOKUP(G1282,'MITRA (REFERENSI)'!$A:$Z,14,FALSE)</f>
        <v>#N/A</v>
      </c>
    </row>
    <row r="1283" ht="15.0" customHeight="1">
      <c r="A1283" s="53" t="s">
        <v>6345</v>
      </c>
      <c r="B1283" s="78"/>
      <c r="C1283" s="79"/>
      <c r="D1283" s="82"/>
      <c r="E1283" s="82"/>
      <c r="F1283" s="56" t="str">
        <f t="shared" si="2"/>
        <v>PETUGAS.1282/SPK/SE/PML/3172/2026</v>
      </c>
      <c r="G1283" s="80"/>
      <c r="H1283" s="56" t="str">
        <f>VLOOKUP(G1283,'MITRA (REFERENSI)'!$A:$Z,16,FALSE)</f>
        <v>#N/A</v>
      </c>
      <c r="I1283" s="56" t="str">
        <f>VLOOKUP(G1283,'MITRA (REFERENSI)'!$A:$Z,25,FALSE)</f>
        <v>#N/A</v>
      </c>
      <c r="J1283" s="55" t="str">
        <f>VLOOKUP(G1283,'MITRA (REFERENSI)'!$A:$Z,26,FALSE)</f>
        <v>#N/A</v>
      </c>
      <c r="K1283" s="55" t="str">
        <f>VLOOKUP(G1283,'MITRA (REFERENSI)'!$A:$Z,15,FALSE)</f>
        <v>#N/A</v>
      </c>
      <c r="L1283" s="55" t="str">
        <f>VLOOKUP(G1283,'MITRA (REFERENSI)'!$A:$Z,15,FALSE)</f>
        <v>#N/A</v>
      </c>
      <c r="M1283" s="55" t="str">
        <f>IF(B1283=1,'KELAS (REFERENSI)'!M1283,IF(B1283=2,'KELAS (REFERENSI)'!M1298,IF(B1283=3,'KELAS (REFERENSI)'!M1313,IF(B1283=4,'KELAS (REFERENSI)'!M1328,""))))</f>
        <v/>
      </c>
      <c r="N1283" s="55" t="str">
        <f>IF(B1283=1,'KELAS (REFERENSI)'!N1283,IF(B1283=2,'KELAS (REFERENSI)'!N1298,IF(B1283=3,'KELAS (REFERENSI)'!N1313,IF(B1283=4,'KELAS (REFERENSI)'!N1328,""))))</f>
        <v/>
      </c>
      <c r="O1283" s="55" t="str">
        <f>IF(B1283=1,'KELAS (REFERENSI)'!O1283,IF(B1283=2,'KELAS (REFERENSI)'!O1298,IF(B1283=3,'KELAS (REFERENSI)'!O1313,IF(B1283=4,'KELAS (REFERENSI)'!O1328,""))))</f>
        <v/>
      </c>
      <c r="P1283" s="55" t="str">
        <f>IF(B1283=1,'KELAS (REFERENSI)'!P1283,IF(B1283=2,'KELAS (REFERENSI)'!P1298,IF(B1283=3,'KELAS (REFERENSI)'!P1313,IF(B1283=4,'KELAS (REFERENSI)'!P1328,""))))</f>
        <v/>
      </c>
      <c r="Q1283" s="55" t="str">
        <f t="shared" si="4"/>
        <v>BPS Kota Jakarta Timur</v>
      </c>
      <c r="R1283" s="55" t="str">
        <f t="shared" si="56"/>
        <v/>
      </c>
      <c r="S1283" s="55" t="str">
        <f t="shared" ref="S1283:T1283" si="1291">S1282</f>
        <v>15 Juni sampai dengan 31 Agustus 2026</v>
      </c>
      <c r="T1283" s="55" t="str">
        <f t="shared" si="1291"/>
        <v>31 Agustus 2026</v>
      </c>
      <c r="U1283" s="59" t="str">
        <f>VLOOKUP(G1283,'MITRA (REFERENSI)'!$A:$Z,17,FALSE)</f>
        <v>#N/A</v>
      </c>
      <c r="V1283" s="59" t="str">
        <f>VLOOKUP(G1283,'MITRA (REFERENSI)'!$A:$Z,11,FALSE)</f>
        <v>#N/A</v>
      </c>
      <c r="W1283" s="81"/>
      <c r="X1283" s="63"/>
      <c r="Y1283" s="63"/>
      <c r="Z1283" s="62"/>
      <c r="AA1283" s="63"/>
      <c r="AB1283" s="62"/>
      <c r="AC1283" s="62"/>
      <c r="AD1283" s="62"/>
      <c r="AE1283" s="62"/>
      <c r="AF1283" s="62"/>
      <c r="AG1283" s="72"/>
      <c r="AH1283" s="72"/>
      <c r="AI1283" s="72"/>
      <c r="AJ1283" s="72"/>
      <c r="AK1283" s="59" t="str">
        <f>VLOOKUP(G1283,'MITRA (REFERENSI)'!$A:$Z,5,FALSE)</f>
        <v>#N/A</v>
      </c>
      <c r="AL1283" s="59" t="str">
        <f>VLOOKUP(G1283,'MITRA (REFERENSI)'!$A:$Z,13,FALSE)</f>
        <v>#N/A</v>
      </c>
      <c r="AM1283" s="59" t="str">
        <f>VLOOKUP(G1283,'MITRA (REFERENSI)'!$A:$Z,14,FALSE)</f>
        <v>#N/A</v>
      </c>
    </row>
    <row r="1284" ht="15.0" customHeight="1">
      <c r="A1284" s="53" t="s">
        <v>6346</v>
      </c>
      <c r="B1284" s="78"/>
      <c r="C1284" s="79"/>
      <c r="D1284" s="82"/>
      <c r="E1284" s="82"/>
      <c r="F1284" s="56" t="str">
        <f t="shared" si="2"/>
        <v>PETUGAS.1283/SPK/SE/PML/3172/2026</v>
      </c>
      <c r="G1284" s="80"/>
      <c r="H1284" s="56" t="str">
        <f>VLOOKUP(G1284,'MITRA (REFERENSI)'!$A:$Z,16,FALSE)</f>
        <v>#N/A</v>
      </c>
      <c r="I1284" s="56" t="str">
        <f>VLOOKUP(G1284,'MITRA (REFERENSI)'!$A:$Z,25,FALSE)</f>
        <v>#N/A</v>
      </c>
      <c r="J1284" s="55" t="str">
        <f>VLOOKUP(G1284,'MITRA (REFERENSI)'!$A:$Z,26,FALSE)</f>
        <v>#N/A</v>
      </c>
      <c r="K1284" s="55" t="str">
        <f>VLOOKUP(G1284,'MITRA (REFERENSI)'!$A:$Z,15,FALSE)</f>
        <v>#N/A</v>
      </c>
      <c r="L1284" s="55" t="str">
        <f>VLOOKUP(G1284,'MITRA (REFERENSI)'!$A:$Z,15,FALSE)</f>
        <v>#N/A</v>
      </c>
      <c r="M1284" s="55" t="str">
        <f>IF(B1284=1,'KELAS (REFERENSI)'!M1284,IF(B1284=2,'KELAS (REFERENSI)'!M1299,IF(B1284=3,'KELAS (REFERENSI)'!M1314,IF(B1284=4,'KELAS (REFERENSI)'!M1329,""))))</f>
        <v/>
      </c>
      <c r="N1284" s="55" t="str">
        <f>IF(B1284=1,'KELAS (REFERENSI)'!N1284,IF(B1284=2,'KELAS (REFERENSI)'!N1299,IF(B1284=3,'KELAS (REFERENSI)'!N1314,IF(B1284=4,'KELAS (REFERENSI)'!N1329,""))))</f>
        <v/>
      </c>
      <c r="O1284" s="55" t="str">
        <f>IF(B1284=1,'KELAS (REFERENSI)'!O1284,IF(B1284=2,'KELAS (REFERENSI)'!O1299,IF(B1284=3,'KELAS (REFERENSI)'!O1314,IF(B1284=4,'KELAS (REFERENSI)'!O1329,""))))</f>
        <v/>
      </c>
      <c r="P1284" s="55" t="str">
        <f>IF(B1284=1,'KELAS (REFERENSI)'!P1284,IF(B1284=2,'KELAS (REFERENSI)'!P1299,IF(B1284=3,'KELAS (REFERENSI)'!P1314,IF(B1284=4,'KELAS (REFERENSI)'!P1329,""))))</f>
        <v/>
      </c>
      <c r="Q1284" s="55" t="str">
        <f t="shared" si="4"/>
        <v>BPS Kota Jakarta Timur</v>
      </c>
      <c r="R1284" s="55" t="str">
        <f t="shared" si="56"/>
        <v/>
      </c>
      <c r="S1284" s="55" t="str">
        <f t="shared" ref="S1284:T1284" si="1292">S1283</f>
        <v>15 Juni sampai dengan 31 Agustus 2026</v>
      </c>
      <c r="T1284" s="55" t="str">
        <f t="shared" si="1292"/>
        <v>31 Agustus 2026</v>
      </c>
      <c r="U1284" s="59" t="str">
        <f>VLOOKUP(G1284,'MITRA (REFERENSI)'!$A:$Z,17,FALSE)</f>
        <v>#N/A</v>
      </c>
      <c r="V1284" s="59" t="str">
        <f>VLOOKUP(G1284,'MITRA (REFERENSI)'!$A:$Z,11,FALSE)</f>
        <v>#N/A</v>
      </c>
      <c r="W1284" s="81"/>
      <c r="X1284" s="63"/>
      <c r="Y1284" s="63"/>
      <c r="Z1284" s="62"/>
      <c r="AA1284" s="63"/>
      <c r="AB1284" s="62"/>
      <c r="AC1284" s="62"/>
      <c r="AD1284" s="62"/>
      <c r="AE1284" s="62"/>
      <c r="AF1284" s="62"/>
      <c r="AG1284" s="72"/>
      <c r="AH1284" s="72"/>
      <c r="AI1284" s="72"/>
      <c r="AJ1284" s="72"/>
      <c r="AK1284" s="59" t="str">
        <f>VLOOKUP(G1284,'MITRA (REFERENSI)'!$A:$Z,5,FALSE)</f>
        <v>#N/A</v>
      </c>
      <c r="AL1284" s="59" t="str">
        <f>VLOOKUP(G1284,'MITRA (REFERENSI)'!$A:$Z,13,FALSE)</f>
        <v>#N/A</v>
      </c>
      <c r="AM1284" s="59" t="str">
        <f>VLOOKUP(G1284,'MITRA (REFERENSI)'!$A:$Z,14,FALSE)</f>
        <v>#N/A</v>
      </c>
    </row>
    <row r="1285" ht="15.0" customHeight="1">
      <c r="A1285" s="53" t="s">
        <v>6347</v>
      </c>
      <c r="B1285" s="78"/>
      <c r="C1285" s="79"/>
      <c r="D1285" s="82"/>
      <c r="E1285" s="82"/>
      <c r="F1285" s="56" t="str">
        <f t="shared" si="2"/>
        <v>PETUGAS.1284/SPK/SE/PML/3172/2026</v>
      </c>
      <c r="G1285" s="80"/>
      <c r="H1285" s="56" t="str">
        <f>VLOOKUP(G1285,'MITRA (REFERENSI)'!$A:$Z,16,FALSE)</f>
        <v>#N/A</v>
      </c>
      <c r="I1285" s="56" t="str">
        <f>VLOOKUP(G1285,'MITRA (REFERENSI)'!$A:$Z,25,FALSE)</f>
        <v>#N/A</v>
      </c>
      <c r="J1285" s="55" t="str">
        <f>VLOOKUP(G1285,'MITRA (REFERENSI)'!$A:$Z,26,FALSE)</f>
        <v>#N/A</v>
      </c>
      <c r="K1285" s="55" t="str">
        <f>VLOOKUP(G1285,'MITRA (REFERENSI)'!$A:$Z,15,FALSE)</f>
        <v>#N/A</v>
      </c>
      <c r="L1285" s="55" t="str">
        <f>VLOOKUP(G1285,'MITRA (REFERENSI)'!$A:$Z,15,FALSE)</f>
        <v>#N/A</v>
      </c>
      <c r="M1285" s="55" t="str">
        <f>IF(B1285=1,'KELAS (REFERENSI)'!M1285,IF(B1285=2,'KELAS (REFERENSI)'!M1300,IF(B1285=3,'KELAS (REFERENSI)'!M1315,IF(B1285=4,'KELAS (REFERENSI)'!M1330,""))))</f>
        <v/>
      </c>
      <c r="N1285" s="55" t="str">
        <f>IF(B1285=1,'KELAS (REFERENSI)'!N1285,IF(B1285=2,'KELAS (REFERENSI)'!N1300,IF(B1285=3,'KELAS (REFERENSI)'!N1315,IF(B1285=4,'KELAS (REFERENSI)'!N1330,""))))</f>
        <v/>
      </c>
      <c r="O1285" s="55" t="str">
        <f>IF(B1285=1,'KELAS (REFERENSI)'!O1285,IF(B1285=2,'KELAS (REFERENSI)'!O1300,IF(B1285=3,'KELAS (REFERENSI)'!O1315,IF(B1285=4,'KELAS (REFERENSI)'!O1330,""))))</f>
        <v/>
      </c>
      <c r="P1285" s="55" t="str">
        <f>IF(B1285=1,'KELAS (REFERENSI)'!P1285,IF(B1285=2,'KELAS (REFERENSI)'!P1300,IF(B1285=3,'KELAS (REFERENSI)'!P1315,IF(B1285=4,'KELAS (REFERENSI)'!P1330,""))))</f>
        <v/>
      </c>
      <c r="Q1285" s="55" t="str">
        <f t="shared" si="4"/>
        <v>BPS Kota Jakarta Timur</v>
      </c>
      <c r="R1285" s="55" t="str">
        <f t="shared" si="56"/>
        <v/>
      </c>
      <c r="S1285" s="55" t="str">
        <f t="shared" ref="S1285:T1285" si="1293">S1284</f>
        <v>15 Juni sampai dengan 31 Agustus 2026</v>
      </c>
      <c r="T1285" s="55" t="str">
        <f t="shared" si="1293"/>
        <v>31 Agustus 2026</v>
      </c>
      <c r="U1285" s="59" t="str">
        <f>VLOOKUP(G1285,'MITRA (REFERENSI)'!$A:$Z,17,FALSE)</f>
        <v>#N/A</v>
      </c>
      <c r="V1285" s="59" t="str">
        <f>VLOOKUP(G1285,'MITRA (REFERENSI)'!$A:$Z,11,FALSE)</f>
        <v>#N/A</v>
      </c>
      <c r="W1285" s="81"/>
      <c r="X1285" s="63"/>
      <c r="Y1285" s="63"/>
      <c r="Z1285" s="62"/>
      <c r="AA1285" s="63"/>
      <c r="AB1285" s="62"/>
      <c r="AC1285" s="62"/>
      <c r="AD1285" s="62"/>
      <c r="AE1285" s="62"/>
      <c r="AF1285" s="62"/>
      <c r="AG1285" s="72"/>
      <c r="AH1285" s="72"/>
      <c r="AI1285" s="72"/>
      <c r="AJ1285" s="72"/>
      <c r="AK1285" s="59" t="str">
        <f>VLOOKUP(G1285,'MITRA (REFERENSI)'!$A:$Z,5,FALSE)</f>
        <v>#N/A</v>
      </c>
      <c r="AL1285" s="59" t="str">
        <f>VLOOKUP(G1285,'MITRA (REFERENSI)'!$A:$Z,13,FALSE)</f>
        <v>#N/A</v>
      </c>
      <c r="AM1285" s="59" t="str">
        <f>VLOOKUP(G1285,'MITRA (REFERENSI)'!$A:$Z,14,FALSE)</f>
        <v>#N/A</v>
      </c>
    </row>
    <row r="1286" ht="15.0" customHeight="1">
      <c r="A1286" s="53" t="s">
        <v>6348</v>
      </c>
      <c r="B1286" s="78"/>
      <c r="C1286" s="79"/>
      <c r="D1286" s="82"/>
      <c r="E1286" s="82"/>
      <c r="F1286" s="56" t="str">
        <f t="shared" si="2"/>
        <v>PETUGAS.1285/SPK/SE/PML/3172/2026</v>
      </c>
      <c r="G1286" s="80"/>
      <c r="H1286" s="56" t="str">
        <f>VLOOKUP(G1286,'MITRA (REFERENSI)'!$A:$Z,16,FALSE)</f>
        <v>#N/A</v>
      </c>
      <c r="I1286" s="56" t="str">
        <f>VLOOKUP(G1286,'MITRA (REFERENSI)'!$A:$Z,25,FALSE)</f>
        <v>#N/A</v>
      </c>
      <c r="J1286" s="55" t="str">
        <f>VLOOKUP(G1286,'MITRA (REFERENSI)'!$A:$Z,26,FALSE)</f>
        <v>#N/A</v>
      </c>
      <c r="K1286" s="55" t="str">
        <f>VLOOKUP(G1286,'MITRA (REFERENSI)'!$A:$Z,15,FALSE)</f>
        <v>#N/A</v>
      </c>
      <c r="L1286" s="55" t="str">
        <f>VLOOKUP(G1286,'MITRA (REFERENSI)'!$A:$Z,15,FALSE)</f>
        <v>#N/A</v>
      </c>
      <c r="M1286" s="55" t="str">
        <f>IF(B1286=1,'KELAS (REFERENSI)'!M1286,IF(B1286=2,'KELAS (REFERENSI)'!M1301,IF(B1286=3,'KELAS (REFERENSI)'!M1316,IF(B1286=4,'KELAS (REFERENSI)'!M1331,""))))</f>
        <v/>
      </c>
      <c r="N1286" s="55" t="str">
        <f>IF(B1286=1,'KELAS (REFERENSI)'!N1286,IF(B1286=2,'KELAS (REFERENSI)'!N1301,IF(B1286=3,'KELAS (REFERENSI)'!N1316,IF(B1286=4,'KELAS (REFERENSI)'!N1331,""))))</f>
        <v/>
      </c>
      <c r="O1286" s="55" t="str">
        <f>IF(B1286=1,'KELAS (REFERENSI)'!O1286,IF(B1286=2,'KELAS (REFERENSI)'!O1301,IF(B1286=3,'KELAS (REFERENSI)'!O1316,IF(B1286=4,'KELAS (REFERENSI)'!O1331,""))))</f>
        <v/>
      </c>
      <c r="P1286" s="55" t="str">
        <f>IF(B1286=1,'KELAS (REFERENSI)'!P1286,IF(B1286=2,'KELAS (REFERENSI)'!P1301,IF(B1286=3,'KELAS (REFERENSI)'!P1316,IF(B1286=4,'KELAS (REFERENSI)'!P1331,""))))</f>
        <v/>
      </c>
      <c r="Q1286" s="55" t="str">
        <f t="shared" si="4"/>
        <v>BPS Kota Jakarta Timur</v>
      </c>
      <c r="R1286" s="55" t="str">
        <f t="shared" si="56"/>
        <v/>
      </c>
      <c r="S1286" s="55" t="str">
        <f t="shared" ref="S1286:T1286" si="1294">S1285</f>
        <v>15 Juni sampai dengan 31 Agustus 2026</v>
      </c>
      <c r="T1286" s="55" t="str">
        <f t="shared" si="1294"/>
        <v>31 Agustus 2026</v>
      </c>
      <c r="U1286" s="59" t="str">
        <f>VLOOKUP(G1286,'MITRA (REFERENSI)'!$A:$Z,17,FALSE)</f>
        <v>#N/A</v>
      </c>
      <c r="V1286" s="59" t="str">
        <f>VLOOKUP(G1286,'MITRA (REFERENSI)'!$A:$Z,11,FALSE)</f>
        <v>#N/A</v>
      </c>
      <c r="W1286" s="81"/>
      <c r="X1286" s="63"/>
      <c r="Y1286" s="63"/>
      <c r="Z1286" s="62"/>
      <c r="AA1286" s="63"/>
      <c r="AB1286" s="62"/>
      <c r="AC1286" s="62"/>
      <c r="AD1286" s="62"/>
      <c r="AE1286" s="62"/>
      <c r="AF1286" s="62"/>
      <c r="AG1286" s="72"/>
      <c r="AH1286" s="72"/>
      <c r="AI1286" s="72"/>
      <c r="AJ1286" s="72"/>
      <c r="AK1286" s="59" t="str">
        <f>VLOOKUP(G1286,'MITRA (REFERENSI)'!$A:$Z,5,FALSE)</f>
        <v>#N/A</v>
      </c>
      <c r="AL1286" s="59" t="str">
        <f>VLOOKUP(G1286,'MITRA (REFERENSI)'!$A:$Z,13,FALSE)</f>
        <v>#N/A</v>
      </c>
      <c r="AM1286" s="59" t="str">
        <f>VLOOKUP(G1286,'MITRA (REFERENSI)'!$A:$Z,14,FALSE)</f>
        <v>#N/A</v>
      </c>
    </row>
    <row r="1287" ht="15.0" customHeight="1">
      <c r="A1287" s="53" t="s">
        <v>6349</v>
      </c>
      <c r="B1287" s="78"/>
      <c r="C1287" s="79"/>
      <c r="D1287" s="82"/>
      <c r="E1287" s="82"/>
      <c r="F1287" s="56" t="str">
        <f t="shared" si="2"/>
        <v>PETUGAS.1286/SPK/SE/PML/3172/2026</v>
      </c>
      <c r="G1287" s="80"/>
      <c r="H1287" s="56" t="str">
        <f>VLOOKUP(G1287,'MITRA (REFERENSI)'!$A:$Z,16,FALSE)</f>
        <v>#N/A</v>
      </c>
      <c r="I1287" s="56" t="str">
        <f>VLOOKUP(G1287,'MITRA (REFERENSI)'!$A:$Z,25,FALSE)</f>
        <v>#N/A</v>
      </c>
      <c r="J1287" s="55" t="str">
        <f>VLOOKUP(G1287,'MITRA (REFERENSI)'!$A:$Z,26,FALSE)</f>
        <v>#N/A</v>
      </c>
      <c r="K1287" s="55" t="str">
        <f>VLOOKUP(G1287,'MITRA (REFERENSI)'!$A:$Z,15,FALSE)</f>
        <v>#N/A</v>
      </c>
      <c r="L1287" s="55" t="str">
        <f>VLOOKUP(G1287,'MITRA (REFERENSI)'!$A:$Z,15,FALSE)</f>
        <v>#N/A</v>
      </c>
      <c r="M1287" s="55" t="str">
        <f>IF(B1287=1,'KELAS (REFERENSI)'!M1287,IF(B1287=2,'KELAS (REFERENSI)'!M1302,IF(B1287=3,'KELAS (REFERENSI)'!M1317,IF(B1287=4,'KELAS (REFERENSI)'!M1332,""))))</f>
        <v/>
      </c>
      <c r="N1287" s="55" t="str">
        <f>IF(B1287=1,'KELAS (REFERENSI)'!N1287,IF(B1287=2,'KELAS (REFERENSI)'!N1302,IF(B1287=3,'KELAS (REFERENSI)'!N1317,IF(B1287=4,'KELAS (REFERENSI)'!N1332,""))))</f>
        <v/>
      </c>
      <c r="O1287" s="55" t="str">
        <f>IF(B1287=1,'KELAS (REFERENSI)'!O1287,IF(B1287=2,'KELAS (REFERENSI)'!O1302,IF(B1287=3,'KELAS (REFERENSI)'!O1317,IF(B1287=4,'KELAS (REFERENSI)'!O1332,""))))</f>
        <v/>
      </c>
      <c r="P1287" s="55" t="str">
        <f>IF(B1287=1,'KELAS (REFERENSI)'!P1287,IF(B1287=2,'KELAS (REFERENSI)'!P1302,IF(B1287=3,'KELAS (REFERENSI)'!P1317,IF(B1287=4,'KELAS (REFERENSI)'!P1332,""))))</f>
        <v/>
      </c>
      <c r="Q1287" s="55" t="str">
        <f t="shared" si="4"/>
        <v>BPS Kota Jakarta Timur</v>
      </c>
      <c r="R1287" s="55" t="str">
        <f t="shared" si="56"/>
        <v/>
      </c>
      <c r="S1287" s="55" t="str">
        <f t="shared" ref="S1287:T1287" si="1295">S1286</f>
        <v>15 Juni sampai dengan 31 Agustus 2026</v>
      </c>
      <c r="T1287" s="55" t="str">
        <f t="shared" si="1295"/>
        <v>31 Agustus 2026</v>
      </c>
      <c r="U1287" s="59" t="str">
        <f>VLOOKUP(G1287,'MITRA (REFERENSI)'!$A:$Z,17,FALSE)</f>
        <v>#N/A</v>
      </c>
      <c r="V1287" s="59" t="str">
        <f>VLOOKUP(G1287,'MITRA (REFERENSI)'!$A:$Z,11,FALSE)</f>
        <v>#N/A</v>
      </c>
      <c r="W1287" s="81"/>
      <c r="X1287" s="63"/>
      <c r="Y1287" s="63"/>
      <c r="Z1287" s="62"/>
      <c r="AA1287" s="63"/>
      <c r="AB1287" s="62"/>
      <c r="AC1287" s="62"/>
      <c r="AD1287" s="62"/>
      <c r="AE1287" s="62"/>
      <c r="AF1287" s="62"/>
      <c r="AG1287" s="72"/>
      <c r="AH1287" s="72"/>
      <c r="AI1287" s="72"/>
      <c r="AJ1287" s="72"/>
      <c r="AK1287" s="59" t="str">
        <f>VLOOKUP(G1287,'MITRA (REFERENSI)'!$A:$Z,5,FALSE)</f>
        <v>#N/A</v>
      </c>
      <c r="AL1287" s="59" t="str">
        <f>VLOOKUP(G1287,'MITRA (REFERENSI)'!$A:$Z,13,FALSE)</f>
        <v>#N/A</v>
      </c>
      <c r="AM1287" s="59" t="str">
        <f>VLOOKUP(G1287,'MITRA (REFERENSI)'!$A:$Z,14,FALSE)</f>
        <v>#N/A</v>
      </c>
    </row>
    <row r="1288" ht="15.0" customHeight="1">
      <c r="A1288" s="53" t="s">
        <v>6350</v>
      </c>
      <c r="B1288" s="78"/>
      <c r="C1288" s="79"/>
      <c r="D1288" s="82"/>
      <c r="E1288" s="82"/>
      <c r="F1288" s="56" t="str">
        <f t="shared" si="2"/>
        <v>PETUGAS.1287/SPK/SE/PML/3172/2026</v>
      </c>
      <c r="G1288" s="80"/>
      <c r="H1288" s="56" t="str">
        <f>VLOOKUP(G1288,'MITRA (REFERENSI)'!$A:$Z,16,FALSE)</f>
        <v>#N/A</v>
      </c>
      <c r="I1288" s="56" t="str">
        <f>VLOOKUP(G1288,'MITRA (REFERENSI)'!$A:$Z,25,FALSE)</f>
        <v>#N/A</v>
      </c>
      <c r="J1288" s="55" t="str">
        <f>VLOOKUP(G1288,'MITRA (REFERENSI)'!$A:$Z,26,FALSE)</f>
        <v>#N/A</v>
      </c>
      <c r="K1288" s="55" t="str">
        <f>VLOOKUP(G1288,'MITRA (REFERENSI)'!$A:$Z,15,FALSE)</f>
        <v>#N/A</v>
      </c>
      <c r="L1288" s="55" t="str">
        <f>VLOOKUP(G1288,'MITRA (REFERENSI)'!$A:$Z,15,FALSE)</f>
        <v>#N/A</v>
      </c>
      <c r="M1288" s="55" t="str">
        <f>IF(B1288=1,'KELAS (REFERENSI)'!M1288,IF(B1288=2,'KELAS (REFERENSI)'!M1303,IF(B1288=3,'KELAS (REFERENSI)'!M1318,IF(B1288=4,'KELAS (REFERENSI)'!M1333,""))))</f>
        <v/>
      </c>
      <c r="N1288" s="55" t="str">
        <f>IF(B1288=1,'KELAS (REFERENSI)'!N1288,IF(B1288=2,'KELAS (REFERENSI)'!N1303,IF(B1288=3,'KELAS (REFERENSI)'!N1318,IF(B1288=4,'KELAS (REFERENSI)'!N1333,""))))</f>
        <v/>
      </c>
      <c r="O1288" s="55" t="str">
        <f>IF(B1288=1,'KELAS (REFERENSI)'!O1288,IF(B1288=2,'KELAS (REFERENSI)'!O1303,IF(B1288=3,'KELAS (REFERENSI)'!O1318,IF(B1288=4,'KELAS (REFERENSI)'!O1333,""))))</f>
        <v/>
      </c>
      <c r="P1288" s="55" t="str">
        <f>IF(B1288=1,'KELAS (REFERENSI)'!P1288,IF(B1288=2,'KELAS (REFERENSI)'!P1303,IF(B1288=3,'KELAS (REFERENSI)'!P1318,IF(B1288=4,'KELAS (REFERENSI)'!P1333,""))))</f>
        <v/>
      </c>
      <c r="Q1288" s="55" t="str">
        <f t="shared" si="4"/>
        <v>BPS Kota Jakarta Timur</v>
      </c>
      <c r="R1288" s="55" t="str">
        <f t="shared" si="56"/>
        <v/>
      </c>
      <c r="S1288" s="55" t="str">
        <f t="shared" ref="S1288:T1288" si="1296">S1287</f>
        <v>15 Juni sampai dengan 31 Agustus 2026</v>
      </c>
      <c r="T1288" s="55" t="str">
        <f t="shared" si="1296"/>
        <v>31 Agustus 2026</v>
      </c>
      <c r="U1288" s="59" t="str">
        <f>VLOOKUP(G1288,'MITRA (REFERENSI)'!$A:$Z,17,FALSE)</f>
        <v>#N/A</v>
      </c>
      <c r="V1288" s="59" t="str">
        <f>VLOOKUP(G1288,'MITRA (REFERENSI)'!$A:$Z,11,FALSE)</f>
        <v>#N/A</v>
      </c>
      <c r="W1288" s="81"/>
      <c r="X1288" s="63"/>
      <c r="Y1288" s="63"/>
      <c r="Z1288" s="62"/>
      <c r="AA1288" s="63"/>
      <c r="AB1288" s="62"/>
      <c r="AC1288" s="62"/>
      <c r="AD1288" s="62"/>
      <c r="AE1288" s="62"/>
      <c r="AF1288" s="62"/>
      <c r="AG1288" s="72"/>
      <c r="AH1288" s="72"/>
      <c r="AI1288" s="72"/>
      <c r="AJ1288" s="72"/>
      <c r="AK1288" s="59" t="str">
        <f>VLOOKUP(G1288,'MITRA (REFERENSI)'!$A:$Z,5,FALSE)</f>
        <v>#N/A</v>
      </c>
      <c r="AL1288" s="59" t="str">
        <f>VLOOKUP(G1288,'MITRA (REFERENSI)'!$A:$Z,13,FALSE)</f>
        <v>#N/A</v>
      </c>
      <c r="AM1288" s="59" t="str">
        <f>VLOOKUP(G1288,'MITRA (REFERENSI)'!$A:$Z,14,FALSE)</f>
        <v>#N/A</v>
      </c>
    </row>
    <row r="1289" ht="15.0" customHeight="1">
      <c r="A1289" s="53" t="s">
        <v>6351</v>
      </c>
      <c r="B1289" s="78"/>
      <c r="C1289" s="79"/>
      <c r="D1289" s="82"/>
      <c r="E1289" s="82"/>
      <c r="F1289" s="56" t="str">
        <f t="shared" si="2"/>
        <v>PETUGAS.1288/SPK/SE/PML/3172/2026</v>
      </c>
      <c r="G1289" s="80"/>
      <c r="H1289" s="56" t="str">
        <f>VLOOKUP(G1289,'MITRA (REFERENSI)'!$A:$Z,16,FALSE)</f>
        <v>#N/A</v>
      </c>
      <c r="I1289" s="56" t="str">
        <f>VLOOKUP(G1289,'MITRA (REFERENSI)'!$A:$Z,25,FALSE)</f>
        <v>#N/A</v>
      </c>
      <c r="J1289" s="55" t="str">
        <f>VLOOKUP(G1289,'MITRA (REFERENSI)'!$A:$Z,26,FALSE)</f>
        <v>#N/A</v>
      </c>
      <c r="K1289" s="55" t="str">
        <f>VLOOKUP(G1289,'MITRA (REFERENSI)'!$A:$Z,15,FALSE)</f>
        <v>#N/A</v>
      </c>
      <c r="L1289" s="55" t="str">
        <f>VLOOKUP(G1289,'MITRA (REFERENSI)'!$A:$Z,15,FALSE)</f>
        <v>#N/A</v>
      </c>
      <c r="M1289" s="55" t="str">
        <f>IF(B1289=1,'KELAS (REFERENSI)'!M1289,IF(B1289=2,'KELAS (REFERENSI)'!M1304,IF(B1289=3,'KELAS (REFERENSI)'!M1319,IF(B1289=4,'KELAS (REFERENSI)'!M1334,""))))</f>
        <v/>
      </c>
      <c r="N1289" s="55" t="str">
        <f>IF(B1289=1,'KELAS (REFERENSI)'!N1289,IF(B1289=2,'KELAS (REFERENSI)'!N1304,IF(B1289=3,'KELAS (REFERENSI)'!N1319,IF(B1289=4,'KELAS (REFERENSI)'!N1334,""))))</f>
        <v/>
      </c>
      <c r="O1289" s="55" t="str">
        <f>IF(B1289=1,'KELAS (REFERENSI)'!O1289,IF(B1289=2,'KELAS (REFERENSI)'!O1304,IF(B1289=3,'KELAS (REFERENSI)'!O1319,IF(B1289=4,'KELAS (REFERENSI)'!O1334,""))))</f>
        <v/>
      </c>
      <c r="P1289" s="55" t="str">
        <f>IF(B1289=1,'KELAS (REFERENSI)'!P1289,IF(B1289=2,'KELAS (REFERENSI)'!P1304,IF(B1289=3,'KELAS (REFERENSI)'!P1319,IF(B1289=4,'KELAS (REFERENSI)'!P1334,""))))</f>
        <v/>
      </c>
      <c r="Q1289" s="55" t="str">
        <f t="shared" si="4"/>
        <v>BPS Kota Jakarta Timur</v>
      </c>
      <c r="R1289" s="55" t="str">
        <f t="shared" si="56"/>
        <v/>
      </c>
      <c r="S1289" s="55" t="str">
        <f t="shared" ref="S1289:T1289" si="1297">S1288</f>
        <v>15 Juni sampai dengan 31 Agustus 2026</v>
      </c>
      <c r="T1289" s="55" t="str">
        <f t="shared" si="1297"/>
        <v>31 Agustus 2026</v>
      </c>
      <c r="U1289" s="59" t="str">
        <f>VLOOKUP(G1289,'MITRA (REFERENSI)'!$A:$Z,17,FALSE)</f>
        <v>#N/A</v>
      </c>
      <c r="V1289" s="59" t="str">
        <f>VLOOKUP(G1289,'MITRA (REFERENSI)'!$A:$Z,11,FALSE)</f>
        <v>#N/A</v>
      </c>
      <c r="W1289" s="81"/>
      <c r="X1289" s="63"/>
      <c r="Y1289" s="63"/>
      <c r="Z1289" s="62"/>
      <c r="AA1289" s="63"/>
      <c r="AB1289" s="62"/>
      <c r="AC1289" s="62"/>
      <c r="AD1289" s="62"/>
      <c r="AE1289" s="62"/>
      <c r="AF1289" s="62"/>
      <c r="AG1289" s="72"/>
      <c r="AH1289" s="72"/>
      <c r="AI1289" s="72"/>
      <c r="AJ1289" s="72"/>
      <c r="AK1289" s="59" t="str">
        <f>VLOOKUP(G1289,'MITRA (REFERENSI)'!$A:$Z,5,FALSE)</f>
        <v>#N/A</v>
      </c>
      <c r="AL1289" s="59" t="str">
        <f>VLOOKUP(G1289,'MITRA (REFERENSI)'!$A:$Z,13,FALSE)</f>
        <v>#N/A</v>
      </c>
      <c r="AM1289" s="59" t="str">
        <f>VLOOKUP(G1289,'MITRA (REFERENSI)'!$A:$Z,14,FALSE)</f>
        <v>#N/A</v>
      </c>
    </row>
    <row r="1290" ht="15.0" customHeight="1">
      <c r="A1290" s="53" t="s">
        <v>6352</v>
      </c>
      <c r="B1290" s="78"/>
      <c r="C1290" s="79"/>
      <c r="D1290" s="82"/>
      <c r="E1290" s="82"/>
      <c r="F1290" s="56" t="str">
        <f t="shared" si="2"/>
        <v>PETUGAS.1289/SPK/SE/PML/3172/2026</v>
      </c>
      <c r="G1290" s="80"/>
      <c r="H1290" s="56" t="str">
        <f>VLOOKUP(G1290,'MITRA (REFERENSI)'!$A:$Z,16,FALSE)</f>
        <v>#N/A</v>
      </c>
      <c r="I1290" s="56" t="str">
        <f>VLOOKUP(G1290,'MITRA (REFERENSI)'!$A:$Z,25,FALSE)</f>
        <v>#N/A</v>
      </c>
      <c r="J1290" s="55" t="str">
        <f>VLOOKUP(G1290,'MITRA (REFERENSI)'!$A:$Z,26,FALSE)</f>
        <v>#N/A</v>
      </c>
      <c r="K1290" s="55" t="str">
        <f>VLOOKUP(G1290,'MITRA (REFERENSI)'!$A:$Z,15,FALSE)</f>
        <v>#N/A</v>
      </c>
      <c r="L1290" s="55" t="str">
        <f>VLOOKUP(G1290,'MITRA (REFERENSI)'!$A:$Z,15,FALSE)</f>
        <v>#N/A</v>
      </c>
      <c r="M1290" s="55" t="str">
        <f>IF(B1290=1,'KELAS (REFERENSI)'!M1290,IF(B1290=2,'KELAS (REFERENSI)'!M1305,IF(B1290=3,'KELAS (REFERENSI)'!M1320,IF(B1290=4,'KELAS (REFERENSI)'!M1335,""))))</f>
        <v/>
      </c>
      <c r="N1290" s="55" t="str">
        <f>IF(B1290=1,'KELAS (REFERENSI)'!N1290,IF(B1290=2,'KELAS (REFERENSI)'!N1305,IF(B1290=3,'KELAS (REFERENSI)'!N1320,IF(B1290=4,'KELAS (REFERENSI)'!N1335,""))))</f>
        <v/>
      </c>
      <c r="O1290" s="55" t="str">
        <f>IF(B1290=1,'KELAS (REFERENSI)'!O1290,IF(B1290=2,'KELAS (REFERENSI)'!O1305,IF(B1290=3,'KELAS (REFERENSI)'!O1320,IF(B1290=4,'KELAS (REFERENSI)'!O1335,""))))</f>
        <v/>
      </c>
      <c r="P1290" s="55" t="str">
        <f>IF(B1290=1,'KELAS (REFERENSI)'!P1290,IF(B1290=2,'KELAS (REFERENSI)'!P1305,IF(B1290=3,'KELAS (REFERENSI)'!P1320,IF(B1290=4,'KELAS (REFERENSI)'!P1335,""))))</f>
        <v/>
      </c>
      <c r="Q1290" s="55" t="str">
        <f t="shared" si="4"/>
        <v>BPS Kota Jakarta Timur</v>
      </c>
      <c r="R1290" s="55" t="str">
        <f t="shared" si="56"/>
        <v/>
      </c>
      <c r="S1290" s="55" t="str">
        <f t="shared" ref="S1290:T1290" si="1298">S1289</f>
        <v>15 Juni sampai dengan 31 Agustus 2026</v>
      </c>
      <c r="T1290" s="55" t="str">
        <f t="shared" si="1298"/>
        <v>31 Agustus 2026</v>
      </c>
      <c r="U1290" s="59" t="str">
        <f>VLOOKUP(G1290,'MITRA (REFERENSI)'!$A:$Z,17,FALSE)</f>
        <v>#N/A</v>
      </c>
      <c r="V1290" s="59" t="str">
        <f>VLOOKUP(G1290,'MITRA (REFERENSI)'!$A:$Z,11,FALSE)</f>
        <v>#N/A</v>
      </c>
      <c r="W1290" s="81"/>
      <c r="X1290" s="63"/>
      <c r="Y1290" s="63"/>
      <c r="Z1290" s="62"/>
      <c r="AA1290" s="63"/>
      <c r="AB1290" s="62"/>
      <c r="AC1290" s="62"/>
      <c r="AD1290" s="62"/>
      <c r="AE1290" s="62"/>
      <c r="AF1290" s="62"/>
      <c r="AG1290" s="72"/>
      <c r="AH1290" s="72"/>
      <c r="AI1290" s="72"/>
      <c r="AJ1290" s="72"/>
      <c r="AK1290" s="59" t="str">
        <f>VLOOKUP(G1290,'MITRA (REFERENSI)'!$A:$Z,5,FALSE)</f>
        <v>#N/A</v>
      </c>
      <c r="AL1290" s="59" t="str">
        <f>VLOOKUP(G1290,'MITRA (REFERENSI)'!$A:$Z,13,FALSE)</f>
        <v>#N/A</v>
      </c>
      <c r="AM1290" s="59" t="str">
        <f>VLOOKUP(G1290,'MITRA (REFERENSI)'!$A:$Z,14,FALSE)</f>
        <v>#N/A</v>
      </c>
    </row>
    <row r="1291" ht="15.0" customHeight="1">
      <c r="A1291" s="53" t="s">
        <v>6353</v>
      </c>
      <c r="B1291" s="78"/>
      <c r="C1291" s="79"/>
      <c r="D1291" s="82"/>
      <c r="E1291" s="82"/>
      <c r="F1291" s="56" t="str">
        <f t="shared" si="2"/>
        <v>PETUGAS.1290/SPK/SE/PML/3172/2026</v>
      </c>
      <c r="G1291" s="80"/>
      <c r="H1291" s="56" t="str">
        <f>VLOOKUP(G1291,'MITRA (REFERENSI)'!$A:$Z,16,FALSE)</f>
        <v>#N/A</v>
      </c>
      <c r="I1291" s="56" t="str">
        <f>VLOOKUP(G1291,'MITRA (REFERENSI)'!$A:$Z,25,FALSE)</f>
        <v>#N/A</v>
      </c>
      <c r="J1291" s="55" t="str">
        <f>VLOOKUP(G1291,'MITRA (REFERENSI)'!$A:$Z,26,FALSE)</f>
        <v>#N/A</v>
      </c>
      <c r="K1291" s="55" t="str">
        <f>VLOOKUP(G1291,'MITRA (REFERENSI)'!$A:$Z,15,FALSE)</f>
        <v>#N/A</v>
      </c>
      <c r="L1291" s="55" t="str">
        <f>VLOOKUP(G1291,'MITRA (REFERENSI)'!$A:$Z,15,FALSE)</f>
        <v>#N/A</v>
      </c>
      <c r="M1291" s="55" t="str">
        <f>IF(B1291=1,'KELAS (REFERENSI)'!M1291,IF(B1291=2,'KELAS (REFERENSI)'!M1306,IF(B1291=3,'KELAS (REFERENSI)'!M1321,IF(B1291=4,'KELAS (REFERENSI)'!M1336,""))))</f>
        <v/>
      </c>
      <c r="N1291" s="55" t="str">
        <f>IF(B1291=1,'KELAS (REFERENSI)'!N1291,IF(B1291=2,'KELAS (REFERENSI)'!N1306,IF(B1291=3,'KELAS (REFERENSI)'!N1321,IF(B1291=4,'KELAS (REFERENSI)'!N1336,""))))</f>
        <v/>
      </c>
      <c r="O1291" s="55" t="str">
        <f>IF(B1291=1,'KELAS (REFERENSI)'!O1291,IF(B1291=2,'KELAS (REFERENSI)'!O1306,IF(B1291=3,'KELAS (REFERENSI)'!O1321,IF(B1291=4,'KELAS (REFERENSI)'!O1336,""))))</f>
        <v/>
      </c>
      <c r="P1291" s="55" t="str">
        <f>IF(B1291=1,'KELAS (REFERENSI)'!P1291,IF(B1291=2,'KELAS (REFERENSI)'!P1306,IF(B1291=3,'KELAS (REFERENSI)'!P1321,IF(B1291=4,'KELAS (REFERENSI)'!P1336,""))))</f>
        <v/>
      </c>
      <c r="Q1291" s="55" t="str">
        <f t="shared" si="4"/>
        <v>BPS Kota Jakarta Timur</v>
      </c>
      <c r="R1291" s="55" t="str">
        <f t="shared" si="56"/>
        <v/>
      </c>
      <c r="S1291" s="55" t="str">
        <f t="shared" ref="S1291:T1291" si="1299">S1290</f>
        <v>15 Juni sampai dengan 31 Agustus 2026</v>
      </c>
      <c r="T1291" s="55" t="str">
        <f t="shared" si="1299"/>
        <v>31 Agustus 2026</v>
      </c>
      <c r="U1291" s="59" t="str">
        <f>VLOOKUP(G1291,'MITRA (REFERENSI)'!$A:$Z,17,FALSE)</f>
        <v>#N/A</v>
      </c>
      <c r="V1291" s="59" t="str">
        <f>VLOOKUP(G1291,'MITRA (REFERENSI)'!$A:$Z,11,FALSE)</f>
        <v>#N/A</v>
      </c>
      <c r="W1291" s="81"/>
      <c r="X1291" s="63"/>
      <c r="Y1291" s="63"/>
      <c r="Z1291" s="62"/>
      <c r="AA1291" s="63"/>
      <c r="AB1291" s="62"/>
      <c r="AC1291" s="62"/>
      <c r="AD1291" s="62"/>
      <c r="AE1291" s="62"/>
      <c r="AF1291" s="62"/>
      <c r="AG1291" s="72"/>
      <c r="AH1291" s="72"/>
      <c r="AI1291" s="72"/>
      <c r="AJ1291" s="72"/>
      <c r="AK1291" s="59" t="str">
        <f>VLOOKUP(G1291,'MITRA (REFERENSI)'!$A:$Z,5,FALSE)</f>
        <v>#N/A</v>
      </c>
      <c r="AL1291" s="59" t="str">
        <f>VLOOKUP(G1291,'MITRA (REFERENSI)'!$A:$Z,13,FALSE)</f>
        <v>#N/A</v>
      </c>
      <c r="AM1291" s="59" t="str">
        <f>VLOOKUP(G1291,'MITRA (REFERENSI)'!$A:$Z,14,FALSE)</f>
        <v>#N/A</v>
      </c>
    </row>
    <row r="1292" ht="15.0" customHeight="1">
      <c r="A1292" s="53" t="s">
        <v>6354</v>
      </c>
      <c r="B1292" s="78"/>
      <c r="C1292" s="79"/>
      <c r="D1292" s="82"/>
      <c r="E1292" s="82"/>
      <c r="F1292" s="56" t="str">
        <f t="shared" si="2"/>
        <v>PETUGAS.1291/SPK/SE/PML/3172/2026</v>
      </c>
      <c r="G1292" s="80"/>
      <c r="H1292" s="56" t="str">
        <f>VLOOKUP(G1292,'MITRA (REFERENSI)'!$A:$Z,16,FALSE)</f>
        <v>#N/A</v>
      </c>
      <c r="I1292" s="56" t="str">
        <f>VLOOKUP(G1292,'MITRA (REFERENSI)'!$A:$Z,25,FALSE)</f>
        <v>#N/A</v>
      </c>
      <c r="J1292" s="55" t="str">
        <f>VLOOKUP(G1292,'MITRA (REFERENSI)'!$A:$Z,26,FALSE)</f>
        <v>#N/A</v>
      </c>
      <c r="K1292" s="55" t="str">
        <f>VLOOKUP(G1292,'MITRA (REFERENSI)'!$A:$Z,15,FALSE)</f>
        <v>#N/A</v>
      </c>
      <c r="L1292" s="55" t="str">
        <f>VLOOKUP(G1292,'MITRA (REFERENSI)'!$A:$Z,15,FALSE)</f>
        <v>#N/A</v>
      </c>
      <c r="M1292" s="55" t="str">
        <f>IF(B1292=1,'KELAS (REFERENSI)'!M1292,IF(B1292=2,'KELAS (REFERENSI)'!M1307,IF(B1292=3,'KELAS (REFERENSI)'!M1322,IF(B1292=4,'KELAS (REFERENSI)'!M1337,""))))</f>
        <v/>
      </c>
      <c r="N1292" s="55" t="str">
        <f>IF(B1292=1,'KELAS (REFERENSI)'!N1292,IF(B1292=2,'KELAS (REFERENSI)'!N1307,IF(B1292=3,'KELAS (REFERENSI)'!N1322,IF(B1292=4,'KELAS (REFERENSI)'!N1337,""))))</f>
        <v/>
      </c>
      <c r="O1292" s="55" t="str">
        <f>IF(B1292=1,'KELAS (REFERENSI)'!O1292,IF(B1292=2,'KELAS (REFERENSI)'!O1307,IF(B1292=3,'KELAS (REFERENSI)'!O1322,IF(B1292=4,'KELAS (REFERENSI)'!O1337,""))))</f>
        <v/>
      </c>
      <c r="P1292" s="55" t="str">
        <f>IF(B1292=1,'KELAS (REFERENSI)'!P1292,IF(B1292=2,'KELAS (REFERENSI)'!P1307,IF(B1292=3,'KELAS (REFERENSI)'!P1322,IF(B1292=4,'KELAS (REFERENSI)'!P1337,""))))</f>
        <v/>
      </c>
      <c r="Q1292" s="55" t="str">
        <f t="shared" si="4"/>
        <v>BPS Kota Jakarta Timur</v>
      </c>
      <c r="R1292" s="55" t="str">
        <f t="shared" si="56"/>
        <v/>
      </c>
      <c r="S1292" s="55" t="str">
        <f t="shared" ref="S1292:T1292" si="1300">S1291</f>
        <v>15 Juni sampai dengan 31 Agustus 2026</v>
      </c>
      <c r="T1292" s="55" t="str">
        <f t="shared" si="1300"/>
        <v>31 Agustus 2026</v>
      </c>
      <c r="U1292" s="59" t="str">
        <f>VLOOKUP(G1292,'MITRA (REFERENSI)'!$A:$Z,17,FALSE)</f>
        <v>#N/A</v>
      </c>
      <c r="V1292" s="59" t="str">
        <f>VLOOKUP(G1292,'MITRA (REFERENSI)'!$A:$Z,11,FALSE)</f>
        <v>#N/A</v>
      </c>
      <c r="W1292" s="81"/>
      <c r="X1292" s="63"/>
      <c r="Y1292" s="63"/>
      <c r="Z1292" s="62"/>
      <c r="AA1292" s="63"/>
      <c r="AB1292" s="62"/>
      <c r="AC1292" s="62"/>
      <c r="AD1292" s="62"/>
      <c r="AE1292" s="62"/>
      <c r="AF1292" s="62"/>
      <c r="AG1292" s="72"/>
      <c r="AH1292" s="72"/>
      <c r="AI1292" s="72"/>
      <c r="AJ1292" s="72"/>
      <c r="AK1292" s="59" t="str">
        <f>VLOOKUP(G1292,'MITRA (REFERENSI)'!$A:$Z,5,FALSE)</f>
        <v>#N/A</v>
      </c>
      <c r="AL1292" s="59" t="str">
        <f>VLOOKUP(G1292,'MITRA (REFERENSI)'!$A:$Z,13,FALSE)</f>
        <v>#N/A</v>
      </c>
      <c r="AM1292" s="59" t="str">
        <f>VLOOKUP(G1292,'MITRA (REFERENSI)'!$A:$Z,14,FALSE)</f>
        <v>#N/A</v>
      </c>
    </row>
    <row r="1293" ht="15.0" customHeight="1">
      <c r="A1293" s="53" t="s">
        <v>6355</v>
      </c>
      <c r="B1293" s="78"/>
      <c r="C1293" s="79"/>
      <c r="D1293" s="82"/>
      <c r="E1293" s="82"/>
      <c r="F1293" s="56" t="str">
        <f t="shared" si="2"/>
        <v>PETUGAS.1292/SPK/SE/PML/3172/2026</v>
      </c>
      <c r="G1293" s="80"/>
      <c r="H1293" s="56" t="str">
        <f>VLOOKUP(G1293,'MITRA (REFERENSI)'!$A:$Z,16,FALSE)</f>
        <v>#N/A</v>
      </c>
      <c r="I1293" s="56" t="str">
        <f>VLOOKUP(G1293,'MITRA (REFERENSI)'!$A:$Z,25,FALSE)</f>
        <v>#N/A</v>
      </c>
      <c r="J1293" s="55" t="str">
        <f>VLOOKUP(G1293,'MITRA (REFERENSI)'!$A:$Z,26,FALSE)</f>
        <v>#N/A</v>
      </c>
      <c r="K1293" s="55" t="str">
        <f>VLOOKUP(G1293,'MITRA (REFERENSI)'!$A:$Z,15,FALSE)</f>
        <v>#N/A</v>
      </c>
      <c r="L1293" s="55" t="str">
        <f>VLOOKUP(G1293,'MITRA (REFERENSI)'!$A:$Z,15,FALSE)</f>
        <v>#N/A</v>
      </c>
      <c r="M1293" s="55" t="str">
        <f>IF(B1293=1,'KELAS (REFERENSI)'!M1293,IF(B1293=2,'KELAS (REFERENSI)'!M1308,IF(B1293=3,'KELAS (REFERENSI)'!M1323,IF(B1293=4,'KELAS (REFERENSI)'!M1338,""))))</f>
        <v/>
      </c>
      <c r="N1293" s="55" t="str">
        <f>IF(B1293=1,'KELAS (REFERENSI)'!N1293,IF(B1293=2,'KELAS (REFERENSI)'!N1308,IF(B1293=3,'KELAS (REFERENSI)'!N1323,IF(B1293=4,'KELAS (REFERENSI)'!N1338,""))))</f>
        <v/>
      </c>
      <c r="O1293" s="55" t="str">
        <f>IF(B1293=1,'KELAS (REFERENSI)'!O1293,IF(B1293=2,'KELAS (REFERENSI)'!O1308,IF(B1293=3,'KELAS (REFERENSI)'!O1323,IF(B1293=4,'KELAS (REFERENSI)'!O1338,""))))</f>
        <v/>
      </c>
      <c r="P1293" s="55" t="str">
        <f>IF(B1293=1,'KELAS (REFERENSI)'!P1293,IF(B1293=2,'KELAS (REFERENSI)'!P1308,IF(B1293=3,'KELAS (REFERENSI)'!P1323,IF(B1293=4,'KELAS (REFERENSI)'!P1338,""))))</f>
        <v/>
      </c>
      <c r="Q1293" s="55" t="str">
        <f t="shared" si="4"/>
        <v>BPS Kota Jakarta Timur</v>
      </c>
      <c r="R1293" s="55" t="str">
        <f t="shared" si="56"/>
        <v/>
      </c>
      <c r="S1293" s="55" t="str">
        <f t="shared" ref="S1293:T1293" si="1301">S1292</f>
        <v>15 Juni sampai dengan 31 Agustus 2026</v>
      </c>
      <c r="T1293" s="55" t="str">
        <f t="shared" si="1301"/>
        <v>31 Agustus 2026</v>
      </c>
      <c r="U1293" s="59" t="str">
        <f>VLOOKUP(G1293,'MITRA (REFERENSI)'!$A:$Z,17,FALSE)</f>
        <v>#N/A</v>
      </c>
      <c r="V1293" s="59" t="str">
        <f>VLOOKUP(G1293,'MITRA (REFERENSI)'!$A:$Z,11,FALSE)</f>
        <v>#N/A</v>
      </c>
      <c r="W1293" s="81"/>
      <c r="X1293" s="63"/>
      <c r="Y1293" s="63"/>
      <c r="Z1293" s="62"/>
      <c r="AA1293" s="63"/>
      <c r="AB1293" s="62"/>
      <c r="AC1293" s="62"/>
      <c r="AD1293" s="62"/>
      <c r="AE1293" s="62"/>
      <c r="AF1293" s="62"/>
      <c r="AG1293" s="72"/>
      <c r="AH1293" s="72"/>
      <c r="AI1293" s="72"/>
      <c r="AJ1293" s="72"/>
      <c r="AK1293" s="59" t="str">
        <f>VLOOKUP(G1293,'MITRA (REFERENSI)'!$A:$Z,5,FALSE)</f>
        <v>#N/A</v>
      </c>
      <c r="AL1293" s="59" t="str">
        <f>VLOOKUP(G1293,'MITRA (REFERENSI)'!$A:$Z,13,FALSE)</f>
        <v>#N/A</v>
      </c>
      <c r="AM1293" s="59" t="str">
        <f>VLOOKUP(G1293,'MITRA (REFERENSI)'!$A:$Z,14,FALSE)</f>
        <v>#N/A</v>
      </c>
    </row>
    <row r="1294" ht="15.0" customHeight="1">
      <c r="A1294" s="53" t="s">
        <v>6356</v>
      </c>
      <c r="B1294" s="78"/>
      <c r="C1294" s="79"/>
      <c r="D1294" s="82"/>
      <c r="E1294" s="82"/>
      <c r="F1294" s="56" t="str">
        <f t="shared" si="2"/>
        <v>PETUGAS.1293/SPK/SE/PML/3172/2026</v>
      </c>
      <c r="G1294" s="80"/>
      <c r="H1294" s="56" t="str">
        <f>VLOOKUP(G1294,'MITRA (REFERENSI)'!$A:$Z,16,FALSE)</f>
        <v>#N/A</v>
      </c>
      <c r="I1294" s="56" t="str">
        <f>VLOOKUP(G1294,'MITRA (REFERENSI)'!$A:$Z,25,FALSE)</f>
        <v>#N/A</v>
      </c>
      <c r="J1294" s="55" t="str">
        <f>VLOOKUP(G1294,'MITRA (REFERENSI)'!$A:$Z,26,FALSE)</f>
        <v>#N/A</v>
      </c>
      <c r="K1294" s="55" t="str">
        <f>VLOOKUP(G1294,'MITRA (REFERENSI)'!$A:$Z,15,FALSE)</f>
        <v>#N/A</v>
      </c>
      <c r="L1294" s="55" t="str">
        <f>VLOOKUP(G1294,'MITRA (REFERENSI)'!$A:$Z,15,FALSE)</f>
        <v>#N/A</v>
      </c>
      <c r="M1294" s="55" t="str">
        <f>IF(B1294=1,'KELAS (REFERENSI)'!M1294,IF(B1294=2,'KELAS (REFERENSI)'!M1309,IF(B1294=3,'KELAS (REFERENSI)'!M1324,IF(B1294=4,'KELAS (REFERENSI)'!M1339,""))))</f>
        <v/>
      </c>
      <c r="N1294" s="55" t="str">
        <f>IF(B1294=1,'KELAS (REFERENSI)'!N1294,IF(B1294=2,'KELAS (REFERENSI)'!N1309,IF(B1294=3,'KELAS (REFERENSI)'!N1324,IF(B1294=4,'KELAS (REFERENSI)'!N1339,""))))</f>
        <v/>
      </c>
      <c r="O1294" s="55" t="str">
        <f>IF(B1294=1,'KELAS (REFERENSI)'!O1294,IF(B1294=2,'KELAS (REFERENSI)'!O1309,IF(B1294=3,'KELAS (REFERENSI)'!O1324,IF(B1294=4,'KELAS (REFERENSI)'!O1339,""))))</f>
        <v/>
      </c>
      <c r="P1294" s="55" t="str">
        <f>IF(B1294=1,'KELAS (REFERENSI)'!P1294,IF(B1294=2,'KELAS (REFERENSI)'!P1309,IF(B1294=3,'KELAS (REFERENSI)'!P1324,IF(B1294=4,'KELAS (REFERENSI)'!P1339,""))))</f>
        <v/>
      </c>
      <c r="Q1294" s="55" t="str">
        <f t="shared" si="4"/>
        <v>BPS Kota Jakarta Timur</v>
      </c>
      <c r="R1294" s="55" t="str">
        <f t="shared" si="56"/>
        <v/>
      </c>
      <c r="S1294" s="55" t="str">
        <f t="shared" ref="S1294:T1294" si="1302">S1293</f>
        <v>15 Juni sampai dengan 31 Agustus 2026</v>
      </c>
      <c r="T1294" s="55" t="str">
        <f t="shared" si="1302"/>
        <v>31 Agustus 2026</v>
      </c>
      <c r="U1294" s="59" t="str">
        <f>VLOOKUP(G1294,'MITRA (REFERENSI)'!$A:$Z,17,FALSE)</f>
        <v>#N/A</v>
      </c>
      <c r="V1294" s="59" t="str">
        <f>VLOOKUP(G1294,'MITRA (REFERENSI)'!$A:$Z,11,FALSE)</f>
        <v>#N/A</v>
      </c>
      <c r="W1294" s="81"/>
      <c r="X1294" s="63"/>
      <c r="Y1294" s="63"/>
      <c r="Z1294" s="62"/>
      <c r="AA1294" s="63"/>
      <c r="AB1294" s="62"/>
      <c r="AC1294" s="62"/>
      <c r="AD1294" s="62"/>
      <c r="AE1294" s="62"/>
      <c r="AF1294" s="62"/>
      <c r="AG1294" s="72"/>
      <c r="AH1294" s="72"/>
      <c r="AI1294" s="72"/>
      <c r="AJ1294" s="72"/>
      <c r="AK1294" s="59" t="str">
        <f>VLOOKUP(G1294,'MITRA (REFERENSI)'!$A:$Z,5,FALSE)</f>
        <v>#N/A</v>
      </c>
      <c r="AL1294" s="59" t="str">
        <f>VLOOKUP(G1294,'MITRA (REFERENSI)'!$A:$Z,13,FALSE)</f>
        <v>#N/A</v>
      </c>
      <c r="AM1294" s="59" t="str">
        <f>VLOOKUP(G1294,'MITRA (REFERENSI)'!$A:$Z,14,FALSE)</f>
        <v>#N/A</v>
      </c>
    </row>
    <row r="1295" ht="15.0" customHeight="1">
      <c r="A1295" s="53" t="s">
        <v>6357</v>
      </c>
      <c r="B1295" s="78"/>
      <c r="C1295" s="79"/>
      <c r="D1295" s="82"/>
      <c r="E1295" s="82"/>
      <c r="F1295" s="56" t="str">
        <f t="shared" si="2"/>
        <v>PETUGAS.1294/SPK/SE/PML/3172/2026</v>
      </c>
      <c r="G1295" s="80"/>
      <c r="H1295" s="56" t="str">
        <f>VLOOKUP(G1295,'MITRA (REFERENSI)'!$A:$Z,16,FALSE)</f>
        <v>#N/A</v>
      </c>
      <c r="I1295" s="56" t="str">
        <f>VLOOKUP(G1295,'MITRA (REFERENSI)'!$A:$Z,25,FALSE)</f>
        <v>#N/A</v>
      </c>
      <c r="J1295" s="55" t="str">
        <f>VLOOKUP(G1295,'MITRA (REFERENSI)'!$A:$Z,26,FALSE)</f>
        <v>#N/A</v>
      </c>
      <c r="K1295" s="55" t="str">
        <f>VLOOKUP(G1295,'MITRA (REFERENSI)'!$A:$Z,15,FALSE)</f>
        <v>#N/A</v>
      </c>
      <c r="L1295" s="55" t="str">
        <f>VLOOKUP(G1295,'MITRA (REFERENSI)'!$A:$Z,15,FALSE)</f>
        <v>#N/A</v>
      </c>
      <c r="M1295" s="55" t="str">
        <f>IF(B1295=1,'KELAS (REFERENSI)'!M1295,IF(B1295=2,'KELAS (REFERENSI)'!M1310,IF(B1295=3,'KELAS (REFERENSI)'!M1325,IF(B1295=4,'KELAS (REFERENSI)'!M1340,""))))</f>
        <v/>
      </c>
      <c r="N1295" s="55" t="str">
        <f>IF(B1295=1,'KELAS (REFERENSI)'!N1295,IF(B1295=2,'KELAS (REFERENSI)'!N1310,IF(B1295=3,'KELAS (REFERENSI)'!N1325,IF(B1295=4,'KELAS (REFERENSI)'!N1340,""))))</f>
        <v/>
      </c>
      <c r="O1295" s="55" t="str">
        <f>IF(B1295=1,'KELAS (REFERENSI)'!O1295,IF(B1295=2,'KELAS (REFERENSI)'!O1310,IF(B1295=3,'KELAS (REFERENSI)'!O1325,IF(B1295=4,'KELAS (REFERENSI)'!O1340,""))))</f>
        <v/>
      </c>
      <c r="P1295" s="55" t="str">
        <f>IF(B1295=1,'KELAS (REFERENSI)'!P1295,IF(B1295=2,'KELAS (REFERENSI)'!P1310,IF(B1295=3,'KELAS (REFERENSI)'!P1325,IF(B1295=4,'KELAS (REFERENSI)'!P1340,""))))</f>
        <v/>
      </c>
      <c r="Q1295" s="55" t="str">
        <f t="shared" si="4"/>
        <v>BPS Kota Jakarta Timur</v>
      </c>
      <c r="R1295" s="55" t="str">
        <f t="shared" si="56"/>
        <v/>
      </c>
      <c r="S1295" s="55" t="str">
        <f t="shared" ref="S1295:T1295" si="1303">S1294</f>
        <v>15 Juni sampai dengan 31 Agustus 2026</v>
      </c>
      <c r="T1295" s="55" t="str">
        <f t="shared" si="1303"/>
        <v>31 Agustus 2026</v>
      </c>
      <c r="U1295" s="59" t="str">
        <f>VLOOKUP(G1295,'MITRA (REFERENSI)'!$A:$Z,17,FALSE)</f>
        <v>#N/A</v>
      </c>
      <c r="V1295" s="59" t="str">
        <f>VLOOKUP(G1295,'MITRA (REFERENSI)'!$A:$Z,11,FALSE)</f>
        <v>#N/A</v>
      </c>
      <c r="W1295" s="81"/>
      <c r="X1295" s="63"/>
      <c r="Y1295" s="63"/>
      <c r="Z1295" s="62"/>
      <c r="AA1295" s="63"/>
      <c r="AB1295" s="62"/>
      <c r="AC1295" s="62"/>
      <c r="AD1295" s="62"/>
      <c r="AE1295" s="62"/>
      <c r="AF1295" s="62"/>
      <c r="AG1295" s="72"/>
      <c r="AH1295" s="72"/>
      <c r="AI1295" s="72"/>
      <c r="AJ1295" s="72"/>
      <c r="AK1295" s="59" t="str">
        <f>VLOOKUP(G1295,'MITRA (REFERENSI)'!$A:$Z,5,FALSE)</f>
        <v>#N/A</v>
      </c>
      <c r="AL1295" s="59" t="str">
        <f>VLOOKUP(G1295,'MITRA (REFERENSI)'!$A:$Z,13,FALSE)</f>
        <v>#N/A</v>
      </c>
      <c r="AM1295" s="59" t="str">
        <f>VLOOKUP(G1295,'MITRA (REFERENSI)'!$A:$Z,14,FALSE)</f>
        <v>#N/A</v>
      </c>
    </row>
    <row r="1296" ht="15.0" customHeight="1">
      <c r="A1296" s="53" t="s">
        <v>6358</v>
      </c>
      <c r="B1296" s="78"/>
      <c r="C1296" s="79"/>
      <c r="D1296" s="82"/>
      <c r="E1296" s="82"/>
      <c r="F1296" s="56" t="str">
        <f t="shared" si="2"/>
        <v>PETUGAS.1295/SPK/SE/PML/3172/2026</v>
      </c>
      <c r="G1296" s="80"/>
      <c r="H1296" s="56" t="str">
        <f>VLOOKUP(G1296,'MITRA (REFERENSI)'!$A:$Z,16,FALSE)</f>
        <v>#N/A</v>
      </c>
      <c r="I1296" s="56" t="str">
        <f>VLOOKUP(G1296,'MITRA (REFERENSI)'!$A:$Z,25,FALSE)</f>
        <v>#N/A</v>
      </c>
      <c r="J1296" s="55" t="str">
        <f>VLOOKUP(G1296,'MITRA (REFERENSI)'!$A:$Z,26,FALSE)</f>
        <v>#N/A</v>
      </c>
      <c r="K1296" s="55" t="str">
        <f>VLOOKUP(G1296,'MITRA (REFERENSI)'!$A:$Z,15,FALSE)</f>
        <v>#N/A</v>
      </c>
      <c r="L1296" s="55" t="str">
        <f>VLOOKUP(G1296,'MITRA (REFERENSI)'!$A:$Z,15,FALSE)</f>
        <v>#N/A</v>
      </c>
      <c r="M1296" s="55" t="str">
        <f>IF(B1296=1,'KELAS (REFERENSI)'!M1296,IF(B1296=2,'KELAS (REFERENSI)'!M1311,IF(B1296=3,'KELAS (REFERENSI)'!M1326,IF(B1296=4,'KELAS (REFERENSI)'!M1341,""))))</f>
        <v/>
      </c>
      <c r="N1296" s="55" t="str">
        <f>IF(B1296=1,'KELAS (REFERENSI)'!N1296,IF(B1296=2,'KELAS (REFERENSI)'!N1311,IF(B1296=3,'KELAS (REFERENSI)'!N1326,IF(B1296=4,'KELAS (REFERENSI)'!N1341,""))))</f>
        <v/>
      </c>
      <c r="O1296" s="55" t="str">
        <f>IF(B1296=1,'KELAS (REFERENSI)'!O1296,IF(B1296=2,'KELAS (REFERENSI)'!O1311,IF(B1296=3,'KELAS (REFERENSI)'!O1326,IF(B1296=4,'KELAS (REFERENSI)'!O1341,""))))</f>
        <v/>
      </c>
      <c r="P1296" s="55" t="str">
        <f>IF(B1296=1,'KELAS (REFERENSI)'!P1296,IF(B1296=2,'KELAS (REFERENSI)'!P1311,IF(B1296=3,'KELAS (REFERENSI)'!P1326,IF(B1296=4,'KELAS (REFERENSI)'!P1341,""))))</f>
        <v/>
      </c>
      <c r="Q1296" s="55" t="str">
        <f t="shared" si="4"/>
        <v>BPS Kota Jakarta Timur</v>
      </c>
      <c r="R1296" s="55" t="str">
        <f t="shared" si="56"/>
        <v/>
      </c>
      <c r="S1296" s="55" t="str">
        <f t="shared" ref="S1296:T1296" si="1304">S1295</f>
        <v>15 Juni sampai dengan 31 Agustus 2026</v>
      </c>
      <c r="T1296" s="55" t="str">
        <f t="shared" si="1304"/>
        <v>31 Agustus 2026</v>
      </c>
      <c r="U1296" s="59" t="str">
        <f>VLOOKUP(G1296,'MITRA (REFERENSI)'!$A:$Z,17,FALSE)</f>
        <v>#N/A</v>
      </c>
      <c r="V1296" s="59" t="str">
        <f>VLOOKUP(G1296,'MITRA (REFERENSI)'!$A:$Z,11,FALSE)</f>
        <v>#N/A</v>
      </c>
      <c r="W1296" s="81"/>
      <c r="X1296" s="63"/>
      <c r="Y1296" s="63"/>
      <c r="Z1296" s="62"/>
      <c r="AA1296" s="63"/>
      <c r="AB1296" s="62"/>
      <c r="AC1296" s="62"/>
      <c r="AD1296" s="62"/>
      <c r="AE1296" s="62"/>
      <c r="AF1296" s="62"/>
      <c r="AG1296" s="72"/>
      <c r="AH1296" s="72"/>
      <c r="AI1296" s="72"/>
      <c r="AJ1296" s="72"/>
      <c r="AK1296" s="59" t="str">
        <f>VLOOKUP(G1296,'MITRA (REFERENSI)'!$A:$Z,5,FALSE)</f>
        <v>#N/A</v>
      </c>
      <c r="AL1296" s="59" t="str">
        <f>VLOOKUP(G1296,'MITRA (REFERENSI)'!$A:$Z,13,FALSE)</f>
        <v>#N/A</v>
      </c>
      <c r="AM1296" s="59" t="str">
        <f>VLOOKUP(G1296,'MITRA (REFERENSI)'!$A:$Z,14,FALSE)</f>
        <v>#N/A</v>
      </c>
    </row>
    <row r="1297" ht="15.0" customHeight="1">
      <c r="A1297" s="53" t="s">
        <v>6359</v>
      </c>
      <c r="B1297" s="78"/>
      <c r="C1297" s="79"/>
      <c r="D1297" s="82"/>
      <c r="E1297" s="82"/>
      <c r="F1297" s="56" t="str">
        <f t="shared" si="2"/>
        <v>PETUGAS.1296/SPK/SE/PML/3172/2026</v>
      </c>
      <c r="G1297" s="80"/>
      <c r="H1297" s="56" t="str">
        <f>VLOOKUP(G1297,'MITRA (REFERENSI)'!$A:$Z,16,FALSE)</f>
        <v>#N/A</v>
      </c>
      <c r="I1297" s="56" t="str">
        <f>VLOOKUP(G1297,'MITRA (REFERENSI)'!$A:$Z,25,FALSE)</f>
        <v>#N/A</v>
      </c>
      <c r="J1297" s="55" t="str">
        <f>VLOOKUP(G1297,'MITRA (REFERENSI)'!$A:$Z,26,FALSE)</f>
        <v>#N/A</v>
      </c>
      <c r="K1297" s="55" t="str">
        <f>VLOOKUP(G1297,'MITRA (REFERENSI)'!$A:$Z,15,FALSE)</f>
        <v>#N/A</v>
      </c>
      <c r="L1297" s="55" t="str">
        <f>VLOOKUP(G1297,'MITRA (REFERENSI)'!$A:$Z,15,FALSE)</f>
        <v>#N/A</v>
      </c>
      <c r="M1297" s="55" t="str">
        <f>IF(B1297=1,'KELAS (REFERENSI)'!M1297,IF(B1297=2,'KELAS (REFERENSI)'!M1312,IF(B1297=3,'KELAS (REFERENSI)'!M1327,IF(B1297=4,'KELAS (REFERENSI)'!M1342,""))))</f>
        <v/>
      </c>
      <c r="N1297" s="55" t="str">
        <f>IF(B1297=1,'KELAS (REFERENSI)'!N1297,IF(B1297=2,'KELAS (REFERENSI)'!N1312,IF(B1297=3,'KELAS (REFERENSI)'!N1327,IF(B1297=4,'KELAS (REFERENSI)'!N1342,""))))</f>
        <v/>
      </c>
      <c r="O1297" s="55" t="str">
        <f>IF(B1297=1,'KELAS (REFERENSI)'!O1297,IF(B1297=2,'KELAS (REFERENSI)'!O1312,IF(B1297=3,'KELAS (REFERENSI)'!O1327,IF(B1297=4,'KELAS (REFERENSI)'!O1342,""))))</f>
        <v/>
      </c>
      <c r="P1297" s="55" t="str">
        <f>IF(B1297=1,'KELAS (REFERENSI)'!P1297,IF(B1297=2,'KELAS (REFERENSI)'!P1312,IF(B1297=3,'KELAS (REFERENSI)'!P1327,IF(B1297=4,'KELAS (REFERENSI)'!P1342,""))))</f>
        <v/>
      </c>
      <c r="Q1297" s="55" t="str">
        <f t="shared" si="4"/>
        <v>BPS Kota Jakarta Timur</v>
      </c>
      <c r="R1297" s="55" t="str">
        <f t="shared" si="56"/>
        <v/>
      </c>
      <c r="S1297" s="55" t="str">
        <f t="shared" ref="S1297:T1297" si="1305">S1296</f>
        <v>15 Juni sampai dengan 31 Agustus 2026</v>
      </c>
      <c r="T1297" s="55" t="str">
        <f t="shared" si="1305"/>
        <v>31 Agustus 2026</v>
      </c>
      <c r="U1297" s="59" t="str">
        <f>VLOOKUP(G1297,'MITRA (REFERENSI)'!$A:$Z,17,FALSE)</f>
        <v>#N/A</v>
      </c>
      <c r="V1297" s="59" t="str">
        <f>VLOOKUP(G1297,'MITRA (REFERENSI)'!$A:$Z,11,FALSE)</f>
        <v>#N/A</v>
      </c>
      <c r="W1297" s="81"/>
      <c r="X1297" s="63"/>
      <c r="Y1297" s="63"/>
      <c r="Z1297" s="62"/>
      <c r="AA1297" s="63"/>
      <c r="AB1297" s="62"/>
      <c r="AC1297" s="62"/>
      <c r="AD1297" s="62"/>
      <c r="AE1297" s="62"/>
      <c r="AF1297" s="62"/>
      <c r="AG1297" s="72"/>
      <c r="AH1297" s="72"/>
      <c r="AI1297" s="72"/>
      <c r="AJ1297" s="72"/>
      <c r="AK1297" s="59" t="str">
        <f>VLOOKUP(G1297,'MITRA (REFERENSI)'!$A:$Z,5,FALSE)</f>
        <v>#N/A</v>
      </c>
      <c r="AL1297" s="59" t="str">
        <f>VLOOKUP(G1297,'MITRA (REFERENSI)'!$A:$Z,13,FALSE)</f>
        <v>#N/A</v>
      </c>
      <c r="AM1297" s="59" t="str">
        <f>VLOOKUP(G1297,'MITRA (REFERENSI)'!$A:$Z,14,FALSE)</f>
        <v>#N/A</v>
      </c>
    </row>
    <row r="1298" ht="15.0" customHeight="1">
      <c r="A1298" s="53" t="s">
        <v>6360</v>
      </c>
      <c r="B1298" s="78"/>
      <c r="C1298" s="79"/>
      <c r="D1298" s="82"/>
      <c r="E1298" s="82"/>
      <c r="F1298" s="56" t="str">
        <f t="shared" si="2"/>
        <v>PETUGAS.1297/SPK/SE/PML/3172/2026</v>
      </c>
      <c r="G1298" s="80"/>
      <c r="H1298" s="56" t="str">
        <f>VLOOKUP(G1298,'MITRA (REFERENSI)'!$A:$Z,16,FALSE)</f>
        <v>#N/A</v>
      </c>
      <c r="I1298" s="56" t="str">
        <f>VLOOKUP(G1298,'MITRA (REFERENSI)'!$A:$Z,25,FALSE)</f>
        <v>#N/A</v>
      </c>
      <c r="J1298" s="55" t="str">
        <f>VLOOKUP(G1298,'MITRA (REFERENSI)'!$A:$Z,26,FALSE)</f>
        <v>#N/A</v>
      </c>
      <c r="K1298" s="55" t="str">
        <f>VLOOKUP(G1298,'MITRA (REFERENSI)'!$A:$Z,15,FALSE)</f>
        <v>#N/A</v>
      </c>
      <c r="L1298" s="55" t="str">
        <f>VLOOKUP(G1298,'MITRA (REFERENSI)'!$A:$Z,15,FALSE)</f>
        <v>#N/A</v>
      </c>
      <c r="M1298" s="55" t="str">
        <f>IF(B1298=1,'KELAS (REFERENSI)'!M1298,IF(B1298=2,'KELAS (REFERENSI)'!M1313,IF(B1298=3,'KELAS (REFERENSI)'!M1328,IF(B1298=4,'KELAS (REFERENSI)'!M1343,""))))</f>
        <v/>
      </c>
      <c r="N1298" s="55" t="str">
        <f>IF(B1298=1,'KELAS (REFERENSI)'!N1298,IF(B1298=2,'KELAS (REFERENSI)'!N1313,IF(B1298=3,'KELAS (REFERENSI)'!N1328,IF(B1298=4,'KELAS (REFERENSI)'!N1343,""))))</f>
        <v/>
      </c>
      <c r="O1298" s="55" t="str">
        <f>IF(B1298=1,'KELAS (REFERENSI)'!O1298,IF(B1298=2,'KELAS (REFERENSI)'!O1313,IF(B1298=3,'KELAS (REFERENSI)'!O1328,IF(B1298=4,'KELAS (REFERENSI)'!O1343,""))))</f>
        <v/>
      </c>
      <c r="P1298" s="55" t="str">
        <f>IF(B1298=1,'KELAS (REFERENSI)'!P1298,IF(B1298=2,'KELAS (REFERENSI)'!P1313,IF(B1298=3,'KELAS (REFERENSI)'!P1328,IF(B1298=4,'KELAS (REFERENSI)'!P1343,""))))</f>
        <v/>
      </c>
      <c r="Q1298" s="55" t="str">
        <f t="shared" si="4"/>
        <v>BPS Kota Jakarta Timur</v>
      </c>
      <c r="R1298" s="55" t="str">
        <f t="shared" si="56"/>
        <v/>
      </c>
      <c r="S1298" s="55" t="str">
        <f t="shared" ref="S1298:T1298" si="1306">S1297</f>
        <v>15 Juni sampai dengan 31 Agustus 2026</v>
      </c>
      <c r="T1298" s="55" t="str">
        <f t="shared" si="1306"/>
        <v>31 Agustus 2026</v>
      </c>
      <c r="U1298" s="59" t="str">
        <f>VLOOKUP(G1298,'MITRA (REFERENSI)'!$A:$Z,17,FALSE)</f>
        <v>#N/A</v>
      </c>
      <c r="V1298" s="59" t="str">
        <f>VLOOKUP(G1298,'MITRA (REFERENSI)'!$A:$Z,11,FALSE)</f>
        <v>#N/A</v>
      </c>
      <c r="W1298" s="81"/>
      <c r="X1298" s="63"/>
      <c r="Y1298" s="63"/>
      <c r="Z1298" s="62"/>
      <c r="AA1298" s="63"/>
      <c r="AB1298" s="62"/>
      <c r="AC1298" s="62"/>
      <c r="AD1298" s="62"/>
      <c r="AE1298" s="62"/>
      <c r="AF1298" s="62"/>
      <c r="AG1298" s="72"/>
      <c r="AH1298" s="72"/>
      <c r="AI1298" s="72"/>
      <c r="AJ1298" s="72"/>
      <c r="AK1298" s="59" t="str">
        <f>VLOOKUP(G1298,'MITRA (REFERENSI)'!$A:$Z,5,FALSE)</f>
        <v>#N/A</v>
      </c>
      <c r="AL1298" s="59" t="str">
        <f>VLOOKUP(G1298,'MITRA (REFERENSI)'!$A:$Z,13,FALSE)</f>
        <v>#N/A</v>
      </c>
      <c r="AM1298" s="59" t="str">
        <f>VLOOKUP(G1298,'MITRA (REFERENSI)'!$A:$Z,14,FALSE)</f>
        <v>#N/A</v>
      </c>
    </row>
    <row r="1299" ht="15.0" customHeight="1">
      <c r="A1299" s="53" t="s">
        <v>6361</v>
      </c>
      <c r="B1299" s="78"/>
      <c r="C1299" s="79"/>
      <c r="D1299" s="82"/>
      <c r="E1299" s="82"/>
      <c r="F1299" s="56" t="str">
        <f t="shared" si="2"/>
        <v>PETUGAS.1298/SPK/SE/PML/3172/2026</v>
      </c>
      <c r="G1299" s="80"/>
      <c r="H1299" s="56" t="str">
        <f>VLOOKUP(G1299,'MITRA (REFERENSI)'!$A:$Z,16,FALSE)</f>
        <v>#N/A</v>
      </c>
      <c r="I1299" s="56" t="str">
        <f>VLOOKUP(G1299,'MITRA (REFERENSI)'!$A:$Z,25,FALSE)</f>
        <v>#N/A</v>
      </c>
      <c r="J1299" s="55" t="str">
        <f>VLOOKUP(G1299,'MITRA (REFERENSI)'!$A:$Z,26,FALSE)</f>
        <v>#N/A</v>
      </c>
      <c r="K1299" s="55" t="str">
        <f>VLOOKUP(G1299,'MITRA (REFERENSI)'!$A:$Z,15,FALSE)</f>
        <v>#N/A</v>
      </c>
      <c r="L1299" s="55" t="str">
        <f>VLOOKUP(G1299,'MITRA (REFERENSI)'!$A:$Z,15,FALSE)</f>
        <v>#N/A</v>
      </c>
      <c r="M1299" s="55" t="str">
        <f>IF(B1299=1,'KELAS (REFERENSI)'!M1299,IF(B1299=2,'KELAS (REFERENSI)'!M1314,IF(B1299=3,'KELAS (REFERENSI)'!M1329,IF(B1299=4,'KELAS (REFERENSI)'!M1344,""))))</f>
        <v/>
      </c>
      <c r="N1299" s="55" t="str">
        <f>IF(B1299=1,'KELAS (REFERENSI)'!N1299,IF(B1299=2,'KELAS (REFERENSI)'!N1314,IF(B1299=3,'KELAS (REFERENSI)'!N1329,IF(B1299=4,'KELAS (REFERENSI)'!N1344,""))))</f>
        <v/>
      </c>
      <c r="O1299" s="55" t="str">
        <f>IF(B1299=1,'KELAS (REFERENSI)'!O1299,IF(B1299=2,'KELAS (REFERENSI)'!O1314,IF(B1299=3,'KELAS (REFERENSI)'!O1329,IF(B1299=4,'KELAS (REFERENSI)'!O1344,""))))</f>
        <v/>
      </c>
      <c r="P1299" s="55" t="str">
        <f>IF(B1299=1,'KELAS (REFERENSI)'!P1299,IF(B1299=2,'KELAS (REFERENSI)'!P1314,IF(B1299=3,'KELAS (REFERENSI)'!P1329,IF(B1299=4,'KELAS (REFERENSI)'!P1344,""))))</f>
        <v/>
      </c>
      <c r="Q1299" s="55" t="str">
        <f t="shared" si="4"/>
        <v>BPS Kota Jakarta Timur</v>
      </c>
      <c r="R1299" s="55" t="str">
        <f t="shared" si="56"/>
        <v/>
      </c>
      <c r="S1299" s="55" t="str">
        <f t="shared" ref="S1299:T1299" si="1307">S1298</f>
        <v>15 Juni sampai dengan 31 Agustus 2026</v>
      </c>
      <c r="T1299" s="55" t="str">
        <f t="shared" si="1307"/>
        <v>31 Agustus 2026</v>
      </c>
      <c r="U1299" s="59" t="str">
        <f>VLOOKUP(G1299,'MITRA (REFERENSI)'!$A:$Z,17,FALSE)</f>
        <v>#N/A</v>
      </c>
      <c r="V1299" s="59" t="str">
        <f>VLOOKUP(G1299,'MITRA (REFERENSI)'!$A:$Z,11,FALSE)</f>
        <v>#N/A</v>
      </c>
      <c r="W1299" s="81"/>
      <c r="X1299" s="63"/>
      <c r="Y1299" s="63"/>
      <c r="Z1299" s="62"/>
      <c r="AA1299" s="63"/>
      <c r="AB1299" s="62"/>
      <c r="AC1299" s="62"/>
      <c r="AD1299" s="62"/>
      <c r="AE1299" s="62"/>
      <c r="AF1299" s="62"/>
      <c r="AG1299" s="72"/>
      <c r="AH1299" s="72"/>
      <c r="AI1299" s="72"/>
      <c r="AJ1299" s="72"/>
      <c r="AK1299" s="59" t="str">
        <f>VLOOKUP(G1299,'MITRA (REFERENSI)'!$A:$Z,5,FALSE)</f>
        <v>#N/A</v>
      </c>
      <c r="AL1299" s="59" t="str">
        <f>VLOOKUP(G1299,'MITRA (REFERENSI)'!$A:$Z,13,FALSE)</f>
        <v>#N/A</v>
      </c>
      <c r="AM1299" s="59" t="str">
        <f>VLOOKUP(G1299,'MITRA (REFERENSI)'!$A:$Z,14,FALSE)</f>
        <v>#N/A</v>
      </c>
    </row>
    <row r="1300" ht="15.0" customHeight="1">
      <c r="A1300" s="53" t="s">
        <v>6362</v>
      </c>
      <c r="B1300" s="78"/>
      <c r="C1300" s="79"/>
      <c r="D1300" s="82"/>
      <c r="E1300" s="82"/>
      <c r="F1300" s="56" t="str">
        <f t="shared" si="2"/>
        <v>PETUGAS.1299/SPK/SE/PML/3172/2026</v>
      </c>
      <c r="G1300" s="80"/>
      <c r="H1300" s="56" t="str">
        <f>VLOOKUP(G1300,'MITRA (REFERENSI)'!$A:$Z,16,FALSE)</f>
        <v>#N/A</v>
      </c>
      <c r="I1300" s="56" t="str">
        <f>VLOOKUP(G1300,'MITRA (REFERENSI)'!$A:$Z,25,FALSE)</f>
        <v>#N/A</v>
      </c>
      <c r="J1300" s="55" t="str">
        <f>VLOOKUP(G1300,'MITRA (REFERENSI)'!$A:$Z,26,FALSE)</f>
        <v>#N/A</v>
      </c>
      <c r="K1300" s="55" t="str">
        <f>VLOOKUP(G1300,'MITRA (REFERENSI)'!$A:$Z,15,FALSE)</f>
        <v>#N/A</v>
      </c>
      <c r="L1300" s="55" t="str">
        <f>VLOOKUP(G1300,'MITRA (REFERENSI)'!$A:$Z,15,FALSE)</f>
        <v>#N/A</v>
      </c>
      <c r="M1300" s="55" t="str">
        <f>IF(B1300=1,'KELAS (REFERENSI)'!M1300,IF(B1300=2,'KELAS (REFERENSI)'!M1315,IF(B1300=3,'KELAS (REFERENSI)'!M1330,IF(B1300=4,'KELAS (REFERENSI)'!M1345,""))))</f>
        <v/>
      </c>
      <c r="N1300" s="55" t="str">
        <f>IF(B1300=1,'KELAS (REFERENSI)'!N1300,IF(B1300=2,'KELAS (REFERENSI)'!N1315,IF(B1300=3,'KELAS (REFERENSI)'!N1330,IF(B1300=4,'KELAS (REFERENSI)'!N1345,""))))</f>
        <v/>
      </c>
      <c r="O1300" s="55" t="str">
        <f>IF(B1300=1,'KELAS (REFERENSI)'!O1300,IF(B1300=2,'KELAS (REFERENSI)'!O1315,IF(B1300=3,'KELAS (REFERENSI)'!O1330,IF(B1300=4,'KELAS (REFERENSI)'!O1345,""))))</f>
        <v/>
      </c>
      <c r="P1300" s="55" t="str">
        <f>IF(B1300=1,'KELAS (REFERENSI)'!P1300,IF(B1300=2,'KELAS (REFERENSI)'!P1315,IF(B1300=3,'KELAS (REFERENSI)'!P1330,IF(B1300=4,'KELAS (REFERENSI)'!P1345,""))))</f>
        <v/>
      </c>
      <c r="Q1300" s="55" t="str">
        <f t="shared" si="4"/>
        <v>BPS Kota Jakarta Timur</v>
      </c>
      <c r="R1300" s="55" t="str">
        <f t="shared" si="56"/>
        <v/>
      </c>
      <c r="S1300" s="55" t="str">
        <f t="shared" ref="S1300:T1300" si="1308">S1299</f>
        <v>15 Juni sampai dengan 31 Agustus 2026</v>
      </c>
      <c r="T1300" s="55" t="str">
        <f t="shared" si="1308"/>
        <v>31 Agustus 2026</v>
      </c>
      <c r="U1300" s="59" t="str">
        <f>VLOOKUP(G1300,'MITRA (REFERENSI)'!$A:$Z,17,FALSE)</f>
        <v>#N/A</v>
      </c>
      <c r="V1300" s="59" t="str">
        <f>VLOOKUP(G1300,'MITRA (REFERENSI)'!$A:$Z,11,FALSE)</f>
        <v>#N/A</v>
      </c>
      <c r="W1300" s="81"/>
      <c r="X1300" s="63"/>
      <c r="Y1300" s="63"/>
      <c r="Z1300" s="62"/>
      <c r="AA1300" s="63"/>
      <c r="AB1300" s="62"/>
      <c r="AC1300" s="62"/>
      <c r="AD1300" s="62"/>
      <c r="AE1300" s="62"/>
      <c r="AF1300" s="62"/>
      <c r="AG1300" s="72"/>
      <c r="AH1300" s="72"/>
      <c r="AI1300" s="72"/>
      <c r="AJ1300" s="72"/>
      <c r="AK1300" s="59" t="str">
        <f>VLOOKUP(G1300,'MITRA (REFERENSI)'!$A:$Z,5,FALSE)</f>
        <v>#N/A</v>
      </c>
      <c r="AL1300" s="59" t="str">
        <f>VLOOKUP(G1300,'MITRA (REFERENSI)'!$A:$Z,13,FALSE)</f>
        <v>#N/A</v>
      </c>
      <c r="AM1300" s="59" t="str">
        <f>VLOOKUP(G1300,'MITRA (REFERENSI)'!$A:$Z,14,FALSE)</f>
        <v>#N/A</v>
      </c>
    </row>
    <row r="1301" ht="15.0" customHeight="1">
      <c r="A1301" s="53" t="s">
        <v>6363</v>
      </c>
      <c r="B1301" s="78"/>
      <c r="C1301" s="79"/>
      <c r="D1301" s="82"/>
      <c r="E1301" s="82"/>
      <c r="F1301" s="56" t="str">
        <f t="shared" si="2"/>
        <v>PETUGAS.1300/SPK/SE/PML/3172/2026</v>
      </c>
      <c r="G1301" s="80"/>
      <c r="H1301" s="56" t="str">
        <f>VLOOKUP(G1301,'MITRA (REFERENSI)'!$A:$Z,16,FALSE)</f>
        <v>#N/A</v>
      </c>
      <c r="I1301" s="56" t="str">
        <f>VLOOKUP(G1301,'MITRA (REFERENSI)'!$A:$Z,25,FALSE)</f>
        <v>#N/A</v>
      </c>
      <c r="J1301" s="55" t="str">
        <f>VLOOKUP(G1301,'MITRA (REFERENSI)'!$A:$Z,26,FALSE)</f>
        <v>#N/A</v>
      </c>
      <c r="K1301" s="55" t="str">
        <f>VLOOKUP(G1301,'MITRA (REFERENSI)'!$A:$Z,15,FALSE)</f>
        <v>#N/A</v>
      </c>
      <c r="L1301" s="55" t="str">
        <f>VLOOKUP(G1301,'MITRA (REFERENSI)'!$A:$Z,15,FALSE)</f>
        <v>#N/A</v>
      </c>
      <c r="M1301" s="55" t="str">
        <f>IF(B1301=1,'KELAS (REFERENSI)'!M1301,IF(B1301=2,'KELAS (REFERENSI)'!M1316,IF(B1301=3,'KELAS (REFERENSI)'!M1331,IF(B1301=4,'KELAS (REFERENSI)'!M1346,""))))</f>
        <v/>
      </c>
      <c r="N1301" s="55" t="str">
        <f>IF(B1301=1,'KELAS (REFERENSI)'!N1301,IF(B1301=2,'KELAS (REFERENSI)'!N1316,IF(B1301=3,'KELAS (REFERENSI)'!N1331,IF(B1301=4,'KELAS (REFERENSI)'!N1346,""))))</f>
        <v/>
      </c>
      <c r="O1301" s="55" t="str">
        <f>IF(B1301=1,'KELAS (REFERENSI)'!O1301,IF(B1301=2,'KELAS (REFERENSI)'!O1316,IF(B1301=3,'KELAS (REFERENSI)'!O1331,IF(B1301=4,'KELAS (REFERENSI)'!O1346,""))))</f>
        <v/>
      </c>
      <c r="P1301" s="55" t="str">
        <f>IF(B1301=1,'KELAS (REFERENSI)'!P1301,IF(B1301=2,'KELAS (REFERENSI)'!P1316,IF(B1301=3,'KELAS (REFERENSI)'!P1331,IF(B1301=4,'KELAS (REFERENSI)'!P1346,""))))</f>
        <v/>
      </c>
      <c r="Q1301" s="55" t="str">
        <f t="shared" si="4"/>
        <v>BPS Kota Jakarta Timur</v>
      </c>
      <c r="R1301" s="55" t="str">
        <f t="shared" si="56"/>
        <v/>
      </c>
      <c r="S1301" s="55" t="str">
        <f t="shared" ref="S1301:T1301" si="1309">S1300</f>
        <v>15 Juni sampai dengan 31 Agustus 2026</v>
      </c>
      <c r="T1301" s="55" t="str">
        <f t="shared" si="1309"/>
        <v>31 Agustus 2026</v>
      </c>
      <c r="U1301" s="59" t="str">
        <f>VLOOKUP(G1301,'MITRA (REFERENSI)'!$A:$Z,17,FALSE)</f>
        <v>#N/A</v>
      </c>
      <c r="V1301" s="59" t="str">
        <f>VLOOKUP(G1301,'MITRA (REFERENSI)'!$A:$Z,11,FALSE)</f>
        <v>#N/A</v>
      </c>
      <c r="W1301" s="81"/>
      <c r="X1301" s="63"/>
      <c r="Y1301" s="63"/>
      <c r="Z1301" s="62"/>
      <c r="AA1301" s="63"/>
      <c r="AB1301" s="62"/>
      <c r="AC1301" s="62"/>
      <c r="AD1301" s="62"/>
      <c r="AE1301" s="62"/>
      <c r="AF1301" s="62"/>
      <c r="AG1301" s="72"/>
      <c r="AH1301" s="72"/>
      <c r="AI1301" s="72"/>
      <c r="AJ1301" s="72"/>
      <c r="AK1301" s="59" t="str">
        <f>VLOOKUP(G1301,'MITRA (REFERENSI)'!$A:$Z,5,FALSE)</f>
        <v>#N/A</v>
      </c>
      <c r="AL1301" s="59" t="str">
        <f>VLOOKUP(G1301,'MITRA (REFERENSI)'!$A:$Z,13,FALSE)</f>
        <v>#N/A</v>
      </c>
      <c r="AM1301" s="59" t="str">
        <f>VLOOKUP(G1301,'MITRA (REFERENSI)'!$A:$Z,14,FALSE)</f>
        <v>#N/A</v>
      </c>
    </row>
    <row r="1302" ht="15.0" customHeight="1">
      <c r="A1302" s="53" t="s">
        <v>6364</v>
      </c>
      <c r="B1302" s="78"/>
      <c r="C1302" s="79"/>
      <c r="D1302" s="82"/>
      <c r="E1302" s="82"/>
      <c r="F1302" s="56" t="str">
        <f t="shared" si="2"/>
        <v>PETUGAS.1301/SPK/SE/PML/3172/2026</v>
      </c>
      <c r="G1302" s="80"/>
      <c r="H1302" s="56" t="str">
        <f>VLOOKUP(G1302,'MITRA (REFERENSI)'!$A:$Z,16,FALSE)</f>
        <v>#N/A</v>
      </c>
      <c r="I1302" s="56" t="str">
        <f>VLOOKUP(G1302,'MITRA (REFERENSI)'!$A:$Z,25,FALSE)</f>
        <v>#N/A</v>
      </c>
      <c r="J1302" s="55" t="str">
        <f>VLOOKUP(G1302,'MITRA (REFERENSI)'!$A:$Z,26,FALSE)</f>
        <v>#N/A</v>
      </c>
      <c r="K1302" s="55" t="str">
        <f>VLOOKUP(G1302,'MITRA (REFERENSI)'!$A:$Z,15,FALSE)</f>
        <v>#N/A</v>
      </c>
      <c r="L1302" s="55" t="str">
        <f>VLOOKUP(G1302,'MITRA (REFERENSI)'!$A:$Z,15,FALSE)</f>
        <v>#N/A</v>
      </c>
      <c r="M1302" s="55" t="str">
        <f>IF(B1302=1,'KELAS (REFERENSI)'!M1302,IF(B1302=2,'KELAS (REFERENSI)'!M1317,IF(B1302=3,'KELAS (REFERENSI)'!M1332,IF(B1302=4,'KELAS (REFERENSI)'!M1347,""))))</f>
        <v/>
      </c>
      <c r="N1302" s="55" t="str">
        <f>IF(B1302=1,'KELAS (REFERENSI)'!N1302,IF(B1302=2,'KELAS (REFERENSI)'!N1317,IF(B1302=3,'KELAS (REFERENSI)'!N1332,IF(B1302=4,'KELAS (REFERENSI)'!N1347,""))))</f>
        <v/>
      </c>
      <c r="O1302" s="55" t="str">
        <f>IF(B1302=1,'KELAS (REFERENSI)'!O1302,IF(B1302=2,'KELAS (REFERENSI)'!O1317,IF(B1302=3,'KELAS (REFERENSI)'!O1332,IF(B1302=4,'KELAS (REFERENSI)'!O1347,""))))</f>
        <v/>
      </c>
      <c r="P1302" s="55" t="str">
        <f>IF(B1302=1,'KELAS (REFERENSI)'!P1302,IF(B1302=2,'KELAS (REFERENSI)'!P1317,IF(B1302=3,'KELAS (REFERENSI)'!P1332,IF(B1302=4,'KELAS (REFERENSI)'!P1347,""))))</f>
        <v/>
      </c>
      <c r="Q1302" s="55" t="str">
        <f t="shared" si="4"/>
        <v>BPS Kota Jakarta Timur</v>
      </c>
      <c r="R1302" s="55" t="str">
        <f t="shared" si="56"/>
        <v/>
      </c>
      <c r="S1302" s="55" t="str">
        <f t="shared" ref="S1302:T1302" si="1310">S1301</f>
        <v>15 Juni sampai dengan 31 Agustus 2026</v>
      </c>
      <c r="T1302" s="55" t="str">
        <f t="shared" si="1310"/>
        <v>31 Agustus 2026</v>
      </c>
      <c r="U1302" s="59" t="str">
        <f>VLOOKUP(G1302,'MITRA (REFERENSI)'!$A:$Z,17,FALSE)</f>
        <v>#N/A</v>
      </c>
      <c r="V1302" s="59" t="str">
        <f>VLOOKUP(G1302,'MITRA (REFERENSI)'!$A:$Z,11,FALSE)</f>
        <v>#N/A</v>
      </c>
      <c r="W1302" s="81"/>
      <c r="X1302" s="63"/>
      <c r="Y1302" s="63"/>
      <c r="Z1302" s="62"/>
      <c r="AA1302" s="63"/>
      <c r="AB1302" s="62"/>
      <c r="AC1302" s="62"/>
      <c r="AD1302" s="62"/>
      <c r="AE1302" s="62"/>
      <c r="AF1302" s="62"/>
      <c r="AG1302" s="72"/>
      <c r="AH1302" s="72"/>
      <c r="AI1302" s="72"/>
      <c r="AJ1302" s="72"/>
      <c r="AK1302" s="59" t="str">
        <f>VLOOKUP(G1302,'MITRA (REFERENSI)'!$A:$Z,5,FALSE)</f>
        <v>#N/A</v>
      </c>
      <c r="AL1302" s="59" t="str">
        <f>VLOOKUP(G1302,'MITRA (REFERENSI)'!$A:$Z,13,FALSE)</f>
        <v>#N/A</v>
      </c>
      <c r="AM1302" s="59" t="str">
        <f>VLOOKUP(G1302,'MITRA (REFERENSI)'!$A:$Z,14,FALSE)</f>
        <v>#N/A</v>
      </c>
    </row>
    <row r="1303" ht="15.0" customHeight="1">
      <c r="A1303" s="53" t="s">
        <v>6365</v>
      </c>
      <c r="B1303" s="78"/>
      <c r="C1303" s="79"/>
      <c r="D1303" s="82"/>
      <c r="E1303" s="82"/>
      <c r="F1303" s="56" t="str">
        <f t="shared" si="2"/>
        <v>PETUGAS.1302/SPK/SE/PML/3172/2026</v>
      </c>
      <c r="G1303" s="80"/>
      <c r="H1303" s="56" t="str">
        <f>VLOOKUP(G1303,'MITRA (REFERENSI)'!$A:$Z,16,FALSE)</f>
        <v>#N/A</v>
      </c>
      <c r="I1303" s="56" t="str">
        <f>VLOOKUP(G1303,'MITRA (REFERENSI)'!$A:$Z,25,FALSE)</f>
        <v>#N/A</v>
      </c>
      <c r="J1303" s="55" t="str">
        <f>VLOOKUP(G1303,'MITRA (REFERENSI)'!$A:$Z,26,FALSE)</f>
        <v>#N/A</v>
      </c>
      <c r="K1303" s="55" t="str">
        <f>VLOOKUP(G1303,'MITRA (REFERENSI)'!$A:$Z,15,FALSE)</f>
        <v>#N/A</v>
      </c>
      <c r="L1303" s="55" t="str">
        <f>VLOOKUP(G1303,'MITRA (REFERENSI)'!$A:$Z,15,FALSE)</f>
        <v>#N/A</v>
      </c>
      <c r="M1303" s="55" t="str">
        <f>IF(B1303=1,'KELAS (REFERENSI)'!M1303,IF(B1303=2,'KELAS (REFERENSI)'!M1318,IF(B1303=3,'KELAS (REFERENSI)'!M1333,IF(B1303=4,'KELAS (REFERENSI)'!M1348,""))))</f>
        <v/>
      </c>
      <c r="N1303" s="55" t="str">
        <f>IF(B1303=1,'KELAS (REFERENSI)'!N1303,IF(B1303=2,'KELAS (REFERENSI)'!N1318,IF(B1303=3,'KELAS (REFERENSI)'!N1333,IF(B1303=4,'KELAS (REFERENSI)'!N1348,""))))</f>
        <v/>
      </c>
      <c r="O1303" s="55" t="str">
        <f>IF(B1303=1,'KELAS (REFERENSI)'!O1303,IF(B1303=2,'KELAS (REFERENSI)'!O1318,IF(B1303=3,'KELAS (REFERENSI)'!O1333,IF(B1303=4,'KELAS (REFERENSI)'!O1348,""))))</f>
        <v/>
      </c>
      <c r="P1303" s="55" t="str">
        <f>IF(B1303=1,'KELAS (REFERENSI)'!P1303,IF(B1303=2,'KELAS (REFERENSI)'!P1318,IF(B1303=3,'KELAS (REFERENSI)'!P1333,IF(B1303=4,'KELAS (REFERENSI)'!P1348,""))))</f>
        <v/>
      </c>
      <c r="Q1303" s="55" t="str">
        <f t="shared" si="4"/>
        <v>BPS Kota Jakarta Timur</v>
      </c>
      <c r="R1303" s="55" t="str">
        <f t="shared" si="56"/>
        <v/>
      </c>
      <c r="S1303" s="55" t="str">
        <f t="shared" ref="S1303:T1303" si="1311">S1302</f>
        <v>15 Juni sampai dengan 31 Agustus 2026</v>
      </c>
      <c r="T1303" s="55" t="str">
        <f t="shared" si="1311"/>
        <v>31 Agustus 2026</v>
      </c>
      <c r="U1303" s="59" t="str">
        <f>VLOOKUP(G1303,'MITRA (REFERENSI)'!$A:$Z,17,FALSE)</f>
        <v>#N/A</v>
      </c>
      <c r="V1303" s="59" t="str">
        <f>VLOOKUP(G1303,'MITRA (REFERENSI)'!$A:$Z,11,FALSE)</f>
        <v>#N/A</v>
      </c>
      <c r="W1303" s="81"/>
      <c r="X1303" s="63"/>
      <c r="Y1303" s="63"/>
      <c r="Z1303" s="62"/>
      <c r="AA1303" s="63"/>
      <c r="AB1303" s="62"/>
      <c r="AC1303" s="62"/>
      <c r="AD1303" s="62"/>
      <c r="AE1303" s="62"/>
      <c r="AF1303" s="62"/>
      <c r="AG1303" s="72"/>
      <c r="AH1303" s="72"/>
      <c r="AI1303" s="72"/>
      <c r="AJ1303" s="72"/>
      <c r="AK1303" s="59" t="str">
        <f>VLOOKUP(G1303,'MITRA (REFERENSI)'!$A:$Z,5,FALSE)</f>
        <v>#N/A</v>
      </c>
      <c r="AL1303" s="59" t="str">
        <f>VLOOKUP(G1303,'MITRA (REFERENSI)'!$A:$Z,13,FALSE)</f>
        <v>#N/A</v>
      </c>
      <c r="AM1303" s="59" t="str">
        <f>VLOOKUP(G1303,'MITRA (REFERENSI)'!$A:$Z,14,FALSE)</f>
        <v>#N/A</v>
      </c>
    </row>
    <row r="1304" ht="15.0" customHeight="1">
      <c r="A1304" s="53" t="s">
        <v>6366</v>
      </c>
      <c r="B1304" s="78"/>
      <c r="C1304" s="79"/>
      <c r="D1304" s="82"/>
      <c r="E1304" s="82"/>
      <c r="F1304" s="56" t="str">
        <f t="shared" si="2"/>
        <v>PETUGAS.1303/SPK/SE/PML/3172/2026</v>
      </c>
      <c r="G1304" s="80"/>
      <c r="H1304" s="56" t="str">
        <f>VLOOKUP(G1304,'MITRA (REFERENSI)'!$A:$Z,16,FALSE)</f>
        <v>#N/A</v>
      </c>
      <c r="I1304" s="56" t="str">
        <f>VLOOKUP(G1304,'MITRA (REFERENSI)'!$A:$Z,25,FALSE)</f>
        <v>#N/A</v>
      </c>
      <c r="J1304" s="55" t="str">
        <f>VLOOKUP(G1304,'MITRA (REFERENSI)'!$A:$Z,26,FALSE)</f>
        <v>#N/A</v>
      </c>
      <c r="K1304" s="55" t="str">
        <f>VLOOKUP(G1304,'MITRA (REFERENSI)'!$A:$Z,15,FALSE)</f>
        <v>#N/A</v>
      </c>
      <c r="L1304" s="55" t="str">
        <f>VLOOKUP(G1304,'MITRA (REFERENSI)'!$A:$Z,15,FALSE)</f>
        <v>#N/A</v>
      </c>
      <c r="M1304" s="55" t="str">
        <f>IF(B1304=1,'KELAS (REFERENSI)'!M1304,IF(B1304=2,'KELAS (REFERENSI)'!M1319,IF(B1304=3,'KELAS (REFERENSI)'!M1334,IF(B1304=4,'KELAS (REFERENSI)'!M1349,""))))</f>
        <v/>
      </c>
      <c r="N1304" s="55" t="str">
        <f>IF(B1304=1,'KELAS (REFERENSI)'!N1304,IF(B1304=2,'KELAS (REFERENSI)'!N1319,IF(B1304=3,'KELAS (REFERENSI)'!N1334,IF(B1304=4,'KELAS (REFERENSI)'!N1349,""))))</f>
        <v/>
      </c>
      <c r="O1304" s="55" t="str">
        <f>IF(B1304=1,'KELAS (REFERENSI)'!O1304,IF(B1304=2,'KELAS (REFERENSI)'!O1319,IF(B1304=3,'KELAS (REFERENSI)'!O1334,IF(B1304=4,'KELAS (REFERENSI)'!O1349,""))))</f>
        <v/>
      </c>
      <c r="P1304" s="55" t="str">
        <f>IF(B1304=1,'KELAS (REFERENSI)'!P1304,IF(B1304=2,'KELAS (REFERENSI)'!P1319,IF(B1304=3,'KELAS (REFERENSI)'!P1334,IF(B1304=4,'KELAS (REFERENSI)'!P1349,""))))</f>
        <v/>
      </c>
      <c r="Q1304" s="55" t="str">
        <f t="shared" si="4"/>
        <v>BPS Kota Jakarta Timur</v>
      </c>
      <c r="R1304" s="55" t="str">
        <f t="shared" si="56"/>
        <v/>
      </c>
      <c r="S1304" s="55" t="str">
        <f t="shared" ref="S1304:T1304" si="1312">S1303</f>
        <v>15 Juni sampai dengan 31 Agustus 2026</v>
      </c>
      <c r="T1304" s="55" t="str">
        <f t="shared" si="1312"/>
        <v>31 Agustus 2026</v>
      </c>
      <c r="U1304" s="59" t="str">
        <f>VLOOKUP(G1304,'MITRA (REFERENSI)'!$A:$Z,17,FALSE)</f>
        <v>#N/A</v>
      </c>
      <c r="V1304" s="59" t="str">
        <f>VLOOKUP(G1304,'MITRA (REFERENSI)'!$A:$Z,11,FALSE)</f>
        <v>#N/A</v>
      </c>
      <c r="W1304" s="81"/>
      <c r="X1304" s="63"/>
      <c r="Y1304" s="63"/>
      <c r="Z1304" s="62"/>
      <c r="AA1304" s="63"/>
      <c r="AB1304" s="62"/>
      <c r="AC1304" s="62"/>
      <c r="AD1304" s="62"/>
      <c r="AE1304" s="62"/>
      <c r="AF1304" s="62"/>
      <c r="AG1304" s="72"/>
      <c r="AH1304" s="72"/>
      <c r="AI1304" s="72"/>
      <c r="AJ1304" s="72"/>
      <c r="AK1304" s="59" t="str">
        <f>VLOOKUP(G1304,'MITRA (REFERENSI)'!$A:$Z,5,FALSE)</f>
        <v>#N/A</v>
      </c>
      <c r="AL1304" s="59" t="str">
        <f>VLOOKUP(G1304,'MITRA (REFERENSI)'!$A:$Z,13,FALSE)</f>
        <v>#N/A</v>
      </c>
      <c r="AM1304" s="59" t="str">
        <f>VLOOKUP(G1304,'MITRA (REFERENSI)'!$A:$Z,14,FALSE)</f>
        <v>#N/A</v>
      </c>
    </row>
    <row r="1305" ht="15.0" customHeight="1">
      <c r="A1305" s="53" t="s">
        <v>6367</v>
      </c>
      <c r="B1305" s="78"/>
      <c r="C1305" s="79"/>
      <c r="D1305" s="82"/>
      <c r="E1305" s="82"/>
      <c r="F1305" s="56" t="str">
        <f t="shared" si="2"/>
        <v>PETUGAS.1304/SPK/SE/PML/3172/2026</v>
      </c>
      <c r="G1305" s="80"/>
      <c r="H1305" s="56" t="str">
        <f>VLOOKUP(G1305,'MITRA (REFERENSI)'!$A:$Z,16,FALSE)</f>
        <v>#N/A</v>
      </c>
      <c r="I1305" s="56" t="str">
        <f>VLOOKUP(G1305,'MITRA (REFERENSI)'!$A:$Z,25,FALSE)</f>
        <v>#N/A</v>
      </c>
      <c r="J1305" s="55" t="str">
        <f>VLOOKUP(G1305,'MITRA (REFERENSI)'!$A:$Z,26,FALSE)</f>
        <v>#N/A</v>
      </c>
      <c r="K1305" s="55" t="str">
        <f>VLOOKUP(G1305,'MITRA (REFERENSI)'!$A:$Z,15,FALSE)</f>
        <v>#N/A</v>
      </c>
      <c r="L1305" s="55" t="str">
        <f>VLOOKUP(G1305,'MITRA (REFERENSI)'!$A:$Z,15,FALSE)</f>
        <v>#N/A</v>
      </c>
      <c r="M1305" s="55" t="str">
        <f>IF(B1305=1,'KELAS (REFERENSI)'!M1305,IF(B1305=2,'KELAS (REFERENSI)'!M1320,IF(B1305=3,'KELAS (REFERENSI)'!M1335,IF(B1305=4,'KELAS (REFERENSI)'!M1350,""))))</f>
        <v/>
      </c>
      <c r="N1305" s="55" t="str">
        <f>IF(B1305=1,'KELAS (REFERENSI)'!N1305,IF(B1305=2,'KELAS (REFERENSI)'!N1320,IF(B1305=3,'KELAS (REFERENSI)'!N1335,IF(B1305=4,'KELAS (REFERENSI)'!N1350,""))))</f>
        <v/>
      </c>
      <c r="O1305" s="55" t="str">
        <f>IF(B1305=1,'KELAS (REFERENSI)'!O1305,IF(B1305=2,'KELAS (REFERENSI)'!O1320,IF(B1305=3,'KELAS (REFERENSI)'!O1335,IF(B1305=4,'KELAS (REFERENSI)'!O1350,""))))</f>
        <v/>
      </c>
      <c r="P1305" s="55" t="str">
        <f>IF(B1305=1,'KELAS (REFERENSI)'!P1305,IF(B1305=2,'KELAS (REFERENSI)'!P1320,IF(B1305=3,'KELAS (REFERENSI)'!P1335,IF(B1305=4,'KELAS (REFERENSI)'!P1350,""))))</f>
        <v/>
      </c>
      <c r="Q1305" s="55" t="str">
        <f t="shared" si="4"/>
        <v>BPS Kota Jakarta Timur</v>
      </c>
      <c r="R1305" s="55" t="str">
        <f t="shared" si="56"/>
        <v/>
      </c>
      <c r="S1305" s="55" t="str">
        <f t="shared" ref="S1305:T1305" si="1313">S1304</f>
        <v>15 Juni sampai dengan 31 Agustus 2026</v>
      </c>
      <c r="T1305" s="55" t="str">
        <f t="shared" si="1313"/>
        <v>31 Agustus 2026</v>
      </c>
      <c r="U1305" s="59" t="str">
        <f>VLOOKUP(G1305,'MITRA (REFERENSI)'!$A:$Z,17,FALSE)</f>
        <v>#N/A</v>
      </c>
      <c r="V1305" s="59" t="str">
        <f>VLOOKUP(G1305,'MITRA (REFERENSI)'!$A:$Z,11,FALSE)</f>
        <v>#N/A</v>
      </c>
      <c r="W1305" s="81"/>
      <c r="X1305" s="63"/>
      <c r="Y1305" s="63"/>
      <c r="Z1305" s="62"/>
      <c r="AA1305" s="63"/>
      <c r="AB1305" s="62"/>
      <c r="AC1305" s="62"/>
      <c r="AD1305" s="62"/>
      <c r="AE1305" s="62"/>
      <c r="AF1305" s="62"/>
      <c r="AG1305" s="72"/>
      <c r="AH1305" s="72"/>
      <c r="AI1305" s="72"/>
      <c r="AJ1305" s="72"/>
      <c r="AK1305" s="59" t="str">
        <f>VLOOKUP(G1305,'MITRA (REFERENSI)'!$A:$Z,5,FALSE)</f>
        <v>#N/A</v>
      </c>
      <c r="AL1305" s="59" t="str">
        <f>VLOOKUP(G1305,'MITRA (REFERENSI)'!$A:$Z,13,FALSE)</f>
        <v>#N/A</v>
      </c>
      <c r="AM1305" s="59" t="str">
        <f>VLOOKUP(G1305,'MITRA (REFERENSI)'!$A:$Z,14,FALSE)</f>
        <v>#N/A</v>
      </c>
    </row>
    <row r="1306" ht="15.0" customHeight="1">
      <c r="A1306" s="53" t="s">
        <v>6368</v>
      </c>
      <c r="B1306" s="78"/>
      <c r="C1306" s="79"/>
      <c r="D1306" s="82"/>
      <c r="E1306" s="82"/>
      <c r="F1306" s="56" t="str">
        <f t="shared" si="2"/>
        <v>PETUGAS.1305/SPK/SE/PML/3172/2026</v>
      </c>
      <c r="G1306" s="80"/>
      <c r="H1306" s="56" t="str">
        <f>VLOOKUP(G1306,'MITRA (REFERENSI)'!$A:$Z,16,FALSE)</f>
        <v>#N/A</v>
      </c>
      <c r="I1306" s="56" t="str">
        <f>VLOOKUP(G1306,'MITRA (REFERENSI)'!$A:$Z,25,FALSE)</f>
        <v>#N/A</v>
      </c>
      <c r="J1306" s="55" t="str">
        <f>VLOOKUP(G1306,'MITRA (REFERENSI)'!$A:$Z,26,FALSE)</f>
        <v>#N/A</v>
      </c>
      <c r="K1306" s="55" t="str">
        <f>VLOOKUP(G1306,'MITRA (REFERENSI)'!$A:$Z,15,FALSE)</f>
        <v>#N/A</v>
      </c>
      <c r="L1306" s="55" t="str">
        <f>VLOOKUP(G1306,'MITRA (REFERENSI)'!$A:$Z,15,FALSE)</f>
        <v>#N/A</v>
      </c>
      <c r="M1306" s="55" t="str">
        <f>IF(B1306=1,'KELAS (REFERENSI)'!M1306,IF(B1306=2,'KELAS (REFERENSI)'!M1321,IF(B1306=3,'KELAS (REFERENSI)'!M1336,IF(B1306=4,'KELAS (REFERENSI)'!M1351,""))))</f>
        <v/>
      </c>
      <c r="N1306" s="55" t="str">
        <f>IF(B1306=1,'KELAS (REFERENSI)'!N1306,IF(B1306=2,'KELAS (REFERENSI)'!N1321,IF(B1306=3,'KELAS (REFERENSI)'!N1336,IF(B1306=4,'KELAS (REFERENSI)'!N1351,""))))</f>
        <v/>
      </c>
      <c r="O1306" s="55" t="str">
        <f>IF(B1306=1,'KELAS (REFERENSI)'!O1306,IF(B1306=2,'KELAS (REFERENSI)'!O1321,IF(B1306=3,'KELAS (REFERENSI)'!O1336,IF(B1306=4,'KELAS (REFERENSI)'!O1351,""))))</f>
        <v/>
      </c>
      <c r="P1306" s="55" t="str">
        <f>IF(B1306=1,'KELAS (REFERENSI)'!P1306,IF(B1306=2,'KELAS (REFERENSI)'!P1321,IF(B1306=3,'KELAS (REFERENSI)'!P1336,IF(B1306=4,'KELAS (REFERENSI)'!P1351,""))))</f>
        <v/>
      </c>
      <c r="Q1306" s="55" t="str">
        <f t="shared" si="4"/>
        <v>BPS Kota Jakarta Timur</v>
      </c>
      <c r="R1306" s="55" t="str">
        <f t="shared" si="56"/>
        <v/>
      </c>
      <c r="S1306" s="55" t="str">
        <f t="shared" ref="S1306:T1306" si="1314">S1305</f>
        <v>15 Juni sampai dengan 31 Agustus 2026</v>
      </c>
      <c r="T1306" s="55" t="str">
        <f t="shared" si="1314"/>
        <v>31 Agustus 2026</v>
      </c>
      <c r="U1306" s="59" t="str">
        <f>VLOOKUP(G1306,'MITRA (REFERENSI)'!$A:$Z,17,FALSE)</f>
        <v>#N/A</v>
      </c>
      <c r="V1306" s="59" t="str">
        <f>VLOOKUP(G1306,'MITRA (REFERENSI)'!$A:$Z,11,FALSE)</f>
        <v>#N/A</v>
      </c>
      <c r="W1306" s="81"/>
      <c r="X1306" s="63"/>
      <c r="Y1306" s="63"/>
      <c r="Z1306" s="62"/>
      <c r="AA1306" s="63"/>
      <c r="AB1306" s="62"/>
      <c r="AC1306" s="62"/>
      <c r="AD1306" s="62"/>
      <c r="AE1306" s="62"/>
      <c r="AF1306" s="62"/>
      <c r="AG1306" s="72"/>
      <c r="AH1306" s="72"/>
      <c r="AI1306" s="72"/>
      <c r="AJ1306" s="72"/>
      <c r="AK1306" s="59" t="str">
        <f>VLOOKUP(G1306,'MITRA (REFERENSI)'!$A:$Z,5,FALSE)</f>
        <v>#N/A</v>
      </c>
      <c r="AL1306" s="59" t="str">
        <f>VLOOKUP(G1306,'MITRA (REFERENSI)'!$A:$Z,13,FALSE)</f>
        <v>#N/A</v>
      </c>
      <c r="AM1306" s="59" t="str">
        <f>VLOOKUP(G1306,'MITRA (REFERENSI)'!$A:$Z,14,FALSE)</f>
        <v>#N/A</v>
      </c>
    </row>
    <row r="1307" ht="15.0" customHeight="1">
      <c r="A1307" s="53" t="s">
        <v>6369</v>
      </c>
      <c r="B1307" s="78"/>
      <c r="C1307" s="79"/>
      <c r="D1307" s="82"/>
      <c r="E1307" s="82"/>
      <c r="F1307" s="56" t="str">
        <f t="shared" si="2"/>
        <v>PETUGAS.1306/SPK/SE/PML/3172/2026</v>
      </c>
      <c r="G1307" s="80"/>
      <c r="H1307" s="56" t="str">
        <f>VLOOKUP(G1307,'MITRA (REFERENSI)'!$A:$Z,16,FALSE)</f>
        <v>#N/A</v>
      </c>
      <c r="I1307" s="56" t="str">
        <f>VLOOKUP(G1307,'MITRA (REFERENSI)'!$A:$Z,25,FALSE)</f>
        <v>#N/A</v>
      </c>
      <c r="J1307" s="55" t="str">
        <f>VLOOKUP(G1307,'MITRA (REFERENSI)'!$A:$Z,26,FALSE)</f>
        <v>#N/A</v>
      </c>
      <c r="K1307" s="55" t="str">
        <f>VLOOKUP(G1307,'MITRA (REFERENSI)'!$A:$Z,15,FALSE)</f>
        <v>#N/A</v>
      </c>
      <c r="L1307" s="55" t="str">
        <f>VLOOKUP(G1307,'MITRA (REFERENSI)'!$A:$Z,15,FALSE)</f>
        <v>#N/A</v>
      </c>
      <c r="M1307" s="55" t="str">
        <f>IF(B1307=1,'KELAS (REFERENSI)'!M1307,IF(B1307=2,'KELAS (REFERENSI)'!M1322,IF(B1307=3,'KELAS (REFERENSI)'!M1337,IF(B1307=4,'KELAS (REFERENSI)'!M1352,""))))</f>
        <v/>
      </c>
      <c r="N1307" s="55" t="str">
        <f>IF(B1307=1,'KELAS (REFERENSI)'!N1307,IF(B1307=2,'KELAS (REFERENSI)'!N1322,IF(B1307=3,'KELAS (REFERENSI)'!N1337,IF(B1307=4,'KELAS (REFERENSI)'!N1352,""))))</f>
        <v/>
      </c>
      <c r="O1307" s="55" t="str">
        <f>IF(B1307=1,'KELAS (REFERENSI)'!O1307,IF(B1307=2,'KELAS (REFERENSI)'!O1322,IF(B1307=3,'KELAS (REFERENSI)'!O1337,IF(B1307=4,'KELAS (REFERENSI)'!O1352,""))))</f>
        <v/>
      </c>
      <c r="P1307" s="55" t="str">
        <f>IF(B1307=1,'KELAS (REFERENSI)'!P1307,IF(B1307=2,'KELAS (REFERENSI)'!P1322,IF(B1307=3,'KELAS (REFERENSI)'!P1337,IF(B1307=4,'KELAS (REFERENSI)'!P1352,""))))</f>
        <v/>
      </c>
      <c r="Q1307" s="55" t="str">
        <f t="shared" si="4"/>
        <v>BPS Kota Jakarta Timur</v>
      </c>
      <c r="R1307" s="55" t="str">
        <f t="shared" si="56"/>
        <v/>
      </c>
      <c r="S1307" s="55" t="str">
        <f t="shared" ref="S1307:T1307" si="1315">S1306</f>
        <v>15 Juni sampai dengan 31 Agustus 2026</v>
      </c>
      <c r="T1307" s="55" t="str">
        <f t="shared" si="1315"/>
        <v>31 Agustus 2026</v>
      </c>
      <c r="U1307" s="59" t="str">
        <f>VLOOKUP(G1307,'MITRA (REFERENSI)'!$A:$Z,17,FALSE)</f>
        <v>#N/A</v>
      </c>
      <c r="V1307" s="59" t="str">
        <f>VLOOKUP(G1307,'MITRA (REFERENSI)'!$A:$Z,11,FALSE)</f>
        <v>#N/A</v>
      </c>
      <c r="W1307" s="81"/>
      <c r="X1307" s="63"/>
      <c r="Y1307" s="63"/>
      <c r="Z1307" s="62"/>
      <c r="AA1307" s="63"/>
      <c r="AB1307" s="62"/>
      <c r="AC1307" s="62"/>
      <c r="AD1307" s="62"/>
      <c r="AE1307" s="62"/>
      <c r="AF1307" s="62"/>
      <c r="AG1307" s="72"/>
      <c r="AH1307" s="72"/>
      <c r="AI1307" s="72"/>
      <c r="AJ1307" s="72"/>
      <c r="AK1307" s="59" t="str">
        <f>VLOOKUP(G1307,'MITRA (REFERENSI)'!$A:$Z,5,FALSE)</f>
        <v>#N/A</v>
      </c>
      <c r="AL1307" s="59" t="str">
        <f>VLOOKUP(G1307,'MITRA (REFERENSI)'!$A:$Z,13,FALSE)</f>
        <v>#N/A</v>
      </c>
      <c r="AM1307" s="59" t="str">
        <f>VLOOKUP(G1307,'MITRA (REFERENSI)'!$A:$Z,14,FALSE)</f>
        <v>#N/A</v>
      </c>
    </row>
    <row r="1308" ht="15.0" customHeight="1">
      <c r="A1308" s="53" t="s">
        <v>6370</v>
      </c>
      <c r="B1308" s="78"/>
      <c r="C1308" s="79"/>
      <c r="D1308" s="82"/>
      <c r="E1308" s="82"/>
      <c r="F1308" s="56" t="str">
        <f t="shared" si="2"/>
        <v>PETUGAS.1307/SPK/SE/PML/3172/2026</v>
      </c>
      <c r="G1308" s="80"/>
      <c r="H1308" s="56" t="str">
        <f>VLOOKUP(G1308,'MITRA (REFERENSI)'!$A:$Z,16,FALSE)</f>
        <v>#N/A</v>
      </c>
      <c r="I1308" s="56" t="str">
        <f>VLOOKUP(G1308,'MITRA (REFERENSI)'!$A:$Z,25,FALSE)</f>
        <v>#N/A</v>
      </c>
      <c r="J1308" s="55" t="str">
        <f>VLOOKUP(G1308,'MITRA (REFERENSI)'!$A:$Z,26,FALSE)</f>
        <v>#N/A</v>
      </c>
      <c r="K1308" s="55" t="str">
        <f>VLOOKUP(G1308,'MITRA (REFERENSI)'!$A:$Z,15,FALSE)</f>
        <v>#N/A</v>
      </c>
      <c r="L1308" s="55" t="str">
        <f>VLOOKUP(G1308,'MITRA (REFERENSI)'!$A:$Z,15,FALSE)</f>
        <v>#N/A</v>
      </c>
      <c r="M1308" s="55" t="str">
        <f>IF(B1308=1,'KELAS (REFERENSI)'!M1308,IF(B1308=2,'KELAS (REFERENSI)'!M1323,IF(B1308=3,'KELAS (REFERENSI)'!M1338,IF(B1308=4,'KELAS (REFERENSI)'!M1353,""))))</f>
        <v/>
      </c>
      <c r="N1308" s="55" t="str">
        <f>IF(B1308=1,'KELAS (REFERENSI)'!N1308,IF(B1308=2,'KELAS (REFERENSI)'!N1323,IF(B1308=3,'KELAS (REFERENSI)'!N1338,IF(B1308=4,'KELAS (REFERENSI)'!N1353,""))))</f>
        <v/>
      </c>
      <c r="O1308" s="55" t="str">
        <f>IF(B1308=1,'KELAS (REFERENSI)'!O1308,IF(B1308=2,'KELAS (REFERENSI)'!O1323,IF(B1308=3,'KELAS (REFERENSI)'!O1338,IF(B1308=4,'KELAS (REFERENSI)'!O1353,""))))</f>
        <v/>
      </c>
      <c r="P1308" s="55" t="str">
        <f>IF(B1308=1,'KELAS (REFERENSI)'!P1308,IF(B1308=2,'KELAS (REFERENSI)'!P1323,IF(B1308=3,'KELAS (REFERENSI)'!P1338,IF(B1308=4,'KELAS (REFERENSI)'!P1353,""))))</f>
        <v/>
      </c>
      <c r="Q1308" s="55" t="str">
        <f t="shared" si="4"/>
        <v>BPS Kota Jakarta Timur</v>
      </c>
      <c r="R1308" s="55" t="str">
        <f t="shared" si="56"/>
        <v/>
      </c>
      <c r="S1308" s="55" t="str">
        <f t="shared" ref="S1308:T1308" si="1316">S1307</f>
        <v>15 Juni sampai dengan 31 Agustus 2026</v>
      </c>
      <c r="T1308" s="55" t="str">
        <f t="shared" si="1316"/>
        <v>31 Agustus 2026</v>
      </c>
      <c r="U1308" s="59" t="str">
        <f>VLOOKUP(G1308,'MITRA (REFERENSI)'!$A:$Z,17,FALSE)</f>
        <v>#N/A</v>
      </c>
      <c r="V1308" s="59" t="str">
        <f>VLOOKUP(G1308,'MITRA (REFERENSI)'!$A:$Z,11,FALSE)</f>
        <v>#N/A</v>
      </c>
      <c r="W1308" s="81"/>
      <c r="X1308" s="63"/>
      <c r="Y1308" s="63"/>
      <c r="Z1308" s="62"/>
      <c r="AA1308" s="63"/>
      <c r="AB1308" s="62"/>
      <c r="AC1308" s="62"/>
      <c r="AD1308" s="62"/>
      <c r="AE1308" s="62"/>
      <c r="AF1308" s="62"/>
      <c r="AG1308" s="72"/>
      <c r="AH1308" s="72"/>
      <c r="AI1308" s="72"/>
      <c r="AJ1308" s="72"/>
      <c r="AK1308" s="59" t="str">
        <f>VLOOKUP(G1308,'MITRA (REFERENSI)'!$A:$Z,5,FALSE)</f>
        <v>#N/A</v>
      </c>
      <c r="AL1308" s="59" t="str">
        <f>VLOOKUP(G1308,'MITRA (REFERENSI)'!$A:$Z,13,FALSE)</f>
        <v>#N/A</v>
      </c>
      <c r="AM1308" s="59" t="str">
        <f>VLOOKUP(G1308,'MITRA (REFERENSI)'!$A:$Z,14,FALSE)</f>
        <v>#N/A</v>
      </c>
    </row>
    <row r="1309" ht="15.0" customHeight="1">
      <c r="A1309" s="53" t="s">
        <v>6371</v>
      </c>
      <c r="B1309" s="78"/>
      <c r="C1309" s="79"/>
      <c r="D1309" s="82"/>
      <c r="E1309" s="82"/>
      <c r="F1309" s="56" t="str">
        <f t="shared" si="2"/>
        <v>PETUGAS.1308/SPK/SE/PML/3172/2026</v>
      </c>
      <c r="G1309" s="80"/>
      <c r="H1309" s="56" t="str">
        <f>VLOOKUP(G1309,'MITRA (REFERENSI)'!$A:$Z,16,FALSE)</f>
        <v>#N/A</v>
      </c>
      <c r="I1309" s="56" t="str">
        <f>VLOOKUP(G1309,'MITRA (REFERENSI)'!$A:$Z,25,FALSE)</f>
        <v>#N/A</v>
      </c>
      <c r="J1309" s="55" t="str">
        <f>VLOOKUP(G1309,'MITRA (REFERENSI)'!$A:$Z,26,FALSE)</f>
        <v>#N/A</v>
      </c>
      <c r="K1309" s="55" t="str">
        <f>VLOOKUP(G1309,'MITRA (REFERENSI)'!$A:$Z,15,FALSE)</f>
        <v>#N/A</v>
      </c>
      <c r="L1309" s="55" t="str">
        <f>VLOOKUP(G1309,'MITRA (REFERENSI)'!$A:$Z,15,FALSE)</f>
        <v>#N/A</v>
      </c>
      <c r="M1309" s="55" t="str">
        <f>IF(B1309=1,'KELAS (REFERENSI)'!M1309,IF(B1309=2,'KELAS (REFERENSI)'!M1324,IF(B1309=3,'KELAS (REFERENSI)'!M1339,IF(B1309=4,'KELAS (REFERENSI)'!M1354,""))))</f>
        <v/>
      </c>
      <c r="N1309" s="55" t="str">
        <f>IF(B1309=1,'KELAS (REFERENSI)'!N1309,IF(B1309=2,'KELAS (REFERENSI)'!N1324,IF(B1309=3,'KELAS (REFERENSI)'!N1339,IF(B1309=4,'KELAS (REFERENSI)'!N1354,""))))</f>
        <v/>
      </c>
      <c r="O1309" s="55" t="str">
        <f>IF(B1309=1,'KELAS (REFERENSI)'!O1309,IF(B1309=2,'KELAS (REFERENSI)'!O1324,IF(B1309=3,'KELAS (REFERENSI)'!O1339,IF(B1309=4,'KELAS (REFERENSI)'!O1354,""))))</f>
        <v/>
      </c>
      <c r="P1309" s="55" t="str">
        <f>IF(B1309=1,'KELAS (REFERENSI)'!P1309,IF(B1309=2,'KELAS (REFERENSI)'!P1324,IF(B1309=3,'KELAS (REFERENSI)'!P1339,IF(B1309=4,'KELAS (REFERENSI)'!P1354,""))))</f>
        <v/>
      </c>
      <c r="Q1309" s="55" t="str">
        <f t="shared" si="4"/>
        <v>BPS Kota Jakarta Timur</v>
      </c>
      <c r="R1309" s="55" t="str">
        <f t="shared" si="56"/>
        <v/>
      </c>
      <c r="S1309" s="55" t="str">
        <f t="shared" ref="S1309:T1309" si="1317">S1308</f>
        <v>15 Juni sampai dengan 31 Agustus 2026</v>
      </c>
      <c r="T1309" s="55" t="str">
        <f t="shared" si="1317"/>
        <v>31 Agustus 2026</v>
      </c>
      <c r="U1309" s="59" t="str">
        <f>VLOOKUP(G1309,'MITRA (REFERENSI)'!$A:$Z,17,FALSE)</f>
        <v>#N/A</v>
      </c>
      <c r="V1309" s="59" t="str">
        <f>VLOOKUP(G1309,'MITRA (REFERENSI)'!$A:$Z,11,FALSE)</f>
        <v>#N/A</v>
      </c>
      <c r="W1309" s="81"/>
      <c r="X1309" s="63"/>
      <c r="Y1309" s="63"/>
      <c r="Z1309" s="62"/>
      <c r="AA1309" s="63"/>
      <c r="AB1309" s="62"/>
      <c r="AC1309" s="62"/>
      <c r="AD1309" s="62"/>
      <c r="AE1309" s="62"/>
      <c r="AF1309" s="62"/>
      <c r="AG1309" s="72"/>
      <c r="AH1309" s="72"/>
      <c r="AI1309" s="72"/>
      <c r="AJ1309" s="72"/>
      <c r="AK1309" s="59" t="str">
        <f>VLOOKUP(G1309,'MITRA (REFERENSI)'!$A:$Z,5,FALSE)</f>
        <v>#N/A</v>
      </c>
      <c r="AL1309" s="59" t="str">
        <f>VLOOKUP(G1309,'MITRA (REFERENSI)'!$A:$Z,13,FALSE)</f>
        <v>#N/A</v>
      </c>
      <c r="AM1309" s="59" t="str">
        <f>VLOOKUP(G1309,'MITRA (REFERENSI)'!$A:$Z,14,FALSE)</f>
        <v>#N/A</v>
      </c>
    </row>
    <row r="1310" ht="15.0" customHeight="1">
      <c r="A1310" s="53" t="s">
        <v>6372</v>
      </c>
      <c r="B1310" s="78"/>
      <c r="C1310" s="79"/>
      <c r="D1310" s="82"/>
      <c r="E1310" s="82"/>
      <c r="F1310" s="56" t="str">
        <f t="shared" si="2"/>
        <v>PETUGAS.1309/SPK/SE/PML/3172/2026</v>
      </c>
      <c r="G1310" s="80"/>
      <c r="H1310" s="56" t="str">
        <f>VLOOKUP(G1310,'MITRA (REFERENSI)'!$A:$Z,16,FALSE)</f>
        <v>#N/A</v>
      </c>
      <c r="I1310" s="56" t="str">
        <f>VLOOKUP(G1310,'MITRA (REFERENSI)'!$A:$Z,25,FALSE)</f>
        <v>#N/A</v>
      </c>
      <c r="J1310" s="55" t="str">
        <f>VLOOKUP(G1310,'MITRA (REFERENSI)'!$A:$Z,26,FALSE)</f>
        <v>#N/A</v>
      </c>
      <c r="K1310" s="55" t="str">
        <f>VLOOKUP(G1310,'MITRA (REFERENSI)'!$A:$Z,15,FALSE)</f>
        <v>#N/A</v>
      </c>
      <c r="L1310" s="55" t="str">
        <f>VLOOKUP(G1310,'MITRA (REFERENSI)'!$A:$Z,15,FALSE)</f>
        <v>#N/A</v>
      </c>
      <c r="M1310" s="55" t="str">
        <f>IF(B1310=1,'KELAS (REFERENSI)'!M1310,IF(B1310=2,'KELAS (REFERENSI)'!M1325,IF(B1310=3,'KELAS (REFERENSI)'!M1340,IF(B1310=4,'KELAS (REFERENSI)'!M1355,""))))</f>
        <v/>
      </c>
      <c r="N1310" s="55" t="str">
        <f>IF(B1310=1,'KELAS (REFERENSI)'!N1310,IF(B1310=2,'KELAS (REFERENSI)'!N1325,IF(B1310=3,'KELAS (REFERENSI)'!N1340,IF(B1310=4,'KELAS (REFERENSI)'!N1355,""))))</f>
        <v/>
      </c>
      <c r="O1310" s="55" t="str">
        <f>IF(B1310=1,'KELAS (REFERENSI)'!O1310,IF(B1310=2,'KELAS (REFERENSI)'!O1325,IF(B1310=3,'KELAS (REFERENSI)'!O1340,IF(B1310=4,'KELAS (REFERENSI)'!O1355,""))))</f>
        <v/>
      </c>
      <c r="P1310" s="55" t="str">
        <f>IF(B1310=1,'KELAS (REFERENSI)'!P1310,IF(B1310=2,'KELAS (REFERENSI)'!P1325,IF(B1310=3,'KELAS (REFERENSI)'!P1340,IF(B1310=4,'KELAS (REFERENSI)'!P1355,""))))</f>
        <v/>
      </c>
      <c r="Q1310" s="55" t="str">
        <f t="shared" si="4"/>
        <v>BPS Kota Jakarta Timur</v>
      </c>
      <c r="R1310" s="55" t="str">
        <f t="shared" si="56"/>
        <v/>
      </c>
      <c r="S1310" s="55" t="str">
        <f t="shared" ref="S1310:T1310" si="1318">S1309</f>
        <v>15 Juni sampai dengan 31 Agustus 2026</v>
      </c>
      <c r="T1310" s="55" t="str">
        <f t="shared" si="1318"/>
        <v>31 Agustus 2026</v>
      </c>
      <c r="U1310" s="59" t="str">
        <f>VLOOKUP(G1310,'MITRA (REFERENSI)'!$A:$Z,17,FALSE)</f>
        <v>#N/A</v>
      </c>
      <c r="V1310" s="59" t="str">
        <f>VLOOKUP(G1310,'MITRA (REFERENSI)'!$A:$Z,11,FALSE)</f>
        <v>#N/A</v>
      </c>
      <c r="W1310" s="81"/>
      <c r="X1310" s="63"/>
      <c r="Y1310" s="63"/>
      <c r="Z1310" s="62"/>
      <c r="AA1310" s="63"/>
      <c r="AB1310" s="62"/>
      <c r="AC1310" s="62"/>
      <c r="AD1310" s="62"/>
      <c r="AE1310" s="62"/>
      <c r="AF1310" s="62"/>
      <c r="AG1310" s="72"/>
      <c r="AH1310" s="72"/>
      <c r="AI1310" s="72"/>
      <c r="AJ1310" s="72"/>
      <c r="AK1310" s="59" t="str">
        <f>VLOOKUP(G1310,'MITRA (REFERENSI)'!$A:$Z,5,FALSE)</f>
        <v>#N/A</v>
      </c>
      <c r="AL1310" s="59" t="str">
        <f>VLOOKUP(G1310,'MITRA (REFERENSI)'!$A:$Z,13,FALSE)</f>
        <v>#N/A</v>
      </c>
      <c r="AM1310" s="59" t="str">
        <f>VLOOKUP(G1310,'MITRA (REFERENSI)'!$A:$Z,14,FALSE)</f>
        <v>#N/A</v>
      </c>
    </row>
    <row r="1311" ht="15.0" customHeight="1">
      <c r="A1311" s="53" t="s">
        <v>6373</v>
      </c>
      <c r="B1311" s="78"/>
      <c r="C1311" s="79"/>
      <c r="D1311" s="82"/>
      <c r="E1311" s="82"/>
      <c r="F1311" s="56" t="str">
        <f t="shared" si="2"/>
        <v>PETUGAS.1310/SPK/SE/PML/3172/2026</v>
      </c>
      <c r="G1311" s="80"/>
      <c r="H1311" s="56" t="str">
        <f>VLOOKUP(G1311,'MITRA (REFERENSI)'!$A:$Z,16,FALSE)</f>
        <v>#N/A</v>
      </c>
      <c r="I1311" s="56" t="str">
        <f>VLOOKUP(G1311,'MITRA (REFERENSI)'!$A:$Z,25,FALSE)</f>
        <v>#N/A</v>
      </c>
      <c r="J1311" s="55" t="str">
        <f>VLOOKUP(G1311,'MITRA (REFERENSI)'!$A:$Z,26,FALSE)</f>
        <v>#N/A</v>
      </c>
      <c r="K1311" s="55" t="str">
        <f>VLOOKUP(G1311,'MITRA (REFERENSI)'!$A:$Z,15,FALSE)</f>
        <v>#N/A</v>
      </c>
      <c r="L1311" s="55" t="str">
        <f>VLOOKUP(G1311,'MITRA (REFERENSI)'!$A:$Z,15,FALSE)</f>
        <v>#N/A</v>
      </c>
      <c r="M1311" s="55" t="str">
        <f>IF(B1311=1,'KELAS (REFERENSI)'!M1311,IF(B1311=2,'KELAS (REFERENSI)'!M1326,IF(B1311=3,'KELAS (REFERENSI)'!M1341,IF(B1311=4,'KELAS (REFERENSI)'!M1356,""))))</f>
        <v/>
      </c>
      <c r="N1311" s="55" t="str">
        <f>IF(B1311=1,'KELAS (REFERENSI)'!N1311,IF(B1311=2,'KELAS (REFERENSI)'!N1326,IF(B1311=3,'KELAS (REFERENSI)'!N1341,IF(B1311=4,'KELAS (REFERENSI)'!N1356,""))))</f>
        <v/>
      </c>
      <c r="O1311" s="55" t="str">
        <f>IF(B1311=1,'KELAS (REFERENSI)'!O1311,IF(B1311=2,'KELAS (REFERENSI)'!O1326,IF(B1311=3,'KELAS (REFERENSI)'!O1341,IF(B1311=4,'KELAS (REFERENSI)'!O1356,""))))</f>
        <v/>
      </c>
      <c r="P1311" s="55" t="str">
        <f>IF(B1311=1,'KELAS (REFERENSI)'!P1311,IF(B1311=2,'KELAS (REFERENSI)'!P1326,IF(B1311=3,'KELAS (REFERENSI)'!P1341,IF(B1311=4,'KELAS (REFERENSI)'!P1356,""))))</f>
        <v/>
      </c>
      <c r="Q1311" s="55" t="str">
        <f t="shared" si="4"/>
        <v>BPS Kota Jakarta Timur</v>
      </c>
      <c r="R1311" s="55" t="str">
        <f t="shared" si="56"/>
        <v/>
      </c>
      <c r="S1311" s="55" t="str">
        <f t="shared" ref="S1311:T1311" si="1319">S1310</f>
        <v>15 Juni sampai dengan 31 Agustus 2026</v>
      </c>
      <c r="T1311" s="55" t="str">
        <f t="shared" si="1319"/>
        <v>31 Agustus 2026</v>
      </c>
      <c r="U1311" s="59" t="str">
        <f>VLOOKUP(G1311,'MITRA (REFERENSI)'!$A:$Z,17,FALSE)</f>
        <v>#N/A</v>
      </c>
      <c r="V1311" s="59" t="str">
        <f>VLOOKUP(G1311,'MITRA (REFERENSI)'!$A:$Z,11,FALSE)</f>
        <v>#N/A</v>
      </c>
      <c r="W1311" s="81"/>
      <c r="X1311" s="63"/>
      <c r="Y1311" s="63"/>
      <c r="Z1311" s="62"/>
      <c r="AA1311" s="63"/>
      <c r="AB1311" s="62"/>
      <c r="AC1311" s="62"/>
      <c r="AD1311" s="62"/>
      <c r="AE1311" s="62"/>
      <c r="AF1311" s="62"/>
      <c r="AG1311" s="72"/>
      <c r="AH1311" s="72"/>
      <c r="AI1311" s="72"/>
      <c r="AJ1311" s="72"/>
      <c r="AK1311" s="59" t="str">
        <f>VLOOKUP(G1311,'MITRA (REFERENSI)'!$A:$Z,5,FALSE)</f>
        <v>#N/A</v>
      </c>
      <c r="AL1311" s="59" t="str">
        <f>VLOOKUP(G1311,'MITRA (REFERENSI)'!$A:$Z,13,FALSE)</f>
        <v>#N/A</v>
      </c>
      <c r="AM1311" s="59" t="str">
        <f>VLOOKUP(G1311,'MITRA (REFERENSI)'!$A:$Z,14,FALSE)</f>
        <v>#N/A</v>
      </c>
    </row>
    <row r="1312" ht="15.0" customHeight="1">
      <c r="A1312" s="53" t="s">
        <v>6374</v>
      </c>
      <c r="B1312" s="78"/>
      <c r="C1312" s="79"/>
      <c r="D1312" s="82"/>
      <c r="E1312" s="82"/>
      <c r="F1312" s="56" t="str">
        <f t="shared" si="2"/>
        <v>PETUGAS.1311/SPK/SE/PML/3172/2026</v>
      </c>
      <c r="G1312" s="80"/>
      <c r="H1312" s="56" t="str">
        <f>VLOOKUP(G1312,'MITRA (REFERENSI)'!$A:$Z,16,FALSE)</f>
        <v>#N/A</v>
      </c>
      <c r="I1312" s="56" t="str">
        <f>VLOOKUP(G1312,'MITRA (REFERENSI)'!$A:$Z,25,FALSE)</f>
        <v>#N/A</v>
      </c>
      <c r="J1312" s="55" t="str">
        <f>VLOOKUP(G1312,'MITRA (REFERENSI)'!$A:$Z,26,FALSE)</f>
        <v>#N/A</v>
      </c>
      <c r="K1312" s="55" t="str">
        <f>VLOOKUP(G1312,'MITRA (REFERENSI)'!$A:$Z,15,FALSE)</f>
        <v>#N/A</v>
      </c>
      <c r="L1312" s="55" t="str">
        <f>VLOOKUP(G1312,'MITRA (REFERENSI)'!$A:$Z,15,FALSE)</f>
        <v>#N/A</v>
      </c>
      <c r="M1312" s="55" t="str">
        <f>IF(B1312=1,'KELAS (REFERENSI)'!M1312,IF(B1312=2,'KELAS (REFERENSI)'!M1327,IF(B1312=3,'KELAS (REFERENSI)'!M1342,IF(B1312=4,'KELAS (REFERENSI)'!M1357,""))))</f>
        <v/>
      </c>
      <c r="N1312" s="55" t="str">
        <f>IF(B1312=1,'KELAS (REFERENSI)'!N1312,IF(B1312=2,'KELAS (REFERENSI)'!N1327,IF(B1312=3,'KELAS (REFERENSI)'!N1342,IF(B1312=4,'KELAS (REFERENSI)'!N1357,""))))</f>
        <v/>
      </c>
      <c r="O1312" s="55" t="str">
        <f>IF(B1312=1,'KELAS (REFERENSI)'!O1312,IF(B1312=2,'KELAS (REFERENSI)'!O1327,IF(B1312=3,'KELAS (REFERENSI)'!O1342,IF(B1312=4,'KELAS (REFERENSI)'!O1357,""))))</f>
        <v/>
      </c>
      <c r="P1312" s="55" t="str">
        <f>IF(B1312=1,'KELAS (REFERENSI)'!P1312,IF(B1312=2,'KELAS (REFERENSI)'!P1327,IF(B1312=3,'KELAS (REFERENSI)'!P1342,IF(B1312=4,'KELAS (REFERENSI)'!P1357,""))))</f>
        <v/>
      </c>
      <c r="Q1312" s="55" t="str">
        <f t="shared" si="4"/>
        <v>BPS Kota Jakarta Timur</v>
      </c>
      <c r="R1312" s="55" t="str">
        <f t="shared" si="56"/>
        <v/>
      </c>
      <c r="S1312" s="55" t="str">
        <f t="shared" ref="S1312:T1312" si="1320">S1311</f>
        <v>15 Juni sampai dengan 31 Agustus 2026</v>
      </c>
      <c r="T1312" s="55" t="str">
        <f t="shared" si="1320"/>
        <v>31 Agustus 2026</v>
      </c>
      <c r="U1312" s="59" t="str">
        <f>VLOOKUP(G1312,'MITRA (REFERENSI)'!$A:$Z,17,FALSE)</f>
        <v>#N/A</v>
      </c>
      <c r="V1312" s="59" t="str">
        <f>VLOOKUP(G1312,'MITRA (REFERENSI)'!$A:$Z,11,FALSE)</f>
        <v>#N/A</v>
      </c>
      <c r="W1312" s="81"/>
      <c r="X1312" s="63"/>
      <c r="Y1312" s="63"/>
      <c r="Z1312" s="62"/>
      <c r="AA1312" s="63"/>
      <c r="AB1312" s="62"/>
      <c r="AC1312" s="62"/>
      <c r="AD1312" s="62"/>
      <c r="AE1312" s="62"/>
      <c r="AF1312" s="62"/>
      <c r="AG1312" s="72"/>
      <c r="AH1312" s="72"/>
      <c r="AI1312" s="72"/>
      <c r="AJ1312" s="72"/>
      <c r="AK1312" s="59" t="str">
        <f>VLOOKUP(G1312,'MITRA (REFERENSI)'!$A:$Z,5,FALSE)</f>
        <v>#N/A</v>
      </c>
      <c r="AL1312" s="59" t="str">
        <f>VLOOKUP(G1312,'MITRA (REFERENSI)'!$A:$Z,13,FALSE)</f>
        <v>#N/A</v>
      </c>
      <c r="AM1312" s="59" t="str">
        <f>VLOOKUP(G1312,'MITRA (REFERENSI)'!$A:$Z,14,FALSE)</f>
        <v>#N/A</v>
      </c>
    </row>
    <row r="1313" ht="15.0" customHeight="1">
      <c r="A1313" s="53" t="s">
        <v>6375</v>
      </c>
      <c r="B1313" s="78"/>
      <c r="C1313" s="79"/>
      <c r="D1313" s="82"/>
      <c r="E1313" s="82"/>
      <c r="F1313" s="56" t="str">
        <f t="shared" si="2"/>
        <v>PETUGAS.1312/SPK/SE/PML/3172/2026</v>
      </c>
      <c r="G1313" s="80"/>
      <c r="H1313" s="56" t="str">
        <f>VLOOKUP(G1313,'MITRA (REFERENSI)'!$A:$Z,16,FALSE)</f>
        <v>#N/A</v>
      </c>
      <c r="I1313" s="56" t="str">
        <f>VLOOKUP(G1313,'MITRA (REFERENSI)'!$A:$Z,25,FALSE)</f>
        <v>#N/A</v>
      </c>
      <c r="J1313" s="55" t="str">
        <f>VLOOKUP(G1313,'MITRA (REFERENSI)'!$A:$Z,26,FALSE)</f>
        <v>#N/A</v>
      </c>
      <c r="K1313" s="55" t="str">
        <f>VLOOKUP(G1313,'MITRA (REFERENSI)'!$A:$Z,15,FALSE)</f>
        <v>#N/A</v>
      </c>
      <c r="L1313" s="55" t="str">
        <f>VLOOKUP(G1313,'MITRA (REFERENSI)'!$A:$Z,15,FALSE)</f>
        <v>#N/A</v>
      </c>
      <c r="M1313" s="55" t="str">
        <f>IF(B1313=1,'KELAS (REFERENSI)'!M1313,IF(B1313=2,'KELAS (REFERENSI)'!M1328,IF(B1313=3,'KELAS (REFERENSI)'!M1343,IF(B1313=4,'KELAS (REFERENSI)'!M1358,""))))</f>
        <v/>
      </c>
      <c r="N1313" s="55" t="str">
        <f>IF(B1313=1,'KELAS (REFERENSI)'!N1313,IF(B1313=2,'KELAS (REFERENSI)'!N1328,IF(B1313=3,'KELAS (REFERENSI)'!N1343,IF(B1313=4,'KELAS (REFERENSI)'!N1358,""))))</f>
        <v/>
      </c>
      <c r="O1313" s="55" t="str">
        <f>IF(B1313=1,'KELAS (REFERENSI)'!O1313,IF(B1313=2,'KELAS (REFERENSI)'!O1328,IF(B1313=3,'KELAS (REFERENSI)'!O1343,IF(B1313=4,'KELAS (REFERENSI)'!O1358,""))))</f>
        <v/>
      </c>
      <c r="P1313" s="55" t="str">
        <f>IF(B1313=1,'KELAS (REFERENSI)'!P1313,IF(B1313=2,'KELAS (REFERENSI)'!P1328,IF(B1313=3,'KELAS (REFERENSI)'!P1343,IF(B1313=4,'KELAS (REFERENSI)'!P1358,""))))</f>
        <v/>
      </c>
      <c r="Q1313" s="55" t="str">
        <f t="shared" si="4"/>
        <v>BPS Kota Jakarta Timur</v>
      </c>
      <c r="R1313" s="55" t="str">
        <f t="shared" si="56"/>
        <v/>
      </c>
      <c r="S1313" s="55" t="str">
        <f t="shared" ref="S1313:T1313" si="1321">S1312</f>
        <v>15 Juni sampai dengan 31 Agustus 2026</v>
      </c>
      <c r="T1313" s="55" t="str">
        <f t="shared" si="1321"/>
        <v>31 Agustus 2026</v>
      </c>
      <c r="U1313" s="59" t="str">
        <f>VLOOKUP(G1313,'MITRA (REFERENSI)'!$A:$Z,17,FALSE)</f>
        <v>#N/A</v>
      </c>
      <c r="V1313" s="59" t="str">
        <f>VLOOKUP(G1313,'MITRA (REFERENSI)'!$A:$Z,11,FALSE)</f>
        <v>#N/A</v>
      </c>
      <c r="W1313" s="81"/>
      <c r="X1313" s="63"/>
      <c r="Y1313" s="63"/>
      <c r="Z1313" s="62"/>
      <c r="AA1313" s="63"/>
      <c r="AB1313" s="62"/>
      <c r="AC1313" s="62"/>
      <c r="AD1313" s="62"/>
      <c r="AE1313" s="62"/>
      <c r="AF1313" s="62"/>
      <c r="AG1313" s="72"/>
      <c r="AH1313" s="72"/>
      <c r="AI1313" s="72"/>
      <c r="AJ1313" s="72"/>
      <c r="AK1313" s="59" t="str">
        <f>VLOOKUP(G1313,'MITRA (REFERENSI)'!$A:$Z,5,FALSE)</f>
        <v>#N/A</v>
      </c>
      <c r="AL1313" s="59" t="str">
        <f>VLOOKUP(G1313,'MITRA (REFERENSI)'!$A:$Z,13,FALSE)</f>
        <v>#N/A</v>
      </c>
      <c r="AM1313" s="59" t="str">
        <f>VLOOKUP(G1313,'MITRA (REFERENSI)'!$A:$Z,14,FALSE)</f>
        <v>#N/A</v>
      </c>
    </row>
    <row r="1314" ht="15.0" customHeight="1">
      <c r="A1314" s="53" t="s">
        <v>6376</v>
      </c>
      <c r="B1314" s="78"/>
      <c r="C1314" s="79"/>
      <c r="D1314" s="82"/>
      <c r="E1314" s="82"/>
      <c r="F1314" s="56" t="str">
        <f t="shared" si="2"/>
        <v>PETUGAS.1313/SPK/SE/PML/3172/2026</v>
      </c>
      <c r="G1314" s="80"/>
      <c r="H1314" s="56" t="str">
        <f>VLOOKUP(G1314,'MITRA (REFERENSI)'!$A:$Z,16,FALSE)</f>
        <v>#N/A</v>
      </c>
      <c r="I1314" s="56" t="str">
        <f>VLOOKUP(G1314,'MITRA (REFERENSI)'!$A:$Z,25,FALSE)</f>
        <v>#N/A</v>
      </c>
      <c r="J1314" s="55" t="str">
        <f>VLOOKUP(G1314,'MITRA (REFERENSI)'!$A:$Z,26,FALSE)</f>
        <v>#N/A</v>
      </c>
      <c r="K1314" s="55" t="str">
        <f>VLOOKUP(G1314,'MITRA (REFERENSI)'!$A:$Z,15,FALSE)</f>
        <v>#N/A</v>
      </c>
      <c r="L1314" s="55" t="str">
        <f>VLOOKUP(G1314,'MITRA (REFERENSI)'!$A:$Z,15,FALSE)</f>
        <v>#N/A</v>
      </c>
      <c r="M1314" s="55" t="str">
        <f>IF(B1314=1,'KELAS (REFERENSI)'!M1314,IF(B1314=2,'KELAS (REFERENSI)'!M1329,IF(B1314=3,'KELAS (REFERENSI)'!M1344,IF(B1314=4,'KELAS (REFERENSI)'!M1359,""))))</f>
        <v/>
      </c>
      <c r="N1314" s="55" t="str">
        <f>IF(B1314=1,'KELAS (REFERENSI)'!N1314,IF(B1314=2,'KELAS (REFERENSI)'!N1329,IF(B1314=3,'KELAS (REFERENSI)'!N1344,IF(B1314=4,'KELAS (REFERENSI)'!N1359,""))))</f>
        <v/>
      </c>
      <c r="O1314" s="55" t="str">
        <f>IF(B1314=1,'KELAS (REFERENSI)'!O1314,IF(B1314=2,'KELAS (REFERENSI)'!O1329,IF(B1314=3,'KELAS (REFERENSI)'!O1344,IF(B1314=4,'KELAS (REFERENSI)'!O1359,""))))</f>
        <v/>
      </c>
      <c r="P1314" s="55" t="str">
        <f>IF(B1314=1,'KELAS (REFERENSI)'!P1314,IF(B1314=2,'KELAS (REFERENSI)'!P1329,IF(B1314=3,'KELAS (REFERENSI)'!P1344,IF(B1314=4,'KELAS (REFERENSI)'!P1359,""))))</f>
        <v/>
      </c>
      <c r="Q1314" s="55" t="str">
        <f t="shared" si="4"/>
        <v>BPS Kota Jakarta Timur</v>
      </c>
      <c r="R1314" s="55" t="str">
        <f t="shared" si="56"/>
        <v/>
      </c>
      <c r="S1314" s="55" t="str">
        <f t="shared" ref="S1314:T1314" si="1322">S1313</f>
        <v>15 Juni sampai dengan 31 Agustus 2026</v>
      </c>
      <c r="T1314" s="55" t="str">
        <f t="shared" si="1322"/>
        <v>31 Agustus 2026</v>
      </c>
      <c r="U1314" s="59" t="str">
        <f>VLOOKUP(G1314,'MITRA (REFERENSI)'!$A:$Z,17,FALSE)</f>
        <v>#N/A</v>
      </c>
      <c r="V1314" s="59" t="str">
        <f>VLOOKUP(G1314,'MITRA (REFERENSI)'!$A:$Z,11,FALSE)</f>
        <v>#N/A</v>
      </c>
      <c r="W1314" s="81"/>
      <c r="X1314" s="63"/>
      <c r="Y1314" s="63"/>
      <c r="Z1314" s="62"/>
      <c r="AA1314" s="63"/>
      <c r="AB1314" s="62"/>
      <c r="AC1314" s="62"/>
      <c r="AD1314" s="62"/>
      <c r="AE1314" s="62"/>
      <c r="AF1314" s="62"/>
      <c r="AG1314" s="72"/>
      <c r="AH1314" s="72"/>
      <c r="AI1314" s="72"/>
      <c r="AJ1314" s="72"/>
      <c r="AK1314" s="59" t="str">
        <f>VLOOKUP(G1314,'MITRA (REFERENSI)'!$A:$Z,5,FALSE)</f>
        <v>#N/A</v>
      </c>
      <c r="AL1314" s="59" t="str">
        <f>VLOOKUP(G1314,'MITRA (REFERENSI)'!$A:$Z,13,FALSE)</f>
        <v>#N/A</v>
      </c>
      <c r="AM1314" s="59" t="str">
        <f>VLOOKUP(G1314,'MITRA (REFERENSI)'!$A:$Z,14,FALSE)</f>
        <v>#N/A</v>
      </c>
    </row>
    <row r="1315" ht="15.0" customHeight="1">
      <c r="A1315" s="53" t="s">
        <v>6377</v>
      </c>
      <c r="B1315" s="78"/>
      <c r="C1315" s="79"/>
      <c r="D1315" s="82"/>
      <c r="E1315" s="82"/>
      <c r="F1315" s="56" t="str">
        <f t="shared" si="2"/>
        <v>PETUGAS.1314/SPK/SE/PML/3172/2026</v>
      </c>
      <c r="G1315" s="80"/>
      <c r="H1315" s="56" t="str">
        <f>VLOOKUP(G1315,'MITRA (REFERENSI)'!$A:$Z,16,FALSE)</f>
        <v>#N/A</v>
      </c>
      <c r="I1315" s="56" t="str">
        <f>VLOOKUP(G1315,'MITRA (REFERENSI)'!$A:$Z,25,FALSE)</f>
        <v>#N/A</v>
      </c>
      <c r="J1315" s="55" t="str">
        <f>VLOOKUP(G1315,'MITRA (REFERENSI)'!$A:$Z,26,FALSE)</f>
        <v>#N/A</v>
      </c>
      <c r="K1315" s="55" t="str">
        <f>VLOOKUP(G1315,'MITRA (REFERENSI)'!$A:$Z,15,FALSE)</f>
        <v>#N/A</v>
      </c>
      <c r="L1315" s="55" t="str">
        <f>VLOOKUP(G1315,'MITRA (REFERENSI)'!$A:$Z,15,FALSE)</f>
        <v>#N/A</v>
      </c>
      <c r="M1315" s="55" t="str">
        <f>IF(B1315=1,'KELAS (REFERENSI)'!M1315,IF(B1315=2,'KELAS (REFERENSI)'!M1330,IF(B1315=3,'KELAS (REFERENSI)'!M1345,IF(B1315=4,'KELAS (REFERENSI)'!M1360,""))))</f>
        <v/>
      </c>
      <c r="N1315" s="55" t="str">
        <f>IF(B1315=1,'KELAS (REFERENSI)'!N1315,IF(B1315=2,'KELAS (REFERENSI)'!N1330,IF(B1315=3,'KELAS (REFERENSI)'!N1345,IF(B1315=4,'KELAS (REFERENSI)'!N1360,""))))</f>
        <v/>
      </c>
      <c r="O1315" s="55" t="str">
        <f>IF(B1315=1,'KELAS (REFERENSI)'!O1315,IF(B1315=2,'KELAS (REFERENSI)'!O1330,IF(B1315=3,'KELAS (REFERENSI)'!O1345,IF(B1315=4,'KELAS (REFERENSI)'!O1360,""))))</f>
        <v/>
      </c>
      <c r="P1315" s="55" t="str">
        <f>IF(B1315=1,'KELAS (REFERENSI)'!P1315,IF(B1315=2,'KELAS (REFERENSI)'!P1330,IF(B1315=3,'KELAS (REFERENSI)'!P1345,IF(B1315=4,'KELAS (REFERENSI)'!P1360,""))))</f>
        <v/>
      </c>
      <c r="Q1315" s="55" t="str">
        <f t="shared" si="4"/>
        <v>BPS Kota Jakarta Timur</v>
      </c>
      <c r="R1315" s="55" t="str">
        <f t="shared" si="56"/>
        <v/>
      </c>
      <c r="S1315" s="55" t="str">
        <f t="shared" ref="S1315:T1315" si="1323">S1314</f>
        <v>15 Juni sampai dengan 31 Agustus 2026</v>
      </c>
      <c r="T1315" s="55" t="str">
        <f t="shared" si="1323"/>
        <v>31 Agustus 2026</v>
      </c>
      <c r="U1315" s="59" t="str">
        <f>VLOOKUP(G1315,'MITRA (REFERENSI)'!$A:$Z,17,FALSE)</f>
        <v>#N/A</v>
      </c>
      <c r="V1315" s="59" t="str">
        <f>VLOOKUP(G1315,'MITRA (REFERENSI)'!$A:$Z,11,FALSE)</f>
        <v>#N/A</v>
      </c>
      <c r="W1315" s="81"/>
      <c r="X1315" s="63"/>
      <c r="Y1315" s="63"/>
      <c r="Z1315" s="62"/>
      <c r="AA1315" s="63"/>
      <c r="AB1315" s="62"/>
      <c r="AC1315" s="62"/>
      <c r="AD1315" s="62"/>
      <c r="AE1315" s="62"/>
      <c r="AF1315" s="62"/>
      <c r="AG1315" s="72"/>
      <c r="AH1315" s="72"/>
      <c r="AI1315" s="72"/>
      <c r="AJ1315" s="72"/>
      <c r="AK1315" s="59" t="str">
        <f>VLOOKUP(G1315,'MITRA (REFERENSI)'!$A:$Z,5,FALSE)</f>
        <v>#N/A</v>
      </c>
      <c r="AL1315" s="59" t="str">
        <f>VLOOKUP(G1315,'MITRA (REFERENSI)'!$A:$Z,13,FALSE)</f>
        <v>#N/A</v>
      </c>
      <c r="AM1315" s="59" t="str">
        <f>VLOOKUP(G1315,'MITRA (REFERENSI)'!$A:$Z,14,FALSE)</f>
        <v>#N/A</v>
      </c>
    </row>
    <row r="1316" ht="15.0" customHeight="1">
      <c r="A1316" s="53" t="s">
        <v>6378</v>
      </c>
      <c r="B1316" s="78"/>
      <c r="C1316" s="79"/>
      <c r="D1316" s="82"/>
      <c r="E1316" s="82"/>
      <c r="F1316" s="56" t="str">
        <f t="shared" si="2"/>
        <v>PETUGAS.1315/SPK/SE/PML/3172/2026</v>
      </c>
      <c r="G1316" s="80"/>
      <c r="H1316" s="56" t="str">
        <f>VLOOKUP(G1316,'MITRA (REFERENSI)'!$A:$Z,16,FALSE)</f>
        <v>#N/A</v>
      </c>
      <c r="I1316" s="56" t="str">
        <f>VLOOKUP(G1316,'MITRA (REFERENSI)'!$A:$Z,25,FALSE)</f>
        <v>#N/A</v>
      </c>
      <c r="J1316" s="55" t="str">
        <f>VLOOKUP(G1316,'MITRA (REFERENSI)'!$A:$Z,26,FALSE)</f>
        <v>#N/A</v>
      </c>
      <c r="K1316" s="55" t="str">
        <f>VLOOKUP(G1316,'MITRA (REFERENSI)'!$A:$Z,15,FALSE)</f>
        <v>#N/A</v>
      </c>
      <c r="L1316" s="55" t="str">
        <f>VLOOKUP(G1316,'MITRA (REFERENSI)'!$A:$Z,15,FALSE)</f>
        <v>#N/A</v>
      </c>
      <c r="M1316" s="55" t="str">
        <f>IF(B1316=1,'KELAS (REFERENSI)'!M1316,IF(B1316=2,'KELAS (REFERENSI)'!M1331,IF(B1316=3,'KELAS (REFERENSI)'!M1346,IF(B1316=4,'KELAS (REFERENSI)'!M1361,""))))</f>
        <v/>
      </c>
      <c r="N1316" s="55" t="str">
        <f>IF(B1316=1,'KELAS (REFERENSI)'!N1316,IF(B1316=2,'KELAS (REFERENSI)'!N1331,IF(B1316=3,'KELAS (REFERENSI)'!N1346,IF(B1316=4,'KELAS (REFERENSI)'!N1361,""))))</f>
        <v/>
      </c>
      <c r="O1316" s="55" t="str">
        <f>IF(B1316=1,'KELAS (REFERENSI)'!O1316,IF(B1316=2,'KELAS (REFERENSI)'!O1331,IF(B1316=3,'KELAS (REFERENSI)'!O1346,IF(B1316=4,'KELAS (REFERENSI)'!O1361,""))))</f>
        <v/>
      </c>
      <c r="P1316" s="55" t="str">
        <f>IF(B1316=1,'KELAS (REFERENSI)'!P1316,IF(B1316=2,'KELAS (REFERENSI)'!P1331,IF(B1316=3,'KELAS (REFERENSI)'!P1346,IF(B1316=4,'KELAS (REFERENSI)'!P1361,""))))</f>
        <v/>
      </c>
      <c r="Q1316" s="55" t="str">
        <f t="shared" si="4"/>
        <v>BPS Kota Jakarta Timur</v>
      </c>
      <c r="R1316" s="55" t="str">
        <f t="shared" si="56"/>
        <v/>
      </c>
      <c r="S1316" s="55" t="str">
        <f t="shared" ref="S1316:T1316" si="1324">S1315</f>
        <v>15 Juni sampai dengan 31 Agustus 2026</v>
      </c>
      <c r="T1316" s="55" t="str">
        <f t="shared" si="1324"/>
        <v>31 Agustus 2026</v>
      </c>
      <c r="U1316" s="59" t="str">
        <f>VLOOKUP(G1316,'MITRA (REFERENSI)'!$A:$Z,17,FALSE)</f>
        <v>#N/A</v>
      </c>
      <c r="V1316" s="59" t="str">
        <f>VLOOKUP(G1316,'MITRA (REFERENSI)'!$A:$Z,11,FALSE)</f>
        <v>#N/A</v>
      </c>
      <c r="W1316" s="81"/>
      <c r="X1316" s="63"/>
      <c r="Y1316" s="63"/>
      <c r="Z1316" s="62"/>
      <c r="AA1316" s="63"/>
      <c r="AB1316" s="62"/>
      <c r="AC1316" s="62"/>
      <c r="AD1316" s="62"/>
      <c r="AE1316" s="62"/>
      <c r="AF1316" s="62"/>
      <c r="AG1316" s="72"/>
      <c r="AH1316" s="72"/>
      <c r="AI1316" s="72"/>
      <c r="AJ1316" s="72"/>
      <c r="AK1316" s="59" t="str">
        <f>VLOOKUP(G1316,'MITRA (REFERENSI)'!$A:$Z,5,FALSE)</f>
        <v>#N/A</v>
      </c>
      <c r="AL1316" s="59" t="str">
        <f>VLOOKUP(G1316,'MITRA (REFERENSI)'!$A:$Z,13,FALSE)</f>
        <v>#N/A</v>
      </c>
      <c r="AM1316" s="59" t="str">
        <f>VLOOKUP(G1316,'MITRA (REFERENSI)'!$A:$Z,14,FALSE)</f>
        <v>#N/A</v>
      </c>
    </row>
    <row r="1317" ht="15.0" customHeight="1">
      <c r="A1317" s="53" t="s">
        <v>6379</v>
      </c>
      <c r="B1317" s="78"/>
      <c r="C1317" s="79"/>
      <c r="D1317" s="82"/>
      <c r="E1317" s="82"/>
      <c r="F1317" s="56" t="str">
        <f t="shared" si="2"/>
        <v>PETUGAS.1316/SPK/SE/PML/3172/2026</v>
      </c>
      <c r="G1317" s="80"/>
      <c r="H1317" s="56" t="str">
        <f>VLOOKUP(G1317,'MITRA (REFERENSI)'!$A:$Z,16,FALSE)</f>
        <v>#N/A</v>
      </c>
      <c r="I1317" s="56" t="str">
        <f>VLOOKUP(G1317,'MITRA (REFERENSI)'!$A:$Z,25,FALSE)</f>
        <v>#N/A</v>
      </c>
      <c r="J1317" s="55" t="str">
        <f>VLOOKUP(G1317,'MITRA (REFERENSI)'!$A:$Z,26,FALSE)</f>
        <v>#N/A</v>
      </c>
      <c r="K1317" s="55" t="str">
        <f>VLOOKUP(G1317,'MITRA (REFERENSI)'!$A:$Z,15,FALSE)</f>
        <v>#N/A</v>
      </c>
      <c r="L1317" s="55" t="str">
        <f>VLOOKUP(G1317,'MITRA (REFERENSI)'!$A:$Z,15,FALSE)</f>
        <v>#N/A</v>
      </c>
      <c r="M1317" s="55" t="str">
        <f>IF(B1317=1,'KELAS (REFERENSI)'!M1317,IF(B1317=2,'KELAS (REFERENSI)'!M1332,IF(B1317=3,'KELAS (REFERENSI)'!M1347,IF(B1317=4,'KELAS (REFERENSI)'!M1362,""))))</f>
        <v/>
      </c>
      <c r="N1317" s="55" t="str">
        <f>IF(B1317=1,'KELAS (REFERENSI)'!N1317,IF(B1317=2,'KELAS (REFERENSI)'!N1332,IF(B1317=3,'KELAS (REFERENSI)'!N1347,IF(B1317=4,'KELAS (REFERENSI)'!N1362,""))))</f>
        <v/>
      </c>
      <c r="O1317" s="55" t="str">
        <f>IF(B1317=1,'KELAS (REFERENSI)'!O1317,IF(B1317=2,'KELAS (REFERENSI)'!O1332,IF(B1317=3,'KELAS (REFERENSI)'!O1347,IF(B1317=4,'KELAS (REFERENSI)'!O1362,""))))</f>
        <v/>
      </c>
      <c r="P1317" s="55" t="str">
        <f>IF(B1317=1,'KELAS (REFERENSI)'!P1317,IF(B1317=2,'KELAS (REFERENSI)'!P1332,IF(B1317=3,'KELAS (REFERENSI)'!P1347,IF(B1317=4,'KELAS (REFERENSI)'!P1362,""))))</f>
        <v/>
      </c>
      <c r="Q1317" s="55" t="str">
        <f t="shared" si="4"/>
        <v>BPS Kota Jakarta Timur</v>
      </c>
      <c r="R1317" s="55" t="str">
        <f t="shared" si="56"/>
        <v/>
      </c>
      <c r="S1317" s="55" t="str">
        <f t="shared" ref="S1317:T1317" si="1325">S1316</f>
        <v>15 Juni sampai dengan 31 Agustus 2026</v>
      </c>
      <c r="T1317" s="55" t="str">
        <f t="shared" si="1325"/>
        <v>31 Agustus 2026</v>
      </c>
      <c r="U1317" s="59" t="str">
        <f>VLOOKUP(G1317,'MITRA (REFERENSI)'!$A:$Z,17,FALSE)</f>
        <v>#N/A</v>
      </c>
      <c r="V1317" s="59" t="str">
        <f>VLOOKUP(G1317,'MITRA (REFERENSI)'!$A:$Z,11,FALSE)</f>
        <v>#N/A</v>
      </c>
      <c r="W1317" s="81"/>
      <c r="X1317" s="63"/>
      <c r="Y1317" s="63"/>
      <c r="Z1317" s="62"/>
      <c r="AA1317" s="63"/>
      <c r="AB1317" s="62"/>
      <c r="AC1317" s="62"/>
      <c r="AD1317" s="62"/>
      <c r="AE1317" s="62"/>
      <c r="AF1317" s="62"/>
      <c r="AG1317" s="72"/>
      <c r="AH1317" s="72"/>
      <c r="AI1317" s="72"/>
      <c r="AJ1317" s="72"/>
      <c r="AK1317" s="59" t="str">
        <f>VLOOKUP(G1317,'MITRA (REFERENSI)'!$A:$Z,5,FALSE)</f>
        <v>#N/A</v>
      </c>
      <c r="AL1317" s="59" t="str">
        <f>VLOOKUP(G1317,'MITRA (REFERENSI)'!$A:$Z,13,FALSE)</f>
        <v>#N/A</v>
      </c>
      <c r="AM1317" s="59" t="str">
        <f>VLOOKUP(G1317,'MITRA (REFERENSI)'!$A:$Z,14,FALSE)</f>
        <v>#N/A</v>
      </c>
    </row>
    <row r="1318" ht="15.0" customHeight="1">
      <c r="A1318" s="53" t="s">
        <v>6380</v>
      </c>
      <c r="B1318" s="78"/>
      <c r="C1318" s="79"/>
      <c r="D1318" s="82"/>
      <c r="E1318" s="82"/>
      <c r="F1318" s="56" t="str">
        <f t="shared" si="2"/>
        <v>PETUGAS.1317/SPK/SE/PML/3172/2026</v>
      </c>
      <c r="G1318" s="80"/>
      <c r="H1318" s="56" t="str">
        <f>VLOOKUP(G1318,'MITRA (REFERENSI)'!$A:$Z,16,FALSE)</f>
        <v>#N/A</v>
      </c>
      <c r="I1318" s="56" t="str">
        <f>VLOOKUP(G1318,'MITRA (REFERENSI)'!$A:$Z,25,FALSE)</f>
        <v>#N/A</v>
      </c>
      <c r="J1318" s="55" t="str">
        <f>VLOOKUP(G1318,'MITRA (REFERENSI)'!$A:$Z,26,FALSE)</f>
        <v>#N/A</v>
      </c>
      <c r="K1318" s="55" t="str">
        <f>VLOOKUP(G1318,'MITRA (REFERENSI)'!$A:$Z,15,FALSE)</f>
        <v>#N/A</v>
      </c>
      <c r="L1318" s="55" t="str">
        <f>VLOOKUP(G1318,'MITRA (REFERENSI)'!$A:$Z,15,FALSE)</f>
        <v>#N/A</v>
      </c>
      <c r="M1318" s="55" t="str">
        <f>IF(B1318=1,'KELAS (REFERENSI)'!M1318,IF(B1318=2,'KELAS (REFERENSI)'!M1333,IF(B1318=3,'KELAS (REFERENSI)'!M1348,IF(B1318=4,'KELAS (REFERENSI)'!M1363,""))))</f>
        <v/>
      </c>
      <c r="N1318" s="55" t="str">
        <f>IF(B1318=1,'KELAS (REFERENSI)'!N1318,IF(B1318=2,'KELAS (REFERENSI)'!N1333,IF(B1318=3,'KELAS (REFERENSI)'!N1348,IF(B1318=4,'KELAS (REFERENSI)'!N1363,""))))</f>
        <v/>
      </c>
      <c r="O1318" s="55" t="str">
        <f>IF(B1318=1,'KELAS (REFERENSI)'!O1318,IF(B1318=2,'KELAS (REFERENSI)'!O1333,IF(B1318=3,'KELAS (REFERENSI)'!O1348,IF(B1318=4,'KELAS (REFERENSI)'!O1363,""))))</f>
        <v/>
      </c>
      <c r="P1318" s="55" t="str">
        <f>IF(B1318=1,'KELAS (REFERENSI)'!P1318,IF(B1318=2,'KELAS (REFERENSI)'!P1333,IF(B1318=3,'KELAS (REFERENSI)'!P1348,IF(B1318=4,'KELAS (REFERENSI)'!P1363,""))))</f>
        <v/>
      </c>
      <c r="Q1318" s="55" t="str">
        <f t="shared" si="4"/>
        <v>BPS Kota Jakarta Timur</v>
      </c>
      <c r="R1318" s="55" t="str">
        <f t="shared" si="56"/>
        <v/>
      </c>
      <c r="S1318" s="55" t="str">
        <f t="shared" ref="S1318:T1318" si="1326">S1317</f>
        <v>15 Juni sampai dengan 31 Agustus 2026</v>
      </c>
      <c r="T1318" s="55" t="str">
        <f t="shared" si="1326"/>
        <v>31 Agustus 2026</v>
      </c>
      <c r="U1318" s="59" t="str">
        <f>VLOOKUP(G1318,'MITRA (REFERENSI)'!$A:$Z,17,FALSE)</f>
        <v>#N/A</v>
      </c>
      <c r="V1318" s="59" t="str">
        <f>VLOOKUP(G1318,'MITRA (REFERENSI)'!$A:$Z,11,FALSE)</f>
        <v>#N/A</v>
      </c>
      <c r="W1318" s="81"/>
      <c r="X1318" s="63"/>
      <c r="Y1318" s="63"/>
      <c r="Z1318" s="62"/>
      <c r="AA1318" s="63"/>
      <c r="AB1318" s="62"/>
      <c r="AC1318" s="62"/>
      <c r="AD1318" s="62"/>
      <c r="AE1318" s="62"/>
      <c r="AF1318" s="62"/>
      <c r="AG1318" s="72"/>
      <c r="AH1318" s="72"/>
      <c r="AI1318" s="72"/>
      <c r="AJ1318" s="72"/>
      <c r="AK1318" s="59" t="str">
        <f>VLOOKUP(G1318,'MITRA (REFERENSI)'!$A:$Z,5,FALSE)</f>
        <v>#N/A</v>
      </c>
      <c r="AL1318" s="59" t="str">
        <f>VLOOKUP(G1318,'MITRA (REFERENSI)'!$A:$Z,13,FALSE)</f>
        <v>#N/A</v>
      </c>
      <c r="AM1318" s="59" t="str">
        <f>VLOOKUP(G1318,'MITRA (REFERENSI)'!$A:$Z,14,FALSE)</f>
        <v>#N/A</v>
      </c>
    </row>
    <row r="1319" ht="15.0" customHeight="1">
      <c r="A1319" s="53" t="s">
        <v>6381</v>
      </c>
      <c r="B1319" s="78"/>
      <c r="C1319" s="79"/>
      <c r="D1319" s="82"/>
      <c r="E1319" s="82"/>
      <c r="F1319" s="56" t="str">
        <f t="shared" si="2"/>
        <v>PETUGAS.1318/SPK/SE/PML/3172/2026</v>
      </c>
      <c r="G1319" s="80"/>
      <c r="H1319" s="56" t="str">
        <f>VLOOKUP(G1319,'MITRA (REFERENSI)'!$A:$Z,16,FALSE)</f>
        <v>#N/A</v>
      </c>
      <c r="I1319" s="56" t="str">
        <f>VLOOKUP(G1319,'MITRA (REFERENSI)'!$A:$Z,25,FALSE)</f>
        <v>#N/A</v>
      </c>
      <c r="J1319" s="55" t="str">
        <f>VLOOKUP(G1319,'MITRA (REFERENSI)'!$A:$Z,26,FALSE)</f>
        <v>#N/A</v>
      </c>
      <c r="K1319" s="55" t="str">
        <f>VLOOKUP(G1319,'MITRA (REFERENSI)'!$A:$Z,15,FALSE)</f>
        <v>#N/A</v>
      </c>
      <c r="L1319" s="55" t="str">
        <f>VLOOKUP(G1319,'MITRA (REFERENSI)'!$A:$Z,15,FALSE)</f>
        <v>#N/A</v>
      </c>
      <c r="M1319" s="55" t="str">
        <f>IF(B1319=1,'KELAS (REFERENSI)'!M1319,IF(B1319=2,'KELAS (REFERENSI)'!M1334,IF(B1319=3,'KELAS (REFERENSI)'!M1349,IF(B1319=4,'KELAS (REFERENSI)'!M1364,""))))</f>
        <v/>
      </c>
      <c r="N1319" s="55" t="str">
        <f>IF(B1319=1,'KELAS (REFERENSI)'!N1319,IF(B1319=2,'KELAS (REFERENSI)'!N1334,IF(B1319=3,'KELAS (REFERENSI)'!N1349,IF(B1319=4,'KELAS (REFERENSI)'!N1364,""))))</f>
        <v/>
      </c>
      <c r="O1319" s="55" t="str">
        <f>IF(B1319=1,'KELAS (REFERENSI)'!O1319,IF(B1319=2,'KELAS (REFERENSI)'!O1334,IF(B1319=3,'KELAS (REFERENSI)'!O1349,IF(B1319=4,'KELAS (REFERENSI)'!O1364,""))))</f>
        <v/>
      </c>
      <c r="P1319" s="55" t="str">
        <f>IF(B1319=1,'KELAS (REFERENSI)'!P1319,IF(B1319=2,'KELAS (REFERENSI)'!P1334,IF(B1319=3,'KELAS (REFERENSI)'!P1349,IF(B1319=4,'KELAS (REFERENSI)'!P1364,""))))</f>
        <v/>
      </c>
      <c r="Q1319" s="55" t="str">
        <f t="shared" si="4"/>
        <v>BPS Kota Jakarta Timur</v>
      </c>
      <c r="R1319" s="55" t="str">
        <f t="shared" si="56"/>
        <v/>
      </c>
      <c r="S1319" s="55" t="str">
        <f t="shared" ref="S1319:T1319" si="1327">S1318</f>
        <v>15 Juni sampai dengan 31 Agustus 2026</v>
      </c>
      <c r="T1319" s="55" t="str">
        <f t="shared" si="1327"/>
        <v>31 Agustus 2026</v>
      </c>
      <c r="U1319" s="59" t="str">
        <f>VLOOKUP(G1319,'MITRA (REFERENSI)'!$A:$Z,17,FALSE)</f>
        <v>#N/A</v>
      </c>
      <c r="V1319" s="59" t="str">
        <f>VLOOKUP(G1319,'MITRA (REFERENSI)'!$A:$Z,11,FALSE)</f>
        <v>#N/A</v>
      </c>
      <c r="W1319" s="81"/>
      <c r="X1319" s="63"/>
      <c r="Y1319" s="63"/>
      <c r="Z1319" s="62"/>
      <c r="AA1319" s="63"/>
      <c r="AB1319" s="62"/>
      <c r="AC1319" s="62"/>
      <c r="AD1319" s="62"/>
      <c r="AE1319" s="62"/>
      <c r="AF1319" s="62"/>
      <c r="AG1319" s="72"/>
      <c r="AH1319" s="72"/>
      <c r="AI1319" s="72"/>
      <c r="AJ1319" s="72"/>
      <c r="AK1319" s="59" t="str">
        <f>VLOOKUP(G1319,'MITRA (REFERENSI)'!$A:$Z,5,FALSE)</f>
        <v>#N/A</v>
      </c>
      <c r="AL1319" s="59" t="str">
        <f>VLOOKUP(G1319,'MITRA (REFERENSI)'!$A:$Z,13,FALSE)</f>
        <v>#N/A</v>
      </c>
      <c r="AM1319" s="59" t="str">
        <f>VLOOKUP(G1319,'MITRA (REFERENSI)'!$A:$Z,14,FALSE)</f>
        <v>#N/A</v>
      </c>
    </row>
    <row r="1320" ht="15.0" customHeight="1">
      <c r="A1320" s="53" t="s">
        <v>6382</v>
      </c>
      <c r="B1320" s="78"/>
      <c r="C1320" s="79"/>
      <c r="D1320" s="82"/>
      <c r="E1320" s="82"/>
      <c r="F1320" s="56" t="str">
        <f t="shared" si="2"/>
        <v>PETUGAS.1319/SPK/SE/PML/3172/2026</v>
      </c>
      <c r="G1320" s="80"/>
      <c r="H1320" s="56" t="str">
        <f>VLOOKUP(G1320,'MITRA (REFERENSI)'!$A:$Z,16,FALSE)</f>
        <v>#N/A</v>
      </c>
      <c r="I1320" s="56" t="str">
        <f>VLOOKUP(G1320,'MITRA (REFERENSI)'!$A:$Z,25,FALSE)</f>
        <v>#N/A</v>
      </c>
      <c r="J1320" s="55" t="str">
        <f>VLOOKUP(G1320,'MITRA (REFERENSI)'!$A:$Z,26,FALSE)</f>
        <v>#N/A</v>
      </c>
      <c r="K1320" s="55" t="str">
        <f>VLOOKUP(G1320,'MITRA (REFERENSI)'!$A:$Z,15,FALSE)</f>
        <v>#N/A</v>
      </c>
      <c r="L1320" s="55" t="str">
        <f>VLOOKUP(G1320,'MITRA (REFERENSI)'!$A:$Z,15,FALSE)</f>
        <v>#N/A</v>
      </c>
      <c r="M1320" s="55" t="str">
        <f>IF(B1320=1,'KELAS (REFERENSI)'!M1320,IF(B1320=2,'KELAS (REFERENSI)'!M1335,IF(B1320=3,'KELAS (REFERENSI)'!M1350,IF(B1320=4,'KELAS (REFERENSI)'!M1365,""))))</f>
        <v/>
      </c>
      <c r="N1320" s="55" t="str">
        <f>IF(B1320=1,'KELAS (REFERENSI)'!N1320,IF(B1320=2,'KELAS (REFERENSI)'!N1335,IF(B1320=3,'KELAS (REFERENSI)'!N1350,IF(B1320=4,'KELAS (REFERENSI)'!N1365,""))))</f>
        <v/>
      </c>
      <c r="O1320" s="55" t="str">
        <f>IF(B1320=1,'KELAS (REFERENSI)'!O1320,IF(B1320=2,'KELAS (REFERENSI)'!O1335,IF(B1320=3,'KELAS (REFERENSI)'!O1350,IF(B1320=4,'KELAS (REFERENSI)'!O1365,""))))</f>
        <v/>
      </c>
      <c r="P1320" s="55" t="str">
        <f>IF(B1320=1,'KELAS (REFERENSI)'!P1320,IF(B1320=2,'KELAS (REFERENSI)'!P1335,IF(B1320=3,'KELAS (REFERENSI)'!P1350,IF(B1320=4,'KELAS (REFERENSI)'!P1365,""))))</f>
        <v/>
      </c>
      <c r="Q1320" s="55" t="str">
        <f t="shared" si="4"/>
        <v>BPS Kota Jakarta Timur</v>
      </c>
      <c r="R1320" s="55" t="str">
        <f t="shared" si="56"/>
        <v/>
      </c>
      <c r="S1320" s="55" t="str">
        <f t="shared" ref="S1320:T1320" si="1328">S1319</f>
        <v>15 Juni sampai dengan 31 Agustus 2026</v>
      </c>
      <c r="T1320" s="55" t="str">
        <f t="shared" si="1328"/>
        <v>31 Agustus 2026</v>
      </c>
      <c r="U1320" s="59" t="str">
        <f>VLOOKUP(G1320,'MITRA (REFERENSI)'!$A:$Z,17,FALSE)</f>
        <v>#N/A</v>
      </c>
      <c r="V1320" s="59" t="str">
        <f>VLOOKUP(G1320,'MITRA (REFERENSI)'!$A:$Z,11,FALSE)</f>
        <v>#N/A</v>
      </c>
      <c r="W1320" s="81"/>
      <c r="X1320" s="63"/>
      <c r="Y1320" s="63"/>
      <c r="Z1320" s="62"/>
      <c r="AA1320" s="63"/>
      <c r="AB1320" s="62"/>
      <c r="AC1320" s="62"/>
      <c r="AD1320" s="62"/>
      <c r="AE1320" s="62"/>
      <c r="AF1320" s="62"/>
      <c r="AG1320" s="72"/>
      <c r="AH1320" s="72"/>
      <c r="AI1320" s="72"/>
      <c r="AJ1320" s="72"/>
      <c r="AK1320" s="59" t="str">
        <f>VLOOKUP(G1320,'MITRA (REFERENSI)'!$A:$Z,5,FALSE)</f>
        <v>#N/A</v>
      </c>
      <c r="AL1320" s="59" t="str">
        <f>VLOOKUP(G1320,'MITRA (REFERENSI)'!$A:$Z,13,FALSE)</f>
        <v>#N/A</v>
      </c>
      <c r="AM1320" s="59" t="str">
        <f>VLOOKUP(G1320,'MITRA (REFERENSI)'!$A:$Z,14,FALSE)</f>
        <v>#N/A</v>
      </c>
    </row>
    <row r="1321" ht="15.0" customHeight="1">
      <c r="A1321" s="53" t="s">
        <v>6383</v>
      </c>
      <c r="B1321" s="78"/>
      <c r="C1321" s="79"/>
      <c r="D1321" s="82"/>
      <c r="E1321" s="82"/>
      <c r="F1321" s="56" t="str">
        <f t="shared" si="2"/>
        <v>PETUGAS.1320/SPK/SE/PML/3172/2026</v>
      </c>
      <c r="G1321" s="80"/>
      <c r="H1321" s="56" t="str">
        <f>VLOOKUP(G1321,'MITRA (REFERENSI)'!$A:$Z,16,FALSE)</f>
        <v>#N/A</v>
      </c>
      <c r="I1321" s="56" t="str">
        <f>VLOOKUP(G1321,'MITRA (REFERENSI)'!$A:$Z,25,FALSE)</f>
        <v>#N/A</v>
      </c>
      <c r="J1321" s="55" t="str">
        <f>VLOOKUP(G1321,'MITRA (REFERENSI)'!$A:$Z,26,FALSE)</f>
        <v>#N/A</v>
      </c>
      <c r="K1321" s="55" t="str">
        <f>VLOOKUP(G1321,'MITRA (REFERENSI)'!$A:$Z,15,FALSE)</f>
        <v>#N/A</v>
      </c>
      <c r="L1321" s="55" t="str">
        <f>VLOOKUP(G1321,'MITRA (REFERENSI)'!$A:$Z,15,FALSE)</f>
        <v>#N/A</v>
      </c>
      <c r="M1321" s="55" t="str">
        <f>IF(B1321=1,'KELAS (REFERENSI)'!M1321,IF(B1321=2,'KELAS (REFERENSI)'!M1336,IF(B1321=3,'KELAS (REFERENSI)'!M1351,IF(B1321=4,'KELAS (REFERENSI)'!M1366,""))))</f>
        <v/>
      </c>
      <c r="N1321" s="55" t="str">
        <f>IF(B1321=1,'KELAS (REFERENSI)'!N1321,IF(B1321=2,'KELAS (REFERENSI)'!N1336,IF(B1321=3,'KELAS (REFERENSI)'!N1351,IF(B1321=4,'KELAS (REFERENSI)'!N1366,""))))</f>
        <v/>
      </c>
      <c r="O1321" s="55" t="str">
        <f>IF(B1321=1,'KELAS (REFERENSI)'!O1321,IF(B1321=2,'KELAS (REFERENSI)'!O1336,IF(B1321=3,'KELAS (REFERENSI)'!O1351,IF(B1321=4,'KELAS (REFERENSI)'!O1366,""))))</f>
        <v/>
      </c>
      <c r="P1321" s="55" t="str">
        <f>IF(B1321=1,'KELAS (REFERENSI)'!P1321,IF(B1321=2,'KELAS (REFERENSI)'!P1336,IF(B1321=3,'KELAS (REFERENSI)'!P1351,IF(B1321=4,'KELAS (REFERENSI)'!P1366,""))))</f>
        <v/>
      </c>
      <c r="Q1321" s="55" t="str">
        <f t="shared" si="4"/>
        <v>BPS Kota Jakarta Timur</v>
      </c>
      <c r="R1321" s="55" t="str">
        <f t="shared" si="56"/>
        <v/>
      </c>
      <c r="S1321" s="55" t="str">
        <f t="shared" ref="S1321:T1321" si="1329">S1320</f>
        <v>15 Juni sampai dengan 31 Agustus 2026</v>
      </c>
      <c r="T1321" s="55" t="str">
        <f t="shared" si="1329"/>
        <v>31 Agustus 2026</v>
      </c>
      <c r="U1321" s="59" t="str">
        <f>VLOOKUP(G1321,'MITRA (REFERENSI)'!$A:$Z,17,FALSE)</f>
        <v>#N/A</v>
      </c>
      <c r="V1321" s="59" t="str">
        <f>VLOOKUP(G1321,'MITRA (REFERENSI)'!$A:$Z,11,FALSE)</f>
        <v>#N/A</v>
      </c>
      <c r="W1321" s="81"/>
      <c r="X1321" s="63"/>
      <c r="Y1321" s="63"/>
      <c r="Z1321" s="62"/>
      <c r="AA1321" s="63"/>
      <c r="AB1321" s="62"/>
      <c r="AC1321" s="62"/>
      <c r="AD1321" s="62"/>
      <c r="AE1321" s="62"/>
      <c r="AF1321" s="62"/>
      <c r="AG1321" s="72"/>
      <c r="AH1321" s="72"/>
      <c r="AI1321" s="72"/>
      <c r="AJ1321" s="72"/>
      <c r="AK1321" s="59" t="str">
        <f>VLOOKUP(G1321,'MITRA (REFERENSI)'!$A:$Z,5,FALSE)</f>
        <v>#N/A</v>
      </c>
      <c r="AL1321" s="59" t="str">
        <f>VLOOKUP(G1321,'MITRA (REFERENSI)'!$A:$Z,13,FALSE)</f>
        <v>#N/A</v>
      </c>
      <c r="AM1321" s="59" t="str">
        <f>VLOOKUP(G1321,'MITRA (REFERENSI)'!$A:$Z,14,FALSE)</f>
        <v>#N/A</v>
      </c>
    </row>
    <row r="1322" ht="15.0" customHeight="1">
      <c r="A1322" s="53" t="s">
        <v>6384</v>
      </c>
      <c r="B1322" s="78"/>
      <c r="C1322" s="79"/>
      <c r="D1322" s="82"/>
      <c r="E1322" s="82"/>
      <c r="F1322" s="56" t="str">
        <f t="shared" si="2"/>
        <v>PETUGAS.1321/SPK/SE/PML/3172/2026</v>
      </c>
      <c r="G1322" s="80"/>
      <c r="H1322" s="56" t="str">
        <f>VLOOKUP(G1322,'MITRA (REFERENSI)'!$A:$Z,16,FALSE)</f>
        <v>#N/A</v>
      </c>
      <c r="I1322" s="56" t="str">
        <f>VLOOKUP(G1322,'MITRA (REFERENSI)'!$A:$Z,25,FALSE)</f>
        <v>#N/A</v>
      </c>
      <c r="J1322" s="55" t="str">
        <f>VLOOKUP(G1322,'MITRA (REFERENSI)'!$A:$Z,26,FALSE)</f>
        <v>#N/A</v>
      </c>
      <c r="K1322" s="55" t="str">
        <f>VLOOKUP(G1322,'MITRA (REFERENSI)'!$A:$Z,15,FALSE)</f>
        <v>#N/A</v>
      </c>
      <c r="L1322" s="55" t="str">
        <f>VLOOKUP(G1322,'MITRA (REFERENSI)'!$A:$Z,15,FALSE)</f>
        <v>#N/A</v>
      </c>
      <c r="M1322" s="55" t="str">
        <f>IF(B1322=1,'KELAS (REFERENSI)'!M1322,IF(B1322=2,'KELAS (REFERENSI)'!M1337,IF(B1322=3,'KELAS (REFERENSI)'!M1352,IF(B1322=4,'KELAS (REFERENSI)'!M1367,""))))</f>
        <v/>
      </c>
      <c r="N1322" s="55" t="str">
        <f>IF(B1322=1,'KELAS (REFERENSI)'!N1322,IF(B1322=2,'KELAS (REFERENSI)'!N1337,IF(B1322=3,'KELAS (REFERENSI)'!N1352,IF(B1322=4,'KELAS (REFERENSI)'!N1367,""))))</f>
        <v/>
      </c>
      <c r="O1322" s="55" t="str">
        <f>IF(B1322=1,'KELAS (REFERENSI)'!O1322,IF(B1322=2,'KELAS (REFERENSI)'!O1337,IF(B1322=3,'KELAS (REFERENSI)'!O1352,IF(B1322=4,'KELAS (REFERENSI)'!O1367,""))))</f>
        <v/>
      </c>
      <c r="P1322" s="55" t="str">
        <f>IF(B1322=1,'KELAS (REFERENSI)'!P1322,IF(B1322=2,'KELAS (REFERENSI)'!P1337,IF(B1322=3,'KELAS (REFERENSI)'!P1352,IF(B1322=4,'KELAS (REFERENSI)'!P1367,""))))</f>
        <v/>
      </c>
      <c r="Q1322" s="55" t="str">
        <f t="shared" si="4"/>
        <v>BPS Kota Jakarta Timur</v>
      </c>
      <c r="R1322" s="55" t="str">
        <f t="shared" si="56"/>
        <v/>
      </c>
      <c r="S1322" s="55" t="str">
        <f t="shared" ref="S1322:T1322" si="1330">S1321</f>
        <v>15 Juni sampai dengan 31 Agustus 2026</v>
      </c>
      <c r="T1322" s="55" t="str">
        <f t="shared" si="1330"/>
        <v>31 Agustus 2026</v>
      </c>
      <c r="U1322" s="59" t="str">
        <f>VLOOKUP(G1322,'MITRA (REFERENSI)'!$A:$Z,17,FALSE)</f>
        <v>#N/A</v>
      </c>
      <c r="V1322" s="59" t="str">
        <f>VLOOKUP(G1322,'MITRA (REFERENSI)'!$A:$Z,11,FALSE)</f>
        <v>#N/A</v>
      </c>
      <c r="W1322" s="81"/>
      <c r="X1322" s="63"/>
      <c r="Y1322" s="63"/>
      <c r="Z1322" s="62"/>
      <c r="AA1322" s="63"/>
      <c r="AB1322" s="62"/>
      <c r="AC1322" s="62"/>
      <c r="AD1322" s="62"/>
      <c r="AE1322" s="62"/>
      <c r="AF1322" s="62"/>
      <c r="AG1322" s="72"/>
      <c r="AH1322" s="72"/>
      <c r="AI1322" s="72"/>
      <c r="AJ1322" s="72"/>
      <c r="AK1322" s="59" t="str">
        <f>VLOOKUP(G1322,'MITRA (REFERENSI)'!$A:$Z,5,FALSE)</f>
        <v>#N/A</v>
      </c>
      <c r="AL1322" s="59" t="str">
        <f>VLOOKUP(G1322,'MITRA (REFERENSI)'!$A:$Z,13,FALSE)</f>
        <v>#N/A</v>
      </c>
      <c r="AM1322" s="59" t="str">
        <f>VLOOKUP(G1322,'MITRA (REFERENSI)'!$A:$Z,14,FALSE)</f>
        <v>#N/A</v>
      </c>
    </row>
    <row r="1323" ht="15.0" customHeight="1">
      <c r="A1323" s="53" t="s">
        <v>6385</v>
      </c>
      <c r="B1323" s="78"/>
      <c r="C1323" s="79"/>
      <c r="D1323" s="82"/>
      <c r="E1323" s="82"/>
      <c r="F1323" s="56" t="str">
        <f t="shared" si="2"/>
        <v>PETUGAS.1322/SPK/SE/PML/3172/2026</v>
      </c>
      <c r="G1323" s="80"/>
      <c r="H1323" s="56" t="str">
        <f>VLOOKUP(G1323,'MITRA (REFERENSI)'!$A:$Z,16,FALSE)</f>
        <v>#N/A</v>
      </c>
      <c r="I1323" s="56" t="str">
        <f>VLOOKUP(G1323,'MITRA (REFERENSI)'!$A:$Z,25,FALSE)</f>
        <v>#N/A</v>
      </c>
      <c r="J1323" s="55" t="str">
        <f>VLOOKUP(G1323,'MITRA (REFERENSI)'!$A:$Z,26,FALSE)</f>
        <v>#N/A</v>
      </c>
      <c r="K1323" s="55" t="str">
        <f>VLOOKUP(G1323,'MITRA (REFERENSI)'!$A:$Z,15,FALSE)</f>
        <v>#N/A</v>
      </c>
      <c r="L1323" s="55" t="str">
        <f>VLOOKUP(G1323,'MITRA (REFERENSI)'!$A:$Z,15,FALSE)</f>
        <v>#N/A</v>
      </c>
      <c r="M1323" s="55" t="str">
        <f>IF(B1323=1,'KELAS (REFERENSI)'!M1323,IF(B1323=2,'KELAS (REFERENSI)'!M1338,IF(B1323=3,'KELAS (REFERENSI)'!M1353,IF(B1323=4,'KELAS (REFERENSI)'!M1368,""))))</f>
        <v/>
      </c>
      <c r="N1323" s="55" t="str">
        <f>IF(B1323=1,'KELAS (REFERENSI)'!N1323,IF(B1323=2,'KELAS (REFERENSI)'!N1338,IF(B1323=3,'KELAS (REFERENSI)'!N1353,IF(B1323=4,'KELAS (REFERENSI)'!N1368,""))))</f>
        <v/>
      </c>
      <c r="O1323" s="55" t="str">
        <f>IF(B1323=1,'KELAS (REFERENSI)'!O1323,IF(B1323=2,'KELAS (REFERENSI)'!O1338,IF(B1323=3,'KELAS (REFERENSI)'!O1353,IF(B1323=4,'KELAS (REFERENSI)'!O1368,""))))</f>
        <v/>
      </c>
      <c r="P1323" s="55" t="str">
        <f>IF(B1323=1,'KELAS (REFERENSI)'!P1323,IF(B1323=2,'KELAS (REFERENSI)'!P1338,IF(B1323=3,'KELAS (REFERENSI)'!P1353,IF(B1323=4,'KELAS (REFERENSI)'!P1368,""))))</f>
        <v/>
      </c>
      <c r="Q1323" s="55" t="str">
        <f t="shared" si="4"/>
        <v>BPS Kota Jakarta Timur</v>
      </c>
      <c r="R1323" s="55" t="str">
        <f t="shared" si="56"/>
        <v/>
      </c>
      <c r="S1323" s="55" t="str">
        <f t="shared" ref="S1323:T1323" si="1331">S1322</f>
        <v>15 Juni sampai dengan 31 Agustus 2026</v>
      </c>
      <c r="T1323" s="55" t="str">
        <f t="shared" si="1331"/>
        <v>31 Agustus 2026</v>
      </c>
      <c r="U1323" s="59" t="str">
        <f>VLOOKUP(G1323,'MITRA (REFERENSI)'!$A:$Z,17,FALSE)</f>
        <v>#N/A</v>
      </c>
      <c r="V1323" s="59" t="str">
        <f>VLOOKUP(G1323,'MITRA (REFERENSI)'!$A:$Z,11,FALSE)</f>
        <v>#N/A</v>
      </c>
      <c r="W1323" s="81"/>
      <c r="X1323" s="63"/>
      <c r="Y1323" s="63"/>
      <c r="Z1323" s="62"/>
      <c r="AA1323" s="63"/>
      <c r="AB1323" s="62"/>
      <c r="AC1323" s="62"/>
      <c r="AD1323" s="62"/>
      <c r="AE1323" s="62"/>
      <c r="AF1323" s="62"/>
      <c r="AG1323" s="72"/>
      <c r="AH1323" s="72"/>
      <c r="AI1323" s="72"/>
      <c r="AJ1323" s="72"/>
      <c r="AK1323" s="59" t="str">
        <f>VLOOKUP(G1323,'MITRA (REFERENSI)'!$A:$Z,5,FALSE)</f>
        <v>#N/A</v>
      </c>
      <c r="AL1323" s="59" t="str">
        <f>VLOOKUP(G1323,'MITRA (REFERENSI)'!$A:$Z,13,FALSE)</f>
        <v>#N/A</v>
      </c>
      <c r="AM1323" s="59" t="str">
        <f>VLOOKUP(G1323,'MITRA (REFERENSI)'!$A:$Z,14,FALSE)</f>
        <v>#N/A</v>
      </c>
    </row>
    <row r="1324" ht="15.0" customHeight="1">
      <c r="A1324" s="53" t="s">
        <v>6386</v>
      </c>
      <c r="B1324" s="78"/>
      <c r="C1324" s="79"/>
      <c r="D1324" s="82"/>
      <c r="E1324" s="82"/>
      <c r="F1324" s="56" t="str">
        <f t="shared" si="2"/>
        <v>PETUGAS.1323/SPK/SE/PML/3172/2026</v>
      </c>
      <c r="G1324" s="80"/>
      <c r="H1324" s="56" t="str">
        <f>VLOOKUP(G1324,'MITRA (REFERENSI)'!$A:$Z,16,FALSE)</f>
        <v>#N/A</v>
      </c>
      <c r="I1324" s="56" t="str">
        <f>VLOOKUP(G1324,'MITRA (REFERENSI)'!$A:$Z,25,FALSE)</f>
        <v>#N/A</v>
      </c>
      <c r="J1324" s="55" t="str">
        <f>VLOOKUP(G1324,'MITRA (REFERENSI)'!$A:$Z,26,FALSE)</f>
        <v>#N/A</v>
      </c>
      <c r="K1324" s="55" t="str">
        <f>VLOOKUP(G1324,'MITRA (REFERENSI)'!$A:$Z,15,FALSE)</f>
        <v>#N/A</v>
      </c>
      <c r="L1324" s="55" t="str">
        <f>VLOOKUP(G1324,'MITRA (REFERENSI)'!$A:$Z,15,FALSE)</f>
        <v>#N/A</v>
      </c>
      <c r="M1324" s="55" t="str">
        <f>IF(B1324=1,'KELAS (REFERENSI)'!M1324,IF(B1324=2,'KELAS (REFERENSI)'!M1339,IF(B1324=3,'KELAS (REFERENSI)'!M1354,IF(B1324=4,'KELAS (REFERENSI)'!M1369,""))))</f>
        <v/>
      </c>
      <c r="N1324" s="55" t="str">
        <f>IF(B1324=1,'KELAS (REFERENSI)'!N1324,IF(B1324=2,'KELAS (REFERENSI)'!N1339,IF(B1324=3,'KELAS (REFERENSI)'!N1354,IF(B1324=4,'KELAS (REFERENSI)'!N1369,""))))</f>
        <v/>
      </c>
      <c r="O1324" s="55" t="str">
        <f>IF(B1324=1,'KELAS (REFERENSI)'!O1324,IF(B1324=2,'KELAS (REFERENSI)'!O1339,IF(B1324=3,'KELAS (REFERENSI)'!O1354,IF(B1324=4,'KELAS (REFERENSI)'!O1369,""))))</f>
        <v/>
      </c>
      <c r="P1324" s="55" t="str">
        <f>IF(B1324=1,'KELAS (REFERENSI)'!P1324,IF(B1324=2,'KELAS (REFERENSI)'!P1339,IF(B1324=3,'KELAS (REFERENSI)'!P1354,IF(B1324=4,'KELAS (REFERENSI)'!P1369,""))))</f>
        <v/>
      </c>
      <c r="Q1324" s="55" t="str">
        <f t="shared" si="4"/>
        <v>BPS Kota Jakarta Timur</v>
      </c>
      <c r="R1324" s="55" t="str">
        <f t="shared" si="56"/>
        <v/>
      </c>
      <c r="S1324" s="55" t="str">
        <f t="shared" ref="S1324:T1324" si="1332">S1323</f>
        <v>15 Juni sampai dengan 31 Agustus 2026</v>
      </c>
      <c r="T1324" s="55" t="str">
        <f t="shared" si="1332"/>
        <v>31 Agustus 2026</v>
      </c>
      <c r="U1324" s="59" t="str">
        <f>VLOOKUP(G1324,'MITRA (REFERENSI)'!$A:$Z,17,FALSE)</f>
        <v>#N/A</v>
      </c>
      <c r="V1324" s="59" t="str">
        <f>VLOOKUP(G1324,'MITRA (REFERENSI)'!$A:$Z,11,FALSE)</f>
        <v>#N/A</v>
      </c>
      <c r="W1324" s="81"/>
      <c r="X1324" s="63"/>
      <c r="Y1324" s="63"/>
      <c r="Z1324" s="62"/>
      <c r="AA1324" s="63"/>
      <c r="AB1324" s="62"/>
      <c r="AC1324" s="62"/>
      <c r="AD1324" s="62"/>
      <c r="AE1324" s="62"/>
      <c r="AF1324" s="62"/>
      <c r="AG1324" s="72"/>
      <c r="AH1324" s="72"/>
      <c r="AI1324" s="72"/>
      <c r="AJ1324" s="72"/>
      <c r="AK1324" s="59" t="str">
        <f>VLOOKUP(G1324,'MITRA (REFERENSI)'!$A:$Z,5,FALSE)</f>
        <v>#N/A</v>
      </c>
      <c r="AL1324" s="59" t="str">
        <f>VLOOKUP(G1324,'MITRA (REFERENSI)'!$A:$Z,13,FALSE)</f>
        <v>#N/A</v>
      </c>
      <c r="AM1324" s="59" t="str">
        <f>VLOOKUP(G1324,'MITRA (REFERENSI)'!$A:$Z,14,FALSE)</f>
        <v>#N/A</v>
      </c>
    </row>
    <row r="1325" ht="15.0" customHeight="1">
      <c r="A1325" s="53" t="s">
        <v>6387</v>
      </c>
      <c r="B1325" s="78"/>
      <c r="C1325" s="79"/>
      <c r="D1325" s="82"/>
      <c r="E1325" s="82"/>
      <c r="F1325" s="56" t="str">
        <f t="shared" si="2"/>
        <v>PETUGAS.1324/SPK/SE/PML/3172/2026</v>
      </c>
      <c r="G1325" s="80"/>
      <c r="H1325" s="56" t="str">
        <f>VLOOKUP(G1325,'MITRA (REFERENSI)'!$A:$Z,16,FALSE)</f>
        <v>#N/A</v>
      </c>
      <c r="I1325" s="56" t="str">
        <f>VLOOKUP(G1325,'MITRA (REFERENSI)'!$A:$Z,25,FALSE)</f>
        <v>#N/A</v>
      </c>
      <c r="J1325" s="55" t="str">
        <f>VLOOKUP(G1325,'MITRA (REFERENSI)'!$A:$Z,26,FALSE)</f>
        <v>#N/A</v>
      </c>
      <c r="K1325" s="55" t="str">
        <f>VLOOKUP(G1325,'MITRA (REFERENSI)'!$A:$Z,15,FALSE)</f>
        <v>#N/A</v>
      </c>
      <c r="L1325" s="55" t="str">
        <f>VLOOKUP(G1325,'MITRA (REFERENSI)'!$A:$Z,15,FALSE)</f>
        <v>#N/A</v>
      </c>
      <c r="M1325" s="55" t="str">
        <f>IF(B1325=1,'KELAS (REFERENSI)'!M1325,IF(B1325=2,'KELAS (REFERENSI)'!M1340,IF(B1325=3,'KELAS (REFERENSI)'!M1355,IF(B1325=4,'KELAS (REFERENSI)'!M1370,""))))</f>
        <v/>
      </c>
      <c r="N1325" s="55" t="str">
        <f>IF(B1325=1,'KELAS (REFERENSI)'!N1325,IF(B1325=2,'KELAS (REFERENSI)'!N1340,IF(B1325=3,'KELAS (REFERENSI)'!N1355,IF(B1325=4,'KELAS (REFERENSI)'!N1370,""))))</f>
        <v/>
      </c>
      <c r="O1325" s="55" t="str">
        <f>IF(B1325=1,'KELAS (REFERENSI)'!O1325,IF(B1325=2,'KELAS (REFERENSI)'!O1340,IF(B1325=3,'KELAS (REFERENSI)'!O1355,IF(B1325=4,'KELAS (REFERENSI)'!O1370,""))))</f>
        <v/>
      </c>
      <c r="P1325" s="55" t="str">
        <f>IF(B1325=1,'KELAS (REFERENSI)'!P1325,IF(B1325=2,'KELAS (REFERENSI)'!P1340,IF(B1325=3,'KELAS (REFERENSI)'!P1355,IF(B1325=4,'KELAS (REFERENSI)'!P1370,""))))</f>
        <v/>
      </c>
      <c r="Q1325" s="55" t="str">
        <f t="shared" si="4"/>
        <v>BPS Kota Jakarta Timur</v>
      </c>
      <c r="R1325" s="55" t="str">
        <f t="shared" si="56"/>
        <v/>
      </c>
      <c r="S1325" s="55" t="str">
        <f t="shared" ref="S1325:T1325" si="1333">S1324</f>
        <v>15 Juni sampai dengan 31 Agustus 2026</v>
      </c>
      <c r="T1325" s="55" t="str">
        <f t="shared" si="1333"/>
        <v>31 Agustus 2026</v>
      </c>
      <c r="U1325" s="59" t="str">
        <f>VLOOKUP(G1325,'MITRA (REFERENSI)'!$A:$Z,17,FALSE)</f>
        <v>#N/A</v>
      </c>
      <c r="V1325" s="59" t="str">
        <f>VLOOKUP(G1325,'MITRA (REFERENSI)'!$A:$Z,11,FALSE)</f>
        <v>#N/A</v>
      </c>
      <c r="W1325" s="81"/>
      <c r="X1325" s="63"/>
      <c r="Y1325" s="63"/>
      <c r="Z1325" s="62"/>
      <c r="AA1325" s="63"/>
      <c r="AB1325" s="62"/>
      <c r="AC1325" s="62"/>
      <c r="AD1325" s="62"/>
      <c r="AE1325" s="62"/>
      <c r="AF1325" s="62"/>
      <c r="AG1325" s="72"/>
      <c r="AH1325" s="72"/>
      <c r="AI1325" s="72"/>
      <c r="AJ1325" s="72"/>
      <c r="AK1325" s="59" t="str">
        <f>VLOOKUP(G1325,'MITRA (REFERENSI)'!$A:$Z,5,FALSE)</f>
        <v>#N/A</v>
      </c>
      <c r="AL1325" s="59" t="str">
        <f>VLOOKUP(G1325,'MITRA (REFERENSI)'!$A:$Z,13,FALSE)</f>
        <v>#N/A</v>
      </c>
      <c r="AM1325" s="59" t="str">
        <f>VLOOKUP(G1325,'MITRA (REFERENSI)'!$A:$Z,14,FALSE)</f>
        <v>#N/A</v>
      </c>
    </row>
    <row r="1326" ht="15.0" customHeight="1">
      <c r="A1326" s="53" t="s">
        <v>6388</v>
      </c>
      <c r="B1326" s="78"/>
      <c r="C1326" s="79"/>
      <c r="D1326" s="82"/>
      <c r="E1326" s="82"/>
      <c r="F1326" s="56" t="str">
        <f t="shared" si="2"/>
        <v>PETUGAS.1325/SPK/SE/PML/3172/2026</v>
      </c>
      <c r="G1326" s="80"/>
      <c r="H1326" s="56" t="str">
        <f>VLOOKUP(G1326,'MITRA (REFERENSI)'!$A:$Z,16,FALSE)</f>
        <v>#N/A</v>
      </c>
      <c r="I1326" s="56" t="str">
        <f>VLOOKUP(G1326,'MITRA (REFERENSI)'!$A:$Z,25,FALSE)</f>
        <v>#N/A</v>
      </c>
      <c r="J1326" s="55" t="str">
        <f>VLOOKUP(G1326,'MITRA (REFERENSI)'!$A:$Z,26,FALSE)</f>
        <v>#N/A</v>
      </c>
      <c r="K1326" s="55" t="str">
        <f>VLOOKUP(G1326,'MITRA (REFERENSI)'!$A:$Z,15,FALSE)</f>
        <v>#N/A</v>
      </c>
      <c r="L1326" s="55" t="str">
        <f>VLOOKUP(G1326,'MITRA (REFERENSI)'!$A:$Z,15,FALSE)</f>
        <v>#N/A</v>
      </c>
      <c r="M1326" s="55" t="str">
        <f>IF(B1326=1,'KELAS (REFERENSI)'!M1326,IF(B1326=2,'KELAS (REFERENSI)'!M1341,IF(B1326=3,'KELAS (REFERENSI)'!M1356,IF(B1326=4,'KELAS (REFERENSI)'!M1371,""))))</f>
        <v/>
      </c>
      <c r="N1326" s="55" t="str">
        <f>IF(B1326=1,'KELAS (REFERENSI)'!N1326,IF(B1326=2,'KELAS (REFERENSI)'!N1341,IF(B1326=3,'KELAS (REFERENSI)'!N1356,IF(B1326=4,'KELAS (REFERENSI)'!N1371,""))))</f>
        <v/>
      </c>
      <c r="O1326" s="55" t="str">
        <f>IF(B1326=1,'KELAS (REFERENSI)'!O1326,IF(B1326=2,'KELAS (REFERENSI)'!O1341,IF(B1326=3,'KELAS (REFERENSI)'!O1356,IF(B1326=4,'KELAS (REFERENSI)'!O1371,""))))</f>
        <v/>
      </c>
      <c r="P1326" s="55" t="str">
        <f>IF(B1326=1,'KELAS (REFERENSI)'!P1326,IF(B1326=2,'KELAS (REFERENSI)'!P1341,IF(B1326=3,'KELAS (REFERENSI)'!P1356,IF(B1326=4,'KELAS (REFERENSI)'!P1371,""))))</f>
        <v/>
      </c>
      <c r="Q1326" s="55" t="str">
        <f t="shared" si="4"/>
        <v>BPS Kota Jakarta Timur</v>
      </c>
      <c r="R1326" s="55" t="str">
        <f t="shared" si="56"/>
        <v/>
      </c>
      <c r="S1326" s="55" t="str">
        <f t="shared" ref="S1326:T1326" si="1334">S1325</f>
        <v>15 Juni sampai dengan 31 Agustus 2026</v>
      </c>
      <c r="T1326" s="55" t="str">
        <f t="shared" si="1334"/>
        <v>31 Agustus 2026</v>
      </c>
      <c r="U1326" s="59" t="str">
        <f>VLOOKUP(G1326,'MITRA (REFERENSI)'!$A:$Z,17,FALSE)</f>
        <v>#N/A</v>
      </c>
      <c r="V1326" s="59" t="str">
        <f>VLOOKUP(G1326,'MITRA (REFERENSI)'!$A:$Z,11,FALSE)</f>
        <v>#N/A</v>
      </c>
      <c r="W1326" s="81"/>
      <c r="X1326" s="63"/>
      <c r="Y1326" s="63"/>
      <c r="Z1326" s="62"/>
      <c r="AA1326" s="63"/>
      <c r="AB1326" s="62"/>
      <c r="AC1326" s="62"/>
      <c r="AD1326" s="62"/>
      <c r="AE1326" s="62"/>
      <c r="AF1326" s="62"/>
      <c r="AG1326" s="72"/>
      <c r="AH1326" s="72"/>
      <c r="AI1326" s="72"/>
      <c r="AJ1326" s="72"/>
      <c r="AK1326" s="59" t="str">
        <f>VLOOKUP(G1326,'MITRA (REFERENSI)'!$A:$Z,5,FALSE)</f>
        <v>#N/A</v>
      </c>
      <c r="AL1326" s="59" t="str">
        <f>VLOOKUP(G1326,'MITRA (REFERENSI)'!$A:$Z,13,FALSE)</f>
        <v>#N/A</v>
      </c>
      <c r="AM1326" s="59" t="str">
        <f>VLOOKUP(G1326,'MITRA (REFERENSI)'!$A:$Z,14,FALSE)</f>
        <v>#N/A</v>
      </c>
    </row>
    <row r="1327" ht="15.0" customHeight="1">
      <c r="A1327" s="53" t="s">
        <v>6389</v>
      </c>
      <c r="B1327" s="78"/>
      <c r="C1327" s="79"/>
      <c r="D1327" s="82"/>
      <c r="E1327" s="82"/>
      <c r="F1327" s="56" t="str">
        <f t="shared" si="2"/>
        <v>PETUGAS.1326/SPK/SE/PML/3172/2026</v>
      </c>
      <c r="G1327" s="80"/>
      <c r="H1327" s="56" t="str">
        <f>VLOOKUP(G1327,'MITRA (REFERENSI)'!$A:$Z,16,FALSE)</f>
        <v>#N/A</v>
      </c>
      <c r="I1327" s="56" t="str">
        <f>VLOOKUP(G1327,'MITRA (REFERENSI)'!$A:$Z,25,FALSE)</f>
        <v>#N/A</v>
      </c>
      <c r="J1327" s="55" t="str">
        <f>VLOOKUP(G1327,'MITRA (REFERENSI)'!$A:$Z,26,FALSE)</f>
        <v>#N/A</v>
      </c>
      <c r="K1327" s="55" t="str">
        <f>VLOOKUP(G1327,'MITRA (REFERENSI)'!$A:$Z,15,FALSE)</f>
        <v>#N/A</v>
      </c>
      <c r="L1327" s="55" t="str">
        <f>VLOOKUP(G1327,'MITRA (REFERENSI)'!$A:$Z,15,FALSE)</f>
        <v>#N/A</v>
      </c>
      <c r="M1327" s="55" t="str">
        <f>IF(B1327=1,'KELAS (REFERENSI)'!M1327,IF(B1327=2,'KELAS (REFERENSI)'!M1342,IF(B1327=3,'KELAS (REFERENSI)'!M1357,IF(B1327=4,'KELAS (REFERENSI)'!M1372,""))))</f>
        <v/>
      </c>
      <c r="N1327" s="55" t="str">
        <f>IF(B1327=1,'KELAS (REFERENSI)'!N1327,IF(B1327=2,'KELAS (REFERENSI)'!N1342,IF(B1327=3,'KELAS (REFERENSI)'!N1357,IF(B1327=4,'KELAS (REFERENSI)'!N1372,""))))</f>
        <v/>
      </c>
      <c r="O1327" s="55" t="str">
        <f>IF(B1327=1,'KELAS (REFERENSI)'!O1327,IF(B1327=2,'KELAS (REFERENSI)'!O1342,IF(B1327=3,'KELAS (REFERENSI)'!O1357,IF(B1327=4,'KELAS (REFERENSI)'!O1372,""))))</f>
        <v/>
      </c>
      <c r="P1327" s="55" t="str">
        <f>IF(B1327=1,'KELAS (REFERENSI)'!P1327,IF(B1327=2,'KELAS (REFERENSI)'!P1342,IF(B1327=3,'KELAS (REFERENSI)'!P1357,IF(B1327=4,'KELAS (REFERENSI)'!P1372,""))))</f>
        <v/>
      </c>
      <c r="Q1327" s="55" t="str">
        <f t="shared" si="4"/>
        <v>BPS Kota Jakarta Timur</v>
      </c>
      <c r="R1327" s="55" t="str">
        <f t="shared" si="56"/>
        <v/>
      </c>
      <c r="S1327" s="55" t="str">
        <f t="shared" ref="S1327:T1327" si="1335">S1326</f>
        <v>15 Juni sampai dengan 31 Agustus 2026</v>
      </c>
      <c r="T1327" s="55" t="str">
        <f t="shared" si="1335"/>
        <v>31 Agustus 2026</v>
      </c>
      <c r="U1327" s="59" t="str">
        <f>VLOOKUP(G1327,'MITRA (REFERENSI)'!$A:$Z,17,FALSE)</f>
        <v>#N/A</v>
      </c>
      <c r="V1327" s="59" t="str">
        <f>VLOOKUP(G1327,'MITRA (REFERENSI)'!$A:$Z,11,FALSE)</f>
        <v>#N/A</v>
      </c>
      <c r="W1327" s="81"/>
      <c r="X1327" s="63"/>
      <c r="Y1327" s="63"/>
      <c r="Z1327" s="62"/>
      <c r="AA1327" s="63"/>
      <c r="AB1327" s="62"/>
      <c r="AC1327" s="62"/>
      <c r="AD1327" s="62"/>
      <c r="AE1327" s="62"/>
      <c r="AF1327" s="62"/>
      <c r="AG1327" s="72"/>
      <c r="AH1327" s="72"/>
      <c r="AI1327" s="72"/>
      <c r="AJ1327" s="72"/>
      <c r="AK1327" s="59" t="str">
        <f>VLOOKUP(G1327,'MITRA (REFERENSI)'!$A:$Z,5,FALSE)</f>
        <v>#N/A</v>
      </c>
      <c r="AL1327" s="59" t="str">
        <f>VLOOKUP(G1327,'MITRA (REFERENSI)'!$A:$Z,13,FALSE)</f>
        <v>#N/A</v>
      </c>
      <c r="AM1327" s="59" t="str">
        <f>VLOOKUP(G1327,'MITRA (REFERENSI)'!$A:$Z,14,FALSE)</f>
        <v>#N/A</v>
      </c>
    </row>
    <row r="1328" ht="15.0" customHeight="1">
      <c r="A1328" s="53" t="s">
        <v>6390</v>
      </c>
      <c r="B1328" s="78"/>
      <c r="C1328" s="79"/>
      <c r="D1328" s="82"/>
      <c r="E1328" s="82"/>
      <c r="F1328" s="56" t="str">
        <f t="shared" si="2"/>
        <v>PETUGAS.1327/SPK/SE/PML/3172/2026</v>
      </c>
      <c r="G1328" s="80"/>
      <c r="H1328" s="56" t="str">
        <f>VLOOKUP(G1328,'MITRA (REFERENSI)'!$A:$Z,16,FALSE)</f>
        <v>#N/A</v>
      </c>
      <c r="I1328" s="56" t="str">
        <f>VLOOKUP(G1328,'MITRA (REFERENSI)'!$A:$Z,25,FALSE)</f>
        <v>#N/A</v>
      </c>
      <c r="J1328" s="55" t="str">
        <f>VLOOKUP(G1328,'MITRA (REFERENSI)'!$A:$Z,26,FALSE)</f>
        <v>#N/A</v>
      </c>
      <c r="K1328" s="55" t="str">
        <f>VLOOKUP(G1328,'MITRA (REFERENSI)'!$A:$Z,15,FALSE)</f>
        <v>#N/A</v>
      </c>
      <c r="L1328" s="55" t="str">
        <f>VLOOKUP(G1328,'MITRA (REFERENSI)'!$A:$Z,15,FALSE)</f>
        <v>#N/A</v>
      </c>
      <c r="M1328" s="55" t="str">
        <f>IF(B1328=1,'KELAS (REFERENSI)'!M1328,IF(B1328=2,'KELAS (REFERENSI)'!M1343,IF(B1328=3,'KELAS (REFERENSI)'!M1358,IF(B1328=4,'KELAS (REFERENSI)'!M1373,""))))</f>
        <v/>
      </c>
      <c r="N1328" s="55" t="str">
        <f>IF(B1328=1,'KELAS (REFERENSI)'!N1328,IF(B1328=2,'KELAS (REFERENSI)'!N1343,IF(B1328=3,'KELAS (REFERENSI)'!N1358,IF(B1328=4,'KELAS (REFERENSI)'!N1373,""))))</f>
        <v/>
      </c>
      <c r="O1328" s="55" t="str">
        <f>IF(B1328=1,'KELAS (REFERENSI)'!O1328,IF(B1328=2,'KELAS (REFERENSI)'!O1343,IF(B1328=3,'KELAS (REFERENSI)'!O1358,IF(B1328=4,'KELAS (REFERENSI)'!O1373,""))))</f>
        <v/>
      </c>
      <c r="P1328" s="55" t="str">
        <f>IF(B1328=1,'KELAS (REFERENSI)'!P1328,IF(B1328=2,'KELAS (REFERENSI)'!P1343,IF(B1328=3,'KELAS (REFERENSI)'!P1358,IF(B1328=4,'KELAS (REFERENSI)'!P1373,""))))</f>
        <v/>
      </c>
      <c r="Q1328" s="55" t="str">
        <f t="shared" si="4"/>
        <v>BPS Kota Jakarta Timur</v>
      </c>
      <c r="R1328" s="55" t="str">
        <f t="shared" si="56"/>
        <v/>
      </c>
      <c r="S1328" s="55" t="str">
        <f t="shared" ref="S1328:T1328" si="1336">S1327</f>
        <v>15 Juni sampai dengan 31 Agustus 2026</v>
      </c>
      <c r="T1328" s="55" t="str">
        <f t="shared" si="1336"/>
        <v>31 Agustus 2026</v>
      </c>
      <c r="U1328" s="59" t="str">
        <f>VLOOKUP(G1328,'MITRA (REFERENSI)'!$A:$Z,17,FALSE)</f>
        <v>#N/A</v>
      </c>
      <c r="V1328" s="59" t="str">
        <f>VLOOKUP(G1328,'MITRA (REFERENSI)'!$A:$Z,11,FALSE)</f>
        <v>#N/A</v>
      </c>
      <c r="W1328" s="81"/>
      <c r="X1328" s="63"/>
      <c r="Y1328" s="63"/>
      <c r="Z1328" s="62"/>
      <c r="AA1328" s="63"/>
      <c r="AB1328" s="62"/>
      <c r="AC1328" s="62"/>
      <c r="AD1328" s="62"/>
      <c r="AE1328" s="62"/>
      <c r="AF1328" s="62"/>
      <c r="AG1328" s="72"/>
      <c r="AH1328" s="72"/>
      <c r="AI1328" s="72"/>
      <c r="AJ1328" s="72"/>
      <c r="AK1328" s="59" t="str">
        <f>VLOOKUP(G1328,'MITRA (REFERENSI)'!$A:$Z,5,FALSE)</f>
        <v>#N/A</v>
      </c>
      <c r="AL1328" s="59" t="str">
        <f>VLOOKUP(G1328,'MITRA (REFERENSI)'!$A:$Z,13,FALSE)</f>
        <v>#N/A</v>
      </c>
      <c r="AM1328" s="59" t="str">
        <f>VLOOKUP(G1328,'MITRA (REFERENSI)'!$A:$Z,14,FALSE)</f>
        <v>#N/A</v>
      </c>
    </row>
    <row r="1329" ht="15.0" customHeight="1">
      <c r="A1329" s="53" t="s">
        <v>6391</v>
      </c>
      <c r="B1329" s="78"/>
      <c r="C1329" s="79"/>
      <c r="D1329" s="82"/>
      <c r="E1329" s="82"/>
      <c r="F1329" s="56" t="str">
        <f t="shared" si="2"/>
        <v>PETUGAS.1328/SPK/SE/PML/3172/2026</v>
      </c>
      <c r="G1329" s="80"/>
      <c r="H1329" s="56" t="str">
        <f>VLOOKUP(G1329,'MITRA (REFERENSI)'!$A:$Z,16,FALSE)</f>
        <v>#N/A</v>
      </c>
      <c r="I1329" s="56" t="str">
        <f>VLOOKUP(G1329,'MITRA (REFERENSI)'!$A:$Z,25,FALSE)</f>
        <v>#N/A</v>
      </c>
      <c r="J1329" s="55" t="str">
        <f>VLOOKUP(G1329,'MITRA (REFERENSI)'!$A:$Z,26,FALSE)</f>
        <v>#N/A</v>
      </c>
      <c r="K1329" s="55" t="str">
        <f>VLOOKUP(G1329,'MITRA (REFERENSI)'!$A:$Z,15,FALSE)</f>
        <v>#N/A</v>
      </c>
      <c r="L1329" s="55" t="str">
        <f>VLOOKUP(G1329,'MITRA (REFERENSI)'!$A:$Z,15,FALSE)</f>
        <v>#N/A</v>
      </c>
      <c r="M1329" s="55" t="str">
        <f>IF(B1329=1,'KELAS (REFERENSI)'!M1329,IF(B1329=2,'KELAS (REFERENSI)'!M1344,IF(B1329=3,'KELAS (REFERENSI)'!M1359,IF(B1329=4,'KELAS (REFERENSI)'!M1374,""))))</f>
        <v/>
      </c>
      <c r="N1329" s="55" t="str">
        <f>IF(B1329=1,'KELAS (REFERENSI)'!N1329,IF(B1329=2,'KELAS (REFERENSI)'!N1344,IF(B1329=3,'KELAS (REFERENSI)'!N1359,IF(B1329=4,'KELAS (REFERENSI)'!N1374,""))))</f>
        <v/>
      </c>
      <c r="O1329" s="55" t="str">
        <f>IF(B1329=1,'KELAS (REFERENSI)'!O1329,IF(B1329=2,'KELAS (REFERENSI)'!O1344,IF(B1329=3,'KELAS (REFERENSI)'!O1359,IF(B1329=4,'KELAS (REFERENSI)'!O1374,""))))</f>
        <v/>
      </c>
      <c r="P1329" s="55" t="str">
        <f>IF(B1329=1,'KELAS (REFERENSI)'!P1329,IF(B1329=2,'KELAS (REFERENSI)'!P1344,IF(B1329=3,'KELAS (REFERENSI)'!P1359,IF(B1329=4,'KELAS (REFERENSI)'!P1374,""))))</f>
        <v/>
      </c>
      <c r="Q1329" s="55" t="str">
        <f t="shared" si="4"/>
        <v>BPS Kota Jakarta Timur</v>
      </c>
      <c r="R1329" s="55" t="str">
        <f t="shared" si="56"/>
        <v/>
      </c>
      <c r="S1329" s="55" t="str">
        <f t="shared" ref="S1329:T1329" si="1337">S1328</f>
        <v>15 Juni sampai dengan 31 Agustus 2026</v>
      </c>
      <c r="T1329" s="55" t="str">
        <f t="shared" si="1337"/>
        <v>31 Agustus 2026</v>
      </c>
      <c r="U1329" s="59" t="str">
        <f>VLOOKUP(G1329,'MITRA (REFERENSI)'!$A:$Z,17,FALSE)</f>
        <v>#N/A</v>
      </c>
      <c r="V1329" s="59" t="str">
        <f>VLOOKUP(G1329,'MITRA (REFERENSI)'!$A:$Z,11,FALSE)</f>
        <v>#N/A</v>
      </c>
      <c r="W1329" s="81"/>
      <c r="X1329" s="63"/>
      <c r="Y1329" s="63"/>
      <c r="Z1329" s="62"/>
      <c r="AA1329" s="63"/>
      <c r="AB1329" s="62"/>
      <c r="AC1329" s="62"/>
      <c r="AD1329" s="62"/>
      <c r="AE1329" s="62"/>
      <c r="AF1329" s="62"/>
      <c r="AG1329" s="72"/>
      <c r="AH1329" s="72"/>
      <c r="AI1329" s="72"/>
      <c r="AJ1329" s="72"/>
      <c r="AK1329" s="59" t="str">
        <f>VLOOKUP(G1329,'MITRA (REFERENSI)'!$A:$Z,5,FALSE)</f>
        <v>#N/A</v>
      </c>
      <c r="AL1329" s="59" t="str">
        <f>VLOOKUP(G1329,'MITRA (REFERENSI)'!$A:$Z,13,FALSE)</f>
        <v>#N/A</v>
      </c>
      <c r="AM1329" s="59" t="str">
        <f>VLOOKUP(G1329,'MITRA (REFERENSI)'!$A:$Z,14,FALSE)</f>
        <v>#N/A</v>
      </c>
    </row>
    <row r="1330" ht="15.0" customHeight="1">
      <c r="A1330" s="53" t="s">
        <v>6392</v>
      </c>
      <c r="B1330" s="78"/>
      <c r="C1330" s="79"/>
      <c r="D1330" s="82"/>
      <c r="E1330" s="82"/>
      <c r="F1330" s="56" t="str">
        <f t="shared" si="2"/>
        <v>PETUGAS.1329/SPK/SE/PML/3172/2026</v>
      </c>
      <c r="G1330" s="80"/>
      <c r="H1330" s="56" t="str">
        <f>VLOOKUP(G1330,'MITRA (REFERENSI)'!$A:$Z,16,FALSE)</f>
        <v>#N/A</v>
      </c>
      <c r="I1330" s="56" t="str">
        <f>VLOOKUP(G1330,'MITRA (REFERENSI)'!$A:$Z,25,FALSE)</f>
        <v>#N/A</v>
      </c>
      <c r="J1330" s="55" t="str">
        <f>VLOOKUP(G1330,'MITRA (REFERENSI)'!$A:$Z,26,FALSE)</f>
        <v>#N/A</v>
      </c>
      <c r="K1330" s="55" t="str">
        <f>VLOOKUP(G1330,'MITRA (REFERENSI)'!$A:$Z,15,FALSE)</f>
        <v>#N/A</v>
      </c>
      <c r="L1330" s="55" t="str">
        <f>VLOOKUP(G1330,'MITRA (REFERENSI)'!$A:$Z,15,FALSE)</f>
        <v>#N/A</v>
      </c>
      <c r="M1330" s="55" t="str">
        <f>IF(B1330=1,'KELAS (REFERENSI)'!M1330,IF(B1330=2,'KELAS (REFERENSI)'!M1345,IF(B1330=3,'KELAS (REFERENSI)'!M1360,IF(B1330=4,'KELAS (REFERENSI)'!M1375,""))))</f>
        <v/>
      </c>
      <c r="N1330" s="55" t="str">
        <f>IF(B1330=1,'KELAS (REFERENSI)'!N1330,IF(B1330=2,'KELAS (REFERENSI)'!N1345,IF(B1330=3,'KELAS (REFERENSI)'!N1360,IF(B1330=4,'KELAS (REFERENSI)'!N1375,""))))</f>
        <v/>
      </c>
      <c r="O1330" s="55" t="str">
        <f>IF(B1330=1,'KELAS (REFERENSI)'!O1330,IF(B1330=2,'KELAS (REFERENSI)'!O1345,IF(B1330=3,'KELAS (REFERENSI)'!O1360,IF(B1330=4,'KELAS (REFERENSI)'!O1375,""))))</f>
        <v/>
      </c>
      <c r="P1330" s="55" t="str">
        <f>IF(B1330=1,'KELAS (REFERENSI)'!P1330,IF(B1330=2,'KELAS (REFERENSI)'!P1345,IF(B1330=3,'KELAS (REFERENSI)'!P1360,IF(B1330=4,'KELAS (REFERENSI)'!P1375,""))))</f>
        <v/>
      </c>
      <c r="Q1330" s="55" t="str">
        <f t="shared" si="4"/>
        <v>BPS Kota Jakarta Timur</v>
      </c>
      <c r="R1330" s="55" t="str">
        <f t="shared" si="56"/>
        <v/>
      </c>
      <c r="S1330" s="55" t="str">
        <f t="shared" ref="S1330:T1330" si="1338">S1329</f>
        <v>15 Juni sampai dengan 31 Agustus 2026</v>
      </c>
      <c r="T1330" s="55" t="str">
        <f t="shared" si="1338"/>
        <v>31 Agustus 2026</v>
      </c>
      <c r="U1330" s="59" t="str">
        <f>VLOOKUP(G1330,'MITRA (REFERENSI)'!$A:$Z,17,FALSE)</f>
        <v>#N/A</v>
      </c>
      <c r="V1330" s="59" t="str">
        <f>VLOOKUP(G1330,'MITRA (REFERENSI)'!$A:$Z,11,FALSE)</f>
        <v>#N/A</v>
      </c>
      <c r="W1330" s="81"/>
      <c r="X1330" s="63"/>
      <c r="Y1330" s="63"/>
      <c r="Z1330" s="62"/>
      <c r="AA1330" s="63"/>
      <c r="AB1330" s="62"/>
      <c r="AC1330" s="62"/>
      <c r="AD1330" s="62"/>
      <c r="AE1330" s="62"/>
      <c r="AF1330" s="62"/>
      <c r="AG1330" s="72"/>
      <c r="AH1330" s="72"/>
      <c r="AI1330" s="72"/>
      <c r="AJ1330" s="72"/>
      <c r="AK1330" s="59" t="str">
        <f>VLOOKUP(G1330,'MITRA (REFERENSI)'!$A:$Z,5,FALSE)</f>
        <v>#N/A</v>
      </c>
      <c r="AL1330" s="59" t="str">
        <f>VLOOKUP(G1330,'MITRA (REFERENSI)'!$A:$Z,13,FALSE)</f>
        <v>#N/A</v>
      </c>
      <c r="AM1330" s="59" t="str">
        <f>VLOOKUP(G1330,'MITRA (REFERENSI)'!$A:$Z,14,FALSE)</f>
        <v>#N/A</v>
      </c>
    </row>
    <row r="1331" ht="15.0" customHeight="1">
      <c r="A1331" s="53" t="s">
        <v>6393</v>
      </c>
      <c r="B1331" s="78"/>
      <c r="C1331" s="79"/>
      <c r="D1331" s="82"/>
      <c r="E1331" s="82"/>
      <c r="F1331" s="56" t="str">
        <f t="shared" si="2"/>
        <v>PETUGAS.1330/SPK/SE/PML/3172/2026</v>
      </c>
      <c r="G1331" s="80"/>
      <c r="H1331" s="56" t="str">
        <f>VLOOKUP(G1331,'MITRA (REFERENSI)'!$A:$Z,16,FALSE)</f>
        <v>#N/A</v>
      </c>
      <c r="I1331" s="56" t="str">
        <f>VLOOKUP(G1331,'MITRA (REFERENSI)'!$A:$Z,25,FALSE)</f>
        <v>#N/A</v>
      </c>
      <c r="J1331" s="55" t="str">
        <f>VLOOKUP(G1331,'MITRA (REFERENSI)'!$A:$Z,26,FALSE)</f>
        <v>#N/A</v>
      </c>
      <c r="K1331" s="55" t="str">
        <f>VLOOKUP(G1331,'MITRA (REFERENSI)'!$A:$Z,15,FALSE)</f>
        <v>#N/A</v>
      </c>
      <c r="L1331" s="55" t="str">
        <f>VLOOKUP(G1331,'MITRA (REFERENSI)'!$A:$Z,15,FALSE)</f>
        <v>#N/A</v>
      </c>
      <c r="M1331" s="55" t="str">
        <f>IF(B1331=1,'KELAS (REFERENSI)'!M1331,IF(B1331=2,'KELAS (REFERENSI)'!M1346,IF(B1331=3,'KELAS (REFERENSI)'!M1361,IF(B1331=4,'KELAS (REFERENSI)'!M1376,""))))</f>
        <v/>
      </c>
      <c r="N1331" s="55" t="str">
        <f>IF(B1331=1,'KELAS (REFERENSI)'!N1331,IF(B1331=2,'KELAS (REFERENSI)'!N1346,IF(B1331=3,'KELAS (REFERENSI)'!N1361,IF(B1331=4,'KELAS (REFERENSI)'!N1376,""))))</f>
        <v/>
      </c>
      <c r="O1331" s="55" t="str">
        <f>IF(B1331=1,'KELAS (REFERENSI)'!O1331,IF(B1331=2,'KELAS (REFERENSI)'!O1346,IF(B1331=3,'KELAS (REFERENSI)'!O1361,IF(B1331=4,'KELAS (REFERENSI)'!O1376,""))))</f>
        <v/>
      </c>
      <c r="P1331" s="55" t="str">
        <f>IF(B1331=1,'KELAS (REFERENSI)'!P1331,IF(B1331=2,'KELAS (REFERENSI)'!P1346,IF(B1331=3,'KELAS (REFERENSI)'!P1361,IF(B1331=4,'KELAS (REFERENSI)'!P1376,""))))</f>
        <v/>
      </c>
      <c r="Q1331" s="55" t="str">
        <f t="shared" si="4"/>
        <v>BPS Kota Jakarta Timur</v>
      </c>
      <c r="R1331" s="55" t="str">
        <f t="shared" si="56"/>
        <v/>
      </c>
      <c r="S1331" s="55" t="str">
        <f t="shared" ref="S1331:T1331" si="1339">S1330</f>
        <v>15 Juni sampai dengan 31 Agustus 2026</v>
      </c>
      <c r="T1331" s="55" t="str">
        <f t="shared" si="1339"/>
        <v>31 Agustus 2026</v>
      </c>
      <c r="U1331" s="59" t="str">
        <f>VLOOKUP(G1331,'MITRA (REFERENSI)'!$A:$Z,17,FALSE)</f>
        <v>#N/A</v>
      </c>
      <c r="V1331" s="59" t="str">
        <f>VLOOKUP(G1331,'MITRA (REFERENSI)'!$A:$Z,11,FALSE)</f>
        <v>#N/A</v>
      </c>
      <c r="W1331" s="81"/>
      <c r="X1331" s="63"/>
      <c r="Y1331" s="63"/>
      <c r="Z1331" s="62"/>
      <c r="AA1331" s="63"/>
      <c r="AB1331" s="62"/>
      <c r="AC1331" s="62"/>
      <c r="AD1331" s="62"/>
      <c r="AE1331" s="62"/>
      <c r="AF1331" s="62"/>
      <c r="AG1331" s="72"/>
      <c r="AH1331" s="72"/>
      <c r="AI1331" s="72"/>
      <c r="AJ1331" s="72"/>
      <c r="AK1331" s="59" t="str">
        <f>VLOOKUP(G1331,'MITRA (REFERENSI)'!$A:$Z,5,FALSE)</f>
        <v>#N/A</v>
      </c>
      <c r="AL1331" s="59" t="str">
        <f>VLOOKUP(G1331,'MITRA (REFERENSI)'!$A:$Z,13,FALSE)</f>
        <v>#N/A</v>
      </c>
      <c r="AM1331" s="59" t="str">
        <f>VLOOKUP(G1331,'MITRA (REFERENSI)'!$A:$Z,14,FALSE)</f>
        <v>#N/A</v>
      </c>
    </row>
    <row r="1332" ht="15.0" customHeight="1">
      <c r="A1332" s="53" t="s">
        <v>6394</v>
      </c>
      <c r="B1332" s="78"/>
      <c r="C1332" s="79"/>
      <c r="D1332" s="82"/>
      <c r="E1332" s="82"/>
      <c r="F1332" s="56" t="str">
        <f t="shared" si="2"/>
        <v>PETUGAS.1331/SPK/SE/PML/3172/2026</v>
      </c>
      <c r="G1332" s="80"/>
      <c r="H1332" s="56" t="str">
        <f>VLOOKUP(G1332,'MITRA (REFERENSI)'!$A:$Z,16,FALSE)</f>
        <v>#N/A</v>
      </c>
      <c r="I1332" s="56" t="str">
        <f>VLOOKUP(G1332,'MITRA (REFERENSI)'!$A:$Z,25,FALSE)</f>
        <v>#N/A</v>
      </c>
      <c r="J1332" s="55" t="str">
        <f>VLOOKUP(G1332,'MITRA (REFERENSI)'!$A:$Z,26,FALSE)</f>
        <v>#N/A</v>
      </c>
      <c r="K1332" s="55" t="str">
        <f>VLOOKUP(G1332,'MITRA (REFERENSI)'!$A:$Z,15,FALSE)</f>
        <v>#N/A</v>
      </c>
      <c r="L1332" s="55" t="str">
        <f>VLOOKUP(G1332,'MITRA (REFERENSI)'!$A:$Z,15,FALSE)</f>
        <v>#N/A</v>
      </c>
      <c r="M1332" s="55" t="str">
        <f>IF(B1332=1,'KELAS (REFERENSI)'!M1332,IF(B1332=2,'KELAS (REFERENSI)'!M1347,IF(B1332=3,'KELAS (REFERENSI)'!M1362,IF(B1332=4,'KELAS (REFERENSI)'!M1377,""))))</f>
        <v/>
      </c>
      <c r="N1332" s="55" t="str">
        <f>IF(B1332=1,'KELAS (REFERENSI)'!N1332,IF(B1332=2,'KELAS (REFERENSI)'!N1347,IF(B1332=3,'KELAS (REFERENSI)'!N1362,IF(B1332=4,'KELAS (REFERENSI)'!N1377,""))))</f>
        <v/>
      </c>
      <c r="O1332" s="55" t="str">
        <f>IF(B1332=1,'KELAS (REFERENSI)'!O1332,IF(B1332=2,'KELAS (REFERENSI)'!O1347,IF(B1332=3,'KELAS (REFERENSI)'!O1362,IF(B1332=4,'KELAS (REFERENSI)'!O1377,""))))</f>
        <v/>
      </c>
      <c r="P1332" s="55" t="str">
        <f>IF(B1332=1,'KELAS (REFERENSI)'!P1332,IF(B1332=2,'KELAS (REFERENSI)'!P1347,IF(B1332=3,'KELAS (REFERENSI)'!P1362,IF(B1332=4,'KELAS (REFERENSI)'!P1377,""))))</f>
        <v/>
      </c>
      <c r="Q1332" s="55" t="str">
        <f t="shared" si="4"/>
        <v>BPS Kota Jakarta Timur</v>
      </c>
      <c r="R1332" s="55" t="str">
        <f t="shared" si="56"/>
        <v/>
      </c>
      <c r="S1332" s="55" t="str">
        <f t="shared" ref="S1332:T1332" si="1340">S1331</f>
        <v>15 Juni sampai dengan 31 Agustus 2026</v>
      </c>
      <c r="T1332" s="55" t="str">
        <f t="shared" si="1340"/>
        <v>31 Agustus 2026</v>
      </c>
      <c r="U1332" s="59" t="str">
        <f>VLOOKUP(G1332,'MITRA (REFERENSI)'!$A:$Z,17,FALSE)</f>
        <v>#N/A</v>
      </c>
      <c r="V1332" s="59" t="str">
        <f>VLOOKUP(G1332,'MITRA (REFERENSI)'!$A:$Z,11,FALSE)</f>
        <v>#N/A</v>
      </c>
      <c r="W1332" s="81"/>
      <c r="X1332" s="63"/>
      <c r="Y1332" s="63"/>
      <c r="Z1332" s="62"/>
      <c r="AA1332" s="63"/>
      <c r="AB1332" s="62"/>
      <c r="AC1332" s="62"/>
      <c r="AD1332" s="62"/>
      <c r="AE1332" s="62"/>
      <c r="AF1332" s="62"/>
      <c r="AG1332" s="72"/>
      <c r="AH1332" s="72"/>
      <c r="AI1332" s="72"/>
      <c r="AJ1332" s="72"/>
      <c r="AK1332" s="59" t="str">
        <f>VLOOKUP(G1332,'MITRA (REFERENSI)'!$A:$Z,5,FALSE)</f>
        <v>#N/A</v>
      </c>
      <c r="AL1332" s="59" t="str">
        <f>VLOOKUP(G1332,'MITRA (REFERENSI)'!$A:$Z,13,FALSE)</f>
        <v>#N/A</v>
      </c>
      <c r="AM1332" s="59" t="str">
        <f>VLOOKUP(G1332,'MITRA (REFERENSI)'!$A:$Z,14,FALSE)</f>
        <v>#N/A</v>
      </c>
    </row>
    <row r="1333" ht="15.0" customHeight="1">
      <c r="A1333" s="53" t="s">
        <v>6395</v>
      </c>
      <c r="B1333" s="78"/>
      <c r="C1333" s="79"/>
      <c r="D1333" s="82"/>
      <c r="E1333" s="82"/>
      <c r="F1333" s="56" t="str">
        <f t="shared" si="2"/>
        <v>PETUGAS.1332/SPK/SE/PML/3172/2026</v>
      </c>
      <c r="G1333" s="80"/>
      <c r="H1333" s="56" t="str">
        <f>VLOOKUP(G1333,'MITRA (REFERENSI)'!$A:$Z,16,FALSE)</f>
        <v>#N/A</v>
      </c>
      <c r="I1333" s="56" t="str">
        <f>VLOOKUP(G1333,'MITRA (REFERENSI)'!$A:$Z,25,FALSE)</f>
        <v>#N/A</v>
      </c>
      <c r="J1333" s="55" t="str">
        <f>VLOOKUP(G1333,'MITRA (REFERENSI)'!$A:$Z,26,FALSE)</f>
        <v>#N/A</v>
      </c>
      <c r="K1333" s="55" t="str">
        <f>VLOOKUP(G1333,'MITRA (REFERENSI)'!$A:$Z,15,FALSE)</f>
        <v>#N/A</v>
      </c>
      <c r="L1333" s="55" t="str">
        <f>VLOOKUP(G1333,'MITRA (REFERENSI)'!$A:$Z,15,FALSE)</f>
        <v>#N/A</v>
      </c>
      <c r="M1333" s="55" t="str">
        <f>IF(B1333=1,'KELAS (REFERENSI)'!M1333,IF(B1333=2,'KELAS (REFERENSI)'!M1348,IF(B1333=3,'KELAS (REFERENSI)'!M1363,IF(B1333=4,'KELAS (REFERENSI)'!M1378,""))))</f>
        <v/>
      </c>
      <c r="N1333" s="55" t="str">
        <f>IF(B1333=1,'KELAS (REFERENSI)'!N1333,IF(B1333=2,'KELAS (REFERENSI)'!N1348,IF(B1333=3,'KELAS (REFERENSI)'!N1363,IF(B1333=4,'KELAS (REFERENSI)'!N1378,""))))</f>
        <v/>
      </c>
      <c r="O1333" s="55" t="str">
        <f>IF(B1333=1,'KELAS (REFERENSI)'!O1333,IF(B1333=2,'KELAS (REFERENSI)'!O1348,IF(B1333=3,'KELAS (REFERENSI)'!O1363,IF(B1333=4,'KELAS (REFERENSI)'!O1378,""))))</f>
        <v/>
      </c>
      <c r="P1333" s="55" t="str">
        <f>IF(B1333=1,'KELAS (REFERENSI)'!P1333,IF(B1333=2,'KELAS (REFERENSI)'!P1348,IF(B1333=3,'KELAS (REFERENSI)'!P1363,IF(B1333=4,'KELAS (REFERENSI)'!P1378,""))))</f>
        <v/>
      </c>
      <c r="Q1333" s="55" t="str">
        <f t="shared" si="4"/>
        <v>BPS Kota Jakarta Timur</v>
      </c>
      <c r="R1333" s="55" t="str">
        <f t="shared" si="56"/>
        <v/>
      </c>
      <c r="S1333" s="55" t="str">
        <f t="shared" ref="S1333:T1333" si="1341">S1332</f>
        <v>15 Juni sampai dengan 31 Agustus 2026</v>
      </c>
      <c r="T1333" s="55" t="str">
        <f t="shared" si="1341"/>
        <v>31 Agustus 2026</v>
      </c>
      <c r="U1333" s="59" t="str">
        <f>VLOOKUP(G1333,'MITRA (REFERENSI)'!$A:$Z,17,FALSE)</f>
        <v>#N/A</v>
      </c>
      <c r="V1333" s="59" t="str">
        <f>VLOOKUP(G1333,'MITRA (REFERENSI)'!$A:$Z,11,FALSE)</f>
        <v>#N/A</v>
      </c>
      <c r="W1333" s="81"/>
      <c r="X1333" s="63"/>
      <c r="Y1333" s="63"/>
      <c r="Z1333" s="62"/>
      <c r="AA1333" s="63"/>
      <c r="AB1333" s="62"/>
      <c r="AC1333" s="62"/>
      <c r="AD1333" s="62"/>
      <c r="AE1333" s="62"/>
      <c r="AF1333" s="62"/>
      <c r="AG1333" s="72"/>
      <c r="AH1333" s="72"/>
      <c r="AI1333" s="72"/>
      <c r="AJ1333" s="72"/>
      <c r="AK1333" s="59" t="str">
        <f>VLOOKUP(G1333,'MITRA (REFERENSI)'!$A:$Z,5,FALSE)</f>
        <v>#N/A</v>
      </c>
      <c r="AL1333" s="59" t="str">
        <f>VLOOKUP(G1333,'MITRA (REFERENSI)'!$A:$Z,13,FALSE)</f>
        <v>#N/A</v>
      </c>
      <c r="AM1333" s="59" t="str">
        <f>VLOOKUP(G1333,'MITRA (REFERENSI)'!$A:$Z,14,FALSE)</f>
        <v>#N/A</v>
      </c>
    </row>
    <row r="1334" ht="15.0" customHeight="1">
      <c r="A1334" s="53" t="s">
        <v>6396</v>
      </c>
      <c r="B1334" s="78"/>
      <c r="C1334" s="79"/>
      <c r="D1334" s="82"/>
      <c r="E1334" s="82"/>
      <c r="F1334" s="56" t="str">
        <f t="shared" si="2"/>
        <v>PETUGAS.1333/SPK/SE/PML/3172/2026</v>
      </c>
      <c r="G1334" s="80"/>
      <c r="H1334" s="56" t="str">
        <f>VLOOKUP(G1334,'MITRA (REFERENSI)'!$A:$Z,16,FALSE)</f>
        <v>#N/A</v>
      </c>
      <c r="I1334" s="56" t="str">
        <f>VLOOKUP(G1334,'MITRA (REFERENSI)'!$A:$Z,25,FALSE)</f>
        <v>#N/A</v>
      </c>
      <c r="J1334" s="55" t="str">
        <f>VLOOKUP(G1334,'MITRA (REFERENSI)'!$A:$Z,26,FALSE)</f>
        <v>#N/A</v>
      </c>
      <c r="K1334" s="55" t="str">
        <f>VLOOKUP(G1334,'MITRA (REFERENSI)'!$A:$Z,15,FALSE)</f>
        <v>#N/A</v>
      </c>
      <c r="L1334" s="55" t="str">
        <f>VLOOKUP(G1334,'MITRA (REFERENSI)'!$A:$Z,15,FALSE)</f>
        <v>#N/A</v>
      </c>
      <c r="M1334" s="55" t="str">
        <f>IF(B1334=1,'KELAS (REFERENSI)'!M1334,IF(B1334=2,'KELAS (REFERENSI)'!M1349,IF(B1334=3,'KELAS (REFERENSI)'!M1364,IF(B1334=4,'KELAS (REFERENSI)'!M1379,""))))</f>
        <v/>
      </c>
      <c r="N1334" s="55" t="str">
        <f>IF(B1334=1,'KELAS (REFERENSI)'!N1334,IF(B1334=2,'KELAS (REFERENSI)'!N1349,IF(B1334=3,'KELAS (REFERENSI)'!N1364,IF(B1334=4,'KELAS (REFERENSI)'!N1379,""))))</f>
        <v/>
      </c>
      <c r="O1334" s="55" t="str">
        <f>IF(B1334=1,'KELAS (REFERENSI)'!O1334,IF(B1334=2,'KELAS (REFERENSI)'!O1349,IF(B1334=3,'KELAS (REFERENSI)'!O1364,IF(B1334=4,'KELAS (REFERENSI)'!O1379,""))))</f>
        <v/>
      </c>
      <c r="P1334" s="55" t="str">
        <f>IF(B1334=1,'KELAS (REFERENSI)'!P1334,IF(B1334=2,'KELAS (REFERENSI)'!P1349,IF(B1334=3,'KELAS (REFERENSI)'!P1364,IF(B1334=4,'KELAS (REFERENSI)'!P1379,""))))</f>
        <v/>
      </c>
      <c r="Q1334" s="55" t="str">
        <f t="shared" si="4"/>
        <v>BPS Kota Jakarta Timur</v>
      </c>
      <c r="R1334" s="55" t="str">
        <f t="shared" si="56"/>
        <v/>
      </c>
      <c r="S1334" s="55" t="str">
        <f t="shared" ref="S1334:T1334" si="1342">S1333</f>
        <v>15 Juni sampai dengan 31 Agustus 2026</v>
      </c>
      <c r="T1334" s="55" t="str">
        <f t="shared" si="1342"/>
        <v>31 Agustus 2026</v>
      </c>
      <c r="U1334" s="59" t="str">
        <f>VLOOKUP(G1334,'MITRA (REFERENSI)'!$A:$Z,17,FALSE)</f>
        <v>#N/A</v>
      </c>
      <c r="V1334" s="59" t="str">
        <f>VLOOKUP(G1334,'MITRA (REFERENSI)'!$A:$Z,11,FALSE)</f>
        <v>#N/A</v>
      </c>
      <c r="W1334" s="81"/>
      <c r="X1334" s="63"/>
      <c r="Y1334" s="63"/>
      <c r="Z1334" s="62"/>
      <c r="AA1334" s="63"/>
      <c r="AB1334" s="62"/>
      <c r="AC1334" s="62"/>
      <c r="AD1334" s="62"/>
      <c r="AE1334" s="62"/>
      <c r="AF1334" s="62"/>
      <c r="AG1334" s="72"/>
      <c r="AH1334" s="72"/>
      <c r="AI1334" s="72"/>
      <c r="AJ1334" s="72"/>
      <c r="AK1334" s="59" t="str">
        <f>VLOOKUP(G1334,'MITRA (REFERENSI)'!$A:$Z,5,FALSE)</f>
        <v>#N/A</v>
      </c>
      <c r="AL1334" s="59" t="str">
        <f>VLOOKUP(G1334,'MITRA (REFERENSI)'!$A:$Z,13,FALSE)</f>
        <v>#N/A</v>
      </c>
      <c r="AM1334" s="59" t="str">
        <f>VLOOKUP(G1334,'MITRA (REFERENSI)'!$A:$Z,14,FALSE)</f>
        <v>#N/A</v>
      </c>
    </row>
    <row r="1335" ht="15.0" customHeight="1">
      <c r="A1335" s="53" t="s">
        <v>6397</v>
      </c>
      <c r="B1335" s="78"/>
      <c r="C1335" s="79"/>
      <c r="D1335" s="82"/>
      <c r="E1335" s="82"/>
      <c r="F1335" s="56" t="str">
        <f t="shared" si="2"/>
        <v>PETUGAS.1334/SPK/SE/PML/3172/2026</v>
      </c>
      <c r="G1335" s="80"/>
      <c r="H1335" s="56" t="str">
        <f>VLOOKUP(G1335,'MITRA (REFERENSI)'!$A:$Z,16,FALSE)</f>
        <v>#N/A</v>
      </c>
      <c r="I1335" s="56" t="str">
        <f>VLOOKUP(G1335,'MITRA (REFERENSI)'!$A:$Z,25,FALSE)</f>
        <v>#N/A</v>
      </c>
      <c r="J1335" s="55" t="str">
        <f>VLOOKUP(G1335,'MITRA (REFERENSI)'!$A:$Z,26,FALSE)</f>
        <v>#N/A</v>
      </c>
      <c r="K1335" s="55" t="str">
        <f>VLOOKUP(G1335,'MITRA (REFERENSI)'!$A:$Z,15,FALSE)</f>
        <v>#N/A</v>
      </c>
      <c r="L1335" s="55" t="str">
        <f>VLOOKUP(G1335,'MITRA (REFERENSI)'!$A:$Z,15,FALSE)</f>
        <v>#N/A</v>
      </c>
      <c r="M1335" s="55" t="str">
        <f>IF(B1335=1,'KELAS (REFERENSI)'!M1335,IF(B1335=2,'KELAS (REFERENSI)'!M1350,IF(B1335=3,'KELAS (REFERENSI)'!M1365,IF(B1335=4,'KELAS (REFERENSI)'!M1380,""))))</f>
        <v/>
      </c>
      <c r="N1335" s="55" t="str">
        <f>IF(B1335=1,'KELAS (REFERENSI)'!N1335,IF(B1335=2,'KELAS (REFERENSI)'!N1350,IF(B1335=3,'KELAS (REFERENSI)'!N1365,IF(B1335=4,'KELAS (REFERENSI)'!N1380,""))))</f>
        <v/>
      </c>
      <c r="O1335" s="55" t="str">
        <f>IF(B1335=1,'KELAS (REFERENSI)'!O1335,IF(B1335=2,'KELAS (REFERENSI)'!O1350,IF(B1335=3,'KELAS (REFERENSI)'!O1365,IF(B1335=4,'KELAS (REFERENSI)'!O1380,""))))</f>
        <v/>
      </c>
      <c r="P1335" s="55" t="str">
        <f>IF(B1335=1,'KELAS (REFERENSI)'!P1335,IF(B1335=2,'KELAS (REFERENSI)'!P1350,IF(B1335=3,'KELAS (REFERENSI)'!P1365,IF(B1335=4,'KELAS (REFERENSI)'!P1380,""))))</f>
        <v/>
      </c>
      <c r="Q1335" s="55" t="str">
        <f t="shared" si="4"/>
        <v>BPS Kota Jakarta Timur</v>
      </c>
      <c r="R1335" s="55" t="str">
        <f t="shared" si="56"/>
        <v/>
      </c>
      <c r="S1335" s="55" t="str">
        <f t="shared" ref="S1335:T1335" si="1343">S1334</f>
        <v>15 Juni sampai dengan 31 Agustus 2026</v>
      </c>
      <c r="T1335" s="55" t="str">
        <f t="shared" si="1343"/>
        <v>31 Agustus 2026</v>
      </c>
      <c r="U1335" s="59" t="str">
        <f>VLOOKUP(G1335,'MITRA (REFERENSI)'!$A:$Z,17,FALSE)</f>
        <v>#N/A</v>
      </c>
      <c r="V1335" s="59" t="str">
        <f>VLOOKUP(G1335,'MITRA (REFERENSI)'!$A:$Z,11,FALSE)</f>
        <v>#N/A</v>
      </c>
      <c r="W1335" s="81"/>
      <c r="X1335" s="63"/>
      <c r="Y1335" s="63"/>
      <c r="Z1335" s="62"/>
      <c r="AA1335" s="63"/>
      <c r="AB1335" s="62"/>
      <c r="AC1335" s="62"/>
      <c r="AD1335" s="62"/>
      <c r="AE1335" s="62"/>
      <c r="AF1335" s="62"/>
      <c r="AG1335" s="72"/>
      <c r="AH1335" s="72"/>
      <c r="AI1335" s="72"/>
      <c r="AJ1335" s="72"/>
      <c r="AK1335" s="59" t="str">
        <f>VLOOKUP(G1335,'MITRA (REFERENSI)'!$A:$Z,5,FALSE)</f>
        <v>#N/A</v>
      </c>
      <c r="AL1335" s="59" t="str">
        <f>VLOOKUP(G1335,'MITRA (REFERENSI)'!$A:$Z,13,FALSE)</f>
        <v>#N/A</v>
      </c>
      <c r="AM1335" s="59" t="str">
        <f>VLOOKUP(G1335,'MITRA (REFERENSI)'!$A:$Z,14,FALSE)</f>
        <v>#N/A</v>
      </c>
    </row>
    <row r="1336" ht="15.0" customHeight="1">
      <c r="A1336" s="53" t="s">
        <v>6398</v>
      </c>
      <c r="B1336" s="78"/>
      <c r="C1336" s="79"/>
      <c r="D1336" s="82"/>
      <c r="E1336" s="82"/>
      <c r="F1336" s="56" t="str">
        <f t="shared" si="2"/>
        <v>PETUGAS.1335/SPK/SE/PML/3172/2026</v>
      </c>
      <c r="G1336" s="80"/>
      <c r="H1336" s="56" t="str">
        <f>VLOOKUP(G1336,'MITRA (REFERENSI)'!$A:$Z,16,FALSE)</f>
        <v>#N/A</v>
      </c>
      <c r="I1336" s="56" t="str">
        <f>VLOOKUP(G1336,'MITRA (REFERENSI)'!$A:$Z,25,FALSE)</f>
        <v>#N/A</v>
      </c>
      <c r="J1336" s="55" t="str">
        <f>VLOOKUP(G1336,'MITRA (REFERENSI)'!$A:$Z,26,FALSE)</f>
        <v>#N/A</v>
      </c>
      <c r="K1336" s="55" t="str">
        <f>VLOOKUP(G1336,'MITRA (REFERENSI)'!$A:$Z,15,FALSE)</f>
        <v>#N/A</v>
      </c>
      <c r="L1336" s="55" t="str">
        <f>VLOOKUP(G1336,'MITRA (REFERENSI)'!$A:$Z,15,FALSE)</f>
        <v>#N/A</v>
      </c>
      <c r="M1336" s="55" t="str">
        <f>IF(B1336=1,'KELAS (REFERENSI)'!M1336,IF(B1336=2,'KELAS (REFERENSI)'!M1351,IF(B1336=3,'KELAS (REFERENSI)'!M1366,IF(B1336=4,'KELAS (REFERENSI)'!M1381,""))))</f>
        <v/>
      </c>
      <c r="N1336" s="55" t="str">
        <f>IF(B1336=1,'KELAS (REFERENSI)'!N1336,IF(B1336=2,'KELAS (REFERENSI)'!N1351,IF(B1336=3,'KELAS (REFERENSI)'!N1366,IF(B1336=4,'KELAS (REFERENSI)'!N1381,""))))</f>
        <v/>
      </c>
      <c r="O1336" s="55" t="str">
        <f>IF(B1336=1,'KELAS (REFERENSI)'!O1336,IF(B1336=2,'KELAS (REFERENSI)'!O1351,IF(B1336=3,'KELAS (REFERENSI)'!O1366,IF(B1336=4,'KELAS (REFERENSI)'!O1381,""))))</f>
        <v/>
      </c>
      <c r="P1336" s="55" t="str">
        <f>IF(B1336=1,'KELAS (REFERENSI)'!P1336,IF(B1336=2,'KELAS (REFERENSI)'!P1351,IF(B1336=3,'KELAS (REFERENSI)'!P1366,IF(B1336=4,'KELAS (REFERENSI)'!P1381,""))))</f>
        <v/>
      </c>
      <c r="Q1336" s="55" t="str">
        <f t="shared" si="4"/>
        <v>BPS Kota Jakarta Timur</v>
      </c>
      <c r="R1336" s="55" t="str">
        <f t="shared" si="56"/>
        <v/>
      </c>
      <c r="S1336" s="55" t="str">
        <f t="shared" ref="S1336:T1336" si="1344">S1335</f>
        <v>15 Juni sampai dengan 31 Agustus 2026</v>
      </c>
      <c r="T1336" s="55" t="str">
        <f t="shared" si="1344"/>
        <v>31 Agustus 2026</v>
      </c>
      <c r="U1336" s="59" t="str">
        <f>VLOOKUP(G1336,'MITRA (REFERENSI)'!$A:$Z,17,FALSE)</f>
        <v>#N/A</v>
      </c>
      <c r="V1336" s="59" t="str">
        <f>VLOOKUP(G1336,'MITRA (REFERENSI)'!$A:$Z,11,FALSE)</f>
        <v>#N/A</v>
      </c>
      <c r="W1336" s="81"/>
      <c r="X1336" s="63"/>
      <c r="Y1336" s="63"/>
      <c r="Z1336" s="62"/>
      <c r="AA1336" s="63"/>
      <c r="AB1336" s="62"/>
      <c r="AC1336" s="62"/>
      <c r="AD1336" s="62"/>
      <c r="AE1336" s="62"/>
      <c r="AF1336" s="62"/>
      <c r="AG1336" s="72"/>
      <c r="AH1336" s="72"/>
      <c r="AI1336" s="72"/>
      <c r="AJ1336" s="72"/>
      <c r="AK1336" s="59" t="str">
        <f>VLOOKUP(G1336,'MITRA (REFERENSI)'!$A:$Z,5,FALSE)</f>
        <v>#N/A</v>
      </c>
      <c r="AL1336" s="59" t="str">
        <f>VLOOKUP(G1336,'MITRA (REFERENSI)'!$A:$Z,13,FALSE)</f>
        <v>#N/A</v>
      </c>
      <c r="AM1336" s="59" t="str">
        <f>VLOOKUP(G1336,'MITRA (REFERENSI)'!$A:$Z,14,FALSE)</f>
        <v>#N/A</v>
      </c>
    </row>
    <row r="1337" ht="15.0" customHeight="1">
      <c r="A1337" s="53" t="s">
        <v>6399</v>
      </c>
      <c r="B1337" s="78"/>
      <c r="C1337" s="79"/>
      <c r="D1337" s="82"/>
      <c r="E1337" s="82"/>
      <c r="F1337" s="56" t="str">
        <f t="shared" si="2"/>
        <v>PETUGAS.1336/SPK/SE/PML/3172/2026</v>
      </c>
      <c r="G1337" s="80"/>
      <c r="H1337" s="56" t="str">
        <f>VLOOKUP(G1337,'MITRA (REFERENSI)'!$A:$Z,16,FALSE)</f>
        <v>#N/A</v>
      </c>
      <c r="I1337" s="56" t="str">
        <f>VLOOKUP(G1337,'MITRA (REFERENSI)'!$A:$Z,25,FALSE)</f>
        <v>#N/A</v>
      </c>
      <c r="J1337" s="55" t="str">
        <f>VLOOKUP(G1337,'MITRA (REFERENSI)'!$A:$Z,26,FALSE)</f>
        <v>#N/A</v>
      </c>
      <c r="K1337" s="55" t="str">
        <f>VLOOKUP(G1337,'MITRA (REFERENSI)'!$A:$Z,15,FALSE)</f>
        <v>#N/A</v>
      </c>
      <c r="L1337" s="55" t="str">
        <f>VLOOKUP(G1337,'MITRA (REFERENSI)'!$A:$Z,15,FALSE)</f>
        <v>#N/A</v>
      </c>
      <c r="M1337" s="55" t="str">
        <f>IF(B1337=1,'KELAS (REFERENSI)'!M1337,IF(B1337=2,'KELAS (REFERENSI)'!M1352,IF(B1337=3,'KELAS (REFERENSI)'!M1367,IF(B1337=4,'KELAS (REFERENSI)'!M1382,""))))</f>
        <v/>
      </c>
      <c r="N1337" s="55" t="str">
        <f>IF(B1337=1,'KELAS (REFERENSI)'!N1337,IF(B1337=2,'KELAS (REFERENSI)'!N1352,IF(B1337=3,'KELAS (REFERENSI)'!N1367,IF(B1337=4,'KELAS (REFERENSI)'!N1382,""))))</f>
        <v/>
      </c>
      <c r="O1337" s="55" t="str">
        <f>IF(B1337=1,'KELAS (REFERENSI)'!O1337,IF(B1337=2,'KELAS (REFERENSI)'!O1352,IF(B1337=3,'KELAS (REFERENSI)'!O1367,IF(B1337=4,'KELAS (REFERENSI)'!O1382,""))))</f>
        <v/>
      </c>
      <c r="P1337" s="55" t="str">
        <f>IF(B1337=1,'KELAS (REFERENSI)'!P1337,IF(B1337=2,'KELAS (REFERENSI)'!P1352,IF(B1337=3,'KELAS (REFERENSI)'!P1367,IF(B1337=4,'KELAS (REFERENSI)'!P1382,""))))</f>
        <v/>
      </c>
      <c r="Q1337" s="55" t="str">
        <f t="shared" si="4"/>
        <v>BPS Kota Jakarta Timur</v>
      </c>
      <c r="R1337" s="55" t="str">
        <f t="shared" si="56"/>
        <v/>
      </c>
      <c r="S1337" s="55" t="str">
        <f t="shared" ref="S1337:T1337" si="1345">S1336</f>
        <v>15 Juni sampai dengan 31 Agustus 2026</v>
      </c>
      <c r="T1337" s="55" t="str">
        <f t="shared" si="1345"/>
        <v>31 Agustus 2026</v>
      </c>
      <c r="U1337" s="59" t="str">
        <f>VLOOKUP(G1337,'MITRA (REFERENSI)'!$A:$Z,17,FALSE)</f>
        <v>#N/A</v>
      </c>
      <c r="V1337" s="59" t="str">
        <f>VLOOKUP(G1337,'MITRA (REFERENSI)'!$A:$Z,11,FALSE)</f>
        <v>#N/A</v>
      </c>
      <c r="W1337" s="81"/>
      <c r="X1337" s="63"/>
      <c r="Y1337" s="63"/>
      <c r="Z1337" s="62"/>
      <c r="AA1337" s="63"/>
      <c r="AB1337" s="62"/>
      <c r="AC1337" s="62"/>
      <c r="AD1337" s="62"/>
      <c r="AE1337" s="62"/>
      <c r="AF1337" s="62"/>
      <c r="AG1337" s="72"/>
      <c r="AH1337" s="72"/>
      <c r="AI1337" s="72"/>
      <c r="AJ1337" s="72"/>
      <c r="AK1337" s="59" t="str">
        <f>VLOOKUP(G1337,'MITRA (REFERENSI)'!$A:$Z,5,FALSE)</f>
        <v>#N/A</v>
      </c>
      <c r="AL1337" s="59" t="str">
        <f>VLOOKUP(G1337,'MITRA (REFERENSI)'!$A:$Z,13,FALSE)</f>
        <v>#N/A</v>
      </c>
      <c r="AM1337" s="59" t="str">
        <f>VLOOKUP(G1337,'MITRA (REFERENSI)'!$A:$Z,14,FALSE)</f>
        <v>#N/A</v>
      </c>
    </row>
    <row r="1338" ht="15.0" customHeight="1">
      <c r="A1338" s="53" t="s">
        <v>6400</v>
      </c>
      <c r="B1338" s="78"/>
      <c r="C1338" s="79"/>
      <c r="D1338" s="82"/>
      <c r="E1338" s="82"/>
      <c r="F1338" s="56" t="str">
        <f t="shared" si="2"/>
        <v>PETUGAS.1337/SPK/SE/PML/3172/2026</v>
      </c>
      <c r="G1338" s="80"/>
      <c r="H1338" s="56" t="str">
        <f>VLOOKUP(G1338,'MITRA (REFERENSI)'!$A:$Z,16,FALSE)</f>
        <v>#N/A</v>
      </c>
      <c r="I1338" s="56" t="str">
        <f>VLOOKUP(G1338,'MITRA (REFERENSI)'!$A:$Z,25,FALSE)</f>
        <v>#N/A</v>
      </c>
      <c r="J1338" s="55" t="str">
        <f>VLOOKUP(G1338,'MITRA (REFERENSI)'!$A:$Z,26,FALSE)</f>
        <v>#N/A</v>
      </c>
      <c r="K1338" s="55" t="str">
        <f>VLOOKUP(G1338,'MITRA (REFERENSI)'!$A:$Z,15,FALSE)</f>
        <v>#N/A</v>
      </c>
      <c r="L1338" s="55" t="str">
        <f>VLOOKUP(G1338,'MITRA (REFERENSI)'!$A:$Z,15,FALSE)</f>
        <v>#N/A</v>
      </c>
      <c r="M1338" s="55" t="str">
        <f>IF(B1338=1,'KELAS (REFERENSI)'!M1338,IF(B1338=2,'KELAS (REFERENSI)'!M1353,IF(B1338=3,'KELAS (REFERENSI)'!M1368,IF(B1338=4,'KELAS (REFERENSI)'!M1383,""))))</f>
        <v/>
      </c>
      <c r="N1338" s="55" t="str">
        <f>IF(B1338=1,'KELAS (REFERENSI)'!N1338,IF(B1338=2,'KELAS (REFERENSI)'!N1353,IF(B1338=3,'KELAS (REFERENSI)'!N1368,IF(B1338=4,'KELAS (REFERENSI)'!N1383,""))))</f>
        <v/>
      </c>
      <c r="O1338" s="55" t="str">
        <f>IF(B1338=1,'KELAS (REFERENSI)'!O1338,IF(B1338=2,'KELAS (REFERENSI)'!O1353,IF(B1338=3,'KELAS (REFERENSI)'!O1368,IF(B1338=4,'KELAS (REFERENSI)'!O1383,""))))</f>
        <v/>
      </c>
      <c r="P1338" s="55" t="str">
        <f>IF(B1338=1,'KELAS (REFERENSI)'!P1338,IF(B1338=2,'KELAS (REFERENSI)'!P1353,IF(B1338=3,'KELAS (REFERENSI)'!P1368,IF(B1338=4,'KELAS (REFERENSI)'!P1383,""))))</f>
        <v/>
      </c>
      <c r="Q1338" s="55" t="str">
        <f t="shared" si="4"/>
        <v>BPS Kota Jakarta Timur</v>
      </c>
      <c r="R1338" s="55" t="str">
        <f t="shared" si="56"/>
        <v/>
      </c>
      <c r="S1338" s="55" t="str">
        <f t="shared" ref="S1338:T1338" si="1346">S1337</f>
        <v>15 Juni sampai dengan 31 Agustus 2026</v>
      </c>
      <c r="T1338" s="55" t="str">
        <f t="shared" si="1346"/>
        <v>31 Agustus 2026</v>
      </c>
      <c r="U1338" s="59" t="str">
        <f>VLOOKUP(G1338,'MITRA (REFERENSI)'!$A:$Z,17,FALSE)</f>
        <v>#N/A</v>
      </c>
      <c r="V1338" s="59" t="str">
        <f>VLOOKUP(G1338,'MITRA (REFERENSI)'!$A:$Z,11,FALSE)</f>
        <v>#N/A</v>
      </c>
      <c r="W1338" s="81"/>
      <c r="X1338" s="63"/>
      <c r="Y1338" s="63"/>
      <c r="Z1338" s="62"/>
      <c r="AA1338" s="63"/>
      <c r="AB1338" s="62"/>
      <c r="AC1338" s="62"/>
      <c r="AD1338" s="62"/>
      <c r="AE1338" s="62"/>
      <c r="AF1338" s="62"/>
      <c r="AG1338" s="72"/>
      <c r="AH1338" s="72"/>
      <c r="AI1338" s="72"/>
      <c r="AJ1338" s="72"/>
      <c r="AK1338" s="59" t="str">
        <f>VLOOKUP(G1338,'MITRA (REFERENSI)'!$A:$Z,5,FALSE)</f>
        <v>#N/A</v>
      </c>
      <c r="AL1338" s="59" t="str">
        <f>VLOOKUP(G1338,'MITRA (REFERENSI)'!$A:$Z,13,FALSE)</f>
        <v>#N/A</v>
      </c>
      <c r="AM1338" s="59" t="str">
        <f>VLOOKUP(G1338,'MITRA (REFERENSI)'!$A:$Z,14,FALSE)</f>
        <v>#N/A</v>
      </c>
    </row>
    <row r="1339" ht="15.0" customHeight="1">
      <c r="A1339" s="53" t="s">
        <v>6401</v>
      </c>
      <c r="B1339" s="78"/>
      <c r="C1339" s="79"/>
      <c r="D1339" s="82"/>
      <c r="E1339" s="82"/>
      <c r="F1339" s="56" t="str">
        <f t="shared" si="2"/>
        <v>PETUGAS.1338/SPK/SE/PML/3172/2026</v>
      </c>
      <c r="G1339" s="80"/>
      <c r="H1339" s="56" t="str">
        <f>VLOOKUP(G1339,'MITRA (REFERENSI)'!$A:$Z,16,FALSE)</f>
        <v>#N/A</v>
      </c>
      <c r="I1339" s="56" t="str">
        <f>VLOOKUP(G1339,'MITRA (REFERENSI)'!$A:$Z,25,FALSE)</f>
        <v>#N/A</v>
      </c>
      <c r="J1339" s="55" t="str">
        <f>VLOOKUP(G1339,'MITRA (REFERENSI)'!$A:$Z,26,FALSE)</f>
        <v>#N/A</v>
      </c>
      <c r="K1339" s="55" t="str">
        <f>VLOOKUP(G1339,'MITRA (REFERENSI)'!$A:$Z,15,FALSE)</f>
        <v>#N/A</v>
      </c>
      <c r="L1339" s="55" t="str">
        <f>VLOOKUP(G1339,'MITRA (REFERENSI)'!$A:$Z,15,FALSE)</f>
        <v>#N/A</v>
      </c>
      <c r="M1339" s="55" t="str">
        <f>IF(B1339=1,'KELAS (REFERENSI)'!M1339,IF(B1339=2,'KELAS (REFERENSI)'!M1354,IF(B1339=3,'KELAS (REFERENSI)'!M1369,IF(B1339=4,'KELAS (REFERENSI)'!M1384,""))))</f>
        <v/>
      </c>
      <c r="N1339" s="55" t="str">
        <f>IF(B1339=1,'KELAS (REFERENSI)'!N1339,IF(B1339=2,'KELAS (REFERENSI)'!N1354,IF(B1339=3,'KELAS (REFERENSI)'!N1369,IF(B1339=4,'KELAS (REFERENSI)'!N1384,""))))</f>
        <v/>
      </c>
      <c r="O1339" s="55" t="str">
        <f>IF(B1339=1,'KELAS (REFERENSI)'!O1339,IF(B1339=2,'KELAS (REFERENSI)'!O1354,IF(B1339=3,'KELAS (REFERENSI)'!O1369,IF(B1339=4,'KELAS (REFERENSI)'!O1384,""))))</f>
        <v/>
      </c>
      <c r="P1339" s="55" t="str">
        <f>IF(B1339=1,'KELAS (REFERENSI)'!P1339,IF(B1339=2,'KELAS (REFERENSI)'!P1354,IF(B1339=3,'KELAS (REFERENSI)'!P1369,IF(B1339=4,'KELAS (REFERENSI)'!P1384,""))))</f>
        <v/>
      </c>
      <c r="Q1339" s="55" t="str">
        <f t="shared" si="4"/>
        <v>BPS Kota Jakarta Timur</v>
      </c>
      <c r="R1339" s="55" t="str">
        <f t="shared" si="56"/>
        <v/>
      </c>
      <c r="S1339" s="55" t="str">
        <f t="shared" ref="S1339:T1339" si="1347">S1338</f>
        <v>15 Juni sampai dengan 31 Agustus 2026</v>
      </c>
      <c r="T1339" s="55" t="str">
        <f t="shared" si="1347"/>
        <v>31 Agustus 2026</v>
      </c>
      <c r="U1339" s="59" t="str">
        <f>VLOOKUP(G1339,'MITRA (REFERENSI)'!$A:$Z,17,FALSE)</f>
        <v>#N/A</v>
      </c>
      <c r="V1339" s="59" t="str">
        <f>VLOOKUP(G1339,'MITRA (REFERENSI)'!$A:$Z,11,FALSE)</f>
        <v>#N/A</v>
      </c>
      <c r="W1339" s="81"/>
      <c r="X1339" s="63"/>
      <c r="Y1339" s="63"/>
      <c r="Z1339" s="62"/>
      <c r="AA1339" s="63"/>
      <c r="AB1339" s="62"/>
      <c r="AC1339" s="62"/>
      <c r="AD1339" s="62"/>
      <c r="AE1339" s="62"/>
      <c r="AF1339" s="62"/>
      <c r="AG1339" s="72"/>
      <c r="AH1339" s="72"/>
      <c r="AI1339" s="72"/>
      <c r="AJ1339" s="72"/>
      <c r="AK1339" s="59" t="str">
        <f>VLOOKUP(G1339,'MITRA (REFERENSI)'!$A:$Z,5,FALSE)</f>
        <v>#N/A</v>
      </c>
      <c r="AL1339" s="59" t="str">
        <f>VLOOKUP(G1339,'MITRA (REFERENSI)'!$A:$Z,13,FALSE)</f>
        <v>#N/A</v>
      </c>
      <c r="AM1339" s="59" t="str">
        <f>VLOOKUP(G1339,'MITRA (REFERENSI)'!$A:$Z,14,FALSE)</f>
        <v>#N/A</v>
      </c>
    </row>
    <row r="1340" ht="15.0" customHeight="1">
      <c r="A1340" s="53" t="s">
        <v>6402</v>
      </c>
      <c r="B1340" s="78"/>
      <c r="C1340" s="79"/>
      <c r="D1340" s="82"/>
      <c r="E1340" s="82"/>
      <c r="F1340" s="56" t="str">
        <f t="shared" si="2"/>
        <v>PETUGAS.1339/SPK/SE/PML/3172/2026</v>
      </c>
      <c r="G1340" s="80"/>
      <c r="H1340" s="56" t="str">
        <f>VLOOKUP(G1340,'MITRA (REFERENSI)'!$A:$Z,16,FALSE)</f>
        <v>#N/A</v>
      </c>
      <c r="I1340" s="56" t="str">
        <f>VLOOKUP(G1340,'MITRA (REFERENSI)'!$A:$Z,25,FALSE)</f>
        <v>#N/A</v>
      </c>
      <c r="J1340" s="55" t="str">
        <f>VLOOKUP(G1340,'MITRA (REFERENSI)'!$A:$Z,26,FALSE)</f>
        <v>#N/A</v>
      </c>
      <c r="K1340" s="55" t="str">
        <f>VLOOKUP(G1340,'MITRA (REFERENSI)'!$A:$Z,15,FALSE)</f>
        <v>#N/A</v>
      </c>
      <c r="L1340" s="55" t="str">
        <f>VLOOKUP(G1340,'MITRA (REFERENSI)'!$A:$Z,15,FALSE)</f>
        <v>#N/A</v>
      </c>
      <c r="M1340" s="55" t="str">
        <f>IF(B1340=1,'KELAS (REFERENSI)'!M1340,IF(B1340=2,'KELAS (REFERENSI)'!M1355,IF(B1340=3,'KELAS (REFERENSI)'!M1370,IF(B1340=4,'KELAS (REFERENSI)'!M1385,""))))</f>
        <v/>
      </c>
      <c r="N1340" s="55" t="str">
        <f>IF(B1340=1,'KELAS (REFERENSI)'!N1340,IF(B1340=2,'KELAS (REFERENSI)'!N1355,IF(B1340=3,'KELAS (REFERENSI)'!N1370,IF(B1340=4,'KELAS (REFERENSI)'!N1385,""))))</f>
        <v/>
      </c>
      <c r="O1340" s="55" t="str">
        <f>IF(B1340=1,'KELAS (REFERENSI)'!O1340,IF(B1340=2,'KELAS (REFERENSI)'!O1355,IF(B1340=3,'KELAS (REFERENSI)'!O1370,IF(B1340=4,'KELAS (REFERENSI)'!O1385,""))))</f>
        <v/>
      </c>
      <c r="P1340" s="55" t="str">
        <f>IF(B1340=1,'KELAS (REFERENSI)'!P1340,IF(B1340=2,'KELAS (REFERENSI)'!P1355,IF(B1340=3,'KELAS (REFERENSI)'!P1370,IF(B1340=4,'KELAS (REFERENSI)'!P1385,""))))</f>
        <v/>
      </c>
      <c r="Q1340" s="55" t="str">
        <f t="shared" si="4"/>
        <v>BPS Kota Jakarta Timur</v>
      </c>
      <c r="R1340" s="55" t="str">
        <f t="shared" si="56"/>
        <v/>
      </c>
      <c r="S1340" s="55" t="str">
        <f t="shared" ref="S1340:T1340" si="1348">S1339</f>
        <v>15 Juni sampai dengan 31 Agustus 2026</v>
      </c>
      <c r="T1340" s="55" t="str">
        <f t="shared" si="1348"/>
        <v>31 Agustus 2026</v>
      </c>
      <c r="U1340" s="59" t="str">
        <f>VLOOKUP(G1340,'MITRA (REFERENSI)'!$A:$Z,17,FALSE)</f>
        <v>#N/A</v>
      </c>
      <c r="V1340" s="59" t="str">
        <f>VLOOKUP(G1340,'MITRA (REFERENSI)'!$A:$Z,11,FALSE)</f>
        <v>#N/A</v>
      </c>
      <c r="W1340" s="81"/>
      <c r="X1340" s="63"/>
      <c r="Y1340" s="63"/>
      <c r="Z1340" s="62"/>
      <c r="AA1340" s="63"/>
      <c r="AB1340" s="62"/>
      <c r="AC1340" s="62"/>
      <c r="AD1340" s="62"/>
      <c r="AE1340" s="62"/>
      <c r="AF1340" s="62"/>
      <c r="AG1340" s="72"/>
      <c r="AH1340" s="72"/>
      <c r="AI1340" s="72"/>
      <c r="AJ1340" s="72"/>
      <c r="AK1340" s="59" t="str">
        <f>VLOOKUP(G1340,'MITRA (REFERENSI)'!$A:$Z,5,FALSE)</f>
        <v>#N/A</v>
      </c>
      <c r="AL1340" s="59" t="str">
        <f>VLOOKUP(G1340,'MITRA (REFERENSI)'!$A:$Z,13,FALSE)</f>
        <v>#N/A</v>
      </c>
      <c r="AM1340" s="59" t="str">
        <f>VLOOKUP(G1340,'MITRA (REFERENSI)'!$A:$Z,14,FALSE)</f>
        <v>#N/A</v>
      </c>
    </row>
    <row r="1341" ht="15.0" customHeight="1">
      <c r="A1341" s="53" t="s">
        <v>6403</v>
      </c>
      <c r="B1341" s="78"/>
      <c r="C1341" s="79"/>
      <c r="D1341" s="82"/>
      <c r="E1341" s="82"/>
      <c r="F1341" s="56" t="str">
        <f t="shared" si="2"/>
        <v>PETUGAS.1340/SPK/SE/PML/3172/2026</v>
      </c>
      <c r="G1341" s="80"/>
      <c r="H1341" s="56" t="str">
        <f>VLOOKUP(G1341,'MITRA (REFERENSI)'!$A:$Z,16,FALSE)</f>
        <v>#N/A</v>
      </c>
      <c r="I1341" s="56" t="str">
        <f>VLOOKUP(G1341,'MITRA (REFERENSI)'!$A:$Z,25,FALSE)</f>
        <v>#N/A</v>
      </c>
      <c r="J1341" s="55" t="str">
        <f>VLOOKUP(G1341,'MITRA (REFERENSI)'!$A:$Z,26,FALSE)</f>
        <v>#N/A</v>
      </c>
      <c r="K1341" s="55" t="str">
        <f>VLOOKUP(G1341,'MITRA (REFERENSI)'!$A:$Z,15,FALSE)</f>
        <v>#N/A</v>
      </c>
      <c r="L1341" s="55" t="str">
        <f>VLOOKUP(G1341,'MITRA (REFERENSI)'!$A:$Z,15,FALSE)</f>
        <v>#N/A</v>
      </c>
      <c r="M1341" s="55" t="str">
        <f>IF(B1341=1,'KELAS (REFERENSI)'!M1341,IF(B1341=2,'KELAS (REFERENSI)'!M1356,IF(B1341=3,'KELAS (REFERENSI)'!M1371,IF(B1341=4,'KELAS (REFERENSI)'!M1386,""))))</f>
        <v/>
      </c>
      <c r="N1341" s="55" t="str">
        <f>IF(B1341=1,'KELAS (REFERENSI)'!N1341,IF(B1341=2,'KELAS (REFERENSI)'!N1356,IF(B1341=3,'KELAS (REFERENSI)'!N1371,IF(B1341=4,'KELAS (REFERENSI)'!N1386,""))))</f>
        <v/>
      </c>
      <c r="O1341" s="55" t="str">
        <f>IF(B1341=1,'KELAS (REFERENSI)'!O1341,IF(B1341=2,'KELAS (REFERENSI)'!O1356,IF(B1341=3,'KELAS (REFERENSI)'!O1371,IF(B1341=4,'KELAS (REFERENSI)'!O1386,""))))</f>
        <v/>
      </c>
      <c r="P1341" s="55" t="str">
        <f>IF(B1341=1,'KELAS (REFERENSI)'!P1341,IF(B1341=2,'KELAS (REFERENSI)'!P1356,IF(B1341=3,'KELAS (REFERENSI)'!P1371,IF(B1341=4,'KELAS (REFERENSI)'!P1386,""))))</f>
        <v/>
      </c>
      <c r="Q1341" s="55" t="str">
        <f t="shared" si="4"/>
        <v>BPS Kota Jakarta Timur</v>
      </c>
      <c r="R1341" s="55" t="str">
        <f t="shared" si="56"/>
        <v/>
      </c>
      <c r="S1341" s="55" t="str">
        <f t="shared" ref="S1341:T1341" si="1349">S1340</f>
        <v>15 Juni sampai dengan 31 Agustus 2026</v>
      </c>
      <c r="T1341" s="55" t="str">
        <f t="shared" si="1349"/>
        <v>31 Agustus 2026</v>
      </c>
      <c r="U1341" s="59" t="str">
        <f>VLOOKUP(G1341,'MITRA (REFERENSI)'!$A:$Z,17,FALSE)</f>
        <v>#N/A</v>
      </c>
      <c r="V1341" s="59" t="str">
        <f>VLOOKUP(G1341,'MITRA (REFERENSI)'!$A:$Z,11,FALSE)</f>
        <v>#N/A</v>
      </c>
      <c r="W1341" s="81"/>
      <c r="X1341" s="63"/>
      <c r="Y1341" s="63"/>
      <c r="Z1341" s="62"/>
      <c r="AA1341" s="63"/>
      <c r="AB1341" s="62"/>
      <c r="AC1341" s="62"/>
      <c r="AD1341" s="62"/>
      <c r="AE1341" s="62"/>
      <c r="AF1341" s="62"/>
      <c r="AG1341" s="72"/>
      <c r="AH1341" s="72"/>
      <c r="AI1341" s="72"/>
      <c r="AJ1341" s="72"/>
      <c r="AK1341" s="59" t="str">
        <f>VLOOKUP(G1341,'MITRA (REFERENSI)'!$A:$Z,5,FALSE)</f>
        <v>#N/A</v>
      </c>
      <c r="AL1341" s="59" t="str">
        <f>VLOOKUP(G1341,'MITRA (REFERENSI)'!$A:$Z,13,FALSE)</f>
        <v>#N/A</v>
      </c>
      <c r="AM1341" s="59" t="str">
        <f>VLOOKUP(G1341,'MITRA (REFERENSI)'!$A:$Z,14,FALSE)</f>
        <v>#N/A</v>
      </c>
    </row>
    <row r="1342" ht="15.0" customHeight="1">
      <c r="A1342" s="53" t="s">
        <v>6404</v>
      </c>
      <c r="B1342" s="78"/>
      <c r="C1342" s="79"/>
      <c r="D1342" s="82"/>
      <c r="E1342" s="82"/>
      <c r="F1342" s="56" t="str">
        <f t="shared" si="2"/>
        <v>PETUGAS.1341/SPK/SE/PML/3172/2026</v>
      </c>
      <c r="G1342" s="80"/>
      <c r="H1342" s="56" t="str">
        <f>VLOOKUP(G1342,'MITRA (REFERENSI)'!$A:$Z,16,FALSE)</f>
        <v>#N/A</v>
      </c>
      <c r="I1342" s="56" t="str">
        <f>VLOOKUP(G1342,'MITRA (REFERENSI)'!$A:$Z,25,FALSE)</f>
        <v>#N/A</v>
      </c>
      <c r="J1342" s="55" t="str">
        <f>VLOOKUP(G1342,'MITRA (REFERENSI)'!$A:$Z,26,FALSE)</f>
        <v>#N/A</v>
      </c>
      <c r="K1342" s="55" t="str">
        <f>VLOOKUP(G1342,'MITRA (REFERENSI)'!$A:$Z,15,FALSE)</f>
        <v>#N/A</v>
      </c>
      <c r="L1342" s="55" t="str">
        <f>VLOOKUP(G1342,'MITRA (REFERENSI)'!$A:$Z,15,FALSE)</f>
        <v>#N/A</v>
      </c>
      <c r="M1342" s="55" t="str">
        <f>IF(B1342=1,'KELAS (REFERENSI)'!M1342,IF(B1342=2,'KELAS (REFERENSI)'!M1357,IF(B1342=3,'KELAS (REFERENSI)'!M1372,IF(B1342=4,'KELAS (REFERENSI)'!M1387,""))))</f>
        <v/>
      </c>
      <c r="N1342" s="55" t="str">
        <f>IF(B1342=1,'KELAS (REFERENSI)'!N1342,IF(B1342=2,'KELAS (REFERENSI)'!N1357,IF(B1342=3,'KELAS (REFERENSI)'!N1372,IF(B1342=4,'KELAS (REFERENSI)'!N1387,""))))</f>
        <v/>
      </c>
      <c r="O1342" s="55" t="str">
        <f>IF(B1342=1,'KELAS (REFERENSI)'!O1342,IF(B1342=2,'KELAS (REFERENSI)'!O1357,IF(B1342=3,'KELAS (REFERENSI)'!O1372,IF(B1342=4,'KELAS (REFERENSI)'!O1387,""))))</f>
        <v/>
      </c>
      <c r="P1342" s="55" t="str">
        <f>IF(B1342=1,'KELAS (REFERENSI)'!P1342,IF(B1342=2,'KELAS (REFERENSI)'!P1357,IF(B1342=3,'KELAS (REFERENSI)'!P1372,IF(B1342=4,'KELAS (REFERENSI)'!P1387,""))))</f>
        <v/>
      </c>
      <c r="Q1342" s="55" t="str">
        <f t="shared" si="4"/>
        <v>BPS Kota Jakarta Timur</v>
      </c>
      <c r="R1342" s="55" t="str">
        <f t="shared" si="56"/>
        <v/>
      </c>
      <c r="S1342" s="55" t="str">
        <f t="shared" ref="S1342:T1342" si="1350">S1341</f>
        <v>15 Juni sampai dengan 31 Agustus 2026</v>
      </c>
      <c r="T1342" s="55" t="str">
        <f t="shared" si="1350"/>
        <v>31 Agustus 2026</v>
      </c>
      <c r="U1342" s="59" t="str">
        <f>VLOOKUP(G1342,'MITRA (REFERENSI)'!$A:$Z,17,FALSE)</f>
        <v>#N/A</v>
      </c>
      <c r="V1342" s="59" t="str">
        <f>VLOOKUP(G1342,'MITRA (REFERENSI)'!$A:$Z,11,FALSE)</f>
        <v>#N/A</v>
      </c>
      <c r="W1342" s="81"/>
      <c r="X1342" s="63"/>
      <c r="Y1342" s="63"/>
      <c r="Z1342" s="62"/>
      <c r="AA1342" s="63"/>
      <c r="AB1342" s="62"/>
      <c r="AC1342" s="62"/>
      <c r="AD1342" s="62"/>
      <c r="AE1342" s="62"/>
      <c r="AF1342" s="62"/>
      <c r="AG1342" s="72"/>
      <c r="AH1342" s="72"/>
      <c r="AI1342" s="72"/>
      <c r="AJ1342" s="72"/>
      <c r="AK1342" s="59" t="str">
        <f>VLOOKUP(G1342,'MITRA (REFERENSI)'!$A:$Z,5,FALSE)</f>
        <v>#N/A</v>
      </c>
      <c r="AL1342" s="59" t="str">
        <f>VLOOKUP(G1342,'MITRA (REFERENSI)'!$A:$Z,13,FALSE)</f>
        <v>#N/A</v>
      </c>
      <c r="AM1342" s="59" t="str">
        <f>VLOOKUP(G1342,'MITRA (REFERENSI)'!$A:$Z,14,FALSE)</f>
        <v>#N/A</v>
      </c>
    </row>
    <row r="1343" ht="15.0" customHeight="1">
      <c r="A1343" s="53" t="s">
        <v>6405</v>
      </c>
      <c r="B1343" s="78"/>
      <c r="C1343" s="79"/>
      <c r="D1343" s="82"/>
      <c r="E1343" s="82"/>
      <c r="F1343" s="56" t="str">
        <f t="shared" si="2"/>
        <v>PETUGAS.1342/SPK/SE/PML/3172/2026</v>
      </c>
      <c r="G1343" s="80"/>
      <c r="H1343" s="56" t="str">
        <f>VLOOKUP(G1343,'MITRA (REFERENSI)'!$A:$Z,16,FALSE)</f>
        <v>#N/A</v>
      </c>
      <c r="I1343" s="56" t="str">
        <f>VLOOKUP(G1343,'MITRA (REFERENSI)'!$A:$Z,25,FALSE)</f>
        <v>#N/A</v>
      </c>
      <c r="J1343" s="55" t="str">
        <f>VLOOKUP(G1343,'MITRA (REFERENSI)'!$A:$Z,26,FALSE)</f>
        <v>#N/A</v>
      </c>
      <c r="K1343" s="55" t="str">
        <f>VLOOKUP(G1343,'MITRA (REFERENSI)'!$A:$Z,15,FALSE)</f>
        <v>#N/A</v>
      </c>
      <c r="L1343" s="55" t="str">
        <f>VLOOKUP(G1343,'MITRA (REFERENSI)'!$A:$Z,15,FALSE)</f>
        <v>#N/A</v>
      </c>
      <c r="M1343" s="55" t="str">
        <f>IF(B1343=1,'KELAS (REFERENSI)'!M1343,IF(B1343=2,'KELAS (REFERENSI)'!M1358,IF(B1343=3,'KELAS (REFERENSI)'!M1373,IF(B1343=4,'KELAS (REFERENSI)'!M1388,""))))</f>
        <v/>
      </c>
      <c r="N1343" s="55" t="str">
        <f>IF(B1343=1,'KELAS (REFERENSI)'!N1343,IF(B1343=2,'KELAS (REFERENSI)'!N1358,IF(B1343=3,'KELAS (REFERENSI)'!N1373,IF(B1343=4,'KELAS (REFERENSI)'!N1388,""))))</f>
        <v/>
      </c>
      <c r="O1343" s="55" t="str">
        <f>IF(B1343=1,'KELAS (REFERENSI)'!O1343,IF(B1343=2,'KELAS (REFERENSI)'!O1358,IF(B1343=3,'KELAS (REFERENSI)'!O1373,IF(B1343=4,'KELAS (REFERENSI)'!O1388,""))))</f>
        <v/>
      </c>
      <c r="P1343" s="55" t="str">
        <f>IF(B1343=1,'KELAS (REFERENSI)'!P1343,IF(B1343=2,'KELAS (REFERENSI)'!P1358,IF(B1343=3,'KELAS (REFERENSI)'!P1373,IF(B1343=4,'KELAS (REFERENSI)'!P1388,""))))</f>
        <v/>
      </c>
      <c r="Q1343" s="55" t="str">
        <f t="shared" si="4"/>
        <v>BPS Kota Jakarta Timur</v>
      </c>
      <c r="R1343" s="55" t="str">
        <f t="shared" si="56"/>
        <v/>
      </c>
      <c r="S1343" s="55" t="str">
        <f t="shared" ref="S1343:T1343" si="1351">S1342</f>
        <v>15 Juni sampai dengan 31 Agustus 2026</v>
      </c>
      <c r="T1343" s="55" t="str">
        <f t="shared" si="1351"/>
        <v>31 Agustus 2026</v>
      </c>
      <c r="U1343" s="59" t="str">
        <f>VLOOKUP(G1343,'MITRA (REFERENSI)'!$A:$Z,17,FALSE)</f>
        <v>#N/A</v>
      </c>
      <c r="V1343" s="59" t="str">
        <f>VLOOKUP(G1343,'MITRA (REFERENSI)'!$A:$Z,11,FALSE)</f>
        <v>#N/A</v>
      </c>
      <c r="W1343" s="81"/>
      <c r="X1343" s="63"/>
      <c r="Y1343" s="63"/>
      <c r="Z1343" s="62"/>
      <c r="AA1343" s="63"/>
      <c r="AB1343" s="62"/>
      <c r="AC1343" s="62"/>
      <c r="AD1343" s="62"/>
      <c r="AE1343" s="62"/>
      <c r="AF1343" s="62"/>
      <c r="AG1343" s="72"/>
      <c r="AH1343" s="72"/>
      <c r="AI1343" s="72"/>
      <c r="AJ1343" s="72"/>
      <c r="AK1343" s="59" t="str">
        <f>VLOOKUP(G1343,'MITRA (REFERENSI)'!$A:$Z,5,FALSE)</f>
        <v>#N/A</v>
      </c>
      <c r="AL1343" s="59" t="str">
        <f>VLOOKUP(G1343,'MITRA (REFERENSI)'!$A:$Z,13,FALSE)</f>
        <v>#N/A</v>
      </c>
      <c r="AM1343" s="59" t="str">
        <f>VLOOKUP(G1343,'MITRA (REFERENSI)'!$A:$Z,14,FALSE)</f>
        <v>#N/A</v>
      </c>
    </row>
    <row r="1344" ht="15.0" customHeight="1">
      <c r="A1344" s="53" t="s">
        <v>6406</v>
      </c>
      <c r="B1344" s="78"/>
      <c r="C1344" s="79"/>
      <c r="D1344" s="82"/>
      <c r="E1344" s="82"/>
      <c r="F1344" s="56" t="str">
        <f t="shared" si="2"/>
        <v>PETUGAS.1343/SPK/SE/PML/3172/2026</v>
      </c>
      <c r="G1344" s="80"/>
      <c r="H1344" s="56" t="str">
        <f>VLOOKUP(G1344,'MITRA (REFERENSI)'!$A:$Z,16,FALSE)</f>
        <v>#N/A</v>
      </c>
      <c r="I1344" s="56" t="str">
        <f>VLOOKUP(G1344,'MITRA (REFERENSI)'!$A:$Z,25,FALSE)</f>
        <v>#N/A</v>
      </c>
      <c r="J1344" s="55" t="str">
        <f>VLOOKUP(G1344,'MITRA (REFERENSI)'!$A:$Z,26,FALSE)</f>
        <v>#N/A</v>
      </c>
      <c r="K1344" s="55" t="str">
        <f>VLOOKUP(G1344,'MITRA (REFERENSI)'!$A:$Z,15,FALSE)</f>
        <v>#N/A</v>
      </c>
      <c r="L1344" s="55" t="str">
        <f>VLOOKUP(G1344,'MITRA (REFERENSI)'!$A:$Z,15,FALSE)</f>
        <v>#N/A</v>
      </c>
      <c r="M1344" s="55" t="str">
        <f>IF(B1344=1,'KELAS (REFERENSI)'!M1344,IF(B1344=2,'KELAS (REFERENSI)'!M1359,IF(B1344=3,'KELAS (REFERENSI)'!M1374,IF(B1344=4,'KELAS (REFERENSI)'!M1389,""))))</f>
        <v/>
      </c>
      <c r="N1344" s="55" t="str">
        <f>IF(B1344=1,'KELAS (REFERENSI)'!N1344,IF(B1344=2,'KELAS (REFERENSI)'!N1359,IF(B1344=3,'KELAS (REFERENSI)'!N1374,IF(B1344=4,'KELAS (REFERENSI)'!N1389,""))))</f>
        <v/>
      </c>
      <c r="O1344" s="55" t="str">
        <f>IF(B1344=1,'KELAS (REFERENSI)'!O1344,IF(B1344=2,'KELAS (REFERENSI)'!O1359,IF(B1344=3,'KELAS (REFERENSI)'!O1374,IF(B1344=4,'KELAS (REFERENSI)'!O1389,""))))</f>
        <v/>
      </c>
      <c r="P1344" s="55" t="str">
        <f>IF(B1344=1,'KELAS (REFERENSI)'!P1344,IF(B1344=2,'KELAS (REFERENSI)'!P1359,IF(B1344=3,'KELAS (REFERENSI)'!P1374,IF(B1344=4,'KELAS (REFERENSI)'!P1389,""))))</f>
        <v/>
      </c>
      <c r="Q1344" s="55" t="str">
        <f t="shared" si="4"/>
        <v>BPS Kota Jakarta Timur</v>
      </c>
      <c r="R1344" s="55" t="str">
        <f t="shared" si="56"/>
        <v/>
      </c>
      <c r="S1344" s="55" t="str">
        <f t="shared" ref="S1344:T1344" si="1352">S1343</f>
        <v>15 Juni sampai dengan 31 Agustus 2026</v>
      </c>
      <c r="T1344" s="55" t="str">
        <f t="shared" si="1352"/>
        <v>31 Agustus 2026</v>
      </c>
      <c r="U1344" s="59" t="str">
        <f>VLOOKUP(G1344,'MITRA (REFERENSI)'!$A:$Z,17,FALSE)</f>
        <v>#N/A</v>
      </c>
      <c r="V1344" s="59" t="str">
        <f>VLOOKUP(G1344,'MITRA (REFERENSI)'!$A:$Z,11,FALSE)</f>
        <v>#N/A</v>
      </c>
      <c r="W1344" s="81"/>
      <c r="X1344" s="63"/>
      <c r="Y1344" s="63"/>
      <c r="Z1344" s="62"/>
      <c r="AA1344" s="63"/>
      <c r="AB1344" s="62"/>
      <c r="AC1344" s="62"/>
      <c r="AD1344" s="62"/>
      <c r="AE1344" s="62"/>
      <c r="AF1344" s="62"/>
      <c r="AG1344" s="72"/>
      <c r="AH1344" s="72"/>
      <c r="AI1344" s="72"/>
      <c r="AJ1344" s="72"/>
      <c r="AK1344" s="59" t="str">
        <f>VLOOKUP(G1344,'MITRA (REFERENSI)'!$A:$Z,5,FALSE)</f>
        <v>#N/A</v>
      </c>
      <c r="AL1344" s="59" t="str">
        <f>VLOOKUP(G1344,'MITRA (REFERENSI)'!$A:$Z,13,FALSE)</f>
        <v>#N/A</v>
      </c>
      <c r="AM1344" s="59" t="str">
        <f>VLOOKUP(G1344,'MITRA (REFERENSI)'!$A:$Z,14,FALSE)</f>
        <v>#N/A</v>
      </c>
    </row>
    <row r="1345" ht="15.0" customHeight="1">
      <c r="A1345" s="53" t="s">
        <v>6407</v>
      </c>
      <c r="B1345" s="78"/>
      <c r="C1345" s="79"/>
      <c r="D1345" s="82"/>
      <c r="E1345" s="82"/>
      <c r="F1345" s="56" t="str">
        <f t="shared" si="2"/>
        <v>PETUGAS.1344/SPK/SE/PML/3172/2026</v>
      </c>
      <c r="G1345" s="80"/>
      <c r="H1345" s="56" t="str">
        <f>VLOOKUP(G1345,'MITRA (REFERENSI)'!$A:$Z,16,FALSE)</f>
        <v>#N/A</v>
      </c>
      <c r="I1345" s="56" t="str">
        <f>VLOOKUP(G1345,'MITRA (REFERENSI)'!$A:$Z,25,FALSE)</f>
        <v>#N/A</v>
      </c>
      <c r="J1345" s="55" t="str">
        <f>VLOOKUP(G1345,'MITRA (REFERENSI)'!$A:$Z,26,FALSE)</f>
        <v>#N/A</v>
      </c>
      <c r="K1345" s="55" t="str">
        <f>VLOOKUP(G1345,'MITRA (REFERENSI)'!$A:$Z,15,FALSE)</f>
        <v>#N/A</v>
      </c>
      <c r="L1345" s="55" t="str">
        <f>VLOOKUP(G1345,'MITRA (REFERENSI)'!$A:$Z,15,FALSE)</f>
        <v>#N/A</v>
      </c>
      <c r="M1345" s="55" t="str">
        <f>IF(B1345=1,'KELAS (REFERENSI)'!M1345,IF(B1345=2,'KELAS (REFERENSI)'!M1360,IF(B1345=3,'KELAS (REFERENSI)'!M1375,IF(B1345=4,'KELAS (REFERENSI)'!M1390,""))))</f>
        <v/>
      </c>
      <c r="N1345" s="55" t="str">
        <f>IF(B1345=1,'KELAS (REFERENSI)'!N1345,IF(B1345=2,'KELAS (REFERENSI)'!N1360,IF(B1345=3,'KELAS (REFERENSI)'!N1375,IF(B1345=4,'KELAS (REFERENSI)'!N1390,""))))</f>
        <v/>
      </c>
      <c r="O1345" s="55" t="str">
        <f>IF(B1345=1,'KELAS (REFERENSI)'!O1345,IF(B1345=2,'KELAS (REFERENSI)'!O1360,IF(B1345=3,'KELAS (REFERENSI)'!O1375,IF(B1345=4,'KELAS (REFERENSI)'!O1390,""))))</f>
        <v/>
      </c>
      <c r="P1345" s="55" t="str">
        <f>IF(B1345=1,'KELAS (REFERENSI)'!P1345,IF(B1345=2,'KELAS (REFERENSI)'!P1360,IF(B1345=3,'KELAS (REFERENSI)'!P1375,IF(B1345=4,'KELAS (REFERENSI)'!P1390,""))))</f>
        <v/>
      </c>
      <c r="Q1345" s="55" t="str">
        <f t="shared" si="4"/>
        <v>BPS Kota Jakarta Timur</v>
      </c>
      <c r="R1345" s="55" t="str">
        <f t="shared" si="56"/>
        <v/>
      </c>
      <c r="S1345" s="55" t="str">
        <f t="shared" ref="S1345:T1345" si="1353">S1344</f>
        <v>15 Juni sampai dengan 31 Agustus 2026</v>
      </c>
      <c r="T1345" s="55" t="str">
        <f t="shared" si="1353"/>
        <v>31 Agustus 2026</v>
      </c>
      <c r="U1345" s="59" t="str">
        <f>VLOOKUP(G1345,'MITRA (REFERENSI)'!$A:$Z,17,FALSE)</f>
        <v>#N/A</v>
      </c>
      <c r="V1345" s="59" t="str">
        <f>VLOOKUP(G1345,'MITRA (REFERENSI)'!$A:$Z,11,FALSE)</f>
        <v>#N/A</v>
      </c>
      <c r="W1345" s="81"/>
      <c r="X1345" s="63"/>
      <c r="Y1345" s="63"/>
      <c r="Z1345" s="62"/>
      <c r="AA1345" s="63"/>
      <c r="AB1345" s="62"/>
      <c r="AC1345" s="62"/>
      <c r="AD1345" s="62"/>
      <c r="AE1345" s="62"/>
      <c r="AF1345" s="62"/>
      <c r="AG1345" s="72"/>
      <c r="AH1345" s="72"/>
      <c r="AI1345" s="72"/>
      <c r="AJ1345" s="72"/>
      <c r="AK1345" s="59" t="str">
        <f>VLOOKUP(G1345,'MITRA (REFERENSI)'!$A:$Z,5,FALSE)</f>
        <v>#N/A</v>
      </c>
      <c r="AL1345" s="59" t="str">
        <f>VLOOKUP(G1345,'MITRA (REFERENSI)'!$A:$Z,13,FALSE)</f>
        <v>#N/A</v>
      </c>
      <c r="AM1345" s="59" t="str">
        <f>VLOOKUP(G1345,'MITRA (REFERENSI)'!$A:$Z,14,FALSE)</f>
        <v>#N/A</v>
      </c>
    </row>
    <row r="1346" ht="15.0" customHeight="1">
      <c r="A1346" s="53" t="s">
        <v>6408</v>
      </c>
      <c r="B1346" s="78"/>
      <c r="C1346" s="79"/>
      <c r="D1346" s="82"/>
      <c r="E1346" s="82"/>
      <c r="F1346" s="56" t="str">
        <f t="shared" si="2"/>
        <v>PETUGAS.1345/SPK/SE/PML/3172/2026</v>
      </c>
      <c r="G1346" s="80"/>
      <c r="H1346" s="56" t="str">
        <f>VLOOKUP(G1346,'MITRA (REFERENSI)'!$A:$Z,16,FALSE)</f>
        <v>#N/A</v>
      </c>
      <c r="I1346" s="56" t="str">
        <f>VLOOKUP(G1346,'MITRA (REFERENSI)'!$A:$Z,25,FALSE)</f>
        <v>#N/A</v>
      </c>
      <c r="J1346" s="55" t="str">
        <f>VLOOKUP(G1346,'MITRA (REFERENSI)'!$A:$Z,26,FALSE)</f>
        <v>#N/A</v>
      </c>
      <c r="K1346" s="55" t="str">
        <f>VLOOKUP(G1346,'MITRA (REFERENSI)'!$A:$Z,15,FALSE)</f>
        <v>#N/A</v>
      </c>
      <c r="L1346" s="55" t="str">
        <f>VLOOKUP(G1346,'MITRA (REFERENSI)'!$A:$Z,15,FALSE)</f>
        <v>#N/A</v>
      </c>
      <c r="M1346" s="55" t="str">
        <f>IF(B1346=1,'KELAS (REFERENSI)'!M1346,IF(B1346=2,'KELAS (REFERENSI)'!M1361,IF(B1346=3,'KELAS (REFERENSI)'!M1376,IF(B1346=4,'KELAS (REFERENSI)'!M1391,""))))</f>
        <v/>
      </c>
      <c r="N1346" s="55" t="str">
        <f>IF(B1346=1,'KELAS (REFERENSI)'!N1346,IF(B1346=2,'KELAS (REFERENSI)'!N1361,IF(B1346=3,'KELAS (REFERENSI)'!N1376,IF(B1346=4,'KELAS (REFERENSI)'!N1391,""))))</f>
        <v/>
      </c>
      <c r="O1346" s="55" t="str">
        <f>IF(B1346=1,'KELAS (REFERENSI)'!O1346,IF(B1346=2,'KELAS (REFERENSI)'!O1361,IF(B1346=3,'KELAS (REFERENSI)'!O1376,IF(B1346=4,'KELAS (REFERENSI)'!O1391,""))))</f>
        <v/>
      </c>
      <c r="P1346" s="55" t="str">
        <f>IF(B1346=1,'KELAS (REFERENSI)'!P1346,IF(B1346=2,'KELAS (REFERENSI)'!P1361,IF(B1346=3,'KELAS (REFERENSI)'!P1376,IF(B1346=4,'KELAS (REFERENSI)'!P1391,""))))</f>
        <v/>
      </c>
      <c r="Q1346" s="55" t="str">
        <f t="shared" si="4"/>
        <v>BPS Kota Jakarta Timur</v>
      </c>
      <c r="R1346" s="55" t="str">
        <f t="shared" si="56"/>
        <v/>
      </c>
      <c r="S1346" s="55" t="str">
        <f t="shared" ref="S1346:T1346" si="1354">S1345</f>
        <v>15 Juni sampai dengan 31 Agustus 2026</v>
      </c>
      <c r="T1346" s="55" t="str">
        <f t="shared" si="1354"/>
        <v>31 Agustus 2026</v>
      </c>
      <c r="U1346" s="59" t="str">
        <f>VLOOKUP(G1346,'MITRA (REFERENSI)'!$A:$Z,17,FALSE)</f>
        <v>#N/A</v>
      </c>
      <c r="V1346" s="59" t="str">
        <f>VLOOKUP(G1346,'MITRA (REFERENSI)'!$A:$Z,11,FALSE)</f>
        <v>#N/A</v>
      </c>
      <c r="W1346" s="81"/>
      <c r="X1346" s="63"/>
      <c r="Y1346" s="63"/>
      <c r="Z1346" s="62"/>
      <c r="AA1346" s="63"/>
      <c r="AB1346" s="62"/>
      <c r="AC1346" s="62"/>
      <c r="AD1346" s="62"/>
      <c r="AE1346" s="62"/>
      <c r="AF1346" s="62"/>
      <c r="AG1346" s="72"/>
      <c r="AH1346" s="72"/>
      <c r="AI1346" s="72"/>
      <c r="AJ1346" s="72"/>
      <c r="AK1346" s="59" t="str">
        <f>VLOOKUP(G1346,'MITRA (REFERENSI)'!$A:$Z,5,FALSE)</f>
        <v>#N/A</v>
      </c>
      <c r="AL1346" s="59" t="str">
        <f>VLOOKUP(G1346,'MITRA (REFERENSI)'!$A:$Z,13,FALSE)</f>
        <v>#N/A</v>
      </c>
      <c r="AM1346" s="59" t="str">
        <f>VLOOKUP(G1346,'MITRA (REFERENSI)'!$A:$Z,14,FALSE)</f>
        <v>#N/A</v>
      </c>
    </row>
    <row r="1347" ht="15.0" customHeight="1">
      <c r="A1347" s="53" t="s">
        <v>6409</v>
      </c>
      <c r="B1347" s="78"/>
      <c r="C1347" s="79"/>
      <c r="D1347" s="82"/>
      <c r="E1347" s="82"/>
      <c r="F1347" s="56" t="str">
        <f t="shared" si="2"/>
        <v>PETUGAS.1346/SPK/SE/PML/3172/2026</v>
      </c>
      <c r="G1347" s="80"/>
      <c r="H1347" s="56" t="str">
        <f>VLOOKUP(G1347,'MITRA (REFERENSI)'!$A:$Z,16,FALSE)</f>
        <v>#N/A</v>
      </c>
      <c r="I1347" s="56" t="str">
        <f>VLOOKUP(G1347,'MITRA (REFERENSI)'!$A:$Z,25,FALSE)</f>
        <v>#N/A</v>
      </c>
      <c r="J1347" s="55" t="str">
        <f>VLOOKUP(G1347,'MITRA (REFERENSI)'!$A:$Z,26,FALSE)</f>
        <v>#N/A</v>
      </c>
      <c r="K1347" s="55" t="str">
        <f>VLOOKUP(G1347,'MITRA (REFERENSI)'!$A:$Z,15,FALSE)</f>
        <v>#N/A</v>
      </c>
      <c r="L1347" s="55" t="str">
        <f>VLOOKUP(G1347,'MITRA (REFERENSI)'!$A:$Z,15,FALSE)</f>
        <v>#N/A</v>
      </c>
      <c r="M1347" s="55" t="str">
        <f>IF(B1347=1,'KELAS (REFERENSI)'!M1347,IF(B1347=2,'KELAS (REFERENSI)'!M1362,IF(B1347=3,'KELAS (REFERENSI)'!M1377,IF(B1347=4,'KELAS (REFERENSI)'!M1392,""))))</f>
        <v/>
      </c>
      <c r="N1347" s="55" t="str">
        <f>IF(B1347=1,'KELAS (REFERENSI)'!N1347,IF(B1347=2,'KELAS (REFERENSI)'!N1362,IF(B1347=3,'KELAS (REFERENSI)'!N1377,IF(B1347=4,'KELAS (REFERENSI)'!N1392,""))))</f>
        <v/>
      </c>
      <c r="O1347" s="55" t="str">
        <f>IF(B1347=1,'KELAS (REFERENSI)'!O1347,IF(B1347=2,'KELAS (REFERENSI)'!O1362,IF(B1347=3,'KELAS (REFERENSI)'!O1377,IF(B1347=4,'KELAS (REFERENSI)'!O1392,""))))</f>
        <v/>
      </c>
      <c r="P1347" s="55" t="str">
        <f>IF(B1347=1,'KELAS (REFERENSI)'!P1347,IF(B1347=2,'KELAS (REFERENSI)'!P1362,IF(B1347=3,'KELAS (REFERENSI)'!P1377,IF(B1347=4,'KELAS (REFERENSI)'!P1392,""))))</f>
        <v/>
      </c>
      <c r="Q1347" s="55" t="str">
        <f t="shared" si="4"/>
        <v>BPS Kota Jakarta Timur</v>
      </c>
      <c r="R1347" s="55" t="str">
        <f t="shared" si="56"/>
        <v/>
      </c>
      <c r="S1347" s="55" t="str">
        <f t="shared" ref="S1347:T1347" si="1355">S1346</f>
        <v>15 Juni sampai dengan 31 Agustus 2026</v>
      </c>
      <c r="T1347" s="55" t="str">
        <f t="shared" si="1355"/>
        <v>31 Agustus 2026</v>
      </c>
      <c r="U1347" s="59" t="str">
        <f>VLOOKUP(G1347,'MITRA (REFERENSI)'!$A:$Z,17,FALSE)</f>
        <v>#N/A</v>
      </c>
      <c r="V1347" s="59" t="str">
        <f>VLOOKUP(G1347,'MITRA (REFERENSI)'!$A:$Z,11,FALSE)</f>
        <v>#N/A</v>
      </c>
      <c r="W1347" s="81"/>
      <c r="X1347" s="63"/>
      <c r="Y1347" s="63"/>
      <c r="Z1347" s="62"/>
      <c r="AA1347" s="63"/>
      <c r="AB1347" s="62"/>
      <c r="AC1347" s="62"/>
      <c r="AD1347" s="62"/>
      <c r="AE1347" s="62"/>
      <c r="AF1347" s="62"/>
      <c r="AG1347" s="72"/>
      <c r="AH1347" s="72"/>
      <c r="AI1347" s="72"/>
      <c r="AJ1347" s="72"/>
      <c r="AK1347" s="59" t="str">
        <f>VLOOKUP(G1347,'MITRA (REFERENSI)'!$A:$Z,5,FALSE)</f>
        <v>#N/A</v>
      </c>
      <c r="AL1347" s="59" t="str">
        <f>VLOOKUP(G1347,'MITRA (REFERENSI)'!$A:$Z,13,FALSE)</f>
        <v>#N/A</v>
      </c>
      <c r="AM1347" s="59" t="str">
        <f>VLOOKUP(G1347,'MITRA (REFERENSI)'!$A:$Z,14,FALSE)</f>
        <v>#N/A</v>
      </c>
    </row>
    <row r="1348" ht="15.0" customHeight="1">
      <c r="A1348" s="53" t="s">
        <v>6410</v>
      </c>
      <c r="B1348" s="78"/>
      <c r="C1348" s="79"/>
      <c r="D1348" s="82"/>
      <c r="E1348" s="82"/>
      <c r="F1348" s="56" t="str">
        <f t="shared" si="2"/>
        <v>PETUGAS.1347/SPK/SE/PML/3172/2026</v>
      </c>
      <c r="G1348" s="80"/>
      <c r="H1348" s="56" t="str">
        <f>VLOOKUP(G1348,'MITRA (REFERENSI)'!$A:$Z,16,FALSE)</f>
        <v>#N/A</v>
      </c>
      <c r="I1348" s="56" t="str">
        <f>VLOOKUP(G1348,'MITRA (REFERENSI)'!$A:$Z,25,FALSE)</f>
        <v>#N/A</v>
      </c>
      <c r="J1348" s="55" t="str">
        <f>VLOOKUP(G1348,'MITRA (REFERENSI)'!$A:$Z,26,FALSE)</f>
        <v>#N/A</v>
      </c>
      <c r="K1348" s="55" t="str">
        <f>VLOOKUP(G1348,'MITRA (REFERENSI)'!$A:$Z,15,FALSE)</f>
        <v>#N/A</v>
      </c>
      <c r="L1348" s="55" t="str">
        <f>VLOOKUP(G1348,'MITRA (REFERENSI)'!$A:$Z,15,FALSE)</f>
        <v>#N/A</v>
      </c>
      <c r="M1348" s="55" t="str">
        <f>IF(B1348=1,'KELAS (REFERENSI)'!M1348,IF(B1348=2,'KELAS (REFERENSI)'!M1363,IF(B1348=3,'KELAS (REFERENSI)'!M1378,IF(B1348=4,'KELAS (REFERENSI)'!M1393,""))))</f>
        <v/>
      </c>
      <c r="N1348" s="55" t="str">
        <f>IF(B1348=1,'KELAS (REFERENSI)'!N1348,IF(B1348=2,'KELAS (REFERENSI)'!N1363,IF(B1348=3,'KELAS (REFERENSI)'!N1378,IF(B1348=4,'KELAS (REFERENSI)'!N1393,""))))</f>
        <v/>
      </c>
      <c r="O1348" s="55" t="str">
        <f>IF(B1348=1,'KELAS (REFERENSI)'!O1348,IF(B1348=2,'KELAS (REFERENSI)'!O1363,IF(B1348=3,'KELAS (REFERENSI)'!O1378,IF(B1348=4,'KELAS (REFERENSI)'!O1393,""))))</f>
        <v/>
      </c>
      <c r="P1348" s="55" t="str">
        <f>IF(B1348=1,'KELAS (REFERENSI)'!P1348,IF(B1348=2,'KELAS (REFERENSI)'!P1363,IF(B1348=3,'KELAS (REFERENSI)'!P1378,IF(B1348=4,'KELAS (REFERENSI)'!P1393,""))))</f>
        <v/>
      </c>
      <c r="Q1348" s="55" t="str">
        <f t="shared" si="4"/>
        <v>BPS Kota Jakarta Timur</v>
      </c>
      <c r="R1348" s="55" t="str">
        <f t="shared" si="56"/>
        <v/>
      </c>
      <c r="S1348" s="55" t="str">
        <f t="shared" ref="S1348:T1348" si="1356">S1347</f>
        <v>15 Juni sampai dengan 31 Agustus 2026</v>
      </c>
      <c r="T1348" s="55" t="str">
        <f t="shared" si="1356"/>
        <v>31 Agustus 2026</v>
      </c>
      <c r="U1348" s="59" t="str">
        <f>VLOOKUP(G1348,'MITRA (REFERENSI)'!$A:$Z,17,FALSE)</f>
        <v>#N/A</v>
      </c>
      <c r="V1348" s="59" t="str">
        <f>VLOOKUP(G1348,'MITRA (REFERENSI)'!$A:$Z,11,FALSE)</f>
        <v>#N/A</v>
      </c>
      <c r="W1348" s="81"/>
      <c r="X1348" s="63"/>
      <c r="Y1348" s="63"/>
      <c r="Z1348" s="62"/>
      <c r="AA1348" s="63"/>
      <c r="AB1348" s="62"/>
      <c r="AC1348" s="62"/>
      <c r="AD1348" s="62"/>
      <c r="AE1348" s="62"/>
      <c r="AF1348" s="62"/>
      <c r="AG1348" s="72"/>
      <c r="AH1348" s="72"/>
      <c r="AI1348" s="72"/>
      <c r="AJ1348" s="72"/>
      <c r="AK1348" s="59" t="str">
        <f>VLOOKUP(G1348,'MITRA (REFERENSI)'!$A:$Z,5,FALSE)</f>
        <v>#N/A</v>
      </c>
      <c r="AL1348" s="59" t="str">
        <f>VLOOKUP(G1348,'MITRA (REFERENSI)'!$A:$Z,13,FALSE)</f>
        <v>#N/A</v>
      </c>
      <c r="AM1348" s="59" t="str">
        <f>VLOOKUP(G1348,'MITRA (REFERENSI)'!$A:$Z,14,FALSE)</f>
        <v>#N/A</v>
      </c>
    </row>
    <row r="1349" ht="15.0" customHeight="1">
      <c r="A1349" s="53" t="s">
        <v>6411</v>
      </c>
      <c r="B1349" s="78"/>
      <c r="C1349" s="79"/>
      <c r="D1349" s="82"/>
      <c r="E1349" s="82"/>
      <c r="F1349" s="56" t="str">
        <f t="shared" si="2"/>
        <v>PETUGAS.1348/SPK/SE/PML/3172/2026</v>
      </c>
      <c r="G1349" s="80"/>
      <c r="H1349" s="56" t="str">
        <f>VLOOKUP(G1349,'MITRA (REFERENSI)'!$A:$Z,16,FALSE)</f>
        <v>#N/A</v>
      </c>
      <c r="I1349" s="56" t="str">
        <f>VLOOKUP(G1349,'MITRA (REFERENSI)'!$A:$Z,25,FALSE)</f>
        <v>#N/A</v>
      </c>
      <c r="J1349" s="55" t="str">
        <f>VLOOKUP(G1349,'MITRA (REFERENSI)'!$A:$Z,26,FALSE)</f>
        <v>#N/A</v>
      </c>
      <c r="K1349" s="55" t="str">
        <f>VLOOKUP(G1349,'MITRA (REFERENSI)'!$A:$Z,15,FALSE)</f>
        <v>#N/A</v>
      </c>
      <c r="L1349" s="55" t="str">
        <f>VLOOKUP(G1349,'MITRA (REFERENSI)'!$A:$Z,15,FALSE)</f>
        <v>#N/A</v>
      </c>
      <c r="M1349" s="55" t="str">
        <f>IF(B1349=1,'KELAS (REFERENSI)'!M1349,IF(B1349=2,'KELAS (REFERENSI)'!M1364,IF(B1349=3,'KELAS (REFERENSI)'!M1379,IF(B1349=4,'KELAS (REFERENSI)'!M1394,""))))</f>
        <v/>
      </c>
      <c r="N1349" s="55" t="str">
        <f>IF(B1349=1,'KELAS (REFERENSI)'!N1349,IF(B1349=2,'KELAS (REFERENSI)'!N1364,IF(B1349=3,'KELAS (REFERENSI)'!N1379,IF(B1349=4,'KELAS (REFERENSI)'!N1394,""))))</f>
        <v/>
      </c>
      <c r="O1349" s="55" t="str">
        <f>IF(B1349=1,'KELAS (REFERENSI)'!O1349,IF(B1349=2,'KELAS (REFERENSI)'!O1364,IF(B1349=3,'KELAS (REFERENSI)'!O1379,IF(B1349=4,'KELAS (REFERENSI)'!O1394,""))))</f>
        <v/>
      </c>
      <c r="P1349" s="55" t="str">
        <f>IF(B1349=1,'KELAS (REFERENSI)'!P1349,IF(B1349=2,'KELAS (REFERENSI)'!P1364,IF(B1349=3,'KELAS (REFERENSI)'!P1379,IF(B1349=4,'KELAS (REFERENSI)'!P1394,""))))</f>
        <v/>
      </c>
      <c r="Q1349" s="55" t="str">
        <f t="shared" si="4"/>
        <v>BPS Kota Jakarta Timur</v>
      </c>
      <c r="R1349" s="55" t="str">
        <f t="shared" si="56"/>
        <v/>
      </c>
      <c r="S1349" s="55" t="str">
        <f t="shared" ref="S1349:T1349" si="1357">S1348</f>
        <v>15 Juni sampai dengan 31 Agustus 2026</v>
      </c>
      <c r="T1349" s="55" t="str">
        <f t="shared" si="1357"/>
        <v>31 Agustus 2026</v>
      </c>
      <c r="U1349" s="59" t="str">
        <f>VLOOKUP(G1349,'MITRA (REFERENSI)'!$A:$Z,17,FALSE)</f>
        <v>#N/A</v>
      </c>
      <c r="V1349" s="59" t="str">
        <f>VLOOKUP(G1349,'MITRA (REFERENSI)'!$A:$Z,11,FALSE)</f>
        <v>#N/A</v>
      </c>
      <c r="W1349" s="81"/>
      <c r="X1349" s="63"/>
      <c r="Y1349" s="63"/>
      <c r="Z1349" s="62"/>
      <c r="AA1349" s="63"/>
      <c r="AB1349" s="62"/>
      <c r="AC1349" s="62"/>
      <c r="AD1349" s="62"/>
      <c r="AE1349" s="62"/>
      <c r="AF1349" s="62"/>
      <c r="AG1349" s="72"/>
      <c r="AH1349" s="72"/>
      <c r="AI1349" s="72"/>
      <c r="AJ1349" s="72"/>
      <c r="AK1349" s="59" t="str">
        <f>VLOOKUP(G1349,'MITRA (REFERENSI)'!$A:$Z,5,FALSE)</f>
        <v>#N/A</v>
      </c>
      <c r="AL1349" s="59" t="str">
        <f>VLOOKUP(G1349,'MITRA (REFERENSI)'!$A:$Z,13,FALSE)</f>
        <v>#N/A</v>
      </c>
      <c r="AM1349" s="59" t="str">
        <f>VLOOKUP(G1349,'MITRA (REFERENSI)'!$A:$Z,14,FALSE)</f>
        <v>#N/A</v>
      </c>
    </row>
    <row r="1350" ht="15.0" customHeight="1">
      <c r="A1350" s="53" t="s">
        <v>6412</v>
      </c>
      <c r="B1350" s="78"/>
      <c r="C1350" s="79"/>
      <c r="D1350" s="82"/>
      <c r="E1350" s="82"/>
      <c r="F1350" s="56" t="str">
        <f t="shared" si="2"/>
        <v>PETUGAS.1349/SPK/SE/PML/3172/2026</v>
      </c>
      <c r="G1350" s="80"/>
      <c r="H1350" s="56" t="str">
        <f>VLOOKUP(G1350,'MITRA (REFERENSI)'!$A:$Z,16,FALSE)</f>
        <v>#N/A</v>
      </c>
      <c r="I1350" s="56" t="str">
        <f>VLOOKUP(G1350,'MITRA (REFERENSI)'!$A:$Z,25,FALSE)</f>
        <v>#N/A</v>
      </c>
      <c r="J1350" s="55" t="str">
        <f>VLOOKUP(G1350,'MITRA (REFERENSI)'!$A:$Z,26,FALSE)</f>
        <v>#N/A</v>
      </c>
      <c r="K1350" s="55" t="str">
        <f>VLOOKUP(G1350,'MITRA (REFERENSI)'!$A:$Z,15,FALSE)</f>
        <v>#N/A</v>
      </c>
      <c r="L1350" s="55" t="str">
        <f>VLOOKUP(G1350,'MITRA (REFERENSI)'!$A:$Z,15,FALSE)</f>
        <v>#N/A</v>
      </c>
      <c r="M1350" s="55" t="str">
        <f>IF(B1350=1,'KELAS (REFERENSI)'!M1350,IF(B1350=2,'KELAS (REFERENSI)'!M1365,IF(B1350=3,'KELAS (REFERENSI)'!M1380,IF(B1350=4,'KELAS (REFERENSI)'!M1395,""))))</f>
        <v/>
      </c>
      <c r="N1350" s="55" t="str">
        <f>IF(B1350=1,'KELAS (REFERENSI)'!N1350,IF(B1350=2,'KELAS (REFERENSI)'!N1365,IF(B1350=3,'KELAS (REFERENSI)'!N1380,IF(B1350=4,'KELAS (REFERENSI)'!N1395,""))))</f>
        <v/>
      </c>
      <c r="O1350" s="55" t="str">
        <f>IF(B1350=1,'KELAS (REFERENSI)'!O1350,IF(B1350=2,'KELAS (REFERENSI)'!O1365,IF(B1350=3,'KELAS (REFERENSI)'!O1380,IF(B1350=4,'KELAS (REFERENSI)'!O1395,""))))</f>
        <v/>
      </c>
      <c r="P1350" s="55" t="str">
        <f>IF(B1350=1,'KELAS (REFERENSI)'!P1350,IF(B1350=2,'KELAS (REFERENSI)'!P1365,IF(B1350=3,'KELAS (REFERENSI)'!P1380,IF(B1350=4,'KELAS (REFERENSI)'!P1395,""))))</f>
        <v/>
      </c>
      <c r="Q1350" s="55" t="str">
        <f t="shared" si="4"/>
        <v>BPS Kota Jakarta Timur</v>
      </c>
      <c r="R1350" s="55" t="str">
        <f t="shared" si="56"/>
        <v/>
      </c>
      <c r="S1350" s="55" t="str">
        <f t="shared" ref="S1350:T1350" si="1358">S1349</f>
        <v>15 Juni sampai dengan 31 Agustus 2026</v>
      </c>
      <c r="T1350" s="55" t="str">
        <f t="shared" si="1358"/>
        <v>31 Agustus 2026</v>
      </c>
      <c r="U1350" s="59" t="str">
        <f>VLOOKUP(G1350,'MITRA (REFERENSI)'!$A:$Z,17,FALSE)</f>
        <v>#N/A</v>
      </c>
      <c r="V1350" s="59" t="str">
        <f>VLOOKUP(G1350,'MITRA (REFERENSI)'!$A:$Z,11,FALSE)</f>
        <v>#N/A</v>
      </c>
      <c r="W1350" s="81"/>
      <c r="X1350" s="63"/>
      <c r="Y1350" s="63"/>
      <c r="Z1350" s="62"/>
      <c r="AA1350" s="63"/>
      <c r="AB1350" s="62"/>
      <c r="AC1350" s="62"/>
      <c r="AD1350" s="62"/>
      <c r="AE1350" s="62"/>
      <c r="AF1350" s="62"/>
      <c r="AG1350" s="72"/>
      <c r="AH1350" s="72"/>
      <c r="AI1350" s="72"/>
      <c r="AJ1350" s="72"/>
      <c r="AK1350" s="59" t="str">
        <f>VLOOKUP(G1350,'MITRA (REFERENSI)'!$A:$Z,5,FALSE)</f>
        <v>#N/A</v>
      </c>
      <c r="AL1350" s="59" t="str">
        <f>VLOOKUP(G1350,'MITRA (REFERENSI)'!$A:$Z,13,FALSE)</f>
        <v>#N/A</v>
      </c>
      <c r="AM1350" s="59" t="str">
        <f>VLOOKUP(G1350,'MITRA (REFERENSI)'!$A:$Z,14,FALSE)</f>
        <v>#N/A</v>
      </c>
    </row>
    <row r="1351" ht="15.0" customHeight="1">
      <c r="A1351" s="53" t="s">
        <v>6413</v>
      </c>
      <c r="B1351" s="78"/>
      <c r="C1351" s="79"/>
      <c r="D1351" s="82"/>
      <c r="E1351" s="82"/>
      <c r="F1351" s="56" t="str">
        <f t="shared" si="2"/>
        <v>PETUGAS.1350/SPK/SE/PML/3172/2026</v>
      </c>
      <c r="G1351" s="80"/>
      <c r="H1351" s="56" t="str">
        <f>VLOOKUP(G1351,'MITRA (REFERENSI)'!$A:$Z,16,FALSE)</f>
        <v>#N/A</v>
      </c>
      <c r="I1351" s="56" t="str">
        <f>VLOOKUP(G1351,'MITRA (REFERENSI)'!$A:$Z,25,FALSE)</f>
        <v>#N/A</v>
      </c>
      <c r="J1351" s="55" t="str">
        <f>VLOOKUP(G1351,'MITRA (REFERENSI)'!$A:$Z,26,FALSE)</f>
        <v>#N/A</v>
      </c>
      <c r="K1351" s="55" t="str">
        <f>VLOOKUP(G1351,'MITRA (REFERENSI)'!$A:$Z,15,FALSE)</f>
        <v>#N/A</v>
      </c>
      <c r="L1351" s="55" t="str">
        <f>VLOOKUP(G1351,'MITRA (REFERENSI)'!$A:$Z,15,FALSE)</f>
        <v>#N/A</v>
      </c>
      <c r="M1351" s="55" t="str">
        <f>IF(B1351=1,'KELAS (REFERENSI)'!M1351,IF(B1351=2,'KELAS (REFERENSI)'!M1366,IF(B1351=3,'KELAS (REFERENSI)'!M1381,IF(B1351=4,'KELAS (REFERENSI)'!M1396,""))))</f>
        <v/>
      </c>
      <c r="N1351" s="55" t="str">
        <f>IF(B1351=1,'KELAS (REFERENSI)'!N1351,IF(B1351=2,'KELAS (REFERENSI)'!N1366,IF(B1351=3,'KELAS (REFERENSI)'!N1381,IF(B1351=4,'KELAS (REFERENSI)'!N1396,""))))</f>
        <v/>
      </c>
      <c r="O1351" s="55" t="str">
        <f>IF(B1351=1,'KELAS (REFERENSI)'!O1351,IF(B1351=2,'KELAS (REFERENSI)'!O1366,IF(B1351=3,'KELAS (REFERENSI)'!O1381,IF(B1351=4,'KELAS (REFERENSI)'!O1396,""))))</f>
        <v/>
      </c>
      <c r="P1351" s="55" t="str">
        <f>IF(B1351=1,'KELAS (REFERENSI)'!P1351,IF(B1351=2,'KELAS (REFERENSI)'!P1366,IF(B1351=3,'KELAS (REFERENSI)'!P1381,IF(B1351=4,'KELAS (REFERENSI)'!P1396,""))))</f>
        <v/>
      </c>
      <c r="Q1351" s="55" t="str">
        <f t="shared" si="4"/>
        <v>BPS Kota Jakarta Timur</v>
      </c>
      <c r="R1351" s="55" t="str">
        <f t="shared" si="56"/>
        <v/>
      </c>
      <c r="S1351" s="55" t="str">
        <f t="shared" ref="S1351:T1351" si="1359">S1350</f>
        <v>15 Juni sampai dengan 31 Agustus 2026</v>
      </c>
      <c r="T1351" s="55" t="str">
        <f t="shared" si="1359"/>
        <v>31 Agustus 2026</v>
      </c>
      <c r="U1351" s="59" t="str">
        <f>VLOOKUP(G1351,'MITRA (REFERENSI)'!$A:$Z,17,FALSE)</f>
        <v>#N/A</v>
      </c>
      <c r="V1351" s="59" t="str">
        <f>VLOOKUP(G1351,'MITRA (REFERENSI)'!$A:$Z,11,FALSE)</f>
        <v>#N/A</v>
      </c>
      <c r="W1351" s="81"/>
      <c r="X1351" s="63"/>
      <c r="Y1351" s="63"/>
      <c r="Z1351" s="62"/>
      <c r="AA1351" s="63"/>
      <c r="AB1351" s="62"/>
      <c r="AC1351" s="62"/>
      <c r="AD1351" s="62"/>
      <c r="AE1351" s="62"/>
      <c r="AF1351" s="62"/>
      <c r="AG1351" s="72"/>
      <c r="AH1351" s="72"/>
      <c r="AI1351" s="72"/>
      <c r="AJ1351" s="72"/>
      <c r="AK1351" s="59" t="str">
        <f>VLOOKUP(G1351,'MITRA (REFERENSI)'!$A:$Z,5,FALSE)</f>
        <v>#N/A</v>
      </c>
      <c r="AL1351" s="59" t="str">
        <f>VLOOKUP(G1351,'MITRA (REFERENSI)'!$A:$Z,13,FALSE)</f>
        <v>#N/A</v>
      </c>
      <c r="AM1351" s="59" t="str">
        <f>VLOOKUP(G1351,'MITRA (REFERENSI)'!$A:$Z,14,FALSE)</f>
        <v>#N/A</v>
      </c>
    </row>
    <row r="1352" ht="15.0" customHeight="1">
      <c r="A1352" s="53" t="s">
        <v>6414</v>
      </c>
      <c r="B1352" s="78"/>
      <c r="C1352" s="79"/>
      <c r="D1352" s="82"/>
      <c r="E1352" s="82"/>
      <c r="F1352" s="56" t="str">
        <f t="shared" si="2"/>
        <v>PETUGAS.1351/SPK/SE/PML/3172/2026</v>
      </c>
      <c r="G1352" s="80"/>
      <c r="H1352" s="56" t="str">
        <f>VLOOKUP(G1352,'MITRA (REFERENSI)'!$A:$Z,16,FALSE)</f>
        <v>#N/A</v>
      </c>
      <c r="I1352" s="56" t="str">
        <f>VLOOKUP(G1352,'MITRA (REFERENSI)'!$A:$Z,25,FALSE)</f>
        <v>#N/A</v>
      </c>
      <c r="J1352" s="55" t="str">
        <f>VLOOKUP(G1352,'MITRA (REFERENSI)'!$A:$Z,26,FALSE)</f>
        <v>#N/A</v>
      </c>
      <c r="K1352" s="55" t="str">
        <f>VLOOKUP(G1352,'MITRA (REFERENSI)'!$A:$Z,15,FALSE)</f>
        <v>#N/A</v>
      </c>
      <c r="L1352" s="55" t="str">
        <f>VLOOKUP(G1352,'MITRA (REFERENSI)'!$A:$Z,15,FALSE)</f>
        <v>#N/A</v>
      </c>
      <c r="M1352" s="55" t="str">
        <f>IF(B1352=1,'KELAS (REFERENSI)'!M1352,IF(B1352=2,'KELAS (REFERENSI)'!M1367,IF(B1352=3,'KELAS (REFERENSI)'!M1382,IF(B1352=4,'KELAS (REFERENSI)'!M1397,""))))</f>
        <v/>
      </c>
      <c r="N1352" s="55" t="str">
        <f>IF(B1352=1,'KELAS (REFERENSI)'!N1352,IF(B1352=2,'KELAS (REFERENSI)'!N1367,IF(B1352=3,'KELAS (REFERENSI)'!N1382,IF(B1352=4,'KELAS (REFERENSI)'!N1397,""))))</f>
        <v/>
      </c>
      <c r="O1352" s="55" t="str">
        <f>IF(B1352=1,'KELAS (REFERENSI)'!O1352,IF(B1352=2,'KELAS (REFERENSI)'!O1367,IF(B1352=3,'KELAS (REFERENSI)'!O1382,IF(B1352=4,'KELAS (REFERENSI)'!O1397,""))))</f>
        <v/>
      </c>
      <c r="P1352" s="55" t="str">
        <f>IF(B1352=1,'KELAS (REFERENSI)'!P1352,IF(B1352=2,'KELAS (REFERENSI)'!P1367,IF(B1352=3,'KELAS (REFERENSI)'!P1382,IF(B1352=4,'KELAS (REFERENSI)'!P1397,""))))</f>
        <v/>
      </c>
      <c r="Q1352" s="55" t="str">
        <f t="shared" si="4"/>
        <v>BPS Kota Jakarta Timur</v>
      </c>
      <c r="R1352" s="55" t="str">
        <f t="shared" si="56"/>
        <v/>
      </c>
      <c r="S1352" s="55" t="str">
        <f t="shared" ref="S1352:T1352" si="1360">S1351</f>
        <v>15 Juni sampai dengan 31 Agustus 2026</v>
      </c>
      <c r="T1352" s="55" t="str">
        <f t="shared" si="1360"/>
        <v>31 Agustus 2026</v>
      </c>
      <c r="U1352" s="59" t="str">
        <f>VLOOKUP(G1352,'MITRA (REFERENSI)'!$A:$Z,17,FALSE)</f>
        <v>#N/A</v>
      </c>
      <c r="V1352" s="59" t="str">
        <f>VLOOKUP(G1352,'MITRA (REFERENSI)'!$A:$Z,11,FALSE)</f>
        <v>#N/A</v>
      </c>
      <c r="W1352" s="81"/>
      <c r="X1352" s="63"/>
      <c r="Y1352" s="63"/>
      <c r="Z1352" s="62"/>
      <c r="AA1352" s="63"/>
      <c r="AB1352" s="62"/>
      <c r="AC1352" s="62"/>
      <c r="AD1352" s="62"/>
      <c r="AE1352" s="62"/>
      <c r="AF1352" s="62"/>
      <c r="AG1352" s="72"/>
      <c r="AH1352" s="72"/>
      <c r="AI1352" s="72"/>
      <c r="AJ1352" s="72"/>
      <c r="AK1352" s="59" t="str">
        <f>VLOOKUP(G1352,'MITRA (REFERENSI)'!$A:$Z,5,FALSE)</f>
        <v>#N/A</v>
      </c>
      <c r="AL1352" s="59" t="str">
        <f>VLOOKUP(G1352,'MITRA (REFERENSI)'!$A:$Z,13,FALSE)</f>
        <v>#N/A</v>
      </c>
      <c r="AM1352" s="59" t="str">
        <f>VLOOKUP(G1352,'MITRA (REFERENSI)'!$A:$Z,14,FALSE)</f>
        <v>#N/A</v>
      </c>
    </row>
    <row r="1353" ht="15.0" customHeight="1">
      <c r="A1353" s="53" t="s">
        <v>6415</v>
      </c>
      <c r="B1353" s="78"/>
      <c r="C1353" s="79"/>
      <c r="D1353" s="82"/>
      <c r="E1353" s="82"/>
      <c r="F1353" s="56" t="str">
        <f t="shared" si="2"/>
        <v>PETUGAS.1352/SPK/SE/PML/3172/2026</v>
      </c>
      <c r="G1353" s="80"/>
      <c r="H1353" s="56" t="str">
        <f>VLOOKUP(G1353,'MITRA (REFERENSI)'!$A:$Z,16,FALSE)</f>
        <v>#N/A</v>
      </c>
      <c r="I1353" s="56" t="str">
        <f>VLOOKUP(G1353,'MITRA (REFERENSI)'!$A:$Z,25,FALSE)</f>
        <v>#N/A</v>
      </c>
      <c r="J1353" s="55" t="str">
        <f>VLOOKUP(G1353,'MITRA (REFERENSI)'!$A:$Z,26,FALSE)</f>
        <v>#N/A</v>
      </c>
      <c r="K1353" s="55" t="str">
        <f>VLOOKUP(G1353,'MITRA (REFERENSI)'!$A:$Z,15,FALSE)</f>
        <v>#N/A</v>
      </c>
      <c r="L1353" s="55" t="str">
        <f>VLOOKUP(G1353,'MITRA (REFERENSI)'!$A:$Z,15,FALSE)</f>
        <v>#N/A</v>
      </c>
      <c r="M1353" s="55" t="str">
        <f>IF(B1353=1,'KELAS (REFERENSI)'!M1353,IF(B1353=2,'KELAS (REFERENSI)'!M1368,IF(B1353=3,'KELAS (REFERENSI)'!M1383,IF(B1353=4,'KELAS (REFERENSI)'!M1398,""))))</f>
        <v/>
      </c>
      <c r="N1353" s="55" t="str">
        <f>IF(B1353=1,'KELAS (REFERENSI)'!N1353,IF(B1353=2,'KELAS (REFERENSI)'!N1368,IF(B1353=3,'KELAS (REFERENSI)'!N1383,IF(B1353=4,'KELAS (REFERENSI)'!N1398,""))))</f>
        <v/>
      </c>
      <c r="O1353" s="55" t="str">
        <f>IF(B1353=1,'KELAS (REFERENSI)'!O1353,IF(B1353=2,'KELAS (REFERENSI)'!O1368,IF(B1353=3,'KELAS (REFERENSI)'!O1383,IF(B1353=4,'KELAS (REFERENSI)'!O1398,""))))</f>
        <v/>
      </c>
      <c r="P1353" s="55" t="str">
        <f>IF(B1353=1,'KELAS (REFERENSI)'!P1353,IF(B1353=2,'KELAS (REFERENSI)'!P1368,IF(B1353=3,'KELAS (REFERENSI)'!P1383,IF(B1353=4,'KELAS (REFERENSI)'!P1398,""))))</f>
        <v/>
      </c>
      <c r="Q1353" s="55" t="str">
        <f t="shared" si="4"/>
        <v>BPS Kota Jakarta Timur</v>
      </c>
      <c r="R1353" s="55" t="str">
        <f t="shared" si="56"/>
        <v/>
      </c>
      <c r="S1353" s="55" t="str">
        <f t="shared" ref="S1353:T1353" si="1361">S1352</f>
        <v>15 Juni sampai dengan 31 Agustus 2026</v>
      </c>
      <c r="T1353" s="55" t="str">
        <f t="shared" si="1361"/>
        <v>31 Agustus 2026</v>
      </c>
      <c r="U1353" s="59" t="str">
        <f>VLOOKUP(G1353,'MITRA (REFERENSI)'!$A:$Z,17,FALSE)</f>
        <v>#N/A</v>
      </c>
      <c r="V1353" s="59" t="str">
        <f>VLOOKUP(G1353,'MITRA (REFERENSI)'!$A:$Z,11,FALSE)</f>
        <v>#N/A</v>
      </c>
      <c r="W1353" s="81"/>
      <c r="X1353" s="63"/>
      <c r="Y1353" s="63"/>
      <c r="Z1353" s="62"/>
      <c r="AA1353" s="63"/>
      <c r="AB1353" s="62"/>
      <c r="AC1353" s="62"/>
      <c r="AD1353" s="62"/>
      <c r="AE1353" s="62"/>
      <c r="AF1353" s="62"/>
      <c r="AG1353" s="72"/>
      <c r="AH1353" s="72"/>
      <c r="AI1353" s="72"/>
      <c r="AJ1353" s="72"/>
      <c r="AK1353" s="59" t="str">
        <f>VLOOKUP(G1353,'MITRA (REFERENSI)'!$A:$Z,5,FALSE)</f>
        <v>#N/A</v>
      </c>
      <c r="AL1353" s="59" t="str">
        <f>VLOOKUP(G1353,'MITRA (REFERENSI)'!$A:$Z,13,FALSE)</f>
        <v>#N/A</v>
      </c>
      <c r="AM1353" s="59" t="str">
        <f>VLOOKUP(G1353,'MITRA (REFERENSI)'!$A:$Z,14,FALSE)</f>
        <v>#N/A</v>
      </c>
    </row>
    <row r="1354" ht="15.0" customHeight="1">
      <c r="A1354" s="53" t="s">
        <v>6416</v>
      </c>
      <c r="B1354" s="78"/>
      <c r="C1354" s="79"/>
      <c r="D1354" s="82"/>
      <c r="E1354" s="82"/>
      <c r="F1354" s="56" t="str">
        <f t="shared" si="2"/>
        <v>PETUGAS.1353/SPK/SE/PML/3172/2026</v>
      </c>
      <c r="G1354" s="80"/>
      <c r="H1354" s="56" t="str">
        <f>VLOOKUP(G1354,'MITRA (REFERENSI)'!$A:$Z,16,FALSE)</f>
        <v>#N/A</v>
      </c>
      <c r="I1354" s="56" t="str">
        <f>VLOOKUP(G1354,'MITRA (REFERENSI)'!$A:$Z,25,FALSE)</f>
        <v>#N/A</v>
      </c>
      <c r="J1354" s="55" t="str">
        <f>VLOOKUP(G1354,'MITRA (REFERENSI)'!$A:$Z,26,FALSE)</f>
        <v>#N/A</v>
      </c>
      <c r="K1354" s="55" t="str">
        <f>VLOOKUP(G1354,'MITRA (REFERENSI)'!$A:$Z,15,FALSE)</f>
        <v>#N/A</v>
      </c>
      <c r="L1354" s="55" t="str">
        <f>VLOOKUP(G1354,'MITRA (REFERENSI)'!$A:$Z,15,FALSE)</f>
        <v>#N/A</v>
      </c>
      <c r="M1354" s="55" t="str">
        <f>IF(B1354=1,'KELAS (REFERENSI)'!M1354,IF(B1354=2,'KELAS (REFERENSI)'!M1369,IF(B1354=3,'KELAS (REFERENSI)'!M1384,IF(B1354=4,'KELAS (REFERENSI)'!M1399,""))))</f>
        <v/>
      </c>
      <c r="N1354" s="55" t="str">
        <f>IF(B1354=1,'KELAS (REFERENSI)'!N1354,IF(B1354=2,'KELAS (REFERENSI)'!N1369,IF(B1354=3,'KELAS (REFERENSI)'!N1384,IF(B1354=4,'KELAS (REFERENSI)'!N1399,""))))</f>
        <v/>
      </c>
      <c r="O1354" s="55" t="str">
        <f>IF(B1354=1,'KELAS (REFERENSI)'!O1354,IF(B1354=2,'KELAS (REFERENSI)'!O1369,IF(B1354=3,'KELAS (REFERENSI)'!O1384,IF(B1354=4,'KELAS (REFERENSI)'!O1399,""))))</f>
        <v/>
      </c>
      <c r="P1354" s="55" t="str">
        <f>IF(B1354=1,'KELAS (REFERENSI)'!P1354,IF(B1354=2,'KELAS (REFERENSI)'!P1369,IF(B1354=3,'KELAS (REFERENSI)'!P1384,IF(B1354=4,'KELAS (REFERENSI)'!P1399,""))))</f>
        <v/>
      </c>
      <c r="Q1354" s="55" t="str">
        <f t="shared" si="4"/>
        <v>BPS Kota Jakarta Timur</v>
      </c>
      <c r="R1354" s="55" t="str">
        <f t="shared" si="56"/>
        <v/>
      </c>
      <c r="S1354" s="55" t="str">
        <f t="shared" ref="S1354:T1354" si="1362">S1353</f>
        <v>15 Juni sampai dengan 31 Agustus 2026</v>
      </c>
      <c r="T1354" s="55" t="str">
        <f t="shared" si="1362"/>
        <v>31 Agustus 2026</v>
      </c>
      <c r="U1354" s="59" t="str">
        <f>VLOOKUP(G1354,'MITRA (REFERENSI)'!$A:$Z,17,FALSE)</f>
        <v>#N/A</v>
      </c>
      <c r="V1354" s="59" t="str">
        <f>VLOOKUP(G1354,'MITRA (REFERENSI)'!$A:$Z,11,FALSE)</f>
        <v>#N/A</v>
      </c>
      <c r="W1354" s="81"/>
      <c r="X1354" s="63"/>
      <c r="Y1354" s="63"/>
      <c r="Z1354" s="62"/>
      <c r="AA1354" s="63"/>
      <c r="AB1354" s="62"/>
      <c r="AC1354" s="62"/>
      <c r="AD1354" s="62"/>
      <c r="AE1354" s="62"/>
      <c r="AF1354" s="62"/>
      <c r="AG1354" s="72"/>
      <c r="AH1354" s="72"/>
      <c r="AI1354" s="72"/>
      <c r="AJ1354" s="72"/>
      <c r="AK1354" s="59" t="str">
        <f>VLOOKUP(G1354,'MITRA (REFERENSI)'!$A:$Z,5,FALSE)</f>
        <v>#N/A</v>
      </c>
      <c r="AL1354" s="59" t="str">
        <f>VLOOKUP(G1354,'MITRA (REFERENSI)'!$A:$Z,13,FALSE)</f>
        <v>#N/A</v>
      </c>
      <c r="AM1354" s="59" t="str">
        <f>VLOOKUP(G1354,'MITRA (REFERENSI)'!$A:$Z,14,FALSE)</f>
        <v>#N/A</v>
      </c>
    </row>
    <row r="1355" ht="15.0" customHeight="1">
      <c r="A1355" s="53" t="s">
        <v>6417</v>
      </c>
      <c r="B1355" s="78"/>
      <c r="C1355" s="79"/>
      <c r="D1355" s="82"/>
      <c r="E1355" s="82"/>
      <c r="F1355" s="56" t="str">
        <f t="shared" si="2"/>
        <v>PETUGAS.1354/SPK/SE/PML/3172/2026</v>
      </c>
      <c r="G1355" s="80"/>
      <c r="H1355" s="56" t="str">
        <f>VLOOKUP(G1355,'MITRA (REFERENSI)'!$A:$Z,16,FALSE)</f>
        <v>#N/A</v>
      </c>
      <c r="I1355" s="56" t="str">
        <f>VLOOKUP(G1355,'MITRA (REFERENSI)'!$A:$Z,25,FALSE)</f>
        <v>#N/A</v>
      </c>
      <c r="J1355" s="55" t="str">
        <f>VLOOKUP(G1355,'MITRA (REFERENSI)'!$A:$Z,26,FALSE)</f>
        <v>#N/A</v>
      </c>
      <c r="K1355" s="55" t="str">
        <f>VLOOKUP(G1355,'MITRA (REFERENSI)'!$A:$Z,15,FALSE)</f>
        <v>#N/A</v>
      </c>
      <c r="L1355" s="55" t="str">
        <f>VLOOKUP(G1355,'MITRA (REFERENSI)'!$A:$Z,15,FALSE)</f>
        <v>#N/A</v>
      </c>
      <c r="M1355" s="55" t="str">
        <f>IF(B1355=1,'KELAS (REFERENSI)'!M1355,IF(B1355=2,'KELAS (REFERENSI)'!M1370,IF(B1355=3,'KELAS (REFERENSI)'!M1385,IF(B1355=4,'KELAS (REFERENSI)'!M1400,""))))</f>
        <v/>
      </c>
      <c r="N1355" s="55" t="str">
        <f>IF(B1355=1,'KELAS (REFERENSI)'!N1355,IF(B1355=2,'KELAS (REFERENSI)'!N1370,IF(B1355=3,'KELAS (REFERENSI)'!N1385,IF(B1355=4,'KELAS (REFERENSI)'!N1400,""))))</f>
        <v/>
      </c>
      <c r="O1355" s="55" t="str">
        <f>IF(B1355=1,'KELAS (REFERENSI)'!O1355,IF(B1355=2,'KELAS (REFERENSI)'!O1370,IF(B1355=3,'KELAS (REFERENSI)'!O1385,IF(B1355=4,'KELAS (REFERENSI)'!O1400,""))))</f>
        <v/>
      </c>
      <c r="P1355" s="55" t="str">
        <f>IF(B1355=1,'KELAS (REFERENSI)'!P1355,IF(B1355=2,'KELAS (REFERENSI)'!P1370,IF(B1355=3,'KELAS (REFERENSI)'!P1385,IF(B1355=4,'KELAS (REFERENSI)'!P1400,""))))</f>
        <v/>
      </c>
      <c r="Q1355" s="55" t="str">
        <f t="shared" si="4"/>
        <v>BPS Kota Jakarta Timur</v>
      </c>
      <c r="R1355" s="55" t="str">
        <f t="shared" si="56"/>
        <v/>
      </c>
      <c r="S1355" s="55" t="str">
        <f t="shared" ref="S1355:T1355" si="1363">S1354</f>
        <v>15 Juni sampai dengan 31 Agustus 2026</v>
      </c>
      <c r="T1355" s="55" t="str">
        <f t="shared" si="1363"/>
        <v>31 Agustus 2026</v>
      </c>
      <c r="U1355" s="59" t="str">
        <f>VLOOKUP(G1355,'MITRA (REFERENSI)'!$A:$Z,17,FALSE)</f>
        <v>#N/A</v>
      </c>
      <c r="V1355" s="59" t="str">
        <f>VLOOKUP(G1355,'MITRA (REFERENSI)'!$A:$Z,11,FALSE)</f>
        <v>#N/A</v>
      </c>
      <c r="W1355" s="81"/>
      <c r="X1355" s="63"/>
      <c r="Y1355" s="63"/>
      <c r="Z1355" s="62"/>
      <c r="AA1355" s="63"/>
      <c r="AB1355" s="62"/>
      <c r="AC1355" s="62"/>
      <c r="AD1355" s="62"/>
      <c r="AE1355" s="62"/>
      <c r="AF1355" s="62"/>
      <c r="AG1355" s="72"/>
      <c r="AH1355" s="72"/>
      <c r="AI1355" s="72"/>
      <c r="AJ1355" s="72"/>
      <c r="AK1355" s="59" t="str">
        <f>VLOOKUP(G1355,'MITRA (REFERENSI)'!$A:$Z,5,FALSE)</f>
        <v>#N/A</v>
      </c>
      <c r="AL1355" s="59" t="str">
        <f>VLOOKUP(G1355,'MITRA (REFERENSI)'!$A:$Z,13,FALSE)</f>
        <v>#N/A</v>
      </c>
      <c r="AM1355" s="59" t="str">
        <f>VLOOKUP(G1355,'MITRA (REFERENSI)'!$A:$Z,14,FALSE)</f>
        <v>#N/A</v>
      </c>
    </row>
    <row r="1356" ht="15.0" customHeight="1">
      <c r="A1356" s="53" t="s">
        <v>6418</v>
      </c>
      <c r="B1356" s="78"/>
      <c r="C1356" s="79"/>
      <c r="D1356" s="82"/>
      <c r="E1356" s="82"/>
      <c r="F1356" s="56" t="str">
        <f t="shared" si="2"/>
        <v>PETUGAS.1355/SPK/SE/PML/3172/2026</v>
      </c>
      <c r="G1356" s="80"/>
      <c r="H1356" s="56" t="str">
        <f>VLOOKUP(G1356,'MITRA (REFERENSI)'!$A:$Z,16,FALSE)</f>
        <v>#N/A</v>
      </c>
      <c r="I1356" s="56" t="str">
        <f>VLOOKUP(G1356,'MITRA (REFERENSI)'!$A:$Z,25,FALSE)</f>
        <v>#N/A</v>
      </c>
      <c r="J1356" s="55" t="str">
        <f>VLOOKUP(G1356,'MITRA (REFERENSI)'!$A:$Z,26,FALSE)</f>
        <v>#N/A</v>
      </c>
      <c r="K1356" s="55" t="str">
        <f>VLOOKUP(G1356,'MITRA (REFERENSI)'!$A:$Z,15,FALSE)</f>
        <v>#N/A</v>
      </c>
      <c r="L1356" s="55" t="str">
        <f>VLOOKUP(G1356,'MITRA (REFERENSI)'!$A:$Z,15,FALSE)</f>
        <v>#N/A</v>
      </c>
      <c r="M1356" s="55" t="str">
        <f>IF(B1356=1,'KELAS (REFERENSI)'!M1356,IF(B1356=2,'KELAS (REFERENSI)'!M1371,IF(B1356=3,'KELAS (REFERENSI)'!M1386,IF(B1356=4,'KELAS (REFERENSI)'!M1401,""))))</f>
        <v/>
      </c>
      <c r="N1356" s="55" t="str">
        <f>IF(B1356=1,'KELAS (REFERENSI)'!N1356,IF(B1356=2,'KELAS (REFERENSI)'!N1371,IF(B1356=3,'KELAS (REFERENSI)'!N1386,IF(B1356=4,'KELAS (REFERENSI)'!N1401,""))))</f>
        <v/>
      </c>
      <c r="O1356" s="55" t="str">
        <f>IF(B1356=1,'KELAS (REFERENSI)'!O1356,IF(B1356=2,'KELAS (REFERENSI)'!O1371,IF(B1356=3,'KELAS (REFERENSI)'!O1386,IF(B1356=4,'KELAS (REFERENSI)'!O1401,""))))</f>
        <v/>
      </c>
      <c r="P1356" s="55" t="str">
        <f>IF(B1356=1,'KELAS (REFERENSI)'!P1356,IF(B1356=2,'KELAS (REFERENSI)'!P1371,IF(B1356=3,'KELAS (REFERENSI)'!P1386,IF(B1356=4,'KELAS (REFERENSI)'!P1401,""))))</f>
        <v/>
      </c>
      <c r="Q1356" s="55" t="str">
        <f t="shared" si="4"/>
        <v>BPS Kota Jakarta Timur</v>
      </c>
      <c r="R1356" s="55" t="str">
        <f t="shared" si="56"/>
        <v/>
      </c>
      <c r="S1356" s="55" t="str">
        <f t="shared" ref="S1356:T1356" si="1364">S1355</f>
        <v>15 Juni sampai dengan 31 Agustus 2026</v>
      </c>
      <c r="T1356" s="55" t="str">
        <f t="shared" si="1364"/>
        <v>31 Agustus 2026</v>
      </c>
      <c r="U1356" s="59" t="str">
        <f>VLOOKUP(G1356,'MITRA (REFERENSI)'!$A:$Z,17,FALSE)</f>
        <v>#N/A</v>
      </c>
      <c r="V1356" s="59" t="str">
        <f>VLOOKUP(G1356,'MITRA (REFERENSI)'!$A:$Z,11,FALSE)</f>
        <v>#N/A</v>
      </c>
      <c r="W1356" s="81"/>
      <c r="X1356" s="63"/>
      <c r="Y1356" s="63"/>
      <c r="Z1356" s="62"/>
      <c r="AA1356" s="63"/>
      <c r="AB1356" s="62"/>
      <c r="AC1356" s="62"/>
      <c r="AD1356" s="62"/>
      <c r="AE1356" s="62"/>
      <c r="AF1356" s="62"/>
      <c r="AG1356" s="72"/>
      <c r="AH1356" s="72"/>
      <c r="AI1356" s="72"/>
      <c r="AJ1356" s="72"/>
      <c r="AK1356" s="59" t="str">
        <f>VLOOKUP(G1356,'MITRA (REFERENSI)'!$A:$Z,5,FALSE)</f>
        <v>#N/A</v>
      </c>
      <c r="AL1356" s="59" t="str">
        <f>VLOOKUP(G1356,'MITRA (REFERENSI)'!$A:$Z,13,FALSE)</f>
        <v>#N/A</v>
      </c>
      <c r="AM1356" s="59" t="str">
        <f>VLOOKUP(G1356,'MITRA (REFERENSI)'!$A:$Z,14,FALSE)</f>
        <v>#N/A</v>
      </c>
    </row>
    <row r="1357" ht="15.0" customHeight="1">
      <c r="A1357" s="53" t="s">
        <v>6419</v>
      </c>
      <c r="B1357" s="78"/>
      <c r="C1357" s="79"/>
      <c r="D1357" s="82"/>
      <c r="E1357" s="82"/>
      <c r="F1357" s="56" t="str">
        <f t="shared" si="2"/>
        <v>PETUGAS.1356/SPK/SE/PML/3172/2026</v>
      </c>
      <c r="G1357" s="80"/>
      <c r="H1357" s="56" t="str">
        <f>VLOOKUP(G1357,'MITRA (REFERENSI)'!$A:$Z,16,FALSE)</f>
        <v>#N/A</v>
      </c>
      <c r="I1357" s="56" t="str">
        <f>VLOOKUP(G1357,'MITRA (REFERENSI)'!$A:$Z,25,FALSE)</f>
        <v>#N/A</v>
      </c>
      <c r="J1357" s="55" t="str">
        <f>VLOOKUP(G1357,'MITRA (REFERENSI)'!$A:$Z,26,FALSE)</f>
        <v>#N/A</v>
      </c>
      <c r="K1357" s="55" t="str">
        <f>VLOOKUP(G1357,'MITRA (REFERENSI)'!$A:$Z,15,FALSE)</f>
        <v>#N/A</v>
      </c>
      <c r="L1357" s="55" t="str">
        <f>VLOOKUP(G1357,'MITRA (REFERENSI)'!$A:$Z,15,FALSE)</f>
        <v>#N/A</v>
      </c>
      <c r="M1357" s="55" t="str">
        <f>IF(B1357=1,'KELAS (REFERENSI)'!M1357,IF(B1357=2,'KELAS (REFERENSI)'!M1372,IF(B1357=3,'KELAS (REFERENSI)'!M1387,IF(B1357=4,'KELAS (REFERENSI)'!M1402,""))))</f>
        <v/>
      </c>
      <c r="N1357" s="55" t="str">
        <f>IF(B1357=1,'KELAS (REFERENSI)'!N1357,IF(B1357=2,'KELAS (REFERENSI)'!N1372,IF(B1357=3,'KELAS (REFERENSI)'!N1387,IF(B1357=4,'KELAS (REFERENSI)'!N1402,""))))</f>
        <v/>
      </c>
      <c r="O1357" s="55" t="str">
        <f>IF(B1357=1,'KELAS (REFERENSI)'!O1357,IF(B1357=2,'KELAS (REFERENSI)'!O1372,IF(B1357=3,'KELAS (REFERENSI)'!O1387,IF(B1357=4,'KELAS (REFERENSI)'!O1402,""))))</f>
        <v/>
      </c>
      <c r="P1357" s="55" t="str">
        <f>IF(B1357=1,'KELAS (REFERENSI)'!P1357,IF(B1357=2,'KELAS (REFERENSI)'!P1372,IF(B1357=3,'KELAS (REFERENSI)'!P1387,IF(B1357=4,'KELAS (REFERENSI)'!P1402,""))))</f>
        <v/>
      </c>
      <c r="Q1357" s="55" t="str">
        <f t="shared" si="4"/>
        <v>BPS Kota Jakarta Timur</v>
      </c>
      <c r="R1357" s="55" t="str">
        <f t="shared" si="56"/>
        <v/>
      </c>
      <c r="S1357" s="55" t="str">
        <f t="shared" ref="S1357:T1357" si="1365">S1356</f>
        <v>15 Juni sampai dengan 31 Agustus 2026</v>
      </c>
      <c r="T1357" s="55" t="str">
        <f t="shared" si="1365"/>
        <v>31 Agustus 2026</v>
      </c>
      <c r="U1357" s="59" t="str">
        <f>VLOOKUP(G1357,'MITRA (REFERENSI)'!$A:$Z,17,FALSE)</f>
        <v>#N/A</v>
      </c>
      <c r="V1357" s="59" t="str">
        <f>VLOOKUP(G1357,'MITRA (REFERENSI)'!$A:$Z,11,FALSE)</f>
        <v>#N/A</v>
      </c>
      <c r="W1357" s="81"/>
      <c r="X1357" s="63"/>
      <c r="Y1357" s="63"/>
      <c r="Z1357" s="62"/>
      <c r="AA1357" s="63"/>
      <c r="AB1357" s="62"/>
      <c r="AC1357" s="62"/>
      <c r="AD1357" s="62"/>
      <c r="AE1357" s="62"/>
      <c r="AF1357" s="62"/>
      <c r="AG1357" s="72"/>
      <c r="AH1357" s="72"/>
      <c r="AI1357" s="72"/>
      <c r="AJ1357" s="72"/>
      <c r="AK1357" s="59" t="str">
        <f>VLOOKUP(G1357,'MITRA (REFERENSI)'!$A:$Z,5,FALSE)</f>
        <v>#N/A</v>
      </c>
      <c r="AL1357" s="59" t="str">
        <f>VLOOKUP(G1357,'MITRA (REFERENSI)'!$A:$Z,13,FALSE)</f>
        <v>#N/A</v>
      </c>
      <c r="AM1357" s="59" t="str">
        <f>VLOOKUP(G1357,'MITRA (REFERENSI)'!$A:$Z,14,FALSE)</f>
        <v>#N/A</v>
      </c>
    </row>
    <row r="1358" ht="15.0" customHeight="1">
      <c r="A1358" s="53" t="s">
        <v>6420</v>
      </c>
      <c r="B1358" s="78"/>
      <c r="C1358" s="79"/>
      <c r="D1358" s="82"/>
      <c r="E1358" s="82"/>
      <c r="F1358" s="56" t="str">
        <f t="shared" si="2"/>
        <v>PETUGAS.1357/SPK/SE/PML/3172/2026</v>
      </c>
      <c r="G1358" s="80"/>
      <c r="H1358" s="56" t="str">
        <f>VLOOKUP(G1358,'MITRA (REFERENSI)'!$A:$Z,16,FALSE)</f>
        <v>#N/A</v>
      </c>
      <c r="I1358" s="56" t="str">
        <f>VLOOKUP(G1358,'MITRA (REFERENSI)'!$A:$Z,25,FALSE)</f>
        <v>#N/A</v>
      </c>
      <c r="J1358" s="55" t="str">
        <f>VLOOKUP(G1358,'MITRA (REFERENSI)'!$A:$Z,26,FALSE)</f>
        <v>#N/A</v>
      </c>
      <c r="K1358" s="55" t="str">
        <f>VLOOKUP(G1358,'MITRA (REFERENSI)'!$A:$Z,15,FALSE)</f>
        <v>#N/A</v>
      </c>
      <c r="L1358" s="55" t="str">
        <f>VLOOKUP(G1358,'MITRA (REFERENSI)'!$A:$Z,15,FALSE)</f>
        <v>#N/A</v>
      </c>
      <c r="M1358" s="55" t="str">
        <f>IF(B1358=1,'KELAS (REFERENSI)'!M1358,IF(B1358=2,'KELAS (REFERENSI)'!M1373,IF(B1358=3,'KELAS (REFERENSI)'!M1388,IF(B1358=4,'KELAS (REFERENSI)'!M1403,""))))</f>
        <v/>
      </c>
      <c r="N1358" s="55" t="str">
        <f>IF(B1358=1,'KELAS (REFERENSI)'!N1358,IF(B1358=2,'KELAS (REFERENSI)'!N1373,IF(B1358=3,'KELAS (REFERENSI)'!N1388,IF(B1358=4,'KELAS (REFERENSI)'!N1403,""))))</f>
        <v/>
      </c>
      <c r="O1358" s="55" t="str">
        <f>IF(B1358=1,'KELAS (REFERENSI)'!O1358,IF(B1358=2,'KELAS (REFERENSI)'!O1373,IF(B1358=3,'KELAS (REFERENSI)'!O1388,IF(B1358=4,'KELAS (REFERENSI)'!O1403,""))))</f>
        <v/>
      </c>
      <c r="P1358" s="55" t="str">
        <f>IF(B1358=1,'KELAS (REFERENSI)'!P1358,IF(B1358=2,'KELAS (REFERENSI)'!P1373,IF(B1358=3,'KELAS (REFERENSI)'!P1388,IF(B1358=4,'KELAS (REFERENSI)'!P1403,""))))</f>
        <v/>
      </c>
      <c r="Q1358" s="55" t="str">
        <f t="shared" si="4"/>
        <v>BPS Kota Jakarta Timur</v>
      </c>
      <c r="R1358" s="55" t="str">
        <f t="shared" si="56"/>
        <v/>
      </c>
      <c r="S1358" s="55" t="str">
        <f t="shared" ref="S1358:T1358" si="1366">S1357</f>
        <v>15 Juni sampai dengan 31 Agustus 2026</v>
      </c>
      <c r="T1358" s="55" t="str">
        <f t="shared" si="1366"/>
        <v>31 Agustus 2026</v>
      </c>
      <c r="U1358" s="59" t="str">
        <f>VLOOKUP(G1358,'MITRA (REFERENSI)'!$A:$Z,17,FALSE)</f>
        <v>#N/A</v>
      </c>
      <c r="V1358" s="59" t="str">
        <f>VLOOKUP(G1358,'MITRA (REFERENSI)'!$A:$Z,11,FALSE)</f>
        <v>#N/A</v>
      </c>
      <c r="W1358" s="81"/>
      <c r="X1358" s="63"/>
      <c r="Y1358" s="63"/>
      <c r="Z1358" s="62"/>
      <c r="AA1358" s="63"/>
      <c r="AB1358" s="62"/>
      <c r="AC1358" s="62"/>
      <c r="AD1358" s="62"/>
      <c r="AE1358" s="62"/>
      <c r="AF1358" s="62"/>
      <c r="AG1358" s="72"/>
      <c r="AH1358" s="72"/>
      <c r="AI1358" s="72"/>
      <c r="AJ1358" s="72"/>
      <c r="AK1358" s="59" t="str">
        <f>VLOOKUP(G1358,'MITRA (REFERENSI)'!$A:$Z,5,FALSE)</f>
        <v>#N/A</v>
      </c>
      <c r="AL1358" s="59" t="str">
        <f>VLOOKUP(G1358,'MITRA (REFERENSI)'!$A:$Z,13,FALSE)</f>
        <v>#N/A</v>
      </c>
      <c r="AM1358" s="59" t="str">
        <f>VLOOKUP(G1358,'MITRA (REFERENSI)'!$A:$Z,14,FALSE)</f>
        <v>#N/A</v>
      </c>
    </row>
    <row r="1359" ht="15.0" customHeight="1">
      <c r="A1359" s="53" t="s">
        <v>6421</v>
      </c>
      <c r="B1359" s="78"/>
      <c r="C1359" s="79"/>
      <c r="D1359" s="82"/>
      <c r="E1359" s="82"/>
      <c r="F1359" s="56" t="str">
        <f t="shared" si="2"/>
        <v>PETUGAS.1358/SPK/SE/PML/3172/2026</v>
      </c>
      <c r="G1359" s="80"/>
      <c r="H1359" s="56" t="str">
        <f>VLOOKUP(G1359,'MITRA (REFERENSI)'!$A:$Z,16,FALSE)</f>
        <v>#N/A</v>
      </c>
      <c r="I1359" s="56" t="str">
        <f>VLOOKUP(G1359,'MITRA (REFERENSI)'!$A:$Z,25,FALSE)</f>
        <v>#N/A</v>
      </c>
      <c r="J1359" s="55" t="str">
        <f>VLOOKUP(G1359,'MITRA (REFERENSI)'!$A:$Z,26,FALSE)</f>
        <v>#N/A</v>
      </c>
      <c r="K1359" s="55" t="str">
        <f>VLOOKUP(G1359,'MITRA (REFERENSI)'!$A:$Z,15,FALSE)</f>
        <v>#N/A</v>
      </c>
      <c r="L1359" s="55" t="str">
        <f>VLOOKUP(G1359,'MITRA (REFERENSI)'!$A:$Z,15,FALSE)</f>
        <v>#N/A</v>
      </c>
      <c r="M1359" s="55" t="str">
        <f>IF(B1359=1,'KELAS (REFERENSI)'!M1359,IF(B1359=2,'KELAS (REFERENSI)'!M1374,IF(B1359=3,'KELAS (REFERENSI)'!M1389,IF(B1359=4,'KELAS (REFERENSI)'!M1404,""))))</f>
        <v/>
      </c>
      <c r="N1359" s="55" t="str">
        <f>IF(B1359=1,'KELAS (REFERENSI)'!N1359,IF(B1359=2,'KELAS (REFERENSI)'!N1374,IF(B1359=3,'KELAS (REFERENSI)'!N1389,IF(B1359=4,'KELAS (REFERENSI)'!N1404,""))))</f>
        <v/>
      </c>
      <c r="O1359" s="55" t="str">
        <f>IF(B1359=1,'KELAS (REFERENSI)'!O1359,IF(B1359=2,'KELAS (REFERENSI)'!O1374,IF(B1359=3,'KELAS (REFERENSI)'!O1389,IF(B1359=4,'KELAS (REFERENSI)'!O1404,""))))</f>
        <v/>
      </c>
      <c r="P1359" s="55" t="str">
        <f>IF(B1359=1,'KELAS (REFERENSI)'!P1359,IF(B1359=2,'KELAS (REFERENSI)'!P1374,IF(B1359=3,'KELAS (REFERENSI)'!P1389,IF(B1359=4,'KELAS (REFERENSI)'!P1404,""))))</f>
        <v/>
      </c>
      <c r="Q1359" s="55" t="str">
        <f t="shared" si="4"/>
        <v>BPS Kota Jakarta Timur</v>
      </c>
      <c r="R1359" s="55" t="str">
        <f t="shared" si="56"/>
        <v/>
      </c>
      <c r="S1359" s="55" t="str">
        <f t="shared" ref="S1359:T1359" si="1367">S1358</f>
        <v>15 Juni sampai dengan 31 Agustus 2026</v>
      </c>
      <c r="T1359" s="55" t="str">
        <f t="shared" si="1367"/>
        <v>31 Agustus 2026</v>
      </c>
      <c r="U1359" s="59" t="str">
        <f>VLOOKUP(G1359,'MITRA (REFERENSI)'!$A:$Z,17,FALSE)</f>
        <v>#N/A</v>
      </c>
      <c r="V1359" s="59" t="str">
        <f>VLOOKUP(G1359,'MITRA (REFERENSI)'!$A:$Z,11,FALSE)</f>
        <v>#N/A</v>
      </c>
      <c r="W1359" s="81"/>
      <c r="X1359" s="63"/>
      <c r="Y1359" s="63"/>
      <c r="Z1359" s="62"/>
      <c r="AA1359" s="63"/>
      <c r="AB1359" s="62"/>
      <c r="AC1359" s="62"/>
      <c r="AD1359" s="62"/>
      <c r="AE1359" s="62"/>
      <c r="AF1359" s="62"/>
      <c r="AG1359" s="72"/>
      <c r="AH1359" s="72"/>
      <c r="AI1359" s="72"/>
      <c r="AJ1359" s="72"/>
      <c r="AK1359" s="59" t="str">
        <f>VLOOKUP(G1359,'MITRA (REFERENSI)'!$A:$Z,5,FALSE)</f>
        <v>#N/A</v>
      </c>
      <c r="AL1359" s="59" t="str">
        <f>VLOOKUP(G1359,'MITRA (REFERENSI)'!$A:$Z,13,FALSE)</f>
        <v>#N/A</v>
      </c>
      <c r="AM1359" s="59" t="str">
        <f>VLOOKUP(G1359,'MITRA (REFERENSI)'!$A:$Z,14,FALSE)</f>
        <v>#N/A</v>
      </c>
    </row>
    <row r="1360" ht="15.0" customHeight="1">
      <c r="A1360" s="53" t="s">
        <v>6422</v>
      </c>
      <c r="B1360" s="78"/>
      <c r="C1360" s="79"/>
      <c r="D1360" s="82"/>
      <c r="E1360" s="82"/>
      <c r="F1360" s="56" t="str">
        <f t="shared" si="2"/>
        <v>PETUGAS.1359/SPK/SE/PML/3172/2026</v>
      </c>
      <c r="G1360" s="80"/>
      <c r="H1360" s="56" t="str">
        <f>VLOOKUP(G1360,'MITRA (REFERENSI)'!$A:$Z,16,FALSE)</f>
        <v>#N/A</v>
      </c>
      <c r="I1360" s="56" t="str">
        <f>VLOOKUP(G1360,'MITRA (REFERENSI)'!$A:$Z,25,FALSE)</f>
        <v>#N/A</v>
      </c>
      <c r="J1360" s="55" t="str">
        <f>VLOOKUP(G1360,'MITRA (REFERENSI)'!$A:$Z,26,FALSE)</f>
        <v>#N/A</v>
      </c>
      <c r="K1360" s="55" t="str">
        <f>VLOOKUP(G1360,'MITRA (REFERENSI)'!$A:$Z,15,FALSE)</f>
        <v>#N/A</v>
      </c>
      <c r="L1360" s="55" t="str">
        <f>VLOOKUP(G1360,'MITRA (REFERENSI)'!$A:$Z,15,FALSE)</f>
        <v>#N/A</v>
      </c>
      <c r="M1360" s="55" t="str">
        <f>IF(B1360=1,'KELAS (REFERENSI)'!M1360,IF(B1360=2,'KELAS (REFERENSI)'!M1375,IF(B1360=3,'KELAS (REFERENSI)'!M1390,IF(B1360=4,'KELAS (REFERENSI)'!M1405,""))))</f>
        <v/>
      </c>
      <c r="N1360" s="55" t="str">
        <f>IF(B1360=1,'KELAS (REFERENSI)'!N1360,IF(B1360=2,'KELAS (REFERENSI)'!N1375,IF(B1360=3,'KELAS (REFERENSI)'!N1390,IF(B1360=4,'KELAS (REFERENSI)'!N1405,""))))</f>
        <v/>
      </c>
      <c r="O1360" s="55" t="str">
        <f>IF(B1360=1,'KELAS (REFERENSI)'!O1360,IF(B1360=2,'KELAS (REFERENSI)'!O1375,IF(B1360=3,'KELAS (REFERENSI)'!O1390,IF(B1360=4,'KELAS (REFERENSI)'!O1405,""))))</f>
        <v/>
      </c>
      <c r="P1360" s="55" t="str">
        <f>IF(B1360=1,'KELAS (REFERENSI)'!P1360,IF(B1360=2,'KELAS (REFERENSI)'!P1375,IF(B1360=3,'KELAS (REFERENSI)'!P1390,IF(B1360=4,'KELAS (REFERENSI)'!P1405,""))))</f>
        <v/>
      </c>
      <c r="Q1360" s="55" t="str">
        <f t="shared" si="4"/>
        <v>BPS Kota Jakarta Timur</v>
      </c>
      <c r="R1360" s="55" t="str">
        <f t="shared" si="56"/>
        <v/>
      </c>
      <c r="S1360" s="55" t="str">
        <f t="shared" ref="S1360:T1360" si="1368">S1359</f>
        <v>15 Juni sampai dengan 31 Agustus 2026</v>
      </c>
      <c r="T1360" s="55" t="str">
        <f t="shared" si="1368"/>
        <v>31 Agustus 2026</v>
      </c>
      <c r="U1360" s="59" t="str">
        <f>VLOOKUP(G1360,'MITRA (REFERENSI)'!$A:$Z,17,FALSE)</f>
        <v>#N/A</v>
      </c>
      <c r="V1360" s="59" t="str">
        <f>VLOOKUP(G1360,'MITRA (REFERENSI)'!$A:$Z,11,FALSE)</f>
        <v>#N/A</v>
      </c>
      <c r="W1360" s="81"/>
      <c r="X1360" s="63"/>
      <c r="Y1360" s="63"/>
      <c r="Z1360" s="62"/>
      <c r="AA1360" s="63"/>
      <c r="AB1360" s="62"/>
      <c r="AC1360" s="62"/>
      <c r="AD1360" s="62"/>
      <c r="AE1360" s="62"/>
      <c r="AF1360" s="62"/>
      <c r="AG1360" s="72"/>
      <c r="AH1360" s="72"/>
      <c r="AI1360" s="72"/>
      <c r="AJ1360" s="72"/>
      <c r="AK1360" s="59" t="str">
        <f>VLOOKUP(G1360,'MITRA (REFERENSI)'!$A:$Z,5,FALSE)</f>
        <v>#N/A</v>
      </c>
      <c r="AL1360" s="59" t="str">
        <f>VLOOKUP(G1360,'MITRA (REFERENSI)'!$A:$Z,13,FALSE)</f>
        <v>#N/A</v>
      </c>
      <c r="AM1360" s="59" t="str">
        <f>VLOOKUP(G1360,'MITRA (REFERENSI)'!$A:$Z,14,FALSE)</f>
        <v>#N/A</v>
      </c>
    </row>
    <row r="1361" ht="15.0" customHeight="1">
      <c r="A1361" s="53" t="s">
        <v>6423</v>
      </c>
      <c r="B1361" s="78"/>
      <c r="C1361" s="79"/>
      <c r="D1361" s="82"/>
      <c r="E1361" s="82"/>
      <c r="F1361" s="56" t="str">
        <f t="shared" si="2"/>
        <v>PETUGAS.1360/SPK/SE/PML/3172/2026</v>
      </c>
      <c r="G1361" s="80"/>
      <c r="H1361" s="56" t="str">
        <f>VLOOKUP(G1361,'MITRA (REFERENSI)'!$A:$Z,16,FALSE)</f>
        <v>#N/A</v>
      </c>
      <c r="I1361" s="56" t="str">
        <f>VLOOKUP(G1361,'MITRA (REFERENSI)'!$A:$Z,25,FALSE)</f>
        <v>#N/A</v>
      </c>
      <c r="J1361" s="55" t="str">
        <f>VLOOKUP(G1361,'MITRA (REFERENSI)'!$A:$Z,26,FALSE)</f>
        <v>#N/A</v>
      </c>
      <c r="K1361" s="55" t="str">
        <f>VLOOKUP(G1361,'MITRA (REFERENSI)'!$A:$Z,15,FALSE)</f>
        <v>#N/A</v>
      </c>
      <c r="L1361" s="55" t="str">
        <f>VLOOKUP(G1361,'MITRA (REFERENSI)'!$A:$Z,15,FALSE)</f>
        <v>#N/A</v>
      </c>
      <c r="M1361" s="55" t="str">
        <f>IF(B1361=1,'KELAS (REFERENSI)'!M1361,IF(B1361=2,'KELAS (REFERENSI)'!M1376,IF(B1361=3,'KELAS (REFERENSI)'!M1391,IF(B1361=4,'KELAS (REFERENSI)'!M1406,""))))</f>
        <v/>
      </c>
      <c r="N1361" s="55" t="str">
        <f>IF(B1361=1,'KELAS (REFERENSI)'!N1361,IF(B1361=2,'KELAS (REFERENSI)'!N1376,IF(B1361=3,'KELAS (REFERENSI)'!N1391,IF(B1361=4,'KELAS (REFERENSI)'!N1406,""))))</f>
        <v/>
      </c>
      <c r="O1361" s="55" t="str">
        <f>IF(B1361=1,'KELAS (REFERENSI)'!O1361,IF(B1361=2,'KELAS (REFERENSI)'!O1376,IF(B1361=3,'KELAS (REFERENSI)'!O1391,IF(B1361=4,'KELAS (REFERENSI)'!O1406,""))))</f>
        <v/>
      </c>
      <c r="P1361" s="55" t="str">
        <f>IF(B1361=1,'KELAS (REFERENSI)'!P1361,IF(B1361=2,'KELAS (REFERENSI)'!P1376,IF(B1361=3,'KELAS (REFERENSI)'!P1391,IF(B1361=4,'KELAS (REFERENSI)'!P1406,""))))</f>
        <v/>
      </c>
      <c r="Q1361" s="55" t="str">
        <f t="shared" si="4"/>
        <v>BPS Kota Jakarta Timur</v>
      </c>
      <c r="R1361" s="55" t="str">
        <f t="shared" si="56"/>
        <v/>
      </c>
      <c r="S1361" s="55" t="str">
        <f t="shared" ref="S1361:T1361" si="1369">S1360</f>
        <v>15 Juni sampai dengan 31 Agustus 2026</v>
      </c>
      <c r="T1361" s="55" t="str">
        <f t="shared" si="1369"/>
        <v>31 Agustus 2026</v>
      </c>
      <c r="U1361" s="59" t="str">
        <f>VLOOKUP(G1361,'MITRA (REFERENSI)'!$A:$Z,17,FALSE)</f>
        <v>#N/A</v>
      </c>
      <c r="V1361" s="59" t="str">
        <f>VLOOKUP(G1361,'MITRA (REFERENSI)'!$A:$Z,11,FALSE)</f>
        <v>#N/A</v>
      </c>
      <c r="W1361" s="81"/>
      <c r="X1361" s="63"/>
      <c r="Y1361" s="63"/>
      <c r="Z1361" s="62"/>
      <c r="AA1361" s="63"/>
      <c r="AB1361" s="62"/>
      <c r="AC1361" s="62"/>
      <c r="AD1361" s="62"/>
      <c r="AE1361" s="62"/>
      <c r="AF1361" s="62"/>
      <c r="AG1361" s="72"/>
      <c r="AH1361" s="72"/>
      <c r="AI1361" s="72"/>
      <c r="AJ1361" s="72"/>
      <c r="AK1361" s="59" t="str">
        <f>VLOOKUP(G1361,'MITRA (REFERENSI)'!$A:$Z,5,FALSE)</f>
        <v>#N/A</v>
      </c>
      <c r="AL1361" s="59" t="str">
        <f>VLOOKUP(G1361,'MITRA (REFERENSI)'!$A:$Z,13,FALSE)</f>
        <v>#N/A</v>
      </c>
      <c r="AM1361" s="59" t="str">
        <f>VLOOKUP(G1361,'MITRA (REFERENSI)'!$A:$Z,14,FALSE)</f>
        <v>#N/A</v>
      </c>
    </row>
    <row r="1362" ht="15.0" customHeight="1">
      <c r="A1362" s="53" t="s">
        <v>6424</v>
      </c>
      <c r="B1362" s="78"/>
      <c r="C1362" s="79"/>
      <c r="D1362" s="82"/>
      <c r="E1362" s="82"/>
      <c r="F1362" s="56" t="str">
        <f t="shared" si="2"/>
        <v>PETUGAS.1361/SPK/SE/PML/3172/2026</v>
      </c>
      <c r="G1362" s="80"/>
      <c r="H1362" s="56" t="str">
        <f>VLOOKUP(G1362,'MITRA (REFERENSI)'!$A:$Z,16,FALSE)</f>
        <v>#N/A</v>
      </c>
      <c r="I1362" s="56" t="str">
        <f>VLOOKUP(G1362,'MITRA (REFERENSI)'!$A:$Z,25,FALSE)</f>
        <v>#N/A</v>
      </c>
      <c r="J1362" s="55" t="str">
        <f>VLOOKUP(G1362,'MITRA (REFERENSI)'!$A:$Z,26,FALSE)</f>
        <v>#N/A</v>
      </c>
      <c r="K1362" s="55" t="str">
        <f>VLOOKUP(G1362,'MITRA (REFERENSI)'!$A:$Z,15,FALSE)</f>
        <v>#N/A</v>
      </c>
      <c r="L1362" s="55" t="str">
        <f>VLOOKUP(G1362,'MITRA (REFERENSI)'!$A:$Z,15,FALSE)</f>
        <v>#N/A</v>
      </c>
      <c r="M1362" s="55" t="str">
        <f>IF(B1362=1,'KELAS (REFERENSI)'!M1362,IF(B1362=2,'KELAS (REFERENSI)'!M1377,IF(B1362=3,'KELAS (REFERENSI)'!M1392,IF(B1362=4,'KELAS (REFERENSI)'!M1407,""))))</f>
        <v/>
      </c>
      <c r="N1362" s="55" t="str">
        <f>IF(B1362=1,'KELAS (REFERENSI)'!N1362,IF(B1362=2,'KELAS (REFERENSI)'!N1377,IF(B1362=3,'KELAS (REFERENSI)'!N1392,IF(B1362=4,'KELAS (REFERENSI)'!N1407,""))))</f>
        <v/>
      </c>
      <c r="O1362" s="55" t="str">
        <f>IF(B1362=1,'KELAS (REFERENSI)'!O1362,IF(B1362=2,'KELAS (REFERENSI)'!O1377,IF(B1362=3,'KELAS (REFERENSI)'!O1392,IF(B1362=4,'KELAS (REFERENSI)'!O1407,""))))</f>
        <v/>
      </c>
      <c r="P1362" s="55" t="str">
        <f>IF(B1362=1,'KELAS (REFERENSI)'!P1362,IF(B1362=2,'KELAS (REFERENSI)'!P1377,IF(B1362=3,'KELAS (REFERENSI)'!P1392,IF(B1362=4,'KELAS (REFERENSI)'!P1407,""))))</f>
        <v/>
      </c>
      <c r="Q1362" s="55" t="str">
        <f t="shared" si="4"/>
        <v>BPS Kota Jakarta Timur</v>
      </c>
      <c r="R1362" s="55" t="str">
        <f t="shared" si="56"/>
        <v/>
      </c>
      <c r="S1362" s="55" t="str">
        <f t="shared" ref="S1362:T1362" si="1370">S1361</f>
        <v>15 Juni sampai dengan 31 Agustus 2026</v>
      </c>
      <c r="T1362" s="55" t="str">
        <f t="shared" si="1370"/>
        <v>31 Agustus 2026</v>
      </c>
      <c r="U1362" s="59" t="str">
        <f>VLOOKUP(G1362,'MITRA (REFERENSI)'!$A:$Z,17,FALSE)</f>
        <v>#N/A</v>
      </c>
      <c r="V1362" s="59" t="str">
        <f>VLOOKUP(G1362,'MITRA (REFERENSI)'!$A:$Z,11,FALSE)</f>
        <v>#N/A</v>
      </c>
      <c r="W1362" s="81"/>
      <c r="X1362" s="63"/>
      <c r="Y1362" s="63"/>
      <c r="Z1362" s="62"/>
      <c r="AA1362" s="63"/>
      <c r="AB1362" s="62"/>
      <c r="AC1362" s="62"/>
      <c r="AD1362" s="62"/>
      <c r="AE1362" s="62"/>
      <c r="AF1362" s="62"/>
      <c r="AG1362" s="72"/>
      <c r="AH1362" s="72"/>
      <c r="AI1362" s="72"/>
      <c r="AJ1362" s="72"/>
      <c r="AK1362" s="59" t="str">
        <f>VLOOKUP(G1362,'MITRA (REFERENSI)'!$A:$Z,5,FALSE)</f>
        <v>#N/A</v>
      </c>
      <c r="AL1362" s="59" t="str">
        <f>VLOOKUP(G1362,'MITRA (REFERENSI)'!$A:$Z,13,FALSE)</f>
        <v>#N/A</v>
      </c>
      <c r="AM1362" s="59" t="str">
        <f>VLOOKUP(G1362,'MITRA (REFERENSI)'!$A:$Z,14,FALSE)</f>
        <v>#N/A</v>
      </c>
    </row>
    <row r="1363" ht="15.0" customHeight="1">
      <c r="A1363" s="53" t="s">
        <v>6425</v>
      </c>
      <c r="B1363" s="78"/>
      <c r="C1363" s="79"/>
      <c r="D1363" s="82"/>
      <c r="E1363" s="82"/>
      <c r="F1363" s="56" t="str">
        <f t="shared" si="2"/>
        <v>PETUGAS.1362/SPK/SE/PML/3172/2026</v>
      </c>
      <c r="G1363" s="80"/>
      <c r="H1363" s="56" t="str">
        <f>VLOOKUP(G1363,'MITRA (REFERENSI)'!$A:$Z,16,FALSE)</f>
        <v>#N/A</v>
      </c>
      <c r="I1363" s="56" t="str">
        <f>VLOOKUP(G1363,'MITRA (REFERENSI)'!$A:$Z,25,FALSE)</f>
        <v>#N/A</v>
      </c>
      <c r="J1363" s="55" t="str">
        <f>VLOOKUP(G1363,'MITRA (REFERENSI)'!$A:$Z,26,FALSE)</f>
        <v>#N/A</v>
      </c>
      <c r="K1363" s="55" t="str">
        <f>VLOOKUP(G1363,'MITRA (REFERENSI)'!$A:$Z,15,FALSE)</f>
        <v>#N/A</v>
      </c>
      <c r="L1363" s="55" t="str">
        <f>VLOOKUP(G1363,'MITRA (REFERENSI)'!$A:$Z,15,FALSE)</f>
        <v>#N/A</v>
      </c>
      <c r="M1363" s="55" t="str">
        <f>IF(B1363=1,'KELAS (REFERENSI)'!M1363,IF(B1363=2,'KELAS (REFERENSI)'!M1378,IF(B1363=3,'KELAS (REFERENSI)'!M1393,IF(B1363=4,'KELAS (REFERENSI)'!M1408,""))))</f>
        <v/>
      </c>
      <c r="N1363" s="55" t="str">
        <f>IF(B1363=1,'KELAS (REFERENSI)'!N1363,IF(B1363=2,'KELAS (REFERENSI)'!N1378,IF(B1363=3,'KELAS (REFERENSI)'!N1393,IF(B1363=4,'KELAS (REFERENSI)'!N1408,""))))</f>
        <v/>
      </c>
      <c r="O1363" s="55" t="str">
        <f>IF(B1363=1,'KELAS (REFERENSI)'!O1363,IF(B1363=2,'KELAS (REFERENSI)'!O1378,IF(B1363=3,'KELAS (REFERENSI)'!O1393,IF(B1363=4,'KELAS (REFERENSI)'!O1408,""))))</f>
        <v/>
      </c>
      <c r="P1363" s="55" t="str">
        <f>IF(B1363=1,'KELAS (REFERENSI)'!P1363,IF(B1363=2,'KELAS (REFERENSI)'!P1378,IF(B1363=3,'KELAS (REFERENSI)'!P1393,IF(B1363=4,'KELAS (REFERENSI)'!P1408,""))))</f>
        <v/>
      </c>
      <c r="Q1363" s="55" t="str">
        <f t="shared" si="4"/>
        <v>BPS Kota Jakarta Timur</v>
      </c>
      <c r="R1363" s="55" t="str">
        <f t="shared" si="56"/>
        <v/>
      </c>
      <c r="S1363" s="55" t="str">
        <f t="shared" ref="S1363:T1363" si="1371">S1362</f>
        <v>15 Juni sampai dengan 31 Agustus 2026</v>
      </c>
      <c r="T1363" s="55" t="str">
        <f t="shared" si="1371"/>
        <v>31 Agustus 2026</v>
      </c>
      <c r="U1363" s="59" t="str">
        <f>VLOOKUP(G1363,'MITRA (REFERENSI)'!$A:$Z,17,FALSE)</f>
        <v>#N/A</v>
      </c>
      <c r="V1363" s="59" t="str">
        <f>VLOOKUP(G1363,'MITRA (REFERENSI)'!$A:$Z,11,FALSE)</f>
        <v>#N/A</v>
      </c>
      <c r="W1363" s="81"/>
      <c r="X1363" s="63"/>
      <c r="Y1363" s="63"/>
      <c r="Z1363" s="62"/>
      <c r="AA1363" s="63"/>
      <c r="AB1363" s="62"/>
      <c r="AC1363" s="62"/>
      <c r="AD1363" s="62"/>
      <c r="AE1363" s="62"/>
      <c r="AF1363" s="62"/>
      <c r="AG1363" s="72"/>
      <c r="AH1363" s="72"/>
      <c r="AI1363" s="72"/>
      <c r="AJ1363" s="72"/>
      <c r="AK1363" s="59" t="str">
        <f>VLOOKUP(G1363,'MITRA (REFERENSI)'!$A:$Z,5,FALSE)</f>
        <v>#N/A</v>
      </c>
      <c r="AL1363" s="59" t="str">
        <f>VLOOKUP(G1363,'MITRA (REFERENSI)'!$A:$Z,13,FALSE)</f>
        <v>#N/A</v>
      </c>
      <c r="AM1363" s="59" t="str">
        <f>VLOOKUP(G1363,'MITRA (REFERENSI)'!$A:$Z,14,FALSE)</f>
        <v>#N/A</v>
      </c>
    </row>
    <row r="1364" ht="15.0" customHeight="1">
      <c r="A1364" s="53" t="s">
        <v>6426</v>
      </c>
      <c r="B1364" s="78"/>
      <c r="C1364" s="79"/>
      <c r="D1364" s="82"/>
      <c r="E1364" s="82"/>
      <c r="F1364" s="56" t="str">
        <f t="shared" si="2"/>
        <v>PETUGAS.1363/SPK/SE/PML/3172/2026</v>
      </c>
      <c r="G1364" s="80"/>
      <c r="H1364" s="56" t="str">
        <f>VLOOKUP(G1364,'MITRA (REFERENSI)'!$A:$Z,16,FALSE)</f>
        <v>#N/A</v>
      </c>
      <c r="I1364" s="56" t="str">
        <f>VLOOKUP(G1364,'MITRA (REFERENSI)'!$A:$Z,25,FALSE)</f>
        <v>#N/A</v>
      </c>
      <c r="J1364" s="55" t="str">
        <f>VLOOKUP(G1364,'MITRA (REFERENSI)'!$A:$Z,26,FALSE)</f>
        <v>#N/A</v>
      </c>
      <c r="K1364" s="55" t="str">
        <f>VLOOKUP(G1364,'MITRA (REFERENSI)'!$A:$Z,15,FALSE)</f>
        <v>#N/A</v>
      </c>
      <c r="L1364" s="55" t="str">
        <f>VLOOKUP(G1364,'MITRA (REFERENSI)'!$A:$Z,15,FALSE)</f>
        <v>#N/A</v>
      </c>
      <c r="M1364" s="55" t="str">
        <f>IF(B1364=1,'KELAS (REFERENSI)'!M1364,IF(B1364=2,'KELAS (REFERENSI)'!M1379,IF(B1364=3,'KELAS (REFERENSI)'!M1394,IF(B1364=4,'KELAS (REFERENSI)'!M1409,""))))</f>
        <v/>
      </c>
      <c r="N1364" s="55" t="str">
        <f>IF(B1364=1,'KELAS (REFERENSI)'!N1364,IF(B1364=2,'KELAS (REFERENSI)'!N1379,IF(B1364=3,'KELAS (REFERENSI)'!N1394,IF(B1364=4,'KELAS (REFERENSI)'!N1409,""))))</f>
        <v/>
      </c>
      <c r="O1364" s="55" t="str">
        <f>IF(B1364=1,'KELAS (REFERENSI)'!O1364,IF(B1364=2,'KELAS (REFERENSI)'!O1379,IF(B1364=3,'KELAS (REFERENSI)'!O1394,IF(B1364=4,'KELAS (REFERENSI)'!O1409,""))))</f>
        <v/>
      </c>
      <c r="P1364" s="55" t="str">
        <f>IF(B1364=1,'KELAS (REFERENSI)'!P1364,IF(B1364=2,'KELAS (REFERENSI)'!P1379,IF(B1364=3,'KELAS (REFERENSI)'!P1394,IF(B1364=4,'KELAS (REFERENSI)'!P1409,""))))</f>
        <v/>
      </c>
      <c r="Q1364" s="55" t="str">
        <f t="shared" si="4"/>
        <v>BPS Kota Jakarta Timur</v>
      </c>
      <c r="R1364" s="55" t="str">
        <f t="shared" si="56"/>
        <v/>
      </c>
      <c r="S1364" s="55" t="str">
        <f t="shared" ref="S1364:T1364" si="1372">S1363</f>
        <v>15 Juni sampai dengan 31 Agustus 2026</v>
      </c>
      <c r="T1364" s="55" t="str">
        <f t="shared" si="1372"/>
        <v>31 Agustus 2026</v>
      </c>
      <c r="U1364" s="59" t="str">
        <f>VLOOKUP(G1364,'MITRA (REFERENSI)'!$A:$Z,17,FALSE)</f>
        <v>#N/A</v>
      </c>
      <c r="V1364" s="59" t="str">
        <f>VLOOKUP(G1364,'MITRA (REFERENSI)'!$A:$Z,11,FALSE)</f>
        <v>#N/A</v>
      </c>
      <c r="W1364" s="81"/>
      <c r="X1364" s="63"/>
      <c r="Y1364" s="63"/>
      <c r="Z1364" s="62"/>
      <c r="AA1364" s="63"/>
      <c r="AB1364" s="62"/>
      <c r="AC1364" s="62"/>
      <c r="AD1364" s="62"/>
      <c r="AE1364" s="62"/>
      <c r="AF1364" s="62"/>
      <c r="AG1364" s="72"/>
      <c r="AH1364" s="72"/>
      <c r="AI1364" s="72"/>
      <c r="AJ1364" s="72"/>
      <c r="AK1364" s="59" t="str">
        <f>VLOOKUP(G1364,'MITRA (REFERENSI)'!$A:$Z,5,FALSE)</f>
        <v>#N/A</v>
      </c>
      <c r="AL1364" s="59" t="str">
        <f>VLOOKUP(G1364,'MITRA (REFERENSI)'!$A:$Z,13,FALSE)</f>
        <v>#N/A</v>
      </c>
      <c r="AM1364" s="59" t="str">
        <f>VLOOKUP(G1364,'MITRA (REFERENSI)'!$A:$Z,14,FALSE)</f>
        <v>#N/A</v>
      </c>
    </row>
    <row r="1365" ht="15.0" customHeight="1">
      <c r="A1365" s="53" t="s">
        <v>6427</v>
      </c>
      <c r="B1365" s="78"/>
      <c r="C1365" s="79"/>
      <c r="D1365" s="82"/>
      <c r="E1365" s="82"/>
      <c r="F1365" s="56" t="str">
        <f t="shared" si="2"/>
        <v>PETUGAS.1364/SPK/SE/PML/3172/2026</v>
      </c>
      <c r="G1365" s="80"/>
      <c r="H1365" s="56" t="str">
        <f>VLOOKUP(G1365,'MITRA (REFERENSI)'!$A:$Z,16,FALSE)</f>
        <v>#N/A</v>
      </c>
      <c r="I1365" s="56" t="str">
        <f>VLOOKUP(G1365,'MITRA (REFERENSI)'!$A:$Z,25,FALSE)</f>
        <v>#N/A</v>
      </c>
      <c r="J1365" s="55" t="str">
        <f>VLOOKUP(G1365,'MITRA (REFERENSI)'!$A:$Z,26,FALSE)</f>
        <v>#N/A</v>
      </c>
      <c r="K1365" s="55" t="str">
        <f>VLOOKUP(G1365,'MITRA (REFERENSI)'!$A:$Z,15,FALSE)</f>
        <v>#N/A</v>
      </c>
      <c r="L1365" s="55" t="str">
        <f>VLOOKUP(G1365,'MITRA (REFERENSI)'!$A:$Z,15,FALSE)</f>
        <v>#N/A</v>
      </c>
      <c r="M1365" s="55" t="str">
        <f>IF(B1365=1,'KELAS (REFERENSI)'!M1365,IF(B1365=2,'KELAS (REFERENSI)'!M1380,IF(B1365=3,'KELAS (REFERENSI)'!M1395,IF(B1365=4,'KELAS (REFERENSI)'!M1410,""))))</f>
        <v/>
      </c>
      <c r="N1365" s="55" t="str">
        <f>IF(B1365=1,'KELAS (REFERENSI)'!N1365,IF(B1365=2,'KELAS (REFERENSI)'!N1380,IF(B1365=3,'KELAS (REFERENSI)'!N1395,IF(B1365=4,'KELAS (REFERENSI)'!N1410,""))))</f>
        <v/>
      </c>
      <c r="O1365" s="55" t="str">
        <f>IF(B1365=1,'KELAS (REFERENSI)'!O1365,IF(B1365=2,'KELAS (REFERENSI)'!O1380,IF(B1365=3,'KELAS (REFERENSI)'!O1395,IF(B1365=4,'KELAS (REFERENSI)'!O1410,""))))</f>
        <v/>
      </c>
      <c r="P1365" s="55" t="str">
        <f>IF(B1365=1,'KELAS (REFERENSI)'!P1365,IF(B1365=2,'KELAS (REFERENSI)'!P1380,IF(B1365=3,'KELAS (REFERENSI)'!P1395,IF(B1365=4,'KELAS (REFERENSI)'!P1410,""))))</f>
        <v/>
      </c>
      <c r="Q1365" s="55" t="str">
        <f t="shared" si="4"/>
        <v>BPS Kota Jakarta Timur</v>
      </c>
      <c r="R1365" s="55" t="str">
        <f t="shared" si="56"/>
        <v/>
      </c>
      <c r="S1365" s="55" t="str">
        <f t="shared" ref="S1365:T1365" si="1373">S1364</f>
        <v>15 Juni sampai dengan 31 Agustus 2026</v>
      </c>
      <c r="T1365" s="55" t="str">
        <f t="shared" si="1373"/>
        <v>31 Agustus 2026</v>
      </c>
      <c r="U1365" s="59" t="str">
        <f>VLOOKUP(G1365,'MITRA (REFERENSI)'!$A:$Z,17,FALSE)</f>
        <v>#N/A</v>
      </c>
      <c r="V1365" s="59" t="str">
        <f>VLOOKUP(G1365,'MITRA (REFERENSI)'!$A:$Z,11,FALSE)</f>
        <v>#N/A</v>
      </c>
      <c r="W1365" s="81"/>
      <c r="X1365" s="63"/>
      <c r="Y1365" s="63"/>
      <c r="Z1365" s="62"/>
      <c r="AA1365" s="63"/>
      <c r="AB1365" s="62"/>
      <c r="AC1365" s="62"/>
      <c r="AD1365" s="62"/>
      <c r="AE1365" s="62"/>
      <c r="AF1365" s="62"/>
      <c r="AG1365" s="72"/>
      <c r="AH1365" s="72"/>
      <c r="AI1365" s="72"/>
      <c r="AJ1365" s="72"/>
      <c r="AK1365" s="59" t="str">
        <f>VLOOKUP(G1365,'MITRA (REFERENSI)'!$A:$Z,5,FALSE)</f>
        <v>#N/A</v>
      </c>
      <c r="AL1365" s="59" t="str">
        <f>VLOOKUP(G1365,'MITRA (REFERENSI)'!$A:$Z,13,FALSE)</f>
        <v>#N/A</v>
      </c>
      <c r="AM1365" s="59" t="str">
        <f>VLOOKUP(G1365,'MITRA (REFERENSI)'!$A:$Z,14,FALSE)</f>
        <v>#N/A</v>
      </c>
    </row>
    <row r="1366" ht="15.0" customHeight="1">
      <c r="A1366" s="53" t="s">
        <v>6428</v>
      </c>
      <c r="B1366" s="78"/>
      <c r="C1366" s="79"/>
      <c r="D1366" s="82"/>
      <c r="E1366" s="82"/>
      <c r="F1366" s="56" t="str">
        <f t="shared" si="2"/>
        <v>PETUGAS.1365/SPK/SE/PML/3172/2026</v>
      </c>
      <c r="G1366" s="80"/>
      <c r="H1366" s="56" t="str">
        <f>VLOOKUP(G1366,'MITRA (REFERENSI)'!$A:$Z,16,FALSE)</f>
        <v>#N/A</v>
      </c>
      <c r="I1366" s="56" t="str">
        <f>VLOOKUP(G1366,'MITRA (REFERENSI)'!$A:$Z,25,FALSE)</f>
        <v>#N/A</v>
      </c>
      <c r="J1366" s="55" t="str">
        <f>VLOOKUP(G1366,'MITRA (REFERENSI)'!$A:$Z,26,FALSE)</f>
        <v>#N/A</v>
      </c>
      <c r="K1366" s="55" t="str">
        <f>VLOOKUP(G1366,'MITRA (REFERENSI)'!$A:$Z,15,FALSE)</f>
        <v>#N/A</v>
      </c>
      <c r="L1366" s="55" t="str">
        <f>VLOOKUP(G1366,'MITRA (REFERENSI)'!$A:$Z,15,FALSE)</f>
        <v>#N/A</v>
      </c>
      <c r="M1366" s="55" t="str">
        <f>IF(B1366=1,'KELAS (REFERENSI)'!M1366,IF(B1366=2,'KELAS (REFERENSI)'!M1381,IF(B1366=3,'KELAS (REFERENSI)'!M1396,IF(B1366=4,'KELAS (REFERENSI)'!M1411,""))))</f>
        <v/>
      </c>
      <c r="N1366" s="55" t="str">
        <f>IF(B1366=1,'KELAS (REFERENSI)'!N1366,IF(B1366=2,'KELAS (REFERENSI)'!N1381,IF(B1366=3,'KELAS (REFERENSI)'!N1396,IF(B1366=4,'KELAS (REFERENSI)'!N1411,""))))</f>
        <v/>
      </c>
      <c r="O1366" s="55" t="str">
        <f>IF(B1366=1,'KELAS (REFERENSI)'!O1366,IF(B1366=2,'KELAS (REFERENSI)'!O1381,IF(B1366=3,'KELAS (REFERENSI)'!O1396,IF(B1366=4,'KELAS (REFERENSI)'!O1411,""))))</f>
        <v/>
      </c>
      <c r="P1366" s="55" t="str">
        <f>IF(B1366=1,'KELAS (REFERENSI)'!P1366,IF(B1366=2,'KELAS (REFERENSI)'!P1381,IF(B1366=3,'KELAS (REFERENSI)'!P1396,IF(B1366=4,'KELAS (REFERENSI)'!P1411,""))))</f>
        <v/>
      </c>
      <c r="Q1366" s="55" t="str">
        <f t="shared" si="4"/>
        <v>BPS Kota Jakarta Timur</v>
      </c>
      <c r="R1366" s="55" t="str">
        <f t="shared" si="56"/>
        <v/>
      </c>
      <c r="S1366" s="55" t="str">
        <f t="shared" ref="S1366:T1366" si="1374">S1365</f>
        <v>15 Juni sampai dengan 31 Agustus 2026</v>
      </c>
      <c r="T1366" s="55" t="str">
        <f t="shared" si="1374"/>
        <v>31 Agustus 2026</v>
      </c>
      <c r="U1366" s="59" t="str">
        <f>VLOOKUP(G1366,'MITRA (REFERENSI)'!$A:$Z,17,FALSE)</f>
        <v>#N/A</v>
      </c>
      <c r="V1366" s="59" t="str">
        <f>VLOOKUP(G1366,'MITRA (REFERENSI)'!$A:$Z,11,FALSE)</f>
        <v>#N/A</v>
      </c>
      <c r="W1366" s="81"/>
      <c r="X1366" s="63"/>
      <c r="Y1366" s="63"/>
      <c r="Z1366" s="62"/>
      <c r="AA1366" s="63"/>
      <c r="AB1366" s="62"/>
      <c r="AC1366" s="62"/>
      <c r="AD1366" s="62"/>
      <c r="AE1366" s="62"/>
      <c r="AF1366" s="62"/>
      <c r="AG1366" s="72"/>
      <c r="AH1366" s="72"/>
      <c r="AI1366" s="72"/>
      <c r="AJ1366" s="72"/>
      <c r="AK1366" s="59" t="str">
        <f>VLOOKUP(G1366,'MITRA (REFERENSI)'!$A:$Z,5,FALSE)</f>
        <v>#N/A</v>
      </c>
      <c r="AL1366" s="59" t="str">
        <f>VLOOKUP(G1366,'MITRA (REFERENSI)'!$A:$Z,13,FALSE)</f>
        <v>#N/A</v>
      </c>
      <c r="AM1366" s="59" t="str">
        <f>VLOOKUP(G1366,'MITRA (REFERENSI)'!$A:$Z,14,FALSE)</f>
        <v>#N/A</v>
      </c>
    </row>
    <row r="1367" ht="15.0" customHeight="1">
      <c r="A1367" s="53" t="s">
        <v>6429</v>
      </c>
      <c r="B1367" s="78"/>
      <c r="C1367" s="79"/>
      <c r="D1367" s="82"/>
      <c r="E1367" s="82"/>
      <c r="F1367" s="56" t="str">
        <f t="shared" si="2"/>
        <v>PETUGAS.1366/SPK/SE/PML/3172/2026</v>
      </c>
      <c r="G1367" s="80"/>
      <c r="H1367" s="56" t="str">
        <f>VLOOKUP(G1367,'MITRA (REFERENSI)'!$A:$Z,16,FALSE)</f>
        <v>#N/A</v>
      </c>
      <c r="I1367" s="56" t="str">
        <f>VLOOKUP(G1367,'MITRA (REFERENSI)'!$A:$Z,25,FALSE)</f>
        <v>#N/A</v>
      </c>
      <c r="J1367" s="55" t="str">
        <f>VLOOKUP(G1367,'MITRA (REFERENSI)'!$A:$Z,26,FALSE)</f>
        <v>#N/A</v>
      </c>
      <c r="K1367" s="55" t="str">
        <f>VLOOKUP(G1367,'MITRA (REFERENSI)'!$A:$Z,15,FALSE)</f>
        <v>#N/A</v>
      </c>
      <c r="L1367" s="55" t="str">
        <f>VLOOKUP(G1367,'MITRA (REFERENSI)'!$A:$Z,15,FALSE)</f>
        <v>#N/A</v>
      </c>
      <c r="M1367" s="55" t="str">
        <f>IF(B1367=1,'KELAS (REFERENSI)'!M1367,IF(B1367=2,'KELAS (REFERENSI)'!M1382,IF(B1367=3,'KELAS (REFERENSI)'!M1397,IF(B1367=4,'KELAS (REFERENSI)'!M1412,""))))</f>
        <v/>
      </c>
      <c r="N1367" s="55" t="str">
        <f>IF(B1367=1,'KELAS (REFERENSI)'!N1367,IF(B1367=2,'KELAS (REFERENSI)'!N1382,IF(B1367=3,'KELAS (REFERENSI)'!N1397,IF(B1367=4,'KELAS (REFERENSI)'!N1412,""))))</f>
        <v/>
      </c>
      <c r="O1367" s="55" t="str">
        <f>IF(B1367=1,'KELAS (REFERENSI)'!O1367,IF(B1367=2,'KELAS (REFERENSI)'!O1382,IF(B1367=3,'KELAS (REFERENSI)'!O1397,IF(B1367=4,'KELAS (REFERENSI)'!O1412,""))))</f>
        <v/>
      </c>
      <c r="P1367" s="55" t="str">
        <f>IF(B1367=1,'KELAS (REFERENSI)'!P1367,IF(B1367=2,'KELAS (REFERENSI)'!P1382,IF(B1367=3,'KELAS (REFERENSI)'!P1397,IF(B1367=4,'KELAS (REFERENSI)'!P1412,""))))</f>
        <v/>
      </c>
      <c r="Q1367" s="55" t="str">
        <f t="shared" si="4"/>
        <v>BPS Kota Jakarta Timur</v>
      </c>
      <c r="R1367" s="55" t="str">
        <f t="shared" si="56"/>
        <v/>
      </c>
      <c r="S1367" s="55" t="str">
        <f t="shared" ref="S1367:T1367" si="1375">S1366</f>
        <v>15 Juni sampai dengan 31 Agustus 2026</v>
      </c>
      <c r="T1367" s="55" t="str">
        <f t="shared" si="1375"/>
        <v>31 Agustus 2026</v>
      </c>
      <c r="U1367" s="59" t="str">
        <f>VLOOKUP(G1367,'MITRA (REFERENSI)'!$A:$Z,17,FALSE)</f>
        <v>#N/A</v>
      </c>
      <c r="V1367" s="59" t="str">
        <f>VLOOKUP(G1367,'MITRA (REFERENSI)'!$A:$Z,11,FALSE)</f>
        <v>#N/A</v>
      </c>
      <c r="W1367" s="81"/>
      <c r="X1367" s="63"/>
      <c r="Y1367" s="63"/>
      <c r="Z1367" s="62"/>
      <c r="AA1367" s="63"/>
      <c r="AB1367" s="62"/>
      <c r="AC1367" s="62"/>
      <c r="AD1367" s="62"/>
      <c r="AE1367" s="62"/>
      <c r="AF1367" s="62"/>
      <c r="AG1367" s="72"/>
      <c r="AH1367" s="72"/>
      <c r="AI1367" s="72"/>
      <c r="AJ1367" s="72"/>
      <c r="AK1367" s="59" t="str">
        <f>VLOOKUP(G1367,'MITRA (REFERENSI)'!$A:$Z,5,FALSE)</f>
        <v>#N/A</v>
      </c>
      <c r="AL1367" s="59" t="str">
        <f>VLOOKUP(G1367,'MITRA (REFERENSI)'!$A:$Z,13,FALSE)</f>
        <v>#N/A</v>
      </c>
      <c r="AM1367" s="59" t="str">
        <f>VLOOKUP(G1367,'MITRA (REFERENSI)'!$A:$Z,14,FALSE)</f>
        <v>#N/A</v>
      </c>
    </row>
    <row r="1368" ht="15.0" customHeight="1">
      <c r="A1368" s="53" t="s">
        <v>6430</v>
      </c>
      <c r="B1368" s="78"/>
      <c r="C1368" s="79"/>
      <c r="D1368" s="82"/>
      <c r="E1368" s="82"/>
      <c r="F1368" s="56" t="str">
        <f t="shared" si="2"/>
        <v>PETUGAS.1367/SPK/SE/PML/3172/2026</v>
      </c>
      <c r="G1368" s="80"/>
      <c r="H1368" s="56" t="str">
        <f>VLOOKUP(G1368,'MITRA (REFERENSI)'!$A:$Z,16,FALSE)</f>
        <v>#N/A</v>
      </c>
      <c r="I1368" s="56" t="str">
        <f>VLOOKUP(G1368,'MITRA (REFERENSI)'!$A:$Z,25,FALSE)</f>
        <v>#N/A</v>
      </c>
      <c r="J1368" s="55" t="str">
        <f>VLOOKUP(G1368,'MITRA (REFERENSI)'!$A:$Z,26,FALSE)</f>
        <v>#N/A</v>
      </c>
      <c r="K1368" s="55" t="str">
        <f>VLOOKUP(G1368,'MITRA (REFERENSI)'!$A:$Z,15,FALSE)</f>
        <v>#N/A</v>
      </c>
      <c r="L1368" s="55" t="str">
        <f>VLOOKUP(G1368,'MITRA (REFERENSI)'!$A:$Z,15,FALSE)</f>
        <v>#N/A</v>
      </c>
      <c r="M1368" s="55" t="str">
        <f>IF(B1368=1,'KELAS (REFERENSI)'!M1368,IF(B1368=2,'KELAS (REFERENSI)'!M1383,IF(B1368=3,'KELAS (REFERENSI)'!M1398,IF(B1368=4,'KELAS (REFERENSI)'!M1413,""))))</f>
        <v/>
      </c>
      <c r="N1368" s="55" t="str">
        <f>IF(B1368=1,'KELAS (REFERENSI)'!N1368,IF(B1368=2,'KELAS (REFERENSI)'!N1383,IF(B1368=3,'KELAS (REFERENSI)'!N1398,IF(B1368=4,'KELAS (REFERENSI)'!N1413,""))))</f>
        <v/>
      </c>
      <c r="O1368" s="55" t="str">
        <f>IF(B1368=1,'KELAS (REFERENSI)'!O1368,IF(B1368=2,'KELAS (REFERENSI)'!O1383,IF(B1368=3,'KELAS (REFERENSI)'!O1398,IF(B1368=4,'KELAS (REFERENSI)'!O1413,""))))</f>
        <v/>
      </c>
      <c r="P1368" s="55" t="str">
        <f>IF(B1368=1,'KELAS (REFERENSI)'!P1368,IF(B1368=2,'KELAS (REFERENSI)'!P1383,IF(B1368=3,'KELAS (REFERENSI)'!P1398,IF(B1368=4,'KELAS (REFERENSI)'!P1413,""))))</f>
        <v/>
      </c>
      <c r="Q1368" s="55" t="str">
        <f t="shared" si="4"/>
        <v>BPS Kota Jakarta Timur</v>
      </c>
      <c r="R1368" s="55" t="str">
        <f t="shared" si="56"/>
        <v/>
      </c>
      <c r="S1368" s="55" t="str">
        <f t="shared" ref="S1368:T1368" si="1376">S1367</f>
        <v>15 Juni sampai dengan 31 Agustus 2026</v>
      </c>
      <c r="T1368" s="55" t="str">
        <f t="shared" si="1376"/>
        <v>31 Agustus 2026</v>
      </c>
      <c r="U1368" s="59" t="str">
        <f>VLOOKUP(G1368,'MITRA (REFERENSI)'!$A:$Z,17,FALSE)</f>
        <v>#N/A</v>
      </c>
      <c r="V1368" s="59" t="str">
        <f>VLOOKUP(G1368,'MITRA (REFERENSI)'!$A:$Z,11,FALSE)</f>
        <v>#N/A</v>
      </c>
      <c r="W1368" s="81"/>
      <c r="X1368" s="63"/>
      <c r="Y1368" s="63"/>
      <c r="Z1368" s="62"/>
      <c r="AA1368" s="63"/>
      <c r="AB1368" s="62"/>
      <c r="AC1368" s="62"/>
      <c r="AD1368" s="62"/>
      <c r="AE1368" s="62"/>
      <c r="AF1368" s="62"/>
      <c r="AG1368" s="72"/>
      <c r="AH1368" s="72"/>
      <c r="AI1368" s="72"/>
      <c r="AJ1368" s="72"/>
      <c r="AK1368" s="59" t="str">
        <f>VLOOKUP(G1368,'MITRA (REFERENSI)'!$A:$Z,5,FALSE)</f>
        <v>#N/A</v>
      </c>
      <c r="AL1368" s="59" t="str">
        <f>VLOOKUP(G1368,'MITRA (REFERENSI)'!$A:$Z,13,FALSE)</f>
        <v>#N/A</v>
      </c>
      <c r="AM1368" s="59" t="str">
        <f>VLOOKUP(G1368,'MITRA (REFERENSI)'!$A:$Z,14,FALSE)</f>
        <v>#N/A</v>
      </c>
    </row>
    <row r="1369" ht="15.0" customHeight="1">
      <c r="A1369" s="53" t="s">
        <v>6431</v>
      </c>
      <c r="B1369" s="78"/>
      <c r="C1369" s="79"/>
      <c r="D1369" s="82"/>
      <c r="E1369" s="82"/>
      <c r="F1369" s="56" t="str">
        <f t="shared" si="2"/>
        <v>PETUGAS.1368/SPK/SE/PML/3172/2026</v>
      </c>
      <c r="G1369" s="80"/>
      <c r="H1369" s="56" t="str">
        <f>VLOOKUP(G1369,'MITRA (REFERENSI)'!$A:$Z,16,FALSE)</f>
        <v>#N/A</v>
      </c>
      <c r="I1369" s="56" t="str">
        <f>VLOOKUP(G1369,'MITRA (REFERENSI)'!$A:$Z,25,FALSE)</f>
        <v>#N/A</v>
      </c>
      <c r="J1369" s="55" t="str">
        <f>VLOOKUP(G1369,'MITRA (REFERENSI)'!$A:$Z,26,FALSE)</f>
        <v>#N/A</v>
      </c>
      <c r="K1369" s="55" t="str">
        <f>VLOOKUP(G1369,'MITRA (REFERENSI)'!$A:$Z,15,FALSE)</f>
        <v>#N/A</v>
      </c>
      <c r="L1369" s="55" t="str">
        <f>VLOOKUP(G1369,'MITRA (REFERENSI)'!$A:$Z,15,FALSE)</f>
        <v>#N/A</v>
      </c>
      <c r="M1369" s="55" t="str">
        <f>IF(B1369=1,'KELAS (REFERENSI)'!M1369,IF(B1369=2,'KELAS (REFERENSI)'!M1384,IF(B1369=3,'KELAS (REFERENSI)'!M1399,IF(B1369=4,'KELAS (REFERENSI)'!M1414,""))))</f>
        <v/>
      </c>
      <c r="N1369" s="55" t="str">
        <f>IF(B1369=1,'KELAS (REFERENSI)'!N1369,IF(B1369=2,'KELAS (REFERENSI)'!N1384,IF(B1369=3,'KELAS (REFERENSI)'!N1399,IF(B1369=4,'KELAS (REFERENSI)'!N1414,""))))</f>
        <v/>
      </c>
      <c r="O1369" s="55" t="str">
        <f>IF(B1369=1,'KELAS (REFERENSI)'!O1369,IF(B1369=2,'KELAS (REFERENSI)'!O1384,IF(B1369=3,'KELAS (REFERENSI)'!O1399,IF(B1369=4,'KELAS (REFERENSI)'!O1414,""))))</f>
        <v/>
      </c>
      <c r="P1369" s="55" t="str">
        <f>IF(B1369=1,'KELAS (REFERENSI)'!P1369,IF(B1369=2,'KELAS (REFERENSI)'!P1384,IF(B1369=3,'KELAS (REFERENSI)'!P1399,IF(B1369=4,'KELAS (REFERENSI)'!P1414,""))))</f>
        <v/>
      </c>
      <c r="Q1369" s="55" t="str">
        <f t="shared" si="4"/>
        <v>BPS Kota Jakarta Timur</v>
      </c>
      <c r="R1369" s="55" t="str">
        <f t="shared" si="56"/>
        <v/>
      </c>
      <c r="S1369" s="55" t="str">
        <f t="shared" ref="S1369:T1369" si="1377">S1368</f>
        <v>15 Juni sampai dengan 31 Agustus 2026</v>
      </c>
      <c r="T1369" s="55" t="str">
        <f t="shared" si="1377"/>
        <v>31 Agustus 2026</v>
      </c>
      <c r="U1369" s="59" t="str">
        <f>VLOOKUP(G1369,'MITRA (REFERENSI)'!$A:$Z,17,FALSE)</f>
        <v>#N/A</v>
      </c>
      <c r="V1369" s="59" t="str">
        <f>VLOOKUP(G1369,'MITRA (REFERENSI)'!$A:$Z,11,FALSE)</f>
        <v>#N/A</v>
      </c>
      <c r="W1369" s="81"/>
      <c r="X1369" s="63"/>
      <c r="Y1369" s="63"/>
      <c r="Z1369" s="62"/>
      <c r="AA1369" s="63"/>
      <c r="AB1369" s="62"/>
      <c r="AC1369" s="62"/>
      <c r="AD1369" s="62"/>
      <c r="AE1369" s="62"/>
      <c r="AF1369" s="62"/>
      <c r="AG1369" s="72"/>
      <c r="AH1369" s="72"/>
      <c r="AI1369" s="72"/>
      <c r="AJ1369" s="72"/>
      <c r="AK1369" s="59" t="str">
        <f>VLOOKUP(G1369,'MITRA (REFERENSI)'!$A:$Z,5,FALSE)</f>
        <v>#N/A</v>
      </c>
      <c r="AL1369" s="59" t="str">
        <f>VLOOKUP(G1369,'MITRA (REFERENSI)'!$A:$Z,13,FALSE)</f>
        <v>#N/A</v>
      </c>
      <c r="AM1369" s="59" t="str">
        <f>VLOOKUP(G1369,'MITRA (REFERENSI)'!$A:$Z,14,FALSE)</f>
        <v>#N/A</v>
      </c>
    </row>
    <row r="1370" ht="15.0" customHeight="1">
      <c r="A1370" s="53" t="s">
        <v>6432</v>
      </c>
      <c r="B1370" s="78"/>
      <c r="C1370" s="79"/>
      <c r="D1370" s="82"/>
      <c r="E1370" s="82"/>
      <c r="F1370" s="56" t="str">
        <f t="shared" si="2"/>
        <v>PETUGAS.1369/SPK/SE/PML/3172/2026</v>
      </c>
      <c r="G1370" s="80"/>
      <c r="H1370" s="56" t="str">
        <f>VLOOKUP(G1370,'MITRA (REFERENSI)'!$A:$Z,16,FALSE)</f>
        <v>#N/A</v>
      </c>
      <c r="I1370" s="56" t="str">
        <f>VLOOKUP(G1370,'MITRA (REFERENSI)'!$A:$Z,25,FALSE)</f>
        <v>#N/A</v>
      </c>
      <c r="J1370" s="55" t="str">
        <f>VLOOKUP(G1370,'MITRA (REFERENSI)'!$A:$Z,26,FALSE)</f>
        <v>#N/A</v>
      </c>
      <c r="K1370" s="55" t="str">
        <f>VLOOKUP(G1370,'MITRA (REFERENSI)'!$A:$Z,15,FALSE)</f>
        <v>#N/A</v>
      </c>
      <c r="L1370" s="55" t="str">
        <f>VLOOKUP(G1370,'MITRA (REFERENSI)'!$A:$Z,15,FALSE)</f>
        <v>#N/A</v>
      </c>
      <c r="M1370" s="55" t="str">
        <f>IF(B1370=1,'KELAS (REFERENSI)'!M1370,IF(B1370=2,'KELAS (REFERENSI)'!M1385,IF(B1370=3,'KELAS (REFERENSI)'!M1400,IF(B1370=4,'KELAS (REFERENSI)'!M1415,""))))</f>
        <v/>
      </c>
      <c r="N1370" s="55" t="str">
        <f>IF(B1370=1,'KELAS (REFERENSI)'!N1370,IF(B1370=2,'KELAS (REFERENSI)'!N1385,IF(B1370=3,'KELAS (REFERENSI)'!N1400,IF(B1370=4,'KELAS (REFERENSI)'!N1415,""))))</f>
        <v/>
      </c>
      <c r="O1370" s="55" t="str">
        <f>IF(B1370=1,'KELAS (REFERENSI)'!O1370,IF(B1370=2,'KELAS (REFERENSI)'!O1385,IF(B1370=3,'KELAS (REFERENSI)'!O1400,IF(B1370=4,'KELAS (REFERENSI)'!O1415,""))))</f>
        <v/>
      </c>
      <c r="P1370" s="55" t="str">
        <f>IF(B1370=1,'KELAS (REFERENSI)'!P1370,IF(B1370=2,'KELAS (REFERENSI)'!P1385,IF(B1370=3,'KELAS (REFERENSI)'!P1400,IF(B1370=4,'KELAS (REFERENSI)'!P1415,""))))</f>
        <v/>
      </c>
      <c r="Q1370" s="55" t="str">
        <f t="shared" si="4"/>
        <v>BPS Kota Jakarta Timur</v>
      </c>
      <c r="R1370" s="55" t="str">
        <f t="shared" si="56"/>
        <v/>
      </c>
      <c r="S1370" s="55" t="str">
        <f t="shared" ref="S1370:T1370" si="1378">S1369</f>
        <v>15 Juni sampai dengan 31 Agustus 2026</v>
      </c>
      <c r="T1370" s="55" t="str">
        <f t="shared" si="1378"/>
        <v>31 Agustus 2026</v>
      </c>
      <c r="U1370" s="59" t="str">
        <f>VLOOKUP(G1370,'MITRA (REFERENSI)'!$A:$Z,17,FALSE)</f>
        <v>#N/A</v>
      </c>
      <c r="V1370" s="59" t="str">
        <f>VLOOKUP(G1370,'MITRA (REFERENSI)'!$A:$Z,11,FALSE)</f>
        <v>#N/A</v>
      </c>
      <c r="W1370" s="81"/>
      <c r="X1370" s="63"/>
      <c r="Y1370" s="63"/>
      <c r="Z1370" s="62"/>
      <c r="AA1370" s="63"/>
      <c r="AB1370" s="62"/>
      <c r="AC1370" s="62"/>
      <c r="AD1370" s="62"/>
      <c r="AE1370" s="62"/>
      <c r="AF1370" s="62"/>
      <c r="AG1370" s="72"/>
      <c r="AH1370" s="72"/>
      <c r="AI1370" s="72"/>
      <c r="AJ1370" s="72"/>
      <c r="AK1370" s="59" t="str">
        <f>VLOOKUP(G1370,'MITRA (REFERENSI)'!$A:$Z,5,FALSE)</f>
        <v>#N/A</v>
      </c>
      <c r="AL1370" s="59" t="str">
        <f>VLOOKUP(G1370,'MITRA (REFERENSI)'!$A:$Z,13,FALSE)</f>
        <v>#N/A</v>
      </c>
      <c r="AM1370" s="59" t="str">
        <f>VLOOKUP(G1370,'MITRA (REFERENSI)'!$A:$Z,14,FALSE)</f>
        <v>#N/A</v>
      </c>
    </row>
    <row r="1371" ht="15.0" customHeight="1">
      <c r="A1371" s="53" t="s">
        <v>6433</v>
      </c>
      <c r="B1371" s="78"/>
      <c r="C1371" s="79"/>
      <c r="D1371" s="82"/>
      <c r="E1371" s="82"/>
      <c r="F1371" s="56" t="str">
        <f t="shared" si="2"/>
        <v>PETUGAS.1370/SPK/SE/PML/3172/2026</v>
      </c>
      <c r="G1371" s="80"/>
      <c r="H1371" s="56" t="str">
        <f>VLOOKUP(G1371,'MITRA (REFERENSI)'!$A:$Z,16,FALSE)</f>
        <v>#N/A</v>
      </c>
      <c r="I1371" s="56" t="str">
        <f>VLOOKUP(G1371,'MITRA (REFERENSI)'!$A:$Z,25,FALSE)</f>
        <v>#N/A</v>
      </c>
      <c r="J1371" s="55" t="str">
        <f>VLOOKUP(G1371,'MITRA (REFERENSI)'!$A:$Z,26,FALSE)</f>
        <v>#N/A</v>
      </c>
      <c r="K1371" s="55" t="str">
        <f>VLOOKUP(G1371,'MITRA (REFERENSI)'!$A:$Z,15,FALSE)</f>
        <v>#N/A</v>
      </c>
      <c r="L1371" s="55" t="str">
        <f>VLOOKUP(G1371,'MITRA (REFERENSI)'!$A:$Z,15,FALSE)</f>
        <v>#N/A</v>
      </c>
      <c r="M1371" s="55" t="str">
        <f>IF(B1371=1,'KELAS (REFERENSI)'!M1371,IF(B1371=2,'KELAS (REFERENSI)'!M1386,IF(B1371=3,'KELAS (REFERENSI)'!M1401,IF(B1371=4,'KELAS (REFERENSI)'!M1416,""))))</f>
        <v/>
      </c>
      <c r="N1371" s="55" t="str">
        <f>IF(B1371=1,'KELAS (REFERENSI)'!N1371,IF(B1371=2,'KELAS (REFERENSI)'!N1386,IF(B1371=3,'KELAS (REFERENSI)'!N1401,IF(B1371=4,'KELAS (REFERENSI)'!N1416,""))))</f>
        <v/>
      </c>
      <c r="O1371" s="55" t="str">
        <f>IF(B1371=1,'KELAS (REFERENSI)'!O1371,IF(B1371=2,'KELAS (REFERENSI)'!O1386,IF(B1371=3,'KELAS (REFERENSI)'!O1401,IF(B1371=4,'KELAS (REFERENSI)'!O1416,""))))</f>
        <v/>
      </c>
      <c r="P1371" s="55" t="str">
        <f>IF(B1371=1,'KELAS (REFERENSI)'!P1371,IF(B1371=2,'KELAS (REFERENSI)'!P1386,IF(B1371=3,'KELAS (REFERENSI)'!P1401,IF(B1371=4,'KELAS (REFERENSI)'!P1416,""))))</f>
        <v/>
      </c>
      <c r="Q1371" s="55" t="str">
        <f t="shared" si="4"/>
        <v>BPS Kota Jakarta Timur</v>
      </c>
      <c r="R1371" s="55" t="str">
        <f t="shared" si="56"/>
        <v/>
      </c>
      <c r="S1371" s="55" t="str">
        <f t="shared" ref="S1371:T1371" si="1379">S1370</f>
        <v>15 Juni sampai dengan 31 Agustus 2026</v>
      </c>
      <c r="T1371" s="55" t="str">
        <f t="shared" si="1379"/>
        <v>31 Agustus 2026</v>
      </c>
      <c r="U1371" s="59" t="str">
        <f>VLOOKUP(G1371,'MITRA (REFERENSI)'!$A:$Z,17,FALSE)</f>
        <v>#N/A</v>
      </c>
      <c r="V1371" s="59" t="str">
        <f>VLOOKUP(G1371,'MITRA (REFERENSI)'!$A:$Z,11,FALSE)</f>
        <v>#N/A</v>
      </c>
      <c r="W1371" s="81"/>
      <c r="X1371" s="63"/>
      <c r="Y1371" s="63"/>
      <c r="Z1371" s="62"/>
      <c r="AA1371" s="63"/>
      <c r="AB1371" s="62"/>
      <c r="AC1371" s="62"/>
      <c r="AD1371" s="62"/>
      <c r="AE1371" s="62"/>
      <c r="AF1371" s="62"/>
      <c r="AG1371" s="72"/>
      <c r="AH1371" s="72"/>
      <c r="AI1371" s="72"/>
      <c r="AJ1371" s="72"/>
      <c r="AK1371" s="59" t="str">
        <f>VLOOKUP(G1371,'MITRA (REFERENSI)'!$A:$Z,5,FALSE)</f>
        <v>#N/A</v>
      </c>
      <c r="AL1371" s="59" t="str">
        <f>VLOOKUP(G1371,'MITRA (REFERENSI)'!$A:$Z,13,FALSE)</f>
        <v>#N/A</v>
      </c>
      <c r="AM1371" s="59" t="str">
        <f>VLOOKUP(G1371,'MITRA (REFERENSI)'!$A:$Z,14,FALSE)</f>
        <v>#N/A</v>
      </c>
    </row>
    <row r="1372" ht="15.0" customHeight="1">
      <c r="A1372" s="53" t="s">
        <v>6434</v>
      </c>
      <c r="B1372" s="78"/>
      <c r="C1372" s="79"/>
      <c r="D1372" s="82"/>
      <c r="E1372" s="82"/>
      <c r="F1372" s="56" t="str">
        <f t="shared" si="2"/>
        <v>PETUGAS.1371/SPK/SE/PML/3172/2026</v>
      </c>
      <c r="G1372" s="80"/>
      <c r="H1372" s="56" t="str">
        <f>VLOOKUP(G1372,'MITRA (REFERENSI)'!$A:$Z,16,FALSE)</f>
        <v>#N/A</v>
      </c>
      <c r="I1372" s="56" t="str">
        <f>VLOOKUP(G1372,'MITRA (REFERENSI)'!$A:$Z,25,FALSE)</f>
        <v>#N/A</v>
      </c>
      <c r="J1372" s="55" t="str">
        <f>VLOOKUP(G1372,'MITRA (REFERENSI)'!$A:$Z,26,FALSE)</f>
        <v>#N/A</v>
      </c>
      <c r="K1372" s="55" t="str">
        <f>VLOOKUP(G1372,'MITRA (REFERENSI)'!$A:$Z,15,FALSE)</f>
        <v>#N/A</v>
      </c>
      <c r="L1372" s="55" t="str">
        <f>VLOOKUP(G1372,'MITRA (REFERENSI)'!$A:$Z,15,FALSE)</f>
        <v>#N/A</v>
      </c>
      <c r="M1372" s="55" t="str">
        <f>IF(B1372=1,'KELAS (REFERENSI)'!M1372,IF(B1372=2,'KELAS (REFERENSI)'!M1387,IF(B1372=3,'KELAS (REFERENSI)'!M1402,IF(B1372=4,'KELAS (REFERENSI)'!M1417,""))))</f>
        <v/>
      </c>
      <c r="N1372" s="55" t="str">
        <f>IF(B1372=1,'KELAS (REFERENSI)'!N1372,IF(B1372=2,'KELAS (REFERENSI)'!N1387,IF(B1372=3,'KELAS (REFERENSI)'!N1402,IF(B1372=4,'KELAS (REFERENSI)'!N1417,""))))</f>
        <v/>
      </c>
      <c r="O1372" s="55" t="str">
        <f>IF(B1372=1,'KELAS (REFERENSI)'!O1372,IF(B1372=2,'KELAS (REFERENSI)'!O1387,IF(B1372=3,'KELAS (REFERENSI)'!O1402,IF(B1372=4,'KELAS (REFERENSI)'!O1417,""))))</f>
        <v/>
      </c>
      <c r="P1372" s="55" t="str">
        <f>IF(B1372=1,'KELAS (REFERENSI)'!P1372,IF(B1372=2,'KELAS (REFERENSI)'!P1387,IF(B1372=3,'KELAS (REFERENSI)'!P1402,IF(B1372=4,'KELAS (REFERENSI)'!P1417,""))))</f>
        <v/>
      </c>
      <c r="Q1372" s="55" t="str">
        <f t="shared" si="4"/>
        <v>BPS Kota Jakarta Timur</v>
      </c>
      <c r="R1372" s="55" t="str">
        <f t="shared" si="56"/>
        <v/>
      </c>
      <c r="S1372" s="55" t="str">
        <f t="shared" ref="S1372:T1372" si="1380">S1371</f>
        <v>15 Juni sampai dengan 31 Agustus 2026</v>
      </c>
      <c r="T1372" s="55" t="str">
        <f t="shared" si="1380"/>
        <v>31 Agustus 2026</v>
      </c>
      <c r="U1372" s="59" t="str">
        <f>VLOOKUP(G1372,'MITRA (REFERENSI)'!$A:$Z,17,FALSE)</f>
        <v>#N/A</v>
      </c>
      <c r="V1372" s="59" t="str">
        <f>VLOOKUP(G1372,'MITRA (REFERENSI)'!$A:$Z,11,FALSE)</f>
        <v>#N/A</v>
      </c>
      <c r="W1372" s="81"/>
      <c r="X1372" s="63"/>
      <c r="Y1372" s="63"/>
      <c r="Z1372" s="62"/>
      <c r="AA1372" s="63"/>
      <c r="AB1372" s="62"/>
      <c r="AC1372" s="62"/>
      <c r="AD1372" s="62"/>
      <c r="AE1372" s="62"/>
      <c r="AF1372" s="62"/>
      <c r="AG1372" s="72"/>
      <c r="AH1372" s="72"/>
      <c r="AI1372" s="72"/>
      <c r="AJ1372" s="72"/>
      <c r="AK1372" s="59" t="str">
        <f>VLOOKUP(G1372,'MITRA (REFERENSI)'!$A:$Z,5,FALSE)</f>
        <v>#N/A</v>
      </c>
      <c r="AL1372" s="59" t="str">
        <f>VLOOKUP(G1372,'MITRA (REFERENSI)'!$A:$Z,13,FALSE)</f>
        <v>#N/A</v>
      </c>
      <c r="AM1372" s="59" t="str">
        <f>VLOOKUP(G1372,'MITRA (REFERENSI)'!$A:$Z,14,FALSE)</f>
        <v>#N/A</v>
      </c>
    </row>
    <row r="1373" ht="15.0" customHeight="1">
      <c r="A1373" s="53" t="s">
        <v>6435</v>
      </c>
      <c r="B1373" s="78"/>
      <c r="C1373" s="79"/>
      <c r="D1373" s="82"/>
      <c r="E1373" s="82"/>
      <c r="F1373" s="56" t="str">
        <f t="shared" si="2"/>
        <v>PETUGAS.1372/SPK/SE/PML/3172/2026</v>
      </c>
      <c r="G1373" s="80"/>
      <c r="H1373" s="56" t="str">
        <f>VLOOKUP(G1373,'MITRA (REFERENSI)'!$A:$Z,16,FALSE)</f>
        <v>#N/A</v>
      </c>
      <c r="I1373" s="56" t="str">
        <f>VLOOKUP(G1373,'MITRA (REFERENSI)'!$A:$Z,25,FALSE)</f>
        <v>#N/A</v>
      </c>
      <c r="J1373" s="55" t="str">
        <f>VLOOKUP(G1373,'MITRA (REFERENSI)'!$A:$Z,26,FALSE)</f>
        <v>#N/A</v>
      </c>
      <c r="K1373" s="55" t="str">
        <f>VLOOKUP(G1373,'MITRA (REFERENSI)'!$A:$Z,15,FALSE)</f>
        <v>#N/A</v>
      </c>
      <c r="L1373" s="55" t="str">
        <f>VLOOKUP(G1373,'MITRA (REFERENSI)'!$A:$Z,15,FALSE)</f>
        <v>#N/A</v>
      </c>
      <c r="M1373" s="55" t="str">
        <f>IF(B1373=1,'KELAS (REFERENSI)'!M1373,IF(B1373=2,'KELAS (REFERENSI)'!M1388,IF(B1373=3,'KELAS (REFERENSI)'!M1403,IF(B1373=4,'KELAS (REFERENSI)'!M1418,""))))</f>
        <v/>
      </c>
      <c r="N1373" s="55" t="str">
        <f>IF(B1373=1,'KELAS (REFERENSI)'!N1373,IF(B1373=2,'KELAS (REFERENSI)'!N1388,IF(B1373=3,'KELAS (REFERENSI)'!N1403,IF(B1373=4,'KELAS (REFERENSI)'!N1418,""))))</f>
        <v/>
      </c>
      <c r="O1373" s="55" t="str">
        <f>IF(B1373=1,'KELAS (REFERENSI)'!O1373,IF(B1373=2,'KELAS (REFERENSI)'!O1388,IF(B1373=3,'KELAS (REFERENSI)'!O1403,IF(B1373=4,'KELAS (REFERENSI)'!O1418,""))))</f>
        <v/>
      </c>
      <c r="P1373" s="55" t="str">
        <f>IF(B1373=1,'KELAS (REFERENSI)'!P1373,IF(B1373=2,'KELAS (REFERENSI)'!P1388,IF(B1373=3,'KELAS (REFERENSI)'!P1403,IF(B1373=4,'KELAS (REFERENSI)'!P1418,""))))</f>
        <v/>
      </c>
      <c r="Q1373" s="55" t="str">
        <f t="shared" si="4"/>
        <v>BPS Kota Jakarta Timur</v>
      </c>
      <c r="R1373" s="55" t="str">
        <f t="shared" si="56"/>
        <v/>
      </c>
      <c r="S1373" s="55" t="str">
        <f t="shared" ref="S1373:T1373" si="1381">S1372</f>
        <v>15 Juni sampai dengan 31 Agustus 2026</v>
      </c>
      <c r="T1373" s="55" t="str">
        <f t="shared" si="1381"/>
        <v>31 Agustus 2026</v>
      </c>
      <c r="U1373" s="59" t="str">
        <f>VLOOKUP(G1373,'MITRA (REFERENSI)'!$A:$Z,17,FALSE)</f>
        <v>#N/A</v>
      </c>
      <c r="V1373" s="59" t="str">
        <f>VLOOKUP(G1373,'MITRA (REFERENSI)'!$A:$Z,11,FALSE)</f>
        <v>#N/A</v>
      </c>
      <c r="W1373" s="81"/>
      <c r="X1373" s="63"/>
      <c r="Y1373" s="63"/>
      <c r="Z1373" s="62"/>
      <c r="AA1373" s="63"/>
      <c r="AB1373" s="62"/>
      <c r="AC1373" s="62"/>
      <c r="AD1373" s="62"/>
      <c r="AE1373" s="62"/>
      <c r="AF1373" s="62"/>
      <c r="AG1373" s="72"/>
      <c r="AH1373" s="72"/>
      <c r="AI1373" s="72"/>
      <c r="AJ1373" s="72"/>
      <c r="AK1373" s="59" t="str">
        <f>VLOOKUP(G1373,'MITRA (REFERENSI)'!$A:$Z,5,FALSE)</f>
        <v>#N/A</v>
      </c>
      <c r="AL1373" s="59" t="str">
        <f>VLOOKUP(G1373,'MITRA (REFERENSI)'!$A:$Z,13,FALSE)</f>
        <v>#N/A</v>
      </c>
      <c r="AM1373" s="59" t="str">
        <f>VLOOKUP(G1373,'MITRA (REFERENSI)'!$A:$Z,14,FALSE)</f>
        <v>#N/A</v>
      </c>
    </row>
    <row r="1374" ht="15.0" customHeight="1">
      <c r="A1374" s="53" t="s">
        <v>6436</v>
      </c>
      <c r="B1374" s="78"/>
      <c r="C1374" s="79"/>
      <c r="D1374" s="82"/>
      <c r="E1374" s="82"/>
      <c r="F1374" s="56" t="str">
        <f t="shared" si="2"/>
        <v>PETUGAS.1373/SPK/SE/PML/3172/2026</v>
      </c>
      <c r="G1374" s="80"/>
      <c r="H1374" s="56" t="str">
        <f>VLOOKUP(G1374,'MITRA (REFERENSI)'!$A:$Z,16,FALSE)</f>
        <v>#N/A</v>
      </c>
      <c r="I1374" s="56" t="str">
        <f>VLOOKUP(G1374,'MITRA (REFERENSI)'!$A:$Z,25,FALSE)</f>
        <v>#N/A</v>
      </c>
      <c r="J1374" s="55" t="str">
        <f>VLOOKUP(G1374,'MITRA (REFERENSI)'!$A:$Z,26,FALSE)</f>
        <v>#N/A</v>
      </c>
      <c r="K1374" s="55" t="str">
        <f>VLOOKUP(G1374,'MITRA (REFERENSI)'!$A:$Z,15,FALSE)</f>
        <v>#N/A</v>
      </c>
      <c r="L1374" s="55" t="str">
        <f>VLOOKUP(G1374,'MITRA (REFERENSI)'!$A:$Z,15,FALSE)</f>
        <v>#N/A</v>
      </c>
      <c r="M1374" s="55" t="str">
        <f>IF(B1374=1,'KELAS (REFERENSI)'!M1374,IF(B1374=2,'KELAS (REFERENSI)'!M1389,IF(B1374=3,'KELAS (REFERENSI)'!M1404,IF(B1374=4,'KELAS (REFERENSI)'!M1419,""))))</f>
        <v/>
      </c>
      <c r="N1374" s="55" t="str">
        <f>IF(B1374=1,'KELAS (REFERENSI)'!N1374,IF(B1374=2,'KELAS (REFERENSI)'!N1389,IF(B1374=3,'KELAS (REFERENSI)'!N1404,IF(B1374=4,'KELAS (REFERENSI)'!N1419,""))))</f>
        <v/>
      </c>
      <c r="O1374" s="55" t="str">
        <f>IF(B1374=1,'KELAS (REFERENSI)'!O1374,IF(B1374=2,'KELAS (REFERENSI)'!O1389,IF(B1374=3,'KELAS (REFERENSI)'!O1404,IF(B1374=4,'KELAS (REFERENSI)'!O1419,""))))</f>
        <v/>
      </c>
      <c r="P1374" s="55" t="str">
        <f>IF(B1374=1,'KELAS (REFERENSI)'!P1374,IF(B1374=2,'KELAS (REFERENSI)'!P1389,IF(B1374=3,'KELAS (REFERENSI)'!P1404,IF(B1374=4,'KELAS (REFERENSI)'!P1419,""))))</f>
        <v/>
      </c>
      <c r="Q1374" s="55" t="str">
        <f t="shared" si="4"/>
        <v>BPS Kota Jakarta Timur</v>
      </c>
      <c r="R1374" s="55" t="str">
        <f t="shared" si="56"/>
        <v/>
      </c>
      <c r="S1374" s="55" t="str">
        <f t="shared" ref="S1374:T1374" si="1382">S1373</f>
        <v>15 Juni sampai dengan 31 Agustus 2026</v>
      </c>
      <c r="T1374" s="55" t="str">
        <f t="shared" si="1382"/>
        <v>31 Agustus 2026</v>
      </c>
      <c r="U1374" s="59" t="str">
        <f>VLOOKUP(G1374,'MITRA (REFERENSI)'!$A:$Z,17,FALSE)</f>
        <v>#N/A</v>
      </c>
      <c r="V1374" s="59" t="str">
        <f>VLOOKUP(G1374,'MITRA (REFERENSI)'!$A:$Z,11,FALSE)</f>
        <v>#N/A</v>
      </c>
      <c r="W1374" s="81"/>
      <c r="X1374" s="63"/>
      <c r="Y1374" s="63"/>
      <c r="Z1374" s="62"/>
      <c r="AA1374" s="63"/>
      <c r="AB1374" s="62"/>
      <c r="AC1374" s="62"/>
      <c r="AD1374" s="62"/>
      <c r="AE1374" s="62"/>
      <c r="AF1374" s="62"/>
      <c r="AG1374" s="72"/>
      <c r="AH1374" s="72"/>
      <c r="AI1374" s="72"/>
      <c r="AJ1374" s="72"/>
      <c r="AK1374" s="59" t="str">
        <f>VLOOKUP(G1374,'MITRA (REFERENSI)'!$A:$Z,5,FALSE)</f>
        <v>#N/A</v>
      </c>
      <c r="AL1374" s="59" t="str">
        <f>VLOOKUP(G1374,'MITRA (REFERENSI)'!$A:$Z,13,FALSE)</f>
        <v>#N/A</v>
      </c>
      <c r="AM1374" s="59" t="str">
        <f>VLOOKUP(G1374,'MITRA (REFERENSI)'!$A:$Z,14,FALSE)</f>
        <v>#N/A</v>
      </c>
    </row>
    <row r="1375" ht="15.0" customHeight="1">
      <c r="A1375" s="53" t="s">
        <v>6437</v>
      </c>
      <c r="B1375" s="78"/>
      <c r="C1375" s="79"/>
      <c r="D1375" s="82"/>
      <c r="E1375" s="82"/>
      <c r="F1375" s="56" t="str">
        <f t="shared" si="2"/>
        <v>PETUGAS.1374/SPK/SE/PML/3172/2026</v>
      </c>
      <c r="G1375" s="80"/>
      <c r="H1375" s="56" t="str">
        <f>VLOOKUP(G1375,'MITRA (REFERENSI)'!$A:$Z,16,FALSE)</f>
        <v>#N/A</v>
      </c>
      <c r="I1375" s="56" t="str">
        <f>VLOOKUP(G1375,'MITRA (REFERENSI)'!$A:$Z,25,FALSE)</f>
        <v>#N/A</v>
      </c>
      <c r="J1375" s="55" t="str">
        <f>VLOOKUP(G1375,'MITRA (REFERENSI)'!$A:$Z,26,FALSE)</f>
        <v>#N/A</v>
      </c>
      <c r="K1375" s="55" t="str">
        <f>VLOOKUP(G1375,'MITRA (REFERENSI)'!$A:$Z,15,FALSE)</f>
        <v>#N/A</v>
      </c>
      <c r="L1375" s="55" t="str">
        <f>VLOOKUP(G1375,'MITRA (REFERENSI)'!$A:$Z,15,FALSE)</f>
        <v>#N/A</v>
      </c>
      <c r="M1375" s="55" t="str">
        <f>IF(B1375=1,'KELAS (REFERENSI)'!M1375,IF(B1375=2,'KELAS (REFERENSI)'!M1390,IF(B1375=3,'KELAS (REFERENSI)'!M1405,IF(B1375=4,'KELAS (REFERENSI)'!M1420,""))))</f>
        <v/>
      </c>
      <c r="N1375" s="55" t="str">
        <f>IF(B1375=1,'KELAS (REFERENSI)'!N1375,IF(B1375=2,'KELAS (REFERENSI)'!N1390,IF(B1375=3,'KELAS (REFERENSI)'!N1405,IF(B1375=4,'KELAS (REFERENSI)'!N1420,""))))</f>
        <v/>
      </c>
      <c r="O1375" s="55" t="str">
        <f>IF(B1375=1,'KELAS (REFERENSI)'!O1375,IF(B1375=2,'KELAS (REFERENSI)'!O1390,IF(B1375=3,'KELAS (REFERENSI)'!O1405,IF(B1375=4,'KELAS (REFERENSI)'!O1420,""))))</f>
        <v/>
      </c>
      <c r="P1375" s="55" t="str">
        <f>IF(B1375=1,'KELAS (REFERENSI)'!P1375,IF(B1375=2,'KELAS (REFERENSI)'!P1390,IF(B1375=3,'KELAS (REFERENSI)'!P1405,IF(B1375=4,'KELAS (REFERENSI)'!P1420,""))))</f>
        <v/>
      </c>
      <c r="Q1375" s="55" t="str">
        <f t="shared" si="4"/>
        <v>BPS Kota Jakarta Timur</v>
      </c>
      <c r="R1375" s="55" t="str">
        <f t="shared" si="56"/>
        <v/>
      </c>
      <c r="S1375" s="55" t="str">
        <f t="shared" ref="S1375:T1375" si="1383">S1374</f>
        <v>15 Juni sampai dengan 31 Agustus 2026</v>
      </c>
      <c r="T1375" s="55" t="str">
        <f t="shared" si="1383"/>
        <v>31 Agustus 2026</v>
      </c>
      <c r="U1375" s="59" t="str">
        <f>VLOOKUP(G1375,'MITRA (REFERENSI)'!$A:$Z,17,FALSE)</f>
        <v>#N/A</v>
      </c>
      <c r="V1375" s="59" t="str">
        <f>VLOOKUP(G1375,'MITRA (REFERENSI)'!$A:$Z,11,FALSE)</f>
        <v>#N/A</v>
      </c>
      <c r="W1375" s="81"/>
      <c r="X1375" s="63"/>
      <c r="Y1375" s="63"/>
      <c r="Z1375" s="62"/>
      <c r="AA1375" s="63"/>
      <c r="AB1375" s="62"/>
      <c r="AC1375" s="62"/>
      <c r="AD1375" s="62"/>
      <c r="AE1375" s="62"/>
      <c r="AF1375" s="62"/>
      <c r="AG1375" s="72"/>
      <c r="AH1375" s="72"/>
      <c r="AI1375" s="72"/>
      <c r="AJ1375" s="72"/>
      <c r="AK1375" s="59" t="str">
        <f>VLOOKUP(G1375,'MITRA (REFERENSI)'!$A:$Z,5,FALSE)</f>
        <v>#N/A</v>
      </c>
      <c r="AL1375" s="59" t="str">
        <f>VLOOKUP(G1375,'MITRA (REFERENSI)'!$A:$Z,13,FALSE)</f>
        <v>#N/A</v>
      </c>
      <c r="AM1375" s="59" t="str">
        <f>VLOOKUP(G1375,'MITRA (REFERENSI)'!$A:$Z,14,FALSE)</f>
        <v>#N/A</v>
      </c>
    </row>
    <row r="1376" ht="15.0" customHeight="1">
      <c r="A1376" s="53" t="s">
        <v>6438</v>
      </c>
      <c r="B1376" s="78"/>
      <c r="C1376" s="79"/>
      <c r="D1376" s="82"/>
      <c r="E1376" s="82"/>
      <c r="F1376" s="56" t="str">
        <f t="shared" si="2"/>
        <v>PETUGAS.1375/SPK/SE/PML/3172/2026</v>
      </c>
      <c r="G1376" s="80"/>
      <c r="H1376" s="56" t="str">
        <f>VLOOKUP(G1376,'MITRA (REFERENSI)'!$A:$Z,16,FALSE)</f>
        <v>#N/A</v>
      </c>
      <c r="I1376" s="56" t="str">
        <f>VLOOKUP(G1376,'MITRA (REFERENSI)'!$A:$Z,25,FALSE)</f>
        <v>#N/A</v>
      </c>
      <c r="J1376" s="55" t="str">
        <f>VLOOKUP(G1376,'MITRA (REFERENSI)'!$A:$Z,26,FALSE)</f>
        <v>#N/A</v>
      </c>
      <c r="K1376" s="55" t="str">
        <f>VLOOKUP(G1376,'MITRA (REFERENSI)'!$A:$Z,15,FALSE)</f>
        <v>#N/A</v>
      </c>
      <c r="L1376" s="55" t="str">
        <f>VLOOKUP(G1376,'MITRA (REFERENSI)'!$A:$Z,15,FALSE)</f>
        <v>#N/A</v>
      </c>
      <c r="M1376" s="55" t="str">
        <f>IF(B1376=1,'KELAS (REFERENSI)'!M1376,IF(B1376=2,'KELAS (REFERENSI)'!M1391,IF(B1376=3,'KELAS (REFERENSI)'!M1406,IF(B1376=4,'KELAS (REFERENSI)'!M1421,""))))</f>
        <v/>
      </c>
      <c r="N1376" s="55" t="str">
        <f>IF(B1376=1,'KELAS (REFERENSI)'!N1376,IF(B1376=2,'KELAS (REFERENSI)'!N1391,IF(B1376=3,'KELAS (REFERENSI)'!N1406,IF(B1376=4,'KELAS (REFERENSI)'!N1421,""))))</f>
        <v/>
      </c>
      <c r="O1376" s="55" t="str">
        <f>IF(B1376=1,'KELAS (REFERENSI)'!O1376,IF(B1376=2,'KELAS (REFERENSI)'!O1391,IF(B1376=3,'KELAS (REFERENSI)'!O1406,IF(B1376=4,'KELAS (REFERENSI)'!O1421,""))))</f>
        <v/>
      </c>
      <c r="P1376" s="55" t="str">
        <f>IF(B1376=1,'KELAS (REFERENSI)'!P1376,IF(B1376=2,'KELAS (REFERENSI)'!P1391,IF(B1376=3,'KELAS (REFERENSI)'!P1406,IF(B1376=4,'KELAS (REFERENSI)'!P1421,""))))</f>
        <v/>
      </c>
      <c r="Q1376" s="55" t="str">
        <f t="shared" si="4"/>
        <v>BPS Kota Jakarta Timur</v>
      </c>
      <c r="R1376" s="55" t="str">
        <f t="shared" si="56"/>
        <v/>
      </c>
      <c r="S1376" s="55" t="str">
        <f t="shared" ref="S1376:T1376" si="1384">S1375</f>
        <v>15 Juni sampai dengan 31 Agustus 2026</v>
      </c>
      <c r="T1376" s="55" t="str">
        <f t="shared" si="1384"/>
        <v>31 Agustus 2026</v>
      </c>
      <c r="U1376" s="59" t="str">
        <f>VLOOKUP(G1376,'MITRA (REFERENSI)'!$A:$Z,17,FALSE)</f>
        <v>#N/A</v>
      </c>
      <c r="V1376" s="59" t="str">
        <f>VLOOKUP(G1376,'MITRA (REFERENSI)'!$A:$Z,11,FALSE)</f>
        <v>#N/A</v>
      </c>
      <c r="W1376" s="81"/>
      <c r="X1376" s="63"/>
      <c r="Y1376" s="63"/>
      <c r="Z1376" s="62"/>
      <c r="AA1376" s="63"/>
      <c r="AB1376" s="62"/>
      <c r="AC1376" s="62"/>
      <c r="AD1376" s="62"/>
      <c r="AE1376" s="62"/>
      <c r="AF1376" s="62"/>
      <c r="AG1376" s="72"/>
      <c r="AH1376" s="72"/>
      <c r="AI1376" s="72"/>
      <c r="AJ1376" s="72"/>
      <c r="AK1376" s="59" t="str">
        <f>VLOOKUP(G1376,'MITRA (REFERENSI)'!$A:$Z,5,FALSE)</f>
        <v>#N/A</v>
      </c>
      <c r="AL1376" s="59" t="str">
        <f>VLOOKUP(G1376,'MITRA (REFERENSI)'!$A:$Z,13,FALSE)</f>
        <v>#N/A</v>
      </c>
      <c r="AM1376" s="59" t="str">
        <f>VLOOKUP(G1376,'MITRA (REFERENSI)'!$A:$Z,14,FALSE)</f>
        <v>#N/A</v>
      </c>
    </row>
    <row r="1377" ht="15.0" customHeight="1">
      <c r="A1377" s="53" t="s">
        <v>6439</v>
      </c>
      <c r="B1377" s="78"/>
      <c r="C1377" s="79"/>
      <c r="D1377" s="82"/>
      <c r="E1377" s="82"/>
      <c r="F1377" s="56" t="str">
        <f t="shared" si="2"/>
        <v>PETUGAS.1376/SPK/SE/PML/3172/2026</v>
      </c>
      <c r="G1377" s="80"/>
      <c r="H1377" s="56" t="str">
        <f>VLOOKUP(G1377,'MITRA (REFERENSI)'!$A:$Z,16,FALSE)</f>
        <v>#N/A</v>
      </c>
      <c r="I1377" s="56" t="str">
        <f>VLOOKUP(G1377,'MITRA (REFERENSI)'!$A:$Z,25,FALSE)</f>
        <v>#N/A</v>
      </c>
      <c r="J1377" s="55" t="str">
        <f>VLOOKUP(G1377,'MITRA (REFERENSI)'!$A:$Z,26,FALSE)</f>
        <v>#N/A</v>
      </c>
      <c r="K1377" s="55" t="str">
        <f>VLOOKUP(G1377,'MITRA (REFERENSI)'!$A:$Z,15,FALSE)</f>
        <v>#N/A</v>
      </c>
      <c r="L1377" s="55" t="str">
        <f>VLOOKUP(G1377,'MITRA (REFERENSI)'!$A:$Z,15,FALSE)</f>
        <v>#N/A</v>
      </c>
      <c r="M1377" s="55" t="str">
        <f>IF(B1377=1,'KELAS (REFERENSI)'!M1377,IF(B1377=2,'KELAS (REFERENSI)'!M1392,IF(B1377=3,'KELAS (REFERENSI)'!M1407,IF(B1377=4,'KELAS (REFERENSI)'!M1422,""))))</f>
        <v/>
      </c>
      <c r="N1377" s="55" t="str">
        <f>IF(B1377=1,'KELAS (REFERENSI)'!N1377,IF(B1377=2,'KELAS (REFERENSI)'!N1392,IF(B1377=3,'KELAS (REFERENSI)'!N1407,IF(B1377=4,'KELAS (REFERENSI)'!N1422,""))))</f>
        <v/>
      </c>
      <c r="O1377" s="55" t="str">
        <f>IF(B1377=1,'KELAS (REFERENSI)'!O1377,IF(B1377=2,'KELAS (REFERENSI)'!O1392,IF(B1377=3,'KELAS (REFERENSI)'!O1407,IF(B1377=4,'KELAS (REFERENSI)'!O1422,""))))</f>
        <v/>
      </c>
      <c r="P1377" s="55" t="str">
        <f>IF(B1377=1,'KELAS (REFERENSI)'!P1377,IF(B1377=2,'KELAS (REFERENSI)'!P1392,IF(B1377=3,'KELAS (REFERENSI)'!P1407,IF(B1377=4,'KELAS (REFERENSI)'!P1422,""))))</f>
        <v/>
      </c>
      <c r="Q1377" s="55" t="str">
        <f t="shared" si="4"/>
        <v>BPS Kota Jakarta Timur</v>
      </c>
      <c r="R1377" s="55" t="str">
        <f t="shared" si="56"/>
        <v/>
      </c>
      <c r="S1377" s="55" t="str">
        <f t="shared" ref="S1377:T1377" si="1385">S1376</f>
        <v>15 Juni sampai dengan 31 Agustus 2026</v>
      </c>
      <c r="T1377" s="55" t="str">
        <f t="shared" si="1385"/>
        <v>31 Agustus 2026</v>
      </c>
      <c r="U1377" s="59" t="str">
        <f>VLOOKUP(G1377,'MITRA (REFERENSI)'!$A:$Z,17,FALSE)</f>
        <v>#N/A</v>
      </c>
      <c r="V1377" s="59" t="str">
        <f>VLOOKUP(G1377,'MITRA (REFERENSI)'!$A:$Z,11,FALSE)</f>
        <v>#N/A</v>
      </c>
      <c r="W1377" s="81"/>
      <c r="X1377" s="63"/>
      <c r="Y1377" s="63"/>
      <c r="Z1377" s="62"/>
      <c r="AA1377" s="63"/>
      <c r="AB1377" s="62"/>
      <c r="AC1377" s="62"/>
      <c r="AD1377" s="62"/>
      <c r="AE1377" s="62"/>
      <c r="AF1377" s="62"/>
      <c r="AG1377" s="72"/>
      <c r="AH1377" s="72"/>
      <c r="AI1377" s="72"/>
      <c r="AJ1377" s="72"/>
      <c r="AK1377" s="59" t="str">
        <f>VLOOKUP(G1377,'MITRA (REFERENSI)'!$A:$Z,5,FALSE)</f>
        <v>#N/A</v>
      </c>
      <c r="AL1377" s="59" t="str">
        <f>VLOOKUP(G1377,'MITRA (REFERENSI)'!$A:$Z,13,FALSE)</f>
        <v>#N/A</v>
      </c>
      <c r="AM1377" s="59" t="str">
        <f>VLOOKUP(G1377,'MITRA (REFERENSI)'!$A:$Z,14,FALSE)</f>
        <v>#N/A</v>
      </c>
    </row>
    <row r="1378" ht="15.0" customHeight="1">
      <c r="A1378" s="53" t="s">
        <v>6440</v>
      </c>
      <c r="B1378" s="78"/>
      <c r="C1378" s="79"/>
      <c r="D1378" s="82"/>
      <c r="E1378" s="82"/>
      <c r="F1378" s="56" t="str">
        <f t="shared" si="2"/>
        <v>PETUGAS.1377/SPK/SE/PML/3172/2026</v>
      </c>
      <c r="G1378" s="80"/>
      <c r="H1378" s="56" t="str">
        <f>VLOOKUP(G1378,'MITRA (REFERENSI)'!$A:$Z,16,FALSE)</f>
        <v>#N/A</v>
      </c>
      <c r="I1378" s="56" t="str">
        <f>VLOOKUP(G1378,'MITRA (REFERENSI)'!$A:$Z,25,FALSE)</f>
        <v>#N/A</v>
      </c>
      <c r="J1378" s="55" t="str">
        <f>VLOOKUP(G1378,'MITRA (REFERENSI)'!$A:$Z,26,FALSE)</f>
        <v>#N/A</v>
      </c>
      <c r="K1378" s="55" t="str">
        <f>VLOOKUP(G1378,'MITRA (REFERENSI)'!$A:$Z,15,FALSE)</f>
        <v>#N/A</v>
      </c>
      <c r="L1378" s="55" t="str">
        <f>VLOOKUP(G1378,'MITRA (REFERENSI)'!$A:$Z,15,FALSE)</f>
        <v>#N/A</v>
      </c>
      <c r="M1378" s="55" t="str">
        <f>IF(B1378=1,'KELAS (REFERENSI)'!M1378,IF(B1378=2,'KELAS (REFERENSI)'!M1393,IF(B1378=3,'KELAS (REFERENSI)'!M1408,IF(B1378=4,'KELAS (REFERENSI)'!M1423,""))))</f>
        <v/>
      </c>
      <c r="N1378" s="55" t="str">
        <f>IF(B1378=1,'KELAS (REFERENSI)'!N1378,IF(B1378=2,'KELAS (REFERENSI)'!N1393,IF(B1378=3,'KELAS (REFERENSI)'!N1408,IF(B1378=4,'KELAS (REFERENSI)'!N1423,""))))</f>
        <v/>
      </c>
      <c r="O1378" s="55" t="str">
        <f>IF(B1378=1,'KELAS (REFERENSI)'!O1378,IF(B1378=2,'KELAS (REFERENSI)'!O1393,IF(B1378=3,'KELAS (REFERENSI)'!O1408,IF(B1378=4,'KELAS (REFERENSI)'!O1423,""))))</f>
        <v/>
      </c>
      <c r="P1378" s="55" t="str">
        <f>IF(B1378=1,'KELAS (REFERENSI)'!P1378,IF(B1378=2,'KELAS (REFERENSI)'!P1393,IF(B1378=3,'KELAS (REFERENSI)'!P1408,IF(B1378=4,'KELAS (REFERENSI)'!P1423,""))))</f>
        <v/>
      </c>
      <c r="Q1378" s="55" t="str">
        <f t="shared" si="4"/>
        <v>BPS Kota Jakarta Timur</v>
      </c>
      <c r="R1378" s="55" t="str">
        <f t="shared" si="56"/>
        <v/>
      </c>
      <c r="S1378" s="55" t="str">
        <f t="shared" ref="S1378:T1378" si="1386">S1377</f>
        <v>15 Juni sampai dengan 31 Agustus 2026</v>
      </c>
      <c r="T1378" s="55" t="str">
        <f t="shared" si="1386"/>
        <v>31 Agustus 2026</v>
      </c>
      <c r="U1378" s="59" t="str">
        <f>VLOOKUP(G1378,'MITRA (REFERENSI)'!$A:$Z,17,FALSE)</f>
        <v>#N/A</v>
      </c>
      <c r="V1378" s="59" t="str">
        <f>VLOOKUP(G1378,'MITRA (REFERENSI)'!$A:$Z,11,FALSE)</f>
        <v>#N/A</v>
      </c>
      <c r="W1378" s="81"/>
      <c r="X1378" s="63"/>
      <c r="Y1378" s="63"/>
      <c r="Z1378" s="62"/>
      <c r="AA1378" s="63"/>
      <c r="AB1378" s="62"/>
      <c r="AC1378" s="62"/>
      <c r="AD1378" s="62"/>
      <c r="AE1378" s="62"/>
      <c r="AF1378" s="62"/>
      <c r="AG1378" s="72"/>
      <c r="AH1378" s="72"/>
      <c r="AI1378" s="72"/>
      <c r="AJ1378" s="72"/>
      <c r="AK1378" s="59" t="str">
        <f>VLOOKUP(G1378,'MITRA (REFERENSI)'!$A:$Z,5,FALSE)</f>
        <v>#N/A</v>
      </c>
      <c r="AL1378" s="59" t="str">
        <f>VLOOKUP(G1378,'MITRA (REFERENSI)'!$A:$Z,13,FALSE)</f>
        <v>#N/A</v>
      </c>
      <c r="AM1378" s="59" t="str">
        <f>VLOOKUP(G1378,'MITRA (REFERENSI)'!$A:$Z,14,FALSE)</f>
        <v>#N/A</v>
      </c>
    </row>
    <row r="1379" ht="15.0" customHeight="1">
      <c r="A1379" s="53" t="s">
        <v>6441</v>
      </c>
      <c r="B1379" s="78"/>
      <c r="C1379" s="79"/>
      <c r="D1379" s="82"/>
      <c r="E1379" s="82"/>
      <c r="F1379" s="56" t="str">
        <f t="shared" si="2"/>
        <v>PETUGAS.1378/SPK/SE/PML/3172/2026</v>
      </c>
      <c r="G1379" s="80"/>
      <c r="H1379" s="56" t="str">
        <f>VLOOKUP(G1379,'MITRA (REFERENSI)'!$A:$Z,16,FALSE)</f>
        <v>#N/A</v>
      </c>
      <c r="I1379" s="56" t="str">
        <f>VLOOKUP(G1379,'MITRA (REFERENSI)'!$A:$Z,25,FALSE)</f>
        <v>#N/A</v>
      </c>
      <c r="J1379" s="55" t="str">
        <f>VLOOKUP(G1379,'MITRA (REFERENSI)'!$A:$Z,26,FALSE)</f>
        <v>#N/A</v>
      </c>
      <c r="K1379" s="55" t="str">
        <f>VLOOKUP(G1379,'MITRA (REFERENSI)'!$A:$Z,15,FALSE)</f>
        <v>#N/A</v>
      </c>
      <c r="L1379" s="55" t="str">
        <f>VLOOKUP(G1379,'MITRA (REFERENSI)'!$A:$Z,15,FALSE)</f>
        <v>#N/A</v>
      </c>
      <c r="M1379" s="55" t="str">
        <f>IF(B1379=1,'KELAS (REFERENSI)'!M1379,IF(B1379=2,'KELAS (REFERENSI)'!M1394,IF(B1379=3,'KELAS (REFERENSI)'!M1409,IF(B1379=4,'KELAS (REFERENSI)'!M1424,""))))</f>
        <v/>
      </c>
      <c r="N1379" s="55" t="str">
        <f>IF(B1379=1,'KELAS (REFERENSI)'!N1379,IF(B1379=2,'KELAS (REFERENSI)'!N1394,IF(B1379=3,'KELAS (REFERENSI)'!N1409,IF(B1379=4,'KELAS (REFERENSI)'!N1424,""))))</f>
        <v/>
      </c>
      <c r="O1379" s="55" t="str">
        <f>IF(B1379=1,'KELAS (REFERENSI)'!O1379,IF(B1379=2,'KELAS (REFERENSI)'!O1394,IF(B1379=3,'KELAS (REFERENSI)'!O1409,IF(B1379=4,'KELAS (REFERENSI)'!O1424,""))))</f>
        <v/>
      </c>
      <c r="P1379" s="55" t="str">
        <f>IF(B1379=1,'KELAS (REFERENSI)'!P1379,IF(B1379=2,'KELAS (REFERENSI)'!P1394,IF(B1379=3,'KELAS (REFERENSI)'!P1409,IF(B1379=4,'KELAS (REFERENSI)'!P1424,""))))</f>
        <v/>
      </c>
      <c r="Q1379" s="55" t="str">
        <f t="shared" si="4"/>
        <v>BPS Kota Jakarta Timur</v>
      </c>
      <c r="R1379" s="55" t="str">
        <f t="shared" si="56"/>
        <v/>
      </c>
      <c r="S1379" s="55" t="str">
        <f t="shared" ref="S1379:T1379" si="1387">S1378</f>
        <v>15 Juni sampai dengan 31 Agustus 2026</v>
      </c>
      <c r="T1379" s="55" t="str">
        <f t="shared" si="1387"/>
        <v>31 Agustus 2026</v>
      </c>
      <c r="U1379" s="59" t="str">
        <f>VLOOKUP(G1379,'MITRA (REFERENSI)'!$A:$Z,17,FALSE)</f>
        <v>#N/A</v>
      </c>
      <c r="V1379" s="59" t="str">
        <f>VLOOKUP(G1379,'MITRA (REFERENSI)'!$A:$Z,11,FALSE)</f>
        <v>#N/A</v>
      </c>
      <c r="W1379" s="81"/>
      <c r="X1379" s="63"/>
      <c r="Y1379" s="63"/>
      <c r="Z1379" s="62"/>
      <c r="AA1379" s="63"/>
      <c r="AB1379" s="62"/>
      <c r="AC1379" s="62"/>
      <c r="AD1379" s="62"/>
      <c r="AE1379" s="62"/>
      <c r="AF1379" s="62"/>
      <c r="AG1379" s="72"/>
      <c r="AH1379" s="72"/>
      <c r="AI1379" s="72"/>
      <c r="AJ1379" s="72"/>
      <c r="AK1379" s="59" t="str">
        <f>VLOOKUP(G1379,'MITRA (REFERENSI)'!$A:$Z,5,FALSE)</f>
        <v>#N/A</v>
      </c>
      <c r="AL1379" s="59" t="str">
        <f>VLOOKUP(G1379,'MITRA (REFERENSI)'!$A:$Z,13,FALSE)</f>
        <v>#N/A</v>
      </c>
      <c r="AM1379" s="59" t="str">
        <f>VLOOKUP(G1379,'MITRA (REFERENSI)'!$A:$Z,14,FALSE)</f>
        <v>#N/A</v>
      </c>
    </row>
    <row r="1380" ht="15.0" customHeight="1">
      <c r="A1380" s="53" t="s">
        <v>6442</v>
      </c>
      <c r="B1380" s="78"/>
      <c r="C1380" s="79"/>
      <c r="D1380" s="82"/>
      <c r="E1380" s="82"/>
      <c r="F1380" s="56" t="str">
        <f t="shared" si="2"/>
        <v>PETUGAS.1379/SPK/SE/PML/3172/2026</v>
      </c>
      <c r="G1380" s="80"/>
      <c r="H1380" s="56" t="str">
        <f>VLOOKUP(G1380,'MITRA (REFERENSI)'!$A:$Z,16,FALSE)</f>
        <v>#N/A</v>
      </c>
      <c r="I1380" s="56" t="str">
        <f>VLOOKUP(G1380,'MITRA (REFERENSI)'!$A:$Z,25,FALSE)</f>
        <v>#N/A</v>
      </c>
      <c r="J1380" s="55" t="str">
        <f>VLOOKUP(G1380,'MITRA (REFERENSI)'!$A:$Z,26,FALSE)</f>
        <v>#N/A</v>
      </c>
      <c r="K1380" s="55" t="str">
        <f>VLOOKUP(G1380,'MITRA (REFERENSI)'!$A:$Z,15,FALSE)</f>
        <v>#N/A</v>
      </c>
      <c r="L1380" s="55" t="str">
        <f>VLOOKUP(G1380,'MITRA (REFERENSI)'!$A:$Z,15,FALSE)</f>
        <v>#N/A</v>
      </c>
      <c r="M1380" s="55" t="str">
        <f>IF(B1380=1,'KELAS (REFERENSI)'!M1380,IF(B1380=2,'KELAS (REFERENSI)'!M1395,IF(B1380=3,'KELAS (REFERENSI)'!M1410,IF(B1380=4,'KELAS (REFERENSI)'!M1425,""))))</f>
        <v/>
      </c>
      <c r="N1380" s="55" t="str">
        <f>IF(B1380=1,'KELAS (REFERENSI)'!N1380,IF(B1380=2,'KELAS (REFERENSI)'!N1395,IF(B1380=3,'KELAS (REFERENSI)'!N1410,IF(B1380=4,'KELAS (REFERENSI)'!N1425,""))))</f>
        <v/>
      </c>
      <c r="O1380" s="55" t="str">
        <f>IF(B1380=1,'KELAS (REFERENSI)'!O1380,IF(B1380=2,'KELAS (REFERENSI)'!O1395,IF(B1380=3,'KELAS (REFERENSI)'!O1410,IF(B1380=4,'KELAS (REFERENSI)'!O1425,""))))</f>
        <v/>
      </c>
      <c r="P1380" s="55" t="str">
        <f>IF(B1380=1,'KELAS (REFERENSI)'!P1380,IF(B1380=2,'KELAS (REFERENSI)'!P1395,IF(B1380=3,'KELAS (REFERENSI)'!P1410,IF(B1380=4,'KELAS (REFERENSI)'!P1425,""))))</f>
        <v/>
      </c>
      <c r="Q1380" s="55" t="str">
        <f t="shared" si="4"/>
        <v>BPS Kota Jakarta Timur</v>
      </c>
      <c r="R1380" s="55" t="str">
        <f t="shared" si="56"/>
        <v/>
      </c>
      <c r="S1380" s="55" t="str">
        <f t="shared" ref="S1380:T1380" si="1388">S1379</f>
        <v>15 Juni sampai dengan 31 Agustus 2026</v>
      </c>
      <c r="T1380" s="55" t="str">
        <f t="shared" si="1388"/>
        <v>31 Agustus 2026</v>
      </c>
      <c r="U1380" s="59" t="str">
        <f>VLOOKUP(G1380,'MITRA (REFERENSI)'!$A:$Z,17,FALSE)</f>
        <v>#N/A</v>
      </c>
      <c r="V1380" s="59" t="str">
        <f>VLOOKUP(G1380,'MITRA (REFERENSI)'!$A:$Z,11,FALSE)</f>
        <v>#N/A</v>
      </c>
      <c r="W1380" s="81"/>
      <c r="X1380" s="63"/>
      <c r="Y1380" s="63"/>
      <c r="Z1380" s="62"/>
      <c r="AA1380" s="63"/>
      <c r="AB1380" s="62"/>
      <c r="AC1380" s="62"/>
      <c r="AD1380" s="62"/>
      <c r="AE1380" s="62"/>
      <c r="AF1380" s="62"/>
      <c r="AG1380" s="72"/>
      <c r="AH1380" s="72"/>
      <c r="AI1380" s="72"/>
      <c r="AJ1380" s="72"/>
      <c r="AK1380" s="59" t="str">
        <f>VLOOKUP(G1380,'MITRA (REFERENSI)'!$A:$Z,5,FALSE)</f>
        <v>#N/A</v>
      </c>
      <c r="AL1380" s="59" t="str">
        <f>VLOOKUP(G1380,'MITRA (REFERENSI)'!$A:$Z,13,FALSE)</f>
        <v>#N/A</v>
      </c>
      <c r="AM1380" s="59" t="str">
        <f>VLOOKUP(G1380,'MITRA (REFERENSI)'!$A:$Z,14,FALSE)</f>
        <v>#N/A</v>
      </c>
    </row>
    <row r="1381" ht="15.0" customHeight="1">
      <c r="A1381" s="53" t="s">
        <v>6443</v>
      </c>
      <c r="B1381" s="78"/>
      <c r="C1381" s="79"/>
      <c r="D1381" s="82"/>
      <c r="E1381" s="82"/>
      <c r="F1381" s="56" t="str">
        <f t="shared" si="2"/>
        <v>PETUGAS.1380/SPK/SE/PML/3172/2026</v>
      </c>
      <c r="G1381" s="80"/>
      <c r="H1381" s="56" t="str">
        <f>VLOOKUP(G1381,'MITRA (REFERENSI)'!$A:$Z,16,FALSE)</f>
        <v>#N/A</v>
      </c>
      <c r="I1381" s="56" t="str">
        <f>VLOOKUP(G1381,'MITRA (REFERENSI)'!$A:$Z,25,FALSE)</f>
        <v>#N/A</v>
      </c>
      <c r="J1381" s="55" t="str">
        <f>VLOOKUP(G1381,'MITRA (REFERENSI)'!$A:$Z,26,FALSE)</f>
        <v>#N/A</v>
      </c>
      <c r="K1381" s="55" t="str">
        <f>VLOOKUP(G1381,'MITRA (REFERENSI)'!$A:$Z,15,FALSE)</f>
        <v>#N/A</v>
      </c>
      <c r="L1381" s="55" t="str">
        <f>VLOOKUP(G1381,'MITRA (REFERENSI)'!$A:$Z,15,FALSE)</f>
        <v>#N/A</v>
      </c>
      <c r="M1381" s="55" t="str">
        <f>IF(B1381=1,'KELAS (REFERENSI)'!M1381,IF(B1381=2,'KELAS (REFERENSI)'!M1396,IF(B1381=3,'KELAS (REFERENSI)'!M1411,IF(B1381=4,'KELAS (REFERENSI)'!M1426,""))))</f>
        <v/>
      </c>
      <c r="N1381" s="55" t="str">
        <f>IF(B1381=1,'KELAS (REFERENSI)'!N1381,IF(B1381=2,'KELAS (REFERENSI)'!N1396,IF(B1381=3,'KELAS (REFERENSI)'!N1411,IF(B1381=4,'KELAS (REFERENSI)'!N1426,""))))</f>
        <v/>
      </c>
      <c r="O1381" s="55" t="str">
        <f>IF(B1381=1,'KELAS (REFERENSI)'!O1381,IF(B1381=2,'KELAS (REFERENSI)'!O1396,IF(B1381=3,'KELAS (REFERENSI)'!O1411,IF(B1381=4,'KELAS (REFERENSI)'!O1426,""))))</f>
        <v/>
      </c>
      <c r="P1381" s="55" t="str">
        <f>IF(B1381=1,'KELAS (REFERENSI)'!P1381,IF(B1381=2,'KELAS (REFERENSI)'!P1396,IF(B1381=3,'KELAS (REFERENSI)'!P1411,IF(B1381=4,'KELAS (REFERENSI)'!P1426,""))))</f>
        <v/>
      </c>
      <c r="Q1381" s="55" t="str">
        <f t="shared" si="4"/>
        <v>BPS Kota Jakarta Timur</v>
      </c>
      <c r="R1381" s="55" t="str">
        <f t="shared" si="56"/>
        <v/>
      </c>
      <c r="S1381" s="55" t="str">
        <f t="shared" ref="S1381:T1381" si="1389">S1380</f>
        <v>15 Juni sampai dengan 31 Agustus 2026</v>
      </c>
      <c r="T1381" s="55" t="str">
        <f t="shared" si="1389"/>
        <v>31 Agustus 2026</v>
      </c>
      <c r="U1381" s="59" t="str">
        <f>VLOOKUP(G1381,'MITRA (REFERENSI)'!$A:$Z,17,FALSE)</f>
        <v>#N/A</v>
      </c>
      <c r="V1381" s="59" t="str">
        <f>VLOOKUP(G1381,'MITRA (REFERENSI)'!$A:$Z,11,FALSE)</f>
        <v>#N/A</v>
      </c>
      <c r="W1381" s="81"/>
      <c r="X1381" s="63"/>
      <c r="Y1381" s="63"/>
      <c r="Z1381" s="62"/>
      <c r="AA1381" s="63"/>
      <c r="AB1381" s="62"/>
      <c r="AC1381" s="62"/>
      <c r="AD1381" s="62"/>
      <c r="AE1381" s="62"/>
      <c r="AF1381" s="62"/>
      <c r="AG1381" s="72"/>
      <c r="AH1381" s="72"/>
      <c r="AI1381" s="72"/>
      <c r="AJ1381" s="72"/>
      <c r="AK1381" s="59" t="str">
        <f>VLOOKUP(G1381,'MITRA (REFERENSI)'!$A:$Z,5,FALSE)</f>
        <v>#N/A</v>
      </c>
      <c r="AL1381" s="59" t="str">
        <f>VLOOKUP(G1381,'MITRA (REFERENSI)'!$A:$Z,13,FALSE)</f>
        <v>#N/A</v>
      </c>
      <c r="AM1381" s="59" t="str">
        <f>VLOOKUP(G1381,'MITRA (REFERENSI)'!$A:$Z,14,FALSE)</f>
        <v>#N/A</v>
      </c>
    </row>
    <row r="1382" ht="15.0" customHeight="1">
      <c r="A1382" s="53" t="s">
        <v>6444</v>
      </c>
      <c r="B1382" s="78"/>
      <c r="C1382" s="79"/>
      <c r="D1382" s="82"/>
      <c r="E1382" s="82"/>
      <c r="F1382" s="56" t="str">
        <f t="shared" si="2"/>
        <v>PETUGAS.1381/SPK/SE/PML/3172/2026</v>
      </c>
      <c r="G1382" s="80"/>
      <c r="H1382" s="56" t="str">
        <f>VLOOKUP(G1382,'MITRA (REFERENSI)'!$A:$Z,16,FALSE)</f>
        <v>#N/A</v>
      </c>
      <c r="I1382" s="56" t="str">
        <f>VLOOKUP(G1382,'MITRA (REFERENSI)'!$A:$Z,25,FALSE)</f>
        <v>#N/A</v>
      </c>
      <c r="J1382" s="55" t="str">
        <f>VLOOKUP(G1382,'MITRA (REFERENSI)'!$A:$Z,26,FALSE)</f>
        <v>#N/A</v>
      </c>
      <c r="K1382" s="55" t="str">
        <f>VLOOKUP(G1382,'MITRA (REFERENSI)'!$A:$Z,15,FALSE)</f>
        <v>#N/A</v>
      </c>
      <c r="L1382" s="55" t="str">
        <f>VLOOKUP(G1382,'MITRA (REFERENSI)'!$A:$Z,15,FALSE)</f>
        <v>#N/A</v>
      </c>
      <c r="M1382" s="55" t="str">
        <f>IF(B1382=1,'KELAS (REFERENSI)'!M1382,IF(B1382=2,'KELAS (REFERENSI)'!M1397,IF(B1382=3,'KELAS (REFERENSI)'!M1412,IF(B1382=4,'KELAS (REFERENSI)'!M1427,""))))</f>
        <v/>
      </c>
      <c r="N1382" s="55" t="str">
        <f>IF(B1382=1,'KELAS (REFERENSI)'!N1382,IF(B1382=2,'KELAS (REFERENSI)'!N1397,IF(B1382=3,'KELAS (REFERENSI)'!N1412,IF(B1382=4,'KELAS (REFERENSI)'!N1427,""))))</f>
        <v/>
      </c>
      <c r="O1382" s="55" t="str">
        <f>IF(B1382=1,'KELAS (REFERENSI)'!O1382,IF(B1382=2,'KELAS (REFERENSI)'!O1397,IF(B1382=3,'KELAS (REFERENSI)'!O1412,IF(B1382=4,'KELAS (REFERENSI)'!O1427,""))))</f>
        <v/>
      </c>
      <c r="P1382" s="55" t="str">
        <f>IF(B1382=1,'KELAS (REFERENSI)'!P1382,IF(B1382=2,'KELAS (REFERENSI)'!P1397,IF(B1382=3,'KELAS (REFERENSI)'!P1412,IF(B1382=4,'KELAS (REFERENSI)'!P1427,""))))</f>
        <v/>
      </c>
      <c r="Q1382" s="55" t="str">
        <f t="shared" si="4"/>
        <v>BPS Kota Jakarta Timur</v>
      </c>
      <c r="R1382" s="55" t="str">
        <f t="shared" si="56"/>
        <v/>
      </c>
      <c r="S1382" s="55" t="str">
        <f t="shared" ref="S1382:T1382" si="1390">S1381</f>
        <v>15 Juni sampai dengan 31 Agustus 2026</v>
      </c>
      <c r="T1382" s="55" t="str">
        <f t="shared" si="1390"/>
        <v>31 Agustus 2026</v>
      </c>
      <c r="U1382" s="59" t="str">
        <f>VLOOKUP(G1382,'MITRA (REFERENSI)'!$A:$Z,17,FALSE)</f>
        <v>#N/A</v>
      </c>
      <c r="V1382" s="59" t="str">
        <f>VLOOKUP(G1382,'MITRA (REFERENSI)'!$A:$Z,11,FALSE)</f>
        <v>#N/A</v>
      </c>
      <c r="W1382" s="81"/>
      <c r="X1382" s="63"/>
      <c r="Y1382" s="63"/>
      <c r="Z1382" s="62"/>
      <c r="AA1382" s="63"/>
      <c r="AB1382" s="62"/>
      <c r="AC1382" s="62"/>
      <c r="AD1382" s="62"/>
      <c r="AE1382" s="62"/>
      <c r="AF1382" s="62"/>
      <c r="AG1382" s="72"/>
      <c r="AH1382" s="72"/>
      <c r="AI1382" s="72"/>
      <c r="AJ1382" s="72"/>
      <c r="AK1382" s="59" t="str">
        <f>VLOOKUP(G1382,'MITRA (REFERENSI)'!$A:$Z,5,FALSE)</f>
        <v>#N/A</v>
      </c>
      <c r="AL1382" s="59" t="str">
        <f>VLOOKUP(G1382,'MITRA (REFERENSI)'!$A:$Z,13,FALSE)</f>
        <v>#N/A</v>
      </c>
      <c r="AM1382" s="59" t="str">
        <f>VLOOKUP(G1382,'MITRA (REFERENSI)'!$A:$Z,14,FALSE)</f>
        <v>#N/A</v>
      </c>
    </row>
    <row r="1383" ht="15.0" customHeight="1">
      <c r="A1383" s="53" t="s">
        <v>6445</v>
      </c>
      <c r="B1383" s="78"/>
      <c r="C1383" s="79"/>
      <c r="D1383" s="82"/>
      <c r="E1383" s="82"/>
      <c r="F1383" s="56" t="str">
        <f t="shared" si="2"/>
        <v>PETUGAS.1382/SPK/SE/PML/3172/2026</v>
      </c>
      <c r="G1383" s="80"/>
      <c r="H1383" s="56" t="str">
        <f>VLOOKUP(G1383,'MITRA (REFERENSI)'!$A:$Z,16,FALSE)</f>
        <v>#N/A</v>
      </c>
      <c r="I1383" s="56" t="str">
        <f>VLOOKUP(G1383,'MITRA (REFERENSI)'!$A:$Z,25,FALSE)</f>
        <v>#N/A</v>
      </c>
      <c r="J1383" s="55" t="str">
        <f>VLOOKUP(G1383,'MITRA (REFERENSI)'!$A:$Z,26,FALSE)</f>
        <v>#N/A</v>
      </c>
      <c r="K1383" s="55" t="str">
        <f>VLOOKUP(G1383,'MITRA (REFERENSI)'!$A:$Z,15,FALSE)</f>
        <v>#N/A</v>
      </c>
      <c r="L1383" s="55" t="str">
        <f>VLOOKUP(G1383,'MITRA (REFERENSI)'!$A:$Z,15,FALSE)</f>
        <v>#N/A</v>
      </c>
      <c r="M1383" s="55" t="str">
        <f>IF(B1383=1,'KELAS (REFERENSI)'!M1383,IF(B1383=2,'KELAS (REFERENSI)'!M1398,IF(B1383=3,'KELAS (REFERENSI)'!M1413,IF(B1383=4,'KELAS (REFERENSI)'!M1428,""))))</f>
        <v/>
      </c>
      <c r="N1383" s="55" t="str">
        <f>IF(B1383=1,'KELAS (REFERENSI)'!N1383,IF(B1383=2,'KELAS (REFERENSI)'!N1398,IF(B1383=3,'KELAS (REFERENSI)'!N1413,IF(B1383=4,'KELAS (REFERENSI)'!N1428,""))))</f>
        <v/>
      </c>
      <c r="O1383" s="55" t="str">
        <f>IF(B1383=1,'KELAS (REFERENSI)'!O1383,IF(B1383=2,'KELAS (REFERENSI)'!O1398,IF(B1383=3,'KELAS (REFERENSI)'!O1413,IF(B1383=4,'KELAS (REFERENSI)'!O1428,""))))</f>
        <v/>
      </c>
      <c r="P1383" s="55" t="str">
        <f>IF(B1383=1,'KELAS (REFERENSI)'!P1383,IF(B1383=2,'KELAS (REFERENSI)'!P1398,IF(B1383=3,'KELAS (REFERENSI)'!P1413,IF(B1383=4,'KELAS (REFERENSI)'!P1428,""))))</f>
        <v/>
      </c>
      <c r="Q1383" s="55" t="str">
        <f t="shared" si="4"/>
        <v>BPS Kota Jakarta Timur</v>
      </c>
      <c r="R1383" s="55" t="str">
        <f t="shared" si="56"/>
        <v/>
      </c>
      <c r="S1383" s="55" t="str">
        <f t="shared" ref="S1383:T1383" si="1391">S1382</f>
        <v>15 Juni sampai dengan 31 Agustus 2026</v>
      </c>
      <c r="T1383" s="55" t="str">
        <f t="shared" si="1391"/>
        <v>31 Agustus 2026</v>
      </c>
      <c r="U1383" s="59" t="str">
        <f>VLOOKUP(G1383,'MITRA (REFERENSI)'!$A:$Z,17,FALSE)</f>
        <v>#N/A</v>
      </c>
      <c r="V1383" s="59" t="str">
        <f>VLOOKUP(G1383,'MITRA (REFERENSI)'!$A:$Z,11,FALSE)</f>
        <v>#N/A</v>
      </c>
      <c r="W1383" s="81"/>
      <c r="X1383" s="63"/>
      <c r="Y1383" s="63"/>
      <c r="Z1383" s="62"/>
      <c r="AA1383" s="63"/>
      <c r="AB1383" s="62"/>
      <c r="AC1383" s="62"/>
      <c r="AD1383" s="62"/>
      <c r="AE1383" s="62"/>
      <c r="AF1383" s="62"/>
      <c r="AG1383" s="72"/>
      <c r="AH1383" s="72"/>
      <c r="AI1383" s="72"/>
      <c r="AJ1383" s="72"/>
      <c r="AK1383" s="59" t="str">
        <f>VLOOKUP(G1383,'MITRA (REFERENSI)'!$A:$Z,5,FALSE)</f>
        <v>#N/A</v>
      </c>
      <c r="AL1383" s="59" t="str">
        <f>VLOOKUP(G1383,'MITRA (REFERENSI)'!$A:$Z,13,FALSE)</f>
        <v>#N/A</v>
      </c>
      <c r="AM1383" s="59" t="str">
        <f>VLOOKUP(G1383,'MITRA (REFERENSI)'!$A:$Z,14,FALSE)</f>
        <v>#N/A</v>
      </c>
    </row>
    <row r="1384" ht="15.0" customHeight="1">
      <c r="A1384" s="53" t="s">
        <v>6446</v>
      </c>
      <c r="B1384" s="78"/>
      <c r="C1384" s="79"/>
      <c r="D1384" s="82"/>
      <c r="E1384" s="82"/>
      <c r="F1384" s="56" t="str">
        <f t="shared" si="2"/>
        <v>PETUGAS.1383/SPK/SE/PML/3172/2026</v>
      </c>
      <c r="G1384" s="80"/>
      <c r="H1384" s="56" t="str">
        <f>VLOOKUP(G1384,'MITRA (REFERENSI)'!$A:$Z,16,FALSE)</f>
        <v>#N/A</v>
      </c>
      <c r="I1384" s="56" t="str">
        <f>VLOOKUP(G1384,'MITRA (REFERENSI)'!$A:$Z,25,FALSE)</f>
        <v>#N/A</v>
      </c>
      <c r="J1384" s="55" t="str">
        <f>VLOOKUP(G1384,'MITRA (REFERENSI)'!$A:$Z,26,FALSE)</f>
        <v>#N/A</v>
      </c>
      <c r="K1384" s="55" t="str">
        <f>VLOOKUP(G1384,'MITRA (REFERENSI)'!$A:$Z,15,FALSE)</f>
        <v>#N/A</v>
      </c>
      <c r="L1384" s="55" t="str">
        <f>VLOOKUP(G1384,'MITRA (REFERENSI)'!$A:$Z,15,FALSE)</f>
        <v>#N/A</v>
      </c>
      <c r="M1384" s="55" t="str">
        <f>IF(B1384=1,'KELAS (REFERENSI)'!M1384,IF(B1384=2,'KELAS (REFERENSI)'!M1399,IF(B1384=3,'KELAS (REFERENSI)'!M1414,IF(B1384=4,'KELAS (REFERENSI)'!M1429,""))))</f>
        <v/>
      </c>
      <c r="N1384" s="55" t="str">
        <f>IF(B1384=1,'KELAS (REFERENSI)'!N1384,IF(B1384=2,'KELAS (REFERENSI)'!N1399,IF(B1384=3,'KELAS (REFERENSI)'!N1414,IF(B1384=4,'KELAS (REFERENSI)'!N1429,""))))</f>
        <v/>
      </c>
      <c r="O1384" s="55" t="str">
        <f>IF(B1384=1,'KELAS (REFERENSI)'!O1384,IF(B1384=2,'KELAS (REFERENSI)'!O1399,IF(B1384=3,'KELAS (REFERENSI)'!O1414,IF(B1384=4,'KELAS (REFERENSI)'!O1429,""))))</f>
        <v/>
      </c>
      <c r="P1384" s="55" t="str">
        <f>IF(B1384=1,'KELAS (REFERENSI)'!P1384,IF(B1384=2,'KELAS (REFERENSI)'!P1399,IF(B1384=3,'KELAS (REFERENSI)'!P1414,IF(B1384=4,'KELAS (REFERENSI)'!P1429,""))))</f>
        <v/>
      </c>
      <c r="Q1384" s="55" t="str">
        <f t="shared" si="4"/>
        <v>BPS Kota Jakarta Timur</v>
      </c>
      <c r="R1384" s="55" t="str">
        <f t="shared" si="56"/>
        <v/>
      </c>
      <c r="S1384" s="55" t="str">
        <f t="shared" ref="S1384:T1384" si="1392">S1383</f>
        <v>15 Juni sampai dengan 31 Agustus 2026</v>
      </c>
      <c r="T1384" s="55" t="str">
        <f t="shared" si="1392"/>
        <v>31 Agustus 2026</v>
      </c>
      <c r="U1384" s="59" t="str">
        <f>VLOOKUP(G1384,'MITRA (REFERENSI)'!$A:$Z,17,FALSE)</f>
        <v>#N/A</v>
      </c>
      <c r="V1384" s="59" t="str">
        <f>VLOOKUP(G1384,'MITRA (REFERENSI)'!$A:$Z,11,FALSE)</f>
        <v>#N/A</v>
      </c>
      <c r="W1384" s="81"/>
      <c r="X1384" s="63"/>
      <c r="Y1384" s="63"/>
      <c r="Z1384" s="62"/>
      <c r="AA1384" s="63"/>
      <c r="AB1384" s="62"/>
      <c r="AC1384" s="62"/>
      <c r="AD1384" s="62"/>
      <c r="AE1384" s="62"/>
      <c r="AF1384" s="62"/>
      <c r="AG1384" s="72"/>
      <c r="AH1384" s="72"/>
      <c r="AI1384" s="72"/>
      <c r="AJ1384" s="72"/>
      <c r="AK1384" s="59" t="str">
        <f>VLOOKUP(G1384,'MITRA (REFERENSI)'!$A:$Z,5,FALSE)</f>
        <v>#N/A</v>
      </c>
      <c r="AL1384" s="59" t="str">
        <f>VLOOKUP(G1384,'MITRA (REFERENSI)'!$A:$Z,13,FALSE)</f>
        <v>#N/A</v>
      </c>
      <c r="AM1384" s="59" t="str">
        <f>VLOOKUP(G1384,'MITRA (REFERENSI)'!$A:$Z,14,FALSE)</f>
        <v>#N/A</v>
      </c>
    </row>
    <row r="1385" ht="15.0" customHeight="1">
      <c r="A1385" s="53" t="s">
        <v>6447</v>
      </c>
      <c r="B1385" s="78"/>
      <c r="C1385" s="79"/>
      <c r="D1385" s="82"/>
      <c r="E1385" s="82"/>
      <c r="F1385" s="56" t="str">
        <f t="shared" si="2"/>
        <v>PETUGAS.1384/SPK/SE/PML/3172/2026</v>
      </c>
      <c r="G1385" s="80"/>
      <c r="H1385" s="56" t="str">
        <f>VLOOKUP(G1385,'MITRA (REFERENSI)'!$A:$Z,16,FALSE)</f>
        <v>#N/A</v>
      </c>
      <c r="I1385" s="56" t="str">
        <f>VLOOKUP(G1385,'MITRA (REFERENSI)'!$A:$Z,25,FALSE)</f>
        <v>#N/A</v>
      </c>
      <c r="J1385" s="55" t="str">
        <f>VLOOKUP(G1385,'MITRA (REFERENSI)'!$A:$Z,26,FALSE)</f>
        <v>#N/A</v>
      </c>
      <c r="K1385" s="55" t="str">
        <f>VLOOKUP(G1385,'MITRA (REFERENSI)'!$A:$Z,15,FALSE)</f>
        <v>#N/A</v>
      </c>
      <c r="L1385" s="55" t="str">
        <f>VLOOKUP(G1385,'MITRA (REFERENSI)'!$A:$Z,15,FALSE)</f>
        <v>#N/A</v>
      </c>
      <c r="M1385" s="55" t="str">
        <f>IF(B1385=1,'KELAS (REFERENSI)'!M1385,IF(B1385=2,'KELAS (REFERENSI)'!M1400,IF(B1385=3,'KELAS (REFERENSI)'!M1415,IF(B1385=4,'KELAS (REFERENSI)'!M1430,""))))</f>
        <v/>
      </c>
      <c r="N1385" s="55" t="str">
        <f>IF(B1385=1,'KELAS (REFERENSI)'!N1385,IF(B1385=2,'KELAS (REFERENSI)'!N1400,IF(B1385=3,'KELAS (REFERENSI)'!N1415,IF(B1385=4,'KELAS (REFERENSI)'!N1430,""))))</f>
        <v/>
      </c>
      <c r="O1385" s="55" t="str">
        <f>IF(B1385=1,'KELAS (REFERENSI)'!O1385,IF(B1385=2,'KELAS (REFERENSI)'!O1400,IF(B1385=3,'KELAS (REFERENSI)'!O1415,IF(B1385=4,'KELAS (REFERENSI)'!O1430,""))))</f>
        <v/>
      </c>
      <c r="P1385" s="55" t="str">
        <f>IF(B1385=1,'KELAS (REFERENSI)'!P1385,IF(B1385=2,'KELAS (REFERENSI)'!P1400,IF(B1385=3,'KELAS (REFERENSI)'!P1415,IF(B1385=4,'KELAS (REFERENSI)'!P1430,""))))</f>
        <v/>
      </c>
      <c r="Q1385" s="55" t="str">
        <f t="shared" si="4"/>
        <v>BPS Kota Jakarta Timur</v>
      </c>
      <c r="R1385" s="55" t="str">
        <f t="shared" si="56"/>
        <v/>
      </c>
      <c r="S1385" s="55" t="str">
        <f t="shared" ref="S1385:T1385" si="1393">S1384</f>
        <v>15 Juni sampai dengan 31 Agustus 2026</v>
      </c>
      <c r="T1385" s="55" t="str">
        <f t="shared" si="1393"/>
        <v>31 Agustus 2026</v>
      </c>
      <c r="U1385" s="59" t="str">
        <f>VLOOKUP(G1385,'MITRA (REFERENSI)'!$A:$Z,17,FALSE)</f>
        <v>#N/A</v>
      </c>
      <c r="V1385" s="59" t="str">
        <f>VLOOKUP(G1385,'MITRA (REFERENSI)'!$A:$Z,11,FALSE)</f>
        <v>#N/A</v>
      </c>
      <c r="W1385" s="81"/>
      <c r="X1385" s="63"/>
      <c r="Y1385" s="63"/>
      <c r="Z1385" s="62"/>
      <c r="AA1385" s="63"/>
      <c r="AB1385" s="62"/>
      <c r="AC1385" s="62"/>
      <c r="AD1385" s="62"/>
      <c r="AE1385" s="62"/>
      <c r="AF1385" s="62"/>
      <c r="AG1385" s="72"/>
      <c r="AH1385" s="72"/>
      <c r="AI1385" s="72"/>
      <c r="AJ1385" s="72"/>
      <c r="AK1385" s="59" t="str">
        <f>VLOOKUP(G1385,'MITRA (REFERENSI)'!$A:$Z,5,FALSE)</f>
        <v>#N/A</v>
      </c>
      <c r="AL1385" s="59" t="str">
        <f>VLOOKUP(G1385,'MITRA (REFERENSI)'!$A:$Z,13,FALSE)</f>
        <v>#N/A</v>
      </c>
      <c r="AM1385" s="59" t="str">
        <f>VLOOKUP(G1385,'MITRA (REFERENSI)'!$A:$Z,14,FALSE)</f>
        <v>#N/A</v>
      </c>
    </row>
    <row r="1386" ht="15.0" customHeight="1">
      <c r="A1386" s="53" t="s">
        <v>6448</v>
      </c>
      <c r="B1386" s="78"/>
      <c r="C1386" s="79"/>
      <c r="D1386" s="82"/>
      <c r="E1386" s="82"/>
      <c r="F1386" s="56" t="str">
        <f t="shared" si="2"/>
        <v>PETUGAS.1385/SPK/SE/PML/3172/2026</v>
      </c>
      <c r="G1386" s="80"/>
      <c r="H1386" s="56" t="str">
        <f>VLOOKUP(G1386,'MITRA (REFERENSI)'!$A:$Z,16,FALSE)</f>
        <v>#N/A</v>
      </c>
      <c r="I1386" s="56" t="str">
        <f>VLOOKUP(G1386,'MITRA (REFERENSI)'!$A:$Z,25,FALSE)</f>
        <v>#N/A</v>
      </c>
      <c r="J1386" s="55" t="str">
        <f>VLOOKUP(G1386,'MITRA (REFERENSI)'!$A:$Z,26,FALSE)</f>
        <v>#N/A</v>
      </c>
      <c r="K1386" s="55" t="str">
        <f>VLOOKUP(G1386,'MITRA (REFERENSI)'!$A:$Z,15,FALSE)</f>
        <v>#N/A</v>
      </c>
      <c r="L1386" s="55" t="str">
        <f>VLOOKUP(G1386,'MITRA (REFERENSI)'!$A:$Z,15,FALSE)</f>
        <v>#N/A</v>
      </c>
      <c r="M1386" s="55" t="str">
        <f>IF(B1386=1,'KELAS (REFERENSI)'!M1386,IF(B1386=2,'KELAS (REFERENSI)'!M1401,IF(B1386=3,'KELAS (REFERENSI)'!M1416,IF(B1386=4,'KELAS (REFERENSI)'!M1431,""))))</f>
        <v/>
      </c>
      <c r="N1386" s="55" t="str">
        <f>IF(B1386=1,'KELAS (REFERENSI)'!N1386,IF(B1386=2,'KELAS (REFERENSI)'!N1401,IF(B1386=3,'KELAS (REFERENSI)'!N1416,IF(B1386=4,'KELAS (REFERENSI)'!N1431,""))))</f>
        <v/>
      </c>
      <c r="O1386" s="55" t="str">
        <f>IF(B1386=1,'KELAS (REFERENSI)'!O1386,IF(B1386=2,'KELAS (REFERENSI)'!O1401,IF(B1386=3,'KELAS (REFERENSI)'!O1416,IF(B1386=4,'KELAS (REFERENSI)'!O1431,""))))</f>
        <v/>
      </c>
      <c r="P1386" s="55" t="str">
        <f>IF(B1386=1,'KELAS (REFERENSI)'!P1386,IF(B1386=2,'KELAS (REFERENSI)'!P1401,IF(B1386=3,'KELAS (REFERENSI)'!P1416,IF(B1386=4,'KELAS (REFERENSI)'!P1431,""))))</f>
        <v/>
      </c>
      <c r="Q1386" s="55" t="str">
        <f t="shared" si="4"/>
        <v>BPS Kota Jakarta Timur</v>
      </c>
      <c r="R1386" s="55" t="str">
        <f t="shared" si="56"/>
        <v/>
      </c>
      <c r="S1386" s="55" t="str">
        <f t="shared" ref="S1386:T1386" si="1394">S1385</f>
        <v>15 Juni sampai dengan 31 Agustus 2026</v>
      </c>
      <c r="T1386" s="55" t="str">
        <f t="shared" si="1394"/>
        <v>31 Agustus 2026</v>
      </c>
      <c r="U1386" s="59" t="str">
        <f>VLOOKUP(G1386,'MITRA (REFERENSI)'!$A:$Z,17,FALSE)</f>
        <v>#N/A</v>
      </c>
      <c r="V1386" s="59" t="str">
        <f>VLOOKUP(G1386,'MITRA (REFERENSI)'!$A:$Z,11,FALSE)</f>
        <v>#N/A</v>
      </c>
      <c r="W1386" s="81"/>
      <c r="X1386" s="63"/>
      <c r="Y1386" s="63"/>
      <c r="Z1386" s="62"/>
      <c r="AA1386" s="63"/>
      <c r="AB1386" s="62"/>
      <c r="AC1386" s="62"/>
      <c r="AD1386" s="62"/>
      <c r="AE1386" s="62"/>
      <c r="AF1386" s="62"/>
      <c r="AG1386" s="72"/>
      <c r="AH1386" s="72"/>
      <c r="AI1386" s="72"/>
      <c r="AJ1386" s="72"/>
      <c r="AK1386" s="59" t="str">
        <f>VLOOKUP(G1386,'MITRA (REFERENSI)'!$A:$Z,5,FALSE)</f>
        <v>#N/A</v>
      </c>
      <c r="AL1386" s="59" t="str">
        <f>VLOOKUP(G1386,'MITRA (REFERENSI)'!$A:$Z,13,FALSE)</f>
        <v>#N/A</v>
      </c>
      <c r="AM1386" s="59" t="str">
        <f>VLOOKUP(G1386,'MITRA (REFERENSI)'!$A:$Z,14,FALSE)</f>
        <v>#N/A</v>
      </c>
    </row>
    <row r="1387" ht="15.0" customHeight="1">
      <c r="A1387" s="53" t="s">
        <v>6449</v>
      </c>
      <c r="B1387" s="78"/>
      <c r="C1387" s="79"/>
      <c r="D1387" s="82"/>
      <c r="E1387" s="82"/>
      <c r="F1387" s="56" t="str">
        <f t="shared" si="2"/>
        <v>PETUGAS.1386/SPK/SE/PML/3172/2026</v>
      </c>
      <c r="G1387" s="80"/>
      <c r="H1387" s="56" t="str">
        <f>VLOOKUP(G1387,'MITRA (REFERENSI)'!$A:$Z,16,FALSE)</f>
        <v>#N/A</v>
      </c>
      <c r="I1387" s="56" t="str">
        <f>VLOOKUP(G1387,'MITRA (REFERENSI)'!$A:$Z,25,FALSE)</f>
        <v>#N/A</v>
      </c>
      <c r="J1387" s="55" t="str">
        <f>VLOOKUP(G1387,'MITRA (REFERENSI)'!$A:$Z,26,FALSE)</f>
        <v>#N/A</v>
      </c>
      <c r="K1387" s="55" t="str">
        <f>VLOOKUP(G1387,'MITRA (REFERENSI)'!$A:$Z,15,FALSE)</f>
        <v>#N/A</v>
      </c>
      <c r="L1387" s="55" t="str">
        <f>VLOOKUP(G1387,'MITRA (REFERENSI)'!$A:$Z,15,FALSE)</f>
        <v>#N/A</v>
      </c>
      <c r="M1387" s="55" t="str">
        <f>IF(B1387=1,'KELAS (REFERENSI)'!M1387,IF(B1387=2,'KELAS (REFERENSI)'!M1402,IF(B1387=3,'KELAS (REFERENSI)'!M1417,IF(B1387=4,'KELAS (REFERENSI)'!M1432,""))))</f>
        <v/>
      </c>
      <c r="N1387" s="55" t="str">
        <f>IF(B1387=1,'KELAS (REFERENSI)'!N1387,IF(B1387=2,'KELAS (REFERENSI)'!N1402,IF(B1387=3,'KELAS (REFERENSI)'!N1417,IF(B1387=4,'KELAS (REFERENSI)'!N1432,""))))</f>
        <v/>
      </c>
      <c r="O1387" s="55" t="str">
        <f>IF(B1387=1,'KELAS (REFERENSI)'!O1387,IF(B1387=2,'KELAS (REFERENSI)'!O1402,IF(B1387=3,'KELAS (REFERENSI)'!O1417,IF(B1387=4,'KELAS (REFERENSI)'!O1432,""))))</f>
        <v/>
      </c>
      <c r="P1387" s="55" t="str">
        <f>IF(B1387=1,'KELAS (REFERENSI)'!P1387,IF(B1387=2,'KELAS (REFERENSI)'!P1402,IF(B1387=3,'KELAS (REFERENSI)'!P1417,IF(B1387=4,'KELAS (REFERENSI)'!P1432,""))))</f>
        <v/>
      </c>
      <c r="Q1387" s="55" t="str">
        <f t="shared" si="4"/>
        <v>BPS Kota Jakarta Timur</v>
      </c>
      <c r="R1387" s="55" t="str">
        <f t="shared" si="56"/>
        <v/>
      </c>
      <c r="S1387" s="55" t="str">
        <f t="shared" ref="S1387:T1387" si="1395">S1386</f>
        <v>15 Juni sampai dengan 31 Agustus 2026</v>
      </c>
      <c r="T1387" s="55" t="str">
        <f t="shared" si="1395"/>
        <v>31 Agustus 2026</v>
      </c>
      <c r="U1387" s="59" t="str">
        <f>VLOOKUP(G1387,'MITRA (REFERENSI)'!$A:$Z,17,FALSE)</f>
        <v>#N/A</v>
      </c>
      <c r="V1387" s="59" t="str">
        <f>VLOOKUP(G1387,'MITRA (REFERENSI)'!$A:$Z,11,FALSE)</f>
        <v>#N/A</v>
      </c>
      <c r="W1387" s="81"/>
      <c r="X1387" s="63"/>
      <c r="Y1387" s="63"/>
      <c r="Z1387" s="62"/>
      <c r="AA1387" s="63"/>
      <c r="AB1387" s="62"/>
      <c r="AC1387" s="62"/>
      <c r="AD1387" s="62"/>
      <c r="AE1387" s="62"/>
      <c r="AF1387" s="62"/>
      <c r="AG1387" s="72"/>
      <c r="AH1387" s="72"/>
      <c r="AI1387" s="72"/>
      <c r="AJ1387" s="72"/>
      <c r="AK1387" s="59" t="str">
        <f>VLOOKUP(G1387,'MITRA (REFERENSI)'!$A:$Z,5,FALSE)</f>
        <v>#N/A</v>
      </c>
      <c r="AL1387" s="59" t="str">
        <f>VLOOKUP(G1387,'MITRA (REFERENSI)'!$A:$Z,13,FALSE)</f>
        <v>#N/A</v>
      </c>
      <c r="AM1387" s="59" t="str">
        <f>VLOOKUP(G1387,'MITRA (REFERENSI)'!$A:$Z,14,FALSE)</f>
        <v>#N/A</v>
      </c>
    </row>
    <row r="1388" ht="15.0" customHeight="1">
      <c r="A1388" s="53" t="s">
        <v>6450</v>
      </c>
      <c r="B1388" s="78"/>
      <c r="C1388" s="79"/>
      <c r="D1388" s="82"/>
      <c r="E1388" s="82"/>
      <c r="F1388" s="56" t="str">
        <f t="shared" si="2"/>
        <v>PETUGAS.1387/SPK/SE/PML/3172/2026</v>
      </c>
      <c r="G1388" s="80"/>
      <c r="H1388" s="56" t="str">
        <f>VLOOKUP(G1388,'MITRA (REFERENSI)'!$A:$Z,16,FALSE)</f>
        <v>#N/A</v>
      </c>
      <c r="I1388" s="56" t="str">
        <f>VLOOKUP(G1388,'MITRA (REFERENSI)'!$A:$Z,25,FALSE)</f>
        <v>#N/A</v>
      </c>
      <c r="J1388" s="55" t="str">
        <f>VLOOKUP(G1388,'MITRA (REFERENSI)'!$A:$Z,26,FALSE)</f>
        <v>#N/A</v>
      </c>
      <c r="K1388" s="55" t="str">
        <f>VLOOKUP(G1388,'MITRA (REFERENSI)'!$A:$Z,15,FALSE)</f>
        <v>#N/A</v>
      </c>
      <c r="L1388" s="55" t="str">
        <f>VLOOKUP(G1388,'MITRA (REFERENSI)'!$A:$Z,15,FALSE)</f>
        <v>#N/A</v>
      </c>
      <c r="M1388" s="55" t="str">
        <f>IF(B1388=1,'KELAS (REFERENSI)'!M1388,IF(B1388=2,'KELAS (REFERENSI)'!M1403,IF(B1388=3,'KELAS (REFERENSI)'!M1418,IF(B1388=4,'KELAS (REFERENSI)'!M1433,""))))</f>
        <v/>
      </c>
      <c r="N1388" s="55" t="str">
        <f>IF(B1388=1,'KELAS (REFERENSI)'!N1388,IF(B1388=2,'KELAS (REFERENSI)'!N1403,IF(B1388=3,'KELAS (REFERENSI)'!N1418,IF(B1388=4,'KELAS (REFERENSI)'!N1433,""))))</f>
        <v/>
      </c>
      <c r="O1388" s="55" t="str">
        <f>IF(B1388=1,'KELAS (REFERENSI)'!O1388,IF(B1388=2,'KELAS (REFERENSI)'!O1403,IF(B1388=3,'KELAS (REFERENSI)'!O1418,IF(B1388=4,'KELAS (REFERENSI)'!O1433,""))))</f>
        <v/>
      </c>
      <c r="P1388" s="55" t="str">
        <f>IF(B1388=1,'KELAS (REFERENSI)'!P1388,IF(B1388=2,'KELAS (REFERENSI)'!P1403,IF(B1388=3,'KELAS (REFERENSI)'!P1418,IF(B1388=4,'KELAS (REFERENSI)'!P1433,""))))</f>
        <v/>
      </c>
      <c r="Q1388" s="55" t="str">
        <f t="shared" si="4"/>
        <v>BPS Kota Jakarta Timur</v>
      </c>
      <c r="R1388" s="55" t="str">
        <f t="shared" si="56"/>
        <v/>
      </c>
      <c r="S1388" s="55" t="str">
        <f t="shared" ref="S1388:T1388" si="1396">S1387</f>
        <v>15 Juni sampai dengan 31 Agustus 2026</v>
      </c>
      <c r="T1388" s="55" t="str">
        <f t="shared" si="1396"/>
        <v>31 Agustus 2026</v>
      </c>
      <c r="U1388" s="59" t="str">
        <f>VLOOKUP(G1388,'MITRA (REFERENSI)'!$A:$Z,17,FALSE)</f>
        <v>#N/A</v>
      </c>
      <c r="V1388" s="59" t="str">
        <f>VLOOKUP(G1388,'MITRA (REFERENSI)'!$A:$Z,11,FALSE)</f>
        <v>#N/A</v>
      </c>
      <c r="W1388" s="81"/>
      <c r="X1388" s="63"/>
      <c r="Y1388" s="63"/>
      <c r="Z1388" s="62"/>
      <c r="AA1388" s="63"/>
      <c r="AB1388" s="62"/>
      <c r="AC1388" s="62"/>
      <c r="AD1388" s="62"/>
      <c r="AE1388" s="62"/>
      <c r="AF1388" s="62"/>
      <c r="AG1388" s="72"/>
      <c r="AH1388" s="72"/>
      <c r="AI1388" s="72"/>
      <c r="AJ1388" s="72"/>
      <c r="AK1388" s="59" t="str">
        <f>VLOOKUP(G1388,'MITRA (REFERENSI)'!$A:$Z,5,FALSE)</f>
        <v>#N/A</v>
      </c>
      <c r="AL1388" s="59" t="str">
        <f>VLOOKUP(G1388,'MITRA (REFERENSI)'!$A:$Z,13,FALSE)</f>
        <v>#N/A</v>
      </c>
      <c r="AM1388" s="59" t="str">
        <f>VLOOKUP(G1388,'MITRA (REFERENSI)'!$A:$Z,14,FALSE)</f>
        <v>#N/A</v>
      </c>
    </row>
    <row r="1389" ht="15.0" customHeight="1">
      <c r="A1389" s="53" t="s">
        <v>6451</v>
      </c>
      <c r="B1389" s="78"/>
      <c r="C1389" s="79"/>
      <c r="D1389" s="82"/>
      <c r="E1389" s="82"/>
      <c r="F1389" s="56" t="str">
        <f t="shared" si="2"/>
        <v>PETUGAS.1388/SPK/SE/PML/3172/2026</v>
      </c>
      <c r="G1389" s="80"/>
      <c r="H1389" s="56" t="str">
        <f>VLOOKUP(G1389,'MITRA (REFERENSI)'!$A:$Z,16,FALSE)</f>
        <v>#N/A</v>
      </c>
      <c r="I1389" s="56" t="str">
        <f>VLOOKUP(G1389,'MITRA (REFERENSI)'!$A:$Z,25,FALSE)</f>
        <v>#N/A</v>
      </c>
      <c r="J1389" s="55" t="str">
        <f>VLOOKUP(G1389,'MITRA (REFERENSI)'!$A:$Z,26,FALSE)</f>
        <v>#N/A</v>
      </c>
      <c r="K1389" s="55" t="str">
        <f>VLOOKUP(G1389,'MITRA (REFERENSI)'!$A:$Z,15,FALSE)</f>
        <v>#N/A</v>
      </c>
      <c r="L1389" s="55" t="str">
        <f>VLOOKUP(G1389,'MITRA (REFERENSI)'!$A:$Z,15,FALSE)</f>
        <v>#N/A</v>
      </c>
      <c r="M1389" s="55" t="str">
        <f>IF(B1389=1,'KELAS (REFERENSI)'!M1389,IF(B1389=2,'KELAS (REFERENSI)'!M1404,IF(B1389=3,'KELAS (REFERENSI)'!M1419,IF(B1389=4,'KELAS (REFERENSI)'!M1434,""))))</f>
        <v/>
      </c>
      <c r="N1389" s="55" t="str">
        <f>IF(B1389=1,'KELAS (REFERENSI)'!N1389,IF(B1389=2,'KELAS (REFERENSI)'!N1404,IF(B1389=3,'KELAS (REFERENSI)'!N1419,IF(B1389=4,'KELAS (REFERENSI)'!N1434,""))))</f>
        <v/>
      </c>
      <c r="O1389" s="55" t="str">
        <f>IF(B1389=1,'KELAS (REFERENSI)'!O1389,IF(B1389=2,'KELAS (REFERENSI)'!O1404,IF(B1389=3,'KELAS (REFERENSI)'!O1419,IF(B1389=4,'KELAS (REFERENSI)'!O1434,""))))</f>
        <v/>
      </c>
      <c r="P1389" s="55" t="str">
        <f>IF(B1389=1,'KELAS (REFERENSI)'!P1389,IF(B1389=2,'KELAS (REFERENSI)'!P1404,IF(B1389=3,'KELAS (REFERENSI)'!P1419,IF(B1389=4,'KELAS (REFERENSI)'!P1434,""))))</f>
        <v/>
      </c>
      <c r="Q1389" s="55" t="str">
        <f t="shared" si="4"/>
        <v>BPS Kota Jakarta Timur</v>
      </c>
      <c r="R1389" s="55" t="str">
        <f t="shared" si="56"/>
        <v/>
      </c>
      <c r="S1389" s="55" t="str">
        <f t="shared" ref="S1389:T1389" si="1397">S1388</f>
        <v>15 Juni sampai dengan 31 Agustus 2026</v>
      </c>
      <c r="T1389" s="55" t="str">
        <f t="shared" si="1397"/>
        <v>31 Agustus 2026</v>
      </c>
      <c r="U1389" s="59" t="str">
        <f>VLOOKUP(G1389,'MITRA (REFERENSI)'!$A:$Z,17,FALSE)</f>
        <v>#N/A</v>
      </c>
      <c r="V1389" s="59" t="str">
        <f>VLOOKUP(G1389,'MITRA (REFERENSI)'!$A:$Z,11,FALSE)</f>
        <v>#N/A</v>
      </c>
      <c r="W1389" s="81"/>
      <c r="X1389" s="63"/>
      <c r="Y1389" s="63"/>
      <c r="Z1389" s="62"/>
      <c r="AA1389" s="63"/>
      <c r="AB1389" s="62"/>
      <c r="AC1389" s="62"/>
      <c r="AD1389" s="62"/>
      <c r="AE1389" s="62"/>
      <c r="AF1389" s="62"/>
      <c r="AG1389" s="72"/>
      <c r="AH1389" s="72"/>
      <c r="AI1389" s="72"/>
      <c r="AJ1389" s="72"/>
      <c r="AK1389" s="59" t="str">
        <f>VLOOKUP(G1389,'MITRA (REFERENSI)'!$A:$Z,5,FALSE)</f>
        <v>#N/A</v>
      </c>
      <c r="AL1389" s="59" t="str">
        <f>VLOOKUP(G1389,'MITRA (REFERENSI)'!$A:$Z,13,FALSE)</f>
        <v>#N/A</v>
      </c>
      <c r="AM1389" s="59" t="str">
        <f>VLOOKUP(G1389,'MITRA (REFERENSI)'!$A:$Z,14,FALSE)</f>
        <v>#N/A</v>
      </c>
    </row>
    <row r="1390" ht="15.0" customHeight="1">
      <c r="A1390" s="53" t="s">
        <v>6452</v>
      </c>
      <c r="B1390" s="78"/>
      <c r="C1390" s="79"/>
      <c r="D1390" s="82"/>
      <c r="E1390" s="82"/>
      <c r="F1390" s="56" t="str">
        <f t="shared" si="2"/>
        <v>PETUGAS.1389/SPK/SE/PML/3172/2026</v>
      </c>
      <c r="G1390" s="80"/>
      <c r="H1390" s="56" t="str">
        <f>VLOOKUP(G1390,'MITRA (REFERENSI)'!$A:$Z,16,FALSE)</f>
        <v>#N/A</v>
      </c>
      <c r="I1390" s="56" t="str">
        <f>VLOOKUP(G1390,'MITRA (REFERENSI)'!$A:$Z,25,FALSE)</f>
        <v>#N/A</v>
      </c>
      <c r="J1390" s="55" t="str">
        <f>VLOOKUP(G1390,'MITRA (REFERENSI)'!$A:$Z,26,FALSE)</f>
        <v>#N/A</v>
      </c>
      <c r="K1390" s="55" t="str">
        <f>VLOOKUP(G1390,'MITRA (REFERENSI)'!$A:$Z,15,FALSE)</f>
        <v>#N/A</v>
      </c>
      <c r="L1390" s="55" t="str">
        <f>VLOOKUP(G1390,'MITRA (REFERENSI)'!$A:$Z,15,FALSE)</f>
        <v>#N/A</v>
      </c>
      <c r="M1390" s="55" t="str">
        <f>IF(B1390=1,'KELAS (REFERENSI)'!M1390,IF(B1390=2,'KELAS (REFERENSI)'!M1405,IF(B1390=3,'KELAS (REFERENSI)'!M1420,IF(B1390=4,'KELAS (REFERENSI)'!M1435,""))))</f>
        <v/>
      </c>
      <c r="N1390" s="55" t="str">
        <f>IF(B1390=1,'KELAS (REFERENSI)'!N1390,IF(B1390=2,'KELAS (REFERENSI)'!N1405,IF(B1390=3,'KELAS (REFERENSI)'!N1420,IF(B1390=4,'KELAS (REFERENSI)'!N1435,""))))</f>
        <v/>
      </c>
      <c r="O1390" s="55" t="str">
        <f>IF(B1390=1,'KELAS (REFERENSI)'!O1390,IF(B1390=2,'KELAS (REFERENSI)'!O1405,IF(B1390=3,'KELAS (REFERENSI)'!O1420,IF(B1390=4,'KELAS (REFERENSI)'!O1435,""))))</f>
        <v/>
      </c>
      <c r="P1390" s="55" t="str">
        <f>IF(B1390=1,'KELAS (REFERENSI)'!P1390,IF(B1390=2,'KELAS (REFERENSI)'!P1405,IF(B1390=3,'KELAS (REFERENSI)'!P1420,IF(B1390=4,'KELAS (REFERENSI)'!P1435,""))))</f>
        <v/>
      </c>
      <c r="Q1390" s="55" t="str">
        <f t="shared" si="4"/>
        <v>BPS Kota Jakarta Timur</v>
      </c>
      <c r="R1390" s="55" t="str">
        <f t="shared" si="56"/>
        <v/>
      </c>
      <c r="S1390" s="55" t="str">
        <f t="shared" ref="S1390:T1390" si="1398">S1389</f>
        <v>15 Juni sampai dengan 31 Agustus 2026</v>
      </c>
      <c r="T1390" s="55" t="str">
        <f t="shared" si="1398"/>
        <v>31 Agustus 2026</v>
      </c>
      <c r="U1390" s="59" t="str">
        <f>VLOOKUP(G1390,'MITRA (REFERENSI)'!$A:$Z,17,FALSE)</f>
        <v>#N/A</v>
      </c>
      <c r="V1390" s="59" t="str">
        <f>VLOOKUP(G1390,'MITRA (REFERENSI)'!$A:$Z,11,FALSE)</f>
        <v>#N/A</v>
      </c>
      <c r="W1390" s="81"/>
      <c r="X1390" s="63"/>
      <c r="Y1390" s="63"/>
      <c r="Z1390" s="62"/>
      <c r="AA1390" s="63"/>
      <c r="AB1390" s="62"/>
      <c r="AC1390" s="62"/>
      <c r="AD1390" s="62"/>
      <c r="AE1390" s="62"/>
      <c r="AF1390" s="62"/>
      <c r="AG1390" s="72"/>
      <c r="AH1390" s="72"/>
      <c r="AI1390" s="72"/>
      <c r="AJ1390" s="72"/>
      <c r="AK1390" s="59" t="str">
        <f>VLOOKUP(G1390,'MITRA (REFERENSI)'!$A:$Z,5,FALSE)</f>
        <v>#N/A</v>
      </c>
      <c r="AL1390" s="59" t="str">
        <f>VLOOKUP(G1390,'MITRA (REFERENSI)'!$A:$Z,13,FALSE)</f>
        <v>#N/A</v>
      </c>
      <c r="AM1390" s="59" t="str">
        <f>VLOOKUP(G1390,'MITRA (REFERENSI)'!$A:$Z,14,FALSE)</f>
        <v>#N/A</v>
      </c>
    </row>
    <row r="1391" ht="15.0" customHeight="1">
      <c r="A1391" s="53" t="s">
        <v>6453</v>
      </c>
      <c r="B1391" s="78"/>
      <c r="C1391" s="79"/>
      <c r="D1391" s="82"/>
      <c r="E1391" s="82"/>
      <c r="F1391" s="56" t="str">
        <f t="shared" si="2"/>
        <v>PETUGAS.1390/SPK/SE/PML/3172/2026</v>
      </c>
      <c r="G1391" s="80"/>
      <c r="H1391" s="56" t="str">
        <f>VLOOKUP(G1391,'MITRA (REFERENSI)'!$A:$Z,16,FALSE)</f>
        <v>#N/A</v>
      </c>
      <c r="I1391" s="56" t="str">
        <f>VLOOKUP(G1391,'MITRA (REFERENSI)'!$A:$Z,25,FALSE)</f>
        <v>#N/A</v>
      </c>
      <c r="J1391" s="55" t="str">
        <f>VLOOKUP(G1391,'MITRA (REFERENSI)'!$A:$Z,26,FALSE)</f>
        <v>#N/A</v>
      </c>
      <c r="K1391" s="55" t="str">
        <f>VLOOKUP(G1391,'MITRA (REFERENSI)'!$A:$Z,15,FALSE)</f>
        <v>#N/A</v>
      </c>
      <c r="L1391" s="55" t="str">
        <f>VLOOKUP(G1391,'MITRA (REFERENSI)'!$A:$Z,15,FALSE)</f>
        <v>#N/A</v>
      </c>
      <c r="M1391" s="55" t="str">
        <f>IF(B1391=1,'KELAS (REFERENSI)'!M1391,IF(B1391=2,'KELAS (REFERENSI)'!M1406,IF(B1391=3,'KELAS (REFERENSI)'!M1421,IF(B1391=4,'KELAS (REFERENSI)'!M1436,""))))</f>
        <v/>
      </c>
      <c r="N1391" s="55" t="str">
        <f>IF(B1391=1,'KELAS (REFERENSI)'!N1391,IF(B1391=2,'KELAS (REFERENSI)'!N1406,IF(B1391=3,'KELAS (REFERENSI)'!N1421,IF(B1391=4,'KELAS (REFERENSI)'!N1436,""))))</f>
        <v/>
      </c>
      <c r="O1391" s="55" t="str">
        <f>IF(B1391=1,'KELAS (REFERENSI)'!O1391,IF(B1391=2,'KELAS (REFERENSI)'!O1406,IF(B1391=3,'KELAS (REFERENSI)'!O1421,IF(B1391=4,'KELAS (REFERENSI)'!O1436,""))))</f>
        <v/>
      </c>
      <c r="P1391" s="55" t="str">
        <f>IF(B1391=1,'KELAS (REFERENSI)'!P1391,IF(B1391=2,'KELAS (REFERENSI)'!P1406,IF(B1391=3,'KELAS (REFERENSI)'!P1421,IF(B1391=4,'KELAS (REFERENSI)'!P1436,""))))</f>
        <v/>
      </c>
      <c r="Q1391" s="55" t="str">
        <f t="shared" si="4"/>
        <v>BPS Kota Jakarta Timur</v>
      </c>
      <c r="R1391" s="55" t="str">
        <f t="shared" si="56"/>
        <v/>
      </c>
      <c r="S1391" s="55" t="str">
        <f t="shared" ref="S1391:T1391" si="1399">S1390</f>
        <v>15 Juni sampai dengan 31 Agustus 2026</v>
      </c>
      <c r="T1391" s="55" t="str">
        <f t="shared" si="1399"/>
        <v>31 Agustus 2026</v>
      </c>
      <c r="U1391" s="59" t="str">
        <f>VLOOKUP(G1391,'MITRA (REFERENSI)'!$A:$Z,17,FALSE)</f>
        <v>#N/A</v>
      </c>
      <c r="V1391" s="59" t="str">
        <f>VLOOKUP(G1391,'MITRA (REFERENSI)'!$A:$Z,11,FALSE)</f>
        <v>#N/A</v>
      </c>
      <c r="W1391" s="81"/>
      <c r="X1391" s="63"/>
      <c r="Y1391" s="63"/>
      <c r="Z1391" s="62"/>
      <c r="AA1391" s="63"/>
      <c r="AB1391" s="62"/>
      <c r="AC1391" s="62"/>
      <c r="AD1391" s="62"/>
      <c r="AE1391" s="62"/>
      <c r="AF1391" s="62"/>
      <c r="AG1391" s="72"/>
      <c r="AH1391" s="72"/>
      <c r="AI1391" s="72"/>
      <c r="AJ1391" s="72"/>
      <c r="AK1391" s="59" t="str">
        <f>VLOOKUP(G1391,'MITRA (REFERENSI)'!$A:$Z,5,FALSE)</f>
        <v>#N/A</v>
      </c>
      <c r="AL1391" s="59" t="str">
        <f>VLOOKUP(G1391,'MITRA (REFERENSI)'!$A:$Z,13,FALSE)</f>
        <v>#N/A</v>
      </c>
      <c r="AM1391" s="59" t="str">
        <f>VLOOKUP(G1391,'MITRA (REFERENSI)'!$A:$Z,14,FALSE)</f>
        <v>#N/A</v>
      </c>
    </row>
    <row r="1392" ht="15.0" customHeight="1">
      <c r="A1392" s="53" t="s">
        <v>6454</v>
      </c>
      <c r="B1392" s="78"/>
      <c r="C1392" s="79"/>
      <c r="D1392" s="82"/>
      <c r="E1392" s="82"/>
      <c r="F1392" s="56" t="str">
        <f t="shared" si="2"/>
        <v>PETUGAS.1391/SPK/SE/PML/3172/2026</v>
      </c>
      <c r="G1392" s="80"/>
      <c r="H1392" s="56" t="str">
        <f>VLOOKUP(G1392,'MITRA (REFERENSI)'!$A:$Z,16,FALSE)</f>
        <v>#N/A</v>
      </c>
      <c r="I1392" s="56" t="str">
        <f>VLOOKUP(G1392,'MITRA (REFERENSI)'!$A:$Z,25,FALSE)</f>
        <v>#N/A</v>
      </c>
      <c r="J1392" s="55" t="str">
        <f>VLOOKUP(G1392,'MITRA (REFERENSI)'!$A:$Z,26,FALSE)</f>
        <v>#N/A</v>
      </c>
      <c r="K1392" s="55" t="str">
        <f>VLOOKUP(G1392,'MITRA (REFERENSI)'!$A:$Z,15,FALSE)</f>
        <v>#N/A</v>
      </c>
      <c r="L1392" s="55" t="str">
        <f>VLOOKUP(G1392,'MITRA (REFERENSI)'!$A:$Z,15,FALSE)</f>
        <v>#N/A</v>
      </c>
      <c r="M1392" s="55" t="str">
        <f>IF(B1392=1,'KELAS (REFERENSI)'!M1392,IF(B1392=2,'KELAS (REFERENSI)'!M1407,IF(B1392=3,'KELAS (REFERENSI)'!M1422,IF(B1392=4,'KELAS (REFERENSI)'!M1437,""))))</f>
        <v/>
      </c>
      <c r="N1392" s="55" t="str">
        <f>IF(B1392=1,'KELAS (REFERENSI)'!N1392,IF(B1392=2,'KELAS (REFERENSI)'!N1407,IF(B1392=3,'KELAS (REFERENSI)'!N1422,IF(B1392=4,'KELAS (REFERENSI)'!N1437,""))))</f>
        <v/>
      </c>
      <c r="O1392" s="55" t="str">
        <f>IF(B1392=1,'KELAS (REFERENSI)'!O1392,IF(B1392=2,'KELAS (REFERENSI)'!O1407,IF(B1392=3,'KELAS (REFERENSI)'!O1422,IF(B1392=4,'KELAS (REFERENSI)'!O1437,""))))</f>
        <v/>
      </c>
      <c r="P1392" s="55" t="str">
        <f>IF(B1392=1,'KELAS (REFERENSI)'!P1392,IF(B1392=2,'KELAS (REFERENSI)'!P1407,IF(B1392=3,'KELAS (REFERENSI)'!P1422,IF(B1392=4,'KELAS (REFERENSI)'!P1437,""))))</f>
        <v/>
      </c>
      <c r="Q1392" s="55" t="str">
        <f t="shared" si="4"/>
        <v>BPS Kota Jakarta Timur</v>
      </c>
      <c r="R1392" s="55" t="str">
        <f t="shared" si="56"/>
        <v/>
      </c>
      <c r="S1392" s="55" t="str">
        <f t="shared" ref="S1392:T1392" si="1400">S1391</f>
        <v>15 Juni sampai dengan 31 Agustus 2026</v>
      </c>
      <c r="T1392" s="55" t="str">
        <f t="shared" si="1400"/>
        <v>31 Agustus 2026</v>
      </c>
      <c r="U1392" s="59" t="str">
        <f>VLOOKUP(G1392,'MITRA (REFERENSI)'!$A:$Z,17,FALSE)</f>
        <v>#N/A</v>
      </c>
      <c r="V1392" s="59" t="str">
        <f>VLOOKUP(G1392,'MITRA (REFERENSI)'!$A:$Z,11,FALSE)</f>
        <v>#N/A</v>
      </c>
      <c r="W1392" s="81"/>
      <c r="X1392" s="63"/>
      <c r="Y1392" s="63"/>
      <c r="Z1392" s="62"/>
      <c r="AA1392" s="63"/>
      <c r="AB1392" s="62"/>
      <c r="AC1392" s="62"/>
      <c r="AD1392" s="62"/>
      <c r="AE1392" s="62"/>
      <c r="AF1392" s="62"/>
      <c r="AG1392" s="72"/>
      <c r="AH1392" s="72"/>
      <c r="AI1392" s="72"/>
      <c r="AJ1392" s="72"/>
      <c r="AK1392" s="59" t="str">
        <f>VLOOKUP(G1392,'MITRA (REFERENSI)'!$A:$Z,5,FALSE)</f>
        <v>#N/A</v>
      </c>
      <c r="AL1392" s="59" t="str">
        <f>VLOOKUP(G1392,'MITRA (REFERENSI)'!$A:$Z,13,FALSE)</f>
        <v>#N/A</v>
      </c>
      <c r="AM1392" s="59" t="str">
        <f>VLOOKUP(G1392,'MITRA (REFERENSI)'!$A:$Z,14,FALSE)</f>
        <v>#N/A</v>
      </c>
    </row>
    <row r="1393" ht="15.0" customHeight="1">
      <c r="A1393" s="53" t="s">
        <v>6455</v>
      </c>
      <c r="B1393" s="78"/>
      <c r="C1393" s="79"/>
      <c r="D1393" s="82"/>
      <c r="E1393" s="82"/>
      <c r="F1393" s="56" t="str">
        <f t="shared" si="2"/>
        <v>PETUGAS.1392/SPK/SE/PML/3172/2026</v>
      </c>
      <c r="G1393" s="80"/>
      <c r="H1393" s="56" t="str">
        <f>VLOOKUP(G1393,'MITRA (REFERENSI)'!$A:$Z,16,FALSE)</f>
        <v>#N/A</v>
      </c>
      <c r="I1393" s="56" t="str">
        <f>VLOOKUP(G1393,'MITRA (REFERENSI)'!$A:$Z,25,FALSE)</f>
        <v>#N/A</v>
      </c>
      <c r="J1393" s="55" t="str">
        <f>VLOOKUP(G1393,'MITRA (REFERENSI)'!$A:$Z,26,FALSE)</f>
        <v>#N/A</v>
      </c>
      <c r="K1393" s="55" t="str">
        <f>VLOOKUP(G1393,'MITRA (REFERENSI)'!$A:$Z,15,FALSE)</f>
        <v>#N/A</v>
      </c>
      <c r="L1393" s="55" t="str">
        <f>VLOOKUP(G1393,'MITRA (REFERENSI)'!$A:$Z,15,FALSE)</f>
        <v>#N/A</v>
      </c>
      <c r="M1393" s="55" t="str">
        <f>IF(B1393=1,'KELAS (REFERENSI)'!M1393,IF(B1393=2,'KELAS (REFERENSI)'!M1408,IF(B1393=3,'KELAS (REFERENSI)'!M1423,IF(B1393=4,'KELAS (REFERENSI)'!M1438,""))))</f>
        <v/>
      </c>
      <c r="N1393" s="55" t="str">
        <f>IF(B1393=1,'KELAS (REFERENSI)'!N1393,IF(B1393=2,'KELAS (REFERENSI)'!N1408,IF(B1393=3,'KELAS (REFERENSI)'!N1423,IF(B1393=4,'KELAS (REFERENSI)'!N1438,""))))</f>
        <v/>
      </c>
      <c r="O1393" s="55" t="str">
        <f>IF(B1393=1,'KELAS (REFERENSI)'!O1393,IF(B1393=2,'KELAS (REFERENSI)'!O1408,IF(B1393=3,'KELAS (REFERENSI)'!O1423,IF(B1393=4,'KELAS (REFERENSI)'!O1438,""))))</f>
        <v/>
      </c>
      <c r="P1393" s="55" t="str">
        <f>IF(B1393=1,'KELAS (REFERENSI)'!P1393,IF(B1393=2,'KELAS (REFERENSI)'!P1408,IF(B1393=3,'KELAS (REFERENSI)'!P1423,IF(B1393=4,'KELAS (REFERENSI)'!P1438,""))))</f>
        <v/>
      </c>
      <c r="Q1393" s="55" t="str">
        <f t="shared" si="4"/>
        <v>BPS Kota Jakarta Timur</v>
      </c>
      <c r="R1393" s="55" t="str">
        <f t="shared" si="56"/>
        <v/>
      </c>
      <c r="S1393" s="55" t="str">
        <f t="shared" ref="S1393:T1393" si="1401">S1392</f>
        <v>15 Juni sampai dengan 31 Agustus 2026</v>
      </c>
      <c r="T1393" s="55" t="str">
        <f t="shared" si="1401"/>
        <v>31 Agustus 2026</v>
      </c>
      <c r="U1393" s="59" t="str">
        <f>VLOOKUP(G1393,'MITRA (REFERENSI)'!$A:$Z,17,FALSE)</f>
        <v>#N/A</v>
      </c>
      <c r="V1393" s="59" t="str">
        <f>VLOOKUP(G1393,'MITRA (REFERENSI)'!$A:$Z,11,FALSE)</f>
        <v>#N/A</v>
      </c>
      <c r="W1393" s="81"/>
      <c r="X1393" s="63"/>
      <c r="Y1393" s="63"/>
      <c r="Z1393" s="62"/>
      <c r="AA1393" s="63"/>
      <c r="AB1393" s="62"/>
      <c r="AC1393" s="62"/>
      <c r="AD1393" s="62"/>
      <c r="AE1393" s="62"/>
      <c r="AF1393" s="62"/>
      <c r="AG1393" s="72"/>
      <c r="AH1393" s="72"/>
      <c r="AI1393" s="72"/>
      <c r="AJ1393" s="72"/>
      <c r="AK1393" s="59" t="str">
        <f>VLOOKUP(G1393,'MITRA (REFERENSI)'!$A:$Z,5,FALSE)</f>
        <v>#N/A</v>
      </c>
      <c r="AL1393" s="59" t="str">
        <f>VLOOKUP(G1393,'MITRA (REFERENSI)'!$A:$Z,13,FALSE)</f>
        <v>#N/A</v>
      </c>
      <c r="AM1393" s="59" t="str">
        <f>VLOOKUP(G1393,'MITRA (REFERENSI)'!$A:$Z,14,FALSE)</f>
        <v>#N/A</v>
      </c>
    </row>
    <row r="1394" ht="15.0" customHeight="1">
      <c r="A1394" s="53" t="s">
        <v>6456</v>
      </c>
      <c r="B1394" s="78"/>
      <c r="C1394" s="79"/>
      <c r="D1394" s="82"/>
      <c r="E1394" s="82"/>
      <c r="F1394" s="56" t="str">
        <f t="shared" si="2"/>
        <v>PETUGAS.1393/SPK/SE/PML/3172/2026</v>
      </c>
      <c r="G1394" s="80"/>
      <c r="H1394" s="56" t="str">
        <f>VLOOKUP(G1394,'MITRA (REFERENSI)'!$A:$Z,16,FALSE)</f>
        <v>#N/A</v>
      </c>
      <c r="I1394" s="56" t="str">
        <f>VLOOKUP(G1394,'MITRA (REFERENSI)'!$A:$Z,25,FALSE)</f>
        <v>#N/A</v>
      </c>
      <c r="J1394" s="55" t="str">
        <f>VLOOKUP(G1394,'MITRA (REFERENSI)'!$A:$Z,26,FALSE)</f>
        <v>#N/A</v>
      </c>
      <c r="K1394" s="55" t="str">
        <f>VLOOKUP(G1394,'MITRA (REFERENSI)'!$A:$Z,15,FALSE)</f>
        <v>#N/A</v>
      </c>
      <c r="L1394" s="55" t="str">
        <f>VLOOKUP(G1394,'MITRA (REFERENSI)'!$A:$Z,15,FALSE)</f>
        <v>#N/A</v>
      </c>
      <c r="M1394" s="55" t="str">
        <f>IF(B1394=1,'KELAS (REFERENSI)'!M1394,IF(B1394=2,'KELAS (REFERENSI)'!M1409,IF(B1394=3,'KELAS (REFERENSI)'!M1424,IF(B1394=4,'KELAS (REFERENSI)'!M1439,""))))</f>
        <v/>
      </c>
      <c r="N1394" s="55" t="str">
        <f>IF(B1394=1,'KELAS (REFERENSI)'!N1394,IF(B1394=2,'KELAS (REFERENSI)'!N1409,IF(B1394=3,'KELAS (REFERENSI)'!N1424,IF(B1394=4,'KELAS (REFERENSI)'!N1439,""))))</f>
        <v/>
      </c>
      <c r="O1394" s="55" t="str">
        <f>IF(B1394=1,'KELAS (REFERENSI)'!O1394,IF(B1394=2,'KELAS (REFERENSI)'!O1409,IF(B1394=3,'KELAS (REFERENSI)'!O1424,IF(B1394=4,'KELAS (REFERENSI)'!O1439,""))))</f>
        <v/>
      </c>
      <c r="P1394" s="55" t="str">
        <f>IF(B1394=1,'KELAS (REFERENSI)'!P1394,IF(B1394=2,'KELAS (REFERENSI)'!P1409,IF(B1394=3,'KELAS (REFERENSI)'!P1424,IF(B1394=4,'KELAS (REFERENSI)'!P1439,""))))</f>
        <v/>
      </c>
      <c r="Q1394" s="55" t="str">
        <f t="shared" si="4"/>
        <v>BPS Kota Jakarta Timur</v>
      </c>
      <c r="R1394" s="55" t="str">
        <f t="shared" si="56"/>
        <v/>
      </c>
      <c r="S1394" s="55" t="str">
        <f t="shared" ref="S1394:T1394" si="1402">S1393</f>
        <v>15 Juni sampai dengan 31 Agustus 2026</v>
      </c>
      <c r="T1394" s="55" t="str">
        <f t="shared" si="1402"/>
        <v>31 Agustus 2026</v>
      </c>
      <c r="U1394" s="59" t="str">
        <f>VLOOKUP(G1394,'MITRA (REFERENSI)'!$A:$Z,17,FALSE)</f>
        <v>#N/A</v>
      </c>
      <c r="V1394" s="59" t="str">
        <f>VLOOKUP(G1394,'MITRA (REFERENSI)'!$A:$Z,11,FALSE)</f>
        <v>#N/A</v>
      </c>
      <c r="W1394" s="81"/>
      <c r="X1394" s="63"/>
      <c r="Y1394" s="63"/>
      <c r="Z1394" s="62"/>
      <c r="AA1394" s="63"/>
      <c r="AB1394" s="62"/>
      <c r="AC1394" s="62"/>
      <c r="AD1394" s="62"/>
      <c r="AE1394" s="62"/>
      <c r="AF1394" s="62"/>
      <c r="AG1394" s="72"/>
      <c r="AH1394" s="72"/>
      <c r="AI1394" s="72"/>
      <c r="AJ1394" s="72"/>
      <c r="AK1394" s="59" t="str">
        <f>VLOOKUP(G1394,'MITRA (REFERENSI)'!$A:$Z,5,FALSE)</f>
        <v>#N/A</v>
      </c>
      <c r="AL1394" s="59" t="str">
        <f>VLOOKUP(G1394,'MITRA (REFERENSI)'!$A:$Z,13,FALSE)</f>
        <v>#N/A</v>
      </c>
      <c r="AM1394" s="59" t="str">
        <f>VLOOKUP(G1394,'MITRA (REFERENSI)'!$A:$Z,14,FALSE)</f>
        <v>#N/A</v>
      </c>
    </row>
    <row r="1395" ht="15.0" customHeight="1">
      <c r="A1395" s="53" t="s">
        <v>6457</v>
      </c>
      <c r="B1395" s="78"/>
      <c r="C1395" s="79"/>
      <c r="D1395" s="82"/>
      <c r="E1395" s="82"/>
      <c r="F1395" s="56" t="str">
        <f t="shared" si="2"/>
        <v>PETUGAS.1394/SPK/SE/PML/3172/2026</v>
      </c>
      <c r="G1395" s="80"/>
      <c r="H1395" s="56" t="str">
        <f>VLOOKUP(G1395,'MITRA (REFERENSI)'!$A:$Z,16,FALSE)</f>
        <v>#N/A</v>
      </c>
      <c r="I1395" s="56" t="str">
        <f>VLOOKUP(G1395,'MITRA (REFERENSI)'!$A:$Z,25,FALSE)</f>
        <v>#N/A</v>
      </c>
      <c r="J1395" s="55" t="str">
        <f>VLOOKUP(G1395,'MITRA (REFERENSI)'!$A:$Z,26,FALSE)</f>
        <v>#N/A</v>
      </c>
      <c r="K1395" s="55" t="str">
        <f>VLOOKUP(G1395,'MITRA (REFERENSI)'!$A:$Z,15,FALSE)</f>
        <v>#N/A</v>
      </c>
      <c r="L1395" s="55" t="str">
        <f>VLOOKUP(G1395,'MITRA (REFERENSI)'!$A:$Z,15,FALSE)</f>
        <v>#N/A</v>
      </c>
      <c r="M1395" s="55" t="str">
        <f>IF(B1395=1,'KELAS (REFERENSI)'!M1395,IF(B1395=2,'KELAS (REFERENSI)'!M1410,IF(B1395=3,'KELAS (REFERENSI)'!M1425,IF(B1395=4,'KELAS (REFERENSI)'!M1440,""))))</f>
        <v/>
      </c>
      <c r="N1395" s="55" t="str">
        <f>IF(B1395=1,'KELAS (REFERENSI)'!N1395,IF(B1395=2,'KELAS (REFERENSI)'!N1410,IF(B1395=3,'KELAS (REFERENSI)'!N1425,IF(B1395=4,'KELAS (REFERENSI)'!N1440,""))))</f>
        <v/>
      </c>
      <c r="O1395" s="55" t="str">
        <f>IF(B1395=1,'KELAS (REFERENSI)'!O1395,IF(B1395=2,'KELAS (REFERENSI)'!O1410,IF(B1395=3,'KELAS (REFERENSI)'!O1425,IF(B1395=4,'KELAS (REFERENSI)'!O1440,""))))</f>
        <v/>
      </c>
      <c r="P1395" s="55" t="str">
        <f>IF(B1395=1,'KELAS (REFERENSI)'!P1395,IF(B1395=2,'KELAS (REFERENSI)'!P1410,IF(B1395=3,'KELAS (REFERENSI)'!P1425,IF(B1395=4,'KELAS (REFERENSI)'!P1440,""))))</f>
        <v/>
      </c>
      <c r="Q1395" s="55" t="str">
        <f t="shared" si="4"/>
        <v>BPS Kota Jakarta Timur</v>
      </c>
      <c r="R1395" s="55" t="str">
        <f t="shared" si="56"/>
        <v/>
      </c>
      <c r="S1395" s="55" t="str">
        <f t="shared" ref="S1395:T1395" si="1403">S1394</f>
        <v>15 Juni sampai dengan 31 Agustus 2026</v>
      </c>
      <c r="T1395" s="55" t="str">
        <f t="shared" si="1403"/>
        <v>31 Agustus 2026</v>
      </c>
      <c r="U1395" s="59" t="str">
        <f>VLOOKUP(G1395,'MITRA (REFERENSI)'!$A:$Z,17,FALSE)</f>
        <v>#N/A</v>
      </c>
      <c r="V1395" s="59" t="str">
        <f>VLOOKUP(G1395,'MITRA (REFERENSI)'!$A:$Z,11,FALSE)</f>
        <v>#N/A</v>
      </c>
      <c r="W1395" s="81"/>
      <c r="X1395" s="63"/>
      <c r="Y1395" s="63"/>
      <c r="Z1395" s="62"/>
      <c r="AA1395" s="63"/>
      <c r="AB1395" s="62"/>
      <c r="AC1395" s="62"/>
      <c r="AD1395" s="62"/>
      <c r="AE1395" s="62"/>
      <c r="AF1395" s="62"/>
      <c r="AG1395" s="72"/>
      <c r="AH1395" s="72"/>
      <c r="AI1395" s="72"/>
      <c r="AJ1395" s="72"/>
      <c r="AK1395" s="59" t="str">
        <f>VLOOKUP(G1395,'MITRA (REFERENSI)'!$A:$Z,5,FALSE)</f>
        <v>#N/A</v>
      </c>
      <c r="AL1395" s="59" t="str">
        <f>VLOOKUP(G1395,'MITRA (REFERENSI)'!$A:$Z,13,FALSE)</f>
        <v>#N/A</v>
      </c>
      <c r="AM1395" s="59" t="str">
        <f>VLOOKUP(G1395,'MITRA (REFERENSI)'!$A:$Z,14,FALSE)</f>
        <v>#N/A</v>
      </c>
    </row>
    <row r="1396" ht="15.0" customHeight="1">
      <c r="A1396" s="53" t="s">
        <v>6458</v>
      </c>
      <c r="B1396" s="78"/>
      <c r="C1396" s="79"/>
      <c r="D1396" s="82"/>
      <c r="E1396" s="82"/>
      <c r="F1396" s="56" t="str">
        <f t="shared" si="2"/>
        <v>PETUGAS.1395/SPK/SE/PML/3172/2026</v>
      </c>
      <c r="G1396" s="80"/>
      <c r="H1396" s="56" t="str">
        <f>VLOOKUP(G1396,'MITRA (REFERENSI)'!$A:$Z,16,FALSE)</f>
        <v>#N/A</v>
      </c>
      <c r="I1396" s="56" t="str">
        <f>VLOOKUP(G1396,'MITRA (REFERENSI)'!$A:$Z,25,FALSE)</f>
        <v>#N/A</v>
      </c>
      <c r="J1396" s="55" t="str">
        <f>VLOOKUP(G1396,'MITRA (REFERENSI)'!$A:$Z,26,FALSE)</f>
        <v>#N/A</v>
      </c>
      <c r="K1396" s="55" t="str">
        <f>VLOOKUP(G1396,'MITRA (REFERENSI)'!$A:$Z,15,FALSE)</f>
        <v>#N/A</v>
      </c>
      <c r="L1396" s="55" t="str">
        <f>VLOOKUP(G1396,'MITRA (REFERENSI)'!$A:$Z,15,FALSE)</f>
        <v>#N/A</v>
      </c>
      <c r="M1396" s="55" t="str">
        <f>IF(B1396=1,'KELAS (REFERENSI)'!M1396,IF(B1396=2,'KELAS (REFERENSI)'!M1411,IF(B1396=3,'KELAS (REFERENSI)'!M1426,IF(B1396=4,'KELAS (REFERENSI)'!M1441,""))))</f>
        <v/>
      </c>
      <c r="N1396" s="55" t="str">
        <f>IF(B1396=1,'KELAS (REFERENSI)'!N1396,IF(B1396=2,'KELAS (REFERENSI)'!N1411,IF(B1396=3,'KELAS (REFERENSI)'!N1426,IF(B1396=4,'KELAS (REFERENSI)'!N1441,""))))</f>
        <v/>
      </c>
      <c r="O1396" s="55" t="str">
        <f>IF(B1396=1,'KELAS (REFERENSI)'!O1396,IF(B1396=2,'KELAS (REFERENSI)'!O1411,IF(B1396=3,'KELAS (REFERENSI)'!O1426,IF(B1396=4,'KELAS (REFERENSI)'!O1441,""))))</f>
        <v/>
      </c>
      <c r="P1396" s="55" t="str">
        <f>IF(B1396=1,'KELAS (REFERENSI)'!P1396,IF(B1396=2,'KELAS (REFERENSI)'!P1411,IF(B1396=3,'KELAS (REFERENSI)'!P1426,IF(B1396=4,'KELAS (REFERENSI)'!P1441,""))))</f>
        <v/>
      </c>
      <c r="Q1396" s="55" t="str">
        <f t="shared" si="4"/>
        <v>BPS Kota Jakarta Timur</v>
      </c>
      <c r="R1396" s="55" t="str">
        <f t="shared" si="56"/>
        <v/>
      </c>
      <c r="S1396" s="55" t="str">
        <f t="shared" ref="S1396:T1396" si="1404">S1395</f>
        <v>15 Juni sampai dengan 31 Agustus 2026</v>
      </c>
      <c r="T1396" s="55" t="str">
        <f t="shared" si="1404"/>
        <v>31 Agustus 2026</v>
      </c>
      <c r="U1396" s="59" t="str">
        <f>VLOOKUP(G1396,'MITRA (REFERENSI)'!$A:$Z,17,FALSE)</f>
        <v>#N/A</v>
      </c>
      <c r="V1396" s="59" t="str">
        <f>VLOOKUP(G1396,'MITRA (REFERENSI)'!$A:$Z,11,FALSE)</f>
        <v>#N/A</v>
      </c>
      <c r="W1396" s="81"/>
      <c r="X1396" s="63"/>
      <c r="Y1396" s="63"/>
      <c r="Z1396" s="62"/>
      <c r="AA1396" s="63"/>
      <c r="AB1396" s="62"/>
      <c r="AC1396" s="62"/>
      <c r="AD1396" s="62"/>
      <c r="AE1396" s="62"/>
      <c r="AF1396" s="62"/>
      <c r="AG1396" s="72"/>
      <c r="AH1396" s="72"/>
      <c r="AI1396" s="72"/>
      <c r="AJ1396" s="72"/>
      <c r="AK1396" s="59" t="str">
        <f>VLOOKUP(G1396,'MITRA (REFERENSI)'!$A:$Z,5,FALSE)</f>
        <v>#N/A</v>
      </c>
      <c r="AL1396" s="59" t="str">
        <f>VLOOKUP(G1396,'MITRA (REFERENSI)'!$A:$Z,13,FALSE)</f>
        <v>#N/A</v>
      </c>
      <c r="AM1396" s="59" t="str">
        <f>VLOOKUP(G1396,'MITRA (REFERENSI)'!$A:$Z,14,FALSE)</f>
        <v>#N/A</v>
      </c>
    </row>
    <row r="1397" ht="15.0" customHeight="1">
      <c r="A1397" s="53" t="s">
        <v>6459</v>
      </c>
      <c r="B1397" s="78"/>
      <c r="C1397" s="79"/>
      <c r="D1397" s="82"/>
      <c r="E1397" s="82"/>
      <c r="F1397" s="56" t="str">
        <f t="shared" si="2"/>
        <v>PETUGAS.1396/SPK/SE/PML/3172/2026</v>
      </c>
      <c r="G1397" s="80"/>
      <c r="H1397" s="56" t="str">
        <f>VLOOKUP(G1397,'MITRA (REFERENSI)'!$A:$Z,16,FALSE)</f>
        <v>#N/A</v>
      </c>
      <c r="I1397" s="56" t="str">
        <f>VLOOKUP(G1397,'MITRA (REFERENSI)'!$A:$Z,25,FALSE)</f>
        <v>#N/A</v>
      </c>
      <c r="J1397" s="55" t="str">
        <f>VLOOKUP(G1397,'MITRA (REFERENSI)'!$A:$Z,26,FALSE)</f>
        <v>#N/A</v>
      </c>
      <c r="K1397" s="55" t="str">
        <f>VLOOKUP(G1397,'MITRA (REFERENSI)'!$A:$Z,15,FALSE)</f>
        <v>#N/A</v>
      </c>
      <c r="L1397" s="55" t="str">
        <f>VLOOKUP(G1397,'MITRA (REFERENSI)'!$A:$Z,15,FALSE)</f>
        <v>#N/A</v>
      </c>
      <c r="M1397" s="55" t="str">
        <f>IF(B1397=1,'KELAS (REFERENSI)'!M1397,IF(B1397=2,'KELAS (REFERENSI)'!M1412,IF(B1397=3,'KELAS (REFERENSI)'!M1427,IF(B1397=4,'KELAS (REFERENSI)'!M1442,""))))</f>
        <v/>
      </c>
      <c r="N1397" s="55" t="str">
        <f>IF(B1397=1,'KELAS (REFERENSI)'!N1397,IF(B1397=2,'KELAS (REFERENSI)'!N1412,IF(B1397=3,'KELAS (REFERENSI)'!N1427,IF(B1397=4,'KELAS (REFERENSI)'!N1442,""))))</f>
        <v/>
      </c>
      <c r="O1397" s="55" t="str">
        <f>IF(B1397=1,'KELAS (REFERENSI)'!O1397,IF(B1397=2,'KELAS (REFERENSI)'!O1412,IF(B1397=3,'KELAS (REFERENSI)'!O1427,IF(B1397=4,'KELAS (REFERENSI)'!O1442,""))))</f>
        <v/>
      </c>
      <c r="P1397" s="55" t="str">
        <f>IF(B1397=1,'KELAS (REFERENSI)'!P1397,IF(B1397=2,'KELAS (REFERENSI)'!P1412,IF(B1397=3,'KELAS (REFERENSI)'!P1427,IF(B1397=4,'KELAS (REFERENSI)'!P1442,""))))</f>
        <v/>
      </c>
      <c r="Q1397" s="55" t="str">
        <f t="shared" si="4"/>
        <v>BPS Kota Jakarta Timur</v>
      </c>
      <c r="R1397" s="55" t="str">
        <f t="shared" si="56"/>
        <v/>
      </c>
      <c r="S1397" s="55" t="str">
        <f t="shared" ref="S1397:T1397" si="1405">S1396</f>
        <v>15 Juni sampai dengan 31 Agustus 2026</v>
      </c>
      <c r="T1397" s="55" t="str">
        <f t="shared" si="1405"/>
        <v>31 Agustus 2026</v>
      </c>
      <c r="U1397" s="59" t="str">
        <f>VLOOKUP(G1397,'MITRA (REFERENSI)'!$A:$Z,17,FALSE)</f>
        <v>#N/A</v>
      </c>
      <c r="V1397" s="59" t="str">
        <f>VLOOKUP(G1397,'MITRA (REFERENSI)'!$A:$Z,11,FALSE)</f>
        <v>#N/A</v>
      </c>
      <c r="W1397" s="81"/>
      <c r="X1397" s="63"/>
      <c r="Y1397" s="63"/>
      <c r="Z1397" s="62"/>
      <c r="AA1397" s="63"/>
      <c r="AB1397" s="62"/>
      <c r="AC1397" s="62"/>
      <c r="AD1397" s="62"/>
      <c r="AE1397" s="62"/>
      <c r="AF1397" s="62"/>
      <c r="AG1397" s="72"/>
      <c r="AH1397" s="72"/>
      <c r="AI1397" s="72"/>
      <c r="AJ1397" s="72"/>
      <c r="AK1397" s="59" t="str">
        <f>VLOOKUP(G1397,'MITRA (REFERENSI)'!$A:$Z,5,FALSE)</f>
        <v>#N/A</v>
      </c>
      <c r="AL1397" s="59" t="str">
        <f>VLOOKUP(G1397,'MITRA (REFERENSI)'!$A:$Z,13,FALSE)</f>
        <v>#N/A</v>
      </c>
      <c r="AM1397" s="59" t="str">
        <f>VLOOKUP(G1397,'MITRA (REFERENSI)'!$A:$Z,14,FALSE)</f>
        <v>#N/A</v>
      </c>
    </row>
    <row r="1398" ht="15.0" customHeight="1">
      <c r="A1398" s="53" t="s">
        <v>6460</v>
      </c>
      <c r="B1398" s="78"/>
      <c r="C1398" s="79"/>
      <c r="D1398" s="82"/>
      <c r="E1398" s="82"/>
      <c r="F1398" s="56" t="str">
        <f t="shared" si="2"/>
        <v>PETUGAS.1397/SPK/SE/PML/3172/2026</v>
      </c>
      <c r="G1398" s="80"/>
      <c r="H1398" s="56" t="str">
        <f>VLOOKUP(G1398,'MITRA (REFERENSI)'!$A:$Z,16,FALSE)</f>
        <v>#N/A</v>
      </c>
      <c r="I1398" s="56" t="str">
        <f>VLOOKUP(G1398,'MITRA (REFERENSI)'!$A:$Z,25,FALSE)</f>
        <v>#N/A</v>
      </c>
      <c r="J1398" s="55" t="str">
        <f>VLOOKUP(G1398,'MITRA (REFERENSI)'!$A:$Z,26,FALSE)</f>
        <v>#N/A</v>
      </c>
      <c r="K1398" s="55" t="str">
        <f>VLOOKUP(G1398,'MITRA (REFERENSI)'!$A:$Z,15,FALSE)</f>
        <v>#N/A</v>
      </c>
      <c r="L1398" s="55" t="str">
        <f>VLOOKUP(G1398,'MITRA (REFERENSI)'!$A:$Z,15,FALSE)</f>
        <v>#N/A</v>
      </c>
      <c r="M1398" s="55" t="str">
        <f>IF(B1398=1,'KELAS (REFERENSI)'!M1398,IF(B1398=2,'KELAS (REFERENSI)'!M1413,IF(B1398=3,'KELAS (REFERENSI)'!M1428,IF(B1398=4,'KELAS (REFERENSI)'!M1443,""))))</f>
        <v/>
      </c>
      <c r="N1398" s="55" t="str">
        <f>IF(B1398=1,'KELAS (REFERENSI)'!N1398,IF(B1398=2,'KELAS (REFERENSI)'!N1413,IF(B1398=3,'KELAS (REFERENSI)'!N1428,IF(B1398=4,'KELAS (REFERENSI)'!N1443,""))))</f>
        <v/>
      </c>
      <c r="O1398" s="55" t="str">
        <f>IF(B1398=1,'KELAS (REFERENSI)'!O1398,IF(B1398=2,'KELAS (REFERENSI)'!O1413,IF(B1398=3,'KELAS (REFERENSI)'!O1428,IF(B1398=4,'KELAS (REFERENSI)'!O1443,""))))</f>
        <v/>
      </c>
      <c r="P1398" s="55" t="str">
        <f>IF(B1398=1,'KELAS (REFERENSI)'!P1398,IF(B1398=2,'KELAS (REFERENSI)'!P1413,IF(B1398=3,'KELAS (REFERENSI)'!P1428,IF(B1398=4,'KELAS (REFERENSI)'!P1443,""))))</f>
        <v/>
      </c>
      <c r="Q1398" s="55" t="str">
        <f t="shared" si="4"/>
        <v>BPS Kota Jakarta Timur</v>
      </c>
      <c r="R1398" s="55" t="str">
        <f t="shared" si="56"/>
        <v/>
      </c>
      <c r="S1398" s="55" t="str">
        <f t="shared" ref="S1398:T1398" si="1406">S1397</f>
        <v>15 Juni sampai dengan 31 Agustus 2026</v>
      </c>
      <c r="T1398" s="55" t="str">
        <f t="shared" si="1406"/>
        <v>31 Agustus 2026</v>
      </c>
      <c r="U1398" s="59" t="str">
        <f>VLOOKUP(G1398,'MITRA (REFERENSI)'!$A:$Z,17,FALSE)</f>
        <v>#N/A</v>
      </c>
      <c r="V1398" s="59" t="str">
        <f>VLOOKUP(G1398,'MITRA (REFERENSI)'!$A:$Z,11,FALSE)</f>
        <v>#N/A</v>
      </c>
      <c r="W1398" s="81"/>
      <c r="X1398" s="63"/>
      <c r="Y1398" s="63"/>
      <c r="Z1398" s="62"/>
      <c r="AA1398" s="63"/>
      <c r="AB1398" s="62"/>
      <c r="AC1398" s="62"/>
      <c r="AD1398" s="62"/>
      <c r="AE1398" s="62"/>
      <c r="AF1398" s="62"/>
      <c r="AG1398" s="72"/>
      <c r="AH1398" s="72"/>
      <c r="AI1398" s="72"/>
      <c r="AJ1398" s="72"/>
      <c r="AK1398" s="59" t="str">
        <f>VLOOKUP(G1398,'MITRA (REFERENSI)'!$A:$Z,5,FALSE)</f>
        <v>#N/A</v>
      </c>
      <c r="AL1398" s="59" t="str">
        <f>VLOOKUP(G1398,'MITRA (REFERENSI)'!$A:$Z,13,FALSE)</f>
        <v>#N/A</v>
      </c>
      <c r="AM1398" s="59" t="str">
        <f>VLOOKUP(G1398,'MITRA (REFERENSI)'!$A:$Z,14,FALSE)</f>
        <v>#N/A</v>
      </c>
    </row>
    <row r="1399" ht="15.0" customHeight="1">
      <c r="A1399" s="53" t="s">
        <v>6461</v>
      </c>
      <c r="B1399" s="78"/>
      <c r="C1399" s="79"/>
      <c r="D1399" s="82"/>
      <c r="E1399" s="82"/>
      <c r="F1399" s="56" t="str">
        <f t="shared" si="2"/>
        <v>PETUGAS.1398/SPK/SE/PML/3172/2026</v>
      </c>
      <c r="G1399" s="80"/>
      <c r="H1399" s="56" t="str">
        <f>VLOOKUP(G1399,'MITRA (REFERENSI)'!$A:$Z,16,FALSE)</f>
        <v>#N/A</v>
      </c>
      <c r="I1399" s="56" t="str">
        <f>VLOOKUP(G1399,'MITRA (REFERENSI)'!$A:$Z,25,FALSE)</f>
        <v>#N/A</v>
      </c>
      <c r="J1399" s="55" t="str">
        <f>VLOOKUP(G1399,'MITRA (REFERENSI)'!$A:$Z,26,FALSE)</f>
        <v>#N/A</v>
      </c>
      <c r="K1399" s="55" t="str">
        <f>VLOOKUP(G1399,'MITRA (REFERENSI)'!$A:$Z,15,FALSE)</f>
        <v>#N/A</v>
      </c>
      <c r="L1399" s="55" t="str">
        <f>VLOOKUP(G1399,'MITRA (REFERENSI)'!$A:$Z,15,FALSE)</f>
        <v>#N/A</v>
      </c>
      <c r="M1399" s="55" t="str">
        <f>IF(B1399=1,'KELAS (REFERENSI)'!M1399,IF(B1399=2,'KELAS (REFERENSI)'!M1414,IF(B1399=3,'KELAS (REFERENSI)'!M1429,IF(B1399=4,'KELAS (REFERENSI)'!M1444,""))))</f>
        <v/>
      </c>
      <c r="N1399" s="55" t="str">
        <f>IF(B1399=1,'KELAS (REFERENSI)'!N1399,IF(B1399=2,'KELAS (REFERENSI)'!N1414,IF(B1399=3,'KELAS (REFERENSI)'!N1429,IF(B1399=4,'KELAS (REFERENSI)'!N1444,""))))</f>
        <v/>
      </c>
      <c r="O1399" s="55" t="str">
        <f>IF(B1399=1,'KELAS (REFERENSI)'!O1399,IF(B1399=2,'KELAS (REFERENSI)'!O1414,IF(B1399=3,'KELAS (REFERENSI)'!O1429,IF(B1399=4,'KELAS (REFERENSI)'!O1444,""))))</f>
        <v/>
      </c>
      <c r="P1399" s="55" t="str">
        <f>IF(B1399=1,'KELAS (REFERENSI)'!P1399,IF(B1399=2,'KELAS (REFERENSI)'!P1414,IF(B1399=3,'KELAS (REFERENSI)'!P1429,IF(B1399=4,'KELAS (REFERENSI)'!P1444,""))))</f>
        <v/>
      </c>
      <c r="Q1399" s="55" t="str">
        <f t="shared" si="4"/>
        <v>BPS Kota Jakarta Timur</v>
      </c>
      <c r="R1399" s="55" t="str">
        <f t="shared" si="56"/>
        <v/>
      </c>
      <c r="S1399" s="55" t="str">
        <f t="shared" ref="S1399:T1399" si="1407">S1398</f>
        <v>15 Juni sampai dengan 31 Agustus 2026</v>
      </c>
      <c r="T1399" s="55" t="str">
        <f t="shared" si="1407"/>
        <v>31 Agustus 2026</v>
      </c>
      <c r="U1399" s="59" t="str">
        <f>VLOOKUP(G1399,'MITRA (REFERENSI)'!$A:$Z,17,FALSE)</f>
        <v>#N/A</v>
      </c>
      <c r="V1399" s="59" t="str">
        <f>VLOOKUP(G1399,'MITRA (REFERENSI)'!$A:$Z,11,FALSE)</f>
        <v>#N/A</v>
      </c>
      <c r="W1399" s="81"/>
      <c r="X1399" s="63"/>
      <c r="Y1399" s="63"/>
      <c r="Z1399" s="62"/>
      <c r="AA1399" s="63"/>
      <c r="AB1399" s="62"/>
      <c r="AC1399" s="62"/>
      <c r="AD1399" s="62"/>
      <c r="AE1399" s="62"/>
      <c r="AF1399" s="62"/>
      <c r="AG1399" s="72"/>
      <c r="AH1399" s="72"/>
      <c r="AI1399" s="72"/>
      <c r="AJ1399" s="72"/>
      <c r="AK1399" s="59" t="str">
        <f>VLOOKUP(G1399,'MITRA (REFERENSI)'!$A:$Z,5,FALSE)</f>
        <v>#N/A</v>
      </c>
      <c r="AL1399" s="59" t="str">
        <f>VLOOKUP(G1399,'MITRA (REFERENSI)'!$A:$Z,13,FALSE)</f>
        <v>#N/A</v>
      </c>
      <c r="AM1399" s="59" t="str">
        <f>VLOOKUP(G1399,'MITRA (REFERENSI)'!$A:$Z,14,FALSE)</f>
        <v>#N/A</v>
      </c>
    </row>
    <row r="1400" ht="15.0" customHeight="1">
      <c r="A1400" s="53" t="s">
        <v>6462</v>
      </c>
      <c r="B1400" s="78"/>
      <c r="C1400" s="79"/>
      <c r="D1400" s="82"/>
      <c r="E1400" s="82"/>
      <c r="F1400" s="56" t="str">
        <f t="shared" si="2"/>
        <v>PETUGAS.1399/SPK/SE/PML/3172/2026</v>
      </c>
      <c r="G1400" s="80"/>
      <c r="H1400" s="56" t="str">
        <f>VLOOKUP(G1400,'MITRA (REFERENSI)'!$A:$Z,16,FALSE)</f>
        <v>#N/A</v>
      </c>
      <c r="I1400" s="56" t="str">
        <f>VLOOKUP(G1400,'MITRA (REFERENSI)'!$A:$Z,25,FALSE)</f>
        <v>#N/A</v>
      </c>
      <c r="J1400" s="55" t="str">
        <f>VLOOKUP(G1400,'MITRA (REFERENSI)'!$A:$Z,26,FALSE)</f>
        <v>#N/A</v>
      </c>
      <c r="K1400" s="55" t="str">
        <f>VLOOKUP(G1400,'MITRA (REFERENSI)'!$A:$Z,15,FALSE)</f>
        <v>#N/A</v>
      </c>
      <c r="L1400" s="55" t="str">
        <f>VLOOKUP(G1400,'MITRA (REFERENSI)'!$A:$Z,15,FALSE)</f>
        <v>#N/A</v>
      </c>
      <c r="M1400" s="55" t="str">
        <f>IF(B1400=1,'KELAS (REFERENSI)'!M1400,IF(B1400=2,'KELAS (REFERENSI)'!M1415,IF(B1400=3,'KELAS (REFERENSI)'!M1430,IF(B1400=4,'KELAS (REFERENSI)'!M1445,""))))</f>
        <v/>
      </c>
      <c r="N1400" s="55" t="str">
        <f>IF(B1400=1,'KELAS (REFERENSI)'!N1400,IF(B1400=2,'KELAS (REFERENSI)'!N1415,IF(B1400=3,'KELAS (REFERENSI)'!N1430,IF(B1400=4,'KELAS (REFERENSI)'!N1445,""))))</f>
        <v/>
      </c>
      <c r="O1400" s="55" t="str">
        <f>IF(B1400=1,'KELAS (REFERENSI)'!O1400,IF(B1400=2,'KELAS (REFERENSI)'!O1415,IF(B1400=3,'KELAS (REFERENSI)'!O1430,IF(B1400=4,'KELAS (REFERENSI)'!O1445,""))))</f>
        <v/>
      </c>
      <c r="P1400" s="55" t="str">
        <f>IF(B1400=1,'KELAS (REFERENSI)'!P1400,IF(B1400=2,'KELAS (REFERENSI)'!P1415,IF(B1400=3,'KELAS (REFERENSI)'!P1430,IF(B1400=4,'KELAS (REFERENSI)'!P1445,""))))</f>
        <v/>
      </c>
      <c r="Q1400" s="55" t="str">
        <f t="shared" si="4"/>
        <v>BPS Kota Jakarta Timur</v>
      </c>
      <c r="R1400" s="55" t="str">
        <f t="shared" si="56"/>
        <v/>
      </c>
      <c r="S1400" s="55" t="str">
        <f t="shared" ref="S1400:T1400" si="1408">S1399</f>
        <v>15 Juni sampai dengan 31 Agustus 2026</v>
      </c>
      <c r="T1400" s="55" t="str">
        <f t="shared" si="1408"/>
        <v>31 Agustus 2026</v>
      </c>
      <c r="U1400" s="59" t="str">
        <f>VLOOKUP(G1400,'MITRA (REFERENSI)'!$A:$Z,17,FALSE)</f>
        <v>#N/A</v>
      </c>
      <c r="V1400" s="59" t="str">
        <f>VLOOKUP(G1400,'MITRA (REFERENSI)'!$A:$Z,11,FALSE)</f>
        <v>#N/A</v>
      </c>
      <c r="W1400" s="81"/>
      <c r="X1400" s="63"/>
      <c r="Y1400" s="63"/>
      <c r="Z1400" s="62"/>
      <c r="AA1400" s="63"/>
      <c r="AB1400" s="62"/>
      <c r="AC1400" s="62"/>
      <c r="AD1400" s="62"/>
      <c r="AE1400" s="62"/>
      <c r="AF1400" s="62"/>
      <c r="AG1400" s="72"/>
      <c r="AH1400" s="72"/>
      <c r="AI1400" s="72"/>
      <c r="AJ1400" s="72"/>
      <c r="AK1400" s="59" t="str">
        <f>VLOOKUP(G1400,'MITRA (REFERENSI)'!$A:$Z,5,FALSE)</f>
        <v>#N/A</v>
      </c>
      <c r="AL1400" s="59" t="str">
        <f>VLOOKUP(G1400,'MITRA (REFERENSI)'!$A:$Z,13,FALSE)</f>
        <v>#N/A</v>
      </c>
      <c r="AM1400" s="59" t="str">
        <f>VLOOKUP(G1400,'MITRA (REFERENSI)'!$A:$Z,14,FALSE)</f>
        <v>#N/A</v>
      </c>
    </row>
    <row r="1401" ht="15.0" customHeight="1">
      <c r="A1401" s="53" t="s">
        <v>6463</v>
      </c>
      <c r="B1401" s="78"/>
      <c r="C1401" s="79"/>
      <c r="D1401" s="82"/>
      <c r="E1401" s="82"/>
      <c r="F1401" s="56" t="str">
        <f t="shared" si="2"/>
        <v>PETUGAS.1400/SPK/SE/PML/3172/2026</v>
      </c>
      <c r="G1401" s="80"/>
      <c r="H1401" s="56" t="str">
        <f>VLOOKUP(G1401,'MITRA (REFERENSI)'!$A:$Z,16,FALSE)</f>
        <v>#N/A</v>
      </c>
      <c r="I1401" s="56" t="str">
        <f>VLOOKUP(G1401,'MITRA (REFERENSI)'!$A:$Z,25,FALSE)</f>
        <v>#N/A</v>
      </c>
      <c r="J1401" s="55" t="str">
        <f>VLOOKUP(G1401,'MITRA (REFERENSI)'!$A:$Z,26,FALSE)</f>
        <v>#N/A</v>
      </c>
      <c r="K1401" s="55" t="str">
        <f>VLOOKUP(G1401,'MITRA (REFERENSI)'!$A:$Z,15,FALSE)</f>
        <v>#N/A</v>
      </c>
      <c r="L1401" s="55" t="str">
        <f>VLOOKUP(G1401,'MITRA (REFERENSI)'!$A:$Z,15,FALSE)</f>
        <v>#N/A</v>
      </c>
      <c r="M1401" s="55" t="str">
        <f>IF(B1401=1,'KELAS (REFERENSI)'!M1401,IF(B1401=2,'KELAS (REFERENSI)'!M1416,IF(B1401=3,'KELAS (REFERENSI)'!M1431,IF(B1401=4,'KELAS (REFERENSI)'!M1446,""))))</f>
        <v/>
      </c>
      <c r="N1401" s="55" t="str">
        <f>IF(B1401=1,'KELAS (REFERENSI)'!N1401,IF(B1401=2,'KELAS (REFERENSI)'!N1416,IF(B1401=3,'KELAS (REFERENSI)'!N1431,IF(B1401=4,'KELAS (REFERENSI)'!N1446,""))))</f>
        <v/>
      </c>
      <c r="O1401" s="55" t="str">
        <f>IF(B1401=1,'KELAS (REFERENSI)'!O1401,IF(B1401=2,'KELAS (REFERENSI)'!O1416,IF(B1401=3,'KELAS (REFERENSI)'!O1431,IF(B1401=4,'KELAS (REFERENSI)'!O1446,""))))</f>
        <v/>
      </c>
      <c r="P1401" s="55" t="str">
        <f>IF(B1401=1,'KELAS (REFERENSI)'!P1401,IF(B1401=2,'KELAS (REFERENSI)'!P1416,IF(B1401=3,'KELAS (REFERENSI)'!P1431,IF(B1401=4,'KELAS (REFERENSI)'!P1446,""))))</f>
        <v/>
      </c>
      <c r="Q1401" s="55" t="str">
        <f t="shared" si="4"/>
        <v>BPS Kota Jakarta Timur</v>
      </c>
      <c r="R1401" s="55" t="str">
        <f t="shared" si="56"/>
        <v/>
      </c>
      <c r="S1401" s="55" t="str">
        <f t="shared" ref="S1401:T1401" si="1409">S1400</f>
        <v>15 Juni sampai dengan 31 Agustus 2026</v>
      </c>
      <c r="T1401" s="55" t="str">
        <f t="shared" si="1409"/>
        <v>31 Agustus 2026</v>
      </c>
      <c r="U1401" s="59" t="str">
        <f>VLOOKUP(G1401,'MITRA (REFERENSI)'!$A:$Z,17,FALSE)</f>
        <v>#N/A</v>
      </c>
      <c r="V1401" s="59" t="str">
        <f>VLOOKUP(G1401,'MITRA (REFERENSI)'!$A:$Z,11,FALSE)</f>
        <v>#N/A</v>
      </c>
      <c r="W1401" s="81"/>
      <c r="X1401" s="63"/>
      <c r="Y1401" s="63"/>
      <c r="Z1401" s="62"/>
      <c r="AA1401" s="63"/>
      <c r="AB1401" s="62"/>
      <c r="AC1401" s="62"/>
      <c r="AD1401" s="62"/>
      <c r="AE1401" s="62"/>
      <c r="AF1401" s="62"/>
      <c r="AG1401" s="72"/>
      <c r="AH1401" s="72"/>
      <c r="AI1401" s="72"/>
      <c r="AJ1401" s="72"/>
      <c r="AK1401" s="59" t="str">
        <f>VLOOKUP(G1401,'MITRA (REFERENSI)'!$A:$Z,5,FALSE)</f>
        <v>#N/A</v>
      </c>
      <c r="AL1401" s="59" t="str">
        <f>VLOOKUP(G1401,'MITRA (REFERENSI)'!$A:$Z,13,FALSE)</f>
        <v>#N/A</v>
      </c>
      <c r="AM1401" s="59" t="str">
        <f>VLOOKUP(G1401,'MITRA (REFERENSI)'!$A:$Z,14,FALSE)</f>
        <v>#N/A</v>
      </c>
    </row>
    <row r="1402" ht="15.0" customHeight="1">
      <c r="A1402" s="53" t="s">
        <v>6464</v>
      </c>
      <c r="B1402" s="78"/>
      <c r="C1402" s="79"/>
      <c r="D1402" s="82"/>
      <c r="E1402" s="82"/>
      <c r="F1402" s="56" t="str">
        <f t="shared" si="2"/>
        <v>PETUGAS.1401/SPK/SE/PML/3172/2026</v>
      </c>
      <c r="G1402" s="80"/>
      <c r="H1402" s="56" t="str">
        <f>VLOOKUP(G1402,'MITRA (REFERENSI)'!$A:$Z,16,FALSE)</f>
        <v>#N/A</v>
      </c>
      <c r="I1402" s="56" t="str">
        <f>VLOOKUP(G1402,'MITRA (REFERENSI)'!$A:$Z,25,FALSE)</f>
        <v>#N/A</v>
      </c>
      <c r="J1402" s="55" t="str">
        <f>VLOOKUP(G1402,'MITRA (REFERENSI)'!$A:$Z,26,FALSE)</f>
        <v>#N/A</v>
      </c>
      <c r="K1402" s="55" t="str">
        <f>VLOOKUP(G1402,'MITRA (REFERENSI)'!$A:$Z,15,FALSE)</f>
        <v>#N/A</v>
      </c>
      <c r="L1402" s="55" t="str">
        <f>VLOOKUP(G1402,'MITRA (REFERENSI)'!$A:$Z,15,FALSE)</f>
        <v>#N/A</v>
      </c>
      <c r="M1402" s="55" t="str">
        <f>IF(B1402=1,'KELAS (REFERENSI)'!M1402,IF(B1402=2,'KELAS (REFERENSI)'!M1417,IF(B1402=3,'KELAS (REFERENSI)'!M1432,IF(B1402=4,'KELAS (REFERENSI)'!M1447,""))))</f>
        <v/>
      </c>
      <c r="N1402" s="55" t="str">
        <f>IF(B1402=1,'KELAS (REFERENSI)'!N1402,IF(B1402=2,'KELAS (REFERENSI)'!N1417,IF(B1402=3,'KELAS (REFERENSI)'!N1432,IF(B1402=4,'KELAS (REFERENSI)'!N1447,""))))</f>
        <v/>
      </c>
      <c r="O1402" s="55" t="str">
        <f>IF(B1402=1,'KELAS (REFERENSI)'!O1402,IF(B1402=2,'KELAS (REFERENSI)'!O1417,IF(B1402=3,'KELAS (REFERENSI)'!O1432,IF(B1402=4,'KELAS (REFERENSI)'!O1447,""))))</f>
        <v/>
      </c>
      <c r="P1402" s="55" t="str">
        <f>IF(B1402=1,'KELAS (REFERENSI)'!P1402,IF(B1402=2,'KELAS (REFERENSI)'!P1417,IF(B1402=3,'KELAS (REFERENSI)'!P1432,IF(B1402=4,'KELAS (REFERENSI)'!P1447,""))))</f>
        <v/>
      </c>
      <c r="Q1402" s="55" t="str">
        <f t="shared" si="4"/>
        <v>BPS Kota Jakarta Timur</v>
      </c>
      <c r="R1402" s="55" t="str">
        <f t="shared" si="56"/>
        <v/>
      </c>
      <c r="S1402" s="55" t="str">
        <f t="shared" ref="S1402:T1402" si="1410">S1401</f>
        <v>15 Juni sampai dengan 31 Agustus 2026</v>
      </c>
      <c r="T1402" s="55" t="str">
        <f t="shared" si="1410"/>
        <v>31 Agustus 2026</v>
      </c>
      <c r="U1402" s="59" t="str">
        <f>VLOOKUP(G1402,'MITRA (REFERENSI)'!$A:$Z,17,FALSE)</f>
        <v>#N/A</v>
      </c>
      <c r="V1402" s="59" t="str">
        <f>VLOOKUP(G1402,'MITRA (REFERENSI)'!$A:$Z,11,FALSE)</f>
        <v>#N/A</v>
      </c>
      <c r="W1402" s="81"/>
      <c r="X1402" s="63"/>
      <c r="Y1402" s="63"/>
      <c r="Z1402" s="62"/>
      <c r="AA1402" s="63"/>
      <c r="AB1402" s="62"/>
      <c r="AC1402" s="62"/>
      <c r="AD1402" s="62"/>
      <c r="AE1402" s="62"/>
      <c r="AF1402" s="62"/>
      <c r="AG1402" s="72"/>
      <c r="AH1402" s="72"/>
      <c r="AI1402" s="72"/>
      <c r="AJ1402" s="72"/>
      <c r="AK1402" s="59" t="str">
        <f>VLOOKUP(G1402,'MITRA (REFERENSI)'!$A:$Z,5,FALSE)</f>
        <v>#N/A</v>
      </c>
      <c r="AL1402" s="59" t="str">
        <f>VLOOKUP(G1402,'MITRA (REFERENSI)'!$A:$Z,13,FALSE)</f>
        <v>#N/A</v>
      </c>
      <c r="AM1402" s="59" t="str">
        <f>VLOOKUP(G1402,'MITRA (REFERENSI)'!$A:$Z,14,FALSE)</f>
        <v>#N/A</v>
      </c>
    </row>
    <row r="1403" ht="15.0" customHeight="1">
      <c r="A1403" s="53" t="s">
        <v>6465</v>
      </c>
      <c r="B1403" s="78"/>
      <c r="C1403" s="79"/>
      <c r="D1403" s="82"/>
      <c r="E1403" s="82"/>
      <c r="F1403" s="56" t="str">
        <f t="shared" si="2"/>
        <v>PETUGAS.1402/SPK/SE/PML/3172/2026</v>
      </c>
      <c r="G1403" s="80"/>
      <c r="H1403" s="56" t="str">
        <f>VLOOKUP(G1403,'MITRA (REFERENSI)'!$A:$Z,16,FALSE)</f>
        <v>#N/A</v>
      </c>
      <c r="I1403" s="56" t="str">
        <f>VLOOKUP(G1403,'MITRA (REFERENSI)'!$A:$Z,25,FALSE)</f>
        <v>#N/A</v>
      </c>
      <c r="J1403" s="55" t="str">
        <f>VLOOKUP(G1403,'MITRA (REFERENSI)'!$A:$Z,26,FALSE)</f>
        <v>#N/A</v>
      </c>
      <c r="K1403" s="55" t="str">
        <f>VLOOKUP(G1403,'MITRA (REFERENSI)'!$A:$Z,15,FALSE)</f>
        <v>#N/A</v>
      </c>
      <c r="L1403" s="55" t="str">
        <f>VLOOKUP(G1403,'MITRA (REFERENSI)'!$A:$Z,15,FALSE)</f>
        <v>#N/A</v>
      </c>
      <c r="M1403" s="55" t="str">
        <f>IF(B1403=1,'KELAS (REFERENSI)'!M1403,IF(B1403=2,'KELAS (REFERENSI)'!M1418,IF(B1403=3,'KELAS (REFERENSI)'!M1433,IF(B1403=4,'KELAS (REFERENSI)'!M1448,""))))</f>
        <v/>
      </c>
      <c r="N1403" s="55" t="str">
        <f>IF(B1403=1,'KELAS (REFERENSI)'!N1403,IF(B1403=2,'KELAS (REFERENSI)'!N1418,IF(B1403=3,'KELAS (REFERENSI)'!N1433,IF(B1403=4,'KELAS (REFERENSI)'!N1448,""))))</f>
        <v/>
      </c>
      <c r="O1403" s="55" t="str">
        <f>IF(B1403=1,'KELAS (REFERENSI)'!O1403,IF(B1403=2,'KELAS (REFERENSI)'!O1418,IF(B1403=3,'KELAS (REFERENSI)'!O1433,IF(B1403=4,'KELAS (REFERENSI)'!O1448,""))))</f>
        <v/>
      </c>
      <c r="P1403" s="55" t="str">
        <f>IF(B1403=1,'KELAS (REFERENSI)'!P1403,IF(B1403=2,'KELAS (REFERENSI)'!P1418,IF(B1403=3,'KELAS (REFERENSI)'!P1433,IF(B1403=4,'KELAS (REFERENSI)'!P1448,""))))</f>
        <v/>
      </c>
      <c r="Q1403" s="55" t="str">
        <f t="shared" si="4"/>
        <v>BPS Kota Jakarta Timur</v>
      </c>
      <c r="R1403" s="55" t="str">
        <f t="shared" si="56"/>
        <v/>
      </c>
      <c r="S1403" s="55" t="str">
        <f t="shared" ref="S1403:T1403" si="1411">S1402</f>
        <v>15 Juni sampai dengan 31 Agustus 2026</v>
      </c>
      <c r="T1403" s="55" t="str">
        <f t="shared" si="1411"/>
        <v>31 Agustus 2026</v>
      </c>
      <c r="U1403" s="59" t="str">
        <f>VLOOKUP(G1403,'MITRA (REFERENSI)'!$A:$Z,17,FALSE)</f>
        <v>#N/A</v>
      </c>
      <c r="V1403" s="59" t="str">
        <f>VLOOKUP(G1403,'MITRA (REFERENSI)'!$A:$Z,11,FALSE)</f>
        <v>#N/A</v>
      </c>
      <c r="W1403" s="81"/>
      <c r="X1403" s="63"/>
      <c r="Y1403" s="63"/>
      <c r="Z1403" s="62"/>
      <c r="AA1403" s="63"/>
      <c r="AB1403" s="62"/>
      <c r="AC1403" s="62"/>
      <c r="AD1403" s="62"/>
      <c r="AE1403" s="62"/>
      <c r="AF1403" s="62"/>
      <c r="AG1403" s="72"/>
      <c r="AH1403" s="72"/>
      <c r="AI1403" s="72"/>
      <c r="AJ1403" s="72"/>
      <c r="AK1403" s="59" t="str">
        <f>VLOOKUP(G1403,'MITRA (REFERENSI)'!$A:$Z,5,FALSE)</f>
        <v>#N/A</v>
      </c>
      <c r="AL1403" s="59" t="str">
        <f>VLOOKUP(G1403,'MITRA (REFERENSI)'!$A:$Z,13,FALSE)</f>
        <v>#N/A</v>
      </c>
      <c r="AM1403" s="59" t="str">
        <f>VLOOKUP(G1403,'MITRA (REFERENSI)'!$A:$Z,14,FALSE)</f>
        <v>#N/A</v>
      </c>
    </row>
    <row r="1404" ht="15.0" customHeight="1">
      <c r="A1404" s="53" t="s">
        <v>6466</v>
      </c>
      <c r="B1404" s="78"/>
      <c r="C1404" s="79"/>
      <c r="D1404" s="82"/>
      <c r="E1404" s="82"/>
      <c r="F1404" s="56" t="str">
        <f t="shared" si="2"/>
        <v>PETUGAS.1403/SPK/SE/PML/3172/2026</v>
      </c>
      <c r="G1404" s="80"/>
      <c r="H1404" s="56" t="str">
        <f>VLOOKUP(G1404,'MITRA (REFERENSI)'!$A:$Z,16,FALSE)</f>
        <v>#N/A</v>
      </c>
      <c r="I1404" s="56" t="str">
        <f>VLOOKUP(G1404,'MITRA (REFERENSI)'!$A:$Z,25,FALSE)</f>
        <v>#N/A</v>
      </c>
      <c r="J1404" s="55" t="str">
        <f>VLOOKUP(G1404,'MITRA (REFERENSI)'!$A:$Z,26,FALSE)</f>
        <v>#N/A</v>
      </c>
      <c r="K1404" s="55" t="str">
        <f>VLOOKUP(G1404,'MITRA (REFERENSI)'!$A:$Z,15,FALSE)</f>
        <v>#N/A</v>
      </c>
      <c r="L1404" s="55" t="str">
        <f>VLOOKUP(G1404,'MITRA (REFERENSI)'!$A:$Z,15,FALSE)</f>
        <v>#N/A</v>
      </c>
      <c r="M1404" s="55" t="str">
        <f>IF(B1404=1,'KELAS (REFERENSI)'!M1404,IF(B1404=2,'KELAS (REFERENSI)'!M1419,IF(B1404=3,'KELAS (REFERENSI)'!M1434,IF(B1404=4,'KELAS (REFERENSI)'!M1449,""))))</f>
        <v/>
      </c>
      <c r="N1404" s="55" t="str">
        <f>IF(B1404=1,'KELAS (REFERENSI)'!N1404,IF(B1404=2,'KELAS (REFERENSI)'!N1419,IF(B1404=3,'KELAS (REFERENSI)'!N1434,IF(B1404=4,'KELAS (REFERENSI)'!N1449,""))))</f>
        <v/>
      </c>
      <c r="O1404" s="55" t="str">
        <f>IF(B1404=1,'KELAS (REFERENSI)'!O1404,IF(B1404=2,'KELAS (REFERENSI)'!O1419,IF(B1404=3,'KELAS (REFERENSI)'!O1434,IF(B1404=4,'KELAS (REFERENSI)'!O1449,""))))</f>
        <v/>
      </c>
      <c r="P1404" s="55" t="str">
        <f>IF(B1404=1,'KELAS (REFERENSI)'!P1404,IF(B1404=2,'KELAS (REFERENSI)'!P1419,IF(B1404=3,'KELAS (REFERENSI)'!P1434,IF(B1404=4,'KELAS (REFERENSI)'!P1449,""))))</f>
        <v/>
      </c>
      <c r="Q1404" s="55" t="str">
        <f t="shared" si="4"/>
        <v>BPS Kota Jakarta Timur</v>
      </c>
      <c r="R1404" s="55" t="str">
        <f t="shared" si="56"/>
        <v/>
      </c>
      <c r="S1404" s="55" t="str">
        <f t="shared" ref="S1404:T1404" si="1412">S1403</f>
        <v>15 Juni sampai dengan 31 Agustus 2026</v>
      </c>
      <c r="T1404" s="55" t="str">
        <f t="shared" si="1412"/>
        <v>31 Agustus 2026</v>
      </c>
      <c r="U1404" s="59" t="str">
        <f>VLOOKUP(G1404,'MITRA (REFERENSI)'!$A:$Z,17,FALSE)</f>
        <v>#N/A</v>
      </c>
      <c r="V1404" s="59" t="str">
        <f>VLOOKUP(G1404,'MITRA (REFERENSI)'!$A:$Z,11,FALSE)</f>
        <v>#N/A</v>
      </c>
      <c r="W1404" s="81"/>
      <c r="X1404" s="63"/>
      <c r="Y1404" s="63"/>
      <c r="Z1404" s="62"/>
      <c r="AA1404" s="63"/>
      <c r="AB1404" s="62"/>
      <c r="AC1404" s="62"/>
      <c r="AD1404" s="62"/>
      <c r="AE1404" s="62"/>
      <c r="AF1404" s="62"/>
      <c r="AG1404" s="72"/>
      <c r="AH1404" s="72"/>
      <c r="AI1404" s="72"/>
      <c r="AJ1404" s="72"/>
      <c r="AK1404" s="59" t="str">
        <f>VLOOKUP(G1404,'MITRA (REFERENSI)'!$A:$Z,5,FALSE)</f>
        <v>#N/A</v>
      </c>
      <c r="AL1404" s="59" t="str">
        <f>VLOOKUP(G1404,'MITRA (REFERENSI)'!$A:$Z,13,FALSE)</f>
        <v>#N/A</v>
      </c>
      <c r="AM1404" s="59" t="str">
        <f>VLOOKUP(G1404,'MITRA (REFERENSI)'!$A:$Z,14,FALSE)</f>
        <v>#N/A</v>
      </c>
    </row>
    <row r="1405" ht="15.0" customHeight="1">
      <c r="A1405" s="53" t="s">
        <v>6467</v>
      </c>
      <c r="B1405" s="78"/>
      <c r="C1405" s="79"/>
      <c r="D1405" s="82"/>
      <c r="E1405" s="82"/>
      <c r="F1405" s="56" t="str">
        <f t="shared" si="2"/>
        <v>PETUGAS.1404/SPK/SE/PML/3172/2026</v>
      </c>
      <c r="G1405" s="80"/>
      <c r="H1405" s="56" t="str">
        <f>VLOOKUP(G1405,'MITRA (REFERENSI)'!$A:$Z,16,FALSE)</f>
        <v>#N/A</v>
      </c>
      <c r="I1405" s="56" t="str">
        <f>VLOOKUP(G1405,'MITRA (REFERENSI)'!$A:$Z,25,FALSE)</f>
        <v>#N/A</v>
      </c>
      <c r="J1405" s="55" t="str">
        <f>VLOOKUP(G1405,'MITRA (REFERENSI)'!$A:$Z,26,FALSE)</f>
        <v>#N/A</v>
      </c>
      <c r="K1405" s="55" t="str">
        <f>VLOOKUP(G1405,'MITRA (REFERENSI)'!$A:$Z,15,FALSE)</f>
        <v>#N/A</v>
      </c>
      <c r="L1405" s="55" t="str">
        <f>VLOOKUP(G1405,'MITRA (REFERENSI)'!$A:$Z,15,FALSE)</f>
        <v>#N/A</v>
      </c>
      <c r="M1405" s="55" t="str">
        <f>IF(B1405=1,'KELAS (REFERENSI)'!M1405,IF(B1405=2,'KELAS (REFERENSI)'!M1420,IF(B1405=3,'KELAS (REFERENSI)'!M1435,IF(B1405=4,'KELAS (REFERENSI)'!M1450,""))))</f>
        <v/>
      </c>
      <c r="N1405" s="55" t="str">
        <f>IF(B1405=1,'KELAS (REFERENSI)'!N1405,IF(B1405=2,'KELAS (REFERENSI)'!N1420,IF(B1405=3,'KELAS (REFERENSI)'!N1435,IF(B1405=4,'KELAS (REFERENSI)'!N1450,""))))</f>
        <v/>
      </c>
      <c r="O1405" s="55" t="str">
        <f>IF(B1405=1,'KELAS (REFERENSI)'!O1405,IF(B1405=2,'KELAS (REFERENSI)'!O1420,IF(B1405=3,'KELAS (REFERENSI)'!O1435,IF(B1405=4,'KELAS (REFERENSI)'!O1450,""))))</f>
        <v/>
      </c>
      <c r="P1405" s="55" t="str">
        <f>IF(B1405=1,'KELAS (REFERENSI)'!P1405,IF(B1405=2,'KELAS (REFERENSI)'!P1420,IF(B1405=3,'KELAS (REFERENSI)'!P1435,IF(B1405=4,'KELAS (REFERENSI)'!P1450,""))))</f>
        <v/>
      </c>
      <c r="Q1405" s="55" t="str">
        <f t="shared" si="4"/>
        <v>BPS Kota Jakarta Timur</v>
      </c>
      <c r="R1405" s="55" t="str">
        <f t="shared" si="56"/>
        <v/>
      </c>
      <c r="S1405" s="55" t="str">
        <f t="shared" ref="S1405:T1405" si="1413">S1404</f>
        <v>15 Juni sampai dengan 31 Agustus 2026</v>
      </c>
      <c r="T1405" s="55" t="str">
        <f t="shared" si="1413"/>
        <v>31 Agustus 2026</v>
      </c>
      <c r="U1405" s="59" t="str">
        <f>VLOOKUP(G1405,'MITRA (REFERENSI)'!$A:$Z,17,FALSE)</f>
        <v>#N/A</v>
      </c>
      <c r="V1405" s="59" t="str">
        <f>VLOOKUP(G1405,'MITRA (REFERENSI)'!$A:$Z,11,FALSE)</f>
        <v>#N/A</v>
      </c>
      <c r="W1405" s="81"/>
      <c r="X1405" s="63"/>
      <c r="Y1405" s="63"/>
      <c r="Z1405" s="62"/>
      <c r="AA1405" s="63"/>
      <c r="AB1405" s="62"/>
      <c r="AC1405" s="62"/>
      <c r="AD1405" s="62"/>
      <c r="AE1405" s="62"/>
      <c r="AF1405" s="62"/>
      <c r="AG1405" s="72"/>
      <c r="AH1405" s="72"/>
      <c r="AI1405" s="72"/>
      <c r="AJ1405" s="72"/>
      <c r="AK1405" s="59" t="str">
        <f>VLOOKUP(G1405,'MITRA (REFERENSI)'!$A:$Z,5,FALSE)</f>
        <v>#N/A</v>
      </c>
      <c r="AL1405" s="59" t="str">
        <f>VLOOKUP(G1405,'MITRA (REFERENSI)'!$A:$Z,13,FALSE)</f>
        <v>#N/A</v>
      </c>
      <c r="AM1405" s="59" t="str">
        <f>VLOOKUP(G1405,'MITRA (REFERENSI)'!$A:$Z,14,FALSE)</f>
        <v>#N/A</v>
      </c>
    </row>
    <row r="1406" ht="15.0" customHeight="1">
      <c r="A1406" s="53" t="s">
        <v>6468</v>
      </c>
      <c r="B1406" s="78"/>
      <c r="C1406" s="79"/>
      <c r="D1406" s="82"/>
      <c r="E1406" s="82"/>
      <c r="F1406" s="56" t="str">
        <f t="shared" si="2"/>
        <v>PETUGAS.1405/SPK/SE/PML/3172/2026</v>
      </c>
      <c r="G1406" s="80"/>
      <c r="H1406" s="56" t="str">
        <f>VLOOKUP(G1406,'MITRA (REFERENSI)'!$A:$Z,16,FALSE)</f>
        <v>#N/A</v>
      </c>
      <c r="I1406" s="56" t="str">
        <f>VLOOKUP(G1406,'MITRA (REFERENSI)'!$A:$Z,25,FALSE)</f>
        <v>#N/A</v>
      </c>
      <c r="J1406" s="55" t="str">
        <f>VLOOKUP(G1406,'MITRA (REFERENSI)'!$A:$Z,26,FALSE)</f>
        <v>#N/A</v>
      </c>
      <c r="K1406" s="55" t="str">
        <f>VLOOKUP(G1406,'MITRA (REFERENSI)'!$A:$Z,15,FALSE)</f>
        <v>#N/A</v>
      </c>
      <c r="L1406" s="55" t="str">
        <f>VLOOKUP(G1406,'MITRA (REFERENSI)'!$A:$Z,15,FALSE)</f>
        <v>#N/A</v>
      </c>
      <c r="M1406" s="55" t="str">
        <f>IF(B1406=1,'KELAS (REFERENSI)'!M1406,IF(B1406=2,'KELAS (REFERENSI)'!M1421,IF(B1406=3,'KELAS (REFERENSI)'!M1436,IF(B1406=4,'KELAS (REFERENSI)'!M1451,""))))</f>
        <v/>
      </c>
      <c r="N1406" s="55" t="str">
        <f>IF(B1406=1,'KELAS (REFERENSI)'!N1406,IF(B1406=2,'KELAS (REFERENSI)'!N1421,IF(B1406=3,'KELAS (REFERENSI)'!N1436,IF(B1406=4,'KELAS (REFERENSI)'!N1451,""))))</f>
        <v/>
      </c>
      <c r="O1406" s="55" t="str">
        <f>IF(B1406=1,'KELAS (REFERENSI)'!O1406,IF(B1406=2,'KELAS (REFERENSI)'!O1421,IF(B1406=3,'KELAS (REFERENSI)'!O1436,IF(B1406=4,'KELAS (REFERENSI)'!O1451,""))))</f>
        <v/>
      </c>
      <c r="P1406" s="55" t="str">
        <f>IF(B1406=1,'KELAS (REFERENSI)'!P1406,IF(B1406=2,'KELAS (REFERENSI)'!P1421,IF(B1406=3,'KELAS (REFERENSI)'!P1436,IF(B1406=4,'KELAS (REFERENSI)'!P1451,""))))</f>
        <v/>
      </c>
      <c r="Q1406" s="55" t="str">
        <f t="shared" si="4"/>
        <v>BPS Kota Jakarta Timur</v>
      </c>
      <c r="R1406" s="55" t="str">
        <f t="shared" si="56"/>
        <v/>
      </c>
      <c r="S1406" s="55" t="str">
        <f t="shared" ref="S1406:T1406" si="1414">S1405</f>
        <v>15 Juni sampai dengan 31 Agustus 2026</v>
      </c>
      <c r="T1406" s="55" t="str">
        <f t="shared" si="1414"/>
        <v>31 Agustus 2026</v>
      </c>
      <c r="U1406" s="59" t="str">
        <f>VLOOKUP(G1406,'MITRA (REFERENSI)'!$A:$Z,17,FALSE)</f>
        <v>#N/A</v>
      </c>
      <c r="V1406" s="59" t="str">
        <f>VLOOKUP(G1406,'MITRA (REFERENSI)'!$A:$Z,11,FALSE)</f>
        <v>#N/A</v>
      </c>
      <c r="W1406" s="81"/>
      <c r="X1406" s="63"/>
      <c r="Y1406" s="63"/>
      <c r="Z1406" s="62"/>
      <c r="AA1406" s="63"/>
      <c r="AB1406" s="62"/>
      <c r="AC1406" s="62"/>
      <c r="AD1406" s="62"/>
      <c r="AE1406" s="62"/>
      <c r="AF1406" s="62"/>
      <c r="AG1406" s="72"/>
      <c r="AH1406" s="72"/>
      <c r="AI1406" s="72"/>
      <c r="AJ1406" s="72"/>
      <c r="AK1406" s="59" t="str">
        <f>VLOOKUP(G1406,'MITRA (REFERENSI)'!$A:$Z,5,FALSE)</f>
        <v>#N/A</v>
      </c>
      <c r="AL1406" s="59" t="str">
        <f>VLOOKUP(G1406,'MITRA (REFERENSI)'!$A:$Z,13,FALSE)</f>
        <v>#N/A</v>
      </c>
      <c r="AM1406" s="59" t="str">
        <f>VLOOKUP(G1406,'MITRA (REFERENSI)'!$A:$Z,14,FALSE)</f>
        <v>#N/A</v>
      </c>
    </row>
    <row r="1407" ht="15.0" customHeight="1">
      <c r="A1407" s="53" t="s">
        <v>6469</v>
      </c>
      <c r="B1407" s="78"/>
      <c r="C1407" s="79"/>
      <c r="D1407" s="82"/>
      <c r="E1407" s="82"/>
      <c r="F1407" s="56" t="str">
        <f t="shared" si="2"/>
        <v>PETUGAS.1406/SPK/SE/PML/3172/2026</v>
      </c>
      <c r="G1407" s="80"/>
      <c r="H1407" s="56" t="str">
        <f>VLOOKUP(G1407,'MITRA (REFERENSI)'!$A:$Z,16,FALSE)</f>
        <v>#N/A</v>
      </c>
      <c r="I1407" s="56" t="str">
        <f>VLOOKUP(G1407,'MITRA (REFERENSI)'!$A:$Z,25,FALSE)</f>
        <v>#N/A</v>
      </c>
      <c r="J1407" s="55" t="str">
        <f>VLOOKUP(G1407,'MITRA (REFERENSI)'!$A:$Z,26,FALSE)</f>
        <v>#N/A</v>
      </c>
      <c r="K1407" s="55" t="str">
        <f>VLOOKUP(G1407,'MITRA (REFERENSI)'!$A:$Z,15,FALSE)</f>
        <v>#N/A</v>
      </c>
      <c r="L1407" s="55" t="str">
        <f>VLOOKUP(G1407,'MITRA (REFERENSI)'!$A:$Z,15,FALSE)</f>
        <v>#N/A</v>
      </c>
      <c r="M1407" s="55" t="str">
        <f>IF(B1407=1,'KELAS (REFERENSI)'!M1407,IF(B1407=2,'KELAS (REFERENSI)'!M1422,IF(B1407=3,'KELAS (REFERENSI)'!M1437,IF(B1407=4,'KELAS (REFERENSI)'!M1452,""))))</f>
        <v/>
      </c>
      <c r="N1407" s="55" t="str">
        <f>IF(B1407=1,'KELAS (REFERENSI)'!N1407,IF(B1407=2,'KELAS (REFERENSI)'!N1422,IF(B1407=3,'KELAS (REFERENSI)'!N1437,IF(B1407=4,'KELAS (REFERENSI)'!N1452,""))))</f>
        <v/>
      </c>
      <c r="O1407" s="55" t="str">
        <f>IF(B1407=1,'KELAS (REFERENSI)'!O1407,IF(B1407=2,'KELAS (REFERENSI)'!O1422,IF(B1407=3,'KELAS (REFERENSI)'!O1437,IF(B1407=4,'KELAS (REFERENSI)'!O1452,""))))</f>
        <v/>
      </c>
      <c r="P1407" s="55" t="str">
        <f>IF(B1407=1,'KELAS (REFERENSI)'!P1407,IF(B1407=2,'KELAS (REFERENSI)'!P1422,IF(B1407=3,'KELAS (REFERENSI)'!P1437,IF(B1407=4,'KELAS (REFERENSI)'!P1452,""))))</f>
        <v/>
      </c>
      <c r="Q1407" s="55" t="str">
        <f t="shared" si="4"/>
        <v>BPS Kota Jakarta Timur</v>
      </c>
      <c r="R1407" s="55" t="str">
        <f t="shared" si="56"/>
        <v/>
      </c>
      <c r="S1407" s="55" t="str">
        <f t="shared" ref="S1407:T1407" si="1415">S1406</f>
        <v>15 Juni sampai dengan 31 Agustus 2026</v>
      </c>
      <c r="T1407" s="55" t="str">
        <f t="shared" si="1415"/>
        <v>31 Agustus 2026</v>
      </c>
      <c r="U1407" s="59" t="str">
        <f>VLOOKUP(G1407,'MITRA (REFERENSI)'!$A:$Z,17,FALSE)</f>
        <v>#N/A</v>
      </c>
      <c r="V1407" s="59" t="str">
        <f>VLOOKUP(G1407,'MITRA (REFERENSI)'!$A:$Z,11,FALSE)</f>
        <v>#N/A</v>
      </c>
      <c r="W1407" s="81"/>
      <c r="X1407" s="63"/>
      <c r="Y1407" s="63"/>
      <c r="Z1407" s="62"/>
      <c r="AA1407" s="63"/>
      <c r="AB1407" s="62"/>
      <c r="AC1407" s="62"/>
      <c r="AD1407" s="62"/>
      <c r="AE1407" s="62"/>
      <c r="AF1407" s="62"/>
      <c r="AG1407" s="72"/>
      <c r="AH1407" s="72"/>
      <c r="AI1407" s="72"/>
      <c r="AJ1407" s="72"/>
      <c r="AK1407" s="59" t="str">
        <f>VLOOKUP(G1407,'MITRA (REFERENSI)'!$A:$Z,5,FALSE)</f>
        <v>#N/A</v>
      </c>
      <c r="AL1407" s="59" t="str">
        <f>VLOOKUP(G1407,'MITRA (REFERENSI)'!$A:$Z,13,FALSE)</f>
        <v>#N/A</v>
      </c>
      <c r="AM1407" s="59" t="str">
        <f>VLOOKUP(G1407,'MITRA (REFERENSI)'!$A:$Z,14,FALSE)</f>
        <v>#N/A</v>
      </c>
    </row>
    <row r="1408" ht="15.0" customHeight="1">
      <c r="A1408" s="53" t="s">
        <v>6470</v>
      </c>
      <c r="B1408" s="78"/>
      <c r="C1408" s="79"/>
      <c r="D1408" s="82"/>
      <c r="E1408" s="82"/>
      <c r="F1408" s="56" t="str">
        <f t="shared" si="2"/>
        <v>PETUGAS.1407/SPK/SE/PML/3172/2026</v>
      </c>
      <c r="G1408" s="80"/>
      <c r="H1408" s="56" t="str">
        <f>VLOOKUP(G1408,'MITRA (REFERENSI)'!$A:$Z,16,FALSE)</f>
        <v>#N/A</v>
      </c>
      <c r="I1408" s="56" t="str">
        <f>VLOOKUP(G1408,'MITRA (REFERENSI)'!$A:$Z,25,FALSE)</f>
        <v>#N/A</v>
      </c>
      <c r="J1408" s="55" t="str">
        <f>VLOOKUP(G1408,'MITRA (REFERENSI)'!$A:$Z,26,FALSE)</f>
        <v>#N/A</v>
      </c>
      <c r="K1408" s="55" t="str">
        <f>VLOOKUP(G1408,'MITRA (REFERENSI)'!$A:$Z,15,FALSE)</f>
        <v>#N/A</v>
      </c>
      <c r="L1408" s="55" t="str">
        <f>VLOOKUP(G1408,'MITRA (REFERENSI)'!$A:$Z,15,FALSE)</f>
        <v>#N/A</v>
      </c>
      <c r="M1408" s="55" t="str">
        <f>IF(B1408=1,'KELAS (REFERENSI)'!M1408,IF(B1408=2,'KELAS (REFERENSI)'!M1423,IF(B1408=3,'KELAS (REFERENSI)'!M1438,IF(B1408=4,'KELAS (REFERENSI)'!M1453,""))))</f>
        <v/>
      </c>
      <c r="N1408" s="55" t="str">
        <f>IF(B1408=1,'KELAS (REFERENSI)'!N1408,IF(B1408=2,'KELAS (REFERENSI)'!N1423,IF(B1408=3,'KELAS (REFERENSI)'!N1438,IF(B1408=4,'KELAS (REFERENSI)'!N1453,""))))</f>
        <v/>
      </c>
      <c r="O1408" s="55" t="str">
        <f>IF(B1408=1,'KELAS (REFERENSI)'!O1408,IF(B1408=2,'KELAS (REFERENSI)'!O1423,IF(B1408=3,'KELAS (REFERENSI)'!O1438,IF(B1408=4,'KELAS (REFERENSI)'!O1453,""))))</f>
        <v/>
      </c>
      <c r="P1408" s="55" t="str">
        <f>IF(B1408=1,'KELAS (REFERENSI)'!P1408,IF(B1408=2,'KELAS (REFERENSI)'!P1423,IF(B1408=3,'KELAS (REFERENSI)'!P1438,IF(B1408=4,'KELAS (REFERENSI)'!P1453,""))))</f>
        <v/>
      </c>
      <c r="Q1408" s="55" t="str">
        <f t="shared" si="4"/>
        <v>BPS Kota Jakarta Timur</v>
      </c>
      <c r="R1408" s="55" t="str">
        <f t="shared" si="56"/>
        <v/>
      </c>
      <c r="S1408" s="55" t="str">
        <f t="shared" ref="S1408:T1408" si="1416">S1407</f>
        <v>15 Juni sampai dengan 31 Agustus 2026</v>
      </c>
      <c r="T1408" s="55" t="str">
        <f t="shared" si="1416"/>
        <v>31 Agustus 2026</v>
      </c>
      <c r="U1408" s="59" t="str">
        <f>VLOOKUP(G1408,'MITRA (REFERENSI)'!$A:$Z,17,FALSE)</f>
        <v>#N/A</v>
      </c>
      <c r="V1408" s="59" t="str">
        <f>VLOOKUP(G1408,'MITRA (REFERENSI)'!$A:$Z,11,FALSE)</f>
        <v>#N/A</v>
      </c>
      <c r="W1408" s="81"/>
      <c r="X1408" s="63"/>
      <c r="Y1408" s="63"/>
      <c r="Z1408" s="62"/>
      <c r="AA1408" s="63"/>
      <c r="AB1408" s="62"/>
      <c r="AC1408" s="62"/>
      <c r="AD1408" s="62"/>
      <c r="AE1408" s="62"/>
      <c r="AF1408" s="62"/>
      <c r="AG1408" s="72"/>
      <c r="AH1408" s="72"/>
      <c r="AI1408" s="72"/>
      <c r="AJ1408" s="72"/>
      <c r="AK1408" s="59" t="str">
        <f>VLOOKUP(G1408,'MITRA (REFERENSI)'!$A:$Z,5,FALSE)</f>
        <v>#N/A</v>
      </c>
      <c r="AL1408" s="59" t="str">
        <f>VLOOKUP(G1408,'MITRA (REFERENSI)'!$A:$Z,13,FALSE)</f>
        <v>#N/A</v>
      </c>
      <c r="AM1408" s="59" t="str">
        <f>VLOOKUP(G1408,'MITRA (REFERENSI)'!$A:$Z,14,FALSE)</f>
        <v>#N/A</v>
      </c>
    </row>
    <row r="1409" ht="15.0" customHeight="1">
      <c r="A1409" s="53" t="s">
        <v>6471</v>
      </c>
      <c r="B1409" s="78"/>
      <c r="C1409" s="79"/>
      <c r="D1409" s="82"/>
      <c r="E1409" s="82"/>
      <c r="F1409" s="56" t="str">
        <f t="shared" si="2"/>
        <v>PETUGAS.1408/SPK/SE/PML/3172/2026</v>
      </c>
      <c r="G1409" s="80"/>
      <c r="H1409" s="56" t="str">
        <f>VLOOKUP(G1409,'MITRA (REFERENSI)'!$A:$Z,16,FALSE)</f>
        <v>#N/A</v>
      </c>
      <c r="I1409" s="56" t="str">
        <f>VLOOKUP(G1409,'MITRA (REFERENSI)'!$A:$Z,25,FALSE)</f>
        <v>#N/A</v>
      </c>
      <c r="J1409" s="55" t="str">
        <f>VLOOKUP(G1409,'MITRA (REFERENSI)'!$A:$Z,26,FALSE)</f>
        <v>#N/A</v>
      </c>
      <c r="K1409" s="55" t="str">
        <f>VLOOKUP(G1409,'MITRA (REFERENSI)'!$A:$Z,15,FALSE)</f>
        <v>#N/A</v>
      </c>
      <c r="L1409" s="55" t="str">
        <f>VLOOKUP(G1409,'MITRA (REFERENSI)'!$A:$Z,15,FALSE)</f>
        <v>#N/A</v>
      </c>
      <c r="M1409" s="55" t="str">
        <f>IF(B1409=1,'KELAS (REFERENSI)'!M1409,IF(B1409=2,'KELAS (REFERENSI)'!M1424,IF(B1409=3,'KELAS (REFERENSI)'!M1439,IF(B1409=4,'KELAS (REFERENSI)'!M1454,""))))</f>
        <v/>
      </c>
      <c r="N1409" s="55" t="str">
        <f>IF(B1409=1,'KELAS (REFERENSI)'!N1409,IF(B1409=2,'KELAS (REFERENSI)'!N1424,IF(B1409=3,'KELAS (REFERENSI)'!N1439,IF(B1409=4,'KELAS (REFERENSI)'!N1454,""))))</f>
        <v/>
      </c>
      <c r="O1409" s="55" t="str">
        <f>IF(B1409=1,'KELAS (REFERENSI)'!O1409,IF(B1409=2,'KELAS (REFERENSI)'!O1424,IF(B1409=3,'KELAS (REFERENSI)'!O1439,IF(B1409=4,'KELAS (REFERENSI)'!O1454,""))))</f>
        <v/>
      </c>
      <c r="P1409" s="55" t="str">
        <f>IF(B1409=1,'KELAS (REFERENSI)'!P1409,IF(B1409=2,'KELAS (REFERENSI)'!P1424,IF(B1409=3,'KELAS (REFERENSI)'!P1439,IF(B1409=4,'KELAS (REFERENSI)'!P1454,""))))</f>
        <v/>
      </c>
      <c r="Q1409" s="55" t="str">
        <f t="shared" si="4"/>
        <v>BPS Kota Jakarta Timur</v>
      </c>
      <c r="R1409" s="55" t="str">
        <f t="shared" si="56"/>
        <v/>
      </c>
      <c r="S1409" s="55" t="str">
        <f t="shared" ref="S1409:T1409" si="1417">S1408</f>
        <v>15 Juni sampai dengan 31 Agustus 2026</v>
      </c>
      <c r="T1409" s="55" t="str">
        <f t="shared" si="1417"/>
        <v>31 Agustus 2026</v>
      </c>
      <c r="U1409" s="59" t="str">
        <f>VLOOKUP(G1409,'MITRA (REFERENSI)'!$A:$Z,17,FALSE)</f>
        <v>#N/A</v>
      </c>
      <c r="V1409" s="59" t="str">
        <f>VLOOKUP(G1409,'MITRA (REFERENSI)'!$A:$Z,11,FALSE)</f>
        <v>#N/A</v>
      </c>
      <c r="W1409" s="81"/>
      <c r="X1409" s="63"/>
      <c r="Y1409" s="63"/>
      <c r="Z1409" s="62"/>
      <c r="AA1409" s="63"/>
      <c r="AB1409" s="62"/>
      <c r="AC1409" s="62"/>
      <c r="AD1409" s="62"/>
      <c r="AE1409" s="62"/>
      <c r="AF1409" s="62"/>
      <c r="AG1409" s="72"/>
      <c r="AH1409" s="72"/>
      <c r="AI1409" s="72"/>
      <c r="AJ1409" s="72"/>
      <c r="AK1409" s="59" t="str">
        <f>VLOOKUP(G1409,'MITRA (REFERENSI)'!$A:$Z,5,FALSE)</f>
        <v>#N/A</v>
      </c>
      <c r="AL1409" s="59" t="str">
        <f>VLOOKUP(G1409,'MITRA (REFERENSI)'!$A:$Z,13,FALSE)</f>
        <v>#N/A</v>
      </c>
      <c r="AM1409" s="59" t="str">
        <f>VLOOKUP(G1409,'MITRA (REFERENSI)'!$A:$Z,14,FALSE)</f>
        <v>#N/A</v>
      </c>
    </row>
    <row r="1410" ht="15.0" customHeight="1">
      <c r="A1410" s="53" t="s">
        <v>6472</v>
      </c>
      <c r="B1410" s="78"/>
      <c r="C1410" s="79"/>
      <c r="D1410" s="82"/>
      <c r="E1410" s="82"/>
      <c r="F1410" s="56" t="str">
        <f t="shared" si="2"/>
        <v>PETUGAS.1409/SPK/SE/PML/3172/2026</v>
      </c>
      <c r="G1410" s="80"/>
      <c r="H1410" s="56" t="str">
        <f>VLOOKUP(G1410,'MITRA (REFERENSI)'!$A:$Z,16,FALSE)</f>
        <v>#N/A</v>
      </c>
      <c r="I1410" s="56" t="str">
        <f>VLOOKUP(G1410,'MITRA (REFERENSI)'!$A:$Z,25,FALSE)</f>
        <v>#N/A</v>
      </c>
      <c r="J1410" s="55" t="str">
        <f>VLOOKUP(G1410,'MITRA (REFERENSI)'!$A:$Z,26,FALSE)</f>
        <v>#N/A</v>
      </c>
      <c r="K1410" s="55" t="str">
        <f>VLOOKUP(G1410,'MITRA (REFERENSI)'!$A:$Z,15,FALSE)</f>
        <v>#N/A</v>
      </c>
      <c r="L1410" s="55" t="str">
        <f>VLOOKUP(G1410,'MITRA (REFERENSI)'!$A:$Z,15,FALSE)</f>
        <v>#N/A</v>
      </c>
      <c r="M1410" s="55" t="str">
        <f>IF(B1410=1,'KELAS (REFERENSI)'!M1410,IF(B1410=2,'KELAS (REFERENSI)'!M1425,IF(B1410=3,'KELAS (REFERENSI)'!M1440,IF(B1410=4,'KELAS (REFERENSI)'!M1455,""))))</f>
        <v/>
      </c>
      <c r="N1410" s="55" t="str">
        <f>IF(B1410=1,'KELAS (REFERENSI)'!N1410,IF(B1410=2,'KELAS (REFERENSI)'!N1425,IF(B1410=3,'KELAS (REFERENSI)'!N1440,IF(B1410=4,'KELAS (REFERENSI)'!N1455,""))))</f>
        <v/>
      </c>
      <c r="O1410" s="55" t="str">
        <f>IF(B1410=1,'KELAS (REFERENSI)'!O1410,IF(B1410=2,'KELAS (REFERENSI)'!O1425,IF(B1410=3,'KELAS (REFERENSI)'!O1440,IF(B1410=4,'KELAS (REFERENSI)'!O1455,""))))</f>
        <v/>
      </c>
      <c r="P1410" s="55" t="str">
        <f>IF(B1410=1,'KELAS (REFERENSI)'!P1410,IF(B1410=2,'KELAS (REFERENSI)'!P1425,IF(B1410=3,'KELAS (REFERENSI)'!P1440,IF(B1410=4,'KELAS (REFERENSI)'!P1455,""))))</f>
        <v/>
      </c>
      <c r="Q1410" s="55" t="str">
        <f t="shared" si="4"/>
        <v>BPS Kota Jakarta Timur</v>
      </c>
      <c r="R1410" s="55" t="str">
        <f t="shared" si="56"/>
        <v/>
      </c>
      <c r="S1410" s="55" t="str">
        <f t="shared" ref="S1410:T1410" si="1418">S1409</f>
        <v>15 Juni sampai dengan 31 Agustus 2026</v>
      </c>
      <c r="T1410" s="55" t="str">
        <f t="shared" si="1418"/>
        <v>31 Agustus 2026</v>
      </c>
      <c r="U1410" s="59" t="str">
        <f>VLOOKUP(G1410,'MITRA (REFERENSI)'!$A:$Z,17,FALSE)</f>
        <v>#N/A</v>
      </c>
      <c r="V1410" s="59" t="str">
        <f>VLOOKUP(G1410,'MITRA (REFERENSI)'!$A:$Z,11,FALSE)</f>
        <v>#N/A</v>
      </c>
      <c r="W1410" s="81"/>
      <c r="X1410" s="63"/>
      <c r="Y1410" s="63"/>
      <c r="Z1410" s="62"/>
      <c r="AA1410" s="63"/>
      <c r="AB1410" s="62"/>
      <c r="AC1410" s="62"/>
      <c r="AD1410" s="62"/>
      <c r="AE1410" s="62"/>
      <c r="AF1410" s="62"/>
      <c r="AG1410" s="72"/>
      <c r="AH1410" s="72"/>
      <c r="AI1410" s="72"/>
      <c r="AJ1410" s="72"/>
      <c r="AK1410" s="59" t="str">
        <f>VLOOKUP(G1410,'MITRA (REFERENSI)'!$A:$Z,5,FALSE)</f>
        <v>#N/A</v>
      </c>
      <c r="AL1410" s="59" t="str">
        <f>VLOOKUP(G1410,'MITRA (REFERENSI)'!$A:$Z,13,FALSE)</f>
        <v>#N/A</v>
      </c>
      <c r="AM1410" s="59" t="str">
        <f>VLOOKUP(G1410,'MITRA (REFERENSI)'!$A:$Z,14,FALSE)</f>
        <v>#N/A</v>
      </c>
    </row>
    <row r="1411" ht="15.0" customHeight="1">
      <c r="A1411" s="53" t="s">
        <v>6473</v>
      </c>
      <c r="B1411" s="78"/>
      <c r="C1411" s="79"/>
      <c r="D1411" s="82"/>
      <c r="E1411" s="82"/>
      <c r="F1411" s="56" t="str">
        <f t="shared" si="2"/>
        <v>PETUGAS.1410/SPK/SE/PML/3172/2026</v>
      </c>
      <c r="G1411" s="80"/>
      <c r="H1411" s="56" t="str">
        <f>VLOOKUP(G1411,'MITRA (REFERENSI)'!$A:$Z,16,FALSE)</f>
        <v>#N/A</v>
      </c>
      <c r="I1411" s="56" t="str">
        <f>VLOOKUP(G1411,'MITRA (REFERENSI)'!$A:$Z,25,FALSE)</f>
        <v>#N/A</v>
      </c>
      <c r="J1411" s="55" t="str">
        <f>VLOOKUP(G1411,'MITRA (REFERENSI)'!$A:$Z,26,FALSE)</f>
        <v>#N/A</v>
      </c>
      <c r="K1411" s="55" t="str">
        <f>VLOOKUP(G1411,'MITRA (REFERENSI)'!$A:$Z,15,FALSE)</f>
        <v>#N/A</v>
      </c>
      <c r="L1411" s="55" t="str">
        <f>VLOOKUP(G1411,'MITRA (REFERENSI)'!$A:$Z,15,FALSE)</f>
        <v>#N/A</v>
      </c>
      <c r="M1411" s="55" t="str">
        <f>IF(B1411=1,'KELAS (REFERENSI)'!M1411,IF(B1411=2,'KELAS (REFERENSI)'!M1426,IF(B1411=3,'KELAS (REFERENSI)'!M1441,IF(B1411=4,'KELAS (REFERENSI)'!M1456,""))))</f>
        <v/>
      </c>
      <c r="N1411" s="55" t="str">
        <f>IF(B1411=1,'KELAS (REFERENSI)'!N1411,IF(B1411=2,'KELAS (REFERENSI)'!N1426,IF(B1411=3,'KELAS (REFERENSI)'!N1441,IF(B1411=4,'KELAS (REFERENSI)'!N1456,""))))</f>
        <v/>
      </c>
      <c r="O1411" s="55" t="str">
        <f>IF(B1411=1,'KELAS (REFERENSI)'!O1411,IF(B1411=2,'KELAS (REFERENSI)'!O1426,IF(B1411=3,'KELAS (REFERENSI)'!O1441,IF(B1411=4,'KELAS (REFERENSI)'!O1456,""))))</f>
        <v/>
      </c>
      <c r="P1411" s="55" t="str">
        <f>IF(B1411=1,'KELAS (REFERENSI)'!P1411,IF(B1411=2,'KELAS (REFERENSI)'!P1426,IF(B1411=3,'KELAS (REFERENSI)'!P1441,IF(B1411=4,'KELAS (REFERENSI)'!P1456,""))))</f>
        <v/>
      </c>
      <c r="Q1411" s="55" t="str">
        <f t="shared" si="4"/>
        <v>BPS Kota Jakarta Timur</v>
      </c>
      <c r="R1411" s="55" t="str">
        <f t="shared" si="56"/>
        <v/>
      </c>
      <c r="S1411" s="55" t="str">
        <f t="shared" ref="S1411:T1411" si="1419">S1410</f>
        <v>15 Juni sampai dengan 31 Agustus 2026</v>
      </c>
      <c r="T1411" s="55" t="str">
        <f t="shared" si="1419"/>
        <v>31 Agustus 2026</v>
      </c>
      <c r="U1411" s="59" t="str">
        <f>VLOOKUP(G1411,'MITRA (REFERENSI)'!$A:$Z,17,FALSE)</f>
        <v>#N/A</v>
      </c>
      <c r="V1411" s="59" t="str">
        <f>VLOOKUP(G1411,'MITRA (REFERENSI)'!$A:$Z,11,FALSE)</f>
        <v>#N/A</v>
      </c>
      <c r="W1411" s="81"/>
      <c r="X1411" s="63"/>
      <c r="Y1411" s="63"/>
      <c r="Z1411" s="62"/>
      <c r="AA1411" s="63"/>
      <c r="AB1411" s="62"/>
      <c r="AC1411" s="62"/>
      <c r="AD1411" s="62"/>
      <c r="AE1411" s="62"/>
      <c r="AF1411" s="62"/>
      <c r="AG1411" s="72"/>
      <c r="AH1411" s="72"/>
      <c r="AI1411" s="72"/>
      <c r="AJ1411" s="72"/>
      <c r="AK1411" s="59" t="str">
        <f>VLOOKUP(G1411,'MITRA (REFERENSI)'!$A:$Z,5,FALSE)</f>
        <v>#N/A</v>
      </c>
      <c r="AL1411" s="59" t="str">
        <f>VLOOKUP(G1411,'MITRA (REFERENSI)'!$A:$Z,13,FALSE)</f>
        <v>#N/A</v>
      </c>
      <c r="AM1411" s="59" t="str">
        <f>VLOOKUP(G1411,'MITRA (REFERENSI)'!$A:$Z,14,FALSE)</f>
        <v>#N/A</v>
      </c>
    </row>
    <row r="1412" ht="15.0" customHeight="1">
      <c r="A1412" s="53" t="s">
        <v>6474</v>
      </c>
      <c r="B1412" s="78"/>
      <c r="C1412" s="79"/>
      <c r="D1412" s="82"/>
      <c r="E1412" s="82"/>
      <c r="F1412" s="56" t="str">
        <f t="shared" si="2"/>
        <v>PETUGAS.1411/SPK/SE/PML/3172/2026</v>
      </c>
      <c r="G1412" s="80"/>
      <c r="H1412" s="56" t="str">
        <f>VLOOKUP(G1412,'MITRA (REFERENSI)'!$A:$Z,16,FALSE)</f>
        <v>#N/A</v>
      </c>
      <c r="I1412" s="56" t="str">
        <f>VLOOKUP(G1412,'MITRA (REFERENSI)'!$A:$Z,25,FALSE)</f>
        <v>#N/A</v>
      </c>
      <c r="J1412" s="55" t="str">
        <f>VLOOKUP(G1412,'MITRA (REFERENSI)'!$A:$Z,26,FALSE)</f>
        <v>#N/A</v>
      </c>
      <c r="K1412" s="55" t="str">
        <f>VLOOKUP(G1412,'MITRA (REFERENSI)'!$A:$Z,15,FALSE)</f>
        <v>#N/A</v>
      </c>
      <c r="L1412" s="55" t="str">
        <f>VLOOKUP(G1412,'MITRA (REFERENSI)'!$A:$Z,15,FALSE)</f>
        <v>#N/A</v>
      </c>
      <c r="M1412" s="55" t="str">
        <f>IF(B1412=1,'KELAS (REFERENSI)'!M1412,IF(B1412=2,'KELAS (REFERENSI)'!M1427,IF(B1412=3,'KELAS (REFERENSI)'!M1442,IF(B1412=4,'KELAS (REFERENSI)'!M1457,""))))</f>
        <v/>
      </c>
      <c r="N1412" s="55" t="str">
        <f>IF(B1412=1,'KELAS (REFERENSI)'!N1412,IF(B1412=2,'KELAS (REFERENSI)'!N1427,IF(B1412=3,'KELAS (REFERENSI)'!N1442,IF(B1412=4,'KELAS (REFERENSI)'!N1457,""))))</f>
        <v/>
      </c>
      <c r="O1412" s="55" t="str">
        <f>IF(B1412=1,'KELAS (REFERENSI)'!O1412,IF(B1412=2,'KELAS (REFERENSI)'!O1427,IF(B1412=3,'KELAS (REFERENSI)'!O1442,IF(B1412=4,'KELAS (REFERENSI)'!O1457,""))))</f>
        <v/>
      </c>
      <c r="P1412" s="55" t="str">
        <f>IF(B1412=1,'KELAS (REFERENSI)'!P1412,IF(B1412=2,'KELAS (REFERENSI)'!P1427,IF(B1412=3,'KELAS (REFERENSI)'!P1442,IF(B1412=4,'KELAS (REFERENSI)'!P1457,""))))</f>
        <v/>
      </c>
      <c r="Q1412" s="55" t="str">
        <f t="shared" si="4"/>
        <v>BPS Kota Jakarta Timur</v>
      </c>
      <c r="R1412" s="55" t="str">
        <f t="shared" si="56"/>
        <v/>
      </c>
      <c r="S1412" s="55" t="str">
        <f t="shared" ref="S1412:T1412" si="1420">S1411</f>
        <v>15 Juni sampai dengan 31 Agustus 2026</v>
      </c>
      <c r="T1412" s="55" t="str">
        <f t="shared" si="1420"/>
        <v>31 Agustus 2026</v>
      </c>
      <c r="U1412" s="59" t="str">
        <f>VLOOKUP(G1412,'MITRA (REFERENSI)'!$A:$Z,17,FALSE)</f>
        <v>#N/A</v>
      </c>
      <c r="V1412" s="59" t="str">
        <f>VLOOKUP(G1412,'MITRA (REFERENSI)'!$A:$Z,11,FALSE)</f>
        <v>#N/A</v>
      </c>
      <c r="W1412" s="81"/>
      <c r="X1412" s="63"/>
      <c r="Y1412" s="63"/>
      <c r="Z1412" s="62"/>
      <c r="AA1412" s="63"/>
      <c r="AB1412" s="62"/>
      <c r="AC1412" s="62"/>
      <c r="AD1412" s="62"/>
      <c r="AE1412" s="62"/>
      <c r="AF1412" s="62"/>
      <c r="AG1412" s="72"/>
      <c r="AH1412" s="72"/>
      <c r="AI1412" s="72"/>
      <c r="AJ1412" s="72"/>
      <c r="AK1412" s="59" t="str">
        <f>VLOOKUP(G1412,'MITRA (REFERENSI)'!$A:$Z,5,FALSE)</f>
        <v>#N/A</v>
      </c>
      <c r="AL1412" s="59" t="str">
        <f>VLOOKUP(G1412,'MITRA (REFERENSI)'!$A:$Z,13,FALSE)</f>
        <v>#N/A</v>
      </c>
      <c r="AM1412" s="59" t="str">
        <f>VLOOKUP(G1412,'MITRA (REFERENSI)'!$A:$Z,14,FALSE)</f>
        <v>#N/A</v>
      </c>
    </row>
    <row r="1413" ht="15.0" customHeight="1">
      <c r="A1413" s="53" t="s">
        <v>6475</v>
      </c>
      <c r="B1413" s="78"/>
      <c r="C1413" s="79"/>
      <c r="D1413" s="82"/>
      <c r="E1413" s="82"/>
      <c r="F1413" s="56" t="str">
        <f t="shared" si="2"/>
        <v>PETUGAS.1412/SPK/SE/PML/3172/2026</v>
      </c>
      <c r="G1413" s="80"/>
      <c r="H1413" s="56" t="str">
        <f>VLOOKUP(G1413,'MITRA (REFERENSI)'!$A:$Z,16,FALSE)</f>
        <v>#N/A</v>
      </c>
      <c r="I1413" s="56" t="str">
        <f>VLOOKUP(G1413,'MITRA (REFERENSI)'!$A:$Z,25,FALSE)</f>
        <v>#N/A</v>
      </c>
      <c r="J1413" s="55" t="str">
        <f>VLOOKUP(G1413,'MITRA (REFERENSI)'!$A:$Z,26,FALSE)</f>
        <v>#N/A</v>
      </c>
      <c r="K1413" s="55" t="str">
        <f>VLOOKUP(G1413,'MITRA (REFERENSI)'!$A:$Z,15,FALSE)</f>
        <v>#N/A</v>
      </c>
      <c r="L1413" s="55" t="str">
        <f>VLOOKUP(G1413,'MITRA (REFERENSI)'!$A:$Z,15,FALSE)</f>
        <v>#N/A</v>
      </c>
      <c r="M1413" s="55" t="str">
        <f>IF(B1413=1,'KELAS (REFERENSI)'!M1413,IF(B1413=2,'KELAS (REFERENSI)'!M1428,IF(B1413=3,'KELAS (REFERENSI)'!M1443,IF(B1413=4,'KELAS (REFERENSI)'!M1458,""))))</f>
        <v/>
      </c>
      <c r="N1413" s="55" t="str">
        <f>IF(B1413=1,'KELAS (REFERENSI)'!N1413,IF(B1413=2,'KELAS (REFERENSI)'!N1428,IF(B1413=3,'KELAS (REFERENSI)'!N1443,IF(B1413=4,'KELAS (REFERENSI)'!N1458,""))))</f>
        <v/>
      </c>
      <c r="O1413" s="55" t="str">
        <f>IF(B1413=1,'KELAS (REFERENSI)'!O1413,IF(B1413=2,'KELAS (REFERENSI)'!O1428,IF(B1413=3,'KELAS (REFERENSI)'!O1443,IF(B1413=4,'KELAS (REFERENSI)'!O1458,""))))</f>
        <v/>
      </c>
      <c r="P1413" s="55" t="str">
        <f>IF(B1413=1,'KELAS (REFERENSI)'!P1413,IF(B1413=2,'KELAS (REFERENSI)'!P1428,IF(B1413=3,'KELAS (REFERENSI)'!P1443,IF(B1413=4,'KELAS (REFERENSI)'!P1458,""))))</f>
        <v/>
      </c>
      <c r="Q1413" s="55" t="str">
        <f t="shared" si="4"/>
        <v>BPS Kota Jakarta Timur</v>
      </c>
      <c r="R1413" s="55" t="str">
        <f t="shared" si="56"/>
        <v/>
      </c>
      <c r="S1413" s="55" t="str">
        <f t="shared" ref="S1413:T1413" si="1421">S1412</f>
        <v>15 Juni sampai dengan 31 Agustus 2026</v>
      </c>
      <c r="T1413" s="55" t="str">
        <f t="shared" si="1421"/>
        <v>31 Agustus 2026</v>
      </c>
      <c r="U1413" s="59" t="str">
        <f>VLOOKUP(G1413,'MITRA (REFERENSI)'!$A:$Z,17,FALSE)</f>
        <v>#N/A</v>
      </c>
      <c r="V1413" s="59" t="str">
        <f>VLOOKUP(G1413,'MITRA (REFERENSI)'!$A:$Z,11,FALSE)</f>
        <v>#N/A</v>
      </c>
      <c r="W1413" s="81"/>
      <c r="X1413" s="63"/>
      <c r="Y1413" s="63"/>
      <c r="Z1413" s="62"/>
      <c r="AA1413" s="63"/>
      <c r="AB1413" s="62"/>
      <c r="AC1413" s="62"/>
      <c r="AD1413" s="62"/>
      <c r="AE1413" s="62"/>
      <c r="AF1413" s="62"/>
      <c r="AG1413" s="72"/>
      <c r="AH1413" s="72"/>
      <c r="AI1413" s="72"/>
      <c r="AJ1413" s="72"/>
      <c r="AK1413" s="59" t="str">
        <f>VLOOKUP(G1413,'MITRA (REFERENSI)'!$A:$Z,5,FALSE)</f>
        <v>#N/A</v>
      </c>
      <c r="AL1413" s="59" t="str">
        <f>VLOOKUP(G1413,'MITRA (REFERENSI)'!$A:$Z,13,FALSE)</f>
        <v>#N/A</v>
      </c>
      <c r="AM1413" s="59" t="str">
        <f>VLOOKUP(G1413,'MITRA (REFERENSI)'!$A:$Z,14,FALSE)</f>
        <v>#N/A</v>
      </c>
    </row>
    <row r="1414" ht="15.0" customHeight="1">
      <c r="A1414" s="53" t="s">
        <v>6476</v>
      </c>
      <c r="B1414" s="78"/>
      <c r="C1414" s="79"/>
      <c r="D1414" s="82"/>
      <c r="E1414" s="82"/>
      <c r="F1414" s="56" t="str">
        <f t="shared" si="2"/>
        <v>PETUGAS.1413/SPK/SE/PML/3172/2026</v>
      </c>
      <c r="G1414" s="80"/>
      <c r="H1414" s="56" t="str">
        <f>VLOOKUP(G1414,'MITRA (REFERENSI)'!$A:$Z,16,FALSE)</f>
        <v>#N/A</v>
      </c>
      <c r="I1414" s="56" t="str">
        <f>VLOOKUP(G1414,'MITRA (REFERENSI)'!$A:$Z,25,FALSE)</f>
        <v>#N/A</v>
      </c>
      <c r="J1414" s="55" t="str">
        <f>VLOOKUP(G1414,'MITRA (REFERENSI)'!$A:$Z,26,FALSE)</f>
        <v>#N/A</v>
      </c>
      <c r="K1414" s="55" t="str">
        <f>VLOOKUP(G1414,'MITRA (REFERENSI)'!$A:$Z,15,FALSE)</f>
        <v>#N/A</v>
      </c>
      <c r="L1414" s="55" t="str">
        <f>VLOOKUP(G1414,'MITRA (REFERENSI)'!$A:$Z,15,FALSE)</f>
        <v>#N/A</v>
      </c>
      <c r="M1414" s="55" t="str">
        <f>IF(B1414=1,'KELAS (REFERENSI)'!M1414,IF(B1414=2,'KELAS (REFERENSI)'!M1429,IF(B1414=3,'KELAS (REFERENSI)'!M1444,IF(B1414=4,'KELAS (REFERENSI)'!M1459,""))))</f>
        <v/>
      </c>
      <c r="N1414" s="55" t="str">
        <f>IF(B1414=1,'KELAS (REFERENSI)'!N1414,IF(B1414=2,'KELAS (REFERENSI)'!N1429,IF(B1414=3,'KELAS (REFERENSI)'!N1444,IF(B1414=4,'KELAS (REFERENSI)'!N1459,""))))</f>
        <v/>
      </c>
      <c r="O1414" s="55" t="str">
        <f>IF(B1414=1,'KELAS (REFERENSI)'!O1414,IF(B1414=2,'KELAS (REFERENSI)'!O1429,IF(B1414=3,'KELAS (REFERENSI)'!O1444,IF(B1414=4,'KELAS (REFERENSI)'!O1459,""))))</f>
        <v/>
      </c>
      <c r="P1414" s="55" t="str">
        <f>IF(B1414=1,'KELAS (REFERENSI)'!P1414,IF(B1414=2,'KELAS (REFERENSI)'!P1429,IF(B1414=3,'KELAS (REFERENSI)'!P1444,IF(B1414=4,'KELAS (REFERENSI)'!P1459,""))))</f>
        <v/>
      </c>
      <c r="Q1414" s="55" t="str">
        <f t="shared" si="4"/>
        <v>BPS Kota Jakarta Timur</v>
      </c>
      <c r="R1414" s="55" t="str">
        <f t="shared" si="56"/>
        <v/>
      </c>
      <c r="S1414" s="55" t="str">
        <f t="shared" ref="S1414:T1414" si="1422">S1413</f>
        <v>15 Juni sampai dengan 31 Agustus 2026</v>
      </c>
      <c r="T1414" s="55" t="str">
        <f t="shared" si="1422"/>
        <v>31 Agustus 2026</v>
      </c>
      <c r="U1414" s="59" t="str">
        <f>VLOOKUP(G1414,'MITRA (REFERENSI)'!$A:$Z,17,FALSE)</f>
        <v>#N/A</v>
      </c>
      <c r="V1414" s="59" t="str">
        <f>VLOOKUP(G1414,'MITRA (REFERENSI)'!$A:$Z,11,FALSE)</f>
        <v>#N/A</v>
      </c>
      <c r="W1414" s="81"/>
      <c r="X1414" s="63"/>
      <c r="Y1414" s="63"/>
      <c r="Z1414" s="62"/>
      <c r="AA1414" s="63"/>
      <c r="AB1414" s="62"/>
      <c r="AC1414" s="62"/>
      <c r="AD1414" s="62"/>
      <c r="AE1414" s="62"/>
      <c r="AF1414" s="62"/>
      <c r="AG1414" s="72"/>
      <c r="AH1414" s="72"/>
      <c r="AI1414" s="72"/>
      <c r="AJ1414" s="72"/>
      <c r="AK1414" s="59" t="str">
        <f>VLOOKUP(G1414,'MITRA (REFERENSI)'!$A:$Z,5,FALSE)</f>
        <v>#N/A</v>
      </c>
      <c r="AL1414" s="59" t="str">
        <f>VLOOKUP(G1414,'MITRA (REFERENSI)'!$A:$Z,13,FALSE)</f>
        <v>#N/A</v>
      </c>
      <c r="AM1414" s="59" t="str">
        <f>VLOOKUP(G1414,'MITRA (REFERENSI)'!$A:$Z,14,FALSE)</f>
        <v>#N/A</v>
      </c>
    </row>
    <row r="1415" ht="15.0" customHeight="1">
      <c r="A1415" s="53" t="s">
        <v>6477</v>
      </c>
      <c r="B1415" s="78"/>
      <c r="C1415" s="79"/>
      <c r="D1415" s="82"/>
      <c r="E1415" s="82"/>
      <c r="F1415" s="56" t="str">
        <f t="shared" si="2"/>
        <v>PETUGAS.1414/SPK/SE/PML/3172/2026</v>
      </c>
      <c r="G1415" s="80"/>
      <c r="H1415" s="56" t="str">
        <f>VLOOKUP(G1415,'MITRA (REFERENSI)'!$A:$Z,16,FALSE)</f>
        <v>#N/A</v>
      </c>
      <c r="I1415" s="56" t="str">
        <f>VLOOKUP(G1415,'MITRA (REFERENSI)'!$A:$Z,25,FALSE)</f>
        <v>#N/A</v>
      </c>
      <c r="J1415" s="55" t="str">
        <f>VLOOKUP(G1415,'MITRA (REFERENSI)'!$A:$Z,26,FALSE)</f>
        <v>#N/A</v>
      </c>
      <c r="K1415" s="55" t="str">
        <f>VLOOKUP(G1415,'MITRA (REFERENSI)'!$A:$Z,15,FALSE)</f>
        <v>#N/A</v>
      </c>
      <c r="L1415" s="55" t="str">
        <f>VLOOKUP(G1415,'MITRA (REFERENSI)'!$A:$Z,15,FALSE)</f>
        <v>#N/A</v>
      </c>
      <c r="M1415" s="55" t="str">
        <f>IF(B1415=1,'KELAS (REFERENSI)'!M1415,IF(B1415=2,'KELAS (REFERENSI)'!M1430,IF(B1415=3,'KELAS (REFERENSI)'!M1445,IF(B1415=4,'KELAS (REFERENSI)'!M1460,""))))</f>
        <v/>
      </c>
      <c r="N1415" s="55" t="str">
        <f>IF(B1415=1,'KELAS (REFERENSI)'!N1415,IF(B1415=2,'KELAS (REFERENSI)'!N1430,IF(B1415=3,'KELAS (REFERENSI)'!N1445,IF(B1415=4,'KELAS (REFERENSI)'!N1460,""))))</f>
        <v/>
      </c>
      <c r="O1415" s="55" t="str">
        <f>IF(B1415=1,'KELAS (REFERENSI)'!O1415,IF(B1415=2,'KELAS (REFERENSI)'!O1430,IF(B1415=3,'KELAS (REFERENSI)'!O1445,IF(B1415=4,'KELAS (REFERENSI)'!O1460,""))))</f>
        <v/>
      </c>
      <c r="P1415" s="55" t="str">
        <f>IF(B1415=1,'KELAS (REFERENSI)'!P1415,IF(B1415=2,'KELAS (REFERENSI)'!P1430,IF(B1415=3,'KELAS (REFERENSI)'!P1445,IF(B1415=4,'KELAS (REFERENSI)'!P1460,""))))</f>
        <v/>
      </c>
      <c r="Q1415" s="55" t="str">
        <f t="shared" si="4"/>
        <v>BPS Kota Jakarta Timur</v>
      </c>
      <c r="R1415" s="55" t="str">
        <f t="shared" si="56"/>
        <v/>
      </c>
      <c r="S1415" s="55" t="str">
        <f t="shared" ref="S1415:T1415" si="1423">S1414</f>
        <v>15 Juni sampai dengan 31 Agustus 2026</v>
      </c>
      <c r="T1415" s="55" t="str">
        <f t="shared" si="1423"/>
        <v>31 Agustus 2026</v>
      </c>
      <c r="U1415" s="59" t="str">
        <f>VLOOKUP(G1415,'MITRA (REFERENSI)'!$A:$Z,17,FALSE)</f>
        <v>#N/A</v>
      </c>
      <c r="V1415" s="59" t="str">
        <f>VLOOKUP(G1415,'MITRA (REFERENSI)'!$A:$Z,11,FALSE)</f>
        <v>#N/A</v>
      </c>
      <c r="W1415" s="81"/>
      <c r="X1415" s="63"/>
      <c r="Y1415" s="63"/>
      <c r="Z1415" s="62"/>
      <c r="AA1415" s="63"/>
      <c r="AB1415" s="62"/>
      <c r="AC1415" s="62"/>
      <c r="AD1415" s="62"/>
      <c r="AE1415" s="62"/>
      <c r="AF1415" s="62"/>
      <c r="AG1415" s="72"/>
      <c r="AH1415" s="72"/>
      <c r="AI1415" s="72"/>
      <c r="AJ1415" s="72"/>
      <c r="AK1415" s="59" t="str">
        <f>VLOOKUP(G1415,'MITRA (REFERENSI)'!$A:$Z,5,FALSE)</f>
        <v>#N/A</v>
      </c>
      <c r="AL1415" s="59" t="str">
        <f>VLOOKUP(G1415,'MITRA (REFERENSI)'!$A:$Z,13,FALSE)</f>
        <v>#N/A</v>
      </c>
      <c r="AM1415" s="59" t="str">
        <f>VLOOKUP(G1415,'MITRA (REFERENSI)'!$A:$Z,14,FALSE)</f>
        <v>#N/A</v>
      </c>
    </row>
    <row r="1416" ht="15.0" customHeight="1">
      <c r="A1416" s="53" t="s">
        <v>6478</v>
      </c>
      <c r="B1416" s="78"/>
      <c r="C1416" s="79"/>
      <c r="D1416" s="82"/>
      <c r="E1416" s="82"/>
      <c r="F1416" s="56" t="str">
        <f t="shared" si="2"/>
        <v>PETUGAS.1415/SPK/SE/PML/3172/2026</v>
      </c>
      <c r="G1416" s="80"/>
      <c r="H1416" s="56" t="str">
        <f>VLOOKUP(G1416,'MITRA (REFERENSI)'!$A:$Z,16,FALSE)</f>
        <v>#N/A</v>
      </c>
      <c r="I1416" s="56" t="str">
        <f>VLOOKUP(G1416,'MITRA (REFERENSI)'!$A:$Z,25,FALSE)</f>
        <v>#N/A</v>
      </c>
      <c r="J1416" s="55" t="str">
        <f>VLOOKUP(G1416,'MITRA (REFERENSI)'!$A:$Z,26,FALSE)</f>
        <v>#N/A</v>
      </c>
      <c r="K1416" s="55" t="str">
        <f>VLOOKUP(G1416,'MITRA (REFERENSI)'!$A:$Z,15,FALSE)</f>
        <v>#N/A</v>
      </c>
      <c r="L1416" s="55" t="str">
        <f>VLOOKUP(G1416,'MITRA (REFERENSI)'!$A:$Z,15,FALSE)</f>
        <v>#N/A</v>
      </c>
      <c r="M1416" s="55" t="str">
        <f>IF(B1416=1,'KELAS (REFERENSI)'!M1416,IF(B1416=2,'KELAS (REFERENSI)'!M1431,IF(B1416=3,'KELAS (REFERENSI)'!M1446,IF(B1416=4,'KELAS (REFERENSI)'!M1461,""))))</f>
        <v/>
      </c>
      <c r="N1416" s="55" t="str">
        <f>IF(B1416=1,'KELAS (REFERENSI)'!N1416,IF(B1416=2,'KELAS (REFERENSI)'!N1431,IF(B1416=3,'KELAS (REFERENSI)'!N1446,IF(B1416=4,'KELAS (REFERENSI)'!N1461,""))))</f>
        <v/>
      </c>
      <c r="O1416" s="55" t="str">
        <f>IF(B1416=1,'KELAS (REFERENSI)'!O1416,IF(B1416=2,'KELAS (REFERENSI)'!O1431,IF(B1416=3,'KELAS (REFERENSI)'!O1446,IF(B1416=4,'KELAS (REFERENSI)'!O1461,""))))</f>
        <v/>
      </c>
      <c r="P1416" s="55" t="str">
        <f>IF(B1416=1,'KELAS (REFERENSI)'!P1416,IF(B1416=2,'KELAS (REFERENSI)'!P1431,IF(B1416=3,'KELAS (REFERENSI)'!P1446,IF(B1416=4,'KELAS (REFERENSI)'!P1461,""))))</f>
        <v/>
      </c>
      <c r="Q1416" s="55" t="str">
        <f t="shared" si="4"/>
        <v>BPS Kota Jakarta Timur</v>
      </c>
      <c r="R1416" s="55" t="str">
        <f t="shared" si="56"/>
        <v/>
      </c>
      <c r="S1416" s="55" t="str">
        <f t="shared" ref="S1416:T1416" si="1424">S1415</f>
        <v>15 Juni sampai dengan 31 Agustus 2026</v>
      </c>
      <c r="T1416" s="55" t="str">
        <f t="shared" si="1424"/>
        <v>31 Agustus 2026</v>
      </c>
      <c r="U1416" s="59" t="str">
        <f>VLOOKUP(G1416,'MITRA (REFERENSI)'!$A:$Z,17,FALSE)</f>
        <v>#N/A</v>
      </c>
      <c r="V1416" s="59" t="str">
        <f>VLOOKUP(G1416,'MITRA (REFERENSI)'!$A:$Z,11,FALSE)</f>
        <v>#N/A</v>
      </c>
      <c r="W1416" s="81"/>
      <c r="X1416" s="63"/>
      <c r="Y1416" s="63"/>
      <c r="Z1416" s="62"/>
      <c r="AA1416" s="63"/>
      <c r="AB1416" s="62"/>
      <c r="AC1416" s="62"/>
      <c r="AD1416" s="62"/>
      <c r="AE1416" s="62"/>
      <c r="AF1416" s="62"/>
      <c r="AG1416" s="72"/>
      <c r="AH1416" s="72"/>
      <c r="AI1416" s="72"/>
      <c r="AJ1416" s="72"/>
      <c r="AK1416" s="59" t="str">
        <f>VLOOKUP(G1416,'MITRA (REFERENSI)'!$A:$Z,5,FALSE)</f>
        <v>#N/A</v>
      </c>
      <c r="AL1416" s="59" t="str">
        <f>VLOOKUP(G1416,'MITRA (REFERENSI)'!$A:$Z,13,FALSE)</f>
        <v>#N/A</v>
      </c>
      <c r="AM1416" s="59" t="str">
        <f>VLOOKUP(G1416,'MITRA (REFERENSI)'!$A:$Z,14,FALSE)</f>
        <v>#N/A</v>
      </c>
    </row>
    <row r="1417" ht="15.0" customHeight="1">
      <c r="A1417" s="53" t="s">
        <v>6479</v>
      </c>
      <c r="B1417" s="78"/>
      <c r="C1417" s="79"/>
      <c r="D1417" s="82"/>
      <c r="E1417" s="82"/>
      <c r="F1417" s="56" t="str">
        <f t="shared" si="2"/>
        <v>PETUGAS.1416/SPK/SE/PML/3172/2026</v>
      </c>
      <c r="G1417" s="80"/>
      <c r="H1417" s="56" t="str">
        <f>VLOOKUP(G1417,'MITRA (REFERENSI)'!$A:$Z,16,FALSE)</f>
        <v>#N/A</v>
      </c>
      <c r="I1417" s="56" t="str">
        <f>VLOOKUP(G1417,'MITRA (REFERENSI)'!$A:$Z,25,FALSE)</f>
        <v>#N/A</v>
      </c>
      <c r="J1417" s="55" t="str">
        <f>VLOOKUP(G1417,'MITRA (REFERENSI)'!$A:$Z,26,FALSE)</f>
        <v>#N/A</v>
      </c>
      <c r="K1417" s="55" t="str">
        <f>VLOOKUP(G1417,'MITRA (REFERENSI)'!$A:$Z,15,FALSE)</f>
        <v>#N/A</v>
      </c>
      <c r="L1417" s="55" t="str">
        <f>VLOOKUP(G1417,'MITRA (REFERENSI)'!$A:$Z,15,FALSE)</f>
        <v>#N/A</v>
      </c>
      <c r="M1417" s="55" t="str">
        <f>IF(B1417=1,'KELAS (REFERENSI)'!M1417,IF(B1417=2,'KELAS (REFERENSI)'!M1432,IF(B1417=3,'KELAS (REFERENSI)'!M1447,IF(B1417=4,'KELAS (REFERENSI)'!M1462,""))))</f>
        <v/>
      </c>
      <c r="N1417" s="55" t="str">
        <f>IF(B1417=1,'KELAS (REFERENSI)'!N1417,IF(B1417=2,'KELAS (REFERENSI)'!N1432,IF(B1417=3,'KELAS (REFERENSI)'!N1447,IF(B1417=4,'KELAS (REFERENSI)'!N1462,""))))</f>
        <v/>
      </c>
      <c r="O1417" s="55" t="str">
        <f>IF(B1417=1,'KELAS (REFERENSI)'!O1417,IF(B1417=2,'KELAS (REFERENSI)'!O1432,IF(B1417=3,'KELAS (REFERENSI)'!O1447,IF(B1417=4,'KELAS (REFERENSI)'!O1462,""))))</f>
        <v/>
      </c>
      <c r="P1417" s="55" t="str">
        <f>IF(B1417=1,'KELAS (REFERENSI)'!P1417,IF(B1417=2,'KELAS (REFERENSI)'!P1432,IF(B1417=3,'KELAS (REFERENSI)'!P1447,IF(B1417=4,'KELAS (REFERENSI)'!P1462,""))))</f>
        <v/>
      </c>
      <c r="Q1417" s="55" t="str">
        <f t="shared" si="4"/>
        <v>BPS Kota Jakarta Timur</v>
      </c>
      <c r="R1417" s="55" t="str">
        <f t="shared" si="56"/>
        <v/>
      </c>
      <c r="S1417" s="55" t="str">
        <f t="shared" ref="S1417:T1417" si="1425">S1416</f>
        <v>15 Juni sampai dengan 31 Agustus 2026</v>
      </c>
      <c r="T1417" s="55" t="str">
        <f t="shared" si="1425"/>
        <v>31 Agustus 2026</v>
      </c>
      <c r="U1417" s="59" t="str">
        <f>VLOOKUP(G1417,'MITRA (REFERENSI)'!$A:$Z,17,FALSE)</f>
        <v>#N/A</v>
      </c>
      <c r="V1417" s="59" t="str">
        <f>VLOOKUP(G1417,'MITRA (REFERENSI)'!$A:$Z,11,FALSE)</f>
        <v>#N/A</v>
      </c>
      <c r="W1417" s="81"/>
      <c r="X1417" s="63"/>
      <c r="Y1417" s="63"/>
      <c r="Z1417" s="62"/>
      <c r="AA1417" s="63"/>
      <c r="AB1417" s="62"/>
      <c r="AC1417" s="62"/>
      <c r="AD1417" s="62"/>
      <c r="AE1417" s="62"/>
      <c r="AF1417" s="62"/>
      <c r="AG1417" s="72"/>
      <c r="AH1417" s="72"/>
      <c r="AI1417" s="72"/>
      <c r="AJ1417" s="72"/>
      <c r="AK1417" s="59" t="str">
        <f>VLOOKUP(G1417,'MITRA (REFERENSI)'!$A:$Z,5,FALSE)</f>
        <v>#N/A</v>
      </c>
      <c r="AL1417" s="59" t="str">
        <f>VLOOKUP(G1417,'MITRA (REFERENSI)'!$A:$Z,13,FALSE)</f>
        <v>#N/A</v>
      </c>
      <c r="AM1417" s="59" t="str">
        <f>VLOOKUP(G1417,'MITRA (REFERENSI)'!$A:$Z,14,FALSE)</f>
        <v>#N/A</v>
      </c>
    </row>
    <row r="1418" ht="15.0" customHeight="1">
      <c r="A1418" s="53" t="s">
        <v>6480</v>
      </c>
      <c r="B1418" s="78"/>
      <c r="C1418" s="79"/>
      <c r="D1418" s="82"/>
      <c r="E1418" s="82"/>
      <c r="F1418" s="56" t="str">
        <f t="shared" si="2"/>
        <v>PETUGAS.1417/SPK/SE/PML/3172/2026</v>
      </c>
      <c r="G1418" s="80"/>
      <c r="H1418" s="56" t="str">
        <f>VLOOKUP(G1418,'MITRA (REFERENSI)'!$A:$Z,16,FALSE)</f>
        <v>#N/A</v>
      </c>
      <c r="I1418" s="56" t="str">
        <f>VLOOKUP(G1418,'MITRA (REFERENSI)'!$A:$Z,25,FALSE)</f>
        <v>#N/A</v>
      </c>
      <c r="J1418" s="55" t="str">
        <f>VLOOKUP(G1418,'MITRA (REFERENSI)'!$A:$Z,26,FALSE)</f>
        <v>#N/A</v>
      </c>
      <c r="K1418" s="55" t="str">
        <f>VLOOKUP(G1418,'MITRA (REFERENSI)'!$A:$Z,15,FALSE)</f>
        <v>#N/A</v>
      </c>
      <c r="L1418" s="55" t="str">
        <f>VLOOKUP(G1418,'MITRA (REFERENSI)'!$A:$Z,15,FALSE)</f>
        <v>#N/A</v>
      </c>
      <c r="M1418" s="55" t="str">
        <f>IF(B1418=1,'KELAS (REFERENSI)'!M1418,IF(B1418=2,'KELAS (REFERENSI)'!M1433,IF(B1418=3,'KELAS (REFERENSI)'!M1448,IF(B1418=4,'KELAS (REFERENSI)'!M1463,""))))</f>
        <v/>
      </c>
      <c r="N1418" s="55" t="str">
        <f>IF(B1418=1,'KELAS (REFERENSI)'!N1418,IF(B1418=2,'KELAS (REFERENSI)'!N1433,IF(B1418=3,'KELAS (REFERENSI)'!N1448,IF(B1418=4,'KELAS (REFERENSI)'!N1463,""))))</f>
        <v/>
      </c>
      <c r="O1418" s="55" t="str">
        <f>IF(B1418=1,'KELAS (REFERENSI)'!O1418,IF(B1418=2,'KELAS (REFERENSI)'!O1433,IF(B1418=3,'KELAS (REFERENSI)'!O1448,IF(B1418=4,'KELAS (REFERENSI)'!O1463,""))))</f>
        <v/>
      </c>
      <c r="P1418" s="55" t="str">
        <f>IF(B1418=1,'KELAS (REFERENSI)'!P1418,IF(B1418=2,'KELAS (REFERENSI)'!P1433,IF(B1418=3,'KELAS (REFERENSI)'!P1448,IF(B1418=4,'KELAS (REFERENSI)'!P1463,""))))</f>
        <v/>
      </c>
      <c r="Q1418" s="55" t="str">
        <f t="shared" si="4"/>
        <v>BPS Kota Jakarta Timur</v>
      </c>
      <c r="R1418" s="55" t="str">
        <f t="shared" si="56"/>
        <v/>
      </c>
      <c r="S1418" s="55" t="str">
        <f t="shared" ref="S1418:T1418" si="1426">S1417</f>
        <v>15 Juni sampai dengan 31 Agustus 2026</v>
      </c>
      <c r="T1418" s="55" t="str">
        <f t="shared" si="1426"/>
        <v>31 Agustus 2026</v>
      </c>
      <c r="U1418" s="59" t="str">
        <f>VLOOKUP(G1418,'MITRA (REFERENSI)'!$A:$Z,17,FALSE)</f>
        <v>#N/A</v>
      </c>
      <c r="V1418" s="59" t="str">
        <f>VLOOKUP(G1418,'MITRA (REFERENSI)'!$A:$Z,11,FALSE)</f>
        <v>#N/A</v>
      </c>
      <c r="W1418" s="81"/>
      <c r="X1418" s="63"/>
      <c r="Y1418" s="63"/>
      <c r="Z1418" s="62"/>
      <c r="AA1418" s="63"/>
      <c r="AB1418" s="62"/>
      <c r="AC1418" s="62"/>
      <c r="AD1418" s="62"/>
      <c r="AE1418" s="62"/>
      <c r="AF1418" s="62"/>
      <c r="AG1418" s="72"/>
      <c r="AH1418" s="72"/>
      <c r="AI1418" s="72"/>
      <c r="AJ1418" s="72"/>
      <c r="AK1418" s="59" t="str">
        <f>VLOOKUP(G1418,'MITRA (REFERENSI)'!$A:$Z,5,FALSE)</f>
        <v>#N/A</v>
      </c>
      <c r="AL1418" s="59" t="str">
        <f>VLOOKUP(G1418,'MITRA (REFERENSI)'!$A:$Z,13,FALSE)</f>
        <v>#N/A</v>
      </c>
      <c r="AM1418" s="59" t="str">
        <f>VLOOKUP(G1418,'MITRA (REFERENSI)'!$A:$Z,14,FALSE)</f>
        <v>#N/A</v>
      </c>
    </row>
    <row r="1419" ht="15.0" customHeight="1">
      <c r="A1419" s="53" t="s">
        <v>6481</v>
      </c>
      <c r="B1419" s="78"/>
      <c r="C1419" s="79"/>
      <c r="D1419" s="82"/>
      <c r="E1419" s="82"/>
      <c r="F1419" s="56" t="str">
        <f t="shared" si="2"/>
        <v>PETUGAS.1418/SPK/SE/PML/3172/2026</v>
      </c>
      <c r="G1419" s="80"/>
      <c r="H1419" s="56" t="str">
        <f>VLOOKUP(G1419,'MITRA (REFERENSI)'!$A:$Z,16,FALSE)</f>
        <v>#N/A</v>
      </c>
      <c r="I1419" s="56" t="str">
        <f>VLOOKUP(G1419,'MITRA (REFERENSI)'!$A:$Z,25,FALSE)</f>
        <v>#N/A</v>
      </c>
      <c r="J1419" s="55" t="str">
        <f>VLOOKUP(G1419,'MITRA (REFERENSI)'!$A:$Z,26,FALSE)</f>
        <v>#N/A</v>
      </c>
      <c r="K1419" s="55" t="str">
        <f>VLOOKUP(G1419,'MITRA (REFERENSI)'!$A:$Z,15,FALSE)</f>
        <v>#N/A</v>
      </c>
      <c r="L1419" s="55" t="str">
        <f>VLOOKUP(G1419,'MITRA (REFERENSI)'!$A:$Z,15,FALSE)</f>
        <v>#N/A</v>
      </c>
      <c r="M1419" s="55" t="str">
        <f>IF(B1419=1,'KELAS (REFERENSI)'!M1419,IF(B1419=2,'KELAS (REFERENSI)'!M1434,IF(B1419=3,'KELAS (REFERENSI)'!M1449,IF(B1419=4,'KELAS (REFERENSI)'!M1464,""))))</f>
        <v/>
      </c>
      <c r="N1419" s="55" t="str">
        <f>IF(B1419=1,'KELAS (REFERENSI)'!N1419,IF(B1419=2,'KELAS (REFERENSI)'!N1434,IF(B1419=3,'KELAS (REFERENSI)'!N1449,IF(B1419=4,'KELAS (REFERENSI)'!N1464,""))))</f>
        <v/>
      </c>
      <c r="O1419" s="55" t="str">
        <f>IF(B1419=1,'KELAS (REFERENSI)'!O1419,IF(B1419=2,'KELAS (REFERENSI)'!O1434,IF(B1419=3,'KELAS (REFERENSI)'!O1449,IF(B1419=4,'KELAS (REFERENSI)'!O1464,""))))</f>
        <v/>
      </c>
      <c r="P1419" s="55" t="str">
        <f>IF(B1419=1,'KELAS (REFERENSI)'!P1419,IF(B1419=2,'KELAS (REFERENSI)'!P1434,IF(B1419=3,'KELAS (REFERENSI)'!P1449,IF(B1419=4,'KELAS (REFERENSI)'!P1464,""))))</f>
        <v/>
      </c>
      <c r="Q1419" s="55" t="str">
        <f t="shared" si="4"/>
        <v>BPS Kota Jakarta Timur</v>
      </c>
      <c r="R1419" s="55" t="str">
        <f t="shared" si="56"/>
        <v/>
      </c>
      <c r="S1419" s="55" t="str">
        <f t="shared" ref="S1419:T1419" si="1427">S1418</f>
        <v>15 Juni sampai dengan 31 Agustus 2026</v>
      </c>
      <c r="T1419" s="55" t="str">
        <f t="shared" si="1427"/>
        <v>31 Agustus 2026</v>
      </c>
      <c r="U1419" s="59" t="str">
        <f>VLOOKUP(G1419,'MITRA (REFERENSI)'!$A:$Z,17,FALSE)</f>
        <v>#N/A</v>
      </c>
      <c r="V1419" s="59" t="str">
        <f>VLOOKUP(G1419,'MITRA (REFERENSI)'!$A:$Z,11,FALSE)</f>
        <v>#N/A</v>
      </c>
      <c r="W1419" s="81"/>
      <c r="X1419" s="63"/>
      <c r="Y1419" s="63"/>
      <c r="Z1419" s="62"/>
      <c r="AA1419" s="63"/>
      <c r="AB1419" s="62"/>
      <c r="AC1419" s="62"/>
      <c r="AD1419" s="62"/>
      <c r="AE1419" s="62"/>
      <c r="AF1419" s="62"/>
      <c r="AG1419" s="72"/>
      <c r="AH1419" s="72"/>
      <c r="AI1419" s="72"/>
      <c r="AJ1419" s="72"/>
      <c r="AK1419" s="59" t="str">
        <f>VLOOKUP(G1419,'MITRA (REFERENSI)'!$A:$Z,5,FALSE)</f>
        <v>#N/A</v>
      </c>
      <c r="AL1419" s="59" t="str">
        <f>VLOOKUP(G1419,'MITRA (REFERENSI)'!$A:$Z,13,FALSE)</f>
        <v>#N/A</v>
      </c>
      <c r="AM1419" s="59" t="str">
        <f>VLOOKUP(G1419,'MITRA (REFERENSI)'!$A:$Z,14,FALSE)</f>
        <v>#N/A</v>
      </c>
    </row>
    <row r="1420" ht="15.0" customHeight="1">
      <c r="A1420" s="53" t="s">
        <v>6482</v>
      </c>
      <c r="B1420" s="78"/>
      <c r="C1420" s="79"/>
      <c r="D1420" s="82"/>
      <c r="E1420" s="82"/>
      <c r="F1420" s="56" t="str">
        <f t="shared" si="2"/>
        <v>PETUGAS.1419/SPK/SE/PML/3172/2026</v>
      </c>
      <c r="G1420" s="80"/>
      <c r="H1420" s="56" t="str">
        <f>VLOOKUP(G1420,'MITRA (REFERENSI)'!$A:$Z,16,FALSE)</f>
        <v>#N/A</v>
      </c>
      <c r="I1420" s="56" t="str">
        <f>VLOOKUP(G1420,'MITRA (REFERENSI)'!$A:$Z,25,FALSE)</f>
        <v>#N/A</v>
      </c>
      <c r="J1420" s="55" t="str">
        <f>VLOOKUP(G1420,'MITRA (REFERENSI)'!$A:$Z,26,FALSE)</f>
        <v>#N/A</v>
      </c>
      <c r="K1420" s="55" t="str">
        <f>VLOOKUP(G1420,'MITRA (REFERENSI)'!$A:$Z,15,FALSE)</f>
        <v>#N/A</v>
      </c>
      <c r="L1420" s="55" t="str">
        <f>VLOOKUP(G1420,'MITRA (REFERENSI)'!$A:$Z,15,FALSE)</f>
        <v>#N/A</v>
      </c>
      <c r="M1420" s="55" t="str">
        <f>IF(B1420=1,'KELAS (REFERENSI)'!M1420,IF(B1420=2,'KELAS (REFERENSI)'!M1435,IF(B1420=3,'KELAS (REFERENSI)'!M1450,IF(B1420=4,'KELAS (REFERENSI)'!M1465,""))))</f>
        <v/>
      </c>
      <c r="N1420" s="55" t="str">
        <f>IF(B1420=1,'KELAS (REFERENSI)'!N1420,IF(B1420=2,'KELAS (REFERENSI)'!N1435,IF(B1420=3,'KELAS (REFERENSI)'!N1450,IF(B1420=4,'KELAS (REFERENSI)'!N1465,""))))</f>
        <v/>
      </c>
      <c r="O1420" s="55" t="str">
        <f>IF(B1420=1,'KELAS (REFERENSI)'!O1420,IF(B1420=2,'KELAS (REFERENSI)'!O1435,IF(B1420=3,'KELAS (REFERENSI)'!O1450,IF(B1420=4,'KELAS (REFERENSI)'!O1465,""))))</f>
        <v/>
      </c>
      <c r="P1420" s="55" t="str">
        <f>IF(B1420=1,'KELAS (REFERENSI)'!P1420,IF(B1420=2,'KELAS (REFERENSI)'!P1435,IF(B1420=3,'KELAS (REFERENSI)'!P1450,IF(B1420=4,'KELAS (REFERENSI)'!P1465,""))))</f>
        <v/>
      </c>
      <c r="Q1420" s="55" t="str">
        <f t="shared" si="4"/>
        <v>BPS Kota Jakarta Timur</v>
      </c>
      <c r="R1420" s="55" t="str">
        <f t="shared" si="56"/>
        <v/>
      </c>
      <c r="S1420" s="55" t="str">
        <f t="shared" ref="S1420:T1420" si="1428">S1419</f>
        <v>15 Juni sampai dengan 31 Agustus 2026</v>
      </c>
      <c r="T1420" s="55" t="str">
        <f t="shared" si="1428"/>
        <v>31 Agustus 2026</v>
      </c>
      <c r="U1420" s="59" t="str">
        <f>VLOOKUP(G1420,'MITRA (REFERENSI)'!$A:$Z,17,FALSE)</f>
        <v>#N/A</v>
      </c>
      <c r="V1420" s="59" t="str">
        <f>VLOOKUP(G1420,'MITRA (REFERENSI)'!$A:$Z,11,FALSE)</f>
        <v>#N/A</v>
      </c>
      <c r="W1420" s="81"/>
      <c r="X1420" s="63"/>
      <c r="Y1420" s="63"/>
      <c r="Z1420" s="62"/>
      <c r="AA1420" s="63"/>
      <c r="AB1420" s="62"/>
      <c r="AC1420" s="62"/>
      <c r="AD1420" s="62"/>
      <c r="AE1420" s="62"/>
      <c r="AF1420" s="62"/>
      <c r="AG1420" s="72"/>
      <c r="AH1420" s="72"/>
      <c r="AI1420" s="72"/>
      <c r="AJ1420" s="72"/>
      <c r="AK1420" s="59" t="str">
        <f>VLOOKUP(G1420,'MITRA (REFERENSI)'!$A:$Z,5,FALSE)</f>
        <v>#N/A</v>
      </c>
      <c r="AL1420" s="59" t="str">
        <f>VLOOKUP(G1420,'MITRA (REFERENSI)'!$A:$Z,13,FALSE)</f>
        <v>#N/A</v>
      </c>
      <c r="AM1420" s="59" t="str">
        <f>VLOOKUP(G1420,'MITRA (REFERENSI)'!$A:$Z,14,FALSE)</f>
        <v>#N/A</v>
      </c>
    </row>
    <row r="1421" ht="15.0" customHeight="1">
      <c r="A1421" s="53" t="s">
        <v>6483</v>
      </c>
      <c r="B1421" s="78"/>
      <c r="C1421" s="79"/>
      <c r="D1421" s="82"/>
      <c r="E1421" s="82"/>
      <c r="F1421" s="56" t="str">
        <f t="shared" si="2"/>
        <v>PETUGAS.1420/SPK/SE/PML/3172/2026</v>
      </c>
      <c r="G1421" s="80"/>
      <c r="H1421" s="56" t="str">
        <f>VLOOKUP(G1421,'MITRA (REFERENSI)'!$A:$Z,16,FALSE)</f>
        <v>#N/A</v>
      </c>
      <c r="I1421" s="56" t="str">
        <f>VLOOKUP(G1421,'MITRA (REFERENSI)'!$A:$Z,25,FALSE)</f>
        <v>#N/A</v>
      </c>
      <c r="J1421" s="55" t="str">
        <f>VLOOKUP(G1421,'MITRA (REFERENSI)'!$A:$Z,26,FALSE)</f>
        <v>#N/A</v>
      </c>
      <c r="K1421" s="55" t="str">
        <f>VLOOKUP(G1421,'MITRA (REFERENSI)'!$A:$Z,15,FALSE)</f>
        <v>#N/A</v>
      </c>
      <c r="L1421" s="55" t="str">
        <f>VLOOKUP(G1421,'MITRA (REFERENSI)'!$A:$Z,15,FALSE)</f>
        <v>#N/A</v>
      </c>
      <c r="M1421" s="55" t="str">
        <f>IF(B1421=1,'KELAS (REFERENSI)'!M1421,IF(B1421=2,'KELAS (REFERENSI)'!M1436,IF(B1421=3,'KELAS (REFERENSI)'!M1451,IF(B1421=4,'KELAS (REFERENSI)'!M1466,""))))</f>
        <v/>
      </c>
      <c r="N1421" s="55" t="str">
        <f>IF(B1421=1,'KELAS (REFERENSI)'!N1421,IF(B1421=2,'KELAS (REFERENSI)'!N1436,IF(B1421=3,'KELAS (REFERENSI)'!N1451,IF(B1421=4,'KELAS (REFERENSI)'!N1466,""))))</f>
        <v/>
      </c>
      <c r="O1421" s="55" t="str">
        <f>IF(B1421=1,'KELAS (REFERENSI)'!O1421,IF(B1421=2,'KELAS (REFERENSI)'!O1436,IF(B1421=3,'KELAS (REFERENSI)'!O1451,IF(B1421=4,'KELAS (REFERENSI)'!O1466,""))))</f>
        <v/>
      </c>
      <c r="P1421" s="55" t="str">
        <f>IF(B1421=1,'KELAS (REFERENSI)'!P1421,IF(B1421=2,'KELAS (REFERENSI)'!P1436,IF(B1421=3,'KELAS (REFERENSI)'!P1451,IF(B1421=4,'KELAS (REFERENSI)'!P1466,""))))</f>
        <v/>
      </c>
      <c r="Q1421" s="55" t="str">
        <f t="shared" si="4"/>
        <v>BPS Kota Jakarta Timur</v>
      </c>
      <c r="R1421" s="55" t="str">
        <f t="shared" si="56"/>
        <v/>
      </c>
      <c r="S1421" s="55" t="str">
        <f t="shared" ref="S1421:T1421" si="1429">S1420</f>
        <v>15 Juni sampai dengan 31 Agustus 2026</v>
      </c>
      <c r="T1421" s="55" t="str">
        <f t="shared" si="1429"/>
        <v>31 Agustus 2026</v>
      </c>
      <c r="U1421" s="59" t="str">
        <f>VLOOKUP(G1421,'MITRA (REFERENSI)'!$A:$Z,17,FALSE)</f>
        <v>#N/A</v>
      </c>
      <c r="V1421" s="59" t="str">
        <f>VLOOKUP(G1421,'MITRA (REFERENSI)'!$A:$Z,11,FALSE)</f>
        <v>#N/A</v>
      </c>
      <c r="W1421" s="81"/>
      <c r="X1421" s="63"/>
      <c r="Y1421" s="63"/>
      <c r="Z1421" s="62"/>
      <c r="AA1421" s="63"/>
      <c r="AB1421" s="62"/>
      <c r="AC1421" s="62"/>
      <c r="AD1421" s="62"/>
      <c r="AE1421" s="62"/>
      <c r="AF1421" s="62"/>
      <c r="AG1421" s="72"/>
      <c r="AH1421" s="72"/>
      <c r="AI1421" s="72"/>
      <c r="AJ1421" s="72"/>
      <c r="AK1421" s="59" t="str">
        <f>VLOOKUP(G1421,'MITRA (REFERENSI)'!$A:$Z,5,FALSE)</f>
        <v>#N/A</v>
      </c>
      <c r="AL1421" s="59" t="str">
        <f>VLOOKUP(G1421,'MITRA (REFERENSI)'!$A:$Z,13,FALSE)</f>
        <v>#N/A</v>
      </c>
      <c r="AM1421" s="59" t="str">
        <f>VLOOKUP(G1421,'MITRA (REFERENSI)'!$A:$Z,14,FALSE)</f>
        <v>#N/A</v>
      </c>
    </row>
    <row r="1422" ht="15.0" customHeight="1">
      <c r="A1422" s="53" t="s">
        <v>6484</v>
      </c>
      <c r="B1422" s="78"/>
      <c r="C1422" s="79"/>
      <c r="D1422" s="82"/>
      <c r="E1422" s="82"/>
      <c r="F1422" s="56" t="str">
        <f t="shared" si="2"/>
        <v>PETUGAS.1421/SPK/SE/PML/3172/2026</v>
      </c>
      <c r="G1422" s="80"/>
      <c r="H1422" s="56" t="str">
        <f>VLOOKUP(G1422,'MITRA (REFERENSI)'!$A:$Z,16,FALSE)</f>
        <v>#N/A</v>
      </c>
      <c r="I1422" s="56" t="str">
        <f>VLOOKUP(G1422,'MITRA (REFERENSI)'!$A:$Z,25,FALSE)</f>
        <v>#N/A</v>
      </c>
      <c r="J1422" s="55" t="str">
        <f>VLOOKUP(G1422,'MITRA (REFERENSI)'!$A:$Z,26,FALSE)</f>
        <v>#N/A</v>
      </c>
      <c r="K1422" s="55" t="str">
        <f>VLOOKUP(G1422,'MITRA (REFERENSI)'!$A:$Z,15,FALSE)</f>
        <v>#N/A</v>
      </c>
      <c r="L1422" s="55" t="str">
        <f>VLOOKUP(G1422,'MITRA (REFERENSI)'!$A:$Z,15,FALSE)</f>
        <v>#N/A</v>
      </c>
      <c r="M1422" s="55" t="str">
        <f>IF(B1422=1,'KELAS (REFERENSI)'!M1422,IF(B1422=2,'KELAS (REFERENSI)'!M1437,IF(B1422=3,'KELAS (REFERENSI)'!M1452,IF(B1422=4,'KELAS (REFERENSI)'!M1467,""))))</f>
        <v/>
      </c>
      <c r="N1422" s="55" t="str">
        <f>IF(B1422=1,'KELAS (REFERENSI)'!N1422,IF(B1422=2,'KELAS (REFERENSI)'!N1437,IF(B1422=3,'KELAS (REFERENSI)'!N1452,IF(B1422=4,'KELAS (REFERENSI)'!N1467,""))))</f>
        <v/>
      </c>
      <c r="O1422" s="55" t="str">
        <f>IF(B1422=1,'KELAS (REFERENSI)'!O1422,IF(B1422=2,'KELAS (REFERENSI)'!O1437,IF(B1422=3,'KELAS (REFERENSI)'!O1452,IF(B1422=4,'KELAS (REFERENSI)'!O1467,""))))</f>
        <v/>
      </c>
      <c r="P1422" s="55" t="str">
        <f>IF(B1422=1,'KELAS (REFERENSI)'!P1422,IF(B1422=2,'KELAS (REFERENSI)'!P1437,IF(B1422=3,'KELAS (REFERENSI)'!P1452,IF(B1422=4,'KELAS (REFERENSI)'!P1467,""))))</f>
        <v/>
      </c>
      <c r="Q1422" s="55" t="str">
        <f t="shared" si="4"/>
        <v>BPS Kota Jakarta Timur</v>
      </c>
      <c r="R1422" s="55" t="str">
        <f t="shared" si="56"/>
        <v/>
      </c>
      <c r="S1422" s="55" t="str">
        <f t="shared" ref="S1422:T1422" si="1430">S1421</f>
        <v>15 Juni sampai dengan 31 Agustus 2026</v>
      </c>
      <c r="T1422" s="55" t="str">
        <f t="shared" si="1430"/>
        <v>31 Agustus 2026</v>
      </c>
      <c r="U1422" s="59" t="str">
        <f>VLOOKUP(G1422,'MITRA (REFERENSI)'!$A:$Z,17,FALSE)</f>
        <v>#N/A</v>
      </c>
      <c r="V1422" s="59" t="str">
        <f>VLOOKUP(G1422,'MITRA (REFERENSI)'!$A:$Z,11,FALSE)</f>
        <v>#N/A</v>
      </c>
      <c r="W1422" s="81"/>
      <c r="X1422" s="63"/>
      <c r="Y1422" s="63"/>
      <c r="Z1422" s="62"/>
      <c r="AA1422" s="63"/>
      <c r="AB1422" s="62"/>
      <c r="AC1422" s="62"/>
      <c r="AD1422" s="62"/>
      <c r="AE1422" s="62"/>
      <c r="AF1422" s="62"/>
      <c r="AG1422" s="72"/>
      <c r="AH1422" s="72"/>
      <c r="AI1422" s="72"/>
      <c r="AJ1422" s="72"/>
      <c r="AK1422" s="59" t="str">
        <f>VLOOKUP(G1422,'MITRA (REFERENSI)'!$A:$Z,5,FALSE)</f>
        <v>#N/A</v>
      </c>
      <c r="AL1422" s="59" t="str">
        <f>VLOOKUP(G1422,'MITRA (REFERENSI)'!$A:$Z,13,FALSE)</f>
        <v>#N/A</v>
      </c>
      <c r="AM1422" s="59" t="str">
        <f>VLOOKUP(G1422,'MITRA (REFERENSI)'!$A:$Z,14,FALSE)</f>
        <v>#N/A</v>
      </c>
    </row>
    <row r="1423" ht="15.0" customHeight="1">
      <c r="A1423" s="53" t="s">
        <v>6485</v>
      </c>
      <c r="B1423" s="78"/>
      <c r="C1423" s="79"/>
      <c r="D1423" s="82"/>
      <c r="E1423" s="82"/>
      <c r="F1423" s="56" t="str">
        <f t="shared" si="2"/>
        <v>PETUGAS.1422/SPK/SE/PML/3172/2026</v>
      </c>
      <c r="G1423" s="80"/>
      <c r="H1423" s="56" t="str">
        <f>VLOOKUP(G1423,'MITRA (REFERENSI)'!$A:$Z,16,FALSE)</f>
        <v>#N/A</v>
      </c>
      <c r="I1423" s="56" t="str">
        <f>VLOOKUP(G1423,'MITRA (REFERENSI)'!$A:$Z,25,FALSE)</f>
        <v>#N/A</v>
      </c>
      <c r="J1423" s="55" t="str">
        <f>VLOOKUP(G1423,'MITRA (REFERENSI)'!$A:$Z,26,FALSE)</f>
        <v>#N/A</v>
      </c>
      <c r="K1423" s="55" t="str">
        <f>VLOOKUP(G1423,'MITRA (REFERENSI)'!$A:$Z,15,FALSE)</f>
        <v>#N/A</v>
      </c>
      <c r="L1423" s="55" t="str">
        <f>VLOOKUP(G1423,'MITRA (REFERENSI)'!$A:$Z,15,FALSE)</f>
        <v>#N/A</v>
      </c>
      <c r="M1423" s="55" t="str">
        <f>IF(B1423=1,'KELAS (REFERENSI)'!M1423,IF(B1423=2,'KELAS (REFERENSI)'!M1438,IF(B1423=3,'KELAS (REFERENSI)'!M1453,IF(B1423=4,'KELAS (REFERENSI)'!M1468,""))))</f>
        <v/>
      </c>
      <c r="N1423" s="55" t="str">
        <f>IF(B1423=1,'KELAS (REFERENSI)'!N1423,IF(B1423=2,'KELAS (REFERENSI)'!N1438,IF(B1423=3,'KELAS (REFERENSI)'!N1453,IF(B1423=4,'KELAS (REFERENSI)'!N1468,""))))</f>
        <v/>
      </c>
      <c r="O1423" s="55" t="str">
        <f>IF(B1423=1,'KELAS (REFERENSI)'!O1423,IF(B1423=2,'KELAS (REFERENSI)'!O1438,IF(B1423=3,'KELAS (REFERENSI)'!O1453,IF(B1423=4,'KELAS (REFERENSI)'!O1468,""))))</f>
        <v/>
      </c>
      <c r="P1423" s="55" t="str">
        <f>IF(B1423=1,'KELAS (REFERENSI)'!P1423,IF(B1423=2,'KELAS (REFERENSI)'!P1438,IF(B1423=3,'KELAS (REFERENSI)'!P1453,IF(B1423=4,'KELAS (REFERENSI)'!P1468,""))))</f>
        <v/>
      </c>
      <c r="Q1423" s="55" t="str">
        <f t="shared" si="4"/>
        <v>BPS Kota Jakarta Timur</v>
      </c>
      <c r="R1423" s="55" t="str">
        <f t="shared" si="56"/>
        <v/>
      </c>
      <c r="S1423" s="55" t="str">
        <f t="shared" ref="S1423:T1423" si="1431">S1422</f>
        <v>15 Juni sampai dengan 31 Agustus 2026</v>
      </c>
      <c r="T1423" s="55" t="str">
        <f t="shared" si="1431"/>
        <v>31 Agustus 2026</v>
      </c>
      <c r="U1423" s="59" t="str">
        <f>VLOOKUP(G1423,'MITRA (REFERENSI)'!$A:$Z,17,FALSE)</f>
        <v>#N/A</v>
      </c>
      <c r="V1423" s="59" t="str">
        <f>VLOOKUP(G1423,'MITRA (REFERENSI)'!$A:$Z,11,FALSE)</f>
        <v>#N/A</v>
      </c>
      <c r="W1423" s="81"/>
      <c r="X1423" s="63"/>
      <c r="Y1423" s="63"/>
      <c r="Z1423" s="62"/>
      <c r="AA1423" s="63"/>
      <c r="AB1423" s="62"/>
      <c r="AC1423" s="62"/>
      <c r="AD1423" s="62"/>
      <c r="AE1423" s="62"/>
      <c r="AF1423" s="62"/>
      <c r="AG1423" s="72"/>
      <c r="AH1423" s="72"/>
      <c r="AI1423" s="72"/>
      <c r="AJ1423" s="72"/>
      <c r="AK1423" s="59" t="str">
        <f>VLOOKUP(G1423,'MITRA (REFERENSI)'!$A:$Z,5,FALSE)</f>
        <v>#N/A</v>
      </c>
      <c r="AL1423" s="59" t="str">
        <f>VLOOKUP(G1423,'MITRA (REFERENSI)'!$A:$Z,13,FALSE)</f>
        <v>#N/A</v>
      </c>
      <c r="AM1423" s="59" t="str">
        <f>VLOOKUP(G1423,'MITRA (REFERENSI)'!$A:$Z,14,FALSE)</f>
        <v>#N/A</v>
      </c>
    </row>
    <row r="1424" ht="15.0" customHeight="1">
      <c r="A1424" s="53" t="s">
        <v>6486</v>
      </c>
      <c r="B1424" s="78"/>
      <c r="C1424" s="79"/>
      <c r="D1424" s="82"/>
      <c r="E1424" s="82"/>
      <c r="F1424" s="56" t="str">
        <f t="shared" si="2"/>
        <v>PETUGAS.1423/SPK/SE/PML/3172/2026</v>
      </c>
      <c r="G1424" s="80"/>
      <c r="H1424" s="56" t="str">
        <f>VLOOKUP(G1424,'MITRA (REFERENSI)'!$A:$Z,16,FALSE)</f>
        <v>#N/A</v>
      </c>
      <c r="I1424" s="56" t="str">
        <f>VLOOKUP(G1424,'MITRA (REFERENSI)'!$A:$Z,25,FALSE)</f>
        <v>#N/A</v>
      </c>
      <c r="J1424" s="55" t="str">
        <f>VLOOKUP(G1424,'MITRA (REFERENSI)'!$A:$Z,26,FALSE)</f>
        <v>#N/A</v>
      </c>
      <c r="K1424" s="55" t="str">
        <f>VLOOKUP(G1424,'MITRA (REFERENSI)'!$A:$Z,15,FALSE)</f>
        <v>#N/A</v>
      </c>
      <c r="L1424" s="55" t="str">
        <f>VLOOKUP(G1424,'MITRA (REFERENSI)'!$A:$Z,15,FALSE)</f>
        <v>#N/A</v>
      </c>
      <c r="M1424" s="55" t="str">
        <f>IF(B1424=1,'KELAS (REFERENSI)'!M1424,IF(B1424=2,'KELAS (REFERENSI)'!M1439,IF(B1424=3,'KELAS (REFERENSI)'!M1454,IF(B1424=4,'KELAS (REFERENSI)'!M1469,""))))</f>
        <v/>
      </c>
      <c r="N1424" s="55" t="str">
        <f>IF(B1424=1,'KELAS (REFERENSI)'!N1424,IF(B1424=2,'KELAS (REFERENSI)'!N1439,IF(B1424=3,'KELAS (REFERENSI)'!N1454,IF(B1424=4,'KELAS (REFERENSI)'!N1469,""))))</f>
        <v/>
      </c>
      <c r="O1424" s="55" t="str">
        <f>IF(B1424=1,'KELAS (REFERENSI)'!O1424,IF(B1424=2,'KELAS (REFERENSI)'!O1439,IF(B1424=3,'KELAS (REFERENSI)'!O1454,IF(B1424=4,'KELAS (REFERENSI)'!O1469,""))))</f>
        <v/>
      </c>
      <c r="P1424" s="55" t="str">
        <f>IF(B1424=1,'KELAS (REFERENSI)'!P1424,IF(B1424=2,'KELAS (REFERENSI)'!P1439,IF(B1424=3,'KELAS (REFERENSI)'!P1454,IF(B1424=4,'KELAS (REFERENSI)'!P1469,""))))</f>
        <v/>
      </c>
      <c r="Q1424" s="55" t="str">
        <f t="shared" si="4"/>
        <v>BPS Kota Jakarta Timur</v>
      </c>
      <c r="R1424" s="55" t="str">
        <f t="shared" si="56"/>
        <v/>
      </c>
      <c r="S1424" s="55" t="str">
        <f t="shared" ref="S1424:T1424" si="1432">S1423</f>
        <v>15 Juni sampai dengan 31 Agustus 2026</v>
      </c>
      <c r="T1424" s="55" t="str">
        <f t="shared" si="1432"/>
        <v>31 Agustus 2026</v>
      </c>
      <c r="U1424" s="59" t="str">
        <f>VLOOKUP(G1424,'MITRA (REFERENSI)'!$A:$Z,17,FALSE)</f>
        <v>#N/A</v>
      </c>
      <c r="V1424" s="59" t="str">
        <f>VLOOKUP(G1424,'MITRA (REFERENSI)'!$A:$Z,11,FALSE)</f>
        <v>#N/A</v>
      </c>
      <c r="W1424" s="81"/>
      <c r="X1424" s="63"/>
      <c r="Y1424" s="63"/>
      <c r="Z1424" s="62"/>
      <c r="AA1424" s="63"/>
      <c r="AB1424" s="62"/>
      <c r="AC1424" s="62"/>
      <c r="AD1424" s="62"/>
      <c r="AE1424" s="62"/>
      <c r="AF1424" s="62"/>
      <c r="AG1424" s="72"/>
      <c r="AH1424" s="72"/>
      <c r="AI1424" s="72"/>
      <c r="AJ1424" s="72"/>
      <c r="AK1424" s="59" t="str">
        <f>VLOOKUP(G1424,'MITRA (REFERENSI)'!$A:$Z,5,FALSE)</f>
        <v>#N/A</v>
      </c>
      <c r="AL1424" s="59" t="str">
        <f>VLOOKUP(G1424,'MITRA (REFERENSI)'!$A:$Z,13,FALSE)</f>
        <v>#N/A</v>
      </c>
      <c r="AM1424" s="59" t="str">
        <f>VLOOKUP(G1424,'MITRA (REFERENSI)'!$A:$Z,14,FALSE)</f>
        <v>#N/A</v>
      </c>
    </row>
    <row r="1425" ht="15.0" customHeight="1">
      <c r="A1425" s="53" t="s">
        <v>6487</v>
      </c>
      <c r="B1425" s="78"/>
      <c r="C1425" s="79"/>
      <c r="D1425" s="82"/>
      <c r="E1425" s="82"/>
      <c r="F1425" s="56" t="str">
        <f t="shared" si="2"/>
        <v>PETUGAS.1424/SPK/SE/PML/3172/2026</v>
      </c>
      <c r="G1425" s="80"/>
      <c r="H1425" s="56" t="str">
        <f>VLOOKUP(G1425,'MITRA (REFERENSI)'!$A:$Z,16,FALSE)</f>
        <v>#N/A</v>
      </c>
      <c r="I1425" s="56" t="str">
        <f>VLOOKUP(G1425,'MITRA (REFERENSI)'!$A:$Z,25,FALSE)</f>
        <v>#N/A</v>
      </c>
      <c r="J1425" s="55" t="str">
        <f>VLOOKUP(G1425,'MITRA (REFERENSI)'!$A:$Z,26,FALSE)</f>
        <v>#N/A</v>
      </c>
      <c r="K1425" s="55" t="str">
        <f>VLOOKUP(G1425,'MITRA (REFERENSI)'!$A:$Z,15,FALSE)</f>
        <v>#N/A</v>
      </c>
      <c r="L1425" s="55" t="str">
        <f>VLOOKUP(G1425,'MITRA (REFERENSI)'!$A:$Z,15,FALSE)</f>
        <v>#N/A</v>
      </c>
      <c r="M1425" s="55" t="str">
        <f>IF(B1425=1,'KELAS (REFERENSI)'!M1425,IF(B1425=2,'KELAS (REFERENSI)'!M1440,IF(B1425=3,'KELAS (REFERENSI)'!M1455,IF(B1425=4,'KELAS (REFERENSI)'!M1470,""))))</f>
        <v/>
      </c>
      <c r="N1425" s="55" t="str">
        <f>IF(B1425=1,'KELAS (REFERENSI)'!N1425,IF(B1425=2,'KELAS (REFERENSI)'!N1440,IF(B1425=3,'KELAS (REFERENSI)'!N1455,IF(B1425=4,'KELAS (REFERENSI)'!N1470,""))))</f>
        <v/>
      </c>
      <c r="O1425" s="55" t="str">
        <f>IF(B1425=1,'KELAS (REFERENSI)'!O1425,IF(B1425=2,'KELAS (REFERENSI)'!O1440,IF(B1425=3,'KELAS (REFERENSI)'!O1455,IF(B1425=4,'KELAS (REFERENSI)'!O1470,""))))</f>
        <v/>
      </c>
      <c r="P1425" s="55" t="str">
        <f>IF(B1425=1,'KELAS (REFERENSI)'!P1425,IF(B1425=2,'KELAS (REFERENSI)'!P1440,IF(B1425=3,'KELAS (REFERENSI)'!P1455,IF(B1425=4,'KELAS (REFERENSI)'!P1470,""))))</f>
        <v/>
      </c>
      <c r="Q1425" s="55" t="str">
        <f t="shared" si="4"/>
        <v>BPS Kota Jakarta Timur</v>
      </c>
      <c r="R1425" s="55" t="str">
        <f t="shared" si="56"/>
        <v/>
      </c>
      <c r="S1425" s="55" t="str">
        <f t="shared" ref="S1425:T1425" si="1433">S1424</f>
        <v>15 Juni sampai dengan 31 Agustus 2026</v>
      </c>
      <c r="T1425" s="55" t="str">
        <f t="shared" si="1433"/>
        <v>31 Agustus 2026</v>
      </c>
      <c r="U1425" s="59" t="str">
        <f>VLOOKUP(G1425,'MITRA (REFERENSI)'!$A:$Z,17,FALSE)</f>
        <v>#N/A</v>
      </c>
      <c r="V1425" s="59" t="str">
        <f>VLOOKUP(G1425,'MITRA (REFERENSI)'!$A:$Z,11,FALSE)</f>
        <v>#N/A</v>
      </c>
      <c r="W1425" s="81"/>
      <c r="X1425" s="63"/>
      <c r="Y1425" s="63"/>
      <c r="Z1425" s="62"/>
      <c r="AA1425" s="63"/>
      <c r="AB1425" s="62"/>
      <c r="AC1425" s="62"/>
      <c r="AD1425" s="62"/>
      <c r="AE1425" s="62"/>
      <c r="AF1425" s="62"/>
      <c r="AG1425" s="72"/>
      <c r="AH1425" s="72"/>
      <c r="AI1425" s="72"/>
      <c r="AJ1425" s="72"/>
      <c r="AK1425" s="59" t="str">
        <f>VLOOKUP(G1425,'MITRA (REFERENSI)'!$A:$Z,5,FALSE)</f>
        <v>#N/A</v>
      </c>
      <c r="AL1425" s="59" t="str">
        <f>VLOOKUP(G1425,'MITRA (REFERENSI)'!$A:$Z,13,FALSE)</f>
        <v>#N/A</v>
      </c>
      <c r="AM1425" s="59" t="str">
        <f>VLOOKUP(G1425,'MITRA (REFERENSI)'!$A:$Z,14,FALSE)</f>
        <v>#N/A</v>
      </c>
    </row>
    <row r="1426" ht="15.0" customHeight="1">
      <c r="A1426" s="53" t="s">
        <v>6488</v>
      </c>
      <c r="B1426" s="78"/>
      <c r="C1426" s="79"/>
      <c r="D1426" s="82"/>
      <c r="E1426" s="82"/>
      <c r="F1426" s="56" t="str">
        <f t="shared" si="2"/>
        <v>PETUGAS.1425/SPK/SE/PML/3172/2026</v>
      </c>
      <c r="G1426" s="80"/>
      <c r="H1426" s="56" t="str">
        <f>VLOOKUP(G1426,'MITRA (REFERENSI)'!$A:$Z,16,FALSE)</f>
        <v>#N/A</v>
      </c>
      <c r="I1426" s="56" t="str">
        <f>VLOOKUP(G1426,'MITRA (REFERENSI)'!$A:$Z,25,FALSE)</f>
        <v>#N/A</v>
      </c>
      <c r="J1426" s="55" t="str">
        <f>VLOOKUP(G1426,'MITRA (REFERENSI)'!$A:$Z,26,FALSE)</f>
        <v>#N/A</v>
      </c>
      <c r="K1426" s="55" t="str">
        <f>VLOOKUP(G1426,'MITRA (REFERENSI)'!$A:$Z,15,FALSE)</f>
        <v>#N/A</v>
      </c>
      <c r="L1426" s="55" t="str">
        <f>VLOOKUP(G1426,'MITRA (REFERENSI)'!$A:$Z,15,FALSE)</f>
        <v>#N/A</v>
      </c>
      <c r="M1426" s="55" t="str">
        <f>IF(B1426=1,'KELAS (REFERENSI)'!M1426,IF(B1426=2,'KELAS (REFERENSI)'!M1441,IF(B1426=3,'KELAS (REFERENSI)'!M1456,IF(B1426=4,'KELAS (REFERENSI)'!M1471,""))))</f>
        <v/>
      </c>
      <c r="N1426" s="55" t="str">
        <f>IF(B1426=1,'KELAS (REFERENSI)'!N1426,IF(B1426=2,'KELAS (REFERENSI)'!N1441,IF(B1426=3,'KELAS (REFERENSI)'!N1456,IF(B1426=4,'KELAS (REFERENSI)'!N1471,""))))</f>
        <v/>
      </c>
      <c r="O1426" s="55" t="str">
        <f>IF(B1426=1,'KELAS (REFERENSI)'!O1426,IF(B1426=2,'KELAS (REFERENSI)'!O1441,IF(B1426=3,'KELAS (REFERENSI)'!O1456,IF(B1426=4,'KELAS (REFERENSI)'!O1471,""))))</f>
        <v/>
      </c>
      <c r="P1426" s="55" t="str">
        <f>IF(B1426=1,'KELAS (REFERENSI)'!P1426,IF(B1426=2,'KELAS (REFERENSI)'!P1441,IF(B1426=3,'KELAS (REFERENSI)'!P1456,IF(B1426=4,'KELAS (REFERENSI)'!P1471,""))))</f>
        <v/>
      </c>
      <c r="Q1426" s="55" t="str">
        <f t="shared" si="4"/>
        <v>BPS Kota Jakarta Timur</v>
      </c>
      <c r="R1426" s="55" t="str">
        <f t="shared" si="56"/>
        <v/>
      </c>
      <c r="S1426" s="55" t="str">
        <f t="shared" ref="S1426:T1426" si="1434">S1425</f>
        <v>15 Juni sampai dengan 31 Agustus 2026</v>
      </c>
      <c r="T1426" s="55" t="str">
        <f t="shared" si="1434"/>
        <v>31 Agustus 2026</v>
      </c>
      <c r="U1426" s="59" t="str">
        <f>VLOOKUP(G1426,'MITRA (REFERENSI)'!$A:$Z,17,FALSE)</f>
        <v>#N/A</v>
      </c>
      <c r="V1426" s="59" t="str">
        <f>VLOOKUP(G1426,'MITRA (REFERENSI)'!$A:$Z,11,FALSE)</f>
        <v>#N/A</v>
      </c>
      <c r="W1426" s="81"/>
      <c r="X1426" s="63"/>
      <c r="Y1426" s="63"/>
      <c r="Z1426" s="62"/>
      <c r="AA1426" s="63"/>
      <c r="AB1426" s="62"/>
      <c r="AC1426" s="62"/>
      <c r="AD1426" s="62"/>
      <c r="AE1426" s="62"/>
      <c r="AF1426" s="62"/>
      <c r="AG1426" s="72"/>
      <c r="AH1426" s="72"/>
      <c r="AI1426" s="72"/>
      <c r="AJ1426" s="72"/>
      <c r="AK1426" s="59" t="str">
        <f>VLOOKUP(G1426,'MITRA (REFERENSI)'!$A:$Z,5,FALSE)</f>
        <v>#N/A</v>
      </c>
      <c r="AL1426" s="59" t="str">
        <f>VLOOKUP(G1426,'MITRA (REFERENSI)'!$A:$Z,13,FALSE)</f>
        <v>#N/A</v>
      </c>
      <c r="AM1426" s="59" t="str">
        <f>VLOOKUP(G1426,'MITRA (REFERENSI)'!$A:$Z,14,FALSE)</f>
        <v>#N/A</v>
      </c>
    </row>
    <row r="1427" ht="15.0" customHeight="1">
      <c r="A1427" s="53" t="s">
        <v>6489</v>
      </c>
      <c r="B1427" s="78"/>
      <c r="C1427" s="79"/>
      <c r="D1427" s="82"/>
      <c r="E1427" s="82"/>
      <c r="F1427" s="56" t="str">
        <f t="shared" si="2"/>
        <v>PETUGAS.1426/SPK/SE/PML/3172/2026</v>
      </c>
      <c r="G1427" s="80"/>
      <c r="H1427" s="56" t="str">
        <f>VLOOKUP(G1427,'MITRA (REFERENSI)'!$A:$Z,16,FALSE)</f>
        <v>#N/A</v>
      </c>
      <c r="I1427" s="56" t="str">
        <f>VLOOKUP(G1427,'MITRA (REFERENSI)'!$A:$Z,25,FALSE)</f>
        <v>#N/A</v>
      </c>
      <c r="J1427" s="55" t="str">
        <f>VLOOKUP(G1427,'MITRA (REFERENSI)'!$A:$Z,26,FALSE)</f>
        <v>#N/A</v>
      </c>
      <c r="K1427" s="55" t="str">
        <f>VLOOKUP(G1427,'MITRA (REFERENSI)'!$A:$Z,15,FALSE)</f>
        <v>#N/A</v>
      </c>
      <c r="L1427" s="55" t="str">
        <f>VLOOKUP(G1427,'MITRA (REFERENSI)'!$A:$Z,15,FALSE)</f>
        <v>#N/A</v>
      </c>
      <c r="M1427" s="55" t="str">
        <f>IF(B1427=1,'KELAS (REFERENSI)'!M1427,IF(B1427=2,'KELAS (REFERENSI)'!M1442,IF(B1427=3,'KELAS (REFERENSI)'!M1457,IF(B1427=4,'KELAS (REFERENSI)'!M1472,""))))</f>
        <v/>
      </c>
      <c r="N1427" s="55" t="str">
        <f>IF(B1427=1,'KELAS (REFERENSI)'!N1427,IF(B1427=2,'KELAS (REFERENSI)'!N1442,IF(B1427=3,'KELAS (REFERENSI)'!N1457,IF(B1427=4,'KELAS (REFERENSI)'!N1472,""))))</f>
        <v/>
      </c>
      <c r="O1427" s="55" t="str">
        <f>IF(B1427=1,'KELAS (REFERENSI)'!O1427,IF(B1427=2,'KELAS (REFERENSI)'!O1442,IF(B1427=3,'KELAS (REFERENSI)'!O1457,IF(B1427=4,'KELAS (REFERENSI)'!O1472,""))))</f>
        <v/>
      </c>
      <c r="P1427" s="55" t="str">
        <f>IF(B1427=1,'KELAS (REFERENSI)'!P1427,IF(B1427=2,'KELAS (REFERENSI)'!P1442,IF(B1427=3,'KELAS (REFERENSI)'!P1457,IF(B1427=4,'KELAS (REFERENSI)'!P1472,""))))</f>
        <v/>
      </c>
      <c r="Q1427" s="55" t="str">
        <f t="shared" si="4"/>
        <v>BPS Kota Jakarta Timur</v>
      </c>
      <c r="R1427" s="55" t="str">
        <f t="shared" si="56"/>
        <v/>
      </c>
      <c r="S1427" s="55" t="str">
        <f t="shared" ref="S1427:T1427" si="1435">S1426</f>
        <v>15 Juni sampai dengan 31 Agustus 2026</v>
      </c>
      <c r="T1427" s="55" t="str">
        <f t="shared" si="1435"/>
        <v>31 Agustus 2026</v>
      </c>
      <c r="U1427" s="59" t="str">
        <f>VLOOKUP(G1427,'MITRA (REFERENSI)'!$A:$Z,17,FALSE)</f>
        <v>#N/A</v>
      </c>
      <c r="V1427" s="59" t="str">
        <f>VLOOKUP(G1427,'MITRA (REFERENSI)'!$A:$Z,11,FALSE)</f>
        <v>#N/A</v>
      </c>
      <c r="W1427" s="81"/>
      <c r="X1427" s="63"/>
      <c r="Y1427" s="63"/>
      <c r="Z1427" s="62"/>
      <c r="AA1427" s="63"/>
      <c r="AB1427" s="62"/>
      <c r="AC1427" s="62"/>
      <c r="AD1427" s="62"/>
      <c r="AE1427" s="62"/>
      <c r="AF1427" s="62"/>
      <c r="AG1427" s="72"/>
      <c r="AH1427" s="72"/>
      <c r="AI1427" s="72"/>
      <c r="AJ1427" s="72"/>
      <c r="AK1427" s="59" t="str">
        <f>VLOOKUP(G1427,'MITRA (REFERENSI)'!$A:$Z,5,FALSE)</f>
        <v>#N/A</v>
      </c>
      <c r="AL1427" s="59" t="str">
        <f>VLOOKUP(G1427,'MITRA (REFERENSI)'!$A:$Z,13,FALSE)</f>
        <v>#N/A</v>
      </c>
      <c r="AM1427" s="59" t="str">
        <f>VLOOKUP(G1427,'MITRA (REFERENSI)'!$A:$Z,14,FALSE)</f>
        <v>#N/A</v>
      </c>
    </row>
    <row r="1428" ht="15.0" customHeight="1">
      <c r="A1428" s="53" t="s">
        <v>6490</v>
      </c>
      <c r="B1428" s="78"/>
      <c r="C1428" s="79"/>
      <c r="D1428" s="82"/>
      <c r="E1428" s="82"/>
      <c r="F1428" s="56" t="str">
        <f t="shared" si="2"/>
        <v>PETUGAS.1427/SPK/SE/PML/3172/2026</v>
      </c>
      <c r="G1428" s="80"/>
      <c r="H1428" s="56" t="str">
        <f>VLOOKUP(G1428,'MITRA (REFERENSI)'!$A:$Z,16,FALSE)</f>
        <v>#N/A</v>
      </c>
      <c r="I1428" s="56" t="str">
        <f>VLOOKUP(G1428,'MITRA (REFERENSI)'!$A:$Z,25,FALSE)</f>
        <v>#N/A</v>
      </c>
      <c r="J1428" s="55" t="str">
        <f>VLOOKUP(G1428,'MITRA (REFERENSI)'!$A:$Z,26,FALSE)</f>
        <v>#N/A</v>
      </c>
      <c r="K1428" s="55" t="str">
        <f>VLOOKUP(G1428,'MITRA (REFERENSI)'!$A:$Z,15,FALSE)</f>
        <v>#N/A</v>
      </c>
      <c r="L1428" s="55" t="str">
        <f>VLOOKUP(G1428,'MITRA (REFERENSI)'!$A:$Z,15,FALSE)</f>
        <v>#N/A</v>
      </c>
      <c r="M1428" s="55" t="str">
        <f>IF(B1428=1,'KELAS (REFERENSI)'!M1428,IF(B1428=2,'KELAS (REFERENSI)'!M1443,IF(B1428=3,'KELAS (REFERENSI)'!M1458,IF(B1428=4,'KELAS (REFERENSI)'!M1473,""))))</f>
        <v/>
      </c>
      <c r="N1428" s="55" t="str">
        <f>IF(B1428=1,'KELAS (REFERENSI)'!N1428,IF(B1428=2,'KELAS (REFERENSI)'!N1443,IF(B1428=3,'KELAS (REFERENSI)'!N1458,IF(B1428=4,'KELAS (REFERENSI)'!N1473,""))))</f>
        <v/>
      </c>
      <c r="O1428" s="55" t="str">
        <f>IF(B1428=1,'KELAS (REFERENSI)'!O1428,IF(B1428=2,'KELAS (REFERENSI)'!O1443,IF(B1428=3,'KELAS (REFERENSI)'!O1458,IF(B1428=4,'KELAS (REFERENSI)'!O1473,""))))</f>
        <v/>
      </c>
      <c r="P1428" s="55" t="str">
        <f>IF(B1428=1,'KELAS (REFERENSI)'!P1428,IF(B1428=2,'KELAS (REFERENSI)'!P1443,IF(B1428=3,'KELAS (REFERENSI)'!P1458,IF(B1428=4,'KELAS (REFERENSI)'!P1473,""))))</f>
        <v/>
      </c>
      <c r="Q1428" s="55" t="str">
        <f t="shared" si="4"/>
        <v>BPS Kota Jakarta Timur</v>
      </c>
      <c r="R1428" s="55" t="str">
        <f t="shared" si="56"/>
        <v/>
      </c>
      <c r="S1428" s="55" t="str">
        <f t="shared" ref="S1428:T1428" si="1436">S1427</f>
        <v>15 Juni sampai dengan 31 Agustus 2026</v>
      </c>
      <c r="T1428" s="55" t="str">
        <f t="shared" si="1436"/>
        <v>31 Agustus 2026</v>
      </c>
      <c r="U1428" s="59" t="str">
        <f>VLOOKUP(G1428,'MITRA (REFERENSI)'!$A:$Z,17,FALSE)</f>
        <v>#N/A</v>
      </c>
      <c r="V1428" s="59" t="str">
        <f>VLOOKUP(G1428,'MITRA (REFERENSI)'!$A:$Z,11,FALSE)</f>
        <v>#N/A</v>
      </c>
      <c r="W1428" s="81"/>
      <c r="X1428" s="63"/>
      <c r="Y1428" s="63"/>
      <c r="Z1428" s="62"/>
      <c r="AA1428" s="63"/>
      <c r="AB1428" s="62"/>
      <c r="AC1428" s="62"/>
      <c r="AD1428" s="62"/>
      <c r="AE1428" s="62"/>
      <c r="AF1428" s="62"/>
      <c r="AG1428" s="72"/>
      <c r="AH1428" s="72"/>
      <c r="AI1428" s="72"/>
      <c r="AJ1428" s="72"/>
      <c r="AK1428" s="59" t="str">
        <f>VLOOKUP(G1428,'MITRA (REFERENSI)'!$A:$Z,5,FALSE)</f>
        <v>#N/A</v>
      </c>
      <c r="AL1428" s="59" t="str">
        <f>VLOOKUP(G1428,'MITRA (REFERENSI)'!$A:$Z,13,FALSE)</f>
        <v>#N/A</v>
      </c>
      <c r="AM1428" s="59" t="str">
        <f>VLOOKUP(G1428,'MITRA (REFERENSI)'!$A:$Z,14,FALSE)</f>
        <v>#N/A</v>
      </c>
    </row>
    <row r="1429" ht="15.0" customHeight="1">
      <c r="A1429" s="53" t="s">
        <v>6491</v>
      </c>
      <c r="B1429" s="78"/>
      <c r="C1429" s="79"/>
      <c r="D1429" s="82"/>
      <c r="E1429" s="82"/>
      <c r="F1429" s="56" t="str">
        <f t="shared" si="2"/>
        <v>PETUGAS.1428/SPK/SE/PML/3172/2026</v>
      </c>
      <c r="G1429" s="80"/>
      <c r="H1429" s="56" t="str">
        <f>VLOOKUP(G1429,'MITRA (REFERENSI)'!$A:$Z,16,FALSE)</f>
        <v>#N/A</v>
      </c>
      <c r="I1429" s="56" t="str">
        <f>VLOOKUP(G1429,'MITRA (REFERENSI)'!$A:$Z,25,FALSE)</f>
        <v>#N/A</v>
      </c>
      <c r="J1429" s="55" t="str">
        <f>VLOOKUP(G1429,'MITRA (REFERENSI)'!$A:$Z,26,FALSE)</f>
        <v>#N/A</v>
      </c>
      <c r="K1429" s="55" t="str">
        <f>VLOOKUP(G1429,'MITRA (REFERENSI)'!$A:$Z,15,FALSE)</f>
        <v>#N/A</v>
      </c>
      <c r="L1429" s="55" t="str">
        <f>VLOOKUP(G1429,'MITRA (REFERENSI)'!$A:$Z,15,FALSE)</f>
        <v>#N/A</v>
      </c>
      <c r="M1429" s="55" t="str">
        <f>IF(B1429=1,'KELAS (REFERENSI)'!M1429,IF(B1429=2,'KELAS (REFERENSI)'!M1444,IF(B1429=3,'KELAS (REFERENSI)'!M1459,IF(B1429=4,'KELAS (REFERENSI)'!M1474,""))))</f>
        <v/>
      </c>
      <c r="N1429" s="55" t="str">
        <f>IF(B1429=1,'KELAS (REFERENSI)'!N1429,IF(B1429=2,'KELAS (REFERENSI)'!N1444,IF(B1429=3,'KELAS (REFERENSI)'!N1459,IF(B1429=4,'KELAS (REFERENSI)'!N1474,""))))</f>
        <v/>
      </c>
      <c r="O1429" s="55" t="str">
        <f>IF(B1429=1,'KELAS (REFERENSI)'!O1429,IF(B1429=2,'KELAS (REFERENSI)'!O1444,IF(B1429=3,'KELAS (REFERENSI)'!O1459,IF(B1429=4,'KELAS (REFERENSI)'!O1474,""))))</f>
        <v/>
      </c>
      <c r="P1429" s="55" t="str">
        <f>IF(B1429=1,'KELAS (REFERENSI)'!P1429,IF(B1429=2,'KELAS (REFERENSI)'!P1444,IF(B1429=3,'KELAS (REFERENSI)'!P1459,IF(B1429=4,'KELAS (REFERENSI)'!P1474,""))))</f>
        <v/>
      </c>
      <c r="Q1429" s="55" t="str">
        <f t="shared" si="4"/>
        <v>BPS Kota Jakarta Timur</v>
      </c>
      <c r="R1429" s="55" t="str">
        <f t="shared" si="56"/>
        <v/>
      </c>
      <c r="S1429" s="55" t="str">
        <f t="shared" ref="S1429:T1429" si="1437">S1428</f>
        <v>15 Juni sampai dengan 31 Agustus 2026</v>
      </c>
      <c r="T1429" s="55" t="str">
        <f t="shared" si="1437"/>
        <v>31 Agustus 2026</v>
      </c>
      <c r="U1429" s="59" t="str">
        <f>VLOOKUP(G1429,'MITRA (REFERENSI)'!$A:$Z,17,FALSE)</f>
        <v>#N/A</v>
      </c>
      <c r="V1429" s="59" t="str">
        <f>VLOOKUP(G1429,'MITRA (REFERENSI)'!$A:$Z,11,FALSE)</f>
        <v>#N/A</v>
      </c>
      <c r="W1429" s="81"/>
      <c r="X1429" s="63"/>
      <c r="Y1429" s="63"/>
      <c r="Z1429" s="62"/>
      <c r="AA1429" s="63"/>
      <c r="AB1429" s="62"/>
      <c r="AC1429" s="62"/>
      <c r="AD1429" s="62"/>
      <c r="AE1429" s="62"/>
      <c r="AF1429" s="62"/>
      <c r="AG1429" s="72"/>
      <c r="AH1429" s="72"/>
      <c r="AI1429" s="72"/>
      <c r="AJ1429" s="72"/>
      <c r="AK1429" s="59" t="str">
        <f>VLOOKUP(G1429,'MITRA (REFERENSI)'!$A:$Z,5,FALSE)</f>
        <v>#N/A</v>
      </c>
      <c r="AL1429" s="59" t="str">
        <f>VLOOKUP(G1429,'MITRA (REFERENSI)'!$A:$Z,13,FALSE)</f>
        <v>#N/A</v>
      </c>
      <c r="AM1429" s="59" t="str">
        <f>VLOOKUP(G1429,'MITRA (REFERENSI)'!$A:$Z,14,FALSE)</f>
        <v>#N/A</v>
      </c>
    </row>
    <row r="1430" ht="15.0" customHeight="1">
      <c r="A1430" s="53" t="s">
        <v>6492</v>
      </c>
      <c r="B1430" s="78"/>
      <c r="C1430" s="79"/>
      <c r="D1430" s="82"/>
      <c r="E1430" s="82"/>
      <c r="F1430" s="56" t="str">
        <f t="shared" si="2"/>
        <v>PETUGAS.1429/SPK/SE/PML/3172/2026</v>
      </c>
      <c r="G1430" s="80"/>
      <c r="H1430" s="56" t="str">
        <f>VLOOKUP(G1430,'MITRA (REFERENSI)'!$A:$Z,16,FALSE)</f>
        <v>#N/A</v>
      </c>
      <c r="I1430" s="56" t="str">
        <f>VLOOKUP(G1430,'MITRA (REFERENSI)'!$A:$Z,25,FALSE)</f>
        <v>#N/A</v>
      </c>
      <c r="J1430" s="55" t="str">
        <f>VLOOKUP(G1430,'MITRA (REFERENSI)'!$A:$Z,26,FALSE)</f>
        <v>#N/A</v>
      </c>
      <c r="K1430" s="55" t="str">
        <f>VLOOKUP(G1430,'MITRA (REFERENSI)'!$A:$Z,15,FALSE)</f>
        <v>#N/A</v>
      </c>
      <c r="L1430" s="55" t="str">
        <f>VLOOKUP(G1430,'MITRA (REFERENSI)'!$A:$Z,15,FALSE)</f>
        <v>#N/A</v>
      </c>
      <c r="M1430" s="55" t="str">
        <f>IF(B1430=1,'KELAS (REFERENSI)'!M1430,IF(B1430=2,'KELAS (REFERENSI)'!M1445,IF(B1430=3,'KELAS (REFERENSI)'!M1460,IF(B1430=4,'KELAS (REFERENSI)'!M1475,""))))</f>
        <v/>
      </c>
      <c r="N1430" s="55" t="str">
        <f>IF(B1430=1,'KELAS (REFERENSI)'!N1430,IF(B1430=2,'KELAS (REFERENSI)'!N1445,IF(B1430=3,'KELAS (REFERENSI)'!N1460,IF(B1430=4,'KELAS (REFERENSI)'!N1475,""))))</f>
        <v/>
      </c>
      <c r="O1430" s="55" t="str">
        <f>IF(B1430=1,'KELAS (REFERENSI)'!O1430,IF(B1430=2,'KELAS (REFERENSI)'!O1445,IF(B1430=3,'KELAS (REFERENSI)'!O1460,IF(B1430=4,'KELAS (REFERENSI)'!O1475,""))))</f>
        <v/>
      </c>
      <c r="P1430" s="55" t="str">
        <f>IF(B1430=1,'KELAS (REFERENSI)'!P1430,IF(B1430=2,'KELAS (REFERENSI)'!P1445,IF(B1430=3,'KELAS (REFERENSI)'!P1460,IF(B1430=4,'KELAS (REFERENSI)'!P1475,""))))</f>
        <v/>
      </c>
      <c r="Q1430" s="55" t="str">
        <f t="shared" si="4"/>
        <v>BPS Kota Jakarta Timur</v>
      </c>
      <c r="R1430" s="55" t="str">
        <f t="shared" si="56"/>
        <v/>
      </c>
      <c r="S1430" s="55" t="str">
        <f t="shared" ref="S1430:T1430" si="1438">S1429</f>
        <v>15 Juni sampai dengan 31 Agustus 2026</v>
      </c>
      <c r="T1430" s="55" t="str">
        <f t="shared" si="1438"/>
        <v>31 Agustus 2026</v>
      </c>
      <c r="U1430" s="59" t="str">
        <f>VLOOKUP(G1430,'MITRA (REFERENSI)'!$A:$Z,17,FALSE)</f>
        <v>#N/A</v>
      </c>
      <c r="V1430" s="59" t="str">
        <f>VLOOKUP(G1430,'MITRA (REFERENSI)'!$A:$Z,11,FALSE)</f>
        <v>#N/A</v>
      </c>
      <c r="W1430" s="81"/>
      <c r="X1430" s="63"/>
      <c r="Y1430" s="63"/>
      <c r="Z1430" s="62"/>
      <c r="AA1430" s="63"/>
      <c r="AB1430" s="62"/>
      <c r="AC1430" s="62"/>
      <c r="AD1430" s="62"/>
      <c r="AE1430" s="62"/>
      <c r="AF1430" s="62"/>
      <c r="AG1430" s="72"/>
      <c r="AH1430" s="72"/>
      <c r="AI1430" s="72"/>
      <c r="AJ1430" s="72"/>
      <c r="AK1430" s="59" t="str">
        <f>VLOOKUP(G1430,'MITRA (REFERENSI)'!$A:$Z,5,FALSE)</f>
        <v>#N/A</v>
      </c>
      <c r="AL1430" s="59" t="str">
        <f>VLOOKUP(G1430,'MITRA (REFERENSI)'!$A:$Z,13,FALSE)</f>
        <v>#N/A</v>
      </c>
      <c r="AM1430" s="59" t="str">
        <f>VLOOKUP(G1430,'MITRA (REFERENSI)'!$A:$Z,14,FALSE)</f>
        <v>#N/A</v>
      </c>
    </row>
    <row r="1431" ht="15.0" customHeight="1">
      <c r="A1431" s="53" t="s">
        <v>6493</v>
      </c>
      <c r="B1431" s="78"/>
      <c r="C1431" s="79"/>
      <c r="D1431" s="82"/>
      <c r="E1431" s="82"/>
      <c r="F1431" s="56" t="str">
        <f t="shared" si="2"/>
        <v>PETUGAS.1430/SPK/SE/PML/3172/2026</v>
      </c>
      <c r="G1431" s="80"/>
      <c r="H1431" s="56" t="str">
        <f>VLOOKUP(G1431,'MITRA (REFERENSI)'!$A:$Z,16,FALSE)</f>
        <v>#N/A</v>
      </c>
      <c r="I1431" s="56" t="str">
        <f>VLOOKUP(G1431,'MITRA (REFERENSI)'!$A:$Z,25,FALSE)</f>
        <v>#N/A</v>
      </c>
      <c r="J1431" s="55" t="str">
        <f>VLOOKUP(G1431,'MITRA (REFERENSI)'!$A:$Z,26,FALSE)</f>
        <v>#N/A</v>
      </c>
      <c r="K1431" s="55" t="str">
        <f>VLOOKUP(G1431,'MITRA (REFERENSI)'!$A:$Z,15,FALSE)</f>
        <v>#N/A</v>
      </c>
      <c r="L1431" s="55" t="str">
        <f>VLOOKUP(G1431,'MITRA (REFERENSI)'!$A:$Z,15,FALSE)</f>
        <v>#N/A</v>
      </c>
      <c r="M1431" s="55" t="str">
        <f>IF(B1431=1,'KELAS (REFERENSI)'!M1431,IF(B1431=2,'KELAS (REFERENSI)'!M1446,IF(B1431=3,'KELAS (REFERENSI)'!M1461,IF(B1431=4,'KELAS (REFERENSI)'!M1476,""))))</f>
        <v/>
      </c>
      <c r="N1431" s="55" t="str">
        <f>IF(B1431=1,'KELAS (REFERENSI)'!N1431,IF(B1431=2,'KELAS (REFERENSI)'!N1446,IF(B1431=3,'KELAS (REFERENSI)'!N1461,IF(B1431=4,'KELAS (REFERENSI)'!N1476,""))))</f>
        <v/>
      </c>
      <c r="O1431" s="55" t="str">
        <f>IF(B1431=1,'KELAS (REFERENSI)'!O1431,IF(B1431=2,'KELAS (REFERENSI)'!O1446,IF(B1431=3,'KELAS (REFERENSI)'!O1461,IF(B1431=4,'KELAS (REFERENSI)'!O1476,""))))</f>
        <v/>
      </c>
      <c r="P1431" s="55" t="str">
        <f>IF(B1431=1,'KELAS (REFERENSI)'!P1431,IF(B1431=2,'KELAS (REFERENSI)'!P1446,IF(B1431=3,'KELAS (REFERENSI)'!P1461,IF(B1431=4,'KELAS (REFERENSI)'!P1476,""))))</f>
        <v/>
      </c>
      <c r="Q1431" s="55" t="str">
        <f t="shared" si="4"/>
        <v>BPS Kota Jakarta Timur</v>
      </c>
      <c r="R1431" s="55" t="str">
        <f t="shared" si="56"/>
        <v/>
      </c>
      <c r="S1431" s="55" t="str">
        <f t="shared" ref="S1431:T1431" si="1439">S1430</f>
        <v>15 Juni sampai dengan 31 Agustus 2026</v>
      </c>
      <c r="T1431" s="55" t="str">
        <f t="shared" si="1439"/>
        <v>31 Agustus 2026</v>
      </c>
      <c r="U1431" s="59" t="str">
        <f>VLOOKUP(G1431,'MITRA (REFERENSI)'!$A:$Z,17,FALSE)</f>
        <v>#N/A</v>
      </c>
      <c r="V1431" s="59" t="str">
        <f>VLOOKUP(G1431,'MITRA (REFERENSI)'!$A:$Z,11,FALSE)</f>
        <v>#N/A</v>
      </c>
      <c r="W1431" s="81"/>
      <c r="X1431" s="63"/>
      <c r="Y1431" s="63"/>
      <c r="Z1431" s="62"/>
      <c r="AA1431" s="63"/>
      <c r="AB1431" s="62"/>
      <c r="AC1431" s="62"/>
      <c r="AD1431" s="62"/>
      <c r="AE1431" s="62"/>
      <c r="AF1431" s="62"/>
      <c r="AG1431" s="72"/>
      <c r="AH1431" s="72"/>
      <c r="AI1431" s="72"/>
      <c r="AJ1431" s="72"/>
      <c r="AK1431" s="59" t="str">
        <f>VLOOKUP(G1431,'MITRA (REFERENSI)'!$A:$Z,5,FALSE)</f>
        <v>#N/A</v>
      </c>
      <c r="AL1431" s="59" t="str">
        <f>VLOOKUP(G1431,'MITRA (REFERENSI)'!$A:$Z,13,FALSE)</f>
        <v>#N/A</v>
      </c>
      <c r="AM1431" s="59" t="str">
        <f>VLOOKUP(G1431,'MITRA (REFERENSI)'!$A:$Z,14,FALSE)</f>
        <v>#N/A</v>
      </c>
    </row>
    <row r="1432" ht="15.0" customHeight="1">
      <c r="A1432" s="53" t="s">
        <v>6494</v>
      </c>
      <c r="B1432" s="78"/>
      <c r="C1432" s="79"/>
      <c r="D1432" s="82"/>
      <c r="E1432" s="82"/>
      <c r="F1432" s="56" t="str">
        <f t="shared" si="2"/>
        <v>PETUGAS.1431/SPK/SE/PML/3172/2026</v>
      </c>
      <c r="G1432" s="80"/>
      <c r="H1432" s="56" t="str">
        <f>VLOOKUP(G1432,'MITRA (REFERENSI)'!$A:$Z,16,FALSE)</f>
        <v>#N/A</v>
      </c>
      <c r="I1432" s="56" t="str">
        <f>VLOOKUP(G1432,'MITRA (REFERENSI)'!$A:$Z,25,FALSE)</f>
        <v>#N/A</v>
      </c>
      <c r="J1432" s="55" t="str">
        <f>VLOOKUP(G1432,'MITRA (REFERENSI)'!$A:$Z,26,FALSE)</f>
        <v>#N/A</v>
      </c>
      <c r="K1432" s="55" t="str">
        <f>VLOOKUP(G1432,'MITRA (REFERENSI)'!$A:$Z,15,FALSE)</f>
        <v>#N/A</v>
      </c>
      <c r="L1432" s="55" t="str">
        <f>VLOOKUP(G1432,'MITRA (REFERENSI)'!$A:$Z,15,FALSE)</f>
        <v>#N/A</v>
      </c>
      <c r="M1432" s="55" t="str">
        <f>IF(B1432=1,'KELAS (REFERENSI)'!M1432,IF(B1432=2,'KELAS (REFERENSI)'!M1447,IF(B1432=3,'KELAS (REFERENSI)'!M1462,IF(B1432=4,'KELAS (REFERENSI)'!M1477,""))))</f>
        <v/>
      </c>
      <c r="N1432" s="55" t="str">
        <f>IF(B1432=1,'KELAS (REFERENSI)'!N1432,IF(B1432=2,'KELAS (REFERENSI)'!N1447,IF(B1432=3,'KELAS (REFERENSI)'!N1462,IF(B1432=4,'KELAS (REFERENSI)'!N1477,""))))</f>
        <v/>
      </c>
      <c r="O1432" s="55" t="str">
        <f>IF(B1432=1,'KELAS (REFERENSI)'!O1432,IF(B1432=2,'KELAS (REFERENSI)'!O1447,IF(B1432=3,'KELAS (REFERENSI)'!O1462,IF(B1432=4,'KELAS (REFERENSI)'!O1477,""))))</f>
        <v/>
      </c>
      <c r="P1432" s="55" t="str">
        <f>IF(B1432=1,'KELAS (REFERENSI)'!P1432,IF(B1432=2,'KELAS (REFERENSI)'!P1447,IF(B1432=3,'KELAS (REFERENSI)'!P1462,IF(B1432=4,'KELAS (REFERENSI)'!P1477,""))))</f>
        <v/>
      </c>
      <c r="Q1432" s="55" t="str">
        <f t="shared" si="4"/>
        <v>BPS Kota Jakarta Timur</v>
      </c>
      <c r="R1432" s="55" t="str">
        <f t="shared" si="56"/>
        <v/>
      </c>
      <c r="S1432" s="55" t="str">
        <f t="shared" ref="S1432:T1432" si="1440">S1431</f>
        <v>15 Juni sampai dengan 31 Agustus 2026</v>
      </c>
      <c r="T1432" s="55" t="str">
        <f t="shared" si="1440"/>
        <v>31 Agustus 2026</v>
      </c>
      <c r="U1432" s="59" t="str">
        <f>VLOOKUP(G1432,'MITRA (REFERENSI)'!$A:$Z,17,FALSE)</f>
        <v>#N/A</v>
      </c>
      <c r="V1432" s="59" t="str">
        <f>VLOOKUP(G1432,'MITRA (REFERENSI)'!$A:$Z,11,FALSE)</f>
        <v>#N/A</v>
      </c>
      <c r="W1432" s="81"/>
      <c r="X1432" s="63"/>
      <c r="Y1432" s="63"/>
      <c r="Z1432" s="62"/>
      <c r="AA1432" s="63"/>
      <c r="AB1432" s="62"/>
      <c r="AC1432" s="62"/>
      <c r="AD1432" s="62"/>
      <c r="AE1432" s="62"/>
      <c r="AF1432" s="62"/>
      <c r="AG1432" s="72"/>
      <c r="AH1432" s="72"/>
      <c r="AI1432" s="72"/>
      <c r="AJ1432" s="72"/>
      <c r="AK1432" s="59" t="str">
        <f>VLOOKUP(G1432,'MITRA (REFERENSI)'!$A:$Z,5,FALSE)</f>
        <v>#N/A</v>
      </c>
      <c r="AL1432" s="59" t="str">
        <f>VLOOKUP(G1432,'MITRA (REFERENSI)'!$A:$Z,13,FALSE)</f>
        <v>#N/A</v>
      </c>
      <c r="AM1432" s="59" t="str">
        <f>VLOOKUP(G1432,'MITRA (REFERENSI)'!$A:$Z,14,FALSE)</f>
        <v>#N/A</v>
      </c>
    </row>
    <row r="1433" ht="15.0" customHeight="1">
      <c r="A1433" s="53" t="s">
        <v>6495</v>
      </c>
      <c r="B1433" s="78"/>
      <c r="C1433" s="79"/>
      <c r="D1433" s="82"/>
      <c r="E1433" s="82"/>
      <c r="F1433" s="56" t="str">
        <f t="shared" si="2"/>
        <v>PETUGAS.1432/SPK/SE/PML/3172/2026</v>
      </c>
      <c r="G1433" s="80"/>
      <c r="H1433" s="56" t="str">
        <f>VLOOKUP(G1433,'MITRA (REFERENSI)'!$A:$Z,16,FALSE)</f>
        <v>#N/A</v>
      </c>
      <c r="I1433" s="56" t="str">
        <f>VLOOKUP(G1433,'MITRA (REFERENSI)'!$A:$Z,25,FALSE)</f>
        <v>#N/A</v>
      </c>
      <c r="J1433" s="55" t="str">
        <f>VLOOKUP(G1433,'MITRA (REFERENSI)'!$A:$Z,26,FALSE)</f>
        <v>#N/A</v>
      </c>
      <c r="K1433" s="55" t="str">
        <f>VLOOKUP(G1433,'MITRA (REFERENSI)'!$A:$Z,15,FALSE)</f>
        <v>#N/A</v>
      </c>
      <c r="L1433" s="55" t="str">
        <f>VLOOKUP(G1433,'MITRA (REFERENSI)'!$A:$Z,15,FALSE)</f>
        <v>#N/A</v>
      </c>
      <c r="M1433" s="55" t="str">
        <f>IF(B1433=1,'KELAS (REFERENSI)'!M1433,IF(B1433=2,'KELAS (REFERENSI)'!M1448,IF(B1433=3,'KELAS (REFERENSI)'!M1463,IF(B1433=4,'KELAS (REFERENSI)'!M1478,""))))</f>
        <v/>
      </c>
      <c r="N1433" s="55" t="str">
        <f>IF(B1433=1,'KELAS (REFERENSI)'!N1433,IF(B1433=2,'KELAS (REFERENSI)'!N1448,IF(B1433=3,'KELAS (REFERENSI)'!N1463,IF(B1433=4,'KELAS (REFERENSI)'!N1478,""))))</f>
        <v/>
      </c>
      <c r="O1433" s="55" t="str">
        <f>IF(B1433=1,'KELAS (REFERENSI)'!O1433,IF(B1433=2,'KELAS (REFERENSI)'!O1448,IF(B1433=3,'KELAS (REFERENSI)'!O1463,IF(B1433=4,'KELAS (REFERENSI)'!O1478,""))))</f>
        <v/>
      </c>
      <c r="P1433" s="55" t="str">
        <f>IF(B1433=1,'KELAS (REFERENSI)'!P1433,IF(B1433=2,'KELAS (REFERENSI)'!P1448,IF(B1433=3,'KELAS (REFERENSI)'!P1463,IF(B1433=4,'KELAS (REFERENSI)'!P1478,""))))</f>
        <v/>
      </c>
      <c r="Q1433" s="55" t="str">
        <f t="shared" si="4"/>
        <v>BPS Kota Jakarta Timur</v>
      </c>
      <c r="R1433" s="55" t="str">
        <f t="shared" si="56"/>
        <v/>
      </c>
      <c r="S1433" s="55" t="str">
        <f t="shared" ref="S1433:T1433" si="1441">S1432</f>
        <v>15 Juni sampai dengan 31 Agustus 2026</v>
      </c>
      <c r="T1433" s="55" t="str">
        <f t="shared" si="1441"/>
        <v>31 Agustus 2026</v>
      </c>
      <c r="U1433" s="59" t="str">
        <f>VLOOKUP(G1433,'MITRA (REFERENSI)'!$A:$Z,17,FALSE)</f>
        <v>#N/A</v>
      </c>
      <c r="V1433" s="59" t="str">
        <f>VLOOKUP(G1433,'MITRA (REFERENSI)'!$A:$Z,11,FALSE)</f>
        <v>#N/A</v>
      </c>
      <c r="W1433" s="81"/>
      <c r="X1433" s="63"/>
      <c r="Y1433" s="63"/>
      <c r="Z1433" s="62"/>
      <c r="AA1433" s="63"/>
      <c r="AB1433" s="62"/>
      <c r="AC1433" s="62"/>
      <c r="AD1433" s="62"/>
      <c r="AE1433" s="62"/>
      <c r="AF1433" s="62"/>
      <c r="AG1433" s="72"/>
      <c r="AH1433" s="72"/>
      <c r="AI1433" s="72"/>
      <c r="AJ1433" s="72"/>
      <c r="AK1433" s="59" t="str">
        <f>VLOOKUP(G1433,'MITRA (REFERENSI)'!$A:$Z,5,FALSE)</f>
        <v>#N/A</v>
      </c>
      <c r="AL1433" s="59" t="str">
        <f>VLOOKUP(G1433,'MITRA (REFERENSI)'!$A:$Z,13,FALSE)</f>
        <v>#N/A</v>
      </c>
      <c r="AM1433" s="59" t="str">
        <f>VLOOKUP(G1433,'MITRA (REFERENSI)'!$A:$Z,14,FALSE)</f>
        <v>#N/A</v>
      </c>
    </row>
    <row r="1434" ht="15.0" customHeight="1">
      <c r="A1434" s="53" t="s">
        <v>6496</v>
      </c>
      <c r="B1434" s="78"/>
      <c r="C1434" s="79"/>
      <c r="D1434" s="82"/>
      <c r="E1434" s="82"/>
      <c r="F1434" s="56" t="str">
        <f t="shared" si="2"/>
        <v>PETUGAS.1433/SPK/SE/PML/3172/2026</v>
      </c>
      <c r="G1434" s="80"/>
      <c r="H1434" s="56" t="str">
        <f>VLOOKUP(G1434,'MITRA (REFERENSI)'!$A:$Z,16,FALSE)</f>
        <v>#N/A</v>
      </c>
      <c r="I1434" s="56" t="str">
        <f>VLOOKUP(G1434,'MITRA (REFERENSI)'!$A:$Z,25,FALSE)</f>
        <v>#N/A</v>
      </c>
      <c r="J1434" s="55" t="str">
        <f>VLOOKUP(G1434,'MITRA (REFERENSI)'!$A:$Z,26,FALSE)</f>
        <v>#N/A</v>
      </c>
      <c r="K1434" s="55" t="str">
        <f>VLOOKUP(G1434,'MITRA (REFERENSI)'!$A:$Z,15,FALSE)</f>
        <v>#N/A</v>
      </c>
      <c r="L1434" s="55" t="str">
        <f>VLOOKUP(G1434,'MITRA (REFERENSI)'!$A:$Z,15,FALSE)</f>
        <v>#N/A</v>
      </c>
      <c r="M1434" s="55" t="str">
        <f>IF(B1434=1,'KELAS (REFERENSI)'!M1434,IF(B1434=2,'KELAS (REFERENSI)'!M1449,IF(B1434=3,'KELAS (REFERENSI)'!M1464,IF(B1434=4,'KELAS (REFERENSI)'!M1479,""))))</f>
        <v/>
      </c>
      <c r="N1434" s="55" t="str">
        <f>IF(B1434=1,'KELAS (REFERENSI)'!N1434,IF(B1434=2,'KELAS (REFERENSI)'!N1449,IF(B1434=3,'KELAS (REFERENSI)'!N1464,IF(B1434=4,'KELAS (REFERENSI)'!N1479,""))))</f>
        <v/>
      </c>
      <c r="O1434" s="55" t="str">
        <f>IF(B1434=1,'KELAS (REFERENSI)'!O1434,IF(B1434=2,'KELAS (REFERENSI)'!O1449,IF(B1434=3,'KELAS (REFERENSI)'!O1464,IF(B1434=4,'KELAS (REFERENSI)'!O1479,""))))</f>
        <v/>
      </c>
      <c r="P1434" s="55" t="str">
        <f>IF(B1434=1,'KELAS (REFERENSI)'!P1434,IF(B1434=2,'KELAS (REFERENSI)'!P1449,IF(B1434=3,'KELAS (REFERENSI)'!P1464,IF(B1434=4,'KELAS (REFERENSI)'!P1479,""))))</f>
        <v/>
      </c>
      <c r="Q1434" s="55" t="str">
        <f t="shared" si="4"/>
        <v>BPS Kota Jakarta Timur</v>
      </c>
      <c r="R1434" s="55" t="str">
        <f t="shared" si="56"/>
        <v/>
      </c>
      <c r="S1434" s="55" t="str">
        <f t="shared" ref="S1434:T1434" si="1442">S1433</f>
        <v>15 Juni sampai dengan 31 Agustus 2026</v>
      </c>
      <c r="T1434" s="55" t="str">
        <f t="shared" si="1442"/>
        <v>31 Agustus 2026</v>
      </c>
      <c r="U1434" s="59" t="str">
        <f>VLOOKUP(G1434,'MITRA (REFERENSI)'!$A:$Z,17,FALSE)</f>
        <v>#N/A</v>
      </c>
      <c r="V1434" s="59" t="str">
        <f>VLOOKUP(G1434,'MITRA (REFERENSI)'!$A:$Z,11,FALSE)</f>
        <v>#N/A</v>
      </c>
      <c r="W1434" s="81"/>
      <c r="X1434" s="63"/>
      <c r="Y1434" s="63"/>
      <c r="Z1434" s="62"/>
      <c r="AA1434" s="63"/>
      <c r="AB1434" s="62"/>
      <c r="AC1434" s="62"/>
      <c r="AD1434" s="62"/>
      <c r="AE1434" s="62"/>
      <c r="AF1434" s="62"/>
      <c r="AG1434" s="72"/>
      <c r="AH1434" s="72"/>
      <c r="AI1434" s="72"/>
      <c r="AJ1434" s="72"/>
      <c r="AK1434" s="59" t="str">
        <f>VLOOKUP(G1434,'MITRA (REFERENSI)'!$A:$Z,5,FALSE)</f>
        <v>#N/A</v>
      </c>
      <c r="AL1434" s="59" t="str">
        <f>VLOOKUP(G1434,'MITRA (REFERENSI)'!$A:$Z,13,FALSE)</f>
        <v>#N/A</v>
      </c>
      <c r="AM1434" s="59" t="str">
        <f>VLOOKUP(G1434,'MITRA (REFERENSI)'!$A:$Z,14,FALSE)</f>
        <v>#N/A</v>
      </c>
    </row>
    <row r="1435" ht="15.0" customHeight="1">
      <c r="A1435" s="53" t="s">
        <v>6497</v>
      </c>
      <c r="B1435" s="78"/>
      <c r="C1435" s="79"/>
      <c r="D1435" s="82"/>
      <c r="E1435" s="82"/>
      <c r="F1435" s="56" t="str">
        <f t="shared" si="2"/>
        <v>PETUGAS.1434/SPK/SE/PML/3172/2026</v>
      </c>
      <c r="G1435" s="80"/>
      <c r="H1435" s="56" t="str">
        <f>VLOOKUP(G1435,'MITRA (REFERENSI)'!$A:$Z,16,FALSE)</f>
        <v>#N/A</v>
      </c>
      <c r="I1435" s="56" t="str">
        <f>VLOOKUP(G1435,'MITRA (REFERENSI)'!$A:$Z,25,FALSE)</f>
        <v>#N/A</v>
      </c>
      <c r="J1435" s="55" t="str">
        <f>VLOOKUP(G1435,'MITRA (REFERENSI)'!$A:$Z,26,FALSE)</f>
        <v>#N/A</v>
      </c>
      <c r="K1435" s="55" t="str">
        <f>VLOOKUP(G1435,'MITRA (REFERENSI)'!$A:$Z,15,FALSE)</f>
        <v>#N/A</v>
      </c>
      <c r="L1435" s="55" t="str">
        <f>VLOOKUP(G1435,'MITRA (REFERENSI)'!$A:$Z,15,FALSE)</f>
        <v>#N/A</v>
      </c>
      <c r="M1435" s="55" t="str">
        <f>IF(B1435=1,'KELAS (REFERENSI)'!M1435,IF(B1435=2,'KELAS (REFERENSI)'!M1450,IF(B1435=3,'KELAS (REFERENSI)'!M1465,IF(B1435=4,'KELAS (REFERENSI)'!M1480,""))))</f>
        <v/>
      </c>
      <c r="N1435" s="55" t="str">
        <f>IF(B1435=1,'KELAS (REFERENSI)'!N1435,IF(B1435=2,'KELAS (REFERENSI)'!N1450,IF(B1435=3,'KELAS (REFERENSI)'!N1465,IF(B1435=4,'KELAS (REFERENSI)'!N1480,""))))</f>
        <v/>
      </c>
      <c r="O1435" s="55" t="str">
        <f>IF(B1435=1,'KELAS (REFERENSI)'!O1435,IF(B1435=2,'KELAS (REFERENSI)'!O1450,IF(B1435=3,'KELAS (REFERENSI)'!O1465,IF(B1435=4,'KELAS (REFERENSI)'!O1480,""))))</f>
        <v/>
      </c>
      <c r="P1435" s="55" t="str">
        <f>IF(B1435=1,'KELAS (REFERENSI)'!P1435,IF(B1435=2,'KELAS (REFERENSI)'!P1450,IF(B1435=3,'KELAS (REFERENSI)'!P1465,IF(B1435=4,'KELAS (REFERENSI)'!P1480,""))))</f>
        <v/>
      </c>
      <c r="Q1435" s="55" t="str">
        <f t="shared" si="4"/>
        <v>BPS Kota Jakarta Timur</v>
      </c>
      <c r="R1435" s="55" t="str">
        <f t="shared" si="56"/>
        <v/>
      </c>
      <c r="S1435" s="55" t="str">
        <f t="shared" ref="S1435:T1435" si="1443">S1434</f>
        <v>15 Juni sampai dengan 31 Agustus 2026</v>
      </c>
      <c r="T1435" s="55" t="str">
        <f t="shared" si="1443"/>
        <v>31 Agustus 2026</v>
      </c>
      <c r="U1435" s="59" t="str">
        <f>VLOOKUP(G1435,'MITRA (REFERENSI)'!$A:$Z,17,FALSE)</f>
        <v>#N/A</v>
      </c>
      <c r="V1435" s="59" t="str">
        <f>VLOOKUP(G1435,'MITRA (REFERENSI)'!$A:$Z,11,FALSE)</f>
        <v>#N/A</v>
      </c>
      <c r="W1435" s="81"/>
      <c r="X1435" s="63"/>
      <c r="Y1435" s="63"/>
      <c r="Z1435" s="62"/>
      <c r="AA1435" s="63"/>
      <c r="AB1435" s="62"/>
      <c r="AC1435" s="62"/>
      <c r="AD1435" s="62"/>
      <c r="AE1435" s="62"/>
      <c r="AF1435" s="62"/>
      <c r="AG1435" s="72"/>
      <c r="AH1435" s="72"/>
      <c r="AI1435" s="72"/>
      <c r="AJ1435" s="72"/>
      <c r="AK1435" s="59" t="str">
        <f>VLOOKUP(G1435,'MITRA (REFERENSI)'!$A:$Z,5,FALSE)</f>
        <v>#N/A</v>
      </c>
      <c r="AL1435" s="59" t="str">
        <f>VLOOKUP(G1435,'MITRA (REFERENSI)'!$A:$Z,13,FALSE)</f>
        <v>#N/A</v>
      </c>
      <c r="AM1435" s="59" t="str">
        <f>VLOOKUP(G1435,'MITRA (REFERENSI)'!$A:$Z,14,FALSE)</f>
        <v>#N/A</v>
      </c>
    </row>
    <row r="1436" ht="15.0" customHeight="1">
      <c r="A1436" s="53" t="s">
        <v>6498</v>
      </c>
      <c r="B1436" s="78"/>
      <c r="C1436" s="79"/>
      <c r="D1436" s="82"/>
      <c r="E1436" s="82"/>
      <c r="F1436" s="56" t="str">
        <f t="shared" si="2"/>
        <v>PETUGAS.1435/SPK/SE/PML/3172/2026</v>
      </c>
      <c r="G1436" s="80"/>
      <c r="H1436" s="56" t="str">
        <f>VLOOKUP(G1436,'MITRA (REFERENSI)'!$A:$Z,16,FALSE)</f>
        <v>#N/A</v>
      </c>
      <c r="I1436" s="56" t="str">
        <f>VLOOKUP(G1436,'MITRA (REFERENSI)'!$A:$Z,25,FALSE)</f>
        <v>#N/A</v>
      </c>
      <c r="J1436" s="55" t="str">
        <f>VLOOKUP(G1436,'MITRA (REFERENSI)'!$A:$Z,26,FALSE)</f>
        <v>#N/A</v>
      </c>
      <c r="K1436" s="55" t="str">
        <f>VLOOKUP(G1436,'MITRA (REFERENSI)'!$A:$Z,15,FALSE)</f>
        <v>#N/A</v>
      </c>
      <c r="L1436" s="55" t="str">
        <f>VLOOKUP(G1436,'MITRA (REFERENSI)'!$A:$Z,15,FALSE)</f>
        <v>#N/A</v>
      </c>
      <c r="M1436" s="55" t="str">
        <f>IF(B1436=1,'KELAS (REFERENSI)'!M1436,IF(B1436=2,'KELAS (REFERENSI)'!M1451,IF(B1436=3,'KELAS (REFERENSI)'!M1466,IF(B1436=4,'KELAS (REFERENSI)'!M1481,""))))</f>
        <v/>
      </c>
      <c r="N1436" s="55" t="str">
        <f>IF(B1436=1,'KELAS (REFERENSI)'!N1436,IF(B1436=2,'KELAS (REFERENSI)'!N1451,IF(B1436=3,'KELAS (REFERENSI)'!N1466,IF(B1436=4,'KELAS (REFERENSI)'!N1481,""))))</f>
        <v/>
      </c>
      <c r="O1436" s="55" t="str">
        <f>IF(B1436=1,'KELAS (REFERENSI)'!O1436,IF(B1436=2,'KELAS (REFERENSI)'!O1451,IF(B1436=3,'KELAS (REFERENSI)'!O1466,IF(B1436=4,'KELAS (REFERENSI)'!O1481,""))))</f>
        <v/>
      </c>
      <c r="P1436" s="55" t="str">
        <f>IF(B1436=1,'KELAS (REFERENSI)'!P1436,IF(B1436=2,'KELAS (REFERENSI)'!P1451,IF(B1436=3,'KELAS (REFERENSI)'!P1466,IF(B1436=4,'KELAS (REFERENSI)'!P1481,""))))</f>
        <v/>
      </c>
      <c r="Q1436" s="55" t="str">
        <f t="shared" si="4"/>
        <v>BPS Kota Jakarta Timur</v>
      </c>
      <c r="R1436" s="55" t="str">
        <f t="shared" si="56"/>
        <v/>
      </c>
      <c r="S1436" s="55" t="str">
        <f t="shared" ref="S1436:T1436" si="1444">S1435</f>
        <v>15 Juni sampai dengan 31 Agustus 2026</v>
      </c>
      <c r="T1436" s="55" t="str">
        <f t="shared" si="1444"/>
        <v>31 Agustus 2026</v>
      </c>
      <c r="U1436" s="59" t="str">
        <f>VLOOKUP(G1436,'MITRA (REFERENSI)'!$A:$Z,17,FALSE)</f>
        <v>#N/A</v>
      </c>
      <c r="V1436" s="59" t="str">
        <f>VLOOKUP(G1436,'MITRA (REFERENSI)'!$A:$Z,11,FALSE)</f>
        <v>#N/A</v>
      </c>
      <c r="W1436" s="81"/>
      <c r="X1436" s="63"/>
      <c r="Y1436" s="63"/>
      <c r="Z1436" s="62"/>
      <c r="AA1436" s="63"/>
      <c r="AB1436" s="62"/>
      <c r="AC1436" s="62"/>
      <c r="AD1436" s="62"/>
      <c r="AE1436" s="62"/>
      <c r="AF1436" s="62"/>
      <c r="AG1436" s="72"/>
      <c r="AH1436" s="72"/>
      <c r="AI1436" s="72"/>
      <c r="AJ1436" s="72"/>
      <c r="AK1436" s="59" t="str">
        <f>VLOOKUP(G1436,'MITRA (REFERENSI)'!$A:$Z,5,FALSE)</f>
        <v>#N/A</v>
      </c>
      <c r="AL1436" s="59" t="str">
        <f>VLOOKUP(G1436,'MITRA (REFERENSI)'!$A:$Z,13,FALSE)</f>
        <v>#N/A</v>
      </c>
      <c r="AM1436" s="59" t="str">
        <f>VLOOKUP(G1436,'MITRA (REFERENSI)'!$A:$Z,14,FALSE)</f>
        <v>#N/A</v>
      </c>
    </row>
    <row r="1437" ht="15.0" customHeight="1">
      <c r="A1437" s="53" t="s">
        <v>6499</v>
      </c>
      <c r="B1437" s="78"/>
      <c r="C1437" s="79"/>
      <c r="D1437" s="82"/>
      <c r="E1437" s="82"/>
      <c r="F1437" s="56" t="str">
        <f t="shared" si="2"/>
        <v>PETUGAS.1436/SPK/SE/PML/3172/2026</v>
      </c>
      <c r="G1437" s="80"/>
      <c r="H1437" s="56" t="str">
        <f>VLOOKUP(G1437,'MITRA (REFERENSI)'!$A:$Z,16,FALSE)</f>
        <v>#N/A</v>
      </c>
      <c r="I1437" s="56" t="str">
        <f>VLOOKUP(G1437,'MITRA (REFERENSI)'!$A:$Z,25,FALSE)</f>
        <v>#N/A</v>
      </c>
      <c r="J1437" s="55" t="str">
        <f>VLOOKUP(G1437,'MITRA (REFERENSI)'!$A:$Z,26,FALSE)</f>
        <v>#N/A</v>
      </c>
      <c r="K1437" s="55" t="str">
        <f>VLOOKUP(G1437,'MITRA (REFERENSI)'!$A:$Z,15,FALSE)</f>
        <v>#N/A</v>
      </c>
      <c r="L1437" s="55" t="str">
        <f>VLOOKUP(G1437,'MITRA (REFERENSI)'!$A:$Z,15,FALSE)</f>
        <v>#N/A</v>
      </c>
      <c r="M1437" s="55" t="str">
        <f>IF(B1437=1,'KELAS (REFERENSI)'!M1437,IF(B1437=2,'KELAS (REFERENSI)'!M1452,IF(B1437=3,'KELAS (REFERENSI)'!M1467,IF(B1437=4,'KELAS (REFERENSI)'!M1482,""))))</f>
        <v/>
      </c>
      <c r="N1437" s="55" t="str">
        <f>IF(B1437=1,'KELAS (REFERENSI)'!N1437,IF(B1437=2,'KELAS (REFERENSI)'!N1452,IF(B1437=3,'KELAS (REFERENSI)'!N1467,IF(B1437=4,'KELAS (REFERENSI)'!N1482,""))))</f>
        <v/>
      </c>
      <c r="O1437" s="55" t="str">
        <f>IF(B1437=1,'KELAS (REFERENSI)'!O1437,IF(B1437=2,'KELAS (REFERENSI)'!O1452,IF(B1437=3,'KELAS (REFERENSI)'!O1467,IF(B1437=4,'KELAS (REFERENSI)'!O1482,""))))</f>
        <v/>
      </c>
      <c r="P1437" s="55" t="str">
        <f>IF(B1437=1,'KELAS (REFERENSI)'!P1437,IF(B1437=2,'KELAS (REFERENSI)'!P1452,IF(B1437=3,'KELAS (REFERENSI)'!P1467,IF(B1437=4,'KELAS (REFERENSI)'!P1482,""))))</f>
        <v/>
      </c>
      <c r="Q1437" s="55" t="str">
        <f t="shared" si="4"/>
        <v>BPS Kota Jakarta Timur</v>
      </c>
      <c r="R1437" s="55" t="str">
        <f t="shared" si="56"/>
        <v/>
      </c>
      <c r="S1437" s="55" t="str">
        <f t="shared" ref="S1437:T1437" si="1445">S1436</f>
        <v>15 Juni sampai dengan 31 Agustus 2026</v>
      </c>
      <c r="T1437" s="55" t="str">
        <f t="shared" si="1445"/>
        <v>31 Agustus 2026</v>
      </c>
      <c r="U1437" s="59" t="str">
        <f>VLOOKUP(G1437,'MITRA (REFERENSI)'!$A:$Z,17,FALSE)</f>
        <v>#N/A</v>
      </c>
      <c r="V1437" s="59" t="str">
        <f>VLOOKUP(G1437,'MITRA (REFERENSI)'!$A:$Z,11,FALSE)</f>
        <v>#N/A</v>
      </c>
      <c r="W1437" s="81"/>
      <c r="X1437" s="63"/>
      <c r="Y1437" s="63"/>
      <c r="Z1437" s="62"/>
      <c r="AA1437" s="63"/>
      <c r="AB1437" s="62"/>
      <c r="AC1437" s="62"/>
      <c r="AD1437" s="62"/>
      <c r="AE1437" s="62"/>
      <c r="AF1437" s="62"/>
      <c r="AG1437" s="72"/>
      <c r="AH1437" s="72"/>
      <c r="AI1437" s="72"/>
      <c r="AJ1437" s="72"/>
      <c r="AK1437" s="59" t="str">
        <f>VLOOKUP(G1437,'MITRA (REFERENSI)'!$A:$Z,5,FALSE)</f>
        <v>#N/A</v>
      </c>
      <c r="AL1437" s="59" t="str">
        <f>VLOOKUP(G1437,'MITRA (REFERENSI)'!$A:$Z,13,FALSE)</f>
        <v>#N/A</v>
      </c>
      <c r="AM1437" s="59" t="str">
        <f>VLOOKUP(G1437,'MITRA (REFERENSI)'!$A:$Z,14,FALSE)</f>
        <v>#N/A</v>
      </c>
    </row>
    <row r="1438" ht="15.0" customHeight="1">
      <c r="A1438" s="53" t="s">
        <v>6500</v>
      </c>
      <c r="B1438" s="78"/>
      <c r="C1438" s="79"/>
      <c r="D1438" s="82"/>
      <c r="E1438" s="82"/>
      <c r="F1438" s="56" t="str">
        <f t="shared" si="2"/>
        <v>PETUGAS.1437/SPK/SE/PML/3172/2026</v>
      </c>
      <c r="G1438" s="80"/>
      <c r="H1438" s="56" t="str">
        <f>VLOOKUP(G1438,'MITRA (REFERENSI)'!$A:$Z,16,FALSE)</f>
        <v>#N/A</v>
      </c>
      <c r="I1438" s="56" t="str">
        <f>VLOOKUP(G1438,'MITRA (REFERENSI)'!$A:$Z,25,FALSE)</f>
        <v>#N/A</v>
      </c>
      <c r="J1438" s="55" t="str">
        <f>VLOOKUP(G1438,'MITRA (REFERENSI)'!$A:$Z,26,FALSE)</f>
        <v>#N/A</v>
      </c>
      <c r="K1438" s="55" t="str">
        <f>VLOOKUP(G1438,'MITRA (REFERENSI)'!$A:$Z,15,FALSE)</f>
        <v>#N/A</v>
      </c>
      <c r="L1438" s="55" t="str">
        <f>VLOOKUP(G1438,'MITRA (REFERENSI)'!$A:$Z,15,FALSE)</f>
        <v>#N/A</v>
      </c>
      <c r="M1438" s="55" t="str">
        <f>IF(B1438=1,'KELAS (REFERENSI)'!M1438,IF(B1438=2,'KELAS (REFERENSI)'!M1453,IF(B1438=3,'KELAS (REFERENSI)'!M1468,IF(B1438=4,'KELAS (REFERENSI)'!M1483,""))))</f>
        <v/>
      </c>
      <c r="N1438" s="55" t="str">
        <f>IF(B1438=1,'KELAS (REFERENSI)'!N1438,IF(B1438=2,'KELAS (REFERENSI)'!N1453,IF(B1438=3,'KELAS (REFERENSI)'!N1468,IF(B1438=4,'KELAS (REFERENSI)'!N1483,""))))</f>
        <v/>
      </c>
      <c r="O1438" s="55" t="str">
        <f>IF(B1438=1,'KELAS (REFERENSI)'!O1438,IF(B1438=2,'KELAS (REFERENSI)'!O1453,IF(B1438=3,'KELAS (REFERENSI)'!O1468,IF(B1438=4,'KELAS (REFERENSI)'!O1483,""))))</f>
        <v/>
      </c>
      <c r="P1438" s="55" t="str">
        <f>IF(B1438=1,'KELAS (REFERENSI)'!P1438,IF(B1438=2,'KELAS (REFERENSI)'!P1453,IF(B1438=3,'KELAS (REFERENSI)'!P1468,IF(B1438=4,'KELAS (REFERENSI)'!P1483,""))))</f>
        <v/>
      </c>
      <c r="Q1438" s="55" t="str">
        <f t="shared" si="4"/>
        <v>BPS Kota Jakarta Timur</v>
      </c>
      <c r="R1438" s="55" t="str">
        <f t="shared" si="56"/>
        <v/>
      </c>
      <c r="S1438" s="55" t="str">
        <f t="shared" ref="S1438:T1438" si="1446">S1437</f>
        <v>15 Juni sampai dengan 31 Agustus 2026</v>
      </c>
      <c r="T1438" s="55" t="str">
        <f t="shared" si="1446"/>
        <v>31 Agustus 2026</v>
      </c>
      <c r="U1438" s="59" t="str">
        <f>VLOOKUP(G1438,'MITRA (REFERENSI)'!$A:$Z,17,FALSE)</f>
        <v>#N/A</v>
      </c>
      <c r="V1438" s="59" t="str">
        <f>VLOOKUP(G1438,'MITRA (REFERENSI)'!$A:$Z,11,FALSE)</f>
        <v>#N/A</v>
      </c>
      <c r="W1438" s="81"/>
      <c r="X1438" s="63"/>
      <c r="Y1438" s="63"/>
      <c r="Z1438" s="62"/>
      <c r="AA1438" s="63"/>
      <c r="AB1438" s="62"/>
      <c r="AC1438" s="62"/>
      <c r="AD1438" s="62"/>
      <c r="AE1438" s="62"/>
      <c r="AF1438" s="62"/>
      <c r="AG1438" s="72"/>
      <c r="AH1438" s="72"/>
      <c r="AI1438" s="72"/>
      <c r="AJ1438" s="72"/>
      <c r="AK1438" s="59" t="str">
        <f>VLOOKUP(G1438,'MITRA (REFERENSI)'!$A:$Z,5,FALSE)</f>
        <v>#N/A</v>
      </c>
      <c r="AL1438" s="59" t="str">
        <f>VLOOKUP(G1438,'MITRA (REFERENSI)'!$A:$Z,13,FALSE)</f>
        <v>#N/A</v>
      </c>
      <c r="AM1438" s="59" t="str">
        <f>VLOOKUP(G1438,'MITRA (REFERENSI)'!$A:$Z,14,FALSE)</f>
        <v>#N/A</v>
      </c>
    </row>
    <row r="1439" ht="15.0" customHeight="1">
      <c r="A1439" s="53" t="s">
        <v>6501</v>
      </c>
      <c r="B1439" s="78"/>
      <c r="C1439" s="79"/>
      <c r="D1439" s="82"/>
      <c r="E1439" s="82"/>
      <c r="F1439" s="56" t="str">
        <f t="shared" si="2"/>
        <v>PETUGAS.1438/SPK/SE/PML/3172/2026</v>
      </c>
      <c r="G1439" s="80"/>
      <c r="H1439" s="56" t="str">
        <f>VLOOKUP(G1439,'MITRA (REFERENSI)'!$A:$Z,16,FALSE)</f>
        <v>#N/A</v>
      </c>
      <c r="I1439" s="56" t="str">
        <f>VLOOKUP(G1439,'MITRA (REFERENSI)'!$A:$Z,25,FALSE)</f>
        <v>#N/A</v>
      </c>
      <c r="J1439" s="55" t="str">
        <f>VLOOKUP(G1439,'MITRA (REFERENSI)'!$A:$Z,26,FALSE)</f>
        <v>#N/A</v>
      </c>
      <c r="K1439" s="55" t="str">
        <f>VLOOKUP(G1439,'MITRA (REFERENSI)'!$A:$Z,15,FALSE)</f>
        <v>#N/A</v>
      </c>
      <c r="L1439" s="55" t="str">
        <f>VLOOKUP(G1439,'MITRA (REFERENSI)'!$A:$Z,15,FALSE)</f>
        <v>#N/A</v>
      </c>
      <c r="M1439" s="55" t="str">
        <f>IF(B1439=1,'KELAS (REFERENSI)'!M1439,IF(B1439=2,'KELAS (REFERENSI)'!M1454,IF(B1439=3,'KELAS (REFERENSI)'!M1469,IF(B1439=4,'KELAS (REFERENSI)'!M1484,""))))</f>
        <v/>
      </c>
      <c r="N1439" s="55" t="str">
        <f>IF(B1439=1,'KELAS (REFERENSI)'!N1439,IF(B1439=2,'KELAS (REFERENSI)'!N1454,IF(B1439=3,'KELAS (REFERENSI)'!N1469,IF(B1439=4,'KELAS (REFERENSI)'!N1484,""))))</f>
        <v/>
      </c>
      <c r="O1439" s="55" t="str">
        <f>IF(B1439=1,'KELAS (REFERENSI)'!O1439,IF(B1439=2,'KELAS (REFERENSI)'!O1454,IF(B1439=3,'KELAS (REFERENSI)'!O1469,IF(B1439=4,'KELAS (REFERENSI)'!O1484,""))))</f>
        <v/>
      </c>
      <c r="P1439" s="55" t="str">
        <f>IF(B1439=1,'KELAS (REFERENSI)'!P1439,IF(B1439=2,'KELAS (REFERENSI)'!P1454,IF(B1439=3,'KELAS (REFERENSI)'!P1469,IF(B1439=4,'KELAS (REFERENSI)'!P1484,""))))</f>
        <v/>
      </c>
      <c r="Q1439" s="55" t="str">
        <f t="shared" si="4"/>
        <v>BPS Kota Jakarta Timur</v>
      </c>
      <c r="R1439" s="55" t="str">
        <f t="shared" si="56"/>
        <v/>
      </c>
      <c r="S1439" s="55" t="str">
        <f t="shared" ref="S1439:T1439" si="1447">S1438</f>
        <v>15 Juni sampai dengan 31 Agustus 2026</v>
      </c>
      <c r="T1439" s="55" t="str">
        <f t="shared" si="1447"/>
        <v>31 Agustus 2026</v>
      </c>
      <c r="U1439" s="59" t="str">
        <f>VLOOKUP(G1439,'MITRA (REFERENSI)'!$A:$Z,17,FALSE)</f>
        <v>#N/A</v>
      </c>
      <c r="V1439" s="59" t="str">
        <f>VLOOKUP(G1439,'MITRA (REFERENSI)'!$A:$Z,11,FALSE)</f>
        <v>#N/A</v>
      </c>
      <c r="W1439" s="81"/>
      <c r="X1439" s="63"/>
      <c r="Y1439" s="63"/>
      <c r="Z1439" s="62"/>
      <c r="AA1439" s="63"/>
      <c r="AB1439" s="62"/>
      <c r="AC1439" s="62"/>
      <c r="AD1439" s="62"/>
      <c r="AE1439" s="62"/>
      <c r="AF1439" s="62"/>
      <c r="AG1439" s="72"/>
      <c r="AH1439" s="72"/>
      <c r="AI1439" s="72"/>
      <c r="AJ1439" s="72"/>
      <c r="AK1439" s="59" t="str">
        <f>VLOOKUP(G1439,'MITRA (REFERENSI)'!$A:$Z,5,FALSE)</f>
        <v>#N/A</v>
      </c>
      <c r="AL1439" s="59" t="str">
        <f>VLOOKUP(G1439,'MITRA (REFERENSI)'!$A:$Z,13,FALSE)</f>
        <v>#N/A</v>
      </c>
      <c r="AM1439" s="59" t="str">
        <f>VLOOKUP(G1439,'MITRA (REFERENSI)'!$A:$Z,14,FALSE)</f>
        <v>#N/A</v>
      </c>
    </row>
    <row r="1440" ht="15.0" customHeight="1">
      <c r="A1440" s="53" t="s">
        <v>6502</v>
      </c>
      <c r="B1440" s="78"/>
      <c r="C1440" s="79"/>
      <c r="D1440" s="82"/>
      <c r="E1440" s="82"/>
      <c r="F1440" s="56" t="str">
        <f t="shared" si="2"/>
        <v>PETUGAS.1439/SPK/SE/PML/3172/2026</v>
      </c>
      <c r="G1440" s="80"/>
      <c r="H1440" s="56" t="str">
        <f>VLOOKUP(G1440,'MITRA (REFERENSI)'!$A:$Z,16,FALSE)</f>
        <v>#N/A</v>
      </c>
      <c r="I1440" s="56" t="str">
        <f>VLOOKUP(G1440,'MITRA (REFERENSI)'!$A:$Z,25,FALSE)</f>
        <v>#N/A</v>
      </c>
      <c r="J1440" s="55" t="str">
        <f>VLOOKUP(G1440,'MITRA (REFERENSI)'!$A:$Z,26,FALSE)</f>
        <v>#N/A</v>
      </c>
      <c r="K1440" s="55" t="str">
        <f>VLOOKUP(G1440,'MITRA (REFERENSI)'!$A:$Z,15,FALSE)</f>
        <v>#N/A</v>
      </c>
      <c r="L1440" s="55" t="str">
        <f>VLOOKUP(G1440,'MITRA (REFERENSI)'!$A:$Z,15,FALSE)</f>
        <v>#N/A</v>
      </c>
      <c r="M1440" s="55" t="str">
        <f>IF(B1440=1,'KELAS (REFERENSI)'!M1440,IF(B1440=2,'KELAS (REFERENSI)'!M1455,IF(B1440=3,'KELAS (REFERENSI)'!M1470,IF(B1440=4,'KELAS (REFERENSI)'!M1485,""))))</f>
        <v/>
      </c>
      <c r="N1440" s="55" t="str">
        <f>IF(B1440=1,'KELAS (REFERENSI)'!N1440,IF(B1440=2,'KELAS (REFERENSI)'!N1455,IF(B1440=3,'KELAS (REFERENSI)'!N1470,IF(B1440=4,'KELAS (REFERENSI)'!N1485,""))))</f>
        <v/>
      </c>
      <c r="O1440" s="55" t="str">
        <f>IF(B1440=1,'KELAS (REFERENSI)'!O1440,IF(B1440=2,'KELAS (REFERENSI)'!O1455,IF(B1440=3,'KELAS (REFERENSI)'!O1470,IF(B1440=4,'KELAS (REFERENSI)'!O1485,""))))</f>
        <v/>
      </c>
      <c r="P1440" s="55" t="str">
        <f>IF(B1440=1,'KELAS (REFERENSI)'!P1440,IF(B1440=2,'KELAS (REFERENSI)'!P1455,IF(B1440=3,'KELAS (REFERENSI)'!P1470,IF(B1440=4,'KELAS (REFERENSI)'!P1485,""))))</f>
        <v/>
      </c>
      <c r="Q1440" s="55" t="str">
        <f t="shared" si="4"/>
        <v>BPS Kota Jakarta Timur</v>
      </c>
      <c r="R1440" s="55" t="str">
        <f t="shared" si="56"/>
        <v/>
      </c>
      <c r="S1440" s="55" t="str">
        <f t="shared" ref="S1440:T1440" si="1448">S1439</f>
        <v>15 Juni sampai dengan 31 Agustus 2026</v>
      </c>
      <c r="T1440" s="55" t="str">
        <f t="shared" si="1448"/>
        <v>31 Agustus 2026</v>
      </c>
      <c r="U1440" s="59" t="str">
        <f>VLOOKUP(G1440,'MITRA (REFERENSI)'!$A:$Z,17,FALSE)</f>
        <v>#N/A</v>
      </c>
      <c r="V1440" s="59" t="str">
        <f>VLOOKUP(G1440,'MITRA (REFERENSI)'!$A:$Z,11,FALSE)</f>
        <v>#N/A</v>
      </c>
      <c r="W1440" s="81"/>
      <c r="X1440" s="63"/>
      <c r="Y1440" s="63"/>
      <c r="Z1440" s="62"/>
      <c r="AA1440" s="63"/>
      <c r="AB1440" s="62"/>
      <c r="AC1440" s="62"/>
      <c r="AD1440" s="62"/>
      <c r="AE1440" s="62"/>
      <c r="AF1440" s="62"/>
      <c r="AG1440" s="72"/>
      <c r="AH1440" s="72"/>
      <c r="AI1440" s="72"/>
      <c r="AJ1440" s="72"/>
      <c r="AK1440" s="59" t="str">
        <f>VLOOKUP(G1440,'MITRA (REFERENSI)'!$A:$Z,5,FALSE)</f>
        <v>#N/A</v>
      </c>
      <c r="AL1440" s="59" t="str">
        <f>VLOOKUP(G1440,'MITRA (REFERENSI)'!$A:$Z,13,FALSE)</f>
        <v>#N/A</v>
      </c>
      <c r="AM1440" s="59" t="str">
        <f>VLOOKUP(G1440,'MITRA (REFERENSI)'!$A:$Z,14,FALSE)</f>
        <v>#N/A</v>
      </c>
    </row>
    <row r="1441" ht="15.0" customHeight="1">
      <c r="A1441" s="53" t="s">
        <v>6503</v>
      </c>
      <c r="B1441" s="78"/>
      <c r="C1441" s="79"/>
      <c r="D1441" s="82"/>
      <c r="E1441" s="82"/>
      <c r="F1441" s="56" t="str">
        <f t="shared" si="2"/>
        <v>PETUGAS.1440/SPK/SE/PML/3172/2026</v>
      </c>
      <c r="G1441" s="80"/>
      <c r="H1441" s="56" t="str">
        <f>VLOOKUP(G1441,'MITRA (REFERENSI)'!$A:$Z,16,FALSE)</f>
        <v>#N/A</v>
      </c>
      <c r="I1441" s="56" t="str">
        <f>VLOOKUP(G1441,'MITRA (REFERENSI)'!$A:$Z,25,FALSE)</f>
        <v>#N/A</v>
      </c>
      <c r="J1441" s="55" t="str">
        <f>VLOOKUP(G1441,'MITRA (REFERENSI)'!$A:$Z,26,FALSE)</f>
        <v>#N/A</v>
      </c>
      <c r="K1441" s="55" t="str">
        <f>VLOOKUP(G1441,'MITRA (REFERENSI)'!$A:$Z,15,FALSE)</f>
        <v>#N/A</v>
      </c>
      <c r="L1441" s="55" t="str">
        <f>VLOOKUP(G1441,'MITRA (REFERENSI)'!$A:$Z,15,FALSE)</f>
        <v>#N/A</v>
      </c>
      <c r="M1441" s="55" t="str">
        <f>IF(B1441=1,'KELAS (REFERENSI)'!M1441,IF(B1441=2,'KELAS (REFERENSI)'!M1456,IF(B1441=3,'KELAS (REFERENSI)'!M1471,IF(B1441=4,'KELAS (REFERENSI)'!M1486,""))))</f>
        <v/>
      </c>
      <c r="N1441" s="55" t="str">
        <f>IF(B1441=1,'KELAS (REFERENSI)'!N1441,IF(B1441=2,'KELAS (REFERENSI)'!N1456,IF(B1441=3,'KELAS (REFERENSI)'!N1471,IF(B1441=4,'KELAS (REFERENSI)'!N1486,""))))</f>
        <v/>
      </c>
      <c r="O1441" s="55" t="str">
        <f>IF(B1441=1,'KELAS (REFERENSI)'!O1441,IF(B1441=2,'KELAS (REFERENSI)'!O1456,IF(B1441=3,'KELAS (REFERENSI)'!O1471,IF(B1441=4,'KELAS (REFERENSI)'!O1486,""))))</f>
        <v/>
      </c>
      <c r="P1441" s="55" t="str">
        <f>IF(B1441=1,'KELAS (REFERENSI)'!P1441,IF(B1441=2,'KELAS (REFERENSI)'!P1456,IF(B1441=3,'KELAS (REFERENSI)'!P1471,IF(B1441=4,'KELAS (REFERENSI)'!P1486,""))))</f>
        <v/>
      </c>
      <c r="Q1441" s="55" t="str">
        <f t="shared" si="4"/>
        <v>BPS Kota Jakarta Timur</v>
      </c>
      <c r="R1441" s="55" t="str">
        <f t="shared" si="56"/>
        <v/>
      </c>
      <c r="S1441" s="55" t="str">
        <f t="shared" ref="S1441:T1441" si="1449">S1440</f>
        <v>15 Juni sampai dengan 31 Agustus 2026</v>
      </c>
      <c r="T1441" s="55" t="str">
        <f t="shared" si="1449"/>
        <v>31 Agustus 2026</v>
      </c>
      <c r="U1441" s="59" t="str">
        <f>VLOOKUP(G1441,'MITRA (REFERENSI)'!$A:$Z,17,FALSE)</f>
        <v>#N/A</v>
      </c>
      <c r="V1441" s="59" t="str">
        <f>VLOOKUP(G1441,'MITRA (REFERENSI)'!$A:$Z,11,FALSE)</f>
        <v>#N/A</v>
      </c>
      <c r="W1441" s="81"/>
      <c r="X1441" s="63"/>
      <c r="Y1441" s="63"/>
      <c r="Z1441" s="62"/>
      <c r="AA1441" s="63"/>
      <c r="AB1441" s="62"/>
      <c r="AC1441" s="62"/>
      <c r="AD1441" s="62"/>
      <c r="AE1441" s="62"/>
      <c r="AF1441" s="62"/>
      <c r="AG1441" s="72"/>
      <c r="AH1441" s="72"/>
      <c r="AI1441" s="72"/>
      <c r="AJ1441" s="72"/>
      <c r="AK1441" s="59" t="str">
        <f>VLOOKUP(G1441,'MITRA (REFERENSI)'!$A:$Z,5,FALSE)</f>
        <v>#N/A</v>
      </c>
      <c r="AL1441" s="59" t="str">
        <f>VLOOKUP(G1441,'MITRA (REFERENSI)'!$A:$Z,13,FALSE)</f>
        <v>#N/A</v>
      </c>
      <c r="AM1441" s="59" t="str">
        <f>VLOOKUP(G1441,'MITRA (REFERENSI)'!$A:$Z,14,FALSE)</f>
        <v>#N/A</v>
      </c>
    </row>
    <row r="1442" ht="15.0" customHeight="1">
      <c r="A1442" s="53" t="s">
        <v>6504</v>
      </c>
      <c r="B1442" s="78"/>
      <c r="C1442" s="79"/>
      <c r="D1442" s="82"/>
      <c r="E1442" s="82"/>
      <c r="F1442" s="56" t="str">
        <f t="shared" si="2"/>
        <v>PETUGAS.1441/SPK/SE/PML/3172/2026</v>
      </c>
      <c r="G1442" s="80"/>
      <c r="H1442" s="56" t="str">
        <f>VLOOKUP(G1442,'MITRA (REFERENSI)'!$A:$Z,16,FALSE)</f>
        <v>#N/A</v>
      </c>
      <c r="I1442" s="56" t="str">
        <f>VLOOKUP(G1442,'MITRA (REFERENSI)'!$A:$Z,25,FALSE)</f>
        <v>#N/A</v>
      </c>
      <c r="J1442" s="55" t="str">
        <f>VLOOKUP(G1442,'MITRA (REFERENSI)'!$A:$Z,26,FALSE)</f>
        <v>#N/A</v>
      </c>
      <c r="K1442" s="55" t="str">
        <f>VLOOKUP(G1442,'MITRA (REFERENSI)'!$A:$Z,15,FALSE)</f>
        <v>#N/A</v>
      </c>
      <c r="L1442" s="55" t="str">
        <f>VLOOKUP(G1442,'MITRA (REFERENSI)'!$A:$Z,15,FALSE)</f>
        <v>#N/A</v>
      </c>
      <c r="M1442" s="55" t="str">
        <f>IF(B1442=1,'KELAS (REFERENSI)'!M1442,IF(B1442=2,'KELAS (REFERENSI)'!M1457,IF(B1442=3,'KELAS (REFERENSI)'!M1472,IF(B1442=4,'KELAS (REFERENSI)'!M1487,""))))</f>
        <v/>
      </c>
      <c r="N1442" s="55" t="str">
        <f>IF(B1442=1,'KELAS (REFERENSI)'!N1442,IF(B1442=2,'KELAS (REFERENSI)'!N1457,IF(B1442=3,'KELAS (REFERENSI)'!N1472,IF(B1442=4,'KELAS (REFERENSI)'!N1487,""))))</f>
        <v/>
      </c>
      <c r="O1442" s="55" t="str">
        <f>IF(B1442=1,'KELAS (REFERENSI)'!O1442,IF(B1442=2,'KELAS (REFERENSI)'!O1457,IF(B1442=3,'KELAS (REFERENSI)'!O1472,IF(B1442=4,'KELAS (REFERENSI)'!O1487,""))))</f>
        <v/>
      </c>
      <c r="P1442" s="55" t="str">
        <f>IF(B1442=1,'KELAS (REFERENSI)'!P1442,IF(B1442=2,'KELAS (REFERENSI)'!P1457,IF(B1442=3,'KELAS (REFERENSI)'!P1472,IF(B1442=4,'KELAS (REFERENSI)'!P1487,""))))</f>
        <v/>
      </c>
      <c r="Q1442" s="55" t="str">
        <f t="shared" si="4"/>
        <v>BPS Kota Jakarta Timur</v>
      </c>
      <c r="R1442" s="55" t="str">
        <f t="shared" si="56"/>
        <v/>
      </c>
      <c r="S1442" s="55" t="str">
        <f t="shared" ref="S1442:T1442" si="1450">S1441</f>
        <v>15 Juni sampai dengan 31 Agustus 2026</v>
      </c>
      <c r="T1442" s="55" t="str">
        <f t="shared" si="1450"/>
        <v>31 Agustus 2026</v>
      </c>
      <c r="U1442" s="59" t="str">
        <f>VLOOKUP(G1442,'MITRA (REFERENSI)'!$A:$Z,17,FALSE)</f>
        <v>#N/A</v>
      </c>
      <c r="V1442" s="59" t="str">
        <f>VLOOKUP(G1442,'MITRA (REFERENSI)'!$A:$Z,11,FALSE)</f>
        <v>#N/A</v>
      </c>
      <c r="W1442" s="81"/>
      <c r="X1442" s="63"/>
      <c r="Y1442" s="63"/>
      <c r="Z1442" s="62"/>
      <c r="AA1442" s="63"/>
      <c r="AB1442" s="62"/>
      <c r="AC1442" s="62"/>
      <c r="AD1442" s="62"/>
      <c r="AE1442" s="62"/>
      <c r="AF1442" s="62"/>
      <c r="AG1442" s="72"/>
      <c r="AH1442" s="72"/>
      <c r="AI1442" s="72"/>
      <c r="AJ1442" s="72"/>
      <c r="AK1442" s="59" t="str">
        <f>VLOOKUP(G1442,'MITRA (REFERENSI)'!$A:$Z,5,FALSE)</f>
        <v>#N/A</v>
      </c>
      <c r="AL1442" s="59" t="str">
        <f>VLOOKUP(G1442,'MITRA (REFERENSI)'!$A:$Z,13,FALSE)</f>
        <v>#N/A</v>
      </c>
      <c r="AM1442" s="59" t="str">
        <f>VLOOKUP(G1442,'MITRA (REFERENSI)'!$A:$Z,14,FALSE)</f>
        <v>#N/A</v>
      </c>
    </row>
    <row r="1443" ht="15.0" customHeight="1">
      <c r="A1443" s="53" t="s">
        <v>6505</v>
      </c>
      <c r="B1443" s="78"/>
      <c r="C1443" s="79"/>
      <c r="D1443" s="82"/>
      <c r="E1443" s="82"/>
      <c r="F1443" s="56" t="str">
        <f t="shared" si="2"/>
        <v>PETUGAS.1442/SPK/SE/PML/3172/2026</v>
      </c>
      <c r="G1443" s="80"/>
      <c r="H1443" s="56" t="str">
        <f>VLOOKUP(G1443,'MITRA (REFERENSI)'!$A:$Z,16,FALSE)</f>
        <v>#N/A</v>
      </c>
      <c r="I1443" s="56" t="str">
        <f>VLOOKUP(G1443,'MITRA (REFERENSI)'!$A:$Z,25,FALSE)</f>
        <v>#N/A</v>
      </c>
      <c r="J1443" s="55" t="str">
        <f>VLOOKUP(G1443,'MITRA (REFERENSI)'!$A:$Z,26,FALSE)</f>
        <v>#N/A</v>
      </c>
      <c r="K1443" s="55" t="str">
        <f>VLOOKUP(G1443,'MITRA (REFERENSI)'!$A:$Z,15,FALSE)</f>
        <v>#N/A</v>
      </c>
      <c r="L1443" s="55" t="str">
        <f>VLOOKUP(G1443,'MITRA (REFERENSI)'!$A:$Z,15,FALSE)</f>
        <v>#N/A</v>
      </c>
      <c r="M1443" s="55" t="str">
        <f>IF(B1443=1,'KELAS (REFERENSI)'!M1443,IF(B1443=2,'KELAS (REFERENSI)'!M1458,IF(B1443=3,'KELAS (REFERENSI)'!M1473,IF(B1443=4,'KELAS (REFERENSI)'!M1488,""))))</f>
        <v/>
      </c>
      <c r="N1443" s="55" t="str">
        <f>IF(B1443=1,'KELAS (REFERENSI)'!N1443,IF(B1443=2,'KELAS (REFERENSI)'!N1458,IF(B1443=3,'KELAS (REFERENSI)'!N1473,IF(B1443=4,'KELAS (REFERENSI)'!N1488,""))))</f>
        <v/>
      </c>
      <c r="O1443" s="55" t="str">
        <f>IF(B1443=1,'KELAS (REFERENSI)'!O1443,IF(B1443=2,'KELAS (REFERENSI)'!O1458,IF(B1443=3,'KELAS (REFERENSI)'!O1473,IF(B1443=4,'KELAS (REFERENSI)'!O1488,""))))</f>
        <v/>
      </c>
      <c r="P1443" s="55" t="str">
        <f>IF(B1443=1,'KELAS (REFERENSI)'!P1443,IF(B1443=2,'KELAS (REFERENSI)'!P1458,IF(B1443=3,'KELAS (REFERENSI)'!P1473,IF(B1443=4,'KELAS (REFERENSI)'!P1488,""))))</f>
        <v/>
      </c>
      <c r="Q1443" s="55" t="str">
        <f t="shared" si="4"/>
        <v>BPS Kota Jakarta Timur</v>
      </c>
      <c r="R1443" s="55" t="str">
        <f t="shared" si="56"/>
        <v/>
      </c>
      <c r="S1443" s="55" t="str">
        <f t="shared" ref="S1443:T1443" si="1451">S1442</f>
        <v>15 Juni sampai dengan 31 Agustus 2026</v>
      </c>
      <c r="T1443" s="55" t="str">
        <f t="shared" si="1451"/>
        <v>31 Agustus 2026</v>
      </c>
      <c r="U1443" s="59" t="str">
        <f>VLOOKUP(G1443,'MITRA (REFERENSI)'!$A:$Z,17,FALSE)</f>
        <v>#N/A</v>
      </c>
      <c r="V1443" s="59" t="str">
        <f>VLOOKUP(G1443,'MITRA (REFERENSI)'!$A:$Z,11,FALSE)</f>
        <v>#N/A</v>
      </c>
      <c r="W1443" s="81"/>
      <c r="X1443" s="63"/>
      <c r="Y1443" s="63"/>
      <c r="Z1443" s="62"/>
      <c r="AA1443" s="63"/>
      <c r="AB1443" s="62"/>
      <c r="AC1443" s="62"/>
      <c r="AD1443" s="62"/>
      <c r="AE1443" s="62"/>
      <c r="AF1443" s="62"/>
      <c r="AG1443" s="72"/>
      <c r="AH1443" s="72"/>
      <c r="AI1443" s="72"/>
      <c r="AJ1443" s="72"/>
      <c r="AK1443" s="59" t="str">
        <f>VLOOKUP(G1443,'MITRA (REFERENSI)'!$A:$Z,5,FALSE)</f>
        <v>#N/A</v>
      </c>
      <c r="AL1443" s="59" t="str">
        <f>VLOOKUP(G1443,'MITRA (REFERENSI)'!$A:$Z,13,FALSE)</f>
        <v>#N/A</v>
      </c>
      <c r="AM1443" s="59" t="str">
        <f>VLOOKUP(G1443,'MITRA (REFERENSI)'!$A:$Z,14,FALSE)</f>
        <v>#N/A</v>
      </c>
    </row>
    <row r="1444" ht="15.0" customHeight="1">
      <c r="A1444" s="53" t="s">
        <v>6506</v>
      </c>
      <c r="B1444" s="78"/>
      <c r="C1444" s="79"/>
      <c r="D1444" s="82"/>
      <c r="E1444" s="82"/>
      <c r="F1444" s="56" t="str">
        <f t="shared" si="2"/>
        <v>PETUGAS.1443/SPK/SE/PML/3172/2026</v>
      </c>
      <c r="G1444" s="80"/>
      <c r="H1444" s="56" t="str">
        <f>VLOOKUP(G1444,'MITRA (REFERENSI)'!$A:$Z,16,FALSE)</f>
        <v>#N/A</v>
      </c>
      <c r="I1444" s="56" t="str">
        <f>VLOOKUP(G1444,'MITRA (REFERENSI)'!$A:$Z,25,FALSE)</f>
        <v>#N/A</v>
      </c>
      <c r="J1444" s="55" t="str">
        <f>VLOOKUP(G1444,'MITRA (REFERENSI)'!$A:$Z,26,FALSE)</f>
        <v>#N/A</v>
      </c>
      <c r="K1444" s="55" t="str">
        <f>VLOOKUP(G1444,'MITRA (REFERENSI)'!$A:$Z,15,FALSE)</f>
        <v>#N/A</v>
      </c>
      <c r="L1444" s="55" t="str">
        <f>VLOOKUP(G1444,'MITRA (REFERENSI)'!$A:$Z,15,FALSE)</f>
        <v>#N/A</v>
      </c>
      <c r="M1444" s="55" t="str">
        <f>IF(B1444=1,'KELAS (REFERENSI)'!M1444,IF(B1444=2,'KELAS (REFERENSI)'!M1459,IF(B1444=3,'KELAS (REFERENSI)'!M1474,IF(B1444=4,'KELAS (REFERENSI)'!M1489,""))))</f>
        <v/>
      </c>
      <c r="N1444" s="55" t="str">
        <f>IF(B1444=1,'KELAS (REFERENSI)'!N1444,IF(B1444=2,'KELAS (REFERENSI)'!N1459,IF(B1444=3,'KELAS (REFERENSI)'!N1474,IF(B1444=4,'KELAS (REFERENSI)'!N1489,""))))</f>
        <v/>
      </c>
      <c r="O1444" s="55" t="str">
        <f>IF(B1444=1,'KELAS (REFERENSI)'!O1444,IF(B1444=2,'KELAS (REFERENSI)'!O1459,IF(B1444=3,'KELAS (REFERENSI)'!O1474,IF(B1444=4,'KELAS (REFERENSI)'!O1489,""))))</f>
        <v/>
      </c>
      <c r="P1444" s="55" t="str">
        <f>IF(B1444=1,'KELAS (REFERENSI)'!P1444,IF(B1444=2,'KELAS (REFERENSI)'!P1459,IF(B1444=3,'KELAS (REFERENSI)'!P1474,IF(B1444=4,'KELAS (REFERENSI)'!P1489,""))))</f>
        <v/>
      </c>
      <c r="Q1444" s="55" t="str">
        <f t="shared" si="4"/>
        <v>BPS Kota Jakarta Timur</v>
      </c>
      <c r="R1444" s="55" t="str">
        <f t="shared" si="56"/>
        <v/>
      </c>
      <c r="S1444" s="55" t="str">
        <f t="shared" ref="S1444:T1444" si="1452">S1443</f>
        <v>15 Juni sampai dengan 31 Agustus 2026</v>
      </c>
      <c r="T1444" s="55" t="str">
        <f t="shared" si="1452"/>
        <v>31 Agustus 2026</v>
      </c>
      <c r="U1444" s="59" t="str">
        <f>VLOOKUP(G1444,'MITRA (REFERENSI)'!$A:$Z,17,FALSE)</f>
        <v>#N/A</v>
      </c>
      <c r="V1444" s="59" t="str">
        <f>VLOOKUP(G1444,'MITRA (REFERENSI)'!$A:$Z,11,FALSE)</f>
        <v>#N/A</v>
      </c>
      <c r="W1444" s="81"/>
      <c r="X1444" s="63"/>
      <c r="Y1444" s="63"/>
      <c r="Z1444" s="62"/>
      <c r="AA1444" s="63"/>
      <c r="AB1444" s="62"/>
      <c r="AC1444" s="62"/>
      <c r="AD1444" s="62"/>
      <c r="AE1444" s="62"/>
      <c r="AF1444" s="62"/>
      <c r="AG1444" s="72"/>
      <c r="AH1444" s="72"/>
      <c r="AI1444" s="72"/>
      <c r="AJ1444" s="72"/>
      <c r="AK1444" s="59" t="str">
        <f>VLOOKUP(G1444,'MITRA (REFERENSI)'!$A:$Z,5,FALSE)</f>
        <v>#N/A</v>
      </c>
      <c r="AL1444" s="59" t="str">
        <f>VLOOKUP(G1444,'MITRA (REFERENSI)'!$A:$Z,13,FALSE)</f>
        <v>#N/A</v>
      </c>
      <c r="AM1444" s="59" t="str">
        <f>VLOOKUP(G1444,'MITRA (REFERENSI)'!$A:$Z,14,FALSE)</f>
        <v>#N/A</v>
      </c>
    </row>
    <row r="1445" ht="15.0" customHeight="1">
      <c r="A1445" s="53" t="s">
        <v>6507</v>
      </c>
      <c r="B1445" s="78"/>
      <c r="C1445" s="79"/>
      <c r="D1445" s="82"/>
      <c r="E1445" s="82"/>
      <c r="F1445" s="56" t="str">
        <f t="shared" si="2"/>
        <v>PETUGAS.1444/SPK/SE/PML/3172/2026</v>
      </c>
      <c r="G1445" s="80"/>
      <c r="H1445" s="56" t="str">
        <f>VLOOKUP(G1445,'MITRA (REFERENSI)'!$A:$Z,16,FALSE)</f>
        <v>#N/A</v>
      </c>
      <c r="I1445" s="56" t="str">
        <f>VLOOKUP(G1445,'MITRA (REFERENSI)'!$A:$Z,25,FALSE)</f>
        <v>#N/A</v>
      </c>
      <c r="J1445" s="55" t="str">
        <f>VLOOKUP(G1445,'MITRA (REFERENSI)'!$A:$Z,26,FALSE)</f>
        <v>#N/A</v>
      </c>
      <c r="K1445" s="55" t="str">
        <f>VLOOKUP(G1445,'MITRA (REFERENSI)'!$A:$Z,15,FALSE)</f>
        <v>#N/A</v>
      </c>
      <c r="L1445" s="55" t="str">
        <f>VLOOKUP(G1445,'MITRA (REFERENSI)'!$A:$Z,15,FALSE)</f>
        <v>#N/A</v>
      </c>
      <c r="M1445" s="55" t="str">
        <f>IF(B1445=1,'KELAS (REFERENSI)'!M1445,IF(B1445=2,'KELAS (REFERENSI)'!M1460,IF(B1445=3,'KELAS (REFERENSI)'!M1475,IF(B1445=4,'KELAS (REFERENSI)'!M1490,""))))</f>
        <v/>
      </c>
      <c r="N1445" s="55" t="str">
        <f>IF(B1445=1,'KELAS (REFERENSI)'!N1445,IF(B1445=2,'KELAS (REFERENSI)'!N1460,IF(B1445=3,'KELAS (REFERENSI)'!N1475,IF(B1445=4,'KELAS (REFERENSI)'!N1490,""))))</f>
        <v/>
      </c>
      <c r="O1445" s="55" t="str">
        <f>IF(B1445=1,'KELAS (REFERENSI)'!O1445,IF(B1445=2,'KELAS (REFERENSI)'!O1460,IF(B1445=3,'KELAS (REFERENSI)'!O1475,IF(B1445=4,'KELAS (REFERENSI)'!O1490,""))))</f>
        <v/>
      </c>
      <c r="P1445" s="55" t="str">
        <f>IF(B1445=1,'KELAS (REFERENSI)'!P1445,IF(B1445=2,'KELAS (REFERENSI)'!P1460,IF(B1445=3,'KELAS (REFERENSI)'!P1475,IF(B1445=4,'KELAS (REFERENSI)'!P1490,""))))</f>
        <v/>
      </c>
      <c r="Q1445" s="55" t="str">
        <f t="shared" si="4"/>
        <v>BPS Kota Jakarta Timur</v>
      </c>
      <c r="R1445" s="55" t="str">
        <f t="shared" si="56"/>
        <v/>
      </c>
      <c r="S1445" s="55" t="str">
        <f t="shared" ref="S1445:T1445" si="1453">S1444</f>
        <v>15 Juni sampai dengan 31 Agustus 2026</v>
      </c>
      <c r="T1445" s="55" t="str">
        <f t="shared" si="1453"/>
        <v>31 Agustus 2026</v>
      </c>
      <c r="U1445" s="59" t="str">
        <f>VLOOKUP(G1445,'MITRA (REFERENSI)'!$A:$Z,17,FALSE)</f>
        <v>#N/A</v>
      </c>
      <c r="V1445" s="59" t="str">
        <f>VLOOKUP(G1445,'MITRA (REFERENSI)'!$A:$Z,11,FALSE)</f>
        <v>#N/A</v>
      </c>
      <c r="W1445" s="81"/>
      <c r="X1445" s="63"/>
      <c r="Y1445" s="63"/>
      <c r="Z1445" s="62"/>
      <c r="AA1445" s="63"/>
      <c r="AB1445" s="62"/>
      <c r="AC1445" s="62"/>
      <c r="AD1445" s="62"/>
      <c r="AE1445" s="62"/>
      <c r="AF1445" s="62"/>
      <c r="AG1445" s="72"/>
      <c r="AH1445" s="72"/>
      <c r="AI1445" s="72"/>
      <c r="AJ1445" s="72"/>
      <c r="AK1445" s="59" t="str">
        <f>VLOOKUP(G1445,'MITRA (REFERENSI)'!$A:$Z,5,FALSE)</f>
        <v>#N/A</v>
      </c>
      <c r="AL1445" s="59" t="str">
        <f>VLOOKUP(G1445,'MITRA (REFERENSI)'!$A:$Z,13,FALSE)</f>
        <v>#N/A</v>
      </c>
      <c r="AM1445" s="59" t="str">
        <f>VLOOKUP(G1445,'MITRA (REFERENSI)'!$A:$Z,14,FALSE)</f>
        <v>#N/A</v>
      </c>
    </row>
    <row r="1446" ht="15.0" customHeight="1">
      <c r="A1446" s="53" t="s">
        <v>6508</v>
      </c>
      <c r="B1446" s="78"/>
      <c r="C1446" s="79"/>
      <c r="D1446" s="82"/>
      <c r="E1446" s="82"/>
      <c r="F1446" s="56" t="str">
        <f t="shared" si="2"/>
        <v>PETUGAS.1445/SPK/SE/PML/3172/2026</v>
      </c>
      <c r="G1446" s="80"/>
      <c r="H1446" s="56" t="str">
        <f>VLOOKUP(G1446,'MITRA (REFERENSI)'!$A:$Z,16,FALSE)</f>
        <v>#N/A</v>
      </c>
      <c r="I1446" s="56" t="str">
        <f>VLOOKUP(G1446,'MITRA (REFERENSI)'!$A:$Z,25,FALSE)</f>
        <v>#N/A</v>
      </c>
      <c r="J1446" s="55" t="str">
        <f>VLOOKUP(G1446,'MITRA (REFERENSI)'!$A:$Z,26,FALSE)</f>
        <v>#N/A</v>
      </c>
      <c r="K1446" s="55" t="str">
        <f>VLOOKUP(G1446,'MITRA (REFERENSI)'!$A:$Z,15,FALSE)</f>
        <v>#N/A</v>
      </c>
      <c r="L1446" s="55" t="str">
        <f>VLOOKUP(G1446,'MITRA (REFERENSI)'!$A:$Z,15,FALSE)</f>
        <v>#N/A</v>
      </c>
      <c r="M1446" s="55" t="str">
        <f>IF(B1446=1,'KELAS (REFERENSI)'!M1446,IF(B1446=2,'KELAS (REFERENSI)'!M1461,IF(B1446=3,'KELAS (REFERENSI)'!M1476,IF(B1446=4,'KELAS (REFERENSI)'!M1491,""))))</f>
        <v/>
      </c>
      <c r="N1446" s="55" t="str">
        <f>IF(B1446=1,'KELAS (REFERENSI)'!N1446,IF(B1446=2,'KELAS (REFERENSI)'!N1461,IF(B1446=3,'KELAS (REFERENSI)'!N1476,IF(B1446=4,'KELAS (REFERENSI)'!N1491,""))))</f>
        <v/>
      </c>
      <c r="O1446" s="55" t="str">
        <f>IF(B1446=1,'KELAS (REFERENSI)'!O1446,IF(B1446=2,'KELAS (REFERENSI)'!O1461,IF(B1446=3,'KELAS (REFERENSI)'!O1476,IF(B1446=4,'KELAS (REFERENSI)'!O1491,""))))</f>
        <v/>
      </c>
      <c r="P1446" s="55" t="str">
        <f>IF(B1446=1,'KELAS (REFERENSI)'!P1446,IF(B1446=2,'KELAS (REFERENSI)'!P1461,IF(B1446=3,'KELAS (REFERENSI)'!P1476,IF(B1446=4,'KELAS (REFERENSI)'!P1491,""))))</f>
        <v/>
      </c>
      <c r="Q1446" s="55" t="str">
        <f t="shared" si="4"/>
        <v>BPS Kota Jakarta Timur</v>
      </c>
      <c r="R1446" s="55" t="str">
        <f t="shared" si="56"/>
        <v/>
      </c>
      <c r="S1446" s="55" t="str">
        <f t="shared" ref="S1446:T1446" si="1454">S1445</f>
        <v>15 Juni sampai dengan 31 Agustus 2026</v>
      </c>
      <c r="T1446" s="55" t="str">
        <f t="shared" si="1454"/>
        <v>31 Agustus 2026</v>
      </c>
      <c r="U1446" s="59" t="str">
        <f>VLOOKUP(G1446,'MITRA (REFERENSI)'!$A:$Z,17,FALSE)</f>
        <v>#N/A</v>
      </c>
      <c r="V1446" s="59" t="str">
        <f>VLOOKUP(G1446,'MITRA (REFERENSI)'!$A:$Z,11,FALSE)</f>
        <v>#N/A</v>
      </c>
      <c r="W1446" s="81"/>
      <c r="X1446" s="63"/>
      <c r="Y1446" s="63"/>
      <c r="Z1446" s="62"/>
      <c r="AA1446" s="63"/>
      <c r="AB1446" s="62"/>
      <c r="AC1446" s="62"/>
      <c r="AD1446" s="62"/>
      <c r="AE1446" s="62"/>
      <c r="AF1446" s="62"/>
      <c r="AG1446" s="72"/>
      <c r="AH1446" s="72"/>
      <c r="AI1446" s="72"/>
      <c r="AJ1446" s="72"/>
      <c r="AK1446" s="59" t="str">
        <f>VLOOKUP(G1446,'MITRA (REFERENSI)'!$A:$Z,5,FALSE)</f>
        <v>#N/A</v>
      </c>
      <c r="AL1446" s="59" t="str">
        <f>VLOOKUP(G1446,'MITRA (REFERENSI)'!$A:$Z,13,FALSE)</f>
        <v>#N/A</v>
      </c>
      <c r="AM1446" s="59" t="str">
        <f>VLOOKUP(G1446,'MITRA (REFERENSI)'!$A:$Z,14,FALSE)</f>
        <v>#N/A</v>
      </c>
    </row>
    <row r="1447" ht="15.0" customHeight="1">
      <c r="A1447" s="53" t="s">
        <v>6509</v>
      </c>
      <c r="B1447" s="78"/>
      <c r="C1447" s="79"/>
      <c r="D1447" s="82"/>
      <c r="E1447" s="82"/>
      <c r="F1447" s="56" t="str">
        <f t="shared" si="2"/>
        <v>PETUGAS.1446/SPK/SE/PML/3172/2026</v>
      </c>
      <c r="G1447" s="80"/>
      <c r="H1447" s="56" t="str">
        <f>VLOOKUP(G1447,'MITRA (REFERENSI)'!$A:$Z,16,FALSE)</f>
        <v>#N/A</v>
      </c>
      <c r="I1447" s="56" t="str">
        <f>VLOOKUP(G1447,'MITRA (REFERENSI)'!$A:$Z,25,FALSE)</f>
        <v>#N/A</v>
      </c>
      <c r="J1447" s="55" t="str">
        <f>VLOOKUP(G1447,'MITRA (REFERENSI)'!$A:$Z,26,FALSE)</f>
        <v>#N/A</v>
      </c>
      <c r="K1447" s="55" t="str">
        <f>VLOOKUP(G1447,'MITRA (REFERENSI)'!$A:$Z,15,FALSE)</f>
        <v>#N/A</v>
      </c>
      <c r="L1447" s="55" t="str">
        <f>VLOOKUP(G1447,'MITRA (REFERENSI)'!$A:$Z,15,FALSE)</f>
        <v>#N/A</v>
      </c>
      <c r="M1447" s="55" t="str">
        <f>IF(B1447=1,'KELAS (REFERENSI)'!M1447,IF(B1447=2,'KELAS (REFERENSI)'!M1462,IF(B1447=3,'KELAS (REFERENSI)'!M1477,IF(B1447=4,'KELAS (REFERENSI)'!M1492,""))))</f>
        <v/>
      </c>
      <c r="N1447" s="55" t="str">
        <f>IF(B1447=1,'KELAS (REFERENSI)'!N1447,IF(B1447=2,'KELAS (REFERENSI)'!N1462,IF(B1447=3,'KELAS (REFERENSI)'!N1477,IF(B1447=4,'KELAS (REFERENSI)'!N1492,""))))</f>
        <v/>
      </c>
      <c r="O1447" s="55" t="str">
        <f>IF(B1447=1,'KELAS (REFERENSI)'!O1447,IF(B1447=2,'KELAS (REFERENSI)'!O1462,IF(B1447=3,'KELAS (REFERENSI)'!O1477,IF(B1447=4,'KELAS (REFERENSI)'!O1492,""))))</f>
        <v/>
      </c>
      <c r="P1447" s="55" t="str">
        <f>IF(B1447=1,'KELAS (REFERENSI)'!P1447,IF(B1447=2,'KELAS (REFERENSI)'!P1462,IF(B1447=3,'KELAS (REFERENSI)'!P1477,IF(B1447=4,'KELAS (REFERENSI)'!P1492,""))))</f>
        <v/>
      </c>
      <c r="Q1447" s="55" t="str">
        <f t="shared" si="4"/>
        <v>BPS Kota Jakarta Timur</v>
      </c>
      <c r="R1447" s="55" t="str">
        <f t="shared" si="56"/>
        <v/>
      </c>
      <c r="S1447" s="55" t="str">
        <f t="shared" ref="S1447:T1447" si="1455">S1446</f>
        <v>15 Juni sampai dengan 31 Agustus 2026</v>
      </c>
      <c r="T1447" s="55" t="str">
        <f t="shared" si="1455"/>
        <v>31 Agustus 2026</v>
      </c>
      <c r="U1447" s="59" t="str">
        <f>VLOOKUP(G1447,'MITRA (REFERENSI)'!$A:$Z,17,FALSE)</f>
        <v>#N/A</v>
      </c>
      <c r="V1447" s="59" t="str">
        <f>VLOOKUP(G1447,'MITRA (REFERENSI)'!$A:$Z,11,FALSE)</f>
        <v>#N/A</v>
      </c>
      <c r="W1447" s="81"/>
      <c r="X1447" s="63"/>
      <c r="Y1447" s="63"/>
      <c r="Z1447" s="62"/>
      <c r="AA1447" s="63"/>
      <c r="AB1447" s="62"/>
      <c r="AC1447" s="62"/>
      <c r="AD1447" s="62"/>
      <c r="AE1447" s="62"/>
      <c r="AF1447" s="62"/>
      <c r="AG1447" s="72"/>
      <c r="AH1447" s="72"/>
      <c r="AI1447" s="72"/>
      <c r="AJ1447" s="72"/>
      <c r="AK1447" s="59" t="str">
        <f>VLOOKUP(G1447,'MITRA (REFERENSI)'!$A:$Z,5,FALSE)</f>
        <v>#N/A</v>
      </c>
      <c r="AL1447" s="59" t="str">
        <f>VLOOKUP(G1447,'MITRA (REFERENSI)'!$A:$Z,13,FALSE)</f>
        <v>#N/A</v>
      </c>
      <c r="AM1447" s="59" t="str">
        <f>VLOOKUP(G1447,'MITRA (REFERENSI)'!$A:$Z,14,FALSE)</f>
        <v>#N/A</v>
      </c>
    </row>
    <row r="1448" ht="15.0" customHeight="1">
      <c r="A1448" s="53" t="s">
        <v>6510</v>
      </c>
      <c r="B1448" s="78"/>
      <c r="C1448" s="79"/>
      <c r="D1448" s="82"/>
      <c r="E1448" s="82"/>
      <c r="F1448" s="56" t="str">
        <f t="shared" si="2"/>
        <v>PETUGAS.1447/SPK/SE/PML/3172/2026</v>
      </c>
      <c r="G1448" s="80"/>
      <c r="H1448" s="56" t="str">
        <f>VLOOKUP(G1448,'MITRA (REFERENSI)'!$A:$Z,16,FALSE)</f>
        <v>#N/A</v>
      </c>
      <c r="I1448" s="56" t="str">
        <f>VLOOKUP(G1448,'MITRA (REFERENSI)'!$A:$Z,25,FALSE)</f>
        <v>#N/A</v>
      </c>
      <c r="J1448" s="55" t="str">
        <f>VLOOKUP(G1448,'MITRA (REFERENSI)'!$A:$Z,26,FALSE)</f>
        <v>#N/A</v>
      </c>
      <c r="K1448" s="55" t="str">
        <f>VLOOKUP(G1448,'MITRA (REFERENSI)'!$A:$Z,15,FALSE)</f>
        <v>#N/A</v>
      </c>
      <c r="L1448" s="55" t="str">
        <f>VLOOKUP(G1448,'MITRA (REFERENSI)'!$A:$Z,15,FALSE)</f>
        <v>#N/A</v>
      </c>
      <c r="M1448" s="55" t="str">
        <f>IF(B1448=1,'KELAS (REFERENSI)'!M1448,IF(B1448=2,'KELAS (REFERENSI)'!M1463,IF(B1448=3,'KELAS (REFERENSI)'!M1478,IF(B1448=4,'KELAS (REFERENSI)'!M1493,""))))</f>
        <v/>
      </c>
      <c r="N1448" s="55" t="str">
        <f>IF(B1448=1,'KELAS (REFERENSI)'!N1448,IF(B1448=2,'KELAS (REFERENSI)'!N1463,IF(B1448=3,'KELAS (REFERENSI)'!N1478,IF(B1448=4,'KELAS (REFERENSI)'!N1493,""))))</f>
        <v/>
      </c>
      <c r="O1448" s="55" t="str">
        <f>IF(B1448=1,'KELAS (REFERENSI)'!O1448,IF(B1448=2,'KELAS (REFERENSI)'!O1463,IF(B1448=3,'KELAS (REFERENSI)'!O1478,IF(B1448=4,'KELAS (REFERENSI)'!O1493,""))))</f>
        <v/>
      </c>
      <c r="P1448" s="55" t="str">
        <f>IF(B1448=1,'KELAS (REFERENSI)'!P1448,IF(B1448=2,'KELAS (REFERENSI)'!P1463,IF(B1448=3,'KELAS (REFERENSI)'!P1478,IF(B1448=4,'KELAS (REFERENSI)'!P1493,""))))</f>
        <v/>
      </c>
      <c r="Q1448" s="55" t="str">
        <f t="shared" si="4"/>
        <v>BPS Kota Jakarta Timur</v>
      </c>
      <c r="R1448" s="55" t="str">
        <f t="shared" si="56"/>
        <v/>
      </c>
      <c r="S1448" s="55" t="str">
        <f t="shared" ref="S1448:T1448" si="1456">S1447</f>
        <v>15 Juni sampai dengan 31 Agustus 2026</v>
      </c>
      <c r="T1448" s="55" t="str">
        <f t="shared" si="1456"/>
        <v>31 Agustus 2026</v>
      </c>
      <c r="U1448" s="59" t="str">
        <f>VLOOKUP(G1448,'MITRA (REFERENSI)'!$A:$Z,17,FALSE)</f>
        <v>#N/A</v>
      </c>
      <c r="V1448" s="59" t="str">
        <f>VLOOKUP(G1448,'MITRA (REFERENSI)'!$A:$Z,11,FALSE)</f>
        <v>#N/A</v>
      </c>
      <c r="W1448" s="81"/>
      <c r="X1448" s="63"/>
      <c r="Y1448" s="63"/>
      <c r="Z1448" s="62"/>
      <c r="AA1448" s="63"/>
      <c r="AB1448" s="62"/>
      <c r="AC1448" s="62"/>
      <c r="AD1448" s="62"/>
      <c r="AE1448" s="62"/>
      <c r="AF1448" s="62"/>
      <c r="AG1448" s="72"/>
      <c r="AH1448" s="72"/>
      <c r="AI1448" s="72"/>
      <c r="AJ1448" s="72"/>
      <c r="AK1448" s="59" t="str">
        <f>VLOOKUP(G1448,'MITRA (REFERENSI)'!$A:$Z,5,FALSE)</f>
        <v>#N/A</v>
      </c>
      <c r="AL1448" s="59" t="str">
        <f>VLOOKUP(G1448,'MITRA (REFERENSI)'!$A:$Z,13,FALSE)</f>
        <v>#N/A</v>
      </c>
      <c r="AM1448" s="59" t="str">
        <f>VLOOKUP(G1448,'MITRA (REFERENSI)'!$A:$Z,14,FALSE)</f>
        <v>#N/A</v>
      </c>
    </row>
    <row r="1449" ht="15.0" customHeight="1">
      <c r="A1449" s="53" t="s">
        <v>6511</v>
      </c>
      <c r="B1449" s="78"/>
      <c r="C1449" s="79"/>
      <c r="D1449" s="82"/>
      <c r="E1449" s="82"/>
      <c r="F1449" s="56" t="str">
        <f t="shared" si="2"/>
        <v>PETUGAS.1448/SPK/SE/PML/3172/2026</v>
      </c>
      <c r="G1449" s="80"/>
      <c r="H1449" s="56" t="str">
        <f>VLOOKUP(G1449,'MITRA (REFERENSI)'!$A:$Z,16,FALSE)</f>
        <v>#N/A</v>
      </c>
      <c r="I1449" s="56" t="str">
        <f>VLOOKUP(G1449,'MITRA (REFERENSI)'!$A:$Z,25,FALSE)</f>
        <v>#N/A</v>
      </c>
      <c r="J1449" s="55" t="str">
        <f>VLOOKUP(G1449,'MITRA (REFERENSI)'!$A:$Z,26,FALSE)</f>
        <v>#N/A</v>
      </c>
      <c r="K1449" s="55" t="str">
        <f>VLOOKUP(G1449,'MITRA (REFERENSI)'!$A:$Z,15,FALSE)</f>
        <v>#N/A</v>
      </c>
      <c r="L1449" s="55" t="str">
        <f>VLOOKUP(G1449,'MITRA (REFERENSI)'!$A:$Z,15,FALSE)</f>
        <v>#N/A</v>
      </c>
      <c r="M1449" s="55" t="str">
        <f>IF(B1449=1,'KELAS (REFERENSI)'!M1449,IF(B1449=2,'KELAS (REFERENSI)'!M1464,IF(B1449=3,'KELAS (REFERENSI)'!M1479,IF(B1449=4,'KELAS (REFERENSI)'!M1494,""))))</f>
        <v/>
      </c>
      <c r="N1449" s="55" t="str">
        <f>IF(B1449=1,'KELAS (REFERENSI)'!N1449,IF(B1449=2,'KELAS (REFERENSI)'!N1464,IF(B1449=3,'KELAS (REFERENSI)'!N1479,IF(B1449=4,'KELAS (REFERENSI)'!N1494,""))))</f>
        <v/>
      </c>
      <c r="O1449" s="55" t="str">
        <f>IF(B1449=1,'KELAS (REFERENSI)'!O1449,IF(B1449=2,'KELAS (REFERENSI)'!O1464,IF(B1449=3,'KELAS (REFERENSI)'!O1479,IF(B1449=4,'KELAS (REFERENSI)'!O1494,""))))</f>
        <v/>
      </c>
      <c r="P1449" s="55" t="str">
        <f>IF(B1449=1,'KELAS (REFERENSI)'!P1449,IF(B1449=2,'KELAS (REFERENSI)'!P1464,IF(B1449=3,'KELAS (REFERENSI)'!P1479,IF(B1449=4,'KELAS (REFERENSI)'!P1494,""))))</f>
        <v/>
      </c>
      <c r="Q1449" s="55" t="str">
        <f t="shared" si="4"/>
        <v>BPS Kota Jakarta Timur</v>
      </c>
      <c r="R1449" s="55" t="str">
        <f t="shared" si="56"/>
        <v/>
      </c>
      <c r="S1449" s="55" t="str">
        <f t="shared" ref="S1449:T1449" si="1457">S1448</f>
        <v>15 Juni sampai dengan 31 Agustus 2026</v>
      </c>
      <c r="T1449" s="55" t="str">
        <f t="shared" si="1457"/>
        <v>31 Agustus 2026</v>
      </c>
      <c r="U1449" s="59" t="str">
        <f>VLOOKUP(G1449,'MITRA (REFERENSI)'!$A:$Z,17,FALSE)</f>
        <v>#N/A</v>
      </c>
      <c r="V1449" s="59" t="str">
        <f>VLOOKUP(G1449,'MITRA (REFERENSI)'!$A:$Z,11,FALSE)</f>
        <v>#N/A</v>
      </c>
      <c r="W1449" s="81"/>
      <c r="X1449" s="63"/>
      <c r="Y1449" s="63"/>
      <c r="Z1449" s="62"/>
      <c r="AA1449" s="63"/>
      <c r="AB1449" s="62"/>
      <c r="AC1449" s="62"/>
      <c r="AD1449" s="62"/>
      <c r="AE1449" s="62"/>
      <c r="AF1449" s="62"/>
      <c r="AG1449" s="72"/>
      <c r="AH1449" s="72"/>
      <c r="AI1449" s="72"/>
      <c r="AJ1449" s="72"/>
      <c r="AK1449" s="59" t="str">
        <f>VLOOKUP(G1449,'MITRA (REFERENSI)'!$A:$Z,5,FALSE)</f>
        <v>#N/A</v>
      </c>
      <c r="AL1449" s="59" t="str">
        <f>VLOOKUP(G1449,'MITRA (REFERENSI)'!$A:$Z,13,FALSE)</f>
        <v>#N/A</v>
      </c>
      <c r="AM1449" s="59" t="str">
        <f>VLOOKUP(G1449,'MITRA (REFERENSI)'!$A:$Z,14,FALSE)</f>
        <v>#N/A</v>
      </c>
    </row>
    <row r="1450" ht="15.0" customHeight="1">
      <c r="A1450" s="53" t="s">
        <v>6512</v>
      </c>
      <c r="B1450" s="78"/>
      <c r="C1450" s="79"/>
      <c r="D1450" s="82"/>
      <c r="E1450" s="82"/>
      <c r="F1450" s="56" t="str">
        <f t="shared" si="2"/>
        <v>PETUGAS.1449/SPK/SE/PML/3172/2026</v>
      </c>
      <c r="G1450" s="80"/>
      <c r="H1450" s="56" t="str">
        <f>VLOOKUP(G1450,'MITRA (REFERENSI)'!$A:$Z,16,FALSE)</f>
        <v>#N/A</v>
      </c>
      <c r="I1450" s="56" t="str">
        <f>VLOOKUP(G1450,'MITRA (REFERENSI)'!$A:$Z,25,FALSE)</f>
        <v>#N/A</v>
      </c>
      <c r="J1450" s="55" t="str">
        <f>VLOOKUP(G1450,'MITRA (REFERENSI)'!$A:$Z,26,FALSE)</f>
        <v>#N/A</v>
      </c>
      <c r="K1450" s="55" t="str">
        <f>VLOOKUP(G1450,'MITRA (REFERENSI)'!$A:$Z,15,FALSE)</f>
        <v>#N/A</v>
      </c>
      <c r="L1450" s="55" t="str">
        <f>VLOOKUP(G1450,'MITRA (REFERENSI)'!$A:$Z,15,FALSE)</f>
        <v>#N/A</v>
      </c>
      <c r="M1450" s="55" t="str">
        <f>IF(B1450=1,'KELAS (REFERENSI)'!M1450,IF(B1450=2,'KELAS (REFERENSI)'!M1465,IF(B1450=3,'KELAS (REFERENSI)'!M1480,IF(B1450=4,'KELAS (REFERENSI)'!M1495,""))))</f>
        <v/>
      </c>
      <c r="N1450" s="55" t="str">
        <f>IF(B1450=1,'KELAS (REFERENSI)'!N1450,IF(B1450=2,'KELAS (REFERENSI)'!N1465,IF(B1450=3,'KELAS (REFERENSI)'!N1480,IF(B1450=4,'KELAS (REFERENSI)'!N1495,""))))</f>
        <v/>
      </c>
      <c r="O1450" s="55" t="str">
        <f>IF(B1450=1,'KELAS (REFERENSI)'!O1450,IF(B1450=2,'KELAS (REFERENSI)'!O1465,IF(B1450=3,'KELAS (REFERENSI)'!O1480,IF(B1450=4,'KELAS (REFERENSI)'!O1495,""))))</f>
        <v/>
      </c>
      <c r="P1450" s="55" t="str">
        <f>IF(B1450=1,'KELAS (REFERENSI)'!P1450,IF(B1450=2,'KELAS (REFERENSI)'!P1465,IF(B1450=3,'KELAS (REFERENSI)'!P1480,IF(B1450=4,'KELAS (REFERENSI)'!P1495,""))))</f>
        <v/>
      </c>
      <c r="Q1450" s="55" t="str">
        <f t="shared" si="4"/>
        <v>BPS Kota Jakarta Timur</v>
      </c>
      <c r="R1450" s="55" t="str">
        <f t="shared" si="56"/>
        <v/>
      </c>
      <c r="S1450" s="55" t="str">
        <f t="shared" ref="S1450:T1450" si="1458">S1449</f>
        <v>15 Juni sampai dengan 31 Agustus 2026</v>
      </c>
      <c r="T1450" s="55" t="str">
        <f t="shared" si="1458"/>
        <v>31 Agustus 2026</v>
      </c>
      <c r="U1450" s="59" t="str">
        <f>VLOOKUP(G1450,'MITRA (REFERENSI)'!$A:$Z,17,FALSE)</f>
        <v>#N/A</v>
      </c>
      <c r="V1450" s="59" t="str">
        <f>VLOOKUP(G1450,'MITRA (REFERENSI)'!$A:$Z,11,FALSE)</f>
        <v>#N/A</v>
      </c>
      <c r="W1450" s="81"/>
      <c r="X1450" s="63"/>
      <c r="Y1450" s="63"/>
      <c r="Z1450" s="62"/>
      <c r="AA1450" s="63"/>
      <c r="AB1450" s="62"/>
      <c r="AC1450" s="62"/>
      <c r="AD1450" s="62"/>
      <c r="AE1450" s="62"/>
      <c r="AF1450" s="62"/>
      <c r="AG1450" s="72"/>
      <c r="AH1450" s="72"/>
      <c r="AI1450" s="72"/>
      <c r="AJ1450" s="72"/>
      <c r="AK1450" s="59" t="str">
        <f>VLOOKUP(G1450,'MITRA (REFERENSI)'!$A:$Z,5,FALSE)</f>
        <v>#N/A</v>
      </c>
      <c r="AL1450" s="59" t="str">
        <f>VLOOKUP(G1450,'MITRA (REFERENSI)'!$A:$Z,13,FALSE)</f>
        <v>#N/A</v>
      </c>
      <c r="AM1450" s="59" t="str">
        <f>VLOOKUP(G1450,'MITRA (REFERENSI)'!$A:$Z,14,FALSE)</f>
        <v>#N/A</v>
      </c>
    </row>
    <row r="1451" ht="15.0" customHeight="1">
      <c r="A1451" s="53" t="s">
        <v>6513</v>
      </c>
      <c r="B1451" s="78"/>
      <c r="C1451" s="79"/>
      <c r="D1451" s="82"/>
      <c r="E1451" s="82"/>
      <c r="F1451" s="56" t="str">
        <f t="shared" si="2"/>
        <v>PETUGAS.1450/SPK/SE/PML/3172/2026</v>
      </c>
      <c r="G1451" s="80"/>
      <c r="H1451" s="56" t="str">
        <f>VLOOKUP(G1451,'MITRA (REFERENSI)'!$A:$Z,16,FALSE)</f>
        <v>#N/A</v>
      </c>
      <c r="I1451" s="56" t="str">
        <f>VLOOKUP(G1451,'MITRA (REFERENSI)'!$A:$Z,25,FALSE)</f>
        <v>#N/A</v>
      </c>
      <c r="J1451" s="55" t="str">
        <f>VLOOKUP(G1451,'MITRA (REFERENSI)'!$A:$Z,26,FALSE)</f>
        <v>#N/A</v>
      </c>
      <c r="K1451" s="55" t="str">
        <f>VLOOKUP(G1451,'MITRA (REFERENSI)'!$A:$Z,15,FALSE)</f>
        <v>#N/A</v>
      </c>
      <c r="L1451" s="55" t="str">
        <f>VLOOKUP(G1451,'MITRA (REFERENSI)'!$A:$Z,15,FALSE)</f>
        <v>#N/A</v>
      </c>
      <c r="M1451" s="55" t="str">
        <f>IF(B1451=1,'KELAS (REFERENSI)'!M1451,IF(B1451=2,'KELAS (REFERENSI)'!M1466,IF(B1451=3,'KELAS (REFERENSI)'!M1481,IF(B1451=4,'KELAS (REFERENSI)'!M1496,""))))</f>
        <v/>
      </c>
      <c r="N1451" s="55" t="str">
        <f>IF(B1451=1,'KELAS (REFERENSI)'!N1451,IF(B1451=2,'KELAS (REFERENSI)'!N1466,IF(B1451=3,'KELAS (REFERENSI)'!N1481,IF(B1451=4,'KELAS (REFERENSI)'!N1496,""))))</f>
        <v/>
      </c>
      <c r="O1451" s="55" t="str">
        <f>IF(B1451=1,'KELAS (REFERENSI)'!O1451,IF(B1451=2,'KELAS (REFERENSI)'!O1466,IF(B1451=3,'KELAS (REFERENSI)'!O1481,IF(B1451=4,'KELAS (REFERENSI)'!O1496,""))))</f>
        <v/>
      </c>
      <c r="P1451" s="55" t="str">
        <f>IF(B1451=1,'KELAS (REFERENSI)'!P1451,IF(B1451=2,'KELAS (REFERENSI)'!P1466,IF(B1451=3,'KELAS (REFERENSI)'!P1481,IF(B1451=4,'KELAS (REFERENSI)'!P1496,""))))</f>
        <v/>
      </c>
      <c r="Q1451" s="55" t="str">
        <f t="shared" si="4"/>
        <v>BPS Kota Jakarta Timur</v>
      </c>
      <c r="R1451" s="55" t="str">
        <f t="shared" si="56"/>
        <v/>
      </c>
      <c r="S1451" s="55" t="str">
        <f t="shared" ref="S1451:T1451" si="1459">S1450</f>
        <v>15 Juni sampai dengan 31 Agustus 2026</v>
      </c>
      <c r="T1451" s="55" t="str">
        <f t="shared" si="1459"/>
        <v>31 Agustus 2026</v>
      </c>
      <c r="U1451" s="59" t="str">
        <f>VLOOKUP(G1451,'MITRA (REFERENSI)'!$A:$Z,17,FALSE)</f>
        <v>#N/A</v>
      </c>
      <c r="V1451" s="59" t="str">
        <f>VLOOKUP(G1451,'MITRA (REFERENSI)'!$A:$Z,11,FALSE)</f>
        <v>#N/A</v>
      </c>
      <c r="W1451" s="81"/>
      <c r="X1451" s="63"/>
      <c r="Y1451" s="63"/>
      <c r="Z1451" s="62"/>
      <c r="AA1451" s="63"/>
      <c r="AB1451" s="62"/>
      <c r="AC1451" s="62"/>
      <c r="AD1451" s="62"/>
      <c r="AE1451" s="62"/>
      <c r="AF1451" s="62"/>
      <c r="AG1451" s="72"/>
      <c r="AH1451" s="72"/>
      <c r="AI1451" s="72"/>
      <c r="AJ1451" s="72"/>
      <c r="AK1451" s="59" t="str">
        <f>VLOOKUP(G1451,'MITRA (REFERENSI)'!$A:$Z,5,FALSE)</f>
        <v>#N/A</v>
      </c>
      <c r="AL1451" s="59" t="str">
        <f>VLOOKUP(G1451,'MITRA (REFERENSI)'!$A:$Z,13,FALSE)</f>
        <v>#N/A</v>
      </c>
      <c r="AM1451" s="59" t="str">
        <f>VLOOKUP(G1451,'MITRA (REFERENSI)'!$A:$Z,14,FALSE)</f>
        <v>#N/A</v>
      </c>
    </row>
    <row r="1452" ht="15.0" customHeight="1">
      <c r="A1452" s="53" t="s">
        <v>6514</v>
      </c>
      <c r="B1452" s="78"/>
      <c r="C1452" s="79"/>
      <c r="D1452" s="82"/>
      <c r="E1452" s="82"/>
      <c r="F1452" s="56" t="str">
        <f t="shared" si="2"/>
        <v>PETUGAS.1451/SPK/SE/PML/3172/2026</v>
      </c>
      <c r="G1452" s="80"/>
      <c r="H1452" s="56" t="str">
        <f>VLOOKUP(G1452,'MITRA (REFERENSI)'!$A:$Z,16,FALSE)</f>
        <v>#N/A</v>
      </c>
      <c r="I1452" s="56" t="str">
        <f>VLOOKUP(G1452,'MITRA (REFERENSI)'!$A:$Z,25,FALSE)</f>
        <v>#N/A</v>
      </c>
      <c r="J1452" s="55" t="str">
        <f>VLOOKUP(G1452,'MITRA (REFERENSI)'!$A:$Z,26,FALSE)</f>
        <v>#N/A</v>
      </c>
      <c r="K1452" s="55" t="str">
        <f>VLOOKUP(G1452,'MITRA (REFERENSI)'!$A:$Z,15,FALSE)</f>
        <v>#N/A</v>
      </c>
      <c r="L1452" s="55" t="str">
        <f>VLOOKUP(G1452,'MITRA (REFERENSI)'!$A:$Z,15,FALSE)</f>
        <v>#N/A</v>
      </c>
      <c r="M1452" s="55" t="str">
        <f>IF(B1452=1,'KELAS (REFERENSI)'!M1452,IF(B1452=2,'KELAS (REFERENSI)'!M1467,IF(B1452=3,'KELAS (REFERENSI)'!M1482,IF(B1452=4,'KELAS (REFERENSI)'!M1497,""))))</f>
        <v/>
      </c>
      <c r="N1452" s="55" t="str">
        <f>IF(B1452=1,'KELAS (REFERENSI)'!N1452,IF(B1452=2,'KELAS (REFERENSI)'!N1467,IF(B1452=3,'KELAS (REFERENSI)'!N1482,IF(B1452=4,'KELAS (REFERENSI)'!N1497,""))))</f>
        <v/>
      </c>
      <c r="O1452" s="55" t="str">
        <f>IF(B1452=1,'KELAS (REFERENSI)'!O1452,IF(B1452=2,'KELAS (REFERENSI)'!O1467,IF(B1452=3,'KELAS (REFERENSI)'!O1482,IF(B1452=4,'KELAS (REFERENSI)'!O1497,""))))</f>
        <v/>
      </c>
      <c r="P1452" s="55" t="str">
        <f>IF(B1452=1,'KELAS (REFERENSI)'!P1452,IF(B1452=2,'KELAS (REFERENSI)'!P1467,IF(B1452=3,'KELAS (REFERENSI)'!P1482,IF(B1452=4,'KELAS (REFERENSI)'!P1497,""))))</f>
        <v/>
      </c>
      <c r="Q1452" s="55" t="str">
        <f t="shared" si="4"/>
        <v>BPS Kota Jakarta Timur</v>
      </c>
      <c r="R1452" s="55" t="str">
        <f t="shared" si="56"/>
        <v/>
      </c>
      <c r="S1452" s="55" t="str">
        <f t="shared" ref="S1452:T1452" si="1460">S1451</f>
        <v>15 Juni sampai dengan 31 Agustus 2026</v>
      </c>
      <c r="T1452" s="55" t="str">
        <f t="shared" si="1460"/>
        <v>31 Agustus 2026</v>
      </c>
      <c r="U1452" s="59" t="str">
        <f>VLOOKUP(G1452,'MITRA (REFERENSI)'!$A:$Z,17,FALSE)</f>
        <v>#N/A</v>
      </c>
      <c r="V1452" s="59" t="str">
        <f>VLOOKUP(G1452,'MITRA (REFERENSI)'!$A:$Z,11,FALSE)</f>
        <v>#N/A</v>
      </c>
      <c r="W1452" s="81"/>
      <c r="X1452" s="63"/>
      <c r="Y1452" s="63"/>
      <c r="Z1452" s="62"/>
      <c r="AA1452" s="63"/>
      <c r="AB1452" s="62"/>
      <c r="AC1452" s="62"/>
      <c r="AD1452" s="62"/>
      <c r="AE1452" s="62"/>
      <c r="AF1452" s="62"/>
      <c r="AG1452" s="72"/>
      <c r="AH1452" s="72"/>
      <c r="AI1452" s="72"/>
      <c r="AJ1452" s="72"/>
      <c r="AK1452" s="59" t="str">
        <f>VLOOKUP(G1452,'MITRA (REFERENSI)'!$A:$Z,5,FALSE)</f>
        <v>#N/A</v>
      </c>
      <c r="AL1452" s="59" t="str">
        <f>VLOOKUP(G1452,'MITRA (REFERENSI)'!$A:$Z,13,FALSE)</f>
        <v>#N/A</v>
      </c>
      <c r="AM1452" s="59" t="str">
        <f>VLOOKUP(G1452,'MITRA (REFERENSI)'!$A:$Z,14,FALSE)</f>
        <v>#N/A</v>
      </c>
    </row>
    <row r="1453" ht="15.0" customHeight="1">
      <c r="A1453" s="53" t="s">
        <v>6515</v>
      </c>
      <c r="B1453" s="78"/>
      <c r="C1453" s="79"/>
      <c r="D1453" s="82"/>
      <c r="E1453" s="82"/>
      <c r="F1453" s="56" t="str">
        <f t="shared" si="2"/>
        <v>PETUGAS.1452/SPK/SE/PML/3172/2026</v>
      </c>
      <c r="G1453" s="80"/>
      <c r="H1453" s="56" t="str">
        <f>VLOOKUP(G1453,'MITRA (REFERENSI)'!$A:$Z,16,FALSE)</f>
        <v>#N/A</v>
      </c>
      <c r="I1453" s="56" t="str">
        <f>VLOOKUP(G1453,'MITRA (REFERENSI)'!$A:$Z,25,FALSE)</f>
        <v>#N/A</v>
      </c>
      <c r="J1453" s="55" t="str">
        <f>VLOOKUP(G1453,'MITRA (REFERENSI)'!$A:$Z,26,FALSE)</f>
        <v>#N/A</v>
      </c>
      <c r="K1453" s="55" t="str">
        <f>VLOOKUP(G1453,'MITRA (REFERENSI)'!$A:$Z,15,FALSE)</f>
        <v>#N/A</v>
      </c>
      <c r="L1453" s="55" t="str">
        <f>VLOOKUP(G1453,'MITRA (REFERENSI)'!$A:$Z,15,FALSE)</f>
        <v>#N/A</v>
      </c>
      <c r="M1453" s="55" t="str">
        <f>IF(B1453=1,'KELAS (REFERENSI)'!M1453,IF(B1453=2,'KELAS (REFERENSI)'!M1468,IF(B1453=3,'KELAS (REFERENSI)'!M1483,IF(B1453=4,'KELAS (REFERENSI)'!M1498,""))))</f>
        <v/>
      </c>
      <c r="N1453" s="55" t="str">
        <f>IF(B1453=1,'KELAS (REFERENSI)'!N1453,IF(B1453=2,'KELAS (REFERENSI)'!N1468,IF(B1453=3,'KELAS (REFERENSI)'!N1483,IF(B1453=4,'KELAS (REFERENSI)'!N1498,""))))</f>
        <v/>
      </c>
      <c r="O1453" s="55" t="str">
        <f>IF(B1453=1,'KELAS (REFERENSI)'!O1453,IF(B1453=2,'KELAS (REFERENSI)'!O1468,IF(B1453=3,'KELAS (REFERENSI)'!O1483,IF(B1453=4,'KELAS (REFERENSI)'!O1498,""))))</f>
        <v/>
      </c>
      <c r="P1453" s="55" t="str">
        <f>IF(B1453=1,'KELAS (REFERENSI)'!P1453,IF(B1453=2,'KELAS (REFERENSI)'!P1468,IF(B1453=3,'KELAS (REFERENSI)'!P1483,IF(B1453=4,'KELAS (REFERENSI)'!P1498,""))))</f>
        <v/>
      </c>
      <c r="Q1453" s="55" t="str">
        <f t="shared" si="4"/>
        <v>BPS Kota Jakarta Timur</v>
      </c>
      <c r="R1453" s="55" t="str">
        <f t="shared" si="56"/>
        <v/>
      </c>
      <c r="S1453" s="55" t="str">
        <f t="shared" ref="S1453:T1453" si="1461">S1452</f>
        <v>15 Juni sampai dengan 31 Agustus 2026</v>
      </c>
      <c r="T1453" s="55" t="str">
        <f t="shared" si="1461"/>
        <v>31 Agustus 2026</v>
      </c>
      <c r="U1453" s="59" t="str">
        <f>VLOOKUP(G1453,'MITRA (REFERENSI)'!$A:$Z,17,FALSE)</f>
        <v>#N/A</v>
      </c>
      <c r="V1453" s="59" t="str">
        <f>VLOOKUP(G1453,'MITRA (REFERENSI)'!$A:$Z,11,FALSE)</f>
        <v>#N/A</v>
      </c>
      <c r="W1453" s="81"/>
      <c r="X1453" s="63"/>
      <c r="Y1453" s="63"/>
      <c r="Z1453" s="62"/>
      <c r="AA1453" s="63"/>
      <c r="AB1453" s="62"/>
      <c r="AC1453" s="62"/>
      <c r="AD1453" s="62"/>
      <c r="AE1453" s="62"/>
      <c r="AF1453" s="62"/>
      <c r="AG1453" s="72"/>
      <c r="AH1453" s="72"/>
      <c r="AI1453" s="72"/>
      <c r="AJ1453" s="72"/>
      <c r="AK1453" s="59" t="str">
        <f>VLOOKUP(G1453,'MITRA (REFERENSI)'!$A:$Z,5,FALSE)</f>
        <v>#N/A</v>
      </c>
      <c r="AL1453" s="59" t="str">
        <f>VLOOKUP(G1453,'MITRA (REFERENSI)'!$A:$Z,13,FALSE)</f>
        <v>#N/A</v>
      </c>
      <c r="AM1453" s="59" t="str">
        <f>VLOOKUP(G1453,'MITRA (REFERENSI)'!$A:$Z,14,FALSE)</f>
        <v>#N/A</v>
      </c>
    </row>
    <row r="1454" ht="15.0" customHeight="1">
      <c r="A1454" s="53" t="s">
        <v>6516</v>
      </c>
      <c r="B1454" s="78"/>
      <c r="C1454" s="79"/>
      <c r="D1454" s="82"/>
      <c r="E1454" s="82"/>
      <c r="F1454" s="56" t="str">
        <f t="shared" si="2"/>
        <v>PETUGAS.1453/SPK/SE/PML/3172/2026</v>
      </c>
      <c r="G1454" s="80"/>
      <c r="H1454" s="56" t="str">
        <f>VLOOKUP(G1454,'MITRA (REFERENSI)'!$A:$Z,16,FALSE)</f>
        <v>#N/A</v>
      </c>
      <c r="I1454" s="56" t="str">
        <f>VLOOKUP(G1454,'MITRA (REFERENSI)'!$A:$Z,25,FALSE)</f>
        <v>#N/A</v>
      </c>
      <c r="J1454" s="55" t="str">
        <f>VLOOKUP(G1454,'MITRA (REFERENSI)'!$A:$Z,26,FALSE)</f>
        <v>#N/A</v>
      </c>
      <c r="K1454" s="55" t="str">
        <f>VLOOKUP(G1454,'MITRA (REFERENSI)'!$A:$Z,15,FALSE)</f>
        <v>#N/A</v>
      </c>
      <c r="L1454" s="55" t="str">
        <f>VLOOKUP(G1454,'MITRA (REFERENSI)'!$A:$Z,15,FALSE)</f>
        <v>#N/A</v>
      </c>
      <c r="M1454" s="55" t="str">
        <f>IF(B1454=1,'KELAS (REFERENSI)'!M1454,IF(B1454=2,'KELAS (REFERENSI)'!M1469,IF(B1454=3,'KELAS (REFERENSI)'!M1484,IF(B1454=4,'KELAS (REFERENSI)'!M1499,""))))</f>
        <v/>
      </c>
      <c r="N1454" s="55" t="str">
        <f>IF(B1454=1,'KELAS (REFERENSI)'!N1454,IF(B1454=2,'KELAS (REFERENSI)'!N1469,IF(B1454=3,'KELAS (REFERENSI)'!N1484,IF(B1454=4,'KELAS (REFERENSI)'!N1499,""))))</f>
        <v/>
      </c>
      <c r="O1454" s="55" t="str">
        <f>IF(B1454=1,'KELAS (REFERENSI)'!O1454,IF(B1454=2,'KELAS (REFERENSI)'!O1469,IF(B1454=3,'KELAS (REFERENSI)'!O1484,IF(B1454=4,'KELAS (REFERENSI)'!O1499,""))))</f>
        <v/>
      </c>
      <c r="P1454" s="55" t="str">
        <f>IF(B1454=1,'KELAS (REFERENSI)'!P1454,IF(B1454=2,'KELAS (REFERENSI)'!P1469,IF(B1454=3,'KELAS (REFERENSI)'!P1484,IF(B1454=4,'KELAS (REFERENSI)'!P1499,""))))</f>
        <v/>
      </c>
      <c r="Q1454" s="55" t="str">
        <f t="shared" si="4"/>
        <v>BPS Kota Jakarta Timur</v>
      </c>
      <c r="R1454" s="55" t="str">
        <f t="shared" si="56"/>
        <v/>
      </c>
      <c r="S1454" s="55" t="str">
        <f t="shared" ref="S1454:T1454" si="1462">S1453</f>
        <v>15 Juni sampai dengan 31 Agustus 2026</v>
      </c>
      <c r="T1454" s="55" t="str">
        <f t="shared" si="1462"/>
        <v>31 Agustus 2026</v>
      </c>
      <c r="U1454" s="59" t="str">
        <f>VLOOKUP(G1454,'MITRA (REFERENSI)'!$A:$Z,17,FALSE)</f>
        <v>#N/A</v>
      </c>
      <c r="V1454" s="59" t="str">
        <f>VLOOKUP(G1454,'MITRA (REFERENSI)'!$A:$Z,11,FALSE)</f>
        <v>#N/A</v>
      </c>
      <c r="W1454" s="81"/>
      <c r="X1454" s="63"/>
      <c r="Y1454" s="63"/>
      <c r="Z1454" s="62"/>
      <c r="AA1454" s="63"/>
      <c r="AB1454" s="62"/>
      <c r="AC1454" s="62"/>
      <c r="AD1454" s="62"/>
      <c r="AE1454" s="62"/>
      <c r="AF1454" s="62"/>
      <c r="AG1454" s="72"/>
      <c r="AH1454" s="72"/>
      <c r="AI1454" s="72"/>
      <c r="AJ1454" s="72"/>
      <c r="AK1454" s="59" t="str">
        <f>VLOOKUP(G1454,'MITRA (REFERENSI)'!$A:$Z,5,FALSE)</f>
        <v>#N/A</v>
      </c>
      <c r="AL1454" s="59" t="str">
        <f>VLOOKUP(G1454,'MITRA (REFERENSI)'!$A:$Z,13,FALSE)</f>
        <v>#N/A</v>
      </c>
      <c r="AM1454" s="59" t="str">
        <f>VLOOKUP(G1454,'MITRA (REFERENSI)'!$A:$Z,14,FALSE)</f>
        <v>#N/A</v>
      </c>
    </row>
    <row r="1455" ht="15.0" customHeight="1">
      <c r="A1455" s="53" t="s">
        <v>6517</v>
      </c>
      <c r="B1455" s="78"/>
      <c r="C1455" s="79"/>
      <c r="D1455" s="82"/>
      <c r="E1455" s="82"/>
      <c r="F1455" s="56" t="str">
        <f t="shared" si="2"/>
        <v>PETUGAS.1454/SPK/SE/PML/3172/2026</v>
      </c>
      <c r="G1455" s="80"/>
      <c r="H1455" s="56" t="str">
        <f>VLOOKUP(G1455,'MITRA (REFERENSI)'!$A:$Z,16,FALSE)</f>
        <v>#N/A</v>
      </c>
      <c r="I1455" s="56" t="str">
        <f>VLOOKUP(G1455,'MITRA (REFERENSI)'!$A:$Z,25,FALSE)</f>
        <v>#N/A</v>
      </c>
      <c r="J1455" s="55" t="str">
        <f>VLOOKUP(G1455,'MITRA (REFERENSI)'!$A:$Z,26,FALSE)</f>
        <v>#N/A</v>
      </c>
      <c r="K1455" s="55" t="str">
        <f>VLOOKUP(G1455,'MITRA (REFERENSI)'!$A:$Z,15,FALSE)</f>
        <v>#N/A</v>
      </c>
      <c r="L1455" s="55" t="str">
        <f>VLOOKUP(G1455,'MITRA (REFERENSI)'!$A:$Z,15,FALSE)</f>
        <v>#N/A</v>
      </c>
      <c r="M1455" s="55" t="str">
        <f>IF(B1455=1,'KELAS (REFERENSI)'!M1455,IF(B1455=2,'KELAS (REFERENSI)'!M1470,IF(B1455=3,'KELAS (REFERENSI)'!M1485,IF(B1455=4,'KELAS (REFERENSI)'!M1500,""))))</f>
        <v/>
      </c>
      <c r="N1455" s="55" t="str">
        <f>IF(B1455=1,'KELAS (REFERENSI)'!N1455,IF(B1455=2,'KELAS (REFERENSI)'!N1470,IF(B1455=3,'KELAS (REFERENSI)'!N1485,IF(B1455=4,'KELAS (REFERENSI)'!N1500,""))))</f>
        <v/>
      </c>
      <c r="O1455" s="55" t="str">
        <f>IF(B1455=1,'KELAS (REFERENSI)'!O1455,IF(B1455=2,'KELAS (REFERENSI)'!O1470,IF(B1455=3,'KELAS (REFERENSI)'!O1485,IF(B1455=4,'KELAS (REFERENSI)'!O1500,""))))</f>
        <v/>
      </c>
      <c r="P1455" s="55" t="str">
        <f>IF(B1455=1,'KELAS (REFERENSI)'!P1455,IF(B1455=2,'KELAS (REFERENSI)'!P1470,IF(B1455=3,'KELAS (REFERENSI)'!P1485,IF(B1455=4,'KELAS (REFERENSI)'!P1500,""))))</f>
        <v/>
      </c>
      <c r="Q1455" s="55" t="str">
        <f t="shared" si="4"/>
        <v>BPS Kota Jakarta Timur</v>
      </c>
      <c r="R1455" s="55" t="str">
        <f t="shared" si="56"/>
        <v/>
      </c>
      <c r="S1455" s="55" t="str">
        <f t="shared" ref="S1455:T1455" si="1463">S1454</f>
        <v>15 Juni sampai dengan 31 Agustus 2026</v>
      </c>
      <c r="T1455" s="55" t="str">
        <f t="shared" si="1463"/>
        <v>31 Agustus 2026</v>
      </c>
      <c r="U1455" s="59" t="str">
        <f>VLOOKUP(G1455,'MITRA (REFERENSI)'!$A:$Z,17,FALSE)</f>
        <v>#N/A</v>
      </c>
      <c r="V1455" s="59" t="str">
        <f>VLOOKUP(G1455,'MITRA (REFERENSI)'!$A:$Z,11,FALSE)</f>
        <v>#N/A</v>
      </c>
      <c r="W1455" s="81"/>
      <c r="X1455" s="63"/>
      <c r="Y1455" s="63"/>
      <c r="Z1455" s="62"/>
      <c r="AA1455" s="63"/>
      <c r="AB1455" s="62"/>
      <c r="AC1455" s="62"/>
      <c r="AD1455" s="62"/>
      <c r="AE1455" s="62"/>
      <c r="AF1455" s="62"/>
      <c r="AG1455" s="72"/>
      <c r="AH1455" s="72"/>
      <c r="AI1455" s="72"/>
      <c r="AJ1455" s="72"/>
      <c r="AK1455" s="59" t="str">
        <f>VLOOKUP(G1455,'MITRA (REFERENSI)'!$A:$Z,5,FALSE)</f>
        <v>#N/A</v>
      </c>
      <c r="AL1455" s="59" t="str">
        <f>VLOOKUP(G1455,'MITRA (REFERENSI)'!$A:$Z,13,FALSE)</f>
        <v>#N/A</v>
      </c>
      <c r="AM1455" s="59" t="str">
        <f>VLOOKUP(G1455,'MITRA (REFERENSI)'!$A:$Z,14,FALSE)</f>
        <v>#N/A</v>
      </c>
    </row>
    <row r="1456" ht="15.0" customHeight="1">
      <c r="A1456" s="53" t="s">
        <v>6518</v>
      </c>
      <c r="B1456" s="78"/>
      <c r="C1456" s="79"/>
      <c r="D1456" s="82"/>
      <c r="E1456" s="82"/>
      <c r="F1456" s="56" t="str">
        <f t="shared" si="2"/>
        <v>PETUGAS.1455/SPK/SE/PML/3172/2026</v>
      </c>
      <c r="G1456" s="80"/>
      <c r="H1456" s="56" t="str">
        <f>VLOOKUP(G1456,'MITRA (REFERENSI)'!$A:$Z,16,FALSE)</f>
        <v>#N/A</v>
      </c>
      <c r="I1456" s="56" t="str">
        <f>VLOOKUP(G1456,'MITRA (REFERENSI)'!$A:$Z,25,FALSE)</f>
        <v>#N/A</v>
      </c>
      <c r="J1456" s="55" t="str">
        <f>VLOOKUP(G1456,'MITRA (REFERENSI)'!$A:$Z,26,FALSE)</f>
        <v>#N/A</v>
      </c>
      <c r="K1456" s="55" t="str">
        <f>VLOOKUP(G1456,'MITRA (REFERENSI)'!$A:$Z,15,FALSE)</f>
        <v>#N/A</v>
      </c>
      <c r="L1456" s="55" t="str">
        <f>VLOOKUP(G1456,'MITRA (REFERENSI)'!$A:$Z,15,FALSE)</f>
        <v>#N/A</v>
      </c>
      <c r="M1456" s="55" t="str">
        <f>IF(B1456=1,'KELAS (REFERENSI)'!M1456,IF(B1456=2,'KELAS (REFERENSI)'!M1471,IF(B1456=3,'KELAS (REFERENSI)'!M1486,IF(B1456=4,'KELAS (REFERENSI)'!M1501,""))))</f>
        <v/>
      </c>
      <c r="N1456" s="55" t="str">
        <f>IF(B1456=1,'KELAS (REFERENSI)'!N1456,IF(B1456=2,'KELAS (REFERENSI)'!N1471,IF(B1456=3,'KELAS (REFERENSI)'!N1486,IF(B1456=4,'KELAS (REFERENSI)'!N1501,""))))</f>
        <v/>
      </c>
      <c r="O1456" s="55" t="str">
        <f>IF(B1456=1,'KELAS (REFERENSI)'!O1456,IF(B1456=2,'KELAS (REFERENSI)'!O1471,IF(B1456=3,'KELAS (REFERENSI)'!O1486,IF(B1456=4,'KELAS (REFERENSI)'!O1501,""))))</f>
        <v/>
      </c>
      <c r="P1456" s="55" t="str">
        <f>IF(B1456=1,'KELAS (REFERENSI)'!P1456,IF(B1456=2,'KELAS (REFERENSI)'!P1471,IF(B1456=3,'KELAS (REFERENSI)'!P1486,IF(B1456=4,'KELAS (REFERENSI)'!P1501,""))))</f>
        <v/>
      </c>
      <c r="Q1456" s="55" t="str">
        <f t="shared" si="4"/>
        <v>BPS Kota Jakarta Timur</v>
      </c>
      <c r="R1456" s="55" t="str">
        <f t="shared" si="56"/>
        <v/>
      </c>
      <c r="S1456" s="55" t="str">
        <f t="shared" ref="S1456:T1456" si="1464">S1455</f>
        <v>15 Juni sampai dengan 31 Agustus 2026</v>
      </c>
      <c r="T1456" s="55" t="str">
        <f t="shared" si="1464"/>
        <v>31 Agustus 2026</v>
      </c>
      <c r="U1456" s="59" t="str">
        <f>VLOOKUP(G1456,'MITRA (REFERENSI)'!$A:$Z,17,FALSE)</f>
        <v>#N/A</v>
      </c>
      <c r="V1456" s="59" t="str">
        <f>VLOOKUP(G1456,'MITRA (REFERENSI)'!$A:$Z,11,FALSE)</f>
        <v>#N/A</v>
      </c>
      <c r="W1456" s="81"/>
      <c r="X1456" s="63"/>
      <c r="Y1456" s="63"/>
      <c r="Z1456" s="62"/>
      <c r="AA1456" s="63"/>
      <c r="AB1456" s="62"/>
      <c r="AC1456" s="62"/>
      <c r="AD1456" s="62"/>
      <c r="AE1456" s="62"/>
      <c r="AF1456" s="62"/>
      <c r="AG1456" s="72"/>
      <c r="AH1456" s="72"/>
      <c r="AI1456" s="72"/>
      <c r="AJ1456" s="72"/>
      <c r="AK1456" s="59" t="str">
        <f>VLOOKUP(G1456,'MITRA (REFERENSI)'!$A:$Z,5,FALSE)</f>
        <v>#N/A</v>
      </c>
      <c r="AL1456" s="59" t="str">
        <f>VLOOKUP(G1456,'MITRA (REFERENSI)'!$A:$Z,13,FALSE)</f>
        <v>#N/A</v>
      </c>
      <c r="AM1456" s="59" t="str">
        <f>VLOOKUP(G1456,'MITRA (REFERENSI)'!$A:$Z,14,FALSE)</f>
        <v>#N/A</v>
      </c>
    </row>
    <row r="1457" ht="15.0" customHeight="1">
      <c r="A1457" s="53" t="s">
        <v>6519</v>
      </c>
      <c r="B1457" s="78"/>
      <c r="C1457" s="79"/>
      <c r="D1457" s="82"/>
      <c r="E1457" s="82"/>
      <c r="F1457" s="56" t="str">
        <f t="shared" si="2"/>
        <v>PETUGAS.1456/SPK/SE/PML/3172/2026</v>
      </c>
      <c r="G1457" s="80"/>
      <c r="H1457" s="56" t="str">
        <f>VLOOKUP(G1457,'MITRA (REFERENSI)'!$A:$Z,16,FALSE)</f>
        <v>#N/A</v>
      </c>
      <c r="I1457" s="56" t="str">
        <f>VLOOKUP(G1457,'MITRA (REFERENSI)'!$A:$Z,25,FALSE)</f>
        <v>#N/A</v>
      </c>
      <c r="J1457" s="55" t="str">
        <f>VLOOKUP(G1457,'MITRA (REFERENSI)'!$A:$Z,26,FALSE)</f>
        <v>#N/A</v>
      </c>
      <c r="K1457" s="55" t="str">
        <f>VLOOKUP(G1457,'MITRA (REFERENSI)'!$A:$Z,15,FALSE)</f>
        <v>#N/A</v>
      </c>
      <c r="L1457" s="55" t="str">
        <f>VLOOKUP(G1457,'MITRA (REFERENSI)'!$A:$Z,15,FALSE)</f>
        <v>#N/A</v>
      </c>
      <c r="M1457" s="55" t="str">
        <f>IF(B1457=1,'KELAS (REFERENSI)'!M1457,IF(B1457=2,'KELAS (REFERENSI)'!M1472,IF(B1457=3,'KELAS (REFERENSI)'!M1487,IF(B1457=4,'KELAS (REFERENSI)'!M1502,""))))</f>
        <v/>
      </c>
      <c r="N1457" s="55" t="str">
        <f>IF(B1457=1,'KELAS (REFERENSI)'!N1457,IF(B1457=2,'KELAS (REFERENSI)'!N1472,IF(B1457=3,'KELAS (REFERENSI)'!N1487,IF(B1457=4,'KELAS (REFERENSI)'!N1502,""))))</f>
        <v/>
      </c>
      <c r="O1457" s="55" t="str">
        <f>IF(B1457=1,'KELAS (REFERENSI)'!O1457,IF(B1457=2,'KELAS (REFERENSI)'!O1472,IF(B1457=3,'KELAS (REFERENSI)'!O1487,IF(B1457=4,'KELAS (REFERENSI)'!O1502,""))))</f>
        <v/>
      </c>
      <c r="P1457" s="55" t="str">
        <f>IF(B1457=1,'KELAS (REFERENSI)'!P1457,IF(B1457=2,'KELAS (REFERENSI)'!P1472,IF(B1457=3,'KELAS (REFERENSI)'!P1487,IF(B1457=4,'KELAS (REFERENSI)'!P1502,""))))</f>
        <v/>
      </c>
      <c r="Q1457" s="55" t="str">
        <f t="shared" si="4"/>
        <v>BPS Kota Jakarta Timur</v>
      </c>
      <c r="R1457" s="55" t="str">
        <f t="shared" si="56"/>
        <v/>
      </c>
      <c r="S1457" s="55" t="str">
        <f t="shared" ref="S1457:T1457" si="1465">S1456</f>
        <v>15 Juni sampai dengan 31 Agustus 2026</v>
      </c>
      <c r="T1457" s="55" t="str">
        <f t="shared" si="1465"/>
        <v>31 Agustus 2026</v>
      </c>
      <c r="U1457" s="59" t="str">
        <f>VLOOKUP(G1457,'MITRA (REFERENSI)'!$A:$Z,17,FALSE)</f>
        <v>#N/A</v>
      </c>
      <c r="V1457" s="59" t="str">
        <f>VLOOKUP(G1457,'MITRA (REFERENSI)'!$A:$Z,11,FALSE)</f>
        <v>#N/A</v>
      </c>
      <c r="W1457" s="81"/>
      <c r="X1457" s="63"/>
      <c r="Y1457" s="63"/>
      <c r="Z1457" s="62"/>
      <c r="AA1457" s="63"/>
      <c r="AB1457" s="62"/>
      <c r="AC1457" s="62"/>
      <c r="AD1457" s="62"/>
      <c r="AE1457" s="62"/>
      <c r="AF1457" s="62"/>
      <c r="AG1457" s="72"/>
      <c r="AH1457" s="72"/>
      <c r="AI1457" s="72"/>
      <c r="AJ1457" s="72"/>
      <c r="AK1457" s="59" t="str">
        <f>VLOOKUP(G1457,'MITRA (REFERENSI)'!$A:$Z,5,FALSE)</f>
        <v>#N/A</v>
      </c>
      <c r="AL1457" s="59" t="str">
        <f>VLOOKUP(G1457,'MITRA (REFERENSI)'!$A:$Z,13,FALSE)</f>
        <v>#N/A</v>
      </c>
      <c r="AM1457" s="59" t="str">
        <f>VLOOKUP(G1457,'MITRA (REFERENSI)'!$A:$Z,14,FALSE)</f>
        <v>#N/A</v>
      </c>
    </row>
    <row r="1458" ht="15.0" customHeight="1">
      <c r="A1458" s="53" t="s">
        <v>6520</v>
      </c>
      <c r="B1458" s="78"/>
      <c r="C1458" s="79"/>
      <c r="D1458" s="82"/>
      <c r="E1458" s="82"/>
      <c r="F1458" s="56" t="str">
        <f t="shared" si="2"/>
        <v>PETUGAS.1457/SPK/SE/PML/3172/2026</v>
      </c>
      <c r="G1458" s="80"/>
      <c r="H1458" s="56" t="str">
        <f>VLOOKUP(G1458,'MITRA (REFERENSI)'!$A:$Z,16,FALSE)</f>
        <v>#N/A</v>
      </c>
      <c r="I1458" s="56" t="str">
        <f>VLOOKUP(G1458,'MITRA (REFERENSI)'!$A:$Z,25,FALSE)</f>
        <v>#N/A</v>
      </c>
      <c r="J1458" s="55" t="str">
        <f>VLOOKUP(G1458,'MITRA (REFERENSI)'!$A:$Z,26,FALSE)</f>
        <v>#N/A</v>
      </c>
      <c r="K1458" s="55" t="str">
        <f>VLOOKUP(G1458,'MITRA (REFERENSI)'!$A:$Z,15,FALSE)</f>
        <v>#N/A</v>
      </c>
      <c r="L1458" s="55" t="str">
        <f>VLOOKUP(G1458,'MITRA (REFERENSI)'!$A:$Z,15,FALSE)</f>
        <v>#N/A</v>
      </c>
      <c r="M1458" s="55" t="str">
        <f>IF(B1458=1,'KELAS (REFERENSI)'!M1458,IF(B1458=2,'KELAS (REFERENSI)'!M1473,IF(B1458=3,'KELAS (REFERENSI)'!M1488,IF(B1458=4,'KELAS (REFERENSI)'!M1503,""))))</f>
        <v/>
      </c>
      <c r="N1458" s="55" t="str">
        <f>IF(B1458=1,'KELAS (REFERENSI)'!N1458,IF(B1458=2,'KELAS (REFERENSI)'!N1473,IF(B1458=3,'KELAS (REFERENSI)'!N1488,IF(B1458=4,'KELAS (REFERENSI)'!N1503,""))))</f>
        <v/>
      </c>
      <c r="O1458" s="55" t="str">
        <f>IF(B1458=1,'KELAS (REFERENSI)'!O1458,IF(B1458=2,'KELAS (REFERENSI)'!O1473,IF(B1458=3,'KELAS (REFERENSI)'!O1488,IF(B1458=4,'KELAS (REFERENSI)'!O1503,""))))</f>
        <v/>
      </c>
      <c r="P1458" s="55" t="str">
        <f>IF(B1458=1,'KELAS (REFERENSI)'!P1458,IF(B1458=2,'KELAS (REFERENSI)'!P1473,IF(B1458=3,'KELAS (REFERENSI)'!P1488,IF(B1458=4,'KELAS (REFERENSI)'!P1503,""))))</f>
        <v/>
      </c>
      <c r="Q1458" s="55" t="str">
        <f t="shared" si="4"/>
        <v>BPS Kota Jakarta Timur</v>
      </c>
      <c r="R1458" s="55" t="str">
        <f t="shared" si="56"/>
        <v/>
      </c>
      <c r="S1458" s="55" t="str">
        <f t="shared" ref="S1458:T1458" si="1466">S1457</f>
        <v>15 Juni sampai dengan 31 Agustus 2026</v>
      </c>
      <c r="T1458" s="55" t="str">
        <f t="shared" si="1466"/>
        <v>31 Agustus 2026</v>
      </c>
      <c r="U1458" s="59" t="str">
        <f>VLOOKUP(G1458,'MITRA (REFERENSI)'!$A:$Z,17,FALSE)</f>
        <v>#N/A</v>
      </c>
      <c r="V1458" s="59" t="str">
        <f>VLOOKUP(G1458,'MITRA (REFERENSI)'!$A:$Z,11,FALSE)</f>
        <v>#N/A</v>
      </c>
      <c r="W1458" s="81"/>
      <c r="X1458" s="63"/>
      <c r="Y1458" s="63"/>
      <c r="Z1458" s="62"/>
      <c r="AA1458" s="63"/>
      <c r="AB1458" s="62"/>
      <c r="AC1458" s="62"/>
      <c r="AD1458" s="62"/>
      <c r="AE1458" s="62"/>
      <c r="AF1458" s="62"/>
      <c r="AG1458" s="72"/>
      <c r="AH1458" s="72"/>
      <c r="AI1458" s="72"/>
      <c r="AJ1458" s="72"/>
      <c r="AK1458" s="59" t="str">
        <f>VLOOKUP(G1458,'MITRA (REFERENSI)'!$A:$Z,5,FALSE)</f>
        <v>#N/A</v>
      </c>
      <c r="AL1458" s="59" t="str">
        <f>VLOOKUP(G1458,'MITRA (REFERENSI)'!$A:$Z,13,FALSE)</f>
        <v>#N/A</v>
      </c>
      <c r="AM1458" s="59" t="str">
        <f>VLOOKUP(G1458,'MITRA (REFERENSI)'!$A:$Z,14,FALSE)</f>
        <v>#N/A</v>
      </c>
    </row>
    <row r="1459" ht="15.0" customHeight="1">
      <c r="A1459" s="53" t="s">
        <v>6521</v>
      </c>
      <c r="B1459" s="78"/>
      <c r="C1459" s="79"/>
      <c r="D1459" s="82"/>
      <c r="E1459" s="82"/>
      <c r="F1459" s="56" t="str">
        <f t="shared" si="2"/>
        <v>PETUGAS.1458/SPK/SE/PML/3172/2026</v>
      </c>
      <c r="G1459" s="80"/>
      <c r="H1459" s="56" t="str">
        <f>VLOOKUP(G1459,'MITRA (REFERENSI)'!$A:$Z,16,FALSE)</f>
        <v>#N/A</v>
      </c>
      <c r="I1459" s="56" t="str">
        <f>VLOOKUP(G1459,'MITRA (REFERENSI)'!$A:$Z,25,FALSE)</f>
        <v>#N/A</v>
      </c>
      <c r="J1459" s="55" t="str">
        <f>VLOOKUP(G1459,'MITRA (REFERENSI)'!$A:$Z,26,FALSE)</f>
        <v>#N/A</v>
      </c>
      <c r="K1459" s="55" t="str">
        <f>VLOOKUP(G1459,'MITRA (REFERENSI)'!$A:$Z,15,FALSE)</f>
        <v>#N/A</v>
      </c>
      <c r="L1459" s="55" t="str">
        <f>VLOOKUP(G1459,'MITRA (REFERENSI)'!$A:$Z,15,FALSE)</f>
        <v>#N/A</v>
      </c>
      <c r="M1459" s="55" t="str">
        <f>IF(B1459=1,'KELAS (REFERENSI)'!M1459,IF(B1459=2,'KELAS (REFERENSI)'!M1474,IF(B1459=3,'KELAS (REFERENSI)'!M1489,IF(B1459=4,'KELAS (REFERENSI)'!M1504,""))))</f>
        <v/>
      </c>
      <c r="N1459" s="55" t="str">
        <f>IF(B1459=1,'KELAS (REFERENSI)'!N1459,IF(B1459=2,'KELAS (REFERENSI)'!N1474,IF(B1459=3,'KELAS (REFERENSI)'!N1489,IF(B1459=4,'KELAS (REFERENSI)'!N1504,""))))</f>
        <v/>
      </c>
      <c r="O1459" s="55" t="str">
        <f>IF(B1459=1,'KELAS (REFERENSI)'!O1459,IF(B1459=2,'KELAS (REFERENSI)'!O1474,IF(B1459=3,'KELAS (REFERENSI)'!O1489,IF(B1459=4,'KELAS (REFERENSI)'!O1504,""))))</f>
        <v/>
      </c>
      <c r="P1459" s="55" t="str">
        <f>IF(B1459=1,'KELAS (REFERENSI)'!P1459,IF(B1459=2,'KELAS (REFERENSI)'!P1474,IF(B1459=3,'KELAS (REFERENSI)'!P1489,IF(B1459=4,'KELAS (REFERENSI)'!P1504,""))))</f>
        <v/>
      </c>
      <c r="Q1459" s="55" t="str">
        <f t="shared" si="4"/>
        <v>BPS Kota Jakarta Timur</v>
      </c>
      <c r="R1459" s="55" t="str">
        <f t="shared" si="56"/>
        <v/>
      </c>
      <c r="S1459" s="55" t="str">
        <f t="shared" ref="S1459:T1459" si="1467">S1458</f>
        <v>15 Juni sampai dengan 31 Agustus 2026</v>
      </c>
      <c r="T1459" s="55" t="str">
        <f t="shared" si="1467"/>
        <v>31 Agustus 2026</v>
      </c>
      <c r="U1459" s="59" t="str">
        <f>VLOOKUP(G1459,'MITRA (REFERENSI)'!$A:$Z,17,FALSE)</f>
        <v>#N/A</v>
      </c>
      <c r="V1459" s="59" t="str">
        <f>VLOOKUP(G1459,'MITRA (REFERENSI)'!$A:$Z,11,FALSE)</f>
        <v>#N/A</v>
      </c>
      <c r="W1459" s="81"/>
      <c r="X1459" s="63"/>
      <c r="Y1459" s="63"/>
      <c r="Z1459" s="62"/>
      <c r="AA1459" s="63"/>
      <c r="AB1459" s="62"/>
      <c r="AC1459" s="62"/>
      <c r="AD1459" s="62"/>
      <c r="AE1459" s="62"/>
      <c r="AF1459" s="62"/>
      <c r="AG1459" s="72"/>
      <c r="AH1459" s="72"/>
      <c r="AI1459" s="72"/>
      <c r="AJ1459" s="72"/>
      <c r="AK1459" s="59" t="str">
        <f>VLOOKUP(G1459,'MITRA (REFERENSI)'!$A:$Z,5,FALSE)</f>
        <v>#N/A</v>
      </c>
      <c r="AL1459" s="59" t="str">
        <f>VLOOKUP(G1459,'MITRA (REFERENSI)'!$A:$Z,13,FALSE)</f>
        <v>#N/A</v>
      </c>
      <c r="AM1459" s="59" t="str">
        <f>VLOOKUP(G1459,'MITRA (REFERENSI)'!$A:$Z,14,FALSE)</f>
        <v>#N/A</v>
      </c>
    </row>
    <row r="1460" ht="15.0" customHeight="1">
      <c r="A1460" s="53" t="s">
        <v>6522</v>
      </c>
      <c r="B1460" s="78"/>
      <c r="C1460" s="79"/>
      <c r="D1460" s="82"/>
      <c r="E1460" s="82"/>
      <c r="F1460" s="56" t="str">
        <f t="shared" si="2"/>
        <v>PETUGAS.1459/SPK/SE/PML/3172/2026</v>
      </c>
      <c r="G1460" s="80"/>
      <c r="H1460" s="56" t="str">
        <f>VLOOKUP(G1460,'MITRA (REFERENSI)'!$A:$Z,16,FALSE)</f>
        <v>#N/A</v>
      </c>
      <c r="I1460" s="56" t="str">
        <f>VLOOKUP(G1460,'MITRA (REFERENSI)'!$A:$Z,25,FALSE)</f>
        <v>#N/A</v>
      </c>
      <c r="J1460" s="55" t="str">
        <f>VLOOKUP(G1460,'MITRA (REFERENSI)'!$A:$Z,26,FALSE)</f>
        <v>#N/A</v>
      </c>
      <c r="K1460" s="55" t="str">
        <f>VLOOKUP(G1460,'MITRA (REFERENSI)'!$A:$Z,15,FALSE)</f>
        <v>#N/A</v>
      </c>
      <c r="L1460" s="55" t="str">
        <f>VLOOKUP(G1460,'MITRA (REFERENSI)'!$A:$Z,15,FALSE)</f>
        <v>#N/A</v>
      </c>
      <c r="M1460" s="55" t="str">
        <f>IF(B1460=1,'KELAS (REFERENSI)'!M1460,IF(B1460=2,'KELAS (REFERENSI)'!M1475,IF(B1460=3,'KELAS (REFERENSI)'!M1490,IF(B1460=4,'KELAS (REFERENSI)'!M1505,""))))</f>
        <v/>
      </c>
      <c r="N1460" s="55" t="str">
        <f>IF(B1460=1,'KELAS (REFERENSI)'!N1460,IF(B1460=2,'KELAS (REFERENSI)'!N1475,IF(B1460=3,'KELAS (REFERENSI)'!N1490,IF(B1460=4,'KELAS (REFERENSI)'!N1505,""))))</f>
        <v/>
      </c>
      <c r="O1460" s="55" t="str">
        <f>IF(B1460=1,'KELAS (REFERENSI)'!O1460,IF(B1460=2,'KELAS (REFERENSI)'!O1475,IF(B1460=3,'KELAS (REFERENSI)'!O1490,IF(B1460=4,'KELAS (REFERENSI)'!O1505,""))))</f>
        <v/>
      </c>
      <c r="P1460" s="55" t="str">
        <f>IF(B1460=1,'KELAS (REFERENSI)'!P1460,IF(B1460=2,'KELAS (REFERENSI)'!P1475,IF(B1460=3,'KELAS (REFERENSI)'!P1490,IF(B1460=4,'KELAS (REFERENSI)'!P1505,""))))</f>
        <v/>
      </c>
      <c r="Q1460" s="55" t="str">
        <f t="shared" si="4"/>
        <v>BPS Kota Jakarta Timur</v>
      </c>
      <c r="R1460" s="55" t="str">
        <f t="shared" si="56"/>
        <v/>
      </c>
      <c r="S1460" s="55" t="str">
        <f t="shared" ref="S1460:T1460" si="1468">S1459</f>
        <v>15 Juni sampai dengan 31 Agustus 2026</v>
      </c>
      <c r="T1460" s="55" t="str">
        <f t="shared" si="1468"/>
        <v>31 Agustus 2026</v>
      </c>
      <c r="U1460" s="59" t="str">
        <f>VLOOKUP(G1460,'MITRA (REFERENSI)'!$A:$Z,17,FALSE)</f>
        <v>#N/A</v>
      </c>
      <c r="V1460" s="59" t="str">
        <f>VLOOKUP(G1460,'MITRA (REFERENSI)'!$A:$Z,11,FALSE)</f>
        <v>#N/A</v>
      </c>
      <c r="W1460" s="81"/>
      <c r="X1460" s="63"/>
      <c r="Y1460" s="63"/>
      <c r="Z1460" s="62"/>
      <c r="AA1460" s="63"/>
      <c r="AB1460" s="62"/>
      <c r="AC1460" s="62"/>
      <c r="AD1460" s="62"/>
      <c r="AE1460" s="62"/>
      <c r="AF1460" s="62"/>
      <c r="AG1460" s="72"/>
      <c r="AH1460" s="72"/>
      <c r="AI1460" s="72"/>
      <c r="AJ1460" s="72"/>
      <c r="AK1460" s="59" t="str">
        <f>VLOOKUP(G1460,'MITRA (REFERENSI)'!$A:$Z,5,FALSE)</f>
        <v>#N/A</v>
      </c>
      <c r="AL1460" s="59" t="str">
        <f>VLOOKUP(G1460,'MITRA (REFERENSI)'!$A:$Z,13,FALSE)</f>
        <v>#N/A</v>
      </c>
      <c r="AM1460" s="59" t="str">
        <f>VLOOKUP(G1460,'MITRA (REFERENSI)'!$A:$Z,14,FALSE)</f>
        <v>#N/A</v>
      </c>
    </row>
    <row r="1461" ht="15.0" customHeight="1">
      <c r="A1461" s="53" t="s">
        <v>6523</v>
      </c>
      <c r="B1461" s="78"/>
      <c r="C1461" s="79"/>
      <c r="D1461" s="82"/>
      <c r="E1461" s="82"/>
      <c r="F1461" s="56" t="str">
        <f t="shared" si="2"/>
        <v>PETUGAS.1460/SPK/SE/PML/3172/2026</v>
      </c>
      <c r="G1461" s="80"/>
      <c r="H1461" s="56" t="str">
        <f>VLOOKUP(G1461,'MITRA (REFERENSI)'!$A:$Z,16,FALSE)</f>
        <v>#N/A</v>
      </c>
      <c r="I1461" s="56" t="str">
        <f>VLOOKUP(G1461,'MITRA (REFERENSI)'!$A:$Z,25,FALSE)</f>
        <v>#N/A</v>
      </c>
      <c r="J1461" s="55" t="str">
        <f>VLOOKUP(G1461,'MITRA (REFERENSI)'!$A:$Z,26,FALSE)</f>
        <v>#N/A</v>
      </c>
      <c r="K1461" s="55" t="str">
        <f>VLOOKUP(G1461,'MITRA (REFERENSI)'!$A:$Z,15,FALSE)</f>
        <v>#N/A</v>
      </c>
      <c r="L1461" s="55" t="str">
        <f>VLOOKUP(G1461,'MITRA (REFERENSI)'!$A:$Z,15,FALSE)</f>
        <v>#N/A</v>
      </c>
      <c r="M1461" s="55" t="str">
        <f>IF(B1461=1,'KELAS (REFERENSI)'!M1461,IF(B1461=2,'KELAS (REFERENSI)'!M1476,IF(B1461=3,'KELAS (REFERENSI)'!M1491,IF(B1461=4,'KELAS (REFERENSI)'!M1506,""))))</f>
        <v/>
      </c>
      <c r="N1461" s="55" t="str">
        <f>IF(B1461=1,'KELAS (REFERENSI)'!N1461,IF(B1461=2,'KELAS (REFERENSI)'!N1476,IF(B1461=3,'KELAS (REFERENSI)'!N1491,IF(B1461=4,'KELAS (REFERENSI)'!N1506,""))))</f>
        <v/>
      </c>
      <c r="O1461" s="55" t="str">
        <f>IF(B1461=1,'KELAS (REFERENSI)'!O1461,IF(B1461=2,'KELAS (REFERENSI)'!O1476,IF(B1461=3,'KELAS (REFERENSI)'!O1491,IF(B1461=4,'KELAS (REFERENSI)'!O1506,""))))</f>
        <v/>
      </c>
      <c r="P1461" s="55" t="str">
        <f>IF(B1461=1,'KELAS (REFERENSI)'!P1461,IF(B1461=2,'KELAS (REFERENSI)'!P1476,IF(B1461=3,'KELAS (REFERENSI)'!P1491,IF(B1461=4,'KELAS (REFERENSI)'!P1506,""))))</f>
        <v/>
      </c>
      <c r="Q1461" s="55" t="str">
        <f t="shared" si="4"/>
        <v>BPS Kota Jakarta Timur</v>
      </c>
      <c r="R1461" s="55" t="str">
        <f t="shared" si="56"/>
        <v/>
      </c>
      <c r="S1461" s="55" t="str">
        <f t="shared" ref="S1461:T1461" si="1469">S1460</f>
        <v>15 Juni sampai dengan 31 Agustus 2026</v>
      </c>
      <c r="T1461" s="55" t="str">
        <f t="shared" si="1469"/>
        <v>31 Agustus 2026</v>
      </c>
      <c r="U1461" s="59" t="str">
        <f>VLOOKUP(G1461,'MITRA (REFERENSI)'!$A:$Z,17,FALSE)</f>
        <v>#N/A</v>
      </c>
      <c r="V1461" s="59" t="str">
        <f>VLOOKUP(G1461,'MITRA (REFERENSI)'!$A:$Z,11,FALSE)</f>
        <v>#N/A</v>
      </c>
      <c r="W1461" s="81"/>
      <c r="X1461" s="63"/>
      <c r="Y1461" s="63"/>
      <c r="Z1461" s="62"/>
      <c r="AA1461" s="63"/>
      <c r="AB1461" s="62"/>
      <c r="AC1461" s="62"/>
      <c r="AD1461" s="62"/>
      <c r="AE1461" s="62"/>
      <c r="AF1461" s="62"/>
      <c r="AG1461" s="72"/>
      <c r="AH1461" s="72"/>
      <c r="AI1461" s="72"/>
      <c r="AJ1461" s="72"/>
      <c r="AK1461" s="59" t="str">
        <f>VLOOKUP(G1461,'MITRA (REFERENSI)'!$A:$Z,5,FALSE)</f>
        <v>#N/A</v>
      </c>
      <c r="AL1461" s="59" t="str">
        <f>VLOOKUP(G1461,'MITRA (REFERENSI)'!$A:$Z,13,FALSE)</f>
        <v>#N/A</v>
      </c>
      <c r="AM1461" s="59" t="str">
        <f>VLOOKUP(G1461,'MITRA (REFERENSI)'!$A:$Z,14,FALSE)</f>
        <v>#N/A</v>
      </c>
    </row>
    <row r="1462" ht="15.0" customHeight="1">
      <c r="A1462" s="53" t="s">
        <v>6524</v>
      </c>
      <c r="B1462" s="78"/>
      <c r="C1462" s="79"/>
      <c r="D1462" s="82"/>
      <c r="E1462" s="82"/>
      <c r="F1462" s="56" t="str">
        <f t="shared" si="2"/>
        <v>PETUGAS.1461/SPK/SE/PML/3172/2026</v>
      </c>
      <c r="G1462" s="80"/>
      <c r="H1462" s="56" t="str">
        <f>VLOOKUP(G1462,'MITRA (REFERENSI)'!$A:$Z,16,FALSE)</f>
        <v>#N/A</v>
      </c>
      <c r="I1462" s="56" t="str">
        <f>VLOOKUP(G1462,'MITRA (REFERENSI)'!$A:$Z,25,FALSE)</f>
        <v>#N/A</v>
      </c>
      <c r="J1462" s="55" t="str">
        <f>VLOOKUP(G1462,'MITRA (REFERENSI)'!$A:$Z,26,FALSE)</f>
        <v>#N/A</v>
      </c>
      <c r="K1462" s="55" t="str">
        <f>VLOOKUP(G1462,'MITRA (REFERENSI)'!$A:$Z,15,FALSE)</f>
        <v>#N/A</v>
      </c>
      <c r="L1462" s="55" t="str">
        <f>VLOOKUP(G1462,'MITRA (REFERENSI)'!$A:$Z,15,FALSE)</f>
        <v>#N/A</v>
      </c>
      <c r="M1462" s="55" t="str">
        <f>IF(B1462=1,'KELAS (REFERENSI)'!M1462,IF(B1462=2,'KELAS (REFERENSI)'!M1477,IF(B1462=3,'KELAS (REFERENSI)'!M1492,IF(B1462=4,'KELAS (REFERENSI)'!M1507,""))))</f>
        <v/>
      </c>
      <c r="N1462" s="55" t="str">
        <f>IF(B1462=1,'KELAS (REFERENSI)'!N1462,IF(B1462=2,'KELAS (REFERENSI)'!N1477,IF(B1462=3,'KELAS (REFERENSI)'!N1492,IF(B1462=4,'KELAS (REFERENSI)'!N1507,""))))</f>
        <v/>
      </c>
      <c r="O1462" s="55" t="str">
        <f>IF(B1462=1,'KELAS (REFERENSI)'!O1462,IF(B1462=2,'KELAS (REFERENSI)'!O1477,IF(B1462=3,'KELAS (REFERENSI)'!O1492,IF(B1462=4,'KELAS (REFERENSI)'!O1507,""))))</f>
        <v/>
      </c>
      <c r="P1462" s="55" t="str">
        <f>IF(B1462=1,'KELAS (REFERENSI)'!P1462,IF(B1462=2,'KELAS (REFERENSI)'!P1477,IF(B1462=3,'KELAS (REFERENSI)'!P1492,IF(B1462=4,'KELAS (REFERENSI)'!P1507,""))))</f>
        <v/>
      </c>
      <c r="Q1462" s="55" t="str">
        <f t="shared" si="4"/>
        <v>BPS Kota Jakarta Timur</v>
      </c>
      <c r="R1462" s="55" t="str">
        <f t="shared" si="56"/>
        <v/>
      </c>
      <c r="S1462" s="55" t="str">
        <f t="shared" ref="S1462:T1462" si="1470">S1461</f>
        <v>15 Juni sampai dengan 31 Agustus 2026</v>
      </c>
      <c r="T1462" s="55" t="str">
        <f t="shared" si="1470"/>
        <v>31 Agustus 2026</v>
      </c>
      <c r="U1462" s="59" t="str">
        <f>VLOOKUP(G1462,'MITRA (REFERENSI)'!$A:$Z,17,FALSE)</f>
        <v>#N/A</v>
      </c>
      <c r="V1462" s="59" t="str">
        <f>VLOOKUP(G1462,'MITRA (REFERENSI)'!$A:$Z,11,FALSE)</f>
        <v>#N/A</v>
      </c>
      <c r="W1462" s="81"/>
      <c r="X1462" s="63"/>
      <c r="Y1462" s="63"/>
      <c r="Z1462" s="62"/>
      <c r="AA1462" s="63"/>
      <c r="AB1462" s="62"/>
      <c r="AC1462" s="62"/>
      <c r="AD1462" s="62"/>
      <c r="AE1462" s="62"/>
      <c r="AF1462" s="62"/>
      <c r="AG1462" s="72"/>
      <c r="AH1462" s="72"/>
      <c r="AI1462" s="72"/>
      <c r="AJ1462" s="72"/>
      <c r="AK1462" s="59" t="str">
        <f>VLOOKUP(G1462,'MITRA (REFERENSI)'!$A:$Z,5,FALSE)</f>
        <v>#N/A</v>
      </c>
      <c r="AL1462" s="59" t="str">
        <f>VLOOKUP(G1462,'MITRA (REFERENSI)'!$A:$Z,13,FALSE)</f>
        <v>#N/A</v>
      </c>
      <c r="AM1462" s="59" t="str">
        <f>VLOOKUP(G1462,'MITRA (REFERENSI)'!$A:$Z,14,FALSE)</f>
        <v>#N/A</v>
      </c>
    </row>
    <row r="1463" ht="15.0" customHeight="1">
      <c r="A1463" s="53" t="s">
        <v>6525</v>
      </c>
      <c r="B1463" s="78"/>
      <c r="C1463" s="79"/>
      <c r="D1463" s="82"/>
      <c r="E1463" s="82"/>
      <c r="F1463" s="56" t="str">
        <f t="shared" si="2"/>
        <v>PETUGAS.1462/SPK/SE/PML/3172/2026</v>
      </c>
      <c r="G1463" s="80"/>
      <c r="H1463" s="56" t="str">
        <f>VLOOKUP(G1463,'MITRA (REFERENSI)'!$A:$Z,16,FALSE)</f>
        <v>#N/A</v>
      </c>
      <c r="I1463" s="56" t="str">
        <f>VLOOKUP(G1463,'MITRA (REFERENSI)'!$A:$Z,25,FALSE)</f>
        <v>#N/A</v>
      </c>
      <c r="J1463" s="55" t="str">
        <f>VLOOKUP(G1463,'MITRA (REFERENSI)'!$A:$Z,26,FALSE)</f>
        <v>#N/A</v>
      </c>
      <c r="K1463" s="55" t="str">
        <f>VLOOKUP(G1463,'MITRA (REFERENSI)'!$A:$Z,15,FALSE)</f>
        <v>#N/A</v>
      </c>
      <c r="L1463" s="55" t="str">
        <f>VLOOKUP(G1463,'MITRA (REFERENSI)'!$A:$Z,15,FALSE)</f>
        <v>#N/A</v>
      </c>
      <c r="M1463" s="55" t="str">
        <f>IF(B1463=1,'KELAS (REFERENSI)'!M1463,IF(B1463=2,'KELAS (REFERENSI)'!M1478,IF(B1463=3,'KELAS (REFERENSI)'!M1493,IF(B1463=4,'KELAS (REFERENSI)'!M1508,""))))</f>
        <v/>
      </c>
      <c r="N1463" s="55" t="str">
        <f>IF(B1463=1,'KELAS (REFERENSI)'!N1463,IF(B1463=2,'KELAS (REFERENSI)'!N1478,IF(B1463=3,'KELAS (REFERENSI)'!N1493,IF(B1463=4,'KELAS (REFERENSI)'!N1508,""))))</f>
        <v/>
      </c>
      <c r="O1463" s="55" t="str">
        <f>IF(B1463=1,'KELAS (REFERENSI)'!O1463,IF(B1463=2,'KELAS (REFERENSI)'!O1478,IF(B1463=3,'KELAS (REFERENSI)'!O1493,IF(B1463=4,'KELAS (REFERENSI)'!O1508,""))))</f>
        <v/>
      </c>
      <c r="P1463" s="55" t="str">
        <f>IF(B1463=1,'KELAS (REFERENSI)'!P1463,IF(B1463=2,'KELAS (REFERENSI)'!P1478,IF(B1463=3,'KELAS (REFERENSI)'!P1493,IF(B1463=4,'KELAS (REFERENSI)'!P1508,""))))</f>
        <v/>
      </c>
      <c r="Q1463" s="55" t="str">
        <f t="shared" si="4"/>
        <v>BPS Kota Jakarta Timur</v>
      </c>
      <c r="R1463" s="55" t="str">
        <f t="shared" si="56"/>
        <v/>
      </c>
      <c r="S1463" s="55" t="str">
        <f t="shared" ref="S1463:T1463" si="1471">S1462</f>
        <v>15 Juni sampai dengan 31 Agustus 2026</v>
      </c>
      <c r="T1463" s="55" t="str">
        <f t="shared" si="1471"/>
        <v>31 Agustus 2026</v>
      </c>
      <c r="U1463" s="59" t="str">
        <f>VLOOKUP(G1463,'MITRA (REFERENSI)'!$A:$Z,17,FALSE)</f>
        <v>#N/A</v>
      </c>
      <c r="V1463" s="59" t="str">
        <f>VLOOKUP(G1463,'MITRA (REFERENSI)'!$A:$Z,11,FALSE)</f>
        <v>#N/A</v>
      </c>
      <c r="W1463" s="81"/>
      <c r="X1463" s="63"/>
      <c r="Y1463" s="63"/>
      <c r="Z1463" s="62"/>
      <c r="AA1463" s="63"/>
      <c r="AB1463" s="62"/>
      <c r="AC1463" s="62"/>
      <c r="AD1463" s="62"/>
      <c r="AE1463" s="62"/>
      <c r="AF1463" s="62"/>
      <c r="AG1463" s="72"/>
      <c r="AH1463" s="72"/>
      <c r="AI1463" s="72"/>
      <c r="AJ1463" s="72"/>
      <c r="AK1463" s="59" t="str">
        <f>VLOOKUP(G1463,'MITRA (REFERENSI)'!$A:$Z,5,FALSE)</f>
        <v>#N/A</v>
      </c>
      <c r="AL1463" s="59" t="str">
        <f>VLOOKUP(G1463,'MITRA (REFERENSI)'!$A:$Z,13,FALSE)</f>
        <v>#N/A</v>
      </c>
      <c r="AM1463" s="59" t="str">
        <f>VLOOKUP(G1463,'MITRA (REFERENSI)'!$A:$Z,14,FALSE)</f>
        <v>#N/A</v>
      </c>
    </row>
    <row r="1464" ht="15.0" customHeight="1">
      <c r="A1464" s="53" t="s">
        <v>6526</v>
      </c>
      <c r="B1464" s="78"/>
      <c r="C1464" s="79"/>
      <c r="D1464" s="82"/>
      <c r="E1464" s="82"/>
      <c r="F1464" s="56" t="str">
        <f t="shared" si="2"/>
        <v>PETUGAS.1463/SPK/SE/PML/3172/2026</v>
      </c>
      <c r="G1464" s="80"/>
      <c r="H1464" s="56" t="str">
        <f>VLOOKUP(G1464,'MITRA (REFERENSI)'!$A:$Z,16,FALSE)</f>
        <v>#N/A</v>
      </c>
      <c r="I1464" s="56" t="str">
        <f>VLOOKUP(G1464,'MITRA (REFERENSI)'!$A:$Z,25,FALSE)</f>
        <v>#N/A</v>
      </c>
      <c r="J1464" s="55" t="str">
        <f>VLOOKUP(G1464,'MITRA (REFERENSI)'!$A:$Z,26,FALSE)</f>
        <v>#N/A</v>
      </c>
      <c r="K1464" s="55" t="str">
        <f>VLOOKUP(G1464,'MITRA (REFERENSI)'!$A:$Z,15,FALSE)</f>
        <v>#N/A</v>
      </c>
      <c r="L1464" s="55" t="str">
        <f>VLOOKUP(G1464,'MITRA (REFERENSI)'!$A:$Z,15,FALSE)</f>
        <v>#N/A</v>
      </c>
      <c r="M1464" s="55" t="str">
        <f>IF(B1464=1,'KELAS (REFERENSI)'!M1464,IF(B1464=2,'KELAS (REFERENSI)'!M1479,IF(B1464=3,'KELAS (REFERENSI)'!M1494,IF(B1464=4,'KELAS (REFERENSI)'!M1509,""))))</f>
        <v/>
      </c>
      <c r="N1464" s="55" t="str">
        <f>IF(B1464=1,'KELAS (REFERENSI)'!N1464,IF(B1464=2,'KELAS (REFERENSI)'!N1479,IF(B1464=3,'KELAS (REFERENSI)'!N1494,IF(B1464=4,'KELAS (REFERENSI)'!N1509,""))))</f>
        <v/>
      </c>
      <c r="O1464" s="55" t="str">
        <f>IF(B1464=1,'KELAS (REFERENSI)'!O1464,IF(B1464=2,'KELAS (REFERENSI)'!O1479,IF(B1464=3,'KELAS (REFERENSI)'!O1494,IF(B1464=4,'KELAS (REFERENSI)'!O1509,""))))</f>
        <v/>
      </c>
      <c r="P1464" s="55" t="str">
        <f>IF(B1464=1,'KELAS (REFERENSI)'!P1464,IF(B1464=2,'KELAS (REFERENSI)'!P1479,IF(B1464=3,'KELAS (REFERENSI)'!P1494,IF(B1464=4,'KELAS (REFERENSI)'!P1509,""))))</f>
        <v/>
      </c>
      <c r="Q1464" s="55" t="str">
        <f t="shared" si="4"/>
        <v>BPS Kota Jakarta Timur</v>
      </c>
      <c r="R1464" s="55" t="str">
        <f t="shared" si="56"/>
        <v/>
      </c>
      <c r="S1464" s="55" t="str">
        <f t="shared" ref="S1464:T1464" si="1472">S1463</f>
        <v>15 Juni sampai dengan 31 Agustus 2026</v>
      </c>
      <c r="T1464" s="55" t="str">
        <f t="shared" si="1472"/>
        <v>31 Agustus 2026</v>
      </c>
      <c r="U1464" s="59" t="str">
        <f>VLOOKUP(G1464,'MITRA (REFERENSI)'!$A:$Z,17,FALSE)</f>
        <v>#N/A</v>
      </c>
      <c r="V1464" s="59" t="str">
        <f>VLOOKUP(G1464,'MITRA (REFERENSI)'!$A:$Z,11,FALSE)</f>
        <v>#N/A</v>
      </c>
      <c r="W1464" s="81"/>
      <c r="X1464" s="63"/>
      <c r="Y1464" s="63"/>
      <c r="Z1464" s="62"/>
      <c r="AA1464" s="63"/>
      <c r="AB1464" s="62"/>
      <c r="AC1464" s="62"/>
      <c r="AD1464" s="62"/>
      <c r="AE1464" s="62"/>
      <c r="AF1464" s="62"/>
      <c r="AG1464" s="72"/>
      <c r="AH1464" s="72"/>
      <c r="AI1464" s="72"/>
      <c r="AJ1464" s="72"/>
      <c r="AK1464" s="59" t="str">
        <f>VLOOKUP(G1464,'MITRA (REFERENSI)'!$A:$Z,5,FALSE)</f>
        <v>#N/A</v>
      </c>
      <c r="AL1464" s="59" t="str">
        <f>VLOOKUP(G1464,'MITRA (REFERENSI)'!$A:$Z,13,FALSE)</f>
        <v>#N/A</v>
      </c>
      <c r="AM1464" s="59" t="str">
        <f>VLOOKUP(G1464,'MITRA (REFERENSI)'!$A:$Z,14,FALSE)</f>
        <v>#N/A</v>
      </c>
    </row>
    <row r="1465" ht="15.0" customHeight="1">
      <c r="A1465" s="53" t="s">
        <v>6527</v>
      </c>
      <c r="B1465" s="78"/>
      <c r="C1465" s="79"/>
      <c r="D1465" s="82"/>
      <c r="E1465" s="82"/>
      <c r="F1465" s="56" t="str">
        <f t="shared" si="2"/>
        <v>PETUGAS.1464/SPK/SE/PML/3172/2026</v>
      </c>
      <c r="G1465" s="80"/>
      <c r="H1465" s="56" t="str">
        <f>VLOOKUP(G1465,'MITRA (REFERENSI)'!$A:$Z,16,FALSE)</f>
        <v>#N/A</v>
      </c>
      <c r="I1465" s="56" t="str">
        <f>VLOOKUP(G1465,'MITRA (REFERENSI)'!$A:$Z,25,FALSE)</f>
        <v>#N/A</v>
      </c>
      <c r="J1465" s="55" t="str">
        <f>VLOOKUP(G1465,'MITRA (REFERENSI)'!$A:$Z,26,FALSE)</f>
        <v>#N/A</v>
      </c>
      <c r="K1465" s="55" t="str">
        <f>VLOOKUP(G1465,'MITRA (REFERENSI)'!$A:$Z,15,FALSE)</f>
        <v>#N/A</v>
      </c>
      <c r="L1465" s="55" t="str">
        <f>VLOOKUP(G1465,'MITRA (REFERENSI)'!$A:$Z,15,FALSE)</f>
        <v>#N/A</v>
      </c>
      <c r="M1465" s="55" t="str">
        <f>IF(B1465=1,'KELAS (REFERENSI)'!M1465,IF(B1465=2,'KELAS (REFERENSI)'!M1480,IF(B1465=3,'KELAS (REFERENSI)'!M1495,IF(B1465=4,'KELAS (REFERENSI)'!M1510,""))))</f>
        <v/>
      </c>
      <c r="N1465" s="55" t="str">
        <f>IF(B1465=1,'KELAS (REFERENSI)'!N1465,IF(B1465=2,'KELAS (REFERENSI)'!N1480,IF(B1465=3,'KELAS (REFERENSI)'!N1495,IF(B1465=4,'KELAS (REFERENSI)'!N1510,""))))</f>
        <v/>
      </c>
      <c r="O1465" s="55" t="str">
        <f>IF(B1465=1,'KELAS (REFERENSI)'!O1465,IF(B1465=2,'KELAS (REFERENSI)'!O1480,IF(B1465=3,'KELAS (REFERENSI)'!O1495,IF(B1465=4,'KELAS (REFERENSI)'!O1510,""))))</f>
        <v/>
      </c>
      <c r="P1465" s="55" t="str">
        <f>IF(B1465=1,'KELAS (REFERENSI)'!P1465,IF(B1465=2,'KELAS (REFERENSI)'!P1480,IF(B1465=3,'KELAS (REFERENSI)'!P1495,IF(B1465=4,'KELAS (REFERENSI)'!P1510,""))))</f>
        <v/>
      </c>
      <c r="Q1465" s="55" t="str">
        <f t="shared" si="4"/>
        <v>BPS Kota Jakarta Timur</v>
      </c>
      <c r="R1465" s="55" t="str">
        <f t="shared" si="56"/>
        <v/>
      </c>
      <c r="S1465" s="55" t="str">
        <f t="shared" ref="S1465:T1465" si="1473">S1464</f>
        <v>15 Juni sampai dengan 31 Agustus 2026</v>
      </c>
      <c r="T1465" s="55" t="str">
        <f t="shared" si="1473"/>
        <v>31 Agustus 2026</v>
      </c>
      <c r="U1465" s="59" t="str">
        <f>VLOOKUP(G1465,'MITRA (REFERENSI)'!$A:$Z,17,FALSE)</f>
        <v>#N/A</v>
      </c>
      <c r="V1465" s="59" t="str">
        <f>VLOOKUP(G1465,'MITRA (REFERENSI)'!$A:$Z,11,FALSE)</f>
        <v>#N/A</v>
      </c>
      <c r="W1465" s="81"/>
      <c r="X1465" s="63"/>
      <c r="Y1465" s="63"/>
      <c r="Z1465" s="62"/>
      <c r="AA1465" s="63"/>
      <c r="AB1465" s="62"/>
      <c r="AC1465" s="62"/>
      <c r="AD1465" s="62"/>
      <c r="AE1465" s="62"/>
      <c r="AF1465" s="62"/>
      <c r="AG1465" s="72"/>
      <c r="AH1465" s="72"/>
      <c r="AI1465" s="72"/>
      <c r="AJ1465" s="72"/>
      <c r="AK1465" s="59" t="str">
        <f>VLOOKUP(G1465,'MITRA (REFERENSI)'!$A:$Z,5,FALSE)</f>
        <v>#N/A</v>
      </c>
      <c r="AL1465" s="59" t="str">
        <f>VLOOKUP(G1465,'MITRA (REFERENSI)'!$A:$Z,13,FALSE)</f>
        <v>#N/A</v>
      </c>
      <c r="AM1465" s="59" t="str">
        <f>VLOOKUP(G1465,'MITRA (REFERENSI)'!$A:$Z,14,FALSE)</f>
        <v>#N/A</v>
      </c>
    </row>
    <row r="1466" ht="15.0" customHeight="1">
      <c r="A1466" s="53" t="s">
        <v>6528</v>
      </c>
      <c r="B1466" s="78"/>
      <c r="C1466" s="79"/>
      <c r="D1466" s="82"/>
      <c r="E1466" s="82"/>
      <c r="F1466" s="56" t="str">
        <f t="shared" si="2"/>
        <v>PETUGAS.1465/SPK/SE/PML/3172/2026</v>
      </c>
      <c r="G1466" s="80"/>
      <c r="H1466" s="56" t="str">
        <f>VLOOKUP(G1466,'MITRA (REFERENSI)'!$A:$Z,16,FALSE)</f>
        <v>#N/A</v>
      </c>
      <c r="I1466" s="56" t="str">
        <f>VLOOKUP(G1466,'MITRA (REFERENSI)'!$A:$Z,25,FALSE)</f>
        <v>#N/A</v>
      </c>
      <c r="J1466" s="55" t="str">
        <f>VLOOKUP(G1466,'MITRA (REFERENSI)'!$A:$Z,26,FALSE)</f>
        <v>#N/A</v>
      </c>
      <c r="K1466" s="55" t="str">
        <f>VLOOKUP(G1466,'MITRA (REFERENSI)'!$A:$Z,15,FALSE)</f>
        <v>#N/A</v>
      </c>
      <c r="L1466" s="55" t="str">
        <f>VLOOKUP(G1466,'MITRA (REFERENSI)'!$A:$Z,15,FALSE)</f>
        <v>#N/A</v>
      </c>
      <c r="M1466" s="55" t="str">
        <f>IF(B1466=1,'KELAS (REFERENSI)'!M1466,IF(B1466=2,'KELAS (REFERENSI)'!M1481,IF(B1466=3,'KELAS (REFERENSI)'!M1496,IF(B1466=4,'KELAS (REFERENSI)'!M1511,""))))</f>
        <v/>
      </c>
      <c r="N1466" s="55" t="str">
        <f>IF(B1466=1,'KELAS (REFERENSI)'!N1466,IF(B1466=2,'KELAS (REFERENSI)'!N1481,IF(B1466=3,'KELAS (REFERENSI)'!N1496,IF(B1466=4,'KELAS (REFERENSI)'!N1511,""))))</f>
        <v/>
      </c>
      <c r="O1466" s="55" t="str">
        <f>IF(B1466=1,'KELAS (REFERENSI)'!O1466,IF(B1466=2,'KELAS (REFERENSI)'!O1481,IF(B1466=3,'KELAS (REFERENSI)'!O1496,IF(B1466=4,'KELAS (REFERENSI)'!O1511,""))))</f>
        <v/>
      </c>
      <c r="P1466" s="55" t="str">
        <f>IF(B1466=1,'KELAS (REFERENSI)'!P1466,IF(B1466=2,'KELAS (REFERENSI)'!P1481,IF(B1466=3,'KELAS (REFERENSI)'!P1496,IF(B1466=4,'KELAS (REFERENSI)'!P1511,""))))</f>
        <v/>
      </c>
      <c r="Q1466" s="55" t="str">
        <f t="shared" si="4"/>
        <v>BPS Kota Jakarta Timur</v>
      </c>
      <c r="R1466" s="55" t="str">
        <f t="shared" si="56"/>
        <v/>
      </c>
      <c r="S1466" s="55" t="str">
        <f t="shared" ref="S1466:T1466" si="1474">S1465</f>
        <v>15 Juni sampai dengan 31 Agustus 2026</v>
      </c>
      <c r="T1466" s="55" t="str">
        <f t="shared" si="1474"/>
        <v>31 Agustus 2026</v>
      </c>
      <c r="U1466" s="59" t="str">
        <f>VLOOKUP(G1466,'MITRA (REFERENSI)'!$A:$Z,17,FALSE)</f>
        <v>#N/A</v>
      </c>
      <c r="V1466" s="59" t="str">
        <f>VLOOKUP(G1466,'MITRA (REFERENSI)'!$A:$Z,11,FALSE)</f>
        <v>#N/A</v>
      </c>
      <c r="W1466" s="81"/>
      <c r="X1466" s="63"/>
      <c r="Y1466" s="63"/>
      <c r="Z1466" s="62"/>
      <c r="AA1466" s="63"/>
      <c r="AB1466" s="62"/>
      <c r="AC1466" s="62"/>
      <c r="AD1466" s="62"/>
      <c r="AE1466" s="62"/>
      <c r="AF1466" s="62"/>
      <c r="AG1466" s="72"/>
      <c r="AH1466" s="72"/>
      <c r="AI1466" s="72"/>
      <c r="AJ1466" s="72"/>
      <c r="AK1466" s="59" t="str">
        <f>VLOOKUP(G1466,'MITRA (REFERENSI)'!$A:$Z,5,FALSE)</f>
        <v>#N/A</v>
      </c>
      <c r="AL1466" s="59" t="str">
        <f>VLOOKUP(G1466,'MITRA (REFERENSI)'!$A:$Z,13,FALSE)</f>
        <v>#N/A</v>
      </c>
      <c r="AM1466" s="59" t="str">
        <f>VLOOKUP(G1466,'MITRA (REFERENSI)'!$A:$Z,14,FALSE)</f>
        <v>#N/A</v>
      </c>
    </row>
    <row r="1467" ht="15.0" customHeight="1">
      <c r="A1467" s="53" t="s">
        <v>6529</v>
      </c>
      <c r="B1467" s="78"/>
      <c r="C1467" s="79"/>
      <c r="D1467" s="82"/>
      <c r="E1467" s="82"/>
      <c r="F1467" s="56" t="str">
        <f t="shared" si="2"/>
        <v>PETUGAS.1466/SPK/SE/PML/3172/2026</v>
      </c>
      <c r="G1467" s="80"/>
      <c r="H1467" s="56" t="str">
        <f>VLOOKUP(G1467,'MITRA (REFERENSI)'!$A:$Z,16,FALSE)</f>
        <v>#N/A</v>
      </c>
      <c r="I1467" s="56" t="str">
        <f>VLOOKUP(G1467,'MITRA (REFERENSI)'!$A:$Z,25,FALSE)</f>
        <v>#N/A</v>
      </c>
      <c r="J1467" s="55" t="str">
        <f>VLOOKUP(G1467,'MITRA (REFERENSI)'!$A:$Z,26,FALSE)</f>
        <v>#N/A</v>
      </c>
      <c r="K1467" s="55" t="str">
        <f>VLOOKUP(G1467,'MITRA (REFERENSI)'!$A:$Z,15,FALSE)</f>
        <v>#N/A</v>
      </c>
      <c r="L1467" s="55" t="str">
        <f>VLOOKUP(G1467,'MITRA (REFERENSI)'!$A:$Z,15,FALSE)</f>
        <v>#N/A</v>
      </c>
      <c r="M1467" s="55" t="str">
        <f>IF(B1467=1,'KELAS (REFERENSI)'!M1467,IF(B1467=2,'KELAS (REFERENSI)'!M1482,IF(B1467=3,'KELAS (REFERENSI)'!M1497,IF(B1467=4,'KELAS (REFERENSI)'!M1512,""))))</f>
        <v/>
      </c>
      <c r="N1467" s="55" t="str">
        <f>IF(B1467=1,'KELAS (REFERENSI)'!N1467,IF(B1467=2,'KELAS (REFERENSI)'!N1482,IF(B1467=3,'KELAS (REFERENSI)'!N1497,IF(B1467=4,'KELAS (REFERENSI)'!N1512,""))))</f>
        <v/>
      </c>
      <c r="O1467" s="55" t="str">
        <f>IF(B1467=1,'KELAS (REFERENSI)'!O1467,IF(B1467=2,'KELAS (REFERENSI)'!O1482,IF(B1467=3,'KELAS (REFERENSI)'!O1497,IF(B1467=4,'KELAS (REFERENSI)'!O1512,""))))</f>
        <v/>
      </c>
      <c r="P1467" s="55" t="str">
        <f>IF(B1467=1,'KELAS (REFERENSI)'!P1467,IF(B1467=2,'KELAS (REFERENSI)'!P1482,IF(B1467=3,'KELAS (REFERENSI)'!P1497,IF(B1467=4,'KELAS (REFERENSI)'!P1512,""))))</f>
        <v/>
      </c>
      <c r="Q1467" s="55" t="str">
        <f t="shared" si="4"/>
        <v>BPS Kota Jakarta Timur</v>
      </c>
      <c r="R1467" s="55" t="str">
        <f t="shared" si="56"/>
        <v/>
      </c>
      <c r="S1467" s="55" t="str">
        <f t="shared" ref="S1467:T1467" si="1475">S1466</f>
        <v>15 Juni sampai dengan 31 Agustus 2026</v>
      </c>
      <c r="T1467" s="55" t="str">
        <f t="shared" si="1475"/>
        <v>31 Agustus 2026</v>
      </c>
      <c r="U1467" s="59" t="str">
        <f>VLOOKUP(G1467,'MITRA (REFERENSI)'!$A:$Z,17,FALSE)</f>
        <v>#N/A</v>
      </c>
      <c r="V1467" s="59" t="str">
        <f>VLOOKUP(G1467,'MITRA (REFERENSI)'!$A:$Z,11,FALSE)</f>
        <v>#N/A</v>
      </c>
      <c r="W1467" s="81"/>
      <c r="X1467" s="63"/>
      <c r="Y1467" s="63"/>
      <c r="Z1467" s="62"/>
      <c r="AA1467" s="63"/>
      <c r="AB1467" s="62"/>
      <c r="AC1467" s="62"/>
      <c r="AD1467" s="62"/>
      <c r="AE1467" s="62"/>
      <c r="AF1467" s="62"/>
      <c r="AG1467" s="72"/>
      <c r="AH1467" s="72"/>
      <c r="AI1467" s="72"/>
      <c r="AJ1467" s="72"/>
      <c r="AK1467" s="59" t="str">
        <f>VLOOKUP(G1467,'MITRA (REFERENSI)'!$A:$Z,5,FALSE)</f>
        <v>#N/A</v>
      </c>
      <c r="AL1467" s="59" t="str">
        <f>VLOOKUP(G1467,'MITRA (REFERENSI)'!$A:$Z,13,FALSE)</f>
        <v>#N/A</v>
      </c>
      <c r="AM1467" s="59" t="str">
        <f>VLOOKUP(G1467,'MITRA (REFERENSI)'!$A:$Z,14,FALSE)</f>
        <v>#N/A</v>
      </c>
    </row>
    <row r="1468" ht="15.0" customHeight="1">
      <c r="A1468" s="53" t="s">
        <v>6530</v>
      </c>
      <c r="B1468" s="78"/>
      <c r="C1468" s="79"/>
      <c r="D1468" s="82"/>
      <c r="E1468" s="82"/>
      <c r="F1468" s="56" t="str">
        <f t="shared" si="2"/>
        <v>PETUGAS.1467/SPK/SE/PML/3172/2026</v>
      </c>
      <c r="G1468" s="80"/>
      <c r="H1468" s="56" t="str">
        <f>VLOOKUP(G1468,'MITRA (REFERENSI)'!$A:$Z,16,FALSE)</f>
        <v>#N/A</v>
      </c>
      <c r="I1468" s="56" t="str">
        <f>VLOOKUP(G1468,'MITRA (REFERENSI)'!$A:$Z,25,FALSE)</f>
        <v>#N/A</v>
      </c>
      <c r="J1468" s="55" t="str">
        <f>VLOOKUP(G1468,'MITRA (REFERENSI)'!$A:$Z,26,FALSE)</f>
        <v>#N/A</v>
      </c>
      <c r="K1468" s="55" t="str">
        <f>VLOOKUP(G1468,'MITRA (REFERENSI)'!$A:$Z,15,FALSE)</f>
        <v>#N/A</v>
      </c>
      <c r="L1468" s="55" t="str">
        <f>VLOOKUP(G1468,'MITRA (REFERENSI)'!$A:$Z,15,FALSE)</f>
        <v>#N/A</v>
      </c>
      <c r="M1468" s="55" t="str">
        <f>IF(B1468=1,'KELAS (REFERENSI)'!M1468,IF(B1468=2,'KELAS (REFERENSI)'!M1483,IF(B1468=3,'KELAS (REFERENSI)'!M1498,IF(B1468=4,'KELAS (REFERENSI)'!M1513,""))))</f>
        <v/>
      </c>
      <c r="N1468" s="55" t="str">
        <f>IF(B1468=1,'KELAS (REFERENSI)'!N1468,IF(B1468=2,'KELAS (REFERENSI)'!N1483,IF(B1468=3,'KELAS (REFERENSI)'!N1498,IF(B1468=4,'KELAS (REFERENSI)'!N1513,""))))</f>
        <v/>
      </c>
      <c r="O1468" s="55" t="str">
        <f>IF(B1468=1,'KELAS (REFERENSI)'!O1468,IF(B1468=2,'KELAS (REFERENSI)'!O1483,IF(B1468=3,'KELAS (REFERENSI)'!O1498,IF(B1468=4,'KELAS (REFERENSI)'!O1513,""))))</f>
        <v/>
      </c>
      <c r="P1468" s="55" t="str">
        <f>IF(B1468=1,'KELAS (REFERENSI)'!P1468,IF(B1468=2,'KELAS (REFERENSI)'!P1483,IF(B1468=3,'KELAS (REFERENSI)'!P1498,IF(B1468=4,'KELAS (REFERENSI)'!P1513,""))))</f>
        <v/>
      </c>
      <c r="Q1468" s="55" t="str">
        <f t="shared" si="4"/>
        <v>BPS Kota Jakarta Timur</v>
      </c>
      <c r="R1468" s="55" t="str">
        <f t="shared" si="56"/>
        <v/>
      </c>
      <c r="S1468" s="55" t="str">
        <f t="shared" ref="S1468:T1468" si="1476">S1467</f>
        <v>15 Juni sampai dengan 31 Agustus 2026</v>
      </c>
      <c r="T1468" s="55" t="str">
        <f t="shared" si="1476"/>
        <v>31 Agustus 2026</v>
      </c>
      <c r="U1468" s="59" t="str">
        <f>VLOOKUP(G1468,'MITRA (REFERENSI)'!$A:$Z,17,FALSE)</f>
        <v>#N/A</v>
      </c>
      <c r="V1468" s="59" t="str">
        <f>VLOOKUP(G1468,'MITRA (REFERENSI)'!$A:$Z,11,FALSE)</f>
        <v>#N/A</v>
      </c>
      <c r="W1468" s="81"/>
      <c r="X1468" s="63"/>
      <c r="Y1468" s="63"/>
      <c r="Z1468" s="62"/>
      <c r="AA1468" s="63"/>
      <c r="AB1468" s="62"/>
      <c r="AC1468" s="62"/>
      <c r="AD1468" s="62"/>
      <c r="AE1468" s="62"/>
      <c r="AF1468" s="62"/>
      <c r="AG1468" s="72"/>
      <c r="AH1468" s="72"/>
      <c r="AI1468" s="72"/>
      <c r="AJ1468" s="72"/>
      <c r="AK1468" s="59" t="str">
        <f>VLOOKUP(G1468,'MITRA (REFERENSI)'!$A:$Z,5,FALSE)</f>
        <v>#N/A</v>
      </c>
      <c r="AL1468" s="59" t="str">
        <f>VLOOKUP(G1468,'MITRA (REFERENSI)'!$A:$Z,13,FALSE)</f>
        <v>#N/A</v>
      </c>
      <c r="AM1468" s="59" t="str">
        <f>VLOOKUP(G1468,'MITRA (REFERENSI)'!$A:$Z,14,FALSE)</f>
        <v>#N/A</v>
      </c>
    </row>
    <row r="1469" ht="15.0" customHeight="1">
      <c r="A1469" s="53" t="s">
        <v>6531</v>
      </c>
      <c r="B1469" s="78"/>
      <c r="C1469" s="79"/>
      <c r="D1469" s="82"/>
      <c r="E1469" s="82"/>
      <c r="F1469" s="56" t="str">
        <f t="shared" si="2"/>
        <v>PETUGAS.1468/SPK/SE/PML/3172/2026</v>
      </c>
      <c r="G1469" s="80"/>
      <c r="H1469" s="56" t="str">
        <f>VLOOKUP(G1469,'MITRA (REFERENSI)'!$A:$Z,16,FALSE)</f>
        <v>#N/A</v>
      </c>
      <c r="I1469" s="56" t="str">
        <f>VLOOKUP(G1469,'MITRA (REFERENSI)'!$A:$Z,25,FALSE)</f>
        <v>#N/A</v>
      </c>
      <c r="J1469" s="55" t="str">
        <f>VLOOKUP(G1469,'MITRA (REFERENSI)'!$A:$Z,26,FALSE)</f>
        <v>#N/A</v>
      </c>
      <c r="K1469" s="55" t="str">
        <f>VLOOKUP(G1469,'MITRA (REFERENSI)'!$A:$Z,15,FALSE)</f>
        <v>#N/A</v>
      </c>
      <c r="L1469" s="55" t="str">
        <f>VLOOKUP(G1469,'MITRA (REFERENSI)'!$A:$Z,15,FALSE)</f>
        <v>#N/A</v>
      </c>
      <c r="M1469" s="55" t="str">
        <f>IF(B1469=1,'KELAS (REFERENSI)'!M1469,IF(B1469=2,'KELAS (REFERENSI)'!M1484,IF(B1469=3,'KELAS (REFERENSI)'!M1499,IF(B1469=4,'KELAS (REFERENSI)'!M1514,""))))</f>
        <v/>
      </c>
      <c r="N1469" s="55" t="str">
        <f>IF(B1469=1,'KELAS (REFERENSI)'!N1469,IF(B1469=2,'KELAS (REFERENSI)'!N1484,IF(B1469=3,'KELAS (REFERENSI)'!N1499,IF(B1469=4,'KELAS (REFERENSI)'!N1514,""))))</f>
        <v/>
      </c>
      <c r="O1469" s="55" t="str">
        <f>IF(B1469=1,'KELAS (REFERENSI)'!O1469,IF(B1469=2,'KELAS (REFERENSI)'!O1484,IF(B1469=3,'KELAS (REFERENSI)'!O1499,IF(B1469=4,'KELAS (REFERENSI)'!O1514,""))))</f>
        <v/>
      </c>
      <c r="P1469" s="55" t="str">
        <f>IF(B1469=1,'KELAS (REFERENSI)'!P1469,IF(B1469=2,'KELAS (REFERENSI)'!P1484,IF(B1469=3,'KELAS (REFERENSI)'!P1499,IF(B1469=4,'KELAS (REFERENSI)'!P1514,""))))</f>
        <v/>
      </c>
      <c r="Q1469" s="55" t="str">
        <f t="shared" si="4"/>
        <v>BPS Kota Jakarta Timur</v>
      </c>
      <c r="R1469" s="55" t="str">
        <f t="shared" si="56"/>
        <v/>
      </c>
      <c r="S1469" s="55" t="str">
        <f t="shared" ref="S1469:T1469" si="1477">S1468</f>
        <v>15 Juni sampai dengan 31 Agustus 2026</v>
      </c>
      <c r="T1469" s="55" t="str">
        <f t="shared" si="1477"/>
        <v>31 Agustus 2026</v>
      </c>
      <c r="U1469" s="59" t="str">
        <f>VLOOKUP(G1469,'MITRA (REFERENSI)'!$A:$Z,17,FALSE)</f>
        <v>#N/A</v>
      </c>
      <c r="V1469" s="59" t="str">
        <f>VLOOKUP(G1469,'MITRA (REFERENSI)'!$A:$Z,11,FALSE)</f>
        <v>#N/A</v>
      </c>
      <c r="W1469" s="81"/>
      <c r="X1469" s="63"/>
      <c r="Y1469" s="63"/>
      <c r="Z1469" s="62"/>
      <c r="AA1469" s="63"/>
      <c r="AB1469" s="62"/>
      <c r="AC1469" s="62"/>
      <c r="AD1469" s="62"/>
      <c r="AE1469" s="62"/>
      <c r="AF1469" s="62"/>
      <c r="AG1469" s="72"/>
      <c r="AH1469" s="72"/>
      <c r="AI1469" s="72"/>
      <c r="AJ1469" s="72"/>
      <c r="AK1469" s="59" t="str">
        <f>VLOOKUP(G1469,'MITRA (REFERENSI)'!$A:$Z,5,FALSE)</f>
        <v>#N/A</v>
      </c>
      <c r="AL1469" s="59" t="str">
        <f>VLOOKUP(G1469,'MITRA (REFERENSI)'!$A:$Z,13,FALSE)</f>
        <v>#N/A</v>
      </c>
      <c r="AM1469" s="59" t="str">
        <f>VLOOKUP(G1469,'MITRA (REFERENSI)'!$A:$Z,14,FALSE)</f>
        <v>#N/A</v>
      </c>
    </row>
    <row r="1470" ht="15.0" customHeight="1">
      <c r="A1470" s="53" t="s">
        <v>6532</v>
      </c>
      <c r="B1470" s="78"/>
      <c r="C1470" s="79"/>
      <c r="D1470" s="82"/>
      <c r="E1470" s="82"/>
      <c r="F1470" s="56" t="str">
        <f t="shared" si="2"/>
        <v>PETUGAS.1469/SPK/SE/PML/3172/2026</v>
      </c>
      <c r="G1470" s="80"/>
      <c r="H1470" s="56" t="str">
        <f>VLOOKUP(G1470,'MITRA (REFERENSI)'!$A:$Z,16,FALSE)</f>
        <v>#N/A</v>
      </c>
      <c r="I1470" s="56" t="str">
        <f>VLOOKUP(G1470,'MITRA (REFERENSI)'!$A:$Z,25,FALSE)</f>
        <v>#N/A</v>
      </c>
      <c r="J1470" s="55" t="str">
        <f>VLOOKUP(G1470,'MITRA (REFERENSI)'!$A:$Z,26,FALSE)</f>
        <v>#N/A</v>
      </c>
      <c r="K1470" s="55" t="str">
        <f>VLOOKUP(G1470,'MITRA (REFERENSI)'!$A:$Z,15,FALSE)</f>
        <v>#N/A</v>
      </c>
      <c r="L1470" s="55" t="str">
        <f>VLOOKUP(G1470,'MITRA (REFERENSI)'!$A:$Z,15,FALSE)</f>
        <v>#N/A</v>
      </c>
      <c r="M1470" s="55" t="str">
        <f>IF(B1470=1,'KELAS (REFERENSI)'!M1470,IF(B1470=2,'KELAS (REFERENSI)'!M1485,IF(B1470=3,'KELAS (REFERENSI)'!M1500,IF(B1470=4,'KELAS (REFERENSI)'!M1515,""))))</f>
        <v/>
      </c>
      <c r="N1470" s="55" t="str">
        <f>IF(B1470=1,'KELAS (REFERENSI)'!N1470,IF(B1470=2,'KELAS (REFERENSI)'!N1485,IF(B1470=3,'KELAS (REFERENSI)'!N1500,IF(B1470=4,'KELAS (REFERENSI)'!N1515,""))))</f>
        <v/>
      </c>
      <c r="O1470" s="55" t="str">
        <f>IF(B1470=1,'KELAS (REFERENSI)'!O1470,IF(B1470=2,'KELAS (REFERENSI)'!O1485,IF(B1470=3,'KELAS (REFERENSI)'!O1500,IF(B1470=4,'KELAS (REFERENSI)'!O1515,""))))</f>
        <v/>
      </c>
      <c r="P1470" s="55" t="str">
        <f>IF(B1470=1,'KELAS (REFERENSI)'!P1470,IF(B1470=2,'KELAS (REFERENSI)'!P1485,IF(B1470=3,'KELAS (REFERENSI)'!P1500,IF(B1470=4,'KELAS (REFERENSI)'!P1515,""))))</f>
        <v/>
      </c>
      <c r="Q1470" s="55" t="str">
        <f t="shared" si="4"/>
        <v>BPS Kota Jakarta Timur</v>
      </c>
      <c r="R1470" s="55" t="str">
        <f t="shared" si="56"/>
        <v/>
      </c>
      <c r="S1470" s="55" t="str">
        <f t="shared" ref="S1470:T1470" si="1478">S1469</f>
        <v>15 Juni sampai dengan 31 Agustus 2026</v>
      </c>
      <c r="T1470" s="55" t="str">
        <f t="shared" si="1478"/>
        <v>31 Agustus 2026</v>
      </c>
      <c r="U1470" s="59" t="str">
        <f>VLOOKUP(G1470,'MITRA (REFERENSI)'!$A:$Z,17,FALSE)</f>
        <v>#N/A</v>
      </c>
      <c r="V1470" s="59" t="str">
        <f>VLOOKUP(G1470,'MITRA (REFERENSI)'!$A:$Z,11,FALSE)</f>
        <v>#N/A</v>
      </c>
      <c r="W1470" s="81"/>
      <c r="X1470" s="63"/>
      <c r="Y1470" s="63"/>
      <c r="Z1470" s="62"/>
      <c r="AA1470" s="63"/>
      <c r="AB1470" s="62"/>
      <c r="AC1470" s="62"/>
      <c r="AD1470" s="62"/>
      <c r="AE1470" s="62"/>
      <c r="AF1470" s="62"/>
      <c r="AG1470" s="72"/>
      <c r="AH1470" s="72"/>
      <c r="AI1470" s="72"/>
      <c r="AJ1470" s="72"/>
      <c r="AK1470" s="59" t="str">
        <f>VLOOKUP(G1470,'MITRA (REFERENSI)'!$A:$Z,5,FALSE)</f>
        <v>#N/A</v>
      </c>
      <c r="AL1470" s="59" t="str">
        <f>VLOOKUP(G1470,'MITRA (REFERENSI)'!$A:$Z,13,FALSE)</f>
        <v>#N/A</v>
      </c>
      <c r="AM1470" s="59" t="str">
        <f>VLOOKUP(G1470,'MITRA (REFERENSI)'!$A:$Z,14,FALSE)</f>
        <v>#N/A</v>
      </c>
    </row>
    <row r="1471" ht="15.0" customHeight="1">
      <c r="A1471" s="53" t="s">
        <v>6533</v>
      </c>
      <c r="B1471" s="78"/>
      <c r="C1471" s="79"/>
      <c r="D1471" s="82"/>
      <c r="E1471" s="82"/>
      <c r="F1471" s="56" t="str">
        <f t="shared" si="2"/>
        <v>PETUGAS.1470/SPK/SE/PML/3172/2026</v>
      </c>
      <c r="G1471" s="80"/>
      <c r="H1471" s="56" t="str">
        <f>VLOOKUP(G1471,'MITRA (REFERENSI)'!$A:$Z,16,FALSE)</f>
        <v>#N/A</v>
      </c>
      <c r="I1471" s="56" t="str">
        <f>VLOOKUP(G1471,'MITRA (REFERENSI)'!$A:$Z,25,FALSE)</f>
        <v>#N/A</v>
      </c>
      <c r="J1471" s="55" t="str">
        <f>VLOOKUP(G1471,'MITRA (REFERENSI)'!$A:$Z,26,FALSE)</f>
        <v>#N/A</v>
      </c>
      <c r="K1471" s="55" t="str">
        <f>VLOOKUP(G1471,'MITRA (REFERENSI)'!$A:$Z,15,FALSE)</f>
        <v>#N/A</v>
      </c>
      <c r="L1471" s="55" t="str">
        <f>VLOOKUP(G1471,'MITRA (REFERENSI)'!$A:$Z,15,FALSE)</f>
        <v>#N/A</v>
      </c>
      <c r="M1471" s="55" t="str">
        <f>IF(B1471=1,'KELAS (REFERENSI)'!M1471,IF(B1471=2,'KELAS (REFERENSI)'!M1486,IF(B1471=3,'KELAS (REFERENSI)'!M1501,IF(B1471=4,'KELAS (REFERENSI)'!M1516,""))))</f>
        <v/>
      </c>
      <c r="N1471" s="55" t="str">
        <f>IF(B1471=1,'KELAS (REFERENSI)'!N1471,IF(B1471=2,'KELAS (REFERENSI)'!N1486,IF(B1471=3,'KELAS (REFERENSI)'!N1501,IF(B1471=4,'KELAS (REFERENSI)'!N1516,""))))</f>
        <v/>
      </c>
      <c r="O1471" s="55" t="str">
        <f>IF(B1471=1,'KELAS (REFERENSI)'!O1471,IF(B1471=2,'KELAS (REFERENSI)'!O1486,IF(B1471=3,'KELAS (REFERENSI)'!O1501,IF(B1471=4,'KELAS (REFERENSI)'!O1516,""))))</f>
        <v/>
      </c>
      <c r="P1471" s="55" t="str">
        <f>IF(B1471=1,'KELAS (REFERENSI)'!P1471,IF(B1471=2,'KELAS (REFERENSI)'!P1486,IF(B1471=3,'KELAS (REFERENSI)'!P1501,IF(B1471=4,'KELAS (REFERENSI)'!P1516,""))))</f>
        <v/>
      </c>
      <c r="Q1471" s="55" t="str">
        <f t="shared" si="4"/>
        <v>BPS Kota Jakarta Timur</v>
      </c>
      <c r="R1471" s="55" t="str">
        <f t="shared" si="56"/>
        <v/>
      </c>
      <c r="S1471" s="55" t="str">
        <f t="shared" ref="S1471:T1471" si="1479">S1470</f>
        <v>15 Juni sampai dengan 31 Agustus 2026</v>
      </c>
      <c r="T1471" s="55" t="str">
        <f t="shared" si="1479"/>
        <v>31 Agustus 2026</v>
      </c>
      <c r="U1471" s="59" t="str">
        <f>VLOOKUP(G1471,'MITRA (REFERENSI)'!$A:$Z,17,FALSE)</f>
        <v>#N/A</v>
      </c>
      <c r="V1471" s="59" t="str">
        <f>VLOOKUP(G1471,'MITRA (REFERENSI)'!$A:$Z,11,FALSE)</f>
        <v>#N/A</v>
      </c>
      <c r="W1471" s="81"/>
      <c r="X1471" s="63"/>
      <c r="Y1471" s="63"/>
      <c r="Z1471" s="62"/>
      <c r="AA1471" s="63"/>
      <c r="AB1471" s="62"/>
      <c r="AC1471" s="62"/>
      <c r="AD1471" s="62"/>
      <c r="AE1471" s="62"/>
      <c r="AF1471" s="62"/>
      <c r="AG1471" s="72"/>
      <c r="AH1471" s="72"/>
      <c r="AI1471" s="72"/>
      <c r="AJ1471" s="72"/>
      <c r="AK1471" s="59" t="str">
        <f>VLOOKUP(G1471,'MITRA (REFERENSI)'!$A:$Z,5,FALSE)</f>
        <v>#N/A</v>
      </c>
      <c r="AL1471" s="59" t="str">
        <f>VLOOKUP(G1471,'MITRA (REFERENSI)'!$A:$Z,13,FALSE)</f>
        <v>#N/A</v>
      </c>
      <c r="AM1471" s="59" t="str">
        <f>VLOOKUP(G1471,'MITRA (REFERENSI)'!$A:$Z,14,FALSE)</f>
        <v>#N/A</v>
      </c>
    </row>
    <row r="1472" ht="15.0" customHeight="1">
      <c r="A1472" s="53" t="s">
        <v>6534</v>
      </c>
      <c r="B1472" s="78"/>
      <c r="C1472" s="79"/>
      <c r="D1472" s="82"/>
      <c r="E1472" s="82"/>
      <c r="F1472" s="56" t="str">
        <f t="shared" si="2"/>
        <v>PETUGAS.1471/SPK/SE/PML/3172/2026</v>
      </c>
      <c r="G1472" s="80"/>
      <c r="H1472" s="56" t="str">
        <f>VLOOKUP(G1472,'MITRA (REFERENSI)'!$A:$Z,16,FALSE)</f>
        <v>#N/A</v>
      </c>
      <c r="I1472" s="56" t="str">
        <f>VLOOKUP(G1472,'MITRA (REFERENSI)'!$A:$Z,25,FALSE)</f>
        <v>#N/A</v>
      </c>
      <c r="J1472" s="55" t="str">
        <f>VLOOKUP(G1472,'MITRA (REFERENSI)'!$A:$Z,26,FALSE)</f>
        <v>#N/A</v>
      </c>
      <c r="K1472" s="55" t="str">
        <f>VLOOKUP(G1472,'MITRA (REFERENSI)'!$A:$Z,15,FALSE)</f>
        <v>#N/A</v>
      </c>
      <c r="L1472" s="55" t="str">
        <f>VLOOKUP(G1472,'MITRA (REFERENSI)'!$A:$Z,15,FALSE)</f>
        <v>#N/A</v>
      </c>
      <c r="M1472" s="55" t="str">
        <f>IF(B1472=1,'KELAS (REFERENSI)'!M1472,IF(B1472=2,'KELAS (REFERENSI)'!M1487,IF(B1472=3,'KELAS (REFERENSI)'!M1502,IF(B1472=4,'KELAS (REFERENSI)'!M1517,""))))</f>
        <v/>
      </c>
      <c r="N1472" s="55" t="str">
        <f>IF(B1472=1,'KELAS (REFERENSI)'!N1472,IF(B1472=2,'KELAS (REFERENSI)'!N1487,IF(B1472=3,'KELAS (REFERENSI)'!N1502,IF(B1472=4,'KELAS (REFERENSI)'!N1517,""))))</f>
        <v/>
      </c>
      <c r="O1472" s="55" t="str">
        <f>IF(B1472=1,'KELAS (REFERENSI)'!O1472,IF(B1472=2,'KELAS (REFERENSI)'!O1487,IF(B1472=3,'KELAS (REFERENSI)'!O1502,IF(B1472=4,'KELAS (REFERENSI)'!O1517,""))))</f>
        <v/>
      </c>
      <c r="P1472" s="55" t="str">
        <f>IF(B1472=1,'KELAS (REFERENSI)'!P1472,IF(B1472=2,'KELAS (REFERENSI)'!P1487,IF(B1472=3,'KELAS (REFERENSI)'!P1502,IF(B1472=4,'KELAS (REFERENSI)'!P1517,""))))</f>
        <v/>
      </c>
      <c r="Q1472" s="55" t="str">
        <f t="shared" si="4"/>
        <v>BPS Kota Jakarta Timur</v>
      </c>
      <c r="R1472" s="55" t="str">
        <f t="shared" si="56"/>
        <v/>
      </c>
      <c r="S1472" s="55" t="str">
        <f t="shared" ref="S1472:T1472" si="1480">S1471</f>
        <v>15 Juni sampai dengan 31 Agustus 2026</v>
      </c>
      <c r="T1472" s="55" t="str">
        <f t="shared" si="1480"/>
        <v>31 Agustus 2026</v>
      </c>
      <c r="U1472" s="59" t="str">
        <f>VLOOKUP(G1472,'MITRA (REFERENSI)'!$A:$Z,17,FALSE)</f>
        <v>#N/A</v>
      </c>
      <c r="V1472" s="59" t="str">
        <f>VLOOKUP(G1472,'MITRA (REFERENSI)'!$A:$Z,11,FALSE)</f>
        <v>#N/A</v>
      </c>
      <c r="W1472" s="81"/>
      <c r="X1472" s="63"/>
      <c r="Y1472" s="63"/>
      <c r="Z1472" s="62"/>
      <c r="AA1472" s="63"/>
      <c r="AB1472" s="62"/>
      <c r="AC1472" s="62"/>
      <c r="AD1472" s="62"/>
      <c r="AE1472" s="62"/>
      <c r="AF1472" s="62"/>
      <c r="AG1472" s="72"/>
      <c r="AH1472" s="72"/>
      <c r="AI1472" s="72"/>
      <c r="AJ1472" s="72"/>
      <c r="AK1472" s="59" t="str">
        <f>VLOOKUP(G1472,'MITRA (REFERENSI)'!$A:$Z,5,FALSE)</f>
        <v>#N/A</v>
      </c>
      <c r="AL1472" s="59" t="str">
        <f>VLOOKUP(G1472,'MITRA (REFERENSI)'!$A:$Z,13,FALSE)</f>
        <v>#N/A</v>
      </c>
      <c r="AM1472" s="59" t="str">
        <f>VLOOKUP(G1472,'MITRA (REFERENSI)'!$A:$Z,14,FALSE)</f>
        <v>#N/A</v>
      </c>
    </row>
    <row r="1473" ht="15.0" customHeight="1">
      <c r="A1473" s="53" t="s">
        <v>6535</v>
      </c>
      <c r="B1473" s="78"/>
      <c r="C1473" s="79"/>
      <c r="D1473" s="82"/>
      <c r="E1473" s="82"/>
      <c r="F1473" s="56" t="str">
        <f t="shared" si="2"/>
        <v>PETUGAS.1472/SPK/SE/PML/3172/2026</v>
      </c>
      <c r="G1473" s="80"/>
      <c r="H1473" s="56" t="str">
        <f>VLOOKUP(G1473,'MITRA (REFERENSI)'!$A:$Z,16,FALSE)</f>
        <v>#N/A</v>
      </c>
      <c r="I1473" s="56" t="str">
        <f>VLOOKUP(G1473,'MITRA (REFERENSI)'!$A:$Z,25,FALSE)</f>
        <v>#N/A</v>
      </c>
      <c r="J1473" s="55" t="str">
        <f>VLOOKUP(G1473,'MITRA (REFERENSI)'!$A:$Z,26,FALSE)</f>
        <v>#N/A</v>
      </c>
      <c r="K1473" s="55" t="str">
        <f>VLOOKUP(G1473,'MITRA (REFERENSI)'!$A:$Z,15,FALSE)</f>
        <v>#N/A</v>
      </c>
      <c r="L1473" s="55" t="str">
        <f>VLOOKUP(G1473,'MITRA (REFERENSI)'!$A:$Z,15,FALSE)</f>
        <v>#N/A</v>
      </c>
      <c r="M1473" s="55" t="str">
        <f>IF(B1473=1,'KELAS (REFERENSI)'!M1473,IF(B1473=2,'KELAS (REFERENSI)'!M1488,IF(B1473=3,'KELAS (REFERENSI)'!M1503,IF(B1473=4,'KELAS (REFERENSI)'!M1518,""))))</f>
        <v/>
      </c>
      <c r="N1473" s="55" t="str">
        <f>IF(B1473=1,'KELAS (REFERENSI)'!N1473,IF(B1473=2,'KELAS (REFERENSI)'!N1488,IF(B1473=3,'KELAS (REFERENSI)'!N1503,IF(B1473=4,'KELAS (REFERENSI)'!N1518,""))))</f>
        <v/>
      </c>
      <c r="O1473" s="55" t="str">
        <f>IF(B1473=1,'KELAS (REFERENSI)'!O1473,IF(B1473=2,'KELAS (REFERENSI)'!O1488,IF(B1473=3,'KELAS (REFERENSI)'!O1503,IF(B1473=4,'KELAS (REFERENSI)'!O1518,""))))</f>
        <v/>
      </c>
      <c r="P1473" s="55" t="str">
        <f>IF(B1473=1,'KELAS (REFERENSI)'!P1473,IF(B1473=2,'KELAS (REFERENSI)'!P1488,IF(B1473=3,'KELAS (REFERENSI)'!P1503,IF(B1473=4,'KELAS (REFERENSI)'!P1518,""))))</f>
        <v/>
      </c>
      <c r="Q1473" s="55" t="str">
        <f t="shared" si="4"/>
        <v>BPS Kota Jakarta Timur</v>
      </c>
      <c r="R1473" s="55" t="str">
        <f t="shared" si="56"/>
        <v/>
      </c>
      <c r="S1473" s="55" t="str">
        <f t="shared" ref="S1473:T1473" si="1481">S1472</f>
        <v>15 Juni sampai dengan 31 Agustus 2026</v>
      </c>
      <c r="T1473" s="55" t="str">
        <f t="shared" si="1481"/>
        <v>31 Agustus 2026</v>
      </c>
      <c r="U1473" s="59" t="str">
        <f>VLOOKUP(G1473,'MITRA (REFERENSI)'!$A:$Z,17,FALSE)</f>
        <v>#N/A</v>
      </c>
      <c r="V1473" s="59" t="str">
        <f>VLOOKUP(G1473,'MITRA (REFERENSI)'!$A:$Z,11,FALSE)</f>
        <v>#N/A</v>
      </c>
      <c r="W1473" s="81"/>
      <c r="X1473" s="63"/>
      <c r="Y1473" s="63"/>
      <c r="Z1473" s="62"/>
      <c r="AA1473" s="63"/>
      <c r="AB1473" s="62"/>
      <c r="AC1473" s="62"/>
      <c r="AD1473" s="62"/>
      <c r="AE1473" s="62"/>
      <c r="AF1473" s="62"/>
      <c r="AG1473" s="72"/>
      <c r="AH1473" s="72"/>
      <c r="AI1473" s="72"/>
      <c r="AJ1473" s="72"/>
      <c r="AK1473" s="59" t="str">
        <f>VLOOKUP(G1473,'MITRA (REFERENSI)'!$A:$Z,5,FALSE)</f>
        <v>#N/A</v>
      </c>
      <c r="AL1473" s="59" t="str">
        <f>VLOOKUP(G1473,'MITRA (REFERENSI)'!$A:$Z,13,FALSE)</f>
        <v>#N/A</v>
      </c>
      <c r="AM1473" s="59" t="str">
        <f>VLOOKUP(G1473,'MITRA (REFERENSI)'!$A:$Z,14,FALSE)</f>
        <v>#N/A</v>
      </c>
    </row>
    <row r="1474" ht="15.0" customHeight="1">
      <c r="A1474" s="53" t="s">
        <v>6536</v>
      </c>
      <c r="B1474" s="78"/>
      <c r="C1474" s="79"/>
      <c r="D1474" s="82"/>
      <c r="E1474" s="82"/>
      <c r="F1474" s="56" t="str">
        <f t="shared" si="2"/>
        <v>PETUGAS.1473/SPK/SE/PML/3172/2026</v>
      </c>
      <c r="G1474" s="80"/>
      <c r="H1474" s="56" t="str">
        <f>VLOOKUP(G1474,'MITRA (REFERENSI)'!$A:$Z,16,FALSE)</f>
        <v>#N/A</v>
      </c>
      <c r="I1474" s="56" t="str">
        <f>VLOOKUP(G1474,'MITRA (REFERENSI)'!$A:$Z,25,FALSE)</f>
        <v>#N/A</v>
      </c>
      <c r="J1474" s="55" t="str">
        <f>VLOOKUP(G1474,'MITRA (REFERENSI)'!$A:$Z,26,FALSE)</f>
        <v>#N/A</v>
      </c>
      <c r="K1474" s="55" t="str">
        <f>VLOOKUP(G1474,'MITRA (REFERENSI)'!$A:$Z,15,FALSE)</f>
        <v>#N/A</v>
      </c>
      <c r="L1474" s="55" t="str">
        <f>VLOOKUP(G1474,'MITRA (REFERENSI)'!$A:$Z,15,FALSE)</f>
        <v>#N/A</v>
      </c>
      <c r="M1474" s="55" t="str">
        <f>IF(B1474=1,'KELAS (REFERENSI)'!M1474,IF(B1474=2,'KELAS (REFERENSI)'!M1489,IF(B1474=3,'KELAS (REFERENSI)'!M1504,IF(B1474=4,'KELAS (REFERENSI)'!M1519,""))))</f>
        <v/>
      </c>
      <c r="N1474" s="55" t="str">
        <f>IF(B1474=1,'KELAS (REFERENSI)'!N1474,IF(B1474=2,'KELAS (REFERENSI)'!N1489,IF(B1474=3,'KELAS (REFERENSI)'!N1504,IF(B1474=4,'KELAS (REFERENSI)'!N1519,""))))</f>
        <v/>
      </c>
      <c r="O1474" s="55" t="str">
        <f>IF(B1474=1,'KELAS (REFERENSI)'!O1474,IF(B1474=2,'KELAS (REFERENSI)'!O1489,IF(B1474=3,'KELAS (REFERENSI)'!O1504,IF(B1474=4,'KELAS (REFERENSI)'!O1519,""))))</f>
        <v/>
      </c>
      <c r="P1474" s="55" t="str">
        <f>IF(B1474=1,'KELAS (REFERENSI)'!P1474,IF(B1474=2,'KELAS (REFERENSI)'!P1489,IF(B1474=3,'KELAS (REFERENSI)'!P1504,IF(B1474=4,'KELAS (REFERENSI)'!P1519,""))))</f>
        <v/>
      </c>
      <c r="Q1474" s="55" t="str">
        <f t="shared" si="4"/>
        <v>BPS Kota Jakarta Timur</v>
      </c>
      <c r="R1474" s="55" t="str">
        <f t="shared" si="56"/>
        <v/>
      </c>
      <c r="S1474" s="55" t="str">
        <f t="shared" ref="S1474:T1474" si="1482">S1473</f>
        <v>15 Juni sampai dengan 31 Agustus 2026</v>
      </c>
      <c r="T1474" s="55" t="str">
        <f t="shared" si="1482"/>
        <v>31 Agustus 2026</v>
      </c>
      <c r="U1474" s="59" t="str">
        <f>VLOOKUP(G1474,'MITRA (REFERENSI)'!$A:$Z,17,FALSE)</f>
        <v>#N/A</v>
      </c>
      <c r="V1474" s="59" t="str">
        <f>VLOOKUP(G1474,'MITRA (REFERENSI)'!$A:$Z,11,FALSE)</f>
        <v>#N/A</v>
      </c>
      <c r="W1474" s="81"/>
      <c r="X1474" s="63"/>
      <c r="Y1474" s="63"/>
      <c r="Z1474" s="62"/>
      <c r="AA1474" s="63"/>
      <c r="AB1474" s="62"/>
      <c r="AC1474" s="62"/>
      <c r="AD1474" s="62"/>
      <c r="AE1474" s="62"/>
      <c r="AF1474" s="62"/>
      <c r="AG1474" s="72"/>
      <c r="AH1474" s="72"/>
      <c r="AI1474" s="72"/>
      <c r="AJ1474" s="72"/>
      <c r="AK1474" s="59" t="str">
        <f>VLOOKUP(G1474,'MITRA (REFERENSI)'!$A:$Z,5,FALSE)</f>
        <v>#N/A</v>
      </c>
      <c r="AL1474" s="59" t="str">
        <f>VLOOKUP(G1474,'MITRA (REFERENSI)'!$A:$Z,13,FALSE)</f>
        <v>#N/A</v>
      </c>
      <c r="AM1474" s="59" t="str">
        <f>VLOOKUP(G1474,'MITRA (REFERENSI)'!$A:$Z,14,FALSE)</f>
        <v>#N/A</v>
      </c>
    </row>
    <row r="1475" ht="15.0" customHeight="1">
      <c r="A1475" s="53" t="s">
        <v>6537</v>
      </c>
      <c r="B1475" s="78"/>
      <c r="C1475" s="79"/>
      <c r="D1475" s="82"/>
      <c r="E1475" s="82"/>
      <c r="F1475" s="56" t="str">
        <f t="shared" si="2"/>
        <v>PETUGAS.1474/SPK/SE/PML/3172/2026</v>
      </c>
      <c r="G1475" s="80"/>
      <c r="H1475" s="56" t="str">
        <f>VLOOKUP(G1475,'MITRA (REFERENSI)'!$A:$Z,16,FALSE)</f>
        <v>#N/A</v>
      </c>
      <c r="I1475" s="56" t="str">
        <f>VLOOKUP(G1475,'MITRA (REFERENSI)'!$A:$Z,25,FALSE)</f>
        <v>#N/A</v>
      </c>
      <c r="J1475" s="55" t="str">
        <f>VLOOKUP(G1475,'MITRA (REFERENSI)'!$A:$Z,26,FALSE)</f>
        <v>#N/A</v>
      </c>
      <c r="K1475" s="55" t="str">
        <f>VLOOKUP(G1475,'MITRA (REFERENSI)'!$A:$Z,15,FALSE)</f>
        <v>#N/A</v>
      </c>
      <c r="L1475" s="55" t="str">
        <f>VLOOKUP(G1475,'MITRA (REFERENSI)'!$A:$Z,15,FALSE)</f>
        <v>#N/A</v>
      </c>
      <c r="M1475" s="55" t="str">
        <f>IF(B1475=1,'KELAS (REFERENSI)'!M1475,IF(B1475=2,'KELAS (REFERENSI)'!M1490,IF(B1475=3,'KELAS (REFERENSI)'!M1505,IF(B1475=4,'KELAS (REFERENSI)'!M1520,""))))</f>
        <v/>
      </c>
      <c r="N1475" s="55" t="str">
        <f>IF(B1475=1,'KELAS (REFERENSI)'!N1475,IF(B1475=2,'KELAS (REFERENSI)'!N1490,IF(B1475=3,'KELAS (REFERENSI)'!N1505,IF(B1475=4,'KELAS (REFERENSI)'!N1520,""))))</f>
        <v/>
      </c>
      <c r="O1475" s="55" t="str">
        <f>IF(B1475=1,'KELAS (REFERENSI)'!O1475,IF(B1475=2,'KELAS (REFERENSI)'!O1490,IF(B1475=3,'KELAS (REFERENSI)'!O1505,IF(B1475=4,'KELAS (REFERENSI)'!O1520,""))))</f>
        <v/>
      </c>
      <c r="P1475" s="55" t="str">
        <f>IF(B1475=1,'KELAS (REFERENSI)'!P1475,IF(B1475=2,'KELAS (REFERENSI)'!P1490,IF(B1475=3,'KELAS (REFERENSI)'!P1505,IF(B1475=4,'KELAS (REFERENSI)'!P1520,""))))</f>
        <v/>
      </c>
      <c r="Q1475" s="55" t="str">
        <f t="shared" si="4"/>
        <v>BPS Kota Jakarta Timur</v>
      </c>
      <c r="R1475" s="55" t="str">
        <f t="shared" si="56"/>
        <v/>
      </c>
      <c r="S1475" s="55" t="str">
        <f t="shared" ref="S1475:T1475" si="1483">S1474</f>
        <v>15 Juni sampai dengan 31 Agustus 2026</v>
      </c>
      <c r="T1475" s="55" t="str">
        <f t="shared" si="1483"/>
        <v>31 Agustus 2026</v>
      </c>
      <c r="U1475" s="59" t="str">
        <f>VLOOKUP(G1475,'MITRA (REFERENSI)'!$A:$Z,17,FALSE)</f>
        <v>#N/A</v>
      </c>
      <c r="V1475" s="59" t="str">
        <f>VLOOKUP(G1475,'MITRA (REFERENSI)'!$A:$Z,11,FALSE)</f>
        <v>#N/A</v>
      </c>
      <c r="W1475" s="81"/>
      <c r="X1475" s="63"/>
      <c r="Y1475" s="63"/>
      <c r="Z1475" s="62"/>
      <c r="AA1475" s="63"/>
      <c r="AB1475" s="62"/>
      <c r="AC1475" s="62"/>
      <c r="AD1475" s="62"/>
      <c r="AE1475" s="62"/>
      <c r="AF1475" s="62"/>
      <c r="AG1475" s="72"/>
      <c r="AH1475" s="72"/>
      <c r="AI1475" s="72"/>
      <c r="AJ1475" s="72"/>
      <c r="AK1475" s="59" t="str">
        <f>VLOOKUP(G1475,'MITRA (REFERENSI)'!$A:$Z,5,FALSE)</f>
        <v>#N/A</v>
      </c>
      <c r="AL1475" s="59" t="str">
        <f>VLOOKUP(G1475,'MITRA (REFERENSI)'!$A:$Z,13,FALSE)</f>
        <v>#N/A</v>
      </c>
      <c r="AM1475" s="59" t="str">
        <f>VLOOKUP(G1475,'MITRA (REFERENSI)'!$A:$Z,14,FALSE)</f>
        <v>#N/A</v>
      </c>
    </row>
    <row r="1476" ht="15.0" customHeight="1">
      <c r="A1476" s="53" t="s">
        <v>6538</v>
      </c>
      <c r="B1476" s="78"/>
      <c r="C1476" s="79"/>
      <c r="D1476" s="82"/>
      <c r="E1476" s="82"/>
      <c r="F1476" s="56" t="str">
        <f t="shared" si="2"/>
        <v>PETUGAS.1475/SPK/SE/PML/3172/2026</v>
      </c>
      <c r="G1476" s="80"/>
      <c r="H1476" s="56" t="str">
        <f>VLOOKUP(G1476,'MITRA (REFERENSI)'!$A:$Z,16,FALSE)</f>
        <v>#N/A</v>
      </c>
      <c r="I1476" s="56" t="str">
        <f>VLOOKUP(G1476,'MITRA (REFERENSI)'!$A:$Z,25,FALSE)</f>
        <v>#N/A</v>
      </c>
      <c r="J1476" s="55" t="str">
        <f>VLOOKUP(G1476,'MITRA (REFERENSI)'!$A:$Z,26,FALSE)</f>
        <v>#N/A</v>
      </c>
      <c r="K1476" s="55" t="str">
        <f>VLOOKUP(G1476,'MITRA (REFERENSI)'!$A:$Z,15,FALSE)</f>
        <v>#N/A</v>
      </c>
      <c r="L1476" s="55" t="str">
        <f>VLOOKUP(G1476,'MITRA (REFERENSI)'!$A:$Z,15,FALSE)</f>
        <v>#N/A</v>
      </c>
      <c r="M1476" s="55" t="str">
        <f>IF(B1476=1,'KELAS (REFERENSI)'!M1476,IF(B1476=2,'KELAS (REFERENSI)'!M1491,IF(B1476=3,'KELAS (REFERENSI)'!M1506,IF(B1476=4,'KELAS (REFERENSI)'!M1521,""))))</f>
        <v/>
      </c>
      <c r="N1476" s="55" t="str">
        <f>IF(B1476=1,'KELAS (REFERENSI)'!N1476,IF(B1476=2,'KELAS (REFERENSI)'!N1491,IF(B1476=3,'KELAS (REFERENSI)'!N1506,IF(B1476=4,'KELAS (REFERENSI)'!N1521,""))))</f>
        <v/>
      </c>
      <c r="O1476" s="55" t="str">
        <f>IF(B1476=1,'KELAS (REFERENSI)'!O1476,IF(B1476=2,'KELAS (REFERENSI)'!O1491,IF(B1476=3,'KELAS (REFERENSI)'!O1506,IF(B1476=4,'KELAS (REFERENSI)'!O1521,""))))</f>
        <v/>
      </c>
      <c r="P1476" s="55" t="str">
        <f>IF(B1476=1,'KELAS (REFERENSI)'!P1476,IF(B1476=2,'KELAS (REFERENSI)'!P1491,IF(B1476=3,'KELAS (REFERENSI)'!P1506,IF(B1476=4,'KELAS (REFERENSI)'!P1521,""))))</f>
        <v/>
      </c>
      <c r="Q1476" s="55" t="str">
        <f t="shared" si="4"/>
        <v>BPS Kota Jakarta Timur</v>
      </c>
      <c r="R1476" s="55" t="str">
        <f t="shared" si="56"/>
        <v/>
      </c>
      <c r="S1476" s="55" t="str">
        <f t="shared" ref="S1476:T1476" si="1484">S1475</f>
        <v>15 Juni sampai dengan 31 Agustus 2026</v>
      </c>
      <c r="T1476" s="55" t="str">
        <f t="shared" si="1484"/>
        <v>31 Agustus 2026</v>
      </c>
      <c r="U1476" s="59" t="str">
        <f>VLOOKUP(G1476,'MITRA (REFERENSI)'!$A:$Z,17,FALSE)</f>
        <v>#N/A</v>
      </c>
      <c r="V1476" s="59" t="str">
        <f>VLOOKUP(G1476,'MITRA (REFERENSI)'!$A:$Z,11,FALSE)</f>
        <v>#N/A</v>
      </c>
      <c r="W1476" s="81"/>
      <c r="X1476" s="63"/>
      <c r="Y1476" s="63"/>
      <c r="Z1476" s="62"/>
      <c r="AA1476" s="63"/>
      <c r="AB1476" s="62"/>
      <c r="AC1476" s="62"/>
      <c r="AD1476" s="62"/>
      <c r="AE1476" s="62"/>
      <c r="AF1476" s="62"/>
      <c r="AG1476" s="72"/>
      <c r="AH1476" s="72"/>
      <c r="AI1476" s="72"/>
      <c r="AJ1476" s="72"/>
      <c r="AK1476" s="59" t="str">
        <f>VLOOKUP(G1476,'MITRA (REFERENSI)'!$A:$Z,5,FALSE)</f>
        <v>#N/A</v>
      </c>
      <c r="AL1476" s="59" t="str">
        <f>VLOOKUP(G1476,'MITRA (REFERENSI)'!$A:$Z,13,FALSE)</f>
        <v>#N/A</v>
      </c>
      <c r="AM1476" s="59" t="str">
        <f>VLOOKUP(G1476,'MITRA (REFERENSI)'!$A:$Z,14,FALSE)</f>
        <v>#N/A</v>
      </c>
    </row>
    <row r="1477" ht="15.0" customHeight="1">
      <c r="A1477" s="53" t="s">
        <v>6539</v>
      </c>
      <c r="B1477" s="78"/>
      <c r="C1477" s="79"/>
      <c r="D1477" s="82"/>
      <c r="E1477" s="82"/>
      <c r="F1477" s="56" t="str">
        <f t="shared" si="2"/>
        <v>PETUGAS.1476/SPK/SE/PML/3172/2026</v>
      </c>
      <c r="G1477" s="80"/>
      <c r="H1477" s="56" t="str">
        <f>VLOOKUP(G1477,'MITRA (REFERENSI)'!$A:$Z,16,FALSE)</f>
        <v>#N/A</v>
      </c>
      <c r="I1477" s="56" t="str">
        <f>VLOOKUP(G1477,'MITRA (REFERENSI)'!$A:$Z,25,FALSE)</f>
        <v>#N/A</v>
      </c>
      <c r="J1477" s="55" t="str">
        <f>VLOOKUP(G1477,'MITRA (REFERENSI)'!$A:$Z,26,FALSE)</f>
        <v>#N/A</v>
      </c>
      <c r="K1477" s="55" t="str">
        <f>VLOOKUP(G1477,'MITRA (REFERENSI)'!$A:$Z,15,FALSE)</f>
        <v>#N/A</v>
      </c>
      <c r="L1477" s="55" t="str">
        <f>VLOOKUP(G1477,'MITRA (REFERENSI)'!$A:$Z,15,FALSE)</f>
        <v>#N/A</v>
      </c>
      <c r="M1477" s="55" t="str">
        <f>IF(B1477=1,'KELAS (REFERENSI)'!M1477,IF(B1477=2,'KELAS (REFERENSI)'!M1492,IF(B1477=3,'KELAS (REFERENSI)'!M1507,IF(B1477=4,'KELAS (REFERENSI)'!M1522,""))))</f>
        <v/>
      </c>
      <c r="N1477" s="55" t="str">
        <f>IF(B1477=1,'KELAS (REFERENSI)'!N1477,IF(B1477=2,'KELAS (REFERENSI)'!N1492,IF(B1477=3,'KELAS (REFERENSI)'!N1507,IF(B1477=4,'KELAS (REFERENSI)'!N1522,""))))</f>
        <v/>
      </c>
      <c r="O1477" s="55" t="str">
        <f>IF(B1477=1,'KELAS (REFERENSI)'!O1477,IF(B1477=2,'KELAS (REFERENSI)'!O1492,IF(B1477=3,'KELAS (REFERENSI)'!O1507,IF(B1477=4,'KELAS (REFERENSI)'!O1522,""))))</f>
        <v/>
      </c>
      <c r="P1477" s="55" t="str">
        <f>IF(B1477=1,'KELAS (REFERENSI)'!P1477,IF(B1477=2,'KELAS (REFERENSI)'!P1492,IF(B1477=3,'KELAS (REFERENSI)'!P1507,IF(B1477=4,'KELAS (REFERENSI)'!P1522,""))))</f>
        <v/>
      </c>
      <c r="Q1477" s="55" t="str">
        <f t="shared" si="4"/>
        <v>BPS Kota Jakarta Timur</v>
      </c>
      <c r="R1477" s="55" t="str">
        <f t="shared" si="56"/>
        <v/>
      </c>
      <c r="S1477" s="55" t="str">
        <f t="shared" ref="S1477:T1477" si="1485">S1476</f>
        <v>15 Juni sampai dengan 31 Agustus 2026</v>
      </c>
      <c r="T1477" s="55" t="str">
        <f t="shared" si="1485"/>
        <v>31 Agustus 2026</v>
      </c>
      <c r="U1477" s="59" t="str">
        <f>VLOOKUP(G1477,'MITRA (REFERENSI)'!$A:$Z,17,FALSE)</f>
        <v>#N/A</v>
      </c>
      <c r="V1477" s="59" t="str">
        <f>VLOOKUP(G1477,'MITRA (REFERENSI)'!$A:$Z,11,FALSE)</f>
        <v>#N/A</v>
      </c>
      <c r="W1477" s="81"/>
      <c r="X1477" s="63"/>
      <c r="Y1477" s="63"/>
      <c r="Z1477" s="62"/>
      <c r="AA1477" s="63"/>
      <c r="AB1477" s="62"/>
      <c r="AC1477" s="62"/>
      <c r="AD1477" s="62"/>
      <c r="AE1477" s="62"/>
      <c r="AF1477" s="62"/>
      <c r="AG1477" s="72"/>
      <c r="AH1477" s="72"/>
      <c r="AI1477" s="72"/>
      <c r="AJ1477" s="72"/>
      <c r="AK1477" s="59" t="str">
        <f>VLOOKUP(G1477,'MITRA (REFERENSI)'!$A:$Z,5,FALSE)</f>
        <v>#N/A</v>
      </c>
      <c r="AL1477" s="59" t="str">
        <f>VLOOKUP(G1477,'MITRA (REFERENSI)'!$A:$Z,13,FALSE)</f>
        <v>#N/A</v>
      </c>
      <c r="AM1477" s="59" t="str">
        <f>VLOOKUP(G1477,'MITRA (REFERENSI)'!$A:$Z,14,FALSE)</f>
        <v>#N/A</v>
      </c>
    </row>
    <row r="1478" ht="15.0" customHeight="1">
      <c r="A1478" s="53" t="s">
        <v>6540</v>
      </c>
      <c r="B1478" s="78"/>
      <c r="C1478" s="79"/>
      <c r="D1478" s="82"/>
      <c r="E1478" s="82"/>
      <c r="F1478" s="56" t="str">
        <f t="shared" si="2"/>
        <v>PETUGAS.1477/SPK/SE/PML/3172/2026</v>
      </c>
      <c r="G1478" s="80"/>
      <c r="H1478" s="56" t="str">
        <f>VLOOKUP(G1478,'MITRA (REFERENSI)'!$A:$Z,16,FALSE)</f>
        <v>#N/A</v>
      </c>
      <c r="I1478" s="56" t="str">
        <f>VLOOKUP(G1478,'MITRA (REFERENSI)'!$A:$Z,25,FALSE)</f>
        <v>#N/A</v>
      </c>
      <c r="J1478" s="55" t="str">
        <f>VLOOKUP(G1478,'MITRA (REFERENSI)'!$A:$Z,26,FALSE)</f>
        <v>#N/A</v>
      </c>
      <c r="K1478" s="55" t="str">
        <f>VLOOKUP(G1478,'MITRA (REFERENSI)'!$A:$Z,15,FALSE)</f>
        <v>#N/A</v>
      </c>
      <c r="L1478" s="55" t="str">
        <f>VLOOKUP(G1478,'MITRA (REFERENSI)'!$A:$Z,15,FALSE)</f>
        <v>#N/A</v>
      </c>
      <c r="M1478" s="55" t="str">
        <f>IF(B1478=1,'KELAS (REFERENSI)'!M1478,IF(B1478=2,'KELAS (REFERENSI)'!M1493,IF(B1478=3,'KELAS (REFERENSI)'!M1508,IF(B1478=4,'KELAS (REFERENSI)'!M1523,""))))</f>
        <v/>
      </c>
      <c r="N1478" s="55" t="str">
        <f>IF(B1478=1,'KELAS (REFERENSI)'!N1478,IF(B1478=2,'KELAS (REFERENSI)'!N1493,IF(B1478=3,'KELAS (REFERENSI)'!N1508,IF(B1478=4,'KELAS (REFERENSI)'!N1523,""))))</f>
        <v/>
      </c>
      <c r="O1478" s="55" t="str">
        <f>IF(B1478=1,'KELAS (REFERENSI)'!O1478,IF(B1478=2,'KELAS (REFERENSI)'!O1493,IF(B1478=3,'KELAS (REFERENSI)'!O1508,IF(B1478=4,'KELAS (REFERENSI)'!O1523,""))))</f>
        <v/>
      </c>
      <c r="P1478" s="55" t="str">
        <f>IF(B1478=1,'KELAS (REFERENSI)'!P1478,IF(B1478=2,'KELAS (REFERENSI)'!P1493,IF(B1478=3,'KELAS (REFERENSI)'!P1508,IF(B1478=4,'KELAS (REFERENSI)'!P1523,""))))</f>
        <v/>
      </c>
      <c r="Q1478" s="55" t="str">
        <f t="shared" si="4"/>
        <v>BPS Kota Jakarta Timur</v>
      </c>
      <c r="R1478" s="55" t="str">
        <f t="shared" si="56"/>
        <v/>
      </c>
      <c r="S1478" s="55" t="str">
        <f t="shared" ref="S1478:T1478" si="1486">S1477</f>
        <v>15 Juni sampai dengan 31 Agustus 2026</v>
      </c>
      <c r="T1478" s="55" t="str">
        <f t="shared" si="1486"/>
        <v>31 Agustus 2026</v>
      </c>
      <c r="U1478" s="59" t="str">
        <f>VLOOKUP(G1478,'MITRA (REFERENSI)'!$A:$Z,17,FALSE)</f>
        <v>#N/A</v>
      </c>
      <c r="V1478" s="59" t="str">
        <f>VLOOKUP(G1478,'MITRA (REFERENSI)'!$A:$Z,11,FALSE)</f>
        <v>#N/A</v>
      </c>
      <c r="W1478" s="81"/>
      <c r="X1478" s="63"/>
      <c r="Y1478" s="63"/>
      <c r="Z1478" s="62"/>
      <c r="AA1478" s="63"/>
      <c r="AB1478" s="62"/>
      <c r="AC1478" s="62"/>
      <c r="AD1478" s="62"/>
      <c r="AE1478" s="62"/>
      <c r="AF1478" s="62"/>
      <c r="AG1478" s="72"/>
      <c r="AH1478" s="72"/>
      <c r="AI1478" s="72"/>
      <c r="AJ1478" s="72"/>
      <c r="AK1478" s="59" t="str">
        <f>VLOOKUP(G1478,'MITRA (REFERENSI)'!$A:$Z,5,FALSE)</f>
        <v>#N/A</v>
      </c>
      <c r="AL1478" s="59" t="str">
        <f>VLOOKUP(G1478,'MITRA (REFERENSI)'!$A:$Z,13,FALSE)</f>
        <v>#N/A</v>
      </c>
      <c r="AM1478" s="59" t="str">
        <f>VLOOKUP(G1478,'MITRA (REFERENSI)'!$A:$Z,14,FALSE)</f>
        <v>#N/A</v>
      </c>
    </row>
    <row r="1479" ht="15.0" customHeight="1">
      <c r="A1479" s="53" t="s">
        <v>6541</v>
      </c>
      <c r="B1479" s="78"/>
      <c r="C1479" s="79"/>
      <c r="D1479" s="82"/>
      <c r="E1479" s="82"/>
      <c r="F1479" s="56" t="str">
        <f t="shared" si="2"/>
        <v>PETUGAS.1478/SPK/SE/PML/3172/2026</v>
      </c>
      <c r="G1479" s="80"/>
      <c r="H1479" s="56" t="str">
        <f>VLOOKUP(G1479,'MITRA (REFERENSI)'!$A:$Z,16,FALSE)</f>
        <v>#N/A</v>
      </c>
      <c r="I1479" s="56" t="str">
        <f>VLOOKUP(G1479,'MITRA (REFERENSI)'!$A:$Z,25,FALSE)</f>
        <v>#N/A</v>
      </c>
      <c r="J1479" s="55" t="str">
        <f>VLOOKUP(G1479,'MITRA (REFERENSI)'!$A:$Z,26,FALSE)</f>
        <v>#N/A</v>
      </c>
      <c r="K1479" s="55" t="str">
        <f>VLOOKUP(G1479,'MITRA (REFERENSI)'!$A:$Z,15,FALSE)</f>
        <v>#N/A</v>
      </c>
      <c r="L1479" s="55" t="str">
        <f>VLOOKUP(G1479,'MITRA (REFERENSI)'!$A:$Z,15,FALSE)</f>
        <v>#N/A</v>
      </c>
      <c r="M1479" s="55" t="str">
        <f>IF(B1479=1,'KELAS (REFERENSI)'!M1479,IF(B1479=2,'KELAS (REFERENSI)'!M1494,IF(B1479=3,'KELAS (REFERENSI)'!M1509,IF(B1479=4,'KELAS (REFERENSI)'!M1524,""))))</f>
        <v/>
      </c>
      <c r="N1479" s="55" t="str">
        <f>IF(B1479=1,'KELAS (REFERENSI)'!N1479,IF(B1479=2,'KELAS (REFERENSI)'!N1494,IF(B1479=3,'KELAS (REFERENSI)'!N1509,IF(B1479=4,'KELAS (REFERENSI)'!N1524,""))))</f>
        <v/>
      </c>
      <c r="O1479" s="55" t="str">
        <f>IF(B1479=1,'KELAS (REFERENSI)'!O1479,IF(B1479=2,'KELAS (REFERENSI)'!O1494,IF(B1479=3,'KELAS (REFERENSI)'!O1509,IF(B1479=4,'KELAS (REFERENSI)'!O1524,""))))</f>
        <v/>
      </c>
      <c r="P1479" s="55" t="str">
        <f>IF(B1479=1,'KELAS (REFERENSI)'!P1479,IF(B1479=2,'KELAS (REFERENSI)'!P1494,IF(B1479=3,'KELAS (REFERENSI)'!P1509,IF(B1479=4,'KELAS (REFERENSI)'!P1524,""))))</f>
        <v/>
      </c>
      <c r="Q1479" s="55" t="str">
        <f t="shared" si="4"/>
        <v>BPS Kota Jakarta Timur</v>
      </c>
      <c r="R1479" s="55" t="str">
        <f t="shared" si="56"/>
        <v/>
      </c>
      <c r="S1479" s="55" t="str">
        <f t="shared" ref="S1479:T1479" si="1487">S1478</f>
        <v>15 Juni sampai dengan 31 Agustus 2026</v>
      </c>
      <c r="T1479" s="55" t="str">
        <f t="shared" si="1487"/>
        <v>31 Agustus 2026</v>
      </c>
      <c r="U1479" s="59" t="str">
        <f>VLOOKUP(G1479,'MITRA (REFERENSI)'!$A:$Z,17,FALSE)</f>
        <v>#N/A</v>
      </c>
      <c r="V1479" s="59" t="str">
        <f>VLOOKUP(G1479,'MITRA (REFERENSI)'!$A:$Z,11,FALSE)</f>
        <v>#N/A</v>
      </c>
      <c r="W1479" s="81"/>
      <c r="X1479" s="63"/>
      <c r="Y1479" s="63"/>
      <c r="Z1479" s="62"/>
      <c r="AA1479" s="63"/>
      <c r="AB1479" s="62"/>
      <c r="AC1479" s="62"/>
      <c r="AD1479" s="62"/>
      <c r="AE1479" s="62"/>
      <c r="AF1479" s="62"/>
      <c r="AG1479" s="72"/>
      <c r="AH1479" s="72"/>
      <c r="AI1479" s="72"/>
      <c r="AJ1479" s="72"/>
      <c r="AK1479" s="59" t="str">
        <f>VLOOKUP(G1479,'MITRA (REFERENSI)'!$A:$Z,5,FALSE)</f>
        <v>#N/A</v>
      </c>
      <c r="AL1479" s="59" t="str">
        <f>VLOOKUP(G1479,'MITRA (REFERENSI)'!$A:$Z,13,FALSE)</f>
        <v>#N/A</v>
      </c>
      <c r="AM1479" s="59" t="str">
        <f>VLOOKUP(G1479,'MITRA (REFERENSI)'!$A:$Z,14,FALSE)</f>
        <v>#N/A</v>
      </c>
    </row>
    <row r="1480" ht="15.0" customHeight="1">
      <c r="A1480" s="53" t="s">
        <v>6542</v>
      </c>
      <c r="B1480" s="78"/>
      <c r="C1480" s="79"/>
      <c r="D1480" s="82"/>
      <c r="E1480" s="82"/>
      <c r="F1480" s="56" t="str">
        <f t="shared" si="2"/>
        <v>PETUGAS.1479/SPK/SE/PML/3172/2026</v>
      </c>
      <c r="G1480" s="80"/>
      <c r="H1480" s="56" t="str">
        <f>VLOOKUP(G1480,'MITRA (REFERENSI)'!$A:$Z,16,FALSE)</f>
        <v>#N/A</v>
      </c>
      <c r="I1480" s="56" t="str">
        <f>VLOOKUP(G1480,'MITRA (REFERENSI)'!$A:$Z,25,FALSE)</f>
        <v>#N/A</v>
      </c>
      <c r="J1480" s="55" t="str">
        <f>VLOOKUP(G1480,'MITRA (REFERENSI)'!$A:$Z,26,FALSE)</f>
        <v>#N/A</v>
      </c>
      <c r="K1480" s="55" t="str">
        <f>VLOOKUP(G1480,'MITRA (REFERENSI)'!$A:$Z,15,FALSE)</f>
        <v>#N/A</v>
      </c>
      <c r="L1480" s="55" t="str">
        <f>VLOOKUP(G1480,'MITRA (REFERENSI)'!$A:$Z,15,FALSE)</f>
        <v>#N/A</v>
      </c>
      <c r="M1480" s="55" t="str">
        <f>IF(B1480=1,'KELAS (REFERENSI)'!M1480,IF(B1480=2,'KELAS (REFERENSI)'!M1495,IF(B1480=3,'KELAS (REFERENSI)'!M1510,IF(B1480=4,'KELAS (REFERENSI)'!M1525,""))))</f>
        <v/>
      </c>
      <c r="N1480" s="55" t="str">
        <f>IF(B1480=1,'KELAS (REFERENSI)'!N1480,IF(B1480=2,'KELAS (REFERENSI)'!N1495,IF(B1480=3,'KELAS (REFERENSI)'!N1510,IF(B1480=4,'KELAS (REFERENSI)'!N1525,""))))</f>
        <v/>
      </c>
      <c r="O1480" s="55" t="str">
        <f>IF(B1480=1,'KELAS (REFERENSI)'!O1480,IF(B1480=2,'KELAS (REFERENSI)'!O1495,IF(B1480=3,'KELAS (REFERENSI)'!O1510,IF(B1480=4,'KELAS (REFERENSI)'!O1525,""))))</f>
        <v/>
      </c>
      <c r="P1480" s="55" t="str">
        <f>IF(B1480=1,'KELAS (REFERENSI)'!P1480,IF(B1480=2,'KELAS (REFERENSI)'!P1495,IF(B1480=3,'KELAS (REFERENSI)'!P1510,IF(B1480=4,'KELAS (REFERENSI)'!P1525,""))))</f>
        <v/>
      </c>
      <c r="Q1480" s="55" t="str">
        <f t="shared" si="4"/>
        <v>BPS Kota Jakarta Timur</v>
      </c>
      <c r="R1480" s="55" t="str">
        <f t="shared" si="56"/>
        <v/>
      </c>
      <c r="S1480" s="55" t="str">
        <f t="shared" ref="S1480:T1480" si="1488">S1479</f>
        <v>15 Juni sampai dengan 31 Agustus 2026</v>
      </c>
      <c r="T1480" s="55" t="str">
        <f t="shared" si="1488"/>
        <v>31 Agustus 2026</v>
      </c>
      <c r="U1480" s="59" t="str">
        <f>VLOOKUP(G1480,'MITRA (REFERENSI)'!$A:$Z,17,FALSE)</f>
        <v>#N/A</v>
      </c>
      <c r="V1480" s="59" t="str">
        <f>VLOOKUP(G1480,'MITRA (REFERENSI)'!$A:$Z,11,FALSE)</f>
        <v>#N/A</v>
      </c>
      <c r="W1480" s="81"/>
      <c r="X1480" s="63"/>
      <c r="Y1480" s="63"/>
      <c r="Z1480" s="62"/>
      <c r="AA1480" s="63"/>
      <c r="AB1480" s="62"/>
      <c r="AC1480" s="62"/>
      <c r="AD1480" s="62"/>
      <c r="AE1480" s="62"/>
      <c r="AF1480" s="62"/>
      <c r="AG1480" s="72"/>
      <c r="AH1480" s="72"/>
      <c r="AI1480" s="72"/>
      <c r="AJ1480" s="72"/>
      <c r="AK1480" s="59" t="str">
        <f>VLOOKUP(G1480,'MITRA (REFERENSI)'!$A:$Z,5,FALSE)</f>
        <v>#N/A</v>
      </c>
      <c r="AL1480" s="59" t="str">
        <f>VLOOKUP(G1480,'MITRA (REFERENSI)'!$A:$Z,13,FALSE)</f>
        <v>#N/A</v>
      </c>
      <c r="AM1480" s="59" t="str">
        <f>VLOOKUP(G1480,'MITRA (REFERENSI)'!$A:$Z,14,FALSE)</f>
        <v>#N/A</v>
      </c>
    </row>
    <row r="1481" ht="15.0" customHeight="1">
      <c r="A1481" s="53" t="s">
        <v>6543</v>
      </c>
      <c r="B1481" s="78"/>
      <c r="C1481" s="79"/>
      <c r="D1481" s="82"/>
      <c r="E1481" s="82"/>
      <c r="F1481" s="56" t="str">
        <f t="shared" si="2"/>
        <v>PETUGAS.1480/SPK/SE/PML/3172/2026</v>
      </c>
      <c r="G1481" s="80"/>
      <c r="H1481" s="56" t="str">
        <f>VLOOKUP(G1481,'MITRA (REFERENSI)'!$A:$Z,16,FALSE)</f>
        <v>#N/A</v>
      </c>
      <c r="I1481" s="56" t="str">
        <f>VLOOKUP(G1481,'MITRA (REFERENSI)'!$A:$Z,25,FALSE)</f>
        <v>#N/A</v>
      </c>
      <c r="J1481" s="55" t="str">
        <f>VLOOKUP(G1481,'MITRA (REFERENSI)'!$A:$Z,26,FALSE)</f>
        <v>#N/A</v>
      </c>
      <c r="K1481" s="55" t="str">
        <f>VLOOKUP(G1481,'MITRA (REFERENSI)'!$A:$Z,15,FALSE)</f>
        <v>#N/A</v>
      </c>
      <c r="L1481" s="55" t="str">
        <f>VLOOKUP(G1481,'MITRA (REFERENSI)'!$A:$Z,15,FALSE)</f>
        <v>#N/A</v>
      </c>
      <c r="M1481" s="55" t="str">
        <f>IF(B1481=1,'KELAS (REFERENSI)'!M1481,IF(B1481=2,'KELAS (REFERENSI)'!M1496,IF(B1481=3,'KELAS (REFERENSI)'!M1511,IF(B1481=4,'KELAS (REFERENSI)'!M1526,""))))</f>
        <v/>
      </c>
      <c r="N1481" s="55" t="str">
        <f>IF(B1481=1,'KELAS (REFERENSI)'!N1481,IF(B1481=2,'KELAS (REFERENSI)'!N1496,IF(B1481=3,'KELAS (REFERENSI)'!N1511,IF(B1481=4,'KELAS (REFERENSI)'!N1526,""))))</f>
        <v/>
      </c>
      <c r="O1481" s="55" t="str">
        <f>IF(B1481=1,'KELAS (REFERENSI)'!O1481,IF(B1481=2,'KELAS (REFERENSI)'!O1496,IF(B1481=3,'KELAS (REFERENSI)'!O1511,IF(B1481=4,'KELAS (REFERENSI)'!O1526,""))))</f>
        <v/>
      </c>
      <c r="P1481" s="55" t="str">
        <f>IF(B1481=1,'KELAS (REFERENSI)'!P1481,IF(B1481=2,'KELAS (REFERENSI)'!P1496,IF(B1481=3,'KELAS (REFERENSI)'!P1511,IF(B1481=4,'KELAS (REFERENSI)'!P1526,""))))</f>
        <v/>
      </c>
      <c r="Q1481" s="55" t="str">
        <f t="shared" si="4"/>
        <v>BPS Kota Jakarta Timur</v>
      </c>
      <c r="R1481" s="55" t="str">
        <f t="shared" si="56"/>
        <v/>
      </c>
      <c r="S1481" s="55" t="str">
        <f t="shared" ref="S1481:T1481" si="1489">S1480</f>
        <v>15 Juni sampai dengan 31 Agustus 2026</v>
      </c>
      <c r="T1481" s="55" t="str">
        <f t="shared" si="1489"/>
        <v>31 Agustus 2026</v>
      </c>
      <c r="U1481" s="59" t="str">
        <f>VLOOKUP(G1481,'MITRA (REFERENSI)'!$A:$Z,17,FALSE)</f>
        <v>#N/A</v>
      </c>
      <c r="V1481" s="59" t="str">
        <f>VLOOKUP(G1481,'MITRA (REFERENSI)'!$A:$Z,11,FALSE)</f>
        <v>#N/A</v>
      </c>
      <c r="W1481" s="81"/>
      <c r="X1481" s="63"/>
      <c r="Y1481" s="63"/>
      <c r="Z1481" s="62"/>
      <c r="AA1481" s="63"/>
      <c r="AB1481" s="62"/>
      <c r="AC1481" s="62"/>
      <c r="AD1481" s="62"/>
      <c r="AE1481" s="62"/>
      <c r="AF1481" s="62"/>
      <c r="AG1481" s="72"/>
      <c r="AH1481" s="72"/>
      <c r="AI1481" s="72"/>
      <c r="AJ1481" s="72"/>
      <c r="AK1481" s="59" t="str">
        <f>VLOOKUP(G1481,'MITRA (REFERENSI)'!$A:$Z,5,FALSE)</f>
        <v>#N/A</v>
      </c>
      <c r="AL1481" s="59" t="str">
        <f>VLOOKUP(G1481,'MITRA (REFERENSI)'!$A:$Z,13,FALSE)</f>
        <v>#N/A</v>
      </c>
      <c r="AM1481" s="59" t="str">
        <f>VLOOKUP(G1481,'MITRA (REFERENSI)'!$A:$Z,14,FALSE)</f>
        <v>#N/A</v>
      </c>
    </row>
    <row r="1482" ht="15.0" customHeight="1">
      <c r="A1482" s="53" t="s">
        <v>6544</v>
      </c>
      <c r="B1482" s="78"/>
      <c r="C1482" s="79"/>
      <c r="D1482" s="82"/>
      <c r="E1482" s="82"/>
      <c r="F1482" s="56" t="str">
        <f t="shared" si="2"/>
        <v>PETUGAS.1481/SPK/SE/PML/3172/2026</v>
      </c>
      <c r="G1482" s="80"/>
      <c r="H1482" s="56" t="str">
        <f>VLOOKUP(G1482,'MITRA (REFERENSI)'!$A:$Z,16,FALSE)</f>
        <v>#N/A</v>
      </c>
      <c r="I1482" s="56" t="str">
        <f>VLOOKUP(G1482,'MITRA (REFERENSI)'!$A:$Z,25,FALSE)</f>
        <v>#N/A</v>
      </c>
      <c r="J1482" s="55" t="str">
        <f>VLOOKUP(G1482,'MITRA (REFERENSI)'!$A:$Z,26,FALSE)</f>
        <v>#N/A</v>
      </c>
      <c r="K1482" s="55" t="str">
        <f>VLOOKUP(G1482,'MITRA (REFERENSI)'!$A:$Z,15,FALSE)</f>
        <v>#N/A</v>
      </c>
      <c r="L1482" s="55" t="str">
        <f>VLOOKUP(G1482,'MITRA (REFERENSI)'!$A:$Z,15,FALSE)</f>
        <v>#N/A</v>
      </c>
      <c r="M1482" s="55" t="str">
        <f>IF(B1482=1,'KELAS (REFERENSI)'!M1482,IF(B1482=2,'KELAS (REFERENSI)'!M1497,IF(B1482=3,'KELAS (REFERENSI)'!M1512,IF(B1482=4,'KELAS (REFERENSI)'!M1527,""))))</f>
        <v/>
      </c>
      <c r="N1482" s="55" t="str">
        <f>IF(B1482=1,'KELAS (REFERENSI)'!N1482,IF(B1482=2,'KELAS (REFERENSI)'!N1497,IF(B1482=3,'KELAS (REFERENSI)'!N1512,IF(B1482=4,'KELAS (REFERENSI)'!N1527,""))))</f>
        <v/>
      </c>
      <c r="O1482" s="55" t="str">
        <f>IF(B1482=1,'KELAS (REFERENSI)'!O1482,IF(B1482=2,'KELAS (REFERENSI)'!O1497,IF(B1482=3,'KELAS (REFERENSI)'!O1512,IF(B1482=4,'KELAS (REFERENSI)'!O1527,""))))</f>
        <v/>
      </c>
      <c r="P1482" s="55" t="str">
        <f>IF(B1482=1,'KELAS (REFERENSI)'!P1482,IF(B1482=2,'KELAS (REFERENSI)'!P1497,IF(B1482=3,'KELAS (REFERENSI)'!P1512,IF(B1482=4,'KELAS (REFERENSI)'!P1527,""))))</f>
        <v/>
      </c>
      <c r="Q1482" s="55" t="str">
        <f t="shared" si="4"/>
        <v>BPS Kota Jakarta Timur</v>
      </c>
      <c r="R1482" s="55" t="str">
        <f t="shared" si="56"/>
        <v/>
      </c>
      <c r="S1482" s="55" t="str">
        <f t="shared" ref="S1482:T1482" si="1490">S1481</f>
        <v>15 Juni sampai dengan 31 Agustus 2026</v>
      </c>
      <c r="T1482" s="55" t="str">
        <f t="shared" si="1490"/>
        <v>31 Agustus 2026</v>
      </c>
      <c r="U1482" s="59" t="str">
        <f>VLOOKUP(G1482,'MITRA (REFERENSI)'!$A:$Z,17,FALSE)</f>
        <v>#N/A</v>
      </c>
      <c r="V1482" s="59" t="str">
        <f>VLOOKUP(G1482,'MITRA (REFERENSI)'!$A:$Z,11,FALSE)</f>
        <v>#N/A</v>
      </c>
      <c r="W1482" s="81"/>
      <c r="X1482" s="63"/>
      <c r="Y1482" s="63"/>
      <c r="Z1482" s="62"/>
      <c r="AA1482" s="63"/>
      <c r="AB1482" s="62"/>
      <c r="AC1482" s="62"/>
      <c r="AD1482" s="62"/>
      <c r="AE1482" s="62"/>
      <c r="AF1482" s="62"/>
      <c r="AG1482" s="72"/>
      <c r="AH1482" s="72"/>
      <c r="AI1482" s="72"/>
      <c r="AJ1482" s="72"/>
      <c r="AK1482" s="59" t="str">
        <f>VLOOKUP(G1482,'MITRA (REFERENSI)'!$A:$Z,5,FALSE)</f>
        <v>#N/A</v>
      </c>
      <c r="AL1482" s="59" t="str">
        <f>VLOOKUP(G1482,'MITRA (REFERENSI)'!$A:$Z,13,FALSE)</f>
        <v>#N/A</v>
      </c>
      <c r="AM1482" s="59" t="str">
        <f>VLOOKUP(G1482,'MITRA (REFERENSI)'!$A:$Z,14,FALSE)</f>
        <v>#N/A</v>
      </c>
    </row>
    <row r="1483" ht="15.0" customHeight="1">
      <c r="A1483" s="53" t="s">
        <v>6545</v>
      </c>
      <c r="B1483" s="78"/>
      <c r="C1483" s="79"/>
      <c r="D1483" s="82"/>
      <c r="E1483" s="82"/>
      <c r="F1483" s="56" t="str">
        <f t="shared" si="2"/>
        <v>PETUGAS.1482/SPK/SE/PML/3172/2026</v>
      </c>
      <c r="G1483" s="80"/>
      <c r="H1483" s="56" t="str">
        <f>VLOOKUP(G1483,'MITRA (REFERENSI)'!$A:$Z,16,FALSE)</f>
        <v>#N/A</v>
      </c>
      <c r="I1483" s="56" t="str">
        <f>VLOOKUP(G1483,'MITRA (REFERENSI)'!$A:$Z,25,FALSE)</f>
        <v>#N/A</v>
      </c>
      <c r="J1483" s="55" t="str">
        <f>VLOOKUP(G1483,'MITRA (REFERENSI)'!$A:$Z,26,FALSE)</f>
        <v>#N/A</v>
      </c>
      <c r="K1483" s="55" t="str">
        <f>VLOOKUP(G1483,'MITRA (REFERENSI)'!$A:$Z,15,FALSE)</f>
        <v>#N/A</v>
      </c>
      <c r="L1483" s="55" t="str">
        <f>VLOOKUP(G1483,'MITRA (REFERENSI)'!$A:$Z,15,FALSE)</f>
        <v>#N/A</v>
      </c>
      <c r="M1483" s="55" t="str">
        <f>IF(B1483=1,'KELAS (REFERENSI)'!M1483,IF(B1483=2,'KELAS (REFERENSI)'!M1498,IF(B1483=3,'KELAS (REFERENSI)'!M1513,IF(B1483=4,'KELAS (REFERENSI)'!M1528,""))))</f>
        <v/>
      </c>
      <c r="N1483" s="55" t="str">
        <f>IF(B1483=1,'KELAS (REFERENSI)'!N1483,IF(B1483=2,'KELAS (REFERENSI)'!N1498,IF(B1483=3,'KELAS (REFERENSI)'!N1513,IF(B1483=4,'KELAS (REFERENSI)'!N1528,""))))</f>
        <v/>
      </c>
      <c r="O1483" s="55" t="str">
        <f>IF(B1483=1,'KELAS (REFERENSI)'!O1483,IF(B1483=2,'KELAS (REFERENSI)'!O1498,IF(B1483=3,'KELAS (REFERENSI)'!O1513,IF(B1483=4,'KELAS (REFERENSI)'!O1528,""))))</f>
        <v/>
      </c>
      <c r="P1483" s="55" t="str">
        <f>IF(B1483=1,'KELAS (REFERENSI)'!P1483,IF(B1483=2,'KELAS (REFERENSI)'!P1498,IF(B1483=3,'KELAS (REFERENSI)'!P1513,IF(B1483=4,'KELAS (REFERENSI)'!P1528,""))))</f>
        <v/>
      </c>
      <c r="Q1483" s="55" t="str">
        <f t="shared" si="4"/>
        <v>BPS Kota Jakarta Timur</v>
      </c>
      <c r="R1483" s="55" t="str">
        <f t="shared" si="56"/>
        <v/>
      </c>
      <c r="S1483" s="55" t="str">
        <f t="shared" ref="S1483:T1483" si="1491">S1482</f>
        <v>15 Juni sampai dengan 31 Agustus 2026</v>
      </c>
      <c r="T1483" s="55" t="str">
        <f t="shared" si="1491"/>
        <v>31 Agustus 2026</v>
      </c>
      <c r="U1483" s="59" t="str">
        <f>VLOOKUP(G1483,'MITRA (REFERENSI)'!$A:$Z,17,FALSE)</f>
        <v>#N/A</v>
      </c>
      <c r="V1483" s="59" t="str">
        <f>VLOOKUP(G1483,'MITRA (REFERENSI)'!$A:$Z,11,FALSE)</f>
        <v>#N/A</v>
      </c>
      <c r="W1483" s="81"/>
      <c r="X1483" s="63"/>
      <c r="Y1483" s="63"/>
      <c r="Z1483" s="62"/>
      <c r="AA1483" s="63"/>
      <c r="AB1483" s="62"/>
      <c r="AC1483" s="62"/>
      <c r="AD1483" s="62"/>
      <c r="AE1483" s="62"/>
      <c r="AF1483" s="62"/>
      <c r="AG1483" s="72"/>
      <c r="AH1483" s="72"/>
      <c r="AI1483" s="72"/>
      <c r="AJ1483" s="72"/>
      <c r="AK1483" s="59" t="str">
        <f>VLOOKUP(G1483,'MITRA (REFERENSI)'!$A:$Z,5,FALSE)</f>
        <v>#N/A</v>
      </c>
      <c r="AL1483" s="59" t="str">
        <f>VLOOKUP(G1483,'MITRA (REFERENSI)'!$A:$Z,13,FALSE)</f>
        <v>#N/A</v>
      </c>
      <c r="AM1483" s="59" t="str">
        <f>VLOOKUP(G1483,'MITRA (REFERENSI)'!$A:$Z,14,FALSE)</f>
        <v>#N/A</v>
      </c>
    </row>
    <row r="1484" ht="15.0" customHeight="1">
      <c r="A1484" s="53" t="s">
        <v>6546</v>
      </c>
      <c r="B1484" s="78"/>
      <c r="C1484" s="79"/>
      <c r="D1484" s="82"/>
      <c r="E1484" s="82"/>
      <c r="F1484" s="56" t="str">
        <f t="shared" si="2"/>
        <v>PETUGAS.1483/SPK/SE/PML/3172/2026</v>
      </c>
      <c r="G1484" s="80"/>
      <c r="H1484" s="56" t="str">
        <f>VLOOKUP(G1484,'MITRA (REFERENSI)'!$A:$Z,16,FALSE)</f>
        <v>#N/A</v>
      </c>
      <c r="I1484" s="56" t="str">
        <f>VLOOKUP(G1484,'MITRA (REFERENSI)'!$A:$Z,25,FALSE)</f>
        <v>#N/A</v>
      </c>
      <c r="J1484" s="55" t="str">
        <f>VLOOKUP(G1484,'MITRA (REFERENSI)'!$A:$Z,26,FALSE)</f>
        <v>#N/A</v>
      </c>
      <c r="K1484" s="55" t="str">
        <f>VLOOKUP(G1484,'MITRA (REFERENSI)'!$A:$Z,15,FALSE)</f>
        <v>#N/A</v>
      </c>
      <c r="L1484" s="55" t="str">
        <f>VLOOKUP(G1484,'MITRA (REFERENSI)'!$A:$Z,15,FALSE)</f>
        <v>#N/A</v>
      </c>
      <c r="M1484" s="55" t="str">
        <f>IF(B1484=1,'KELAS (REFERENSI)'!M1484,IF(B1484=2,'KELAS (REFERENSI)'!M1499,IF(B1484=3,'KELAS (REFERENSI)'!M1514,IF(B1484=4,'KELAS (REFERENSI)'!M1529,""))))</f>
        <v/>
      </c>
      <c r="N1484" s="55" t="str">
        <f>IF(B1484=1,'KELAS (REFERENSI)'!N1484,IF(B1484=2,'KELAS (REFERENSI)'!N1499,IF(B1484=3,'KELAS (REFERENSI)'!N1514,IF(B1484=4,'KELAS (REFERENSI)'!N1529,""))))</f>
        <v/>
      </c>
      <c r="O1484" s="55" t="str">
        <f>IF(B1484=1,'KELAS (REFERENSI)'!O1484,IF(B1484=2,'KELAS (REFERENSI)'!O1499,IF(B1484=3,'KELAS (REFERENSI)'!O1514,IF(B1484=4,'KELAS (REFERENSI)'!O1529,""))))</f>
        <v/>
      </c>
      <c r="P1484" s="55" t="str">
        <f>IF(B1484=1,'KELAS (REFERENSI)'!P1484,IF(B1484=2,'KELAS (REFERENSI)'!P1499,IF(B1484=3,'KELAS (REFERENSI)'!P1514,IF(B1484=4,'KELAS (REFERENSI)'!P1529,""))))</f>
        <v/>
      </c>
      <c r="Q1484" s="55" t="str">
        <f t="shared" si="4"/>
        <v>BPS Kota Jakarta Timur</v>
      </c>
      <c r="R1484" s="55" t="str">
        <f t="shared" si="56"/>
        <v/>
      </c>
      <c r="S1484" s="55" t="str">
        <f t="shared" ref="S1484:T1484" si="1492">S1483</f>
        <v>15 Juni sampai dengan 31 Agustus 2026</v>
      </c>
      <c r="T1484" s="55" t="str">
        <f t="shared" si="1492"/>
        <v>31 Agustus 2026</v>
      </c>
      <c r="U1484" s="59" t="str">
        <f>VLOOKUP(G1484,'MITRA (REFERENSI)'!$A:$Z,17,FALSE)</f>
        <v>#N/A</v>
      </c>
      <c r="V1484" s="59" t="str">
        <f>VLOOKUP(G1484,'MITRA (REFERENSI)'!$A:$Z,11,FALSE)</f>
        <v>#N/A</v>
      </c>
      <c r="W1484" s="81"/>
      <c r="X1484" s="63"/>
      <c r="Y1484" s="63"/>
      <c r="Z1484" s="62"/>
      <c r="AA1484" s="63"/>
      <c r="AB1484" s="62"/>
      <c r="AC1484" s="62"/>
      <c r="AD1484" s="62"/>
      <c r="AE1484" s="62"/>
      <c r="AF1484" s="62"/>
      <c r="AG1484" s="72"/>
      <c r="AH1484" s="72"/>
      <c r="AI1484" s="72"/>
      <c r="AJ1484" s="72"/>
      <c r="AK1484" s="59" t="str">
        <f>VLOOKUP(G1484,'MITRA (REFERENSI)'!$A:$Z,5,FALSE)</f>
        <v>#N/A</v>
      </c>
      <c r="AL1484" s="59" t="str">
        <f>VLOOKUP(G1484,'MITRA (REFERENSI)'!$A:$Z,13,FALSE)</f>
        <v>#N/A</v>
      </c>
      <c r="AM1484" s="59" t="str">
        <f>VLOOKUP(G1484,'MITRA (REFERENSI)'!$A:$Z,14,FALSE)</f>
        <v>#N/A</v>
      </c>
    </row>
    <row r="1485" ht="15.0" customHeight="1">
      <c r="A1485" s="53" t="s">
        <v>6547</v>
      </c>
      <c r="B1485" s="78"/>
      <c r="C1485" s="79"/>
      <c r="D1485" s="82"/>
      <c r="E1485" s="82"/>
      <c r="F1485" s="56" t="str">
        <f t="shared" si="2"/>
        <v>PETUGAS.1484/SPK/SE/PML/3172/2026</v>
      </c>
      <c r="G1485" s="80"/>
      <c r="H1485" s="56" t="str">
        <f>VLOOKUP(G1485,'MITRA (REFERENSI)'!$A:$Z,16,FALSE)</f>
        <v>#N/A</v>
      </c>
      <c r="I1485" s="56" t="str">
        <f>VLOOKUP(G1485,'MITRA (REFERENSI)'!$A:$Z,25,FALSE)</f>
        <v>#N/A</v>
      </c>
      <c r="J1485" s="55" t="str">
        <f>VLOOKUP(G1485,'MITRA (REFERENSI)'!$A:$Z,26,FALSE)</f>
        <v>#N/A</v>
      </c>
      <c r="K1485" s="55" t="str">
        <f>VLOOKUP(G1485,'MITRA (REFERENSI)'!$A:$Z,15,FALSE)</f>
        <v>#N/A</v>
      </c>
      <c r="L1485" s="55" t="str">
        <f>VLOOKUP(G1485,'MITRA (REFERENSI)'!$A:$Z,15,FALSE)</f>
        <v>#N/A</v>
      </c>
      <c r="M1485" s="55" t="str">
        <f>IF(B1485=1,'KELAS (REFERENSI)'!M1485,IF(B1485=2,'KELAS (REFERENSI)'!M1500,IF(B1485=3,'KELAS (REFERENSI)'!M1515,IF(B1485=4,'KELAS (REFERENSI)'!M1530,""))))</f>
        <v/>
      </c>
      <c r="N1485" s="55" t="str">
        <f>IF(B1485=1,'KELAS (REFERENSI)'!N1485,IF(B1485=2,'KELAS (REFERENSI)'!N1500,IF(B1485=3,'KELAS (REFERENSI)'!N1515,IF(B1485=4,'KELAS (REFERENSI)'!N1530,""))))</f>
        <v/>
      </c>
      <c r="O1485" s="55" t="str">
        <f>IF(B1485=1,'KELAS (REFERENSI)'!O1485,IF(B1485=2,'KELAS (REFERENSI)'!O1500,IF(B1485=3,'KELAS (REFERENSI)'!O1515,IF(B1485=4,'KELAS (REFERENSI)'!O1530,""))))</f>
        <v/>
      </c>
      <c r="P1485" s="55" t="str">
        <f>IF(B1485=1,'KELAS (REFERENSI)'!P1485,IF(B1485=2,'KELAS (REFERENSI)'!P1500,IF(B1485=3,'KELAS (REFERENSI)'!P1515,IF(B1485=4,'KELAS (REFERENSI)'!P1530,""))))</f>
        <v/>
      </c>
      <c r="Q1485" s="55" t="str">
        <f t="shared" si="4"/>
        <v>BPS Kota Jakarta Timur</v>
      </c>
      <c r="R1485" s="55" t="str">
        <f t="shared" si="56"/>
        <v/>
      </c>
      <c r="S1485" s="55" t="str">
        <f t="shared" ref="S1485:T1485" si="1493">S1484</f>
        <v>15 Juni sampai dengan 31 Agustus 2026</v>
      </c>
      <c r="T1485" s="55" t="str">
        <f t="shared" si="1493"/>
        <v>31 Agustus 2026</v>
      </c>
      <c r="U1485" s="59" t="str">
        <f>VLOOKUP(G1485,'MITRA (REFERENSI)'!$A:$Z,17,FALSE)</f>
        <v>#N/A</v>
      </c>
      <c r="V1485" s="59" t="str">
        <f>VLOOKUP(G1485,'MITRA (REFERENSI)'!$A:$Z,11,FALSE)</f>
        <v>#N/A</v>
      </c>
      <c r="W1485" s="81"/>
      <c r="X1485" s="63"/>
      <c r="Y1485" s="63"/>
      <c r="Z1485" s="62"/>
      <c r="AA1485" s="63"/>
      <c r="AB1485" s="62"/>
      <c r="AC1485" s="62"/>
      <c r="AD1485" s="62"/>
      <c r="AE1485" s="62"/>
      <c r="AF1485" s="62"/>
      <c r="AG1485" s="72"/>
      <c r="AH1485" s="72"/>
      <c r="AI1485" s="72"/>
      <c r="AJ1485" s="72"/>
      <c r="AK1485" s="59" t="str">
        <f>VLOOKUP(G1485,'MITRA (REFERENSI)'!$A:$Z,5,FALSE)</f>
        <v>#N/A</v>
      </c>
      <c r="AL1485" s="59" t="str">
        <f>VLOOKUP(G1485,'MITRA (REFERENSI)'!$A:$Z,13,FALSE)</f>
        <v>#N/A</v>
      </c>
      <c r="AM1485" s="59" t="str">
        <f>VLOOKUP(G1485,'MITRA (REFERENSI)'!$A:$Z,14,FALSE)</f>
        <v>#N/A</v>
      </c>
    </row>
    <row r="1486" ht="15.0" customHeight="1">
      <c r="A1486" s="53" t="s">
        <v>6548</v>
      </c>
      <c r="B1486" s="78"/>
      <c r="C1486" s="79"/>
      <c r="D1486" s="82"/>
      <c r="E1486" s="82"/>
      <c r="F1486" s="56" t="str">
        <f t="shared" si="2"/>
        <v>PETUGAS.1485/SPK/SE/PML/3172/2026</v>
      </c>
      <c r="G1486" s="80"/>
      <c r="H1486" s="56" t="str">
        <f>VLOOKUP(G1486,'MITRA (REFERENSI)'!$A:$Z,16,FALSE)</f>
        <v>#N/A</v>
      </c>
      <c r="I1486" s="56" t="str">
        <f>VLOOKUP(G1486,'MITRA (REFERENSI)'!$A:$Z,25,FALSE)</f>
        <v>#N/A</v>
      </c>
      <c r="J1486" s="55" t="str">
        <f>VLOOKUP(G1486,'MITRA (REFERENSI)'!$A:$Z,26,FALSE)</f>
        <v>#N/A</v>
      </c>
      <c r="K1486" s="55" t="str">
        <f>VLOOKUP(G1486,'MITRA (REFERENSI)'!$A:$Z,15,FALSE)</f>
        <v>#N/A</v>
      </c>
      <c r="L1486" s="55" t="str">
        <f>VLOOKUP(G1486,'MITRA (REFERENSI)'!$A:$Z,15,FALSE)</f>
        <v>#N/A</v>
      </c>
      <c r="M1486" s="55" t="str">
        <f>IF(B1486=1,'KELAS (REFERENSI)'!M1486,IF(B1486=2,'KELAS (REFERENSI)'!M1501,IF(B1486=3,'KELAS (REFERENSI)'!M1516,IF(B1486=4,'KELAS (REFERENSI)'!M1531,""))))</f>
        <v/>
      </c>
      <c r="N1486" s="55" t="str">
        <f>IF(B1486=1,'KELAS (REFERENSI)'!N1486,IF(B1486=2,'KELAS (REFERENSI)'!N1501,IF(B1486=3,'KELAS (REFERENSI)'!N1516,IF(B1486=4,'KELAS (REFERENSI)'!N1531,""))))</f>
        <v/>
      </c>
      <c r="O1486" s="55" t="str">
        <f>IF(B1486=1,'KELAS (REFERENSI)'!O1486,IF(B1486=2,'KELAS (REFERENSI)'!O1501,IF(B1486=3,'KELAS (REFERENSI)'!O1516,IF(B1486=4,'KELAS (REFERENSI)'!O1531,""))))</f>
        <v/>
      </c>
      <c r="P1486" s="55" t="str">
        <f>IF(B1486=1,'KELAS (REFERENSI)'!P1486,IF(B1486=2,'KELAS (REFERENSI)'!P1501,IF(B1486=3,'KELAS (REFERENSI)'!P1516,IF(B1486=4,'KELAS (REFERENSI)'!P1531,""))))</f>
        <v/>
      </c>
      <c r="Q1486" s="55" t="str">
        <f t="shared" si="4"/>
        <v>BPS Kota Jakarta Timur</v>
      </c>
      <c r="R1486" s="55" t="str">
        <f t="shared" si="56"/>
        <v/>
      </c>
      <c r="S1486" s="55" t="str">
        <f t="shared" ref="S1486:T1486" si="1494">S1485</f>
        <v>15 Juni sampai dengan 31 Agustus 2026</v>
      </c>
      <c r="T1486" s="55" t="str">
        <f t="shared" si="1494"/>
        <v>31 Agustus 2026</v>
      </c>
      <c r="U1486" s="59" t="str">
        <f>VLOOKUP(G1486,'MITRA (REFERENSI)'!$A:$Z,17,FALSE)</f>
        <v>#N/A</v>
      </c>
      <c r="V1486" s="59" t="str">
        <f>VLOOKUP(G1486,'MITRA (REFERENSI)'!$A:$Z,11,FALSE)</f>
        <v>#N/A</v>
      </c>
      <c r="W1486" s="81"/>
      <c r="X1486" s="63"/>
      <c r="Y1486" s="63"/>
      <c r="Z1486" s="62"/>
      <c r="AA1486" s="63"/>
      <c r="AB1486" s="62"/>
      <c r="AC1486" s="62"/>
      <c r="AD1486" s="62"/>
      <c r="AE1486" s="62"/>
      <c r="AF1486" s="62"/>
      <c r="AG1486" s="72"/>
      <c r="AH1486" s="72"/>
      <c r="AI1486" s="72"/>
      <c r="AJ1486" s="72"/>
      <c r="AK1486" s="59" t="str">
        <f>VLOOKUP(G1486,'MITRA (REFERENSI)'!$A:$Z,5,FALSE)</f>
        <v>#N/A</v>
      </c>
      <c r="AL1486" s="59" t="str">
        <f>VLOOKUP(G1486,'MITRA (REFERENSI)'!$A:$Z,13,FALSE)</f>
        <v>#N/A</v>
      </c>
      <c r="AM1486" s="59" t="str">
        <f>VLOOKUP(G1486,'MITRA (REFERENSI)'!$A:$Z,14,FALSE)</f>
        <v>#N/A</v>
      </c>
    </row>
    <row r="1487" ht="15.0" customHeight="1">
      <c r="A1487" s="53" t="s">
        <v>6549</v>
      </c>
      <c r="B1487" s="78"/>
      <c r="C1487" s="79"/>
      <c r="D1487" s="82"/>
      <c r="E1487" s="82"/>
      <c r="F1487" s="56" t="str">
        <f t="shared" si="2"/>
        <v>PETUGAS.1486/SPK/SE/PML/3172/2026</v>
      </c>
      <c r="G1487" s="80"/>
      <c r="H1487" s="56" t="str">
        <f>VLOOKUP(G1487,'MITRA (REFERENSI)'!$A:$Z,16,FALSE)</f>
        <v>#N/A</v>
      </c>
      <c r="I1487" s="56" t="str">
        <f>VLOOKUP(G1487,'MITRA (REFERENSI)'!$A:$Z,25,FALSE)</f>
        <v>#N/A</v>
      </c>
      <c r="J1487" s="55" t="str">
        <f>VLOOKUP(G1487,'MITRA (REFERENSI)'!$A:$Z,26,FALSE)</f>
        <v>#N/A</v>
      </c>
      <c r="K1487" s="55" t="str">
        <f>VLOOKUP(G1487,'MITRA (REFERENSI)'!$A:$Z,15,FALSE)</f>
        <v>#N/A</v>
      </c>
      <c r="L1487" s="55" t="str">
        <f>VLOOKUP(G1487,'MITRA (REFERENSI)'!$A:$Z,15,FALSE)</f>
        <v>#N/A</v>
      </c>
      <c r="M1487" s="55" t="str">
        <f>IF(B1487=1,'KELAS (REFERENSI)'!M1487,IF(B1487=2,'KELAS (REFERENSI)'!M1502,IF(B1487=3,'KELAS (REFERENSI)'!M1517,IF(B1487=4,'KELAS (REFERENSI)'!M1532,""))))</f>
        <v/>
      </c>
      <c r="N1487" s="55" t="str">
        <f>IF(B1487=1,'KELAS (REFERENSI)'!N1487,IF(B1487=2,'KELAS (REFERENSI)'!N1502,IF(B1487=3,'KELAS (REFERENSI)'!N1517,IF(B1487=4,'KELAS (REFERENSI)'!N1532,""))))</f>
        <v/>
      </c>
      <c r="O1487" s="55" t="str">
        <f>IF(B1487=1,'KELAS (REFERENSI)'!O1487,IF(B1487=2,'KELAS (REFERENSI)'!O1502,IF(B1487=3,'KELAS (REFERENSI)'!O1517,IF(B1487=4,'KELAS (REFERENSI)'!O1532,""))))</f>
        <v/>
      </c>
      <c r="P1487" s="55" t="str">
        <f>IF(B1487=1,'KELAS (REFERENSI)'!P1487,IF(B1487=2,'KELAS (REFERENSI)'!P1502,IF(B1487=3,'KELAS (REFERENSI)'!P1517,IF(B1487=4,'KELAS (REFERENSI)'!P1532,""))))</f>
        <v/>
      </c>
      <c r="Q1487" s="55" t="str">
        <f t="shared" si="4"/>
        <v>BPS Kota Jakarta Timur</v>
      </c>
      <c r="R1487" s="55" t="str">
        <f t="shared" si="56"/>
        <v/>
      </c>
      <c r="S1487" s="55" t="str">
        <f t="shared" ref="S1487:T1487" si="1495">S1486</f>
        <v>15 Juni sampai dengan 31 Agustus 2026</v>
      </c>
      <c r="T1487" s="55" t="str">
        <f t="shared" si="1495"/>
        <v>31 Agustus 2026</v>
      </c>
      <c r="U1487" s="59" t="str">
        <f>VLOOKUP(G1487,'MITRA (REFERENSI)'!$A:$Z,17,FALSE)</f>
        <v>#N/A</v>
      </c>
      <c r="V1487" s="59" t="str">
        <f>VLOOKUP(G1487,'MITRA (REFERENSI)'!$A:$Z,11,FALSE)</f>
        <v>#N/A</v>
      </c>
      <c r="W1487" s="81"/>
      <c r="X1487" s="63"/>
      <c r="Y1487" s="63"/>
      <c r="Z1487" s="62"/>
      <c r="AA1487" s="63"/>
      <c r="AB1487" s="62"/>
      <c r="AC1487" s="62"/>
      <c r="AD1487" s="62"/>
      <c r="AE1487" s="62"/>
      <c r="AF1487" s="62"/>
      <c r="AG1487" s="72"/>
      <c r="AH1487" s="72"/>
      <c r="AI1487" s="72"/>
      <c r="AJ1487" s="72"/>
      <c r="AK1487" s="59" t="str">
        <f>VLOOKUP(G1487,'MITRA (REFERENSI)'!$A:$Z,5,FALSE)</f>
        <v>#N/A</v>
      </c>
      <c r="AL1487" s="59" t="str">
        <f>VLOOKUP(G1487,'MITRA (REFERENSI)'!$A:$Z,13,FALSE)</f>
        <v>#N/A</v>
      </c>
      <c r="AM1487" s="59" t="str">
        <f>VLOOKUP(G1487,'MITRA (REFERENSI)'!$A:$Z,14,FALSE)</f>
        <v>#N/A</v>
      </c>
    </row>
    <row r="1488" ht="15.0" customHeight="1">
      <c r="A1488" s="53" t="s">
        <v>6550</v>
      </c>
      <c r="B1488" s="78"/>
      <c r="C1488" s="79"/>
      <c r="D1488" s="82"/>
      <c r="E1488" s="82"/>
      <c r="F1488" s="56" t="str">
        <f t="shared" si="2"/>
        <v>PETUGAS.1487/SPK/SE/PML/3172/2026</v>
      </c>
      <c r="G1488" s="80"/>
      <c r="H1488" s="56" t="str">
        <f>VLOOKUP(G1488,'MITRA (REFERENSI)'!$A:$Z,16,FALSE)</f>
        <v>#N/A</v>
      </c>
      <c r="I1488" s="56" t="str">
        <f>VLOOKUP(G1488,'MITRA (REFERENSI)'!$A:$Z,25,FALSE)</f>
        <v>#N/A</v>
      </c>
      <c r="J1488" s="55" t="str">
        <f>VLOOKUP(G1488,'MITRA (REFERENSI)'!$A:$Z,26,FALSE)</f>
        <v>#N/A</v>
      </c>
      <c r="K1488" s="55" t="str">
        <f>VLOOKUP(G1488,'MITRA (REFERENSI)'!$A:$Z,15,FALSE)</f>
        <v>#N/A</v>
      </c>
      <c r="L1488" s="55" t="str">
        <f>VLOOKUP(G1488,'MITRA (REFERENSI)'!$A:$Z,15,FALSE)</f>
        <v>#N/A</v>
      </c>
      <c r="M1488" s="55" t="str">
        <f>IF(B1488=1,'KELAS (REFERENSI)'!M1488,IF(B1488=2,'KELAS (REFERENSI)'!M1503,IF(B1488=3,'KELAS (REFERENSI)'!M1518,IF(B1488=4,'KELAS (REFERENSI)'!M1533,""))))</f>
        <v/>
      </c>
      <c r="N1488" s="55" t="str">
        <f>IF(B1488=1,'KELAS (REFERENSI)'!N1488,IF(B1488=2,'KELAS (REFERENSI)'!N1503,IF(B1488=3,'KELAS (REFERENSI)'!N1518,IF(B1488=4,'KELAS (REFERENSI)'!N1533,""))))</f>
        <v/>
      </c>
      <c r="O1488" s="55" t="str">
        <f>IF(B1488=1,'KELAS (REFERENSI)'!O1488,IF(B1488=2,'KELAS (REFERENSI)'!O1503,IF(B1488=3,'KELAS (REFERENSI)'!O1518,IF(B1488=4,'KELAS (REFERENSI)'!O1533,""))))</f>
        <v/>
      </c>
      <c r="P1488" s="55" t="str">
        <f>IF(B1488=1,'KELAS (REFERENSI)'!P1488,IF(B1488=2,'KELAS (REFERENSI)'!P1503,IF(B1488=3,'KELAS (REFERENSI)'!P1518,IF(B1488=4,'KELAS (REFERENSI)'!P1533,""))))</f>
        <v/>
      </c>
      <c r="Q1488" s="55" t="str">
        <f t="shared" si="4"/>
        <v>BPS Kota Jakarta Timur</v>
      </c>
      <c r="R1488" s="55" t="str">
        <f t="shared" si="56"/>
        <v/>
      </c>
      <c r="S1488" s="55" t="str">
        <f t="shared" ref="S1488:T1488" si="1496">S1487</f>
        <v>15 Juni sampai dengan 31 Agustus 2026</v>
      </c>
      <c r="T1488" s="55" t="str">
        <f t="shared" si="1496"/>
        <v>31 Agustus 2026</v>
      </c>
      <c r="U1488" s="59" t="str">
        <f>VLOOKUP(G1488,'MITRA (REFERENSI)'!$A:$Z,17,FALSE)</f>
        <v>#N/A</v>
      </c>
      <c r="V1488" s="59" t="str">
        <f>VLOOKUP(G1488,'MITRA (REFERENSI)'!$A:$Z,11,FALSE)</f>
        <v>#N/A</v>
      </c>
      <c r="W1488" s="81"/>
      <c r="X1488" s="63"/>
      <c r="Y1488" s="63"/>
      <c r="Z1488" s="62"/>
      <c r="AA1488" s="63"/>
      <c r="AB1488" s="62"/>
      <c r="AC1488" s="62"/>
      <c r="AD1488" s="62"/>
      <c r="AE1488" s="62"/>
      <c r="AF1488" s="62"/>
      <c r="AG1488" s="72"/>
      <c r="AH1488" s="72"/>
      <c r="AI1488" s="72"/>
      <c r="AJ1488" s="72"/>
      <c r="AK1488" s="59" t="str">
        <f>VLOOKUP(G1488,'MITRA (REFERENSI)'!$A:$Z,5,FALSE)</f>
        <v>#N/A</v>
      </c>
      <c r="AL1488" s="59" t="str">
        <f>VLOOKUP(G1488,'MITRA (REFERENSI)'!$A:$Z,13,FALSE)</f>
        <v>#N/A</v>
      </c>
      <c r="AM1488" s="59" t="str">
        <f>VLOOKUP(G1488,'MITRA (REFERENSI)'!$A:$Z,14,FALSE)</f>
        <v>#N/A</v>
      </c>
    </row>
    <row r="1489" ht="15.0" customHeight="1">
      <c r="A1489" s="53" t="s">
        <v>6551</v>
      </c>
      <c r="B1489" s="78"/>
      <c r="C1489" s="79"/>
      <c r="D1489" s="82"/>
      <c r="E1489" s="82"/>
      <c r="F1489" s="56" t="str">
        <f t="shared" si="2"/>
        <v>PETUGAS.1488/SPK/SE/PML/3172/2026</v>
      </c>
      <c r="G1489" s="80"/>
      <c r="H1489" s="56" t="str">
        <f>VLOOKUP(G1489,'MITRA (REFERENSI)'!$A:$Z,16,FALSE)</f>
        <v>#N/A</v>
      </c>
      <c r="I1489" s="56" t="str">
        <f>VLOOKUP(G1489,'MITRA (REFERENSI)'!$A:$Z,25,FALSE)</f>
        <v>#N/A</v>
      </c>
      <c r="J1489" s="55" t="str">
        <f>VLOOKUP(G1489,'MITRA (REFERENSI)'!$A:$Z,26,FALSE)</f>
        <v>#N/A</v>
      </c>
      <c r="K1489" s="55" t="str">
        <f>VLOOKUP(G1489,'MITRA (REFERENSI)'!$A:$Z,15,FALSE)</f>
        <v>#N/A</v>
      </c>
      <c r="L1489" s="55" t="str">
        <f>VLOOKUP(G1489,'MITRA (REFERENSI)'!$A:$Z,15,FALSE)</f>
        <v>#N/A</v>
      </c>
      <c r="M1489" s="55" t="str">
        <f>IF(B1489=1,'KELAS (REFERENSI)'!M1489,IF(B1489=2,'KELAS (REFERENSI)'!M1504,IF(B1489=3,'KELAS (REFERENSI)'!M1519,IF(B1489=4,'KELAS (REFERENSI)'!M1534,""))))</f>
        <v/>
      </c>
      <c r="N1489" s="55" t="str">
        <f>IF(B1489=1,'KELAS (REFERENSI)'!N1489,IF(B1489=2,'KELAS (REFERENSI)'!N1504,IF(B1489=3,'KELAS (REFERENSI)'!N1519,IF(B1489=4,'KELAS (REFERENSI)'!N1534,""))))</f>
        <v/>
      </c>
      <c r="O1489" s="55" t="str">
        <f>IF(B1489=1,'KELAS (REFERENSI)'!O1489,IF(B1489=2,'KELAS (REFERENSI)'!O1504,IF(B1489=3,'KELAS (REFERENSI)'!O1519,IF(B1489=4,'KELAS (REFERENSI)'!O1534,""))))</f>
        <v/>
      </c>
      <c r="P1489" s="55" t="str">
        <f>IF(B1489=1,'KELAS (REFERENSI)'!P1489,IF(B1489=2,'KELAS (REFERENSI)'!P1504,IF(B1489=3,'KELAS (REFERENSI)'!P1519,IF(B1489=4,'KELAS (REFERENSI)'!P1534,""))))</f>
        <v/>
      </c>
      <c r="Q1489" s="55" t="str">
        <f t="shared" si="4"/>
        <v>BPS Kota Jakarta Timur</v>
      </c>
      <c r="R1489" s="55" t="str">
        <f t="shared" si="56"/>
        <v/>
      </c>
      <c r="S1489" s="55" t="str">
        <f t="shared" ref="S1489:T1489" si="1497">S1488</f>
        <v>15 Juni sampai dengan 31 Agustus 2026</v>
      </c>
      <c r="T1489" s="55" t="str">
        <f t="shared" si="1497"/>
        <v>31 Agustus 2026</v>
      </c>
      <c r="U1489" s="59" t="str">
        <f>VLOOKUP(G1489,'MITRA (REFERENSI)'!$A:$Z,17,FALSE)</f>
        <v>#N/A</v>
      </c>
      <c r="V1489" s="59" t="str">
        <f>VLOOKUP(G1489,'MITRA (REFERENSI)'!$A:$Z,11,FALSE)</f>
        <v>#N/A</v>
      </c>
      <c r="W1489" s="81"/>
      <c r="X1489" s="63"/>
      <c r="Y1489" s="63"/>
      <c r="Z1489" s="62"/>
      <c r="AA1489" s="63"/>
      <c r="AB1489" s="62"/>
      <c r="AC1489" s="62"/>
      <c r="AD1489" s="62"/>
      <c r="AE1489" s="62"/>
      <c r="AF1489" s="62"/>
      <c r="AG1489" s="72"/>
      <c r="AH1489" s="72"/>
      <c r="AI1489" s="72"/>
      <c r="AJ1489" s="72"/>
      <c r="AK1489" s="59" t="str">
        <f>VLOOKUP(G1489,'MITRA (REFERENSI)'!$A:$Z,5,FALSE)</f>
        <v>#N/A</v>
      </c>
      <c r="AL1489" s="59" t="str">
        <f>VLOOKUP(G1489,'MITRA (REFERENSI)'!$A:$Z,13,FALSE)</f>
        <v>#N/A</v>
      </c>
      <c r="AM1489" s="59" t="str">
        <f>VLOOKUP(G1489,'MITRA (REFERENSI)'!$A:$Z,14,FALSE)</f>
        <v>#N/A</v>
      </c>
    </row>
    <row r="1490" ht="15.0" customHeight="1">
      <c r="A1490" s="53" t="s">
        <v>6552</v>
      </c>
      <c r="B1490" s="78"/>
      <c r="C1490" s="79"/>
      <c r="D1490" s="82"/>
      <c r="E1490" s="82"/>
      <c r="F1490" s="56" t="str">
        <f t="shared" si="2"/>
        <v>PETUGAS.1489/SPK/SE/PML/3172/2026</v>
      </c>
      <c r="G1490" s="80"/>
      <c r="H1490" s="56" t="str">
        <f>VLOOKUP(G1490,'MITRA (REFERENSI)'!$A:$Z,16,FALSE)</f>
        <v>#N/A</v>
      </c>
      <c r="I1490" s="56" t="str">
        <f>VLOOKUP(G1490,'MITRA (REFERENSI)'!$A:$Z,25,FALSE)</f>
        <v>#N/A</v>
      </c>
      <c r="J1490" s="55" t="str">
        <f>VLOOKUP(G1490,'MITRA (REFERENSI)'!$A:$Z,26,FALSE)</f>
        <v>#N/A</v>
      </c>
      <c r="K1490" s="55" t="str">
        <f>VLOOKUP(G1490,'MITRA (REFERENSI)'!$A:$Z,15,FALSE)</f>
        <v>#N/A</v>
      </c>
      <c r="L1490" s="55" t="str">
        <f>VLOOKUP(G1490,'MITRA (REFERENSI)'!$A:$Z,15,FALSE)</f>
        <v>#N/A</v>
      </c>
      <c r="M1490" s="55" t="str">
        <f>IF(B1490=1,'KELAS (REFERENSI)'!M1490,IF(B1490=2,'KELAS (REFERENSI)'!M1505,IF(B1490=3,'KELAS (REFERENSI)'!M1520,IF(B1490=4,'KELAS (REFERENSI)'!M1535,""))))</f>
        <v/>
      </c>
      <c r="N1490" s="55" t="str">
        <f>IF(B1490=1,'KELAS (REFERENSI)'!N1490,IF(B1490=2,'KELAS (REFERENSI)'!N1505,IF(B1490=3,'KELAS (REFERENSI)'!N1520,IF(B1490=4,'KELAS (REFERENSI)'!N1535,""))))</f>
        <v/>
      </c>
      <c r="O1490" s="55" t="str">
        <f>IF(B1490=1,'KELAS (REFERENSI)'!O1490,IF(B1490=2,'KELAS (REFERENSI)'!O1505,IF(B1490=3,'KELAS (REFERENSI)'!O1520,IF(B1490=4,'KELAS (REFERENSI)'!O1535,""))))</f>
        <v/>
      </c>
      <c r="P1490" s="55" t="str">
        <f>IF(B1490=1,'KELAS (REFERENSI)'!P1490,IF(B1490=2,'KELAS (REFERENSI)'!P1505,IF(B1490=3,'KELAS (REFERENSI)'!P1520,IF(B1490=4,'KELAS (REFERENSI)'!P1535,""))))</f>
        <v/>
      </c>
      <c r="Q1490" s="55" t="str">
        <f t="shared" si="4"/>
        <v>BPS Kota Jakarta Timur</v>
      </c>
      <c r="R1490" s="55" t="str">
        <f t="shared" si="56"/>
        <v/>
      </c>
      <c r="S1490" s="55" t="str">
        <f t="shared" ref="S1490:T1490" si="1498">S1489</f>
        <v>15 Juni sampai dengan 31 Agustus 2026</v>
      </c>
      <c r="T1490" s="55" t="str">
        <f t="shared" si="1498"/>
        <v>31 Agustus 2026</v>
      </c>
      <c r="U1490" s="59" t="str">
        <f>VLOOKUP(G1490,'MITRA (REFERENSI)'!$A:$Z,17,FALSE)</f>
        <v>#N/A</v>
      </c>
      <c r="V1490" s="59" t="str">
        <f>VLOOKUP(G1490,'MITRA (REFERENSI)'!$A:$Z,11,FALSE)</f>
        <v>#N/A</v>
      </c>
      <c r="W1490" s="81"/>
      <c r="X1490" s="63"/>
      <c r="Y1490" s="63"/>
      <c r="Z1490" s="62"/>
      <c r="AA1490" s="63"/>
      <c r="AB1490" s="62"/>
      <c r="AC1490" s="62"/>
      <c r="AD1490" s="62"/>
      <c r="AE1490" s="62"/>
      <c r="AF1490" s="62"/>
      <c r="AG1490" s="72"/>
      <c r="AH1490" s="72"/>
      <c r="AI1490" s="72"/>
      <c r="AJ1490" s="72"/>
      <c r="AK1490" s="59" t="str">
        <f>VLOOKUP(G1490,'MITRA (REFERENSI)'!$A:$Z,5,FALSE)</f>
        <v>#N/A</v>
      </c>
      <c r="AL1490" s="59" t="str">
        <f>VLOOKUP(G1490,'MITRA (REFERENSI)'!$A:$Z,13,FALSE)</f>
        <v>#N/A</v>
      </c>
      <c r="AM1490" s="59" t="str">
        <f>VLOOKUP(G1490,'MITRA (REFERENSI)'!$A:$Z,14,FALSE)</f>
        <v>#N/A</v>
      </c>
    </row>
    <row r="1491" ht="15.0" customHeight="1">
      <c r="A1491" s="53" t="s">
        <v>6553</v>
      </c>
      <c r="B1491" s="78"/>
      <c r="C1491" s="79"/>
      <c r="D1491" s="82"/>
      <c r="E1491" s="82"/>
      <c r="F1491" s="56" t="str">
        <f t="shared" si="2"/>
        <v>PETUGAS.1490/SPK/SE/PML/3172/2026</v>
      </c>
      <c r="G1491" s="80"/>
      <c r="H1491" s="56" t="str">
        <f>VLOOKUP(G1491,'MITRA (REFERENSI)'!$A:$Z,16,FALSE)</f>
        <v>#N/A</v>
      </c>
      <c r="I1491" s="56" t="str">
        <f>VLOOKUP(G1491,'MITRA (REFERENSI)'!$A:$Z,25,FALSE)</f>
        <v>#N/A</v>
      </c>
      <c r="J1491" s="55" t="str">
        <f>VLOOKUP(G1491,'MITRA (REFERENSI)'!$A:$Z,26,FALSE)</f>
        <v>#N/A</v>
      </c>
      <c r="K1491" s="55" t="str">
        <f>VLOOKUP(G1491,'MITRA (REFERENSI)'!$A:$Z,15,FALSE)</f>
        <v>#N/A</v>
      </c>
      <c r="L1491" s="55" t="str">
        <f>VLOOKUP(G1491,'MITRA (REFERENSI)'!$A:$Z,15,FALSE)</f>
        <v>#N/A</v>
      </c>
      <c r="M1491" s="55" t="str">
        <f>IF(B1491=1,'KELAS (REFERENSI)'!M1491,IF(B1491=2,'KELAS (REFERENSI)'!M1506,IF(B1491=3,'KELAS (REFERENSI)'!M1521,IF(B1491=4,'KELAS (REFERENSI)'!M1536,""))))</f>
        <v/>
      </c>
      <c r="N1491" s="55" t="str">
        <f>IF(B1491=1,'KELAS (REFERENSI)'!N1491,IF(B1491=2,'KELAS (REFERENSI)'!N1506,IF(B1491=3,'KELAS (REFERENSI)'!N1521,IF(B1491=4,'KELAS (REFERENSI)'!N1536,""))))</f>
        <v/>
      </c>
      <c r="O1491" s="55" t="str">
        <f>IF(B1491=1,'KELAS (REFERENSI)'!O1491,IF(B1491=2,'KELAS (REFERENSI)'!O1506,IF(B1491=3,'KELAS (REFERENSI)'!O1521,IF(B1491=4,'KELAS (REFERENSI)'!O1536,""))))</f>
        <v/>
      </c>
      <c r="P1491" s="55" t="str">
        <f>IF(B1491=1,'KELAS (REFERENSI)'!P1491,IF(B1491=2,'KELAS (REFERENSI)'!P1506,IF(B1491=3,'KELAS (REFERENSI)'!P1521,IF(B1491=4,'KELAS (REFERENSI)'!P1536,""))))</f>
        <v/>
      </c>
      <c r="Q1491" s="55" t="str">
        <f t="shared" si="4"/>
        <v>BPS Kota Jakarta Timur</v>
      </c>
      <c r="R1491" s="55" t="str">
        <f t="shared" si="56"/>
        <v/>
      </c>
      <c r="S1491" s="55" t="str">
        <f t="shared" ref="S1491:T1491" si="1499">S1490</f>
        <v>15 Juni sampai dengan 31 Agustus 2026</v>
      </c>
      <c r="T1491" s="55" t="str">
        <f t="shared" si="1499"/>
        <v>31 Agustus 2026</v>
      </c>
      <c r="U1491" s="59" t="str">
        <f>VLOOKUP(G1491,'MITRA (REFERENSI)'!$A:$Z,17,FALSE)</f>
        <v>#N/A</v>
      </c>
      <c r="V1491" s="59" t="str">
        <f>VLOOKUP(G1491,'MITRA (REFERENSI)'!$A:$Z,11,FALSE)</f>
        <v>#N/A</v>
      </c>
      <c r="W1491" s="81"/>
      <c r="X1491" s="63"/>
      <c r="Y1491" s="63"/>
      <c r="Z1491" s="62"/>
      <c r="AA1491" s="63"/>
      <c r="AB1491" s="62"/>
      <c r="AC1491" s="62"/>
      <c r="AD1491" s="62"/>
      <c r="AE1491" s="62"/>
      <c r="AF1491" s="62"/>
      <c r="AG1491" s="72"/>
      <c r="AH1491" s="72"/>
      <c r="AI1491" s="72"/>
      <c r="AJ1491" s="72"/>
      <c r="AK1491" s="59" t="str">
        <f>VLOOKUP(G1491,'MITRA (REFERENSI)'!$A:$Z,5,FALSE)</f>
        <v>#N/A</v>
      </c>
      <c r="AL1491" s="59" t="str">
        <f>VLOOKUP(G1491,'MITRA (REFERENSI)'!$A:$Z,13,FALSE)</f>
        <v>#N/A</v>
      </c>
      <c r="AM1491" s="59" t="str">
        <f>VLOOKUP(G1491,'MITRA (REFERENSI)'!$A:$Z,14,FALSE)</f>
        <v>#N/A</v>
      </c>
    </row>
    <row r="1492" ht="15.0" customHeight="1">
      <c r="A1492" s="53" t="s">
        <v>6554</v>
      </c>
      <c r="B1492" s="78"/>
      <c r="C1492" s="79"/>
      <c r="D1492" s="82"/>
      <c r="E1492" s="82"/>
      <c r="F1492" s="56" t="str">
        <f t="shared" si="2"/>
        <v>PETUGAS.1491/SPK/SE/PML/3172/2026</v>
      </c>
      <c r="G1492" s="80"/>
      <c r="H1492" s="56" t="str">
        <f>VLOOKUP(G1492,'MITRA (REFERENSI)'!$A:$Z,16,FALSE)</f>
        <v>#N/A</v>
      </c>
      <c r="I1492" s="56" t="str">
        <f>VLOOKUP(G1492,'MITRA (REFERENSI)'!$A:$Z,25,FALSE)</f>
        <v>#N/A</v>
      </c>
      <c r="J1492" s="55" t="str">
        <f>VLOOKUP(G1492,'MITRA (REFERENSI)'!$A:$Z,26,FALSE)</f>
        <v>#N/A</v>
      </c>
      <c r="K1492" s="55" t="str">
        <f>VLOOKUP(G1492,'MITRA (REFERENSI)'!$A:$Z,15,FALSE)</f>
        <v>#N/A</v>
      </c>
      <c r="L1492" s="55" t="str">
        <f>VLOOKUP(G1492,'MITRA (REFERENSI)'!$A:$Z,15,FALSE)</f>
        <v>#N/A</v>
      </c>
      <c r="M1492" s="55" t="str">
        <f>IF(B1492=1,'KELAS (REFERENSI)'!M1492,IF(B1492=2,'KELAS (REFERENSI)'!M1507,IF(B1492=3,'KELAS (REFERENSI)'!M1522,IF(B1492=4,'KELAS (REFERENSI)'!M1537,""))))</f>
        <v/>
      </c>
      <c r="N1492" s="55" t="str">
        <f>IF(B1492=1,'KELAS (REFERENSI)'!N1492,IF(B1492=2,'KELAS (REFERENSI)'!N1507,IF(B1492=3,'KELAS (REFERENSI)'!N1522,IF(B1492=4,'KELAS (REFERENSI)'!N1537,""))))</f>
        <v/>
      </c>
      <c r="O1492" s="55" t="str">
        <f>IF(B1492=1,'KELAS (REFERENSI)'!O1492,IF(B1492=2,'KELAS (REFERENSI)'!O1507,IF(B1492=3,'KELAS (REFERENSI)'!O1522,IF(B1492=4,'KELAS (REFERENSI)'!O1537,""))))</f>
        <v/>
      </c>
      <c r="P1492" s="55" t="str">
        <f>IF(B1492=1,'KELAS (REFERENSI)'!P1492,IF(B1492=2,'KELAS (REFERENSI)'!P1507,IF(B1492=3,'KELAS (REFERENSI)'!P1522,IF(B1492=4,'KELAS (REFERENSI)'!P1537,""))))</f>
        <v/>
      </c>
      <c r="Q1492" s="55" t="str">
        <f t="shared" si="4"/>
        <v>BPS Kota Jakarta Timur</v>
      </c>
      <c r="R1492" s="55" t="str">
        <f t="shared" si="56"/>
        <v/>
      </c>
      <c r="S1492" s="55" t="str">
        <f t="shared" ref="S1492:T1492" si="1500">S1491</f>
        <v>15 Juni sampai dengan 31 Agustus 2026</v>
      </c>
      <c r="T1492" s="55" t="str">
        <f t="shared" si="1500"/>
        <v>31 Agustus 2026</v>
      </c>
      <c r="U1492" s="59" t="str">
        <f>VLOOKUP(G1492,'MITRA (REFERENSI)'!$A:$Z,17,FALSE)</f>
        <v>#N/A</v>
      </c>
      <c r="V1492" s="59" t="str">
        <f>VLOOKUP(G1492,'MITRA (REFERENSI)'!$A:$Z,11,FALSE)</f>
        <v>#N/A</v>
      </c>
      <c r="W1492" s="81"/>
      <c r="X1492" s="63"/>
      <c r="Y1492" s="63"/>
      <c r="Z1492" s="62"/>
      <c r="AA1492" s="63"/>
      <c r="AB1492" s="62"/>
      <c r="AC1492" s="62"/>
      <c r="AD1492" s="62"/>
      <c r="AE1492" s="62"/>
      <c r="AF1492" s="62"/>
      <c r="AG1492" s="72"/>
      <c r="AH1492" s="72"/>
      <c r="AI1492" s="72"/>
      <c r="AJ1492" s="72"/>
      <c r="AK1492" s="59" t="str">
        <f>VLOOKUP(G1492,'MITRA (REFERENSI)'!$A:$Z,5,FALSE)</f>
        <v>#N/A</v>
      </c>
      <c r="AL1492" s="59" t="str">
        <f>VLOOKUP(G1492,'MITRA (REFERENSI)'!$A:$Z,13,FALSE)</f>
        <v>#N/A</v>
      </c>
      <c r="AM1492" s="59" t="str">
        <f>VLOOKUP(G1492,'MITRA (REFERENSI)'!$A:$Z,14,FALSE)</f>
        <v>#N/A</v>
      </c>
    </row>
    <row r="1493" ht="15.0" customHeight="1">
      <c r="A1493" s="53" t="s">
        <v>6555</v>
      </c>
      <c r="B1493" s="78"/>
      <c r="C1493" s="79"/>
      <c r="D1493" s="82"/>
      <c r="E1493" s="82"/>
      <c r="F1493" s="56" t="str">
        <f t="shared" si="2"/>
        <v>PETUGAS.1492/SPK/SE/PML/3172/2026</v>
      </c>
      <c r="G1493" s="80"/>
      <c r="H1493" s="56" t="str">
        <f>VLOOKUP(G1493,'MITRA (REFERENSI)'!$A:$Z,16,FALSE)</f>
        <v>#N/A</v>
      </c>
      <c r="I1493" s="56" t="str">
        <f>VLOOKUP(G1493,'MITRA (REFERENSI)'!$A:$Z,25,FALSE)</f>
        <v>#N/A</v>
      </c>
      <c r="J1493" s="55" t="str">
        <f>VLOOKUP(G1493,'MITRA (REFERENSI)'!$A:$Z,26,FALSE)</f>
        <v>#N/A</v>
      </c>
      <c r="K1493" s="55" t="str">
        <f>VLOOKUP(G1493,'MITRA (REFERENSI)'!$A:$Z,15,FALSE)</f>
        <v>#N/A</v>
      </c>
      <c r="L1493" s="55" t="str">
        <f>VLOOKUP(G1493,'MITRA (REFERENSI)'!$A:$Z,15,FALSE)</f>
        <v>#N/A</v>
      </c>
      <c r="M1493" s="55" t="str">
        <f>IF(B1493=1,'KELAS (REFERENSI)'!M1493,IF(B1493=2,'KELAS (REFERENSI)'!M1508,IF(B1493=3,'KELAS (REFERENSI)'!M1523,IF(B1493=4,'KELAS (REFERENSI)'!M1538,""))))</f>
        <v/>
      </c>
      <c r="N1493" s="55" t="str">
        <f>IF(B1493=1,'KELAS (REFERENSI)'!N1493,IF(B1493=2,'KELAS (REFERENSI)'!N1508,IF(B1493=3,'KELAS (REFERENSI)'!N1523,IF(B1493=4,'KELAS (REFERENSI)'!N1538,""))))</f>
        <v/>
      </c>
      <c r="O1493" s="55" t="str">
        <f>IF(B1493=1,'KELAS (REFERENSI)'!O1493,IF(B1493=2,'KELAS (REFERENSI)'!O1508,IF(B1493=3,'KELAS (REFERENSI)'!O1523,IF(B1493=4,'KELAS (REFERENSI)'!O1538,""))))</f>
        <v/>
      </c>
      <c r="P1493" s="55" t="str">
        <f>IF(B1493=1,'KELAS (REFERENSI)'!P1493,IF(B1493=2,'KELAS (REFERENSI)'!P1508,IF(B1493=3,'KELAS (REFERENSI)'!P1523,IF(B1493=4,'KELAS (REFERENSI)'!P1538,""))))</f>
        <v/>
      </c>
      <c r="Q1493" s="55" t="str">
        <f t="shared" si="4"/>
        <v>BPS Kota Jakarta Timur</v>
      </c>
      <c r="R1493" s="55" t="str">
        <f t="shared" si="56"/>
        <v/>
      </c>
      <c r="S1493" s="55" t="str">
        <f t="shared" ref="S1493:T1493" si="1501">S1492</f>
        <v>15 Juni sampai dengan 31 Agustus 2026</v>
      </c>
      <c r="T1493" s="55" t="str">
        <f t="shared" si="1501"/>
        <v>31 Agustus 2026</v>
      </c>
      <c r="U1493" s="59" t="str">
        <f>VLOOKUP(G1493,'MITRA (REFERENSI)'!$A:$Z,17,FALSE)</f>
        <v>#N/A</v>
      </c>
      <c r="V1493" s="59" t="str">
        <f>VLOOKUP(G1493,'MITRA (REFERENSI)'!$A:$Z,11,FALSE)</f>
        <v>#N/A</v>
      </c>
      <c r="W1493" s="81"/>
      <c r="X1493" s="63"/>
      <c r="Y1493" s="63"/>
      <c r="Z1493" s="62"/>
      <c r="AA1493" s="63"/>
      <c r="AB1493" s="62"/>
      <c r="AC1493" s="62"/>
      <c r="AD1493" s="62"/>
      <c r="AE1493" s="62"/>
      <c r="AF1493" s="62"/>
      <c r="AG1493" s="72"/>
      <c r="AH1493" s="72"/>
      <c r="AI1493" s="72"/>
      <c r="AJ1493" s="72"/>
      <c r="AK1493" s="59" t="str">
        <f>VLOOKUP(G1493,'MITRA (REFERENSI)'!$A:$Z,5,FALSE)</f>
        <v>#N/A</v>
      </c>
      <c r="AL1493" s="59" t="str">
        <f>VLOOKUP(G1493,'MITRA (REFERENSI)'!$A:$Z,13,FALSE)</f>
        <v>#N/A</v>
      </c>
      <c r="AM1493" s="59" t="str">
        <f>VLOOKUP(G1493,'MITRA (REFERENSI)'!$A:$Z,14,FALSE)</f>
        <v>#N/A</v>
      </c>
    </row>
    <row r="1494" ht="15.0" customHeight="1">
      <c r="A1494" s="53" t="s">
        <v>6556</v>
      </c>
      <c r="B1494" s="78"/>
      <c r="C1494" s="79"/>
      <c r="D1494" s="82"/>
      <c r="E1494" s="82"/>
      <c r="F1494" s="56" t="str">
        <f t="shared" si="2"/>
        <v>PETUGAS.1493/SPK/SE/PML/3172/2026</v>
      </c>
      <c r="G1494" s="80"/>
      <c r="H1494" s="56" t="str">
        <f>VLOOKUP(G1494,'MITRA (REFERENSI)'!$A:$Z,16,FALSE)</f>
        <v>#N/A</v>
      </c>
      <c r="I1494" s="56" t="str">
        <f>VLOOKUP(G1494,'MITRA (REFERENSI)'!$A:$Z,25,FALSE)</f>
        <v>#N/A</v>
      </c>
      <c r="J1494" s="55" t="str">
        <f>VLOOKUP(G1494,'MITRA (REFERENSI)'!$A:$Z,26,FALSE)</f>
        <v>#N/A</v>
      </c>
      <c r="K1494" s="55" t="str">
        <f>VLOOKUP(G1494,'MITRA (REFERENSI)'!$A:$Z,15,FALSE)</f>
        <v>#N/A</v>
      </c>
      <c r="L1494" s="55" t="str">
        <f>VLOOKUP(G1494,'MITRA (REFERENSI)'!$A:$Z,15,FALSE)</f>
        <v>#N/A</v>
      </c>
      <c r="M1494" s="55" t="str">
        <f>IF(B1494=1,'KELAS (REFERENSI)'!M1494,IF(B1494=2,'KELAS (REFERENSI)'!M1509,IF(B1494=3,'KELAS (REFERENSI)'!M1524,IF(B1494=4,'KELAS (REFERENSI)'!M1539,""))))</f>
        <v/>
      </c>
      <c r="N1494" s="55" t="str">
        <f>IF(B1494=1,'KELAS (REFERENSI)'!N1494,IF(B1494=2,'KELAS (REFERENSI)'!N1509,IF(B1494=3,'KELAS (REFERENSI)'!N1524,IF(B1494=4,'KELAS (REFERENSI)'!N1539,""))))</f>
        <v/>
      </c>
      <c r="O1494" s="55" t="str">
        <f>IF(B1494=1,'KELAS (REFERENSI)'!O1494,IF(B1494=2,'KELAS (REFERENSI)'!O1509,IF(B1494=3,'KELAS (REFERENSI)'!O1524,IF(B1494=4,'KELAS (REFERENSI)'!O1539,""))))</f>
        <v/>
      </c>
      <c r="P1494" s="55" t="str">
        <f>IF(B1494=1,'KELAS (REFERENSI)'!P1494,IF(B1494=2,'KELAS (REFERENSI)'!P1509,IF(B1494=3,'KELAS (REFERENSI)'!P1524,IF(B1494=4,'KELAS (REFERENSI)'!P1539,""))))</f>
        <v/>
      </c>
      <c r="Q1494" s="55" t="str">
        <f t="shared" si="4"/>
        <v>BPS Kota Jakarta Timur</v>
      </c>
      <c r="R1494" s="55" t="str">
        <f t="shared" si="56"/>
        <v/>
      </c>
      <c r="S1494" s="55" t="str">
        <f t="shared" ref="S1494:T1494" si="1502">S1493</f>
        <v>15 Juni sampai dengan 31 Agustus 2026</v>
      </c>
      <c r="T1494" s="55" t="str">
        <f t="shared" si="1502"/>
        <v>31 Agustus 2026</v>
      </c>
      <c r="U1494" s="59" t="str">
        <f>VLOOKUP(G1494,'MITRA (REFERENSI)'!$A:$Z,17,FALSE)</f>
        <v>#N/A</v>
      </c>
      <c r="V1494" s="59" t="str">
        <f>VLOOKUP(G1494,'MITRA (REFERENSI)'!$A:$Z,11,FALSE)</f>
        <v>#N/A</v>
      </c>
      <c r="W1494" s="81"/>
      <c r="X1494" s="63"/>
      <c r="Y1494" s="63"/>
      <c r="Z1494" s="62"/>
      <c r="AA1494" s="63"/>
      <c r="AB1494" s="62"/>
      <c r="AC1494" s="62"/>
      <c r="AD1494" s="62"/>
      <c r="AE1494" s="62"/>
      <c r="AF1494" s="62"/>
      <c r="AG1494" s="72"/>
      <c r="AH1494" s="72"/>
      <c r="AI1494" s="72"/>
      <c r="AJ1494" s="72"/>
      <c r="AK1494" s="59" t="str">
        <f>VLOOKUP(G1494,'MITRA (REFERENSI)'!$A:$Z,5,FALSE)</f>
        <v>#N/A</v>
      </c>
      <c r="AL1494" s="59" t="str">
        <f>VLOOKUP(G1494,'MITRA (REFERENSI)'!$A:$Z,13,FALSE)</f>
        <v>#N/A</v>
      </c>
      <c r="AM1494" s="59" t="str">
        <f>VLOOKUP(G1494,'MITRA (REFERENSI)'!$A:$Z,14,FALSE)</f>
        <v>#N/A</v>
      </c>
    </row>
    <row r="1495" ht="15.0" customHeight="1">
      <c r="A1495" s="53" t="s">
        <v>6557</v>
      </c>
      <c r="B1495" s="78"/>
      <c r="C1495" s="79"/>
      <c r="D1495" s="82"/>
      <c r="E1495" s="82"/>
      <c r="F1495" s="56" t="str">
        <f t="shared" si="2"/>
        <v>PETUGAS.1494/SPK/SE/PML/3172/2026</v>
      </c>
      <c r="G1495" s="80"/>
      <c r="H1495" s="56" t="str">
        <f>VLOOKUP(G1495,'MITRA (REFERENSI)'!$A:$Z,16,FALSE)</f>
        <v>#N/A</v>
      </c>
      <c r="I1495" s="56" t="str">
        <f>VLOOKUP(G1495,'MITRA (REFERENSI)'!$A:$Z,25,FALSE)</f>
        <v>#N/A</v>
      </c>
      <c r="J1495" s="55" t="str">
        <f>VLOOKUP(G1495,'MITRA (REFERENSI)'!$A:$Z,26,FALSE)</f>
        <v>#N/A</v>
      </c>
      <c r="K1495" s="55" t="str">
        <f>VLOOKUP(G1495,'MITRA (REFERENSI)'!$A:$Z,15,FALSE)</f>
        <v>#N/A</v>
      </c>
      <c r="L1495" s="55" t="str">
        <f>VLOOKUP(G1495,'MITRA (REFERENSI)'!$A:$Z,15,FALSE)</f>
        <v>#N/A</v>
      </c>
      <c r="M1495" s="55" t="str">
        <f>IF(B1495=1,'KELAS (REFERENSI)'!M1495,IF(B1495=2,'KELAS (REFERENSI)'!M1510,IF(B1495=3,'KELAS (REFERENSI)'!M1525,IF(B1495=4,'KELAS (REFERENSI)'!M1540,""))))</f>
        <v/>
      </c>
      <c r="N1495" s="55" t="str">
        <f>IF(B1495=1,'KELAS (REFERENSI)'!N1495,IF(B1495=2,'KELAS (REFERENSI)'!N1510,IF(B1495=3,'KELAS (REFERENSI)'!N1525,IF(B1495=4,'KELAS (REFERENSI)'!N1540,""))))</f>
        <v/>
      </c>
      <c r="O1495" s="55" t="str">
        <f>IF(B1495=1,'KELAS (REFERENSI)'!O1495,IF(B1495=2,'KELAS (REFERENSI)'!O1510,IF(B1495=3,'KELAS (REFERENSI)'!O1525,IF(B1495=4,'KELAS (REFERENSI)'!O1540,""))))</f>
        <v/>
      </c>
      <c r="P1495" s="55" t="str">
        <f>IF(B1495=1,'KELAS (REFERENSI)'!P1495,IF(B1495=2,'KELAS (REFERENSI)'!P1510,IF(B1495=3,'KELAS (REFERENSI)'!P1525,IF(B1495=4,'KELAS (REFERENSI)'!P1540,""))))</f>
        <v/>
      </c>
      <c r="Q1495" s="55" t="str">
        <f t="shared" si="4"/>
        <v>BPS Kota Jakarta Timur</v>
      </c>
      <c r="R1495" s="55" t="str">
        <f t="shared" si="56"/>
        <v/>
      </c>
      <c r="S1495" s="55" t="str">
        <f t="shared" ref="S1495:T1495" si="1503">S1494</f>
        <v>15 Juni sampai dengan 31 Agustus 2026</v>
      </c>
      <c r="T1495" s="55" t="str">
        <f t="shared" si="1503"/>
        <v>31 Agustus 2026</v>
      </c>
      <c r="U1495" s="59" t="str">
        <f>VLOOKUP(G1495,'MITRA (REFERENSI)'!$A:$Z,17,FALSE)</f>
        <v>#N/A</v>
      </c>
      <c r="V1495" s="59" t="str">
        <f>VLOOKUP(G1495,'MITRA (REFERENSI)'!$A:$Z,11,FALSE)</f>
        <v>#N/A</v>
      </c>
      <c r="W1495" s="81"/>
      <c r="X1495" s="63"/>
      <c r="Y1495" s="63"/>
      <c r="Z1495" s="62"/>
      <c r="AA1495" s="63"/>
      <c r="AB1495" s="62"/>
      <c r="AC1495" s="62"/>
      <c r="AD1495" s="62"/>
      <c r="AE1495" s="62"/>
      <c r="AF1495" s="62"/>
      <c r="AG1495" s="72"/>
      <c r="AH1495" s="72"/>
      <c r="AI1495" s="72"/>
      <c r="AJ1495" s="72"/>
      <c r="AK1495" s="59" t="str">
        <f>VLOOKUP(G1495,'MITRA (REFERENSI)'!$A:$Z,5,FALSE)</f>
        <v>#N/A</v>
      </c>
      <c r="AL1495" s="59" t="str">
        <f>VLOOKUP(G1495,'MITRA (REFERENSI)'!$A:$Z,13,FALSE)</f>
        <v>#N/A</v>
      </c>
      <c r="AM1495" s="59" t="str">
        <f>VLOOKUP(G1495,'MITRA (REFERENSI)'!$A:$Z,14,FALSE)</f>
        <v>#N/A</v>
      </c>
    </row>
    <row r="1496" ht="15.0" customHeight="1">
      <c r="A1496" s="53" t="s">
        <v>6558</v>
      </c>
      <c r="B1496" s="78"/>
      <c r="C1496" s="79"/>
      <c r="D1496" s="82"/>
      <c r="E1496" s="82"/>
      <c r="F1496" s="56" t="str">
        <f t="shared" si="2"/>
        <v>PETUGAS.1495/SPK/SE/PML/3172/2026</v>
      </c>
      <c r="G1496" s="80"/>
      <c r="H1496" s="56" t="str">
        <f>VLOOKUP(G1496,'MITRA (REFERENSI)'!$A:$Z,16,FALSE)</f>
        <v>#N/A</v>
      </c>
      <c r="I1496" s="56" t="str">
        <f>VLOOKUP(G1496,'MITRA (REFERENSI)'!$A:$Z,25,FALSE)</f>
        <v>#N/A</v>
      </c>
      <c r="J1496" s="55" t="str">
        <f>VLOOKUP(G1496,'MITRA (REFERENSI)'!$A:$Z,26,FALSE)</f>
        <v>#N/A</v>
      </c>
      <c r="K1496" s="55" t="str">
        <f>VLOOKUP(G1496,'MITRA (REFERENSI)'!$A:$Z,15,FALSE)</f>
        <v>#N/A</v>
      </c>
      <c r="L1496" s="55" t="str">
        <f>VLOOKUP(G1496,'MITRA (REFERENSI)'!$A:$Z,15,FALSE)</f>
        <v>#N/A</v>
      </c>
      <c r="M1496" s="55" t="str">
        <f>IF(B1496=1,'KELAS (REFERENSI)'!M1496,IF(B1496=2,'KELAS (REFERENSI)'!M1511,IF(B1496=3,'KELAS (REFERENSI)'!M1526,IF(B1496=4,'KELAS (REFERENSI)'!M1541,""))))</f>
        <v/>
      </c>
      <c r="N1496" s="55" t="str">
        <f>IF(B1496=1,'KELAS (REFERENSI)'!N1496,IF(B1496=2,'KELAS (REFERENSI)'!N1511,IF(B1496=3,'KELAS (REFERENSI)'!N1526,IF(B1496=4,'KELAS (REFERENSI)'!N1541,""))))</f>
        <v/>
      </c>
      <c r="O1496" s="55" t="str">
        <f>IF(B1496=1,'KELAS (REFERENSI)'!O1496,IF(B1496=2,'KELAS (REFERENSI)'!O1511,IF(B1496=3,'KELAS (REFERENSI)'!O1526,IF(B1496=4,'KELAS (REFERENSI)'!O1541,""))))</f>
        <v/>
      </c>
      <c r="P1496" s="55" t="str">
        <f>IF(B1496=1,'KELAS (REFERENSI)'!P1496,IF(B1496=2,'KELAS (REFERENSI)'!P1511,IF(B1496=3,'KELAS (REFERENSI)'!P1526,IF(B1496=4,'KELAS (REFERENSI)'!P1541,""))))</f>
        <v/>
      </c>
      <c r="Q1496" s="55" t="str">
        <f t="shared" si="4"/>
        <v>BPS Kota Jakarta Timur</v>
      </c>
      <c r="R1496" s="55" t="str">
        <f t="shared" si="56"/>
        <v/>
      </c>
      <c r="S1496" s="55" t="str">
        <f t="shared" ref="S1496:T1496" si="1504">S1495</f>
        <v>15 Juni sampai dengan 31 Agustus 2026</v>
      </c>
      <c r="T1496" s="55" t="str">
        <f t="shared" si="1504"/>
        <v>31 Agustus 2026</v>
      </c>
      <c r="U1496" s="59" t="str">
        <f>VLOOKUP(G1496,'MITRA (REFERENSI)'!$A:$Z,17,FALSE)</f>
        <v>#N/A</v>
      </c>
      <c r="V1496" s="59" t="str">
        <f>VLOOKUP(G1496,'MITRA (REFERENSI)'!$A:$Z,11,FALSE)</f>
        <v>#N/A</v>
      </c>
      <c r="W1496" s="81"/>
      <c r="X1496" s="63"/>
      <c r="Y1496" s="63"/>
      <c r="Z1496" s="62"/>
      <c r="AA1496" s="63"/>
      <c r="AB1496" s="62"/>
      <c r="AC1496" s="62"/>
      <c r="AD1496" s="62"/>
      <c r="AE1496" s="62"/>
      <c r="AF1496" s="62"/>
      <c r="AG1496" s="72"/>
      <c r="AH1496" s="72"/>
      <c r="AI1496" s="72"/>
      <c r="AJ1496" s="72"/>
      <c r="AK1496" s="59" t="str">
        <f>VLOOKUP(G1496,'MITRA (REFERENSI)'!$A:$Z,5,FALSE)</f>
        <v>#N/A</v>
      </c>
      <c r="AL1496" s="59" t="str">
        <f>VLOOKUP(G1496,'MITRA (REFERENSI)'!$A:$Z,13,FALSE)</f>
        <v>#N/A</v>
      </c>
      <c r="AM1496" s="59" t="str">
        <f>VLOOKUP(G1496,'MITRA (REFERENSI)'!$A:$Z,14,FALSE)</f>
        <v>#N/A</v>
      </c>
    </row>
    <row r="1497" ht="15.0" customHeight="1">
      <c r="A1497" s="53" t="s">
        <v>6559</v>
      </c>
      <c r="B1497" s="78"/>
      <c r="C1497" s="79"/>
      <c r="D1497" s="82"/>
      <c r="E1497" s="82"/>
      <c r="F1497" s="56" t="str">
        <f t="shared" si="2"/>
        <v>PETUGAS.1496/SPK/SE/PML/3172/2026</v>
      </c>
      <c r="G1497" s="80"/>
      <c r="H1497" s="56" t="str">
        <f>VLOOKUP(G1497,'MITRA (REFERENSI)'!$A:$Z,16,FALSE)</f>
        <v>#N/A</v>
      </c>
      <c r="I1497" s="56" t="str">
        <f>VLOOKUP(G1497,'MITRA (REFERENSI)'!$A:$Z,25,FALSE)</f>
        <v>#N/A</v>
      </c>
      <c r="J1497" s="55" t="str">
        <f>VLOOKUP(G1497,'MITRA (REFERENSI)'!$A:$Z,26,FALSE)</f>
        <v>#N/A</v>
      </c>
      <c r="K1497" s="55" t="str">
        <f>VLOOKUP(G1497,'MITRA (REFERENSI)'!$A:$Z,15,FALSE)</f>
        <v>#N/A</v>
      </c>
      <c r="L1497" s="55" t="str">
        <f>VLOOKUP(G1497,'MITRA (REFERENSI)'!$A:$Z,15,FALSE)</f>
        <v>#N/A</v>
      </c>
      <c r="M1497" s="55" t="str">
        <f>IF(B1497=1,'KELAS (REFERENSI)'!M1497,IF(B1497=2,'KELAS (REFERENSI)'!M1512,IF(B1497=3,'KELAS (REFERENSI)'!M1527,IF(B1497=4,'KELAS (REFERENSI)'!M1542,""))))</f>
        <v/>
      </c>
      <c r="N1497" s="55" t="str">
        <f>IF(B1497=1,'KELAS (REFERENSI)'!N1497,IF(B1497=2,'KELAS (REFERENSI)'!N1512,IF(B1497=3,'KELAS (REFERENSI)'!N1527,IF(B1497=4,'KELAS (REFERENSI)'!N1542,""))))</f>
        <v/>
      </c>
      <c r="O1497" s="55" t="str">
        <f>IF(B1497=1,'KELAS (REFERENSI)'!O1497,IF(B1497=2,'KELAS (REFERENSI)'!O1512,IF(B1497=3,'KELAS (REFERENSI)'!O1527,IF(B1497=4,'KELAS (REFERENSI)'!O1542,""))))</f>
        <v/>
      </c>
      <c r="P1497" s="55" t="str">
        <f>IF(B1497=1,'KELAS (REFERENSI)'!P1497,IF(B1497=2,'KELAS (REFERENSI)'!P1512,IF(B1497=3,'KELAS (REFERENSI)'!P1527,IF(B1497=4,'KELAS (REFERENSI)'!P1542,""))))</f>
        <v/>
      </c>
      <c r="Q1497" s="55" t="str">
        <f t="shared" si="4"/>
        <v>BPS Kota Jakarta Timur</v>
      </c>
      <c r="R1497" s="55" t="str">
        <f t="shared" si="56"/>
        <v/>
      </c>
      <c r="S1497" s="55" t="str">
        <f t="shared" ref="S1497:T1497" si="1505">S1496</f>
        <v>15 Juni sampai dengan 31 Agustus 2026</v>
      </c>
      <c r="T1497" s="55" t="str">
        <f t="shared" si="1505"/>
        <v>31 Agustus 2026</v>
      </c>
      <c r="U1497" s="59" t="str">
        <f>VLOOKUP(G1497,'MITRA (REFERENSI)'!$A:$Z,17,FALSE)</f>
        <v>#N/A</v>
      </c>
      <c r="V1497" s="59" t="str">
        <f>VLOOKUP(G1497,'MITRA (REFERENSI)'!$A:$Z,11,FALSE)</f>
        <v>#N/A</v>
      </c>
      <c r="W1497" s="81"/>
      <c r="X1497" s="63"/>
      <c r="Y1497" s="63"/>
      <c r="Z1497" s="62"/>
      <c r="AA1497" s="63"/>
      <c r="AB1497" s="62"/>
      <c r="AC1497" s="62"/>
      <c r="AD1497" s="62"/>
      <c r="AE1497" s="62"/>
      <c r="AF1497" s="62"/>
      <c r="AG1497" s="72"/>
      <c r="AH1497" s="72"/>
      <c r="AI1497" s="72"/>
      <c r="AJ1497" s="72"/>
      <c r="AK1497" s="59" t="str">
        <f>VLOOKUP(G1497,'MITRA (REFERENSI)'!$A:$Z,5,FALSE)</f>
        <v>#N/A</v>
      </c>
      <c r="AL1497" s="59" t="str">
        <f>VLOOKUP(G1497,'MITRA (REFERENSI)'!$A:$Z,13,FALSE)</f>
        <v>#N/A</v>
      </c>
      <c r="AM1497" s="59" t="str">
        <f>VLOOKUP(G1497,'MITRA (REFERENSI)'!$A:$Z,14,FALSE)</f>
        <v>#N/A</v>
      </c>
    </row>
    <row r="1498" ht="15.0" customHeight="1">
      <c r="A1498" s="53" t="s">
        <v>6560</v>
      </c>
      <c r="B1498" s="78"/>
      <c r="C1498" s="79"/>
      <c r="D1498" s="82"/>
      <c r="E1498" s="82"/>
      <c r="F1498" s="56" t="str">
        <f t="shared" si="2"/>
        <v>PETUGAS.1497/SPK/SE/PML/3172/2026</v>
      </c>
      <c r="G1498" s="80"/>
      <c r="H1498" s="56" t="str">
        <f>VLOOKUP(G1498,'MITRA (REFERENSI)'!$A:$Z,16,FALSE)</f>
        <v>#N/A</v>
      </c>
      <c r="I1498" s="56" t="str">
        <f>VLOOKUP(G1498,'MITRA (REFERENSI)'!$A:$Z,25,FALSE)</f>
        <v>#N/A</v>
      </c>
      <c r="J1498" s="55" t="str">
        <f>VLOOKUP(G1498,'MITRA (REFERENSI)'!$A:$Z,26,FALSE)</f>
        <v>#N/A</v>
      </c>
      <c r="K1498" s="55" t="str">
        <f>VLOOKUP(G1498,'MITRA (REFERENSI)'!$A:$Z,15,FALSE)</f>
        <v>#N/A</v>
      </c>
      <c r="L1498" s="55" t="str">
        <f>VLOOKUP(G1498,'MITRA (REFERENSI)'!$A:$Z,15,FALSE)</f>
        <v>#N/A</v>
      </c>
      <c r="M1498" s="55" t="str">
        <f>IF(B1498=1,'KELAS (REFERENSI)'!M1498,IF(B1498=2,'KELAS (REFERENSI)'!M1513,IF(B1498=3,'KELAS (REFERENSI)'!M1528,IF(B1498=4,'KELAS (REFERENSI)'!M1543,""))))</f>
        <v/>
      </c>
      <c r="N1498" s="55" t="str">
        <f>IF(B1498=1,'KELAS (REFERENSI)'!N1498,IF(B1498=2,'KELAS (REFERENSI)'!N1513,IF(B1498=3,'KELAS (REFERENSI)'!N1528,IF(B1498=4,'KELAS (REFERENSI)'!N1543,""))))</f>
        <v/>
      </c>
      <c r="O1498" s="55" t="str">
        <f>IF(B1498=1,'KELAS (REFERENSI)'!O1498,IF(B1498=2,'KELAS (REFERENSI)'!O1513,IF(B1498=3,'KELAS (REFERENSI)'!O1528,IF(B1498=4,'KELAS (REFERENSI)'!O1543,""))))</f>
        <v/>
      </c>
      <c r="P1498" s="55" t="str">
        <f>IF(B1498=1,'KELAS (REFERENSI)'!P1498,IF(B1498=2,'KELAS (REFERENSI)'!P1513,IF(B1498=3,'KELAS (REFERENSI)'!P1528,IF(B1498=4,'KELAS (REFERENSI)'!P1543,""))))</f>
        <v/>
      </c>
      <c r="Q1498" s="55" t="str">
        <f t="shared" si="4"/>
        <v>BPS Kota Jakarta Timur</v>
      </c>
      <c r="R1498" s="55" t="str">
        <f t="shared" si="56"/>
        <v/>
      </c>
      <c r="S1498" s="55" t="str">
        <f t="shared" ref="S1498:T1498" si="1506">S1497</f>
        <v>15 Juni sampai dengan 31 Agustus 2026</v>
      </c>
      <c r="T1498" s="55" t="str">
        <f t="shared" si="1506"/>
        <v>31 Agustus 2026</v>
      </c>
      <c r="U1498" s="59" t="str">
        <f>VLOOKUP(G1498,'MITRA (REFERENSI)'!$A:$Z,17,FALSE)</f>
        <v>#N/A</v>
      </c>
      <c r="V1498" s="59" t="str">
        <f>VLOOKUP(G1498,'MITRA (REFERENSI)'!$A:$Z,11,FALSE)</f>
        <v>#N/A</v>
      </c>
      <c r="W1498" s="81"/>
      <c r="X1498" s="63"/>
      <c r="Y1498" s="63"/>
      <c r="Z1498" s="62"/>
      <c r="AA1498" s="63"/>
      <c r="AB1498" s="62"/>
      <c r="AC1498" s="62"/>
      <c r="AD1498" s="62"/>
      <c r="AE1498" s="62"/>
      <c r="AF1498" s="62"/>
      <c r="AG1498" s="72"/>
      <c r="AH1498" s="72"/>
      <c r="AI1498" s="72"/>
      <c r="AJ1498" s="72"/>
      <c r="AK1498" s="59" t="str">
        <f>VLOOKUP(G1498,'MITRA (REFERENSI)'!$A:$Z,5,FALSE)</f>
        <v>#N/A</v>
      </c>
      <c r="AL1498" s="59" t="str">
        <f>VLOOKUP(G1498,'MITRA (REFERENSI)'!$A:$Z,13,FALSE)</f>
        <v>#N/A</v>
      </c>
      <c r="AM1498" s="59" t="str">
        <f>VLOOKUP(G1498,'MITRA (REFERENSI)'!$A:$Z,14,FALSE)</f>
        <v>#N/A</v>
      </c>
    </row>
    <row r="1499" ht="15.0" customHeight="1">
      <c r="A1499" s="53" t="s">
        <v>6561</v>
      </c>
      <c r="B1499" s="78"/>
      <c r="C1499" s="79"/>
      <c r="D1499" s="82"/>
      <c r="E1499" s="82"/>
      <c r="F1499" s="56" t="str">
        <f t="shared" si="2"/>
        <v>PETUGAS.1498/SPK/SE/PML/3172/2026</v>
      </c>
      <c r="G1499" s="80"/>
      <c r="H1499" s="56" t="str">
        <f>VLOOKUP(G1499,'MITRA (REFERENSI)'!$A:$Z,16,FALSE)</f>
        <v>#N/A</v>
      </c>
      <c r="I1499" s="56" t="str">
        <f>VLOOKUP(G1499,'MITRA (REFERENSI)'!$A:$Z,25,FALSE)</f>
        <v>#N/A</v>
      </c>
      <c r="J1499" s="55" t="str">
        <f>VLOOKUP(G1499,'MITRA (REFERENSI)'!$A:$Z,26,FALSE)</f>
        <v>#N/A</v>
      </c>
      <c r="K1499" s="55" t="str">
        <f>VLOOKUP(G1499,'MITRA (REFERENSI)'!$A:$Z,15,FALSE)</f>
        <v>#N/A</v>
      </c>
      <c r="L1499" s="55" t="str">
        <f>VLOOKUP(G1499,'MITRA (REFERENSI)'!$A:$Z,15,FALSE)</f>
        <v>#N/A</v>
      </c>
      <c r="M1499" s="55" t="str">
        <f>IF(B1499=1,'KELAS (REFERENSI)'!M1499,IF(B1499=2,'KELAS (REFERENSI)'!M1514,IF(B1499=3,'KELAS (REFERENSI)'!M1529,IF(B1499=4,'KELAS (REFERENSI)'!M1544,""))))</f>
        <v/>
      </c>
      <c r="N1499" s="55" t="str">
        <f>IF(B1499=1,'KELAS (REFERENSI)'!N1499,IF(B1499=2,'KELAS (REFERENSI)'!N1514,IF(B1499=3,'KELAS (REFERENSI)'!N1529,IF(B1499=4,'KELAS (REFERENSI)'!N1544,""))))</f>
        <v/>
      </c>
      <c r="O1499" s="55" t="str">
        <f>IF(B1499=1,'KELAS (REFERENSI)'!O1499,IF(B1499=2,'KELAS (REFERENSI)'!O1514,IF(B1499=3,'KELAS (REFERENSI)'!O1529,IF(B1499=4,'KELAS (REFERENSI)'!O1544,""))))</f>
        <v/>
      </c>
      <c r="P1499" s="55" t="str">
        <f>IF(B1499=1,'KELAS (REFERENSI)'!P1499,IF(B1499=2,'KELAS (REFERENSI)'!P1514,IF(B1499=3,'KELAS (REFERENSI)'!P1529,IF(B1499=4,'KELAS (REFERENSI)'!P1544,""))))</f>
        <v/>
      </c>
      <c r="Q1499" s="55" t="str">
        <f t="shared" si="4"/>
        <v>BPS Kota Jakarta Timur</v>
      </c>
      <c r="R1499" s="55" t="str">
        <f t="shared" si="56"/>
        <v/>
      </c>
      <c r="S1499" s="55" t="str">
        <f t="shared" ref="S1499:T1499" si="1507">S1498</f>
        <v>15 Juni sampai dengan 31 Agustus 2026</v>
      </c>
      <c r="T1499" s="55" t="str">
        <f t="shared" si="1507"/>
        <v>31 Agustus 2026</v>
      </c>
      <c r="U1499" s="59" t="str">
        <f>VLOOKUP(G1499,'MITRA (REFERENSI)'!$A:$Z,17,FALSE)</f>
        <v>#N/A</v>
      </c>
      <c r="V1499" s="59" t="str">
        <f>VLOOKUP(G1499,'MITRA (REFERENSI)'!$A:$Z,11,FALSE)</f>
        <v>#N/A</v>
      </c>
      <c r="W1499" s="81"/>
      <c r="X1499" s="63"/>
      <c r="Y1499" s="63"/>
      <c r="Z1499" s="62"/>
      <c r="AA1499" s="63"/>
      <c r="AB1499" s="62"/>
      <c r="AC1499" s="62"/>
      <c r="AD1499" s="62"/>
      <c r="AE1499" s="62"/>
      <c r="AF1499" s="62"/>
      <c r="AG1499" s="72"/>
      <c r="AH1499" s="72"/>
      <c r="AI1499" s="72"/>
      <c r="AJ1499" s="72"/>
      <c r="AK1499" s="59" t="str">
        <f>VLOOKUP(G1499,'MITRA (REFERENSI)'!$A:$Z,5,FALSE)</f>
        <v>#N/A</v>
      </c>
      <c r="AL1499" s="59" t="str">
        <f>VLOOKUP(G1499,'MITRA (REFERENSI)'!$A:$Z,13,FALSE)</f>
        <v>#N/A</v>
      </c>
      <c r="AM1499" s="59" t="str">
        <f>VLOOKUP(G1499,'MITRA (REFERENSI)'!$A:$Z,14,FALSE)</f>
        <v>#N/A</v>
      </c>
    </row>
    <row r="1500" ht="15.0" customHeight="1">
      <c r="A1500" s="53" t="s">
        <v>6562</v>
      </c>
      <c r="B1500" s="78"/>
      <c r="C1500" s="79"/>
      <c r="D1500" s="82"/>
      <c r="E1500" s="82"/>
      <c r="F1500" s="56" t="str">
        <f t="shared" si="2"/>
        <v>PETUGAS.1499/SPK/SE/PML/3172/2026</v>
      </c>
      <c r="G1500" s="80"/>
      <c r="H1500" s="56" t="str">
        <f>VLOOKUP(G1500,'MITRA (REFERENSI)'!$A:$Z,16,FALSE)</f>
        <v>#N/A</v>
      </c>
      <c r="I1500" s="56" t="str">
        <f>VLOOKUP(G1500,'MITRA (REFERENSI)'!$A:$Z,25,FALSE)</f>
        <v>#N/A</v>
      </c>
      <c r="J1500" s="55" t="str">
        <f>VLOOKUP(G1500,'MITRA (REFERENSI)'!$A:$Z,26,FALSE)</f>
        <v>#N/A</v>
      </c>
      <c r="K1500" s="55" t="str">
        <f>VLOOKUP(G1500,'MITRA (REFERENSI)'!$A:$Z,15,FALSE)</f>
        <v>#N/A</v>
      </c>
      <c r="L1500" s="55" t="str">
        <f>VLOOKUP(G1500,'MITRA (REFERENSI)'!$A:$Z,15,FALSE)</f>
        <v>#N/A</v>
      </c>
      <c r="M1500" s="55" t="str">
        <f>IF(B1500=1,'KELAS (REFERENSI)'!M1500,IF(B1500=2,'KELAS (REFERENSI)'!M1515,IF(B1500=3,'KELAS (REFERENSI)'!M1530,IF(B1500=4,'KELAS (REFERENSI)'!M1545,""))))</f>
        <v/>
      </c>
      <c r="N1500" s="55" t="str">
        <f>IF(B1500=1,'KELAS (REFERENSI)'!N1500,IF(B1500=2,'KELAS (REFERENSI)'!N1515,IF(B1500=3,'KELAS (REFERENSI)'!N1530,IF(B1500=4,'KELAS (REFERENSI)'!N1545,""))))</f>
        <v/>
      </c>
      <c r="O1500" s="55" t="str">
        <f>IF(B1500=1,'KELAS (REFERENSI)'!O1500,IF(B1500=2,'KELAS (REFERENSI)'!O1515,IF(B1500=3,'KELAS (REFERENSI)'!O1530,IF(B1500=4,'KELAS (REFERENSI)'!O1545,""))))</f>
        <v/>
      </c>
      <c r="P1500" s="55" t="str">
        <f>IF(B1500=1,'KELAS (REFERENSI)'!P1500,IF(B1500=2,'KELAS (REFERENSI)'!P1515,IF(B1500=3,'KELAS (REFERENSI)'!P1530,IF(B1500=4,'KELAS (REFERENSI)'!P1545,""))))</f>
        <v/>
      </c>
      <c r="Q1500" s="55" t="str">
        <f t="shared" si="4"/>
        <v>BPS Kota Jakarta Timur</v>
      </c>
      <c r="R1500" s="55" t="str">
        <f t="shared" si="56"/>
        <v/>
      </c>
      <c r="S1500" s="55" t="str">
        <f t="shared" ref="S1500:T1500" si="1508">S1499</f>
        <v>15 Juni sampai dengan 31 Agustus 2026</v>
      </c>
      <c r="T1500" s="55" t="str">
        <f t="shared" si="1508"/>
        <v>31 Agustus 2026</v>
      </c>
      <c r="U1500" s="59" t="str">
        <f>VLOOKUP(G1500,'MITRA (REFERENSI)'!$A:$Z,17,FALSE)</f>
        <v>#N/A</v>
      </c>
      <c r="V1500" s="59" t="str">
        <f>VLOOKUP(G1500,'MITRA (REFERENSI)'!$A:$Z,11,FALSE)</f>
        <v>#N/A</v>
      </c>
      <c r="W1500" s="81"/>
      <c r="X1500" s="63"/>
      <c r="Y1500" s="63"/>
      <c r="Z1500" s="62"/>
      <c r="AA1500" s="63"/>
      <c r="AB1500" s="62"/>
      <c r="AC1500" s="62"/>
      <c r="AD1500" s="62"/>
      <c r="AE1500" s="62"/>
      <c r="AF1500" s="62"/>
      <c r="AG1500" s="72"/>
      <c r="AH1500" s="72"/>
      <c r="AI1500" s="72"/>
      <c r="AJ1500" s="72"/>
      <c r="AK1500" s="59" t="str">
        <f>VLOOKUP(G1500,'MITRA (REFERENSI)'!$A:$Z,5,FALSE)</f>
        <v>#N/A</v>
      </c>
      <c r="AL1500" s="59" t="str">
        <f>VLOOKUP(G1500,'MITRA (REFERENSI)'!$A:$Z,13,FALSE)</f>
        <v>#N/A</v>
      </c>
      <c r="AM1500" s="59" t="str">
        <f>VLOOKUP(G1500,'MITRA (REFERENSI)'!$A:$Z,14,FALSE)</f>
        <v>#N/A</v>
      </c>
    </row>
    <row r="1501" ht="15.0" customHeight="1">
      <c r="A1501" s="53" t="s">
        <v>6563</v>
      </c>
      <c r="B1501" s="78"/>
      <c r="C1501" s="79"/>
      <c r="D1501" s="82"/>
      <c r="E1501" s="82"/>
      <c r="F1501" s="56" t="str">
        <f t="shared" si="2"/>
        <v>PETUGAS.1500/SPK/SE/PML/3172/2026</v>
      </c>
      <c r="G1501" s="80"/>
      <c r="H1501" s="56" t="str">
        <f>VLOOKUP(G1501,'MITRA (REFERENSI)'!$A:$Z,16,FALSE)</f>
        <v>#N/A</v>
      </c>
      <c r="I1501" s="56" t="str">
        <f>VLOOKUP(G1501,'MITRA (REFERENSI)'!$A:$Z,25,FALSE)</f>
        <v>#N/A</v>
      </c>
      <c r="J1501" s="55" t="str">
        <f>VLOOKUP(G1501,'MITRA (REFERENSI)'!$A:$Z,26,FALSE)</f>
        <v>#N/A</v>
      </c>
      <c r="K1501" s="55" t="str">
        <f>VLOOKUP(G1501,'MITRA (REFERENSI)'!$A:$Z,15,FALSE)</f>
        <v>#N/A</v>
      </c>
      <c r="L1501" s="55" t="str">
        <f>VLOOKUP(G1501,'MITRA (REFERENSI)'!$A:$Z,15,FALSE)</f>
        <v>#N/A</v>
      </c>
      <c r="M1501" s="55" t="str">
        <f>IF(B1501=1,'KELAS (REFERENSI)'!M1501,IF(B1501=2,'KELAS (REFERENSI)'!M1516,IF(B1501=3,'KELAS (REFERENSI)'!M1531,IF(B1501=4,'KELAS (REFERENSI)'!M1546,""))))</f>
        <v/>
      </c>
      <c r="N1501" s="55" t="str">
        <f>IF(B1501=1,'KELAS (REFERENSI)'!N1501,IF(B1501=2,'KELAS (REFERENSI)'!N1516,IF(B1501=3,'KELAS (REFERENSI)'!N1531,IF(B1501=4,'KELAS (REFERENSI)'!N1546,""))))</f>
        <v/>
      </c>
      <c r="O1501" s="55" t="str">
        <f>IF(B1501=1,'KELAS (REFERENSI)'!O1501,IF(B1501=2,'KELAS (REFERENSI)'!O1516,IF(B1501=3,'KELAS (REFERENSI)'!O1531,IF(B1501=4,'KELAS (REFERENSI)'!O1546,""))))</f>
        <v/>
      </c>
      <c r="P1501" s="55" t="str">
        <f>IF(B1501=1,'KELAS (REFERENSI)'!P1501,IF(B1501=2,'KELAS (REFERENSI)'!P1516,IF(B1501=3,'KELAS (REFERENSI)'!P1531,IF(B1501=4,'KELAS (REFERENSI)'!P1546,""))))</f>
        <v/>
      </c>
      <c r="Q1501" s="55" t="str">
        <f t="shared" si="4"/>
        <v>BPS Kota Jakarta Timur</v>
      </c>
      <c r="R1501" s="55" t="str">
        <f t="shared" si="56"/>
        <v/>
      </c>
      <c r="S1501" s="55" t="str">
        <f t="shared" ref="S1501:T1501" si="1509">S1500</f>
        <v>15 Juni sampai dengan 31 Agustus 2026</v>
      </c>
      <c r="T1501" s="55" t="str">
        <f t="shared" si="1509"/>
        <v>31 Agustus 2026</v>
      </c>
      <c r="U1501" s="59" t="str">
        <f>VLOOKUP(G1501,'MITRA (REFERENSI)'!$A:$Z,17,FALSE)</f>
        <v>#N/A</v>
      </c>
      <c r="V1501" s="59" t="str">
        <f>VLOOKUP(G1501,'MITRA (REFERENSI)'!$A:$Z,11,FALSE)</f>
        <v>#N/A</v>
      </c>
      <c r="W1501" s="81"/>
      <c r="X1501" s="63"/>
      <c r="Y1501" s="63"/>
      <c r="Z1501" s="62"/>
      <c r="AA1501" s="63"/>
      <c r="AB1501" s="62"/>
      <c r="AC1501" s="62"/>
      <c r="AD1501" s="62"/>
      <c r="AE1501" s="62"/>
      <c r="AF1501" s="62"/>
      <c r="AG1501" s="72"/>
      <c r="AH1501" s="72"/>
      <c r="AI1501" s="72"/>
      <c r="AJ1501" s="72"/>
      <c r="AK1501" s="59" t="str">
        <f>VLOOKUP(G1501,'MITRA (REFERENSI)'!$A:$Z,5,FALSE)</f>
        <v>#N/A</v>
      </c>
      <c r="AL1501" s="59" t="str">
        <f>VLOOKUP(G1501,'MITRA (REFERENSI)'!$A:$Z,13,FALSE)</f>
        <v>#N/A</v>
      </c>
      <c r="AM1501" s="59" t="str">
        <f>VLOOKUP(G1501,'MITRA (REFERENSI)'!$A:$Z,14,FALSE)</f>
        <v>#N/A</v>
      </c>
    </row>
    <row r="1502" ht="15.0" customHeight="1">
      <c r="A1502" s="53" t="s">
        <v>6564</v>
      </c>
      <c r="B1502" s="78"/>
      <c r="C1502" s="79"/>
      <c r="D1502" s="82"/>
      <c r="E1502" s="82"/>
      <c r="F1502" s="56" t="str">
        <f t="shared" si="2"/>
        <v>PETUGAS.1501/SPK/SE/PML/3172/2026</v>
      </c>
      <c r="G1502" s="80"/>
      <c r="H1502" s="56" t="str">
        <f>VLOOKUP(G1502,'MITRA (REFERENSI)'!$A:$Z,16,FALSE)</f>
        <v>#N/A</v>
      </c>
      <c r="I1502" s="56" t="str">
        <f>VLOOKUP(G1502,'MITRA (REFERENSI)'!$A:$Z,25,FALSE)</f>
        <v>#N/A</v>
      </c>
      <c r="J1502" s="55" t="str">
        <f>VLOOKUP(G1502,'MITRA (REFERENSI)'!$A:$Z,26,FALSE)</f>
        <v>#N/A</v>
      </c>
      <c r="K1502" s="55" t="str">
        <f>VLOOKUP(G1502,'MITRA (REFERENSI)'!$A:$Z,15,FALSE)</f>
        <v>#N/A</v>
      </c>
      <c r="L1502" s="55" t="str">
        <f>VLOOKUP(G1502,'MITRA (REFERENSI)'!$A:$Z,15,FALSE)</f>
        <v>#N/A</v>
      </c>
      <c r="M1502" s="55" t="str">
        <f>IF(B1502=1,'KELAS (REFERENSI)'!M1502,IF(B1502=2,'KELAS (REFERENSI)'!M1517,IF(B1502=3,'KELAS (REFERENSI)'!M1532,IF(B1502=4,'KELAS (REFERENSI)'!M1547,""))))</f>
        <v/>
      </c>
      <c r="N1502" s="55" t="str">
        <f>IF(B1502=1,'KELAS (REFERENSI)'!N1502,IF(B1502=2,'KELAS (REFERENSI)'!N1517,IF(B1502=3,'KELAS (REFERENSI)'!N1532,IF(B1502=4,'KELAS (REFERENSI)'!N1547,""))))</f>
        <v/>
      </c>
      <c r="O1502" s="55" t="str">
        <f>IF(B1502=1,'KELAS (REFERENSI)'!O1502,IF(B1502=2,'KELAS (REFERENSI)'!O1517,IF(B1502=3,'KELAS (REFERENSI)'!O1532,IF(B1502=4,'KELAS (REFERENSI)'!O1547,""))))</f>
        <v/>
      </c>
      <c r="P1502" s="55" t="str">
        <f>IF(B1502=1,'KELAS (REFERENSI)'!P1502,IF(B1502=2,'KELAS (REFERENSI)'!P1517,IF(B1502=3,'KELAS (REFERENSI)'!P1532,IF(B1502=4,'KELAS (REFERENSI)'!P1547,""))))</f>
        <v/>
      </c>
      <c r="Q1502" s="55" t="str">
        <f t="shared" si="4"/>
        <v>BPS Kota Jakarta Timur</v>
      </c>
      <c r="R1502" s="55" t="str">
        <f t="shared" si="56"/>
        <v/>
      </c>
      <c r="S1502" s="55" t="str">
        <f t="shared" ref="S1502:T1502" si="1510">S1501</f>
        <v>15 Juni sampai dengan 31 Agustus 2026</v>
      </c>
      <c r="T1502" s="55" t="str">
        <f t="shared" si="1510"/>
        <v>31 Agustus 2026</v>
      </c>
      <c r="U1502" s="59" t="str">
        <f>VLOOKUP(G1502,'MITRA (REFERENSI)'!$A:$Z,17,FALSE)</f>
        <v>#N/A</v>
      </c>
      <c r="V1502" s="59" t="str">
        <f>VLOOKUP(G1502,'MITRA (REFERENSI)'!$A:$Z,11,FALSE)</f>
        <v>#N/A</v>
      </c>
      <c r="W1502" s="81"/>
      <c r="X1502" s="63"/>
      <c r="Y1502" s="63"/>
      <c r="Z1502" s="62"/>
      <c r="AA1502" s="63"/>
      <c r="AB1502" s="62"/>
      <c r="AC1502" s="62"/>
      <c r="AD1502" s="62"/>
      <c r="AE1502" s="62"/>
      <c r="AF1502" s="62"/>
      <c r="AG1502" s="72"/>
      <c r="AH1502" s="72"/>
      <c r="AI1502" s="72"/>
      <c r="AJ1502" s="72"/>
      <c r="AK1502" s="59" t="str">
        <f>VLOOKUP(G1502,'MITRA (REFERENSI)'!$A:$Z,5,FALSE)</f>
        <v>#N/A</v>
      </c>
      <c r="AL1502" s="59" t="str">
        <f>VLOOKUP(G1502,'MITRA (REFERENSI)'!$A:$Z,13,FALSE)</f>
        <v>#N/A</v>
      </c>
      <c r="AM1502" s="59" t="str">
        <f>VLOOKUP(G1502,'MITRA (REFERENSI)'!$A:$Z,14,FALSE)</f>
        <v>#N/A</v>
      </c>
    </row>
    <row r="1503" ht="15.0" customHeight="1">
      <c r="A1503" s="53" t="s">
        <v>6565</v>
      </c>
      <c r="B1503" s="78"/>
      <c r="C1503" s="79"/>
      <c r="D1503" s="82"/>
      <c r="E1503" s="82"/>
      <c r="F1503" s="56" t="str">
        <f t="shared" si="2"/>
        <v>PETUGAS.1502/SPK/SE/PML/3172/2026</v>
      </c>
      <c r="G1503" s="80"/>
      <c r="H1503" s="56" t="str">
        <f>VLOOKUP(G1503,'MITRA (REFERENSI)'!$A:$Z,16,FALSE)</f>
        <v>#N/A</v>
      </c>
      <c r="I1503" s="56" t="str">
        <f>VLOOKUP(G1503,'MITRA (REFERENSI)'!$A:$Z,25,FALSE)</f>
        <v>#N/A</v>
      </c>
      <c r="J1503" s="55" t="str">
        <f>VLOOKUP(G1503,'MITRA (REFERENSI)'!$A:$Z,26,FALSE)</f>
        <v>#N/A</v>
      </c>
      <c r="K1503" s="55" t="str">
        <f>VLOOKUP(G1503,'MITRA (REFERENSI)'!$A:$Z,15,FALSE)</f>
        <v>#N/A</v>
      </c>
      <c r="L1503" s="55" t="str">
        <f>VLOOKUP(G1503,'MITRA (REFERENSI)'!$A:$Z,15,FALSE)</f>
        <v>#N/A</v>
      </c>
      <c r="M1503" s="55" t="str">
        <f>IF(B1503=1,'KELAS (REFERENSI)'!M1503,IF(B1503=2,'KELAS (REFERENSI)'!M1518,IF(B1503=3,'KELAS (REFERENSI)'!M1533,IF(B1503=4,'KELAS (REFERENSI)'!M1548,""))))</f>
        <v/>
      </c>
      <c r="N1503" s="55" t="str">
        <f>IF(B1503=1,'KELAS (REFERENSI)'!N1503,IF(B1503=2,'KELAS (REFERENSI)'!N1518,IF(B1503=3,'KELAS (REFERENSI)'!N1533,IF(B1503=4,'KELAS (REFERENSI)'!N1548,""))))</f>
        <v/>
      </c>
      <c r="O1503" s="55" t="str">
        <f>IF(B1503=1,'KELAS (REFERENSI)'!O1503,IF(B1503=2,'KELAS (REFERENSI)'!O1518,IF(B1503=3,'KELAS (REFERENSI)'!O1533,IF(B1503=4,'KELAS (REFERENSI)'!O1548,""))))</f>
        <v/>
      </c>
      <c r="P1503" s="55" t="str">
        <f>IF(B1503=1,'KELAS (REFERENSI)'!P1503,IF(B1503=2,'KELAS (REFERENSI)'!P1518,IF(B1503=3,'KELAS (REFERENSI)'!P1533,IF(B1503=4,'KELAS (REFERENSI)'!P1548,""))))</f>
        <v/>
      </c>
      <c r="Q1503" s="55" t="str">
        <f t="shared" si="4"/>
        <v>BPS Kota Jakarta Timur</v>
      </c>
      <c r="R1503" s="55" t="str">
        <f t="shared" si="56"/>
        <v/>
      </c>
      <c r="S1503" s="55" t="str">
        <f t="shared" ref="S1503:T1503" si="1511">S1502</f>
        <v>15 Juni sampai dengan 31 Agustus 2026</v>
      </c>
      <c r="T1503" s="55" t="str">
        <f t="shared" si="1511"/>
        <v>31 Agustus 2026</v>
      </c>
      <c r="U1503" s="59" t="str">
        <f>VLOOKUP(G1503,'MITRA (REFERENSI)'!$A:$Z,17,FALSE)</f>
        <v>#N/A</v>
      </c>
      <c r="V1503" s="59" t="str">
        <f>VLOOKUP(G1503,'MITRA (REFERENSI)'!$A:$Z,11,FALSE)</f>
        <v>#N/A</v>
      </c>
      <c r="W1503" s="81"/>
      <c r="X1503" s="63"/>
      <c r="Y1503" s="63"/>
      <c r="Z1503" s="62"/>
      <c r="AA1503" s="63"/>
      <c r="AB1503" s="62"/>
      <c r="AC1503" s="62"/>
      <c r="AD1503" s="62"/>
      <c r="AE1503" s="62"/>
      <c r="AF1503" s="62"/>
      <c r="AG1503" s="72"/>
      <c r="AH1503" s="72"/>
      <c r="AI1503" s="72"/>
      <c r="AJ1503" s="72"/>
      <c r="AK1503" s="59" t="str">
        <f>VLOOKUP(G1503,'MITRA (REFERENSI)'!$A:$Z,5,FALSE)</f>
        <v>#N/A</v>
      </c>
      <c r="AL1503" s="59" t="str">
        <f>VLOOKUP(G1503,'MITRA (REFERENSI)'!$A:$Z,13,FALSE)</f>
        <v>#N/A</v>
      </c>
      <c r="AM1503" s="59" t="str">
        <f>VLOOKUP(G1503,'MITRA (REFERENSI)'!$A:$Z,14,FALSE)</f>
        <v>#N/A</v>
      </c>
    </row>
    <row r="1504" ht="15.0" customHeight="1">
      <c r="A1504" s="53" t="s">
        <v>6566</v>
      </c>
      <c r="B1504" s="78"/>
      <c r="C1504" s="79"/>
      <c r="D1504" s="82"/>
      <c r="E1504" s="82"/>
      <c r="F1504" s="56" t="str">
        <f t="shared" si="2"/>
        <v>PETUGAS.1503/SPK/SE/PML/3172/2026</v>
      </c>
      <c r="G1504" s="80"/>
      <c r="H1504" s="56" t="str">
        <f>VLOOKUP(G1504,'MITRA (REFERENSI)'!$A:$Z,16,FALSE)</f>
        <v>#N/A</v>
      </c>
      <c r="I1504" s="56" t="str">
        <f>VLOOKUP(G1504,'MITRA (REFERENSI)'!$A:$Z,25,FALSE)</f>
        <v>#N/A</v>
      </c>
      <c r="J1504" s="55" t="str">
        <f>VLOOKUP(G1504,'MITRA (REFERENSI)'!$A:$Z,26,FALSE)</f>
        <v>#N/A</v>
      </c>
      <c r="K1504" s="55" t="str">
        <f>VLOOKUP(G1504,'MITRA (REFERENSI)'!$A:$Z,15,FALSE)</f>
        <v>#N/A</v>
      </c>
      <c r="L1504" s="55" t="str">
        <f>VLOOKUP(G1504,'MITRA (REFERENSI)'!$A:$Z,15,FALSE)</f>
        <v>#N/A</v>
      </c>
      <c r="M1504" s="55" t="str">
        <f>IF(B1504=1,'KELAS (REFERENSI)'!M1504,IF(B1504=2,'KELAS (REFERENSI)'!M1519,IF(B1504=3,'KELAS (REFERENSI)'!M1534,IF(B1504=4,'KELAS (REFERENSI)'!M1549,""))))</f>
        <v/>
      </c>
      <c r="N1504" s="55" t="str">
        <f>IF(B1504=1,'KELAS (REFERENSI)'!N1504,IF(B1504=2,'KELAS (REFERENSI)'!N1519,IF(B1504=3,'KELAS (REFERENSI)'!N1534,IF(B1504=4,'KELAS (REFERENSI)'!N1549,""))))</f>
        <v/>
      </c>
      <c r="O1504" s="55" t="str">
        <f>IF(B1504=1,'KELAS (REFERENSI)'!O1504,IF(B1504=2,'KELAS (REFERENSI)'!O1519,IF(B1504=3,'KELAS (REFERENSI)'!O1534,IF(B1504=4,'KELAS (REFERENSI)'!O1549,""))))</f>
        <v/>
      </c>
      <c r="P1504" s="55" t="str">
        <f>IF(B1504=1,'KELAS (REFERENSI)'!P1504,IF(B1504=2,'KELAS (REFERENSI)'!P1519,IF(B1504=3,'KELAS (REFERENSI)'!P1534,IF(B1504=4,'KELAS (REFERENSI)'!P1549,""))))</f>
        <v/>
      </c>
      <c r="Q1504" s="55" t="str">
        <f t="shared" si="4"/>
        <v>BPS Kota Jakarta Timur</v>
      </c>
      <c r="R1504" s="55" t="str">
        <f t="shared" si="56"/>
        <v/>
      </c>
      <c r="S1504" s="55" t="str">
        <f t="shared" ref="S1504:T1504" si="1512">S1503</f>
        <v>15 Juni sampai dengan 31 Agustus 2026</v>
      </c>
      <c r="T1504" s="55" t="str">
        <f t="shared" si="1512"/>
        <v>31 Agustus 2026</v>
      </c>
      <c r="U1504" s="59" t="str">
        <f>VLOOKUP(G1504,'MITRA (REFERENSI)'!$A:$Z,17,FALSE)</f>
        <v>#N/A</v>
      </c>
      <c r="V1504" s="59" t="str">
        <f>VLOOKUP(G1504,'MITRA (REFERENSI)'!$A:$Z,11,FALSE)</f>
        <v>#N/A</v>
      </c>
      <c r="W1504" s="81"/>
      <c r="X1504" s="63"/>
      <c r="Y1504" s="63"/>
      <c r="Z1504" s="62"/>
      <c r="AA1504" s="63"/>
      <c r="AB1504" s="62"/>
      <c r="AC1504" s="62"/>
      <c r="AD1504" s="62"/>
      <c r="AE1504" s="62"/>
      <c r="AF1504" s="62"/>
      <c r="AG1504" s="72"/>
      <c r="AH1504" s="72"/>
      <c r="AI1504" s="72"/>
      <c r="AJ1504" s="72"/>
      <c r="AK1504" s="59" t="str">
        <f>VLOOKUP(G1504,'MITRA (REFERENSI)'!$A:$Z,5,FALSE)</f>
        <v>#N/A</v>
      </c>
      <c r="AL1504" s="59" t="str">
        <f>VLOOKUP(G1504,'MITRA (REFERENSI)'!$A:$Z,13,FALSE)</f>
        <v>#N/A</v>
      </c>
      <c r="AM1504" s="59" t="str">
        <f>VLOOKUP(G1504,'MITRA (REFERENSI)'!$A:$Z,14,FALSE)</f>
        <v>#N/A</v>
      </c>
    </row>
    <row r="1505" ht="15.0" customHeight="1">
      <c r="A1505" s="53" t="s">
        <v>6567</v>
      </c>
      <c r="B1505" s="78"/>
      <c r="C1505" s="79"/>
      <c r="D1505" s="82"/>
      <c r="E1505" s="82"/>
      <c r="F1505" s="56" t="str">
        <f t="shared" si="2"/>
        <v>PETUGAS.1504/SPK/SE/PML/3172/2026</v>
      </c>
      <c r="G1505" s="80"/>
      <c r="H1505" s="56" t="str">
        <f>VLOOKUP(G1505,'MITRA (REFERENSI)'!$A:$Z,16,FALSE)</f>
        <v>#N/A</v>
      </c>
      <c r="I1505" s="56" t="str">
        <f>VLOOKUP(G1505,'MITRA (REFERENSI)'!$A:$Z,25,FALSE)</f>
        <v>#N/A</v>
      </c>
      <c r="J1505" s="55" t="str">
        <f>VLOOKUP(G1505,'MITRA (REFERENSI)'!$A:$Z,26,FALSE)</f>
        <v>#N/A</v>
      </c>
      <c r="K1505" s="55" t="str">
        <f>VLOOKUP(G1505,'MITRA (REFERENSI)'!$A:$Z,15,FALSE)</f>
        <v>#N/A</v>
      </c>
      <c r="L1505" s="55" t="str">
        <f>VLOOKUP(G1505,'MITRA (REFERENSI)'!$A:$Z,15,FALSE)</f>
        <v>#N/A</v>
      </c>
      <c r="M1505" s="55" t="str">
        <f>IF(B1505=1,'KELAS (REFERENSI)'!M1505,IF(B1505=2,'KELAS (REFERENSI)'!M1520,IF(B1505=3,'KELAS (REFERENSI)'!M1535,IF(B1505=4,'KELAS (REFERENSI)'!M1550,""))))</f>
        <v/>
      </c>
      <c r="N1505" s="55" t="str">
        <f>IF(B1505=1,'KELAS (REFERENSI)'!N1505,IF(B1505=2,'KELAS (REFERENSI)'!N1520,IF(B1505=3,'KELAS (REFERENSI)'!N1535,IF(B1505=4,'KELAS (REFERENSI)'!N1550,""))))</f>
        <v/>
      </c>
      <c r="O1505" s="55" t="str">
        <f>IF(B1505=1,'KELAS (REFERENSI)'!O1505,IF(B1505=2,'KELAS (REFERENSI)'!O1520,IF(B1505=3,'KELAS (REFERENSI)'!O1535,IF(B1505=4,'KELAS (REFERENSI)'!O1550,""))))</f>
        <v/>
      </c>
      <c r="P1505" s="55" t="str">
        <f>IF(B1505=1,'KELAS (REFERENSI)'!P1505,IF(B1505=2,'KELAS (REFERENSI)'!P1520,IF(B1505=3,'KELAS (REFERENSI)'!P1535,IF(B1505=4,'KELAS (REFERENSI)'!P1550,""))))</f>
        <v/>
      </c>
      <c r="Q1505" s="55" t="str">
        <f t="shared" si="4"/>
        <v>BPS Kota Jakarta Timur</v>
      </c>
      <c r="R1505" s="55" t="str">
        <f t="shared" si="56"/>
        <v/>
      </c>
      <c r="S1505" s="55" t="str">
        <f t="shared" ref="S1505:T1505" si="1513">S1504</f>
        <v>15 Juni sampai dengan 31 Agustus 2026</v>
      </c>
      <c r="T1505" s="55" t="str">
        <f t="shared" si="1513"/>
        <v>31 Agustus 2026</v>
      </c>
      <c r="U1505" s="59" t="str">
        <f>VLOOKUP(G1505,'MITRA (REFERENSI)'!$A:$Z,17,FALSE)</f>
        <v>#N/A</v>
      </c>
      <c r="V1505" s="59" t="str">
        <f>VLOOKUP(G1505,'MITRA (REFERENSI)'!$A:$Z,11,FALSE)</f>
        <v>#N/A</v>
      </c>
      <c r="W1505" s="81"/>
      <c r="X1505" s="63"/>
      <c r="Y1505" s="63"/>
      <c r="Z1505" s="62"/>
      <c r="AA1505" s="63"/>
      <c r="AB1505" s="62"/>
      <c r="AC1505" s="62"/>
      <c r="AD1505" s="62"/>
      <c r="AE1505" s="62"/>
      <c r="AF1505" s="62"/>
      <c r="AG1505" s="72"/>
      <c r="AH1505" s="72"/>
      <c r="AI1505" s="72"/>
      <c r="AJ1505" s="72"/>
      <c r="AK1505" s="59" t="str">
        <f>VLOOKUP(G1505,'MITRA (REFERENSI)'!$A:$Z,5,FALSE)</f>
        <v>#N/A</v>
      </c>
      <c r="AL1505" s="59" t="str">
        <f>VLOOKUP(G1505,'MITRA (REFERENSI)'!$A:$Z,13,FALSE)</f>
        <v>#N/A</v>
      </c>
      <c r="AM1505" s="59" t="str">
        <f>VLOOKUP(G1505,'MITRA (REFERENSI)'!$A:$Z,14,FALSE)</f>
        <v>#N/A</v>
      </c>
    </row>
    <row r="1506" ht="15.0" customHeight="1">
      <c r="A1506" s="53" t="s">
        <v>6568</v>
      </c>
      <c r="B1506" s="78"/>
      <c r="C1506" s="79"/>
      <c r="D1506" s="82"/>
      <c r="E1506" s="82"/>
      <c r="F1506" s="56" t="str">
        <f t="shared" si="2"/>
        <v>PETUGAS.1505/SPK/SE/PML/3172/2026</v>
      </c>
      <c r="G1506" s="80"/>
      <c r="H1506" s="56" t="str">
        <f>VLOOKUP(G1506,'MITRA (REFERENSI)'!$A:$Z,16,FALSE)</f>
        <v>#N/A</v>
      </c>
      <c r="I1506" s="56" t="str">
        <f>VLOOKUP(G1506,'MITRA (REFERENSI)'!$A:$Z,25,FALSE)</f>
        <v>#N/A</v>
      </c>
      <c r="J1506" s="55" t="str">
        <f>VLOOKUP(G1506,'MITRA (REFERENSI)'!$A:$Z,26,FALSE)</f>
        <v>#N/A</v>
      </c>
      <c r="K1506" s="55" t="str">
        <f>VLOOKUP(G1506,'MITRA (REFERENSI)'!$A:$Z,15,FALSE)</f>
        <v>#N/A</v>
      </c>
      <c r="L1506" s="55" t="str">
        <f>VLOOKUP(G1506,'MITRA (REFERENSI)'!$A:$Z,15,FALSE)</f>
        <v>#N/A</v>
      </c>
      <c r="M1506" s="55" t="str">
        <f>IF(B1506=1,'KELAS (REFERENSI)'!M1506,IF(B1506=2,'KELAS (REFERENSI)'!M1521,IF(B1506=3,'KELAS (REFERENSI)'!M1536,IF(B1506=4,'KELAS (REFERENSI)'!M1551,""))))</f>
        <v/>
      </c>
      <c r="N1506" s="55" t="str">
        <f>IF(B1506=1,'KELAS (REFERENSI)'!N1506,IF(B1506=2,'KELAS (REFERENSI)'!N1521,IF(B1506=3,'KELAS (REFERENSI)'!N1536,IF(B1506=4,'KELAS (REFERENSI)'!N1551,""))))</f>
        <v/>
      </c>
      <c r="O1506" s="55" t="str">
        <f>IF(B1506=1,'KELAS (REFERENSI)'!O1506,IF(B1506=2,'KELAS (REFERENSI)'!O1521,IF(B1506=3,'KELAS (REFERENSI)'!O1536,IF(B1506=4,'KELAS (REFERENSI)'!O1551,""))))</f>
        <v/>
      </c>
      <c r="P1506" s="55" t="str">
        <f>IF(B1506=1,'KELAS (REFERENSI)'!P1506,IF(B1506=2,'KELAS (REFERENSI)'!P1521,IF(B1506=3,'KELAS (REFERENSI)'!P1536,IF(B1506=4,'KELAS (REFERENSI)'!P1551,""))))</f>
        <v/>
      </c>
      <c r="Q1506" s="55" t="str">
        <f t="shared" si="4"/>
        <v>BPS Kota Jakarta Timur</v>
      </c>
      <c r="R1506" s="55" t="str">
        <f t="shared" si="56"/>
        <v/>
      </c>
      <c r="S1506" s="55" t="str">
        <f t="shared" ref="S1506:T1506" si="1514">S1505</f>
        <v>15 Juni sampai dengan 31 Agustus 2026</v>
      </c>
      <c r="T1506" s="55" t="str">
        <f t="shared" si="1514"/>
        <v>31 Agustus 2026</v>
      </c>
      <c r="U1506" s="59" t="str">
        <f>VLOOKUP(G1506,'MITRA (REFERENSI)'!$A:$Z,17,FALSE)</f>
        <v>#N/A</v>
      </c>
      <c r="V1506" s="59" t="str">
        <f>VLOOKUP(G1506,'MITRA (REFERENSI)'!$A:$Z,11,FALSE)</f>
        <v>#N/A</v>
      </c>
      <c r="W1506" s="81"/>
      <c r="X1506" s="63"/>
      <c r="Y1506" s="63"/>
      <c r="Z1506" s="62"/>
      <c r="AA1506" s="63"/>
      <c r="AB1506" s="62"/>
      <c r="AC1506" s="62"/>
      <c r="AD1506" s="62"/>
      <c r="AE1506" s="62"/>
      <c r="AF1506" s="62"/>
      <c r="AG1506" s="72"/>
      <c r="AH1506" s="72"/>
      <c r="AI1506" s="72"/>
      <c r="AJ1506" s="72"/>
      <c r="AK1506" s="59" t="str">
        <f>VLOOKUP(G1506,'MITRA (REFERENSI)'!$A:$Z,5,FALSE)</f>
        <v>#N/A</v>
      </c>
      <c r="AL1506" s="59" t="str">
        <f>VLOOKUP(G1506,'MITRA (REFERENSI)'!$A:$Z,13,FALSE)</f>
        <v>#N/A</v>
      </c>
      <c r="AM1506" s="59" t="str">
        <f>VLOOKUP(G1506,'MITRA (REFERENSI)'!$A:$Z,14,FALSE)</f>
        <v>#N/A</v>
      </c>
    </row>
    <row r="1507" ht="15.0" customHeight="1">
      <c r="A1507" s="53" t="s">
        <v>6569</v>
      </c>
      <c r="B1507" s="78"/>
      <c r="C1507" s="79"/>
      <c r="D1507" s="82"/>
      <c r="E1507" s="82"/>
      <c r="F1507" s="56" t="str">
        <f t="shared" si="2"/>
        <v>PETUGAS.1506/SPK/SE/PML/3172/2026</v>
      </c>
      <c r="G1507" s="80"/>
      <c r="H1507" s="56" t="str">
        <f>VLOOKUP(G1507,'MITRA (REFERENSI)'!$A:$Z,16,FALSE)</f>
        <v>#N/A</v>
      </c>
      <c r="I1507" s="56" t="str">
        <f>VLOOKUP(G1507,'MITRA (REFERENSI)'!$A:$Z,25,FALSE)</f>
        <v>#N/A</v>
      </c>
      <c r="J1507" s="55" t="str">
        <f>VLOOKUP(G1507,'MITRA (REFERENSI)'!$A:$Z,26,FALSE)</f>
        <v>#N/A</v>
      </c>
      <c r="K1507" s="55" t="str">
        <f>VLOOKUP(G1507,'MITRA (REFERENSI)'!$A:$Z,15,FALSE)</f>
        <v>#N/A</v>
      </c>
      <c r="L1507" s="55" t="str">
        <f>VLOOKUP(G1507,'MITRA (REFERENSI)'!$A:$Z,15,FALSE)</f>
        <v>#N/A</v>
      </c>
      <c r="M1507" s="55" t="str">
        <f>IF(B1507=1,'KELAS (REFERENSI)'!M1507,IF(B1507=2,'KELAS (REFERENSI)'!M1522,IF(B1507=3,'KELAS (REFERENSI)'!M1537,IF(B1507=4,'KELAS (REFERENSI)'!M1552,""))))</f>
        <v/>
      </c>
      <c r="N1507" s="55" t="str">
        <f>IF(B1507=1,'KELAS (REFERENSI)'!N1507,IF(B1507=2,'KELAS (REFERENSI)'!N1522,IF(B1507=3,'KELAS (REFERENSI)'!N1537,IF(B1507=4,'KELAS (REFERENSI)'!N1552,""))))</f>
        <v/>
      </c>
      <c r="O1507" s="55" t="str">
        <f>IF(B1507=1,'KELAS (REFERENSI)'!O1507,IF(B1507=2,'KELAS (REFERENSI)'!O1522,IF(B1507=3,'KELAS (REFERENSI)'!O1537,IF(B1507=4,'KELAS (REFERENSI)'!O1552,""))))</f>
        <v/>
      </c>
      <c r="P1507" s="55" t="str">
        <f>IF(B1507=1,'KELAS (REFERENSI)'!P1507,IF(B1507=2,'KELAS (REFERENSI)'!P1522,IF(B1507=3,'KELAS (REFERENSI)'!P1537,IF(B1507=4,'KELAS (REFERENSI)'!P1552,""))))</f>
        <v/>
      </c>
      <c r="Q1507" s="55" t="str">
        <f t="shared" si="4"/>
        <v>BPS Kota Jakarta Timur</v>
      </c>
      <c r="R1507" s="55" t="str">
        <f t="shared" si="56"/>
        <v/>
      </c>
      <c r="S1507" s="55" t="str">
        <f t="shared" ref="S1507:T1507" si="1515">S1506</f>
        <v>15 Juni sampai dengan 31 Agustus 2026</v>
      </c>
      <c r="T1507" s="55" t="str">
        <f t="shared" si="1515"/>
        <v>31 Agustus 2026</v>
      </c>
      <c r="U1507" s="59" t="str">
        <f>VLOOKUP(G1507,'MITRA (REFERENSI)'!$A:$Z,17,FALSE)</f>
        <v>#N/A</v>
      </c>
      <c r="V1507" s="59" t="str">
        <f>VLOOKUP(G1507,'MITRA (REFERENSI)'!$A:$Z,11,FALSE)</f>
        <v>#N/A</v>
      </c>
      <c r="W1507" s="81"/>
      <c r="X1507" s="63"/>
      <c r="Y1507" s="63"/>
      <c r="Z1507" s="62"/>
      <c r="AA1507" s="63"/>
      <c r="AB1507" s="62"/>
      <c r="AC1507" s="62"/>
      <c r="AD1507" s="62"/>
      <c r="AE1507" s="62"/>
      <c r="AF1507" s="62"/>
      <c r="AG1507" s="72"/>
      <c r="AH1507" s="72"/>
      <c r="AI1507" s="72"/>
      <c r="AJ1507" s="72"/>
      <c r="AK1507" s="59" t="str">
        <f>VLOOKUP(G1507,'MITRA (REFERENSI)'!$A:$Z,5,FALSE)</f>
        <v>#N/A</v>
      </c>
      <c r="AL1507" s="59" t="str">
        <f>VLOOKUP(G1507,'MITRA (REFERENSI)'!$A:$Z,13,FALSE)</f>
        <v>#N/A</v>
      </c>
      <c r="AM1507" s="59" t="str">
        <f>VLOOKUP(G1507,'MITRA (REFERENSI)'!$A:$Z,14,FALSE)</f>
        <v>#N/A</v>
      </c>
    </row>
    <row r="1508" ht="15.0" customHeight="1">
      <c r="A1508" s="53" t="s">
        <v>6570</v>
      </c>
      <c r="B1508" s="78"/>
      <c r="C1508" s="79"/>
      <c r="D1508" s="82"/>
      <c r="E1508" s="82"/>
      <c r="F1508" s="56" t="str">
        <f t="shared" si="2"/>
        <v>PETUGAS.1507/SPK/SE/PML/3172/2026</v>
      </c>
      <c r="G1508" s="80"/>
      <c r="H1508" s="56" t="str">
        <f>VLOOKUP(G1508,'MITRA (REFERENSI)'!$A:$Z,16,FALSE)</f>
        <v>#N/A</v>
      </c>
      <c r="I1508" s="56" t="str">
        <f>VLOOKUP(G1508,'MITRA (REFERENSI)'!$A:$Z,25,FALSE)</f>
        <v>#N/A</v>
      </c>
      <c r="J1508" s="55" t="str">
        <f>VLOOKUP(G1508,'MITRA (REFERENSI)'!$A:$Z,26,FALSE)</f>
        <v>#N/A</v>
      </c>
      <c r="K1508" s="55" t="str">
        <f>VLOOKUP(G1508,'MITRA (REFERENSI)'!$A:$Z,15,FALSE)</f>
        <v>#N/A</v>
      </c>
      <c r="L1508" s="55" t="str">
        <f>VLOOKUP(G1508,'MITRA (REFERENSI)'!$A:$Z,15,FALSE)</f>
        <v>#N/A</v>
      </c>
      <c r="M1508" s="55" t="str">
        <f>IF(B1508=1,'KELAS (REFERENSI)'!M1508,IF(B1508=2,'KELAS (REFERENSI)'!M1523,IF(B1508=3,'KELAS (REFERENSI)'!M1538,IF(B1508=4,'KELAS (REFERENSI)'!M1553,""))))</f>
        <v/>
      </c>
      <c r="N1508" s="55" t="str">
        <f>IF(B1508=1,'KELAS (REFERENSI)'!N1508,IF(B1508=2,'KELAS (REFERENSI)'!N1523,IF(B1508=3,'KELAS (REFERENSI)'!N1538,IF(B1508=4,'KELAS (REFERENSI)'!N1553,""))))</f>
        <v/>
      </c>
      <c r="O1508" s="55" t="str">
        <f>IF(B1508=1,'KELAS (REFERENSI)'!O1508,IF(B1508=2,'KELAS (REFERENSI)'!O1523,IF(B1508=3,'KELAS (REFERENSI)'!O1538,IF(B1508=4,'KELAS (REFERENSI)'!O1553,""))))</f>
        <v/>
      </c>
      <c r="P1508" s="55" t="str">
        <f>IF(B1508=1,'KELAS (REFERENSI)'!P1508,IF(B1508=2,'KELAS (REFERENSI)'!P1523,IF(B1508=3,'KELAS (REFERENSI)'!P1538,IF(B1508=4,'KELAS (REFERENSI)'!P1553,""))))</f>
        <v/>
      </c>
      <c r="Q1508" s="55" t="str">
        <f t="shared" si="4"/>
        <v>BPS Kota Jakarta Timur</v>
      </c>
      <c r="R1508" s="55" t="str">
        <f t="shared" si="56"/>
        <v/>
      </c>
      <c r="S1508" s="55" t="str">
        <f t="shared" ref="S1508:T1508" si="1516">S1507</f>
        <v>15 Juni sampai dengan 31 Agustus 2026</v>
      </c>
      <c r="T1508" s="55" t="str">
        <f t="shared" si="1516"/>
        <v>31 Agustus 2026</v>
      </c>
      <c r="U1508" s="59" t="str">
        <f>VLOOKUP(G1508,'MITRA (REFERENSI)'!$A:$Z,17,FALSE)</f>
        <v>#N/A</v>
      </c>
      <c r="V1508" s="59" t="str">
        <f>VLOOKUP(G1508,'MITRA (REFERENSI)'!$A:$Z,11,FALSE)</f>
        <v>#N/A</v>
      </c>
      <c r="W1508" s="81"/>
      <c r="X1508" s="63"/>
      <c r="Y1508" s="63"/>
      <c r="Z1508" s="62"/>
      <c r="AA1508" s="63"/>
      <c r="AB1508" s="62"/>
      <c r="AC1508" s="62"/>
      <c r="AD1508" s="62"/>
      <c r="AE1508" s="62"/>
      <c r="AF1508" s="62"/>
      <c r="AG1508" s="72"/>
      <c r="AH1508" s="72"/>
      <c r="AI1508" s="72"/>
      <c r="AJ1508" s="72"/>
      <c r="AK1508" s="59" t="str">
        <f>VLOOKUP(G1508,'MITRA (REFERENSI)'!$A:$Z,5,FALSE)</f>
        <v>#N/A</v>
      </c>
      <c r="AL1508" s="59" t="str">
        <f>VLOOKUP(G1508,'MITRA (REFERENSI)'!$A:$Z,13,FALSE)</f>
        <v>#N/A</v>
      </c>
      <c r="AM1508" s="59" t="str">
        <f>VLOOKUP(G1508,'MITRA (REFERENSI)'!$A:$Z,14,FALSE)</f>
        <v>#N/A</v>
      </c>
    </row>
    <row r="1509" ht="15.0" customHeight="1">
      <c r="A1509" s="53" t="s">
        <v>6571</v>
      </c>
      <c r="B1509" s="78"/>
      <c r="C1509" s="79"/>
      <c r="D1509" s="82"/>
      <c r="E1509" s="82"/>
      <c r="F1509" s="56" t="str">
        <f t="shared" si="2"/>
        <v>PETUGAS.1508/SPK/SE/PML/3172/2026</v>
      </c>
      <c r="G1509" s="80"/>
      <c r="H1509" s="56" t="str">
        <f>VLOOKUP(G1509,'MITRA (REFERENSI)'!$A:$Z,16,FALSE)</f>
        <v>#N/A</v>
      </c>
      <c r="I1509" s="56" t="str">
        <f>VLOOKUP(G1509,'MITRA (REFERENSI)'!$A:$Z,25,FALSE)</f>
        <v>#N/A</v>
      </c>
      <c r="J1509" s="55" t="str">
        <f>VLOOKUP(G1509,'MITRA (REFERENSI)'!$A:$Z,26,FALSE)</f>
        <v>#N/A</v>
      </c>
      <c r="K1509" s="55" t="str">
        <f>VLOOKUP(G1509,'MITRA (REFERENSI)'!$A:$Z,15,FALSE)</f>
        <v>#N/A</v>
      </c>
      <c r="L1509" s="55" t="str">
        <f>VLOOKUP(G1509,'MITRA (REFERENSI)'!$A:$Z,15,FALSE)</f>
        <v>#N/A</v>
      </c>
      <c r="M1509" s="55" t="str">
        <f>IF(B1509=1,'KELAS (REFERENSI)'!M1509,IF(B1509=2,'KELAS (REFERENSI)'!M1524,IF(B1509=3,'KELAS (REFERENSI)'!M1539,IF(B1509=4,'KELAS (REFERENSI)'!M1554,""))))</f>
        <v/>
      </c>
      <c r="N1509" s="55" t="str">
        <f>IF(B1509=1,'KELAS (REFERENSI)'!N1509,IF(B1509=2,'KELAS (REFERENSI)'!N1524,IF(B1509=3,'KELAS (REFERENSI)'!N1539,IF(B1509=4,'KELAS (REFERENSI)'!N1554,""))))</f>
        <v/>
      </c>
      <c r="O1509" s="55" t="str">
        <f>IF(B1509=1,'KELAS (REFERENSI)'!O1509,IF(B1509=2,'KELAS (REFERENSI)'!O1524,IF(B1509=3,'KELAS (REFERENSI)'!O1539,IF(B1509=4,'KELAS (REFERENSI)'!O1554,""))))</f>
        <v/>
      </c>
      <c r="P1509" s="55" t="str">
        <f>IF(B1509=1,'KELAS (REFERENSI)'!P1509,IF(B1509=2,'KELAS (REFERENSI)'!P1524,IF(B1509=3,'KELAS (REFERENSI)'!P1539,IF(B1509=4,'KELAS (REFERENSI)'!P1554,""))))</f>
        <v/>
      </c>
      <c r="Q1509" s="55" t="str">
        <f t="shared" si="4"/>
        <v>BPS Kota Jakarta Timur</v>
      </c>
      <c r="R1509" s="55" t="str">
        <f t="shared" si="56"/>
        <v/>
      </c>
      <c r="S1509" s="55" t="str">
        <f t="shared" ref="S1509:T1509" si="1517">S1508</f>
        <v>15 Juni sampai dengan 31 Agustus 2026</v>
      </c>
      <c r="T1509" s="55" t="str">
        <f t="shared" si="1517"/>
        <v>31 Agustus 2026</v>
      </c>
      <c r="U1509" s="59" t="str">
        <f>VLOOKUP(G1509,'MITRA (REFERENSI)'!$A:$Z,17,FALSE)</f>
        <v>#N/A</v>
      </c>
      <c r="V1509" s="59" t="str">
        <f>VLOOKUP(G1509,'MITRA (REFERENSI)'!$A:$Z,11,FALSE)</f>
        <v>#N/A</v>
      </c>
      <c r="W1509" s="81"/>
      <c r="X1509" s="63"/>
      <c r="Y1509" s="63"/>
      <c r="Z1509" s="62"/>
      <c r="AA1509" s="63"/>
      <c r="AB1509" s="62"/>
      <c r="AC1509" s="62"/>
      <c r="AD1509" s="62"/>
      <c r="AE1509" s="62"/>
      <c r="AF1509" s="62"/>
      <c r="AG1509" s="72"/>
      <c r="AH1509" s="72"/>
      <c r="AI1509" s="72"/>
      <c r="AJ1509" s="72"/>
      <c r="AK1509" s="59" t="str">
        <f>VLOOKUP(G1509,'MITRA (REFERENSI)'!$A:$Z,5,FALSE)</f>
        <v>#N/A</v>
      </c>
      <c r="AL1509" s="59" t="str">
        <f>VLOOKUP(G1509,'MITRA (REFERENSI)'!$A:$Z,13,FALSE)</f>
        <v>#N/A</v>
      </c>
      <c r="AM1509" s="59" t="str">
        <f>VLOOKUP(G1509,'MITRA (REFERENSI)'!$A:$Z,14,FALSE)</f>
        <v>#N/A</v>
      </c>
    </row>
    <row r="1510" ht="15.0" customHeight="1">
      <c r="A1510" s="53" t="s">
        <v>6572</v>
      </c>
      <c r="B1510" s="78"/>
      <c r="C1510" s="79"/>
      <c r="D1510" s="82"/>
      <c r="E1510" s="82"/>
      <c r="F1510" s="56" t="str">
        <f t="shared" si="2"/>
        <v>PETUGAS.1509/SPK/SE/PML/3172/2026</v>
      </c>
      <c r="G1510" s="80"/>
      <c r="H1510" s="56" t="str">
        <f>VLOOKUP(G1510,'MITRA (REFERENSI)'!$A:$Z,16,FALSE)</f>
        <v>#N/A</v>
      </c>
      <c r="I1510" s="56" t="str">
        <f>VLOOKUP(G1510,'MITRA (REFERENSI)'!$A:$Z,25,FALSE)</f>
        <v>#N/A</v>
      </c>
      <c r="J1510" s="55" t="str">
        <f>VLOOKUP(G1510,'MITRA (REFERENSI)'!$A:$Z,26,FALSE)</f>
        <v>#N/A</v>
      </c>
      <c r="K1510" s="55" t="str">
        <f>VLOOKUP(G1510,'MITRA (REFERENSI)'!$A:$Z,15,FALSE)</f>
        <v>#N/A</v>
      </c>
      <c r="L1510" s="55" t="str">
        <f>VLOOKUP(G1510,'MITRA (REFERENSI)'!$A:$Z,15,FALSE)</f>
        <v>#N/A</v>
      </c>
      <c r="M1510" s="55" t="str">
        <f>IF(B1510=1,'KELAS (REFERENSI)'!M1510,IF(B1510=2,'KELAS (REFERENSI)'!M1525,IF(B1510=3,'KELAS (REFERENSI)'!M1540,IF(B1510=4,'KELAS (REFERENSI)'!M1555,""))))</f>
        <v/>
      </c>
      <c r="N1510" s="55" t="str">
        <f>IF(B1510=1,'KELAS (REFERENSI)'!N1510,IF(B1510=2,'KELAS (REFERENSI)'!N1525,IF(B1510=3,'KELAS (REFERENSI)'!N1540,IF(B1510=4,'KELAS (REFERENSI)'!N1555,""))))</f>
        <v/>
      </c>
      <c r="O1510" s="55" t="str">
        <f>IF(B1510=1,'KELAS (REFERENSI)'!O1510,IF(B1510=2,'KELAS (REFERENSI)'!O1525,IF(B1510=3,'KELAS (REFERENSI)'!O1540,IF(B1510=4,'KELAS (REFERENSI)'!O1555,""))))</f>
        <v/>
      </c>
      <c r="P1510" s="55" t="str">
        <f>IF(B1510=1,'KELAS (REFERENSI)'!P1510,IF(B1510=2,'KELAS (REFERENSI)'!P1525,IF(B1510=3,'KELAS (REFERENSI)'!P1540,IF(B1510=4,'KELAS (REFERENSI)'!P1555,""))))</f>
        <v/>
      </c>
      <c r="Q1510" s="55" t="str">
        <f t="shared" si="4"/>
        <v>BPS Kota Jakarta Timur</v>
      </c>
      <c r="R1510" s="55" t="str">
        <f t="shared" si="56"/>
        <v/>
      </c>
      <c r="S1510" s="55" t="str">
        <f t="shared" ref="S1510:T1510" si="1518">S1509</f>
        <v>15 Juni sampai dengan 31 Agustus 2026</v>
      </c>
      <c r="T1510" s="55" t="str">
        <f t="shared" si="1518"/>
        <v>31 Agustus 2026</v>
      </c>
      <c r="U1510" s="59" t="str">
        <f>VLOOKUP(G1510,'MITRA (REFERENSI)'!$A:$Z,17,FALSE)</f>
        <v>#N/A</v>
      </c>
      <c r="V1510" s="59" t="str">
        <f>VLOOKUP(G1510,'MITRA (REFERENSI)'!$A:$Z,11,FALSE)</f>
        <v>#N/A</v>
      </c>
      <c r="W1510" s="81"/>
      <c r="X1510" s="63"/>
      <c r="Y1510" s="63"/>
      <c r="Z1510" s="62"/>
      <c r="AA1510" s="63"/>
      <c r="AB1510" s="62"/>
      <c r="AC1510" s="62"/>
      <c r="AD1510" s="62"/>
      <c r="AE1510" s="62"/>
      <c r="AF1510" s="62"/>
      <c r="AG1510" s="72"/>
      <c r="AH1510" s="72"/>
      <c r="AI1510" s="72"/>
      <c r="AJ1510" s="72"/>
      <c r="AK1510" s="59" t="str">
        <f>VLOOKUP(G1510,'MITRA (REFERENSI)'!$A:$Z,5,FALSE)</f>
        <v>#N/A</v>
      </c>
      <c r="AL1510" s="59" t="str">
        <f>VLOOKUP(G1510,'MITRA (REFERENSI)'!$A:$Z,13,FALSE)</f>
        <v>#N/A</v>
      </c>
      <c r="AM1510" s="59" t="str">
        <f>VLOOKUP(G1510,'MITRA (REFERENSI)'!$A:$Z,14,FALSE)</f>
        <v>#N/A</v>
      </c>
    </row>
    <row r="1511" ht="15.0" customHeight="1">
      <c r="A1511" s="53" t="s">
        <v>6573</v>
      </c>
      <c r="B1511" s="78"/>
      <c r="C1511" s="79"/>
      <c r="D1511" s="82"/>
      <c r="E1511" s="82"/>
      <c r="F1511" s="56" t="str">
        <f t="shared" si="2"/>
        <v>PETUGAS.1510/SPK/SE/PML/3172/2026</v>
      </c>
      <c r="G1511" s="80"/>
      <c r="H1511" s="56" t="str">
        <f>VLOOKUP(G1511,'MITRA (REFERENSI)'!$A:$Z,16,FALSE)</f>
        <v>#N/A</v>
      </c>
      <c r="I1511" s="56" t="str">
        <f>VLOOKUP(G1511,'MITRA (REFERENSI)'!$A:$Z,25,FALSE)</f>
        <v>#N/A</v>
      </c>
      <c r="J1511" s="55" t="str">
        <f>VLOOKUP(G1511,'MITRA (REFERENSI)'!$A:$Z,26,FALSE)</f>
        <v>#N/A</v>
      </c>
      <c r="K1511" s="55" t="str">
        <f>VLOOKUP(G1511,'MITRA (REFERENSI)'!$A:$Z,15,FALSE)</f>
        <v>#N/A</v>
      </c>
      <c r="L1511" s="55" t="str">
        <f>VLOOKUP(G1511,'MITRA (REFERENSI)'!$A:$Z,15,FALSE)</f>
        <v>#N/A</v>
      </c>
      <c r="M1511" s="55" t="str">
        <f>IF(B1511=1,'KELAS (REFERENSI)'!M1511,IF(B1511=2,'KELAS (REFERENSI)'!M1526,IF(B1511=3,'KELAS (REFERENSI)'!M1541,IF(B1511=4,'KELAS (REFERENSI)'!M1556,""))))</f>
        <v/>
      </c>
      <c r="N1511" s="55" t="str">
        <f>IF(B1511=1,'KELAS (REFERENSI)'!N1511,IF(B1511=2,'KELAS (REFERENSI)'!N1526,IF(B1511=3,'KELAS (REFERENSI)'!N1541,IF(B1511=4,'KELAS (REFERENSI)'!N1556,""))))</f>
        <v/>
      </c>
      <c r="O1511" s="55" t="str">
        <f>IF(B1511=1,'KELAS (REFERENSI)'!O1511,IF(B1511=2,'KELAS (REFERENSI)'!O1526,IF(B1511=3,'KELAS (REFERENSI)'!O1541,IF(B1511=4,'KELAS (REFERENSI)'!O1556,""))))</f>
        <v/>
      </c>
      <c r="P1511" s="55" t="str">
        <f>IF(B1511=1,'KELAS (REFERENSI)'!P1511,IF(B1511=2,'KELAS (REFERENSI)'!P1526,IF(B1511=3,'KELAS (REFERENSI)'!P1541,IF(B1511=4,'KELAS (REFERENSI)'!P1556,""))))</f>
        <v/>
      </c>
      <c r="Q1511" s="55" t="str">
        <f t="shared" si="4"/>
        <v>BPS Kota Jakarta Timur</v>
      </c>
      <c r="R1511" s="55" t="str">
        <f t="shared" si="56"/>
        <v/>
      </c>
      <c r="S1511" s="55" t="str">
        <f t="shared" ref="S1511:T1511" si="1519">S1510</f>
        <v>15 Juni sampai dengan 31 Agustus 2026</v>
      </c>
      <c r="T1511" s="55" t="str">
        <f t="shared" si="1519"/>
        <v>31 Agustus 2026</v>
      </c>
      <c r="U1511" s="59" t="str">
        <f>VLOOKUP(G1511,'MITRA (REFERENSI)'!$A:$Z,17,FALSE)</f>
        <v>#N/A</v>
      </c>
      <c r="V1511" s="59" t="str">
        <f>VLOOKUP(G1511,'MITRA (REFERENSI)'!$A:$Z,11,FALSE)</f>
        <v>#N/A</v>
      </c>
      <c r="W1511" s="81"/>
      <c r="X1511" s="63"/>
      <c r="Y1511" s="63"/>
      <c r="Z1511" s="62"/>
      <c r="AA1511" s="63"/>
      <c r="AB1511" s="62"/>
      <c r="AC1511" s="62"/>
      <c r="AD1511" s="62"/>
      <c r="AE1511" s="62"/>
      <c r="AF1511" s="62"/>
      <c r="AG1511" s="72"/>
      <c r="AH1511" s="72"/>
      <c r="AI1511" s="72"/>
      <c r="AJ1511" s="72"/>
      <c r="AK1511" s="59" t="str">
        <f>VLOOKUP(G1511,'MITRA (REFERENSI)'!$A:$Z,5,FALSE)</f>
        <v>#N/A</v>
      </c>
      <c r="AL1511" s="59" t="str">
        <f>VLOOKUP(G1511,'MITRA (REFERENSI)'!$A:$Z,13,FALSE)</f>
        <v>#N/A</v>
      </c>
      <c r="AM1511" s="59" t="str">
        <f>VLOOKUP(G1511,'MITRA (REFERENSI)'!$A:$Z,14,FALSE)</f>
        <v>#N/A</v>
      </c>
    </row>
    <row r="1512" ht="15.0" customHeight="1">
      <c r="A1512" s="53" t="s">
        <v>6574</v>
      </c>
      <c r="B1512" s="78"/>
      <c r="C1512" s="79"/>
      <c r="D1512" s="82"/>
      <c r="E1512" s="82"/>
      <c r="F1512" s="56" t="str">
        <f t="shared" si="2"/>
        <v>PETUGAS.1511/SPK/SE/PML/3172/2026</v>
      </c>
      <c r="G1512" s="80"/>
      <c r="H1512" s="56" t="str">
        <f>VLOOKUP(G1512,'MITRA (REFERENSI)'!$A:$Z,16,FALSE)</f>
        <v>#N/A</v>
      </c>
      <c r="I1512" s="56" t="str">
        <f>VLOOKUP(G1512,'MITRA (REFERENSI)'!$A:$Z,25,FALSE)</f>
        <v>#N/A</v>
      </c>
      <c r="J1512" s="55" t="str">
        <f>VLOOKUP(G1512,'MITRA (REFERENSI)'!$A:$Z,26,FALSE)</f>
        <v>#N/A</v>
      </c>
      <c r="K1512" s="55" t="str">
        <f>VLOOKUP(G1512,'MITRA (REFERENSI)'!$A:$Z,15,FALSE)</f>
        <v>#N/A</v>
      </c>
      <c r="L1512" s="55" t="str">
        <f>VLOOKUP(G1512,'MITRA (REFERENSI)'!$A:$Z,15,FALSE)</f>
        <v>#N/A</v>
      </c>
      <c r="M1512" s="55" t="str">
        <f>IF(B1512=1,'KELAS (REFERENSI)'!M1512,IF(B1512=2,'KELAS (REFERENSI)'!M1527,IF(B1512=3,'KELAS (REFERENSI)'!M1542,IF(B1512=4,'KELAS (REFERENSI)'!M1557,""))))</f>
        <v/>
      </c>
      <c r="N1512" s="55" t="str">
        <f>IF(B1512=1,'KELAS (REFERENSI)'!N1512,IF(B1512=2,'KELAS (REFERENSI)'!N1527,IF(B1512=3,'KELAS (REFERENSI)'!N1542,IF(B1512=4,'KELAS (REFERENSI)'!N1557,""))))</f>
        <v/>
      </c>
      <c r="O1512" s="55" t="str">
        <f>IF(B1512=1,'KELAS (REFERENSI)'!O1512,IF(B1512=2,'KELAS (REFERENSI)'!O1527,IF(B1512=3,'KELAS (REFERENSI)'!O1542,IF(B1512=4,'KELAS (REFERENSI)'!O1557,""))))</f>
        <v/>
      </c>
      <c r="P1512" s="55" t="str">
        <f>IF(B1512=1,'KELAS (REFERENSI)'!P1512,IF(B1512=2,'KELAS (REFERENSI)'!P1527,IF(B1512=3,'KELAS (REFERENSI)'!P1542,IF(B1512=4,'KELAS (REFERENSI)'!P1557,""))))</f>
        <v/>
      </c>
      <c r="Q1512" s="55" t="str">
        <f t="shared" si="4"/>
        <v>BPS Kota Jakarta Timur</v>
      </c>
      <c r="R1512" s="55" t="str">
        <f t="shared" si="56"/>
        <v/>
      </c>
      <c r="S1512" s="55" t="str">
        <f t="shared" ref="S1512:T1512" si="1520">S1511</f>
        <v>15 Juni sampai dengan 31 Agustus 2026</v>
      </c>
      <c r="T1512" s="55" t="str">
        <f t="shared" si="1520"/>
        <v>31 Agustus 2026</v>
      </c>
      <c r="U1512" s="59" t="str">
        <f>VLOOKUP(G1512,'MITRA (REFERENSI)'!$A:$Z,17,FALSE)</f>
        <v>#N/A</v>
      </c>
      <c r="V1512" s="59" t="str">
        <f>VLOOKUP(G1512,'MITRA (REFERENSI)'!$A:$Z,11,FALSE)</f>
        <v>#N/A</v>
      </c>
      <c r="W1512" s="81"/>
      <c r="X1512" s="63"/>
      <c r="Y1512" s="63"/>
      <c r="Z1512" s="62"/>
      <c r="AA1512" s="63"/>
      <c r="AB1512" s="62"/>
      <c r="AC1512" s="62"/>
      <c r="AD1512" s="62"/>
      <c r="AE1512" s="62"/>
      <c r="AF1512" s="62"/>
      <c r="AG1512" s="72"/>
      <c r="AH1512" s="72"/>
      <c r="AI1512" s="72"/>
      <c r="AJ1512" s="72"/>
      <c r="AK1512" s="59" t="str">
        <f>VLOOKUP(G1512,'MITRA (REFERENSI)'!$A:$Z,5,FALSE)</f>
        <v>#N/A</v>
      </c>
      <c r="AL1512" s="59" t="str">
        <f>VLOOKUP(G1512,'MITRA (REFERENSI)'!$A:$Z,13,FALSE)</f>
        <v>#N/A</v>
      </c>
      <c r="AM1512" s="59" t="str">
        <f>VLOOKUP(G1512,'MITRA (REFERENSI)'!$A:$Z,14,FALSE)</f>
        <v>#N/A</v>
      </c>
    </row>
    <row r="1513" ht="15.0" customHeight="1">
      <c r="A1513" s="53" t="s">
        <v>6575</v>
      </c>
      <c r="B1513" s="78"/>
      <c r="C1513" s="79"/>
      <c r="D1513" s="82"/>
      <c r="E1513" s="82"/>
      <c r="F1513" s="56" t="str">
        <f t="shared" si="2"/>
        <v>PETUGAS.1512/SPK/SE/PML/3172/2026</v>
      </c>
      <c r="G1513" s="80"/>
      <c r="H1513" s="56" t="str">
        <f>VLOOKUP(G1513,'MITRA (REFERENSI)'!$A:$Z,16,FALSE)</f>
        <v>#N/A</v>
      </c>
      <c r="I1513" s="56" t="str">
        <f>VLOOKUP(G1513,'MITRA (REFERENSI)'!$A:$Z,25,FALSE)</f>
        <v>#N/A</v>
      </c>
      <c r="J1513" s="55" t="str">
        <f>VLOOKUP(G1513,'MITRA (REFERENSI)'!$A:$Z,26,FALSE)</f>
        <v>#N/A</v>
      </c>
      <c r="K1513" s="55" t="str">
        <f>VLOOKUP(G1513,'MITRA (REFERENSI)'!$A:$Z,15,FALSE)</f>
        <v>#N/A</v>
      </c>
      <c r="L1513" s="55" t="str">
        <f>VLOOKUP(G1513,'MITRA (REFERENSI)'!$A:$Z,15,FALSE)</f>
        <v>#N/A</v>
      </c>
      <c r="M1513" s="55" t="str">
        <f>IF(B1513=1,'KELAS (REFERENSI)'!M1513,IF(B1513=2,'KELAS (REFERENSI)'!M1528,IF(B1513=3,'KELAS (REFERENSI)'!M1543,IF(B1513=4,'KELAS (REFERENSI)'!M1558,""))))</f>
        <v/>
      </c>
      <c r="N1513" s="55" t="str">
        <f>IF(B1513=1,'KELAS (REFERENSI)'!N1513,IF(B1513=2,'KELAS (REFERENSI)'!N1528,IF(B1513=3,'KELAS (REFERENSI)'!N1543,IF(B1513=4,'KELAS (REFERENSI)'!N1558,""))))</f>
        <v/>
      </c>
      <c r="O1513" s="55" t="str">
        <f>IF(B1513=1,'KELAS (REFERENSI)'!O1513,IF(B1513=2,'KELAS (REFERENSI)'!O1528,IF(B1513=3,'KELAS (REFERENSI)'!O1543,IF(B1513=4,'KELAS (REFERENSI)'!O1558,""))))</f>
        <v/>
      </c>
      <c r="P1513" s="55" t="str">
        <f>IF(B1513=1,'KELAS (REFERENSI)'!P1513,IF(B1513=2,'KELAS (REFERENSI)'!P1528,IF(B1513=3,'KELAS (REFERENSI)'!P1543,IF(B1513=4,'KELAS (REFERENSI)'!P1558,""))))</f>
        <v/>
      </c>
      <c r="Q1513" s="55" t="str">
        <f t="shared" si="4"/>
        <v>BPS Kota Jakarta Timur</v>
      </c>
      <c r="R1513" s="55" t="str">
        <f t="shared" si="56"/>
        <v/>
      </c>
      <c r="S1513" s="55" t="str">
        <f t="shared" ref="S1513:T1513" si="1521">S1512</f>
        <v>15 Juni sampai dengan 31 Agustus 2026</v>
      </c>
      <c r="T1513" s="55" t="str">
        <f t="shared" si="1521"/>
        <v>31 Agustus 2026</v>
      </c>
      <c r="U1513" s="59" t="str">
        <f>VLOOKUP(G1513,'MITRA (REFERENSI)'!$A:$Z,17,FALSE)</f>
        <v>#N/A</v>
      </c>
      <c r="V1513" s="59" t="str">
        <f>VLOOKUP(G1513,'MITRA (REFERENSI)'!$A:$Z,11,FALSE)</f>
        <v>#N/A</v>
      </c>
      <c r="W1513" s="81"/>
      <c r="X1513" s="63"/>
      <c r="Y1513" s="63"/>
      <c r="Z1513" s="62"/>
      <c r="AA1513" s="63"/>
      <c r="AB1513" s="62"/>
      <c r="AC1513" s="62"/>
      <c r="AD1513" s="62"/>
      <c r="AE1513" s="62"/>
      <c r="AF1513" s="62"/>
      <c r="AG1513" s="72"/>
      <c r="AH1513" s="72"/>
      <c r="AI1513" s="72"/>
      <c r="AJ1513" s="72"/>
      <c r="AK1513" s="59" t="str">
        <f>VLOOKUP(G1513,'MITRA (REFERENSI)'!$A:$Z,5,FALSE)</f>
        <v>#N/A</v>
      </c>
      <c r="AL1513" s="59" t="str">
        <f>VLOOKUP(G1513,'MITRA (REFERENSI)'!$A:$Z,13,FALSE)</f>
        <v>#N/A</v>
      </c>
      <c r="AM1513" s="59" t="str">
        <f>VLOOKUP(G1513,'MITRA (REFERENSI)'!$A:$Z,14,FALSE)</f>
        <v>#N/A</v>
      </c>
    </row>
    <row r="1514" ht="15.0" customHeight="1">
      <c r="A1514" s="53" t="s">
        <v>6576</v>
      </c>
      <c r="B1514" s="78"/>
      <c r="C1514" s="79"/>
      <c r="D1514" s="82"/>
      <c r="E1514" s="82"/>
      <c r="F1514" s="56" t="str">
        <f t="shared" si="2"/>
        <v>PETUGAS.1513/SPK/SE/PML/3172/2026</v>
      </c>
      <c r="G1514" s="80"/>
      <c r="H1514" s="56" t="str">
        <f>VLOOKUP(G1514,'MITRA (REFERENSI)'!$A:$Z,16,FALSE)</f>
        <v>#N/A</v>
      </c>
      <c r="I1514" s="56" t="str">
        <f>VLOOKUP(G1514,'MITRA (REFERENSI)'!$A:$Z,25,FALSE)</f>
        <v>#N/A</v>
      </c>
      <c r="J1514" s="55" t="str">
        <f>VLOOKUP(G1514,'MITRA (REFERENSI)'!$A:$Z,26,FALSE)</f>
        <v>#N/A</v>
      </c>
      <c r="K1514" s="55" t="str">
        <f>VLOOKUP(G1514,'MITRA (REFERENSI)'!$A:$Z,15,FALSE)</f>
        <v>#N/A</v>
      </c>
      <c r="L1514" s="55" t="str">
        <f>VLOOKUP(G1514,'MITRA (REFERENSI)'!$A:$Z,15,FALSE)</f>
        <v>#N/A</v>
      </c>
      <c r="M1514" s="55" t="str">
        <f>IF(B1514=1,'KELAS (REFERENSI)'!M1514,IF(B1514=2,'KELAS (REFERENSI)'!M1529,IF(B1514=3,'KELAS (REFERENSI)'!M1544,IF(B1514=4,'KELAS (REFERENSI)'!M1559,""))))</f>
        <v/>
      </c>
      <c r="N1514" s="55" t="str">
        <f>IF(B1514=1,'KELAS (REFERENSI)'!N1514,IF(B1514=2,'KELAS (REFERENSI)'!N1529,IF(B1514=3,'KELAS (REFERENSI)'!N1544,IF(B1514=4,'KELAS (REFERENSI)'!N1559,""))))</f>
        <v/>
      </c>
      <c r="O1514" s="55" t="str">
        <f>IF(B1514=1,'KELAS (REFERENSI)'!O1514,IF(B1514=2,'KELAS (REFERENSI)'!O1529,IF(B1514=3,'KELAS (REFERENSI)'!O1544,IF(B1514=4,'KELAS (REFERENSI)'!O1559,""))))</f>
        <v/>
      </c>
      <c r="P1514" s="55" t="str">
        <f>IF(B1514=1,'KELAS (REFERENSI)'!P1514,IF(B1514=2,'KELAS (REFERENSI)'!P1529,IF(B1514=3,'KELAS (REFERENSI)'!P1544,IF(B1514=4,'KELAS (REFERENSI)'!P1559,""))))</f>
        <v/>
      </c>
      <c r="Q1514" s="55" t="str">
        <f t="shared" si="4"/>
        <v>BPS Kota Jakarta Timur</v>
      </c>
      <c r="R1514" s="55" t="str">
        <f t="shared" si="56"/>
        <v/>
      </c>
      <c r="S1514" s="55" t="str">
        <f t="shared" ref="S1514:T1514" si="1522">S1513</f>
        <v>15 Juni sampai dengan 31 Agustus 2026</v>
      </c>
      <c r="T1514" s="55" t="str">
        <f t="shared" si="1522"/>
        <v>31 Agustus 2026</v>
      </c>
      <c r="U1514" s="59" t="str">
        <f>VLOOKUP(G1514,'MITRA (REFERENSI)'!$A:$Z,17,FALSE)</f>
        <v>#N/A</v>
      </c>
      <c r="V1514" s="59" t="str">
        <f>VLOOKUP(G1514,'MITRA (REFERENSI)'!$A:$Z,11,FALSE)</f>
        <v>#N/A</v>
      </c>
      <c r="W1514" s="81"/>
      <c r="X1514" s="63"/>
      <c r="Y1514" s="63"/>
      <c r="Z1514" s="62"/>
      <c r="AA1514" s="63"/>
      <c r="AB1514" s="62"/>
      <c r="AC1514" s="62"/>
      <c r="AD1514" s="62"/>
      <c r="AE1514" s="62"/>
      <c r="AF1514" s="62"/>
      <c r="AG1514" s="72"/>
      <c r="AH1514" s="72"/>
      <c r="AI1514" s="72"/>
      <c r="AJ1514" s="72"/>
      <c r="AK1514" s="59" t="str">
        <f>VLOOKUP(G1514,'MITRA (REFERENSI)'!$A:$Z,5,FALSE)</f>
        <v>#N/A</v>
      </c>
      <c r="AL1514" s="59" t="str">
        <f>VLOOKUP(G1514,'MITRA (REFERENSI)'!$A:$Z,13,FALSE)</f>
        <v>#N/A</v>
      </c>
      <c r="AM1514" s="59" t="str">
        <f>VLOOKUP(G1514,'MITRA (REFERENSI)'!$A:$Z,14,FALSE)</f>
        <v>#N/A</v>
      </c>
    </row>
    <row r="1515" ht="15.0" customHeight="1">
      <c r="A1515" s="53" t="s">
        <v>6577</v>
      </c>
      <c r="B1515" s="78"/>
      <c r="C1515" s="79"/>
      <c r="D1515" s="82"/>
      <c r="E1515" s="82"/>
      <c r="F1515" s="56" t="str">
        <f t="shared" si="2"/>
        <v>PETUGAS.1514/SPK/SE/PML/3172/2026</v>
      </c>
      <c r="G1515" s="80"/>
      <c r="H1515" s="56" t="str">
        <f>VLOOKUP(G1515,'MITRA (REFERENSI)'!$A:$Z,16,FALSE)</f>
        <v>#N/A</v>
      </c>
      <c r="I1515" s="56" t="str">
        <f>VLOOKUP(G1515,'MITRA (REFERENSI)'!$A:$Z,25,FALSE)</f>
        <v>#N/A</v>
      </c>
      <c r="J1515" s="55" t="str">
        <f>VLOOKUP(G1515,'MITRA (REFERENSI)'!$A:$Z,26,FALSE)</f>
        <v>#N/A</v>
      </c>
      <c r="K1515" s="55" t="str">
        <f>VLOOKUP(G1515,'MITRA (REFERENSI)'!$A:$Z,15,FALSE)</f>
        <v>#N/A</v>
      </c>
      <c r="L1515" s="55" t="str">
        <f>VLOOKUP(G1515,'MITRA (REFERENSI)'!$A:$Z,15,FALSE)</f>
        <v>#N/A</v>
      </c>
      <c r="M1515" s="55" t="str">
        <f>IF(B1515=1,'KELAS (REFERENSI)'!M1515,IF(B1515=2,'KELAS (REFERENSI)'!M1530,IF(B1515=3,'KELAS (REFERENSI)'!M1545,IF(B1515=4,'KELAS (REFERENSI)'!M1560,""))))</f>
        <v/>
      </c>
      <c r="N1515" s="55" t="str">
        <f>IF(B1515=1,'KELAS (REFERENSI)'!N1515,IF(B1515=2,'KELAS (REFERENSI)'!N1530,IF(B1515=3,'KELAS (REFERENSI)'!N1545,IF(B1515=4,'KELAS (REFERENSI)'!N1560,""))))</f>
        <v/>
      </c>
      <c r="O1515" s="55" t="str">
        <f>IF(B1515=1,'KELAS (REFERENSI)'!O1515,IF(B1515=2,'KELAS (REFERENSI)'!O1530,IF(B1515=3,'KELAS (REFERENSI)'!O1545,IF(B1515=4,'KELAS (REFERENSI)'!O1560,""))))</f>
        <v/>
      </c>
      <c r="P1515" s="55" t="str">
        <f>IF(B1515=1,'KELAS (REFERENSI)'!P1515,IF(B1515=2,'KELAS (REFERENSI)'!P1530,IF(B1515=3,'KELAS (REFERENSI)'!P1545,IF(B1515=4,'KELAS (REFERENSI)'!P1560,""))))</f>
        <v/>
      </c>
      <c r="Q1515" s="55" t="str">
        <f t="shared" si="4"/>
        <v>BPS Kota Jakarta Timur</v>
      </c>
      <c r="R1515" s="55" t="str">
        <f t="shared" si="56"/>
        <v/>
      </c>
      <c r="S1515" s="55" t="str">
        <f t="shared" ref="S1515:T1515" si="1523">S1514</f>
        <v>15 Juni sampai dengan 31 Agustus 2026</v>
      </c>
      <c r="T1515" s="55" t="str">
        <f t="shared" si="1523"/>
        <v>31 Agustus 2026</v>
      </c>
      <c r="U1515" s="59" t="str">
        <f>VLOOKUP(G1515,'MITRA (REFERENSI)'!$A:$Z,17,FALSE)</f>
        <v>#N/A</v>
      </c>
      <c r="V1515" s="59" t="str">
        <f>VLOOKUP(G1515,'MITRA (REFERENSI)'!$A:$Z,11,FALSE)</f>
        <v>#N/A</v>
      </c>
      <c r="W1515" s="81"/>
      <c r="X1515" s="63"/>
      <c r="Y1515" s="63"/>
      <c r="Z1515" s="62"/>
      <c r="AA1515" s="63"/>
      <c r="AB1515" s="62"/>
      <c r="AC1515" s="62"/>
      <c r="AD1515" s="62"/>
      <c r="AE1515" s="62"/>
      <c r="AF1515" s="62"/>
      <c r="AG1515" s="72"/>
      <c r="AH1515" s="72"/>
      <c r="AI1515" s="72"/>
      <c r="AJ1515" s="72"/>
      <c r="AK1515" s="59" t="str">
        <f>VLOOKUP(G1515,'MITRA (REFERENSI)'!$A:$Z,5,FALSE)</f>
        <v>#N/A</v>
      </c>
      <c r="AL1515" s="59" t="str">
        <f>VLOOKUP(G1515,'MITRA (REFERENSI)'!$A:$Z,13,FALSE)</f>
        <v>#N/A</v>
      </c>
      <c r="AM1515" s="59" t="str">
        <f>VLOOKUP(G1515,'MITRA (REFERENSI)'!$A:$Z,14,FALSE)</f>
        <v>#N/A</v>
      </c>
    </row>
    <row r="1516" ht="15.0" customHeight="1">
      <c r="A1516" s="53" t="s">
        <v>6578</v>
      </c>
      <c r="B1516" s="78"/>
      <c r="C1516" s="79"/>
      <c r="D1516" s="82"/>
      <c r="E1516" s="82"/>
      <c r="F1516" s="56" t="str">
        <f t="shared" si="2"/>
        <v>PETUGAS.1515/SPK/SE/PML/3172/2026</v>
      </c>
      <c r="G1516" s="80"/>
      <c r="H1516" s="56" t="str">
        <f>VLOOKUP(G1516,'MITRA (REFERENSI)'!$A:$Z,16,FALSE)</f>
        <v>#N/A</v>
      </c>
      <c r="I1516" s="56" t="str">
        <f>VLOOKUP(G1516,'MITRA (REFERENSI)'!$A:$Z,25,FALSE)</f>
        <v>#N/A</v>
      </c>
      <c r="J1516" s="55" t="str">
        <f>VLOOKUP(G1516,'MITRA (REFERENSI)'!$A:$Z,26,FALSE)</f>
        <v>#N/A</v>
      </c>
      <c r="K1516" s="55" t="str">
        <f>VLOOKUP(G1516,'MITRA (REFERENSI)'!$A:$Z,15,FALSE)</f>
        <v>#N/A</v>
      </c>
      <c r="L1516" s="55" t="str">
        <f>VLOOKUP(G1516,'MITRA (REFERENSI)'!$A:$Z,15,FALSE)</f>
        <v>#N/A</v>
      </c>
      <c r="M1516" s="55" t="str">
        <f>IF(B1516=1,'KELAS (REFERENSI)'!M1516,IF(B1516=2,'KELAS (REFERENSI)'!M1531,IF(B1516=3,'KELAS (REFERENSI)'!M1546,IF(B1516=4,'KELAS (REFERENSI)'!M1561,""))))</f>
        <v/>
      </c>
      <c r="N1516" s="55" t="str">
        <f>IF(B1516=1,'KELAS (REFERENSI)'!N1516,IF(B1516=2,'KELAS (REFERENSI)'!N1531,IF(B1516=3,'KELAS (REFERENSI)'!N1546,IF(B1516=4,'KELAS (REFERENSI)'!N1561,""))))</f>
        <v/>
      </c>
      <c r="O1516" s="55" t="str">
        <f>IF(B1516=1,'KELAS (REFERENSI)'!O1516,IF(B1516=2,'KELAS (REFERENSI)'!O1531,IF(B1516=3,'KELAS (REFERENSI)'!O1546,IF(B1516=4,'KELAS (REFERENSI)'!O1561,""))))</f>
        <v/>
      </c>
      <c r="P1516" s="55" t="str">
        <f>IF(B1516=1,'KELAS (REFERENSI)'!P1516,IF(B1516=2,'KELAS (REFERENSI)'!P1531,IF(B1516=3,'KELAS (REFERENSI)'!P1546,IF(B1516=4,'KELAS (REFERENSI)'!P1561,""))))</f>
        <v/>
      </c>
      <c r="Q1516" s="55" t="str">
        <f t="shared" si="4"/>
        <v>BPS Kota Jakarta Timur</v>
      </c>
      <c r="R1516" s="55" t="str">
        <f t="shared" si="56"/>
        <v/>
      </c>
      <c r="S1516" s="55" t="str">
        <f t="shared" ref="S1516:T1516" si="1524">S1515</f>
        <v>15 Juni sampai dengan 31 Agustus 2026</v>
      </c>
      <c r="T1516" s="55" t="str">
        <f t="shared" si="1524"/>
        <v>31 Agustus 2026</v>
      </c>
      <c r="U1516" s="59" t="str">
        <f>VLOOKUP(G1516,'MITRA (REFERENSI)'!$A:$Z,17,FALSE)</f>
        <v>#N/A</v>
      </c>
      <c r="V1516" s="59" t="str">
        <f>VLOOKUP(G1516,'MITRA (REFERENSI)'!$A:$Z,11,FALSE)</f>
        <v>#N/A</v>
      </c>
      <c r="W1516" s="81"/>
      <c r="X1516" s="63"/>
      <c r="Y1516" s="63"/>
      <c r="Z1516" s="62"/>
      <c r="AA1516" s="63"/>
      <c r="AB1516" s="62"/>
      <c r="AC1516" s="62"/>
      <c r="AD1516" s="62"/>
      <c r="AE1516" s="62"/>
      <c r="AF1516" s="62"/>
      <c r="AG1516" s="72"/>
      <c r="AH1516" s="72"/>
      <c r="AI1516" s="72"/>
      <c r="AJ1516" s="72"/>
      <c r="AK1516" s="59" t="str">
        <f>VLOOKUP(G1516,'MITRA (REFERENSI)'!$A:$Z,5,FALSE)</f>
        <v>#N/A</v>
      </c>
      <c r="AL1516" s="59" t="str">
        <f>VLOOKUP(G1516,'MITRA (REFERENSI)'!$A:$Z,13,FALSE)</f>
        <v>#N/A</v>
      </c>
      <c r="AM1516" s="59" t="str">
        <f>VLOOKUP(G1516,'MITRA (REFERENSI)'!$A:$Z,14,FALSE)</f>
        <v>#N/A</v>
      </c>
    </row>
    <row r="1517" ht="15.0" customHeight="1">
      <c r="A1517" s="53" t="s">
        <v>6579</v>
      </c>
      <c r="B1517" s="78"/>
      <c r="C1517" s="79"/>
      <c r="D1517" s="82"/>
      <c r="E1517" s="82"/>
      <c r="F1517" s="56" t="str">
        <f t="shared" si="2"/>
        <v>PETUGAS.1516/SPK/SE/PML/3172/2026</v>
      </c>
      <c r="G1517" s="80"/>
      <c r="H1517" s="56" t="str">
        <f>VLOOKUP(G1517,'MITRA (REFERENSI)'!$A:$Z,16,FALSE)</f>
        <v>#N/A</v>
      </c>
      <c r="I1517" s="56" t="str">
        <f>VLOOKUP(G1517,'MITRA (REFERENSI)'!$A:$Z,25,FALSE)</f>
        <v>#N/A</v>
      </c>
      <c r="J1517" s="55" t="str">
        <f>VLOOKUP(G1517,'MITRA (REFERENSI)'!$A:$Z,26,FALSE)</f>
        <v>#N/A</v>
      </c>
      <c r="K1517" s="55" t="str">
        <f>VLOOKUP(G1517,'MITRA (REFERENSI)'!$A:$Z,15,FALSE)</f>
        <v>#N/A</v>
      </c>
      <c r="L1517" s="55" t="str">
        <f>VLOOKUP(G1517,'MITRA (REFERENSI)'!$A:$Z,15,FALSE)</f>
        <v>#N/A</v>
      </c>
      <c r="M1517" s="55" t="str">
        <f>IF(B1517=1,'KELAS (REFERENSI)'!M1517,IF(B1517=2,'KELAS (REFERENSI)'!M1532,IF(B1517=3,'KELAS (REFERENSI)'!M1547,IF(B1517=4,'KELAS (REFERENSI)'!M1562,""))))</f>
        <v/>
      </c>
      <c r="N1517" s="55" t="str">
        <f>IF(B1517=1,'KELAS (REFERENSI)'!N1517,IF(B1517=2,'KELAS (REFERENSI)'!N1532,IF(B1517=3,'KELAS (REFERENSI)'!N1547,IF(B1517=4,'KELAS (REFERENSI)'!N1562,""))))</f>
        <v/>
      </c>
      <c r="O1517" s="55" t="str">
        <f>IF(B1517=1,'KELAS (REFERENSI)'!O1517,IF(B1517=2,'KELAS (REFERENSI)'!O1532,IF(B1517=3,'KELAS (REFERENSI)'!O1547,IF(B1517=4,'KELAS (REFERENSI)'!O1562,""))))</f>
        <v/>
      </c>
      <c r="P1517" s="55" t="str">
        <f>IF(B1517=1,'KELAS (REFERENSI)'!P1517,IF(B1517=2,'KELAS (REFERENSI)'!P1532,IF(B1517=3,'KELAS (REFERENSI)'!P1547,IF(B1517=4,'KELAS (REFERENSI)'!P1562,""))))</f>
        <v/>
      </c>
      <c r="Q1517" s="55" t="str">
        <f t="shared" si="4"/>
        <v>BPS Kota Jakarta Timur</v>
      </c>
      <c r="R1517" s="55" t="str">
        <f t="shared" si="56"/>
        <v/>
      </c>
      <c r="S1517" s="55" t="str">
        <f t="shared" ref="S1517:T1517" si="1525">S1516</f>
        <v>15 Juni sampai dengan 31 Agustus 2026</v>
      </c>
      <c r="T1517" s="55" t="str">
        <f t="shared" si="1525"/>
        <v>31 Agustus 2026</v>
      </c>
      <c r="U1517" s="59" t="str">
        <f>VLOOKUP(G1517,'MITRA (REFERENSI)'!$A:$Z,17,FALSE)</f>
        <v>#N/A</v>
      </c>
      <c r="V1517" s="59" t="str">
        <f>VLOOKUP(G1517,'MITRA (REFERENSI)'!$A:$Z,11,FALSE)</f>
        <v>#N/A</v>
      </c>
      <c r="W1517" s="81"/>
      <c r="X1517" s="63"/>
      <c r="Y1517" s="63"/>
      <c r="Z1517" s="62"/>
      <c r="AA1517" s="63"/>
      <c r="AB1517" s="62"/>
      <c r="AC1517" s="62"/>
      <c r="AD1517" s="62"/>
      <c r="AE1517" s="62"/>
      <c r="AF1517" s="62"/>
      <c r="AG1517" s="72"/>
      <c r="AH1517" s="72"/>
      <c r="AI1517" s="72"/>
      <c r="AJ1517" s="72"/>
      <c r="AK1517" s="59" t="str">
        <f>VLOOKUP(G1517,'MITRA (REFERENSI)'!$A:$Z,5,FALSE)</f>
        <v>#N/A</v>
      </c>
      <c r="AL1517" s="59" t="str">
        <f>VLOOKUP(G1517,'MITRA (REFERENSI)'!$A:$Z,13,FALSE)</f>
        <v>#N/A</v>
      </c>
      <c r="AM1517" s="59" t="str">
        <f>VLOOKUP(G1517,'MITRA (REFERENSI)'!$A:$Z,14,FALSE)</f>
        <v>#N/A</v>
      </c>
    </row>
    <row r="1518" ht="15.0" customHeight="1">
      <c r="A1518" s="53" t="s">
        <v>6580</v>
      </c>
      <c r="B1518" s="78"/>
      <c r="C1518" s="79"/>
      <c r="D1518" s="82"/>
      <c r="E1518" s="82"/>
      <c r="F1518" s="56" t="str">
        <f t="shared" si="2"/>
        <v>PETUGAS.1517/SPK/SE/PML/3172/2026</v>
      </c>
      <c r="G1518" s="80"/>
      <c r="H1518" s="56" t="str">
        <f>VLOOKUP(G1518,'MITRA (REFERENSI)'!$A:$Z,16,FALSE)</f>
        <v>#N/A</v>
      </c>
      <c r="I1518" s="56" t="str">
        <f>VLOOKUP(G1518,'MITRA (REFERENSI)'!$A:$Z,25,FALSE)</f>
        <v>#N/A</v>
      </c>
      <c r="J1518" s="55" t="str">
        <f>VLOOKUP(G1518,'MITRA (REFERENSI)'!$A:$Z,26,FALSE)</f>
        <v>#N/A</v>
      </c>
      <c r="K1518" s="55" t="str">
        <f>VLOOKUP(G1518,'MITRA (REFERENSI)'!$A:$Z,15,FALSE)</f>
        <v>#N/A</v>
      </c>
      <c r="L1518" s="55" t="str">
        <f>VLOOKUP(G1518,'MITRA (REFERENSI)'!$A:$Z,15,FALSE)</f>
        <v>#N/A</v>
      </c>
      <c r="M1518" s="55" t="str">
        <f>IF(B1518=1,'KELAS (REFERENSI)'!M1518,IF(B1518=2,'KELAS (REFERENSI)'!M1533,IF(B1518=3,'KELAS (REFERENSI)'!M1548,IF(B1518=4,'KELAS (REFERENSI)'!M1563,""))))</f>
        <v/>
      </c>
      <c r="N1518" s="55" t="str">
        <f>IF(B1518=1,'KELAS (REFERENSI)'!N1518,IF(B1518=2,'KELAS (REFERENSI)'!N1533,IF(B1518=3,'KELAS (REFERENSI)'!N1548,IF(B1518=4,'KELAS (REFERENSI)'!N1563,""))))</f>
        <v/>
      </c>
      <c r="O1518" s="55" t="str">
        <f>IF(B1518=1,'KELAS (REFERENSI)'!O1518,IF(B1518=2,'KELAS (REFERENSI)'!O1533,IF(B1518=3,'KELAS (REFERENSI)'!O1548,IF(B1518=4,'KELAS (REFERENSI)'!O1563,""))))</f>
        <v/>
      </c>
      <c r="P1518" s="55" t="str">
        <f>IF(B1518=1,'KELAS (REFERENSI)'!P1518,IF(B1518=2,'KELAS (REFERENSI)'!P1533,IF(B1518=3,'KELAS (REFERENSI)'!P1548,IF(B1518=4,'KELAS (REFERENSI)'!P1563,""))))</f>
        <v/>
      </c>
      <c r="Q1518" s="55" t="str">
        <f t="shared" si="4"/>
        <v>BPS Kota Jakarta Timur</v>
      </c>
      <c r="R1518" s="55" t="str">
        <f t="shared" si="56"/>
        <v/>
      </c>
      <c r="S1518" s="55" t="str">
        <f t="shared" ref="S1518:T1518" si="1526">S1517</f>
        <v>15 Juni sampai dengan 31 Agustus 2026</v>
      </c>
      <c r="T1518" s="55" t="str">
        <f t="shared" si="1526"/>
        <v>31 Agustus 2026</v>
      </c>
      <c r="U1518" s="59" t="str">
        <f>VLOOKUP(G1518,'MITRA (REFERENSI)'!$A:$Z,17,FALSE)</f>
        <v>#N/A</v>
      </c>
      <c r="V1518" s="59" t="str">
        <f>VLOOKUP(G1518,'MITRA (REFERENSI)'!$A:$Z,11,FALSE)</f>
        <v>#N/A</v>
      </c>
      <c r="W1518" s="81"/>
      <c r="X1518" s="63"/>
      <c r="Y1518" s="63"/>
      <c r="Z1518" s="62"/>
      <c r="AA1518" s="63"/>
      <c r="AB1518" s="62"/>
      <c r="AC1518" s="62"/>
      <c r="AD1518" s="62"/>
      <c r="AE1518" s="62"/>
      <c r="AF1518" s="62"/>
      <c r="AG1518" s="72"/>
      <c r="AH1518" s="72"/>
      <c r="AI1518" s="72"/>
      <c r="AJ1518" s="72"/>
      <c r="AK1518" s="59" t="str">
        <f>VLOOKUP(G1518,'MITRA (REFERENSI)'!$A:$Z,5,FALSE)</f>
        <v>#N/A</v>
      </c>
      <c r="AL1518" s="59" t="str">
        <f>VLOOKUP(G1518,'MITRA (REFERENSI)'!$A:$Z,13,FALSE)</f>
        <v>#N/A</v>
      </c>
      <c r="AM1518" s="59" t="str">
        <f>VLOOKUP(G1518,'MITRA (REFERENSI)'!$A:$Z,14,FALSE)</f>
        <v>#N/A</v>
      </c>
    </row>
    <row r="1519" ht="15.0" customHeight="1">
      <c r="A1519" s="53" t="s">
        <v>6581</v>
      </c>
      <c r="B1519" s="78"/>
      <c r="C1519" s="79"/>
      <c r="D1519" s="82"/>
      <c r="E1519" s="82"/>
      <c r="F1519" s="56" t="str">
        <f t="shared" si="2"/>
        <v>PETUGAS.1518/SPK/SE/PML/3172/2026</v>
      </c>
      <c r="G1519" s="80"/>
      <c r="H1519" s="56" t="str">
        <f>VLOOKUP(G1519,'MITRA (REFERENSI)'!$A:$Z,16,FALSE)</f>
        <v>#N/A</v>
      </c>
      <c r="I1519" s="56" t="str">
        <f>VLOOKUP(G1519,'MITRA (REFERENSI)'!$A:$Z,25,FALSE)</f>
        <v>#N/A</v>
      </c>
      <c r="J1519" s="55" t="str">
        <f>VLOOKUP(G1519,'MITRA (REFERENSI)'!$A:$Z,26,FALSE)</f>
        <v>#N/A</v>
      </c>
      <c r="K1519" s="55" t="str">
        <f>VLOOKUP(G1519,'MITRA (REFERENSI)'!$A:$Z,15,FALSE)</f>
        <v>#N/A</v>
      </c>
      <c r="L1519" s="55" t="str">
        <f>VLOOKUP(G1519,'MITRA (REFERENSI)'!$A:$Z,15,FALSE)</f>
        <v>#N/A</v>
      </c>
      <c r="M1519" s="55" t="str">
        <f>IF(B1519=1,'KELAS (REFERENSI)'!M1519,IF(B1519=2,'KELAS (REFERENSI)'!M1534,IF(B1519=3,'KELAS (REFERENSI)'!M1549,IF(B1519=4,'KELAS (REFERENSI)'!M1564,""))))</f>
        <v/>
      </c>
      <c r="N1519" s="55" t="str">
        <f>IF(B1519=1,'KELAS (REFERENSI)'!N1519,IF(B1519=2,'KELAS (REFERENSI)'!N1534,IF(B1519=3,'KELAS (REFERENSI)'!N1549,IF(B1519=4,'KELAS (REFERENSI)'!N1564,""))))</f>
        <v/>
      </c>
      <c r="O1519" s="55" t="str">
        <f>IF(B1519=1,'KELAS (REFERENSI)'!O1519,IF(B1519=2,'KELAS (REFERENSI)'!O1534,IF(B1519=3,'KELAS (REFERENSI)'!O1549,IF(B1519=4,'KELAS (REFERENSI)'!O1564,""))))</f>
        <v/>
      </c>
      <c r="P1519" s="55" t="str">
        <f>IF(B1519=1,'KELAS (REFERENSI)'!P1519,IF(B1519=2,'KELAS (REFERENSI)'!P1534,IF(B1519=3,'KELAS (REFERENSI)'!P1549,IF(B1519=4,'KELAS (REFERENSI)'!P1564,""))))</f>
        <v/>
      </c>
      <c r="Q1519" s="55" t="str">
        <f t="shared" si="4"/>
        <v>BPS Kota Jakarta Timur</v>
      </c>
      <c r="R1519" s="55" t="str">
        <f t="shared" si="56"/>
        <v/>
      </c>
      <c r="S1519" s="55" t="str">
        <f t="shared" ref="S1519:T1519" si="1527">S1518</f>
        <v>15 Juni sampai dengan 31 Agustus 2026</v>
      </c>
      <c r="T1519" s="55" t="str">
        <f t="shared" si="1527"/>
        <v>31 Agustus 2026</v>
      </c>
      <c r="U1519" s="59" t="str">
        <f>VLOOKUP(G1519,'MITRA (REFERENSI)'!$A:$Z,17,FALSE)</f>
        <v>#N/A</v>
      </c>
      <c r="V1519" s="59" t="str">
        <f>VLOOKUP(G1519,'MITRA (REFERENSI)'!$A:$Z,11,FALSE)</f>
        <v>#N/A</v>
      </c>
      <c r="W1519" s="81"/>
      <c r="X1519" s="63"/>
      <c r="Y1519" s="63"/>
      <c r="Z1519" s="62"/>
      <c r="AA1519" s="63"/>
      <c r="AB1519" s="62"/>
      <c r="AC1519" s="62"/>
      <c r="AD1519" s="62"/>
      <c r="AE1519" s="62"/>
      <c r="AF1519" s="62"/>
      <c r="AG1519" s="72"/>
      <c r="AH1519" s="72"/>
      <c r="AI1519" s="72"/>
      <c r="AJ1519" s="72"/>
      <c r="AK1519" s="59" t="str">
        <f>VLOOKUP(G1519,'MITRA (REFERENSI)'!$A:$Z,5,FALSE)</f>
        <v>#N/A</v>
      </c>
      <c r="AL1519" s="59" t="str">
        <f>VLOOKUP(G1519,'MITRA (REFERENSI)'!$A:$Z,13,FALSE)</f>
        <v>#N/A</v>
      </c>
      <c r="AM1519" s="59" t="str">
        <f>VLOOKUP(G1519,'MITRA (REFERENSI)'!$A:$Z,14,FALSE)</f>
        <v>#N/A</v>
      </c>
    </row>
    <row r="1520" ht="15.0" customHeight="1">
      <c r="A1520" s="53" t="s">
        <v>6582</v>
      </c>
      <c r="B1520" s="78"/>
      <c r="C1520" s="79"/>
      <c r="D1520" s="82"/>
      <c r="E1520" s="82"/>
      <c r="F1520" s="56" t="str">
        <f t="shared" si="2"/>
        <v>PETUGAS.1519/SPK/SE/PML/3172/2026</v>
      </c>
      <c r="G1520" s="80"/>
      <c r="H1520" s="56" t="str">
        <f>VLOOKUP(G1520,'MITRA (REFERENSI)'!$A:$Z,16,FALSE)</f>
        <v>#N/A</v>
      </c>
      <c r="I1520" s="56" t="str">
        <f>VLOOKUP(G1520,'MITRA (REFERENSI)'!$A:$Z,25,FALSE)</f>
        <v>#N/A</v>
      </c>
      <c r="J1520" s="55" t="str">
        <f>VLOOKUP(G1520,'MITRA (REFERENSI)'!$A:$Z,26,FALSE)</f>
        <v>#N/A</v>
      </c>
      <c r="K1520" s="55" t="str">
        <f>VLOOKUP(G1520,'MITRA (REFERENSI)'!$A:$Z,15,FALSE)</f>
        <v>#N/A</v>
      </c>
      <c r="L1520" s="55" t="str">
        <f>VLOOKUP(G1520,'MITRA (REFERENSI)'!$A:$Z,15,FALSE)</f>
        <v>#N/A</v>
      </c>
      <c r="M1520" s="55" t="str">
        <f>IF(B1520=1,'KELAS (REFERENSI)'!M1520,IF(B1520=2,'KELAS (REFERENSI)'!M1535,IF(B1520=3,'KELAS (REFERENSI)'!M1550,IF(B1520=4,'KELAS (REFERENSI)'!M1565,""))))</f>
        <v/>
      </c>
      <c r="N1520" s="55" t="str">
        <f>IF(B1520=1,'KELAS (REFERENSI)'!N1520,IF(B1520=2,'KELAS (REFERENSI)'!N1535,IF(B1520=3,'KELAS (REFERENSI)'!N1550,IF(B1520=4,'KELAS (REFERENSI)'!N1565,""))))</f>
        <v/>
      </c>
      <c r="O1520" s="55" t="str">
        <f>IF(B1520=1,'KELAS (REFERENSI)'!O1520,IF(B1520=2,'KELAS (REFERENSI)'!O1535,IF(B1520=3,'KELAS (REFERENSI)'!O1550,IF(B1520=4,'KELAS (REFERENSI)'!O1565,""))))</f>
        <v/>
      </c>
      <c r="P1520" s="55" t="str">
        <f>IF(B1520=1,'KELAS (REFERENSI)'!P1520,IF(B1520=2,'KELAS (REFERENSI)'!P1535,IF(B1520=3,'KELAS (REFERENSI)'!P1550,IF(B1520=4,'KELAS (REFERENSI)'!P1565,""))))</f>
        <v/>
      </c>
      <c r="Q1520" s="55" t="str">
        <f t="shared" si="4"/>
        <v>BPS Kota Jakarta Timur</v>
      </c>
      <c r="R1520" s="55" t="str">
        <f t="shared" si="56"/>
        <v/>
      </c>
      <c r="S1520" s="55" t="str">
        <f t="shared" ref="S1520:T1520" si="1528">S1519</f>
        <v>15 Juni sampai dengan 31 Agustus 2026</v>
      </c>
      <c r="T1520" s="55" t="str">
        <f t="shared" si="1528"/>
        <v>31 Agustus 2026</v>
      </c>
      <c r="U1520" s="59" t="str">
        <f>VLOOKUP(G1520,'MITRA (REFERENSI)'!$A:$Z,17,FALSE)</f>
        <v>#N/A</v>
      </c>
      <c r="V1520" s="59" t="str">
        <f>VLOOKUP(G1520,'MITRA (REFERENSI)'!$A:$Z,11,FALSE)</f>
        <v>#N/A</v>
      </c>
      <c r="W1520" s="81"/>
      <c r="X1520" s="63"/>
      <c r="Y1520" s="63"/>
      <c r="Z1520" s="62"/>
      <c r="AA1520" s="63"/>
      <c r="AB1520" s="62"/>
      <c r="AC1520" s="62"/>
      <c r="AD1520" s="62"/>
      <c r="AE1520" s="62"/>
      <c r="AF1520" s="62"/>
      <c r="AG1520" s="72"/>
      <c r="AH1520" s="72"/>
      <c r="AI1520" s="72"/>
      <c r="AJ1520" s="72"/>
      <c r="AK1520" s="59" t="str">
        <f>VLOOKUP(G1520,'MITRA (REFERENSI)'!$A:$Z,5,FALSE)</f>
        <v>#N/A</v>
      </c>
      <c r="AL1520" s="59" t="str">
        <f>VLOOKUP(G1520,'MITRA (REFERENSI)'!$A:$Z,13,FALSE)</f>
        <v>#N/A</v>
      </c>
      <c r="AM1520" s="59" t="str">
        <f>VLOOKUP(G1520,'MITRA (REFERENSI)'!$A:$Z,14,FALSE)</f>
        <v>#N/A</v>
      </c>
    </row>
    <row r="1521" ht="15.0" customHeight="1">
      <c r="A1521" s="53" t="s">
        <v>6583</v>
      </c>
      <c r="B1521" s="78"/>
      <c r="C1521" s="79"/>
      <c r="D1521" s="82"/>
      <c r="E1521" s="82"/>
      <c r="F1521" s="56" t="str">
        <f t="shared" si="2"/>
        <v>PETUGAS.1520/SPK/SE/PML/3172/2026</v>
      </c>
      <c r="G1521" s="80"/>
      <c r="H1521" s="56" t="str">
        <f>VLOOKUP(G1521,'MITRA (REFERENSI)'!$A:$Z,16,FALSE)</f>
        <v>#N/A</v>
      </c>
      <c r="I1521" s="56" t="str">
        <f>VLOOKUP(G1521,'MITRA (REFERENSI)'!$A:$Z,25,FALSE)</f>
        <v>#N/A</v>
      </c>
      <c r="J1521" s="55" t="str">
        <f>VLOOKUP(G1521,'MITRA (REFERENSI)'!$A:$Z,26,FALSE)</f>
        <v>#N/A</v>
      </c>
      <c r="K1521" s="55" t="str">
        <f>VLOOKUP(G1521,'MITRA (REFERENSI)'!$A:$Z,15,FALSE)</f>
        <v>#N/A</v>
      </c>
      <c r="L1521" s="55" t="str">
        <f>VLOOKUP(G1521,'MITRA (REFERENSI)'!$A:$Z,15,FALSE)</f>
        <v>#N/A</v>
      </c>
      <c r="M1521" s="55" t="str">
        <f>IF(B1521=1,'KELAS (REFERENSI)'!M1521,IF(B1521=2,'KELAS (REFERENSI)'!M1536,IF(B1521=3,'KELAS (REFERENSI)'!M1551,IF(B1521=4,'KELAS (REFERENSI)'!M1566,""))))</f>
        <v/>
      </c>
      <c r="N1521" s="55" t="str">
        <f>IF(B1521=1,'KELAS (REFERENSI)'!N1521,IF(B1521=2,'KELAS (REFERENSI)'!N1536,IF(B1521=3,'KELAS (REFERENSI)'!N1551,IF(B1521=4,'KELAS (REFERENSI)'!N1566,""))))</f>
        <v/>
      </c>
      <c r="O1521" s="55" t="str">
        <f>IF(B1521=1,'KELAS (REFERENSI)'!O1521,IF(B1521=2,'KELAS (REFERENSI)'!O1536,IF(B1521=3,'KELAS (REFERENSI)'!O1551,IF(B1521=4,'KELAS (REFERENSI)'!O1566,""))))</f>
        <v/>
      </c>
      <c r="P1521" s="55" t="str">
        <f>IF(B1521=1,'KELAS (REFERENSI)'!P1521,IF(B1521=2,'KELAS (REFERENSI)'!P1536,IF(B1521=3,'KELAS (REFERENSI)'!P1551,IF(B1521=4,'KELAS (REFERENSI)'!P1566,""))))</f>
        <v/>
      </c>
      <c r="Q1521" s="55" t="str">
        <f t="shared" si="4"/>
        <v>BPS Kota Jakarta Timur</v>
      </c>
      <c r="R1521" s="55" t="str">
        <f t="shared" si="56"/>
        <v/>
      </c>
      <c r="S1521" s="55" t="str">
        <f t="shared" ref="S1521:T1521" si="1529">S1520</f>
        <v>15 Juni sampai dengan 31 Agustus 2026</v>
      </c>
      <c r="T1521" s="55" t="str">
        <f t="shared" si="1529"/>
        <v>31 Agustus 2026</v>
      </c>
      <c r="U1521" s="59" t="str">
        <f>VLOOKUP(G1521,'MITRA (REFERENSI)'!$A:$Z,17,FALSE)</f>
        <v>#N/A</v>
      </c>
      <c r="V1521" s="59" t="str">
        <f>VLOOKUP(G1521,'MITRA (REFERENSI)'!$A:$Z,11,FALSE)</f>
        <v>#N/A</v>
      </c>
      <c r="W1521" s="81"/>
      <c r="X1521" s="63"/>
      <c r="Y1521" s="63"/>
      <c r="Z1521" s="62"/>
      <c r="AA1521" s="63"/>
      <c r="AB1521" s="62"/>
      <c r="AC1521" s="62"/>
      <c r="AD1521" s="62"/>
      <c r="AE1521" s="62"/>
      <c r="AF1521" s="62"/>
      <c r="AG1521" s="72"/>
      <c r="AH1521" s="72"/>
      <c r="AI1521" s="72"/>
      <c r="AJ1521" s="72"/>
      <c r="AK1521" s="59" t="str">
        <f>VLOOKUP(G1521,'MITRA (REFERENSI)'!$A:$Z,5,FALSE)</f>
        <v>#N/A</v>
      </c>
      <c r="AL1521" s="59" t="str">
        <f>VLOOKUP(G1521,'MITRA (REFERENSI)'!$A:$Z,13,FALSE)</f>
        <v>#N/A</v>
      </c>
      <c r="AM1521" s="59" t="str">
        <f>VLOOKUP(G1521,'MITRA (REFERENSI)'!$A:$Z,14,FALSE)</f>
        <v>#N/A</v>
      </c>
    </row>
    <row r="1522" ht="15.0" customHeight="1">
      <c r="A1522" s="53" t="s">
        <v>6584</v>
      </c>
      <c r="B1522" s="78"/>
      <c r="C1522" s="79"/>
      <c r="D1522" s="82"/>
      <c r="E1522" s="82"/>
      <c r="F1522" s="56" t="str">
        <f t="shared" si="2"/>
        <v>PETUGAS.1521/SPK/SE/PML/3172/2026</v>
      </c>
      <c r="G1522" s="80"/>
      <c r="H1522" s="56" t="str">
        <f>VLOOKUP(G1522,'MITRA (REFERENSI)'!$A:$Z,16,FALSE)</f>
        <v>#N/A</v>
      </c>
      <c r="I1522" s="56" t="str">
        <f>VLOOKUP(G1522,'MITRA (REFERENSI)'!$A:$Z,25,FALSE)</f>
        <v>#N/A</v>
      </c>
      <c r="J1522" s="55" t="str">
        <f>VLOOKUP(G1522,'MITRA (REFERENSI)'!$A:$Z,26,FALSE)</f>
        <v>#N/A</v>
      </c>
      <c r="K1522" s="55" t="str">
        <f>VLOOKUP(G1522,'MITRA (REFERENSI)'!$A:$Z,15,FALSE)</f>
        <v>#N/A</v>
      </c>
      <c r="L1522" s="55" t="str">
        <f>VLOOKUP(G1522,'MITRA (REFERENSI)'!$A:$Z,15,FALSE)</f>
        <v>#N/A</v>
      </c>
      <c r="M1522" s="55" t="str">
        <f>IF(B1522=1,'KELAS (REFERENSI)'!M1522,IF(B1522=2,'KELAS (REFERENSI)'!M1537,IF(B1522=3,'KELAS (REFERENSI)'!M1552,IF(B1522=4,'KELAS (REFERENSI)'!M1567,""))))</f>
        <v/>
      </c>
      <c r="N1522" s="55" t="str">
        <f>IF(B1522=1,'KELAS (REFERENSI)'!N1522,IF(B1522=2,'KELAS (REFERENSI)'!N1537,IF(B1522=3,'KELAS (REFERENSI)'!N1552,IF(B1522=4,'KELAS (REFERENSI)'!N1567,""))))</f>
        <v/>
      </c>
      <c r="O1522" s="55" t="str">
        <f>IF(B1522=1,'KELAS (REFERENSI)'!O1522,IF(B1522=2,'KELAS (REFERENSI)'!O1537,IF(B1522=3,'KELAS (REFERENSI)'!O1552,IF(B1522=4,'KELAS (REFERENSI)'!O1567,""))))</f>
        <v/>
      </c>
      <c r="P1522" s="55" t="str">
        <f>IF(B1522=1,'KELAS (REFERENSI)'!P1522,IF(B1522=2,'KELAS (REFERENSI)'!P1537,IF(B1522=3,'KELAS (REFERENSI)'!P1552,IF(B1522=4,'KELAS (REFERENSI)'!P1567,""))))</f>
        <v/>
      </c>
      <c r="Q1522" s="55" t="str">
        <f t="shared" si="4"/>
        <v>BPS Kota Jakarta Timur</v>
      </c>
      <c r="R1522" s="55" t="str">
        <f t="shared" si="56"/>
        <v/>
      </c>
      <c r="S1522" s="55" t="str">
        <f t="shared" ref="S1522:T1522" si="1530">S1521</f>
        <v>15 Juni sampai dengan 31 Agustus 2026</v>
      </c>
      <c r="T1522" s="55" t="str">
        <f t="shared" si="1530"/>
        <v>31 Agustus 2026</v>
      </c>
      <c r="U1522" s="59" t="str">
        <f>VLOOKUP(G1522,'MITRA (REFERENSI)'!$A:$Z,17,FALSE)</f>
        <v>#N/A</v>
      </c>
      <c r="V1522" s="59" t="str">
        <f>VLOOKUP(G1522,'MITRA (REFERENSI)'!$A:$Z,11,FALSE)</f>
        <v>#N/A</v>
      </c>
      <c r="W1522" s="81"/>
      <c r="X1522" s="63"/>
      <c r="Y1522" s="63"/>
      <c r="Z1522" s="62"/>
      <c r="AA1522" s="63"/>
      <c r="AB1522" s="62"/>
      <c r="AC1522" s="62"/>
      <c r="AD1522" s="62"/>
      <c r="AE1522" s="62"/>
      <c r="AF1522" s="62"/>
      <c r="AG1522" s="72"/>
      <c r="AH1522" s="72"/>
      <c r="AI1522" s="72"/>
      <c r="AJ1522" s="72"/>
      <c r="AK1522" s="59" t="str">
        <f>VLOOKUP(G1522,'MITRA (REFERENSI)'!$A:$Z,5,FALSE)</f>
        <v>#N/A</v>
      </c>
      <c r="AL1522" s="59" t="str">
        <f>VLOOKUP(G1522,'MITRA (REFERENSI)'!$A:$Z,13,FALSE)</f>
        <v>#N/A</v>
      </c>
      <c r="AM1522" s="59" t="str">
        <f>VLOOKUP(G1522,'MITRA (REFERENSI)'!$A:$Z,14,FALSE)</f>
        <v>#N/A</v>
      </c>
    </row>
    <row r="1523" ht="15.0" customHeight="1">
      <c r="A1523" s="53" t="s">
        <v>6585</v>
      </c>
      <c r="B1523" s="78"/>
      <c r="C1523" s="79"/>
      <c r="D1523" s="82"/>
      <c r="E1523" s="82"/>
      <c r="F1523" s="56" t="str">
        <f t="shared" si="2"/>
        <v>PETUGAS.1522/SPK/SE/PML/3172/2026</v>
      </c>
      <c r="G1523" s="80"/>
      <c r="H1523" s="56" t="str">
        <f>VLOOKUP(G1523,'MITRA (REFERENSI)'!$A:$Z,16,FALSE)</f>
        <v>#N/A</v>
      </c>
      <c r="I1523" s="56" t="str">
        <f>VLOOKUP(G1523,'MITRA (REFERENSI)'!$A:$Z,25,FALSE)</f>
        <v>#N/A</v>
      </c>
      <c r="J1523" s="55" t="str">
        <f>VLOOKUP(G1523,'MITRA (REFERENSI)'!$A:$Z,26,FALSE)</f>
        <v>#N/A</v>
      </c>
      <c r="K1523" s="55" t="str">
        <f>VLOOKUP(G1523,'MITRA (REFERENSI)'!$A:$Z,15,FALSE)</f>
        <v>#N/A</v>
      </c>
      <c r="L1523" s="55" t="str">
        <f>VLOOKUP(G1523,'MITRA (REFERENSI)'!$A:$Z,15,FALSE)</f>
        <v>#N/A</v>
      </c>
      <c r="M1523" s="55" t="str">
        <f>IF(B1523=1,'KELAS (REFERENSI)'!M1523,IF(B1523=2,'KELAS (REFERENSI)'!M1538,IF(B1523=3,'KELAS (REFERENSI)'!M1553,IF(B1523=4,'KELAS (REFERENSI)'!M1568,""))))</f>
        <v/>
      </c>
      <c r="N1523" s="55" t="str">
        <f>IF(B1523=1,'KELAS (REFERENSI)'!N1523,IF(B1523=2,'KELAS (REFERENSI)'!N1538,IF(B1523=3,'KELAS (REFERENSI)'!N1553,IF(B1523=4,'KELAS (REFERENSI)'!N1568,""))))</f>
        <v/>
      </c>
      <c r="O1523" s="55" t="str">
        <f>IF(B1523=1,'KELAS (REFERENSI)'!O1523,IF(B1523=2,'KELAS (REFERENSI)'!O1538,IF(B1523=3,'KELAS (REFERENSI)'!O1553,IF(B1523=4,'KELAS (REFERENSI)'!O1568,""))))</f>
        <v/>
      </c>
      <c r="P1523" s="55" t="str">
        <f>IF(B1523=1,'KELAS (REFERENSI)'!P1523,IF(B1523=2,'KELAS (REFERENSI)'!P1538,IF(B1523=3,'KELAS (REFERENSI)'!P1553,IF(B1523=4,'KELAS (REFERENSI)'!P1568,""))))</f>
        <v/>
      </c>
      <c r="Q1523" s="55" t="str">
        <f t="shared" si="4"/>
        <v>BPS Kota Jakarta Timur</v>
      </c>
      <c r="R1523" s="55" t="str">
        <f t="shared" si="56"/>
        <v/>
      </c>
      <c r="S1523" s="55" t="str">
        <f t="shared" ref="S1523:T1523" si="1531">S1522</f>
        <v>15 Juni sampai dengan 31 Agustus 2026</v>
      </c>
      <c r="T1523" s="55" t="str">
        <f t="shared" si="1531"/>
        <v>31 Agustus 2026</v>
      </c>
      <c r="U1523" s="59" t="str">
        <f>VLOOKUP(G1523,'MITRA (REFERENSI)'!$A:$Z,17,FALSE)</f>
        <v>#N/A</v>
      </c>
      <c r="V1523" s="59" t="str">
        <f>VLOOKUP(G1523,'MITRA (REFERENSI)'!$A:$Z,11,FALSE)</f>
        <v>#N/A</v>
      </c>
      <c r="W1523" s="81"/>
      <c r="X1523" s="63"/>
      <c r="Y1523" s="63"/>
      <c r="Z1523" s="62"/>
      <c r="AA1523" s="63"/>
      <c r="AB1523" s="62"/>
      <c r="AC1523" s="62"/>
      <c r="AD1523" s="62"/>
      <c r="AE1523" s="62"/>
      <c r="AF1523" s="62"/>
      <c r="AG1523" s="72"/>
      <c r="AH1523" s="72"/>
      <c r="AI1523" s="72"/>
      <c r="AJ1523" s="72"/>
      <c r="AK1523" s="59" t="str">
        <f>VLOOKUP(G1523,'MITRA (REFERENSI)'!$A:$Z,5,FALSE)</f>
        <v>#N/A</v>
      </c>
      <c r="AL1523" s="59" t="str">
        <f>VLOOKUP(G1523,'MITRA (REFERENSI)'!$A:$Z,13,FALSE)</f>
        <v>#N/A</v>
      </c>
      <c r="AM1523" s="59" t="str">
        <f>VLOOKUP(G1523,'MITRA (REFERENSI)'!$A:$Z,14,FALSE)</f>
        <v>#N/A</v>
      </c>
    </row>
    <row r="1524" ht="15.0" customHeight="1">
      <c r="A1524" s="53" t="s">
        <v>6586</v>
      </c>
      <c r="B1524" s="78"/>
      <c r="C1524" s="79"/>
      <c r="D1524" s="82"/>
      <c r="E1524" s="82"/>
      <c r="F1524" s="56" t="str">
        <f t="shared" si="2"/>
        <v>PETUGAS.1523/SPK/SE/PML/3172/2026</v>
      </c>
      <c r="G1524" s="80"/>
      <c r="H1524" s="56" t="str">
        <f>VLOOKUP(G1524,'MITRA (REFERENSI)'!$A:$Z,16,FALSE)</f>
        <v>#N/A</v>
      </c>
      <c r="I1524" s="56" t="str">
        <f>VLOOKUP(G1524,'MITRA (REFERENSI)'!$A:$Z,25,FALSE)</f>
        <v>#N/A</v>
      </c>
      <c r="J1524" s="55" t="str">
        <f>VLOOKUP(G1524,'MITRA (REFERENSI)'!$A:$Z,26,FALSE)</f>
        <v>#N/A</v>
      </c>
      <c r="K1524" s="55" t="str">
        <f>VLOOKUP(G1524,'MITRA (REFERENSI)'!$A:$Z,15,FALSE)</f>
        <v>#N/A</v>
      </c>
      <c r="L1524" s="55" t="str">
        <f>VLOOKUP(G1524,'MITRA (REFERENSI)'!$A:$Z,15,FALSE)</f>
        <v>#N/A</v>
      </c>
      <c r="M1524" s="55" t="str">
        <f>IF(B1524=1,'KELAS (REFERENSI)'!M1524,IF(B1524=2,'KELAS (REFERENSI)'!M1539,IF(B1524=3,'KELAS (REFERENSI)'!M1554,IF(B1524=4,'KELAS (REFERENSI)'!M1569,""))))</f>
        <v/>
      </c>
      <c r="N1524" s="55" t="str">
        <f>IF(B1524=1,'KELAS (REFERENSI)'!N1524,IF(B1524=2,'KELAS (REFERENSI)'!N1539,IF(B1524=3,'KELAS (REFERENSI)'!N1554,IF(B1524=4,'KELAS (REFERENSI)'!N1569,""))))</f>
        <v/>
      </c>
      <c r="O1524" s="55" t="str">
        <f>IF(B1524=1,'KELAS (REFERENSI)'!O1524,IF(B1524=2,'KELAS (REFERENSI)'!O1539,IF(B1524=3,'KELAS (REFERENSI)'!O1554,IF(B1524=4,'KELAS (REFERENSI)'!O1569,""))))</f>
        <v/>
      </c>
      <c r="P1524" s="55" t="str">
        <f>IF(B1524=1,'KELAS (REFERENSI)'!P1524,IF(B1524=2,'KELAS (REFERENSI)'!P1539,IF(B1524=3,'KELAS (REFERENSI)'!P1554,IF(B1524=4,'KELAS (REFERENSI)'!P1569,""))))</f>
        <v/>
      </c>
      <c r="Q1524" s="55" t="str">
        <f t="shared" si="4"/>
        <v>BPS Kota Jakarta Timur</v>
      </c>
      <c r="R1524" s="55" t="str">
        <f t="shared" si="56"/>
        <v/>
      </c>
      <c r="S1524" s="55" t="str">
        <f t="shared" ref="S1524:T1524" si="1532">S1523</f>
        <v>15 Juni sampai dengan 31 Agustus 2026</v>
      </c>
      <c r="T1524" s="55" t="str">
        <f t="shared" si="1532"/>
        <v>31 Agustus 2026</v>
      </c>
      <c r="U1524" s="59" t="str">
        <f>VLOOKUP(G1524,'MITRA (REFERENSI)'!$A:$Z,17,FALSE)</f>
        <v>#N/A</v>
      </c>
      <c r="V1524" s="59" t="str">
        <f>VLOOKUP(G1524,'MITRA (REFERENSI)'!$A:$Z,11,FALSE)</f>
        <v>#N/A</v>
      </c>
      <c r="W1524" s="81"/>
      <c r="X1524" s="63"/>
      <c r="Y1524" s="63"/>
      <c r="Z1524" s="62"/>
      <c r="AA1524" s="63"/>
      <c r="AB1524" s="62"/>
      <c r="AC1524" s="62"/>
      <c r="AD1524" s="62"/>
      <c r="AE1524" s="62"/>
      <c r="AF1524" s="62"/>
      <c r="AG1524" s="72"/>
      <c r="AH1524" s="72"/>
      <c r="AI1524" s="72"/>
      <c r="AJ1524" s="72"/>
      <c r="AK1524" s="59" t="str">
        <f>VLOOKUP(G1524,'MITRA (REFERENSI)'!$A:$Z,5,FALSE)</f>
        <v>#N/A</v>
      </c>
      <c r="AL1524" s="59" t="str">
        <f>VLOOKUP(G1524,'MITRA (REFERENSI)'!$A:$Z,13,FALSE)</f>
        <v>#N/A</v>
      </c>
      <c r="AM1524" s="59" t="str">
        <f>VLOOKUP(G1524,'MITRA (REFERENSI)'!$A:$Z,14,FALSE)</f>
        <v>#N/A</v>
      </c>
    </row>
    <row r="1525" ht="15.0" customHeight="1">
      <c r="A1525" s="53" t="s">
        <v>6587</v>
      </c>
      <c r="B1525" s="78"/>
      <c r="C1525" s="79"/>
      <c r="D1525" s="82"/>
      <c r="E1525" s="82"/>
      <c r="F1525" s="56" t="str">
        <f t="shared" si="2"/>
        <v>PETUGAS.1524/SPK/SE/PML/3172/2026</v>
      </c>
      <c r="G1525" s="80"/>
      <c r="H1525" s="56" t="str">
        <f>VLOOKUP(G1525,'MITRA (REFERENSI)'!$A:$Z,16,FALSE)</f>
        <v>#N/A</v>
      </c>
      <c r="I1525" s="56" t="str">
        <f>VLOOKUP(G1525,'MITRA (REFERENSI)'!$A:$Z,25,FALSE)</f>
        <v>#N/A</v>
      </c>
      <c r="J1525" s="55" t="str">
        <f>VLOOKUP(G1525,'MITRA (REFERENSI)'!$A:$Z,26,FALSE)</f>
        <v>#N/A</v>
      </c>
      <c r="K1525" s="55" t="str">
        <f>VLOOKUP(G1525,'MITRA (REFERENSI)'!$A:$Z,15,FALSE)</f>
        <v>#N/A</v>
      </c>
      <c r="L1525" s="55" t="str">
        <f>VLOOKUP(G1525,'MITRA (REFERENSI)'!$A:$Z,15,FALSE)</f>
        <v>#N/A</v>
      </c>
      <c r="M1525" s="55" t="str">
        <f>IF(B1525=1,'KELAS (REFERENSI)'!M1525,IF(B1525=2,'KELAS (REFERENSI)'!M1540,IF(B1525=3,'KELAS (REFERENSI)'!M1555,IF(B1525=4,'KELAS (REFERENSI)'!M1570,""))))</f>
        <v/>
      </c>
      <c r="N1525" s="55" t="str">
        <f>IF(B1525=1,'KELAS (REFERENSI)'!N1525,IF(B1525=2,'KELAS (REFERENSI)'!N1540,IF(B1525=3,'KELAS (REFERENSI)'!N1555,IF(B1525=4,'KELAS (REFERENSI)'!N1570,""))))</f>
        <v/>
      </c>
      <c r="O1525" s="55" t="str">
        <f>IF(B1525=1,'KELAS (REFERENSI)'!O1525,IF(B1525=2,'KELAS (REFERENSI)'!O1540,IF(B1525=3,'KELAS (REFERENSI)'!O1555,IF(B1525=4,'KELAS (REFERENSI)'!O1570,""))))</f>
        <v/>
      </c>
      <c r="P1525" s="55" t="str">
        <f>IF(B1525=1,'KELAS (REFERENSI)'!P1525,IF(B1525=2,'KELAS (REFERENSI)'!P1540,IF(B1525=3,'KELAS (REFERENSI)'!P1555,IF(B1525=4,'KELAS (REFERENSI)'!P1570,""))))</f>
        <v/>
      </c>
      <c r="Q1525" s="55" t="str">
        <f t="shared" si="4"/>
        <v>BPS Kota Jakarta Timur</v>
      </c>
      <c r="R1525" s="55" t="str">
        <f t="shared" si="56"/>
        <v/>
      </c>
      <c r="S1525" s="55" t="str">
        <f t="shared" ref="S1525:T1525" si="1533">S1524</f>
        <v>15 Juni sampai dengan 31 Agustus 2026</v>
      </c>
      <c r="T1525" s="55" t="str">
        <f t="shared" si="1533"/>
        <v>31 Agustus 2026</v>
      </c>
      <c r="U1525" s="59" t="str">
        <f>VLOOKUP(G1525,'MITRA (REFERENSI)'!$A:$Z,17,FALSE)</f>
        <v>#N/A</v>
      </c>
      <c r="V1525" s="59" t="str">
        <f>VLOOKUP(G1525,'MITRA (REFERENSI)'!$A:$Z,11,FALSE)</f>
        <v>#N/A</v>
      </c>
      <c r="W1525" s="81"/>
      <c r="X1525" s="63"/>
      <c r="Y1525" s="63"/>
      <c r="Z1525" s="62"/>
      <c r="AA1525" s="63"/>
      <c r="AB1525" s="62"/>
      <c r="AC1525" s="62"/>
      <c r="AD1525" s="62"/>
      <c r="AE1525" s="62"/>
      <c r="AF1525" s="62"/>
      <c r="AG1525" s="72"/>
      <c r="AH1525" s="72"/>
      <c r="AI1525" s="72"/>
      <c r="AJ1525" s="72"/>
      <c r="AK1525" s="59" t="str">
        <f>VLOOKUP(G1525,'MITRA (REFERENSI)'!$A:$Z,5,FALSE)</f>
        <v>#N/A</v>
      </c>
      <c r="AL1525" s="59" t="str">
        <f>VLOOKUP(G1525,'MITRA (REFERENSI)'!$A:$Z,13,FALSE)</f>
        <v>#N/A</v>
      </c>
      <c r="AM1525" s="59" t="str">
        <f>VLOOKUP(G1525,'MITRA (REFERENSI)'!$A:$Z,14,FALSE)</f>
        <v>#N/A</v>
      </c>
    </row>
    <row r="1526" ht="15.0" customHeight="1">
      <c r="A1526" s="53" t="s">
        <v>6588</v>
      </c>
      <c r="B1526" s="78"/>
      <c r="C1526" s="79"/>
      <c r="D1526" s="82"/>
      <c r="E1526" s="82"/>
      <c r="F1526" s="56" t="str">
        <f t="shared" si="2"/>
        <v>PETUGAS.1525/SPK/SE/PML/3172/2026</v>
      </c>
      <c r="G1526" s="80"/>
      <c r="H1526" s="56" t="str">
        <f>VLOOKUP(G1526,'MITRA (REFERENSI)'!$A:$Z,16,FALSE)</f>
        <v>#N/A</v>
      </c>
      <c r="I1526" s="56" t="str">
        <f>VLOOKUP(G1526,'MITRA (REFERENSI)'!$A:$Z,25,FALSE)</f>
        <v>#N/A</v>
      </c>
      <c r="J1526" s="55" t="str">
        <f>VLOOKUP(G1526,'MITRA (REFERENSI)'!$A:$Z,26,FALSE)</f>
        <v>#N/A</v>
      </c>
      <c r="K1526" s="55" t="str">
        <f>VLOOKUP(G1526,'MITRA (REFERENSI)'!$A:$Z,15,FALSE)</f>
        <v>#N/A</v>
      </c>
      <c r="L1526" s="55" t="str">
        <f>VLOOKUP(G1526,'MITRA (REFERENSI)'!$A:$Z,15,FALSE)</f>
        <v>#N/A</v>
      </c>
      <c r="M1526" s="55" t="str">
        <f>IF(B1526=1,'KELAS (REFERENSI)'!M1526,IF(B1526=2,'KELAS (REFERENSI)'!M1541,IF(B1526=3,'KELAS (REFERENSI)'!M1556,IF(B1526=4,'KELAS (REFERENSI)'!M1571,""))))</f>
        <v/>
      </c>
      <c r="N1526" s="55" t="str">
        <f>IF(B1526=1,'KELAS (REFERENSI)'!N1526,IF(B1526=2,'KELAS (REFERENSI)'!N1541,IF(B1526=3,'KELAS (REFERENSI)'!N1556,IF(B1526=4,'KELAS (REFERENSI)'!N1571,""))))</f>
        <v/>
      </c>
      <c r="O1526" s="55" t="str">
        <f>IF(B1526=1,'KELAS (REFERENSI)'!O1526,IF(B1526=2,'KELAS (REFERENSI)'!O1541,IF(B1526=3,'KELAS (REFERENSI)'!O1556,IF(B1526=4,'KELAS (REFERENSI)'!O1571,""))))</f>
        <v/>
      </c>
      <c r="P1526" s="55" t="str">
        <f>IF(B1526=1,'KELAS (REFERENSI)'!P1526,IF(B1526=2,'KELAS (REFERENSI)'!P1541,IF(B1526=3,'KELAS (REFERENSI)'!P1556,IF(B1526=4,'KELAS (REFERENSI)'!P1571,""))))</f>
        <v/>
      </c>
      <c r="Q1526" s="55" t="str">
        <f t="shared" si="4"/>
        <v>BPS Kota Jakarta Timur</v>
      </c>
      <c r="R1526" s="55" t="str">
        <f t="shared" si="56"/>
        <v/>
      </c>
      <c r="S1526" s="55" t="str">
        <f t="shared" ref="S1526:T1526" si="1534">S1525</f>
        <v>15 Juni sampai dengan 31 Agustus 2026</v>
      </c>
      <c r="T1526" s="55" t="str">
        <f t="shared" si="1534"/>
        <v>31 Agustus 2026</v>
      </c>
      <c r="U1526" s="59" t="str">
        <f>VLOOKUP(G1526,'MITRA (REFERENSI)'!$A:$Z,17,FALSE)</f>
        <v>#N/A</v>
      </c>
      <c r="V1526" s="59" t="str">
        <f>VLOOKUP(G1526,'MITRA (REFERENSI)'!$A:$Z,11,FALSE)</f>
        <v>#N/A</v>
      </c>
      <c r="W1526" s="81"/>
      <c r="X1526" s="63"/>
      <c r="Y1526" s="63"/>
      <c r="Z1526" s="62"/>
      <c r="AA1526" s="63"/>
      <c r="AB1526" s="62"/>
      <c r="AC1526" s="62"/>
      <c r="AD1526" s="62"/>
      <c r="AE1526" s="62"/>
      <c r="AF1526" s="62"/>
      <c r="AG1526" s="72"/>
      <c r="AH1526" s="72"/>
      <c r="AI1526" s="72"/>
      <c r="AJ1526" s="72"/>
      <c r="AK1526" s="59" t="str">
        <f>VLOOKUP(G1526,'MITRA (REFERENSI)'!$A:$Z,5,FALSE)</f>
        <v>#N/A</v>
      </c>
      <c r="AL1526" s="59" t="str">
        <f>VLOOKUP(G1526,'MITRA (REFERENSI)'!$A:$Z,13,FALSE)</f>
        <v>#N/A</v>
      </c>
      <c r="AM1526" s="59" t="str">
        <f>VLOOKUP(G1526,'MITRA (REFERENSI)'!$A:$Z,14,FALSE)</f>
        <v>#N/A</v>
      </c>
    </row>
    <row r="1527" ht="15.0" customHeight="1">
      <c r="A1527" s="53" t="s">
        <v>6589</v>
      </c>
      <c r="B1527" s="78"/>
      <c r="C1527" s="79"/>
      <c r="D1527" s="82"/>
      <c r="E1527" s="82"/>
      <c r="F1527" s="56" t="str">
        <f t="shared" si="2"/>
        <v>PETUGAS.1526/SPK/SE/PML/3172/2026</v>
      </c>
      <c r="G1527" s="80"/>
      <c r="H1527" s="56" t="str">
        <f>VLOOKUP(G1527,'MITRA (REFERENSI)'!$A:$Z,16,FALSE)</f>
        <v>#N/A</v>
      </c>
      <c r="I1527" s="56" t="str">
        <f>VLOOKUP(G1527,'MITRA (REFERENSI)'!$A:$Z,25,FALSE)</f>
        <v>#N/A</v>
      </c>
      <c r="J1527" s="55" t="str">
        <f>VLOOKUP(G1527,'MITRA (REFERENSI)'!$A:$Z,26,FALSE)</f>
        <v>#N/A</v>
      </c>
      <c r="K1527" s="55" t="str">
        <f>VLOOKUP(G1527,'MITRA (REFERENSI)'!$A:$Z,15,FALSE)</f>
        <v>#N/A</v>
      </c>
      <c r="L1527" s="55" t="str">
        <f>VLOOKUP(G1527,'MITRA (REFERENSI)'!$A:$Z,15,FALSE)</f>
        <v>#N/A</v>
      </c>
      <c r="M1527" s="55" t="str">
        <f>IF(B1527=1,'KELAS (REFERENSI)'!M1527,IF(B1527=2,'KELAS (REFERENSI)'!M1542,IF(B1527=3,'KELAS (REFERENSI)'!M1557,IF(B1527=4,'KELAS (REFERENSI)'!M1572,""))))</f>
        <v/>
      </c>
      <c r="N1527" s="55" t="str">
        <f>IF(B1527=1,'KELAS (REFERENSI)'!N1527,IF(B1527=2,'KELAS (REFERENSI)'!N1542,IF(B1527=3,'KELAS (REFERENSI)'!N1557,IF(B1527=4,'KELAS (REFERENSI)'!N1572,""))))</f>
        <v/>
      </c>
      <c r="O1527" s="55" t="str">
        <f>IF(B1527=1,'KELAS (REFERENSI)'!O1527,IF(B1527=2,'KELAS (REFERENSI)'!O1542,IF(B1527=3,'KELAS (REFERENSI)'!O1557,IF(B1527=4,'KELAS (REFERENSI)'!O1572,""))))</f>
        <v/>
      </c>
      <c r="P1527" s="55" t="str">
        <f>IF(B1527=1,'KELAS (REFERENSI)'!P1527,IF(B1527=2,'KELAS (REFERENSI)'!P1542,IF(B1527=3,'KELAS (REFERENSI)'!P1557,IF(B1527=4,'KELAS (REFERENSI)'!P1572,""))))</f>
        <v/>
      </c>
      <c r="Q1527" s="55" t="str">
        <f t="shared" si="4"/>
        <v>BPS Kota Jakarta Timur</v>
      </c>
      <c r="R1527" s="55" t="str">
        <f t="shared" si="56"/>
        <v/>
      </c>
      <c r="S1527" s="55" t="str">
        <f t="shared" ref="S1527:T1527" si="1535">S1526</f>
        <v>15 Juni sampai dengan 31 Agustus 2026</v>
      </c>
      <c r="T1527" s="55" t="str">
        <f t="shared" si="1535"/>
        <v>31 Agustus 2026</v>
      </c>
      <c r="U1527" s="59" t="str">
        <f>VLOOKUP(G1527,'MITRA (REFERENSI)'!$A:$Z,17,FALSE)</f>
        <v>#N/A</v>
      </c>
      <c r="V1527" s="59" t="str">
        <f>VLOOKUP(G1527,'MITRA (REFERENSI)'!$A:$Z,11,FALSE)</f>
        <v>#N/A</v>
      </c>
      <c r="W1527" s="81"/>
      <c r="X1527" s="63"/>
      <c r="Y1527" s="63"/>
      <c r="Z1527" s="62"/>
      <c r="AA1527" s="63"/>
      <c r="AB1527" s="62"/>
      <c r="AC1527" s="62"/>
      <c r="AD1527" s="62"/>
      <c r="AE1527" s="62"/>
      <c r="AF1527" s="62"/>
      <c r="AG1527" s="72"/>
      <c r="AH1527" s="72"/>
      <c r="AI1527" s="72"/>
      <c r="AJ1527" s="72"/>
      <c r="AK1527" s="59" t="str">
        <f>VLOOKUP(G1527,'MITRA (REFERENSI)'!$A:$Z,5,FALSE)</f>
        <v>#N/A</v>
      </c>
      <c r="AL1527" s="59" t="str">
        <f>VLOOKUP(G1527,'MITRA (REFERENSI)'!$A:$Z,13,FALSE)</f>
        <v>#N/A</v>
      </c>
      <c r="AM1527" s="59" t="str">
        <f>VLOOKUP(G1527,'MITRA (REFERENSI)'!$A:$Z,14,FALSE)</f>
        <v>#N/A</v>
      </c>
    </row>
    <row r="1528" ht="15.0" customHeight="1">
      <c r="A1528" s="53" t="s">
        <v>6590</v>
      </c>
      <c r="B1528" s="78"/>
      <c r="C1528" s="79"/>
      <c r="D1528" s="82"/>
      <c r="E1528" s="82"/>
      <c r="F1528" s="56" t="str">
        <f t="shared" si="2"/>
        <v>PETUGAS.1527/SPK/SE/PML/3172/2026</v>
      </c>
      <c r="G1528" s="80"/>
      <c r="H1528" s="56" t="str">
        <f>VLOOKUP(G1528,'MITRA (REFERENSI)'!$A:$Z,16,FALSE)</f>
        <v>#N/A</v>
      </c>
      <c r="I1528" s="56" t="str">
        <f>VLOOKUP(G1528,'MITRA (REFERENSI)'!$A:$Z,25,FALSE)</f>
        <v>#N/A</v>
      </c>
      <c r="J1528" s="55" t="str">
        <f>VLOOKUP(G1528,'MITRA (REFERENSI)'!$A:$Z,26,FALSE)</f>
        <v>#N/A</v>
      </c>
      <c r="K1528" s="55" t="str">
        <f>VLOOKUP(G1528,'MITRA (REFERENSI)'!$A:$Z,15,FALSE)</f>
        <v>#N/A</v>
      </c>
      <c r="L1528" s="55" t="str">
        <f>VLOOKUP(G1528,'MITRA (REFERENSI)'!$A:$Z,15,FALSE)</f>
        <v>#N/A</v>
      </c>
      <c r="M1528" s="55" t="str">
        <f>IF(B1528=1,'KELAS (REFERENSI)'!M1528,IF(B1528=2,'KELAS (REFERENSI)'!M1543,IF(B1528=3,'KELAS (REFERENSI)'!M1558,IF(B1528=4,'KELAS (REFERENSI)'!M1573,""))))</f>
        <v/>
      </c>
      <c r="N1528" s="55" t="str">
        <f>IF(B1528=1,'KELAS (REFERENSI)'!N1528,IF(B1528=2,'KELAS (REFERENSI)'!N1543,IF(B1528=3,'KELAS (REFERENSI)'!N1558,IF(B1528=4,'KELAS (REFERENSI)'!N1573,""))))</f>
        <v/>
      </c>
      <c r="O1528" s="55" t="str">
        <f>IF(B1528=1,'KELAS (REFERENSI)'!O1528,IF(B1528=2,'KELAS (REFERENSI)'!O1543,IF(B1528=3,'KELAS (REFERENSI)'!O1558,IF(B1528=4,'KELAS (REFERENSI)'!O1573,""))))</f>
        <v/>
      </c>
      <c r="P1528" s="55" t="str">
        <f>IF(B1528=1,'KELAS (REFERENSI)'!P1528,IF(B1528=2,'KELAS (REFERENSI)'!P1543,IF(B1528=3,'KELAS (REFERENSI)'!P1558,IF(B1528=4,'KELAS (REFERENSI)'!P1573,""))))</f>
        <v/>
      </c>
      <c r="Q1528" s="55" t="str">
        <f t="shared" si="4"/>
        <v>BPS Kota Jakarta Timur</v>
      </c>
      <c r="R1528" s="55" t="str">
        <f t="shared" si="56"/>
        <v/>
      </c>
      <c r="S1528" s="55" t="str">
        <f t="shared" ref="S1528:T1528" si="1536">S1527</f>
        <v>15 Juni sampai dengan 31 Agustus 2026</v>
      </c>
      <c r="T1528" s="55" t="str">
        <f t="shared" si="1536"/>
        <v>31 Agustus 2026</v>
      </c>
      <c r="U1528" s="59" t="str">
        <f>VLOOKUP(G1528,'MITRA (REFERENSI)'!$A:$Z,17,FALSE)</f>
        <v>#N/A</v>
      </c>
      <c r="V1528" s="59" t="str">
        <f>VLOOKUP(G1528,'MITRA (REFERENSI)'!$A:$Z,11,FALSE)</f>
        <v>#N/A</v>
      </c>
      <c r="W1528" s="81"/>
      <c r="X1528" s="63"/>
      <c r="Y1528" s="63"/>
      <c r="Z1528" s="62"/>
      <c r="AA1528" s="63"/>
      <c r="AB1528" s="62"/>
      <c r="AC1528" s="62"/>
      <c r="AD1528" s="62"/>
      <c r="AE1528" s="62"/>
      <c r="AF1528" s="62"/>
      <c r="AG1528" s="72"/>
      <c r="AH1528" s="72"/>
      <c r="AI1528" s="72"/>
      <c r="AJ1528" s="72"/>
      <c r="AK1528" s="59" t="str">
        <f>VLOOKUP(G1528,'MITRA (REFERENSI)'!$A:$Z,5,FALSE)</f>
        <v>#N/A</v>
      </c>
      <c r="AL1528" s="59" t="str">
        <f>VLOOKUP(G1528,'MITRA (REFERENSI)'!$A:$Z,13,FALSE)</f>
        <v>#N/A</v>
      </c>
      <c r="AM1528" s="59" t="str">
        <f>VLOOKUP(G1528,'MITRA (REFERENSI)'!$A:$Z,14,FALSE)</f>
        <v>#N/A</v>
      </c>
    </row>
    <row r="1529" ht="15.0" customHeight="1">
      <c r="A1529" s="53" t="s">
        <v>6591</v>
      </c>
      <c r="B1529" s="78"/>
      <c r="C1529" s="79"/>
      <c r="D1529" s="82"/>
      <c r="E1529" s="82"/>
      <c r="F1529" s="56" t="str">
        <f t="shared" si="2"/>
        <v>PETUGAS.1528/SPK/SE/PML/3172/2026</v>
      </c>
      <c r="G1529" s="80"/>
      <c r="H1529" s="56" t="str">
        <f>VLOOKUP(G1529,'MITRA (REFERENSI)'!$A:$Z,16,FALSE)</f>
        <v>#N/A</v>
      </c>
      <c r="I1529" s="56" t="str">
        <f>VLOOKUP(G1529,'MITRA (REFERENSI)'!$A:$Z,25,FALSE)</f>
        <v>#N/A</v>
      </c>
      <c r="J1529" s="55" t="str">
        <f>VLOOKUP(G1529,'MITRA (REFERENSI)'!$A:$Z,26,FALSE)</f>
        <v>#N/A</v>
      </c>
      <c r="K1529" s="55" t="str">
        <f>VLOOKUP(G1529,'MITRA (REFERENSI)'!$A:$Z,15,FALSE)</f>
        <v>#N/A</v>
      </c>
      <c r="L1529" s="55" t="str">
        <f>VLOOKUP(G1529,'MITRA (REFERENSI)'!$A:$Z,15,FALSE)</f>
        <v>#N/A</v>
      </c>
      <c r="M1529" s="55" t="str">
        <f>IF(B1529=1,'KELAS (REFERENSI)'!M1529,IF(B1529=2,'KELAS (REFERENSI)'!M1544,IF(B1529=3,'KELAS (REFERENSI)'!M1559,IF(B1529=4,'KELAS (REFERENSI)'!M1574,""))))</f>
        <v/>
      </c>
      <c r="N1529" s="55" t="str">
        <f>IF(B1529=1,'KELAS (REFERENSI)'!N1529,IF(B1529=2,'KELAS (REFERENSI)'!N1544,IF(B1529=3,'KELAS (REFERENSI)'!N1559,IF(B1529=4,'KELAS (REFERENSI)'!N1574,""))))</f>
        <v/>
      </c>
      <c r="O1529" s="55" t="str">
        <f>IF(B1529=1,'KELAS (REFERENSI)'!O1529,IF(B1529=2,'KELAS (REFERENSI)'!O1544,IF(B1529=3,'KELAS (REFERENSI)'!O1559,IF(B1529=4,'KELAS (REFERENSI)'!O1574,""))))</f>
        <v/>
      </c>
      <c r="P1529" s="55" t="str">
        <f>IF(B1529=1,'KELAS (REFERENSI)'!P1529,IF(B1529=2,'KELAS (REFERENSI)'!P1544,IF(B1529=3,'KELAS (REFERENSI)'!P1559,IF(B1529=4,'KELAS (REFERENSI)'!P1574,""))))</f>
        <v/>
      </c>
      <c r="Q1529" s="55" t="str">
        <f t="shared" si="4"/>
        <v>BPS Kota Jakarta Timur</v>
      </c>
      <c r="R1529" s="55" t="str">
        <f t="shared" si="56"/>
        <v/>
      </c>
      <c r="S1529" s="55" t="str">
        <f t="shared" ref="S1529:T1529" si="1537">S1528</f>
        <v>15 Juni sampai dengan 31 Agustus 2026</v>
      </c>
      <c r="T1529" s="55" t="str">
        <f t="shared" si="1537"/>
        <v>31 Agustus 2026</v>
      </c>
      <c r="U1529" s="59" t="str">
        <f>VLOOKUP(G1529,'MITRA (REFERENSI)'!$A:$Z,17,FALSE)</f>
        <v>#N/A</v>
      </c>
      <c r="V1529" s="59" t="str">
        <f>VLOOKUP(G1529,'MITRA (REFERENSI)'!$A:$Z,11,FALSE)</f>
        <v>#N/A</v>
      </c>
      <c r="W1529" s="81"/>
      <c r="X1529" s="63"/>
      <c r="Y1529" s="63"/>
      <c r="Z1529" s="62"/>
      <c r="AA1529" s="63"/>
      <c r="AB1529" s="62"/>
      <c r="AC1529" s="62"/>
      <c r="AD1529" s="62"/>
      <c r="AE1529" s="62"/>
      <c r="AF1529" s="62"/>
      <c r="AG1529" s="72"/>
      <c r="AH1529" s="72"/>
      <c r="AI1529" s="72"/>
      <c r="AJ1529" s="72"/>
      <c r="AK1529" s="59" t="str">
        <f>VLOOKUP(G1529,'MITRA (REFERENSI)'!$A:$Z,5,FALSE)</f>
        <v>#N/A</v>
      </c>
      <c r="AL1529" s="59" t="str">
        <f>VLOOKUP(G1529,'MITRA (REFERENSI)'!$A:$Z,13,FALSE)</f>
        <v>#N/A</v>
      </c>
      <c r="AM1529" s="59" t="str">
        <f>VLOOKUP(G1529,'MITRA (REFERENSI)'!$A:$Z,14,FALSE)</f>
        <v>#N/A</v>
      </c>
    </row>
    <row r="1530" ht="15.0" customHeight="1">
      <c r="A1530" s="53" t="s">
        <v>6592</v>
      </c>
      <c r="B1530" s="78"/>
      <c r="C1530" s="79"/>
      <c r="D1530" s="82"/>
      <c r="E1530" s="82"/>
      <c r="F1530" s="56" t="str">
        <f t="shared" si="2"/>
        <v>PETUGAS.1529/SPK/SE/PML/3172/2026</v>
      </c>
      <c r="G1530" s="80"/>
      <c r="H1530" s="56" t="str">
        <f>VLOOKUP(G1530,'MITRA (REFERENSI)'!$A:$Z,16,FALSE)</f>
        <v>#N/A</v>
      </c>
      <c r="I1530" s="56" t="str">
        <f>VLOOKUP(G1530,'MITRA (REFERENSI)'!$A:$Z,25,FALSE)</f>
        <v>#N/A</v>
      </c>
      <c r="J1530" s="55" t="str">
        <f>VLOOKUP(G1530,'MITRA (REFERENSI)'!$A:$Z,26,FALSE)</f>
        <v>#N/A</v>
      </c>
      <c r="K1530" s="55" t="str">
        <f>VLOOKUP(G1530,'MITRA (REFERENSI)'!$A:$Z,15,FALSE)</f>
        <v>#N/A</v>
      </c>
      <c r="L1530" s="55" t="str">
        <f>VLOOKUP(G1530,'MITRA (REFERENSI)'!$A:$Z,15,FALSE)</f>
        <v>#N/A</v>
      </c>
      <c r="M1530" s="55" t="str">
        <f>IF(B1530=1,'KELAS (REFERENSI)'!M1530,IF(B1530=2,'KELAS (REFERENSI)'!M1545,IF(B1530=3,'KELAS (REFERENSI)'!M1560,IF(B1530=4,'KELAS (REFERENSI)'!M1575,""))))</f>
        <v/>
      </c>
      <c r="N1530" s="55" t="str">
        <f>IF(B1530=1,'KELAS (REFERENSI)'!N1530,IF(B1530=2,'KELAS (REFERENSI)'!N1545,IF(B1530=3,'KELAS (REFERENSI)'!N1560,IF(B1530=4,'KELAS (REFERENSI)'!N1575,""))))</f>
        <v/>
      </c>
      <c r="O1530" s="55" t="str">
        <f>IF(B1530=1,'KELAS (REFERENSI)'!O1530,IF(B1530=2,'KELAS (REFERENSI)'!O1545,IF(B1530=3,'KELAS (REFERENSI)'!O1560,IF(B1530=4,'KELAS (REFERENSI)'!O1575,""))))</f>
        <v/>
      </c>
      <c r="P1530" s="55" t="str">
        <f>IF(B1530=1,'KELAS (REFERENSI)'!P1530,IF(B1530=2,'KELAS (REFERENSI)'!P1545,IF(B1530=3,'KELAS (REFERENSI)'!P1560,IF(B1530=4,'KELAS (REFERENSI)'!P1575,""))))</f>
        <v/>
      </c>
      <c r="Q1530" s="55" t="str">
        <f t="shared" si="4"/>
        <v>BPS Kota Jakarta Timur</v>
      </c>
      <c r="R1530" s="55" t="str">
        <f t="shared" si="56"/>
        <v/>
      </c>
      <c r="S1530" s="55" t="str">
        <f t="shared" ref="S1530:T1530" si="1538">S1529</f>
        <v>15 Juni sampai dengan 31 Agustus 2026</v>
      </c>
      <c r="T1530" s="55" t="str">
        <f t="shared" si="1538"/>
        <v>31 Agustus 2026</v>
      </c>
      <c r="U1530" s="59" t="str">
        <f>VLOOKUP(G1530,'MITRA (REFERENSI)'!$A:$Z,17,FALSE)</f>
        <v>#N/A</v>
      </c>
      <c r="V1530" s="59" t="str">
        <f>VLOOKUP(G1530,'MITRA (REFERENSI)'!$A:$Z,11,FALSE)</f>
        <v>#N/A</v>
      </c>
      <c r="W1530" s="81"/>
      <c r="X1530" s="63"/>
      <c r="Y1530" s="63"/>
      <c r="Z1530" s="62"/>
      <c r="AA1530" s="63"/>
      <c r="AB1530" s="62"/>
      <c r="AC1530" s="62"/>
      <c r="AD1530" s="62"/>
      <c r="AE1530" s="62"/>
      <c r="AF1530" s="62"/>
      <c r="AG1530" s="72"/>
      <c r="AH1530" s="72"/>
      <c r="AI1530" s="72"/>
      <c r="AJ1530" s="72"/>
      <c r="AK1530" s="59" t="str">
        <f>VLOOKUP(G1530,'MITRA (REFERENSI)'!$A:$Z,5,FALSE)</f>
        <v>#N/A</v>
      </c>
      <c r="AL1530" s="59" t="str">
        <f>VLOOKUP(G1530,'MITRA (REFERENSI)'!$A:$Z,13,FALSE)</f>
        <v>#N/A</v>
      </c>
      <c r="AM1530" s="59" t="str">
        <f>VLOOKUP(G1530,'MITRA (REFERENSI)'!$A:$Z,14,FALSE)</f>
        <v>#N/A</v>
      </c>
    </row>
    <row r="1531" ht="15.0" customHeight="1">
      <c r="A1531" s="53" t="s">
        <v>6593</v>
      </c>
      <c r="B1531" s="78"/>
      <c r="C1531" s="79"/>
      <c r="D1531" s="82"/>
      <c r="E1531" s="82"/>
      <c r="F1531" s="56" t="str">
        <f t="shared" si="2"/>
        <v>PETUGAS.1530/SPK/SE/PML/3172/2026</v>
      </c>
      <c r="G1531" s="80"/>
      <c r="H1531" s="56" t="str">
        <f>VLOOKUP(G1531,'MITRA (REFERENSI)'!$A:$Z,16,FALSE)</f>
        <v>#N/A</v>
      </c>
      <c r="I1531" s="56" t="str">
        <f>VLOOKUP(G1531,'MITRA (REFERENSI)'!$A:$Z,25,FALSE)</f>
        <v>#N/A</v>
      </c>
      <c r="J1531" s="55" t="str">
        <f>VLOOKUP(G1531,'MITRA (REFERENSI)'!$A:$Z,26,FALSE)</f>
        <v>#N/A</v>
      </c>
      <c r="K1531" s="55" t="str">
        <f>VLOOKUP(G1531,'MITRA (REFERENSI)'!$A:$Z,15,FALSE)</f>
        <v>#N/A</v>
      </c>
      <c r="L1531" s="55" t="str">
        <f>VLOOKUP(G1531,'MITRA (REFERENSI)'!$A:$Z,15,FALSE)</f>
        <v>#N/A</v>
      </c>
      <c r="M1531" s="55" t="str">
        <f>IF(B1531=1,'KELAS (REFERENSI)'!M1531,IF(B1531=2,'KELAS (REFERENSI)'!M1546,IF(B1531=3,'KELAS (REFERENSI)'!M1561,IF(B1531=4,'KELAS (REFERENSI)'!M1576,""))))</f>
        <v/>
      </c>
      <c r="N1531" s="55" t="str">
        <f>IF(B1531=1,'KELAS (REFERENSI)'!N1531,IF(B1531=2,'KELAS (REFERENSI)'!N1546,IF(B1531=3,'KELAS (REFERENSI)'!N1561,IF(B1531=4,'KELAS (REFERENSI)'!N1576,""))))</f>
        <v/>
      </c>
      <c r="O1531" s="55" t="str">
        <f>IF(B1531=1,'KELAS (REFERENSI)'!O1531,IF(B1531=2,'KELAS (REFERENSI)'!O1546,IF(B1531=3,'KELAS (REFERENSI)'!O1561,IF(B1531=4,'KELAS (REFERENSI)'!O1576,""))))</f>
        <v/>
      </c>
      <c r="P1531" s="55" t="str">
        <f>IF(B1531=1,'KELAS (REFERENSI)'!P1531,IF(B1531=2,'KELAS (REFERENSI)'!P1546,IF(B1531=3,'KELAS (REFERENSI)'!P1561,IF(B1531=4,'KELAS (REFERENSI)'!P1576,""))))</f>
        <v/>
      </c>
      <c r="Q1531" s="55" t="str">
        <f t="shared" si="4"/>
        <v>BPS Kota Jakarta Timur</v>
      </c>
      <c r="R1531" s="55" t="str">
        <f t="shared" si="56"/>
        <v/>
      </c>
      <c r="S1531" s="55" t="str">
        <f t="shared" ref="S1531:T1531" si="1539">S1530</f>
        <v>15 Juni sampai dengan 31 Agustus 2026</v>
      </c>
      <c r="T1531" s="55" t="str">
        <f t="shared" si="1539"/>
        <v>31 Agustus 2026</v>
      </c>
      <c r="U1531" s="59" t="str">
        <f>VLOOKUP(G1531,'MITRA (REFERENSI)'!$A:$Z,17,FALSE)</f>
        <v>#N/A</v>
      </c>
      <c r="V1531" s="59" t="str">
        <f>VLOOKUP(G1531,'MITRA (REFERENSI)'!$A:$Z,11,FALSE)</f>
        <v>#N/A</v>
      </c>
      <c r="W1531" s="81"/>
      <c r="X1531" s="63"/>
      <c r="Y1531" s="63"/>
      <c r="Z1531" s="62"/>
      <c r="AA1531" s="63"/>
      <c r="AB1531" s="62"/>
      <c r="AC1531" s="62"/>
      <c r="AD1531" s="62"/>
      <c r="AE1531" s="62"/>
      <c r="AF1531" s="62"/>
      <c r="AG1531" s="72"/>
      <c r="AH1531" s="72"/>
      <c r="AI1531" s="72"/>
      <c r="AJ1531" s="72"/>
      <c r="AK1531" s="59" t="str">
        <f>VLOOKUP(G1531,'MITRA (REFERENSI)'!$A:$Z,5,FALSE)</f>
        <v>#N/A</v>
      </c>
      <c r="AL1531" s="59" t="str">
        <f>VLOOKUP(G1531,'MITRA (REFERENSI)'!$A:$Z,13,FALSE)</f>
        <v>#N/A</v>
      </c>
      <c r="AM1531" s="59" t="str">
        <f>VLOOKUP(G1531,'MITRA (REFERENSI)'!$A:$Z,14,FALSE)</f>
        <v>#N/A</v>
      </c>
    </row>
    <row r="1532" ht="15.0" customHeight="1">
      <c r="A1532" s="53" t="s">
        <v>6594</v>
      </c>
      <c r="B1532" s="78"/>
      <c r="C1532" s="79"/>
      <c r="D1532" s="82"/>
      <c r="E1532" s="82"/>
      <c r="F1532" s="56" t="str">
        <f t="shared" si="2"/>
        <v>PETUGAS.1531/SPK/SE/PML/3172/2026</v>
      </c>
      <c r="G1532" s="80"/>
      <c r="H1532" s="56" t="str">
        <f>VLOOKUP(G1532,'MITRA (REFERENSI)'!$A:$Z,16,FALSE)</f>
        <v>#N/A</v>
      </c>
      <c r="I1532" s="56" t="str">
        <f>VLOOKUP(G1532,'MITRA (REFERENSI)'!$A:$Z,25,FALSE)</f>
        <v>#N/A</v>
      </c>
      <c r="J1532" s="55" t="str">
        <f>VLOOKUP(G1532,'MITRA (REFERENSI)'!$A:$Z,26,FALSE)</f>
        <v>#N/A</v>
      </c>
      <c r="K1532" s="55" t="str">
        <f>VLOOKUP(G1532,'MITRA (REFERENSI)'!$A:$Z,15,FALSE)</f>
        <v>#N/A</v>
      </c>
      <c r="L1532" s="55" t="str">
        <f>VLOOKUP(G1532,'MITRA (REFERENSI)'!$A:$Z,15,FALSE)</f>
        <v>#N/A</v>
      </c>
      <c r="M1532" s="55" t="str">
        <f>IF(B1532=1,'KELAS (REFERENSI)'!M1532,IF(B1532=2,'KELAS (REFERENSI)'!M1547,IF(B1532=3,'KELAS (REFERENSI)'!M1562,IF(B1532=4,'KELAS (REFERENSI)'!M1577,""))))</f>
        <v/>
      </c>
      <c r="N1532" s="55" t="str">
        <f>IF(B1532=1,'KELAS (REFERENSI)'!N1532,IF(B1532=2,'KELAS (REFERENSI)'!N1547,IF(B1532=3,'KELAS (REFERENSI)'!N1562,IF(B1532=4,'KELAS (REFERENSI)'!N1577,""))))</f>
        <v/>
      </c>
      <c r="O1532" s="55" t="str">
        <f>IF(B1532=1,'KELAS (REFERENSI)'!O1532,IF(B1532=2,'KELAS (REFERENSI)'!O1547,IF(B1532=3,'KELAS (REFERENSI)'!O1562,IF(B1532=4,'KELAS (REFERENSI)'!O1577,""))))</f>
        <v/>
      </c>
      <c r="P1532" s="55" t="str">
        <f>IF(B1532=1,'KELAS (REFERENSI)'!P1532,IF(B1532=2,'KELAS (REFERENSI)'!P1547,IF(B1532=3,'KELAS (REFERENSI)'!P1562,IF(B1532=4,'KELAS (REFERENSI)'!P1577,""))))</f>
        <v/>
      </c>
      <c r="Q1532" s="55" t="str">
        <f t="shared" si="4"/>
        <v>BPS Kota Jakarta Timur</v>
      </c>
      <c r="R1532" s="55" t="str">
        <f t="shared" si="56"/>
        <v/>
      </c>
      <c r="S1532" s="55" t="str">
        <f t="shared" ref="S1532:T1532" si="1540">S1531</f>
        <v>15 Juni sampai dengan 31 Agustus 2026</v>
      </c>
      <c r="T1532" s="55" t="str">
        <f t="shared" si="1540"/>
        <v>31 Agustus 2026</v>
      </c>
      <c r="U1532" s="59" t="str">
        <f>VLOOKUP(G1532,'MITRA (REFERENSI)'!$A:$Z,17,FALSE)</f>
        <v>#N/A</v>
      </c>
      <c r="V1532" s="59" t="str">
        <f>VLOOKUP(G1532,'MITRA (REFERENSI)'!$A:$Z,11,FALSE)</f>
        <v>#N/A</v>
      </c>
      <c r="W1532" s="81"/>
      <c r="X1532" s="63"/>
      <c r="Y1532" s="63"/>
      <c r="Z1532" s="62"/>
      <c r="AA1532" s="63"/>
      <c r="AB1532" s="62"/>
      <c r="AC1532" s="62"/>
      <c r="AD1532" s="62"/>
      <c r="AE1532" s="62"/>
      <c r="AF1532" s="62"/>
      <c r="AG1532" s="72"/>
      <c r="AH1532" s="72"/>
      <c r="AI1532" s="72"/>
      <c r="AJ1532" s="72"/>
      <c r="AK1532" s="59" t="str">
        <f>VLOOKUP(G1532,'MITRA (REFERENSI)'!$A:$Z,5,FALSE)</f>
        <v>#N/A</v>
      </c>
      <c r="AL1532" s="59" t="str">
        <f>VLOOKUP(G1532,'MITRA (REFERENSI)'!$A:$Z,13,FALSE)</f>
        <v>#N/A</v>
      </c>
      <c r="AM1532" s="59" t="str">
        <f>VLOOKUP(G1532,'MITRA (REFERENSI)'!$A:$Z,14,FALSE)</f>
        <v>#N/A</v>
      </c>
    </row>
    <row r="1533" ht="15.0" customHeight="1">
      <c r="A1533" s="53" t="s">
        <v>6595</v>
      </c>
      <c r="B1533" s="78"/>
      <c r="C1533" s="79"/>
      <c r="D1533" s="82"/>
      <c r="E1533" s="82"/>
      <c r="F1533" s="56" t="str">
        <f t="shared" si="2"/>
        <v>PETUGAS.1532/SPK/SE/PML/3172/2026</v>
      </c>
      <c r="G1533" s="80"/>
      <c r="H1533" s="56" t="str">
        <f>VLOOKUP(G1533,'MITRA (REFERENSI)'!$A:$Z,16,FALSE)</f>
        <v>#N/A</v>
      </c>
      <c r="I1533" s="56" t="str">
        <f>VLOOKUP(G1533,'MITRA (REFERENSI)'!$A:$Z,25,FALSE)</f>
        <v>#N/A</v>
      </c>
      <c r="J1533" s="55" t="str">
        <f>VLOOKUP(G1533,'MITRA (REFERENSI)'!$A:$Z,26,FALSE)</f>
        <v>#N/A</v>
      </c>
      <c r="K1533" s="55" t="str">
        <f>VLOOKUP(G1533,'MITRA (REFERENSI)'!$A:$Z,15,FALSE)</f>
        <v>#N/A</v>
      </c>
      <c r="L1533" s="55" t="str">
        <f>VLOOKUP(G1533,'MITRA (REFERENSI)'!$A:$Z,15,FALSE)</f>
        <v>#N/A</v>
      </c>
      <c r="M1533" s="55" t="str">
        <f>IF(B1533=1,'KELAS (REFERENSI)'!M1533,IF(B1533=2,'KELAS (REFERENSI)'!M1548,IF(B1533=3,'KELAS (REFERENSI)'!M1563,IF(B1533=4,'KELAS (REFERENSI)'!M1578,""))))</f>
        <v/>
      </c>
      <c r="N1533" s="55" t="str">
        <f>IF(B1533=1,'KELAS (REFERENSI)'!N1533,IF(B1533=2,'KELAS (REFERENSI)'!N1548,IF(B1533=3,'KELAS (REFERENSI)'!N1563,IF(B1533=4,'KELAS (REFERENSI)'!N1578,""))))</f>
        <v/>
      </c>
      <c r="O1533" s="55" t="str">
        <f>IF(B1533=1,'KELAS (REFERENSI)'!O1533,IF(B1533=2,'KELAS (REFERENSI)'!O1548,IF(B1533=3,'KELAS (REFERENSI)'!O1563,IF(B1533=4,'KELAS (REFERENSI)'!O1578,""))))</f>
        <v/>
      </c>
      <c r="P1533" s="55" t="str">
        <f>IF(B1533=1,'KELAS (REFERENSI)'!P1533,IF(B1533=2,'KELAS (REFERENSI)'!P1548,IF(B1533=3,'KELAS (REFERENSI)'!P1563,IF(B1533=4,'KELAS (REFERENSI)'!P1578,""))))</f>
        <v/>
      </c>
      <c r="Q1533" s="55" t="str">
        <f t="shared" si="4"/>
        <v>BPS Kota Jakarta Timur</v>
      </c>
      <c r="R1533" s="55" t="str">
        <f t="shared" si="56"/>
        <v/>
      </c>
      <c r="S1533" s="55" t="str">
        <f t="shared" ref="S1533:T1533" si="1541">S1532</f>
        <v>15 Juni sampai dengan 31 Agustus 2026</v>
      </c>
      <c r="T1533" s="55" t="str">
        <f t="shared" si="1541"/>
        <v>31 Agustus 2026</v>
      </c>
      <c r="U1533" s="59" t="str">
        <f>VLOOKUP(G1533,'MITRA (REFERENSI)'!$A:$Z,17,FALSE)</f>
        <v>#N/A</v>
      </c>
      <c r="V1533" s="59" t="str">
        <f>VLOOKUP(G1533,'MITRA (REFERENSI)'!$A:$Z,11,FALSE)</f>
        <v>#N/A</v>
      </c>
      <c r="W1533" s="81"/>
      <c r="X1533" s="63"/>
      <c r="Y1533" s="63"/>
      <c r="Z1533" s="62"/>
      <c r="AA1533" s="63"/>
      <c r="AB1533" s="62"/>
      <c r="AC1533" s="62"/>
      <c r="AD1533" s="62"/>
      <c r="AE1533" s="62"/>
      <c r="AF1533" s="62"/>
      <c r="AG1533" s="72"/>
      <c r="AH1533" s="72"/>
      <c r="AI1533" s="72"/>
      <c r="AJ1533" s="72"/>
      <c r="AK1533" s="59" t="str">
        <f>VLOOKUP(G1533,'MITRA (REFERENSI)'!$A:$Z,5,FALSE)</f>
        <v>#N/A</v>
      </c>
      <c r="AL1533" s="59" t="str">
        <f>VLOOKUP(G1533,'MITRA (REFERENSI)'!$A:$Z,13,FALSE)</f>
        <v>#N/A</v>
      </c>
      <c r="AM1533" s="59" t="str">
        <f>VLOOKUP(G1533,'MITRA (REFERENSI)'!$A:$Z,14,FALSE)</f>
        <v>#N/A</v>
      </c>
    </row>
    <row r="1534" ht="15.0" customHeight="1">
      <c r="A1534" s="53" t="s">
        <v>6596</v>
      </c>
      <c r="B1534" s="78"/>
      <c r="C1534" s="79"/>
      <c r="D1534" s="82"/>
      <c r="E1534" s="82"/>
      <c r="F1534" s="56" t="str">
        <f t="shared" si="2"/>
        <v>PETUGAS.1533/SPK/SE/PML/3172/2026</v>
      </c>
      <c r="G1534" s="80"/>
      <c r="H1534" s="56" t="str">
        <f>VLOOKUP(G1534,'MITRA (REFERENSI)'!$A:$Z,16,FALSE)</f>
        <v>#N/A</v>
      </c>
      <c r="I1534" s="56" t="str">
        <f>VLOOKUP(G1534,'MITRA (REFERENSI)'!$A:$Z,25,FALSE)</f>
        <v>#N/A</v>
      </c>
      <c r="J1534" s="55" t="str">
        <f>VLOOKUP(G1534,'MITRA (REFERENSI)'!$A:$Z,26,FALSE)</f>
        <v>#N/A</v>
      </c>
      <c r="K1534" s="55" t="str">
        <f>VLOOKUP(G1534,'MITRA (REFERENSI)'!$A:$Z,15,FALSE)</f>
        <v>#N/A</v>
      </c>
      <c r="L1534" s="55" t="str">
        <f>VLOOKUP(G1534,'MITRA (REFERENSI)'!$A:$Z,15,FALSE)</f>
        <v>#N/A</v>
      </c>
      <c r="M1534" s="55" t="str">
        <f>IF(B1534=1,'KELAS (REFERENSI)'!M1534,IF(B1534=2,'KELAS (REFERENSI)'!M1549,IF(B1534=3,'KELAS (REFERENSI)'!M1564,IF(B1534=4,'KELAS (REFERENSI)'!M1579,""))))</f>
        <v/>
      </c>
      <c r="N1534" s="55" t="str">
        <f>IF(B1534=1,'KELAS (REFERENSI)'!N1534,IF(B1534=2,'KELAS (REFERENSI)'!N1549,IF(B1534=3,'KELAS (REFERENSI)'!N1564,IF(B1534=4,'KELAS (REFERENSI)'!N1579,""))))</f>
        <v/>
      </c>
      <c r="O1534" s="55" t="str">
        <f>IF(B1534=1,'KELAS (REFERENSI)'!O1534,IF(B1534=2,'KELAS (REFERENSI)'!O1549,IF(B1534=3,'KELAS (REFERENSI)'!O1564,IF(B1534=4,'KELAS (REFERENSI)'!O1579,""))))</f>
        <v/>
      </c>
      <c r="P1534" s="55" t="str">
        <f>IF(B1534=1,'KELAS (REFERENSI)'!P1534,IF(B1534=2,'KELAS (REFERENSI)'!P1549,IF(B1534=3,'KELAS (REFERENSI)'!P1564,IF(B1534=4,'KELAS (REFERENSI)'!P1579,""))))</f>
        <v/>
      </c>
      <c r="Q1534" s="55" t="str">
        <f t="shared" si="4"/>
        <v>BPS Kota Jakarta Timur</v>
      </c>
      <c r="R1534" s="55" t="str">
        <f t="shared" si="56"/>
        <v/>
      </c>
      <c r="S1534" s="55" t="str">
        <f t="shared" ref="S1534:T1534" si="1542">S1533</f>
        <v>15 Juni sampai dengan 31 Agustus 2026</v>
      </c>
      <c r="T1534" s="55" t="str">
        <f t="shared" si="1542"/>
        <v>31 Agustus 2026</v>
      </c>
      <c r="U1534" s="59" t="str">
        <f>VLOOKUP(G1534,'MITRA (REFERENSI)'!$A:$Z,17,FALSE)</f>
        <v>#N/A</v>
      </c>
      <c r="V1534" s="59" t="str">
        <f>VLOOKUP(G1534,'MITRA (REFERENSI)'!$A:$Z,11,FALSE)</f>
        <v>#N/A</v>
      </c>
      <c r="W1534" s="81"/>
      <c r="X1534" s="63"/>
      <c r="Y1534" s="63"/>
      <c r="Z1534" s="62"/>
      <c r="AA1534" s="63"/>
      <c r="AB1534" s="62"/>
      <c r="AC1534" s="62"/>
      <c r="AD1534" s="62"/>
      <c r="AE1534" s="62"/>
      <c r="AF1534" s="62"/>
      <c r="AG1534" s="72"/>
      <c r="AH1534" s="72"/>
      <c r="AI1534" s="72"/>
      <c r="AJ1534" s="72"/>
      <c r="AK1534" s="59" t="str">
        <f>VLOOKUP(G1534,'MITRA (REFERENSI)'!$A:$Z,5,FALSE)</f>
        <v>#N/A</v>
      </c>
      <c r="AL1534" s="59" t="str">
        <f>VLOOKUP(G1534,'MITRA (REFERENSI)'!$A:$Z,13,FALSE)</f>
        <v>#N/A</v>
      </c>
      <c r="AM1534" s="59" t="str">
        <f>VLOOKUP(G1534,'MITRA (REFERENSI)'!$A:$Z,14,FALSE)</f>
        <v>#N/A</v>
      </c>
    </row>
    <row r="1535" ht="15.0" customHeight="1">
      <c r="A1535" s="53" t="s">
        <v>6597</v>
      </c>
      <c r="B1535" s="78"/>
      <c r="C1535" s="79"/>
      <c r="D1535" s="82"/>
      <c r="E1535" s="82"/>
      <c r="F1535" s="56" t="str">
        <f t="shared" si="2"/>
        <v>PETUGAS.1534/SPK/SE/PML/3172/2026</v>
      </c>
      <c r="G1535" s="80"/>
      <c r="H1535" s="56" t="str">
        <f>VLOOKUP(G1535,'MITRA (REFERENSI)'!$A:$Z,16,FALSE)</f>
        <v>#N/A</v>
      </c>
      <c r="I1535" s="56" t="str">
        <f>VLOOKUP(G1535,'MITRA (REFERENSI)'!$A:$Z,25,FALSE)</f>
        <v>#N/A</v>
      </c>
      <c r="J1535" s="55" t="str">
        <f>VLOOKUP(G1535,'MITRA (REFERENSI)'!$A:$Z,26,FALSE)</f>
        <v>#N/A</v>
      </c>
      <c r="K1535" s="55" t="str">
        <f>VLOOKUP(G1535,'MITRA (REFERENSI)'!$A:$Z,15,FALSE)</f>
        <v>#N/A</v>
      </c>
      <c r="L1535" s="55" t="str">
        <f>VLOOKUP(G1535,'MITRA (REFERENSI)'!$A:$Z,15,FALSE)</f>
        <v>#N/A</v>
      </c>
      <c r="M1535" s="55" t="str">
        <f>IF(B1535=1,'KELAS (REFERENSI)'!M1535,IF(B1535=2,'KELAS (REFERENSI)'!M1550,IF(B1535=3,'KELAS (REFERENSI)'!M1565,IF(B1535=4,'KELAS (REFERENSI)'!M1580,""))))</f>
        <v/>
      </c>
      <c r="N1535" s="55" t="str">
        <f>IF(B1535=1,'KELAS (REFERENSI)'!N1535,IF(B1535=2,'KELAS (REFERENSI)'!N1550,IF(B1535=3,'KELAS (REFERENSI)'!N1565,IF(B1535=4,'KELAS (REFERENSI)'!N1580,""))))</f>
        <v/>
      </c>
      <c r="O1535" s="55" t="str">
        <f>IF(B1535=1,'KELAS (REFERENSI)'!O1535,IF(B1535=2,'KELAS (REFERENSI)'!O1550,IF(B1535=3,'KELAS (REFERENSI)'!O1565,IF(B1535=4,'KELAS (REFERENSI)'!O1580,""))))</f>
        <v/>
      </c>
      <c r="P1535" s="55" t="str">
        <f>IF(B1535=1,'KELAS (REFERENSI)'!P1535,IF(B1535=2,'KELAS (REFERENSI)'!P1550,IF(B1535=3,'KELAS (REFERENSI)'!P1565,IF(B1535=4,'KELAS (REFERENSI)'!P1580,""))))</f>
        <v/>
      </c>
      <c r="Q1535" s="55" t="str">
        <f t="shared" si="4"/>
        <v>BPS Kota Jakarta Timur</v>
      </c>
      <c r="R1535" s="55" t="str">
        <f t="shared" si="56"/>
        <v/>
      </c>
      <c r="S1535" s="55" t="str">
        <f t="shared" ref="S1535:T1535" si="1543">S1534</f>
        <v>15 Juni sampai dengan 31 Agustus 2026</v>
      </c>
      <c r="T1535" s="55" t="str">
        <f t="shared" si="1543"/>
        <v>31 Agustus 2026</v>
      </c>
      <c r="U1535" s="59" t="str">
        <f>VLOOKUP(G1535,'MITRA (REFERENSI)'!$A:$Z,17,FALSE)</f>
        <v>#N/A</v>
      </c>
      <c r="V1535" s="59" t="str">
        <f>VLOOKUP(G1535,'MITRA (REFERENSI)'!$A:$Z,11,FALSE)</f>
        <v>#N/A</v>
      </c>
      <c r="W1535" s="81"/>
      <c r="X1535" s="63"/>
      <c r="Y1535" s="63"/>
      <c r="Z1535" s="62"/>
      <c r="AA1535" s="63"/>
      <c r="AB1535" s="62"/>
      <c r="AC1535" s="62"/>
      <c r="AD1535" s="62"/>
      <c r="AE1535" s="62"/>
      <c r="AF1535" s="62"/>
      <c r="AG1535" s="72"/>
      <c r="AH1535" s="72"/>
      <c r="AI1535" s="72"/>
      <c r="AJ1535" s="72"/>
      <c r="AK1535" s="59" t="str">
        <f>VLOOKUP(G1535,'MITRA (REFERENSI)'!$A:$Z,5,FALSE)</f>
        <v>#N/A</v>
      </c>
      <c r="AL1535" s="59" t="str">
        <f>VLOOKUP(G1535,'MITRA (REFERENSI)'!$A:$Z,13,FALSE)</f>
        <v>#N/A</v>
      </c>
      <c r="AM1535" s="59" t="str">
        <f>VLOOKUP(G1535,'MITRA (REFERENSI)'!$A:$Z,14,FALSE)</f>
        <v>#N/A</v>
      </c>
    </row>
    <row r="1536" ht="15.0" customHeight="1">
      <c r="A1536" s="53" t="s">
        <v>6598</v>
      </c>
      <c r="B1536" s="78"/>
      <c r="C1536" s="79"/>
      <c r="D1536" s="82"/>
      <c r="E1536" s="82"/>
      <c r="F1536" s="56" t="str">
        <f t="shared" si="2"/>
        <v>PETUGAS.1535/SPK/SE/PML/3172/2026</v>
      </c>
      <c r="G1536" s="80"/>
      <c r="H1536" s="56" t="str">
        <f>VLOOKUP(G1536,'MITRA (REFERENSI)'!$A:$Z,16,FALSE)</f>
        <v>#N/A</v>
      </c>
      <c r="I1536" s="56" t="str">
        <f>VLOOKUP(G1536,'MITRA (REFERENSI)'!$A:$Z,25,FALSE)</f>
        <v>#N/A</v>
      </c>
      <c r="J1536" s="55" t="str">
        <f>VLOOKUP(G1536,'MITRA (REFERENSI)'!$A:$Z,26,FALSE)</f>
        <v>#N/A</v>
      </c>
      <c r="K1536" s="55" t="str">
        <f>VLOOKUP(G1536,'MITRA (REFERENSI)'!$A:$Z,15,FALSE)</f>
        <v>#N/A</v>
      </c>
      <c r="L1536" s="55" t="str">
        <f>VLOOKUP(G1536,'MITRA (REFERENSI)'!$A:$Z,15,FALSE)</f>
        <v>#N/A</v>
      </c>
      <c r="M1536" s="55" t="str">
        <f>IF(B1536=1,'KELAS (REFERENSI)'!M1536,IF(B1536=2,'KELAS (REFERENSI)'!M1551,IF(B1536=3,'KELAS (REFERENSI)'!M1566,IF(B1536=4,'KELAS (REFERENSI)'!M1581,""))))</f>
        <v/>
      </c>
      <c r="N1536" s="55" t="str">
        <f>IF(B1536=1,'KELAS (REFERENSI)'!N1536,IF(B1536=2,'KELAS (REFERENSI)'!N1551,IF(B1536=3,'KELAS (REFERENSI)'!N1566,IF(B1536=4,'KELAS (REFERENSI)'!N1581,""))))</f>
        <v/>
      </c>
      <c r="O1536" s="55" t="str">
        <f>IF(B1536=1,'KELAS (REFERENSI)'!O1536,IF(B1536=2,'KELAS (REFERENSI)'!O1551,IF(B1536=3,'KELAS (REFERENSI)'!O1566,IF(B1536=4,'KELAS (REFERENSI)'!O1581,""))))</f>
        <v/>
      </c>
      <c r="P1536" s="55" t="str">
        <f>IF(B1536=1,'KELAS (REFERENSI)'!P1536,IF(B1536=2,'KELAS (REFERENSI)'!P1551,IF(B1536=3,'KELAS (REFERENSI)'!P1566,IF(B1536=4,'KELAS (REFERENSI)'!P1581,""))))</f>
        <v/>
      </c>
      <c r="Q1536" s="55" t="str">
        <f t="shared" si="4"/>
        <v>BPS Kota Jakarta Timur</v>
      </c>
      <c r="R1536" s="55" t="str">
        <f t="shared" si="56"/>
        <v/>
      </c>
      <c r="S1536" s="55" t="str">
        <f t="shared" ref="S1536:T1536" si="1544">S1535</f>
        <v>15 Juni sampai dengan 31 Agustus 2026</v>
      </c>
      <c r="T1536" s="55" t="str">
        <f t="shared" si="1544"/>
        <v>31 Agustus 2026</v>
      </c>
      <c r="U1536" s="59" t="str">
        <f>VLOOKUP(G1536,'MITRA (REFERENSI)'!$A:$Z,17,FALSE)</f>
        <v>#N/A</v>
      </c>
      <c r="V1536" s="59" t="str">
        <f>VLOOKUP(G1536,'MITRA (REFERENSI)'!$A:$Z,11,FALSE)</f>
        <v>#N/A</v>
      </c>
      <c r="W1536" s="81"/>
      <c r="X1536" s="63"/>
      <c r="Y1536" s="63"/>
      <c r="Z1536" s="62"/>
      <c r="AA1536" s="63"/>
      <c r="AB1536" s="62"/>
      <c r="AC1536" s="62"/>
      <c r="AD1536" s="62"/>
      <c r="AE1536" s="62"/>
      <c r="AF1536" s="62"/>
      <c r="AG1536" s="72"/>
      <c r="AH1536" s="72"/>
      <c r="AI1536" s="72"/>
      <c r="AJ1536" s="72"/>
      <c r="AK1536" s="59" t="str">
        <f>VLOOKUP(G1536,'MITRA (REFERENSI)'!$A:$Z,5,FALSE)</f>
        <v>#N/A</v>
      </c>
      <c r="AL1536" s="59" t="str">
        <f>VLOOKUP(G1536,'MITRA (REFERENSI)'!$A:$Z,13,FALSE)</f>
        <v>#N/A</v>
      </c>
      <c r="AM1536" s="59" t="str">
        <f>VLOOKUP(G1536,'MITRA (REFERENSI)'!$A:$Z,14,FALSE)</f>
        <v>#N/A</v>
      </c>
    </row>
    <row r="1537" ht="15.0" customHeight="1">
      <c r="A1537" s="53" t="s">
        <v>6599</v>
      </c>
      <c r="B1537" s="78"/>
      <c r="C1537" s="79"/>
      <c r="D1537" s="82"/>
      <c r="E1537" s="82"/>
      <c r="F1537" s="56" t="str">
        <f t="shared" si="2"/>
        <v>PETUGAS.1536/SPK/SE/PML/3172/2026</v>
      </c>
      <c r="G1537" s="80"/>
      <c r="H1537" s="56" t="str">
        <f>VLOOKUP(G1537,'MITRA (REFERENSI)'!$A:$Z,16,FALSE)</f>
        <v>#N/A</v>
      </c>
      <c r="I1537" s="56" t="str">
        <f>VLOOKUP(G1537,'MITRA (REFERENSI)'!$A:$Z,25,FALSE)</f>
        <v>#N/A</v>
      </c>
      <c r="J1537" s="55" t="str">
        <f>VLOOKUP(G1537,'MITRA (REFERENSI)'!$A:$Z,26,FALSE)</f>
        <v>#N/A</v>
      </c>
      <c r="K1537" s="55" t="str">
        <f>VLOOKUP(G1537,'MITRA (REFERENSI)'!$A:$Z,15,FALSE)</f>
        <v>#N/A</v>
      </c>
      <c r="L1537" s="55" t="str">
        <f>VLOOKUP(G1537,'MITRA (REFERENSI)'!$A:$Z,15,FALSE)</f>
        <v>#N/A</v>
      </c>
      <c r="M1537" s="55" t="str">
        <f>IF(B1537=1,'KELAS (REFERENSI)'!M1537,IF(B1537=2,'KELAS (REFERENSI)'!M1552,IF(B1537=3,'KELAS (REFERENSI)'!M1567,IF(B1537=4,'KELAS (REFERENSI)'!M1582,""))))</f>
        <v/>
      </c>
      <c r="N1537" s="55" t="str">
        <f>IF(B1537=1,'KELAS (REFERENSI)'!N1537,IF(B1537=2,'KELAS (REFERENSI)'!N1552,IF(B1537=3,'KELAS (REFERENSI)'!N1567,IF(B1537=4,'KELAS (REFERENSI)'!N1582,""))))</f>
        <v/>
      </c>
      <c r="O1537" s="55" t="str">
        <f>IF(B1537=1,'KELAS (REFERENSI)'!O1537,IF(B1537=2,'KELAS (REFERENSI)'!O1552,IF(B1537=3,'KELAS (REFERENSI)'!O1567,IF(B1537=4,'KELAS (REFERENSI)'!O1582,""))))</f>
        <v/>
      </c>
      <c r="P1537" s="55" t="str">
        <f>IF(B1537=1,'KELAS (REFERENSI)'!P1537,IF(B1537=2,'KELAS (REFERENSI)'!P1552,IF(B1537=3,'KELAS (REFERENSI)'!P1567,IF(B1537=4,'KELAS (REFERENSI)'!P1582,""))))</f>
        <v/>
      </c>
      <c r="Q1537" s="55" t="str">
        <f t="shared" si="4"/>
        <v>BPS Kota Jakarta Timur</v>
      </c>
      <c r="R1537" s="55" t="str">
        <f t="shared" si="56"/>
        <v/>
      </c>
      <c r="S1537" s="55" t="str">
        <f t="shared" ref="S1537:T1537" si="1545">S1536</f>
        <v>15 Juni sampai dengan 31 Agustus 2026</v>
      </c>
      <c r="T1537" s="55" t="str">
        <f t="shared" si="1545"/>
        <v>31 Agustus 2026</v>
      </c>
      <c r="U1537" s="59" t="str">
        <f>VLOOKUP(G1537,'MITRA (REFERENSI)'!$A:$Z,17,FALSE)</f>
        <v>#N/A</v>
      </c>
      <c r="V1537" s="59" t="str">
        <f>VLOOKUP(G1537,'MITRA (REFERENSI)'!$A:$Z,11,FALSE)</f>
        <v>#N/A</v>
      </c>
      <c r="W1537" s="81"/>
      <c r="X1537" s="63"/>
      <c r="Y1537" s="63"/>
      <c r="Z1537" s="62"/>
      <c r="AA1537" s="63"/>
      <c r="AB1537" s="62"/>
      <c r="AC1537" s="62"/>
      <c r="AD1537" s="62"/>
      <c r="AE1537" s="62"/>
      <c r="AF1537" s="62"/>
      <c r="AG1537" s="72"/>
      <c r="AH1537" s="72"/>
      <c r="AI1537" s="72"/>
      <c r="AJ1537" s="72"/>
      <c r="AK1537" s="59" t="str">
        <f>VLOOKUP(G1537,'MITRA (REFERENSI)'!$A:$Z,5,FALSE)</f>
        <v>#N/A</v>
      </c>
      <c r="AL1537" s="59" t="str">
        <f>VLOOKUP(G1537,'MITRA (REFERENSI)'!$A:$Z,13,FALSE)</f>
        <v>#N/A</v>
      </c>
      <c r="AM1537" s="59" t="str">
        <f>VLOOKUP(G1537,'MITRA (REFERENSI)'!$A:$Z,14,FALSE)</f>
        <v>#N/A</v>
      </c>
    </row>
    <row r="1538" ht="15.0" customHeight="1">
      <c r="A1538" s="53" t="s">
        <v>6600</v>
      </c>
      <c r="B1538" s="78"/>
      <c r="C1538" s="79"/>
      <c r="D1538" s="82"/>
      <c r="E1538" s="82"/>
      <c r="F1538" s="56" t="str">
        <f t="shared" si="2"/>
        <v>PETUGAS.1537/SPK/SE/PML/3172/2026</v>
      </c>
      <c r="G1538" s="80"/>
      <c r="H1538" s="56" t="str">
        <f>VLOOKUP(G1538,'MITRA (REFERENSI)'!$A:$Z,16,FALSE)</f>
        <v>#N/A</v>
      </c>
      <c r="I1538" s="56" t="str">
        <f>VLOOKUP(G1538,'MITRA (REFERENSI)'!$A:$Z,25,FALSE)</f>
        <v>#N/A</v>
      </c>
      <c r="J1538" s="55" t="str">
        <f>VLOOKUP(G1538,'MITRA (REFERENSI)'!$A:$Z,26,FALSE)</f>
        <v>#N/A</v>
      </c>
      <c r="K1538" s="55" t="str">
        <f>VLOOKUP(G1538,'MITRA (REFERENSI)'!$A:$Z,15,FALSE)</f>
        <v>#N/A</v>
      </c>
      <c r="L1538" s="55" t="str">
        <f>VLOOKUP(G1538,'MITRA (REFERENSI)'!$A:$Z,15,FALSE)</f>
        <v>#N/A</v>
      </c>
      <c r="M1538" s="55" t="str">
        <f>IF(B1538=1,'KELAS (REFERENSI)'!M1538,IF(B1538=2,'KELAS (REFERENSI)'!M1553,IF(B1538=3,'KELAS (REFERENSI)'!M1568,IF(B1538=4,'KELAS (REFERENSI)'!M1583,""))))</f>
        <v/>
      </c>
      <c r="N1538" s="55" t="str">
        <f>IF(B1538=1,'KELAS (REFERENSI)'!N1538,IF(B1538=2,'KELAS (REFERENSI)'!N1553,IF(B1538=3,'KELAS (REFERENSI)'!N1568,IF(B1538=4,'KELAS (REFERENSI)'!N1583,""))))</f>
        <v/>
      </c>
      <c r="O1538" s="55" t="str">
        <f>IF(B1538=1,'KELAS (REFERENSI)'!O1538,IF(B1538=2,'KELAS (REFERENSI)'!O1553,IF(B1538=3,'KELAS (REFERENSI)'!O1568,IF(B1538=4,'KELAS (REFERENSI)'!O1583,""))))</f>
        <v/>
      </c>
      <c r="P1538" s="55" t="str">
        <f>IF(B1538=1,'KELAS (REFERENSI)'!P1538,IF(B1538=2,'KELAS (REFERENSI)'!P1553,IF(B1538=3,'KELAS (REFERENSI)'!P1568,IF(B1538=4,'KELAS (REFERENSI)'!P1583,""))))</f>
        <v/>
      </c>
      <c r="Q1538" s="55" t="str">
        <f t="shared" si="4"/>
        <v>BPS Kota Jakarta Timur</v>
      </c>
      <c r="R1538" s="55" t="str">
        <f t="shared" si="56"/>
        <v/>
      </c>
      <c r="S1538" s="55" t="str">
        <f t="shared" ref="S1538:T1538" si="1546">S1537</f>
        <v>15 Juni sampai dengan 31 Agustus 2026</v>
      </c>
      <c r="T1538" s="55" t="str">
        <f t="shared" si="1546"/>
        <v>31 Agustus 2026</v>
      </c>
      <c r="U1538" s="59" t="str">
        <f>VLOOKUP(G1538,'MITRA (REFERENSI)'!$A:$Z,17,FALSE)</f>
        <v>#N/A</v>
      </c>
      <c r="V1538" s="59" t="str">
        <f>VLOOKUP(G1538,'MITRA (REFERENSI)'!$A:$Z,11,FALSE)</f>
        <v>#N/A</v>
      </c>
      <c r="W1538" s="81"/>
      <c r="X1538" s="63"/>
      <c r="Y1538" s="63"/>
      <c r="Z1538" s="62"/>
      <c r="AA1538" s="63"/>
      <c r="AB1538" s="62"/>
      <c r="AC1538" s="62"/>
      <c r="AD1538" s="62"/>
      <c r="AE1538" s="62"/>
      <c r="AF1538" s="62"/>
      <c r="AG1538" s="72"/>
      <c r="AH1538" s="72"/>
      <c r="AI1538" s="72"/>
      <c r="AJ1538" s="72"/>
      <c r="AK1538" s="59" t="str">
        <f>VLOOKUP(G1538,'MITRA (REFERENSI)'!$A:$Z,5,FALSE)</f>
        <v>#N/A</v>
      </c>
      <c r="AL1538" s="59" t="str">
        <f>VLOOKUP(G1538,'MITRA (REFERENSI)'!$A:$Z,13,FALSE)</f>
        <v>#N/A</v>
      </c>
      <c r="AM1538" s="59" t="str">
        <f>VLOOKUP(G1538,'MITRA (REFERENSI)'!$A:$Z,14,FALSE)</f>
        <v>#N/A</v>
      </c>
    </row>
    <row r="1539" ht="15.0" customHeight="1">
      <c r="A1539" s="53" t="s">
        <v>6601</v>
      </c>
      <c r="B1539" s="78"/>
      <c r="C1539" s="79"/>
      <c r="D1539" s="82"/>
      <c r="E1539" s="82"/>
      <c r="F1539" s="56" t="str">
        <f t="shared" si="2"/>
        <v>PETUGAS.1538/SPK/SE/PML/3172/2026</v>
      </c>
      <c r="G1539" s="80"/>
      <c r="H1539" s="56" t="str">
        <f>VLOOKUP(G1539,'MITRA (REFERENSI)'!$A:$Z,16,FALSE)</f>
        <v>#N/A</v>
      </c>
      <c r="I1539" s="56" t="str">
        <f>VLOOKUP(G1539,'MITRA (REFERENSI)'!$A:$Z,25,FALSE)</f>
        <v>#N/A</v>
      </c>
      <c r="J1539" s="55" t="str">
        <f>VLOOKUP(G1539,'MITRA (REFERENSI)'!$A:$Z,26,FALSE)</f>
        <v>#N/A</v>
      </c>
      <c r="K1539" s="55" t="str">
        <f>VLOOKUP(G1539,'MITRA (REFERENSI)'!$A:$Z,15,FALSE)</f>
        <v>#N/A</v>
      </c>
      <c r="L1539" s="55" t="str">
        <f>VLOOKUP(G1539,'MITRA (REFERENSI)'!$A:$Z,15,FALSE)</f>
        <v>#N/A</v>
      </c>
      <c r="M1539" s="55" t="str">
        <f>IF(B1539=1,'KELAS (REFERENSI)'!M1539,IF(B1539=2,'KELAS (REFERENSI)'!M1554,IF(B1539=3,'KELAS (REFERENSI)'!M1569,IF(B1539=4,'KELAS (REFERENSI)'!M1584,""))))</f>
        <v/>
      </c>
      <c r="N1539" s="55" t="str">
        <f>IF(B1539=1,'KELAS (REFERENSI)'!N1539,IF(B1539=2,'KELAS (REFERENSI)'!N1554,IF(B1539=3,'KELAS (REFERENSI)'!N1569,IF(B1539=4,'KELAS (REFERENSI)'!N1584,""))))</f>
        <v/>
      </c>
      <c r="O1539" s="55" t="str">
        <f>IF(B1539=1,'KELAS (REFERENSI)'!O1539,IF(B1539=2,'KELAS (REFERENSI)'!O1554,IF(B1539=3,'KELAS (REFERENSI)'!O1569,IF(B1539=4,'KELAS (REFERENSI)'!O1584,""))))</f>
        <v/>
      </c>
      <c r="P1539" s="55" t="str">
        <f>IF(B1539=1,'KELAS (REFERENSI)'!P1539,IF(B1539=2,'KELAS (REFERENSI)'!P1554,IF(B1539=3,'KELAS (REFERENSI)'!P1569,IF(B1539=4,'KELAS (REFERENSI)'!P1584,""))))</f>
        <v/>
      </c>
      <c r="Q1539" s="55" t="str">
        <f t="shared" si="4"/>
        <v>BPS Kota Jakarta Timur</v>
      </c>
      <c r="R1539" s="55" t="str">
        <f t="shared" si="56"/>
        <v/>
      </c>
      <c r="S1539" s="55" t="str">
        <f t="shared" ref="S1539:T1539" si="1547">S1538</f>
        <v>15 Juni sampai dengan 31 Agustus 2026</v>
      </c>
      <c r="T1539" s="55" t="str">
        <f t="shared" si="1547"/>
        <v>31 Agustus 2026</v>
      </c>
      <c r="U1539" s="59" t="str">
        <f>VLOOKUP(G1539,'MITRA (REFERENSI)'!$A:$Z,17,FALSE)</f>
        <v>#N/A</v>
      </c>
      <c r="V1539" s="59" t="str">
        <f>VLOOKUP(G1539,'MITRA (REFERENSI)'!$A:$Z,11,FALSE)</f>
        <v>#N/A</v>
      </c>
      <c r="W1539" s="81"/>
      <c r="X1539" s="63"/>
      <c r="Y1539" s="63"/>
      <c r="Z1539" s="62"/>
      <c r="AA1539" s="63"/>
      <c r="AB1539" s="62"/>
      <c r="AC1539" s="62"/>
      <c r="AD1539" s="62"/>
      <c r="AE1539" s="62"/>
      <c r="AF1539" s="62"/>
      <c r="AG1539" s="72"/>
      <c r="AH1539" s="72"/>
      <c r="AI1539" s="72"/>
      <c r="AJ1539" s="72"/>
      <c r="AK1539" s="59" t="str">
        <f>VLOOKUP(G1539,'MITRA (REFERENSI)'!$A:$Z,5,FALSE)</f>
        <v>#N/A</v>
      </c>
      <c r="AL1539" s="59" t="str">
        <f>VLOOKUP(G1539,'MITRA (REFERENSI)'!$A:$Z,13,FALSE)</f>
        <v>#N/A</v>
      </c>
      <c r="AM1539" s="59" t="str">
        <f>VLOOKUP(G1539,'MITRA (REFERENSI)'!$A:$Z,14,FALSE)</f>
        <v>#N/A</v>
      </c>
    </row>
    <row r="1540" ht="15.0" customHeight="1">
      <c r="A1540" s="53" t="s">
        <v>6602</v>
      </c>
      <c r="B1540" s="78"/>
      <c r="C1540" s="79"/>
      <c r="D1540" s="82"/>
      <c r="E1540" s="82"/>
      <c r="F1540" s="56" t="str">
        <f t="shared" si="2"/>
        <v>PETUGAS.1539/SPK/SE/PML/3172/2026</v>
      </c>
      <c r="G1540" s="80"/>
      <c r="H1540" s="56" t="str">
        <f>VLOOKUP(G1540,'MITRA (REFERENSI)'!$A:$Z,16,FALSE)</f>
        <v>#N/A</v>
      </c>
      <c r="I1540" s="56" t="str">
        <f>VLOOKUP(G1540,'MITRA (REFERENSI)'!$A:$Z,25,FALSE)</f>
        <v>#N/A</v>
      </c>
      <c r="J1540" s="55" t="str">
        <f>VLOOKUP(G1540,'MITRA (REFERENSI)'!$A:$Z,26,FALSE)</f>
        <v>#N/A</v>
      </c>
      <c r="K1540" s="55" t="str">
        <f>VLOOKUP(G1540,'MITRA (REFERENSI)'!$A:$Z,15,FALSE)</f>
        <v>#N/A</v>
      </c>
      <c r="L1540" s="55" t="str">
        <f>VLOOKUP(G1540,'MITRA (REFERENSI)'!$A:$Z,15,FALSE)</f>
        <v>#N/A</v>
      </c>
      <c r="M1540" s="55" t="str">
        <f>IF(B1540=1,'KELAS (REFERENSI)'!M1540,IF(B1540=2,'KELAS (REFERENSI)'!M1555,IF(B1540=3,'KELAS (REFERENSI)'!M1570,IF(B1540=4,'KELAS (REFERENSI)'!M1585,""))))</f>
        <v/>
      </c>
      <c r="N1540" s="55" t="str">
        <f>IF(B1540=1,'KELAS (REFERENSI)'!N1540,IF(B1540=2,'KELAS (REFERENSI)'!N1555,IF(B1540=3,'KELAS (REFERENSI)'!N1570,IF(B1540=4,'KELAS (REFERENSI)'!N1585,""))))</f>
        <v/>
      </c>
      <c r="O1540" s="55" t="str">
        <f>IF(B1540=1,'KELAS (REFERENSI)'!O1540,IF(B1540=2,'KELAS (REFERENSI)'!O1555,IF(B1540=3,'KELAS (REFERENSI)'!O1570,IF(B1540=4,'KELAS (REFERENSI)'!O1585,""))))</f>
        <v/>
      </c>
      <c r="P1540" s="55" t="str">
        <f>IF(B1540=1,'KELAS (REFERENSI)'!P1540,IF(B1540=2,'KELAS (REFERENSI)'!P1555,IF(B1540=3,'KELAS (REFERENSI)'!P1570,IF(B1540=4,'KELAS (REFERENSI)'!P1585,""))))</f>
        <v/>
      </c>
      <c r="Q1540" s="55" t="str">
        <f t="shared" si="4"/>
        <v>BPS Kota Jakarta Timur</v>
      </c>
      <c r="R1540" s="55" t="str">
        <f t="shared" si="56"/>
        <v/>
      </c>
      <c r="S1540" s="55" t="str">
        <f t="shared" ref="S1540:T1540" si="1548">S1539</f>
        <v>15 Juni sampai dengan 31 Agustus 2026</v>
      </c>
      <c r="T1540" s="55" t="str">
        <f t="shared" si="1548"/>
        <v>31 Agustus 2026</v>
      </c>
      <c r="U1540" s="59" t="str">
        <f>VLOOKUP(G1540,'MITRA (REFERENSI)'!$A:$Z,17,FALSE)</f>
        <v>#N/A</v>
      </c>
      <c r="V1540" s="59" t="str">
        <f>VLOOKUP(G1540,'MITRA (REFERENSI)'!$A:$Z,11,FALSE)</f>
        <v>#N/A</v>
      </c>
      <c r="W1540" s="81"/>
      <c r="X1540" s="63"/>
      <c r="Y1540" s="63"/>
      <c r="Z1540" s="62"/>
      <c r="AA1540" s="63"/>
      <c r="AB1540" s="62"/>
      <c r="AC1540" s="62"/>
      <c r="AD1540" s="62"/>
      <c r="AE1540" s="62"/>
      <c r="AF1540" s="62"/>
      <c r="AG1540" s="72"/>
      <c r="AH1540" s="72"/>
      <c r="AI1540" s="72"/>
      <c r="AJ1540" s="72"/>
      <c r="AK1540" s="59" t="str">
        <f>VLOOKUP(G1540,'MITRA (REFERENSI)'!$A:$Z,5,FALSE)</f>
        <v>#N/A</v>
      </c>
      <c r="AL1540" s="59" t="str">
        <f>VLOOKUP(G1540,'MITRA (REFERENSI)'!$A:$Z,13,FALSE)</f>
        <v>#N/A</v>
      </c>
      <c r="AM1540" s="59" t="str">
        <f>VLOOKUP(G1540,'MITRA (REFERENSI)'!$A:$Z,14,FALSE)</f>
        <v>#N/A</v>
      </c>
    </row>
    <row r="1541" ht="15.0" customHeight="1">
      <c r="A1541" s="53" t="s">
        <v>6603</v>
      </c>
      <c r="B1541" s="78"/>
      <c r="C1541" s="79"/>
      <c r="D1541" s="82"/>
      <c r="E1541" s="82"/>
      <c r="F1541" s="56" t="str">
        <f t="shared" si="2"/>
        <v>PETUGAS.1540/SPK/SE/PML/3172/2026</v>
      </c>
      <c r="G1541" s="80"/>
      <c r="H1541" s="56" t="str">
        <f>VLOOKUP(G1541,'MITRA (REFERENSI)'!$A:$Z,16,FALSE)</f>
        <v>#N/A</v>
      </c>
      <c r="I1541" s="56" t="str">
        <f>VLOOKUP(G1541,'MITRA (REFERENSI)'!$A:$Z,25,FALSE)</f>
        <v>#N/A</v>
      </c>
      <c r="J1541" s="55" t="str">
        <f>VLOOKUP(G1541,'MITRA (REFERENSI)'!$A:$Z,26,FALSE)</f>
        <v>#N/A</v>
      </c>
      <c r="K1541" s="55" t="str">
        <f>VLOOKUP(G1541,'MITRA (REFERENSI)'!$A:$Z,15,FALSE)</f>
        <v>#N/A</v>
      </c>
      <c r="L1541" s="55" t="str">
        <f>VLOOKUP(G1541,'MITRA (REFERENSI)'!$A:$Z,15,FALSE)</f>
        <v>#N/A</v>
      </c>
      <c r="M1541" s="55" t="str">
        <f>IF(B1541=1,'KELAS (REFERENSI)'!M1541,IF(B1541=2,'KELAS (REFERENSI)'!M1556,IF(B1541=3,'KELAS (REFERENSI)'!M1571,IF(B1541=4,'KELAS (REFERENSI)'!M1586,""))))</f>
        <v/>
      </c>
      <c r="N1541" s="55" t="str">
        <f>IF(B1541=1,'KELAS (REFERENSI)'!N1541,IF(B1541=2,'KELAS (REFERENSI)'!N1556,IF(B1541=3,'KELAS (REFERENSI)'!N1571,IF(B1541=4,'KELAS (REFERENSI)'!N1586,""))))</f>
        <v/>
      </c>
      <c r="O1541" s="55" t="str">
        <f>IF(B1541=1,'KELAS (REFERENSI)'!O1541,IF(B1541=2,'KELAS (REFERENSI)'!O1556,IF(B1541=3,'KELAS (REFERENSI)'!O1571,IF(B1541=4,'KELAS (REFERENSI)'!O1586,""))))</f>
        <v/>
      </c>
      <c r="P1541" s="55" t="str">
        <f>IF(B1541=1,'KELAS (REFERENSI)'!P1541,IF(B1541=2,'KELAS (REFERENSI)'!P1556,IF(B1541=3,'KELAS (REFERENSI)'!P1571,IF(B1541=4,'KELAS (REFERENSI)'!P1586,""))))</f>
        <v/>
      </c>
      <c r="Q1541" s="55" t="str">
        <f t="shared" si="4"/>
        <v>BPS Kota Jakarta Timur</v>
      </c>
      <c r="R1541" s="55" t="str">
        <f t="shared" si="56"/>
        <v/>
      </c>
      <c r="S1541" s="55" t="str">
        <f t="shared" ref="S1541:T1541" si="1549">S1540</f>
        <v>15 Juni sampai dengan 31 Agustus 2026</v>
      </c>
      <c r="T1541" s="55" t="str">
        <f t="shared" si="1549"/>
        <v>31 Agustus 2026</v>
      </c>
      <c r="U1541" s="59" t="str">
        <f>VLOOKUP(G1541,'MITRA (REFERENSI)'!$A:$Z,17,FALSE)</f>
        <v>#N/A</v>
      </c>
      <c r="V1541" s="59" t="str">
        <f>VLOOKUP(G1541,'MITRA (REFERENSI)'!$A:$Z,11,FALSE)</f>
        <v>#N/A</v>
      </c>
      <c r="W1541" s="81"/>
      <c r="X1541" s="63"/>
      <c r="Y1541" s="63"/>
      <c r="Z1541" s="62"/>
      <c r="AA1541" s="63"/>
      <c r="AB1541" s="62"/>
      <c r="AC1541" s="62"/>
      <c r="AD1541" s="62"/>
      <c r="AE1541" s="62"/>
      <c r="AF1541" s="62"/>
      <c r="AG1541" s="72"/>
      <c r="AH1541" s="72"/>
      <c r="AI1541" s="72"/>
      <c r="AJ1541" s="72"/>
      <c r="AK1541" s="59" t="str">
        <f>VLOOKUP(G1541,'MITRA (REFERENSI)'!$A:$Z,5,FALSE)</f>
        <v>#N/A</v>
      </c>
      <c r="AL1541" s="59" t="str">
        <f>VLOOKUP(G1541,'MITRA (REFERENSI)'!$A:$Z,13,FALSE)</f>
        <v>#N/A</v>
      </c>
      <c r="AM1541" s="59" t="str">
        <f>VLOOKUP(G1541,'MITRA (REFERENSI)'!$A:$Z,14,FALSE)</f>
        <v>#N/A</v>
      </c>
    </row>
    <row r="1542" ht="15.0" customHeight="1">
      <c r="A1542" s="53" t="s">
        <v>6604</v>
      </c>
      <c r="B1542" s="78"/>
      <c r="C1542" s="79"/>
      <c r="D1542" s="82"/>
      <c r="E1542" s="82"/>
      <c r="F1542" s="56" t="str">
        <f t="shared" si="2"/>
        <v>PETUGAS.1541/SPK/SE/PML/3172/2026</v>
      </c>
      <c r="G1542" s="80"/>
      <c r="H1542" s="56" t="str">
        <f>VLOOKUP(G1542,'MITRA (REFERENSI)'!$A:$Z,16,FALSE)</f>
        <v>#N/A</v>
      </c>
      <c r="I1542" s="56" t="str">
        <f>VLOOKUP(G1542,'MITRA (REFERENSI)'!$A:$Z,25,FALSE)</f>
        <v>#N/A</v>
      </c>
      <c r="J1542" s="55" t="str">
        <f>VLOOKUP(G1542,'MITRA (REFERENSI)'!$A:$Z,26,FALSE)</f>
        <v>#N/A</v>
      </c>
      <c r="K1542" s="55" t="str">
        <f>VLOOKUP(G1542,'MITRA (REFERENSI)'!$A:$Z,15,FALSE)</f>
        <v>#N/A</v>
      </c>
      <c r="L1542" s="55" t="str">
        <f>VLOOKUP(G1542,'MITRA (REFERENSI)'!$A:$Z,15,FALSE)</f>
        <v>#N/A</v>
      </c>
      <c r="M1542" s="55" t="str">
        <f>IF(B1542=1,'KELAS (REFERENSI)'!M1542,IF(B1542=2,'KELAS (REFERENSI)'!M1557,IF(B1542=3,'KELAS (REFERENSI)'!M1572,IF(B1542=4,'KELAS (REFERENSI)'!M1587,""))))</f>
        <v/>
      </c>
      <c r="N1542" s="55" t="str">
        <f>IF(B1542=1,'KELAS (REFERENSI)'!N1542,IF(B1542=2,'KELAS (REFERENSI)'!N1557,IF(B1542=3,'KELAS (REFERENSI)'!N1572,IF(B1542=4,'KELAS (REFERENSI)'!N1587,""))))</f>
        <v/>
      </c>
      <c r="O1542" s="55" t="str">
        <f>IF(B1542=1,'KELAS (REFERENSI)'!O1542,IF(B1542=2,'KELAS (REFERENSI)'!O1557,IF(B1542=3,'KELAS (REFERENSI)'!O1572,IF(B1542=4,'KELAS (REFERENSI)'!O1587,""))))</f>
        <v/>
      </c>
      <c r="P1542" s="55" t="str">
        <f>IF(B1542=1,'KELAS (REFERENSI)'!P1542,IF(B1542=2,'KELAS (REFERENSI)'!P1557,IF(B1542=3,'KELAS (REFERENSI)'!P1572,IF(B1542=4,'KELAS (REFERENSI)'!P1587,""))))</f>
        <v/>
      </c>
      <c r="Q1542" s="55" t="str">
        <f t="shared" si="4"/>
        <v>BPS Kota Jakarta Timur</v>
      </c>
      <c r="R1542" s="55" t="str">
        <f t="shared" si="56"/>
        <v/>
      </c>
      <c r="S1542" s="55" t="str">
        <f t="shared" ref="S1542:T1542" si="1550">S1541</f>
        <v>15 Juni sampai dengan 31 Agustus 2026</v>
      </c>
      <c r="T1542" s="55" t="str">
        <f t="shared" si="1550"/>
        <v>31 Agustus 2026</v>
      </c>
      <c r="U1542" s="59" t="str">
        <f>VLOOKUP(G1542,'MITRA (REFERENSI)'!$A:$Z,17,FALSE)</f>
        <v>#N/A</v>
      </c>
      <c r="V1542" s="59" t="str">
        <f>VLOOKUP(G1542,'MITRA (REFERENSI)'!$A:$Z,11,FALSE)</f>
        <v>#N/A</v>
      </c>
      <c r="W1542" s="81"/>
      <c r="X1542" s="63"/>
      <c r="Y1542" s="63"/>
      <c r="Z1542" s="62"/>
      <c r="AA1542" s="63"/>
      <c r="AB1542" s="62"/>
      <c r="AC1542" s="62"/>
      <c r="AD1542" s="62"/>
      <c r="AE1542" s="62"/>
      <c r="AF1542" s="62"/>
      <c r="AG1542" s="72"/>
      <c r="AH1542" s="72"/>
      <c r="AI1542" s="72"/>
      <c r="AJ1542" s="72"/>
      <c r="AK1542" s="59" t="str">
        <f>VLOOKUP(G1542,'MITRA (REFERENSI)'!$A:$Z,5,FALSE)</f>
        <v>#N/A</v>
      </c>
      <c r="AL1542" s="59" t="str">
        <f>VLOOKUP(G1542,'MITRA (REFERENSI)'!$A:$Z,13,FALSE)</f>
        <v>#N/A</v>
      </c>
      <c r="AM1542" s="59" t="str">
        <f>VLOOKUP(G1542,'MITRA (REFERENSI)'!$A:$Z,14,FALSE)</f>
        <v>#N/A</v>
      </c>
    </row>
    <row r="1543" ht="15.0" customHeight="1">
      <c r="A1543" s="53" t="s">
        <v>6605</v>
      </c>
      <c r="B1543" s="78"/>
      <c r="C1543" s="79"/>
      <c r="D1543" s="82"/>
      <c r="E1543" s="82"/>
      <c r="F1543" s="56" t="str">
        <f t="shared" si="2"/>
        <v>PETUGAS.1542/SPK/SE/PML/3172/2026</v>
      </c>
      <c r="G1543" s="80"/>
      <c r="H1543" s="56" t="str">
        <f>VLOOKUP(G1543,'MITRA (REFERENSI)'!$A:$Z,16,FALSE)</f>
        <v>#N/A</v>
      </c>
      <c r="I1543" s="56" t="str">
        <f>VLOOKUP(G1543,'MITRA (REFERENSI)'!$A:$Z,25,FALSE)</f>
        <v>#N/A</v>
      </c>
      <c r="J1543" s="55" t="str">
        <f>VLOOKUP(G1543,'MITRA (REFERENSI)'!$A:$Z,26,FALSE)</f>
        <v>#N/A</v>
      </c>
      <c r="K1543" s="55" t="str">
        <f>VLOOKUP(G1543,'MITRA (REFERENSI)'!$A:$Z,15,FALSE)</f>
        <v>#N/A</v>
      </c>
      <c r="L1543" s="55" t="str">
        <f>VLOOKUP(G1543,'MITRA (REFERENSI)'!$A:$Z,15,FALSE)</f>
        <v>#N/A</v>
      </c>
      <c r="M1543" s="55" t="str">
        <f>IF(B1543=1,'KELAS (REFERENSI)'!M1543,IF(B1543=2,'KELAS (REFERENSI)'!M1558,IF(B1543=3,'KELAS (REFERENSI)'!M1573,IF(B1543=4,'KELAS (REFERENSI)'!M1588,""))))</f>
        <v/>
      </c>
      <c r="N1543" s="55" t="str">
        <f>IF(B1543=1,'KELAS (REFERENSI)'!N1543,IF(B1543=2,'KELAS (REFERENSI)'!N1558,IF(B1543=3,'KELAS (REFERENSI)'!N1573,IF(B1543=4,'KELAS (REFERENSI)'!N1588,""))))</f>
        <v/>
      </c>
      <c r="O1543" s="55" t="str">
        <f>IF(B1543=1,'KELAS (REFERENSI)'!O1543,IF(B1543=2,'KELAS (REFERENSI)'!O1558,IF(B1543=3,'KELAS (REFERENSI)'!O1573,IF(B1543=4,'KELAS (REFERENSI)'!O1588,""))))</f>
        <v/>
      </c>
      <c r="P1543" s="55" t="str">
        <f>IF(B1543=1,'KELAS (REFERENSI)'!P1543,IF(B1543=2,'KELAS (REFERENSI)'!P1558,IF(B1543=3,'KELAS (REFERENSI)'!P1573,IF(B1543=4,'KELAS (REFERENSI)'!P1588,""))))</f>
        <v/>
      </c>
      <c r="Q1543" s="55" t="str">
        <f t="shared" si="4"/>
        <v>BPS Kota Jakarta Timur</v>
      </c>
      <c r="R1543" s="55" t="str">
        <f t="shared" si="56"/>
        <v/>
      </c>
      <c r="S1543" s="55" t="str">
        <f t="shared" ref="S1543:T1543" si="1551">S1542</f>
        <v>15 Juni sampai dengan 31 Agustus 2026</v>
      </c>
      <c r="T1543" s="55" t="str">
        <f t="shared" si="1551"/>
        <v>31 Agustus 2026</v>
      </c>
      <c r="U1543" s="59" t="str">
        <f>VLOOKUP(G1543,'MITRA (REFERENSI)'!$A:$Z,17,FALSE)</f>
        <v>#N/A</v>
      </c>
      <c r="V1543" s="59" t="str">
        <f>VLOOKUP(G1543,'MITRA (REFERENSI)'!$A:$Z,11,FALSE)</f>
        <v>#N/A</v>
      </c>
      <c r="W1543" s="81"/>
      <c r="X1543" s="63"/>
      <c r="Y1543" s="63"/>
      <c r="Z1543" s="62"/>
      <c r="AA1543" s="63"/>
      <c r="AB1543" s="62"/>
      <c r="AC1543" s="62"/>
      <c r="AD1543" s="62"/>
      <c r="AE1543" s="62"/>
      <c r="AF1543" s="62"/>
      <c r="AG1543" s="72"/>
      <c r="AH1543" s="72"/>
      <c r="AI1543" s="72"/>
      <c r="AJ1543" s="72"/>
      <c r="AK1543" s="59" t="str">
        <f>VLOOKUP(G1543,'MITRA (REFERENSI)'!$A:$Z,5,FALSE)</f>
        <v>#N/A</v>
      </c>
      <c r="AL1543" s="59" t="str">
        <f>VLOOKUP(G1543,'MITRA (REFERENSI)'!$A:$Z,13,FALSE)</f>
        <v>#N/A</v>
      </c>
      <c r="AM1543" s="59" t="str">
        <f>VLOOKUP(G1543,'MITRA (REFERENSI)'!$A:$Z,14,FALSE)</f>
        <v>#N/A</v>
      </c>
    </row>
    <row r="1544" ht="15.0" customHeight="1">
      <c r="A1544" s="53" t="s">
        <v>6606</v>
      </c>
      <c r="B1544" s="78"/>
      <c r="C1544" s="79"/>
      <c r="D1544" s="82"/>
      <c r="E1544" s="82"/>
      <c r="F1544" s="56" t="str">
        <f t="shared" si="2"/>
        <v>PETUGAS.1543/SPK/SE/PML/3172/2026</v>
      </c>
      <c r="G1544" s="80"/>
      <c r="H1544" s="56" t="str">
        <f>VLOOKUP(G1544,'MITRA (REFERENSI)'!$A:$Z,16,FALSE)</f>
        <v>#N/A</v>
      </c>
      <c r="I1544" s="56" t="str">
        <f>VLOOKUP(G1544,'MITRA (REFERENSI)'!$A:$Z,25,FALSE)</f>
        <v>#N/A</v>
      </c>
      <c r="J1544" s="55" t="str">
        <f>VLOOKUP(G1544,'MITRA (REFERENSI)'!$A:$Z,26,FALSE)</f>
        <v>#N/A</v>
      </c>
      <c r="K1544" s="55" t="str">
        <f>VLOOKUP(G1544,'MITRA (REFERENSI)'!$A:$Z,15,FALSE)</f>
        <v>#N/A</v>
      </c>
      <c r="L1544" s="55" t="str">
        <f>VLOOKUP(G1544,'MITRA (REFERENSI)'!$A:$Z,15,FALSE)</f>
        <v>#N/A</v>
      </c>
      <c r="M1544" s="55" t="str">
        <f>IF(B1544=1,'KELAS (REFERENSI)'!M1544,IF(B1544=2,'KELAS (REFERENSI)'!M1559,IF(B1544=3,'KELAS (REFERENSI)'!M1574,IF(B1544=4,'KELAS (REFERENSI)'!M1589,""))))</f>
        <v/>
      </c>
      <c r="N1544" s="55" t="str">
        <f>IF(B1544=1,'KELAS (REFERENSI)'!N1544,IF(B1544=2,'KELAS (REFERENSI)'!N1559,IF(B1544=3,'KELAS (REFERENSI)'!N1574,IF(B1544=4,'KELAS (REFERENSI)'!N1589,""))))</f>
        <v/>
      </c>
      <c r="O1544" s="55" t="str">
        <f>IF(B1544=1,'KELAS (REFERENSI)'!O1544,IF(B1544=2,'KELAS (REFERENSI)'!O1559,IF(B1544=3,'KELAS (REFERENSI)'!O1574,IF(B1544=4,'KELAS (REFERENSI)'!O1589,""))))</f>
        <v/>
      </c>
      <c r="P1544" s="55" t="str">
        <f>IF(B1544=1,'KELAS (REFERENSI)'!P1544,IF(B1544=2,'KELAS (REFERENSI)'!P1559,IF(B1544=3,'KELAS (REFERENSI)'!P1574,IF(B1544=4,'KELAS (REFERENSI)'!P1589,""))))</f>
        <v/>
      </c>
      <c r="Q1544" s="55" t="str">
        <f t="shared" si="4"/>
        <v>BPS Kota Jakarta Timur</v>
      </c>
      <c r="R1544" s="55" t="str">
        <f t="shared" si="56"/>
        <v/>
      </c>
      <c r="S1544" s="55" t="str">
        <f t="shared" ref="S1544:T1544" si="1552">S1543</f>
        <v>15 Juni sampai dengan 31 Agustus 2026</v>
      </c>
      <c r="T1544" s="55" t="str">
        <f t="shared" si="1552"/>
        <v>31 Agustus 2026</v>
      </c>
      <c r="U1544" s="59" t="str">
        <f>VLOOKUP(G1544,'MITRA (REFERENSI)'!$A:$Z,17,FALSE)</f>
        <v>#N/A</v>
      </c>
      <c r="V1544" s="59" t="str">
        <f>VLOOKUP(G1544,'MITRA (REFERENSI)'!$A:$Z,11,FALSE)</f>
        <v>#N/A</v>
      </c>
      <c r="W1544" s="81"/>
      <c r="X1544" s="63"/>
      <c r="Y1544" s="63"/>
      <c r="Z1544" s="62"/>
      <c r="AA1544" s="63"/>
      <c r="AB1544" s="62"/>
      <c r="AC1544" s="62"/>
      <c r="AD1544" s="62"/>
      <c r="AE1544" s="62"/>
      <c r="AF1544" s="62"/>
      <c r="AG1544" s="72"/>
      <c r="AH1544" s="72"/>
      <c r="AI1544" s="72"/>
      <c r="AJ1544" s="72"/>
      <c r="AK1544" s="59" t="str">
        <f>VLOOKUP(G1544,'MITRA (REFERENSI)'!$A:$Z,5,FALSE)</f>
        <v>#N/A</v>
      </c>
      <c r="AL1544" s="59" t="str">
        <f>VLOOKUP(G1544,'MITRA (REFERENSI)'!$A:$Z,13,FALSE)</f>
        <v>#N/A</v>
      </c>
      <c r="AM1544" s="59" t="str">
        <f>VLOOKUP(G1544,'MITRA (REFERENSI)'!$A:$Z,14,FALSE)</f>
        <v>#N/A</v>
      </c>
    </row>
    <row r="1545" ht="15.0" customHeight="1">
      <c r="A1545" s="53" t="s">
        <v>6607</v>
      </c>
      <c r="B1545" s="78"/>
      <c r="C1545" s="79"/>
      <c r="D1545" s="82"/>
      <c r="E1545" s="82"/>
      <c r="F1545" s="56" t="str">
        <f t="shared" si="2"/>
        <v>PETUGAS.1544/SPK/SE/PML/3172/2026</v>
      </c>
      <c r="G1545" s="80"/>
      <c r="H1545" s="56" t="str">
        <f>VLOOKUP(G1545,'MITRA (REFERENSI)'!$A:$Z,16,FALSE)</f>
        <v>#N/A</v>
      </c>
      <c r="I1545" s="56" t="str">
        <f>VLOOKUP(G1545,'MITRA (REFERENSI)'!$A:$Z,25,FALSE)</f>
        <v>#N/A</v>
      </c>
      <c r="J1545" s="55" t="str">
        <f>VLOOKUP(G1545,'MITRA (REFERENSI)'!$A:$Z,26,FALSE)</f>
        <v>#N/A</v>
      </c>
      <c r="K1545" s="55" t="str">
        <f>VLOOKUP(G1545,'MITRA (REFERENSI)'!$A:$Z,15,FALSE)</f>
        <v>#N/A</v>
      </c>
      <c r="L1545" s="55" t="str">
        <f>VLOOKUP(G1545,'MITRA (REFERENSI)'!$A:$Z,15,FALSE)</f>
        <v>#N/A</v>
      </c>
      <c r="M1545" s="55" t="str">
        <f>IF(B1545=1,'KELAS (REFERENSI)'!M1545,IF(B1545=2,'KELAS (REFERENSI)'!M1560,IF(B1545=3,'KELAS (REFERENSI)'!M1575,IF(B1545=4,'KELAS (REFERENSI)'!M1590,""))))</f>
        <v/>
      </c>
      <c r="N1545" s="55" t="str">
        <f>IF(B1545=1,'KELAS (REFERENSI)'!N1545,IF(B1545=2,'KELAS (REFERENSI)'!N1560,IF(B1545=3,'KELAS (REFERENSI)'!N1575,IF(B1545=4,'KELAS (REFERENSI)'!N1590,""))))</f>
        <v/>
      </c>
      <c r="O1545" s="55" t="str">
        <f>IF(B1545=1,'KELAS (REFERENSI)'!O1545,IF(B1545=2,'KELAS (REFERENSI)'!O1560,IF(B1545=3,'KELAS (REFERENSI)'!O1575,IF(B1545=4,'KELAS (REFERENSI)'!O1590,""))))</f>
        <v/>
      </c>
      <c r="P1545" s="55" t="str">
        <f>IF(B1545=1,'KELAS (REFERENSI)'!P1545,IF(B1545=2,'KELAS (REFERENSI)'!P1560,IF(B1545=3,'KELAS (REFERENSI)'!P1575,IF(B1545=4,'KELAS (REFERENSI)'!P1590,""))))</f>
        <v/>
      </c>
      <c r="Q1545" s="55" t="str">
        <f t="shared" si="4"/>
        <v>BPS Kota Jakarta Timur</v>
      </c>
      <c r="R1545" s="55" t="str">
        <f t="shared" si="56"/>
        <v/>
      </c>
      <c r="S1545" s="55" t="str">
        <f t="shared" ref="S1545:T1545" si="1553">S1544</f>
        <v>15 Juni sampai dengan 31 Agustus 2026</v>
      </c>
      <c r="T1545" s="55" t="str">
        <f t="shared" si="1553"/>
        <v>31 Agustus 2026</v>
      </c>
      <c r="U1545" s="59" t="str">
        <f>VLOOKUP(G1545,'MITRA (REFERENSI)'!$A:$Z,17,FALSE)</f>
        <v>#N/A</v>
      </c>
      <c r="V1545" s="59" t="str">
        <f>VLOOKUP(G1545,'MITRA (REFERENSI)'!$A:$Z,11,FALSE)</f>
        <v>#N/A</v>
      </c>
      <c r="W1545" s="81"/>
      <c r="X1545" s="63"/>
      <c r="Y1545" s="63"/>
      <c r="Z1545" s="62"/>
      <c r="AA1545" s="63"/>
      <c r="AB1545" s="62"/>
      <c r="AC1545" s="62"/>
      <c r="AD1545" s="62"/>
      <c r="AE1545" s="62"/>
      <c r="AF1545" s="62"/>
      <c r="AG1545" s="72"/>
      <c r="AH1545" s="72"/>
      <c r="AI1545" s="72"/>
      <c r="AJ1545" s="72"/>
      <c r="AK1545" s="59" t="str">
        <f>VLOOKUP(G1545,'MITRA (REFERENSI)'!$A:$Z,5,FALSE)</f>
        <v>#N/A</v>
      </c>
      <c r="AL1545" s="59" t="str">
        <f>VLOOKUP(G1545,'MITRA (REFERENSI)'!$A:$Z,13,FALSE)</f>
        <v>#N/A</v>
      </c>
      <c r="AM1545" s="59" t="str">
        <f>VLOOKUP(G1545,'MITRA (REFERENSI)'!$A:$Z,14,FALSE)</f>
        <v>#N/A</v>
      </c>
    </row>
    <row r="1546" ht="15.0" customHeight="1">
      <c r="A1546" s="53" t="s">
        <v>6608</v>
      </c>
      <c r="B1546" s="78"/>
      <c r="C1546" s="79"/>
      <c r="D1546" s="82"/>
      <c r="E1546" s="82"/>
      <c r="F1546" s="56" t="str">
        <f t="shared" si="2"/>
        <v>PETUGAS.1545/SPK/SE/PML/3172/2026</v>
      </c>
      <c r="G1546" s="80"/>
      <c r="H1546" s="56" t="str">
        <f>VLOOKUP(G1546,'MITRA (REFERENSI)'!$A:$Z,16,FALSE)</f>
        <v>#N/A</v>
      </c>
      <c r="I1546" s="56" t="str">
        <f>VLOOKUP(G1546,'MITRA (REFERENSI)'!$A:$Z,25,FALSE)</f>
        <v>#N/A</v>
      </c>
      <c r="J1546" s="55" t="str">
        <f>VLOOKUP(G1546,'MITRA (REFERENSI)'!$A:$Z,26,FALSE)</f>
        <v>#N/A</v>
      </c>
      <c r="K1546" s="55" t="str">
        <f>VLOOKUP(G1546,'MITRA (REFERENSI)'!$A:$Z,15,FALSE)</f>
        <v>#N/A</v>
      </c>
      <c r="L1546" s="55" t="str">
        <f>VLOOKUP(G1546,'MITRA (REFERENSI)'!$A:$Z,15,FALSE)</f>
        <v>#N/A</v>
      </c>
      <c r="M1546" s="55" t="str">
        <f>IF(B1546=1,'KELAS (REFERENSI)'!M1546,IF(B1546=2,'KELAS (REFERENSI)'!M1561,IF(B1546=3,'KELAS (REFERENSI)'!M1576,IF(B1546=4,'KELAS (REFERENSI)'!M1591,""))))</f>
        <v/>
      </c>
      <c r="N1546" s="55" t="str">
        <f>IF(B1546=1,'KELAS (REFERENSI)'!N1546,IF(B1546=2,'KELAS (REFERENSI)'!N1561,IF(B1546=3,'KELAS (REFERENSI)'!N1576,IF(B1546=4,'KELAS (REFERENSI)'!N1591,""))))</f>
        <v/>
      </c>
      <c r="O1546" s="55" t="str">
        <f>IF(B1546=1,'KELAS (REFERENSI)'!O1546,IF(B1546=2,'KELAS (REFERENSI)'!O1561,IF(B1546=3,'KELAS (REFERENSI)'!O1576,IF(B1546=4,'KELAS (REFERENSI)'!O1591,""))))</f>
        <v/>
      </c>
      <c r="P1546" s="55" t="str">
        <f>IF(B1546=1,'KELAS (REFERENSI)'!P1546,IF(B1546=2,'KELAS (REFERENSI)'!P1561,IF(B1546=3,'KELAS (REFERENSI)'!P1576,IF(B1546=4,'KELAS (REFERENSI)'!P1591,""))))</f>
        <v/>
      </c>
      <c r="Q1546" s="55" t="str">
        <f t="shared" si="4"/>
        <v>BPS Kota Jakarta Timur</v>
      </c>
      <c r="R1546" s="55" t="str">
        <f t="shared" si="56"/>
        <v/>
      </c>
      <c r="S1546" s="55" t="str">
        <f t="shared" ref="S1546:T1546" si="1554">S1545</f>
        <v>15 Juni sampai dengan 31 Agustus 2026</v>
      </c>
      <c r="T1546" s="55" t="str">
        <f t="shared" si="1554"/>
        <v>31 Agustus 2026</v>
      </c>
      <c r="U1546" s="59" t="str">
        <f>VLOOKUP(G1546,'MITRA (REFERENSI)'!$A:$Z,17,FALSE)</f>
        <v>#N/A</v>
      </c>
      <c r="V1546" s="59" t="str">
        <f>VLOOKUP(G1546,'MITRA (REFERENSI)'!$A:$Z,11,FALSE)</f>
        <v>#N/A</v>
      </c>
      <c r="W1546" s="81"/>
      <c r="X1546" s="63"/>
      <c r="Y1546" s="63"/>
      <c r="Z1546" s="62"/>
      <c r="AA1546" s="63"/>
      <c r="AB1546" s="62"/>
      <c r="AC1546" s="62"/>
      <c r="AD1546" s="62"/>
      <c r="AE1546" s="62"/>
      <c r="AF1546" s="62"/>
      <c r="AG1546" s="72"/>
      <c r="AH1546" s="72"/>
      <c r="AI1546" s="72"/>
      <c r="AJ1546" s="72"/>
      <c r="AK1546" s="59" t="str">
        <f>VLOOKUP(G1546,'MITRA (REFERENSI)'!$A:$Z,5,FALSE)</f>
        <v>#N/A</v>
      </c>
      <c r="AL1546" s="59" t="str">
        <f>VLOOKUP(G1546,'MITRA (REFERENSI)'!$A:$Z,13,FALSE)</f>
        <v>#N/A</v>
      </c>
      <c r="AM1546" s="59" t="str">
        <f>VLOOKUP(G1546,'MITRA (REFERENSI)'!$A:$Z,14,FALSE)</f>
        <v>#N/A</v>
      </c>
    </row>
    <row r="1547" ht="15.0" customHeight="1">
      <c r="A1547" s="53" t="s">
        <v>6609</v>
      </c>
      <c r="B1547" s="78"/>
      <c r="C1547" s="79"/>
      <c r="D1547" s="82"/>
      <c r="E1547" s="82"/>
      <c r="F1547" s="56" t="str">
        <f t="shared" si="2"/>
        <v>PETUGAS.1546/SPK/SE/PML/3172/2026</v>
      </c>
      <c r="G1547" s="80"/>
      <c r="H1547" s="56" t="str">
        <f>VLOOKUP(G1547,'MITRA (REFERENSI)'!$A:$Z,16,FALSE)</f>
        <v>#N/A</v>
      </c>
      <c r="I1547" s="56" t="str">
        <f>VLOOKUP(G1547,'MITRA (REFERENSI)'!$A:$Z,25,FALSE)</f>
        <v>#N/A</v>
      </c>
      <c r="J1547" s="55" t="str">
        <f>VLOOKUP(G1547,'MITRA (REFERENSI)'!$A:$Z,26,FALSE)</f>
        <v>#N/A</v>
      </c>
      <c r="K1547" s="55" t="str">
        <f>VLOOKUP(G1547,'MITRA (REFERENSI)'!$A:$Z,15,FALSE)</f>
        <v>#N/A</v>
      </c>
      <c r="L1547" s="55" t="str">
        <f>VLOOKUP(G1547,'MITRA (REFERENSI)'!$A:$Z,15,FALSE)</f>
        <v>#N/A</v>
      </c>
      <c r="M1547" s="55" t="str">
        <f>IF(B1547=1,'KELAS (REFERENSI)'!M1547,IF(B1547=2,'KELAS (REFERENSI)'!M1562,IF(B1547=3,'KELAS (REFERENSI)'!M1577,IF(B1547=4,'KELAS (REFERENSI)'!M1592,""))))</f>
        <v/>
      </c>
      <c r="N1547" s="55" t="str">
        <f>IF(B1547=1,'KELAS (REFERENSI)'!N1547,IF(B1547=2,'KELAS (REFERENSI)'!N1562,IF(B1547=3,'KELAS (REFERENSI)'!N1577,IF(B1547=4,'KELAS (REFERENSI)'!N1592,""))))</f>
        <v/>
      </c>
      <c r="O1547" s="55" t="str">
        <f>IF(B1547=1,'KELAS (REFERENSI)'!O1547,IF(B1547=2,'KELAS (REFERENSI)'!O1562,IF(B1547=3,'KELAS (REFERENSI)'!O1577,IF(B1547=4,'KELAS (REFERENSI)'!O1592,""))))</f>
        <v/>
      </c>
      <c r="P1547" s="55" t="str">
        <f>IF(B1547=1,'KELAS (REFERENSI)'!P1547,IF(B1547=2,'KELAS (REFERENSI)'!P1562,IF(B1547=3,'KELAS (REFERENSI)'!P1577,IF(B1547=4,'KELAS (REFERENSI)'!P1592,""))))</f>
        <v/>
      </c>
      <c r="Q1547" s="55" t="str">
        <f t="shared" si="4"/>
        <v>BPS Kota Jakarta Timur</v>
      </c>
      <c r="R1547" s="55" t="str">
        <f t="shared" si="56"/>
        <v/>
      </c>
      <c r="S1547" s="55" t="str">
        <f t="shared" ref="S1547:T1547" si="1555">S1546</f>
        <v>15 Juni sampai dengan 31 Agustus 2026</v>
      </c>
      <c r="T1547" s="55" t="str">
        <f t="shared" si="1555"/>
        <v>31 Agustus 2026</v>
      </c>
      <c r="U1547" s="59" t="str">
        <f>VLOOKUP(G1547,'MITRA (REFERENSI)'!$A:$Z,17,FALSE)</f>
        <v>#N/A</v>
      </c>
      <c r="V1547" s="59" t="str">
        <f>VLOOKUP(G1547,'MITRA (REFERENSI)'!$A:$Z,11,FALSE)</f>
        <v>#N/A</v>
      </c>
      <c r="W1547" s="81"/>
      <c r="X1547" s="63"/>
      <c r="Y1547" s="63"/>
      <c r="Z1547" s="62"/>
      <c r="AA1547" s="63"/>
      <c r="AB1547" s="62"/>
      <c r="AC1547" s="62"/>
      <c r="AD1547" s="62"/>
      <c r="AE1547" s="62"/>
      <c r="AF1547" s="62"/>
      <c r="AG1547" s="72"/>
      <c r="AH1547" s="72"/>
      <c r="AI1547" s="72"/>
      <c r="AJ1547" s="72"/>
      <c r="AK1547" s="59" t="str">
        <f>VLOOKUP(G1547,'MITRA (REFERENSI)'!$A:$Z,5,FALSE)</f>
        <v>#N/A</v>
      </c>
      <c r="AL1547" s="59" t="str">
        <f>VLOOKUP(G1547,'MITRA (REFERENSI)'!$A:$Z,13,FALSE)</f>
        <v>#N/A</v>
      </c>
      <c r="AM1547" s="59" t="str">
        <f>VLOOKUP(G1547,'MITRA (REFERENSI)'!$A:$Z,14,FALSE)</f>
        <v>#N/A</v>
      </c>
    </row>
    <row r="1548" ht="15.0" customHeight="1">
      <c r="A1548" s="53" t="s">
        <v>6610</v>
      </c>
      <c r="B1548" s="78"/>
      <c r="C1548" s="79"/>
      <c r="D1548" s="82"/>
      <c r="E1548" s="82"/>
      <c r="F1548" s="56" t="str">
        <f t="shared" si="2"/>
        <v>PETUGAS.1547/SPK/SE/PML/3172/2026</v>
      </c>
      <c r="G1548" s="80"/>
      <c r="H1548" s="56" t="str">
        <f>VLOOKUP(G1548,'MITRA (REFERENSI)'!$A:$Z,16,FALSE)</f>
        <v>#N/A</v>
      </c>
      <c r="I1548" s="56" t="str">
        <f>VLOOKUP(G1548,'MITRA (REFERENSI)'!$A:$Z,25,FALSE)</f>
        <v>#N/A</v>
      </c>
      <c r="J1548" s="55" t="str">
        <f>VLOOKUP(G1548,'MITRA (REFERENSI)'!$A:$Z,26,FALSE)</f>
        <v>#N/A</v>
      </c>
      <c r="K1548" s="55" t="str">
        <f>VLOOKUP(G1548,'MITRA (REFERENSI)'!$A:$Z,15,FALSE)</f>
        <v>#N/A</v>
      </c>
      <c r="L1548" s="55" t="str">
        <f>VLOOKUP(G1548,'MITRA (REFERENSI)'!$A:$Z,15,FALSE)</f>
        <v>#N/A</v>
      </c>
      <c r="M1548" s="55" t="str">
        <f>IF(B1548=1,'KELAS (REFERENSI)'!M1548,IF(B1548=2,'KELAS (REFERENSI)'!M1563,IF(B1548=3,'KELAS (REFERENSI)'!M1578,IF(B1548=4,'KELAS (REFERENSI)'!M1593,""))))</f>
        <v/>
      </c>
      <c r="N1548" s="55" t="str">
        <f>IF(B1548=1,'KELAS (REFERENSI)'!N1548,IF(B1548=2,'KELAS (REFERENSI)'!N1563,IF(B1548=3,'KELAS (REFERENSI)'!N1578,IF(B1548=4,'KELAS (REFERENSI)'!N1593,""))))</f>
        <v/>
      </c>
      <c r="O1548" s="55" t="str">
        <f>IF(B1548=1,'KELAS (REFERENSI)'!O1548,IF(B1548=2,'KELAS (REFERENSI)'!O1563,IF(B1548=3,'KELAS (REFERENSI)'!O1578,IF(B1548=4,'KELAS (REFERENSI)'!O1593,""))))</f>
        <v/>
      </c>
      <c r="P1548" s="55" t="str">
        <f>IF(B1548=1,'KELAS (REFERENSI)'!P1548,IF(B1548=2,'KELAS (REFERENSI)'!P1563,IF(B1548=3,'KELAS (REFERENSI)'!P1578,IF(B1548=4,'KELAS (REFERENSI)'!P1593,""))))</f>
        <v/>
      </c>
      <c r="Q1548" s="55" t="str">
        <f t="shared" si="4"/>
        <v>BPS Kota Jakarta Timur</v>
      </c>
      <c r="R1548" s="55" t="str">
        <f t="shared" si="56"/>
        <v/>
      </c>
      <c r="S1548" s="55" t="str">
        <f t="shared" ref="S1548:T1548" si="1556">S1547</f>
        <v>15 Juni sampai dengan 31 Agustus 2026</v>
      </c>
      <c r="T1548" s="55" t="str">
        <f t="shared" si="1556"/>
        <v>31 Agustus 2026</v>
      </c>
      <c r="U1548" s="59" t="str">
        <f>VLOOKUP(G1548,'MITRA (REFERENSI)'!$A:$Z,17,FALSE)</f>
        <v>#N/A</v>
      </c>
      <c r="V1548" s="59" t="str">
        <f>VLOOKUP(G1548,'MITRA (REFERENSI)'!$A:$Z,11,FALSE)</f>
        <v>#N/A</v>
      </c>
      <c r="W1548" s="81"/>
      <c r="X1548" s="63"/>
      <c r="Y1548" s="63"/>
      <c r="Z1548" s="62"/>
      <c r="AA1548" s="63"/>
      <c r="AB1548" s="62"/>
      <c r="AC1548" s="62"/>
      <c r="AD1548" s="62"/>
      <c r="AE1548" s="62"/>
      <c r="AF1548" s="62"/>
      <c r="AG1548" s="72"/>
      <c r="AH1548" s="72"/>
      <c r="AI1548" s="72"/>
      <c r="AJ1548" s="72"/>
      <c r="AK1548" s="59" t="str">
        <f>VLOOKUP(G1548,'MITRA (REFERENSI)'!$A:$Z,5,FALSE)</f>
        <v>#N/A</v>
      </c>
      <c r="AL1548" s="59" t="str">
        <f>VLOOKUP(G1548,'MITRA (REFERENSI)'!$A:$Z,13,FALSE)</f>
        <v>#N/A</v>
      </c>
      <c r="AM1548" s="59" t="str">
        <f>VLOOKUP(G1548,'MITRA (REFERENSI)'!$A:$Z,14,FALSE)</f>
        <v>#N/A</v>
      </c>
    </row>
    <row r="1549" ht="15.0" customHeight="1">
      <c r="A1549" s="53" t="s">
        <v>6611</v>
      </c>
      <c r="B1549" s="78"/>
      <c r="C1549" s="79"/>
      <c r="D1549" s="82"/>
      <c r="E1549" s="82"/>
      <c r="F1549" s="56" t="str">
        <f t="shared" si="2"/>
        <v>PETUGAS.1548/SPK/SE/PML/3172/2026</v>
      </c>
      <c r="G1549" s="80"/>
      <c r="H1549" s="56" t="str">
        <f>VLOOKUP(G1549,'MITRA (REFERENSI)'!$A:$Z,16,FALSE)</f>
        <v>#N/A</v>
      </c>
      <c r="I1549" s="56" t="str">
        <f>VLOOKUP(G1549,'MITRA (REFERENSI)'!$A:$Z,25,FALSE)</f>
        <v>#N/A</v>
      </c>
      <c r="J1549" s="55" t="str">
        <f>VLOOKUP(G1549,'MITRA (REFERENSI)'!$A:$Z,26,FALSE)</f>
        <v>#N/A</v>
      </c>
      <c r="K1549" s="55" t="str">
        <f>VLOOKUP(G1549,'MITRA (REFERENSI)'!$A:$Z,15,FALSE)</f>
        <v>#N/A</v>
      </c>
      <c r="L1549" s="55" t="str">
        <f>VLOOKUP(G1549,'MITRA (REFERENSI)'!$A:$Z,15,FALSE)</f>
        <v>#N/A</v>
      </c>
      <c r="M1549" s="55" t="str">
        <f>IF(B1549=1,'KELAS (REFERENSI)'!M1549,IF(B1549=2,'KELAS (REFERENSI)'!M1564,IF(B1549=3,'KELAS (REFERENSI)'!M1579,IF(B1549=4,'KELAS (REFERENSI)'!M1594,""))))</f>
        <v/>
      </c>
      <c r="N1549" s="55" t="str">
        <f>IF(B1549=1,'KELAS (REFERENSI)'!N1549,IF(B1549=2,'KELAS (REFERENSI)'!N1564,IF(B1549=3,'KELAS (REFERENSI)'!N1579,IF(B1549=4,'KELAS (REFERENSI)'!N1594,""))))</f>
        <v/>
      </c>
      <c r="O1549" s="55" t="str">
        <f>IF(B1549=1,'KELAS (REFERENSI)'!O1549,IF(B1549=2,'KELAS (REFERENSI)'!O1564,IF(B1549=3,'KELAS (REFERENSI)'!O1579,IF(B1549=4,'KELAS (REFERENSI)'!O1594,""))))</f>
        <v/>
      </c>
      <c r="P1549" s="55" t="str">
        <f>IF(B1549=1,'KELAS (REFERENSI)'!P1549,IF(B1549=2,'KELAS (REFERENSI)'!P1564,IF(B1549=3,'KELAS (REFERENSI)'!P1579,IF(B1549=4,'KELAS (REFERENSI)'!P1594,""))))</f>
        <v/>
      </c>
      <c r="Q1549" s="55" t="str">
        <f t="shared" si="4"/>
        <v>BPS Kota Jakarta Timur</v>
      </c>
      <c r="R1549" s="55" t="str">
        <f t="shared" si="56"/>
        <v/>
      </c>
      <c r="S1549" s="55" t="str">
        <f t="shared" ref="S1549:T1549" si="1557">S1548</f>
        <v>15 Juni sampai dengan 31 Agustus 2026</v>
      </c>
      <c r="T1549" s="55" t="str">
        <f t="shared" si="1557"/>
        <v>31 Agustus 2026</v>
      </c>
      <c r="U1549" s="59" t="str">
        <f>VLOOKUP(G1549,'MITRA (REFERENSI)'!$A:$Z,17,FALSE)</f>
        <v>#N/A</v>
      </c>
      <c r="V1549" s="59" t="str">
        <f>VLOOKUP(G1549,'MITRA (REFERENSI)'!$A:$Z,11,FALSE)</f>
        <v>#N/A</v>
      </c>
      <c r="W1549" s="81"/>
      <c r="X1549" s="63"/>
      <c r="Y1549" s="63"/>
      <c r="Z1549" s="62"/>
      <c r="AA1549" s="63"/>
      <c r="AB1549" s="62"/>
      <c r="AC1549" s="62"/>
      <c r="AD1549" s="62"/>
      <c r="AE1549" s="62"/>
      <c r="AF1549" s="62"/>
      <c r="AG1549" s="72"/>
      <c r="AH1549" s="72"/>
      <c r="AI1549" s="72"/>
      <c r="AJ1549" s="72"/>
      <c r="AK1549" s="59" t="str">
        <f>VLOOKUP(G1549,'MITRA (REFERENSI)'!$A:$Z,5,FALSE)</f>
        <v>#N/A</v>
      </c>
      <c r="AL1549" s="59" t="str">
        <f>VLOOKUP(G1549,'MITRA (REFERENSI)'!$A:$Z,13,FALSE)</f>
        <v>#N/A</v>
      </c>
      <c r="AM1549" s="59" t="str">
        <f>VLOOKUP(G1549,'MITRA (REFERENSI)'!$A:$Z,14,FALSE)</f>
        <v>#N/A</v>
      </c>
    </row>
    <row r="1550" ht="15.0" customHeight="1">
      <c r="A1550" s="53" t="s">
        <v>6612</v>
      </c>
      <c r="B1550" s="78"/>
      <c r="C1550" s="79"/>
      <c r="D1550" s="82"/>
      <c r="E1550" s="82"/>
      <c r="F1550" s="56" t="str">
        <f t="shared" si="2"/>
        <v>PETUGAS.1549/SPK/SE/PML/3172/2026</v>
      </c>
      <c r="G1550" s="80"/>
      <c r="H1550" s="56" t="str">
        <f>VLOOKUP(G1550,'MITRA (REFERENSI)'!$A:$Z,16,FALSE)</f>
        <v>#N/A</v>
      </c>
      <c r="I1550" s="56" t="str">
        <f>VLOOKUP(G1550,'MITRA (REFERENSI)'!$A:$Z,25,FALSE)</f>
        <v>#N/A</v>
      </c>
      <c r="J1550" s="55" t="str">
        <f>VLOOKUP(G1550,'MITRA (REFERENSI)'!$A:$Z,26,FALSE)</f>
        <v>#N/A</v>
      </c>
      <c r="K1550" s="55" t="str">
        <f>VLOOKUP(G1550,'MITRA (REFERENSI)'!$A:$Z,15,FALSE)</f>
        <v>#N/A</v>
      </c>
      <c r="L1550" s="55" t="str">
        <f>VLOOKUP(G1550,'MITRA (REFERENSI)'!$A:$Z,15,FALSE)</f>
        <v>#N/A</v>
      </c>
      <c r="M1550" s="55" t="str">
        <f>IF(B1550=1,'KELAS (REFERENSI)'!M1550,IF(B1550=2,'KELAS (REFERENSI)'!M1565,IF(B1550=3,'KELAS (REFERENSI)'!M1580,IF(B1550=4,'KELAS (REFERENSI)'!M1595,""))))</f>
        <v/>
      </c>
      <c r="N1550" s="55" t="str">
        <f>IF(B1550=1,'KELAS (REFERENSI)'!N1550,IF(B1550=2,'KELAS (REFERENSI)'!N1565,IF(B1550=3,'KELAS (REFERENSI)'!N1580,IF(B1550=4,'KELAS (REFERENSI)'!N1595,""))))</f>
        <v/>
      </c>
      <c r="O1550" s="55" t="str">
        <f>IF(B1550=1,'KELAS (REFERENSI)'!O1550,IF(B1550=2,'KELAS (REFERENSI)'!O1565,IF(B1550=3,'KELAS (REFERENSI)'!O1580,IF(B1550=4,'KELAS (REFERENSI)'!O1595,""))))</f>
        <v/>
      </c>
      <c r="P1550" s="55" t="str">
        <f>IF(B1550=1,'KELAS (REFERENSI)'!P1550,IF(B1550=2,'KELAS (REFERENSI)'!P1565,IF(B1550=3,'KELAS (REFERENSI)'!P1580,IF(B1550=4,'KELAS (REFERENSI)'!P1595,""))))</f>
        <v/>
      </c>
      <c r="Q1550" s="55" t="str">
        <f t="shared" si="4"/>
        <v>BPS Kota Jakarta Timur</v>
      </c>
      <c r="R1550" s="55" t="str">
        <f t="shared" si="56"/>
        <v/>
      </c>
      <c r="S1550" s="55" t="str">
        <f t="shared" ref="S1550:T1550" si="1558">S1549</f>
        <v>15 Juni sampai dengan 31 Agustus 2026</v>
      </c>
      <c r="T1550" s="55" t="str">
        <f t="shared" si="1558"/>
        <v>31 Agustus 2026</v>
      </c>
      <c r="U1550" s="59" t="str">
        <f>VLOOKUP(G1550,'MITRA (REFERENSI)'!$A:$Z,17,FALSE)</f>
        <v>#N/A</v>
      </c>
      <c r="V1550" s="59" t="str">
        <f>VLOOKUP(G1550,'MITRA (REFERENSI)'!$A:$Z,11,FALSE)</f>
        <v>#N/A</v>
      </c>
      <c r="W1550" s="81"/>
      <c r="X1550" s="63"/>
      <c r="Y1550" s="63"/>
      <c r="Z1550" s="62"/>
      <c r="AA1550" s="63"/>
      <c r="AB1550" s="62"/>
      <c r="AC1550" s="62"/>
      <c r="AD1550" s="62"/>
      <c r="AE1550" s="62"/>
      <c r="AF1550" s="62"/>
      <c r="AG1550" s="72"/>
      <c r="AH1550" s="72"/>
      <c r="AI1550" s="72"/>
      <c r="AJ1550" s="72"/>
      <c r="AK1550" s="59" t="str">
        <f>VLOOKUP(G1550,'MITRA (REFERENSI)'!$A:$Z,5,FALSE)</f>
        <v>#N/A</v>
      </c>
      <c r="AL1550" s="59" t="str">
        <f>VLOOKUP(G1550,'MITRA (REFERENSI)'!$A:$Z,13,FALSE)</f>
        <v>#N/A</v>
      </c>
      <c r="AM1550" s="59" t="str">
        <f>VLOOKUP(G1550,'MITRA (REFERENSI)'!$A:$Z,14,FALSE)</f>
        <v>#N/A</v>
      </c>
    </row>
    <row r="1551" ht="15.0" customHeight="1">
      <c r="A1551" s="53" t="s">
        <v>6613</v>
      </c>
      <c r="B1551" s="78"/>
      <c r="C1551" s="79"/>
      <c r="D1551" s="82"/>
      <c r="E1551" s="82"/>
      <c r="F1551" s="56" t="str">
        <f t="shared" si="2"/>
        <v>PETUGAS.1550/SPK/SE/PML/3172/2026</v>
      </c>
      <c r="G1551" s="80"/>
      <c r="H1551" s="56" t="str">
        <f>VLOOKUP(G1551,'MITRA (REFERENSI)'!$A:$Z,16,FALSE)</f>
        <v>#N/A</v>
      </c>
      <c r="I1551" s="56" t="str">
        <f>VLOOKUP(G1551,'MITRA (REFERENSI)'!$A:$Z,25,FALSE)</f>
        <v>#N/A</v>
      </c>
      <c r="J1551" s="55" t="str">
        <f>VLOOKUP(G1551,'MITRA (REFERENSI)'!$A:$Z,26,FALSE)</f>
        <v>#N/A</v>
      </c>
      <c r="K1551" s="55" t="str">
        <f>VLOOKUP(G1551,'MITRA (REFERENSI)'!$A:$Z,15,FALSE)</f>
        <v>#N/A</v>
      </c>
      <c r="L1551" s="55" t="str">
        <f>VLOOKUP(G1551,'MITRA (REFERENSI)'!$A:$Z,15,FALSE)</f>
        <v>#N/A</v>
      </c>
      <c r="M1551" s="55" t="str">
        <f>IF(B1551=1,'KELAS (REFERENSI)'!M1551,IF(B1551=2,'KELAS (REFERENSI)'!M1566,IF(B1551=3,'KELAS (REFERENSI)'!M1581,IF(B1551=4,'KELAS (REFERENSI)'!M1596,""))))</f>
        <v/>
      </c>
      <c r="N1551" s="55" t="str">
        <f>IF(B1551=1,'KELAS (REFERENSI)'!N1551,IF(B1551=2,'KELAS (REFERENSI)'!N1566,IF(B1551=3,'KELAS (REFERENSI)'!N1581,IF(B1551=4,'KELAS (REFERENSI)'!N1596,""))))</f>
        <v/>
      </c>
      <c r="O1551" s="55" t="str">
        <f>IF(B1551=1,'KELAS (REFERENSI)'!O1551,IF(B1551=2,'KELAS (REFERENSI)'!O1566,IF(B1551=3,'KELAS (REFERENSI)'!O1581,IF(B1551=4,'KELAS (REFERENSI)'!O1596,""))))</f>
        <v/>
      </c>
      <c r="P1551" s="55" t="str">
        <f>IF(B1551=1,'KELAS (REFERENSI)'!P1551,IF(B1551=2,'KELAS (REFERENSI)'!P1566,IF(B1551=3,'KELAS (REFERENSI)'!P1581,IF(B1551=4,'KELAS (REFERENSI)'!P1596,""))))</f>
        <v/>
      </c>
      <c r="Q1551" s="55" t="str">
        <f t="shared" si="4"/>
        <v>BPS Kota Jakarta Timur</v>
      </c>
      <c r="R1551" s="55" t="str">
        <f t="shared" si="56"/>
        <v/>
      </c>
      <c r="S1551" s="55" t="str">
        <f t="shared" ref="S1551:T1551" si="1559">S1550</f>
        <v>15 Juni sampai dengan 31 Agustus 2026</v>
      </c>
      <c r="T1551" s="55" t="str">
        <f t="shared" si="1559"/>
        <v>31 Agustus 2026</v>
      </c>
      <c r="U1551" s="59" t="str">
        <f>VLOOKUP(G1551,'MITRA (REFERENSI)'!$A:$Z,17,FALSE)</f>
        <v>#N/A</v>
      </c>
      <c r="V1551" s="59" t="str">
        <f>VLOOKUP(G1551,'MITRA (REFERENSI)'!$A:$Z,11,FALSE)</f>
        <v>#N/A</v>
      </c>
      <c r="W1551" s="81"/>
      <c r="X1551" s="63"/>
      <c r="Y1551" s="63"/>
      <c r="Z1551" s="62"/>
      <c r="AA1551" s="63"/>
      <c r="AB1551" s="62"/>
      <c r="AC1551" s="62"/>
      <c r="AD1551" s="62"/>
      <c r="AE1551" s="62"/>
      <c r="AF1551" s="62"/>
      <c r="AG1551" s="72"/>
      <c r="AH1551" s="72"/>
      <c r="AI1551" s="72"/>
      <c r="AJ1551" s="72"/>
      <c r="AK1551" s="59" t="str">
        <f>VLOOKUP(G1551,'MITRA (REFERENSI)'!$A:$Z,5,FALSE)</f>
        <v>#N/A</v>
      </c>
      <c r="AL1551" s="59" t="str">
        <f>VLOOKUP(G1551,'MITRA (REFERENSI)'!$A:$Z,13,FALSE)</f>
        <v>#N/A</v>
      </c>
      <c r="AM1551" s="59" t="str">
        <f>VLOOKUP(G1551,'MITRA (REFERENSI)'!$A:$Z,14,FALSE)</f>
        <v>#N/A</v>
      </c>
    </row>
    <row r="1552" ht="15.0" customHeight="1">
      <c r="A1552" s="53" t="s">
        <v>6614</v>
      </c>
      <c r="B1552" s="78"/>
      <c r="C1552" s="79"/>
      <c r="D1552" s="82"/>
      <c r="E1552" s="82"/>
      <c r="F1552" s="56" t="str">
        <f t="shared" si="2"/>
        <v>PETUGAS.1551/SPK/SE/PML/3172/2026</v>
      </c>
      <c r="G1552" s="80"/>
      <c r="H1552" s="56" t="str">
        <f>VLOOKUP(G1552,'MITRA (REFERENSI)'!$A:$Z,16,FALSE)</f>
        <v>#N/A</v>
      </c>
      <c r="I1552" s="56" t="str">
        <f>VLOOKUP(G1552,'MITRA (REFERENSI)'!$A:$Z,25,FALSE)</f>
        <v>#N/A</v>
      </c>
      <c r="J1552" s="55" t="str">
        <f>VLOOKUP(G1552,'MITRA (REFERENSI)'!$A:$Z,26,FALSE)</f>
        <v>#N/A</v>
      </c>
      <c r="K1552" s="55" t="str">
        <f>VLOOKUP(G1552,'MITRA (REFERENSI)'!$A:$Z,15,FALSE)</f>
        <v>#N/A</v>
      </c>
      <c r="L1552" s="55" t="str">
        <f>VLOOKUP(G1552,'MITRA (REFERENSI)'!$A:$Z,15,FALSE)</f>
        <v>#N/A</v>
      </c>
      <c r="M1552" s="55" t="str">
        <f>IF(B1552=1,'KELAS (REFERENSI)'!M1552,IF(B1552=2,'KELAS (REFERENSI)'!M1567,IF(B1552=3,'KELAS (REFERENSI)'!M1582,IF(B1552=4,'KELAS (REFERENSI)'!M1597,""))))</f>
        <v/>
      </c>
      <c r="N1552" s="55" t="str">
        <f>IF(B1552=1,'KELAS (REFERENSI)'!N1552,IF(B1552=2,'KELAS (REFERENSI)'!N1567,IF(B1552=3,'KELAS (REFERENSI)'!N1582,IF(B1552=4,'KELAS (REFERENSI)'!N1597,""))))</f>
        <v/>
      </c>
      <c r="O1552" s="55" t="str">
        <f>IF(B1552=1,'KELAS (REFERENSI)'!O1552,IF(B1552=2,'KELAS (REFERENSI)'!O1567,IF(B1552=3,'KELAS (REFERENSI)'!O1582,IF(B1552=4,'KELAS (REFERENSI)'!O1597,""))))</f>
        <v/>
      </c>
      <c r="P1552" s="55" t="str">
        <f>IF(B1552=1,'KELAS (REFERENSI)'!P1552,IF(B1552=2,'KELAS (REFERENSI)'!P1567,IF(B1552=3,'KELAS (REFERENSI)'!P1582,IF(B1552=4,'KELAS (REFERENSI)'!P1597,""))))</f>
        <v/>
      </c>
      <c r="Q1552" s="55" t="str">
        <f t="shared" si="4"/>
        <v>BPS Kota Jakarta Timur</v>
      </c>
      <c r="R1552" s="55" t="str">
        <f t="shared" si="56"/>
        <v/>
      </c>
      <c r="S1552" s="55" t="str">
        <f t="shared" ref="S1552:T1552" si="1560">S1551</f>
        <v>15 Juni sampai dengan 31 Agustus 2026</v>
      </c>
      <c r="T1552" s="55" t="str">
        <f t="shared" si="1560"/>
        <v>31 Agustus 2026</v>
      </c>
      <c r="U1552" s="59" t="str">
        <f>VLOOKUP(G1552,'MITRA (REFERENSI)'!$A:$Z,17,FALSE)</f>
        <v>#N/A</v>
      </c>
      <c r="V1552" s="59" t="str">
        <f>VLOOKUP(G1552,'MITRA (REFERENSI)'!$A:$Z,11,FALSE)</f>
        <v>#N/A</v>
      </c>
      <c r="W1552" s="81"/>
      <c r="X1552" s="63"/>
      <c r="Y1552" s="63"/>
      <c r="Z1552" s="62"/>
      <c r="AA1552" s="63"/>
      <c r="AB1552" s="62"/>
      <c r="AC1552" s="62"/>
      <c r="AD1552" s="62"/>
      <c r="AE1552" s="62"/>
      <c r="AF1552" s="62"/>
      <c r="AG1552" s="72"/>
      <c r="AH1552" s="72"/>
      <c r="AI1552" s="72"/>
      <c r="AJ1552" s="72"/>
      <c r="AK1552" s="59" t="str">
        <f>VLOOKUP(G1552,'MITRA (REFERENSI)'!$A:$Z,5,FALSE)</f>
        <v>#N/A</v>
      </c>
      <c r="AL1552" s="59" t="str">
        <f>VLOOKUP(G1552,'MITRA (REFERENSI)'!$A:$Z,13,FALSE)</f>
        <v>#N/A</v>
      </c>
      <c r="AM1552" s="59" t="str">
        <f>VLOOKUP(G1552,'MITRA (REFERENSI)'!$A:$Z,14,FALSE)</f>
        <v>#N/A</v>
      </c>
    </row>
    <row r="1553" ht="15.0" customHeight="1">
      <c r="A1553" s="53" t="s">
        <v>6615</v>
      </c>
      <c r="B1553" s="78"/>
      <c r="C1553" s="79"/>
      <c r="D1553" s="82"/>
      <c r="E1553" s="82"/>
      <c r="F1553" s="56" t="str">
        <f t="shared" si="2"/>
        <v>PETUGAS.1552/SPK/SE/PML/3172/2026</v>
      </c>
      <c r="G1553" s="80"/>
      <c r="H1553" s="56" t="str">
        <f>VLOOKUP(G1553,'MITRA (REFERENSI)'!$A:$Z,16,FALSE)</f>
        <v>#N/A</v>
      </c>
      <c r="I1553" s="56" t="str">
        <f>VLOOKUP(G1553,'MITRA (REFERENSI)'!$A:$Z,25,FALSE)</f>
        <v>#N/A</v>
      </c>
      <c r="J1553" s="55" t="str">
        <f>VLOOKUP(G1553,'MITRA (REFERENSI)'!$A:$Z,26,FALSE)</f>
        <v>#N/A</v>
      </c>
      <c r="K1553" s="55" t="str">
        <f>VLOOKUP(G1553,'MITRA (REFERENSI)'!$A:$Z,15,FALSE)</f>
        <v>#N/A</v>
      </c>
      <c r="L1553" s="55" t="str">
        <f>VLOOKUP(G1553,'MITRA (REFERENSI)'!$A:$Z,15,FALSE)</f>
        <v>#N/A</v>
      </c>
      <c r="M1553" s="55" t="str">
        <f>IF(B1553=1,'KELAS (REFERENSI)'!M1553,IF(B1553=2,'KELAS (REFERENSI)'!M1568,IF(B1553=3,'KELAS (REFERENSI)'!M1583,IF(B1553=4,'KELAS (REFERENSI)'!M1598,""))))</f>
        <v/>
      </c>
      <c r="N1553" s="55" t="str">
        <f>IF(B1553=1,'KELAS (REFERENSI)'!N1553,IF(B1553=2,'KELAS (REFERENSI)'!N1568,IF(B1553=3,'KELAS (REFERENSI)'!N1583,IF(B1553=4,'KELAS (REFERENSI)'!N1598,""))))</f>
        <v/>
      </c>
      <c r="O1553" s="55" t="str">
        <f>IF(B1553=1,'KELAS (REFERENSI)'!O1553,IF(B1553=2,'KELAS (REFERENSI)'!O1568,IF(B1553=3,'KELAS (REFERENSI)'!O1583,IF(B1553=4,'KELAS (REFERENSI)'!O1598,""))))</f>
        <v/>
      </c>
      <c r="P1553" s="55" t="str">
        <f>IF(B1553=1,'KELAS (REFERENSI)'!P1553,IF(B1553=2,'KELAS (REFERENSI)'!P1568,IF(B1553=3,'KELAS (REFERENSI)'!P1583,IF(B1553=4,'KELAS (REFERENSI)'!P1598,""))))</f>
        <v/>
      </c>
      <c r="Q1553" s="55" t="str">
        <f t="shared" si="4"/>
        <v>BPS Kota Jakarta Timur</v>
      </c>
      <c r="R1553" s="55" t="str">
        <f t="shared" si="56"/>
        <v/>
      </c>
      <c r="S1553" s="55" t="str">
        <f t="shared" ref="S1553:T1553" si="1561">S1552</f>
        <v>15 Juni sampai dengan 31 Agustus 2026</v>
      </c>
      <c r="T1553" s="55" t="str">
        <f t="shared" si="1561"/>
        <v>31 Agustus 2026</v>
      </c>
      <c r="U1553" s="59" t="str">
        <f>VLOOKUP(G1553,'MITRA (REFERENSI)'!$A:$Z,17,FALSE)</f>
        <v>#N/A</v>
      </c>
      <c r="V1553" s="59" t="str">
        <f>VLOOKUP(G1553,'MITRA (REFERENSI)'!$A:$Z,11,FALSE)</f>
        <v>#N/A</v>
      </c>
      <c r="W1553" s="81"/>
      <c r="X1553" s="63"/>
      <c r="Y1553" s="63"/>
      <c r="Z1553" s="62"/>
      <c r="AA1553" s="63"/>
      <c r="AB1553" s="62"/>
      <c r="AC1553" s="62"/>
      <c r="AD1553" s="62"/>
      <c r="AE1553" s="62"/>
      <c r="AF1553" s="62"/>
      <c r="AG1553" s="72"/>
      <c r="AH1553" s="72"/>
      <c r="AI1553" s="72"/>
      <c r="AJ1553" s="72"/>
      <c r="AK1553" s="59" t="str">
        <f>VLOOKUP(G1553,'MITRA (REFERENSI)'!$A:$Z,5,FALSE)</f>
        <v>#N/A</v>
      </c>
      <c r="AL1553" s="59" t="str">
        <f>VLOOKUP(G1553,'MITRA (REFERENSI)'!$A:$Z,13,FALSE)</f>
        <v>#N/A</v>
      </c>
      <c r="AM1553" s="59" t="str">
        <f>VLOOKUP(G1553,'MITRA (REFERENSI)'!$A:$Z,14,FALSE)</f>
        <v>#N/A</v>
      </c>
    </row>
    <row r="1554" ht="15.0" customHeight="1">
      <c r="A1554" s="53" t="s">
        <v>6616</v>
      </c>
      <c r="B1554" s="78"/>
      <c r="C1554" s="79"/>
      <c r="D1554" s="82"/>
      <c r="E1554" s="82"/>
      <c r="F1554" s="56" t="str">
        <f t="shared" si="2"/>
        <v>PETUGAS.1553/SPK/SE/PML/3172/2026</v>
      </c>
      <c r="G1554" s="80"/>
      <c r="H1554" s="56" t="str">
        <f>VLOOKUP(G1554,'MITRA (REFERENSI)'!$A:$Z,16,FALSE)</f>
        <v>#N/A</v>
      </c>
      <c r="I1554" s="56" t="str">
        <f>VLOOKUP(G1554,'MITRA (REFERENSI)'!$A:$Z,25,FALSE)</f>
        <v>#N/A</v>
      </c>
      <c r="J1554" s="55" t="str">
        <f>VLOOKUP(G1554,'MITRA (REFERENSI)'!$A:$Z,26,FALSE)</f>
        <v>#N/A</v>
      </c>
      <c r="K1554" s="55" t="str">
        <f>VLOOKUP(G1554,'MITRA (REFERENSI)'!$A:$Z,15,FALSE)</f>
        <v>#N/A</v>
      </c>
      <c r="L1554" s="55" t="str">
        <f>VLOOKUP(G1554,'MITRA (REFERENSI)'!$A:$Z,15,FALSE)</f>
        <v>#N/A</v>
      </c>
      <c r="M1554" s="55" t="str">
        <f>IF(B1554=1,'KELAS (REFERENSI)'!M1554,IF(B1554=2,'KELAS (REFERENSI)'!M1569,IF(B1554=3,'KELAS (REFERENSI)'!M1584,IF(B1554=4,'KELAS (REFERENSI)'!M1599,""))))</f>
        <v/>
      </c>
      <c r="N1554" s="55" t="str">
        <f>IF(B1554=1,'KELAS (REFERENSI)'!N1554,IF(B1554=2,'KELAS (REFERENSI)'!N1569,IF(B1554=3,'KELAS (REFERENSI)'!N1584,IF(B1554=4,'KELAS (REFERENSI)'!N1599,""))))</f>
        <v/>
      </c>
      <c r="O1554" s="55" t="str">
        <f>IF(B1554=1,'KELAS (REFERENSI)'!O1554,IF(B1554=2,'KELAS (REFERENSI)'!O1569,IF(B1554=3,'KELAS (REFERENSI)'!O1584,IF(B1554=4,'KELAS (REFERENSI)'!O1599,""))))</f>
        <v/>
      </c>
      <c r="P1554" s="55" t="str">
        <f>IF(B1554=1,'KELAS (REFERENSI)'!P1554,IF(B1554=2,'KELAS (REFERENSI)'!P1569,IF(B1554=3,'KELAS (REFERENSI)'!P1584,IF(B1554=4,'KELAS (REFERENSI)'!P1599,""))))</f>
        <v/>
      </c>
      <c r="Q1554" s="55" t="str">
        <f t="shared" si="4"/>
        <v>BPS Kota Jakarta Timur</v>
      </c>
      <c r="R1554" s="55" t="str">
        <f t="shared" si="56"/>
        <v/>
      </c>
      <c r="S1554" s="55" t="str">
        <f t="shared" ref="S1554:T1554" si="1562">S1553</f>
        <v>15 Juni sampai dengan 31 Agustus 2026</v>
      </c>
      <c r="T1554" s="55" t="str">
        <f t="shared" si="1562"/>
        <v>31 Agustus 2026</v>
      </c>
      <c r="U1554" s="59" t="str">
        <f>VLOOKUP(G1554,'MITRA (REFERENSI)'!$A:$Z,17,FALSE)</f>
        <v>#N/A</v>
      </c>
      <c r="V1554" s="59" t="str">
        <f>VLOOKUP(G1554,'MITRA (REFERENSI)'!$A:$Z,11,FALSE)</f>
        <v>#N/A</v>
      </c>
      <c r="W1554" s="81"/>
      <c r="X1554" s="63"/>
      <c r="Y1554" s="63"/>
      <c r="Z1554" s="62"/>
      <c r="AA1554" s="63"/>
      <c r="AB1554" s="62"/>
      <c r="AC1554" s="62"/>
      <c r="AD1554" s="62"/>
      <c r="AE1554" s="62"/>
      <c r="AF1554" s="62"/>
      <c r="AG1554" s="72"/>
      <c r="AH1554" s="72"/>
      <c r="AI1554" s="72"/>
      <c r="AJ1554" s="72"/>
      <c r="AK1554" s="59" t="str">
        <f>VLOOKUP(G1554,'MITRA (REFERENSI)'!$A:$Z,5,FALSE)</f>
        <v>#N/A</v>
      </c>
      <c r="AL1554" s="59" t="str">
        <f>VLOOKUP(G1554,'MITRA (REFERENSI)'!$A:$Z,13,FALSE)</f>
        <v>#N/A</v>
      </c>
      <c r="AM1554" s="59" t="str">
        <f>VLOOKUP(G1554,'MITRA (REFERENSI)'!$A:$Z,14,FALSE)</f>
        <v>#N/A</v>
      </c>
    </row>
    <row r="1555" ht="15.0" customHeight="1">
      <c r="A1555" s="53" t="s">
        <v>6617</v>
      </c>
      <c r="B1555" s="78"/>
      <c r="C1555" s="79"/>
      <c r="D1555" s="82"/>
      <c r="E1555" s="82"/>
      <c r="F1555" s="56" t="str">
        <f t="shared" si="2"/>
        <v>PETUGAS.1554/SPK/SE/PML/3172/2026</v>
      </c>
      <c r="G1555" s="80"/>
      <c r="H1555" s="56" t="str">
        <f>VLOOKUP(G1555,'MITRA (REFERENSI)'!$A:$Z,16,FALSE)</f>
        <v>#N/A</v>
      </c>
      <c r="I1555" s="56" t="str">
        <f>VLOOKUP(G1555,'MITRA (REFERENSI)'!$A:$Z,25,FALSE)</f>
        <v>#N/A</v>
      </c>
      <c r="J1555" s="55" t="str">
        <f>VLOOKUP(G1555,'MITRA (REFERENSI)'!$A:$Z,26,FALSE)</f>
        <v>#N/A</v>
      </c>
      <c r="K1555" s="55" t="str">
        <f>VLOOKUP(G1555,'MITRA (REFERENSI)'!$A:$Z,15,FALSE)</f>
        <v>#N/A</v>
      </c>
      <c r="L1555" s="55" t="str">
        <f>VLOOKUP(G1555,'MITRA (REFERENSI)'!$A:$Z,15,FALSE)</f>
        <v>#N/A</v>
      </c>
      <c r="M1555" s="55" t="str">
        <f>IF(B1555=1,'KELAS (REFERENSI)'!M1555,IF(B1555=2,'KELAS (REFERENSI)'!M1570,IF(B1555=3,'KELAS (REFERENSI)'!M1585,IF(B1555=4,'KELAS (REFERENSI)'!M1600,""))))</f>
        <v/>
      </c>
      <c r="N1555" s="55" t="str">
        <f>IF(B1555=1,'KELAS (REFERENSI)'!N1555,IF(B1555=2,'KELAS (REFERENSI)'!N1570,IF(B1555=3,'KELAS (REFERENSI)'!N1585,IF(B1555=4,'KELAS (REFERENSI)'!N1600,""))))</f>
        <v/>
      </c>
      <c r="O1555" s="55" t="str">
        <f>IF(B1555=1,'KELAS (REFERENSI)'!O1555,IF(B1555=2,'KELAS (REFERENSI)'!O1570,IF(B1555=3,'KELAS (REFERENSI)'!O1585,IF(B1555=4,'KELAS (REFERENSI)'!O1600,""))))</f>
        <v/>
      </c>
      <c r="P1555" s="55" t="str">
        <f>IF(B1555=1,'KELAS (REFERENSI)'!P1555,IF(B1555=2,'KELAS (REFERENSI)'!P1570,IF(B1555=3,'KELAS (REFERENSI)'!P1585,IF(B1555=4,'KELAS (REFERENSI)'!P1600,""))))</f>
        <v/>
      </c>
      <c r="Q1555" s="55" t="str">
        <f t="shared" si="4"/>
        <v>BPS Kota Jakarta Timur</v>
      </c>
      <c r="R1555" s="55" t="str">
        <f t="shared" si="56"/>
        <v/>
      </c>
      <c r="S1555" s="55" t="str">
        <f t="shared" ref="S1555:T1555" si="1563">S1554</f>
        <v>15 Juni sampai dengan 31 Agustus 2026</v>
      </c>
      <c r="T1555" s="55" t="str">
        <f t="shared" si="1563"/>
        <v>31 Agustus 2026</v>
      </c>
      <c r="U1555" s="59" t="str">
        <f>VLOOKUP(G1555,'MITRA (REFERENSI)'!$A:$Z,17,FALSE)</f>
        <v>#N/A</v>
      </c>
      <c r="V1555" s="59" t="str">
        <f>VLOOKUP(G1555,'MITRA (REFERENSI)'!$A:$Z,11,FALSE)</f>
        <v>#N/A</v>
      </c>
      <c r="W1555" s="81"/>
      <c r="X1555" s="63"/>
      <c r="Y1555" s="63"/>
      <c r="Z1555" s="62"/>
      <c r="AA1555" s="63"/>
      <c r="AB1555" s="62"/>
      <c r="AC1555" s="62"/>
      <c r="AD1555" s="62"/>
      <c r="AE1555" s="62"/>
      <c r="AF1555" s="62"/>
      <c r="AG1555" s="72"/>
      <c r="AH1555" s="72"/>
      <c r="AI1555" s="72"/>
      <c r="AJ1555" s="72"/>
      <c r="AK1555" s="59" t="str">
        <f>VLOOKUP(G1555,'MITRA (REFERENSI)'!$A:$Z,5,FALSE)</f>
        <v>#N/A</v>
      </c>
      <c r="AL1555" s="59" t="str">
        <f>VLOOKUP(G1555,'MITRA (REFERENSI)'!$A:$Z,13,FALSE)</f>
        <v>#N/A</v>
      </c>
      <c r="AM1555" s="59" t="str">
        <f>VLOOKUP(G1555,'MITRA (REFERENSI)'!$A:$Z,14,FALSE)</f>
        <v>#N/A</v>
      </c>
    </row>
    <row r="1556" ht="15.0" customHeight="1">
      <c r="A1556" s="53" t="s">
        <v>6618</v>
      </c>
      <c r="B1556" s="78"/>
      <c r="C1556" s="79"/>
      <c r="D1556" s="82"/>
      <c r="E1556" s="82"/>
      <c r="F1556" s="56" t="str">
        <f t="shared" si="2"/>
        <v>PETUGAS.1555/SPK/SE/PML/3172/2026</v>
      </c>
      <c r="G1556" s="80"/>
      <c r="H1556" s="56" t="str">
        <f>VLOOKUP(G1556,'MITRA (REFERENSI)'!$A:$Z,16,FALSE)</f>
        <v>#N/A</v>
      </c>
      <c r="I1556" s="56" t="str">
        <f>VLOOKUP(G1556,'MITRA (REFERENSI)'!$A:$Z,25,FALSE)</f>
        <v>#N/A</v>
      </c>
      <c r="J1556" s="55" t="str">
        <f>VLOOKUP(G1556,'MITRA (REFERENSI)'!$A:$Z,26,FALSE)</f>
        <v>#N/A</v>
      </c>
      <c r="K1556" s="55" t="str">
        <f>VLOOKUP(G1556,'MITRA (REFERENSI)'!$A:$Z,15,FALSE)</f>
        <v>#N/A</v>
      </c>
      <c r="L1556" s="55" t="str">
        <f>VLOOKUP(G1556,'MITRA (REFERENSI)'!$A:$Z,15,FALSE)</f>
        <v>#N/A</v>
      </c>
      <c r="M1556" s="55" t="str">
        <f>IF(B1556=1,'KELAS (REFERENSI)'!M1556,IF(B1556=2,'KELAS (REFERENSI)'!M1571,IF(B1556=3,'KELAS (REFERENSI)'!M1586,IF(B1556=4,'KELAS (REFERENSI)'!M1601,""))))</f>
        <v/>
      </c>
      <c r="N1556" s="55" t="str">
        <f>IF(B1556=1,'KELAS (REFERENSI)'!N1556,IF(B1556=2,'KELAS (REFERENSI)'!N1571,IF(B1556=3,'KELAS (REFERENSI)'!N1586,IF(B1556=4,'KELAS (REFERENSI)'!N1601,""))))</f>
        <v/>
      </c>
      <c r="O1556" s="55" t="str">
        <f>IF(B1556=1,'KELAS (REFERENSI)'!O1556,IF(B1556=2,'KELAS (REFERENSI)'!O1571,IF(B1556=3,'KELAS (REFERENSI)'!O1586,IF(B1556=4,'KELAS (REFERENSI)'!O1601,""))))</f>
        <v/>
      </c>
      <c r="P1556" s="55" t="str">
        <f>IF(B1556=1,'KELAS (REFERENSI)'!P1556,IF(B1556=2,'KELAS (REFERENSI)'!P1571,IF(B1556=3,'KELAS (REFERENSI)'!P1586,IF(B1556=4,'KELAS (REFERENSI)'!P1601,""))))</f>
        <v/>
      </c>
      <c r="Q1556" s="55" t="str">
        <f t="shared" si="4"/>
        <v>BPS Kota Jakarta Timur</v>
      </c>
      <c r="R1556" s="55" t="str">
        <f t="shared" si="56"/>
        <v/>
      </c>
      <c r="S1556" s="55" t="str">
        <f t="shared" ref="S1556:T1556" si="1564">S1555</f>
        <v>15 Juni sampai dengan 31 Agustus 2026</v>
      </c>
      <c r="T1556" s="55" t="str">
        <f t="shared" si="1564"/>
        <v>31 Agustus 2026</v>
      </c>
      <c r="U1556" s="59" t="str">
        <f>VLOOKUP(G1556,'MITRA (REFERENSI)'!$A:$Z,17,FALSE)</f>
        <v>#N/A</v>
      </c>
      <c r="V1556" s="59" t="str">
        <f>VLOOKUP(G1556,'MITRA (REFERENSI)'!$A:$Z,11,FALSE)</f>
        <v>#N/A</v>
      </c>
      <c r="W1556" s="81"/>
      <c r="X1556" s="63"/>
      <c r="Y1556" s="63"/>
      <c r="Z1556" s="62"/>
      <c r="AA1556" s="63"/>
      <c r="AB1556" s="62"/>
      <c r="AC1556" s="62"/>
      <c r="AD1556" s="62"/>
      <c r="AE1556" s="62"/>
      <c r="AF1556" s="62"/>
      <c r="AG1556" s="72"/>
      <c r="AH1556" s="72"/>
      <c r="AI1556" s="72"/>
      <c r="AJ1556" s="72"/>
      <c r="AK1556" s="59" t="str">
        <f>VLOOKUP(G1556,'MITRA (REFERENSI)'!$A:$Z,5,FALSE)</f>
        <v>#N/A</v>
      </c>
      <c r="AL1556" s="59" t="str">
        <f>VLOOKUP(G1556,'MITRA (REFERENSI)'!$A:$Z,13,FALSE)</f>
        <v>#N/A</v>
      </c>
      <c r="AM1556" s="59" t="str">
        <f>VLOOKUP(G1556,'MITRA (REFERENSI)'!$A:$Z,14,FALSE)</f>
        <v>#N/A</v>
      </c>
    </row>
    <row r="1557" ht="15.0" customHeight="1">
      <c r="A1557" s="53" t="s">
        <v>6619</v>
      </c>
      <c r="B1557" s="78"/>
      <c r="C1557" s="79"/>
      <c r="D1557" s="82"/>
      <c r="E1557" s="82"/>
      <c r="F1557" s="56" t="str">
        <f t="shared" si="2"/>
        <v>PETUGAS.1556/SPK/SE/PML/3172/2026</v>
      </c>
      <c r="G1557" s="80"/>
      <c r="H1557" s="56" t="str">
        <f>VLOOKUP(G1557,'MITRA (REFERENSI)'!$A:$Z,16,FALSE)</f>
        <v>#N/A</v>
      </c>
      <c r="I1557" s="56" t="str">
        <f>VLOOKUP(G1557,'MITRA (REFERENSI)'!$A:$Z,25,FALSE)</f>
        <v>#N/A</v>
      </c>
      <c r="J1557" s="55" t="str">
        <f>VLOOKUP(G1557,'MITRA (REFERENSI)'!$A:$Z,26,FALSE)</f>
        <v>#N/A</v>
      </c>
      <c r="K1557" s="55" t="str">
        <f>VLOOKUP(G1557,'MITRA (REFERENSI)'!$A:$Z,15,FALSE)</f>
        <v>#N/A</v>
      </c>
      <c r="L1557" s="55" t="str">
        <f>VLOOKUP(G1557,'MITRA (REFERENSI)'!$A:$Z,15,FALSE)</f>
        <v>#N/A</v>
      </c>
      <c r="M1557" s="55" t="str">
        <f>IF(B1557=1,'KELAS (REFERENSI)'!M1557,IF(B1557=2,'KELAS (REFERENSI)'!M1572,IF(B1557=3,'KELAS (REFERENSI)'!M1587,IF(B1557=4,'KELAS (REFERENSI)'!M1602,""))))</f>
        <v/>
      </c>
      <c r="N1557" s="55" t="str">
        <f>IF(B1557=1,'KELAS (REFERENSI)'!N1557,IF(B1557=2,'KELAS (REFERENSI)'!N1572,IF(B1557=3,'KELAS (REFERENSI)'!N1587,IF(B1557=4,'KELAS (REFERENSI)'!N1602,""))))</f>
        <v/>
      </c>
      <c r="O1557" s="55" t="str">
        <f>IF(B1557=1,'KELAS (REFERENSI)'!O1557,IF(B1557=2,'KELAS (REFERENSI)'!O1572,IF(B1557=3,'KELAS (REFERENSI)'!O1587,IF(B1557=4,'KELAS (REFERENSI)'!O1602,""))))</f>
        <v/>
      </c>
      <c r="P1557" s="55" t="str">
        <f>IF(B1557=1,'KELAS (REFERENSI)'!P1557,IF(B1557=2,'KELAS (REFERENSI)'!P1572,IF(B1557=3,'KELAS (REFERENSI)'!P1587,IF(B1557=4,'KELAS (REFERENSI)'!P1602,""))))</f>
        <v/>
      </c>
      <c r="Q1557" s="55" t="str">
        <f t="shared" si="4"/>
        <v>BPS Kota Jakarta Timur</v>
      </c>
      <c r="R1557" s="55" t="str">
        <f t="shared" si="56"/>
        <v/>
      </c>
      <c r="S1557" s="55" t="str">
        <f t="shared" ref="S1557:T1557" si="1565">S1556</f>
        <v>15 Juni sampai dengan 31 Agustus 2026</v>
      </c>
      <c r="T1557" s="55" t="str">
        <f t="shared" si="1565"/>
        <v>31 Agustus 2026</v>
      </c>
      <c r="U1557" s="59" t="str">
        <f>VLOOKUP(G1557,'MITRA (REFERENSI)'!$A:$Z,17,FALSE)</f>
        <v>#N/A</v>
      </c>
      <c r="V1557" s="59" t="str">
        <f>VLOOKUP(G1557,'MITRA (REFERENSI)'!$A:$Z,11,FALSE)</f>
        <v>#N/A</v>
      </c>
      <c r="W1557" s="81"/>
      <c r="X1557" s="63"/>
      <c r="Y1557" s="63"/>
      <c r="Z1557" s="62"/>
      <c r="AA1557" s="63"/>
      <c r="AB1557" s="62"/>
      <c r="AC1557" s="62"/>
      <c r="AD1557" s="62"/>
      <c r="AE1557" s="62"/>
      <c r="AF1557" s="62"/>
      <c r="AG1557" s="72"/>
      <c r="AH1557" s="72"/>
      <c r="AI1557" s="72"/>
      <c r="AJ1557" s="72"/>
      <c r="AK1557" s="59" t="str">
        <f>VLOOKUP(G1557,'MITRA (REFERENSI)'!$A:$Z,5,FALSE)</f>
        <v>#N/A</v>
      </c>
      <c r="AL1557" s="59" t="str">
        <f>VLOOKUP(G1557,'MITRA (REFERENSI)'!$A:$Z,13,FALSE)</f>
        <v>#N/A</v>
      </c>
      <c r="AM1557" s="59" t="str">
        <f>VLOOKUP(G1557,'MITRA (REFERENSI)'!$A:$Z,14,FALSE)</f>
        <v>#N/A</v>
      </c>
    </row>
    <row r="1558" ht="15.0" customHeight="1">
      <c r="A1558" s="53" t="s">
        <v>6620</v>
      </c>
      <c r="B1558" s="78"/>
      <c r="C1558" s="79"/>
      <c r="D1558" s="82"/>
      <c r="E1558" s="82"/>
      <c r="F1558" s="56" t="str">
        <f t="shared" si="2"/>
        <v>PETUGAS.1557/SPK/SE/PML/3172/2026</v>
      </c>
      <c r="G1558" s="80"/>
      <c r="H1558" s="56" t="str">
        <f>VLOOKUP(G1558,'MITRA (REFERENSI)'!$A:$Z,16,FALSE)</f>
        <v>#N/A</v>
      </c>
      <c r="I1558" s="56" t="str">
        <f>VLOOKUP(G1558,'MITRA (REFERENSI)'!$A:$Z,25,FALSE)</f>
        <v>#N/A</v>
      </c>
      <c r="J1558" s="55" t="str">
        <f>VLOOKUP(G1558,'MITRA (REFERENSI)'!$A:$Z,26,FALSE)</f>
        <v>#N/A</v>
      </c>
      <c r="K1558" s="55" t="str">
        <f>VLOOKUP(G1558,'MITRA (REFERENSI)'!$A:$Z,15,FALSE)</f>
        <v>#N/A</v>
      </c>
      <c r="L1558" s="55" t="str">
        <f>VLOOKUP(G1558,'MITRA (REFERENSI)'!$A:$Z,15,FALSE)</f>
        <v>#N/A</v>
      </c>
      <c r="M1558" s="55" t="str">
        <f>IF(B1558=1,'KELAS (REFERENSI)'!M1558,IF(B1558=2,'KELAS (REFERENSI)'!M1573,IF(B1558=3,'KELAS (REFERENSI)'!M1588,IF(B1558=4,'KELAS (REFERENSI)'!M1603,""))))</f>
        <v/>
      </c>
      <c r="N1558" s="55" t="str">
        <f>IF(B1558=1,'KELAS (REFERENSI)'!N1558,IF(B1558=2,'KELAS (REFERENSI)'!N1573,IF(B1558=3,'KELAS (REFERENSI)'!N1588,IF(B1558=4,'KELAS (REFERENSI)'!N1603,""))))</f>
        <v/>
      </c>
      <c r="O1558" s="55" t="str">
        <f>IF(B1558=1,'KELAS (REFERENSI)'!O1558,IF(B1558=2,'KELAS (REFERENSI)'!O1573,IF(B1558=3,'KELAS (REFERENSI)'!O1588,IF(B1558=4,'KELAS (REFERENSI)'!O1603,""))))</f>
        <v/>
      </c>
      <c r="P1558" s="55" t="str">
        <f>IF(B1558=1,'KELAS (REFERENSI)'!P1558,IF(B1558=2,'KELAS (REFERENSI)'!P1573,IF(B1558=3,'KELAS (REFERENSI)'!P1588,IF(B1558=4,'KELAS (REFERENSI)'!P1603,""))))</f>
        <v/>
      </c>
      <c r="Q1558" s="55" t="str">
        <f t="shared" si="4"/>
        <v>BPS Kota Jakarta Timur</v>
      </c>
      <c r="R1558" s="55" t="str">
        <f t="shared" si="56"/>
        <v/>
      </c>
      <c r="S1558" s="55" t="str">
        <f t="shared" ref="S1558:T1558" si="1566">S1557</f>
        <v>15 Juni sampai dengan 31 Agustus 2026</v>
      </c>
      <c r="T1558" s="55" t="str">
        <f t="shared" si="1566"/>
        <v>31 Agustus 2026</v>
      </c>
      <c r="U1558" s="59" t="str">
        <f>VLOOKUP(G1558,'MITRA (REFERENSI)'!$A:$Z,17,FALSE)</f>
        <v>#N/A</v>
      </c>
      <c r="V1558" s="59" t="str">
        <f>VLOOKUP(G1558,'MITRA (REFERENSI)'!$A:$Z,11,FALSE)</f>
        <v>#N/A</v>
      </c>
      <c r="W1558" s="81"/>
      <c r="X1558" s="63"/>
      <c r="Y1558" s="63"/>
      <c r="Z1558" s="62"/>
      <c r="AA1558" s="63"/>
      <c r="AB1558" s="62"/>
      <c r="AC1558" s="62"/>
      <c r="AD1558" s="62"/>
      <c r="AE1558" s="62"/>
      <c r="AF1558" s="62"/>
      <c r="AG1558" s="72"/>
      <c r="AH1558" s="72"/>
      <c r="AI1558" s="72"/>
      <c r="AJ1558" s="72"/>
      <c r="AK1558" s="59" t="str">
        <f>VLOOKUP(G1558,'MITRA (REFERENSI)'!$A:$Z,5,FALSE)</f>
        <v>#N/A</v>
      </c>
      <c r="AL1558" s="59" t="str">
        <f>VLOOKUP(G1558,'MITRA (REFERENSI)'!$A:$Z,13,FALSE)</f>
        <v>#N/A</v>
      </c>
      <c r="AM1558" s="59" t="str">
        <f>VLOOKUP(G1558,'MITRA (REFERENSI)'!$A:$Z,14,FALSE)</f>
        <v>#N/A</v>
      </c>
    </row>
    <row r="1559" ht="15.0" customHeight="1">
      <c r="A1559" s="53" t="s">
        <v>6621</v>
      </c>
      <c r="B1559" s="78"/>
      <c r="C1559" s="79"/>
      <c r="D1559" s="82"/>
      <c r="E1559" s="82"/>
      <c r="F1559" s="56" t="str">
        <f t="shared" si="2"/>
        <v>PETUGAS.1558/SPK/SE/PML/3172/2026</v>
      </c>
      <c r="G1559" s="80"/>
      <c r="H1559" s="56" t="str">
        <f>VLOOKUP(G1559,'MITRA (REFERENSI)'!$A:$Z,16,FALSE)</f>
        <v>#N/A</v>
      </c>
      <c r="I1559" s="56" t="str">
        <f>VLOOKUP(G1559,'MITRA (REFERENSI)'!$A:$Z,25,FALSE)</f>
        <v>#N/A</v>
      </c>
      <c r="J1559" s="55" t="str">
        <f>VLOOKUP(G1559,'MITRA (REFERENSI)'!$A:$Z,26,FALSE)</f>
        <v>#N/A</v>
      </c>
      <c r="K1559" s="55" t="str">
        <f>VLOOKUP(G1559,'MITRA (REFERENSI)'!$A:$Z,15,FALSE)</f>
        <v>#N/A</v>
      </c>
      <c r="L1559" s="55" t="str">
        <f>VLOOKUP(G1559,'MITRA (REFERENSI)'!$A:$Z,15,FALSE)</f>
        <v>#N/A</v>
      </c>
      <c r="M1559" s="55" t="str">
        <f>IF(B1559=1,'KELAS (REFERENSI)'!M1559,IF(B1559=2,'KELAS (REFERENSI)'!M1574,IF(B1559=3,'KELAS (REFERENSI)'!M1589,IF(B1559=4,'KELAS (REFERENSI)'!M1604,""))))</f>
        <v/>
      </c>
      <c r="N1559" s="55" t="str">
        <f>IF(B1559=1,'KELAS (REFERENSI)'!N1559,IF(B1559=2,'KELAS (REFERENSI)'!N1574,IF(B1559=3,'KELAS (REFERENSI)'!N1589,IF(B1559=4,'KELAS (REFERENSI)'!N1604,""))))</f>
        <v/>
      </c>
      <c r="O1559" s="55" t="str">
        <f>IF(B1559=1,'KELAS (REFERENSI)'!O1559,IF(B1559=2,'KELAS (REFERENSI)'!O1574,IF(B1559=3,'KELAS (REFERENSI)'!O1589,IF(B1559=4,'KELAS (REFERENSI)'!O1604,""))))</f>
        <v/>
      </c>
      <c r="P1559" s="55" t="str">
        <f>IF(B1559=1,'KELAS (REFERENSI)'!P1559,IF(B1559=2,'KELAS (REFERENSI)'!P1574,IF(B1559=3,'KELAS (REFERENSI)'!P1589,IF(B1559=4,'KELAS (REFERENSI)'!P1604,""))))</f>
        <v/>
      </c>
      <c r="Q1559" s="55" t="str">
        <f t="shared" si="4"/>
        <v>BPS Kota Jakarta Timur</v>
      </c>
      <c r="R1559" s="55" t="str">
        <f t="shared" si="56"/>
        <v/>
      </c>
      <c r="S1559" s="55" t="str">
        <f t="shared" ref="S1559:T1559" si="1567">S1558</f>
        <v>15 Juni sampai dengan 31 Agustus 2026</v>
      </c>
      <c r="T1559" s="55" t="str">
        <f t="shared" si="1567"/>
        <v>31 Agustus 2026</v>
      </c>
      <c r="U1559" s="59" t="str">
        <f>VLOOKUP(G1559,'MITRA (REFERENSI)'!$A:$Z,17,FALSE)</f>
        <v>#N/A</v>
      </c>
      <c r="V1559" s="59" t="str">
        <f>VLOOKUP(G1559,'MITRA (REFERENSI)'!$A:$Z,11,FALSE)</f>
        <v>#N/A</v>
      </c>
      <c r="W1559" s="81"/>
      <c r="X1559" s="63"/>
      <c r="Y1559" s="63"/>
      <c r="Z1559" s="62"/>
      <c r="AA1559" s="63"/>
      <c r="AB1559" s="62"/>
      <c r="AC1559" s="62"/>
      <c r="AD1559" s="62"/>
      <c r="AE1559" s="62"/>
      <c r="AF1559" s="62"/>
      <c r="AG1559" s="72"/>
      <c r="AH1559" s="72"/>
      <c r="AI1559" s="72"/>
      <c r="AJ1559" s="72"/>
      <c r="AK1559" s="59" t="str">
        <f>VLOOKUP(G1559,'MITRA (REFERENSI)'!$A:$Z,5,FALSE)</f>
        <v>#N/A</v>
      </c>
      <c r="AL1559" s="59" t="str">
        <f>VLOOKUP(G1559,'MITRA (REFERENSI)'!$A:$Z,13,FALSE)</f>
        <v>#N/A</v>
      </c>
      <c r="AM1559" s="59" t="str">
        <f>VLOOKUP(G1559,'MITRA (REFERENSI)'!$A:$Z,14,FALSE)</f>
        <v>#N/A</v>
      </c>
    </row>
    <row r="1560" ht="15.0" customHeight="1">
      <c r="A1560" s="53" t="s">
        <v>6622</v>
      </c>
      <c r="B1560" s="78"/>
      <c r="C1560" s="79"/>
      <c r="D1560" s="82"/>
      <c r="E1560" s="82"/>
      <c r="F1560" s="56" t="str">
        <f t="shared" si="2"/>
        <v>PETUGAS.1559/SPK/SE/PML/3172/2026</v>
      </c>
      <c r="G1560" s="80"/>
      <c r="H1560" s="56" t="str">
        <f>VLOOKUP(G1560,'MITRA (REFERENSI)'!$A:$Z,16,FALSE)</f>
        <v>#N/A</v>
      </c>
      <c r="I1560" s="56" t="str">
        <f>VLOOKUP(G1560,'MITRA (REFERENSI)'!$A:$Z,25,FALSE)</f>
        <v>#N/A</v>
      </c>
      <c r="J1560" s="55" t="str">
        <f>VLOOKUP(G1560,'MITRA (REFERENSI)'!$A:$Z,26,FALSE)</f>
        <v>#N/A</v>
      </c>
      <c r="K1560" s="55" t="str">
        <f>VLOOKUP(G1560,'MITRA (REFERENSI)'!$A:$Z,15,FALSE)</f>
        <v>#N/A</v>
      </c>
      <c r="L1560" s="55" t="str">
        <f>VLOOKUP(G1560,'MITRA (REFERENSI)'!$A:$Z,15,FALSE)</f>
        <v>#N/A</v>
      </c>
      <c r="M1560" s="55" t="str">
        <f>IF(B1560=1,'KELAS (REFERENSI)'!M1560,IF(B1560=2,'KELAS (REFERENSI)'!M1575,IF(B1560=3,'KELAS (REFERENSI)'!M1590,IF(B1560=4,'KELAS (REFERENSI)'!M1605,""))))</f>
        <v/>
      </c>
      <c r="N1560" s="55" t="str">
        <f>IF(B1560=1,'KELAS (REFERENSI)'!N1560,IF(B1560=2,'KELAS (REFERENSI)'!N1575,IF(B1560=3,'KELAS (REFERENSI)'!N1590,IF(B1560=4,'KELAS (REFERENSI)'!N1605,""))))</f>
        <v/>
      </c>
      <c r="O1560" s="55" t="str">
        <f>IF(B1560=1,'KELAS (REFERENSI)'!O1560,IF(B1560=2,'KELAS (REFERENSI)'!O1575,IF(B1560=3,'KELAS (REFERENSI)'!O1590,IF(B1560=4,'KELAS (REFERENSI)'!O1605,""))))</f>
        <v/>
      </c>
      <c r="P1560" s="55" t="str">
        <f>IF(B1560=1,'KELAS (REFERENSI)'!P1560,IF(B1560=2,'KELAS (REFERENSI)'!P1575,IF(B1560=3,'KELAS (REFERENSI)'!P1590,IF(B1560=4,'KELAS (REFERENSI)'!P1605,""))))</f>
        <v/>
      </c>
      <c r="Q1560" s="55" t="str">
        <f t="shared" si="4"/>
        <v>BPS Kota Jakarta Timur</v>
      </c>
      <c r="R1560" s="55" t="str">
        <f t="shared" si="56"/>
        <v/>
      </c>
      <c r="S1560" s="55" t="str">
        <f t="shared" ref="S1560:T1560" si="1568">S1559</f>
        <v>15 Juni sampai dengan 31 Agustus 2026</v>
      </c>
      <c r="T1560" s="55" t="str">
        <f t="shared" si="1568"/>
        <v>31 Agustus 2026</v>
      </c>
      <c r="U1560" s="59" t="str">
        <f>VLOOKUP(G1560,'MITRA (REFERENSI)'!$A:$Z,17,FALSE)</f>
        <v>#N/A</v>
      </c>
      <c r="V1560" s="59" t="str">
        <f>VLOOKUP(G1560,'MITRA (REFERENSI)'!$A:$Z,11,FALSE)</f>
        <v>#N/A</v>
      </c>
      <c r="W1560" s="81"/>
      <c r="X1560" s="63"/>
      <c r="Y1560" s="63"/>
      <c r="Z1560" s="62"/>
      <c r="AA1560" s="63"/>
      <c r="AB1560" s="62"/>
      <c r="AC1560" s="62"/>
      <c r="AD1560" s="62"/>
      <c r="AE1560" s="62"/>
      <c r="AF1560" s="62"/>
      <c r="AG1560" s="72"/>
      <c r="AH1560" s="72"/>
      <c r="AI1560" s="72"/>
      <c r="AJ1560" s="72"/>
      <c r="AK1560" s="59" t="str">
        <f>VLOOKUP(G1560,'MITRA (REFERENSI)'!$A:$Z,5,FALSE)</f>
        <v>#N/A</v>
      </c>
      <c r="AL1560" s="59" t="str">
        <f>VLOOKUP(G1560,'MITRA (REFERENSI)'!$A:$Z,13,FALSE)</f>
        <v>#N/A</v>
      </c>
      <c r="AM1560" s="59" t="str">
        <f>VLOOKUP(G1560,'MITRA (REFERENSI)'!$A:$Z,14,FALSE)</f>
        <v>#N/A</v>
      </c>
    </row>
    <row r="1561" ht="15.0" customHeight="1">
      <c r="A1561" s="53" t="s">
        <v>6623</v>
      </c>
      <c r="B1561" s="78"/>
      <c r="C1561" s="79"/>
      <c r="D1561" s="82"/>
      <c r="E1561" s="82"/>
      <c r="F1561" s="56" t="str">
        <f t="shared" si="2"/>
        <v>PETUGAS.1560/SPK/SE/PML/3172/2026</v>
      </c>
      <c r="G1561" s="80"/>
      <c r="H1561" s="56" t="str">
        <f>VLOOKUP(G1561,'MITRA (REFERENSI)'!$A:$Z,16,FALSE)</f>
        <v>#N/A</v>
      </c>
      <c r="I1561" s="56" t="str">
        <f>VLOOKUP(G1561,'MITRA (REFERENSI)'!$A:$Z,25,FALSE)</f>
        <v>#N/A</v>
      </c>
      <c r="J1561" s="55" t="str">
        <f>VLOOKUP(G1561,'MITRA (REFERENSI)'!$A:$Z,26,FALSE)</f>
        <v>#N/A</v>
      </c>
      <c r="K1561" s="55" t="str">
        <f>VLOOKUP(G1561,'MITRA (REFERENSI)'!$A:$Z,15,FALSE)</f>
        <v>#N/A</v>
      </c>
      <c r="L1561" s="55" t="str">
        <f>VLOOKUP(G1561,'MITRA (REFERENSI)'!$A:$Z,15,FALSE)</f>
        <v>#N/A</v>
      </c>
      <c r="M1561" s="55" t="str">
        <f>IF(B1561=1,'KELAS (REFERENSI)'!M1561,IF(B1561=2,'KELAS (REFERENSI)'!M1576,IF(B1561=3,'KELAS (REFERENSI)'!M1591,IF(B1561=4,'KELAS (REFERENSI)'!M1606,""))))</f>
        <v/>
      </c>
      <c r="N1561" s="55" t="str">
        <f>IF(B1561=1,'KELAS (REFERENSI)'!N1561,IF(B1561=2,'KELAS (REFERENSI)'!N1576,IF(B1561=3,'KELAS (REFERENSI)'!N1591,IF(B1561=4,'KELAS (REFERENSI)'!N1606,""))))</f>
        <v/>
      </c>
      <c r="O1561" s="55" t="str">
        <f>IF(B1561=1,'KELAS (REFERENSI)'!O1561,IF(B1561=2,'KELAS (REFERENSI)'!O1576,IF(B1561=3,'KELAS (REFERENSI)'!O1591,IF(B1561=4,'KELAS (REFERENSI)'!O1606,""))))</f>
        <v/>
      </c>
      <c r="P1561" s="55" t="str">
        <f>IF(B1561=1,'KELAS (REFERENSI)'!P1561,IF(B1561=2,'KELAS (REFERENSI)'!P1576,IF(B1561=3,'KELAS (REFERENSI)'!P1591,IF(B1561=4,'KELAS (REFERENSI)'!P1606,""))))</f>
        <v/>
      </c>
      <c r="Q1561" s="55" t="str">
        <f t="shared" si="4"/>
        <v>BPS Kota Jakarta Timur</v>
      </c>
      <c r="R1561" s="55" t="str">
        <f t="shared" si="56"/>
        <v/>
      </c>
      <c r="S1561" s="55" t="str">
        <f t="shared" ref="S1561:T1561" si="1569">S1560</f>
        <v>15 Juni sampai dengan 31 Agustus 2026</v>
      </c>
      <c r="T1561" s="55" t="str">
        <f t="shared" si="1569"/>
        <v>31 Agustus 2026</v>
      </c>
      <c r="U1561" s="59" t="str">
        <f>VLOOKUP(G1561,'MITRA (REFERENSI)'!$A:$Z,17,FALSE)</f>
        <v>#N/A</v>
      </c>
      <c r="V1561" s="59" t="str">
        <f>VLOOKUP(G1561,'MITRA (REFERENSI)'!$A:$Z,11,FALSE)</f>
        <v>#N/A</v>
      </c>
      <c r="W1561" s="81"/>
      <c r="X1561" s="63"/>
      <c r="Y1561" s="63"/>
      <c r="Z1561" s="62"/>
      <c r="AA1561" s="63"/>
      <c r="AB1561" s="62"/>
      <c r="AC1561" s="62"/>
      <c r="AD1561" s="62"/>
      <c r="AE1561" s="62"/>
      <c r="AF1561" s="62"/>
      <c r="AG1561" s="72"/>
      <c r="AH1561" s="72"/>
      <c r="AI1561" s="72"/>
      <c r="AJ1561" s="72"/>
      <c r="AK1561" s="59" t="str">
        <f>VLOOKUP(G1561,'MITRA (REFERENSI)'!$A:$Z,5,FALSE)</f>
        <v>#N/A</v>
      </c>
      <c r="AL1561" s="59" t="str">
        <f>VLOOKUP(G1561,'MITRA (REFERENSI)'!$A:$Z,13,FALSE)</f>
        <v>#N/A</v>
      </c>
      <c r="AM1561" s="59" t="str">
        <f>VLOOKUP(G1561,'MITRA (REFERENSI)'!$A:$Z,14,FALSE)</f>
        <v>#N/A</v>
      </c>
    </row>
    <row r="1562" ht="15.0" customHeight="1">
      <c r="A1562" s="53" t="s">
        <v>6624</v>
      </c>
      <c r="B1562" s="78"/>
      <c r="C1562" s="79"/>
      <c r="D1562" s="82"/>
      <c r="E1562" s="82"/>
      <c r="F1562" s="56" t="str">
        <f t="shared" si="2"/>
        <v>PETUGAS.1561/SPK/SE/PML/3172/2026</v>
      </c>
      <c r="G1562" s="80"/>
      <c r="H1562" s="56" t="str">
        <f>VLOOKUP(G1562,'MITRA (REFERENSI)'!$A:$Z,16,FALSE)</f>
        <v>#N/A</v>
      </c>
      <c r="I1562" s="56" t="str">
        <f>VLOOKUP(G1562,'MITRA (REFERENSI)'!$A:$Z,25,FALSE)</f>
        <v>#N/A</v>
      </c>
      <c r="J1562" s="55" t="str">
        <f>VLOOKUP(G1562,'MITRA (REFERENSI)'!$A:$Z,26,FALSE)</f>
        <v>#N/A</v>
      </c>
      <c r="K1562" s="55" t="str">
        <f>VLOOKUP(G1562,'MITRA (REFERENSI)'!$A:$Z,15,FALSE)</f>
        <v>#N/A</v>
      </c>
      <c r="L1562" s="55" t="str">
        <f>VLOOKUP(G1562,'MITRA (REFERENSI)'!$A:$Z,15,FALSE)</f>
        <v>#N/A</v>
      </c>
      <c r="M1562" s="55" t="str">
        <f>IF(B1562=1,'KELAS (REFERENSI)'!M1562,IF(B1562=2,'KELAS (REFERENSI)'!M1577,IF(B1562=3,'KELAS (REFERENSI)'!M1592,IF(B1562=4,'KELAS (REFERENSI)'!M1607,""))))</f>
        <v/>
      </c>
      <c r="N1562" s="55" t="str">
        <f>IF(B1562=1,'KELAS (REFERENSI)'!N1562,IF(B1562=2,'KELAS (REFERENSI)'!N1577,IF(B1562=3,'KELAS (REFERENSI)'!N1592,IF(B1562=4,'KELAS (REFERENSI)'!N1607,""))))</f>
        <v/>
      </c>
      <c r="O1562" s="55" t="str">
        <f>IF(B1562=1,'KELAS (REFERENSI)'!O1562,IF(B1562=2,'KELAS (REFERENSI)'!O1577,IF(B1562=3,'KELAS (REFERENSI)'!O1592,IF(B1562=4,'KELAS (REFERENSI)'!O1607,""))))</f>
        <v/>
      </c>
      <c r="P1562" s="55" t="str">
        <f>IF(B1562=1,'KELAS (REFERENSI)'!P1562,IF(B1562=2,'KELAS (REFERENSI)'!P1577,IF(B1562=3,'KELAS (REFERENSI)'!P1592,IF(B1562=4,'KELAS (REFERENSI)'!P1607,""))))</f>
        <v/>
      </c>
      <c r="Q1562" s="55" t="str">
        <f t="shared" si="4"/>
        <v>BPS Kota Jakarta Timur</v>
      </c>
      <c r="R1562" s="55" t="str">
        <f t="shared" si="56"/>
        <v/>
      </c>
      <c r="S1562" s="55" t="str">
        <f t="shared" ref="S1562:T1562" si="1570">S1561</f>
        <v>15 Juni sampai dengan 31 Agustus 2026</v>
      </c>
      <c r="T1562" s="55" t="str">
        <f t="shared" si="1570"/>
        <v>31 Agustus 2026</v>
      </c>
      <c r="U1562" s="59" t="str">
        <f>VLOOKUP(G1562,'MITRA (REFERENSI)'!$A:$Z,17,FALSE)</f>
        <v>#N/A</v>
      </c>
      <c r="V1562" s="59" t="str">
        <f>VLOOKUP(G1562,'MITRA (REFERENSI)'!$A:$Z,11,FALSE)</f>
        <v>#N/A</v>
      </c>
      <c r="W1562" s="81"/>
      <c r="X1562" s="63"/>
      <c r="Y1562" s="63"/>
      <c r="Z1562" s="62"/>
      <c r="AA1562" s="63"/>
      <c r="AB1562" s="62"/>
      <c r="AC1562" s="62"/>
      <c r="AD1562" s="62"/>
      <c r="AE1562" s="62"/>
      <c r="AF1562" s="62"/>
      <c r="AG1562" s="72"/>
      <c r="AH1562" s="72"/>
      <c r="AI1562" s="72"/>
      <c r="AJ1562" s="72"/>
      <c r="AK1562" s="59" t="str">
        <f>VLOOKUP(G1562,'MITRA (REFERENSI)'!$A:$Z,5,FALSE)</f>
        <v>#N/A</v>
      </c>
      <c r="AL1562" s="59" t="str">
        <f>VLOOKUP(G1562,'MITRA (REFERENSI)'!$A:$Z,13,FALSE)</f>
        <v>#N/A</v>
      </c>
      <c r="AM1562" s="59" t="str">
        <f>VLOOKUP(G1562,'MITRA (REFERENSI)'!$A:$Z,14,FALSE)</f>
        <v>#N/A</v>
      </c>
    </row>
    <row r="1563" ht="15.0" customHeight="1">
      <c r="A1563" s="53" t="s">
        <v>6625</v>
      </c>
      <c r="B1563" s="78"/>
      <c r="C1563" s="79"/>
      <c r="D1563" s="82"/>
      <c r="E1563" s="82"/>
      <c r="F1563" s="56" t="str">
        <f t="shared" si="2"/>
        <v>PETUGAS.1562/SPK/SE/PML/3172/2026</v>
      </c>
      <c r="G1563" s="80"/>
      <c r="H1563" s="56" t="str">
        <f>VLOOKUP(G1563,'MITRA (REFERENSI)'!$A:$Z,16,FALSE)</f>
        <v>#N/A</v>
      </c>
      <c r="I1563" s="56" t="str">
        <f>VLOOKUP(G1563,'MITRA (REFERENSI)'!$A:$Z,25,FALSE)</f>
        <v>#N/A</v>
      </c>
      <c r="J1563" s="55" t="str">
        <f>VLOOKUP(G1563,'MITRA (REFERENSI)'!$A:$Z,26,FALSE)</f>
        <v>#N/A</v>
      </c>
      <c r="K1563" s="55" t="str">
        <f>VLOOKUP(G1563,'MITRA (REFERENSI)'!$A:$Z,15,FALSE)</f>
        <v>#N/A</v>
      </c>
      <c r="L1563" s="55" t="str">
        <f>VLOOKUP(G1563,'MITRA (REFERENSI)'!$A:$Z,15,FALSE)</f>
        <v>#N/A</v>
      </c>
      <c r="M1563" s="55" t="str">
        <f>IF(B1563=1,'KELAS (REFERENSI)'!M1563,IF(B1563=2,'KELAS (REFERENSI)'!M1578,IF(B1563=3,'KELAS (REFERENSI)'!M1593,IF(B1563=4,'KELAS (REFERENSI)'!M1608,""))))</f>
        <v/>
      </c>
      <c r="N1563" s="55" t="str">
        <f>IF(B1563=1,'KELAS (REFERENSI)'!N1563,IF(B1563=2,'KELAS (REFERENSI)'!N1578,IF(B1563=3,'KELAS (REFERENSI)'!N1593,IF(B1563=4,'KELAS (REFERENSI)'!N1608,""))))</f>
        <v/>
      </c>
      <c r="O1563" s="55" t="str">
        <f>IF(B1563=1,'KELAS (REFERENSI)'!O1563,IF(B1563=2,'KELAS (REFERENSI)'!O1578,IF(B1563=3,'KELAS (REFERENSI)'!O1593,IF(B1563=4,'KELAS (REFERENSI)'!O1608,""))))</f>
        <v/>
      </c>
      <c r="P1563" s="55" t="str">
        <f>IF(B1563=1,'KELAS (REFERENSI)'!P1563,IF(B1563=2,'KELAS (REFERENSI)'!P1578,IF(B1563=3,'KELAS (REFERENSI)'!P1593,IF(B1563=4,'KELAS (REFERENSI)'!P1608,""))))</f>
        <v/>
      </c>
      <c r="Q1563" s="55" t="str">
        <f t="shared" si="4"/>
        <v>BPS Kota Jakarta Timur</v>
      </c>
      <c r="R1563" s="55" t="str">
        <f t="shared" si="56"/>
        <v/>
      </c>
      <c r="S1563" s="55" t="str">
        <f t="shared" ref="S1563:T1563" si="1571">S1562</f>
        <v>15 Juni sampai dengan 31 Agustus 2026</v>
      </c>
      <c r="T1563" s="55" t="str">
        <f t="shared" si="1571"/>
        <v>31 Agustus 2026</v>
      </c>
      <c r="U1563" s="59" t="str">
        <f>VLOOKUP(G1563,'MITRA (REFERENSI)'!$A:$Z,17,FALSE)</f>
        <v>#N/A</v>
      </c>
      <c r="V1563" s="59" t="str">
        <f>VLOOKUP(G1563,'MITRA (REFERENSI)'!$A:$Z,11,FALSE)</f>
        <v>#N/A</v>
      </c>
      <c r="W1563" s="81"/>
      <c r="X1563" s="63"/>
      <c r="Y1563" s="63"/>
      <c r="Z1563" s="62"/>
      <c r="AA1563" s="63"/>
      <c r="AB1563" s="62"/>
      <c r="AC1563" s="62"/>
      <c r="AD1563" s="62"/>
      <c r="AE1563" s="62"/>
      <c r="AF1563" s="62"/>
      <c r="AG1563" s="72"/>
      <c r="AH1563" s="72"/>
      <c r="AI1563" s="72"/>
      <c r="AJ1563" s="72"/>
      <c r="AK1563" s="59" t="str">
        <f>VLOOKUP(G1563,'MITRA (REFERENSI)'!$A:$Z,5,FALSE)</f>
        <v>#N/A</v>
      </c>
      <c r="AL1563" s="59" t="str">
        <f>VLOOKUP(G1563,'MITRA (REFERENSI)'!$A:$Z,13,FALSE)</f>
        <v>#N/A</v>
      </c>
      <c r="AM1563" s="59" t="str">
        <f>VLOOKUP(G1563,'MITRA (REFERENSI)'!$A:$Z,14,FALSE)</f>
        <v>#N/A</v>
      </c>
    </row>
    <row r="1564" ht="15.0" customHeight="1">
      <c r="A1564" s="53" t="s">
        <v>6626</v>
      </c>
      <c r="B1564" s="78"/>
      <c r="C1564" s="79"/>
      <c r="D1564" s="82"/>
      <c r="E1564" s="82"/>
      <c r="F1564" s="56" t="str">
        <f t="shared" si="2"/>
        <v>PETUGAS.1563/SPK/SE/PML/3172/2026</v>
      </c>
      <c r="G1564" s="80"/>
      <c r="H1564" s="56" t="str">
        <f>VLOOKUP(G1564,'MITRA (REFERENSI)'!$A:$Z,16,FALSE)</f>
        <v>#N/A</v>
      </c>
      <c r="I1564" s="56" t="str">
        <f>VLOOKUP(G1564,'MITRA (REFERENSI)'!$A:$Z,25,FALSE)</f>
        <v>#N/A</v>
      </c>
      <c r="J1564" s="55" t="str">
        <f>VLOOKUP(G1564,'MITRA (REFERENSI)'!$A:$Z,26,FALSE)</f>
        <v>#N/A</v>
      </c>
      <c r="K1564" s="55" t="str">
        <f>VLOOKUP(G1564,'MITRA (REFERENSI)'!$A:$Z,15,FALSE)</f>
        <v>#N/A</v>
      </c>
      <c r="L1564" s="55" t="str">
        <f>VLOOKUP(G1564,'MITRA (REFERENSI)'!$A:$Z,15,FALSE)</f>
        <v>#N/A</v>
      </c>
      <c r="M1564" s="55" t="str">
        <f>IF(B1564=1,'KELAS (REFERENSI)'!M1564,IF(B1564=2,'KELAS (REFERENSI)'!M1579,IF(B1564=3,'KELAS (REFERENSI)'!M1594,IF(B1564=4,'KELAS (REFERENSI)'!M1609,""))))</f>
        <v/>
      </c>
      <c r="N1564" s="55" t="str">
        <f>IF(B1564=1,'KELAS (REFERENSI)'!N1564,IF(B1564=2,'KELAS (REFERENSI)'!N1579,IF(B1564=3,'KELAS (REFERENSI)'!N1594,IF(B1564=4,'KELAS (REFERENSI)'!N1609,""))))</f>
        <v/>
      </c>
      <c r="O1564" s="55" t="str">
        <f>IF(B1564=1,'KELAS (REFERENSI)'!O1564,IF(B1564=2,'KELAS (REFERENSI)'!O1579,IF(B1564=3,'KELAS (REFERENSI)'!O1594,IF(B1564=4,'KELAS (REFERENSI)'!O1609,""))))</f>
        <v/>
      </c>
      <c r="P1564" s="55" t="str">
        <f>IF(B1564=1,'KELAS (REFERENSI)'!P1564,IF(B1564=2,'KELAS (REFERENSI)'!P1579,IF(B1564=3,'KELAS (REFERENSI)'!P1594,IF(B1564=4,'KELAS (REFERENSI)'!P1609,""))))</f>
        <v/>
      </c>
      <c r="Q1564" s="55" t="str">
        <f t="shared" si="4"/>
        <v>BPS Kota Jakarta Timur</v>
      </c>
      <c r="R1564" s="55" t="str">
        <f t="shared" si="56"/>
        <v/>
      </c>
      <c r="S1564" s="55" t="str">
        <f t="shared" ref="S1564:T1564" si="1572">S1563</f>
        <v>15 Juni sampai dengan 31 Agustus 2026</v>
      </c>
      <c r="T1564" s="55" t="str">
        <f t="shared" si="1572"/>
        <v>31 Agustus 2026</v>
      </c>
      <c r="U1564" s="59" t="str">
        <f>VLOOKUP(G1564,'MITRA (REFERENSI)'!$A:$Z,17,FALSE)</f>
        <v>#N/A</v>
      </c>
      <c r="V1564" s="59" t="str">
        <f>VLOOKUP(G1564,'MITRA (REFERENSI)'!$A:$Z,11,FALSE)</f>
        <v>#N/A</v>
      </c>
      <c r="W1564" s="81"/>
      <c r="X1564" s="63"/>
      <c r="Y1564" s="63"/>
      <c r="Z1564" s="62"/>
      <c r="AA1564" s="63"/>
      <c r="AB1564" s="62"/>
      <c r="AC1564" s="62"/>
      <c r="AD1564" s="62"/>
      <c r="AE1564" s="62"/>
      <c r="AF1564" s="62"/>
      <c r="AG1564" s="72"/>
      <c r="AH1564" s="72"/>
      <c r="AI1564" s="72"/>
      <c r="AJ1564" s="72"/>
      <c r="AK1564" s="59" t="str">
        <f>VLOOKUP(G1564,'MITRA (REFERENSI)'!$A:$Z,5,FALSE)</f>
        <v>#N/A</v>
      </c>
      <c r="AL1564" s="59" t="str">
        <f>VLOOKUP(G1564,'MITRA (REFERENSI)'!$A:$Z,13,FALSE)</f>
        <v>#N/A</v>
      </c>
      <c r="AM1564" s="59" t="str">
        <f>VLOOKUP(G1564,'MITRA (REFERENSI)'!$A:$Z,14,FALSE)</f>
        <v>#N/A</v>
      </c>
    </row>
    <row r="1565" ht="15.0" customHeight="1">
      <c r="A1565" s="53" t="s">
        <v>6627</v>
      </c>
      <c r="B1565" s="78"/>
      <c r="C1565" s="79"/>
      <c r="D1565" s="82"/>
      <c r="E1565" s="82"/>
      <c r="F1565" s="56" t="str">
        <f t="shared" si="2"/>
        <v>PETUGAS.1564/SPK/SE/PML/3172/2026</v>
      </c>
      <c r="G1565" s="80"/>
      <c r="H1565" s="56" t="str">
        <f>VLOOKUP(G1565,'MITRA (REFERENSI)'!$A:$Z,16,FALSE)</f>
        <v>#N/A</v>
      </c>
      <c r="I1565" s="56" t="str">
        <f>VLOOKUP(G1565,'MITRA (REFERENSI)'!$A:$Z,25,FALSE)</f>
        <v>#N/A</v>
      </c>
      <c r="J1565" s="55" t="str">
        <f>VLOOKUP(G1565,'MITRA (REFERENSI)'!$A:$Z,26,FALSE)</f>
        <v>#N/A</v>
      </c>
      <c r="K1565" s="55" t="str">
        <f>VLOOKUP(G1565,'MITRA (REFERENSI)'!$A:$Z,15,FALSE)</f>
        <v>#N/A</v>
      </c>
      <c r="L1565" s="55" t="str">
        <f>VLOOKUP(G1565,'MITRA (REFERENSI)'!$A:$Z,15,FALSE)</f>
        <v>#N/A</v>
      </c>
      <c r="M1565" s="55" t="str">
        <f>IF(B1565=1,'KELAS (REFERENSI)'!M1565,IF(B1565=2,'KELAS (REFERENSI)'!M1580,IF(B1565=3,'KELAS (REFERENSI)'!M1595,IF(B1565=4,'KELAS (REFERENSI)'!M1610,""))))</f>
        <v/>
      </c>
      <c r="N1565" s="55" t="str">
        <f>IF(B1565=1,'KELAS (REFERENSI)'!N1565,IF(B1565=2,'KELAS (REFERENSI)'!N1580,IF(B1565=3,'KELAS (REFERENSI)'!N1595,IF(B1565=4,'KELAS (REFERENSI)'!N1610,""))))</f>
        <v/>
      </c>
      <c r="O1565" s="55" t="str">
        <f>IF(B1565=1,'KELAS (REFERENSI)'!O1565,IF(B1565=2,'KELAS (REFERENSI)'!O1580,IF(B1565=3,'KELAS (REFERENSI)'!O1595,IF(B1565=4,'KELAS (REFERENSI)'!O1610,""))))</f>
        <v/>
      </c>
      <c r="P1565" s="55" t="str">
        <f>IF(B1565=1,'KELAS (REFERENSI)'!P1565,IF(B1565=2,'KELAS (REFERENSI)'!P1580,IF(B1565=3,'KELAS (REFERENSI)'!P1595,IF(B1565=4,'KELAS (REFERENSI)'!P1610,""))))</f>
        <v/>
      </c>
      <c r="Q1565" s="55" t="str">
        <f t="shared" si="4"/>
        <v>BPS Kota Jakarta Timur</v>
      </c>
      <c r="R1565" s="55" t="str">
        <f t="shared" si="56"/>
        <v/>
      </c>
      <c r="S1565" s="55" t="str">
        <f t="shared" ref="S1565:T1565" si="1573">S1564</f>
        <v>15 Juni sampai dengan 31 Agustus 2026</v>
      </c>
      <c r="T1565" s="55" t="str">
        <f t="shared" si="1573"/>
        <v>31 Agustus 2026</v>
      </c>
      <c r="U1565" s="59" t="str">
        <f>VLOOKUP(G1565,'MITRA (REFERENSI)'!$A:$Z,17,FALSE)</f>
        <v>#N/A</v>
      </c>
      <c r="V1565" s="59" t="str">
        <f>VLOOKUP(G1565,'MITRA (REFERENSI)'!$A:$Z,11,FALSE)</f>
        <v>#N/A</v>
      </c>
      <c r="W1565" s="81"/>
      <c r="X1565" s="63"/>
      <c r="Y1565" s="63"/>
      <c r="Z1565" s="62"/>
      <c r="AA1565" s="63"/>
      <c r="AB1565" s="62"/>
      <c r="AC1565" s="62"/>
      <c r="AD1565" s="62"/>
      <c r="AE1565" s="62"/>
      <c r="AF1565" s="62"/>
      <c r="AG1565" s="72"/>
      <c r="AH1565" s="72"/>
      <c r="AI1565" s="72"/>
      <c r="AJ1565" s="72"/>
      <c r="AK1565" s="59" t="str">
        <f>VLOOKUP(G1565,'MITRA (REFERENSI)'!$A:$Z,5,FALSE)</f>
        <v>#N/A</v>
      </c>
      <c r="AL1565" s="59" t="str">
        <f>VLOOKUP(G1565,'MITRA (REFERENSI)'!$A:$Z,13,FALSE)</f>
        <v>#N/A</v>
      </c>
      <c r="AM1565" s="59" t="str">
        <f>VLOOKUP(G1565,'MITRA (REFERENSI)'!$A:$Z,14,FALSE)</f>
        <v>#N/A</v>
      </c>
    </row>
    <row r="1566" ht="15.0" customHeight="1">
      <c r="A1566" s="53" t="s">
        <v>6628</v>
      </c>
      <c r="B1566" s="78"/>
      <c r="C1566" s="79"/>
      <c r="D1566" s="82"/>
      <c r="E1566" s="82"/>
      <c r="F1566" s="56" t="str">
        <f t="shared" si="2"/>
        <v>PETUGAS.1565/SPK/SE/PML/3172/2026</v>
      </c>
      <c r="G1566" s="80"/>
      <c r="H1566" s="56" t="str">
        <f>VLOOKUP(G1566,'MITRA (REFERENSI)'!$A:$Z,16,FALSE)</f>
        <v>#N/A</v>
      </c>
      <c r="I1566" s="56" t="str">
        <f>VLOOKUP(G1566,'MITRA (REFERENSI)'!$A:$Z,25,FALSE)</f>
        <v>#N/A</v>
      </c>
      <c r="J1566" s="55" t="str">
        <f>VLOOKUP(G1566,'MITRA (REFERENSI)'!$A:$Z,26,FALSE)</f>
        <v>#N/A</v>
      </c>
      <c r="K1566" s="55" t="str">
        <f>VLOOKUP(G1566,'MITRA (REFERENSI)'!$A:$Z,15,FALSE)</f>
        <v>#N/A</v>
      </c>
      <c r="L1566" s="55" t="str">
        <f>VLOOKUP(G1566,'MITRA (REFERENSI)'!$A:$Z,15,FALSE)</f>
        <v>#N/A</v>
      </c>
      <c r="M1566" s="55" t="str">
        <f>IF(B1566=1,'KELAS (REFERENSI)'!M1566,IF(B1566=2,'KELAS (REFERENSI)'!M1581,IF(B1566=3,'KELAS (REFERENSI)'!M1596,IF(B1566=4,'KELAS (REFERENSI)'!M1611,""))))</f>
        <v/>
      </c>
      <c r="N1566" s="55" t="str">
        <f>IF(B1566=1,'KELAS (REFERENSI)'!N1566,IF(B1566=2,'KELAS (REFERENSI)'!N1581,IF(B1566=3,'KELAS (REFERENSI)'!N1596,IF(B1566=4,'KELAS (REFERENSI)'!N1611,""))))</f>
        <v/>
      </c>
      <c r="O1566" s="55" t="str">
        <f>IF(B1566=1,'KELAS (REFERENSI)'!O1566,IF(B1566=2,'KELAS (REFERENSI)'!O1581,IF(B1566=3,'KELAS (REFERENSI)'!O1596,IF(B1566=4,'KELAS (REFERENSI)'!O1611,""))))</f>
        <v/>
      </c>
      <c r="P1566" s="55" t="str">
        <f>IF(B1566=1,'KELAS (REFERENSI)'!P1566,IF(B1566=2,'KELAS (REFERENSI)'!P1581,IF(B1566=3,'KELAS (REFERENSI)'!P1596,IF(B1566=4,'KELAS (REFERENSI)'!P1611,""))))</f>
        <v/>
      </c>
      <c r="Q1566" s="55" t="str">
        <f t="shared" si="4"/>
        <v>BPS Kota Jakarta Timur</v>
      </c>
      <c r="R1566" s="55" t="str">
        <f t="shared" si="56"/>
        <v/>
      </c>
      <c r="S1566" s="55" t="str">
        <f t="shared" ref="S1566:T1566" si="1574">S1565</f>
        <v>15 Juni sampai dengan 31 Agustus 2026</v>
      </c>
      <c r="T1566" s="55" t="str">
        <f t="shared" si="1574"/>
        <v>31 Agustus 2026</v>
      </c>
      <c r="U1566" s="59" t="str">
        <f>VLOOKUP(G1566,'MITRA (REFERENSI)'!$A:$Z,17,FALSE)</f>
        <v>#N/A</v>
      </c>
      <c r="V1566" s="59" t="str">
        <f>VLOOKUP(G1566,'MITRA (REFERENSI)'!$A:$Z,11,FALSE)</f>
        <v>#N/A</v>
      </c>
      <c r="W1566" s="81"/>
      <c r="X1566" s="63"/>
      <c r="Y1566" s="63"/>
      <c r="Z1566" s="62"/>
      <c r="AA1566" s="63"/>
      <c r="AB1566" s="62"/>
      <c r="AC1566" s="62"/>
      <c r="AD1566" s="62"/>
      <c r="AE1566" s="62"/>
      <c r="AF1566" s="62"/>
      <c r="AG1566" s="72"/>
      <c r="AH1566" s="72"/>
      <c r="AI1566" s="72"/>
      <c r="AJ1566" s="72"/>
      <c r="AK1566" s="59" t="str">
        <f>VLOOKUP(G1566,'MITRA (REFERENSI)'!$A:$Z,5,FALSE)</f>
        <v>#N/A</v>
      </c>
      <c r="AL1566" s="59" t="str">
        <f>VLOOKUP(G1566,'MITRA (REFERENSI)'!$A:$Z,13,FALSE)</f>
        <v>#N/A</v>
      </c>
      <c r="AM1566" s="59" t="str">
        <f>VLOOKUP(G1566,'MITRA (REFERENSI)'!$A:$Z,14,FALSE)</f>
        <v>#N/A</v>
      </c>
    </row>
    <row r="1567" ht="15.0" customHeight="1">
      <c r="A1567" s="53" t="s">
        <v>6629</v>
      </c>
      <c r="B1567" s="78"/>
      <c r="C1567" s="79"/>
      <c r="D1567" s="82"/>
      <c r="E1567" s="82"/>
      <c r="F1567" s="56" t="str">
        <f t="shared" si="2"/>
        <v>PETUGAS.1566/SPK/SE/PML/3172/2026</v>
      </c>
      <c r="G1567" s="80"/>
      <c r="H1567" s="56" t="str">
        <f>VLOOKUP(G1567,'MITRA (REFERENSI)'!$A:$Z,16,FALSE)</f>
        <v>#N/A</v>
      </c>
      <c r="I1567" s="56" t="str">
        <f>VLOOKUP(G1567,'MITRA (REFERENSI)'!$A:$Z,25,FALSE)</f>
        <v>#N/A</v>
      </c>
      <c r="J1567" s="55" t="str">
        <f>VLOOKUP(G1567,'MITRA (REFERENSI)'!$A:$Z,26,FALSE)</f>
        <v>#N/A</v>
      </c>
      <c r="K1567" s="55" t="str">
        <f>VLOOKUP(G1567,'MITRA (REFERENSI)'!$A:$Z,15,FALSE)</f>
        <v>#N/A</v>
      </c>
      <c r="L1567" s="55" t="str">
        <f>VLOOKUP(G1567,'MITRA (REFERENSI)'!$A:$Z,15,FALSE)</f>
        <v>#N/A</v>
      </c>
      <c r="M1567" s="55" t="str">
        <f>IF(B1567=1,'KELAS (REFERENSI)'!M1567,IF(B1567=2,'KELAS (REFERENSI)'!M1582,IF(B1567=3,'KELAS (REFERENSI)'!M1597,IF(B1567=4,'KELAS (REFERENSI)'!M1612,""))))</f>
        <v/>
      </c>
      <c r="N1567" s="55" t="str">
        <f>IF(B1567=1,'KELAS (REFERENSI)'!N1567,IF(B1567=2,'KELAS (REFERENSI)'!N1582,IF(B1567=3,'KELAS (REFERENSI)'!N1597,IF(B1567=4,'KELAS (REFERENSI)'!N1612,""))))</f>
        <v/>
      </c>
      <c r="O1567" s="55" t="str">
        <f>IF(B1567=1,'KELAS (REFERENSI)'!O1567,IF(B1567=2,'KELAS (REFERENSI)'!O1582,IF(B1567=3,'KELAS (REFERENSI)'!O1597,IF(B1567=4,'KELAS (REFERENSI)'!O1612,""))))</f>
        <v/>
      </c>
      <c r="P1567" s="55" t="str">
        <f>IF(B1567=1,'KELAS (REFERENSI)'!P1567,IF(B1567=2,'KELAS (REFERENSI)'!P1582,IF(B1567=3,'KELAS (REFERENSI)'!P1597,IF(B1567=4,'KELAS (REFERENSI)'!P1612,""))))</f>
        <v/>
      </c>
      <c r="Q1567" s="55" t="str">
        <f t="shared" si="4"/>
        <v>BPS Kota Jakarta Timur</v>
      </c>
      <c r="R1567" s="55" t="str">
        <f t="shared" si="56"/>
        <v/>
      </c>
      <c r="S1567" s="55" t="str">
        <f t="shared" ref="S1567:T1567" si="1575">S1566</f>
        <v>15 Juni sampai dengan 31 Agustus 2026</v>
      </c>
      <c r="T1567" s="55" t="str">
        <f t="shared" si="1575"/>
        <v>31 Agustus 2026</v>
      </c>
      <c r="U1567" s="59" t="str">
        <f>VLOOKUP(G1567,'MITRA (REFERENSI)'!$A:$Z,17,FALSE)</f>
        <v>#N/A</v>
      </c>
      <c r="V1567" s="59" t="str">
        <f>VLOOKUP(G1567,'MITRA (REFERENSI)'!$A:$Z,11,FALSE)</f>
        <v>#N/A</v>
      </c>
      <c r="W1567" s="81"/>
      <c r="X1567" s="63"/>
      <c r="Y1567" s="63"/>
      <c r="Z1567" s="62"/>
      <c r="AA1567" s="63"/>
      <c r="AB1567" s="62"/>
      <c r="AC1567" s="62"/>
      <c r="AD1567" s="62"/>
      <c r="AE1567" s="62"/>
      <c r="AF1567" s="62"/>
      <c r="AG1567" s="72"/>
      <c r="AH1567" s="72"/>
      <c r="AI1567" s="72"/>
      <c r="AJ1567" s="72"/>
      <c r="AK1567" s="59" t="str">
        <f>VLOOKUP(G1567,'MITRA (REFERENSI)'!$A:$Z,5,FALSE)</f>
        <v>#N/A</v>
      </c>
      <c r="AL1567" s="59" t="str">
        <f>VLOOKUP(G1567,'MITRA (REFERENSI)'!$A:$Z,13,FALSE)</f>
        <v>#N/A</v>
      </c>
      <c r="AM1567" s="59" t="str">
        <f>VLOOKUP(G1567,'MITRA (REFERENSI)'!$A:$Z,14,FALSE)</f>
        <v>#N/A</v>
      </c>
    </row>
    <row r="1568" ht="15.0" customHeight="1">
      <c r="A1568" s="53" t="s">
        <v>6630</v>
      </c>
      <c r="B1568" s="78"/>
      <c r="C1568" s="79"/>
      <c r="D1568" s="82"/>
      <c r="E1568" s="82"/>
      <c r="F1568" s="56" t="str">
        <f t="shared" si="2"/>
        <v>PETUGAS.1567/SPK/SE/PML/3172/2026</v>
      </c>
      <c r="G1568" s="80"/>
      <c r="H1568" s="56" t="str">
        <f>VLOOKUP(G1568,'MITRA (REFERENSI)'!$A:$Z,16,FALSE)</f>
        <v>#N/A</v>
      </c>
      <c r="I1568" s="56" t="str">
        <f>VLOOKUP(G1568,'MITRA (REFERENSI)'!$A:$Z,25,FALSE)</f>
        <v>#N/A</v>
      </c>
      <c r="J1568" s="55" t="str">
        <f>VLOOKUP(G1568,'MITRA (REFERENSI)'!$A:$Z,26,FALSE)</f>
        <v>#N/A</v>
      </c>
      <c r="K1568" s="55" t="str">
        <f>VLOOKUP(G1568,'MITRA (REFERENSI)'!$A:$Z,15,FALSE)</f>
        <v>#N/A</v>
      </c>
      <c r="L1568" s="55" t="str">
        <f>VLOOKUP(G1568,'MITRA (REFERENSI)'!$A:$Z,15,FALSE)</f>
        <v>#N/A</v>
      </c>
      <c r="M1568" s="55" t="str">
        <f>IF(B1568=1,'KELAS (REFERENSI)'!M1568,IF(B1568=2,'KELAS (REFERENSI)'!M1583,IF(B1568=3,'KELAS (REFERENSI)'!M1598,IF(B1568=4,'KELAS (REFERENSI)'!M1613,""))))</f>
        <v/>
      </c>
      <c r="N1568" s="55" t="str">
        <f>IF(B1568=1,'KELAS (REFERENSI)'!N1568,IF(B1568=2,'KELAS (REFERENSI)'!N1583,IF(B1568=3,'KELAS (REFERENSI)'!N1598,IF(B1568=4,'KELAS (REFERENSI)'!N1613,""))))</f>
        <v/>
      </c>
      <c r="O1568" s="55" t="str">
        <f>IF(B1568=1,'KELAS (REFERENSI)'!O1568,IF(B1568=2,'KELAS (REFERENSI)'!O1583,IF(B1568=3,'KELAS (REFERENSI)'!O1598,IF(B1568=4,'KELAS (REFERENSI)'!O1613,""))))</f>
        <v/>
      </c>
      <c r="P1568" s="55" t="str">
        <f>IF(B1568=1,'KELAS (REFERENSI)'!P1568,IF(B1568=2,'KELAS (REFERENSI)'!P1583,IF(B1568=3,'KELAS (REFERENSI)'!P1598,IF(B1568=4,'KELAS (REFERENSI)'!P1613,""))))</f>
        <v/>
      </c>
      <c r="Q1568" s="55" t="str">
        <f t="shared" si="4"/>
        <v>BPS Kota Jakarta Timur</v>
      </c>
      <c r="R1568" s="55" t="str">
        <f t="shared" si="56"/>
        <v/>
      </c>
      <c r="S1568" s="55" t="str">
        <f t="shared" ref="S1568:T1568" si="1576">S1567</f>
        <v>15 Juni sampai dengan 31 Agustus 2026</v>
      </c>
      <c r="T1568" s="55" t="str">
        <f t="shared" si="1576"/>
        <v>31 Agustus 2026</v>
      </c>
      <c r="U1568" s="59" t="str">
        <f>VLOOKUP(G1568,'MITRA (REFERENSI)'!$A:$Z,17,FALSE)</f>
        <v>#N/A</v>
      </c>
      <c r="V1568" s="59" t="str">
        <f>VLOOKUP(G1568,'MITRA (REFERENSI)'!$A:$Z,11,FALSE)</f>
        <v>#N/A</v>
      </c>
      <c r="W1568" s="81"/>
      <c r="X1568" s="63"/>
      <c r="Y1568" s="63"/>
      <c r="Z1568" s="62"/>
      <c r="AA1568" s="63"/>
      <c r="AB1568" s="62"/>
      <c r="AC1568" s="62"/>
      <c r="AD1568" s="62"/>
      <c r="AE1568" s="62"/>
      <c r="AF1568" s="62"/>
      <c r="AG1568" s="72"/>
      <c r="AH1568" s="72"/>
      <c r="AI1568" s="72"/>
      <c r="AJ1568" s="72"/>
      <c r="AK1568" s="59" t="str">
        <f>VLOOKUP(G1568,'MITRA (REFERENSI)'!$A:$Z,5,FALSE)</f>
        <v>#N/A</v>
      </c>
      <c r="AL1568" s="59" t="str">
        <f>VLOOKUP(G1568,'MITRA (REFERENSI)'!$A:$Z,13,FALSE)</f>
        <v>#N/A</v>
      </c>
      <c r="AM1568" s="59" t="str">
        <f>VLOOKUP(G1568,'MITRA (REFERENSI)'!$A:$Z,14,FALSE)</f>
        <v>#N/A</v>
      </c>
    </row>
    <row r="1569" ht="15.0" customHeight="1">
      <c r="A1569" s="53" t="s">
        <v>6631</v>
      </c>
      <c r="B1569" s="78"/>
      <c r="C1569" s="79"/>
      <c r="D1569" s="82"/>
      <c r="E1569" s="82"/>
      <c r="F1569" s="56" t="str">
        <f t="shared" si="2"/>
        <v>PETUGAS.1568/SPK/SE/PML/3172/2026</v>
      </c>
      <c r="G1569" s="80"/>
      <c r="H1569" s="56" t="str">
        <f>VLOOKUP(G1569,'MITRA (REFERENSI)'!$A:$Z,16,FALSE)</f>
        <v>#N/A</v>
      </c>
      <c r="I1569" s="56" t="str">
        <f>VLOOKUP(G1569,'MITRA (REFERENSI)'!$A:$Z,25,FALSE)</f>
        <v>#N/A</v>
      </c>
      <c r="J1569" s="55" t="str">
        <f>VLOOKUP(G1569,'MITRA (REFERENSI)'!$A:$Z,26,FALSE)</f>
        <v>#N/A</v>
      </c>
      <c r="K1569" s="55" t="str">
        <f>VLOOKUP(G1569,'MITRA (REFERENSI)'!$A:$Z,15,FALSE)</f>
        <v>#N/A</v>
      </c>
      <c r="L1569" s="55" t="str">
        <f>VLOOKUP(G1569,'MITRA (REFERENSI)'!$A:$Z,15,FALSE)</f>
        <v>#N/A</v>
      </c>
      <c r="M1569" s="55" t="str">
        <f>IF(B1569=1,'KELAS (REFERENSI)'!M1569,IF(B1569=2,'KELAS (REFERENSI)'!M1584,IF(B1569=3,'KELAS (REFERENSI)'!M1599,IF(B1569=4,'KELAS (REFERENSI)'!M1614,""))))</f>
        <v/>
      </c>
      <c r="N1569" s="55" t="str">
        <f>IF(B1569=1,'KELAS (REFERENSI)'!N1569,IF(B1569=2,'KELAS (REFERENSI)'!N1584,IF(B1569=3,'KELAS (REFERENSI)'!N1599,IF(B1569=4,'KELAS (REFERENSI)'!N1614,""))))</f>
        <v/>
      </c>
      <c r="O1569" s="55" t="str">
        <f>IF(B1569=1,'KELAS (REFERENSI)'!O1569,IF(B1569=2,'KELAS (REFERENSI)'!O1584,IF(B1569=3,'KELAS (REFERENSI)'!O1599,IF(B1569=4,'KELAS (REFERENSI)'!O1614,""))))</f>
        <v/>
      </c>
      <c r="P1569" s="55" t="str">
        <f>IF(B1569=1,'KELAS (REFERENSI)'!P1569,IF(B1569=2,'KELAS (REFERENSI)'!P1584,IF(B1569=3,'KELAS (REFERENSI)'!P1599,IF(B1569=4,'KELAS (REFERENSI)'!P1614,""))))</f>
        <v/>
      </c>
      <c r="Q1569" s="55" t="str">
        <f t="shared" si="4"/>
        <v>BPS Kota Jakarta Timur</v>
      </c>
      <c r="R1569" s="55" t="str">
        <f t="shared" si="56"/>
        <v/>
      </c>
      <c r="S1569" s="55" t="str">
        <f t="shared" ref="S1569:T1569" si="1577">S1568</f>
        <v>15 Juni sampai dengan 31 Agustus 2026</v>
      </c>
      <c r="T1569" s="55" t="str">
        <f t="shared" si="1577"/>
        <v>31 Agustus 2026</v>
      </c>
      <c r="U1569" s="59" t="str">
        <f>VLOOKUP(G1569,'MITRA (REFERENSI)'!$A:$Z,17,FALSE)</f>
        <v>#N/A</v>
      </c>
      <c r="V1569" s="59" t="str">
        <f>VLOOKUP(G1569,'MITRA (REFERENSI)'!$A:$Z,11,FALSE)</f>
        <v>#N/A</v>
      </c>
      <c r="W1569" s="81"/>
      <c r="X1569" s="63"/>
      <c r="Y1569" s="63"/>
      <c r="Z1569" s="62"/>
      <c r="AA1569" s="63"/>
      <c r="AB1569" s="62"/>
      <c r="AC1569" s="62"/>
      <c r="AD1569" s="62"/>
      <c r="AE1569" s="62"/>
      <c r="AF1569" s="62"/>
      <c r="AG1569" s="72"/>
      <c r="AH1569" s="72"/>
      <c r="AI1569" s="72"/>
      <c r="AJ1569" s="72"/>
      <c r="AK1569" s="59" t="str">
        <f>VLOOKUP(G1569,'MITRA (REFERENSI)'!$A:$Z,5,FALSE)</f>
        <v>#N/A</v>
      </c>
      <c r="AL1569" s="59" t="str">
        <f>VLOOKUP(G1569,'MITRA (REFERENSI)'!$A:$Z,13,FALSE)</f>
        <v>#N/A</v>
      </c>
      <c r="AM1569" s="59" t="str">
        <f>VLOOKUP(G1569,'MITRA (REFERENSI)'!$A:$Z,14,FALSE)</f>
        <v>#N/A</v>
      </c>
    </row>
    <row r="1570" ht="15.0" customHeight="1">
      <c r="A1570" s="53" t="s">
        <v>6632</v>
      </c>
      <c r="B1570" s="78"/>
      <c r="C1570" s="79"/>
      <c r="D1570" s="82"/>
      <c r="E1570" s="82"/>
      <c r="F1570" s="56" t="str">
        <f t="shared" si="2"/>
        <v>PETUGAS.1569/SPK/SE/PML/3172/2026</v>
      </c>
      <c r="G1570" s="80"/>
      <c r="H1570" s="56" t="str">
        <f>VLOOKUP(G1570,'MITRA (REFERENSI)'!$A:$Z,16,FALSE)</f>
        <v>#N/A</v>
      </c>
      <c r="I1570" s="56" t="str">
        <f>VLOOKUP(G1570,'MITRA (REFERENSI)'!$A:$Z,25,FALSE)</f>
        <v>#N/A</v>
      </c>
      <c r="J1570" s="55" t="str">
        <f>VLOOKUP(G1570,'MITRA (REFERENSI)'!$A:$Z,26,FALSE)</f>
        <v>#N/A</v>
      </c>
      <c r="K1570" s="55" t="str">
        <f>VLOOKUP(G1570,'MITRA (REFERENSI)'!$A:$Z,15,FALSE)</f>
        <v>#N/A</v>
      </c>
      <c r="L1570" s="55" t="str">
        <f>VLOOKUP(G1570,'MITRA (REFERENSI)'!$A:$Z,15,FALSE)</f>
        <v>#N/A</v>
      </c>
      <c r="M1570" s="55" t="str">
        <f>IF(B1570=1,'KELAS (REFERENSI)'!M1570,IF(B1570=2,'KELAS (REFERENSI)'!M1585,IF(B1570=3,'KELAS (REFERENSI)'!M1600,IF(B1570=4,'KELAS (REFERENSI)'!M1615,""))))</f>
        <v/>
      </c>
      <c r="N1570" s="55" t="str">
        <f>IF(B1570=1,'KELAS (REFERENSI)'!N1570,IF(B1570=2,'KELAS (REFERENSI)'!N1585,IF(B1570=3,'KELAS (REFERENSI)'!N1600,IF(B1570=4,'KELAS (REFERENSI)'!N1615,""))))</f>
        <v/>
      </c>
      <c r="O1570" s="55" t="str">
        <f>IF(B1570=1,'KELAS (REFERENSI)'!O1570,IF(B1570=2,'KELAS (REFERENSI)'!O1585,IF(B1570=3,'KELAS (REFERENSI)'!O1600,IF(B1570=4,'KELAS (REFERENSI)'!O1615,""))))</f>
        <v/>
      </c>
      <c r="P1570" s="55" t="str">
        <f>IF(B1570=1,'KELAS (REFERENSI)'!P1570,IF(B1570=2,'KELAS (REFERENSI)'!P1585,IF(B1570=3,'KELAS (REFERENSI)'!P1600,IF(B1570=4,'KELAS (REFERENSI)'!P1615,""))))</f>
        <v/>
      </c>
      <c r="Q1570" s="55" t="str">
        <f t="shared" si="4"/>
        <v>BPS Kota Jakarta Timur</v>
      </c>
      <c r="R1570" s="55" t="str">
        <f t="shared" si="56"/>
        <v/>
      </c>
      <c r="S1570" s="55" t="str">
        <f t="shared" ref="S1570:T1570" si="1578">S1569</f>
        <v>15 Juni sampai dengan 31 Agustus 2026</v>
      </c>
      <c r="T1570" s="55" t="str">
        <f t="shared" si="1578"/>
        <v>31 Agustus 2026</v>
      </c>
      <c r="U1570" s="59" t="str">
        <f>VLOOKUP(G1570,'MITRA (REFERENSI)'!$A:$Z,17,FALSE)</f>
        <v>#N/A</v>
      </c>
      <c r="V1570" s="59" t="str">
        <f>VLOOKUP(G1570,'MITRA (REFERENSI)'!$A:$Z,11,FALSE)</f>
        <v>#N/A</v>
      </c>
      <c r="W1570" s="81"/>
      <c r="X1570" s="63"/>
      <c r="Y1570" s="63"/>
      <c r="Z1570" s="62"/>
      <c r="AA1570" s="63"/>
      <c r="AB1570" s="62"/>
      <c r="AC1570" s="62"/>
      <c r="AD1570" s="62"/>
      <c r="AE1570" s="62"/>
      <c r="AF1570" s="62"/>
      <c r="AG1570" s="72"/>
      <c r="AH1570" s="72"/>
      <c r="AI1570" s="72"/>
      <c r="AJ1570" s="72"/>
      <c r="AK1570" s="59" t="str">
        <f>VLOOKUP(G1570,'MITRA (REFERENSI)'!$A:$Z,5,FALSE)</f>
        <v>#N/A</v>
      </c>
      <c r="AL1570" s="59" t="str">
        <f>VLOOKUP(G1570,'MITRA (REFERENSI)'!$A:$Z,13,FALSE)</f>
        <v>#N/A</v>
      </c>
      <c r="AM1570" s="59" t="str">
        <f>VLOOKUP(G1570,'MITRA (REFERENSI)'!$A:$Z,14,FALSE)</f>
        <v>#N/A</v>
      </c>
    </row>
    <row r="1571" ht="15.0" customHeight="1">
      <c r="A1571" s="53" t="s">
        <v>6633</v>
      </c>
      <c r="B1571" s="78"/>
      <c r="C1571" s="79"/>
      <c r="D1571" s="82"/>
      <c r="E1571" s="82"/>
      <c r="F1571" s="56" t="str">
        <f t="shared" si="2"/>
        <v>PETUGAS.1570/SPK/SE/PML/3172/2026</v>
      </c>
      <c r="G1571" s="80"/>
      <c r="H1571" s="56" t="str">
        <f>VLOOKUP(G1571,'MITRA (REFERENSI)'!$A:$Z,16,FALSE)</f>
        <v>#N/A</v>
      </c>
      <c r="I1571" s="56" t="str">
        <f>VLOOKUP(G1571,'MITRA (REFERENSI)'!$A:$Z,25,FALSE)</f>
        <v>#N/A</v>
      </c>
      <c r="J1571" s="55" t="str">
        <f>VLOOKUP(G1571,'MITRA (REFERENSI)'!$A:$Z,26,FALSE)</f>
        <v>#N/A</v>
      </c>
      <c r="K1571" s="55" t="str">
        <f>VLOOKUP(G1571,'MITRA (REFERENSI)'!$A:$Z,15,FALSE)</f>
        <v>#N/A</v>
      </c>
      <c r="L1571" s="55" t="str">
        <f>VLOOKUP(G1571,'MITRA (REFERENSI)'!$A:$Z,15,FALSE)</f>
        <v>#N/A</v>
      </c>
      <c r="M1571" s="55" t="str">
        <f>IF(B1571=1,'KELAS (REFERENSI)'!M1571,IF(B1571=2,'KELAS (REFERENSI)'!M1586,IF(B1571=3,'KELAS (REFERENSI)'!M1601,IF(B1571=4,'KELAS (REFERENSI)'!M1616,""))))</f>
        <v/>
      </c>
      <c r="N1571" s="55" t="str">
        <f>IF(B1571=1,'KELAS (REFERENSI)'!N1571,IF(B1571=2,'KELAS (REFERENSI)'!N1586,IF(B1571=3,'KELAS (REFERENSI)'!N1601,IF(B1571=4,'KELAS (REFERENSI)'!N1616,""))))</f>
        <v/>
      </c>
      <c r="O1571" s="55" t="str">
        <f>IF(B1571=1,'KELAS (REFERENSI)'!O1571,IF(B1571=2,'KELAS (REFERENSI)'!O1586,IF(B1571=3,'KELAS (REFERENSI)'!O1601,IF(B1571=4,'KELAS (REFERENSI)'!O1616,""))))</f>
        <v/>
      </c>
      <c r="P1571" s="55" t="str">
        <f>IF(B1571=1,'KELAS (REFERENSI)'!P1571,IF(B1571=2,'KELAS (REFERENSI)'!P1586,IF(B1571=3,'KELAS (REFERENSI)'!P1601,IF(B1571=4,'KELAS (REFERENSI)'!P1616,""))))</f>
        <v/>
      </c>
      <c r="Q1571" s="55" t="str">
        <f t="shared" si="4"/>
        <v>BPS Kota Jakarta Timur</v>
      </c>
      <c r="R1571" s="55" t="str">
        <f t="shared" si="56"/>
        <v/>
      </c>
      <c r="S1571" s="55" t="str">
        <f t="shared" ref="S1571:T1571" si="1579">S1570</f>
        <v>15 Juni sampai dengan 31 Agustus 2026</v>
      </c>
      <c r="T1571" s="55" t="str">
        <f t="shared" si="1579"/>
        <v>31 Agustus 2026</v>
      </c>
      <c r="U1571" s="59" t="str">
        <f>VLOOKUP(G1571,'MITRA (REFERENSI)'!$A:$Z,17,FALSE)</f>
        <v>#N/A</v>
      </c>
      <c r="V1571" s="59" t="str">
        <f>VLOOKUP(G1571,'MITRA (REFERENSI)'!$A:$Z,11,FALSE)</f>
        <v>#N/A</v>
      </c>
      <c r="W1571" s="81"/>
      <c r="X1571" s="63"/>
      <c r="Y1571" s="63"/>
      <c r="Z1571" s="62"/>
      <c r="AA1571" s="63"/>
      <c r="AB1571" s="62"/>
      <c r="AC1571" s="62"/>
      <c r="AD1571" s="62"/>
      <c r="AE1571" s="62"/>
      <c r="AF1571" s="62"/>
      <c r="AG1571" s="72"/>
      <c r="AH1571" s="72"/>
      <c r="AI1571" s="72"/>
      <c r="AJ1571" s="72"/>
      <c r="AK1571" s="59" t="str">
        <f>VLOOKUP(G1571,'MITRA (REFERENSI)'!$A:$Z,5,FALSE)</f>
        <v>#N/A</v>
      </c>
      <c r="AL1571" s="59" t="str">
        <f>VLOOKUP(G1571,'MITRA (REFERENSI)'!$A:$Z,13,FALSE)</f>
        <v>#N/A</v>
      </c>
      <c r="AM1571" s="59" t="str">
        <f>VLOOKUP(G1571,'MITRA (REFERENSI)'!$A:$Z,14,FALSE)</f>
        <v>#N/A</v>
      </c>
    </row>
    <row r="1572" ht="15.0" customHeight="1">
      <c r="A1572" s="53" t="s">
        <v>6634</v>
      </c>
      <c r="B1572" s="78"/>
      <c r="C1572" s="79"/>
      <c r="D1572" s="82"/>
      <c r="E1572" s="82"/>
      <c r="F1572" s="56" t="str">
        <f t="shared" si="2"/>
        <v>PETUGAS.1571/SPK/SE/PML/3172/2026</v>
      </c>
      <c r="G1572" s="80"/>
      <c r="H1572" s="56" t="str">
        <f>VLOOKUP(G1572,'MITRA (REFERENSI)'!$A:$Z,16,FALSE)</f>
        <v>#N/A</v>
      </c>
      <c r="I1572" s="56" t="str">
        <f>VLOOKUP(G1572,'MITRA (REFERENSI)'!$A:$Z,25,FALSE)</f>
        <v>#N/A</v>
      </c>
      <c r="J1572" s="55" t="str">
        <f>VLOOKUP(G1572,'MITRA (REFERENSI)'!$A:$Z,26,FALSE)</f>
        <v>#N/A</v>
      </c>
      <c r="K1572" s="55" t="str">
        <f>VLOOKUP(G1572,'MITRA (REFERENSI)'!$A:$Z,15,FALSE)</f>
        <v>#N/A</v>
      </c>
      <c r="L1572" s="55" t="str">
        <f>VLOOKUP(G1572,'MITRA (REFERENSI)'!$A:$Z,15,FALSE)</f>
        <v>#N/A</v>
      </c>
      <c r="M1572" s="55" t="str">
        <f>IF(B1572=1,'KELAS (REFERENSI)'!M1572,IF(B1572=2,'KELAS (REFERENSI)'!M1587,IF(B1572=3,'KELAS (REFERENSI)'!M1602,IF(B1572=4,'KELAS (REFERENSI)'!M1617,""))))</f>
        <v/>
      </c>
      <c r="N1572" s="55" t="str">
        <f>IF(B1572=1,'KELAS (REFERENSI)'!N1572,IF(B1572=2,'KELAS (REFERENSI)'!N1587,IF(B1572=3,'KELAS (REFERENSI)'!N1602,IF(B1572=4,'KELAS (REFERENSI)'!N1617,""))))</f>
        <v/>
      </c>
      <c r="O1572" s="55" t="str">
        <f>IF(B1572=1,'KELAS (REFERENSI)'!O1572,IF(B1572=2,'KELAS (REFERENSI)'!O1587,IF(B1572=3,'KELAS (REFERENSI)'!O1602,IF(B1572=4,'KELAS (REFERENSI)'!O1617,""))))</f>
        <v/>
      </c>
      <c r="P1572" s="55" t="str">
        <f>IF(B1572=1,'KELAS (REFERENSI)'!P1572,IF(B1572=2,'KELAS (REFERENSI)'!P1587,IF(B1572=3,'KELAS (REFERENSI)'!P1602,IF(B1572=4,'KELAS (REFERENSI)'!P1617,""))))</f>
        <v/>
      </c>
      <c r="Q1572" s="55" t="str">
        <f t="shared" si="4"/>
        <v>BPS Kota Jakarta Timur</v>
      </c>
      <c r="R1572" s="55" t="str">
        <f t="shared" si="56"/>
        <v/>
      </c>
      <c r="S1572" s="55" t="str">
        <f t="shared" ref="S1572:T1572" si="1580">S1571</f>
        <v>15 Juni sampai dengan 31 Agustus 2026</v>
      </c>
      <c r="T1572" s="55" t="str">
        <f t="shared" si="1580"/>
        <v>31 Agustus 2026</v>
      </c>
      <c r="U1572" s="59" t="str">
        <f>VLOOKUP(G1572,'MITRA (REFERENSI)'!$A:$Z,17,FALSE)</f>
        <v>#N/A</v>
      </c>
      <c r="V1572" s="59" t="str">
        <f>VLOOKUP(G1572,'MITRA (REFERENSI)'!$A:$Z,11,FALSE)</f>
        <v>#N/A</v>
      </c>
      <c r="W1572" s="81"/>
      <c r="X1572" s="63"/>
      <c r="Y1572" s="63"/>
      <c r="Z1572" s="62"/>
      <c r="AA1572" s="63"/>
      <c r="AB1572" s="62"/>
      <c r="AC1572" s="62"/>
      <c r="AD1572" s="62"/>
      <c r="AE1572" s="62"/>
      <c r="AF1572" s="62"/>
      <c r="AG1572" s="72"/>
      <c r="AH1572" s="72"/>
      <c r="AI1572" s="72"/>
      <c r="AJ1572" s="72"/>
      <c r="AK1572" s="59" t="str">
        <f>VLOOKUP(G1572,'MITRA (REFERENSI)'!$A:$Z,5,FALSE)</f>
        <v>#N/A</v>
      </c>
      <c r="AL1572" s="59" t="str">
        <f>VLOOKUP(G1572,'MITRA (REFERENSI)'!$A:$Z,13,FALSE)</f>
        <v>#N/A</v>
      </c>
      <c r="AM1572" s="59" t="str">
        <f>VLOOKUP(G1572,'MITRA (REFERENSI)'!$A:$Z,14,FALSE)</f>
        <v>#N/A</v>
      </c>
    </row>
    <row r="1573" ht="15.0" customHeight="1">
      <c r="A1573" s="53" t="s">
        <v>6635</v>
      </c>
      <c r="B1573" s="78"/>
      <c r="C1573" s="79"/>
      <c r="D1573" s="82"/>
      <c r="E1573" s="82"/>
      <c r="F1573" s="56" t="str">
        <f t="shared" si="2"/>
        <v>PETUGAS.1572/SPK/SE/PML/3172/2026</v>
      </c>
      <c r="G1573" s="80"/>
      <c r="H1573" s="56" t="str">
        <f>VLOOKUP(G1573,'MITRA (REFERENSI)'!$A:$Z,16,FALSE)</f>
        <v>#N/A</v>
      </c>
      <c r="I1573" s="56" t="str">
        <f>VLOOKUP(G1573,'MITRA (REFERENSI)'!$A:$Z,25,FALSE)</f>
        <v>#N/A</v>
      </c>
      <c r="J1573" s="55" t="str">
        <f>VLOOKUP(G1573,'MITRA (REFERENSI)'!$A:$Z,26,FALSE)</f>
        <v>#N/A</v>
      </c>
      <c r="K1573" s="55" t="str">
        <f>VLOOKUP(G1573,'MITRA (REFERENSI)'!$A:$Z,15,FALSE)</f>
        <v>#N/A</v>
      </c>
      <c r="L1573" s="55" t="str">
        <f>VLOOKUP(G1573,'MITRA (REFERENSI)'!$A:$Z,15,FALSE)</f>
        <v>#N/A</v>
      </c>
      <c r="M1573" s="55" t="str">
        <f>IF(B1573=1,'KELAS (REFERENSI)'!M1573,IF(B1573=2,'KELAS (REFERENSI)'!M1588,IF(B1573=3,'KELAS (REFERENSI)'!M1603,IF(B1573=4,'KELAS (REFERENSI)'!M1618,""))))</f>
        <v/>
      </c>
      <c r="N1573" s="55" t="str">
        <f>IF(B1573=1,'KELAS (REFERENSI)'!N1573,IF(B1573=2,'KELAS (REFERENSI)'!N1588,IF(B1573=3,'KELAS (REFERENSI)'!N1603,IF(B1573=4,'KELAS (REFERENSI)'!N1618,""))))</f>
        <v/>
      </c>
      <c r="O1573" s="55" t="str">
        <f>IF(B1573=1,'KELAS (REFERENSI)'!O1573,IF(B1573=2,'KELAS (REFERENSI)'!O1588,IF(B1573=3,'KELAS (REFERENSI)'!O1603,IF(B1573=4,'KELAS (REFERENSI)'!O1618,""))))</f>
        <v/>
      </c>
      <c r="P1573" s="55" t="str">
        <f>IF(B1573=1,'KELAS (REFERENSI)'!P1573,IF(B1573=2,'KELAS (REFERENSI)'!P1588,IF(B1573=3,'KELAS (REFERENSI)'!P1603,IF(B1573=4,'KELAS (REFERENSI)'!P1618,""))))</f>
        <v/>
      </c>
      <c r="Q1573" s="55" t="str">
        <f t="shared" si="4"/>
        <v>BPS Kota Jakarta Timur</v>
      </c>
      <c r="R1573" s="55" t="str">
        <f t="shared" si="56"/>
        <v/>
      </c>
      <c r="S1573" s="55" t="str">
        <f t="shared" ref="S1573:T1573" si="1581">S1572</f>
        <v>15 Juni sampai dengan 31 Agustus 2026</v>
      </c>
      <c r="T1573" s="55" t="str">
        <f t="shared" si="1581"/>
        <v>31 Agustus 2026</v>
      </c>
      <c r="U1573" s="59" t="str">
        <f>VLOOKUP(G1573,'MITRA (REFERENSI)'!$A:$Z,17,FALSE)</f>
        <v>#N/A</v>
      </c>
      <c r="V1573" s="59" t="str">
        <f>VLOOKUP(G1573,'MITRA (REFERENSI)'!$A:$Z,11,FALSE)</f>
        <v>#N/A</v>
      </c>
      <c r="W1573" s="81"/>
      <c r="X1573" s="63"/>
      <c r="Y1573" s="63"/>
      <c r="Z1573" s="62"/>
      <c r="AA1573" s="63"/>
      <c r="AB1573" s="62"/>
      <c r="AC1573" s="62"/>
      <c r="AD1573" s="62"/>
      <c r="AE1573" s="62"/>
      <c r="AF1573" s="62"/>
      <c r="AG1573" s="72"/>
      <c r="AH1573" s="72"/>
      <c r="AI1573" s="72"/>
      <c r="AJ1573" s="72"/>
      <c r="AK1573" s="59" t="str">
        <f>VLOOKUP(G1573,'MITRA (REFERENSI)'!$A:$Z,5,FALSE)</f>
        <v>#N/A</v>
      </c>
      <c r="AL1573" s="59" t="str">
        <f>VLOOKUP(G1573,'MITRA (REFERENSI)'!$A:$Z,13,FALSE)</f>
        <v>#N/A</v>
      </c>
      <c r="AM1573" s="59" t="str">
        <f>VLOOKUP(G1573,'MITRA (REFERENSI)'!$A:$Z,14,FALSE)</f>
        <v>#N/A</v>
      </c>
    </row>
    <row r="1574" ht="15.0" customHeight="1">
      <c r="A1574" s="53" t="s">
        <v>6636</v>
      </c>
      <c r="B1574" s="78"/>
      <c r="C1574" s="79"/>
      <c r="D1574" s="82"/>
      <c r="E1574" s="82"/>
      <c r="F1574" s="56" t="str">
        <f t="shared" si="2"/>
        <v>PETUGAS.1573/SPK/SE/PML/3172/2026</v>
      </c>
      <c r="G1574" s="80"/>
      <c r="H1574" s="56" t="str">
        <f>VLOOKUP(G1574,'MITRA (REFERENSI)'!$A:$Z,16,FALSE)</f>
        <v>#N/A</v>
      </c>
      <c r="I1574" s="56" t="str">
        <f>VLOOKUP(G1574,'MITRA (REFERENSI)'!$A:$Z,25,FALSE)</f>
        <v>#N/A</v>
      </c>
      <c r="J1574" s="55" t="str">
        <f>VLOOKUP(G1574,'MITRA (REFERENSI)'!$A:$Z,26,FALSE)</f>
        <v>#N/A</v>
      </c>
      <c r="K1574" s="55" t="str">
        <f>VLOOKUP(G1574,'MITRA (REFERENSI)'!$A:$Z,15,FALSE)</f>
        <v>#N/A</v>
      </c>
      <c r="L1574" s="55" t="str">
        <f>VLOOKUP(G1574,'MITRA (REFERENSI)'!$A:$Z,15,FALSE)</f>
        <v>#N/A</v>
      </c>
      <c r="M1574" s="55" t="str">
        <f>IF(B1574=1,'KELAS (REFERENSI)'!M1574,IF(B1574=2,'KELAS (REFERENSI)'!M1589,IF(B1574=3,'KELAS (REFERENSI)'!M1604,IF(B1574=4,'KELAS (REFERENSI)'!M1619,""))))</f>
        <v/>
      </c>
      <c r="N1574" s="55" t="str">
        <f>IF(B1574=1,'KELAS (REFERENSI)'!N1574,IF(B1574=2,'KELAS (REFERENSI)'!N1589,IF(B1574=3,'KELAS (REFERENSI)'!N1604,IF(B1574=4,'KELAS (REFERENSI)'!N1619,""))))</f>
        <v/>
      </c>
      <c r="O1574" s="55" t="str">
        <f>IF(B1574=1,'KELAS (REFERENSI)'!O1574,IF(B1574=2,'KELAS (REFERENSI)'!O1589,IF(B1574=3,'KELAS (REFERENSI)'!O1604,IF(B1574=4,'KELAS (REFERENSI)'!O1619,""))))</f>
        <v/>
      </c>
      <c r="P1574" s="55" t="str">
        <f>IF(B1574=1,'KELAS (REFERENSI)'!P1574,IF(B1574=2,'KELAS (REFERENSI)'!P1589,IF(B1574=3,'KELAS (REFERENSI)'!P1604,IF(B1574=4,'KELAS (REFERENSI)'!P1619,""))))</f>
        <v/>
      </c>
      <c r="Q1574" s="55" t="str">
        <f t="shared" si="4"/>
        <v>BPS Kota Jakarta Timur</v>
      </c>
      <c r="R1574" s="55" t="str">
        <f t="shared" si="56"/>
        <v/>
      </c>
      <c r="S1574" s="55" t="str">
        <f t="shared" ref="S1574:T1574" si="1582">S1573</f>
        <v>15 Juni sampai dengan 31 Agustus 2026</v>
      </c>
      <c r="T1574" s="55" t="str">
        <f t="shared" si="1582"/>
        <v>31 Agustus 2026</v>
      </c>
      <c r="U1574" s="59" t="str">
        <f>VLOOKUP(G1574,'MITRA (REFERENSI)'!$A:$Z,17,FALSE)</f>
        <v>#N/A</v>
      </c>
      <c r="V1574" s="59" t="str">
        <f>VLOOKUP(G1574,'MITRA (REFERENSI)'!$A:$Z,11,FALSE)</f>
        <v>#N/A</v>
      </c>
      <c r="W1574" s="81"/>
      <c r="X1574" s="63"/>
      <c r="Y1574" s="63"/>
      <c r="Z1574" s="62"/>
      <c r="AA1574" s="63"/>
      <c r="AB1574" s="62"/>
      <c r="AC1574" s="62"/>
      <c r="AD1574" s="62"/>
      <c r="AE1574" s="62"/>
      <c r="AF1574" s="62"/>
      <c r="AG1574" s="72"/>
      <c r="AH1574" s="72"/>
      <c r="AI1574" s="72"/>
      <c r="AJ1574" s="72"/>
      <c r="AK1574" s="59" t="str">
        <f>VLOOKUP(G1574,'MITRA (REFERENSI)'!$A:$Z,5,FALSE)</f>
        <v>#N/A</v>
      </c>
      <c r="AL1574" s="59" t="str">
        <f>VLOOKUP(G1574,'MITRA (REFERENSI)'!$A:$Z,13,FALSE)</f>
        <v>#N/A</v>
      </c>
      <c r="AM1574" s="59" t="str">
        <f>VLOOKUP(G1574,'MITRA (REFERENSI)'!$A:$Z,14,FALSE)</f>
        <v>#N/A</v>
      </c>
    </row>
    <row r="1575" ht="15.0" customHeight="1">
      <c r="A1575" s="53" t="s">
        <v>6637</v>
      </c>
      <c r="B1575" s="78"/>
      <c r="C1575" s="79"/>
      <c r="D1575" s="82"/>
      <c r="E1575" s="82"/>
      <c r="F1575" s="56" t="str">
        <f t="shared" si="2"/>
        <v>PETUGAS.1574/SPK/SE/PML/3172/2026</v>
      </c>
      <c r="G1575" s="80"/>
      <c r="H1575" s="56" t="str">
        <f>VLOOKUP(G1575,'MITRA (REFERENSI)'!$A:$Z,16,FALSE)</f>
        <v>#N/A</v>
      </c>
      <c r="I1575" s="56" t="str">
        <f>VLOOKUP(G1575,'MITRA (REFERENSI)'!$A:$Z,25,FALSE)</f>
        <v>#N/A</v>
      </c>
      <c r="J1575" s="55" t="str">
        <f>VLOOKUP(G1575,'MITRA (REFERENSI)'!$A:$Z,26,FALSE)</f>
        <v>#N/A</v>
      </c>
      <c r="K1575" s="55" t="str">
        <f>VLOOKUP(G1575,'MITRA (REFERENSI)'!$A:$Z,15,FALSE)</f>
        <v>#N/A</v>
      </c>
      <c r="L1575" s="55" t="str">
        <f>VLOOKUP(G1575,'MITRA (REFERENSI)'!$A:$Z,15,FALSE)</f>
        <v>#N/A</v>
      </c>
      <c r="M1575" s="55" t="str">
        <f>IF(B1575=1,'KELAS (REFERENSI)'!M1575,IF(B1575=2,'KELAS (REFERENSI)'!M1590,IF(B1575=3,'KELAS (REFERENSI)'!M1605,IF(B1575=4,'KELAS (REFERENSI)'!M1620,""))))</f>
        <v/>
      </c>
      <c r="N1575" s="55" t="str">
        <f>IF(B1575=1,'KELAS (REFERENSI)'!N1575,IF(B1575=2,'KELAS (REFERENSI)'!N1590,IF(B1575=3,'KELAS (REFERENSI)'!N1605,IF(B1575=4,'KELAS (REFERENSI)'!N1620,""))))</f>
        <v/>
      </c>
      <c r="O1575" s="55" t="str">
        <f>IF(B1575=1,'KELAS (REFERENSI)'!O1575,IF(B1575=2,'KELAS (REFERENSI)'!O1590,IF(B1575=3,'KELAS (REFERENSI)'!O1605,IF(B1575=4,'KELAS (REFERENSI)'!O1620,""))))</f>
        <v/>
      </c>
      <c r="P1575" s="55" t="str">
        <f>IF(B1575=1,'KELAS (REFERENSI)'!P1575,IF(B1575=2,'KELAS (REFERENSI)'!P1590,IF(B1575=3,'KELAS (REFERENSI)'!P1605,IF(B1575=4,'KELAS (REFERENSI)'!P1620,""))))</f>
        <v/>
      </c>
      <c r="Q1575" s="55" t="str">
        <f t="shared" si="4"/>
        <v>BPS Kota Jakarta Timur</v>
      </c>
      <c r="R1575" s="55" t="str">
        <f t="shared" si="56"/>
        <v/>
      </c>
      <c r="S1575" s="55" t="str">
        <f t="shared" ref="S1575:T1575" si="1583">S1574</f>
        <v>15 Juni sampai dengan 31 Agustus 2026</v>
      </c>
      <c r="T1575" s="55" t="str">
        <f t="shared" si="1583"/>
        <v>31 Agustus 2026</v>
      </c>
      <c r="U1575" s="59" t="str">
        <f>VLOOKUP(G1575,'MITRA (REFERENSI)'!$A:$Z,17,FALSE)</f>
        <v>#N/A</v>
      </c>
      <c r="V1575" s="59" t="str">
        <f>VLOOKUP(G1575,'MITRA (REFERENSI)'!$A:$Z,11,FALSE)</f>
        <v>#N/A</v>
      </c>
      <c r="W1575" s="81"/>
      <c r="X1575" s="63"/>
      <c r="Y1575" s="63"/>
      <c r="Z1575" s="62"/>
      <c r="AA1575" s="63"/>
      <c r="AB1575" s="62"/>
      <c r="AC1575" s="62"/>
      <c r="AD1575" s="62"/>
      <c r="AE1575" s="62"/>
      <c r="AF1575" s="62"/>
      <c r="AG1575" s="72"/>
      <c r="AH1575" s="72"/>
      <c r="AI1575" s="72"/>
      <c r="AJ1575" s="72"/>
      <c r="AK1575" s="59" t="str">
        <f>VLOOKUP(G1575,'MITRA (REFERENSI)'!$A:$Z,5,FALSE)</f>
        <v>#N/A</v>
      </c>
      <c r="AL1575" s="59" t="str">
        <f>VLOOKUP(G1575,'MITRA (REFERENSI)'!$A:$Z,13,FALSE)</f>
        <v>#N/A</v>
      </c>
      <c r="AM1575" s="59" t="str">
        <f>VLOOKUP(G1575,'MITRA (REFERENSI)'!$A:$Z,14,FALSE)</f>
        <v>#N/A</v>
      </c>
    </row>
    <row r="1576" ht="15.0" customHeight="1">
      <c r="A1576" s="53" t="s">
        <v>6638</v>
      </c>
      <c r="B1576" s="78"/>
      <c r="C1576" s="79"/>
      <c r="D1576" s="82"/>
      <c r="E1576" s="82"/>
      <c r="F1576" s="56" t="str">
        <f t="shared" si="2"/>
        <v>PETUGAS.1575/SPK/SE/PML/3172/2026</v>
      </c>
      <c r="G1576" s="80"/>
      <c r="H1576" s="56" t="str">
        <f>VLOOKUP(G1576,'MITRA (REFERENSI)'!$A:$Z,16,FALSE)</f>
        <v>#N/A</v>
      </c>
      <c r="I1576" s="56" t="str">
        <f>VLOOKUP(G1576,'MITRA (REFERENSI)'!$A:$Z,25,FALSE)</f>
        <v>#N/A</v>
      </c>
      <c r="J1576" s="55" t="str">
        <f>VLOOKUP(G1576,'MITRA (REFERENSI)'!$A:$Z,26,FALSE)</f>
        <v>#N/A</v>
      </c>
      <c r="K1576" s="55" t="str">
        <f>VLOOKUP(G1576,'MITRA (REFERENSI)'!$A:$Z,15,FALSE)</f>
        <v>#N/A</v>
      </c>
      <c r="L1576" s="55" t="str">
        <f>VLOOKUP(G1576,'MITRA (REFERENSI)'!$A:$Z,15,FALSE)</f>
        <v>#N/A</v>
      </c>
      <c r="M1576" s="55" t="str">
        <f>IF(B1576=1,'KELAS (REFERENSI)'!M1576,IF(B1576=2,'KELAS (REFERENSI)'!M1591,IF(B1576=3,'KELAS (REFERENSI)'!M1606,IF(B1576=4,'KELAS (REFERENSI)'!M1621,""))))</f>
        <v/>
      </c>
      <c r="N1576" s="55" t="str">
        <f>IF(B1576=1,'KELAS (REFERENSI)'!N1576,IF(B1576=2,'KELAS (REFERENSI)'!N1591,IF(B1576=3,'KELAS (REFERENSI)'!N1606,IF(B1576=4,'KELAS (REFERENSI)'!N1621,""))))</f>
        <v/>
      </c>
      <c r="O1576" s="55" t="str">
        <f>IF(B1576=1,'KELAS (REFERENSI)'!O1576,IF(B1576=2,'KELAS (REFERENSI)'!O1591,IF(B1576=3,'KELAS (REFERENSI)'!O1606,IF(B1576=4,'KELAS (REFERENSI)'!O1621,""))))</f>
        <v/>
      </c>
      <c r="P1576" s="55" t="str">
        <f>IF(B1576=1,'KELAS (REFERENSI)'!P1576,IF(B1576=2,'KELAS (REFERENSI)'!P1591,IF(B1576=3,'KELAS (REFERENSI)'!P1606,IF(B1576=4,'KELAS (REFERENSI)'!P1621,""))))</f>
        <v/>
      </c>
      <c r="Q1576" s="55" t="str">
        <f t="shared" si="4"/>
        <v>BPS Kota Jakarta Timur</v>
      </c>
      <c r="R1576" s="55" t="str">
        <f t="shared" si="56"/>
        <v/>
      </c>
      <c r="S1576" s="55" t="str">
        <f t="shared" ref="S1576:T1576" si="1584">S1575</f>
        <v>15 Juni sampai dengan 31 Agustus 2026</v>
      </c>
      <c r="T1576" s="55" t="str">
        <f t="shared" si="1584"/>
        <v>31 Agustus 2026</v>
      </c>
      <c r="U1576" s="59" t="str">
        <f>VLOOKUP(G1576,'MITRA (REFERENSI)'!$A:$Z,17,FALSE)</f>
        <v>#N/A</v>
      </c>
      <c r="V1576" s="59" t="str">
        <f>VLOOKUP(G1576,'MITRA (REFERENSI)'!$A:$Z,11,FALSE)</f>
        <v>#N/A</v>
      </c>
      <c r="W1576" s="81"/>
      <c r="X1576" s="63"/>
      <c r="Y1576" s="63"/>
      <c r="Z1576" s="62"/>
      <c r="AA1576" s="63"/>
      <c r="AB1576" s="62"/>
      <c r="AC1576" s="62"/>
      <c r="AD1576" s="62"/>
      <c r="AE1576" s="62"/>
      <c r="AF1576" s="62"/>
      <c r="AG1576" s="72"/>
      <c r="AH1576" s="72"/>
      <c r="AI1576" s="72"/>
      <c r="AJ1576" s="72"/>
      <c r="AK1576" s="59" t="str">
        <f>VLOOKUP(G1576,'MITRA (REFERENSI)'!$A:$Z,5,FALSE)</f>
        <v>#N/A</v>
      </c>
      <c r="AL1576" s="59" t="str">
        <f>VLOOKUP(G1576,'MITRA (REFERENSI)'!$A:$Z,13,FALSE)</f>
        <v>#N/A</v>
      </c>
      <c r="AM1576" s="59" t="str">
        <f>VLOOKUP(G1576,'MITRA (REFERENSI)'!$A:$Z,14,FALSE)</f>
        <v>#N/A</v>
      </c>
    </row>
    <row r="1577" ht="15.0" customHeight="1">
      <c r="A1577" s="53" t="s">
        <v>6639</v>
      </c>
      <c r="B1577" s="78"/>
      <c r="C1577" s="79"/>
      <c r="D1577" s="82"/>
      <c r="E1577" s="82"/>
      <c r="F1577" s="56" t="str">
        <f t="shared" si="2"/>
        <v>PETUGAS.1576/SPK/SE/PML/3172/2026</v>
      </c>
      <c r="G1577" s="80"/>
      <c r="H1577" s="56" t="str">
        <f>VLOOKUP(G1577,'MITRA (REFERENSI)'!$A:$Z,16,FALSE)</f>
        <v>#N/A</v>
      </c>
      <c r="I1577" s="56" t="str">
        <f>VLOOKUP(G1577,'MITRA (REFERENSI)'!$A:$Z,25,FALSE)</f>
        <v>#N/A</v>
      </c>
      <c r="J1577" s="55" t="str">
        <f>VLOOKUP(G1577,'MITRA (REFERENSI)'!$A:$Z,26,FALSE)</f>
        <v>#N/A</v>
      </c>
      <c r="K1577" s="55" t="str">
        <f>VLOOKUP(G1577,'MITRA (REFERENSI)'!$A:$Z,15,FALSE)</f>
        <v>#N/A</v>
      </c>
      <c r="L1577" s="55" t="str">
        <f>VLOOKUP(G1577,'MITRA (REFERENSI)'!$A:$Z,15,FALSE)</f>
        <v>#N/A</v>
      </c>
      <c r="M1577" s="55" t="str">
        <f>IF(B1577=1,'KELAS (REFERENSI)'!M1577,IF(B1577=2,'KELAS (REFERENSI)'!M1592,IF(B1577=3,'KELAS (REFERENSI)'!M1607,IF(B1577=4,'KELAS (REFERENSI)'!M1622,""))))</f>
        <v/>
      </c>
      <c r="N1577" s="55" t="str">
        <f>IF(B1577=1,'KELAS (REFERENSI)'!N1577,IF(B1577=2,'KELAS (REFERENSI)'!N1592,IF(B1577=3,'KELAS (REFERENSI)'!N1607,IF(B1577=4,'KELAS (REFERENSI)'!N1622,""))))</f>
        <v/>
      </c>
      <c r="O1577" s="55" t="str">
        <f>IF(B1577=1,'KELAS (REFERENSI)'!O1577,IF(B1577=2,'KELAS (REFERENSI)'!O1592,IF(B1577=3,'KELAS (REFERENSI)'!O1607,IF(B1577=4,'KELAS (REFERENSI)'!O1622,""))))</f>
        <v/>
      </c>
      <c r="P1577" s="55" t="str">
        <f>IF(B1577=1,'KELAS (REFERENSI)'!P1577,IF(B1577=2,'KELAS (REFERENSI)'!P1592,IF(B1577=3,'KELAS (REFERENSI)'!P1607,IF(B1577=4,'KELAS (REFERENSI)'!P1622,""))))</f>
        <v/>
      </c>
      <c r="Q1577" s="55" t="str">
        <f t="shared" si="4"/>
        <v>BPS Kota Jakarta Timur</v>
      </c>
      <c r="R1577" s="55" t="str">
        <f t="shared" si="56"/>
        <v/>
      </c>
      <c r="S1577" s="55" t="str">
        <f t="shared" ref="S1577:T1577" si="1585">S1576</f>
        <v>15 Juni sampai dengan 31 Agustus 2026</v>
      </c>
      <c r="T1577" s="55" t="str">
        <f t="shared" si="1585"/>
        <v>31 Agustus 2026</v>
      </c>
      <c r="U1577" s="59" t="str">
        <f>VLOOKUP(G1577,'MITRA (REFERENSI)'!$A:$Z,17,FALSE)</f>
        <v>#N/A</v>
      </c>
      <c r="V1577" s="59" t="str">
        <f>VLOOKUP(G1577,'MITRA (REFERENSI)'!$A:$Z,11,FALSE)</f>
        <v>#N/A</v>
      </c>
      <c r="W1577" s="81"/>
      <c r="X1577" s="63"/>
      <c r="Y1577" s="63"/>
      <c r="Z1577" s="62"/>
      <c r="AA1577" s="63"/>
      <c r="AB1577" s="62"/>
      <c r="AC1577" s="62"/>
      <c r="AD1577" s="62"/>
      <c r="AE1577" s="62"/>
      <c r="AF1577" s="62"/>
      <c r="AG1577" s="72"/>
      <c r="AH1577" s="72"/>
      <c r="AI1577" s="72"/>
      <c r="AJ1577" s="72"/>
      <c r="AK1577" s="59" t="str">
        <f>VLOOKUP(G1577,'MITRA (REFERENSI)'!$A:$Z,5,FALSE)</f>
        <v>#N/A</v>
      </c>
      <c r="AL1577" s="59" t="str">
        <f>VLOOKUP(G1577,'MITRA (REFERENSI)'!$A:$Z,13,FALSE)</f>
        <v>#N/A</v>
      </c>
      <c r="AM1577" s="59" t="str">
        <f>VLOOKUP(G1577,'MITRA (REFERENSI)'!$A:$Z,14,FALSE)</f>
        <v>#N/A</v>
      </c>
    </row>
    <row r="1578" ht="15.0" customHeight="1">
      <c r="A1578" s="53" t="s">
        <v>6640</v>
      </c>
      <c r="B1578" s="78"/>
      <c r="C1578" s="79"/>
      <c r="D1578" s="82"/>
      <c r="E1578" s="82"/>
      <c r="F1578" s="56" t="str">
        <f t="shared" si="2"/>
        <v>PETUGAS.1577/SPK/SE/PML/3172/2026</v>
      </c>
      <c r="G1578" s="80"/>
      <c r="H1578" s="56" t="str">
        <f>VLOOKUP(G1578,'MITRA (REFERENSI)'!$A:$Z,16,FALSE)</f>
        <v>#N/A</v>
      </c>
      <c r="I1578" s="56" t="str">
        <f>VLOOKUP(G1578,'MITRA (REFERENSI)'!$A:$Z,25,FALSE)</f>
        <v>#N/A</v>
      </c>
      <c r="J1578" s="55" t="str">
        <f>VLOOKUP(G1578,'MITRA (REFERENSI)'!$A:$Z,26,FALSE)</f>
        <v>#N/A</v>
      </c>
      <c r="K1578" s="55" t="str">
        <f>VLOOKUP(G1578,'MITRA (REFERENSI)'!$A:$Z,15,FALSE)</f>
        <v>#N/A</v>
      </c>
      <c r="L1578" s="55" t="str">
        <f>VLOOKUP(G1578,'MITRA (REFERENSI)'!$A:$Z,15,FALSE)</f>
        <v>#N/A</v>
      </c>
      <c r="M1578" s="55" t="str">
        <f>IF(B1578=1,'KELAS (REFERENSI)'!M1578,IF(B1578=2,'KELAS (REFERENSI)'!M1593,IF(B1578=3,'KELAS (REFERENSI)'!M1608,IF(B1578=4,'KELAS (REFERENSI)'!M1623,""))))</f>
        <v/>
      </c>
      <c r="N1578" s="55" t="str">
        <f>IF(B1578=1,'KELAS (REFERENSI)'!N1578,IF(B1578=2,'KELAS (REFERENSI)'!N1593,IF(B1578=3,'KELAS (REFERENSI)'!N1608,IF(B1578=4,'KELAS (REFERENSI)'!N1623,""))))</f>
        <v/>
      </c>
      <c r="O1578" s="55" t="str">
        <f>IF(B1578=1,'KELAS (REFERENSI)'!O1578,IF(B1578=2,'KELAS (REFERENSI)'!O1593,IF(B1578=3,'KELAS (REFERENSI)'!O1608,IF(B1578=4,'KELAS (REFERENSI)'!O1623,""))))</f>
        <v/>
      </c>
      <c r="P1578" s="55" t="str">
        <f>IF(B1578=1,'KELAS (REFERENSI)'!P1578,IF(B1578=2,'KELAS (REFERENSI)'!P1593,IF(B1578=3,'KELAS (REFERENSI)'!P1608,IF(B1578=4,'KELAS (REFERENSI)'!P1623,""))))</f>
        <v/>
      </c>
      <c r="Q1578" s="55" t="str">
        <f t="shared" si="4"/>
        <v>BPS Kota Jakarta Timur</v>
      </c>
      <c r="R1578" s="55" t="str">
        <f t="shared" si="56"/>
        <v/>
      </c>
      <c r="S1578" s="55" t="str">
        <f t="shared" ref="S1578:T1578" si="1586">S1577</f>
        <v>15 Juni sampai dengan 31 Agustus 2026</v>
      </c>
      <c r="T1578" s="55" t="str">
        <f t="shared" si="1586"/>
        <v>31 Agustus 2026</v>
      </c>
      <c r="U1578" s="59" t="str">
        <f>VLOOKUP(G1578,'MITRA (REFERENSI)'!$A:$Z,17,FALSE)</f>
        <v>#N/A</v>
      </c>
      <c r="V1578" s="59" t="str">
        <f>VLOOKUP(G1578,'MITRA (REFERENSI)'!$A:$Z,11,FALSE)</f>
        <v>#N/A</v>
      </c>
      <c r="W1578" s="81"/>
      <c r="X1578" s="63"/>
      <c r="Y1578" s="63"/>
      <c r="Z1578" s="62"/>
      <c r="AA1578" s="63"/>
      <c r="AB1578" s="62"/>
      <c r="AC1578" s="62"/>
      <c r="AD1578" s="62"/>
      <c r="AE1578" s="62"/>
      <c r="AF1578" s="62"/>
      <c r="AG1578" s="72"/>
      <c r="AH1578" s="72"/>
      <c r="AI1578" s="72"/>
      <c r="AJ1578" s="72"/>
      <c r="AK1578" s="59" t="str">
        <f>VLOOKUP(G1578,'MITRA (REFERENSI)'!$A:$Z,5,FALSE)</f>
        <v>#N/A</v>
      </c>
      <c r="AL1578" s="59" t="str">
        <f>VLOOKUP(G1578,'MITRA (REFERENSI)'!$A:$Z,13,FALSE)</f>
        <v>#N/A</v>
      </c>
      <c r="AM1578" s="59" t="str">
        <f>VLOOKUP(G1578,'MITRA (REFERENSI)'!$A:$Z,14,FALSE)</f>
        <v>#N/A</v>
      </c>
    </row>
    <row r="1579" ht="15.0" customHeight="1">
      <c r="A1579" s="53" t="s">
        <v>6641</v>
      </c>
      <c r="B1579" s="78"/>
      <c r="C1579" s="79"/>
      <c r="D1579" s="82"/>
      <c r="E1579" s="82"/>
      <c r="F1579" s="56" t="str">
        <f t="shared" si="2"/>
        <v>PETUGAS.1578/SPK/SE/PML/3172/2026</v>
      </c>
      <c r="G1579" s="80"/>
      <c r="H1579" s="56" t="str">
        <f>VLOOKUP(G1579,'MITRA (REFERENSI)'!$A:$Z,16,FALSE)</f>
        <v>#N/A</v>
      </c>
      <c r="I1579" s="56" t="str">
        <f>VLOOKUP(G1579,'MITRA (REFERENSI)'!$A:$Z,25,FALSE)</f>
        <v>#N/A</v>
      </c>
      <c r="J1579" s="55" t="str">
        <f>VLOOKUP(G1579,'MITRA (REFERENSI)'!$A:$Z,26,FALSE)</f>
        <v>#N/A</v>
      </c>
      <c r="K1579" s="55" t="str">
        <f>VLOOKUP(G1579,'MITRA (REFERENSI)'!$A:$Z,15,FALSE)</f>
        <v>#N/A</v>
      </c>
      <c r="L1579" s="55" t="str">
        <f>VLOOKUP(G1579,'MITRA (REFERENSI)'!$A:$Z,15,FALSE)</f>
        <v>#N/A</v>
      </c>
      <c r="M1579" s="55" t="str">
        <f>IF(B1579=1,'KELAS (REFERENSI)'!M1579,IF(B1579=2,'KELAS (REFERENSI)'!M1594,IF(B1579=3,'KELAS (REFERENSI)'!M1609,IF(B1579=4,'KELAS (REFERENSI)'!M1624,""))))</f>
        <v/>
      </c>
      <c r="N1579" s="55" t="str">
        <f>IF(B1579=1,'KELAS (REFERENSI)'!N1579,IF(B1579=2,'KELAS (REFERENSI)'!N1594,IF(B1579=3,'KELAS (REFERENSI)'!N1609,IF(B1579=4,'KELAS (REFERENSI)'!N1624,""))))</f>
        <v/>
      </c>
      <c r="O1579" s="55" t="str">
        <f>IF(B1579=1,'KELAS (REFERENSI)'!O1579,IF(B1579=2,'KELAS (REFERENSI)'!O1594,IF(B1579=3,'KELAS (REFERENSI)'!O1609,IF(B1579=4,'KELAS (REFERENSI)'!O1624,""))))</f>
        <v/>
      </c>
      <c r="P1579" s="55" t="str">
        <f>IF(B1579=1,'KELAS (REFERENSI)'!P1579,IF(B1579=2,'KELAS (REFERENSI)'!P1594,IF(B1579=3,'KELAS (REFERENSI)'!P1609,IF(B1579=4,'KELAS (REFERENSI)'!P1624,""))))</f>
        <v/>
      </c>
      <c r="Q1579" s="55" t="str">
        <f t="shared" si="4"/>
        <v>BPS Kota Jakarta Timur</v>
      </c>
      <c r="R1579" s="55" t="str">
        <f t="shared" si="56"/>
        <v/>
      </c>
      <c r="S1579" s="55" t="str">
        <f t="shared" ref="S1579:T1579" si="1587">S1578</f>
        <v>15 Juni sampai dengan 31 Agustus 2026</v>
      </c>
      <c r="T1579" s="55" t="str">
        <f t="shared" si="1587"/>
        <v>31 Agustus 2026</v>
      </c>
      <c r="U1579" s="59" t="str">
        <f>VLOOKUP(G1579,'MITRA (REFERENSI)'!$A:$Z,17,FALSE)</f>
        <v>#N/A</v>
      </c>
      <c r="V1579" s="59" t="str">
        <f>VLOOKUP(G1579,'MITRA (REFERENSI)'!$A:$Z,11,FALSE)</f>
        <v>#N/A</v>
      </c>
      <c r="W1579" s="81"/>
      <c r="X1579" s="63"/>
      <c r="Y1579" s="63"/>
      <c r="Z1579" s="62"/>
      <c r="AA1579" s="63"/>
      <c r="AB1579" s="62"/>
      <c r="AC1579" s="62"/>
      <c r="AD1579" s="62"/>
      <c r="AE1579" s="62"/>
      <c r="AF1579" s="62"/>
      <c r="AG1579" s="72"/>
      <c r="AH1579" s="72"/>
      <c r="AI1579" s="72"/>
      <c r="AJ1579" s="72"/>
      <c r="AK1579" s="59" t="str">
        <f>VLOOKUP(G1579,'MITRA (REFERENSI)'!$A:$Z,5,FALSE)</f>
        <v>#N/A</v>
      </c>
      <c r="AL1579" s="59" t="str">
        <f>VLOOKUP(G1579,'MITRA (REFERENSI)'!$A:$Z,13,FALSE)</f>
        <v>#N/A</v>
      </c>
      <c r="AM1579" s="59" t="str">
        <f>VLOOKUP(G1579,'MITRA (REFERENSI)'!$A:$Z,14,FALSE)</f>
        <v>#N/A</v>
      </c>
    </row>
    <row r="1580" ht="15.0" customHeight="1">
      <c r="A1580" s="53" t="s">
        <v>6642</v>
      </c>
      <c r="B1580" s="78"/>
      <c r="C1580" s="79"/>
      <c r="D1580" s="82"/>
      <c r="E1580" s="82"/>
      <c r="F1580" s="56" t="str">
        <f t="shared" si="2"/>
        <v>PETUGAS.1579/SPK/SE/PML/3172/2026</v>
      </c>
      <c r="G1580" s="80"/>
      <c r="H1580" s="56" t="str">
        <f>VLOOKUP(G1580,'MITRA (REFERENSI)'!$A:$Z,16,FALSE)</f>
        <v>#N/A</v>
      </c>
      <c r="I1580" s="56" t="str">
        <f>VLOOKUP(G1580,'MITRA (REFERENSI)'!$A:$Z,25,FALSE)</f>
        <v>#N/A</v>
      </c>
      <c r="J1580" s="55" t="str">
        <f>VLOOKUP(G1580,'MITRA (REFERENSI)'!$A:$Z,26,FALSE)</f>
        <v>#N/A</v>
      </c>
      <c r="K1580" s="55" t="str">
        <f>VLOOKUP(G1580,'MITRA (REFERENSI)'!$A:$Z,15,FALSE)</f>
        <v>#N/A</v>
      </c>
      <c r="L1580" s="55" t="str">
        <f>VLOOKUP(G1580,'MITRA (REFERENSI)'!$A:$Z,15,FALSE)</f>
        <v>#N/A</v>
      </c>
      <c r="M1580" s="55" t="str">
        <f>IF(B1580=1,'KELAS (REFERENSI)'!M1580,IF(B1580=2,'KELAS (REFERENSI)'!M1595,IF(B1580=3,'KELAS (REFERENSI)'!M1610,IF(B1580=4,'KELAS (REFERENSI)'!M1625,""))))</f>
        <v/>
      </c>
      <c r="N1580" s="55" t="str">
        <f>IF(B1580=1,'KELAS (REFERENSI)'!N1580,IF(B1580=2,'KELAS (REFERENSI)'!N1595,IF(B1580=3,'KELAS (REFERENSI)'!N1610,IF(B1580=4,'KELAS (REFERENSI)'!N1625,""))))</f>
        <v/>
      </c>
      <c r="O1580" s="55" t="str">
        <f>IF(B1580=1,'KELAS (REFERENSI)'!O1580,IF(B1580=2,'KELAS (REFERENSI)'!O1595,IF(B1580=3,'KELAS (REFERENSI)'!O1610,IF(B1580=4,'KELAS (REFERENSI)'!O1625,""))))</f>
        <v/>
      </c>
      <c r="P1580" s="55" t="str">
        <f>IF(B1580=1,'KELAS (REFERENSI)'!P1580,IF(B1580=2,'KELAS (REFERENSI)'!P1595,IF(B1580=3,'KELAS (REFERENSI)'!P1610,IF(B1580=4,'KELAS (REFERENSI)'!P1625,""))))</f>
        <v/>
      </c>
      <c r="Q1580" s="55" t="str">
        <f t="shared" si="4"/>
        <v>BPS Kota Jakarta Timur</v>
      </c>
      <c r="R1580" s="55" t="str">
        <f t="shared" si="56"/>
        <v/>
      </c>
      <c r="S1580" s="55" t="str">
        <f t="shared" ref="S1580:T1580" si="1588">S1579</f>
        <v>15 Juni sampai dengan 31 Agustus 2026</v>
      </c>
      <c r="T1580" s="55" t="str">
        <f t="shared" si="1588"/>
        <v>31 Agustus 2026</v>
      </c>
      <c r="U1580" s="59" t="str">
        <f>VLOOKUP(G1580,'MITRA (REFERENSI)'!$A:$Z,17,FALSE)</f>
        <v>#N/A</v>
      </c>
      <c r="V1580" s="59" t="str">
        <f>VLOOKUP(G1580,'MITRA (REFERENSI)'!$A:$Z,11,FALSE)</f>
        <v>#N/A</v>
      </c>
      <c r="W1580" s="81"/>
      <c r="X1580" s="63"/>
      <c r="Y1580" s="63"/>
      <c r="Z1580" s="62"/>
      <c r="AA1580" s="63"/>
      <c r="AB1580" s="62"/>
      <c r="AC1580" s="62"/>
      <c r="AD1580" s="62"/>
      <c r="AE1580" s="62"/>
      <c r="AF1580" s="62"/>
      <c r="AG1580" s="72"/>
      <c r="AH1580" s="72"/>
      <c r="AI1580" s="72"/>
      <c r="AJ1580" s="72"/>
      <c r="AK1580" s="59" t="str">
        <f>VLOOKUP(G1580,'MITRA (REFERENSI)'!$A:$Z,5,FALSE)</f>
        <v>#N/A</v>
      </c>
      <c r="AL1580" s="59" t="str">
        <f>VLOOKUP(G1580,'MITRA (REFERENSI)'!$A:$Z,13,FALSE)</f>
        <v>#N/A</v>
      </c>
      <c r="AM1580" s="59" t="str">
        <f>VLOOKUP(G1580,'MITRA (REFERENSI)'!$A:$Z,14,FALSE)</f>
        <v>#N/A</v>
      </c>
    </row>
    <row r="1581" ht="15.0" customHeight="1">
      <c r="A1581" s="53" t="s">
        <v>6643</v>
      </c>
      <c r="B1581" s="78"/>
      <c r="C1581" s="79"/>
      <c r="D1581" s="82"/>
      <c r="E1581" s="82"/>
      <c r="F1581" s="56" t="str">
        <f t="shared" si="2"/>
        <v>PETUGAS.1580/SPK/SE/PML/3172/2026</v>
      </c>
      <c r="G1581" s="80"/>
      <c r="H1581" s="56" t="str">
        <f>VLOOKUP(G1581,'MITRA (REFERENSI)'!$A:$Z,16,FALSE)</f>
        <v>#N/A</v>
      </c>
      <c r="I1581" s="56" t="str">
        <f>VLOOKUP(G1581,'MITRA (REFERENSI)'!$A:$Z,25,FALSE)</f>
        <v>#N/A</v>
      </c>
      <c r="J1581" s="55" t="str">
        <f>VLOOKUP(G1581,'MITRA (REFERENSI)'!$A:$Z,26,FALSE)</f>
        <v>#N/A</v>
      </c>
      <c r="K1581" s="55" t="str">
        <f>VLOOKUP(G1581,'MITRA (REFERENSI)'!$A:$Z,15,FALSE)</f>
        <v>#N/A</v>
      </c>
      <c r="L1581" s="55" t="str">
        <f>VLOOKUP(G1581,'MITRA (REFERENSI)'!$A:$Z,15,FALSE)</f>
        <v>#N/A</v>
      </c>
      <c r="M1581" s="55" t="str">
        <f>IF(B1581=1,'KELAS (REFERENSI)'!M1581,IF(B1581=2,'KELAS (REFERENSI)'!M1596,IF(B1581=3,'KELAS (REFERENSI)'!M1611,IF(B1581=4,'KELAS (REFERENSI)'!M1626,""))))</f>
        <v/>
      </c>
      <c r="N1581" s="55" t="str">
        <f>IF(B1581=1,'KELAS (REFERENSI)'!N1581,IF(B1581=2,'KELAS (REFERENSI)'!N1596,IF(B1581=3,'KELAS (REFERENSI)'!N1611,IF(B1581=4,'KELAS (REFERENSI)'!N1626,""))))</f>
        <v/>
      </c>
      <c r="O1581" s="55" t="str">
        <f>IF(B1581=1,'KELAS (REFERENSI)'!O1581,IF(B1581=2,'KELAS (REFERENSI)'!O1596,IF(B1581=3,'KELAS (REFERENSI)'!O1611,IF(B1581=4,'KELAS (REFERENSI)'!O1626,""))))</f>
        <v/>
      </c>
      <c r="P1581" s="55" t="str">
        <f>IF(B1581=1,'KELAS (REFERENSI)'!P1581,IF(B1581=2,'KELAS (REFERENSI)'!P1596,IF(B1581=3,'KELAS (REFERENSI)'!P1611,IF(B1581=4,'KELAS (REFERENSI)'!P1626,""))))</f>
        <v/>
      </c>
      <c r="Q1581" s="55" t="str">
        <f t="shared" si="4"/>
        <v>BPS Kota Jakarta Timur</v>
      </c>
      <c r="R1581" s="55" t="str">
        <f t="shared" si="56"/>
        <v/>
      </c>
      <c r="S1581" s="55" t="str">
        <f t="shared" ref="S1581:T1581" si="1589">S1580</f>
        <v>15 Juni sampai dengan 31 Agustus 2026</v>
      </c>
      <c r="T1581" s="55" t="str">
        <f t="shared" si="1589"/>
        <v>31 Agustus 2026</v>
      </c>
      <c r="U1581" s="59" t="str">
        <f>VLOOKUP(G1581,'MITRA (REFERENSI)'!$A:$Z,17,FALSE)</f>
        <v>#N/A</v>
      </c>
      <c r="V1581" s="59" t="str">
        <f>VLOOKUP(G1581,'MITRA (REFERENSI)'!$A:$Z,11,FALSE)</f>
        <v>#N/A</v>
      </c>
      <c r="W1581" s="81"/>
      <c r="X1581" s="63"/>
      <c r="Y1581" s="63"/>
      <c r="Z1581" s="62"/>
      <c r="AA1581" s="63"/>
      <c r="AB1581" s="62"/>
      <c r="AC1581" s="62"/>
      <c r="AD1581" s="62"/>
      <c r="AE1581" s="62"/>
      <c r="AF1581" s="62"/>
      <c r="AG1581" s="72"/>
      <c r="AH1581" s="72"/>
      <c r="AI1581" s="72"/>
      <c r="AJ1581" s="72"/>
      <c r="AK1581" s="59" t="str">
        <f>VLOOKUP(G1581,'MITRA (REFERENSI)'!$A:$Z,5,FALSE)</f>
        <v>#N/A</v>
      </c>
      <c r="AL1581" s="59" t="str">
        <f>VLOOKUP(G1581,'MITRA (REFERENSI)'!$A:$Z,13,FALSE)</f>
        <v>#N/A</v>
      </c>
      <c r="AM1581" s="59" t="str">
        <f>VLOOKUP(G1581,'MITRA (REFERENSI)'!$A:$Z,14,FALSE)</f>
        <v>#N/A</v>
      </c>
    </row>
    <row r="1582" ht="15.0" customHeight="1">
      <c r="A1582" s="53" t="s">
        <v>6644</v>
      </c>
      <c r="B1582" s="78"/>
      <c r="C1582" s="79"/>
      <c r="D1582" s="82"/>
      <c r="E1582" s="82"/>
      <c r="F1582" s="56" t="str">
        <f t="shared" si="2"/>
        <v>PETUGAS.1581/SPK/SE/PML/3172/2026</v>
      </c>
      <c r="G1582" s="80"/>
      <c r="H1582" s="56" t="str">
        <f>VLOOKUP(G1582,'MITRA (REFERENSI)'!$A:$Z,16,FALSE)</f>
        <v>#N/A</v>
      </c>
      <c r="I1582" s="56" t="str">
        <f>VLOOKUP(G1582,'MITRA (REFERENSI)'!$A:$Z,25,FALSE)</f>
        <v>#N/A</v>
      </c>
      <c r="J1582" s="55" t="str">
        <f>VLOOKUP(G1582,'MITRA (REFERENSI)'!$A:$Z,26,FALSE)</f>
        <v>#N/A</v>
      </c>
      <c r="K1582" s="55" t="str">
        <f>VLOOKUP(G1582,'MITRA (REFERENSI)'!$A:$Z,15,FALSE)</f>
        <v>#N/A</v>
      </c>
      <c r="L1582" s="55" t="str">
        <f>VLOOKUP(G1582,'MITRA (REFERENSI)'!$A:$Z,15,FALSE)</f>
        <v>#N/A</v>
      </c>
      <c r="M1582" s="55" t="str">
        <f>IF(B1582=1,'KELAS (REFERENSI)'!M1582,IF(B1582=2,'KELAS (REFERENSI)'!M1597,IF(B1582=3,'KELAS (REFERENSI)'!M1612,IF(B1582=4,'KELAS (REFERENSI)'!M1627,""))))</f>
        <v/>
      </c>
      <c r="N1582" s="55" t="str">
        <f>IF(B1582=1,'KELAS (REFERENSI)'!N1582,IF(B1582=2,'KELAS (REFERENSI)'!N1597,IF(B1582=3,'KELAS (REFERENSI)'!N1612,IF(B1582=4,'KELAS (REFERENSI)'!N1627,""))))</f>
        <v/>
      </c>
      <c r="O1582" s="55" t="str">
        <f>IF(B1582=1,'KELAS (REFERENSI)'!O1582,IF(B1582=2,'KELAS (REFERENSI)'!O1597,IF(B1582=3,'KELAS (REFERENSI)'!O1612,IF(B1582=4,'KELAS (REFERENSI)'!O1627,""))))</f>
        <v/>
      </c>
      <c r="P1582" s="55" t="str">
        <f>IF(B1582=1,'KELAS (REFERENSI)'!P1582,IF(B1582=2,'KELAS (REFERENSI)'!P1597,IF(B1582=3,'KELAS (REFERENSI)'!P1612,IF(B1582=4,'KELAS (REFERENSI)'!P1627,""))))</f>
        <v/>
      </c>
      <c r="Q1582" s="55" t="str">
        <f t="shared" si="4"/>
        <v>BPS Kota Jakarta Timur</v>
      </c>
      <c r="R1582" s="55" t="str">
        <f t="shared" si="56"/>
        <v/>
      </c>
      <c r="S1582" s="55" t="str">
        <f t="shared" ref="S1582:T1582" si="1590">S1581</f>
        <v>15 Juni sampai dengan 31 Agustus 2026</v>
      </c>
      <c r="T1582" s="55" t="str">
        <f t="shared" si="1590"/>
        <v>31 Agustus 2026</v>
      </c>
      <c r="U1582" s="59" t="str">
        <f>VLOOKUP(G1582,'MITRA (REFERENSI)'!$A:$Z,17,FALSE)</f>
        <v>#N/A</v>
      </c>
      <c r="V1582" s="59" t="str">
        <f>VLOOKUP(G1582,'MITRA (REFERENSI)'!$A:$Z,11,FALSE)</f>
        <v>#N/A</v>
      </c>
      <c r="W1582" s="81"/>
      <c r="X1582" s="63"/>
      <c r="Y1582" s="63"/>
      <c r="Z1582" s="62"/>
      <c r="AA1582" s="63"/>
      <c r="AB1582" s="62"/>
      <c r="AC1582" s="62"/>
      <c r="AD1582" s="62"/>
      <c r="AE1582" s="62"/>
      <c r="AF1582" s="62"/>
      <c r="AG1582" s="72"/>
      <c r="AH1582" s="72"/>
      <c r="AI1582" s="72"/>
      <c r="AJ1582" s="72"/>
      <c r="AK1582" s="59" t="str">
        <f>VLOOKUP(G1582,'MITRA (REFERENSI)'!$A:$Z,5,FALSE)</f>
        <v>#N/A</v>
      </c>
      <c r="AL1582" s="59" t="str">
        <f>VLOOKUP(G1582,'MITRA (REFERENSI)'!$A:$Z,13,FALSE)</f>
        <v>#N/A</v>
      </c>
      <c r="AM1582" s="59" t="str">
        <f>VLOOKUP(G1582,'MITRA (REFERENSI)'!$A:$Z,14,FALSE)</f>
        <v>#N/A</v>
      </c>
    </row>
    <row r="1583" ht="15.0" customHeight="1">
      <c r="A1583" s="53" t="s">
        <v>6645</v>
      </c>
      <c r="B1583" s="78"/>
      <c r="C1583" s="79"/>
      <c r="D1583" s="82"/>
      <c r="E1583" s="82"/>
      <c r="F1583" s="56" t="str">
        <f t="shared" si="2"/>
        <v>PETUGAS.1582/SPK/SE/PML/3172/2026</v>
      </c>
      <c r="G1583" s="80"/>
      <c r="H1583" s="56" t="str">
        <f>VLOOKUP(G1583,'MITRA (REFERENSI)'!$A:$Z,16,FALSE)</f>
        <v>#N/A</v>
      </c>
      <c r="I1583" s="56" t="str">
        <f>VLOOKUP(G1583,'MITRA (REFERENSI)'!$A:$Z,25,FALSE)</f>
        <v>#N/A</v>
      </c>
      <c r="J1583" s="55" t="str">
        <f>VLOOKUP(G1583,'MITRA (REFERENSI)'!$A:$Z,26,FALSE)</f>
        <v>#N/A</v>
      </c>
      <c r="K1583" s="55" t="str">
        <f>VLOOKUP(G1583,'MITRA (REFERENSI)'!$A:$Z,15,FALSE)</f>
        <v>#N/A</v>
      </c>
      <c r="L1583" s="55" t="str">
        <f>VLOOKUP(G1583,'MITRA (REFERENSI)'!$A:$Z,15,FALSE)</f>
        <v>#N/A</v>
      </c>
      <c r="M1583" s="55" t="str">
        <f>IF(B1583=1,'KELAS (REFERENSI)'!M1583,IF(B1583=2,'KELAS (REFERENSI)'!M1598,IF(B1583=3,'KELAS (REFERENSI)'!M1613,IF(B1583=4,'KELAS (REFERENSI)'!M1628,""))))</f>
        <v/>
      </c>
      <c r="N1583" s="55" t="str">
        <f>IF(B1583=1,'KELAS (REFERENSI)'!N1583,IF(B1583=2,'KELAS (REFERENSI)'!N1598,IF(B1583=3,'KELAS (REFERENSI)'!N1613,IF(B1583=4,'KELAS (REFERENSI)'!N1628,""))))</f>
        <v/>
      </c>
      <c r="O1583" s="55" t="str">
        <f>IF(B1583=1,'KELAS (REFERENSI)'!O1583,IF(B1583=2,'KELAS (REFERENSI)'!O1598,IF(B1583=3,'KELAS (REFERENSI)'!O1613,IF(B1583=4,'KELAS (REFERENSI)'!O1628,""))))</f>
        <v/>
      </c>
      <c r="P1583" s="55" t="str">
        <f>IF(B1583=1,'KELAS (REFERENSI)'!P1583,IF(B1583=2,'KELAS (REFERENSI)'!P1598,IF(B1583=3,'KELAS (REFERENSI)'!P1613,IF(B1583=4,'KELAS (REFERENSI)'!P1628,""))))</f>
        <v/>
      </c>
      <c r="Q1583" s="55" t="str">
        <f t="shared" si="4"/>
        <v>BPS Kota Jakarta Timur</v>
      </c>
      <c r="R1583" s="55" t="str">
        <f t="shared" si="56"/>
        <v/>
      </c>
      <c r="S1583" s="55" t="str">
        <f t="shared" ref="S1583:T1583" si="1591">S1582</f>
        <v>15 Juni sampai dengan 31 Agustus 2026</v>
      </c>
      <c r="T1583" s="55" t="str">
        <f t="shared" si="1591"/>
        <v>31 Agustus 2026</v>
      </c>
      <c r="U1583" s="59" t="str">
        <f>VLOOKUP(G1583,'MITRA (REFERENSI)'!$A:$Z,17,FALSE)</f>
        <v>#N/A</v>
      </c>
      <c r="V1583" s="59" t="str">
        <f>VLOOKUP(G1583,'MITRA (REFERENSI)'!$A:$Z,11,FALSE)</f>
        <v>#N/A</v>
      </c>
      <c r="W1583" s="81"/>
      <c r="X1583" s="63"/>
      <c r="Y1583" s="63"/>
      <c r="Z1583" s="62"/>
      <c r="AA1583" s="63"/>
      <c r="AB1583" s="62"/>
      <c r="AC1583" s="62"/>
      <c r="AD1583" s="62"/>
      <c r="AE1583" s="62"/>
      <c r="AF1583" s="62"/>
      <c r="AG1583" s="72"/>
      <c r="AH1583" s="72"/>
      <c r="AI1583" s="72"/>
      <c r="AJ1583" s="72"/>
      <c r="AK1583" s="59" t="str">
        <f>VLOOKUP(G1583,'MITRA (REFERENSI)'!$A:$Z,5,FALSE)</f>
        <v>#N/A</v>
      </c>
      <c r="AL1583" s="59" t="str">
        <f>VLOOKUP(G1583,'MITRA (REFERENSI)'!$A:$Z,13,FALSE)</f>
        <v>#N/A</v>
      </c>
      <c r="AM1583" s="59" t="str">
        <f>VLOOKUP(G1583,'MITRA (REFERENSI)'!$A:$Z,14,FALSE)</f>
        <v>#N/A</v>
      </c>
    </row>
    <row r="1584" ht="15.0" customHeight="1">
      <c r="A1584" s="53" t="s">
        <v>6646</v>
      </c>
      <c r="B1584" s="78"/>
      <c r="C1584" s="79"/>
      <c r="D1584" s="82"/>
      <c r="E1584" s="82"/>
      <c r="F1584" s="56" t="str">
        <f t="shared" si="2"/>
        <v>PETUGAS.1583/SPK/SE/PML/3172/2026</v>
      </c>
      <c r="G1584" s="80"/>
      <c r="H1584" s="56" t="str">
        <f>VLOOKUP(G1584,'MITRA (REFERENSI)'!$A:$Z,16,FALSE)</f>
        <v>#N/A</v>
      </c>
      <c r="I1584" s="56" t="str">
        <f>VLOOKUP(G1584,'MITRA (REFERENSI)'!$A:$Z,25,FALSE)</f>
        <v>#N/A</v>
      </c>
      <c r="J1584" s="55" t="str">
        <f>VLOOKUP(G1584,'MITRA (REFERENSI)'!$A:$Z,26,FALSE)</f>
        <v>#N/A</v>
      </c>
      <c r="K1584" s="55" t="str">
        <f>VLOOKUP(G1584,'MITRA (REFERENSI)'!$A:$Z,15,FALSE)</f>
        <v>#N/A</v>
      </c>
      <c r="L1584" s="55" t="str">
        <f>VLOOKUP(G1584,'MITRA (REFERENSI)'!$A:$Z,15,FALSE)</f>
        <v>#N/A</v>
      </c>
      <c r="M1584" s="55" t="str">
        <f>IF(B1584=1,'KELAS (REFERENSI)'!M1584,IF(B1584=2,'KELAS (REFERENSI)'!M1599,IF(B1584=3,'KELAS (REFERENSI)'!M1614,IF(B1584=4,'KELAS (REFERENSI)'!M1629,""))))</f>
        <v/>
      </c>
      <c r="N1584" s="55" t="str">
        <f>IF(B1584=1,'KELAS (REFERENSI)'!N1584,IF(B1584=2,'KELAS (REFERENSI)'!N1599,IF(B1584=3,'KELAS (REFERENSI)'!N1614,IF(B1584=4,'KELAS (REFERENSI)'!N1629,""))))</f>
        <v/>
      </c>
      <c r="O1584" s="55" t="str">
        <f>IF(B1584=1,'KELAS (REFERENSI)'!O1584,IF(B1584=2,'KELAS (REFERENSI)'!O1599,IF(B1584=3,'KELAS (REFERENSI)'!O1614,IF(B1584=4,'KELAS (REFERENSI)'!O1629,""))))</f>
        <v/>
      </c>
      <c r="P1584" s="55" t="str">
        <f>IF(B1584=1,'KELAS (REFERENSI)'!P1584,IF(B1584=2,'KELAS (REFERENSI)'!P1599,IF(B1584=3,'KELAS (REFERENSI)'!P1614,IF(B1584=4,'KELAS (REFERENSI)'!P1629,""))))</f>
        <v/>
      </c>
      <c r="Q1584" s="55" t="str">
        <f t="shared" si="4"/>
        <v>BPS Kota Jakarta Timur</v>
      </c>
      <c r="R1584" s="55" t="str">
        <f t="shared" si="56"/>
        <v/>
      </c>
      <c r="S1584" s="55" t="str">
        <f t="shared" ref="S1584:T1584" si="1592">S1583</f>
        <v>15 Juni sampai dengan 31 Agustus 2026</v>
      </c>
      <c r="T1584" s="55" t="str">
        <f t="shared" si="1592"/>
        <v>31 Agustus 2026</v>
      </c>
      <c r="U1584" s="59" t="str">
        <f>VLOOKUP(G1584,'MITRA (REFERENSI)'!$A:$Z,17,FALSE)</f>
        <v>#N/A</v>
      </c>
      <c r="V1584" s="59" t="str">
        <f>VLOOKUP(G1584,'MITRA (REFERENSI)'!$A:$Z,11,FALSE)</f>
        <v>#N/A</v>
      </c>
      <c r="W1584" s="81"/>
      <c r="X1584" s="63"/>
      <c r="Y1584" s="63"/>
      <c r="Z1584" s="62"/>
      <c r="AA1584" s="63"/>
      <c r="AB1584" s="62"/>
      <c r="AC1584" s="62"/>
      <c r="AD1584" s="62"/>
      <c r="AE1584" s="62"/>
      <c r="AF1584" s="62"/>
      <c r="AG1584" s="72"/>
      <c r="AH1584" s="72"/>
      <c r="AI1584" s="72"/>
      <c r="AJ1584" s="72"/>
      <c r="AK1584" s="59" t="str">
        <f>VLOOKUP(G1584,'MITRA (REFERENSI)'!$A:$Z,5,FALSE)</f>
        <v>#N/A</v>
      </c>
      <c r="AL1584" s="59" t="str">
        <f>VLOOKUP(G1584,'MITRA (REFERENSI)'!$A:$Z,13,FALSE)</f>
        <v>#N/A</v>
      </c>
      <c r="AM1584" s="59" t="str">
        <f>VLOOKUP(G1584,'MITRA (REFERENSI)'!$A:$Z,14,FALSE)</f>
        <v>#N/A</v>
      </c>
    </row>
    <row r="1585" ht="15.0" customHeight="1">
      <c r="A1585" s="53" t="s">
        <v>6647</v>
      </c>
      <c r="B1585" s="78"/>
      <c r="C1585" s="79"/>
      <c r="D1585" s="82"/>
      <c r="E1585" s="82"/>
      <c r="F1585" s="56" t="str">
        <f t="shared" si="2"/>
        <v>PETUGAS.1584/SPK/SE/PML/3172/2026</v>
      </c>
      <c r="G1585" s="80"/>
      <c r="H1585" s="56" t="str">
        <f>VLOOKUP(G1585,'MITRA (REFERENSI)'!$A:$Z,16,FALSE)</f>
        <v>#N/A</v>
      </c>
      <c r="I1585" s="56" t="str">
        <f>VLOOKUP(G1585,'MITRA (REFERENSI)'!$A:$Z,25,FALSE)</f>
        <v>#N/A</v>
      </c>
      <c r="J1585" s="55" t="str">
        <f>VLOOKUP(G1585,'MITRA (REFERENSI)'!$A:$Z,26,FALSE)</f>
        <v>#N/A</v>
      </c>
      <c r="K1585" s="55" t="str">
        <f>VLOOKUP(G1585,'MITRA (REFERENSI)'!$A:$Z,15,FALSE)</f>
        <v>#N/A</v>
      </c>
      <c r="L1585" s="55" t="str">
        <f>VLOOKUP(G1585,'MITRA (REFERENSI)'!$A:$Z,15,FALSE)</f>
        <v>#N/A</v>
      </c>
      <c r="M1585" s="55" t="str">
        <f>IF(B1585=1,'KELAS (REFERENSI)'!M1585,IF(B1585=2,'KELAS (REFERENSI)'!M1600,IF(B1585=3,'KELAS (REFERENSI)'!M1615,IF(B1585=4,'KELAS (REFERENSI)'!M1630,""))))</f>
        <v/>
      </c>
      <c r="N1585" s="55" t="str">
        <f>IF(B1585=1,'KELAS (REFERENSI)'!N1585,IF(B1585=2,'KELAS (REFERENSI)'!N1600,IF(B1585=3,'KELAS (REFERENSI)'!N1615,IF(B1585=4,'KELAS (REFERENSI)'!N1630,""))))</f>
        <v/>
      </c>
      <c r="O1585" s="55" t="str">
        <f>IF(B1585=1,'KELAS (REFERENSI)'!O1585,IF(B1585=2,'KELAS (REFERENSI)'!O1600,IF(B1585=3,'KELAS (REFERENSI)'!O1615,IF(B1585=4,'KELAS (REFERENSI)'!O1630,""))))</f>
        <v/>
      </c>
      <c r="P1585" s="55" t="str">
        <f>IF(B1585=1,'KELAS (REFERENSI)'!P1585,IF(B1585=2,'KELAS (REFERENSI)'!P1600,IF(B1585=3,'KELAS (REFERENSI)'!P1615,IF(B1585=4,'KELAS (REFERENSI)'!P1630,""))))</f>
        <v/>
      </c>
      <c r="Q1585" s="55" t="str">
        <f t="shared" si="4"/>
        <v>BPS Kota Jakarta Timur</v>
      </c>
      <c r="R1585" s="55" t="str">
        <f t="shared" si="56"/>
        <v/>
      </c>
      <c r="S1585" s="55" t="str">
        <f t="shared" ref="S1585:T1585" si="1593">S1584</f>
        <v>15 Juni sampai dengan 31 Agustus 2026</v>
      </c>
      <c r="T1585" s="55" t="str">
        <f t="shared" si="1593"/>
        <v>31 Agustus 2026</v>
      </c>
      <c r="U1585" s="59" t="str">
        <f>VLOOKUP(G1585,'MITRA (REFERENSI)'!$A:$Z,17,FALSE)</f>
        <v>#N/A</v>
      </c>
      <c r="V1585" s="59" t="str">
        <f>VLOOKUP(G1585,'MITRA (REFERENSI)'!$A:$Z,11,FALSE)</f>
        <v>#N/A</v>
      </c>
      <c r="W1585" s="81"/>
      <c r="X1585" s="63"/>
      <c r="Y1585" s="63"/>
      <c r="Z1585" s="62"/>
      <c r="AA1585" s="63"/>
      <c r="AB1585" s="62"/>
      <c r="AC1585" s="62"/>
      <c r="AD1585" s="62"/>
      <c r="AE1585" s="62"/>
      <c r="AF1585" s="62"/>
      <c r="AG1585" s="72"/>
      <c r="AH1585" s="72"/>
      <c r="AI1585" s="72"/>
      <c r="AJ1585" s="72"/>
      <c r="AK1585" s="59" t="str">
        <f>VLOOKUP(G1585,'MITRA (REFERENSI)'!$A:$Z,5,FALSE)</f>
        <v>#N/A</v>
      </c>
      <c r="AL1585" s="59" t="str">
        <f>VLOOKUP(G1585,'MITRA (REFERENSI)'!$A:$Z,13,FALSE)</f>
        <v>#N/A</v>
      </c>
      <c r="AM1585" s="59" t="str">
        <f>VLOOKUP(G1585,'MITRA (REFERENSI)'!$A:$Z,14,FALSE)</f>
        <v>#N/A</v>
      </c>
    </row>
    <row r="1586" ht="15.0" customHeight="1">
      <c r="A1586" s="53" t="s">
        <v>6648</v>
      </c>
      <c r="B1586" s="78"/>
      <c r="C1586" s="79"/>
      <c r="D1586" s="82"/>
      <c r="E1586" s="82"/>
      <c r="F1586" s="56" t="str">
        <f t="shared" si="2"/>
        <v>PETUGAS.1585/SPK/SE/PML/3172/2026</v>
      </c>
      <c r="G1586" s="80"/>
      <c r="H1586" s="56" t="str">
        <f>VLOOKUP(G1586,'MITRA (REFERENSI)'!$A:$Z,16,FALSE)</f>
        <v>#N/A</v>
      </c>
      <c r="I1586" s="56" t="str">
        <f>VLOOKUP(G1586,'MITRA (REFERENSI)'!$A:$Z,25,FALSE)</f>
        <v>#N/A</v>
      </c>
      <c r="J1586" s="55" t="str">
        <f>VLOOKUP(G1586,'MITRA (REFERENSI)'!$A:$Z,26,FALSE)</f>
        <v>#N/A</v>
      </c>
      <c r="K1586" s="55" t="str">
        <f>VLOOKUP(G1586,'MITRA (REFERENSI)'!$A:$Z,15,FALSE)</f>
        <v>#N/A</v>
      </c>
      <c r="L1586" s="55" t="str">
        <f>VLOOKUP(G1586,'MITRA (REFERENSI)'!$A:$Z,15,FALSE)</f>
        <v>#N/A</v>
      </c>
      <c r="M1586" s="55" t="str">
        <f>IF(B1586=1,'KELAS (REFERENSI)'!M1586,IF(B1586=2,'KELAS (REFERENSI)'!M1601,IF(B1586=3,'KELAS (REFERENSI)'!M1616,IF(B1586=4,'KELAS (REFERENSI)'!M1631,""))))</f>
        <v/>
      </c>
      <c r="N1586" s="55" t="str">
        <f>IF(B1586=1,'KELAS (REFERENSI)'!N1586,IF(B1586=2,'KELAS (REFERENSI)'!N1601,IF(B1586=3,'KELAS (REFERENSI)'!N1616,IF(B1586=4,'KELAS (REFERENSI)'!N1631,""))))</f>
        <v/>
      </c>
      <c r="O1586" s="55" t="str">
        <f>IF(B1586=1,'KELAS (REFERENSI)'!O1586,IF(B1586=2,'KELAS (REFERENSI)'!O1601,IF(B1586=3,'KELAS (REFERENSI)'!O1616,IF(B1586=4,'KELAS (REFERENSI)'!O1631,""))))</f>
        <v/>
      </c>
      <c r="P1586" s="55" t="str">
        <f>IF(B1586=1,'KELAS (REFERENSI)'!P1586,IF(B1586=2,'KELAS (REFERENSI)'!P1601,IF(B1586=3,'KELAS (REFERENSI)'!P1616,IF(B1586=4,'KELAS (REFERENSI)'!P1631,""))))</f>
        <v/>
      </c>
      <c r="Q1586" s="55" t="str">
        <f t="shared" si="4"/>
        <v>BPS Kota Jakarta Timur</v>
      </c>
      <c r="R1586" s="55" t="str">
        <f t="shared" si="56"/>
        <v/>
      </c>
      <c r="S1586" s="55" t="str">
        <f t="shared" ref="S1586:T1586" si="1594">S1585</f>
        <v>15 Juni sampai dengan 31 Agustus 2026</v>
      </c>
      <c r="T1586" s="55" t="str">
        <f t="shared" si="1594"/>
        <v>31 Agustus 2026</v>
      </c>
      <c r="U1586" s="59" t="str">
        <f>VLOOKUP(G1586,'MITRA (REFERENSI)'!$A:$Z,17,FALSE)</f>
        <v>#N/A</v>
      </c>
      <c r="V1586" s="59" t="str">
        <f>VLOOKUP(G1586,'MITRA (REFERENSI)'!$A:$Z,11,FALSE)</f>
        <v>#N/A</v>
      </c>
      <c r="W1586" s="81"/>
      <c r="X1586" s="63"/>
      <c r="Y1586" s="63"/>
      <c r="Z1586" s="62"/>
      <c r="AA1586" s="63"/>
      <c r="AB1586" s="62"/>
      <c r="AC1586" s="62"/>
      <c r="AD1586" s="62"/>
      <c r="AE1586" s="62"/>
      <c r="AF1586" s="62"/>
      <c r="AG1586" s="72"/>
      <c r="AH1586" s="72"/>
      <c r="AI1586" s="72"/>
      <c r="AJ1586" s="72"/>
      <c r="AK1586" s="59" t="str">
        <f>VLOOKUP(G1586,'MITRA (REFERENSI)'!$A:$Z,5,FALSE)</f>
        <v>#N/A</v>
      </c>
      <c r="AL1586" s="59" t="str">
        <f>VLOOKUP(G1586,'MITRA (REFERENSI)'!$A:$Z,13,FALSE)</f>
        <v>#N/A</v>
      </c>
      <c r="AM1586" s="59" t="str">
        <f>VLOOKUP(G1586,'MITRA (REFERENSI)'!$A:$Z,14,FALSE)</f>
        <v>#N/A</v>
      </c>
    </row>
    <row r="1587" ht="15.0" customHeight="1">
      <c r="A1587" s="53" t="s">
        <v>6649</v>
      </c>
      <c r="B1587" s="78"/>
      <c r="C1587" s="79"/>
      <c r="D1587" s="82"/>
      <c r="E1587" s="82"/>
      <c r="F1587" s="56" t="str">
        <f t="shared" si="2"/>
        <v>PETUGAS.1586/SPK/SE/PML/3172/2026</v>
      </c>
      <c r="G1587" s="80"/>
      <c r="H1587" s="56" t="str">
        <f>VLOOKUP(G1587,'MITRA (REFERENSI)'!$A:$Z,16,FALSE)</f>
        <v>#N/A</v>
      </c>
      <c r="I1587" s="56" t="str">
        <f>VLOOKUP(G1587,'MITRA (REFERENSI)'!$A:$Z,25,FALSE)</f>
        <v>#N/A</v>
      </c>
      <c r="J1587" s="55" t="str">
        <f>VLOOKUP(G1587,'MITRA (REFERENSI)'!$A:$Z,26,FALSE)</f>
        <v>#N/A</v>
      </c>
      <c r="K1587" s="55" t="str">
        <f>VLOOKUP(G1587,'MITRA (REFERENSI)'!$A:$Z,15,FALSE)</f>
        <v>#N/A</v>
      </c>
      <c r="L1587" s="55" t="str">
        <f>VLOOKUP(G1587,'MITRA (REFERENSI)'!$A:$Z,15,FALSE)</f>
        <v>#N/A</v>
      </c>
      <c r="M1587" s="55" t="str">
        <f>IF(B1587=1,'KELAS (REFERENSI)'!M1587,IF(B1587=2,'KELAS (REFERENSI)'!M1602,IF(B1587=3,'KELAS (REFERENSI)'!M1617,IF(B1587=4,'KELAS (REFERENSI)'!M1632,""))))</f>
        <v/>
      </c>
      <c r="N1587" s="55" t="str">
        <f>IF(B1587=1,'KELAS (REFERENSI)'!N1587,IF(B1587=2,'KELAS (REFERENSI)'!N1602,IF(B1587=3,'KELAS (REFERENSI)'!N1617,IF(B1587=4,'KELAS (REFERENSI)'!N1632,""))))</f>
        <v/>
      </c>
      <c r="O1587" s="55" t="str">
        <f>IF(B1587=1,'KELAS (REFERENSI)'!O1587,IF(B1587=2,'KELAS (REFERENSI)'!O1602,IF(B1587=3,'KELAS (REFERENSI)'!O1617,IF(B1587=4,'KELAS (REFERENSI)'!O1632,""))))</f>
        <v/>
      </c>
      <c r="P1587" s="55" t="str">
        <f>IF(B1587=1,'KELAS (REFERENSI)'!P1587,IF(B1587=2,'KELAS (REFERENSI)'!P1602,IF(B1587=3,'KELAS (REFERENSI)'!P1617,IF(B1587=4,'KELAS (REFERENSI)'!P1632,""))))</f>
        <v/>
      </c>
      <c r="Q1587" s="55" t="str">
        <f t="shared" si="4"/>
        <v>BPS Kota Jakarta Timur</v>
      </c>
      <c r="R1587" s="55" t="str">
        <f t="shared" si="56"/>
        <v/>
      </c>
      <c r="S1587" s="55" t="str">
        <f t="shared" ref="S1587:T1587" si="1595">S1586</f>
        <v>15 Juni sampai dengan 31 Agustus 2026</v>
      </c>
      <c r="T1587" s="55" t="str">
        <f t="shared" si="1595"/>
        <v>31 Agustus 2026</v>
      </c>
      <c r="U1587" s="59" t="str">
        <f>VLOOKUP(G1587,'MITRA (REFERENSI)'!$A:$Z,17,FALSE)</f>
        <v>#N/A</v>
      </c>
      <c r="V1587" s="59" t="str">
        <f>VLOOKUP(G1587,'MITRA (REFERENSI)'!$A:$Z,11,FALSE)</f>
        <v>#N/A</v>
      </c>
      <c r="W1587" s="81"/>
      <c r="X1587" s="63"/>
      <c r="Y1587" s="63"/>
      <c r="Z1587" s="62"/>
      <c r="AA1587" s="63"/>
      <c r="AB1587" s="62"/>
      <c r="AC1587" s="62"/>
      <c r="AD1587" s="62"/>
      <c r="AE1587" s="62"/>
      <c r="AF1587" s="62"/>
      <c r="AG1587" s="72"/>
      <c r="AH1587" s="72"/>
      <c r="AI1587" s="72"/>
      <c r="AJ1587" s="72"/>
      <c r="AK1587" s="59" t="str">
        <f>VLOOKUP(G1587,'MITRA (REFERENSI)'!$A:$Z,5,FALSE)</f>
        <v>#N/A</v>
      </c>
      <c r="AL1587" s="59" t="str">
        <f>VLOOKUP(G1587,'MITRA (REFERENSI)'!$A:$Z,13,FALSE)</f>
        <v>#N/A</v>
      </c>
      <c r="AM1587" s="59" t="str">
        <f>VLOOKUP(G1587,'MITRA (REFERENSI)'!$A:$Z,14,FALSE)</f>
        <v>#N/A</v>
      </c>
    </row>
    <row r="1588" ht="15.0" customHeight="1">
      <c r="A1588" s="53" t="s">
        <v>6650</v>
      </c>
      <c r="B1588" s="78"/>
      <c r="C1588" s="79"/>
      <c r="D1588" s="82"/>
      <c r="E1588" s="82"/>
      <c r="F1588" s="56" t="str">
        <f t="shared" si="2"/>
        <v>PETUGAS.1587/SPK/SE/PML/3172/2026</v>
      </c>
      <c r="G1588" s="80"/>
      <c r="H1588" s="56" t="str">
        <f>VLOOKUP(G1588,'MITRA (REFERENSI)'!$A:$Z,16,FALSE)</f>
        <v>#N/A</v>
      </c>
      <c r="I1588" s="56" t="str">
        <f>VLOOKUP(G1588,'MITRA (REFERENSI)'!$A:$Z,25,FALSE)</f>
        <v>#N/A</v>
      </c>
      <c r="J1588" s="55" t="str">
        <f>VLOOKUP(G1588,'MITRA (REFERENSI)'!$A:$Z,26,FALSE)</f>
        <v>#N/A</v>
      </c>
      <c r="K1588" s="55" t="str">
        <f>VLOOKUP(G1588,'MITRA (REFERENSI)'!$A:$Z,15,FALSE)</f>
        <v>#N/A</v>
      </c>
      <c r="L1588" s="55" t="str">
        <f>VLOOKUP(G1588,'MITRA (REFERENSI)'!$A:$Z,15,FALSE)</f>
        <v>#N/A</v>
      </c>
      <c r="M1588" s="55" t="str">
        <f>IF(B1588=1,'KELAS (REFERENSI)'!M1588,IF(B1588=2,'KELAS (REFERENSI)'!M1603,IF(B1588=3,'KELAS (REFERENSI)'!M1618,IF(B1588=4,'KELAS (REFERENSI)'!M1633,""))))</f>
        <v/>
      </c>
      <c r="N1588" s="55" t="str">
        <f>IF(B1588=1,'KELAS (REFERENSI)'!N1588,IF(B1588=2,'KELAS (REFERENSI)'!N1603,IF(B1588=3,'KELAS (REFERENSI)'!N1618,IF(B1588=4,'KELAS (REFERENSI)'!N1633,""))))</f>
        <v/>
      </c>
      <c r="O1588" s="55" t="str">
        <f>IF(B1588=1,'KELAS (REFERENSI)'!O1588,IF(B1588=2,'KELAS (REFERENSI)'!O1603,IF(B1588=3,'KELAS (REFERENSI)'!O1618,IF(B1588=4,'KELAS (REFERENSI)'!O1633,""))))</f>
        <v/>
      </c>
      <c r="P1588" s="55" t="str">
        <f>IF(B1588=1,'KELAS (REFERENSI)'!P1588,IF(B1588=2,'KELAS (REFERENSI)'!P1603,IF(B1588=3,'KELAS (REFERENSI)'!P1618,IF(B1588=4,'KELAS (REFERENSI)'!P1633,""))))</f>
        <v/>
      </c>
      <c r="Q1588" s="55" t="str">
        <f t="shared" si="4"/>
        <v>BPS Kota Jakarta Timur</v>
      </c>
      <c r="R1588" s="55" t="str">
        <f t="shared" si="56"/>
        <v/>
      </c>
      <c r="S1588" s="55" t="str">
        <f t="shared" ref="S1588:T1588" si="1596">S1587</f>
        <v>15 Juni sampai dengan 31 Agustus 2026</v>
      </c>
      <c r="T1588" s="55" t="str">
        <f t="shared" si="1596"/>
        <v>31 Agustus 2026</v>
      </c>
      <c r="U1588" s="59" t="str">
        <f>VLOOKUP(G1588,'MITRA (REFERENSI)'!$A:$Z,17,FALSE)</f>
        <v>#N/A</v>
      </c>
      <c r="V1588" s="59" t="str">
        <f>VLOOKUP(G1588,'MITRA (REFERENSI)'!$A:$Z,11,FALSE)</f>
        <v>#N/A</v>
      </c>
      <c r="W1588" s="81"/>
      <c r="X1588" s="63"/>
      <c r="Y1588" s="63"/>
      <c r="Z1588" s="62"/>
      <c r="AA1588" s="63"/>
      <c r="AB1588" s="62"/>
      <c r="AC1588" s="62"/>
      <c r="AD1588" s="62"/>
      <c r="AE1588" s="62"/>
      <c r="AF1588" s="62"/>
      <c r="AG1588" s="72"/>
      <c r="AH1588" s="72"/>
      <c r="AI1588" s="72"/>
      <c r="AJ1588" s="72"/>
      <c r="AK1588" s="59" t="str">
        <f>VLOOKUP(G1588,'MITRA (REFERENSI)'!$A:$Z,5,FALSE)</f>
        <v>#N/A</v>
      </c>
      <c r="AL1588" s="59" t="str">
        <f>VLOOKUP(G1588,'MITRA (REFERENSI)'!$A:$Z,13,FALSE)</f>
        <v>#N/A</v>
      </c>
      <c r="AM1588" s="59" t="str">
        <f>VLOOKUP(G1588,'MITRA (REFERENSI)'!$A:$Z,14,FALSE)</f>
        <v>#N/A</v>
      </c>
    </row>
    <row r="1589" ht="15.0" customHeight="1">
      <c r="A1589" s="53" t="s">
        <v>6651</v>
      </c>
      <c r="B1589" s="78"/>
      <c r="C1589" s="79"/>
      <c r="D1589" s="82"/>
      <c r="E1589" s="82"/>
      <c r="F1589" s="56" t="str">
        <f t="shared" si="2"/>
        <v>PETUGAS.1588/SPK/SE/PML/3172/2026</v>
      </c>
      <c r="G1589" s="80"/>
      <c r="H1589" s="56" t="str">
        <f>VLOOKUP(G1589,'MITRA (REFERENSI)'!$A:$Z,16,FALSE)</f>
        <v>#N/A</v>
      </c>
      <c r="I1589" s="56" t="str">
        <f>VLOOKUP(G1589,'MITRA (REFERENSI)'!$A:$Z,25,FALSE)</f>
        <v>#N/A</v>
      </c>
      <c r="J1589" s="55" t="str">
        <f>VLOOKUP(G1589,'MITRA (REFERENSI)'!$A:$Z,26,FALSE)</f>
        <v>#N/A</v>
      </c>
      <c r="K1589" s="55" t="str">
        <f>VLOOKUP(G1589,'MITRA (REFERENSI)'!$A:$Z,15,FALSE)</f>
        <v>#N/A</v>
      </c>
      <c r="L1589" s="55" t="str">
        <f>VLOOKUP(G1589,'MITRA (REFERENSI)'!$A:$Z,15,FALSE)</f>
        <v>#N/A</v>
      </c>
      <c r="M1589" s="55" t="str">
        <f>IF(B1589=1,'KELAS (REFERENSI)'!M1589,IF(B1589=2,'KELAS (REFERENSI)'!M1604,IF(B1589=3,'KELAS (REFERENSI)'!M1619,IF(B1589=4,'KELAS (REFERENSI)'!M1634,""))))</f>
        <v/>
      </c>
      <c r="N1589" s="55" t="str">
        <f>IF(B1589=1,'KELAS (REFERENSI)'!N1589,IF(B1589=2,'KELAS (REFERENSI)'!N1604,IF(B1589=3,'KELAS (REFERENSI)'!N1619,IF(B1589=4,'KELAS (REFERENSI)'!N1634,""))))</f>
        <v/>
      </c>
      <c r="O1589" s="55" t="str">
        <f>IF(B1589=1,'KELAS (REFERENSI)'!O1589,IF(B1589=2,'KELAS (REFERENSI)'!O1604,IF(B1589=3,'KELAS (REFERENSI)'!O1619,IF(B1589=4,'KELAS (REFERENSI)'!O1634,""))))</f>
        <v/>
      </c>
      <c r="P1589" s="55" t="str">
        <f>IF(B1589=1,'KELAS (REFERENSI)'!P1589,IF(B1589=2,'KELAS (REFERENSI)'!P1604,IF(B1589=3,'KELAS (REFERENSI)'!P1619,IF(B1589=4,'KELAS (REFERENSI)'!P1634,""))))</f>
        <v/>
      </c>
      <c r="Q1589" s="55" t="str">
        <f t="shared" si="4"/>
        <v>BPS Kota Jakarta Timur</v>
      </c>
      <c r="R1589" s="55" t="str">
        <f t="shared" si="56"/>
        <v/>
      </c>
      <c r="S1589" s="55" t="str">
        <f t="shared" ref="S1589:T1589" si="1597">S1588</f>
        <v>15 Juni sampai dengan 31 Agustus 2026</v>
      </c>
      <c r="T1589" s="55" t="str">
        <f t="shared" si="1597"/>
        <v>31 Agustus 2026</v>
      </c>
      <c r="U1589" s="59" t="str">
        <f>VLOOKUP(G1589,'MITRA (REFERENSI)'!$A:$Z,17,FALSE)</f>
        <v>#N/A</v>
      </c>
      <c r="V1589" s="59" t="str">
        <f>VLOOKUP(G1589,'MITRA (REFERENSI)'!$A:$Z,11,FALSE)</f>
        <v>#N/A</v>
      </c>
      <c r="W1589" s="81"/>
      <c r="X1589" s="63"/>
      <c r="Y1589" s="63"/>
      <c r="Z1589" s="62"/>
      <c r="AA1589" s="63"/>
      <c r="AB1589" s="62"/>
      <c r="AC1589" s="62"/>
      <c r="AD1589" s="62"/>
      <c r="AE1589" s="62"/>
      <c r="AF1589" s="62"/>
      <c r="AG1589" s="72"/>
      <c r="AH1589" s="72"/>
      <c r="AI1589" s="72"/>
      <c r="AJ1589" s="72"/>
      <c r="AK1589" s="59" t="str">
        <f>VLOOKUP(G1589,'MITRA (REFERENSI)'!$A:$Z,5,FALSE)</f>
        <v>#N/A</v>
      </c>
      <c r="AL1589" s="59" t="str">
        <f>VLOOKUP(G1589,'MITRA (REFERENSI)'!$A:$Z,13,FALSE)</f>
        <v>#N/A</v>
      </c>
      <c r="AM1589" s="59" t="str">
        <f>VLOOKUP(G1589,'MITRA (REFERENSI)'!$A:$Z,14,FALSE)</f>
        <v>#N/A</v>
      </c>
    </row>
    <row r="1590" ht="15.0" customHeight="1">
      <c r="A1590" s="53" t="s">
        <v>6652</v>
      </c>
      <c r="B1590" s="78"/>
      <c r="C1590" s="79"/>
      <c r="D1590" s="82"/>
      <c r="E1590" s="82"/>
      <c r="F1590" s="56" t="str">
        <f t="shared" si="2"/>
        <v>PETUGAS.1589/SPK/SE/PML/3172/2026</v>
      </c>
      <c r="G1590" s="80"/>
      <c r="H1590" s="56" t="str">
        <f>VLOOKUP(G1590,'MITRA (REFERENSI)'!$A:$Z,16,FALSE)</f>
        <v>#N/A</v>
      </c>
      <c r="I1590" s="56" t="str">
        <f>VLOOKUP(G1590,'MITRA (REFERENSI)'!$A:$Z,25,FALSE)</f>
        <v>#N/A</v>
      </c>
      <c r="J1590" s="55" t="str">
        <f>VLOOKUP(G1590,'MITRA (REFERENSI)'!$A:$Z,26,FALSE)</f>
        <v>#N/A</v>
      </c>
      <c r="K1590" s="55" t="str">
        <f>VLOOKUP(G1590,'MITRA (REFERENSI)'!$A:$Z,15,FALSE)</f>
        <v>#N/A</v>
      </c>
      <c r="L1590" s="55" t="str">
        <f>VLOOKUP(G1590,'MITRA (REFERENSI)'!$A:$Z,15,FALSE)</f>
        <v>#N/A</v>
      </c>
      <c r="M1590" s="55" t="str">
        <f>IF(B1590=1,'KELAS (REFERENSI)'!M1590,IF(B1590=2,'KELAS (REFERENSI)'!M1605,IF(B1590=3,'KELAS (REFERENSI)'!M1620,IF(B1590=4,'KELAS (REFERENSI)'!M1635,""))))</f>
        <v/>
      </c>
      <c r="N1590" s="55" t="str">
        <f>IF(B1590=1,'KELAS (REFERENSI)'!N1590,IF(B1590=2,'KELAS (REFERENSI)'!N1605,IF(B1590=3,'KELAS (REFERENSI)'!N1620,IF(B1590=4,'KELAS (REFERENSI)'!N1635,""))))</f>
        <v/>
      </c>
      <c r="O1590" s="55" t="str">
        <f>IF(B1590=1,'KELAS (REFERENSI)'!O1590,IF(B1590=2,'KELAS (REFERENSI)'!O1605,IF(B1590=3,'KELAS (REFERENSI)'!O1620,IF(B1590=4,'KELAS (REFERENSI)'!O1635,""))))</f>
        <v/>
      </c>
      <c r="P1590" s="55" t="str">
        <f>IF(B1590=1,'KELAS (REFERENSI)'!P1590,IF(B1590=2,'KELAS (REFERENSI)'!P1605,IF(B1590=3,'KELAS (REFERENSI)'!P1620,IF(B1590=4,'KELAS (REFERENSI)'!P1635,""))))</f>
        <v/>
      </c>
      <c r="Q1590" s="55" t="str">
        <f t="shared" si="4"/>
        <v>BPS Kota Jakarta Timur</v>
      </c>
      <c r="R1590" s="55" t="str">
        <f t="shared" si="56"/>
        <v/>
      </c>
      <c r="S1590" s="55" t="str">
        <f t="shared" ref="S1590:T1590" si="1598">S1589</f>
        <v>15 Juni sampai dengan 31 Agustus 2026</v>
      </c>
      <c r="T1590" s="55" t="str">
        <f t="shared" si="1598"/>
        <v>31 Agustus 2026</v>
      </c>
      <c r="U1590" s="59" t="str">
        <f>VLOOKUP(G1590,'MITRA (REFERENSI)'!$A:$Z,17,FALSE)</f>
        <v>#N/A</v>
      </c>
      <c r="V1590" s="59" t="str">
        <f>VLOOKUP(G1590,'MITRA (REFERENSI)'!$A:$Z,11,FALSE)</f>
        <v>#N/A</v>
      </c>
      <c r="W1590" s="81"/>
      <c r="X1590" s="63"/>
      <c r="Y1590" s="63"/>
      <c r="Z1590" s="62"/>
      <c r="AA1590" s="63"/>
      <c r="AB1590" s="62"/>
      <c r="AC1590" s="62"/>
      <c r="AD1590" s="62"/>
      <c r="AE1590" s="62"/>
      <c r="AF1590" s="62"/>
      <c r="AG1590" s="72"/>
      <c r="AH1590" s="72"/>
      <c r="AI1590" s="72"/>
      <c r="AJ1590" s="72"/>
      <c r="AK1590" s="59" t="str">
        <f>VLOOKUP(G1590,'MITRA (REFERENSI)'!$A:$Z,5,FALSE)</f>
        <v>#N/A</v>
      </c>
      <c r="AL1590" s="59" t="str">
        <f>VLOOKUP(G1590,'MITRA (REFERENSI)'!$A:$Z,13,FALSE)</f>
        <v>#N/A</v>
      </c>
      <c r="AM1590" s="59" t="str">
        <f>VLOOKUP(G1590,'MITRA (REFERENSI)'!$A:$Z,14,FALSE)</f>
        <v>#N/A</v>
      </c>
    </row>
    <row r="1591" ht="15.0" customHeight="1">
      <c r="A1591" s="53" t="s">
        <v>6653</v>
      </c>
      <c r="B1591" s="78"/>
      <c r="C1591" s="79"/>
      <c r="D1591" s="82"/>
      <c r="E1591" s="82"/>
      <c r="F1591" s="56" t="str">
        <f t="shared" si="2"/>
        <v>PETUGAS.1590/SPK/SE/PML/3172/2026</v>
      </c>
      <c r="G1591" s="80"/>
      <c r="H1591" s="56" t="str">
        <f>VLOOKUP(G1591,'MITRA (REFERENSI)'!$A:$Z,16,FALSE)</f>
        <v>#N/A</v>
      </c>
      <c r="I1591" s="56" t="str">
        <f>VLOOKUP(G1591,'MITRA (REFERENSI)'!$A:$Z,25,FALSE)</f>
        <v>#N/A</v>
      </c>
      <c r="J1591" s="55" t="str">
        <f>VLOOKUP(G1591,'MITRA (REFERENSI)'!$A:$Z,26,FALSE)</f>
        <v>#N/A</v>
      </c>
      <c r="K1591" s="55" t="str">
        <f>VLOOKUP(G1591,'MITRA (REFERENSI)'!$A:$Z,15,FALSE)</f>
        <v>#N/A</v>
      </c>
      <c r="L1591" s="55" t="str">
        <f>VLOOKUP(G1591,'MITRA (REFERENSI)'!$A:$Z,15,FALSE)</f>
        <v>#N/A</v>
      </c>
      <c r="M1591" s="55" t="str">
        <f>IF(B1591=1,'KELAS (REFERENSI)'!M1591,IF(B1591=2,'KELAS (REFERENSI)'!M1606,IF(B1591=3,'KELAS (REFERENSI)'!M1621,IF(B1591=4,'KELAS (REFERENSI)'!M1636,""))))</f>
        <v/>
      </c>
      <c r="N1591" s="55" t="str">
        <f>IF(B1591=1,'KELAS (REFERENSI)'!N1591,IF(B1591=2,'KELAS (REFERENSI)'!N1606,IF(B1591=3,'KELAS (REFERENSI)'!N1621,IF(B1591=4,'KELAS (REFERENSI)'!N1636,""))))</f>
        <v/>
      </c>
      <c r="O1591" s="55" t="str">
        <f>IF(B1591=1,'KELAS (REFERENSI)'!O1591,IF(B1591=2,'KELAS (REFERENSI)'!O1606,IF(B1591=3,'KELAS (REFERENSI)'!O1621,IF(B1591=4,'KELAS (REFERENSI)'!O1636,""))))</f>
        <v/>
      </c>
      <c r="P1591" s="55" t="str">
        <f>IF(B1591=1,'KELAS (REFERENSI)'!P1591,IF(B1591=2,'KELAS (REFERENSI)'!P1606,IF(B1591=3,'KELAS (REFERENSI)'!P1621,IF(B1591=4,'KELAS (REFERENSI)'!P1636,""))))</f>
        <v/>
      </c>
      <c r="Q1591" s="55" t="str">
        <f t="shared" si="4"/>
        <v>BPS Kota Jakarta Timur</v>
      </c>
      <c r="R1591" s="55" t="str">
        <f t="shared" si="56"/>
        <v/>
      </c>
      <c r="S1591" s="55" t="str">
        <f t="shared" ref="S1591:T1591" si="1599">S1590</f>
        <v>15 Juni sampai dengan 31 Agustus 2026</v>
      </c>
      <c r="T1591" s="55" t="str">
        <f t="shared" si="1599"/>
        <v>31 Agustus 2026</v>
      </c>
      <c r="U1591" s="59" t="str">
        <f>VLOOKUP(G1591,'MITRA (REFERENSI)'!$A:$Z,17,FALSE)</f>
        <v>#N/A</v>
      </c>
      <c r="V1591" s="59" t="str">
        <f>VLOOKUP(G1591,'MITRA (REFERENSI)'!$A:$Z,11,FALSE)</f>
        <v>#N/A</v>
      </c>
      <c r="W1591" s="81"/>
      <c r="X1591" s="63"/>
      <c r="Y1591" s="63"/>
      <c r="Z1591" s="62"/>
      <c r="AA1591" s="63"/>
      <c r="AB1591" s="62"/>
      <c r="AC1591" s="62"/>
      <c r="AD1591" s="62"/>
      <c r="AE1591" s="62"/>
      <c r="AF1591" s="62"/>
      <c r="AG1591" s="72"/>
      <c r="AH1591" s="72"/>
      <c r="AI1591" s="72"/>
      <c r="AJ1591" s="72"/>
      <c r="AK1591" s="59" t="str">
        <f>VLOOKUP(G1591,'MITRA (REFERENSI)'!$A:$Z,5,FALSE)</f>
        <v>#N/A</v>
      </c>
      <c r="AL1591" s="59" t="str">
        <f>VLOOKUP(G1591,'MITRA (REFERENSI)'!$A:$Z,13,FALSE)</f>
        <v>#N/A</v>
      </c>
      <c r="AM1591" s="59" t="str">
        <f>VLOOKUP(G1591,'MITRA (REFERENSI)'!$A:$Z,14,FALSE)</f>
        <v>#N/A</v>
      </c>
    </row>
    <row r="1592" ht="15.0" customHeight="1">
      <c r="A1592" s="53" t="s">
        <v>6654</v>
      </c>
      <c r="B1592" s="78"/>
      <c r="C1592" s="79"/>
      <c r="D1592" s="82"/>
      <c r="E1592" s="82"/>
      <c r="F1592" s="56" t="str">
        <f t="shared" si="2"/>
        <v>PETUGAS.1591/SPK/SE/PML/3172/2026</v>
      </c>
      <c r="G1592" s="80"/>
      <c r="H1592" s="56" t="str">
        <f>VLOOKUP(G1592,'MITRA (REFERENSI)'!$A:$Z,16,FALSE)</f>
        <v>#N/A</v>
      </c>
      <c r="I1592" s="56" t="str">
        <f>VLOOKUP(G1592,'MITRA (REFERENSI)'!$A:$Z,25,FALSE)</f>
        <v>#N/A</v>
      </c>
      <c r="J1592" s="55" t="str">
        <f>VLOOKUP(G1592,'MITRA (REFERENSI)'!$A:$Z,26,FALSE)</f>
        <v>#N/A</v>
      </c>
      <c r="K1592" s="55" t="str">
        <f>VLOOKUP(G1592,'MITRA (REFERENSI)'!$A:$Z,15,FALSE)</f>
        <v>#N/A</v>
      </c>
      <c r="L1592" s="55" t="str">
        <f>VLOOKUP(G1592,'MITRA (REFERENSI)'!$A:$Z,15,FALSE)</f>
        <v>#N/A</v>
      </c>
      <c r="M1592" s="55" t="str">
        <f>IF(B1592=1,'KELAS (REFERENSI)'!M1592,IF(B1592=2,'KELAS (REFERENSI)'!M1607,IF(B1592=3,'KELAS (REFERENSI)'!M1622,IF(B1592=4,'KELAS (REFERENSI)'!M1637,""))))</f>
        <v/>
      </c>
      <c r="N1592" s="55" t="str">
        <f>IF(B1592=1,'KELAS (REFERENSI)'!N1592,IF(B1592=2,'KELAS (REFERENSI)'!N1607,IF(B1592=3,'KELAS (REFERENSI)'!N1622,IF(B1592=4,'KELAS (REFERENSI)'!N1637,""))))</f>
        <v/>
      </c>
      <c r="O1592" s="55" t="str">
        <f>IF(B1592=1,'KELAS (REFERENSI)'!O1592,IF(B1592=2,'KELAS (REFERENSI)'!O1607,IF(B1592=3,'KELAS (REFERENSI)'!O1622,IF(B1592=4,'KELAS (REFERENSI)'!O1637,""))))</f>
        <v/>
      </c>
      <c r="P1592" s="55" t="str">
        <f>IF(B1592=1,'KELAS (REFERENSI)'!P1592,IF(B1592=2,'KELAS (REFERENSI)'!P1607,IF(B1592=3,'KELAS (REFERENSI)'!P1622,IF(B1592=4,'KELAS (REFERENSI)'!P1637,""))))</f>
        <v/>
      </c>
      <c r="Q1592" s="55" t="str">
        <f t="shared" si="4"/>
        <v>BPS Kota Jakarta Timur</v>
      </c>
      <c r="R1592" s="55" t="str">
        <f t="shared" si="56"/>
        <v/>
      </c>
      <c r="S1592" s="55" t="str">
        <f t="shared" ref="S1592:T1592" si="1600">S1591</f>
        <v>15 Juni sampai dengan 31 Agustus 2026</v>
      </c>
      <c r="T1592" s="55" t="str">
        <f t="shared" si="1600"/>
        <v>31 Agustus 2026</v>
      </c>
      <c r="U1592" s="59" t="str">
        <f>VLOOKUP(G1592,'MITRA (REFERENSI)'!$A:$Z,17,FALSE)</f>
        <v>#N/A</v>
      </c>
      <c r="V1592" s="59" t="str">
        <f>VLOOKUP(G1592,'MITRA (REFERENSI)'!$A:$Z,11,FALSE)</f>
        <v>#N/A</v>
      </c>
      <c r="W1592" s="81"/>
      <c r="X1592" s="63"/>
      <c r="Y1592" s="63"/>
      <c r="Z1592" s="62"/>
      <c r="AA1592" s="63"/>
      <c r="AB1592" s="62"/>
      <c r="AC1592" s="62"/>
      <c r="AD1592" s="62"/>
      <c r="AE1592" s="62"/>
      <c r="AF1592" s="62"/>
      <c r="AG1592" s="72"/>
      <c r="AH1592" s="72"/>
      <c r="AI1592" s="72"/>
      <c r="AJ1592" s="72"/>
      <c r="AK1592" s="59" t="str">
        <f>VLOOKUP(G1592,'MITRA (REFERENSI)'!$A:$Z,5,FALSE)</f>
        <v>#N/A</v>
      </c>
      <c r="AL1592" s="59" t="str">
        <f>VLOOKUP(G1592,'MITRA (REFERENSI)'!$A:$Z,13,FALSE)</f>
        <v>#N/A</v>
      </c>
      <c r="AM1592" s="59" t="str">
        <f>VLOOKUP(G1592,'MITRA (REFERENSI)'!$A:$Z,14,FALSE)</f>
        <v>#N/A</v>
      </c>
    </row>
    <row r="1593" ht="15.0" customHeight="1">
      <c r="A1593" s="53" t="s">
        <v>6655</v>
      </c>
      <c r="B1593" s="78"/>
      <c r="C1593" s="79"/>
      <c r="D1593" s="82"/>
      <c r="E1593" s="82"/>
      <c r="F1593" s="56" t="str">
        <f t="shared" si="2"/>
        <v>PETUGAS.1592/SPK/SE/PML/3172/2026</v>
      </c>
      <c r="G1593" s="80"/>
      <c r="H1593" s="56" t="str">
        <f>VLOOKUP(G1593,'MITRA (REFERENSI)'!$A:$Z,16,FALSE)</f>
        <v>#N/A</v>
      </c>
      <c r="I1593" s="56" t="str">
        <f>VLOOKUP(G1593,'MITRA (REFERENSI)'!$A:$Z,25,FALSE)</f>
        <v>#N/A</v>
      </c>
      <c r="J1593" s="55" t="str">
        <f>VLOOKUP(G1593,'MITRA (REFERENSI)'!$A:$Z,26,FALSE)</f>
        <v>#N/A</v>
      </c>
      <c r="K1593" s="55" t="str">
        <f>VLOOKUP(G1593,'MITRA (REFERENSI)'!$A:$Z,15,FALSE)</f>
        <v>#N/A</v>
      </c>
      <c r="L1593" s="55" t="str">
        <f>VLOOKUP(G1593,'MITRA (REFERENSI)'!$A:$Z,15,FALSE)</f>
        <v>#N/A</v>
      </c>
      <c r="M1593" s="55" t="str">
        <f>IF(B1593=1,'KELAS (REFERENSI)'!M1593,IF(B1593=2,'KELAS (REFERENSI)'!M1608,IF(B1593=3,'KELAS (REFERENSI)'!M1623,IF(B1593=4,'KELAS (REFERENSI)'!M1638,""))))</f>
        <v/>
      </c>
      <c r="N1593" s="55" t="str">
        <f>IF(B1593=1,'KELAS (REFERENSI)'!N1593,IF(B1593=2,'KELAS (REFERENSI)'!N1608,IF(B1593=3,'KELAS (REFERENSI)'!N1623,IF(B1593=4,'KELAS (REFERENSI)'!N1638,""))))</f>
        <v/>
      </c>
      <c r="O1593" s="55" t="str">
        <f>IF(B1593=1,'KELAS (REFERENSI)'!O1593,IF(B1593=2,'KELAS (REFERENSI)'!O1608,IF(B1593=3,'KELAS (REFERENSI)'!O1623,IF(B1593=4,'KELAS (REFERENSI)'!O1638,""))))</f>
        <v/>
      </c>
      <c r="P1593" s="55" t="str">
        <f>IF(B1593=1,'KELAS (REFERENSI)'!P1593,IF(B1593=2,'KELAS (REFERENSI)'!P1608,IF(B1593=3,'KELAS (REFERENSI)'!P1623,IF(B1593=4,'KELAS (REFERENSI)'!P1638,""))))</f>
        <v/>
      </c>
      <c r="Q1593" s="55" t="str">
        <f t="shared" si="4"/>
        <v>BPS Kota Jakarta Timur</v>
      </c>
      <c r="R1593" s="55" t="str">
        <f t="shared" si="56"/>
        <v/>
      </c>
      <c r="S1593" s="55" t="str">
        <f t="shared" ref="S1593:T1593" si="1601">S1592</f>
        <v>15 Juni sampai dengan 31 Agustus 2026</v>
      </c>
      <c r="T1593" s="55" t="str">
        <f t="shared" si="1601"/>
        <v>31 Agustus 2026</v>
      </c>
      <c r="U1593" s="59" t="str">
        <f>VLOOKUP(G1593,'MITRA (REFERENSI)'!$A:$Z,17,FALSE)</f>
        <v>#N/A</v>
      </c>
      <c r="V1593" s="59" t="str">
        <f>VLOOKUP(G1593,'MITRA (REFERENSI)'!$A:$Z,11,FALSE)</f>
        <v>#N/A</v>
      </c>
      <c r="W1593" s="81"/>
      <c r="X1593" s="63"/>
      <c r="Y1593" s="63"/>
      <c r="Z1593" s="62"/>
      <c r="AA1593" s="63"/>
      <c r="AB1593" s="62"/>
      <c r="AC1593" s="62"/>
      <c r="AD1593" s="62"/>
      <c r="AE1593" s="62"/>
      <c r="AF1593" s="62"/>
      <c r="AG1593" s="72"/>
      <c r="AH1593" s="72"/>
      <c r="AI1593" s="72"/>
      <c r="AJ1593" s="72"/>
      <c r="AK1593" s="59" t="str">
        <f>VLOOKUP(G1593,'MITRA (REFERENSI)'!$A:$Z,5,FALSE)</f>
        <v>#N/A</v>
      </c>
      <c r="AL1593" s="59" t="str">
        <f>VLOOKUP(G1593,'MITRA (REFERENSI)'!$A:$Z,13,FALSE)</f>
        <v>#N/A</v>
      </c>
      <c r="AM1593" s="59" t="str">
        <f>VLOOKUP(G1593,'MITRA (REFERENSI)'!$A:$Z,14,FALSE)</f>
        <v>#N/A</v>
      </c>
    </row>
    <row r="1594" ht="15.0" customHeight="1">
      <c r="A1594" s="53" t="s">
        <v>6656</v>
      </c>
      <c r="B1594" s="78"/>
      <c r="C1594" s="79"/>
      <c r="D1594" s="82"/>
      <c r="E1594" s="82"/>
      <c r="F1594" s="56" t="str">
        <f t="shared" si="2"/>
        <v>PETUGAS.1593/SPK/SE/PML/3172/2026</v>
      </c>
      <c r="G1594" s="80"/>
      <c r="H1594" s="56" t="str">
        <f>VLOOKUP(G1594,'MITRA (REFERENSI)'!$A:$Z,16,FALSE)</f>
        <v>#N/A</v>
      </c>
      <c r="I1594" s="56" t="str">
        <f>VLOOKUP(G1594,'MITRA (REFERENSI)'!$A:$Z,25,FALSE)</f>
        <v>#N/A</v>
      </c>
      <c r="J1594" s="55" t="str">
        <f>VLOOKUP(G1594,'MITRA (REFERENSI)'!$A:$Z,26,FALSE)</f>
        <v>#N/A</v>
      </c>
      <c r="K1594" s="55" t="str">
        <f>VLOOKUP(G1594,'MITRA (REFERENSI)'!$A:$Z,15,FALSE)</f>
        <v>#N/A</v>
      </c>
      <c r="L1594" s="55" t="str">
        <f>VLOOKUP(G1594,'MITRA (REFERENSI)'!$A:$Z,15,FALSE)</f>
        <v>#N/A</v>
      </c>
      <c r="M1594" s="55" t="str">
        <f>IF(B1594=1,'KELAS (REFERENSI)'!M1594,IF(B1594=2,'KELAS (REFERENSI)'!M1609,IF(B1594=3,'KELAS (REFERENSI)'!M1624,IF(B1594=4,'KELAS (REFERENSI)'!M1639,""))))</f>
        <v/>
      </c>
      <c r="N1594" s="55" t="str">
        <f>IF(B1594=1,'KELAS (REFERENSI)'!N1594,IF(B1594=2,'KELAS (REFERENSI)'!N1609,IF(B1594=3,'KELAS (REFERENSI)'!N1624,IF(B1594=4,'KELAS (REFERENSI)'!N1639,""))))</f>
        <v/>
      </c>
      <c r="O1594" s="55" t="str">
        <f>IF(B1594=1,'KELAS (REFERENSI)'!O1594,IF(B1594=2,'KELAS (REFERENSI)'!O1609,IF(B1594=3,'KELAS (REFERENSI)'!O1624,IF(B1594=4,'KELAS (REFERENSI)'!O1639,""))))</f>
        <v/>
      </c>
      <c r="P1594" s="55" t="str">
        <f>IF(B1594=1,'KELAS (REFERENSI)'!P1594,IF(B1594=2,'KELAS (REFERENSI)'!P1609,IF(B1594=3,'KELAS (REFERENSI)'!P1624,IF(B1594=4,'KELAS (REFERENSI)'!P1639,""))))</f>
        <v/>
      </c>
      <c r="Q1594" s="55" t="str">
        <f t="shared" si="4"/>
        <v>BPS Kota Jakarta Timur</v>
      </c>
      <c r="R1594" s="55" t="str">
        <f t="shared" si="56"/>
        <v/>
      </c>
      <c r="S1594" s="55" t="str">
        <f t="shared" ref="S1594:T1594" si="1602">S1593</f>
        <v>15 Juni sampai dengan 31 Agustus 2026</v>
      </c>
      <c r="T1594" s="55" t="str">
        <f t="shared" si="1602"/>
        <v>31 Agustus 2026</v>
      </c>
      <c r="U1594" s="59" t="str">
        <f>VLOOKUP(G1594,'MITRA (REFERENSI)'!$A:$Z,17,FALSE)</f>
        <v>#N/A</v>
      </c>
      <c r="V1594" s="59" t="str">
        <f>VLOOKUP(G1594,'MITRA (REFERENSI)'!$A:$Z,11,FALSE)</f>
        <v>#N/A</v>
      </c>
      <c r="W1594" s="81"/>
      <c r="X1594" s="63"/>
      <c r="Y1594" s="63"/>
      <c r="Z1594" s="62"/>
      <c r="AA1594" s="63"/>
      <c r="AB1594" s="62"/>
      <c r="AC1594" s="62"/>
      <c r="AD1594" s="62"/>
      <c r="AE1594" s="62"/>
      <c r="AF1594" s="62"/>
      <c r="AG1594" s="72"/>
      <c r="AH1594" s="72"/>
      <c r="AI1594" s="72"/>
      <c r="AJ1594" s="72"/>
      <c r="AK1594" s="59" t="str">
        <f>VLOOKUP(G1594,'MITRA (REFERENSI)'!$A:$Z,5,FALSE)</f>
        <v>#N/A</v>
      </c>
      <c r="AL1594" s="59" t="str">
        <f>VLOOKUP(G1594,'MITRA (REFERENSI)'!$A:$Z,13,FALSE)</f>
        <v>#N/A</v>
      </c>
      <c r="AM1594" s="59" t="str">
        <f>VLOOKUP(G1594,'MITRA (REFERENSI)'!$A:$Z,14,FALSE)</f>
        <v>#N/A</v>
      </c>
    </row>
    <row r="1595" ht="15.0" customHeight="1">
      <c r="A1595" s="53" t="s">
        <v>6657</v>
      </c>
      <c r="B1595" s="78"/>
      <c r="C1595" s="79"/>
      <c r="D1595" s="82"/>
      <c r="E1595" s="82"/>
      <c r="F1595" s="56" t="str">
        <f t="shared" si="2"/>
        <v>PETUGAS.1594/SPK/SE/PML/3172/2026</v>
      </c>
      <c r="G1595" s="80"/>
      <c r="H1595" s="56" t="str">
        <f>VLOOKUP(G1595,'MITRA (REFERENSI)'!$A:$Z,16,FALSE)</f>
        <v>#N/A</v>
      </c>
      <c r="I1595" s="56" t="str">
        <f>VLOOKUP(G1595,'MITRA (REFERENSI)'!$A:$Z,25,FALSE)</f>
        <v>#N/A</v>
      </c>
      <c r="J1595" s="55" t="str">
        <f>VLOOKUP(G1595,'MITRA (REFERENSI)'!$A:$Z,26,FALSE)</f>
        <v>#N/A</v>
      </c>
      <c r="K1595" s="55" t="str">
        <f>VLOOKUP(G1595,'MITRA (REFERENSI)'!$A:$Z,15,FALSE)</f>
        <v>#N/A</v>
      </c>
      <c r="L1595" s="55" t="str">
        <f>VLOOKUP(G1595,'MITRA (REFERENSI)'!$A:$Z,15,FALSE)</f>
        <v>#N/A</v>
      </c>
      <c r="M1595" s="55" t="str">
        <f>IF(B1595=1,'KELAS (REFERENSI)'!M1595,IF(B1595=2,'KELAS (REFERENSI)'!M1610,IF(B1595=3,'KELAS (REFERENSI)'!M1625,IF(B1595=4,'KELAS (REFERENSI)'!M1640,""))))</f>
        <v/>
      </c>
      <c r="N1595" s="55" t="str">
        <f>IF(B1595=1,'KELAS (REFERENSI)'!N1595,IF(B1595=2,'KELAS (REFERENSI)'!N1610,IF(B1595=3,'KELAS (REFERENSI)'!N1625,IF(B1595=4,'KELAS (REFERENSI)'!N1640,""))))</f>
        <v/>
      </c>
      <c r="O1595" s="55" t="str">
        <f>IF(B1595=1,'KELAS (REFERENSI)'!O1595,IF(B1595=2,'KELAS (REFERENSI)'!O1610,IF(B1595=3,'KELAS (REFERENSI)'!O1625,IF(B1595=4,'KELAS (REFERENSI)'!O1640,""))))</f>
        <v/>
      </c>
      <c r="P1595" s="55" t="str">
        <f>IF(B1595=1,'KELAS (REFERENSI)'!P1595,IF(B1595=2,'KELAS (REFERENSI)'!P1610,IF(B1595=3,'KELAS (REFERENSI)'!P1625,IF(B1595=4,'KELAS (REFERENSI)'!P1640,""))))</f>
        <v/>
      </c>
      <c r="Q1595" s="55" t="str">
        <f t="shared" si="4"/>
        <v>BPS Kota Jakarta Timur</v>
      </c>
      <c r="R1595" s="55" t="str">
        <f t="shared" si="56"/>
        <v/>
      </c>
      <c r="S1595" s="55" t="str">
        <f t="shared" ref="S1595:T1595" si="1603">S1594</f>
        <v>15 Juni sampai dengan 31 Agustus 2026</v>
      </c>
      <c r="T1595" s="55" t="str">
        <f t="shared" si="1603"/>
        <v>31 Agustus 2026</v>
      </c>
      <c r="U1595" s="59" t="str">
        <f>VLOOKUP(G1595,'MITRA (REFERENSI)'!$A:$Z,17,FALSE)</f>
        <v>#N/A</v>
      </c>
      <c r="V1595" s="59" t="str">
        <f>VLOOKUP(G1595,'MITRA (REFERENSI)'!$A:$Z,11,FALSE)</f>
        <v>#N/A</v>
      </c>
      <c r="W1595" s="81"/>
      <c r="X1595" s="63"/>
      <c r="Y1595" s="63"/>
      <c r="Z1595" s="62"/>
      <c r="AA1595" s="63"/>
      <c r="AB1595" s="62"/>
      <c r="AC1595" s="62"/>
      <c r="AD1595" s="62"/>
      <c r="AE1595" s="62"/>
      <c r="AF1595" s="62"/>
      <c r="AG1595" s="72"/>
      <c r="AH1595" s="72"/>
      <c r="AI1595" s="72"/>
      <c r="AJ1595" s="72"/>
      <c r="AK1595" s="59" t="str">
        <f>VLOOKUP(G1595,'MITRA (REFERENSI)'!$A:$Z,5,FALSE)</f>
        <v>#N/A</v>
      </c>
      <c r="AL1595" s="59" t="str">
        <f>VLOOKUP(G1595,'MITRA (REFERENSI)'!$A:$Z,13,FALSE)</f>
        <v>#N/A</v>
      </c>
      <c r="AM1595" s="59" t="str">
        <f>VLOOKUP(G1595,'MITRA (REFERENSI)'!$A:$Z,14,FALSE)</f>
        <v>#N/A</v>
      </c>
    </row>
    <row r="1596" ht="15.0" customHeight="1">
      <c r="A1596" s="53" t="s">
        <v>6658</v>
      </c>
      <c r="B1596" s="78"/>
      <c r="C1596" s="79"/>
      <c r="D1596" s="82"/>
      <c r="E1596" s="82"/>
      <c r="F1596" s="56" t="str">
        <f t="shared" si="2"/>
        <v>PETUGAS.1595/SPK/SE/PML/3172/2026</v>
      </c>
      <c r="G1596" s="80"/>
      <c r="H1596" s="56" t="str">
        <f>VLOOKUP(G1596,'MITRA (REFERENSI)'!$A:$Z,16,FALSE)</f>
        <v>#N/A</v>
      </c>
      <c r="I1596" s="56" t="str">
        <f>VLOOKUP(G1596,'MITRA (REFERENSI)'!$A:$Z,25,FALSE)</f>
        <v>#N/A</v>
      </c>
      <c r="J1596" s="55" t="str">
        <f>VLOOKUP(G1596,'MITRA (REFERENSI)'!$A:$Z,26,FALSE)</f>
        <v>#N/A</v>
      </c>
      <c r="K1596" s="55" t="str">
        <f>VLOOKUP(G1596,'MITRA (REFERENSI)'!$A:$Z,15,FALSE)</f>
        <v>#N/A</v>
      </c>
      <c r="L1596" s="55" t="str">
        <f>VLOOKUP(G1596,'MITRA (REFERENSI)'!$A:$Z,15,FALSE)</f>
        <v>#N/A</v>
      </c>
      <c r="M1596" s="55" t="str">
        <f>IF(B1596=1,'KELAS (REFERENSI)'!M1596,IF(B1596=2,'KELAS (REFERENSI)'!M1611,IF(B1596=3,'KELAS (REFERENSI)'!M1626,IF(B1596=4,'KELAS (REFERENSI)'!M1641,""))))</f>
        <v/>
      </c>
      <c r="N1596" s="55" t="str">
        <f>IF(B1596=1,'KELAS (REFERENSI)'!N1596,IF(B1596=2,'KELAS (REFERENSI)'!N1611,IF(B1596=3,'KELAS (REFERENSI)'!N1626,IF(B1596=4,'KELAS (REFERENSI)'!N1641,""))))</f>
        <v/>
      </c>
      <c r="O1596" s="55" t="str">
        <f>IF(B1596=1,'KELAS (REFERENSI)'!O1596,IF(B1596=2,'KELAS (REFERENSI)'!O1611,IF(B1596=3,'KELAS (REFERENSI)'!O1626,IF(B1596=4,'KELAS (REFERENSI)'!O1641,""))))</f>
        <v/>
      </c>
      <c r="P1596" s="55" t="str">
        <f>IF(B1596=1,'KELAS (REFERENSI)'!P1596,IF(B1596=2,'KELAS (REFERENSI)'!P1611,IF(B1596=3,'KELAS (REFERENSI)'!P1626,IF(B1596=4,'KELAS (REFERENSI)'!P1641,""))))</f>
        <v/>
      </c>
      <c r="Q1596" s="55" t="str">
        <f t="shared" si="4"/>
        <v>BPS Kota Jakarta Timur</v>
      </c>
      <c r="R1596" s="55" t="str">
        <f t="shared" si="56"/>
        <v/>
      </c>
      <c r="S1596" s="55" t="str">
        <f t="shared" ref="S1596:T1596" si="1604">S1595</f>
        <v>15 Juni sampai dengan 31 Agustus 2026</v>
      </c>
      <c r="T1596" s="55" t="str">
        <f t="shared" si="1604"/>
        <v>31 Agustus 2026</v>
      </c>
      <c r="U1596" s="59" t="str">
        <f>VLOOKUP(G1596,'MITRA (REFERENSI)'!$A:$Z,17,FALSE)</f>
        <v>#N/A</v>
      </c>
      <c r="V1596" s="59" t="str">
        <f>VLOOKUP(G1596,'MITRA (REFERENSI)'!$A:$Z,11,FALSE)</f>
        <v>#N/A</v>
      </c>
      <c r="W1596" s="81"/>
      <c r="X1596" s="63"/>
      <c r="Y1596" s="63"/>
      <c r="Z1596" s="62"/>
      <c r="AA1596" s="63"/>
      <c r="AB1596" s="62"/>
      <c r="AC1596" s="62"/>
      <c r="AD1596" s="62"/>
      <c r="AE1596" s="62"/>
      <c r="AF1596" s="62"/>
      <c r="AG1596" s="72"/>
      <c r="AH1596" s="72"/>
      <c r="AI1596" s="72"/>
      <c r="AJ1596" s="72"/>
      <c r="AK1596" s="59" t="str">
        <f>VLOOKUP(G1596,'MITRA (REFERENSI)'!$A:$Z,5,FALSE)</f>
        <v>#N/A</v>
      </c>
      <c r="AL1596" s="59" t="str">
        <f>VLOOKUP(G1596,'MITRA (REFERENSI)'!$A:$Z,13,FALSE)</f>
        <v>#N/A</v>
      </c>
      <c r="AM1596" s="59" t="str">
        <f>VLOOKUP(G1596,'MITRA (REFERENSI)'!$A:$Z,14,FALSE)</f>
        <v>#N/A</v>
      </c>
    </row>
    <row r="1597" ht="15.0" customHeight="1">
      <c r="A1597" s="53" t="s">
        <v>6659</v>
      </c>
      <c r="B1597" s="78"/>
      <c r="C1597" s="79"/>
      <c r="D1597" s="82"/>
      <c r="E1597" s="82"/>
      <c r="F1597" s="56" t="str">
        <f t="shared" si="2"/>
        <v>PETUGAS.1596/SPK/SE/PML/3172/2026</v>
      </c>
      <c r="G1597" s="80"/>
      <c r="H1597" s="56" t="str">
        <f>VLOOKUP(G1597,'MITRA (REFERENSI)'!$A:$Z,16,FALSE)</f>
        <v>#N/A</v>
      </c>
      <c r="I1597" s="56" t="str">
        <f>VLOOKUP(G1597,'MITRA (REFERENSI)'!$A:$Z,25,FALSE)</f>
        <v>#N/A</v>
      </c>
      <c r="J1597" s="55" t="str">
        <f>VLOOKUP(G1597,'MITRA (REFERENSI)'!$A:$Z,26,FALSE)</f>
        <v>#N/A</v>
      </c>
      <c r="K1597" s="55" t="str">
        <f>VLOOKUP(G1597,'MITRA (REFERENSI)'!$A:$Z,15,FALSE)</f>
        <v>#N/A</v>
      </c>
      <c r="L1597" s="55" t="str">
        <f>VLOOKUP(G1597,'MITRA (REFERENSI)'!$A:$Z,15,FALSE)</f>
        <v>#N/A</v>
      </c>
      <c r="M1597" s="55" t="str">
        <f>IF(B1597=1,'KELAS (REFERENSI)'!M1597,IF(B1597=2,'KELAS (REFERENSI)'!M1612,IF(B1597=3,'KELAS (REFERENSI)'!M1627,IF(B1597=4,'KELAS (REFERENSI)'!M1642,""))))</f>
        <v/>
      </c>
      <c r="N1597" s="55" t="str">
        <f>IF(B1597=1,'KELAS (REFERENSI)'!N1597,IF(B1597=2,'KELAS (REFERENSI)'!N1612,IF(B1597=3,'KELAS (REFERENSI)'!N1627,IF(B1597=4,'KELAS (REFERENSI)'!N1642,""))))</f>
        <v/>
      </c>
      <c r="O1597" s="55" t="str">
        <f>IF(B1597=1,'KELAS (REFERENSI)'!O1597,IF(B1597=2,'KELAS (REFERENSI)'!O1612,IF(B1597=3,'KELAS (REFERENSI)'!O1627,IF(B1597=4,'KELAS (REFERENSI)'!O1642,""))))</f>
        <v/>
      </c>
      <c r="P1597" s="55" t="str">
        <f>IF(B1597=1,'KELAS (REFERENSI)'!P1597,IF(B1597=2,'KELAS (REFERENSI)'!P1612,IF(B1597=3,'KELAS (REFERENSI)'!P1627,IF(B1597=4,'KELAS (REFERENSI)'!P1642,""))))</f>
        <v/>
      </c>
      <c r="Q1597" s="55" t="str">
        <f t="shared" si="4"/>
        <v>BPS Kota Jakarta Timur</v>
      </c>
      <c r="R1597" s="55" t="str">
        <f t="shared" si="56"/>
        <v/>
      </c>
      <c r="S1597" s="55" t="str">
        <f t="shared" ref="S1597:T1597" si="1605">S1596</f>
        <v>15 Juni sampai dengan 31 Agustus 2026</v>
      </c>
      <c r="T1597" s="55" t="str">
        <f t="shared" si="1605"/>
        <v>31 Agustus 2026</v>
      </c>
      <c r="U1597" s="59" t="str">
        <f>VLOOKUP(G1597,'MITRA (REFERENSI)'!$A:$Z,17,FALSE)</f>
        <v>#N/A</v>
      </c>
      <c r="V1597" s="59" t="str">
        <f>VLOOKUP(G1597,'MITRA (REFERENSI)'!$A:$Z,11,FALSE)</f>
        <v>#N/A</v>
      </c>
      <c r="W1597" s="81"/>
      <c r="X1597" s="63"/>
      <c r="Y1597" s="63"/>
      <c r="Z1597" s="62"/>
      <c r="AA1597" s="63"/>
      <c r="AB1597" s="62"/>
      <c r="AC1597" s="62"/>
      <c r="AD1597" s="62"/>
      <c r="AE1597" s="62"/>
      <c r="AF1597" s="62"/>
      <c r="AG1597" s="72"/>
      <c r="AH1597" s="72"/>
      <c r="AI1597" s="72"/>
      <c r="AJ1597" s="72"/>
      <c r="AK1597" s="59" t="str">
        <f>VLOOKUP(G1597,'MITRA (REFERENSI)'!$A:$Z,5,FALSE)</f>
        <v>#N/A</v>
      </c>
      <c r="AL1597" s="59" t="str">
        <f>VLOOKUP(G1597,'MITRA (REFERENSI)'!$A:$Z,13,FALSE)</f>
        <v>#N/A</v>
      </c>
      <c r="AM1597" s="59" t="str">
        <f>VLOOKUP(G1597,'MITRA (REFERENSI)'!$A:$Z,14,FALSE)</f>
        <v>#N/A</v>
      </c>
    </row>
    <row r="1598" ht="15.0" customHeight="1">
      <c r="A1598" s="53" t="s">
        <v>6660</v>
      </c>
      <c r="B1598" s="78"/>
      <c r="C1598" s="79"/>
      <c r="D1598" s="82"/>
      <c r="E1598" s="82"/>
      <c r="F1598" s="56" t="str">
        <f t="shared" si="2"/>
        <v>PETUGAS.1597/SPK/SE/PML/3172/2026</v>
      </c>
      <c r="G1598" s="80"/>
      <c r="H1598" s="56" t="str">
        <f>VLOOKUP(G1598,'MITRA (REFERENSI)'!$A:$Z,16,FALSE)</f>
        <v>#N/A</v>
      </c>
      <c r="I1598" s="56" t="str">
        <f>VLOOKUP(G1598,'MITRA (REFERENSI)'!$A:$Z,25,FALSE)</f>
        <v>#N/A</v>
      </c>
      <c r="J1598" s="55" t="str">
        <f>VLOOKUP(G1598,'MITRA (REFERENSI)'!$A:$Z,26,FALSE)</f>
        <v>#N/A</v>
      </c>
      <c r="K1598" s="55" t="str">
        <f>VLOOKUP(G1598,'MITRA (REFERENSI)'!$A:$Z,15,FALSE)</f>
        <v>#N/A</v>
      </c>
      <c r="L1598" s="55" t="str">
        <f>VLOOKUP(G1598,'MITRA (REFERENSI)'!$A:$Z,15,FALSE)</f>
        <v>#N/A</v>
      </c>
      <c r="M1598" s="55" t="str">
        <f>IF(B1598=1,'KELAS (REFERENSI)'!M1598,IF(B1598=2,'KELAS (REFERENSI)'!M1613,IF(B1598=3,'KELAS (REFERENSI)'!M1628,IF(B1598=4,'KELAS (REFERENSI)'!M1643,""))))</f>
        <v/>
      </c>
      <c r="N1598" s="55" t="str">
        <f>IF(B1598=1,'KELAS (REFERENSI)'!N1598,IF(B1598=2,'KELAS (REFERENSI)'!N1613,IF(B1598=3,'KELAS (REFERENSI)'!N1628,IF(B1598=4,'KELAS (REFERENSI)'!N1643,""))))</f>
        <v/>
      </c>
      <c r="O1598" s="55" t="str">
        <f>IF(B1598=1,'KELAS (REFERENSI)'!O1598,IF(B1598=2,'KELAS (REFERENSI)'!O1613,IF(B1598=3,'KELAS (REFERENSI)'!O1628,IF(B1598=4,'KELAS (REFERENSI)'!O1643,""))))</f>
        <v/>
      </c>
      <c r="P1598" s="55" t="str">
        <f>IF(B1598=1,'KELAS (REFERENSI)'!P1598,IF(B1598=2,'KELAS (REFERENSI)'!P1613,IF(B1598=3,'KELAS (REFERENSI)'!P1628,IF(B1598=4,'KELAS (REFERENSI)'!P1643,""))))</f>
        <v/>
      </c>
      <c r="Q1598" s="55" t="str">
        <f t="shared" si="4"/>
        <v>BPS Kota Jakarta Timur</v>
      </c>
      <c r="R1598" s="55" t="str">
        <f t="shared" si="56"/>
        <v/>
      </c>
      <c r="S1598" s="55" t="str">
        <f t="shared" ref="S1598:T1598" si="1606">S1597</f>
        <v>15 Juni sampai dengan 31 Agustus 2026</v>
      </c>
      <c r="T1598" s="55" t="str">
        <f t="shared" si="1606"/>
        <v>31 Agustus 2026</v>
      </c>
      <c r="U1598" s="59" t="str">
        <f>VLOOKUP(G1598,'MITRA (REFERENSI)'!$A:$Z,17,FALSE)</f>
        <v>#N/A</v>
      </c>
      <c r="V1598" s="59" t="str">
        <f>VLOOKUP(G1598,'MITRA (REFERENSI)'!$A:$Z,11,FALSE)</f>
        <v>#N/A</v>
      </c>
      <c r="W1598" s="81"/>
      <c r="X1598" s="63"/>
      <c r="Y1598" s="63"/>
      <c r="Z1598" s="62"/>
      <c r="AA1598" s="63"/>
      <c r="AB1598" s="62"/>
      <c r="AC1598" s="62"/>
      <c r="AD1598" s="62"/>
      <c r="AE1598" s="62"/>
      <c r="AF1598" s="62"/>
      <c r="AG1598" s="72"/>
      <c r="AH1598" s="72"/>
      <c r="AI1598" s="72"/>
      <c r="AJ1598" s="72"/>
      <c r="AK1598" s="59" t="str">
        <f>VLOOKUP(G1598,'MITRA (REFERENSI)'!$A:$Z,5,FALSE)</f>
        <v>#N/A</v>
      </c>
      <c r="AL1598" s="59" t="str">
        <f>VLOOKUP(G1598,'MITRA (REFERENSI)'!$A:$Z,13,FALSE)</f>
        <v>#N/A</v>
      </c>
      <c r="AM1598" s="59" t="str">
        <f>VLOOKUP(G1598,'MITRA (REFERENSI)'!$A:$Z,14,FALSE)</f>
        <v>#N/A</v>
      </c>
    </row>
    <row r="1599" ht="15.0" customHeight="1">
      <c r="A1599" s="53" t="s">
        <v>6661</v>
      </c>
      <c r="B1599" s="78"/>
      <c r="C1599" s="79"/>
      <c r="D1599" s="82"/>
      <c r="E1599" s="82"/>
      <c r="F1599" s="56" t="str">
        <f t="shared" si="2"/>
        <v>PETUGAS.1598/SPK/SE/PML/3172/2026</v>
      </c>
      <c r="G1599" s="80"/>
      <c r="H1599" s="56" t="str">
        <f>VLOOKUP(G1599,'MITRA (REFERENSI)'!$A:$Z,16,FALSE)</f>
        <v>#N/A</v>
      </c>
      <c r="I1599" s="56" t="str">
        <f>VLOOKUP(G1599,'MITRA (REFERENSI)'!$A:$Z,25,FALSE)</f>
        <v>#N/A</v>
      </c>
      <c r="J1599" s="55" t="str">
        <f>VLOOKUP(G1599,'MITRA (REFERENSI)'!$A:$Z,26,FALSE)</f>
        <v>#N/A</v>
      </c>
      <c r="K1599" s="55" t="str">
        <f>VLOOKUP(G1599,'MITRA (REFERENSI)'!$A:$Z,15,FALSE)</f>
        <v>#N/A</v>
      </c>
      <c r="L1599" s="55" t="str">
        <f>VLOOKUP(G1599,'MITRA (REFERENSI)'!$A:$Z,15,FALSE)</f>
        <v>#N/A</v>
      </c>
      <c r="M1599" s="55" t="str">
        <f>IF(B1599=1,'KELAS (REFERENSI)'!M1599,IF(B1599=2,'KELAS (REFERENSI)'!M1614,IF(B1599=3,'KELAS (REFERENSI)'!M1629,IF(B1599=4,'KELAS (REFERENSI)'!M1644,""))))</f>
        <v/>
      </c>
      <c r="N1599" s="55" t="str">
        <f>IF(B1599=1,'KELAS (REFERENSI)'!N1599,IF(B1599=2,'KELAS (REFERENSI)'!N1614,IF(B1599=3,'KELAS (REFERENSI)'!N1629,IF(B1599=4,'KELAS (REFERENSI)'!N1644,""))))</f>
        <v/>
      </c>
      <c r="O1599" s="55" t="str">
        <f>IF(B1599=1,'KELAS (REFERENSI)'!O1599,IF(B1599=2,'KELAS (REFERENSI)'!O1614,IF(B1599=3,'KELAS (REFERENSI)'!O1629,IF(B1599=4,'KELAS (REFERENSI)'!O1644,""))))</f>
        <v/>
      </c>
      <c r="P1599" s="55" t="str">
        <f>IF(B1599=1,'KELAS (REFERENSI)'!P1599,IF(B1599=2,'KELAS (REFERENSI)'!P1614,IF(B1599=3,'KELAS (REFERENSI)'!P1629,IF(B1599=4,'KELAS (REFERENSI)'!P1644,""))))</f>
        <v/>
      </c>
      <c r="Q1599" s="55" t="str">
        <f t="shared" si="4"/>
        <v>BPS Kota Jakarta Timur</v>
      </c>
      <c r="R1599" s="55" t="str">
        <f t="shared" si="56"/>
        <v/>
      </c>
      <c r="S1599" s="55" t="str">
        <f t="shared" ref="S1599:T1599" si="1607">S1598</f>
        <v>15 Juni sampai dengan 31 Agustus 2026</v>
      </c>
      <c r="T1599" s="55" t="str">
        <f t="shared" si="1607"/>
        <v>31 Agustus 2026</v>
      </c>
      <c r="U1599" s="59" t="str">
        <f>VLOOKUP(G1599,'MITRA (REFERENSI)'!$A:$Z,17,FALSE)</f>
        <v>#N/A</v>
      </c>
      <c r="V1599" s="59" t="str">
        <f>VLOOKUP(G1599,'MITRA (REFERENSI)'!$A:$Z,11,FALSE)</f>
        <v>#N/A</v>
      </c>
      <c r="W1599" s="81"/>
      <c r="X1599" s="63"/>
      <c r="Y1599" s="63"/>
      <c r="Z1599" s="62"/>
      <c r="AA1599" s="63"/>
      <c r="AB1599" s="62"/>
      <c r="AC1599" s="62"/>
      <c r="AD1599" s="62"/>
      <c r="AE1599" s="62"/>
      <c r="AF1599" s="62"/>
      <c r="AG1599" s="72"/>
      <c r="AH1599" s="72"/>
      <c r="AI1599" s="72"/>
      <c r="AJ1599" s="72"/>
      <c r="AK1599" s="59" t="str">
        <f>VLOOKUP(G1599,'MITRA (REFERENSI)'!$A:$Z,5,FALSE)</f>
        <v>#N/A</v>
      </c>
      <c r="AL1599" s="59" t="str">
        <f>VLOOKUP(G1599,'MITRA (REFERENSI)'!$A:$Z,13,FALSE)</f>
        <v>#N/A</v>
      </c>
      <c r="AM1599" s="59" t="str">
        <f>VLOOKUP(G1599,'MITRA (REFERENSI)'!$A:$Z,14,FALSE)</f>
        <v>#N/A</v>
      </c>
    </row>
    <row r="1600" ht="15.0" customHeight="1">
      <c r="A1600" s="53" t="s">
        <v>6662</v>
      </c>
      <c r="B1600" s="78"/>
      <c r="C1600" s="79"/>
      <c r="D1600" s="82"/>
      <c r="E1600" s="82"/>
      <c r="F1600" s="56" t="str">
        <f t="shared" si="2"/>
        <v>PETUGAS.1599/SPK/SE/PML/3172/2026</v>
      </c>
      <c r="G1600" s="80"/>
      <c r="H1600" s="56" t="str">
        <f>VLOOKUP(G1600,'MITRA (REFERENSI)'!$A:$Z,16,FALSE)</f>
        <v>#N/A</v>
      </c>
      <c r="I1600" s="56" t="str">
        <f>VLOOKUP(G1600,'MITRA (REFERENSI)'!$A:$Z,25,FALSE)</f>
        <v>#N/A</v>
      </c>
      <c r="J1600" s="55" t="str">
        <f>VLOOKUP(G1600,'MITRA (REFERENSI)'!$A:$Z,26,FALSE)</f>
        <v>#N/A</v>
      </c>
      <c r="K1600" s="55" t="str">
        <f>VLOOKUP(G1600,'MITRA (REFERENSI)'!$A:$Z,15,FALSE)</f>
        <v>#N/A</v>
      </c>
      <c r="L1600" s="55" t="str">
        <f>VLOOKUP(G1600,'MITRA (REFERENSI)'!$A:$Z,15,FALSE)</f>
        <v>#N/A</v>
      </c>
      <c r="M1600" s="55" t="str">
        <f>IF(B1600=1,'KELAS (REFERENSI)'!M1600,IF(B1600=2,'KELAS (REFERENSI)'!M1615,IF(B1600=3,'KELAS (REFERENSI)'!M1630,IF(B1600=4,'KELAS (REFERENSI)'!M1645,""))))</f>
        <v/>
      </c>
      <c r="N1600" s="55" t="str">
        <f>IF(B1600=1,'KELAS (REFERENSI)'!N1600,IF(B1600=2,'KELAS (REFERENSI)'!N1615,IF(B1600=3,'KELAS (REFERENSI)'!N1630,IF(B1600=4,'KELAS (REFERENSI)'!N1645,""))))</f>
        <v/>
      </c>
      <c r="O1600" s="55" t="str">
        <f>IF(B1600=1,'KELAS (REFERENSI)'!O1600,IF(B1600=2,'KELAS (REFERENSI)'!O1615,IF(B1600=3,'KELAS (REFERENSI)'!O1630,IF(B1600=4,'KELAS (REFERENSI)'!O1645,""))))</f>
        <v/>
      </c>
      <c r="P1600" s="55" t="str">
        <f>IF(B1600=1,'KELAS (REFERENSI)'!P1600,IF(B1600=2,'KELAS (REFERENSI)'!P1615,IF(B1600=3,'KELAS (REFERENSI)'!P1630,IF(B1600=4,'KELAS (REFERENSI)'!P1645,""))))</f>
        <v/>
      </c>
      <c r="Q1600" s="55" t="str">
        <f t="shared" si="4"/>
        <v>BPS Kota Jakarta Timur</v>
      </c>
      <c r="R1600" s="55" t="str">
        <f t="shared" si="56"/>
        <v/>
      </c>
      <c r="S1600" s="55" t="str">
        <f t="shared" ref="S1600:T1600" si="1608">S1599</f>
        <v>15 Juni sampai dengan 31 Agustus 2026</v>
      </c>
      <c r="T1600" s="55" t="str">
        <f t="shared" si="1608"/>
        <v>31 Agustus 2026</v>
      </c>
      <c r="U1600" s="59" t="str">
        <f>VLOOKUP(G1600,'MITRA (REFERENSI)'!$A:$Z,17,FALSE)</f>
        <v>#N/A</v>
      </c>
      <c r="V1600" s="59" t="str">
        <f>VLOOKUP(G1600,'MITRA (REFERENSI)'!$A:$Z,11,FALSE)</f>
        <v>#N/A</v>
      </c>
      <c r="W1600" s="81"/>
      <c r="X1600" s="63"/>
      <c r="Y1600" s="63"/>
      <c r="Z1600" s="62"/>
      <c r="AA1600" s="63"/>
      <c r="AB1600" s="62"/>
      <c r="AC1600" s="62"/>
      <c r="AD1600" s="62"/>
      <c r="AE1600" s="62"/>
      <c r="AF1600" s="62"/>
      <c r="AG1600" s="72"/>
      <c r="AH1600" s="72"/>
      <c r="AI1600" s="72"/>
      <c r="AJ1600" s="72"/>
      <c r="AK1600" s="59" t="str">
        <f>VLOOKUP(G1600,'MITRA (REFERENSI)'!$A:$Z,5,FALSE)</f>
        <v>#N/A</v>
      </c>
      <c r="AL1600" s="59" t="str">
        <f>VLOOKUP(G1600,'MITRA (REFERENSI)'!$A:$Z,13,FALSE)</f>
        <v>#N/A</v>
      </c>
      <c r="AM1600" s="59" t="str">
        <f>VLOOKUP(G1600,'MITRA (REFERENSI)'!$A:$Z,14,FALSE)</f>
        <v>#N/A</v>
      </c>
    </row>
    <row r="1601" ht="15.0" customHeight="1">
      <c r="A1601" s="53" t="s">
        <v>6663</v>
      </c>
      <c r="B1601" s="78"/>
      <c r="C1601" s="79"/>
      <c r="D1601" s="82"/>
      <c r="E1601" s="82"/>
      <c r="F1601" s="56" t="str">
        <f t="shared" si="2"/>
        <v>PETUGAS.1600/SPK/SE/PML/3172/2026</v>
      </c>
      <c r="G1601" s="80"/>
      <c r="H1601" s="56" t="str">
        <f>VLOOKUP(G1601,'MITRA (REFERENSI)'!$A:$Z,16,FALSE)</f>
        <v>#N/A</v>
      </c>
      <c r="I1601" s="56" t="str">
        <f>VLOOKUP(G1601,'MITRA (REFERENSI)'!$A:$Z,25,FALSE)</f>
        <v>#N/A</v>
      </c>
      <c r="J1601" s="55" t="str">
        <f>VLOOKUP(G1601,'MITRA (REFERENSI)'!$A:$Z,26,FALSE)</f>
        <v>#N/A</v>
      </c>
      <c r="K1601" s="55" t="str">
        <f>VLOOKUP(G1601,'MITRA (REFERENSI)'!$A:$Z,15,FALSE)</f>
        <v>#N/A</v>
      </c>
      <c r="L1601" s="55" t="str">
        <f>VLOOKUP(G1601,'MITRA (REFERENSI)'!$A:$Z,15,FALSE)</f>
        <v>#N/A</v>
      </c>
      <c r="M1601" s="55" t="str">
        <f>IF(B1601=1,'KELAS (REFERENSI)'!M1601,IF(B1601=2,'KELAS (REFERENSI)'!M1616,IF(B1601=3,'KELAS (REFERENSI)'!M1631,IF(B1601=4,'KELAS (REFERENSI)'!M1646,""))))</f>
        <v/>
      </c>
      <c r="N1601" s="55" t="str">
        <f>IF(B1601=1,'KELAS (REFERENSI)'!N1601,IF(B1601=2,'KELAS (REFERENSI)'!N1616,IF(B1601=3,'KELAS (REFERENSI)'!N1631,IF(B1601=4,'KELAS (REFERENSI)'!N1646,""))))</f>
        <v/>
      </c>
      <c r="O1601" s="55" t="str">
        <f>IF(B1601=1,'KELAS (REFERENSI)'!O1601,IF(B1601=2,'KELAS (REFERENSI)'!O1616,IF(B1601=3,'KELAS (REFERENSI)'!O1631,IF(B1601=4,'KELAS (REFERENSI)'!O1646,""))))</f>
        <v/>
      </c>
      <c r="P1601" s="55" t="str">
        <f>IF(B1601=1,'KELAS (REFERENSI)'!P1601,IF(B1601=2,'KELAS (REFERENSI)'!P1616,IF(B1601=3,'KELAS (REFERENSI)'!P1631,IF(B1601=4,'KELAS (REFERENSI)'!P1646,""))))</f>
        <v/>
      </c>
      <c r="Q1601" s="55" t="str">
        <f t="shared" si="4"/>
        <v>BPS Kota Jakarta Timur</v>
      </c>
      <c r="R1601" s="55" t="str">
        <f t="shared" si="56"/>
        <v/>
      </c>
      <c r="S1601" s="55" t="str">
        <f t="shared" ref="S1601:T1601" si="1609">S1600</f>
        <v>15 Juni sampai dengan 31 Agustus 2026</v>
      </c>
      <c r="T1601" s="55" t="str">
        <f t="shared" si="1609"/>
        <v>31 Agustus 2026</v>
      </c>
      <c r="U1601" s="59" t="str">
        <f>VLOOKUP(G1601,'MITRA (REFERENSI)'!$A:$Z,17,FALSE)</f>
        <v>#N/A</v>
      </c>
      <c r="V1601" s="59" t="str">
        <f>VLOOKUP(G1601,'MITRA (REFERENSI)'!$A:$Z,11,FALSE)</f>
        <v>#N/A</v>
      </c>
      <c r="W1601" s="81"/>
      <c r="X1601" s="63"/>
      <c r="Y1601" s="63"/>
      <c r="Z1601" s="62"/>
      <c r="AA1601" s="63"/>
      <c r="AB1601" s="62"/>
      <c r="AC1601" s="62"/>
      <c r="AD1601" s="62"/>
      <c r="AE1601" s="62"/>
      <c r="AF1601" s="62"/>
      <c r="AG1601" s="72"/>
      <c r="AH1601" s="72"/>
      <c r="AI1601" s="72"/>
      <c r="AJ1601" s="72"/>
      <c r="AK1601" s="59" t="str">
        <f>VLOOKUP(G1601,'MITRA (REFERENSI)'!$A:$Z,5,FALSE)</f>
        <v>#N/A</v>
      </c>
      <c r="AL1601" s="59" t="str">
        <f>VLOOKUP(G1601,'MITRA (REFERENSI)'!$A:$Z,13,FALSE)</f>
        <v>#N/A</v>
      </c>
      <c r="AM1601" s="59" t="str">
        <f>VLOOKUP(G1601,'MITRA (REFERENSI)'!$A:$Z,14,FALSE)</f>
        <v>#N/A</v>
      </c>
    </row>
    <row r="1602" ht="15.0" customHeight="1">
      <c r="A1602" s="53" t="s">
        <v>6664</v>
      </c>
      <c r="B1602" s="78"/>
      <c r="C1602" s="79"/>
      <c r="D1602" s="82"/>
      <c r="E1602" s="82"/>
      <c r="F1602" s="56" t="str">
        <f t="shared" si="2"/>
        <v>PETUGAS.1601/SPK/SE/PML/3172/2026</v>
      </c>
      <c r="G1602" s="80"/>
      <c r="H1602" s="56" t="str">
        <f>VLOOKUP(G1602,'MITRA (REFERENSI)'!$A:$Z,16,FALSE)</f>
        <v>#N/A</v>
      </c>
      <c r="I1602" s="56" t="str">
        <f>VLOOKUP(G1602,'MITRA (REFERENSI)'!$A:$Z,25,FALSE)</f>
        <v>#N/A</v>
      </c>
      <c r="J1602" s="55" t="str">
        <f>VLOOKUP(G1602,'MITRA (REFERENSI)'!$A:$Z,26,FALSE)</f>
        <v>#N/A</v>
      </c>
      <c r="K1602" s="55" t="str">
        <f>VLOOKUP(G1602,'MITRA (REFERENSI)'!$A:$Z,15,FALSE)</f>
        <v>#N/A</v>
      </c>
      <c r="L1602" s="55" t="str">
        <f>VLOOKUP(G1602,'MITRA (REFERENSI)'!$A:$Z,15,FALSE)</f>
        <v>#N/A</v>
      </c>
      <c r="M1602" s="55" t="str">
        <f>IF(B1602=1,'KELAS (REFERENSI)'!M1602,IF(B1602=2,'KELAS (REFERENSI)'!M1617,IF(B1602=3,'KELAS (REFERENSI)'!M1632,IF(B1602=4,'KELAS (REFERENSI)'!M1647,""))))</f>
        <v/>
      </c>
      <c r="N1602" s="55" t="str">
        <f>IF(B1602=1,'KELAS (REFERENSI)'!N1602,IF(B1602=2,'KELAS (REFERENSI)'!N1617,IF(B1602=3,'KELAS (REFERENSI)'!N1632,IF(B1602=4,'KELAS (REFERENSI)'!N1647,""))))</f>
        <v/>
      </c>
      <c r="O1602" s="55" t="str">
        <f>IF(B1602=1,'KELAS (REFERENSI)'!O1602,IF(B1602=2,'KELAS (REFERENSI)'!O1617,IF(B1602=3,'KELAS (REFERENSI)'!O1632,IF(B1602=4,'KELAS (REFERENSI)'!O1647,""))))</f>
        <v/>
      </c>
      <c r="P1602" s="55" t="str">
        <f>IF(B1602=1,'KELAS (REFERENSI)'!P1602,IF(B1602=2,'KELAS (REFERENSI)'!P1617,IF(B1602=3,'KELAS (REFERENSI)'!P1632,IF(B1602=4,'KELAS (REFERENSI)'!P1647,""))))</f>
        <v/>
      </c>
      <c r="Q1602" s="55" t="str">
        <f t="shared" si="4"/>
        <v>BPS Kota Jakarta Timur</v>
      </c>
      <c r="R1602" s="55" t="str">
        <f t="shared" si="56"/>
        <v/>
      </c>
      <c r="S1602" s="55" t="str">
        <f t="shared" ref="S1602:T1602" si="1610">S1601</f>
        <v>15 Juni sampai dengan 31 Agustus 2026</v>
      </c>
      <c r="T1602" s="55" t="str">
        <f t="shared" si="1610"/>
        <v>31 Agustus 2026</v>
      </c>
      <c r="U1602" s="59" t="str">
        <f>VLOOKUP(G1602,'MITRA (REFERENSI)'!$A:$Z,17,FALSE)</f>
        <v>#N/A</v>
      </c>
      <c r="V1602" s="59" t="str">
        <f>VLOOKUP(G1602,'MITRA (REFERENSI)'!$A:$Z,11,FALSE)</f>
        <v>#N/A</v>
      </c>
      <c r="W1602" s="81"/>
      <c r="X1602" s="63"/>
      <c r="Y1602" s="63"/>
      <c r="Z1602" s="62"/>
      <c r="AA1602" s="63"/>
      <c r="AB1602" s="62"/>
      <c r="AC1602" s="62"/>
      <c r="AD1602" s="62"/>
      <c r="AE1602" s="62"/>
      <c r="AF1602" s="62"/>
      <c r="AG1602" s="72"/>
      <c r="AH1602" s="72"/>
      <c r="AI1602" s="72"/>
      <c r="AJ1602" s="72"/>
      <c r="AK1602" s="59" t="str">
        <f>VLOOKUP(G1602,'MITRA (REFERENSI)'!$A:$Z,5,FALSE)</f>
        <v>#N/A</v>
      </c>
      <c r="AL1602" s="59" t="str">
        <f>VLOOKUP(G1602,'MITRA (REFERENSI)'!$A:$Z,13,FALSE)</f>
        <v>#N/A</v>
      </c>
      <c r="AM1602" s="59" t="str">
        <f>VLOOKUP(G1602,'MITRA (REFERENSI)'!$A:$Z,14,FALSE)</f>
        <v>#N/A</v>
      </c>
    </row>
    <row r="1603" ht="15.0" customHeight="1">
      <c r="A1603" s="53" t="s">
        <v>6665</v>
      </c>
      <c r="B1603" s="78"/>
      <c r="C1603" s="79"/>
      <c r="D1603" s="82"/>
      <c r="E1603" s="82"/>
      <c r="F1603" s="56" t="str">
        <f t="shared" si="2"/>
        <v>PETUGAS.1602/SPK/SE/PML/3172/2026</v>
      </c>
      <c r="G1603" s="80"/>
      <c r="H1603" s="56" t="str">
        <f>VLOOKUP(G1603,'MITRA (REFERENSI)'!$A:$Z,16,FALSE)</f>
        <v>#N/A</v>
      </c>
      <c r="I1603" s="56" t="str">
        <f>VLOOKUP(G1603,'MITRA (REFERENSI)'!$A:$Z,25,FALSE)</f>
        <v>#N/A</v>
      </c>
      <c r="J1603" s="55" t="str">
        <f>VLOOKUP(G1603,'MITRA (REFERENSI)'!$A:$Z,26,FALSE)</f>
        <v>#N/A</v>
      </c>
      <c r="K1603" s="55" t="str">
        <f>VLOOKUP(G1603,'MITRA (REFERENSI)'!$A:$Z,15,FALSE)</f>
        <v>#N/A</v>
      </c>
      <c r="L1603" s="55" t="str">
        <f>VLOOKUP(G1603,'MITRA (REFERENSI)'!$A:$Z,15,FALSE)</f>
        <v>#N/A</v>
      </c>
      <c r="M1603" s="55" t="str">
        <f>IF(B1603=1,'KELAS (REFERENSI)'!M1603,IF(B1603=2,'KELAS (REFERENSI)'!M1618,IF(B1603=3,'KELAS (REFERENSI)'!M1633,IF(B1603=4,'KELAS (REFERENSI)'!M1648,""))))</f>
        <v/>
      </c>
      <c r="N1603" s="55" t="str">
        <f>IF(B1603=1,'KELAS (REFERENSI)'!N1603,IF(B1603=2,'KELAS (REFERENSI)'!N1618,IF(B1603=3,'KELAS (REFERENSI)'!N1633,IF(B1603=4,'KELAS (REFERENSI)'!N1648,""))))</f>
        <v/>
      </c>
      <c r="O1603" s="55" t="str">
        <f>IF(B1603=1,'KELAS (REFERENSI)'!O1603,IF(B1603=2,'KELAS (REFERENSI)'!O1618,IF(B1603=3,'KELAS (REFERENSI)'!O1633,IF(B1603=4,'KELAS (REFERENSI)'!O1648,""))))</f>
        <v/>
      </c>
      <c r="P1603" s="55" t="str">
        <f>IF(B1603=1,'KELAS (REFERENSI)'!P1603,IF(B1603=2,'KELAS (REFERENSI)'!P1618,IF(B1603=3,'KELAS (REFERENSI)'!P1633,IF(B1603=4,'KELAS (REFERENSI)'!P1648,""))))</f>
        <v/>
      </c>
      <c r="Q1603" s="55" t="str">
        <f t="shared" si="4"/>
        <v>BPS Kota Jakarta Timur</v>
      </c>
      <c r="R1603" s="55" t="str">
        <f t="shared" si="56"/>
        <v/>
      </c>
      <c r="S1603" s="55" t="str">
        <f t="shared" ref="S1603:T1603" si="1611">S1602</f>
        <v>15 Juni sampai dengan 31 Agustus 2026</v>
      </c>
      <c r="T1603" s="55" t="str">
        <f t="shared" si="1611"/>
        <v>31 Agustus 2026</v>
      </c>
      <c r="U1603" s="59" t="str">
        <f>VLOOKUP(G1603,'MITRA (REFERENSI)'!$A:$Z,17,FALSE)</f>
        <v>#N/A</v>
      </c>
      <c r="V1603" s="59" t="str">
        <f>VLOOKUP(G1603,'MITRA (REFERENSI)'!$A:$Z,11,FALSE)</f>
        <v>#N/A</v>
      </c>
      <c r="W1603" s="81"/>
      <c r="X1603" s="63"/>
      <c r="Y1603" s="63"/>
      <c r="Z1603" s="62"/>
      <c r="AA1603" s="63"/>
      <c r="AB1603" s="62"/>
      <c r="AC1603" s="62"/>
      <c r="AD1603" s="62"/>
      <c r="AE1603" s="62"/>
      <c r="AF1603" s="62"/>
      <c r="AG1603" s="72"/>
      <c r="AH1603" s="72"/>
      <c r="AI1603" s="72"/>
      <c r="AJ1603" s="72"/>
      <c r="AK1603" s="59" t="str">
        <f>VLOOKUP(G1603,'MITRA (REFERENSI)'!$A:$Z,5,FALSE)</f>
        <v>#N/A</v>
      </c>
      <c r="AL1603" s="59" t="str">
        <f>VLOOKUP(G1603,'MITRA (REFERENSI)'!$A:$Z,13,FALSE)</f>
        <v>#N/A</v>
      </c>
      <c r="AM1603" s="59" t="str">
        <f>VLOOKUP(G1603,'MITRA (REFERENSI)'!$A:$Z,14,FALSE)</f>
        <v>#N/A</v>
      </c>
    </row>
    <row r="1604" ht="15.0" customHeight="1">
      <c r="A1604" s="53" t="s">
        <v>6666</v>
      </c>
      <c r="B1604" s="78"/>
      <c r="C1604" s="79"/>
      <c r="D1604" s="82"/>
      <c r="E1604" s="82"/>
      <c r="F1604" s="56" t="str">
        <f t="shared" si="2"/>
        <v>PETUGAS.1603/SPK/SE/PML/3172/2026</v>
      </c>
      <c r="G1604" s="80"/>
      <c r="H1604" s="56" t="str">
        <f>VLOOKUP(G1604,'MITRA (REFERENSI)'!$A:$Z,16,FALSE)</f>
        <v>#N/A</v>
      </c>
      <c r="I1604" s="56" t="str">
        <f>VLOOKUP(G1604,'MITRA (REFERENSI)'!$A:$Z,25,FALSE)</f>
        <v>#N/A</v>
      </c>
      <c r="J1604" s="55" t="str">
        <f>VLOOKUP(G1604,'MITRA (REFERENSI)'!$A:$Z,26,FALSE)</f>
        <v>#N/A</v>
      </c>
      <c r="K1604" s="55" t="str">
        <f>VLOOKUP(G1604,'MITRA (REFERENSI)'!$A:$Z,15,FALSE)</f>
        <v>#N/A</v>
      </c>
      <c r="L1604" s="55" t="str">
        <f>VLOOKUP(G1604,'MITRA (REFERENSI)'!$A:$Z,15,FALSE)</f>
        <v>#N/A</v>
      </c>
      <c r="M1604" s="55" t="str">
        <f>IF(B1604=1,'KELAS (REFERENSI)'!M1604,IF(B1604=2,'KELAS (REFERENSI)'!M1619,IF(B1604=3,'KELAS (REFERENSI)'!M1634,IF(B1604=4,'KELAS (REFERENSI)'!M1649,""))))</f>
        <v/>
      </c>
      <c r="N1604" s="55" t="str">
        <f>IF(B1604=1,'KELAS (REFERENSI)'!N1604,IF(B1604=2,'KELAS (REFERENSI)'!N1619,IF(B1604=3,'KELAS (REFERENSI)'!N1634,IF(B1604=4,'KELAS (REFERENSI)'!N1649,""))))</f>
        <v/>
      </c>
      <c r="O1604" s="55" t="str">
        <f>IF(B1604=1,'KELAS (REFERENSI)'!O1604,IF(B1604=2,'KELAS (REFERENSI)'!O1619,IF(B1604=3,'KELAS (REFERENSI)'!O1634,IF(B1604=4,'KELAS (REFERENSI)'!O1649,""))))</f>
        <v/>
      </c>
      <c r="P1604" s="55" t="str">
        <f>IF(B1604=1,'KELAS (REFERENSI)'!P1604,IF(B1604=2,'KELAS (REFERENSI)'!P1619,IF(B1604=3,'KELAS (REFERENSI)'!P1634,IF(B1604=4,'KELAS (REFERENSI)'!P1649,""))))</f>
        <v/>
      </c>
      <c r="Q1604" s="55" t="str">
        <f t="shared" si="4"/>
        <v>BPS Kota Jakarta Timur</v>
      </c>
      <c r="R1604" s="55" t="str">
        <f t="shared" si="56"/>
        <v/>
      </c>
      <c r="S1604" s="55" t="str">
        <f t="shared" ref="S1604:T1604" si="1612">S1603</f>
        <v>15 Juni sampai dengan 31 Agustus 2026</v>
      </c>
      <c r="T1604" s="55" t="str">
        <f t="shared" si="1612"/>
        <v>31 Agustus 2026</v>
      </c>
      <c r="U1604" s="59" t="str">
        <f>VLOOKUP(G1604,'MITRA (REFERENSI)'!$A:$Z,17,FALSE)</f>
        <v>#N/A</v>
      </c>
      <c r="V1604" s="59" t="str">
        <f>VLOOKUP(G1604,'MITRA (REFERENSI)'!$A:$Z,11,FALSE)</f>
        <v>#N/A</v>
      </c>
      <c r="W1604" s="81"/>
      <c r="X1604" s="63"/>
      <c r="Y1604" s="63"/>
      <c r="Z1604" s="62"/>
      <c r="AA1604" s="63"/>
      <c r="AB1604" s="62"/>
      <c r="AC1604" s="62"/>
      <c r="AD1604" s="62"/>
      <c r="AE1604" s="62"/>
      <c r="AF1604" s="62"/>
      <c r="AG1604" s="72"/>
      <c r="AH1604" s="72"/>
      <c r="AI1604" s="72"/>
      <c r="AJ1604" s="72"/>
      <c r="AK1604" s="59" t="str">
        <f>VLOOKUP(G1604,'MITRA (REFERENSI)'!$A:$Z,5,FALSE)</f>
        <v>#N/A</v>
      </c>
      <c r="AL1604" s="59" t="str">
        <f>VLOOKUP(G1604,'MITRA (REFERENSI)'!$A:$Z,13,FALSE)</f>
        <v>#N/A</v>
      </c>
      <c r="AM1604" s="59" t="str">
        <f>VLOOKUP(G1604,'MITRA (REFERENSI)'!$A:$Z,14,FALSE)</f>
        <v>#N/A</v>
      </c>
    </row>
    <row r="1605" ht="15.0" customHeight="1">
      <c r="A1605" s="53" t="s">
        <v>6667</v>
      </c>
      <c r="B1605" s="78"/>
      <c r="C1605" s="79"/>
      <c r="D1605" s="82"/>
      <c r="E1605" s="82"/>
      <c r="F1605" s="56" t="str">
        <f t="shared" si="2"/>
        <v>PETUGAS.1604/SPK/SE/PML/3172/2026</v>
      </c>
      <c r="G1605" s="80"/>
      <c r="H1605" s="56" t="str">
        <f>VLOOKUP(G1605,'MITRA (REFERENSI)'!$A:$Z,16,FALSE)</f>
        <v>#N/A</v>
      </c>
      <c r="I1605" s="56" t="str">
        <f>VLOOKUP(G1605,'MITRA (REFERENSI)'!$A:$Z,25,FALSE)</f>
        <v>#N/A</v>
      </c>
      <c r="J1605" s="55" t="str">
        <f>VLOOKUP(G1605,'MITRA (REFERENSI)'!$A:$Z,26,FALSE)</f>
        <v>#N/A</v>
      </c>
      <c r="K1605" s="55" t="str">
        <f>VLOOKUP(G1605,'MITRA (REFERENSI)'!$A:$Z,15,FALSE)</f>
        <v>#N/A</v>
      </c>
      <c r="L1605" s="55" t="str">
        <f>VLOOKUP(G1605,'MITRA (REFERENSI)'!$A:$Z,15,FALSE)</f>
        <v>#N/A</v>
      </c>
      <c r="M1605" s="55" t="str">
        <f>IF(B1605=1,'KELAS (REFERENSI)'!M1605,IF(B1605=2,'KELAS (REFERENSI)'!M1620,IF(B1605=3,'KELAS (REFERENSI)'!M1635,IF(B1605=4,'KELAS (REFERENSI)'!M1650,""))))</f>
        <v/>
      </c>
      <c r="N1605" s="55" t="str">
        <f>IF(B1605=1,'KELAS (REFERENSI)'!N1605,IF(B1605=2,'KELAS (REFERENSI)'!N1620,IF(B1605=3,'KELAS (REFERENSI)'!N1635,IF(B1605=4,'KELAS (REFERENSI)'!N1650,""))))</f>
        <v/>
      </c>
      <c r="O1605" s="55" t="str">
        <f>IF(B1605=1,'KELAS (REFERENSI)'!O1605,IF(B1605=2,'KELAS (REFERENSI)'!O1620,IF(B1605=3,'KELAS (REFERENSI)'!O1635,IF(B1605=4,'KELAS (REFERENSI)'!O1650,""))))</f>
        <v/>
      </c>
      <c r="P1605" s="55" t="str">
        <f>IF(B1605=1,'KELAS (REFERENSI)'!P1605,IF(B1605=2,'KELAS (REFERENSI)'!P1620,IF(B1605=3,'KELAS (REFERENSI)'!P1635,IF(B1605=4,'KELAS (REFERENSI)'!P1650,""))))</f>
        <v/>
      </c>
      <c r="Q1605" s="55" t="str">
        <f t="shared" si="4"/>
        <v>BPS Kota Jakarta Timur</v>
      </c>
      <c r="R1605" s="55" t="str">
        <f t="shared" si="56"/>
        <v/>
      </c>
      <c r="S1605" s="55" t="str">
        <f t="shared" ref="S1605:T1605" si="1613">S1604</f>
        <v>15 Juni sampai dengan 31 Agustus 2026</v>
      </c>
      <c r="T1605" s="55" t="str">
        <f t="shared" si="1613"/>
        <v>31 Agustus 2026</v>
      </c>
      <c r="U1605" s="59" t="str">
        <f>VLOOKUP(G1605,'MITRA (REFERENSI)'!$A:$Z,17,FALSE)</f>
        <v>#N/A</v>
      </c>
      <c r="V1605" s="59" t="str">
        <f>VLOOKUP(G1605,'MITRA (REFERENSI)'!$A:$Z,11,FALSE)</f>
        <v>#N/A</v>
      </c>
      <c r="W1605" s="81"/>
      <c r="X1605" s="63"/>
      <c r="Y1605" s="63"/>
      <c r="Z1605" s="62"/>
      <c r="AA1605" s="63"/>
      <c r="AB1605" s="62"/>
      <c r="AC1605" s="62"/>
      <c r="AD1605" s="62"/>
      <c r="AE1605" s="62"/>
      <c r="AF1605" s="62"/>
      <c r="AG1605" s="72"/>
      <c r="AH1605" s="72"/>
      <c r="AI1605" s="72"/>
      <c r="AJ1605" s="72"/>
      <c r="AK1605" s="59" t="str">
        <f>VLOOKUP(G1605,'MITRA (REFERENSI)'!$A:$Z,5,FALSE)</f>
        <v>#N/A</v>
      </c>
      <c r="AL1605" s="59" t="str">
        <f>VLOOKUP(G1605,'MITRA (REFERENSI)'!$A:$Z,13,FALSE)</f>
        <v>#N/A</v>
      </c>
      <c r="AM1605" s="59" t="str">
        <f>VLOOKUP(G1605,'MITRA (REFERENSI)'!$A:$Z,14,FALSE)</f>
        <v>#N/A</v>
      </c>
    </row>
    <row r="1606" ht="15.0" customHeight="1">
      <c r="A1606" s="53" t="s">
        <v>6668</v>
      </c>
      <c r="B1606" s="78"/>
      <c r="C1606" s="79"/>
      <c r="D1606" s="82"/>
      <c r="E1606" s="82"/>
      <c r="F1606" s="56" t="str">
        <f t="shared" si="2"/>
        <v>PETUGAS.1605/SPK/SE/PML/3172/2026</v>
      </c>
      <c r="G1606" s="80"/>
      <c r="H1606" s="56" t="str">
        <f>VLOOKUP(G1606,'MITRA (REFERENSI)'!$A:$Z,16,FALSE)</f>
        <v>#N/A</v>
      </c>
      <c r="I1606" s="56" t="str">
        <f>VLOOKUP(G1606,'MITRA (REFERENSI)'!$A:$Z,25,FALSE)</f>
        <v>#N/A</v>
      </c>
      <c r="J1606" s="55" t="str">
        <f>VLOOKUP(G1606,'MITRA (REFERENSI)'!$A:$Z,26,FALSE)</f>
        <v>#N/A</v>
      </c>
      <c r="K1606" s="55" t="str">
        <f>VLOOKUP(G1606,'MITRA (REFERENSI)'!$A:$Z,15,FALSE)</f>
        <v>#N/A</v>
      </c>
      <c r="L1606" s="55" t="str">
        <f>VLOOKUP(G1606,'MITRA (REFERENSI)'!$A:$Z,15,FALSE)</f>
        <v>#N/A</v>
      </c>
      <c r="M1606" s="55" t="str">
        <f>IF(B1606=1,'KELAS (REFERENSI)'!M1606,IF(B1606=2,'KELAS (REFERENSI)'!M1621,IF(B1606=3,'KELAS (REFERENSI)'!M1636,IF(B1606=4,'KELAS (REFERENSI)'!M1651,""))))</f>
        <v/>
      </c>
      <c r="N1606" s="55" t="str">
        <f>IF(B1606=1,'KELAS (REFERENSI)'!N1606,IF(B1606=2,'KELAS (REFERENSI)'!N1621,IF(B1606=3,'KELAS (REFERENSI)'!N1636,IF(B1606=4,'KELAS (REFERENSI)'!N1651,""))))</f>
        <v/>
      </c>
      <c r="O1606" s="55" t="str">
        <f>IF(B1606=1,'KELAS (REFERENSI)'!O1606,IF(B1606=2,'KELAS (REFERENSI)'!O1621,IF(B1606=3,'KELAS (REFERENSI)'!O1636,IF(B1606=4,'KELAS (REFERENSI)'!O1651,""))))</f>
        <v/>
      </c>
      <c r="P1606" s="55" t="str">
        <f>IF(B1606=1,'KELAS (REFERENSI)'!P1606,IF(B1606=2,'KELAS (REFERENSI)'!P1621,IF(B1606=3,'KELAS (REFERENSI)'!P1636,IF(B1606=4,'KELAS (REFERENSI)'!P1651,""))))</f>
        <v/>
      </c>
      <c r="Q1606" s="55" t="str">
        <f t="shared" si="4"/>
        <v>BPS Kota Jakarta Timur</v>
      </c>
      <c r="R1606" s="55" t="str">
        <f t="shared" si="56"/>
        <v/>
      </c>
      <c r="S1606" s="55" t="str">
        <f t="shared" ref="S1606:T1606" si="1614">S1605</f>
        <v>15 Juni sampai dengan 31 Agustus 2026</v>
      </c>
      <c r="T1606" s="55" t="str">
        <f t="shared" si="1614"/>
        <v>31 Agustus 2026</v>
      </c>
      <c r="U1606" s="59" t="str">
        <f>VLOOKUP(G1606,'MITRA (REFERENSI)'!$A:$Z,17,FALSE)</f>
        <v>#N/A</v>
      </c>
      <c r="V1606" s="59" t="str">
        <f>VLOOKUP(G1606,'MITRA (REFERENSI)'!$A:$Z,11,FALSE)</f>
        <v>#N/A</v>
      </c>
      <c r="W1606" s="81"/>
      <c r="X1606" s="63"/>
      <c r="Y1606" s="63"/>
      <c r="Z1606" s="62"/>
      <c r="AA1606" s="63"/>
      <c r="AB1606" s="62"/>
      <c r="AC1606" s="62"/>
      <c r="AD1606" s="62"/>
      <c r="AE1606" s="62"/>
      <c r="AF1606" s="62"/>
      <c r="AG1606" s="72"/>
      <c r="AH1606" s="72"/>
      <c r="AI1606" s="72"/>
      <c r="AJ1606" s="72"/>
      <c r="AK1606" s="59" t="str">
        <f>VLOOKUP(G1606,'MITRA (REFERENSI)'!$A:$Z,5,FALSE)</f>
        <v>#N/A</v>
      </c>
      <c r="AL1606" s="59" t="str">
        <f>VLOOKUP(G1606,'MITRA (REFERENSI)'!$A:$Z,13,FALSE)</f>
        <v>#N/A</v>
      </c>
      <c r="AM1606" s="59" t="str">
        <f>VLOOKUP(G1606,'MITRA (REFERENSI)'!$A:$Z,14,FALSE)</f>
        <v>#N/A</v>
      </c>
    </row>
    <row r="1607" ht="15.0" customHeight="1">
      <c r="A1607" s="53" t="s">
        <v>6669</v>
      </c>
      <c r="B1607" s="78"/>
      <c r="C1607" s="79"/>
      <c r="D1607" s="82"/>
      <c r="E1607" s="82"/>
      <c r="F1607" s="56" t="str">
        <f t="shared" si="2"/>
        <v>PETUGAS.1606/SPK/SE/PML/3172/2026</v>
      </c>
      <c r="G1607" s="80"/>
      <c r="H1607" s="56" t="str">
        <f>VLOOKUP(G1607,'MITRA (REFERENSI)'!$A:$Z,16,FALSE)</f>
        <v>#N/A</v>
      </c>
      <c r="I1607" s="56" t="str">
        <f>VLOOKUP(G1607,'MITRA (REFERENSI)'!$A:$Z,25,FALSE)</f>
        <v>#N/A</v>
      </c>
      <c r="J1607" s="55" t="str">
        <f>VLOOKUP(G1607,'MITRA (REFERENSI)'!$A:$Z,26,FALSE)</f>
        <v>#N/A</v>
      </c>
      <c r="K1607" s="55" t="str">
        <f>VLOOKUP(G1607,'MITRA (REFERENSI)'!$A:$Z,15,FALSE)</f>
        <v>#N/A</v>
      </c>
      <c r="L1607" s="55" t="str">
        <f>VLOOKUP(G1607,'MITRA (REFERENSI)'!$A:$Z,15,FALSE)</f>
        <v>#N/A</v>
      </c>
      <c r="M1607" s="55" t="str">
        <f>IF(B1607=1,'KELAS (REFERENSI)'!M1607,IF(B1607=2,'KELAS (REFERENSI)'!M1622,IF(B1607=3,'KELAS (REFERENSI)'!M1637,IF(B1607=4,'KELAS (REFERENSI)'!M1652,""))))</f>
        <v/>
      </c>
      <c r="N1607" s="55" t="str">
        <f>IF(B1607=1,'KELAS (REFERENSI)'!N1607,IF(B1607=2,'KELAS (REFERENSI)'!N1622,IF(B1607=3,'KELAS (REFERENSI)'!N1637,IF(B1607=4,'KELAS (REFERENSI)'!N1652,""))))</f>
        <v/>
      </c>
      <c r="O1607" s="55" t="str">
        <f>IF(B1607=1,'KELAS (REFERENSI)'!O1607,IF(B1607=2,'KELAS (REFERENSI)'!O1622,IF(B1607=3,'KELAS (REFERENSI)'!O1637,IF(B1607=4,'KELAS (REFERENSI)'!O1652,""))))</f>
        <v/>
      </c>
      <c r="P1607" s="55" t="str">
        <f>IF(B1607=1,'KELAS (REFERENSI)'!P1607,IF(B1607=2,'KELAS (REFERENSI)'!P1622,IF(B1607=3,'KELAS (REFERENSI)'!P1637,IF(B1607=4,'KELAS (REFERENSI)'!P1652,""))))</f>
        <v/>
      </c>
      <c r="Q1607" s="55" t="str">
        <f t="shared" si="4"/>
        <v>BPS Kota Jakarta Timur</v>
      </c>
      <c r="R1607" s="55" t="str">
        <f t="shared" si="56"/>
        <v/>
      </c>
      <c r="S1607" s="55" t="str">
        <f t="shared" ref="S1607:T1607" si="1615">S1606</f>
        <v>15 Juni sampai dengan 31 Agustus 2026</v>
      </c>
      <c r="T1607" s="55" t="str">
        <f t="shared" si="1615"/>
        <v>31 Agustus 2026</v>
      </c>
      <c r="U1607" s="59" t="str">
        <f>VLOOKUP(G1607,'MITRA (REFERENSI)'!$A:$Z,17,FALSE)</f>
        <v>#N/A</v>
      </c>
      <c r="V1607" s="59" t="str">
        <f>VLOOKUP(G1607,'MITRA (REFERENSI)'!$A:$Z,11,FALSE)</f>
        <v>#N/A</v>
      </c>
      <c r="W1607" s="81"/>
      <c r="X1607" s="63"/>
      <c r="Y1607" s="63"/>
      <c r="Z1607" s="62"/>
      <c r="AA1607" s="63"/>
      <c r="AB1607" s="62"/>
      <c r="AC1607" s="62"/>
      <c r="AD1607" s="62"/>
      <c r="AE1607" s="62"/>
      <c r="AF1607" s="62"/>
      <c r="AG1607" s="72"/>
      <c r="AH1607" s="72"/>
      <c r="AI1607" s="72"/>
      <c r="AJ1607" s="72"/>
      <c r="AK1607" s="59" t="str">
        <f>VLOOKUP(G1607,'MITRA (REFERENSI)'!$A:$Z,5,FALSE)</f>
        <v>#N/A</v>
      </c>
      <c r="AL1607" s="59" t="str">
        <f>VLOOKUP(G1607,'MITRA (REFERENSI)'!$A:$Z,13,FALSE)</f>
        <v>#N/A</v>
      </c>
      <c r="AM1607" s="59" t="str">
        <f>VLOOKUP(G1607,'MITRA (REFERENSI)'!$A:$Z,14,FALSE)</f>
        <v>#N/A</v>
      </c>
    </row>
    <row r="1608" ht="15.0" customHeight="1">
      <c r="A1608" s="53" t="s">
        <v>6670</v>
      </c>
      <c r="B1608" s="78"/>
      <c r="C1608" s="79"/>
      <c r="D1608" s="82"/>
      <c r="E1608" s="82"/>
      <c r="F1608" s="56" t="str">
        <f t="shared" si="2"/>
        <v>PETUGAS.1607/SPK/SE/PML/3172/2026</v>
      </c>
      <c r="G1608" s="80"/>
      <c r="H1608" s="56" t="str">
        <f>VLOOKUP(G1608,'MITRA (REFERENSI)'!$A:$Z,16,FALSE)</f>
        <v>#N/A</v>
      </c>
      <c r="I1608" s="56" t="str">
        <f>VLOOKUP(G1608,'MITRA (REFERENSI)'!$A:$Z,25,FALSE)</f>
        <v>#N/A</v>
      </c>
      <c r="J1608" s="55" t="str">
        <f>VLOOKUP(G1608,'MITRA (REFERENSI)'!$A:$Z,26,FALSE)</f>
        <v>#N/A</v>
      </c>
      <c r="K1608" s="55" t="str">
        <f>VLOOKUP(G1608,'MITRA (REFERENSI)'!$A:$Z,15,FALSE)</f>
        <v>#N/A</v>
      </c>
      <c r="L1608" s="55" t="str">
        <f>VLOOKUP(G1608,'MITRA (REFERENSI)'!$A:$Z,15,FALSE)</f>
        <v>#N/A</v>
      </c>
      <c r="M1608" s="55" t="str">
        <f>IF(B1608=1,'KELAS (REFERENSI)'!M1608,IF(B1608=2,'KELAS (REFERENSI)'!M1623,IF(B1608=3,'KELAS (REFERENSI)'!M1638,IF(B1608=4,'KELAS (REFERENSI)'!M1653,""))))</f>
        <v/>
      </c>
      <c r="N1608" s="55" t="str">
        <f>IF(B1608=1,'KELAS (REFERENSI)'!N1608,IF(B1608=2,'KELAS (REFERENSI)'!N1623,IF(B1608=3,'KELAS (REFERENSI)'!N1638,IF(B1608=4,'KELAS (REFERENSI)'!N1653,""))))</f>
        <v/>
      </c>
      <c r="O1608" s="55" t="str">
        <f>IF(B1608=1,'KELAS (REFERENSI)'!O1608,IF(B1608=2,'KELAS (REFERENSI)'!O1623,IF(B1608=3,'KELAS (REFERENSI)'!O1638,IF(B1608=4,'KELAS (REFERENSI)'!O1653,""))))</f>
        <v/>
      </c>
      <c r="P1608" s="55" t="str">
        <f>IF(B1608=1,'KELAS (REFERENSI)'!P1608,IF(B1608=2,'KELAS (REFERENSI)'!P1623,IF(B1608=3,'KELAS (REFERENSI)'!P1638,IF(B1608=4,'KELAS (REFERENSI)'!P1653,""))))</f>
        <v/>
      </c>
      <c r="Q1608" s="55" t="str">
        <f t="shared" si="4"/>
        <v>BPS Kota Jakarta Timur</v>
      </c>
      <c r="R1608" s="55" t="str">
        <f t="shared" si="56"/>
        <v/>
      </c>
      <c r="S1608" s="55" t="str">
        <f t="shared" ref="S1608:T1608" si="1616">S1607</f>
        <v>15 Juni sampai dengan 31 Agustus 2026</v>
      </c>
      <c r="T1608" s="55" t="str">
        <f t="shared" si="1616"/>
        <v>31 Agustus 2026</v>
      </c>
      <c r="U1608" s="59" t="str">
        <f>VLOOKUP(G1608,'MITRA (REFERENSI)'!$A:$Z,17,FALSE)</f>
        <v>#N/A</v>
      </c>
      <c r="V1608" s="59" t="str">
        <f>VLOOKUP(G1608,'MITRA (REFERENSI)'!$A:$Z,11,FALSE)</f>
        <v>#N/A</v>
      </c>
      <c r="W1608" s="81"/>
      <c r="X1608" s="63"/>
      <c r="Y1608" s="63"/>
      <c r="Z1608" s="62"/>
      <c r="AA1608" s="63"/>
      <c r="AB1608" s="62"/>
      <c r="AC1608" s="62"/>
      <c r="AD1608" s="62"/>
      <c r="AE1608" s="62"/>
      <c r="AF1608" s="62"/>
      <c r="AG1608" s="72"/>
      <c r="AH1608" s="72"/>
      <c r="AI1608" s="72"/>
      <c r="AJ1608" s="72"/>
      <c r="AK1608" s="59" t="str">
        <f>VLOOKUP(G1608,'MITRA (REFERENSI)'!$A:$Z,5,FALSE)</f>
        <v>#N/A</v>
      </c>
      <c r="AL1608" s="59" t="str">
        <f>VLOOKUP(G1608,'MITRA (REFERENSI)'!$A:$Z,13,FALSE)</f>
        <v>#N/A</v>
      </c>
      <c r="AM1608" s="59" t="str">
        <f>VLOOKUP(G1608,'MITRA (REFERENSI)'!$A:$Z,14,FALSE)</f>
        <v>#N/A</v>
      </c>
    </row>
    <row r="1609" ht="15.0" customHeight="1">
      <c r="A1609" s="53" t="s">
        <v>6671</v>
      </c>
      <c r="B1609" s="78"/>
      <c r="C1609" s="79"/>
      <c r="D1609" s="82"/>
      <c r="E1609" s="82"/>
      <c r="F1609" s="56" t="str">
        <f t="shared" si="2"/>
        <v>PETUGAS.1608/SPK/SE/PML/3172/2026</v>
      </c>
      <c r="G1609" s="80"/>
      <c r="H1609" s="56" t="str">
        <f>VLOOKUP(G1609,'MITRA (REFERENSI)'!$A:$Z,16,FALSE)</f>
        <v>#N/A</v>
      </c>
      <c r="I1609" s="56" t="str">
        <f>VLOOKUP(G1609,'MITRA (REFERENSI)'!$A:$Z,25,FALSE)</f>
        <v>#N/A</v>
      </c>
      <c r="J1609" s="55" t="str">
        <f>VLOOKUP(G1609,'MITRA (REFERENSI)'!$A:$Z,26,FALSE)</f>
        <v>#N/A</v>
      </c>
      <c r="K1609" s="55" t="str">
        <f>VLOOKUP(G1609,'MITRA (REFERENSI)'!$A:$Z,15,FALSE)</f>
        <v>#N/A</v>
      </c>
      <c r="L1609" s="55" t="str">
        <f>VLOOKUP(G1609,'MITRA (REFERENSI)'!$A:$Z,15,FALSE)</f>
        <v>#N/A</v>
      </c>
      <c r="M1609" s="55" t="str">
        <f>IF(B1609=1,'KELAS (REFERENSI)'!M1609,IF(B1609=2,'KELAS (REFERENSI)'!M1624,IF(B1609=3,'KELAS (REFERENSI)'!M1639,IF(B1609=4,'KELAS (REFERENSI)'!M1654,""))))</f>
        <v/>
      </c>
      <c r="N1609" s="55" t="str">
        <f>IF(B1609=1,'KELAS (REFERENSI)'!N1609,IF(B1609=2,'KELAS (REFERENSI)'!N1624,IF(B1609=3,'KELAS (REFERENSI)'!N1639,IF(B1609=4,'KELAS (REFERENSI)'!N1654,""))))</f>
        <v/>
      </c>
      <c r="O1609" s="55" t="str">
        <f>IF(B1609=1,'KELAS (REFERENSI)'!O1609,IF(B1609=2,'KELAS (REFERENSI)'!O1624,IF(B1609=3,'KELAS (REFERENSI)'!O1639,IF(B1609=4,'KELAS (REFERENSI)'!O1654,""))))</f>
        <v/>
      </c>
      <c r="P1609" s="55" t="str">
        <f>IF(B1609=1,'KELAS (REFERENSI)'!P1609,IF(B1609=2,'KELAS (REFERENSI)'!P1624,IF(B1609=3,'KELAS (REFERENSI)'!P1639,IF(B1609=4,'KELAS (REFERENSI)'!P1654,""))))</f>
        <v/>
      </c>
      <c r="Q1609" s="55" t="str">
        <f t="shared" si="4"/>
        <v>BPS Kota Jakarta Timur</v>
      </c>
      <c r="R1609" s="55" t="str">
        <f t="shared" si="56"/>
        <v/>
      </c>
      <c r="S1609" s="55" t="str">
        <f t="shared" ref="S1609:T1609" si="1617">S1608</f>
        <v>15 Juni sampai dengan 31 Agustus 2026</v>
      </c>
      <c r="T1609" s="55" t="str">
        <f t="shared" si="1617"/>
        <v>31 Agustus 2026</v>
      </c>
      <c r="U1609" s="59" t="str">
        <f>VLOOKUP(G1609,'MITRA (REFERENSI)'!$A:$Z,17,FALSE)</f>
        <v>#N/A</v>
      </c>
      <c r="V1609" s="59" t="str">
        <f>VLOOKUP(G1609,'MITRA (REFERENSI)'!$A:$Z,11,FALSE)</f>
        <v>#N/A</v>
      </c>
      <c r="W1609" s="81"/>
      <c r="X1609" s="63"/>
      <c r="Y1609" s="63"/>
      <c r="Z1609" s="62"/>
      <c r="AA1609" s="63"/>
      <c r="AB1609" s="62"/>
      <c r="AC1609" s="62"/>
      <c r="AD1609" s="62"/>
      <c r="AE1609" s="62"/>
      <c r="AF1609" s="62"/>
      <c r="AG1609" s="72"/>
      <c r="AH1609" s="72"/>
      <c r="AI1609" s="72"/>
      <c r="AJ1609" s="72"/>
      <c r="AK1609" s="59" t="str">
        <f>VLOOKUP(G1609,'MITRA (REFERENSI)'!$A:$Z,5,FALSE)</f>
        <v>#N/A</v>
      </c>
      <c r="AL1609" s="59" t="str">
        <f>VLOOKUP(G1609,'MITRA (REFERENSI)'!$A:$Z,13,FALSE)</f>
        <v>#N/A</v>
      </c>
      <c r="AM1609" s="59" t="str">
        <f>VLOOKUP(G1609,'MITRA (REFERENSI)'!$A:$Z,14,FALSE)</f>
        <v>#N/A</v>
      </c>
    </row>
    <row r="1610" ht="15.0" customHeight="1">
      <c r="A1610" s="53" t="s">
        <v>6672</v>
      </c>
      <c r="B1610" s="78"/>
      <c r="C1610" s="79"/>
      <c r="D1610" s="82"/>
      <c r="E1610" s="82"/>
      <c r="F1610" s="56" t="str">
        <f t="shared" si="2"/>
        <v>PETUGAS.1609/SPK/SE/PML/3172/2026</v>
      </c>
      <c r="G1610" s="80"/>
      <c r="H1610" s="56" t="str">
        <f>VLOOKUP(G1610,'MITRA (REFERENSI)'!$A:$Z,16,FALSE)</f>
        <v>#N/A</v>
      </c>
      <c r="I1610" s="56" t="str">
        <f>VLOOKUP(G1610,'MITRA (REFERENSI)'!$A:$Z,25,FALSE)</f>
        <v>#N/A</v>
      </c>
      <c r="J1610" s="55" t="str">
        <f>VLOOKUP(G1610,'MITRA (REFERENSI)'!$A:$Z,26,FALSE)</f>
        <v>#N/A</v>
      </c>
      <c r="K1610" s="55" t="str">
        <f>VLOOKUP(G1610,'MITRA (REFERENSI)'!$A:$Z,15,FALSE)</f>
        <v>#N/A</v>
      </c>
      <c r="L1610" s="55" t="str">
        <f>VLOOKUP(G1610,'MITRA (REFERENSI)'!$A:$Z,15,FALSE)</f>
        <v>#N/A</v>
      </c>
      <c r="M1610" s="55" t="str">
        <f>IF(B1610=1,'KELAS (REFERENSI)'!M1610,IF(B1610=2,'KELAS (REFERENSI)'!M1625,IF(B1610=3,'KELAS (REFERENSI)'!M1640,IF(B1610=4,'KELAS (REFERENSI)'!M1655,""))))</f>
        <v/>
      </c>
      <c r="N1610" s="55" t="str">
        <f>IF(B1610=1,'KELAS (REFERENSI)'!N1610,IF(B1610=2,'KELAS (REFERENSI)'!N1625,IF(B1610=3,'KELAS (REFERENSI)'!N1640,IF(B1610=4,'KELAS (REFERENSI)'!N1655,""))))</f>
        <v/>
      </c>
      <c r="O1610" s="55" t="str">
        <f>IF(B1610=1,'KELAS (REFERENSI)'!O1610,IF(B1610=2,'KELAS (REFERENSI)'!O1625,IF(B1610=3,'KELAS (REFERENSI)'!O1640,IF(B1610=4,'KELAS (REFERENSI)'!O1655,""))))</f>
        <v/>
      </c>
      <c r="P1610" s="55" t="str">
        <f>IF(B1610=1,'KELAS (REFERENSI)'!P1610,IF(B1610=2,'KELAS (REFERENSI)'!P1625,IF(B1610=3,'KELAS (REFERENSI)'!P1640,IF(B1610=4,'KELAS (REFERENSI)'!P1655,""))))</f>
        <v/>
      </c>
      <c r="Q1610" s="55" t="str">
        <f t="shared" si="4"/>
        <v>BPS Kota Jakarta Timur</v>
      </c>
      <c r="R1610" s="55" t="str">
        <f t="shared" si="56"/>
        <v/>
      </c>
      <c r="S1610" s="55" t="str">
        <f t="shared" ref="S1610:T1610" si="1618">S1609</f>
        <v>15 Juni sampai dengan 31 Agustus 2026</v>
      </c>
      <c r="T1610" s="55" t="str">
        <f t="shared" si="1618"/>
        <v>31 Agustus 2026</v>
      </c>
      <c r="U1610" s="59" t="str">
        <f>VLOOKUP(G1610,'MITRA (REFERENSI)'!$A:$Z,17,FALSE)</f>
        <v>#N/A</v>
      </c>
      <c r="V1610" s="59" t="str">
        <f>VLOOKUP(G1610,'MITRA (REFERENSI)'!$A:$Z,11,FALSE)</f>
        <v>#N/A</v>
      </c>
      <c r="W1610" s="81"/>
      <c r="X1610" s="63"/>
      <c r="Y1610" s="63"/>
      <c r="Z1610" s="62"/>
      <c r="AA1610" s="63"/>
      <c r="AB1610" s="62"/>
      <c r="AC1610" s="62"/>
      <c r="AD1610" s="62"/>
      <c r="AE1610" s="62"/>
      <c r="AF1610" s="62"/>
      <c r="AG1610" s="72"/>
      <c r="AH1610" s="72"/>
      <c r="AI1610" s="72"/>
      <c r="AJ1610" s="72"/>
      <c r="AK1610" s="59" t="str">
        <f>VLOOKUP(G1610,'MITRA (REFERENSI)'!$A:$Z,5,FALSE)</f>
        <v>#N/A</v>
      </c>
      <c r="AL1610" s="59" t="str">
        <f>VLOOKUP(G1610,'MITRA (REFERENSI)'!$A:$Z,13,FALSE)</f>
        <v>#N/A</v>
      </c>
      <c r="AM1610" s="59" t="str">
        <f>VLOOKUP(G1610,'MITRA (REFERENSI)'!$A:$Z,14,FALSE)</f>
        <v>#N/A</v>
      </c>
    </row>
    <row r="1611" ht="15.0" customHeight="1">
      <c r="A1611" s="53" t="s">
        <v>6673</v>
      </c>
      <c r="B1611" s="78"/>
      <c r="C1611" s="79"/>
      <c r="D1611" s="82"/>
      <c r="E1611" s="82"/>
      <c r="F1611" s="56" t="str">
        <f t="shared" si="2"/>
        <v>PETUGAS.1610/SPK/SE/PML/3172/2026</v>
      </c>
      <c r="G1611" s="80"/>
      <c r="H1611" s="56" t="str">
        <f>VLOOKUP(G1611,'MITRA (REFERENSI)'!$A:$Z,16,FALSE)</f>
        <v>#N/A</v>
      </c>
      <c r="I1611" s="56" t="str">
        <f>VLOOKUP(G1611,'MITRA (REFERENSI)'!$A:$Z,25,FALSE)</f>
        <v>#N/A</v>
      </c>
      <c r="J1611" s="55" t="str">
        <f>VLOOKUP(G1611,'MITRA (REFERENSI)'!$A:$Z,26,FALSE)</f>
        <v>#N/A</v>
      </c>
      <c r="K1611" s="55" t="str">
        <f>VLOOKUP(G1611,'MITRA (REFERENSI)'!$A:$Z,15,FALSE)</f>
        <v>#N/A</v>
      </c>
      <c r="L1611" s="55" t="str">
        <f>VLOOKUP(G1611,'MITRA (REFERENSI)'!$A:$Z,15,FALSE)</f>
        <v>#N/A</v>
      </c>
      <c r="M1611" s="55" t="str">
        <f>IF(B1611=1,'KELAS (REFERENSI)'!M1611,IF(B1611=2,'KELAS (REFERENSI)'!M1626,IF(B1611=3,'KELAS (REFERENSI)'!M1641,IF(B1611=4,'KELAS (REFERENSI)'!M1656,""))))</f>
        <v/>
      </c>
      <c r="N1611" s="55" t="str">
        <f>IF(B1611=1,'KELAS (REFERENSI)'!N1611,IF(B1611=2,'KELAS (REFERENSI)'!N1626,IF(B1611=3,'KELAS (REFERENSI)'!N1641,IF(B1611=4,'KELAS (REFERENSI)'!N1656,""))))</f>
        <v/>
      </c>
      <c r="O1611" s="55" t="str">
        <f>IF(B1611=1,'KELAS (REFERENSI)'!O1611,IF(B1611=2,'KELAS (REFERENSI)'!O1626,IF(B1611=3,'KELAS (REFERENSI)'!O1641,IF(B1611=4,'KELAS (REFERENSI)'!O1656,""))))</f>
        <v/>
      </c>
      <c r="P1611" s="55" t="str">
        <f>IF(B1611=1,'KELAS (REFERENSI)'!P1611,IF(B1611=2,'KELAS (REFERENSI)'!P1626,IF(B1611=3,'KELAS (REFERENSI)'!P1641,IF(B1611=4,'KELAS (REFERENSI)'!P1656,""))))</f>
        <v/>
      </c>
      <c r="Q1611" s="55" t="str">
        <f t="shared" si="4"/>
        <v>BPS Kota Jakarta Timur</v>
      </c>
      <c r="R1611" s="55" t="str">
        <f t="shared" si="56"/>
        <v/>
      </c>
      <c r="S1611" s="55" t="str">
        <f t="shared" ref="S1611:T1611" si="1619">S1610</f>
        <v>15 Juni sampai dengan 31 Agustus 2026</v>
      </c>
      <c r="T1611" s="55" t="str">
        <f t="shared" si="1619"/>
        <v>31 Agustus 2026</v>
      </c>
      <c r="U1611" s="59" t="str">
        <f>VLOOKUP(G1611,'MITRA (REFERENSI)'!$A:$Z,17,FALSE)</f>
        <v>#N/A</v>
      </c>
      <c r="V1611" s="59" t="str">
        <f>VLOOKUP(G1611,'MITRA (REFERENSI)'!$A:$Z,11,FALSE)</f>
        <v>#N/A</v>
      </c>
      <c r="W1611" s="81"/>
      <c r="X1611" s="63"/>
      <c r="Y1611" s="63"/>
      <c r="Z1611" s="62"/>
      <c r="AA1611" s="63"/>
      <c r="AB1611" s="62"/>
      <c r="AC1611" s="62"/>
      <c r="AD1611" s="62"/>
      <c r="AE1611" s="62"/>
      <c r="AF1611" s="62"/>
      <c r="AG1611" s="72"/>
      <c r="AH1611" s="72"/>
      <c r="AI1611" s="72"/>
      <c r="AJ1611" s="72"/>
      <c r="AK1611" s="59" t="str">
        <f>VLOOKUP(G1611,'MITRA (REFERENSI)'!$A:$Z,5,FALSE)</f>
        <v>#N/A</v>
      </c>
      <c r="AL1611" s="59" t="str">
        <f>VLOOKUP(G1611,'MITRA (REFERENSI)'!$A:$Z,13,FALSE)</f>
        <v>#N/A</v>
      </c>
      <c r="AM1611" s="59" t="str">
        <f>VLOOKUP(G1611,'MITRA (REFERENSI)'!$A:$Z,14,FALSE)</f>
        <v>#N/A</v>
      </c>
    </row>
    <row r="1612" ht="15.0" customHeight="1">
      <c r="A1612" s="53" t="s">
        <v>6674</v>
      </c>
      <c r="B1612" s="78"/>
      <c r="C1612" s="79"/>
      <c r="D1612" s="82"/>
      <c r="E1612" s="82"/>
      <c r="F1612" s="56" t="str">
        <f t="shared" si="2"/>
        <v>PETUGAS.1611/SPK/SE/PML/3172/2026</v>
      </c>
      <c r="G1612" s="80"/>
      <c r="H1612" s="56" t="str">
        <f>VLOOKUP(G1612,'MITRA (REFERENSI)'!$A:$Z,16,FALSE)</f>
        <v>#N/A</v>
      </c>
      <c r="I1612" s="56" t="str">
        <f>VLOOKUP(G1612,'MITRA (REFERENSI)'!$A:$Z,25,FALSE)</f>
        <v>#N/A</v>
      </c>
      <c r="J1612" s="55" t="str">
        <f>VLOOKUP(G1612,'MITRA (REFERENSI)'!$A:$Z,26,FALSE)</f>
        <v>#N/A</v>
      </c>
      <c r="K1612" s="55" t="str">
        <f>VLOOKUP(G1612,'MITRA (REFERENSI)'!$A:$Z,15,FALSE)</f>
        <v>#N/A</v>
      </c>
      <c r="L1612" s="55" t="str">
        <f>VLOOKUP(G1612,'MITRA (REFERENSI)'!$A:$Z,15,FALSE)</f>
        <v>#N/A</v>
      </c>
      <c r="M1612" s="55" t="str">
        <f>IF(B1612=1,'KELAS (REFERENSI)'!M1612,IF(B1612=2,'KELAS (REFERENSI)'!M1627,IF(B1612=3,'KELAS (REFERENSI)'!M1642,IF(B1612=4,'KELAS (REFERENSI)'!M1657,""))))</f>
        <v/>
      </c>
      <c r="N1612" s="55" t="str">
        <f>IF(B1612=1,'KELAS (REFERENSI)'!N1612,IF(B1612=2,'KELAS (REFERENSI)'!N1627,IF(B1612=3,'KELAS (REFERENSI)'!N1642,IF(B1612=4,'KELAS (REFERENSI)'!N1657,""))))</f>
        <v/>
      </c>
      <c r="O1612" s="55" t="str">
        <f>IF(B1612=1,'KELAS (REFERENSI)'!O1612,IF(B1612=2,'KELAS (REFERENSI)'!O1627,IF(B1612=3,'KELAS (REFERENSI)'!O1642,IF(B1612=4,'KELAS (REFERENSI)'!O1657,""))))</f>
        <v/>
      </c>
      <c r="P1612" s="55" t="str">
        <f>IF(B1612=1,'KELAS (REFERENSI)'!P1612,IF(B1612=2,'KELAS (REFERENSI)'!P1627,IF(B1612=3,'KELAS (REFERENSI)'!P1642,IF(B1612=4,'KELAS (REFERENSI)'!P1657,""))))</f>
        <v/>
      </c>
      <c r="Q1612" s="55" t="str">
        <f t="shared" si="4"/>
        <v>BPS Kota Jakarta Timur</v>
      </c>
      <c r="R1612" s="55" t="str">
        <f t="shared" si="56"/>
        <v/>
      </c>
      <c r="S1612" s="55" t="str">
        <f t="shared" ref="S1612:T1612" si="1620">S1611</f>
        <v>15 Juni sampai dengan 31 Agustus 2026</v>
      </c>
      <c r="T1612" s="55" t="str">
        <f t="shared" si="1620"/>
        <v>31 Agustus 2026</v>
      </c>
      <c r="U1612" s="59" t="str">
        <f>VLOOKUP(G1612,'MITRA (REFERENSI)'!$A:$Z,17,FALSE)</f>
        <v>#N/A</v>
      </c>
      <c r="V1612" s="59" t="str">
        <f>VLOOKUP(G1612,'MITRA (REFERENSI)'!$A:$Z,11,FALSE)</f>
        <v>#N/A</v>
      </c>
      <c r="W1612" s="81"/>
      <c r="X1612" s="63"/>
      <c r="Y1612" s="63"/>
      <c r="Z1612" s="62"/>
      <c r="AA1612" s="63"/>
      <c r="AB1612" s="62"/>
      <c r="AC1612" s="62"/>
      <c r="AD1612" s="62"/>
      <c r="AE1612" s="62"/>
      <c r="AF1612" s="62"/>
      <c r="AG1612" s="72"/>
      <c r="AH1612" s="72"/>
      <c r="AI1612" s="72"/>
      <c r="AJ1612" s="72"/>
      <c r="AK1612" s="59" t="str">
        <f>VLOOKUP(G1612,'MITRA (REFERENSI)'!$A:$Z,5,FALSE)</f>
        <v>#N/A</v>
      </c>
      <c r="AL1612" s="59" t="str">
        <f>VLOOKUP(G1612,'MITRA (REFERENSI)'!$A:$Z,13,FALSE)</f>
        <v>#N/A</v>
      </c>
      <c r="AM1612" s="59" t="str">
        <f>VLOOKUP(G1612,'MITRA (REFERENSI)'!$A:$Z,14,FALSE)</f>
        <v>#N/A</v>
      </c>
    </row>
    <row r="1613" ht="15.0" customHeight="1">
      <c r="A1613" s="53" t="s">
        <v>6675</v>
      </c>
      <c r="B1613" s="78"/>
      <c r="C1613" s="79"/>
      <c r="D1613" s="82"/>
      <c r="E1613" s="82"/>
      <c r="F1613" s="56" t="str">
        <f t="shared" si="2"/>
        <v>PETUGAS.1612/SPK/SE/PML/3172/2026</v>
      </c>
      <c r="G1613" s="80"/>
      <c r="H1613" s="56" t="str">
        <f>VLOOKUP(G1613,'MITRA (REFERENSI)'!$A:$Z,16,FALSE)</f>
        <v>#N/A</v>
      </c>
      <c r="I1613" s="56" t="str">
        <f>VLOOKUP(G1613,'MITRA (REFERENSI)'!$A:$Z,25,FALSE)</f>
        <v>#N/A</v>
      </c>
      <c r="J1613" s="55" t="str">
        <f>VLOOKUP(G1613,'MITRA (REFERENSI)'!$A:$Z,26,FALSE)</f>
        <v>#N/A</v>
      </c>
      <c r="K1613" s="55" t="str">
        <f>VLOOKUP(G1613,'MITRA (REFERENSI)'!$A:$Z,15,FALSE)</f>
        <v>#N/A</v>
      </c>
      <c r="L1613" s="55" t="str">
        <f>VLOOKUP(G1613,'MITRA (REFERENSI)'!$A:$Z,15,FALSE)</f>
        <v>#N/A</v>
      </c>
      <c r="M1613" s="55" t="str">
        <f>IF(B1613=1,'KELAS (REFERENSI)'!M1613,IF(B1613=2,'KELAS (REFERENSI)'!M1628,IF(B1613=3,'KELAS (REFERENSI)'!M1643,IF(B1613=4,'KELAS (REFERENSI)'!M1658,""))))</f>
        <v/>
      </c>
      <c r="N1613" s="55" t="str">
        <f>IF(B1613=1,'KELAS (REFERENSI)'!N1613,IF(B1613=2,'KELAS (REFERENSI)'!N1628,IF(B1613=3,'KELAS (REFERENSI)'!N1643,IF(B1613=4,'KELAS (REFERENSI)'!N1658,""))))</f>
        <v/>
      </c>
      <c r="O1613" s="55" t="str">
        <f>IF(B1613=1,'KELAS (REFERENSI)'!O1613,IF(B1613=2,'KELAS (REFERENSI)'!O1628,IF(B1613=3,'KELAS (REFERENSI)'!O1643,IF(B1613=4,'KELAS (REFERENSI)'!O1658,""))))</f>
        <v/>
      </c>
      <c r="P1613" s="55" t="str">
        <f>IF(B1613=1,'KELAS (REFERENSI)'!P1613,IF(B1613=2,'KELAS (REFERENSI)'!P1628,IF(B1613=3,'KELAS (REFERENSI)'!P1643,IF(B1613=4,'KELAS (REFERENSI)'!P1658,""))))</f>
        <v/>
      </c>
      <c r="Q1613" s="55" t="str">
        <f t="shared" si="4"/>
        <v>BPS Kota Jakarta Timur</v>
      </c>
      <c r="R1613" s="55" t="str">
        <f t="shared" si="56"/>
        <v/>
      </c>
      <c r="S1613" s="55" t="str">
        <f t="shared" ref="S1613:T1613" si="1621">S1612</f>
        <v>15 Juni sampai dengan 31 Agustus 2026</v>
      </c>
      <c r="T1613" s="55" t="str">
        <f t="shared" si="1621"/>
        <v>31 Agustus 2026</v>
      </c>
      <c r="U1613" s="59" t="str">
        <f>VLOOKUP(G1613,'MITRA (REFERENSI)'!$A:$Z,17,FALSE)</f>
        <v>#N/A</v>
      </c>
      <c r="V1613" s="59" t="str">
        <f>VLOOKUP(G1613,'MITRA (REFERENSI)'!$A:$Z,11,FALSE)</f>
        <v>#N/A</v>
      </c>
      <c r="W1613" s="81"/>
      <c r="X1613" s="63"/>
      <c r="Y1613" s="63"/>
      <c r="Z1613" s="62"/>
      <c r="AA1613" s="63"/>
      <c r="AB1613" s="62"/>
      <c r="AC1613" s="62"/>
      <c r="AD1613" s="62"/>
      <c r="AE1613" s="62"/>
      <c r="AF1613" s="62"/>
      <c r="AG1613" s="72"/>
      <c r="AH1613" s="72"/>
      <c r="AI1613" s="72"/>
      <c r="AJ1613" s="72"/>
      <c r="AK1613" s="59" t="str">
        <f>VLOOKUP(G1613,'MITRA (REFERENSI)'!$A:$Z,5,FALSE)</f>
        <v>#N/A</v>
      </c>
      <c r="AL1613" s="59" t="str">
        <f>VLOOKUP(G1613,'MITRA (REFERENSI)'!$A:$Z,13,FALSE)</f>
        <v>#N/A</v>
      </c>
      <c r="AM1613" s="59" t="str">
        <f>VLOOKUP(G1613,'MITRA (REFERENSI)'!$A:$Z,14,FALSE)</f>
        <v>#N/A</v>
      </c>
    </row>
    <row r="1614" ht="15.0" customHeight="1">
      <c r="A1614" s="53" t="s">
        <v>6676</v>
      </c>
      <c r="B1614" s="78"/>
      <c r="C1614" s="79"/>
      <c r="D1614" s="82"/>
      <c r="E1614" s="82"/>
      <c r="F1614" s="56" t="str">
        <f t="shared" si="2"/>
        <v>PETUGAS.1613/SPK/SE/PML/3172/2026</v>
      </c>
      <c r="G1614" s="80"/>
      <c r="H1614" s="56" t="str">
        <f>VLOOKUP(G1614,'MITRA (REFERENSI)'!$A:$Z,16,FALSE)</f>
        <v>#N/A</v>
      </c>
      <c r="I1614" s="56" t="str">
        <f>VLOOKUP(G1614,'MITRA (REFERENSI)'!$A:$Z,25,FALSE)</f>
        <v>#N/A</v>
      </c>
      <c r="J1614" s="55" t="str">
        <f>VLOOKUP(G1614,'MITRA (REFERENSI)'!$A:$Z,26,FALSE)</f>
        <v>#N/A</v>
      </c>
      <c r="K1614" s="55" t="str">
        <f>VLOOKUP(G1614,'MITRA (REFERENSI)'!$A:$Z,15,FALSE)</f>
        <v>#N/A</v>
      </c>
      <c r="L1614" s="55" t="str">
        <f>VLOOKUP(G1614,'MITRA (REFERENSI)'!$A:$Z,15,FALSE)</f>
        <v>#N/A</v>
      </c>
      <c r="M1614" s="55" t="str">
        <f>IF(B1614=1,'KELAS (REFERENSI)'!M1614,IF(B1614=2,'KELAS (REFERENSI)'!M1629,IF(B1614=3,'KELAS (REFERENSI)'!M1644,IF(B1614=4,'KELAS (REFERENSI)'!M1659,""))))</f>
        <v/>
      </c>
      <c r="N1614" s="55" t="str">
        <f>IF(B1614=1,'KELAS (REFERENSI)'!N1614,IF(B1614=2,'KELAS (REFERENSI)'!N1629,IF(B1614=3,'KELAS (REFERENSI)'!N1644,IF(B1614=4,'KELAS (REFERENSI)'!N1659,""))))</f>
        <v/>
      </c>
      <c r="O1614" s="55" t="str">
        <f>IF(B1614=1,'KELAS (REFERENSI)'!O1614,IF(B1614=2,'KELAS (REFERENSI)'!O1629,IF(B1614=3,'KELAS (REFERENSI)'!O1644,IF(B1614=4,'KELAS (REFERENSI)'!O1659,""))))</f>
        <v/>
      </c>
      <c r="P1614" s="55" t="str">
        <f>IF(B1614=1,'KELAS (REFERENSI)'!P1614,IF(B1614=2,'KELAS (REFERENSI)'!P1629,IF(B1614=3,'KELAS (REFERENSI)'!P1644,IF(B1614=4,'KELAS (REFERENSI)'!P1659,""))))</f>
        <v/>
      </c>
      <c r="Q1614" s="55" t="str">
        <f t="shared" si="4"/>
        <v>BPS Kota Jakarta Timur</v>
      </c>
      <c r="R1614" s="55" t="str">
        <f t="shared" si="56"/>
        <v/>
      </c>
      <c r="S1614" s="55" t="str">
        <f t="shared" ref="S1614:T1614" si="1622">S1613</f>
        <v>15 Juni sampai dengan 31 Agustus 2026</v>
      </c>
      <c r="T1614" s="55" t="str">
        <f t="shared" si="1622"/>
        <v>31 Agustus 2026</v>
      </c>
      <c r="U1614" s="59" t="str">
        <f>VLOOKUP(G1614,'MITRA (REFERENSI)'!$A:$Z,17,FALSE)</f>
        <v>#N/A</v>
      </c>
      <c r="V1614" s="59" t="str">
        <f>VLOOKUP(G1614,'MITRA (REFERENSI)'!$A:$Z,11,FALSE)</f>
        <v>#N/A</v>
      </c>
      <c r="W1614" s="81"/>
      <c r="X1614" s="63"/>
      <c r="Y1614" s="63"/>
      <c r="Z1614" s="62"/>
      <c r="AA1614" s="63"/>
      <c r="AB1614" s="62"/>
      <c r="AC1614" s="62"/>
      <c r="AD1614" s="62"/>
      <c r="AE1614" s="62"/>
      <c r="AF1614" s="62"/>
      <c r="AG1614" s="72"/>
      <c r="AH1614" s="72"/>
      <c r="AI1614" s="72"/>
      <c r="AJ1614" s="72"/>
      <c r="AK1614" s="59" t="str">
        <f>VLOOKUP(G1614,'MITRA (REFERENSI)'!$A:$Z,5,FALSE)</f>
        <v>#N/A</v>
      </c>
      <c r="AL1614" s="59" t="str">
        <f>VLOOKUP(G1614,'MITRA (REFERENSI)'!$A:$Z,13,FALSE)</f>
        <v>#N/A</v>
      </c>
      <c r="AM1614" s="59" t="str">
        <f>VLOOKUP(G1614,'MITRA (REFERENSI)'!$A:$Z,14,FALSE)</f>
        <v>#N/A</v>
      </c>
    </row>
    <row r="1615" ht="15.0" customHeight="1">
      <c r="A1615" s="53" t="s">
        <v>6677</v>
      </c>
      <c r="B1615" s="78"/>
      <c r="C1615" s="79"/>
      <c r="D1615" s="82"/>
      <c r="E1615" s="82"/>
      <c r="F1615" s="56" t="str">
        <f t="shared" si="2"/>
        <v>PETUGAS.1614/SPK/SE/PML/3172/2026</v>
      </c>
      <c r="G1615" s="80"/>
      <c r="H1615" s="56" t="str">
        <f>VLOOKUP(G1615,'MITRA (REFERENSI)'!$A:$Z,16,FALSE)</f>
        <v>#N/A</v>
      </c>
      <c r="I1615" s="56" t="str">
        <f>VLOOKUP(G1615,'MITRA (REFERENSI)'!$A:$Z,25,FALSE)</f>
        <v>#N/A</v>
      </c>
      <c r="J1615" s="55" t="str">
        <f>VLOOKUP(G1615,'MITRA (REFERENSI)'!$A:$Z,26,FALSE)</f>
        <v>#N/A</v>
      </c>
      <c r="K1615" s="55" t="str">
        <f>VLOOKUP(G1615,'MITRA (REFERENSI)'!$A:$Z,15,FALSE)</f>
        <v>#N/A</v>
      </c>
      <c r="L1615" s="55" t="str">
        <f>VLOOKUP(G1615,'MITRA (REFERENSI)'!$A:$Z,15,FALSE)</f>
        <v>#N/A</v>
      </c>
      <c r="M1615" s="55" t="str">
        <f>IF(B1615=1,'KELAS (REFERENSI)'!M1615,IF(B1615=2,'KELAS (REFERENSI)'!M1630,IF(B1615=3,'KELAS (REFERENSI)'!M1645,IF(B1615=4,'KELAS (REFERENSI)'!M1660,""))))</f>
        <v/>
      </c>
      <c r="N1615" s="55" t="str">
        <f>IF(B1615=1,'KELAS (REFERENSI)'!N1615,IF(B1615=2,'KELAS (REFERENSI)'!N1630,IF(B1615=3,'KELAS (REFERENSI)'!N1645,IF(B1615=4,'KELAS (REFERENSI)'!N1660,""))))</f>
        <v/>
      </c>
      <c r="O1615" s="55" t="str">
        <f>IF(B1615=1,'KELAS (REFERENSI)'!O1615,IF(B1615=2,'KELAS (REFERENSI)'!O1630,IF(B1615=3,'KELAS (REFERENSI)'!O1645,IF(B1615=4,'KELAS (REFERENSI)'!O1660,""))))</f>
        <v/>
      </c>
      <c r="P1615" s="55" t="str">
        <f>IF(B1615=1,'KELAS (REFERENSI)'!P1615,IF(B1615=2,'KELAS (REFERENSI)'!P1630,IF(B1615=3,'KELAS (REFERENSI)'!P1645,IF(B1615=4,'KELAS (REFERENSI)'!P1660,""))))</f>
        <v/>
      </c>
      <c r="Q1615" s="55" t="str">
        <f t="shared" si="4"/>
        <v>BPS Kota Jakarta Timur</v>
      </c>
      <c r="R1615" s="55" t="str">
        <f t="shared" si="56"/>
        <v/>
      </c>
      <c r="S1615" s="55" t="str">
        <f t="shared" ref="S1615:T1615" si="1623">S1614</f>
        <v>15 Juni sampai dengan 31 Agustus 2026</v>
      </c>
      <c r="T1615" s="55" t="str">
        <f t="shared" si="1623"/>
        <v>31 Agustus 2026</v>
      </c>
      <c r="U1615" s="59" t="str">
        <f>VLOOKUP(G1615,'MITRA (REFERENSI)'!$A:$Z,17,FALSE)</f>
        <v>#N/A</v>
      </c>
      <c r="V1615" s="59" t="str">
        <f>VLOOKUP(G1615,'MITRA (REFERENSI)'!$A:$Z,11,FALSE)</f>
        <v>#N/A</v>
      </c>
      <c r="W1615" s="81"/>
      <c r="X1615" s="63"/>
      <c r="Y1615" s="63"/>
      <c r="Z1615" s="62"/>
      <c r="AA1615" s="63"/>
      <c r="AB1615" s="62"/>
      <c r="AC1615" s="62"/>
      <c r="AD1615" s="62"/>
      <c r="AE1615" s="62"/>
      <c r="AF1615" s="62"/>
      <c r="AG1615" s="72"/>
      <c r="AH1615" s="72"/>
      <c r="AI1615" s="72"/>
      <c r="AJ1615" s="72"/>
      <c r="AK1615" s="59" t="str">
        <f>VLOOKUP(G1615,'MITRA (REFERENSI)'!$A:$Z,5,FALSE)</f>
        <v>#N/A</v>
      </c>
      <c r="AL1615" s="59" t="str">
        <f>VLOOKUP(G1615,'MITRA (REFERENSI)'!$A:$Z,13,FALSE)</f>
        <v>#N/A</v>
      </c>
      <c r="AM1615" s="59" t="str">
        <f>VLOOKUP(G1615,'MITRA (REFERENSI)'!$A:$Z,14,FALSE)</f>
        <v>#N/A</v>
      </c>
    </row>
    <row r="1616" ht="15.0" customHeight="1">
      <c r="A1616" s="53" t="s">
        <v>6678</v>
      </c>
      <c r="B1616" s="78"/>
      <c r="C1616" s="79"/>
      <c r="D1616" s="82"/>
      <c r="E1616" s="82"/>
      <c r="F1616" s="56" t="str">
        <f t="shared" si="2"/>
        <v>PETUGAS.1615/SPK/SE/PML/3172/2026</v>
      </c>
      <c r="G1616" s="80"/>
      <c r="H1616" s="56" t="str">
        <f>VLOOKUP(G1616,'MITRA (REFERENSI)'!$A:$Z,16,FALSE)</f>
        <v>#N/A</v>
      </c>
      <c r="I1616" s="56" t="str">
        <f>VLOOKUP(G1616,'MITRA (REFERENSI)'!$A:$Z,25,FALSE)</f>
        <v>#N/A</v>
      </c>
      <c r="J1616" s="55" t="str">
        <f>VLOOKUP(G1616,'MITRA (REFERENSI)'!$A:$Z,26,FALSE)</f>
        <v>#N/A</v>
      </c>
      <c r="K1616" s="55" t="str">
        <f>VLOOKUP(G1616,'MITRA (REFERENSI)'!$A:$Z,15,FALSE)</f>
        <v>#N/A</v>
      </c>
      <c r="L1616" s="55" t="str">
        <f>VLOOKUP(G1616,'MITRA (REFERENSI)'!$A:$Z,15,FALSE)</f>
        <v>#N/A</v>
      </c>
      <c r="M1616" s="55" t="str">
        <f>IF(B1616=1,'KELAS (REFERENSI)'!M1616,IF(B1616=2,'KELAS (REFERENSI)'!M1631,IF(B1616=3,'KELAS (REFERENSI)'!M1646,IF(B1616=4,'KELAS (REFERENSI)'!M1661,""))))</f>
        <v/>
      </c>
      <c r="N1616" s="55" t="str">
        <f>IF(B1616=1,'KELAS (REFERENSI)'!N1616,IF(B1616=2,'KELAS (REFERENSI)'!N1631,IF(B1616=3,'KELAS (REFERENSI)'!N1646,IF(B1616=4,'KELAS (REFERENSI)'!N1661,""))))</f>
        <v/>
      </c>
      <c r="O1616" s="55" t="str">
        <f>IF(B1616=1,'KELAS (REFERENSI)'!O1616,IF(B1616=2,'KELAS (REFERENSI)'!O1631,IF(B1616=3,'KELAS (REFERENSI)'!O1646,IF(B1616=4,'KELAS (REFERENSI)'!O1661,""))))</f>
        <v/>
      </c>
      <c r="P1616" s="55" t="str">
        <f>IF(B1616=1,'KELAS (REFERENSI)'!P1616,IF(B1616=2,'KELAS (REFERENSI)'!P1631,IF(B1616=3,'KELAS (REFERENSI)'!P1646,IF(B1616=4,'KELAS (REFERENSI)'!P1661,""))))</f>
        <v/>
      </c>
      <c r="Q1616" s="55" t="str">
        <f t="shared" si="4"/>
        <v>BPS Kota Jakarta Timur</v>
      </c>
      <c r="R1616" s="55" t="str">
        <f t="shared" si="56"/>
        <v/>
      </c>
      <c r="S1616" s="55" t="str">
        <f t="shared" ref="S1616:T1616" si="1624">S1615</f>
        <v>15 Juni sampai dengan 31 Agustus 2026</v>
      </c>
      <c r="T1616" s="55" t="str">
        <f t="shared" si="1624"/>
        <v>31 Agustus 2026</v>
      </c>
      <c r="U1616" s="59" t="str">
        <f>VLOOKUP(G1616,'MITRA (REFERENSI)'!$A:$Z,17,FALSE)</f>
        <v>#N/A</v>
      </c>
      <c r="V1616" s="59" t="str">
        <f>VLOOKUP(G1616,'MITRA (REFERENSI)'!$A:$Z,11,FALSE)</f>
        <v>#N/A</v>
      </c>
      <c r="W1616" s="81"/>
      <c r="X1616" s="63"/>
      <c r="Y1616" s="63"/>
      <c r="Z1616" s="62"/>
      <c r="AA1616" s="63"/>
      <c r="AB1616" s="62"/>
      <c r="AC1616" s="62"/>
      <c r="AD1616" s="62"/>
      <c r="AE1616" s="62"/>
      <c r="AF1616" s="62"/>
      <c r="AG1616" s="72"/>
      <c r="AH1616" s="72"/>
      <c r="AI1616" s="72"/>
      <c r="AJ1616" s="72"/>
      <c r="AK1616" s="59" t="str">
        <f>VLOOKUP(G1616,'MITRA (REFERENSI)'!$A:$Z,5,FALSE)</f>
        <v>#N/A</v>
      </c>
      <c r="AL1616" s="59" t="str">
        <f>VLOOKUP(G1616,'MITRA (REFERENSI)'!$A:$Z,13,FALSE)</f>
        <v>#N/A</v>
      </c>
      <c r="AM1616" s="59" t="str">
        <f>VLOOKUP(G1616,'MITRA (REFERENSI)'!$A:$Z,14,FALSE)</f>
        <v>#N/A</v>
      </c>
    </row>
    <row r="1617" ht="15.0" customHeight="1">
      <c r="A1617" s="53" t="s">
        <v>6679</v>
      </c>
      <c r="B1617" s="78"/>
      <c r="C1617" s="79"/>
      <c r="D1617" s="82"/>
      <c r="E1617" s="82"/>
      <c r="F1617" s="56" t="str">
        <f t="shared" si="2"/>
        <v>PETUGAS.1616/SPK/SE/PML/3172/2026</v>
      </c>
      <c r="G1617" s="80"/>
      <c r="H1617" s="56" t="str">
        <f>VLOOKUP(G1617,'MITRA (REFERENSI)'!$A:$Z,16,FALSE)</f>
        <v>#N/A</v>
      </c>
      <c r="I1617" s="56" t="str">
        <f>VLOOKUP(G1617,'MITRA (REFERENSI)'!$A:$Z,25,FALSE)</f>
        <v>#N/A</v>
      </c>
      <c r="J1617" s="55" t="str">
        <f>VLOOKUP(G1617,'MITRA (REFERENSI)'!$A:$Z,26,FALSE)</f>
        <v>#N/A</v>
      </c>
      <c r="K1617" s="55" t="str">
        <f>VLOOKUP(G1617,'MITRA (REFERENSI)'!$A:$Z,15,FALSE)</f>
        <v>#N/A</v>
      </c>
      <c r="L1617" s="55" t="str">
        <f>VLOOKUP(G1617,'MITRA (REFERENSI)'!$A:$Z,15,FALSE)</f>
        <v>#N/A</v>
      </c>
      <c r="M1617" s="55" t="str">
        <f>IF(B1617=1,'KELAS (REFERENSI)'!M1617,IF(B1617=2,'KELAS (REFERENSI)'!M1632,IF(B1617=3,'KELAS (REFERENSI)'!M1647,IF(B1617=4,'KELAS (REFERENSI)'!M1662,""))))</f>
        <v/>
      </c>
      <c r="N1617" s="55" t="str">
        <f>IF(B1617=1,'KELAS (REFERENSI)'!N1617,IF(B1617=2,'KELAS (REFERENSI)'!N1632,IF(B1617=3,'KELAS (REFERENSI)'!N1647,IF(B1617=4,'KELAS (REFERENSI)'!N1662,""))))</f>
        <v/>
      </c>
      <c r="O1617" s="55" t="str">
        <f>IF(B1617=1,'KELAS (REFERENSI)'!O1617,IF(B1617=2,'KELAS (REFERENSI)'!O1632,IF(B1617=3,'KELAS (REFERENSI)'!O1647,IF(B1617=4,'KELAS (REFERENSI)'!O1662,""))))</f>
        <v/>
      </c>
      <c r="P1617" s="55" t="str">
        <f>IF(B1617=1,'KELAS (REFERENSI)'!P1617,IF(B1617=2,'KELAS (REFERENSI)'!P1632,IF(B1617=3,'KELAS (REFERENSI)'!P1647,IF(B1617=4,'KELAS (REFERENSI)'!P1662,""))))</f>
        <v/>
      </c>
      <c r="Q1617" s="55" t="str">
        <f t="shared" si="4"/>
        <v>BPS Kota Jakarta Timur</v>
      </c>
      <c r="R1617" s="55" t="str">
        <f t="shared" si="56"/>
        <v/>
      </c>
      <c r="S1617" s="55" t="str">
        <f t="shared" ref="S1617:T1617" si="1625">S1616</f>
        <v>15 Juni sampai dengan 31 Agustus 2026</v>
      </c>
      <c r="T1617" s="55" t="str">
        <f t="shared" si="1625"/>
        <v>31 Agustus 2026</v>
      </c>
      <c r="U1617" s="59" t="str">
        <f>VLOOKUP(G1617,'MITRA (REFERENSI)'!$A:$Z,17,FALSE)</f>
        <v>#N/A</v>
      </c>
      <c r="V1617" s="59" t="str">
        <f>VLOOKUP(G1617,'MITRA (REFERENSI)'!$A:$Z,11,FALSE)</f>
        <v>#N/A</v>
      </c>
      <c r="W1617" s="81"/>
      <c r="X1617" s="63"/>
      <c r="Y1617" s="63"/>
      <c r="Z1617" s="62"/>
      <c r="AA1617" s="63"/>
      <c r="AB1617" s="62"/>
      <c r="AC1617" s="62"/>
      <c r="AD1617" s="62"/>
      <c r="AE1617" s="62"/>
      <c r="AF1617" s="62"/>
      <c r="AG1617" s="72"/>
      <c r="AH1617" s="72"/>
      <c r="AI1617" s="72"/>
      <c r="AJ1617" s="72"/>
      <c r="AK1617" s="59" t="str">
        <f>VLOOKUP(G1617,'MITRA (REFERENSI)'!$A:$Z,5,FALSE)</f>
        <v>#N/A</v>
      </c>
      <c r="AL1617" s="59" t="str">
        <f>VLOOKUP(G1617,'MITRA (REFERENSI)'!$A:$Z,13,FALSE)</f>
        <v>#N/A</v>
      </c>
      <c r="AM1617" s="59" t="str">
        <f>VLOOKUP(G1617,'MITRA (REFERENSI)'!$A:$Z,14,FALSE)</f>
        <v>#N/A</v>
      </c>
    </row>
    <row r="1618" ht="15.0" customHeight="1">
      <c r="A1618" s="53" t="s">
        <v>6680</v>
      </c>
      <c r="B1618" s="78"/>
      <c r="C1618" s="79"/>
      <c r="D1618" s="82"/>
      <c r="E1618" s="82"/>
      <c r="F1618" s="56" t="str">
        <f t="shared" si="2"/>
        <v>PETUGAS.1617/SPK/SE/PML/3172/2026</v>
      </c>
      <c r="G1618" s="80"/>
      <c r="H1618" s="56" t="str">
        <f>VLOOKUP(G1618,'MITRA (REFERENSI)'!$A:$Z,16,FALSE)</f>
        <v>#N/A</v>
      </c>
      <c r="I1618" s="56" t="str">
        <f>VLOOKUP(G1618,'MITRA (REFERENSI)'!$A:$Z,25,FALSE)</f>
        <v>#N/A</v>
      </c>
      <c r="J1618" s="55" t="str">
        <f>VLOOKUP(G1618,'MITRA (REFERENSI)'!$A:$Z,26,FALSE)</f>
        <v>#N/A</v>
      </c>
      <c r="K1618" s="55" t="str">
        <f>VLOOKUP(G1618,'MITRA (REFERENSI)'!$A:$Z,15,FALSE)</f>
        <v>#N/A</v>
      </c>
      <c r="L1618" s="55" t="str">
        <f>VLOOKUP(G1618,'MITRA (REFERENSI)'!$A:$Z,15,FALSE)</f>
        <v>#N/A</v>
      </c>
      <c r="M1618" s="55" t="str">
        <f>IF(B1618=1,'KELAS (REFERENSI)'!M1618,IF(B1618=2,'KELAS (REFERENSI)'!M1633,IF(B1618=3,'KELAS (REFERENSI)'!M1648,IF(B1618=4,'KELAS (REFERENSI)'!M1663,""))))</f>
        <v/>
      </c>
      <c r="N1618" s="55" t="str">
        <f>IF(B1618=1,'KELAS (REFERENSI)'!N1618,IF(B1618=2,'KELAS (REFERENSI)'!N1633,IF(B1618=3,'KELAS (REFERENSI)'!N1648,IF(B1618=4,'KELAS (REFERENSI)'!N1663,""))))</f>
        <v/>
      </c>
      <c r="O1618" s="55" t="str">
        <f>IF(B1618=1,'KELAS (REFERENSI)'!O1618,IF(B1618=2,'KELAS (REFERENSI)'!O1633,IF(B1618=3,'KELAS (REFERENSI)'!O1648,IF(B1618=4,'KELAS (REFERENSI)'!O1663,""))))</f>
        <v/>
      </c>
      <c r="P1618" s="55" t="str">
        <f>IF(B1618=1,'KELAS (REFERENSI)'!P1618,IF(B1618=2,'KELAS (REFERENSI)'!P1633,IF(B1618=3,'KELAS (REFERENSI)'!P1648,IF(B1618=4,'KELAS (REFERENSI)'!P1663,""))))</f>
        <v/>
      </c>
      <c r="Q1618" s="55" t="str">
        <f t="shared" si="4"/>
        <v>BPS Kota Jakarta Timur</v>
      </c>
      <c r="R1618" s="55" t="str">
        <f t="shared" si="56"/>
        <v/>
      </c>
      <c r="S1618" s="55" t="str">
        <f t="shared" ref="S1618:T1618" si="1626">S1617</f>
        <v>15 Juni sampai dengan 31 Agustus 2026</v>
      </c>
      <c r="T1618" s="55" t="str">
        <f t="shared" si="1626"/>
        <v>31 Agustus 2026</v>
      </c>
      <c r="U1618" s="59" t="str">
        <f>VLOOKUP(G1618,'MITRA (REFERENSI)'!$A:$Z,17,FALSE)</f>
        <v>#N/A</v>
      </c>
      <c r="V1618" s="59" t="str">
        <f>VLOOKUP(G1618,'MITRA (REFERENSI)'!$A:$Z,11,FALSE)</f>
        <v>#N/A</v>
      </c>
      <c r="W1618" s="81"/>
      <c r="X1618" s="63"/>
      <c r="Y1618" s="63"/>
      <c r="Z1618" s="62"/>
      <c r="AA1618" s="63"/>
      <c r="AB1618" s="62"/>
      <c r="AC1618" s="62"/>
      <c r="AD1618" s="62"/>
      <c r="AE1618" s="62"/>
      <c r="AF1618" s="62"/>
      <c r="AG1618" s="72"/>
      <c r="AH1618" s="72"/>
      <c r="AI1618" s="72"/>
      <c r="AJ1618" s="72"/>
      <c r="AK1618" s="59" t="str">
        <f>VLOOKUP(G1618,'MITRA (REFERENSI)'!$A:$Z,5,FALSE)</f>
        <v>#N/A</v>
      </c>
      <c r="AL1618" s="59" t="str">
        <f>VLOOKUP(G1618,'MITRA (REFERENSI)'!$A:$Z,13,FALSE)</f>
        <v>#N/A</v>
      </c>
      <c r="AM1618" s="59" t="str">
        <f>VLOOKUP(G1618,'MITRA (REFERENSI)'!$A:$Z,14,FALSE)</f>
        <v>#N/A</v>
      </c>
    </row>
    <row r="1619" ht="15.0" customHeight="1">
      <c r="A1619" s="53" t="s">
        <v>6681</v>
      </c>
      <c r="B1619" s="78"/>
      <c r="C1619" s="79"/>
      <c r="D1619" s="82"/>
      <c r="E1619" s="82"/>
      <c r="F1619" s="56" t="str">
        <f t="shared" si="2"/>
        <v>PETUGAS.1618/SPK/SE/PML/3172/2026</v>
      </c>
      <c r="G1619" s="80"/>
      <c r="H1619" s="56" t="str">
        <f>VLOOKUP(G1619,'MITRA (REFERENSI)'!$A:$Z,16,FALSE)</f>
        <v>#N/A</v>
      </c>
      <c r="I1619" s="56" t="str">
        <f>VLOOKUP(G1619,'MITRA (REFERENSI)'!$A:$Z,25,FALSE)</f>
        <v>#N/A</v>
      </c>
      <c r="J1619" s="55" t="str">
        <f>VLOOKUP(G1619,'MITRA (REFERENSI)'!$A:$Z,26,FALSE)</f>
        <v>#N/A</v>
      </c>
      <c r="K1619" s="55" t="str">
        <f>VLOOKUP(G1619,'MITRA (REFERENSI)'!$A:$Z,15,FALSE)</f>
        <v>#N/A</v>
      </c>
      <c r="L1619" s="55" t="str">
        <f>VLOOKUP(G1619,'MITRA (REFERENSI)'!$A:$Z,15,FALSE)</f>
        <v>#N/A</v>
      </c>
      <c r="M1619" s="55" t="str">
        <f>IF(B1619=1,'KELAS (REFERENSI)'!M1619,IF(B1619=2,'KELAS (REFERENSI)'!M1634,IF(B1619=3,'KELAS (REFERENSI)'!M1649,IF(B1619=4,'KELAS (REFERENSI)'!M1664,""))))</f>
        <v/>
      </c>
      <c r="N1619" s="55" t="str">
        <f>IF(B1619=1,'KELAS (REFERENSI)'!N1619,IF(B1619=2,'KELAS (REFERENSI)'!N1634,IF(B1619=3,'KELAS (REFERENSI)'!N1649,IF(B1619=4,'KELAS (REFERENSI)'!N1664,""))))</f>
        <v/>
      </c>
      <c r="O1619" s="55" t="str">
        <f>IF(B1619=1,'KELAS (REFERENSI)'!O1619,IF(B1619=2,'KELAS (REFERENSI)'!O1634,IF(B1619=3,'KELAS (REFERENSI)'!O1649,IF(B1619=4,'KELAS (REFERENSI)'!O1664,""))))</f>
        <v/>
      </c>
      <c r="P1619" s="55" t="str">
        <f>IF(B1619=1,'KELAS (REFERENSI)'!P1619,IF(B1619=2,'KELAS (REFERENSI)'!P1634,IF(B1619=3,'KELAS (REFERENSI)'!P1649,IF(B1619=4,'KELAS (REFERENSI)'!P1664,""))))</f>
        <v/>
      </c>
      <c r="Q1619" s="55" t="str">
        <f t="shared" si="4"/>
        <v>BPS Kota Jakarta Timur</v>
      </c>
      <c r="R1619" s="55" t="str">
        <f t="shared" si="56"/>
        <v/>
      </c>
      <c r="S1619" s="55" t="str">
        <f t="shared" ref="S1619:T1619" si="1627">S1618</f>
        <v>15 Juni sampai dengan 31 Agustus 2026</v>
      </c>
      <c r="T1619" s="55" t="str">
        <f t="shared" si="1627"/>
        <v>31 Agustus 2026</v>
      </c>
      <c r="U1619" s="59" t="str">
        <f>VLOOKUP(G1619,'MITRA (REFERENSI)'!$A:$Z,17,FALSE)</f>
        <v>#N/A</v>
      </c>
      <c r="V1619" s="59" t="str">
        <f>VLOOKUP(G1619,'MITRA (REFERENSI)'!$A:$Z,11,FALSE)</f>
        <v>#N/A</v>
      </c>
      <c r="W1619" s="81"/>
      <c r="X1619" s="63"/>
      <c r="Y1619" s="63"/>
      <c r="Z1619" s="62"/>
      <c r="AA1619" s="63"/>
      <c r="AB1619" s="62"/>
      <c r="AC1619" s="62"/>
      <c r="AD1619" s="62"/>
      <c r="AE1619" s="62"/>
      <c r="AF1619" s="62"/>
      <c r="AG1619" s="72"/>
      <c r="AH1619" s="72"/>
      <c r="AI1619" s="72"/>
      <c r="AJ1619" s="72"/>
      <c r="AK1619" s="59" t="str">
        <f>VLOOKUP(G1619,'MITRA (REFERENSI)'!$A:$Z,5,FALSE)</f>
        <v>#N/A</v>
      </c>
      <c r="AL1619" s="59" t="str">
        <f>VLOOKUP(G1619,'MITRA (REFERENSI)'!$A:$Z,13,FALSE)</f>
        <v>#N/A</v>
      </c>
      <c r="AM1619" s="59" t="str">
        <f>VLOOKUP(G1619,'MITRA (REFERENSI)'!$A:$Z,14,FALSE)</f>
        <v>#N/A</v>
      </c>
    </row>
    <row r="1620" ht="15.0" customHeight="1">
      <c r="A1620" s="53" t="s">
        <v>6682</v>
      </c>
      <c r="B1620" s="78"/>
      <c r="C1620" s="79"/>
      <c r="D1620" s="82"/>
      <c r="E1620" s="82"/>
      <c r="F1620" s="56" t="str">
        <f t="shared" si="2"/>
        <v>PETUGAS.1619/SPK/SE/PML/3172/2026</v>
      </c>
      <c r="G1620" s="80"/>
      <c r="H1620" s="56" t="str">
        <f>VLOOKUP(G1620,'MITRA (REFERENSI)'!$A:$Z,16,FALSE)</f>
        <v>#N/A</v>
      </c>
      <c r="I1620" s="56" t="str">
        <f>VLOOKUP(G1620,'MITRA (REFERENSI)'!$A:$Z,25,FALSE)</f>
        <v>#N/A</v>
      </c>
      <c r="J1620" s="55" t="str">
        <f>VLOOKUP(G1620,'MITRA (REFERENSI)'!$A:$Z,26,FALSE)</f>
        <v>#N/A</v>
      </c>
      <c r="K1620" s="55" t="str">
        <f>VLOOKUP(G1620,'MITRA (REFERENSI)'!$A:$Z,15,FALSE)</f>
        <v>#N/A</v>
      </c>
      <c r="L1620" s="55" t="str">
        <f>VLOOKUP(G1620,'MITRA (REFERENSI)'!$A:$Z,15,FALSE)</f>
        <v>#N/A</v>
      </c>
      <c r="M1620" s="55" t="str">
        <f>IF(B1620=1,'KELAS (REFERENSI)'!M1620,IF(B1620=2,'KELAS (REFERENSI)'!M1635,IF(B1620=3,'KELAS (REFERENSI)'!M1650,IF(B1620=4,'KELAS (REFERENSI)'!M1665,""))))</f>
        <v/>
      </c>
      <c r="N1620" s="55" t="str">
        <f>IF(B1620=1,'KELAS (REFERENSI)'!N1620,IF(B1620=2,'KELAS (REFERENSI)'!N1635,IF(B1620=3,'KELAS (REFERENSI)'!N1650,IF(B1620=4,'KELAS (REFERENSI)'!N1665,""))))</f>
        <v/>
      </c>
      <c r="O1620" s="55" t="str">
        <f>IF(B1620=1,'KELAS (REFERENSI)'!O1620,IF(B1620=2,'KELAS (REFERENSI)'!O1635,IF(B1620=3,'KELAS (REFERENSI)'!O1650,IF(B1620=4,'KELAS (REFERENSI)'!O1665,""))))</f>
        <v/>
      </c>
      <c r="P1620" s="55" t="str">
        <f>IF(B1620=1,'KELAS (REFERENSI)'!P1620,IF(B1620=2,'KELAS (REFERENSI)'!P1635,IF(B1620=3,'KELAS (REFERENSI)'!P1650,IF(B1620=4,'KELAS (REFERENSI)'!P1665,""))))</f>
        <v/>
      </c>
      <c r="Q1620" s="55" t="str">
        <f t="shared" si="4"/>
        <v>BPS Kota Jakarta Timur</v>
      </c>
      <c r="R1620" s="55" t="str">
        <f t="shared" si="56"/>
        <v/>
      </c>
      <c r="S1620" s="55" t="str">
        <f t="shared" ref="S1620:T1620" si="1628">S1619</f>
        <v>15 Juni sampai dengan 31 Agustus 2026</v>
      </c>
      <c r="T1620" s="55" t="str">
        <f t="shared" si="1628"/>
        <v>31 Agustus 2026</v>
      </c>
      <c r="U1620" s="59" t="str">
        <f>VLOOKUP(G1620,'MITRA (REFERENSI)'!$A:$Z,17,FALSE)</f>
        <v>#N/A</v>
      </c>
      <c r="V1620" s="59" t="str">
        <f>VLOOKUP(G1620,'MITRA (REFERENSI)'!$A:$Z,11,FALSE)</f>
        <v>#N/A</v>
      </c>
      <c r="W1620" s="81"/>
      <c r="X1620" s="63"/>
      <c r="Y1620" s="63"/>
      <c r="Z1620" s="62"/>
      <c r="AA1620" s="63"/>
      <c r="AB1620" s="62"/>
      <c r="AC1620" s="62"/>
      <c r="AD1620" s="62"/>
      <c r="AE1620" s="62"/>
      <c r="AF1620" s="62"/>
      <c r="AG1620" s="72"/>
      <c r="AH1620" s="72"/>
      <c r="AI1620" s="72"/>
      <c r="AJ1620" s="72"/>
      <c r="AK1620" s="59" t="str">
        <f>VLOOKUP(G1620,'MITRA (REFERENSI)'!$A:$Z,5,FALSE)</f>
        <v>#N/A</v>
      </c>
      <c r="AL1620" s="59" t="str">
        <f>VLOOKUP(G1620,'MITRA (REFERENSI)'!$A:$Z,13,FALSE)</f>
        <v>#N/A</v>
      </c>
      <c r="AM1620" s="59" t="str">
        <f>VLOOKUP(G1620,'MITRA (REFERENSI)'!$A:$Z,14,FALSE)</f>
        <v>#N/A</v>
      </c>
    </row>
    <row r="1621" ht="15.0" customHeight="1">
      <c r="A1621" s="53" t="s">
        <v>6683</v>
      </c>
      <c r="B1621" s="78"/>
      <c r="C1621" s="79"/>
      <c r="D1621" s="82"/>
      <c r="E1621" s="82"/>
      <c r="F1621" s="56" t="str">
        <f t="shared" si="2"/>
        <v>PETUGAS.1620/SPK/SE/PML/3172/2026</v>
      </c>
      <c r="G1621" s="80"/>
      <c r="H1621" s="56" t="str">
        <f>VLOOKUP(G1621,'MITRA (REFERENSI)'!$A:$Z,16,FALSE)</f>
        <v>#N/A</v>
      </c>
      <c r="I1621" s="56" t="str">
        <f>VLOOKUP(G1621,'MITRA (REFERENSI)'!$A:$Z,25,FALSE)</f>
        <v>#N/A</v>
      </c>
      <c r="J1621" s="55" t="str">
        <f>VLOOKUP(G1621,'MITRA (REFERENSI)'!$A:$Z,26,FALSE)</f>
        <v>#N/A</v>
      </c>
      <c r="K1621" s="55" t="str">
        <f>VLOOKUP(G1621,'MITRA (REFERENSI)'!$A:$Z,15,FALSE)</f>
        <v>#N/A</v>
      </c>
      <c r="L1621" s="55" t="str">
        <f>VLOOKUP(G1621,'MITRA (REFERENSI)'!$A:$Z,15,FALSE)</f>
        <v>#N/A</v>
      </c>
      <c r="M1621" s="55" t="str">
        <f>IF(B1621=1,'KELAS (REFERENSI)'!M1621,IF(B1621=2,'KELAS (REFERENSI)'!M1636,IF(B1621=3,'KELAS (REFERENSI)'!M1651,IF(B1621=4,'KELAS (REFERENSI)'!M1666,""))))</f>
        <v/>
      </c>
      <c r="N1621" s="55" t="str">
        <f>IF(B1621=1,'KELAS (REFERENSI)'!N1621,IF(B1621=2,'KELAS (REFERENSI)'!N1636,IF(B1621=3,'KELAS (REFERENSI)'!N1651,IF(B1621=4,'KELAS (REFERENSI)'!N1666,""))))</f>
        <v/>
      </c>
      <c r="O1621" s="55" t="str">
        <f>IF(B1621=1,'KELAS (REFERENSI)'!O1621,IF(B1621=2,'KELAS (REFERENSI)'!O1636,IF(B1621=3,'KELAS (REFERENSI)'!O1651,IF(B1621=4,'KELAS (REFERENSI)'!O1666,""))))</f>
        <v/>
      </c>
      <c r="P1621" s="55" t="str">
        <f>IF(B1621=1,'KELAS (REFERENSI)'!P1621,IF(B1621=2,'KELAS (REFERENSI)'!P1636,IF(B1621=3,'KELAS (REFERENSI)'!P1651,IF(B1621=4,'KELAS (REFERENSI)'!P1666,""))))</f>
        <v/>
      </c>
      <c r="Q1621" s="55" t="str">
        <f t="shared" si="4"/>
        <v>BPS Kota Jakarta Timur</v>
      </c>
      <c r="R1621" s="55" t="str">
        <f t="shared" si="56"/>
        <v/>
      </c>
      <c r="S1621" s="55" t="str">
        <f t="shared" ref="S1621:T1621" si="1629">S1620</f>
        <v>15 Juni sampai dengan 31 Agustus 2026</v>
      </c>
      <c r="T1621" s="55" t="str">
        <f t="shared" si="1629"/>
        <v>31 Agustus 2026</v>
      </c>
      <c r="U1621" s="59" t="str">
        <f>VLOOKUP(G1621,'MITRA (REFERENSI)'!$A:$Z,17,FALSE)</f>
        <v>#N/A</v>
      </c>
      <c r="V1621" s="59" t="str">
        <f>VLOOKUP(G1621,'MITRA (REFERENSI)'!$A:$Z,11,FALSE)</f>
        <v>#N/A</v>
      </c>
      <c r="W1621" s="81"/>
      <c r="X1621" s="63"/>
      <c r="Y1621" s="63"/>
      <c r="Z1621" s="62"/>
      <c r="AA1621" s="63"/>
      <c r="AB1621" s="62"/>
      <c r="AC1621" s="62"/>
      <c r="AD1621" s="62"/>
      <c r="AE1621" s="62"/>
      <c r="AF1621" s="62"/>
      <c r="AG1621" s="72"/>
      <c r="AH1621" s="72"/>
      <c r="AI1621" s="72"/>
      <c r="AJ1621" s="72"/>
      <c r="AK1621" s="59" t="str">
        <f>VLOOKUP(G1621,'MITRA (REFERENSI)'!$A:$Z,5,FALSE)</f>
        <v>#N/A</v>
      </c>
      <c r="AL1621" s="59" t="str">
        <f>VLOOKUP(G1621,'MITRA (REFERENSI)'!$A:$Z,13,FALSE)</f>
        <v>#N/A</v>
      </c>
      <c r="AM1621" s="59" t="str">
        <f>VLOOKUP(G1621,'MITRA (REFERENSI)'!$A:$Z,14,FALSE)</f>
        <v>#N/A</v>
      </c>
    </row>
    <row r="1622" ht="15.0" customHeight="1">
      <c r="A1622" s="53" t="s">
        <v>6684</v>
      </c>
      <c r="B1622" s="78"/>
      <c r="C1622" s="79"/>
      <c r="D1622" s="82"/>
      <c r="E1622" s="82"/>
      <c r="F1622" s="56" t="str">
        <f t="shared" si="2"/>
        <v>PETUGAS.1621/SPK/SE/PML/3172/2026</v>
      </c>
      <c r="G1622" s="80"/>
      <c r="H1622" s="56" t="str">
        <f>VLOOKUP(G1622,'MITRA (REFERENSI)'!$A:$Z,16,FALSE)</f>
        <v>#N/A</v>
      </c>
      <c r="I1622" s="56" t="str">
        <f>VLOOKUP(G1622,'MITRA (REFERENSI)'!$A:$Z,25,FALSE)</f>
        <v>#N/A</v>
      </c>
      <c r="J1622" s="55" t="str">
        <f>VLOOKUP(G1622,'MITRA (REFERENSI)'!$A:$Z,26,FALSE)</f>
        <v>#N/A</v>
      </c>
      <c r="K1622" s="55" t="str">
        <f>VLOOKUP(G1622,'MITRA (REFERENSI)'!$A:$Z,15,FALSE)</f>
        <v>#N/A</v>
      </c>
      <c r="L1622" s="55" t="str">
        <f>VLOOKUP(G1622,'MITRA (REFERENSI)'!$A:$Z,15,FALSE)</f>
        <v>#N/A</v>
      </c>
      <c r="M1622" s="55" t="str">
        <f>IF(B1622=1,'KELAS (REFERENSI)'!M1622,IF(B1622=2,'KELAS (REFERENSI)'!M1637,IF(B1622=3,'KELAS (REFERENSI)'!M1652,IF(B1622=4,'KELAS (REFERENSI)'!M1667,""))))</f>
        <v/>
      </c>
      <c r="N1622" s="55" t="str">
        <f>IF(B1622=1,'KELAS (REFERENSI)'!N1622,IF(B1622=2,'KELAS (REFERENSI)'!N1637,IF(B1622=3,'KELAS (REFERENSI)'!N1652,IF(B1622=4,'KELAS (REFERENSI)'!N1667,""))))</f>
        <v/>
      </c>
      <c r="O1622" s="55" t="str">
        <f>IF(B1622=1,'KELAS (REFERENSI)'!O1622,IF(B1622=2,'KELAS (REFERENSI)'!O1637,IF(B1622=3,'KELAS (REFERENSI)'!O1652,IF(B1622=4,'KELAS (REFERENSI)'!O1667,""))))</f>
        <v/>
      </c>
      <c r="P1622" s="55" t="str">
        <f>IF(B1622=1,'KELAS (REFERENSI)'!P1622,IF(B1622=2,'KELAS (REFERENSI)'!P1637,IF(B1622=3,'KELAS (REFERENSI)'!P1652,IF(B1622=4,'KELAS (REFERENSI)'!P1667,""))))</f>
        <v/>
      </c>
      <c r="Q1622" s="55" t="str">
        <f t="shared" si="4"/>
        <v>BPS Kota Jakarta Timur</v>
      </c>
      <c r="R1622" s="55" t="str">
        <f t="shared" si="56"/>
        <v/>
      </c>
      <c r="S1622" s="55" t="str">
        <f t="shared" ref="S1622:T1622" si="1630">S1621</f>
        <v>15 Juni sampai dengan 31 Agustus 2026</v>
      </c>
      <c r="T1622" s="55" t="str">
        <f t="shared" si="1630"/>
        <v>31 Agustus 2026</v>
      </c>
      <c r="U1622" s="59" t="str">
        <f>VLOOKUP(G1622,'MITRA (REFERENSI)'!$A:$Z,17,FALSE)</f>
        <v>#N/A</v>
      </c>
      <c r="V1622" s="59" t="str">
        <f>VLOOKUP(G1622,'MITRA (REFERENSI)'!$A:$Z,11,FALSE)</f>
        <v>#N/A</v>
      </c>
      <c r="W1622" s="81"/>
      <c r="X1622" s="63"/>
      <c r="Y1622" s="63"/>
      <c r="Z1622" s="62"/>
      <c r="AA1622" s="63"/>
      <c r="AB1622" s="62"/>
      <c r="AC1622" s="62"/>
      <c r="AD1622" s="62"/>
      <c r="AE1622" s="62"/>
      <c r="AF1622" s="62"/>
      <c r="AG1622" s="72"/>
      <c r="AH1622" s="72"/>
      <c r="AI1622" s="72"/>
      <c r="AJ1622" s="72"/>
      <c r="AK1622" s="59" t="str">
        <f>VLOOKUP(G1622,'MITRA (REFERENSI)'!$A:$Z,5,FALSE)</f>
        <v>#N/A</v>
      </c>
      <c r="AL1622" s="59" t="str">
        <f>VLOOKUP(G1622,'MITRA (REFERENSI)'!$A:$Z,13,FALSE)</f>
        <v>#N/A</v>
      </c>
      <c r="AM1622" s="59" t="str">
        <f>VLOOKUP(G1622,'MITRA (REFERENSI)'!$A:$Z,14,FALSE)</f>
        <v>#N/A</v>
      </c>
    </row>
    <row r="1623" ht="15.0" customHeight="1">
      <c r="A1623" s="53" t="s">
        <v>6685</v>
      </c>
      <c r="B1623" s="78"/>
      <c r="C1623" s="79"/>
      <c r="D1623" s="82"/>
      <c r="E1623" s="82"/>
      <c r="F1623" s="56" t="str">
        <f t="shared" si="2"/>
        <v>PETUGAS.1622/SPK/SE/PML/3172/2026</v>
      </c>
      <c r="G1623" s="80"/>
      <c r="H1623" s="56" t="str">
        <f>VLOOKUP(G1623,'MITRA (REFERENSI)'!$A:$Z,16,FALSE)</f>
        <v>#N/A</v>
      </c>
      <c r="I1623" s="56" t="str">
        <f>VLOOKUP(G1623,'MITRA (REFERENSI)'!$A:$Z,25,FALSE)</f>
        <v>#N/A</v>
      </c>
      <c r="J1623" s="55" t="str">
        <f>VLOOKUP(G1623,'MITRA (REFERENSI)'!$A:$Z,26,FALSE)</f>
        <v>#N/A</v>
      </c>
      <c r="K1623" s="55" t="str">
        <f>VLOOKUP(G1623,'MITRA (REFERENSI)'!$A:$Z,15,FALSE)</f>
        <v>#N/A</v>
      </c>
      <c r="L1623" s="55" t="str">
        <f>VLOOKUP(G1623,'MITRA (REFERENSI)'!$A:$Z,15,FALSE)</f>
        <v>#N/A</v>
      </c>
      <c r="M1623" s="55" t="str">
        <f>IF(B1623=1,'KELAS (REFERENSI)'!M1623,IF(B1623=2,'KELAS (REFERENSI)'!M1638,IF(B1623=3,'KELAS (REFERENSI)'!M1653,IF(B1623=4,'KELAS (REFERENSI)'!M1668,""))))</f>
        <v/>
      </c>
      <c r="N1623" s="55" t="str">
        <f>IF(B1623=1,'KELAS (REFERENSI)'!N1623,IF(B1623=2,'KELAS (REFERENSI)'!N1638,IF(B1623=3,'KELAS (REFERENSI)'!N1653,IF(B1623=4,'KELAS (REFERENSI)'!N1668,""))))</f>
        <v/>
      </c>
      <c r="O1623" s="55" t="str">
        <f>IF(B1623=1,'KELAS (REFERENSI)'!O1623,IF(B1623=2,'KELAS (REFERENSI)'!O1638,IF(B1623=3,'KELAS (REFERENSI)'!O1653,IF(B1623=4,'KELAS (REFERENSI)'!O1668,""))))</f>
        <v/>
      </c>
      <c r="P1623" s="55" t="str">
        <f>IF(B1623=1,'KELAS (REFERENSI)'!P1623,IF(B1623=2,'KELAS (REFERENSI)'!P1638,IF(B1623=3,'KELAS (REFERENSI)'!P1653,IF(B1623=4,'KELAS (REFERENSI)'!P1668,""))))</f>
        <v/>
      </c>
      <c r="Q1623" s="55" t="str">
        <f t="shared" si="4"/>
        <v>BPS Kota Jakarta Timur</v>
      </c>
      <c r="R1623" s="55" t="str">
        <f t="shared" si="56"/>
        <v/>
      </c>
      <c r="S1623" s="55" t="str">
        <f t="shared" ref="S1623:T1623" si="1631">S1622</f>
        <v>15 Juni sampai dengan 31 Agustus 2026</v>
      </c>
      <c r="T1623" s="55" t="str">
        <f t="shared" si="1631"/>
        <v>31 Agustus 2026</v>
      </c>
      <c r="U1623" s="59" t="str">
        <f>VLOOKUP(G1623,'MITRA (REFERENSI)'!$A:$Z,17,FALSE)</f>
        <v>#N/A</v>
      </c>
      <c r="V1623" s="59" t="str">
        <f>VLOOKUP(G1623,'MITRA (REFERENSI)'!$A:$Z,11,FALSE)</f>
        <v>#N/A</v>
      </c>
      <c r="W1623" s="81"/>
      <c r="X1623" s="63"/>
      <c r="Y1623" s="63"/>
      <c r="Z1623" s="62"/>
      <c r="AA1623" s="63"/>
      <c r="AB1623" s="62"/>
      <c r="AC1623" s="62"/>
      <c r="AD1623" s="62"/>
      <c r="AE1623" s="62"/>
      <c r="AF1623" s="62"/>
      <c r="AG1623" s="72"/>
      <c r="AH1623" s="72"/>
      <c r="AI1623" s="72"/>
      <c r="AJ1623" s="72"/>
      <c r="AK1623" s="59" t="str">
        <f>VLOOKUP(G1623,'MITRA (REFERENSI)'!$A:$Z,5,FALSE)</f>
        <v>#N/A</v>
      </c>
      <c r="AL1623" s="59" t="str">
        <f>VLOOKUP(G1623,'MITRA (REFERENSI)'!$A:$Z,13,FALSE)</f>
        <v>#N/A</v>
      </c>
      <c r="AM1623" s="59" t="str">
        <f>VLOOKUP(G1623,'MITRA (REFERENSI)'!$A:$Z,14,FALSE)</f>
        <v>#N/A</v>
      </c>
    </row>
    <row r="1624" ht="15.0" customHeight="1">
      <c r="A1624" s="53" t="s">
        <v>6686</v>
      </c>
      <c r="B1624" s="78"/>
      <c r="C1624" s="79"/>
      <c r="D1624" s="82"/>
      <c r="E1624" s="82"/>
      <c r="F1624" s="56" t="str">
        <f t="shared" si="2"/>
        <v>PETUGAS.1623/SPK/SE/PML/3172/2026</v>
      </c>
      <c r="G1624" s="80"/>
      <c r="H1624" s="56" t="str">
        <f>VLOOKUP(G1624,'MITRA (REFERENSI)'!$A:$Z,16,FALSE)</f>
        <v>#N/A</v>
      </c>
      <c r="I1624" s="56" t="str">
        <f>VLOOKUP(G1624,'MITRA (REFERENSI)'!$A:$Z,25,FALSE)</f>
        <v>#N/A</v>
      </c>
      <c r="J1624" s="55" t="str">
        <f>VLOOKUP(G1624,'MITRA (REFERENSI)'!$A:$Z,26,FALSE)</f>
        <v>#N/A</v>
      </c>
      <c r="K1624" s="55" t="str">
        <f>VLOOKUP(G1624,'MITRA (REFERENSI)'!$A:$Z,15,FALSE)</f>
        <v>#N/A</v>
      </c>
      <c r="L1624" s="55" t="str">
        <f>VLOOKUP(G1624,'MITRA (REFERENSI)'!$A:$Z,15,FALSE)</f>
        <v>#N/A</v>
      </c>
      <c r="M1624" s="55" t="str">
        <f>IF(B1624=1,'KELAS (REFERENSI)'!M1624,IF(B1624=2,'KELAS (REFERENSI)'!M1639,IF(B1624=3,'KELAS (REFERENSI)'!M1654,IF(B1624=4,'KELAS (REFERENSI)'!M1669,""))))</f>
        <v/>
      </c>
      <c r="N1624" s="55" t="str">
        <f>IF(B1624=1,'KELAS (REFERENSI)'!N1624,IF(B1624=2,'KELAS (REFERENSI)'!N1639,IF(B1624=3,'KELAS (REFERENSI)'!N1654,IF(B1624=4,'KELAS (REFERENSI)'!N1669,""))))</f>
        <v/>
      </c>
      <c r="O1624" s="55" t="str">
        <f>IF(B1624=1,'KELAS (REFERENSI)'!O1624,IF(B1624=2,'KELAS (REFERENSI)'!O1639,IF(B1624=3,'KELAS (REFERENSI)'!O1654,IF(B1624=4,'KELAS (REFERENSI)'!O1669,""))))</f>
        <v/>
      </c>
      <c r="P1624" s="55" t="str">
        <f>IF(B1624=1,'KELAS (REFERENSI)'!P1624,IF(B1624=2,'KELAS (REFERENSI)'!P1639,IF(B1624=3,'KELAS (REFERENSI)'!P1654,IF(B1624=4,'KELAS (REFERENSI)'!P1669,""))))</f>
        <v/>
      </c>
      <c r="Q1624" s="55" t="str">
        <f t="shared" si="4"/>
        <v>BPS Kota Jakarta Timur</v>
      </c>
      <c r="R1624" s="55" t="str">
        <f t="shared" si="56"/>
        <v/>
      </c>
      <c r="S1624" s="55" t="str">
        <f t="shared" ref="S1624:T1624" si="1632">S1623</f>
        <v>15 Juni sampai dengan 31 Agustus 2026</v>
      </c>
      <c r="T1624" s="55" t="str">
        <f t="shared" si="1632"/>
        <v>31 Agustus 2026</v>
      </c>
      <c r="U1624" s="59" t="str">
        <f>VLOOKUP(G1624,'MITRA (REFERENSI)'!$A:$Z,17,FALSE)</f>
        <v>#N/A</v>
      </c>
      <c r="V1624" s="59" t="str">
        <f>VLOOKUP(G1624,'MITRA (REFERENSI)'!$A:$Z,11,FALSE)</f>
        <v>#N/A</v>
      </c>
      <c r="W1624" s="81"/>
      <c r="X1624" s="63"/>
      <c r="Y1624" s="63"/>
      <c r="Z1624" s="62"/>
      <c r="AA1624" s="63"/>
      <c r="AB1624" s="62"/>
      <c r="AC1624" s="62"/>
      <c r="AD1624" s="62"/>
      <c r="AE1624" s="62"/>
      <c r="AF1624" s="62"/>
      <c r="AG1624" s="72"/>
      <c r="AH1624" s="72"/>
      <c r="AI1624" s="72"/>
      <c r="AJ1624" s="72"/>
      <c r="AK1624" s="59" t="str">
        <f>VLOOKUP(G1624,'MITRA (REFERENSI)'!$A:$Z,5,FALSE)</f>
        <v>#N/A</v>
      </c>
      <c r="AL1624" s="59" t="str">
        <f>VLOOKUP(G1624,'MITRA (REFERENSI)'!$A:$Z,13,FALSE)</f>
        <v>#N/A</v>
      </c>
      <c r="AM1624" s="59" t="str">
        <f>VLOOKUP(G1624,'MITRA (REFERENSI)'!$A:$Z,14,FALSE)</f>
        <v>#N/A</v>
      </c>
    </row>
    <row r="1625" ht="15.0" customHeight="1">
      <c r="A1625" s="53" t="s">
        <v>6687</v>
      </c>
      <c r="B1625" s="78"/>
      <c r="C1625" s="79"/>
      <c r="D1625" s="82"/>
      <c r="E1625" s="82"/>
      <c r="F1625" s="56" t="str">
        <f t="shared" si="2"/>
        <v>PETUGAS.1624/SPK/SE/PML/3172/2026</v>
      </c>
      <c r="G1625" s="80"/>
      <c r="H1625" s="56" t="str">
        <f>VLOOKUP(G1625,'MITRA (REFERENSI)'!$A:$Z,16,FALSE)</f>
        <v>#N/A</v>
      </c>
      <c r="I1625" s="56" t="str">
        <f>VLOOKUP(G1625,'MITRA (REFERENSI)'!$A:$Z,25,FALSE)</f>
        <v>#N/A</v>
      </c>
      <c r="J1625" s="55" t="str">
        <f>VLOOKUP(G1625,'MITRA (REFERENSI)'!$A:$Z,26,FALSE)</f>
        <v>#N/A</v>
      </c>
      <c r="K1625" s="55" t="str">
        <f>VLOOKUP(G1625,'MITRA (REFERENSI)'!$A:$Z,15,FALSE)</f>
        <v>#N/A</v>
      </c>
      <c r="L1625" s="55" t="str">
        <f>VLOOKUP(G1625,'MITRA (REFERENSI)'!$A:$Z,15,FALSE)</f>
        <v>#N/A</v>
      </c>
      <c r="M1625" s="55" t="str">
        <f>IF(B1625=1,'KELAS (REFERENSI)'!M1625,IF(B1625=2,'KELAS (REFERENSI)'!M1640,IF(B1625=3,'KELAS (REFERENSI)'!M1655,IF(B1625=4,'KELAS (REFERENSI)'!M1670,""))))</f>
        <v/>
      </c>
      <c r="N1625" s="55" t="str">
        <f>IF(B1625=1,'KELAS (REFERENSI)'!N1625,IF(B1625=2,'KELAS (REFERENSI)'!N1640,IF(B1625=3,'KELAS (REFERENSI)'!N1655,IF(B1625=4,'KELAS (REFERENSI)'!N1670,""))))</f>
        <v/>
      </c>
      <c r="O1625" s="55" t="str">
        <f>IF(B1625=1,'KELAS (REFERENSI)'!O1625,IF(B1625=2,'KELAS (REFERENSI)'!O1640,IF(B1625=3,'KELAS (REFERENSI)'!O1655,IF(B1625=4,'KELAS (REFERENSI)'!O1670,""))))</f>
        <v/>
      </c>
      <c r="P1625" s="55" t="str">
        <f>IF(B1625=1,'KELAS (REFERENSI)'!P1625,IF(B1625=2,'KELAS (REFERENSI)'!P1640,IF(B1625=3,'KELAS (REFERENSI)'!P1655,IF(B1625=4,'KELAS (REFERENSI)'!P1670,""))))</f>
        <v/>
      </c>
      <c r="Q1625" s="55" t="str">
        <f t="shared" si="4"/>
        <v>BPS Kota Jakarta Timur</v>
      </c>
      <c r="R1625" s="55" t="str">
        <f t="shared" si="56"/>
        <v/>
      </c>
      <c r="S1625" s="55" t="str">
        <f t="shared" ref="S1625:T1625" si="1633">S1624</f>
        <v>15 Juni sampai dengan 31 Agustus 2026</v>
      </c>
      <c r="T1625" s="55" t="str">
        <f t="shared" si="1633"/>
        <v>31 Agustus 2026</v>
      </c>
      <c r="U1625" s="59" t="str">
        <f>VLOOKUP(G1625,'MITRA (REFERENSI)'!$A:$Z,17,FALSE)</f>
        <v>#N/A</v>
      </c>
      <c r="V1625" s="59" t="str">
        <f>VLOOKUP(G1625,'MITRA (REFERENSI)'!$A:$Z,11,FALSE)</f>
        <v>#N/A</v>
      </c>
      <c r="W1625" s="81"/>
      <c r="X1625" s="63"/>
      <c r="Y1625" s="63"/>
      <c r="Z1625" s="62"/>
      <c r="AA1625" s="63"/>
      <c r="AB1625" s="62"/>
      <c r="AC1625" s="62"/>
      <c r="AD1625" s="62"/>
      <c r="AE1625" s="62"/>
      <c r="AF1625" s="62"/>
      <c r="AG1625" s="72"/>
      <c r="AH1625" s="72"/>
      <c r="AI1625" s="72"/>
      <c r="AJ1625" s="72"/>
      <c r="AK1625" s="59" t="str">
        <f>VLOOKUP(G1625,'MITRA (REFERENSI)'!$A:$Z,5,FALSE)</f>
        <v>#N/A</v>
      </c>
      <c r="AL1625" s="59" t="str">
        <f>VLOOKUP(G1625,'MITRA (REFERENSI)'!$A:$Z,13,FALSE)</f>
        <v>#N/A</v>
      </c>
      <c r="AM1625" s="59" t="str">
        <f>VLOOKUP(G1625,'MITRA (REFERENSI)'!$A:$Z,14,FALSE)</f>
        <v>#N/A</v>
      </c>
    </row>
    <row r="1626" ht="15.0" customHeight="1">
      <c r="A1626" s="53" t="s">
        <v>6688</v>
      </c>
      <c r="B1626" s="78"/>
      <c r="C1626" s="79"/>
      <c r="D1626" s="82"/>
      <c r="E1626" s="82"/>
      <c r="F1626" s="56" t="str">
        <f t="shared" si="2"/>
        <v>PETUGAS.1625/SPK/SE/PML/3172/2026</v>
      </c>
      <c r="G1626" s="80"/>
      <c r="H1626" s="56" t="str">
        <f>VLOOKUP(G1626,'MITRA (REFERENSI)'!$A:$Z,16,FALSE)</f>
        <v>#N/A</v>
      </c>
      <c r="I1626" s="56" t="str">
        <f>VLOOKUP(G1626,'MITRA (REFERENSI)'!$A:$Z,25,FALSE)</f>
        <v>#N/A</v>
      </c>
      <c r="J1626" s="55" t="str">
        <f>VLOOKUP(G1626,'MITRA (REFERENSI)'!$A:$Z,26,FALSE)</f>
        <v>#N/A</v>
      </c>
      <c r="K1626" s="55" t="str">
        <f>VLOOKUP(G1626,'MITRA (REFERENSI)'!$A:$Z,15,FALSE)</f>
        <v>#N/A</v>
      </c>
      <c r="L1626" s="55" t="str">
        <f>VLOOKUP(G1626,'MITRA (REFERENSI)'!$A:$Z,15,FALSE)</f>
        <v>#N/A</v>
      </c>
      <c r="M1626" s="55" t="str">
        <f>IF(B1626=1,'KELAS (REFERENSI)'!M1626,IF(B1626=2,'KELAS (REFERENSI)'!M1641,IF(B1626=3,'KELAS (REFERENSI)'!M1656,IF(B1626=4,'KELAS (REFERENSI)'!M1671,""))))</f>
        <v/>
      </c>
      <c r="N1626" s="55" t="str">
        <f>IF(B1626=1,'KELAS (REFERENSI)'!N1626,IF(B1626=2,'KELAS (REFERENSI)'!N1641,IF(B1626=3,'KELAS (REFERENSI)'!N1656,IF(B1626=4,'KELAS (REFERENSI)'!N1671,""))))</f>
        <v/>
      </c>
      <c r="O1626" s="55" t="str">
        <f>IF(B1626=1,'KELAS (REFERENSI)'!O1626,IF(B1626=2,'KELAS (REFERENSI)'!O1641,IF(B1626=3,'KELAS (REFERENSI)'!O1656,IF(B1626=4,'KELAS (REFERENSI)'!O1671,""))))</f>
        <v/>
      </c>
      <c r="P1626" s="55" t="str">
        <f>IF(B1626=1,'KELAS (REFERENSI)'!P1626,IF(B1626=2,'KELAS (REFERENSI)'!P1641,IF(B1626=3,'KELAS (REFERENSI)'!P1656,IF(B1626=4,'KELAS (REFERENSI)'!P1671,""))))</f>
        <v/>
      </c>
      <c r="Q1626" s="55" t="str">
        <f t="shared" si="4"/>
        <v>BPS Kota Jakarta Timur</v>
      </c>
      <c r="R1626" s="55" t="str">
        <f t="shared" si="56"/>
        <v/>
      </c>
      <c r="S1626" s="55" t="str">
        <f t="shared" ref="S1626:T1626" si="1634">S1625</f>
        <v>15 Juni sampai dengan 31 Agustus 2026</v>
      </c>
      <c r="T1626" s="55" t="str">
        <f t="shared" si="1634"/>
        <v>31 Agustus 2026</v>
      </c>
      <c r="U1626" s="59" t="str">
        <f>VLOOKUP(G1626,'MITRA (REFERENSI)'!$A:$Z,17,FALSE)</f>
        <v>#N/A</v>
      </c>
      <c r="V1626" s="59" t="str">
        <f>VLOOKUP(G1626,'MITRA (REFERENSI)'!$A:$Z,11,FALSE)</f>
        <v>#N/A</v>
      </c>
      <c r="W1626" s="81"/>
      <c r="X1626" s="63"/>
      <c r="Y1626" s="63"/>
      <c r="Z1626" s="62"/>
      <c r="AA1626" s="63"/>
      <c r="AB1626" s="62"/>
      <c r="AC1626" s="62"/>
      <c r="AD1626" s="62"/>
      <c r="AE1626" s="62"/>
      <c r="AF1626" s="62"/>
      <c r="AG1626" s="72"/>
      <c r="AH1626" s="72"/>
      <c r="AI1626" s="72"/>
      <c r="AJ1626" s="72"/>
      <c r="AK1626" s="59" t="str">
        <f>VLOOKUP(G1626,'MITRA (REFERENSI)'!$A:$Z,5,FALSE)</f>
        <v>#N/A</v>
      </c>
      <c r="AL1626" s="59" t="str">
        <f>VLOOKUP(G1626,'MITRA (REFERENSI)'!$A:$Z,13,FALSE)</f>
        <v>#N/A</v>
      </c>
      <c r="AM1626" s="59" t="str">
        <f>VLOOKUP(G1626,'MITRA (REFERENSI)'!$A:$Z,14,FALSE)</f>
        <v>#N/A</v>
      </c>
    </row>
    <row r="1627" ht="15.0" customHeight="1">
      <c r="A1627" s="53" t="s">
        <v>6689</v>
      </c>
      <c r="B1627" s="78"/>
      <c r="C1627" s="79"/>
      <c r="D1627" s="82"/>
      <c r="E1627" s="82"/>
      <c r="F1627" s="56" t="str">
        <f t="shared" si="2"/>
        <v>PETUGAS.1626/SPK/SE/PML/3172/2026</v>
      </c>
      <c r="G1627" s="80"/>
      <c r="H1627" s="56" t="str">
        <f>VLOOKUP(G1627,'MITRA (REFERENSI)'!$A:$Z,16,FALSE)</f>
        <v>#N/A</v>
      </c>
      <c r="I1627" s="56" t="str">
        <f>VLOOKUP(G1627,'MITRA (REFERENSI)'!$A:$Z,25,FALSE)</f>
        <v>#N/A</v>
      </c>
      <c r="J1627" s="55" t="str">
        <f>VLOOKUP(G1627,'MITRA (REFERENSI)'!$A:$Z,26,FALSE)</f>
        <v>#N/A</v>
      </c>
      <c r="K1627" s="55" t="str">
        <f>VLOOKUP(G1627,'MITRA (REFERENSI)'!$A:$Z,15,FALSE)</f>
        <v>#N/A</v>
      </c>
      <c r="L1627" s="55" t="str">
        <f>VLOOKUP(G1627,'MITRA (REFERENSI)'!$A:$Z,15,FALSE)</f>
        <v>#N/A</v>
      </c>
      <c r="M1627" s="55" t="str">
        <f>IF(B1627=1,'KELAS (REFERENSI)'!M1627,IF(B1627=2,'KELAS (REFERENSI)'!M1642,IF(B1627=3,'KELAS (REFERENSI)'!M1657,IF(B1627=4,'KELAS (REFERENSI)'!M1672,""))))</f>
        <v/>
      </c>
      <c r="N1627" s="55" t="str">
        <f>IF(B1627=1,'KELAS (REFERENSI)'!N1627,IF(B1627=2,'KELAS (REFERENSI)'!N1642,IF(B1627=3,'KELAS (REFERENSI)'!N1657,IF(B1627=4,'KELAS (REFERENSI)'!N1672,""))))</f>
        <v/>
      </c>
      <c r="O1627" s="55" t="str">
        <f>IF(B1627=1,'KELAS (REFERENSI)'!O1627,IF(B1627=2,'KELAS (REFERENSI)'!O1642,IF(B1627=3,'KELAS (REFERENSI)'!O1657,IF(B1627=4,'KELAS (REFERENSI)'!O1672,""))))</f>
        <v/>
      </c>
      <c r="P1627" s="55" t="str">
        <f>IF(B1627=1,'KELAS (REFERENSI)'!P1627,IF(B1627=2,'KELAS (REFERENSI)'!P1642,IF(B1627=3,'KELAS (REFERENSI)'!P1657,IF(B1627=4,'KELAS (REFERENSI)'!P1672,""))))</f>
        <v/>
      </c>
      <c r="Q1627" s="55" t="str">
        <f t="shared" si="4"/>
        <v>BPS Kota Jakarta Timur</v>
      </c>
      <c r="R1627" s="55" t="str">
        <f t="shared" si="56"/>
        <v/>
      </c>
      <c r="S1627" s="55" t="str">
        <f t="shared" ref="S1627:T1627" si="1635">S1626</f>
        <v>15 Juni sampai dengan 31 Agustus 2026</v>
      </c>
      <c r="T1627" s="55" t="str">
        <f t="shared" si="1635"/>
        <v>31 Agustus 2026</v>
      </c>
      <c r="U1627" s="59" t="str">
        <f>VLOOKUP(G1627,'MITRA (REFERENSI)'!$A:$Z,17,FALSE)</f>
        <v>#N/A</v>
      </c>
      <c r="V1627" s="59" t="str">
        <f>VLOOKUP(G1627,'MITRA (REFERENSI)'!$A:$Z,11,FALSE)</f>
        <v>#N/A</v>
      </c>
      <c r="W1627" s="81"/>
      <c r="X1627" s="63"/>
      <c r="Y1627" s="63"/>
      <c r="Z1627" s="62"/>
      <c r="AA1627" s="63"/>
      <c r="AB1627" s="62"/>
      <c r="AC1627" s="62"/>
      <c r="AD1627" s="62"/>
      <c r="AE1627" s="62"/>
      <c r="AF1627" s="62"/>
      <c r="AG1627" s="72"/>
      <c r="AH1627" s="72"/>
      <c r="AI1627" s="72"/>
      <c r="AJ1627" s="72"/>
      <c r="AK1627" s="59" t="str">
        <f>VLOOKUP(G1627,'MITRA (REFERENSI)'!$A:$Z,5,FALSE)</f>
        <v>#N/A</v>
      </c>
      <c r="AL1627" s="59" t="str">
        <f>VLOOKUP(G1627,'MITRA (REFERENSI)'!$A:$Z,13,FALSE)</f>
        <v>#N/A</v>
      </c>
      <c r="AM1627" s="59" t="str">
        <f>VLOOKUP(G1627,'MITRA (REFERENSI)'!$A:$Z,14,FALSE)</f>
        <v>#N/A</v>
      </c>
    </row>
    <row r="1628" ht="15.0" customHeight="1">
      <c r="A1628" s="53" t="s">
        <v>6690</v>
      </c>
      <c r="B1628" s="78"/>
      <c r="C1628" s="79"/>
      <c r="D1628" s="82"/>
      <c r="E1628" s="82"/>
      <c r="F1628" s="56" t="str">
        <f t="shared" si="2"/>
        <v>PETUGAS.1627/SPK/SE/PML/3172/2026</v>
      </c>
      <c r="G1628" s="80"/>
      <c r="H1628" s="56" t="str">
        <f>VLOOKUP(G1628,'MITRA (REFERENSI)'!$A:$Z,16,FALSE)</f>
        <v>#N/A</v>
      </c>
      <c r="I1628" s="56" t="str">
        <f>VLOOKUP(G1628,'MITRA (REFERENSI)'!$A:$Z,25,FALSE)</f>
        <v>#N/A</v>
      </c>
      <c r="J1628" s="55" t="str">
        <f>VLOOKUP(G1628,'MITRA (REFERENSI)'!$A:$Z,26,FALSE)</f>
        <v>#N/A</v>
      </c>
      <c r="K1628" s="55" t="str">
        <f>VLOOKUP(G1628,'MITRA (REFERENSI)'!$A:$Z,15,FALSE)</f>
        <v>#N/A</v>
      </c>
      <c r="L1628" s="55" t="str">
        <f>VLOOKUP(G1628,'MITRA (REFERENSI)'!$A:$Z,15,FALSE)</f>
        <v>#N/A</v>
      </c>
      <c r="M1628" s="55" t="str">
        <f>IF(B1628=1,'KELAS (REFERENSI)'!M1628,IF(B1628=2,'KELAS (REFERENSI)'!M1643,IF(B1628=3,'KELAS (REFERENSI)'!M1658,IF(B1628=4,'KELAS (REFERENSI)'!M1673,""))))</f>
        <v/>
      </c>
      <c r="N1628" s="55" t="str">
        <f>IF(B1628=1,'KELAS (REFERENSI)'!N1628,IF(B1628=2,'KELAS (REFERENSI)'!N1643,IF(B1628=3,'KELAS (REFERENSI)'!N1658,IF(B1628=4,'KELAS (REFERENSI)'!N1673,""))))</f>
        <v/>
      </c>
      <c r="O1628" s="55" t="str">
        <f>IF(B1628=1,'KELAS (REFERENSI)'!O1628,IF(B1628=2,'KELAS (REFERENSI)'!O1643,IF(B1628=3,'KELAS (REFERENSI)'!O1658,IF(B1628=4,'KELAS (REFERENSI)'!O1673,""))))</f>
        <v/>
      </c>
      <c r="P1628" s="55" t="str">
        <f>IF(B1628=1,'KELAS (REFERENSI)'!P1628,IF(B1628=2,'KELAS (REFERENSI)'!P1643,IF(B1628=3,'KELAS (REFERENSI)'!P1658,IF(B1628=4,'KELAS (REFERENSI)'!P1673,""))))</f>
        <v/>
      </c>
      <c r="Q1628" s="55" t="str">
        <f t="shared" si="4"/>
        <v>BPS Kota Jakarta Timur</v>
      </c>
      <c r="R1628" s="55" t="str">
        <f t="shared" si="56"/>
        <v/>
      </c>
      <c r="S1628" s="55" t="str">
        <f t="shared" ref="S1628:T1628" si="1636">S1627</f>
        <v>15 Juni sampai dengan 31 Agustus 2026</v>
      </c>
      <c r="T1628" s="55" t="str">
        <f t="shared" si="1636"/>
        <v>31 Agustus 2026</v>
      </c>
      <c r="U1628" s="59" t="str">
        <f>VLOOKUP(G1628,'MITRA (REFERENSI)'!$A:$Z,17,FALSE)</f>
        <v>#N/A</v>
      </c>
      <c r="V1628" s="59" t="str">
        <f>VLOOKUP(G1628,'MITRA (REFERENSI)'!$A:$Z,11,FALSE)</f>
        <v>#N/A</v>
      </c>
      <c r="W1628" s="81"/>
      <c r="X1628" s="63"/>
      <c r="Y1628" s="63"/>
      <c r="Z1628" s="62"/>
      <c r="AA1628" s="63"/>
      <c r="AB1628" s="62"/>
      <c r="AC1628" s="62"/>
      <c r="AD1628" s="62"/>
      <c r="AE1628" s="62"/>
      <c r="AF1628" s="62"/>
      <c r="AG1628" s="72"/>
      <c r="AH1628" s="72"/>
      <c r="AI1628" s="72"/>
      <c r="AJ1628" s="72"/>
      <c r="AK1628" s="59" t="str">
        <f>VLOOKUP(G1628,'MITRA (REFERENSI)'!$A:$Z,5,FALSE)</f>
        <v>#N/A</v>
      </c>
      <c r="AL1628" s="59" t="str">
        <f>VLOOKUP(G1628,'MITRA (REFERENSI)'!$A:$Z,13,FALSE)</f>
        <v>#N/A</v>
      </c>
      <c r="AM1628" s="59" t="str">
        <f>VLOOKUP(G1628,'MITRA (REFERENSI)'!$A:$Z,14,FALSE)</f>
        <v>#N/A</v>
      </c>
    </row>
    <row r="1629" ht="15.0" customHeight="1">
      <c r="A1629" s="53" t="s">
        <v>6691</v>
      </c>
      <c r="B1629" s="78"/>
      <c r="C1629" s="79"/>
      <c r="D1629" s="82"/>
      <c r="E1629" s="82"/>
      <c r="F1629" s="56" t="str">
        <f t="shared" si="2"/>
        <v>PETUGAS.1628/SPK/SE/PML/3172/2026</v>
      </c>
      <c r="G1629" s="80"/>
      <c r="H1629" s="56" t="str">
        <f>VLOOKUP(G1629,'MITRA (REFERENSI)'!$A:$Z,16,FALSE)</f>
        <v>#N/A</v>
      </c>
      <c r="I1629" s="56" t="str">
        <f>VLOOKUP(G1629,'MITRA (REFERENSI)'!$A:$Z,25,FALSE)</f>
        <v>#N/A</v>
      </c>
      <c r="J1629" s="55" t="str">
        <f>VLOOKUP(G1629,'MITRA (REFERENSI)'!$A:$Z,26,FALSE)</f>
        <v>#N/A</v>
      </c>
      <c r="K1629" s="55" t="str">
        <f>VLOOKUP(G1629,'MITRA (REFERENSI)'!$A:$Z,15,FALSE)</f>
        <v>#N/A</v>
      </c>
      <c r="L1629" s="55" t="str">
        <f>VLOOKUP(G1629,'MITRA (REFERENSI)'!$A:$Z,15,FALSE)</f>
        <v>#N/A</v>
      </c>
      <c r="M1629" s="55" t="str">
        <f>IF(B1629=1,'KELAS (REFERENSI)'!M1629,IF(B1629=2,'KELAS (REFERENSI)'!M1644,IF(B1629=3,'KELAS (REFERENSI)'!M1659,IF(B1629=4,'KELAS (REFERENSI)'!M1674,""))))</f>
        <v/>
      </c>
      <c r="N1629" s="55" t="str">
        <f>IF(B1629=1,'KELAS (REFERENSI)'!N1629,IF(B1629=2,'KELAS (REFERENSI)'!N1644,IF(B1629=3,'KELAS (REFERENSI)'!N1659,IF(B1629=4,'KELAS (REFERENSI)'!N1674,""))))</f>
        <v/>
      </c>
      <c r="O1629" s="55" t="str">
        <f>IF(B1629=1,'KELAS (REFERENSI)'!O1629,IF(B1629=2,'KELAS (REFERENSI)'!O1644,IF(B1629=3,'KELAS (REFERENSI)'!O1659,IF(B1629=4,'KELAS (REFERENSI)'!O1674,""))))</f>
        <v/>
      </c>
      <c r="P1629" s="55" t="str">
        <f>IF(B1629=1,'KELAS (REFERENSI)'!P1629,IF(B1629=2,'KELAS (REFERENSI)'!P1644,IF(B1629=3,'KELAS (REFERENSI)'!P1659,IF(B1629=4,'KELAS (REFERENSI)'!P1674,""))))</f>
        <v/>
      </c>
      <c r="Q1629" s="55" t="str">
        <f t="shared" si="4"/>
        <v>BPS Kota Jakarta Timur</v>
      </c>
      <c r="R1629" s="55" t="str">
        <f t="shared" si="56"/>
        <v/>
      </c>
      <c r="S1629" s="55" t="str">
        <f t="shared" ref="S1629:T1629" si="1637">S1628</f>
        <v>15 Juni sampai dengan 31 Agustus 2026</v>
      </c>
      <c r="T1629" s="55" t="str">
        <f t="shared" si="1637"/>
        <v>31 Agustus 2026</v>
      </c>
      <c r="U1629" s="59" t="str">
        <f>VLOOKUP(G1629,'MITRA (REFERENSI)'!$A:$Z,17,FALSE)</f>
        <v>#N/A</v>
      </c>
      <c r="V1629" s="59" t="str">
        <f>VLOOKUP(G1629,'MITRA (REFERENSI)'!$A:$Z,11,FALSE)</f>
        <v>#N/A</v>
      </c>
      <c r="W1629" s="81"/>
      <c r="X1629" s="63"/>
      <c r="Y1629" s="63"/>
      <c r="Z1629" s="62"/>
      <c r="AA1629" s="63"/>
      <c r="AB1629" s="62"/>
      <c r="AC1629" s="62"/>
      <c r="AD1629" s="62"/>
      <c r="AE1629" s="62"/>
      <c r="AF1629" s="62"/>
      <c r="AG1629" s="72"/>
      <c r="AH1629" s="72"/>
      <c r="AI1629" s="72"/>
      <c r="AJ1629" s="72"/>
      <c r="AK1629" s="59" t="str">
        <f>VLOOKUP(G1629,'MITRA (REFERENSI)'!$A:$Z,5,FALSE)</f>
        <v>#N/A</v>
      </c>
      <c r="AL1629" s="59" t="str">
        <f>VLOOKUP(G1629,'MITRA (REFERENSI)'!$A:$Z,13,FALSE)</f>
        <v>#N/A</v>
      </c>
      <c r="AM1629" s="59" t="str">
        <f>VLOOKUP(G1629,'MITRA (REFERENSI)'!$A:$Z,14,FALSE)</f>
        <v>#N/A</v>
      </c>
    </row>
    <row r="1630" ht="15.0" customHeight="1">
      <c r="A1630" s="53" t="s">
        <v>6692</v>
      </c>
      <c r="B1630" s="78"/>
      <c r="C1630" s="79"/>
      <c r="D1630" s="82"/>
      <c r="E1630" s="82"/>
      <c r="F1630" s="56" t="str">
        <f t="shared" si="2"/>
        <v>PETUGAS.1629/SPK/SE/PML/3172/2026</v>
      </c>
      <c r="G1630" s="80"/>
      <c r="H1630" s="56" t="str">
        <f>VLOOKUP(G1630,'MITRA (REFERENSI)'!$A:$Z,16,FALSE)</f>
        <v>#N/A</v>
      </c>
      <c r="I1630" s="56" t="str">
        <f>VLOOKUP(G1630,'MITRA (REFERENSI)'!$A:$Z,25,FALSE)</f>
        <v>#N/A</v>
      </c>
      <c r="J1630" s="55" t="str">
        <f>VLOOKUP(G1630,'MITRA (REFERENSI)'!$A:$Z,26,FALSE)</f>
        <v>#N/A</v>
      </c>
      <c r="K1630" s="55" t="str">
        <f>VLOOKUP(G1630,'MITRA (REFERENSI)'!$A:$Z,15,FALSE)</f>
        <v>#N/A</v>
      </c>
      <c r="L1630" s="55" t="str">
        <f>VLOOKUP(G1630,'MITRA (REFERENSI)'!$A:$Z,15,FALSE)</f>
        <v>#N/A</v>
      </c>
      <c r="M1630" s="55" t="str">
        <f>IF(B1630=1,'KELAS (REFERENSI)'!M1630,IF(B1630=2,'KELAS (REFERENSI)'!M1645,IF(B1630=3,'KELAS (REFERENSI)'!M1660,IF(B1630=4,'KELAS (REFERENSI)'!M1675,""))))</f>
        <v/>
      </c>
      <c r="N1630" s="55" t="str">
        <f>IF(B1630=1,'KELAS (REFERENSI)'!N1630,IF(B1630=2,'KELAS (REFERENSI)'!N1645,IF(B1630=3,'KELAS (REFERENSI)'!N1660,IF(B1630=4,'KELAS (REFERENSI)'!N1675,""))))</f>
        <v/>
      </c>
      <c r="O1630" s="55" t="str">
        <f>IF(B1630=1,'KELAS (REFERENSI)'!O1630,IF(B1630=2,'KELAS (REFERENSI)'!O1645,IF(B1630=3,'KELAS (REFERENSI)'!O1660,IF(B1630=4,'KELAS (REFERENSI)'!O1675,""))))</f>
        <v/>
      </c>
      <c r="P1630" s="55" t="str">
        <f>IF(B1630=1,'KELAS (REFERENSI)'!P1630,IF(B1630=2,'KELAS (REFERENSI)'!P1645,IF(B1630=3,'KELAS (REFERENSI)'!P1660,IF(B1630=4,'KELAS (REFERENSI)'!P1675,""))))</f>
        <v/>
      </c>
      <c r="Q1630" s="55" t="str">
        <f t="shared" si="4"/>
        <v>BPS Kota Jakarta Timur</v>
      </c>
      <c r="R1630" s="55" t="str">
        <f t="shared" si="56"/>
        <v/>
      </c>
      <c r="S1630" s="55" t="str">
        <f t="shared" ref="S1630:T1630" si="1638">S1629</f>
        <v>15 Juni sampai dengan 31 Agustus 2026</v>
      </c>
      <c r="T1630" s="55" t="str">
        <f t="shared" si="1638"/>
        <v>31 Agustus 2026</v>
      </c>
      <c r="U1630" s="59" t="str">
        <f>VLOOKUP(G1630,'MITRA (REFERENSI)'!$A:$Z,17,FALSE)</f>
        <v>#N/A</v>
      </c>
      <c r="V1630" s="59" t="str">
        <f>VLOOKUP(G1630,'MITRA (REFERENSI)'!$A:$Z,11,FALSE)</f>
        <v>#N/A</v>
      </c>
      <c r="W1630" s="81"/>
      <c r="X1630" s="63"/>
      <c r="Y1630" s="63"/>
      <c r="Z1630" s="62"/>
      <c r="AA1630" s="63"/>
      <c r="AB1630" s="62"/>
      <c r="AC1630" s="62"/>
      <c r="AD1630" s="62"/>
      <c r="AE1630" s="62"/>
      <c r="AF1630" s="62"/>
      <c r="AG1630" s="72"/>
      <c r="AH1630" s="72"/>
      <c r="AI1630" s="72"/>
      <c r="AJ1630" s="72"/>
      <c r="AK1630" s="59" t="str">
        <f>VLOOKUP(G1630,'MITRA (REFERENSI)'!$A:$Z,5,FALSE)</f>
        <v>#N/A</v>
      </c>
      <c r="AL1630" s="59" t="str">
        <f>VLOOKUP(G1630,'MITRA (REFERENSI)'!$A:$Z,13,FALSE)</f>
        <v>#N/A</v>
      </c>
      <c r="AM1630" s="59" t="str">
        <f>VLOOKUP(G1630,'MITRA (REFERENSI)'!$A:$Z,14,FALSE)</f>
        <v>#N/A</v>
      </c>
    </row>
    <row r="1631" ht="15.0" customHeight="1">
      <c r="A1631" s="53" t="s">
        <v>6693</v>
      </c>
      <c r="B1631" s="78"/>
      <c r="C1631" s="79"/>
      <c r="D1631" s="82"/>
      <c r="E1631" s="82"/>
      <c r="F1631" s="56" t="str">
        <f t="shared" si="2"/>
        <v>PETUGAS.1630/SPK/SE/PML/3172/2026</v>
      </c>
      <c r="G1631" s="80"/>
      <c r="H1631" s="56" t="str">
        <f>VLOOKUP(G1631,'MITRA (REFERENSI)'!$A:$Z,16,FALSE)</f>
        <v>#N/A</v>
      </c>
      <c r="I1631" s="56" t="str">
        <f>VLOOKUP(G1631,'MITRA (REFERENSI)'!$A:$Z,25,FALSE)</f>
        <v>#N/A</v>
      </c>
      <c r="J1631" s="55" t="str">
        <f>VLOOKUP(G1631,'MITRA (REFERENSI)'!$A:$Z,26,FALSE)</f>
        <v>#N/A</v>
      </c>
      <c r="K1631" s="55" t="str">
        <f>VLOOKUP(G1631,'MITRA (REFERENSI)'!$A:$Z,15,FALSE)</f>
        <v>#N/A</v>
      </c>
      <c r="L1631" s="55" t="str">
        <f>VLOOKUP(G1631,'MITRA (REFERENSI)'!$A:$Z,15,FALSE)</f>
        <v>#N/A</v>
      </c>
      <c r="M1631" s="55" t="str">
        <f>IF(B1631=1,'KELAS (REFERENSI)'!M1631,IF(B1631=2,'KELAS (REFERENSI)'!M1646,IF(B1631=3,'KELAS (REFERENSI)'!M1661,IF(B1631=4,'KELAS (REFERENSI)'!M1676,""))))</f>
        <v/>
      </c>
      <c r="N1631" s="55" t="str">
        <f>IF(B1631=1,'KELAS (REFERENSI)'!N1631,IF(B1631=2,'KELAS (REFERENSI)'!N1646,IF(B1631=3,'KELAS (REFERENSI)'!N1661,IF(B1631=4,'KELAS (REFERENSI)'!N1676,""))))</f>
        <v/>
      </c>
      <c r="O1631" s="55" t="str">
        <f>IF(B1631=1,'KELAS (REFERENSI)'!O1631,IF(B1631=2,'KELAS (REFERENSI)'!O1646,IF(B1631=3,'KELAS (REFERENSI)'!O1661,IF(B1631=4,'KELAS (REFERENSI)'!O1676,""))))</f>
        <v/>
      </c>
      <c r="P1631" s="55" t="str">
        <f>IF(B1631=1,'KELAS (REFERENSI)'!P1631,IF(B1631=2,'KELAS (REFERENSI)'!P1646,IF(B1631=3,'KELAS (REFERENSI)'!P1661,IF(B1631=4,'KELAS (REFERENSI)'!P1676,""))))</f>
        <v/>
      </c>
      <c r="Q1631" s="55" t="str">
        <f t="shared" si="4"/>
        <v>BPS Kota Jakarta Timur</v>
      </c>
      <c r="R1631" s="55" t="str">
        <f t="shared" si="56"/>
        <v/>
      </c>
      <c r="S1631" s="55" t="str">
        <f t="shared" ref="S1631:T1631" si="1639">S1630</f>
        <v>15 Juni sampai dengan 31 Agustus 2026</v>
      </c>
      <c r="T1631" s="55" t="str">
        <f t="shared" si="1639"/>
        <v>31 Agustus 2026</v>
      </c>
      <c r="U1631" s="59" t="str">
        <f>VLOOKUP(G1631,'MITRA (REFERENSI)'!$A:$Z,17,FALSE)</f>
        <v>#N/A</v>
      </c>
      <c r="V1631" s="59" t="str">
        <f>VLOOKUP(G1631,'MITRA (REFERENSI)'!$A:$Z,11,FALSE)</f>
        <v>#N/A</v>
      </c>
      <c r="W1631" s="81"/>
      <c r="X1631" s="63"/>
      <c r="Y1631" s="63"/>
      <c r="Z1631" s="62"/>
      <c r="AA1631" s="63"/>
      <c r="AB1631" s="62"/>
      <c r="AC1631" s="62"/>
      <c r="AD1631" s="62"/>
      <c r="AE1631" s="62"/>
      <c r="AF1631" s="62"/>
      <c r="AG1631" s="72"/>
      <c r="AH1631" s="72"/>
      <c r="AI1631" s="72"/>
      <c r="AJ1631" s="72"/>
      <c r="AK1631" s="59" t="str">
        <f>VLOOKUP(G1631,'MITRA (REFERENSI)'!$A:$Z,5,FALSE)</f>
        <v>#N/A</v>
      </c>
      <c r="AL1631" s="59" t="str">
        <f>VLOOKUP(G1631,'MITRA (REFERENSI)'!$A:$Z,13,FALSE)</f>
        <v>#N/A</v>
      </c>
      <c r="AM1631" s="59" t="str">
        <f>VLOOKUP(G1631,'MITRA (REFERENSI)'!$A:$Z,14,FALSE)</f>
        <v>#N/A</v>
      </c>
    </row>
    <row r="1632" ht="15.0" customHeight="1">
      <c r="A1632" s="53" t="s">
        <v>6694</v>
      </c>
      <c r="B1632" s="78"/>
      <c r="C1632" s="79"/>
      <c r="D1632" s="82"/>
      <c r="E1632" s="82"/>
      <c r="F1632" s="56" t="str">
        <f t="shared" si="2"/>
        <v>PETUGAS.1631/SPK/SE/PML/3172/2026</v>
      </c>
      <c r="G1632" s="80"/>
      <c r="H1632" s="56" t="str">
        <f>VLOOKUP(G1632,'MITRA (REFERENSI)'!$A:$Z,16,FALSE)</f>
        <v>#N/A</v>
      </c>
      <c r="I1632" s="56" t="str">
        <f>VLOOKUP(G1632,'MITRA (REFERENSI)'!$A:$Z,25,FALSE)</f>
        <v>#N/A</v>
      </c>
      <c r="J1632" s="55" t="str">
        <f>VLOOKUP(G1632,'MITRA (REFERENSI)'!$A:$Z,26,FALSE)</f>
        <v>#N/A</v>
      </c>
      <c r="K1632" s="55" t="str">
        <f>VLOOKUP(G1632,'MITRA (REFERENSI)'!$A:$Z,15,FALSE)</f>
        <v>#N/A</v>
      </c>
      <c r="L1632" s="55" t="str">
        <f>VLOOKUP(G1632,'MITRA (REFERENSI)'!$A:$Z,15,FALSE)</f>
        <v>#N/A</v>
      </c>
      <c r="M1632" s="55" t="str">
        <f>IF(B1632=1,'KELAS (REFERENSI)'!M1632,IF(B1632=2,'KELAS (REFERENSI)'!M1647,IF(B1632=3,'KELAS (REFERENSI)'!M1662,IF(B1632=4,'KELAS (REFERENSI)'!M1677,""))))</f>
        <v/>
      </c>
      <c r="N1632" s="55" t="str">
        <f>IF(B1632=1,'KELAS (REFERENSI)'!N1632,IF(B1632=2,'KELAS (REFERENSI)'!N1647,IF(B1632=3,'KELAS (REFERENSI)'!N1662,IF(B1632=4,'KELAS (REFERENSI)'!N1677,""))))</f>
        <v/>
      </c>
      <c r="O1632" s="55" t="str">
        <f>IF(B1632=1,'KELAS (REFERENSI)'!O1632,IF(B1632=2,'KELAS (REFERENSI)'!O1647,IF(B1632=3,'KELAS (REFERENSI)'!O1662,IF(B1632=4,'KELAS (REFERENSI)'!O1677,""))))</f>
        <v/>
      </c>
      <c r="P1632" s="55" t="str">
        <f>IF(B1632=1,'KELAS (REFERENSI)'!P1632,IF(B1632=2,'KELAS (REFERENSI)'!P1647,IF(B1632=3,'KELAS (REFERENSI)'!P1662,IF(B1632=4,'KELAS (REFERENSI)'!P1677,""))))</f>
        <v/>
      </c>
      <c r="Q1632" s="55" t="str">
        <f t="shared" si="4"/>
        <v>BPS Kota Jakarta Timur</v>
      </c>
      <c r="R1632" s="55" t="str">
        <f t="shared" si="56"/>
        <v/>
      </c>
      <c r="S1632" s="55" t="str">
        <f t="shared" ref="S1632:T1632" si="1640">S1631</f>
        <v>15 Juni sampai dengan 31 Agustus 2026</v>
      </c>
      <c r="T1632" s="55" t="str">
        <f t="shared" si="1640"/>
        <v>31 Agustus 2026</v>
      </c>
      <c r="U1632" s="59" t="str">
        <f>VLOOKUP(G1632,'MITRA (REFERENSI)'!$A:$Z,17,FALSE)</f>
        <v>#N/A</v>
      </c>
      <c r="V1632" s="59" t="str">
        <f>VLOOKUP(G1632,'MITRA (REFERENSI)'!$A:$Z,11,FALSE)</f>
        <v>#N/A</v>
      </c>
      <c r="W1632" s="81"/>
      <c r="X1632" s="63"/>
      <c r="Y1632" s="63"/>
      <c r="Z1632" s="62"/>
      <c r="AA1632" s="63"/>
      <c r="AB1632" s="62"/>
      <c r="AC1632" s="62"/>
      <c r="AD1632" s="62"/>
      <c r="AE1632" s="62"/>
      <c r="AF1632" s="62"/>
      <c r="AG1632" s="72"/>
      <c r="AH1632" s="72"/>
      <c r="AI1632" s="72"/>
      <c r="AJ1632" s="72"/>
      <c r="AK1632" s="59" t="str">
        <f>VLOOKUP(G1632,'MITRA (REFERENSI)'!$A:$Z,5,FALSE)</f>
        <v>#N/A</v>
      </c>
      <c r="AL1632" s="59" t="str">
        <f>VLOOKUP(G1632,'MITRA (REFERENSI)'!$A:$Z,13,FALSE)</f>
        <v>#N/A</v>
      </c>
      <c r="AM1632" s="59" t="str">
        <f>VLOOKUP(G1632,'MITRA (REFERENSI)'!$A:$Z,14,FALSE)</f>
        <v>#N/A</v>
      </c>
    </row>
    <row r="1633" ht="15.0" customHeight="1">
      <c r="A1633" s="53" t="s">
        <v>6695</v>
      </c>
      <c r="B1633" s="78"/>
      <c r="C1633" s="79"/>
      <c r="D1633" s="82"/>
      <c r="E1633" s="82"/>
      <c r="F1633" s="56" t="str">
        <f t="shared" si="2"/>
        <v>PETUGAS.1632/SPK/SE/PML/3172/2026</v>
      </c>
      <c r="G1633" s="80"/>
      <c r="H1633" s="56" t="str">
        <f>VLOOKUP(G1633,'MITRA (REFERENSI)'!$A:$Z,16,FALSE)</f>
        <v>#N/A</v>
      </c>
      <c r="I1633" s="56" t="str">
        <f>VLOOKUP(G1633,'MITRA (REFERENSI)'!$A:$Z,25,FALSE)</f>
        <v>#N/A</v>
      </c>
      <c r="J1633" s="55" t="str">
        <f>VLOOKUP(G1633,'MITRA (REFERENSI)'!$A:$Z,26,FALSE)</f>
        <v>#N/A</v>
      </c>
      <c r="K1633" s="55" t="str">
        <f>VLOOKUP(G1633,'MITRA (REFERENSI)'!$A:$Z,15,FALSE)</f>
        <v>#N/A</v>
      </c>
      <c r="L1633" s="55" t="str">
        <f>VLOOKUP(G1633,'MITRA (REFERENSI)'!$A:$Z,15,FALSE)</f>
        <v>#N/A</v>
      </c>
      <c r="M1633" s="55" t="str">
        <f>IF(B1633=1,'KELAS (REFERENSI)'!M1633,IF(B1633=2,'KELAS (REFERENSI)'!M1648,IF(B1633=3,'KELAS (REFERENSI)'!M1663,IF(B1633=4,'KELAS (REFERENSI)'!M1678,""))))</f>
        <v/>
      </c>
      <c r="N1633" s="55" t="str">
        <f>IF(B1633=1,'KELAS (REFERENSI)'!N1633,IF(B1633=2,'KELAS (REFERENSI)'!N1648,IF(B1633=3,'KELAS (REFERENSI)'!N1663,IF(B1633=4,'KELAS (REFERENSI)'!N1678,""))))</f>
        <v/>
      </c>
      <c r="O1633" s="55" t="str">
        <f>IF(B1633=1,'KELAS (REFERENSI)'!O1633,IF(B1633=2,'KELAS (REFERENSI)'!O1648,IF(B1633=3,'KELAS (REFERENSI)'!O1663,IF(B1633=4,'KELAS (REFERENSI)'!O1678,""))))</f>
        <v/>
      </c>
      <c r="P1633" s="55" t="str">
        <f>IF(B1633=1,'KELAS (REFERENSI)'!P1633,IF(B1633=2,'KELAS (REFERENSI)'!P1648,IF(B1633=3,'KELAS (REFERENSI)'!P1663,IF(B1633=4,'KELAS (REFERENSI)'!P1678,""))))</f>
        <v/>
      </c>
      <c r="Q1633" s="55" t="str">
        <f t="shared" si="4"/>
        <v>BPS Kota Jakarta Timur</v>
      </c>
      <c r="R1633" s="55" t="str">
        <f t="shared" si="56"/>
        <v/>
      </c>
      <c r="S1633" s="55" t="str">
        <f t="shared" ref="S1633:T1633" si="1641">S1632</f>
        <v>15 Juni sampai dengan 31 Agustus 2026</v>
      </c>
      <c r="T1633" s="55" t="str">
        <f t="shared" si="1641"/>
        <v>31 Agustus 2026</v>
      </c>
      <c r="U1633" s="59" t="str">
        <f>VLOOKUP(G1633,'MITRA (REFERENSI)'!$A:$Z,17,FALSE)</f>
        <v>#N/A</v>
      </c>
      <c r="V1633" s="59" t="str">
        <f>VLOOKUP(G1633,'MITRA (REFERENSI)'!$A:$Z,11,FALSE)</f>
        <v>#N/A</v>
      </c>
      <c r="W1633" s="81"/>
      <c r="X1633" s="63"/>
      <c r="Y1633" s="63"/>
      <c r="Z1633" s="62"/>
      <c r="AA1633" s="63"/>
      <c r="AB1633" s="62"/>
      <c r="AC1633" s="62"/>
      <c r="AD1633" s="62"/>
      <c r="AE1633" s="62"/>
      <c r="AF1633" s="62"/>
      <c r="AG1633" s="72"/>
      <c r="AH1633" s="72"/>
      <c r="AI1633" s="72"/>
      <c r="AJ1633" s="72"/>
      <c r="AK1633" s="59" t="str">
        <f>VLOOKUP(G1633,'MITRA (REFERENSI)'!$A:$Z,5,FALSE)</f>
        <v>#N/A</v>
      </c>
      <c r="AL1633" s="59" t="str">
        <f>VLOOKUP(G1633,'MITRA (REFERENSI)'!$A:$Z,13,FALSE)</f>
        <v>#N/A</v>
      </c>
      <c r="AM1633" s="59" t="str">
        <f>VLOOKUP(G1633,'MITRA (REFERENSI)'!$A:$Z,14,FALSE)</f>
        <v>#N/A</v>
      </c>
    </row>
    <row r="1634" ht="15.0" customHeight="1">
      <c r="A1634" s="53" t="s">
        <v>6696</v>
      </c>
      <c r="B1634" s="78"/>
      <c r="C1634" s="79"/>
      <c r="D1634" s="82"/>
      <c r="E1634" s="82"/>
      <c r="F1634" s="56" t="str">
        <f t="shared" si="2"/>
        <v>PETUGAS.1633/SPK/SE/PML/3172/2026</v>
      </c>
      <c r="G1634" s="80"/>
      <c r="H1634" s="56" t="str">
        <f>VLOOKUP(G1634,'MITRA (REFERENSI)'!$A:$Z,16,FALSE)</f>
        <v>#N/A</v>
      </c>
      <c r="I1634" s="56" t="str">
        <f>VLOOKUP(G1634,'MITRA (REFERENSI)'!$A:$Z,25,FALSE)</f>
        <v>#N/A</v>
      </c>
      <c r="J1634" s="55" t="str">
        <f>VLOOKUP(G1634,'MITRA (REFERENSI)'!$A:$Z,26,FALSE)</f>
        <v>#N/A</v>
      </c>
      <c r="K1634" s="55" t="str">
        <f>VLOOKUP(G1634,'MITRA (REFERENSI)'!$A:$Z,15,FALSE)</f>
        <v>#N/A</v>
      </c>
      <c r="L1634" s="55" t="str">
        <f>VLOOKUP(G1634,'MITRA (REFERENSI)'!$A:$Z,15,FALSE)</f>
        <v>#N/A</v>
      </c>
      <c r="M1634" s="55" t="str">
        <f>IF(B1634=1,'KELAS (REFERENSI)'!M1634,IF(B1634=2,'KELAS (REFERENSI)'!M1649,IF(B1634=3,'KELAS (REFERENSI)'!M1664,IF(B1634=4,'KELAS (REFERENSI)'!M1679,""))))</f>
        <v/>
      </c>
      <c r="N1634" s="55" t="str">
        <f>IF(B1634=1,'KELAS (REFERENSI)'!N1634,IF(B1634=2,'KELAS (REFERENSI)'!N1649,IF(B1634=3,'KELAS (REFERENSI)'!N1664,IF(B1634=4,'KELAS (REFERENSI)'!N1679,""))))</f>
        <v/>
      </c>
      <c r="O1634" s="55" t="str">
        <f>IF(B1634=1,'KELAS (REFERENSI)'!O1634,IF(B1634=2,'KELAS (REFERENSI)'!O1649,IF(B1634=3,'KELAS (REFERENSI)'!O1664,IF(B1634=4,'KELAS (REFERENSI)'!O1679,""))))</f>
        <v/>
      </c>
      <c r="P1634" s="55" t="str">
        <f>IF(B1634=1,'KELAS (REFERENSI)'!P1634,IF(B1634=2,'KELAS (REFERENSI)'!P1649,IF(B1634=3,'KELAS (REFERENSI)'!P1664,IF(B1634=4,'KELAS (REFERENSI)'!P1679,""))))</f>
        <v/>
      </c>
      <c r="Q1634" s="55" t="str">
        <f t="shared" si="4"/>
        <v>BPS Kota Jakarta Timur</v>
      </c>
      <c r="R1634" s="55" t="str">
        <f t="shared" si="56"/>
        <v/>
      </c>
      <c r="S1634" s="55" t="str">
        <f t="shared" ref="S1634:T1634" si="1642">S1633</f>
        <v>15 Juni sampai dengan 31 Agustus 2026</v>
      </c>
      <c r="T1634" s="55" t="str">
        <f t="shared" si="1642"/>
        <v>31 Agustus 2026</v>
      </c>
      <c r="U1634" s="59" t="str">
        <f>VLOOKUP(G1634,'MITRA (REFERENSI)'!$A:$Z,17,FALSE)</f>
        <v>#N/A</v>
      </c>
      <c r="V1634" s="59" t="str">
        <f>VLOOKUP(G1634,'MITRA (REFERENSI)'!$A:$Z,11,FALSE)</f>
        <v>#N/A</v>
      </c>
      <c r="W1634" s="81"/>
      <c r="X1634" s="63"/>
      <c r="Y1634" s="63"/>
      <c r="Z1634" s="62"/>
      <c r="AA1634" s="63"/>
      <c r="AB1634" s="62"/>
      <c r="AC1634" s="62"/>
      <c r="AD1634" s="62"/>
      <c r="AE1634" s="62"/>
      <c r="AF1634" s="62"/>
      <c r="AG1634" s="72"/>
      <c r="AH1634" s="72"/>
      <c r="AI1634" s="72"/>
      <c r="AJ1634" s="72"/>
      <c r="AK1634" s="59" t="str">
        <f>VLOOKUP(G1634,'MITRA (REFERENSI)'!$A:$Z,5,FALSE)</f>
        <v>#N/A</v>
      </c>
      <c r="AL1634" s="59" t="str">
        <f>VLOOKUP(G1634,'MITRA (REFERENSI)'!$A:$Z,13,FALSE)</f>
        <v>#N/A</v>
      </c>
      <c r="AM1634" s="59" t="str">
        <f>VLOOKUP(G1634,'MITRA (REFERENSI)'!$A:$Z,14,FALSE)</f>
        <v>#N/A</v>
      </c>
    </row>
    <row r="1635" ht="15.0" customHeight="1">
      <c r="A1635" s="53" t="s">
        <v>6697</v>
      </c>
      <c r="B1635" s="78"/>
      <c r="C1635" s="79"/>
      <c r="D1635" s="82"/>
      <c r="E1635" s="82"/>
      <c r="F1635" s="56" t="str">
        <f t="shared" si="2"/>
        <v>PETUGAS.1634/SPK/SE/PML/3172/2026</v>
      </c>
      <c r="G1635" s="80"/>
      <c r="H1635" s="56" t="str">
        <f>VLOOKUP(G1635,'MITRA (REFERENSI)'!$A:$Z,16,FALSE)</f>
        <v>#N/A</v>
      </c>
      <c r="I1635" s="56" t="str">
        <f>VLOOKUP(G1635,'MITRA (REFERENSI)'!$A:$Z,25,FALSE)</f>
        <v>#N/A</v>
      </c>
      <c r="J1635" s="55" t="str">
        <f>VLOOKUP(G1635,'MITRA (REFERENSI)'!$A:$Z,26,FALSE)</f>
        <v>#N/A</v>
      </c>
      <c r="K1635" s="55" t="str">
        <f>VLOOKUP(G1635,'MITRA (REFERENSI)'!$A:$Z,15,FALSE)</f>
        <v>#N/A</v>
      </c>
      <c r="L1635" s="55" t="str">
        <f>VLOOKUP(G1635,'MITRA (REFERENSI)'!$A:$Z,15,FALSE)</f>
        <v>#N/A</v>
      </c>
      <c r="M1635" s="55" t="str">
        <f>IF(B1635=1,'KELAS (REFERENSI)'!M1635,IF(B1635=2,'KELAS (REFERENSI)'!M1650,IF(B1635=3,'KELAS (REFERENSI)'!M1665,IF(B1635=4,'KELAS (REFERENSI)'!M1680,""))))</f>
        <v/>
      </c>
      <c r="N1635" s="55" t="str">
        <f>IF(B1635=1,'KELAS (REFERENSI)'!N1635,IF(B1635=2,'KELAS (REFERENSI)'!N1650,IF(B1635=3,'KELAS (REFERENSI)'!N1665,IF(B1635=4,'KELAS (REFERENSI)'!N1680,""))))</f>
        <v/>
      </c>
      <c r="O1635" s="55" t="str">
        <f>IF(B1635=1,'KELAS (REFERENSI)'!O1635,IF(B1635=2,'KELAS (REFERENSI)'!O1650,IF(B1635=3,'KELAS (REFERENSI)'!O1665,IF(B1635=4,'KELAS (REFERENSI)'!O1680,""))))</f>
        <v/>
      </c>
      <c r="P1635" s="55" t="str">
        <f>IF(B1635=1,'KELAS (REFERENSI)'!P1635,IF(B1635=2,'KELAS (REFERENSI)'!P1650,IF(B1635=3,'KELAS (REFERENSI)'!P1665,IF(B1635=4,'KELAS (REFERENSI)'!P1680,""))))</f>
        <v/>
      </c>
      <c r="Q1635" s="55" t="str">
        <f t="shared" si="4"/>
        <v>BPS Kota Jakarta Timur</v>
      </c>
      <c r="R1635" s="55" t="str">
        <f t="shared" si="56"/>
        <v/>
      </c>
      <c r="S1635" s="55" t="str">
        <f t="shared" ref="S1635:T1635" si="1643">S1634</f>
        <v>15 Juni sampai dengan 31 Agustus 2026</v>
      </c>
      <c r="T1635" s="55" t="str">
        <f t="shared" si="1643"/>
        <v>31 Agustus 2026</v>
      </c>
      <c r="U1635" s="59" t="str">
        <f>VLOOKUP(G1635,'MITRA (REFERENSI)'!$A:$Z,17,FALSE)</f>
        <v>#N/A</v>
      </c>
      <c r="V1635" s="59" t="str">
        <f>VLOOKUP(G1635,'MITRA (REFERENSI)'!$A:$Z,11,FALSE)</f>
        <v>#N/A</v>
      </c>
      <c r="W1635" s="81"/>
      <c r="X1635" s="63"/>
      <c r="Y1635" s="63"/>
      <c r="Z1635" s="62"/>
      <c r="AA1635" s="63"/>
      <c r="AB1635" s="62"/>
      <c r="AC1635" s="62"/>
      <c r="AD1635" s="62"/>
      <c r="AE1635" s="62"/>
      <c r="AF1635" s="62"/>
      <c r="AG1635" s="72"/>
      <c r="AH1635" s="72"/>
      <c r="AI1635" s="72"/>
      <c r="AJ1635" s="72"/>
      <c r="AK1635" s="59" t="str">
        <f>VLOOKUP(G1635,'MITRA (REFERENSI)'!$A:$Z,5,FALSE)</f>
        <v>#N/A</v>
      </c>
      <c r="AL1635" s="59" t="str">
        <f>VLOOKUP(G1635,'MITRA (REFERENSI)'!$A:$Z,13,FALSE)</f>
        <v>#N/A</v>
      </c>
      <c r="AM1635" s="59" t="str">
        <f>VLOOKUP(G1635,'MITRA (REFERENSI)'!$A:$Z,14,FALSE)</f>
        <v>#N/A</v>
      </c>
    </row>
    <row r="1636" ht="15.0" customHeight="1">
      <c r="A1636" s="53" t="s">
        <v>6698</v>
      </c>
      <c r="B1636" s="78"/>
      <c r="C1636" s="79"/>
      <c r="D1636" s="82"/>
      <c r="E1636" s="82"/>
      <c r="F1636" s="56" t="str">
        <f t="shared" si="2"/>
        <v>PETUGAS.1635/SPK/SE/PML/3172/2026</v>
      </c>
      <c r="G1636" s="80"/>
      <c r="H1636" s="56" t="str">
        <f>VLOOKUP(G1636,'MITRA (REFERENSI)'!$A:$Z,16,FALSE)</f>
        <v>#N/A</v>
      </c>
      <c r="I1636" s="56" t="str">
        <f>VLOOKUP(G1636,'MITRA (REFERENSI)'!$A:$Z,25,FALSE)</f>
        <v>#N/A</v>
      </c>
      <c r="J1636" s="55" t="str">
        <f>VLOOKUP(G1636,'MITRA (REFERENSI)'!$A:$Z,26,FALSE)</f>
        <v>#N/A</v>
      </c>
      <c r="K1636" s="55" t="str">
        <f>VLOOKUP(G1636,'MITRA (REFERENSI)'!$A:$Z,15,FALSE)</f>
        <v>#N/A</v>
      </c>
      <c r="L1636" s="55" t="str">
        <f>VLOOKUP(G1636,'MITRA (REFERENSI)'!$A:$Z,15,FALSE)</f>
        <v>#N/A</v>
      </c>
      <c r="M1636" s="55" t="str">
        <f>IF(B1636=1,'KELAS (REFERENSI)'!M1636,IF(B1636=2,'KELAS (REFERENSI)'!M1651,IF(B1636=3,'KELAS (REFERENSI)'!M1666,IF(B1636=4,'KELAS (REFERENSI)'!M1681,""))))</f>
        <v/>
      </c>
      <c r="N1636" s="55" t="str">
        <f>IF(B1636=1,'KELAS (REFERENSI)'!N1636,IF(B1636=2,'KELAS (REFERENSI)'!N1651,IF(B1636=3,'KELAS (REFERENSI)'!N1666,IF(B1636=4,'KELAS (REFERENSI)'!N1681,""))))</f>
        <v/>
      </c>
      <c r="O1636" s="55" t="str">
        <f>IF(B1636=1,'KELAS (REFERENSI)'!O1636,IF(B1636=2,'KELAS (REFERENSI)'!O1651,IF(B1636=3,'KELAS (REFERENSI)'!O1666,IF(B1636=4,'KELAS (REFERENSI)'!O1681,""))))</f>
        <v/>
      </c>
      <c r="P1636" s="55" t="str">
        <f>IF(B1636=1,'KELAS (REFERENSI)'!P1636,IF(B1636=2,'KELAS (REFERENSI)'!P1651,IF(B1636=3,'KELAS (REFERENSI)'!P1666,IF(B1636=4,'KELAS (REFERENSI)'!P1681,""))))</f>
        <v/>
      </c>
      <c r="Q1636" s="55" t="str">
        <f t="shared" si="4"/>
        <v>BPS Kota Jakarta Timur</v>
      </c>
      <c r="R1636" s="55" t="str">
        <f t="shared" si="56"/>
        <v/>
      </c>
      <c r="S1636" s="55" t="str">
        <f t="shared" ref="S1636:T1636" si="1644">S1635</f>
        <v>15 Juni sampai dengan 31 Agustus 2026</v>
      </c>
      <c r="T1636" s="55" t="str">
        <f t="shared" si="1644"/>
        <v>31 Agustus 2026</v>
      </c>
      <c r="U1636" s="59" t="str">
        <f>VLOOKUP(G1636,'MITRA (REFERENSI)'!$A:$Z,17,FALSE)</f>
        <v>#N/A</v>
      </c>
      <c r="V1636" s="59" t="str">
        <f>VLOOKUP(G1636,'MITRA (REFERENSI)'!$A:$Z,11,FALSE)</f>
        <v>#N/A</v>
      </c>
      <c r="W1636" s="81"/>
      <c r="X1636" s="63"/>
      <c r="Y1636" s="63"/>
      <c r="Z1636" s="62"/>
      <c r="AA1636" s="63"/>
      <c r="AB1636" s="62"/>
      <c r="AC1636" s="62"/>
      <c r="AD1636" s="62"/>
      <c r="AE1636" s="62"/>
      <c r="AF1636" s="62"/>
      <c r="AG1636" s="72"/>
      <c r="AH1636" s="72"/>
      <c r="AI1636" s="72"/>
      <c r="AJ1636" s="72"/>
      <c r="AK1636" s="59" t="str">
        <f>VLOOKUP(G1636,'MITRA (REFERENSI)'!$A:$Z,5,FALSE)</f>
        <v>#N/A</v>
      </c>
      <c r="AL1636" s="59" t="str">
        <f>VLOOKUP(G1636,'MITRA (REFERENSI)'!$A:$Z,13,FALSE)</f>
        <v>#N/A</v>
      </c>
      <c r="AM1636" s="59" t="str">
        <f>VLOOKUP(G1636,'MITRA (REFERENSI)'!$A:$Z,14,FALSE)</f>
        <v>#N/A</v>
      </c>
    </row>
    <row r="1637" ht="15.0" customHeight="1">
      <c r="A1637" s="53" t="s">
        <v>6699</v>
      </c>
      <c r="B1637" s="78"/>
      <c r="C1637" s="79"/>
      <c r="D1637" s="82"/>
      <c r="E1637" s="82"/>
      <c r="F1637" s="56" t="str">
        <f t="shared" si="2"/>
        <v>PETUGAS.1636/SPK/SE/PML/3172/2026</v>
      </c>
      <c r="G1637" s="80"/>
      <c r="H1637" s="56" t="str">
        <f>VLOOKUP(G1637,'MITRA (REFERENSI)'!$A:$Z,16,FALSE)</f>
        <v>#N/A</v>
      </c>
      <c r="I1637" s="56" t="str">
        <f>VLOOKUP(G1637,'MITRA (REFERENSI)'!$A:$Z,25,FALSE)</f>
        <v>#N/A</v>
      </c>
      <c r="J1637" s="55" t="str">
        <f>VLOOKUP(G1637,'MITRA (REFERENSI)'!$A:$Z,26,FALSE)</f>
        <v>#N/A</v>
      </c>
      <c r="K1637" s="55" t="str">
        <f>VLOOKUP(G1637,'MITRA (REFERENSI)'!$A:$Z,15,FALSE)</f>
        <v>#N/A</v>
      </c>
      <c r="L1637" s="55" t="str">
        <f>VLOOKUP(G1637,'MITRA (REFERENSI)'!$A:$Z,15,FALSE)</f>
        <v>#N/A</v>
      </c>
      <c r="M1637" s="55" t="str">
        <f>IF(B1637=1,'KELAS (REFERENSI)'!M1637,IF(B1637=2,'KELAS (REFERENSI)'!M1652,IF(B1637=3,'KELAS (REFERENSI)'!M1667,IF(B1637=4,'KELAS (REFERENSI)'!M1682,""))))</f>
        <v/>
      </c>
      <c r="N1637" s="55" t="str">
        <f>IF(B1637=1,'KELAS (REFERENSI)'!N1637,IF(B1637=2,'KELAS (REFERENSI)'!N1652,IF(B1637=3,'KELAS (REFERENSI)'!N1667,IF(B1637=4,'KELAS (REFERENSI)'!N1682,""))))</f>
        <v/>
      </c>
      <c r="O1637" s="55" t="str">
        <f>IF(B1637=1,'KELAS (REFERENSI)'!O1637,IF(B1637=2,'KELAS (REFERENSI)'!O1652,IF(B1637=3,'KELAS (REFERENSI)'!O1667,IF(B1637=4,'KELAS (REFERENSI)'!O1682,""))))</f>
        <v/>
      </c>
      <c r="P1637" s="55" t="str">
        <f>IF(B1637=1,'KELAS (REFERENSI)'!P1637,IF(B1637=2,'KELAS (REFERENSI)'!P1652,IF(B1637=3,'KELAS (REFERENSI)'!P1667,IF(B1637=4,'KELAS (REFERENSI)'!P1682,""))))</f>
        <v/>
      </c>
      <c r="Q1637" s="55" t="str">
        <f t="shared" si="4"/>
        <v>BPS Kota Jakarta Timur</v>
      </c>
      <c r="R1637" s="55" t="str">
        <f t="shared" si="56"/>
        <v/>
      </c>
      <c r="S1637" s="55" t="str">
        <f t="shared" ref="S1637:T1637" si="1645">S1636</f>
        <v>15 Juni sampai dengan 31 Agustus 2026</v>
      </c>
      <c r="T1637" s="55" t="str">
        <f t="shared" si="1645"/>
        <v>31 Agustus 2026</v>
      </c>
      <c r="U1637" s="59" t="str">
        <f>VLOOKUP(G1637,'MITRA (REFERENSI)'!$A:$Z,17,FALSE)</f>
        <v>#N/A</v>
      </c>
      <c r="V1637" s="59" t="str">
        <f>VLOOKUP(G1637,'MITRA (REFERENSI)'!$A:$Z,11,FALSE)</f>
        <v>#N/A</v>
      </c>
      <c r="W1637" s="81"/>
      <c r="X1637" s="63"/>
      <c r="Y1637" s="63"/>
      <c r="Z1637" s="62"/>
      <c r="AA1637" s="63"/>
      <c r="AB1637" s="62"/>
      <c r="AC1637" s="62"/>
      <c r="AD1637" s="62"/>
      <c r="AE1637" s="62"/>
      <c r="AF1637" s="62"/>
      <c r="AG1637" s="72"/>
      <c r="AH1637" s="72"/>
      <c r="AI1637" s="72"/>
      <c r="AJ1637" s="72"/>
      <c r="AK1637" s="59" t="str">
        <f>VLOOKUP(G1637,'MITRA (REFERENSI)'!$A:$Z,5,FALSE)</f>
        <v>#N/A</v>
      </c>
      <c r="AL1637" s="59" t="str">
        <f>VLOOKUP(G1637,'MITRA (REFERENSI)'!$A:$Z,13,FALSE)</f>
        <v>#N/A</v>
      </c>
      <c r="AM1637" s="59" t="str">
        <f>VLOOKUP(G1637,'MITRA (REFERENSI)'!$A:$Z,14,FALSE)</f>
        <v>#N/A</v>
      </c>
    </row>
    <row r="1638" ht="15.0" customHeight="1">
      <c r="A1638" s="53" t="s">
        <v>6700</v>
      </c>
      <c r="B1638" s="78"/>
      <c r="C1638" s="79"/>
      <c r="D1638" s="82"/>
      <c r="E1638" s="82"/>
      <c r="F1638" s="56" t="str">
        <f t="shared" si="2"/>
        <v>PETUGAS.1637/SPK/SE/PML/3172/2026</v>
      </c>
      <c r="G1638" s="80"/>
      <c r="H1638" s="56" t="str">
        <f>VLOOKUP(G1638,'MITRA (REFERENSI)'!$A:$Z,16,FALSE)</f>
        <v>#N/A</v>
      </c>
      <c r="I1638" s="56" t="str">
        <f>VLOOKUP(G1638,'MITRA (REFERENSI)'!$A:$Z,25,FALSE)</f>
        <v>#N/A</v>
      </c>
      <c r="J1638" s="55" t="str">
        <f>VLOOKUP(G1638,'MITRA (REFERENSI)'!$A:$Z,26,FALSE)</f>
        <v>#N/A</v>
      </c>
      <c r="K1638" s="55" t="str">
        <f>VLOOKUP(G1638,'MITRA (REFERENSI)'!$A:$Z,15,FALSE)</f>
        <v>#N/A</v>
      </c>
      <c r="L1638" s="55" t="str">
        <f>VLOOKUP(G1638,'MITRA (REFERENSI)'!$A:$Z,15,FALSE)</f>
        <v>#N/A</v>
      </c>
      <c r="M1638" s="55" t="str">
        <f>IF(B1638=1,'KELAS (REFERENSI)'!M1638,IF(B1638=2,'KELAS (REFERENSI)'!M1653,IF(B1638=3,'KELAS (REFERENSI)'!M1668,IF(B1638=4,'KELAS (REFERENSI)'!M1683,""))))</f>
        <v/>
      </c>
      <c r="N1638" s="55" t="str">
        <f>IF(B1638=1,'KELAS (REFERENSI)'!N1638,IF(B1638=2,'KELAS (REFERENSI)'!N1653,IF(B1638=3,'KELAS (REFERENSI)'!N1668,IF(B1638=4,'KELAS (REFERENSI)'!N1683,""))))</f>
        <v/>
      </c>
      <c r="O1638" s="55" t="str">
        <f>IF(B1638=1,'KELAS (REFERENSI)'!O1638,IF(B1638=2,'KELAS (REFERENSI)'!O1653,IF(B1638=3,'KELAS (REFERENSI)'!O1668,IF(B1638=4,'KELAS (REFERENSI)'!O1683,""))))</f>
        <v/>
      </c>
      <c r="P1638" s="55" t="str">
        <f>IF(B1638=1,'KELAS (REFERENSI)'!P1638,IF(B1638=2,'KELAS (REFERENSI)'!P1653,IF(B1638=3,'KELAS (REFERENSI)'!P1668,IF(B1638=4,'KELAS (REFERENSI)'!P1683,""))))</f>
        <v/>
      </c>
      <c r="Q1638" s="55" t="str">
        <f t="shared" si="4"/>
        <v>BPS Kota Jakarta Timur</v>
      </c>
      <c r="R1638" s="55" t="str">
        <f t="shared" si="56"/>
        <v/>
      </c>
      <c r="S1638" s="55" t="str">
        <f t="shared" ref="S1638:T1638" si="1646">S1637</f>
        <v>15 Juni sampai dengan 31 Agustus 2026</v>
      </c>
      <c r="T1638" s="55" t="str">
        <f t="shared" si="1646"/>
        <v>31 Agustus 2026</v>
      </c>
      <c r="U1638" s="59" t="str">
        <f>VLOOKUP(G1638,'MITRA (REFERENSI)'!$A:$Z,17,FALSE)</f>
        <v>#N/A</v>
      </c>
      <c r="V1638" s="59" t="str">
        <f>VLOOKUP(G1638,'MITRA (REFERENSI)'!$A:$Z,11,FALSE)</f>
        <v>#N/A</v>
      </c>
      <c r="W1638" s="81"/>
      <c r="X1638" s="63"/>
      <c r="Y1638" s="63"/>
      <c r="Z1638" s="62"/>
      <c r="AA1638" s="63"/>
      <c r="AB1638" s="62"/>
      <c r="AC1638" s="62"/>
      <c r="AD1638" s="62"/>
      <c r="AE1638" s="62"/>
      <c r="AF1638" s="62"/>
      <c r="AG1638" s="72"/>
      <c r="AH1638" s="72"/>
      <c r="AI1638" s="72"/>
      <c r="AJ1638" s="72"/>
      <c r="AK1638" s="59" t="str">
        <f>VLOOKUP(G1638,'MITRA (REFERENSI)'!$A:$Z,5,FALSE)</f>
        <v>#N/A</v>
      </c>
      <c r="AL1638" s="59" t="str">
        <f>VLOOKUP(G1638,'MITRA (REFERENSI)'!$A:$Z,13,FALSE)</f>
        <v>#N/A</v>
      </c>
      <c r="AM1638" s="59" t="str">
        <f>VLOOKUP(G1638,'MITRA (REFERENSI)'!$A:$Z,14,FALSE)</f>
        <v>#N/A</v>
      </c>
    </row>
    <row r="1639" ht="15.0" customHeight="1">
      <c r="A1639" s="53" t="s">
        <v>6701</v>
      </c>
      <c r="B1639" s="78"/>
      <c r="C1639" s="79"/>
      <c r="D1639" s="82"/>
      <c r="E1639" s="82"/>
      <c r="F1639" s="56" t="str">
        <f t="shared" si="2"/>
        <v>PETUGAS.1638/SPK/SE/PML/3172/2026</v>
      </c>
      <c r="G1639" s="80"/>
      <c r="H1639" s="56" t="str">
        <f>VLOOKUP(G1639,'MITRA (REFERENSI)'!$A:$Z,16,FALSE)</f>
        <v>#N/A</v>
      </c>
      <c r="I1639" s="56" t="str">
        <f>VLOOKUP(G1639,'MITRA (REFERENSI)'!$A:$Z,25,FALSE)</f>
        <v>#N/A</v>
      </c>
      <c r="J1639" s="55" t="str">
        <f>VLOOKUP(G1639,'MITRA (REFERENSI)'!$A:$Z,26,FALSE)</f>
        <v>#N/A</v>
      </c>
      <c r="K1639" s="55" t="str">
        <f>VLOOKUP(G1639,'MITRA (REFERENSI)'!$A:$Z,15,FALSE)</f>
        <v>#N/A</v>
      </c>
      <c r="L1639" s="55" t="str">
        <f>VLOOKUP(G1639,'MITRA (REFERENSI)'!$A:$Z,15,FALSE)</f>
        <v>#N/A</v>
      </c>
      <c r="M1639" s="55" t="str">
        <f>IF(B1639=1,'KELAS (REFERENSI)'!M1639,IF(B1639=2,'KELAS (REFERENSI)'!M1654,IF(B1639=3,'KELAS (REFERENSI)'!M1669,IF(B1639=4,'KELAS (REFERENSI)'!M1684,""))))</f>
        <v/>
      </c>
      <c r="N1639" s="55" t="str">
        <f>IF(B1639=1,'KELAS (REFERENSI)'!N1639,IF(B1639=2,'KELAS (REFERENSI)'!N1654,IF(B1639=3,'KELAS (REFERENSI)'!N1669,IF(B1639=4,'KELAS (REFERENSI)'!N1684,""))))</f>
        <v/>
      </c>
      <c r="O1639" s="55" t="str">
        <f>IF(B1639=1,'KELAS (REFERENSI)'!O1639,IF(B1639=2,'KELAS (REFERENSI)'!O1654,IF(B1639=3,'KELAS (REFERENSI)'!O1669,IF(B1639=4,'KELAS (REFERENSI)'!O1684,""))))</f>
        <v/>
      </c>
      <c r="P1639" s="55" t="str">
        <f>IF(B1639=1,'KELAS (REFERENSI)'!P1639,IF(B1639=2,'KELAS (REFERENSI)'!P1654,IF(B1639=3,'KELAS (REFERENSI)'!P1669,IF(B1639=4,'KELAS (REFERENSI)'!P1684,""))))</f>
        <v/>
      </c>
      <c r="Q1639" s="55" t="str">
        <f t="shared" si="4"/>
        <v>BPS Kota Jakarta Timur</v>
      </c>
      <c r="R1639" s="55" t="str">
        <f t="shared" si="56"/>
        <v/>
      </c>
      <c r="S1639" s="55" t="str">
        <f t="shared" ref="S1639:T1639" si="1647">S1638</f>
        <v>15 Juni sampai dengan 31 Agustus 2026</v>
      </c>
      <c r="T1639" s="55" t="str">
        <f t="shared" si="1647"/>
        <v>31 Agustus 2026</v>
      </c>
      <c r="U1639" s="59" t="str">
        <f>VLOOKUP(G1639,'MITRA (REFERENSI)'!$A:$Z,17,FALSE)</f>
        <v>#N/A</v>
      </c>
      <c r="V1639" s="59" t="str">
        <f>VLOOKUP(G1639,'MITRA (REFERENSI)'!$A:$Z,11,FALSE)</f>
        <v>#N/A</v>
      </c>
      <c r="W1639" s="81"/>
      <c r="X1639" s="63"/>
      <c r="Y1639" s="63"/>
      <c r="Z1639" s="62"/>
      <c r="AA1639" s="63"/>
      <c r="AB1639" s="62"/>
      <c r="AC1639" s="62"/>
      <c r="AD1639" s="62"/>
      <c r="AE1639" s="62"/>
      <c r="AF1639" s="62"/>
      <c r="AG1639" s="72"/>
      <c r="AH1639" s="72"/>
      <c r="AI1639" s="72"/>
      <c r="AJ1639" s="72"/>
      <c r="AK1639" s="59" t="str">
        <f>VLOOKUP(G1639,'MITRA (REFERENSI)'!$A:$Z,5,FALSE)</f>
        <v>#N/A</v>
      </c>
      <c r="AL1639" s="59" t="str">
        <f>VLOOKUP(G1639,'MITRA (REFERENSI)'!$A:$Z,13,FALSE)</f>
        <v>#N/A</v>
      </c>
      <c r="AM1639" s="59" t="str">
        <f>VLOOKUP(G1639,'MITRA (REFERENSI)'!$A:$Z,14,FALSE)</f>
        <v>#N/A</v>
      </c>
    </row>
    <row r="1640" ht="15.0" customHeight="1">
      <c r="A1640" s="53" t="s">
        <v>6702</v>
      </c>
      <c r="B1640" s="78"/>
      <c r="C1640" s="79"/>
      <c r="D1640" s="82"/>
      <c r="E1640" s="82"/>
      <c r="F1640" s="56" t="str">
        <f t="shared" si="2"/>
        <v>PETUGAS.1639/SPK/SE/PML/3172/2026</v>
      </c>
      <c r="G1640" s="80"/>
      <c r="H1640" s="56" t="str">
        <f>VLOOKUP(G1640,'MITRA (REFERENSI)'!$A:$Z,16,FALSE)</f>
        <v>#N/A</v>
      </c>
      <c r="I1640" s="56" t="str">
        <f>VLOOKUP(G1640,'MITRA (REFERENSI)'!$A:$Z,25,FALSE)</f>
        <v>#N/A</v>
      </c>
      <c r="J1640" s="55" t="str">
        <f>VLOOKUP(G1640,'MITRA (REFERENSI)'!$A:$Z,26,FALSE)</f>
        <v>#N/A</v>
      </c>
      <c r="K1640" s="55" t="str">
        <f>VLOOKUP(G1640,'MITRA (REFERENSI)'!$A:$Z,15,FALSE)</f>
        <v>#N/A</v>
      </c>
      <c r="L1640" s="55" t="str">
        <f>VLOOKUP(G1640,'MITRA (REFERENSI)'!$A:$Z,15,FALSE)</f>
        <v>#N/A</v>
      </c>
      <c r="M1640" s="55" t="str">
        <f>IF(B1640=1,'KELAS (REFERENSI)'!M1640,IF(B1640=2,'KELAS (REFERENSI)'!M1655,IF(B1640=3,'KELAS (REFERENSI)'!M1670,IF(B1640=4,'KELAS (REFERENSI)'!M1685,""))))</f>
        <v/>
      </c>
      <c r="N1640" s="55" t="str">
        <f>IF(B1640=1,'KELAS (REFERENSI)'!N1640,IF(B1640=2,'KELAS (REFERENSI)'!N1655,IF(B1640=3,'KELAS (REFERENSI)'!N1670,IF(B1640=4,'KELAS (REFERENSI)'!N1685,""))))</f>
        <v/>
      </c>
      <c r="O1640" s="55" t="str">
        <f>IF(B1640=1,'KELAS (REFERENSI)'!O1640,IF(B1640=2,'KELAS (REFERENSI)'!O1655,IF(B1640=3,'KELAS (REFERENSI)'!O1670,IF(B1640=4,'KELAS (REFERENSI)'!O1685,""))))</f>
        <v/>
      </c>
      <c r="P1640" s="55" t="str">
        <f>IF(B1640=1,'KELAS (REFERENSI)'!P1640,IF(B1640=2,'KELAS (REFERENSI)'!P1655,IF(B1640=3,'KELAS (REFERENSI)'!P1670,IF(B1640=4,'KELAS (REFERENSI)'!P1685,""))))</f>
        <v/>
      </c>
      <c r="Q1640" s="55" t="str">
        <f t="shared" si="4"/>
        <v>BPS Kota Jakarta Timur</v>
      </c>
      <c r="R1640" s="55" t="str">
        <f t="shared" si="56"/>
        <v/>
      </c>
      <c r="S1640" s="55" t="str">
        <f t="shared" ref="S1640:T1640" si="1648">S1639</f>
        <v>15 Juni sampai dengan 31 Agustus 2026</v>
      </c>
      <c r="T1640" s="55" t="str">
        <f t="shared" si="1648"/>
        <v>31 Agustus 2026</v>
      </c>
      <c r="U1640" s="59" t="str">
        <f>VLOOKUP(G1640,'MITRA (REFERENSI)'!$A:$Z,17,FALSE)</f>
        <v>#N/A</v>
      </c>
      <c r="V1640" s="59" t="str">
        <f>VLOOKUP(G1640,'MITRA (REFERENSI)'!$A:$Z,11,FALSE)</f>
        <v>#N/A</v>
      </c>
      <c r="W1640" s="81"/>
      <c r="X1640" s="63"/>
      <c r="Y1640" s="63"/>
      <c r="Z1640" s="62"/>
      <c r="AA1640" s="63"/>
      <c r="AB1640" s="62"/>
      <c r="AC1640" s="62"/>
      <c r="AD1640" s="62"/>
      <c r="AE1640" s="62"/>
      <c r="AF1640" s="62"/>
      <c r="AG1640" s="72"/>
      <c r="AH1640" s="72"/>
      <c r="AI1640" s="72"/>
      <c r="AJ1640" s="72"/>
      <c r="AK1640" s="59" t="str">
        <f>VLOOKUP(G1640,'MITRA (REFERENSI)'!$A:$Z,5,FALSE)</f>
        <v>#N/A</v>
      </c>
      <c r="AL1640" s="59" t="str">
        <f>VLOOKUP(G1640,'MITRA (REFERENSI)'!$A:$Z,13,FALSE)</f>
        <v>#N/A</v>
      </c>
      <c r="AM1640" s="59" t="str">
        <f>VLOOKUP(G1640,'MITRA (REFERENSI)'!$A:$Z,14,FALSE)</f>
        <v>#N/A</v>
      </c>
    </row>
    <row r="1641" ht="15.0" customHeight="1">
      <c r="A1641" s="53" t="s">
        <v>6703</v>
      </c>
      <c r="B1641" s="78"/>
      <c r="C1641" s="79"/>
      <c r="D1641" s="82"/>
      <c r="E1641" s="82"/>
      <c r="F1641" s="56" t="str">
        <f t="shared" si="2"/>
        <v>PETUGAS.1640/SPK/SE/PML/3172/2026</v>
      </c>
      <c r="G1641" s="80"/>
      <c r="H1641" s="56" t="str">
        <f>VLOOKUP(G1641,'MITRA (REFERENSI)'!$A:$Z,16,FALSE)</f>
        <v>#N/A</v>
      </c>
      <c r="I1641" s="56" t="str">
        <f>VLOOKUP(G1641,'MITRA (REFERENSI)'!$A:$Z,25,FALSE)</f>
        <v>#N/A</v>
      </c>
      <c r="J1641" s="55" t="str">
        <f>VLOOKUP(G1641,'MITRA (REFERENSI)'!$A:$Z,26,FALSE)</f>
        <v>#N/A</v>
      </c>
      <c r="K1641" s="55" t="str">
        <f>VLOOKUP(G1641,'MITRA (REFERENSI)'!$A:$Z,15,FALSE)</f>
        <v>#N/A</v>
      </c>
      <c r="L1641" s="55" t="str">
        <f>VLOOKUP(G1641,'MITRA (REFERENSI)'!$A:$Z,15,FALSE)</f>
        <v>#N/A</v>
      </c>
      <c r="M1641" s="55" t="str">
        <f>IF(B1641=1,'KELAS (REFERENSI)'!M1641,IF(B1641=2,'KELAS (REFERENSI)'!M1656,IF(B1641=3,'KELAS (REFERENSI)'!M1671,IF(B1641=4,'KELAS (REFERENSI)'!M1686,""))))</f>
        <v/>
      </c>
      <c r="N1641" s="55" t="str">
        <f>IF(B1641=1,'KELAS (REFERENSI)'!N1641,IF(B1641=2,'KELAS (REFERENSI)'!N1656,IF(B1641=3,'KELAS (REFERENSI)'!N1671,IF(B1641=4,'KELAS (REFERENSI)'!N1686,""))))</f>
        <v/>
      </c>
      <c r="O1641" s="55" t="str">
        <f>IF(B1641=1,'KELAS (REFERENSI)'!O1641,IF(B1641=2,'KELAS (REFERENSI)'!O1656,IF(B1641=3,'KELAS (REFERENSI)'!O1671,IF(B1641=4,'KELAS (REFERENSI)'!O1686,""))))</f>
        <v/>
      </c>
      <c r="P1641" s="55" t="str">
        <f>IF(B1641=1,'KELAS (REFERENSI)'!P1641,IF(B1641=2,'KELAS (REFERENSI)'!P1656,IF(B1641=3,'KELAS (REFERENSI)'!P1671,IF(B1641=4,'KELAS (REFERENSI)'!P1686,""))))</f>
        <v/>
      </c>
      <c r="Q1641" s="55" t="str">
        <f t="shared" si="4"/>
        <v>BPS Kota Jakarta Timur</v>
      </c>
      <c r="R1641" s="55" t="str">
        <f t="shared" si="56"/>
        <v/>
      </c>
      <c r="S1641" s="55" t="str">
        <f t="shared" ref="S1641:T1641" si="1649">S1640</f>
        <v>15 Juni sampai dengan 31 Agustus 2026</v>
      </c>
      <c r="T1641" s="55" t="str">
        <f t="shared" si="1649"/>
        <v>31 Agustus 2026</v>
      </c>
      <c r="U1641" s="59" t="str">
        <f>VLOOKUP(G1641,'MITRA (REFERENSI)'!$A:$Z,17,FALSE)</f>
        <v>#N/A</v>
      </c>
      <c r="V1641" s="59" t="str">
        <f>VLOOKUP(G1641,'MITRA (REFERENSI)'!$A:$Z,11,FALSE)</f>
        <v>#N/A</v>
      </c>
      <c r="W1641" s="81"/>
      <c r="X1641" s="63"/>
      <c r="Y1641" s="63"/>
      <c r="Z1641" s="62"/>
      <c r="AA1641" s="63"/>
      <c r="AB1641" s="62"/>
      <c r="AC1641" s="62"/>
      <c r="AD1641" s="62"/>
      <c r="AE1641" s="62"/>
      <c r="AF1641" s="62"/>
      <c r="AG1641" s="72"/>
      <c r="AH1641" s="72"/>
      <c r="AI1641" s="72"/>
      <c r="AJ1641" s="72"/>
      <c r="AK1641" s="59" t="str">
        <f>VLOOKUP(G1641,'MITRA (REFERENSI)'!$A:$Z,5,FALSE)</f>
        <v>#N/A</v>
      </c>
      <c r="AL1641" s="59" t="str">
        <f>VLOOKUP(G1641,'MITRA (REFERENSI)'!$A:$Z,13,FALSE)</f>
        <v>#N/A</v>
      </c>
      <c r="AM1641" s="59" t="str">
        <f>VLOOKUP(G1641,'MITRA (REFERENSI)'!$A:$Z,14,FALSE)</f>
        <v>#N/A</v>
      </c>
    </row>
    <row r="1642" ht="15.0" customHeight="1">
      <c r="A1642" s="53" t="s">
        <v>6704</v>
      </c>
      <c r="B1642" s="78"/>
      <c r="C1642" s="79"/>
      <c r="D1642" s="82"/>
      <c r="E1642" s="82"/>
      <c r="F1642" s="56" t="str">
        <f t="shared" si="2"/>
        <v>PETUGAS.1641/SPK/SE/PML/3172/2026</v>
      </c>
      <c r="G1642" s="80"/>
      <c r="H1642" s="56" t="str">
        <f>VLOOKUP(G1642,'MITRA (REFERENSI)'!$A:$Z,16,FALSE)</f>
        <v>#N/A</v>
      </c>
      <c r="I1642" s="56" t="str">
        <f>VLOOKUP(G1642,'MITRA (REFERENSI)'!$A:$Z,25,FALSE)</f>
        <v>#N/A</v>
      </c>
      <c r="J1642" s="55" t="str">
        <f>VLOOKUP(G1642,'MITRA (REFERENSI)'!$A:$Z,26,FALSE)</f>
        <v>#N/A</v>
      </c>
      <c r="K1642" s="55" t="str">
        <f>VLOOKUP(G1642,'MITRA (REFERENSI)'!$A:$Z,15,FALSE)</f>
        <v>#N/A</v>
      </c>
      <c r="L1642" s="55" t="str">
        <f>VLOOKUP(G1642,'MITRA (REFERENSI)'!$A:$Z,15,FALSE)</f>
        <v>#N/A</v>
      </c>
      <c r="M1642" s="55" t="str">
        <f>IF(B1642=1,'KELAS (REFERENSI)'!M1642,IF(B1642=2,'KELAS (REFERENSI)'!M1657,IF(B1642=3,'KELAS (REFERENSI)'!M1672,IF(B1642=4,'KELAS (REFERENSI)'!M1687,""))))</f>
        <v/>
      </c>
      <c r="N1642" s="55" t="str">
        <f>IF(B1642=1,'KELAS (REFERENSI)'!N1642,IF(B1642=2,'KELAS (REFERENSI)'!N1657,IF(B1642=3,'KELAS (REFERENSI)'!N1672,IF(B1642=4,'KELAS (REFERENSI)'!N1687,""))))</f>
        <v/>
      </c>
      <c r="O1642" s="55" t="str">
        <f>IF(B1642=1,'KELAS (REFERENSI)'!O1642,IF(B1642=2,'KELAS (REFERENSI)'!O1657,IF(B1642=3,'KELAS (REFERENSI)'!O1672,IF(B1642=4,'KELAS (REFERENSI)'!O1687,""))))</f>
        <v/>
      </c>
      <c r="P1642" s="55" t="str">
        <f>IF(B1642=1,'KELAS (REFERENSI)'!P1642,IF(B1642=2,'KELAS (REFERENSI)'!P1657,IF(B1642=3,'KELAS (REFERENSI)'!P1672,IF(B1642=4,'KELAS (REFERENSI)'!P1687,""))))</f>
        <v/>
      </c>
      <c r="Q1642" s="55" t="str">
        <f t="shared" si="4"/>
        <v>BPS Kota Jakarta Timur</v>
      </c>
      <c r="R1642" s="55" t="str">
        <f t="shared" si="56"/>
        <v/>
      </c>
      <c r="S1642" s="55" t="str">
        <f t="shared" ref="S1642:T1642" si="1650">S1641</f>
        <v>15 Juni sampai dengan 31 Agustus 2026</v>
      </c>
      <c r="T1642" s="55" t="str">
        <f t="shared" si="1650"/>
        <v>31 Agustus 2026</v>
      </c>
      <c r="U1642" s="59" t="str">
        <f>VLOOKUP(G1642,'MITRA (REFERENSI)'!$A:$Z,17,FALSE)</f>
        <v>#N/A</v>
      </c>
      <c r="V1642" s="59" t="str">
        <f>VLOOKUP(G1642,'MITRA (REFERENSI)'!$A:$Z,11,FALSE)</f>
        <v>#N/A</v>
      </c>
      <c r="W1642" s="81"/>
      <c r="X1642" s="63"/>
      <c r="Y1642" s="63"/>
      <c r="Z1642" s="62"/>
      <c r="AA1642" s="63"/>
      <c r="AB1642" s="62"/>
      <c r="AC1642" s="62"/>
      <c r="AD1642" s="62"/>
      <c r="AE1642" s="62"/>
      <c r="AF1642" s="62"/>
      <c r="AG1642" s="72"/>
      <c r="AH1642" s="72"/>
      <c r="AI1642" s="72"/>
      <c r="AJ1642" s="72"/>
      <c r="AK1642" s="59" t="str">
        <f>VLOOKUP(G1642,'MITRA (REFERENSI)'!$A:$Z,5,FALSE)</f>
        <v>#N/A</v>
      </c>
      <c r="AL1642" s="59" t="str">
        <f>VLOOKUP(G1642,'MITRA (REFERENSI)'!$A:$Z,13,FALSE)</f>
        <v>#N/A</v>
      </c>
      <c r="AM1642" s="59" t="str">
        <f>VLOOKUP(G1642,'MITRA (REFERENSI)'!$A:$Z,14,FALSE)</f>
        <v>#N/A</v>
      </c>
    </row>
    <row r="1643" ht="15.0" customHeight="1">
      <c r="A1643" s="53" t="s">
        <v>6705</v>
      </c>
      <c r="B1643" s="78"/>
      <c r="C1643" s="79"/>
      <c r="D1643" s="82"/>
      <c r="E1643" s="82"/>
      <c r="F1643" s="56" t="str">
        <f t="shared" si="2"/>
        <v>PETUGAS.1642/SPK/SE/PML/3172/2026</v>
      </c>
      <c r="G1643" s="80"/>
      <c r="H1643" s="56" t="str">
        <f>VLOOKUP(G1643,'MITRA (REFERENSI)'!$A:$Z,16,FALSE)</f>
        <v>#N/A</v>
      </c>
      <c r="I1643" s="56" t="str">
        <f>VLOOKUP(G1643,'MITRA (REFERENSI)'!$A:$Z,25,FALSE)</f>
        <v>#N/A</v>
      </c>
      <c r="J1643" s="55" t="str">
        <f>VLOOKUP(G1643,'MITRA (REFERENSI)'!$A:$Z,26,FALSE)</f>
        <v>#N/A</v>
      </c>
      <c r="K1643" s="55" t="str">
        <f>VLOOKUP(G1643,'MITRA (REFERENSI)'!$A:$Z,15,FALSE)</f>
        <v>#N/A</v>
      </c>
      <c r="L1643" s="55" t="str">
        <f>VLOOKUP(G1643,'MITRA (REFERENSI)'!$A:$Z,15,FALSE)</f>
        <v>#N/A</v>
      </c>
      <c r="M1643" s="55" t="str">
        <f>IF(B1643=1,'KELAS (REFERENSI)'!M1643,IF(B1643=2,'KELAS (REFERENSI)'!M1658,IF(B1643=3,'KELAS (REFERENSI)'!M1673,IF(B1643=4,'KELAS (REFERENSI)'!M1688,""))))</f>
        <v/>
      </c>
      <c r="N1643" s="55" t="str">
        <f>IF(B1643=1,'KELAS (REFERENSI)'!N1643,IF(B1643=2,'KELAS (REFERENSI)'!N1658,IF(B1643=3,'KELAS (REFERENSI)'!N1673,IF(B1643=4,'KELAS (REFERENSI)'!N1688,""))))</f>
        <v/>
      </c>
      <c r="O1643" s="55" t="str">
        <f>IF(B1643=1,'KELAS (REFERENSI)'!O1643,IF(B1643=2,'KELAS (REFERENSI)'!O1658,IF(B1643=3,'KELAS (REFERENSI)'!O1673,IF(B1643=4,'KELAS (REFERENSI)'!O1688,""))))</f>
        <v/>
      </c>
      <c r="P1643" s="55" t="str">
        <f>IF(B1643=1,'KELAS (REFERENSI)'!P1643,IF(B1643=2,'KELAS (REFERENSI)'!P1658,IF(B1643=3,'KELAS (REFERENSI)'!P1673,IF(B1643=4,'KELAS (REFERENSI)'!P1688,""))))</f>
        <v/>
      </c>
      <c r="Q1643" s="55" t="str">
        <f t="shared" si="4"/>
        <v>BPS Kota Jakarta Timur</v>
      </c>
      <c r="R1643" s="55" t="str">
        <f t="shared" si="56"/>
        <v/>
      </c>
      <c r="S1643" s="55" t="str">
        <f t="shared" ref="S1643:T1643" si="1651">S1642</f>
        <v>15 Juni sampai dengan 31 Agustus 2026</v>
      </c>
      <c r="T1643" s="55" t="str">
        <f t="shared" si="1651"/>
        <v>31 Agustus 2026</v>
      </c>
      <c r="U1643" s="59" t="str">
        <f>VLOOKUP(G1643,'MITRA (REFERENSI)'!$A:$Z,17,FALSE)</f>
        <v>#N/A</v>
      </c>
      <c r="V1643" s="59" t="str">
        <f>VLOOKUP(G1643,'MITRA (REFERENSI)'!$A:$Z,11,FALSE)</f>
        <v>#N/A</v>
      </c>
      <c r="W1643" s="81"/>
      <c r="X1643" s="63"/>
      <c r="Y1643" s="63"/>
      <c r="Z1643" s="62"/>
      <c r="AA1643" s="63"/>
      <c r="AB1643" s="62"/>
      <c r="AC1643" s="62"/>
      <c r="AD1643" s="62"/>
      <c r="AE1643" s="62"/>
      <c r="AF1643" s="62"/>
      <c r="AG1643" s="72"/>
      <c r="AH1643" s="72"/>
      <c r="AI1643" s="72"/>
      <c r="AJ1643" s="72"/>
      <c r="AK1643" s="59" t="str">
        <f>VLOOKUP(G1643,'MITRA (REFERENSI)'!$A:$Z,5,FALSE)</f>
        <v>#N/A</v>
      </c>
      <c r="AL1643" s="59" t="str">
        <f>VLOOKUP(G1643,'MITRA (REFERENSI)'!$A:$Z,13,FALSE)</f>
        <v>#N/A</v>
      </c>
      <c r="AM1643" s="59" t="str">
        <f>VLOOKUP(G1643,'MITRA (REFERENSI)'!$A:$Z,14,FALSE)</f>
        <v>#N/A</v>
      </c>
    </row>
    <row r="1644" ht="15.0" customHeight="1">
      <c r="A1644" s="53" t="s">
        <v>6706</v>
      </c>
      <c r="B1644" s="78"/>
      <c r="C1644" s="79"/>
      <c r="D1644" s="82"/>
      <c r="E1644" s="82"/>
      <c r="F1644" s="56" t="str">
        <f t="shared" si="2"/>
        <v>PETUGAS.1643/SPK/SE/PML/3172/2026</v>
      </c>
      <c r="G1644" s="80"/>
      <c r="H1644" s="56" t="str">
        <f>VLOOKUP(G1644,'MITRA (REFERENSI)'!$A:$Z,16,FALSE)</f>
        <v>#N/A</v>
      </c>
      <c r="I1644" s="56" t="str">
        <f>VLOOKUP(G1644,'MITRA (REFERENSI)'!$A:$Z,25,FALSE)</f>
        <v>#N/A</v>
      </c>
      <c r="J1644" s="55" t="str">
        <f>VLOOKUP(G1644,'MITRA (REFERENSI)'!$A:$Z,26,FALSE)</f>
        <v>#N/A</v>
      </c>
      <c r="K1644" s="55" t="str">
        <f>VLOOKUP(G1644,'MITRA (REFERENSI)'!$A:$Z,15,FALSE)</f>
        <v>#N/A</v>
      </c>
      <c r="L1644" s="55" t="str">
        <f>VLOOKUP(G1644,'MITRA (REFERENSI)'!$A:$Z,15,FALSE)</f>
        <v>#N/A</v>
      </c>
      <c r="M1644" s="55" t="str">
        <f>IF(B1644=1,'KELAS (REFERENSI)'!M1644,IF(B1644=2,'KELAS (REFERENSI)'!M1659,IF(B1644=3,'KELAS (REFERENSI)'!M1674,IF(B1644=4,'KELAS (REFERENSI)'!M1689,""))))</f>
        <v/>
      </c>
      <c r="N1644" s="55" t="str">
        <f>IF(B1644=1,'KELAS (REFERENSI)'!N1644,IF(B1644=2,'KELAS (REFERENSI)'!N1659,IF(B1644=3,'KELAS (REFERENSI)'!N1674,IF(B1644=4,'KELAS (REFERENSI)'!N1689,""))))</f>
        <v/>
      </c>
      <c r="O1644" s="55" t="str">
        <f>IF(B1644=1,'KELAS (REFERENSI)'!O1644,IF(B1644=2,'KELAS (REFERENSI)'!O1659,IF(B1644=3,'KELAS (REFERENSI)'!O1674,IF(B1644=4,'KELAS (REFERENSI)'!O1689,""))))</f>
        <v/>
      </c>
      <c r="P1644" s="55" t="str">
        <f>IF(B1644=1,'KELAS (REFERENSI)'!P1644,IF(B1644=2,'KELAS (REFERENSI)'!P1659,IF(B1644=3,'KELAS (REFERENSI)'!P1674,IF(B1644=4,'KELAS (REFERENSI)'!P1689,""))))</f>
        <v/>
      </c>
      <c r="Q1644" s="55" t="str">
        <f t="shared" si="4"/>
        <v>BPS Kota Jakarta Timur</v>
      </c>
      <c r="R1644" s="55" t="str">
        <f t="shared" si="56"/>
        <v/>
      </c>
      <c r="S1644" s="55" t="str">
        <f t="shared" ref="S1644:T1644" si="1652">S1643</f>
        <v>15 Juni sampai dengan 31 Agustus 2026</v>
      </c>
      <c r="T1644" s="55" t="str">
        <f t="shared" si="1652"/>
        <v>31 Agustus 2026</v>
      </c>
      <c r="U1644" s="59" t="str">
        <f>VLOOKUP(G1644,'MITRA (REFERENSI)'!$A:$Z,17,FALSE)</f>
        <v>#N/A</v>
      </c>
      <c r="V1644" s="59" t="str">
        <f>VLOOKUP(G1644,'MITRA (REFERENSI)'!$A:$Z,11,FALSE)</f>
        <v>#N/A</v>
      </c>
      <c r="W1644" s="81"/>
      <c r="X1644" s="63"/>
      <c r="Y1644" s="63"/>
      <c r="Z1644" s="62"/>
      <c r="AA1644" s="63"/>
      <c r="AB1644" s="62"/>
      <c r="AC1644" s="62"/>
      <c r="AD1644" s="62"/>
      <c r="AE1644" s="62"/>
      <c r="AF1644" s="62"/>
      <c r="AG1644" s="72"/>
      <c r="AH1644" s="72"/>
      <c r="AI1644" s="72"/>
      <c r="AJ1644" s="72"/>
      <c r="AK1644" s="59" t="str">
        <f>VLOOKUP(G1644,'MITRA (REFERENSI)'!$A:$Z,5,FALSE)</f>
        <v>#N/A</v>
      </c>
      <c r="AL1644" s="59" t="str">
        <f>VLOOKUP(G1644,'MITRA (REFERENSI)'!$A:$Z,13,FALSE)</f>
        <v>#N/A</v>
      </c>
      <c r="AM1644" s="59" t="str">
        <f>VLOOKUP(G1644,'MITRA (REFERENSI)'!$A:$Z,14,FALSE)</f>
        <v>#N/A</v>
      </c>
    </row>
    <row r="1645" ht="15.0" customHeight="1">
      <c r="A1645" s="53" t="s">
        <v>6707</v>
      </c>
      <c r="B1645" s="78"/>
      <c r="C1645" s="79"/>
      <c r="D1645" s="82"/>
      <c r="E1645" s="82"/>
      <c r="F1645" s="56" t="str">
        <f t="shared" si="2"/>
        <v>PETUGAS.1644/SPK/SE/PML/3172/2026</v>
      </c>
      <c r="G1645" s="80"/>
      <c r="H1645" s="56" t="str">
        <f>VLOOKUP(G1645,'MITRA (REFERENSI)'!$A:$Z,16,FALSE)</f>
        <v>#N/A</v>
      </c>
      <c r="I1645" s="56" t="str">
        <f>VLOOKUP(G1645,'MITRA (REFERENSI)'!$A:$Z,25,FALSE)</f>
        <v>#N/A</v>
      </c>
      <c r="J1645" s="55" t="str">
        <f>VLOOKUP(G1645,'MITRA (REFERENSI)'!$A:$Z,26,FALSE)</f>
        <v>#N/A</v>
      </c>
      <c r="K1645" s="55" t="str">
        <f>VLOOKUP(G1645,'MITRA (REFERENSI)'!$A:$Z,15,FALSE)</f>
        <v>#N/A</v>
      </c>
      <c r="L1645" s="55" t="str">
        <f>VLOOKUP(G1645,'MITRA (REFERENSI)'!$A:$Z,15,FALSE)</f>
        <v>#N/A</v>
      </c>
      <c r="M1645" s="55" t="str">
        <f>IF(B1645=1,'KELAS (REFERENSI)'!M1645,IF(B1645=2,'KELAS (REFERENSI)'!M1660,IF(B1645=3,'KELAS (REFERENSI)'!M1675,IF(B1645=4,'KELAS (REFERENSI)'!M1690,""))))</f>
        <v/>
      </c>
      <c r="N1645" s="55" t="str">
        <f>IF(B1645=1,'KELAS (REFERENSI)'!N1645,IF(B1645=2,'KELAS (REFERENSI)'!N1660,IF(B1645=3,'KELAS (REFERENSI)'!N1675,IF(B1645=4,'KELAS (REFERENSI)'!N1690,""))))</f>
        <v/>
      </c>
      <c r="O1645" s="55" t="str">
        <f>IF(B1645=1,'KELAS (REFERENSI)'!O1645,IF(B1645=2,'KELAS (REFERENSI)'!O1660,IF(B1645=3,'KELAS (REFERENSI)'!O1675,IF(B1645=4,'KELAS (REFERENSI)'!O1690,""))))</f>
        <v/>
      </c>
      <c r="P1645" s="55" t="str">
        <f>IF(B1645=1,'KELAS (REFERENSI)'!P1645,IF(B1645=2,'KELAS (REFERENSI)'!P1660,IF(B1645=3,'KELAS (REFERENSI)'!P1675,IF(B1645=4,'KELAS (REFERENSI)'!P1690,""))))</f>
        <v/>
      </c>
      <c r="Q1645" s="55" t="str">
        <f t="shared" si="4"/>
        <v>BPS Kota Jakarta Timur</v>
      </c>
      <c r="R1645" s="55" t="str">
        <f t="shared" si="56"/>
        <v/>
      </c>
      <c r="S1645" s="55" t="str">
        <f t="shared" ref="S1645:T1645" si="1653">S1644</f>
        <v>15 Juni sampai dengan 31 Agustus 2026</v>
      </c>
      <c r="T1645" s="55" t="str">
        <f t="shared" si="1653"/>
        <v>31 Agustus 2026</v>
      </c>
      <c r="U1645" s="59" t="str">
        <f>VLOOKUP(G1645,'MITRA (REFERENSI)'!$A:$Z,17,FALSE)</f>
        <v>#N/A</v>
      </c>
      <c r="V1645" s="59" t="str">
        <f>VLOOKUP(G1645,'MITRA (REFERENSI)'!$A:$Z,11,FALSE)</f>
        <v>#N/A</v>
      </c>
      <c r="W1645" s="81"/>
      <c r="X1645" s="63"/>
      <c r="Y1645" s="63"/>
      <c r="Z1645" s="62"/>
      <c r="AA1645" s="63"/>
      <c r="AB1645" s="62"/>
      <c r="AC1645" s="62"/>
      <c r="AD1645" s="62"/>
      <c r="AE1645" s="62"/>
      <c r="AF1645" s="62"/>
      <c r="AG1645" s="72"/>
      <c r="AH1645" s="72"/>
      <c r="AI1645" s="72"/>
      <c r="AJ1645" s="72"/>
      <c r="AK1645" s="59" t="str">
        <f>VLOOKUP(G1645,'MITRA (REFERENSI)'!$A:$Z,5,FALSE)</f>
        <v>#N/A</v>
      </c>
      <c r="AL1645" s="59" t="str">
        <f>VLOOKUP(G1645,'MITRA (REFERENSI)'!$A:$Z,13,FALSE)</f>
        <v>#N/A</v>
      </c>
      <c r="AM1645" s="59" t="str">
        <f>VLOOKUP(G1645,'MITRA (REFERENSI)'!$A:$Z,14,FALSE)</f>
        <v>#N/A</v>
      </c>
    </row>
    <row r="1646" ht="15.0" customHeight="1">
      <c r="A1646" s="53" t="s">
        <v>6708</v>
      </c>
      <c r="B1646" s="78"/>
      <c r="C1646" s="79"/>
      <c r="D1646" s="82"/>
      <c r="E1646" s="82"/>
      <c r="F1646" s="56" t="str">
        <f t="shared" si="2"/>
        <v>PETUGAS.1645/SPK/SE/PML/3172/2026</v>
      </c>
      <c r="G1646" s="80"/>
      <c r="H1646" s="56" t="str">
        <f>VLOOKUP(G1646,'MITRA (REFERENSI)'!$A:$Z,16,FALSE)</f>
        <v>#N/A</v>
      </c>
      <c r="I1646" s="56" t="str">
        <f>VLOOKUP(G1646,'MITRA (REFERENSI)'!$A:$Z,25,FALSE)</f>
        <v>#N/A</v>
      </c>
      <c r="J1646" s="55" t="str">
        <f>VLOOKUP(G1646,'MITRA (REFERENSI)'!$A:$Z,26,FALSE)</f>
        <v>#N/A</v>
      </c>
      <c r="K1646" s="55" t="str">
        <f>VLOOKUP(G1646,'MITRA (REFERENSI)'!$A:$Z,15,FALSE)</f>
        <v>#N/A</v>
      </c>
      <c r="L1646" s="55" t="str">
        <f>VLOOKUP(G1646,'MITRA (REFERENSI)'!$A:$Z,15,FALSE)</f>
        <v>#N/A</v>
      </c>
      <c r="M1646" s="55" t="str">
        <f>IF(B1646=1,'KELAS (REFERENSI)'!M1646,IF(B1646=2,'KELAS (REFERENSI)'!M1661,IF(B1646=3,'KELAS (REFERENSI)'!M1676,IF(B1646=4,'KELAS (REFERENSI)'!M1691,""))))</f>
        <v/>
      </c>
      <c r="N1646" s="55" t="str">
        <f>IF(B1646=1,'KELAS (REFERENSI)'!N1646,IF(B1646=2,'KELAS (REFERENSI)'!N1661,IF(B1646=3,'KELAS (REFERENSI)'!N1676,IF(B1646=4,'KELAS (REFERENSI)'!N1691,""))))</f>
        <v/>
      </c>
      <c r="O1646" s="55" t="str">
        <f>IF(B1646=1,'KELAS (REFERENSI)'!O1646,IF(B1646=2,'KELAS (REFERENSI)'!O1661,IF(B1646=3,'KELAS (REFERENSI)'!O1676,IF(B1646=4,'KELAS (REFERENSI)'!O1691,""))))</f>
        <v/>
      </c>
      <c r="P1646" s="55" t="str">
        <f>IF(B1646=1,'KELAS (REFERENSI)'!P1646,IF(B1646=2,'KELAS (REFERENSI)'!P1661,IF(B1646=3,'KELAS (REFERENSI)'!P1676,IF(B1646=4,'KELAS (REFERENSI)'!P1691,""))))</f>
        <v/>
      </c>
      <c r="Q1646" s="55" t="str">
        <f t="shared" si="4"/>
        <v>BPS Kota Jakarta Timur</v>
      </c>
      <c r="R1646" s="55" t="str">
        <f t="shared" si="56"/>
        <v/>
      </c>
      <c r="S1646" s="55" t="str">
        <f t="shared" ref="S1646:T1646" si="1654">S1645</f>
        <v>15 Juni sampai dengan 31 Agustus 2026</v>
      </c>
      <c r="T1646" s="55" t="str">
        <f t="shared" si="1654"/>
        <v>31 Agustus 2026</v>
      </c>
      <c r="U1646" s="59" t="str">
        <f>VLOOKUP(G1646,'MITRA (REFERENSI)'!$A:$Z,17,FALSE)</f>
        <v>#N/A</v>
      </c>
      <c r="V1646" s="59" t="str">
        <f>VLOOKUP(G1646,'MITRA (REFERENSI)'!$A:$Z,11,FALSE)</f>
        <v>#N/A</v>
      </c>
      <c r="W1646" s="81"/>
      <c r="X1646" s="63"/>
      <c r="Y1646" s="63"/>
      <c r="Z1646" s="62"/>
      <c r="AA1646" s="63"/>
      <c r="AB1646" s="62"/>
      <c r="AC1646" s="62"/>
      <c r="AD1646" s="62"/>
      <c r="AE1646" s="62"/>
      <c r="AF1646" s="62"/>
      <c r="AG1646" s="72"/>
      <c r="AH1646" s="72"/>
      <c r="AI1646" s="72"/>
      <c r="AJ1646" s="72"/>
      <c r="AK1646" s="59" t="str">
        <f>VLOOKUP(G1646,'MITRA (REFERENSI)'!$A:$Z,5,FALSE)</f>
        <v>#N/A</v>
      </c>
      <c r="AL1646" s="59" t="str">
        <f>VLOOKUP(G1646,'MITRA (REFERENSI)'!$A:$Z,13,FALSE)</f>
        <v>#N/A</v>
      </c>
      <c r="AM1646" s="59" t="str">
        <f>VLOOKUP(G1646,'MITRA (REFERENSI)'!$A:$Z,14,FALSE)</f>
        <v>#N/A</v>
      </c>
    </row>
    <row r="1647" ht="15.0" customHeight="1">
      <c r="A1647" s="53" t="s">
        <v>6709</v>
      </c>
      <c r="B1647" s="78"/>
      <c r="C1647" s="79"/>
      <c r="D1647" s="82"/>
      <c r="E1647" s="82"/>
      <c r="F1647" s="56" t="str">
        <f t="shared" si="2"/>
        <v>PETUGAS.1646/SPK/SE/PML/3172/2026</v>
      </c>
      <c r="G1647" s="80"/>
      <c r="H1647" s="56" t="str">
        <f>VLOOKUP(G1647,'MITRA (REFERENSI)'!$A:$Z,16,FALSE)</f>
        <v>#N/A</v>
      </c>
      <c r="I1647" s="56" t="str">
        <f>VLOOKUP(G1647,'MITRA (REFERENSI)'!$A:$Z,25,FALSE)</f>
        <v>#N/A</v>
      </c>
      <c r="J1647" s="55" t="str">
        <f>VLOOKUP(G1647,'MITRA (REFERENSI)'!$A:$Z,26,FALSE)</f>
        <v>#N/A</v>
      </c>
      <c r="K1647" s="55" t="str">
        <f>VLOOKUP(G1647,'MITRA (REFERENSI)'!$A:$Z,15,FALSE)</f>
        <v>#N/A</v>
      </c>
      <c r="L1647" s="55" t="str">
        <f>VLOOKUP(G1647,'MITRA (REFERENSI)'!$A:$Z,15,FALSE)</f>
        <v>#N/A</v>
      </c>
      <c r="M1647" s="55" t="str">
        <f>IF(B1647=1,'KELAS (REFERENSI)'!M1647,IF(B1647=2,'KELAS (REFERENSI)'!M1662,IF(B1647=3,'KELAS (REFERENSI)'!M1677,IF(B1647=4,'KELAS (REFERENSI)'!M1692,""))))</f>
        <v/>
      </c>
      <c r="N1647" s="55" t="str">
        <f>IF(B1647=1,'KELAS (REFERENSI)'!N1647,IF(B1647=2,'KELAS (REFERENSI)'!N1662,IF(B1647=3,'KELAS (REFERENSI)'!N1677,IF(B1647=4,'KELAS (REFERENSI)'!N1692,""))))</f>
        <v/>
      </c>
      <c r="O1647" s="55" t="str">
        <f>IF(B1647=1,'KELAS (REFERENSI)'!O1647,IF(B1647=2,'KELAS (REFERENSI)'!O1662,IF(B1647=3,'KELAS (REFERENSI)'!O1677,IF(B1647=4,'KELAS (REFERENSI)'!O1692,""))))</f>
        <v/>
      </c>
      <c r="P1647" s="55" t="str">
        <f>IF(B1647=1,'KELAS (REFERENSI)'!P1647,IF(B1647=2,'KELAS (REFERENSI)'!P1662,IF(B1647=3,'KELAS (REFERENSI)'!P1677,IF(B1647=4,'KELAS (REFERENSI)'!P1692,""))))</f>
        <v/>
      </c>
      <c r="Q1647" s="55" t="str">
        <f t="shared" si="4"/>
        <v>BPS Kota Jakarta Timur</v>
      </c>
      <c r="R1647" s="55" t="str">
        <f t="shared" si="56"/>
        <v/>
      </c>
      <c r="S1647" s="55" t="str">
        <f t="shared" ref="S1647:T1647" si="1655">S1646</f>
        <v>15 Juni sampai dengan 31 Agustus 2026</v>
      </c>
      <c r="T1647" s="55" t="str">
        <f t="shared" si="1655"/>
        <v>31 Agustus 2026</v>
      </c>
      <c r="U1647" s="59" t="str">
        <f>VLOOKUP(G1647,'MITRA (REFERENSI)'!$A:$Z,17,FALSE)</f>
        <v>#N/A</v>
      </c>
      <c r="V1647" s="59" t="str">
        <f>VLOOKUP(G1647,'MITRA (REFERENSI)'!$A:$Z,11,FALSE)</f>
        <v>#N/A</v>
      </c>
      <c r="W1647" s="81"/>
      <c r="X1647" s="63"/>
      <c r="Y1647" s="63"/>
      <c r="Z1647" s="62"/>
      <c r="AA1647" s="63"/>
      <c r="AB1647" s="62"/>
      <c r="AC1647" s="62"/>
      <c r="AD1647" s="62"/>
      <c r="AE1647" s="62"/>
      <c r="AF1647" s="62"/>
      <c r="AG1647" s="72"/>
      <c r="AH1647" s="72"/>
      <c r="AI1647" s="72"/>
      <c r="AJ1647" s="72"/>
      <c r="AK1647" s="59" t="str">
        <f>VLOOKUP(G1647,'MITRA (REFERENSI)'!$A:$Z,5,FALSE)</f>
        <v>#N/A</v>
      </c>
      <c r="AL1647" s="59" t="str">
        <f>VLOOKUP(G1647,'MITRA (REFERENSI)'!$A:$Z,13,FALSE)</f>
        <v>#N/A</v>
      </c>
      <c r="AM1647" s="59" t="str">
        <f>VLOOKUP(G1647,'MITRA (REFERENSI)'!$A:$Z,14,FALSE)</f>
        <v>#N/A</v>
      </c>
    </row>
    <row r="1648" ht="15.0" customHeight="1">
      <c r="A1648" s="53" t="s">
        <v>6710</v>
      </c>
      <c r="B1648" s="78"/>
      <c r="C1648" s="79"/>
      <c r="D1648" s="82"/>
      <c r="E1648" s="82"/>
      <c r="F1648" s="56" t="str">
        <f t="shared" si="2"/>
        <v>PETUGAS.1647/SPK/SE/PML/3172/2026</v>
      </c>
      <c r="G1648" s="80"/>
      <c r="H1648" s="56" t="str">
        <f>VLOOKUP(G1648,'MITRA (REFERENSI)'!$A:$Z,16,FALSE)</f>
        <v>#N/A</v>
      </c>
      <c r="I1648" s="56" t="str">
        <f>VLOOKUP(G1648,'MITRA (REFERENSI)'!$A:$Z,25,FALSE)</f>
        <v>#N/A</v>
      </c>
      <c r="J1648" s="55" t="str">
        <f>VLOOKUP(G1648,'MITRA (REFERENSI)'!$A:$Z,26,FALSE)</f>
        <v>#N/A</v>
      </c>
      <c r="K1648" s="55" t="str">
        <f>VLOOKUP(G1648,'MITRA (REFERENSI)'!$A:$Z,15,FALSE)</f>
        <v>#N/A</v>
      </c>
      <c r="L1648" s="55" t="str">
        <f>VLOOKUP(G1648,'MITRA (REFERENSI)'!$A:$Z,15,FALSE)</f>
        <v>#N/A</v>
      </c>
      <c r="M1648" s="55" t="str">
        <f>IF(B1648=1,'KELAS (REFERENSI)'!M1648,IF(B1648=2,'KELAS (REFERENSI)'!M1663,IF(B1648=3,'KELAS (REFERENSI)'!M1678,IF(B1648=4,'KELAS (REFERENSI)'!M1693,""))))</f>
        <v/>
      </c>
      <c r="N1648" s="55" t="str">
        <f>IF(B1648=1,'KELAS (REFERENSI)'!N1648,IF(B1648=2,'KELAS (REFERENSI)'!N1663,IF(B1648=3,'KELAS (REFERENSI)'!N1678,IF(B1648=4,'KELAS (REFERENSI)'!N1693,""))))</f>
        <v/>
      </c>
      <c r="O1648" s="55" t="str">
        <f>IF(B1648=1,'KELAS (REFERENSI)'!O1648,IF(B1648=2,'KELAS (REFERENSI)'!O1663,IF(B1648=3,'KELAS (REFERENSI)'!O1678,IF(B1648=4,'KELAS (REFERENSI)'!O1693,""))))</f>
        <v/>
      </c>
      <c r="P1648" s="55" t="str">
        <f>IF(B1648=1,'KELAS (REFERENSI)'!P1648,IF(B1648=2,'KELAS (REFERENSI)'!P1663,IF(B1648=3,'KELAS (REFERENSI)'!P1678,IF(B1648=4,'KELAS (REFERENSI)'!P1693,""))))</f>
        <v/>
      </c>
      <c r="Q1648" s="55" t="str">
        <f t="shared" si="4"/>
        <v>BPS Kota Jakarta Timur</v>
      </c>
      <c r="R1648" s="55" t="str">
        <f t="shared" si="56"/>
        <v/>
      </c>
      <c r="S1648" s="55" t="str">
        <f t="shared" ref="S1648:T1648" si="1656">S1647</f>
        <v>15 Juni sampai dengan 31 Agustus 2026</v>
      </c>
      <c r="T1648" s="55" t="str">
        <f t="shared" si="1656"/>
        <v>31 Agustus 2026</v>
      </c>
      <c r="U1648" s="59" t="str">
        <f>VLOOKUP(G1648,'MITRA (REFERENSI)'!$A:$Z,17,FALSE)</f>
        <v>#N/A</v>
      </c>
      <c r="V1648" s="59" t="str">
        <f>VLOOKUP(G1648,'MITRA (REFERENSI)'!$A:$Z,11,FALSE)</f>
        <v>#N/A</v>
      </c>
      <c r="W1648" s="81"/>
      <c r="X1648" s="63"/>
      <c r="Y1648" s="63"/>
      <c r="Z1648" s="62"/>
      <c r="AA1648" s="63"/>
      <c r="AB1648" s="62"/>
      <c r="AC1648" s="62"/>
      <c r="AD1648" s="62"/>
      <c r="AE1648" s="62"/>
      <c r="AF1648" s="62"/>
      <c r="AG1648" s="72"/>
      <c r="AH1648" s="72"/>
      <c r="AI1648" s="72"/>
      <c r="AJ1648" s="72"/>
      <c r="AK1648" s="59" t="str">
        <f>VLOOKUP(G1648,'MITRA (REFERENSI)'!$A:$Z,5,FALSE)</f>
        <v>#N/A</v>
      </c>
      <c r="AL1648" s="59" t="str">
        <f>VLOOKUP(G1648,'MITRA (REFERENSI)'!$A:$Z,13,FALSE)</f>
        <v>#N/A</v>
      </c>
      <c r="AM1648" s="59" t="str">
        <f>VLOOKUP(G1648,'MITRA (REFERENSI)'!$A:$Z,14,FALSE)</f>
        <v>#N/A</v>
      </c>
    </row>
    <row r="1649" ht="15.0" customHeight="1">
      <c r="A1649" s="53" t="s">
        <v>6711</v>
      </c>
      <c r="B1649" s="78"/>
      <c r="C1649" s="79"/>
      <c r="D1649" s="82"/>
      <c r="E1649" s="82"/>
      <c r="F1649" s="56" t="str">
        <f t="shared" si="2"/>
        <v>PETUGAS.1648/SPK/SE/PML/3172/2026</v>
      </c>
      <c r="G1649" s="80"/>
      <c r="H1649" s="56" t="str">
        <f>VLOOKUP(G1649,'MITRA (REFERENSI)'!$A:$Z,16,FALSE)</f>
        <v>#N/A</v>
      </c>
      <c r="I1649" s="56" t="str">
        <f>VLOOKUP(G1649,'MITRA (REFERENSI)'!$A:$Z,25,FALSE)</f>
        <v>#N/A</v>
      </c>
      <c r="J1649" s="55" t="str">
        <f>VLOOKUP(G1649,'MITRA (REFERENSI)'!$A:$Z,26,FALSE)</f>
        <v>#N/A</v>
      </c>
      <c r="K1649" s="55" t="str">
        <f>VLOOKUP(G1649,'MITRA (REFERENSI)'!$A:$Z,15,FALSE)</f>
        <v>#N/A</v>
      </c>
      <c r="L1649" s="55" t="str">
        <f>VLOOKUP(G1649,'MITRA (REFERENSI)'!$A:$Z,15,FALSE)</f>
        <v>#N/A</v>
      </c>
      <c r="M1649" s="55" t="str">
        <f>IF(B1649=1,'KELAS (REFERENSI)'!M1649,IF(B1649=2,'KELAS (REFERENSI)'!M1664,IF(B1649=3,'KELAS (REFERENSI)'!M1679,IF(B1649=4,'KELAS (REFERENSI)'!M1694,""))))</f>
        <v/>
      </c>
      <c r="N1649" s="55" t="str">
        <f>IF(B1649=1,'KELAS (REFERENSI)'!N1649,IF(B1649=2,'KELAS (REFERENSI)'!N1664,IF(B1649=3,'KELAS (REFERENSI)'!N1679,IF(B1649=4,'KELAS (REFERENSI)'!N1694,""))))</f>
        <v/>
      </c>
      <c r="O1649" s="55" t="str">
        <f>IF(B1649=1,'KELAS (REFERENSI)'!O1649,IF(B1649=2,'KELAS (REFERENSI)'!O1664,IF(B1649=3,'KELAS (REFERENSI)'!O1679,IF(B1649=4,'KELAS (REFERENSI)'!O1694,""))))</f>
        <v/>
      </c>
      <c r="P1649" s="55" t="str">
        <f>IF(B1649=1,'KELAS (REFERENSI)'!P1649,IF(B1649=2,'KELAS (REFERENSI)'!P1664,IF(B1649=3,'KELAS (REFERENSI)'!P1679,IF(B1649=4,'KELAS (REFERENSI)'!P1694,""))))</f>
        <v/>
      </c>
      <c r="Q1649" s="55" t="str">
        <f t="shared" si="4"/>
        <v>BPS Kota Jakarta Timur</v>
      </c>
      <c r="R1649" s="55" t="str">
        <f t="shared" si="56"/>
        <v/>
      </c>
      <c r="S1649" s="55" t="str">
        <f t="shared" ref="S1649:T1649" si="1657">S1648</f>
        <v>15 Juni sampai dengan 31 Agustus 2026</v>
      </c>
      <c r="T1649" s="55" t="str">
        <f t="shared" si="1657"/>
        <v>31 Agustus 2026</v>
      </c>
      <c r="U1649" s="59" t="str">
        <f>VLOOKUP(G1649,'MITRA (REFERENSI)'!$A:$Z,17,FALSE)</f>
        <v>#N/A</v>
      </c>
      <c r="V1649" s="59" t="str">
        <f>VLOOKUP(G1649,'MITRA (REFERENSI)'!$A:$Z,11,FALSE)</f>
        <v>#N/A</v>
      </c>
      <c r="W1649" s="81"/>
      <c r="X1649" s="63"/>
      <c r="Y1649" s="63"/>
      <c r="Z1649" s="62"/>
      <c r="AA1649" s="63"/>
      <c r="AB1649" s="62"/>
      <c r="AC1649" s="62"/>
      <c r="AD1649" s="62"/>
      <c r="AE1649" s="62"/>
      <c r="AF1649" s="62"/>
      <c r="AG1649" s="72"/>
      <c r="AH1649" s="72"/>
      <c r="AI1649" s="72"/>
      <c r="AJ1649" s="72"/>
      <c r="AK1649" s="59" t="str">
        <f>VLOOKUP(G1649,'MITRA (REFERENSI)'!$A:$Z,5,FALSE)</f>
        <v>#N/A</v>
      </c>
      <c r="AL1649" s="59" t="str">
        <f>VLOOKUP(G1649,'MITRA (REFERENSI)'!$A:$Z,13,FALSE)</f>
        <v>#N/A</v>
      </c>
      <c r="AM1649" s="59" t="str">
        <f>VLOOKUP(G1649,'MITRA (REFERENSI)'!$A:$Z,14,FALSE)</f>
        <v>#N/A</v>
      </c>
    </row>
    <row r="1650" ht="15.0" customHeight="1">
      <c r="A1650" s="53" t="s">
        <v>6712</v>
      </c>
      <c r="B1650" s="78"/>
      <c r="C1650" s="79"/>
      <c r="D1650" s="82"/>
      <c r="E1650" s="82"/>
      <c r="F1650" s="56" t="str">
        <f t="shared" si="2"/>
        <v>PETUGAS.1649/SPK/SE/PML/3172/2026</v>
      </c>
      <c r="G1650" s="80"/>
      <c r="H1650" s="56" t="str">
        <f>VLOOKUP(G1650,'MITRA (REFERENSI)'!$A:$Z,16,FALSE)</f>
        <v>#N/A</v>
      </c>
      <c r="I1650" s="56" t="str">
        <f>VLOOKUP(G1650,'MITRA (REFERENSI)'!$A:$Z,25,FALSE)</f>
        <v>#N/A</v>
      </c>
      <c r="J1650" s="55" t="str">
        <f>VLOOKUP(G1650,'MITRA (REFERENSI)'!$A:$Z,26,FALSE)</f>
        <v>#N/A</v>
      </c>
      <c r="K1650" s="55" t="str">
        <f>VLOOKUP(G1650,'MITRA (REFERENSI)'!$A:$Z,15,FALSE)</f>
        <v>#N/A</v>
      </c>
      <c r="L1650" s="55" t="str">
        <f>VLOOKUP(G1650,'MITRA (REFERENSI)'!$A:$Z,15,FALSE)</f>
        <v>#N/A</v>
      </c>
      <c r="M1650" s="55" t="str">
        <f>IF(B1650=1,'KELAS (REFERENSI)'!M1650,IF(B1650=2,'KELAS (REFERENSI)'!M1665,IF(B1650=3,'KELAS (REFERENSI)'!M1680,IF(B1650=4,'KELAS (REFERENSI)'!M1695,""))))</f>
        <v/>
      </c>
      <c r="N1650" s="55" t="str">
        <f>IF(B1650=1,'KELAS (REFERENSI)'!N1650,IF(B1650=2,'KELAS (REFERENSI)'!N1665,IF(B1650=3,'KELAS (REFERENSI)'!N1680,IF(B1650=4,'KELAS (REFERENSI)'!N1695,""))))</f>
        <v/>
      </c>
      <c r="O1650" s="55" t="str">
        <f>IF(B1650=1,'KELAS (REFERENSI)'!O1650,IF(B1650=2,'KELAS (REFERENSI)'!O1665,IF(B1650=3,'KELAS (REFERENSI)'!O1680,IF(B1650=4,'KELAS (REFERENSI)'!O1695,""))))</f>
        <v/>
      </c>
      <c r="P1650" s="55" t="str">
        <f>IF(B1650=1,'KELAS (REFERENSI)'!P1650,IF(B1650=2,'KELAS (REFERENSI)'!P1665,IF(B1650=3,'KELAS (REFERENSI)'!P1680,IF(B1650=4,'KELAS (REFERENSI)'!P1695,""))))</f>
        <v/>
      </c>
      <c r="Q1650" s="55" t="str">
        <f t="shared" si="4"/>
        <v>BPS Kota Jakarta Timur</v>
      </c>
      <c r="R1650" s="55" t="str">
        <f t="shared" si="56"/>
        <v/>
      </c>
      <c r="S1650" s="55" t="str">
        <f t="shared" ref="S1650:T1650" si="1658">S1649</f>
        <v>15 Juni sampai dengan 31 Agustus 2026</v>
      </c>
      <c r="T1650" s="55" t="str">
        <f t="shared" si="1658"/>
        <v>31 Agustus 2026</v>
      </c>
      <c r="U1650" s="59" t="str">
        <f>VLOOKUP(G1650,'MITRA (REFERENSI)'!$A:$Z,17,FALSE)</f>
        <v>#N/A</v>
      </c>
      <c r="V1650" s="59" t="str">
        <f>VLOOKUP(G1650,'MITRA (REFERENSI)'!$A:$Z,11,FALSE)</f>
        <v>#N/A</v>
      </c>
      <c r="W1650" s="81"/>
      <c r="X1650" s="63"/>
      <c r="Y1650" s="63"/>
      <c r="Z1650" s="62"/>
      <c r="AA1650" s="63"/>
      <c r="AB1650" s="62"/>
      <c r="AC1650" s="62"/>
      <c r="AD1650" s="62"/>
      <c r="AE1650" s="62"/>
      <c r="AF1650" s="62"/>
      <c r="AG1650" s="72"/>
      <c r="AH1650" s="72"/>
      <c r="AI1650" s="72"/>
      <c r="AJ1650" s="72"/>
      <c r="AK1650" s="59" t="str">
        <f>VLOOKUP(G1650,'MITRA (REFERENSI)'!$A:$Z,5,FALSE)</f>
        <v>#N/A</v>
      </c>
      <c r="AL1650" s="59" t="str">
        <f>VLOOKUP(G1650,'MITRA (REFERENSI)'!$A:$Z,13,FALSE)</f>
        <v>#N/A</v>
      </c>
      <c r="AM1650" s="59" t="str">
        <f>VLOOKUP(G1650,'MITRA (REFERENSI)'!$A:$Z,14,FALSE)</f>
        <v>#N/A</v>
      </c>
    </row>
    <row r="1651" ht="15.0" customHeight="1">
      <c r="A1651" s="53" t="s">
        <v>6713</v>
      </c>
      <c r="B1651" s="78"/>
      <c r="C1651" s="79"/>
      <c r="D1651" s="82"/>
      <c r="E1651" s="82"/>
      <c r="F1651" s="56" t="str">
        <f t="shared" si="2"/>
        <v>PETUGAS.1650/SPK/SE/PML/3172/2026</v>
      </c>
      <c r="G1651" s="80"/>
      <c r="H1651" s="56" t="str">
        <f>VLOOKUP(G1651,'MITRA (REFERENSI)'!$A:$Z,16,FALSE)</f>
        <v>#N/A</v>
      </c>
      <c r="I1651" s="56" t="str">
        <f>VLOOKUP(G1651,'MITRA (REFERENSI)'!$A:$Z,25,FALSE)</f>
        <v>#N/A</v>
      </c>
      <c r="J1651" s="55" t="str">
        <f>VLOOKUP(G1651,'MITRA (REFERENSI)'!$A:$Z,26,FALSE)</f>
        <v>#N/A</v>
      </c>
      <c r="K1651" s="55" t="str">
        <f>VLOOKUP(G1651,'MITRA (REFERENSI)'!$A:$Z,15,FALSE)</f>
        <v>#N/A</v>
      </c>
      <c r="L1651" s="55" t="str">
        <f>VLOOKUP(G1651,'MITRA (REFERENSI)'!$A:$Z,15,FALSE)</f>
        <v>#N/A</v>
      </c>
      <c r="M1651" s="55" t="str">
        <f>IF(B1651=1,'KELAS (REFERENSI)'!M1651,IF(B1651=2,'KELAS (REFERENSI)'!M1666,IF(B1651=3,'KELAS (REFERENSI)'!M1681,IF(B1651=4,'KELAS (REFERENSI)'!M1696,""))))</f>
        <v/>
      </c>
      <c r="N1651" s="55" t="str">
        <f>IF(B1651=1,'KELAS (REFERENSI)'!N1651,IF(B1651=2,'KELAS (REFERENSI)'!N1666,IF(B1651=3,'KELAS (REFERENSI)'!N1681,IF(B1651=4,'KELAS (REFERENSI)'!N1696,""))))</f>
        <v/>
      </c>
      <c r="O1651" s="55" t="str">
        <f>IF(B1651=1,'KELAS (REFERENSI)'!O1651,IF(B1651=2,'KELAS (REFERENSI)'!O1666,IF(B1651=3,'KELAS (REFERENSI)'!O1681,IF(B1651=4,'KELAS (REFERENSI)'!O1696,""))))</f>
        <v/>
      </c>
      <c r="P1651" s="55" t="str">
        <f>IF(B1651=1,'KELAS (REFERENSI)'!P1651,IF(B1651=2,'KELAS (REFERENSI)'!P1666,IF(B1651=3,'KELAS (REFERENSI)'!P1681,IF(B1651=4,'KELAS (REFERENSI)'!P1696,""))))</f>
        <v/>
      </c>
      <c r="Q1651" s="55" t="str">
        <f t="shared" si="4"/>
        <v>BPS Kota Jakarta Timur</v>
      </c>
      <c r="R1651" s="55" t="str">
        <f t="shared" si="56"/>
        <v/>
      </c>
      <c r="S1651" s="55" t="str">
        <f t="shared" ref="S1651:T1651" si="1659">S1650</f>
        <v>15 Juni sampai dengan 31 Agustus 2026</v>
      </c>
      <c r="T1651" s="55" t="str">
        <f t="shared" si="1659"/>
        <v>31 Agustus 2026</v>
      </c>
      <c r="U1651" s="59" t="str">
        <f>VLOOKUP(G1651,'MITRA (REFERENSI)'!$A:$Z,17,FALSE)</f>
        <v>#N/A</v>
      </c>
      <c r="V1651" s="59" t="str">
        <f>VLOOKUP(G1651,'MITRA (REFERENSI)'!$A:$Z,11,FALSE)</f>
        <v>#N/A</v>
      </c>
      <c r="W1651" s="81"/>
      <c r="X1651" s="63"/>
      <c r="Y1651" s="63"/>
      <c r="Z1651" s="62"/>
      <c r="AA1651" s="63"/>
      <c r="AB1651" s="62"/>
      <c r="AC1651" s="62"/>
      <c r="AD1651" s="62"/>
      <c r="AE1651" s="62"/>
      <c r="AF1651" s="62"/>
      <c r="AG1651" s="72"/>
      <c r="AH1651" s="72"/>
      <c r="AI1651" s="72"/>
      <c r="AJ1651" s="72"/>
      <c r="AK1651" s="59" t="str">
        <f>VLOOKUP(G1651,'MITRA (REFERENSI)'!$A:$Z,5,FALSE)</f>
        <v>#N/A</v>
      </c>
      <c r="AL1651" s="59" t="str">
        <f>VLOOKUP(G1651,'MITRA (REFERENSI)'!$A:$Z,13,FALSE)</f>
        <v>#N/A</v>
      </c>
      <c r="AM1651" s="59" t="str">
        <f>VLOOKUP(G1651,'MITRA (REFERENSI)'!$A:$Z,14,FALSE)</f>
        <v>#N/A</v>
      </c>
    </row>
    <row r="1652" ht="15.0" customHeight="1">
      <c r="A1652" s="53" t="s">
        <v>6714</v>
      </c>
      <c r="B1652" s="78"/>
      <c r="C1652" s="79"/>
      <c r="D1652" s="82"/>
      <c r="E1652" s="82"/>
      <c r="F1652" s="56" t="str">
        <f t="shared" si="2"/>
        <v>PETUGAS.1651/SPK/SE/PML/3172/2026</v>
      </c>
      <c r="G1652" s="80"/>
      <c r="H1652" s="56" t="str">
        <f>VLOOKUP(G1652,'MITRA (REFERENSI)'!$A:$Z,16,FALSE)</f>
        <v>#N/A</v>
      </c>
      <c r="I1652" s="56" t="str">
        <f>VLOOKUP(G1652,'MITRA (REFERENSI)'!$A:$Z,25,FALSE)</f>
        <v>#N/A</v>
      </c>
      <c r="J1652" s="55" t="str">
        <f>VLOOKUP(G1652,'MITRA (REFERENSI)'!$A:$Z,26,FALSE)</f>
        <v>#N/A</v>
      </c>
      <c r="K1652" s="55" t="str">
        <f>VLOOKUP(G1652,'MITRA (REFERENSI)'!$A:$Z,15,FALSE)</f>
        <v>#N/A</v>
      </c>
      <c r="L1652" s="55" t="str">
        <f>VLOOKUP(G1652,'MITRA (REFERENSI)'!$A:$Z,15,FALSE)</f>
        <v>#N/A</v>
      </c>
      <c r="M1652" s="55" t="str">
        <f>IF(B1652=1,'KELAS (REFERENSI)'!M1652,IF(B1652=2,'KELAS (REFERENSI)'!M1667,IF(B1652=3,'KELAS (REFERENSI)'!M1682,IF(B1652=4,'KELAS (REFERENSI)'!M1697,""))))</f>
        <v/>
      </c>
      <c r="N1652" s="55" t="str">
        <f>IF(B1652=1,'KELAS (REFERENSI)'!N1652,IF(B1652=2,'KELAS (REFERENSI)'!N1667,IF(B1652=3,'KELAS (REFERENSI)'!N1682,IF(B1652=4,'KELAS (REFERENSI)'!N1697,""))))</f>
        <v/>
      </c>
      <c r="O1652" s="55" t="str">
        <f>IF(B1652=1,'KELAS (REFERENSI)'!O1652,IF(B1652=2,'KELAS (REFERENSI)'!O1667,IF(B1652=3,'KELAS (REFERENSI)'!O1682,IF(B1652=4,'KELAS (REFERENSI)'!O1697,""))))</f>
        <v/>
      </c>
      <c r="P1652" s="55" t="str">
        <f>IF(B1652=1,'KELAS (REFERENSI)'!P1652,IF(B1652=2,'KELAS (REFERENSI)'!P1667,IF(B1652=3,'KELAS (REFERENSI)'!P1682,IF(B1652=4,'KELAS (REFERENSI)'!P1697,""))))</f>
        <v/>
      </c>
      <c r="Q1652" s="55" t="str">
        <f t="shared" si="4"/>
        <v>BPS Kota Jakarta Timur</v>
      </c>
      <c r="R1652" s="55" t="str">
        <f t="shared" si="56"/>
        <v/>
      </c>
      <c r="S1652" s="55" t="str">
        <f t="shared" ref="S1652:T1652" si="1660">S1651</f>
        <v>15 Juni sampai dengan 31 Agustus 2026</v>
      </c>
      <c r="T1652" s="55" t="str">
        <f t="shared" si="1660"/>
        <v>31 Agustus 2026</v>
      </c>
      <c r="U1652" s="59" t="str">
        <f>VLOOKUP(G1652,'MITRA (REFERENSI)'!$A:$Z,17,FALSE)</f>
        <v>#N/A</v>
      </c>
      <c r="V1652" s="59" t="str">
        <f>VLOOKUP(G1652,'MITRA (REFERENSI)'!$A:$Z,11,FALSE)</f>
        <v>#N/A</v>
      </c>
      <c r="W1652" s="81"/>
      <c r="X1652" s="63"/>
      <c r="Y1652" s="63"/>
      <c r="Z1652" s="62"/>
      <c r="AA1652" s="63"/>
      <c r="AB1652" s="62"/>
      <c r="AC1652" s="62"/>
      <c r="AD1652" s="62"/>
      <c r="AE1652" s="62"/>
      <c r="AF1652" s="62"/>
      <c r="AG1652" s="72"/>
      <c r="AH1652" s="72"/>
      <c r="AI1652" s="72"/>
      <c r="AJ1652" s="72"/>
      <c r="AK1652" s="59" t="str">
        <f>VLOOKUP(G1652,'MITRA (REFERENSI)'!$A:$Z,5,FALSE)</f>
        <v>#N/A</v>
      </c>
      <c r="AL1652" s="59" t="str">
        <f>VLOOKUP(G1652,'MITRA (REFERENSI)'!$A:$Z,13,FALSE)</f>
        <v>#N/A</v>
      </c>
      <c r="AM1652" s="59" t="str">
        <f>VLOOKUP(G1652,'MITRA (REFERENSI)'!$A:$Z,14,FALSE)</f>
        <v>#N/A</v>
      </c>
    </row>
    <row r="1653" ht="15.0" customHeight="1">
      <c r="A1653" s="53" t="s">
        <v>6715</v>
      </c>
      <c r="B1653" s="78"/>
      <c r="C1653" s="79"/>
      <c r="D1653" s="82"/>
      <c r="E1653" s="82"/>
      <c r="F1653" s="56" t="str">
        <f t="shared" si="2"/>
        <v>PETUGAS.1652/SPK/SE/PML/3172/2026</v>
      </c>
      <c r="G1653" s="80"/>
      <c r="H1653" s="56" t="str">
        <f>VLOOKUP(G1653,'MITRA (REFERENSI)'!$A:$Z,16,FALSE)</f>
        <v>#N/A</v>
      </c>
      <c r="I1653" s="56" t="str">
        <f>VLOOKUP(G1653,'MITRA (REFERENSI)'!$A:$Z,25,FALSE)</f>
        <v>#N/A</v>
      </c>
      <c r="J1653" s="55" t="str">
        <f>VLOOKUP(G1653,'MITRA (REFERENSI)'!$A:$Z,26,FALSE)</f>
        <v>#N/A</v>
      </c>
      <c r="K1653" s="55" t="str">
        <f>VLOOKUP(G1653,'MITRA (REFERENSI)'!$A:$Z,15,FALSE)</f>
        <v>#N/A</v>
      </c>
      <c r="L1653" s="55" t="str">
        <f>VLOOKUP(G1653,'MITRA (REFERENSI)'!$A:$Z,15,FALSE)</f>
        <v>#N/A</v>
      </c>
      <c r="M1653" s="55" t="str">
        <f>IF(B1653=1,'KELAS (REFERENSI)'!M1653,IF(B1653=2,'KELAS (REFERENSI)'!M1668,IF(B1653=3,'KELAS (REFERENSI)'!M1683,IF(B1653=4,'KELAS (REFERENSI)'!M1698,""))))</f>
        <v/>
      </c>
      <c r="N1653" s="55" t="str">
        <f>IF(B1653=1,'KELAS (REFERENSI)'!N1653,IF(B1653=2,'KELAS (REFERENSI)'!N1668,IF(B1653=3,'KELAS (REFERENSI)'!N1683,IF(B1653=4,'KELAS (REFERENSI)'!N1698,""))))</f>
        <v/>
      </c>
      <c r="O1653" s="55" t="str">
        <f>IF(B1653=1,'KELAS (REFERENSI)'!O1653,IF(B1653=2,'KELAS (REFERENSI)'!O1668,IF(B1653=3,'KELAS (REFERENSI)'!O1683,IF(B1653=4,'KELAS (REFERENSI)'!O1698,""))))</f>
        <v/>
      </c>
      <c r="P1653" s="55" t="str">
        <f>IF(B1653=1,'KELAS (REFERENSI)'!P1653,IF(B1653=2,'KELAS (REFERENSI)'!P1668,IF(B1653=3,'KELAS (REFERENSI)'!P1683,IF(B1653=4,'KELAS (REFERENSI)'!P1698,""))))</f>
        <v/>
      </c>
      <c r="Q1653" s="55" t="str">
        <f t="shared" si="4"/>
        <v>BPS Kota Jakarta Timur</v>
      </c>
      <c r="R1653" s="55" t="str">
        <f t="shared" si="56"/>
        <v/>
      </c>
      <c r="S1653" s="55" t="str">
        <f t="shared" ref="S1653:T1653" si="1661">S1652</f>
        <v>15 Juni sampai dengan 31 Agustus 2026</v>
      </c>
      <c r="T1653" s="55" t="str">
        <f t="shared" si="1661"/>
        <v>31 Agustus 2026</v>
      </c>
      <c r="U1653" s="59" t="str">
        <f>VLOOKUP(G1653,'MITRA (REFERENSI)'!$A:$Z,17,FALSE)</f>
        <v>#N/A</v>
      </c>
      <c r="V1653" s="59" t="str">
        <f>VLOOKUP(G1653,'MITRA (REFERENSI)'!$A:$Z,11,FALSE)</f>
        <v>#N/A</v>
      </c>
      <c r="W1653" s="81"/>
      <c r="X1653" s="63"/>
      <c r="Y1653" s="63"/>
      <c r="Z1653" s="62"/>
      <c r="AA1653" s="63"/>
      <c r="AB1653" s="62"/>
      <c r="AC1653" s="62"/>
      <c r="AD1653" s="62"/>
      <c r="AE1653" s="62"/>
      <c r="AF1653" s="62"/>
      <c r="AG1653" s="72"/>
      <c r="AH1653" s="72"/>
      <c r="AI1653" s="72"/>
      <c r="AJ1653" s="72"/>
      <c r="AK1653" s="59" t="str">
        <f>VLOOKUP(G1653,'MITRA (REFERENSI)'!$A:$Z,5,FALSE)</f>
        <v>#N/A</v>
      </c>
      <c r="AL1653" s="59" t="str">
        <f>VLOOKUP(G1653,'MITRA (REFERENSI)'!$A:$Z,13,FALSE)</f>
        <v>#N/A</v>
      </c>
      <c r="AM1653" s="59" t="str">
        <f>VLOOKUP(G1653,'MITRA (REFERENSI)'!$A:$Z,14,FALSE)</f>
        <v>#N/A</v>
      </c>
    </row>
    <row r="1654" ht="15.0" customHeight="1">
      <c r="A1654" s="53" t="s">
        <v>6716</v>
      </c>
      <c r="B1654" s="78"/>
      <c r="C1654" s="79"/>
      <c r="D1654" s="82"/>
      <c r="E1654" s="82"/>
      <c r="F1654" s="56" t="str">
        <f t="shared" si="2"/>
        <v>PETUGAS.1653/SPK/SE/PML/3172/2026</v>
      </c>
      <c r="G1654" s="80"/>
      <c r="H1654" s="56" t="str">
        <f>VLOOKUP(G1654,'MITRA (REFERENSI)'!$A:$Z,16,FALSE)</f>
        <v>#N/A</v>
      </c>
      <c r="I1654" s="56" t="str">
        <f>VLOOKUP(G1654,'MITRA (REFERENSI)'!$A:$Z,25,FALSE)</f>
        <v>#N/A</v>
      </c>
      <c r="J1654" s="55" t="str">
        <f>VLOOKUP(G1654,'MITRA (REFERENSI)'!$A:$Z,26,FALSE)</f>
        <v>#N/A</v>
      </c>
      <c r="K1654" s="55" t="str">
        <f>VLOOKUP(G1654,'MITRA (REFERENSI)'!$A:$Z,15,FALSE)</f>
        <v>#N/A</v>
      </c>
      <c r="L1654" s="55" t="str">
        <f>VLOOKUP(G1654,'MITRA (REFERENSI)'!$A:$Z,15,FALSE)</f>
        <v>#N/A</v>
      </c>
      <c r="M1654" s="55" t="str">
        <f>IF(B1654=1,'KELAS (REFERENSI)'!M1654,IF(B1654=2,'KELAS (REFERENSI)'!M1669,IF(B1654=3,'KELAS (REFERENSI)'!M1684,IF(B1654=4,'KELAS (REFERENSI)'!M1699,""))))</f>
        <v/>
      </c>
      <c r="N1654" s="55" t="str">
        <f>IF(B1654=1,'KELAS (REFERENSI)'!N1654,IF(B1654=2,'KELAS (REFERENSI)'!N1669,IF(B1654=3,'KELAS (REFERENSI)'!N1684,IF(B1654=4,'KELAS (REFERENSI)'!N1699,""))))</f>
        <v/>
      </c>
      <c r="O1654" s="55" t="str">
        <f>IF(B1654=1,'KELAS (REFERENSI)'!O1654,IF(B1654=2,'KELAS (REFERENSI)'!O1669,IF(B1654=3,'KELAS (REFERENSI)'!O1684,IF(B1654=4,'KELAS (REFERENSI)'!O1699,""))))</f>
        <v/>
      </c>
      <c r="P1654" s="55" t="str">
        <f>IF(B1654=1,'KELAS (REFERENSI)'!P1654,IF(B1654=2,'KELAS (REFERENSI)'!P1669,IF(B1654=3,'KELAS (REFERENSI)'!P1684,IF(B1654=4,'KELAS (REFERENSI)'!P1699,""))))</f>
        <v/>
      </c>
      <c r="Q1654" s="55" t="str">
        <f t="shared" si="4"/>
        <v>BPS Kota Jakarta Timur</v>
      </c>
      <c r="R1654" s="55" t="str">
        <f t="shared" si="56"/>
        <v/>
      </c>
      <c r="S1654" s="55" t="str">
        <f t="shared" ref="S1654:T1654" si="1662">S1653</f>
        <v>15 Juni sampai dengan 31 Agustus 2026</v>
      </c>
      <c r="T1654" s="55" t="str">
        <f t="shared" si="1662"/>
        <v>31 Agustus 2026</v>
      </c>
      <c r="U1654" s="59" t="str">
        <f>VLOOKUP(G1654,'MITRA (REFERENSI)'!$A:$Z,17,FALSE)</f>
        <v>#N/A</v>
      </c>
      <c r="V1654" s="59" t="str">
        <f>VLOOKUP(G1654,'MITRA (REFERENSI)'!$A:$Z,11,FALSE)</f>
        <v>#N/A</v>
      </c>
      <c r="W1654" s="81"/>
      <c r="X1654" s="63"/>
      <c r="Y1654" s="63"/>
      <c r="Z1654" s="62"/>
      <c r="AA1654" s="63"/>
      <c r="AB1654" s="62"/>
      <c r="AC1654" s="62"/>
      <c r="AD1654" s="62"/>
      <c r="AE1654" s="62"/>
      <c r="AF1654" s="62"/>
      <c r="AG1654" s="72"/>
      <c r="AH1654" s="72"/>
      <c r="AI1654" s="72"/>
      <c r="AJ1654" s="72"/>
      <c r="AK1654" s="59" t="str">
        <f>VLOOKUP(G1654,'MITRA (REFERENSI)'!$A:$Z,5,FALSE)</f>
        <v>#N/A</v>
      </c>
      <c r="AL1654" s="59" t="str">
        <f>VLOOKUP(G1654,'MITRA (REFERENSI)'!$A:$Z,13,FALSE)</f>
        <v>#N/A</v>
      </c>
      <c r="AM1654" s="59" t="str">
        <f>VLOOKUP(G1654,'MITRA (REFERENSI)'!$A:$Z,14,FALSE)</f>
        <v>#N/A</v>
      </c>
    </row>
    <row r="1655" ht="15.0" customHeight="1">
      <c r="A1655" s="53" t="s">
        <v>6717</v>
      </c>
      <c r="B1655" s="78"/>
      <c r="C1655" s="79"/>
      <c r="D1655" s="82"/>
      <c r="E1655" s="82"/>
      <c r="F1655" s="56" t="str">
        <f t="shared" si="2"/>
        <v>PETUGAS.1654/SPK/SE/PML/3172/2026</v>
      </c>
      <c r="G1655" s="80"/>
      <c r="H1655" s="56" t="str">
        <f>VLOOKUP(G1655,'MITRA (REFERENSI)'!$A:$Z,16,FALSE)</f>
        <v>#N/A</v>
      </c>
      <c r="I1655" s="56" t="str">
        <f>VLOOKUP(G1655,'MITRA (REFERENSI)'!$A:$Z,25,FALSE)</f>
        <v>#N/A</v>
      </c>
      <c r="J1655" s="55" t="str">
        <f>VLOOKUP(G1655,'MITRA (REFERENSI)'!$A:$Z,26,FALSE)</f>
        <v>#N/A</v>
      </c>
      <c r="K1655" s="55" t="str">
        <f>VLOOKUP(G1655,'MITRA (REFERENSI)'!$A:$Z,15,FALSE)</f>
        <v>#N/A</v>
      </c>
      <c r="L1655" s="55" t="str">
        <f>VLOOKUP(G1655,'MITRA (REFERENSI)'!$A:$Z,15,FALSE)</f>
        <v>#N/A</v>
      </c>
      <c r="M1655" s="55" t="str">
        <f>IF(B1655=1,'KELAS (REFERENSI)'!M1655,IF(B1655=2,'KELAS (REFERENSI)'!M1670,IF(B1655=3,'KELAS (REFERENSI)'!M1685,IF(B1655=4,'KELAS (REFERENSI)'!M1700,""))))</f>
        <v/>
      </c>
      <c r="N1655" s="55" t="str">
        <f>IF(B1655=1,'KELAS (REFERENSI)'!N1655,IF(B1655=2,'KELAS (REFERENSI)'!N1670,IF(B1655=3,'KELAS (REFERENSI)'!N1685,IF(B1655=4,'KELAS (REFERENSI)'!N1700,""))))</f>
        <v/>
      </c>
      <c r="O1655" s="55" t="str">
        <f>IF(B1655=1,'KELAS (REFERENSI)'!O1655,IF(B1655=2,'KELAS (REFERENSI)'!O1670,IF(B1655=3,'KELAS (REFERENSI)'!O1685,IF(B1655=4,'KELAS (REFERENSI)'!O1700,""))))</f>
        <v/>
      </c>
      <c r="P1655" s="55" t="str">
        <f>IF(B1655=1,'KELAS (REFERENSI)'!P1655,IF(B1655=2,'KELAS (REFERENSI)'!P1670,IF(B1655=3,'KELAS (REFERENSI)'!P1685,IF(B1655=4,'KELAS (REFERENSI)'!P1700,""))))</f>
        <v/>
      </c>
      <c r="Q1655" s="55" t="str">
        <f t="shared" si="4"/>
        <v>BPS Kota Jakarta Timur</v>
      </c>
      <c r="R1655" s="55" t="str">
        <f t="shared" si="56"/>
        <v/>
      </c>
      <c r="S1655" s="55" t="str">
        <f t="shared" ref="S1655:T1655" si="1663">S1654</f>
        <v>15 Juni sampai dengan 31 Agustus 2026</v>
      </c>
      <c r="T1655" s="55" t="str">
        <f t="shared" si="1663"/>
        <v>31 Agustus 2026</v>
      </c>
      <c r="U1655" s="59" t="str">
        <f>VLOOKUP(G1655,'MITRA (REFERENSI)'!$A:$Z,17,FALSE)</f>
        <v>#N/A</v>
      </c>
      <c r="V1655" s="59" t="str">
        <f>VLOOKUP(G1655,'MITRA (REFERENSI)'!$A:$Z,11,FALSE)</f>
        <v>#N/A</v>
      </c>
      <c r="W1655" s="81"/>
      <c r="X1655" s="63"/>
      <c r="Y1655" s="63"/>
      <c r="Z1655" s="62"/>
      <c r="AA1655" s="63"/>
      <c r="AB1655" s="62"/>
      <c r="AC1655" s="62"/>
      <c r="AD1655" s="62"/>
      <c r="AE1655" s="62"/>
      <c r="AF1655" s="62"/>
      <c r="AG1655" s="72"/>
      <c r="AH1655" s="72"/>
      <c r="AI1655" s="72"/>
      <c r="AJ1655" s="72"/>
      <c r="AK1655" s="59" t="str">
        <f>VLOOKUP(G1655,'MITRA (REFERENSI)'!$A:$Z,5,FALSE)</f>
        <v>#N/A</v>
      </c>
      <c r="AL1655" s="59" t="str">
        <f>VLOOKUP(G1655,'MITRA (REFERENSI)'!$A:$Z,13,FALSE)</f>
        <v>#N/A</v>
      </c>
      <c r="AM1655" s="59" t="str">
        <f>VLOOKUP(G1655,'MITRA (REFERENSI)'!$A:$Z,14,FALSE)</f>
        <v>#N/A</v>
      </c>
    </row>
    <row r="1656" ht="15.0" customHeight="1">
      <c r="A1656" s="53" t="s">
        <v>6718</v>
      </c>
      <c r="B1656" s="78"/>
      <c r="C1656" s="79"/>
      <c r="D1656" s="82"/>
      <c r="E1656" s="82"/>
      <c r="F1656" s="56" t="str">
        <f t="shared" si="2"/>
        <v>PETUGAS.1655/SPK/SE/PML/3172/2026</v>
      </c>
      <c r="G1656" s="80"/>
      <c r="H1656" s="56" t="str">
        <f>VLOOKUP(G1656,'MITRA (REFERENSI)'!$A:$Z,16,FALSE)</f>
        <v>#N/A</v>
      </c>
      <c r="I1656" s="56" t="str">
        <f>VLOOKUP(G1656,'MITRA (REFERENSI)'!$A:$Z,25,FALSE)</f>
        <v>#N/A</v>
      </c>
      <c r="J1656" s="55" t="str">
        <f>VLOOKUP(G1656,'MITRA (REFERENSI)'!$A:$Z,26,FALSE)</f>
        <v>#N/A</v>
      </c>
      <c r="K1656" s="55" t="str">
        <f>VLOOKUP(G1656,'MITRA (REFERENSI)'!$A:$Z,15,FALSE)</f>
        <v>#N/A</v>
      </c>
      <c r="L1656" s="55" t="str">
        <f>VLOOKUP(G1656,'MITRA (REFERENSI)'!$A:$Z,15,FALSE)</f>
        <v>#N/A</v>
      </c>
      <c r="M1656" s="55" t="str">
        <f>IF(B1656=1,'KELAS (REFERENSI)'!M1656,IF(B1656=2,'KELAS (REFERENSI)'!M1671,IF(B1656=3,'KELAS (REFERENSI)'!M1686,IF(B1656=4,'KELAS (REFERENSI)'!M1701,""))))</f>
        <v/>
      </c>
      <c r="N1656" s="55" t="str">
        <f>IF(B1656=1,'KELAS (REFERENSI)'!N1656,IF(B1656=2,'KELAS (REFERENSI)'!N1671,IF(B1656=3,'KELAS (REFERENSI)'!N1686,IF(B1656=4,'KELAS (REFERENSI)'!N1701,""))))</f>
        <v/>
      </c>
      <c r="O1656" s="55" t="str">
        <f>IF(B1656=1,'KELAS (REFERENSI)'!O1656,IF(B1656=2,'KELAS (REFERENSI)'!O1671,IF(B1656=3,'KELAS (REFERENSI)'!O1686,IF(B1656=4,'KELAS (REFERENSI)'!O1701,""))))</f>
        <v/>
      </c>
      <c r="P1656" s="55" t="str">
        <f>IF(B1656=1,'KELAS (REFERENSI)'!P1656,IF(B1656=2,'KELAS (REFERENSI)'!P1671,IF(B1656=3,'KELAS (REFERENSI)'!P1686,IF(B1656=4,'KELAS (REFERENSI)'!P1701,""))))</f>
        <v/>
      </c>
      <c r="Q1656" s="55" t="str">
        <f t="shared" si="4"/>
        <v>BPS Kota Jakarta Timur</v>
      </c>
      <c r="R1656" s="55" t="str">
        <f t="shared" si="56"/>
        <v/>
      </c>
      <c r="S1656" s="55" t="str">
        <f t="shared" ref="S1656:T1656" si="1664">S1655</f>
        <v>15 Juni sampai dengan 31 Agustus 2026</v>
      </c>
      <c r="T1656" s="55" t="str">
        <f t="shared" si="1664"/>
        <v>31 Agustus 2026</v>
      </c>
      <c r="U1656" s="59" t="str">
        <f>VLOOKUP(G1656,'MITRA (REFERENSI)'!$A:$Z,17,FALSE)</f>
        <v>#N/A</v>
      </c>
      <c r="V1656" s="59" t="str">
        <f>VLOOKUP(G1656,'MITRA (REFERENSI)'!$A:$Z,11,FALSE)</f>
        <v>#N/A</v>
      </c>
      <c r="W1656" s="81"/>
      <c r="X1656" s="63"/>
      <c r="Y1656" s="63"/>
      <c r="Z1656" s="62"/>
      <c r="AA1656" s="63"/>
      <c r="AB1656" s="62"/>
      <c r="AC1656" s="62"/>
      <c r="AD1656" s="62"/>
      <c r="AE1656" s="62"/>
      <c r="AF1656" s="62"/>
      <c r="AG1656" s="72"/>
      <c r="AH1656" s="72"/>
      <c r="AI1656" s="72"/>
      <c r="AJ1656" s="72"/>
      <c r="AK1656" s="59" t="str">
        <f>VLOOKUP(G1656,'MITRA (REFERENSI)'!$A:$Z,5,FALSE)</f>
        <v>#N/A</v>
      </c>
      <c r="AL1656" s="59" t="str">
        <f>VLOOKUP(G1656,'MITRA (REFERENSI)'!$A:$Z,13,FALSE)</f>
        <v>#N/A</v>
      </c>
      <c r="AM1656" s="59" t="str">
        <f>VLOOKUP(G1656,'MITRA (REFERENSI)'!$A:$Z,14,FALSE)</f>
        <v>#N/A</v>
      </c>
    </row>
    <row r="1657" ht="15.0" customHeight="1">
      <c r="A1657" s="53" t="s">
        <v>6719</v>
      </c>
      <c r="B1657" s="78"/>
      <c r="C1657" s="79"/>
      <c r="D1657" s="82"/>
      <c r="E1657" s="82"/>
      <c r="F1657" s="56" t="str">
        <f t="shared" si="2"/>
        <v>PETUGAS.1656/SPK/SE/PML/3172/2026</v>
      </c>
      <c r="G1657" s="80"/>
      <c r="H1657" s="56" t="str">
        <f>VLOOKUP(G1657,'MITRA (REFERENSI)'!$A:$Z,16,FALSE)</f>
        <v>#N/A</v>
      </c>
      <c r="I1657" s="56" t="str">
        <f>VLOOKUP(G1657,'MITRA (REFERENSI)'!$A:$Z,25,FALSE)</f>
        <v>#N/A</v>
      </c>
      <c r="J1657" s="55" t="str">
        <f>VLOOKUP(G1657,'MITRA (REFERENSI)'!$A:$Z,26,FALSE)</f>
        <v>#N/A</v>
      </c>
      <c r="K1657" s="55" t="str">
        <f>VLOOKUP(G1657,'MITRA (REFERENSI)'!$A:$Z,15,FALSE)</f>
        <v>#N/A</v>
      </c>
      <c r="L1657" s="55" t="str">
        <f>VLOOKUP(G1657,'MITRA (REFERENSI)'!$A:$Z,15,FALSE)</f>
        <v>#N/A</v>
      </c>
      <c r="M1657" s="55" t="str">
        <f>IF(B1657=1,'KELAS (REFERENSI)'!M1657,IF(B1657=2,'KELAS (REFERENSI)'!M1672,IF(B1657=3,'KELAS (REFERENSI)'!M1687,IF(B1657=4,'KELAS (REFERENSI)'!M1702,""))))</f>
        <v/>
      </c>
      <c r="N1657" s="55" t="str">
        <f>IF(B1657=1,'KELAS (REFERENSI)'!N1657,IF(B1657=2,'KELAS (REFERENSI)'!N1672,IF(B1657=3,'KELAS (REFERENSI)'!N1687,IF(B1657=4,'KELAS (REFERENSI)'!N1702,""))))</f>
        <v/>
      </c>
      <c r="O1657" s="55" t="str">
        <f>IF(B1657=1,'KELAS (REFERENSI)'!O1657,IF(B1657=2,'KELAS (REFERENSI)'!O1672,IF(B1657=3,'KELAS (REFERENSI)'!O1687,IF(B1657=4,'KELAS (REFERENSI)'!O1702,""))))</f>
        <v/>
      </c>
      <c r="P1657" s="55" t="str">
        <f>IF(B1657=1,'KELAS (REFERENSI)'!P1657,IF(B1657=2,'KELAS (REFERENSI)'!P1672,IF(B1657=3,'KELAS (REFERENSI)'!P1687,IF(B1657=4,'KELAS (REFERENSI)'!P1702,""))))</f>
        <v/>
      </c>
      <c r="Q1657" s="55" t="str">
        <f t="shared" si="4"/>
        <v>BPS Kota Jakarta Timur</v>
      </c>
      <c r="R1657" s="55" t="str">
        <f t="shared" si="56"/>
        <v/>
      </c>
      <c r="S1657" s="55" t="str">
        <f t="shared" ref="S1657:T1657" si="1665">S1656</f>
        <v>15 Juni sampai dengan 31 Agustus 2026</v>
      </c>
      <c r="T1657" s="55" t="str">
        <f t="shared" si="1665"/>
        <v>31 Agustus 2026</v>
      </c>
      <c r="U1657" s="59" t="str">
        <f>VLOOKUP(G1657,'MITRA (REFERENSI)'!$A:$Z,17,FALSE)</f>
        <v>#N/A</v>
      </c>
      <c r="V1657" s="59" t="str">
        <f>VLOOKUP(G1657,'MITRA (REFERENSI)'!$A:$Z,11,FALSE)</f>
        <v>#N/A</v>
      </c>
      <c r="W1657" s="81"/>
      <c r="X1657" s="63"/>
      <c r="Y1657" s="63"/>
      <c r="Z1657" s="62"/>
      <c r="AA1657" s="63"/>
      <c r="AB1657" s="62"/>
      <c r="AC1657" s="62"/>
      <c r="AD1657" s="62"/>
      <c r="AE1657" s="62"/>
      <c r="AF1657" s="62"/>
      <c r="AG1657" s="72"/>
      <c r="AH1657" s="72"/>
      <c r="AI1657" s="72"/>
      <c r="AJ1657" s="72"/>
      <c r="AK1657" s="59" t="str">
        <f>VLOOKUP(G1657,'MITRA (REFERENSI)'!$A:$Z,5,FALSE)</f>
        <v>#N/A</v>
      </c>
      <c r="AL1657" s="59" t="str">
        <f>VLOOKUP(G1657,'MITRA (REFERENSI)'!$A:$Z,13,FALSE)</f>
        <v>#N/A</v>
      </c>
      <c r="AM1657" s="59" t="str">
        <f>VLOOKUP(G1657,'MITRA (REFERENSI)'!$A:$Z,14,FALSE)</f>
        <v>#N/A</v>
      </c>
    </row>
    <row r="1658" ht="15.0" customHeight="1">
      <c r="A1658" s="53" t="s">
        <v>6720</v>
      </c>
      <c r="B1658" s="78"/>
      <c r="C1658" s="79"/>
      <c r="D1658" s="82"/>
      <c r="E1658" s="82"/>
      <c r="F1658" s="56" t="str">
        <f t="shared" si="2"/>
        <v>PETUGAS.1657/SPK/SE/PML/3172/2026</v>
      </c>
      <c r="G1658" s="80"/>
      <c r="H1658" s="56" t="str">
        <f>VLOOKUP(G1658,'MITRA (REFERENSI)'!$A:$Z,16,FALSE)</f>
        <v>#N/A</v>
      </c>
      <c r="I1658" s="56" t="str">
        <f>VLOOKUP(G1658,'MITRA (REFERENSI)'!$A:$Z,25,FALSE)</f>
        <v>#N/A</v>
      </c>
      <c r="J1658" s="55" t="str">
        <f>VLOOKUP(G1658,'MITRA (REFERENSI)'!$A:$Z,26,FALSE)</f>
        <v>#N/A</v>
      </c>
      <c r="K1658" s="55" t="str">
        <f>VLOOKUP(G1658,'MITRA (REFERENSI)'!$A:$Z,15,FALSE)</f>
        <v>#N/A</v>
      </c>
      <c r="L1658" s="55" t="str">
        <f>VLOOKUP(G1658,'MITRA (REFERENSI)'!$A:$Z,15,FALSE)</f>
        <v>#N/A</v>
      </c>
      <c r="M1658" s="55" t="str">
        <f>IF(B1658=1,'KELAS (REFERENSI)'!M1658,IF(B1658=2,'KELAS (REFERENSI)'!M1673,IF(B1658=3,'KELAS (REFERENSI)'!M1688,IF(B1658=4,'KELAS (REFERENSI)'!M1703,""))))</f>
        <v/>
      </c>
      <c r="N1658" s="55" t="str">
        <f>IF(B1658=1,'KELAS (REFERENSI)'!N1658,IF(B1658=2,'KELAS (REFERENSI)'!N1673,IF(B1658=3,'KELAS (REFERENSI)'!N1688,IF(B1658=4,'KELAS (REFERENSI)'!N1703,""))))</f>
        <v/>
      </c>
      <c r="O1658" s="55" t="str">
        <f>IF(B1658=1,'KELAS (REFERENSI)'!O1658,IF(B1658=2,'KELAS (REFERENSI)'!O1673,IF(B1658=3,'KELAS (REFERENSI)'!O1688,IF(B1658=4,'KELAS (REFERENSI)'!O1703,""))))</f>
        <v/>
      </c>
      <c r="P1658" s="55" t="str">
        <f>IF(B1658=1,'KELAS (REFERENSI)'!P1658,IF(B1658=2,'KELAS (REFERENSI)'!P1673,IF(B1658=3,'KELAS (REFERENSI)'!P1688,IF(B1658=4,'KELAS (REFERENSI)'!P1703,""))))</f>
        <v/>
      </c>
      <c r="Q1658" s="55" t="str">
        <f t="shared" si="4"/>
        <v>BPS Kota Jakarta Timur</v>
      </c>
      <c r="R1658" s="55" t="str">
        <f t="shared" si="56"/>
        <v/>
      </c>
      <c r="S1658" s="55" t="str">
        <f t="shared" ref="S1658:T1658" si="1666">S1657</f>
        <v>15 Juni sampai dengan 31 Agustus 2026</v>
      </c>
      <c r="T1658" s="55" t="str">
        <f t="shared" si="1666"/>
        <v>31 Agustus 2026</v>
      </c>
      <c r="U1658" s="59" t="str">
        <f>VLOOKUP(G1658,'MITRA (REFERENSI)'!$A:$Z,17,FALSE)</f>
        <v>#N/A</v>
      </c>
      <c r="V1658" s="59" t="str">
        <f>VLOOKUP(G1658,'MITRA (REFERENSI)'!$A:$Z,11,FALSE)</f>
        <v>#N/A</v>
      </c>
      <c r="W1658" s="81"/>
      <c r="X1658" s="63"/>
      <c r="Y1658" s="63"/>
      <c r="Z1658" s="62"/>
      <c r="AA1658" s="63"/>
      <c r="AB1658" s="62"/>
      <c r="AC1658" s="62"/>
      <c r="AD1658" s="62"/>
      <c r="AE1658" s="62"/>
      <c r="AF1658" s="62"/>
      <c r="AG1658" s="72"/>
      <c r="AH1658" s="72"/>
      <c r="AI1658" s="72"/>
      <c r="AJ1658" s="72"/>
      <c r="AK1658" s="59" t="str">
        <f>VLOOKUP(G1658,'MITRA (REFERENSI)'!$A:$Z,5,FALSE)</f>
        <v>#N/A</v>
      </c>
      <c r="AL1658" s="59" t="str">
        <f>VLOOKUP(G1658,'MITRA (REFERENSI)'!$A:$Z,13,FALSE)</f>
        <v>#N/A</v>
      </c>
      <c r="AM1658" s="59" t="str">
        <f>VLOOKUP(G1658,'MITRA (REFERENSI)'!$A:$Z,14,FALSE)</f>
        <v>#N/A</v>
      </c>
    </row>
    <row r="1659" ht="15.0" customHeight="1">
      <c r="A1659" s="53" t="s">
        <v>6721</v>
      </c>
      <c r="B1659" s="78"/>
      <c r="C1659" s="79"/>
      <c r="D1659" s="82"/>
      <c r="E1659" s="82"/>
      <c r="F1659" s="56" t="str">
        <f t="shared" si="2"/>
        <v>PETUGAS.1658/SPK/SE/PML/3172/2026</v>
      </c>
      <c r="G1659" s="80"/>
      <c r="H1659" s="56" t="str">
        <f>VLOOKUP(G1659,'MITRA (REFERENSI)'!$A:$Z,16,FALSE)</f>
        <v>#N/A</v>
      </c>
      <c r="I1659" s="56" t="str">
        <f>VLOOKUP(G1659,'MITRA (REFERENSI)'!$A:$Z,25,FALSE)</f>
        <v>#N/A</v>
      </c>
      <c r="J1659" s="55" t="str">
        <f>VLOOKUP(G1659,'MITRA (REFERENSI)'!$A:$Z,26,FALSE)</f>
        <v>#N/A</v>
      </c>
      <c r="K1659" s="55" t="str">
        <f>VLOOKUP(G1659,'MITRA (REFERENSI)'!$A:$Z,15,FALSE)</f>
        <v>#N/A</v>
      </c>
      <c r="L1659" s="55" t="str">
        <f>VLOOKUP(G1659,'MITRA (REFERENSI)'!$A:$Z,15,FALSE)</f>
        <v>#N/A</v>
      </c>
      <c r="M1659" s="55" t="str">
        <f>IF(B1659=1,'KELAS (REFERENSI)'!M1659,IF(B1659=2,'KELAS (REFERENSI)'!M1674,IF(B1659=3,'KELAS (REFERENSI)'!M1689,IF(B1659=4,'KELAS (REFERENSI)'!M1704,""))))</f>
        <v/>
      </c>
      <c r="N1659" s="55" t="str">
        <f>IF(B1659=1,'KELAS (REFERENSI)'!N1659,IF(B1659=2,'KELAS (REFERENSI)'!N1674,IF(B1659=3,'KELAS (REFERENSI)'!N1689,IF(B1659=4,'KELAS (REFERENSI)'!N1704,""))))</f>
        <v/>
      </c>
      <c r="O1659" s="55" t="str">
        <f>IF(B1659=1,'KELAS (REFERENSI)'!O1659,IF(B1659=2,'KELAS (REFERENSI)'!O1674,IF(B1659=3,'KELAS (REFERENSI)'!O1689,IF(B1659=4,'KELAS (REFERENSI)'!O1704,""))))</f>
        <v/>
      </c>
      <c r="P1659" s="55" t="str">
        <f>IF(B1659=1,'KELAS (REFERENSI)'!P1659,IF(B1659=2,'KELAS (REFERENSI)'!P1674,IF(B1659=3,'KELAS (REFERENSI)'!P1689,IF(B1659=4,'KELAS (REFERENSI)'!P1704,""))))</f>
        <v/>
      </c>
      <c r="Q1659" s="55" t="str">
        <f t="shared" si="4"/>
        <v>BPS Kota Jakarta Timur</v>
      </c>
      <c r="R1659" s="55" t="str">
        <f t="shared" si="56"/>
        <v/>
      </c>
      <c r="S1659" s="55" t="str">
        <f t="shared" ref="S1659:T1659" si="1667">S1658</f>
        <v>15 Juni sampai dengan 31 Agustus 2026</v>
      </c>
      <c r="T1659" s="55" t="str">
        <f t="shared" si="1667"/>
        <v>31 Agustus 2026</v>
      </c>
      <c r="U1659" s="59" t="str">
        <f>VLOOKUP(G1659,'MITRA (REFERENSI)'!$A:$Z,17,FALSE)</f>
        <v>#N/A</v>
      </c>
      <c r="V1659" s="59" t="str">
        <f>VLOOKUP(G1659,'MITRA (REFERENSI)'!$A:$Z,11,FALSE)</f>
        <v>#N/A</v>
      </c>
      <c r="W1659" s="81"/>
      <c r="X1659" s="63"/>
      <c r="Y1659" s="63"/>
      <c r="Z1659" s="62"/>
      <c r="AA1659" s="63"/>
      <c r="AB1659" s="62"/>
      <c r="AC1659" s="62"/>
      <c r="AD1659" s="62"/>
      <c r="AE1659" s="62"/>
      <c r="AF1659" s="62"/>
      <c r="AG1659" s="72"/>
      <c r="AH1659" s="72"/>
      <c r="AI1659" s="72"/>
      <c r="AJ1659" s="72"/>
      <c r="AK1659" s="59" t="str">
        <f>VLOOKUP(G1659,'MITRA (REFERENSI)'!$A:$Z,5,FALSE)</f>
        <v>#N/A</v>
      </c>
      <c r="AL1659" s="59" t="str">
        <f>VLOOKUP(G1659,'MITRA (REFERENSI)'!$A:$Z,13,FALSE)</f>
        <v>#N/A</v>
      </c>
      <c r="AM1659" s="59" t="str">
        <f>VLOOKUP(G1659,'MITRA (REFERENSI)'!$A:$Z,14,FALSE)</f>
        <v>#N/A</v>
      </c>
    </row>
    <row r="1660" ht="15.0" customHeight="1">
      <c r="A1660" s="53" t="s">
        <v>6722</v>
      </c>
      <c r="B1660" s="78"/>
      <c r="C1660" s="79"/>
      <c r="D1660" s="82"/>
      <c r="E1660" s="82"/>
      <c r="F1660" s="56" t="str">
        <f t="shared" si="2"/>
        <v>PETUGAS.1659/SPK/SE/PML/3172/2026</v>
      </c>
      <c r="G1660" s="80"/>
      <c r="H1660" s="56" t="str">
        <f>VLOOKUP(G1660,'MITRA (REFERENSI)'!$A:$Z,16,FALSE)</f>
        <v>#N/A</v>
      </c>
      <c r="I1660" s="56" t="str">
        <f>VLOOKUP(G1660,'MITRA (REFERENSI)'!$A:$Z,25,FALSE)</f>
        <v>#N/A</v>
      </c>
      <c r="J1660" s="55" t="str">
        <f>VLOOKUP(G1660,'MITRA (REFERENSI)'!$A:$Z,26,FALSE)</f>
        <v>#N/A</v>
      </c>
      <c r="K1660" s="55" t="str">
        <f>VLOOKUP(G1660,'MITRA (REFERENSI)'!$A:$Z,15,FALSE)</f>
        <v>#N/A</v>
      </c>
      <c r="L1660" s="55" t="str">
        <f>VLOOKUP(G1660,'MITRA (REFERENSI)'!$A:$Z,15,FALSE)</f>
        <v>#N/A</v>
      </c>
      <c r="M1660" s="55" t="str">
        <f>IF(B1660=1,'KELAS (REFERENSI)'!M1660,IF(B1660=2,'KELAS (REFERENSI)'!M1675,IF(B1660=3,'KELAS (REFERENSI)'!M1690,IF(B1660=4,'KELAS (REFERENSI)'!M1705,""))))</f>
        <v/>
      </c>
      <c r="N1660" s="55" t="str">
        <f>IF(B1660=1,'KELAS (REFERENSI)'!N1660,IF(B1660=2,'KELAS (REFERENSI)'!N1675,IF(B1660=3,'KELAS (REFERENSI)'!N1690,IF(B1660=4,'KELAS (REFERENSI)'!N1705,""))))</f>
        <v/>
      </c>
      <c r="O1660" s="55" t="str">
        <f>IF(B1660=1,'KELAS (REFERENSI)'!O1660,IF(B1660=2,'KELAS (REFERENSI)'!O1675,IF(B1660=3,'KELAS (REFERENSI)'!O1690,IF(B1660=4,'KELAS (REFERENSI)'!O1705,""))))</f>
        <v/>
      </c>
      <c r="P1660" s="55" t="str">
        <f>IF(B1660=1,'KELAS (REFERENSI)'!P1660,IF(B1660=2,'KELAS (REFERENSI)'!P1675,IF(B1660=3,'KELAS (REFERENSI)'!P1690,IF(B1660=4,'KELAS (REFERENSI)'!P1705,""))))</f>
        <v/>
      </c>
      <c r="Q1660" s="55" t="str">
        <f t="shared" si="4"/>
        <v>BPS Kota Jakarta Timur</v>
      </c>
      <c r="R1660" s="55" t="str">
        <f t="shared" si="56"/>
        <v/>
      </c>
      <c r="S1660" s="55" t="str">
        <f t="shared" ref="S1660:T1660" si="1668">S1659</f>
        <v>15 Juni sampai dengan 31 Agustus 2026</v>
      </c>
      <c r="T1660" s="55" t="str">
        <f t="shared" si="1668"/>
        <v>31 Agustus 2026</v>
      </c>
      <c r="U1660" s="59" t="str">
        <f>VLOOKUP(G1660,'MITRA (REFERENSI)'!$A:$Z,17,FALSE)</f>
        <v>#N/A</v>
      </c>
      <c r="V1660" s="59" t="str">
        <f>VLOOKUP(G1660,'MITRA (REFERENSI)'!$A:$Z,11,FALSE)</f>
        <v>#N/A</v>
      </c>
      <c r="W1660" s="81"/>
      <c r="X1660" s="63"/>
      <c r="Y1660" s="63"/>
      <c r="Z1660" s="62"/>
      <c r="AA1660" s="63"/>
      <c r="AB1660" s="62"/>
      <c r="AC1660" s="62"/>
      <c r="AD1660" s="62"/>
      <c r="AE1660" s="62"/>
      <c r="AF1660" s="62"/>
      <c r="AG1660" s="72"/>
      <c r="AH1660" s="72"/>
      <c r="AI1660" s="72"/>
      <c r="AJ1660" s="72"/>
      <c r="AK1660" s="59" t="str">
        <f>VLOOKUP(G1660,'MITRA (REFERENSI)'!$A:$Z,5,FALSE)</f>
        <v>#N/A</v>
      </c>
      <c r="AL1660" s="59" t="str">
        <f>VLOOKUP(G1660,'MITRA (REFERENSI)'!$A:$Z,13,FALSE)</f>
        <v>#N/A</v>
      </c>
      <c r="AM1660" s="59" t="str">
        <f>VLOOKUP(G1660,'MITRA (REFERENSI)'!$A:$Z,14,FALSE)</f>
        <v>#N/A</v>
      </c>
    </row>
    <row r="1661" ht="15.0" customHeight="1">
      <c r="A1661" s="53" t="s">
        <v>6723</v>
      </c>
      <c r="B1661" s="78"/>
      <c r="C1661" s="79"/>
      <c r="D1661" s="82"/>
      <c r="E1661" s="82"/>
      <c r="F1661" s="56" t="str">
        <f t="shared" si="2"/>
        <v>PETUGAS.1660/SPK/SE/PML/3172/2026</v>
      </c>
      <c r="G1661" s="80"/>
      <c r="H1661" s="56" t="str">
        <f>VLOOKUP(G1661,'MITRA (REFERENSI)'!$A:$Z,16,FALSE)</f>
        <v>#N/A</v>
      </c>
      <c r="I1661" s="56" t="str">
        <f>VLOOKUP(G1661,'MITRA (REFERENSI)'!$A:$Z,25,FALSE)</f>
        <v>#N/A</v>
      </c>
      <c r="J1661" s="55" t="str">
        <f>VLOOKUP(G1661,'MITRA (REFERENSI)'!$A:$Z,26,FALSE)</f>
        <v>#N/A</v>
      </c>
      <c r="K1661" s="55" t="str">
        <f>VLOOKUP(G1661,'MITRA (REFERENSI)'!$A:$Z,15,FALSE)</f>
        <v>#N/A</v>
      </c>
      <c r="L1661" s="55" t="str">
        <f>VLOOKUP(G1661,'MITRA (REFERENSI)'!$A:$Z,15,FALSE)</f>
        <v>#N/A</v>
      </c>
      <c r="M1661" s="55" t="str">
        <f>IF(B1661=1,'KELAS (REFERENSI)'!M1661,IF(B1661=2,'KELAS (REFERENSI)'!M1676,IF(B1661=3,'KELAS (REFERENSI)'!M1691,IF(B1661=4,'KELAS (REFERENSI)'!M1706,""))))</f>
        <v/>
      </c>
      <c r="N1661" s="55" t="str">
        <f>IF(B1661=1,'KELAS (REFERENSI)'!N1661,IF(B1661=2,'KELAS (REFERENSI)'!N1676,IF(B1661=3,'KELAS (REFERENSI)'!N1691,IF(B1661=4,'KELAS (REFERENSI)'!N1706,""))))</f>
        <v/>
      </c>
      <c r="O1661" s="55" t="str">
        <f>IF(B1661=1,'KELAS (REFERENSI)'!O1661,IF(B1661=2,'KELAS (REFERENSI)'!O1676,IF(B1661=3,'KELAS (REFERENSI)'!O1691,IF(B1661=4,'KELAS (REFERENSI)'!O1706,""))))</f>
        <v/>
      </c>
      <c r="P1661" s="55" t="str">
        <f>IF(B1661=1,'KELAS (REFERENSI)'!P1661,IF(B1661=2,'KELAS (REFERENSI)'!P1676,IF(B1661=3,'KELAS (REFERENSI)'!P1691,IF(B1661=4,'KELAS (REFERENSI)'!P1706,""))))</f>
        <v/>
      </c>
      <c r="Q1661" s="55" t="str">
        <f t="shared" si="4"/>
        <v>BPS Kota Jakarta Timur</v>
      </c>
      <c r="R1661" s="55" t="str">
        <f t="shared" si="56"/>
        <v/>
      </c>
      <c r="S1661" s="55" t="str">
        <f t="shared" ref="S1661:T1661" si="1669">S1660</f>
        <v>15 Juni sampai dengan 31 Agustus 2026</v>
      </c>
      <c r="T1661" s="55" t="str">
        <f t="shared" si="1669"/>
        <v>31 Agustus 2026</v>
      </c>
      <c r="U1661" s="59" t="str">
        <f>VLOOKUP(G1661,'MITRA (REFERENSI)'!$A:$Z,17,FALSE)</f>
        <v>#N/A</v>
      </c>
      <c r="V1661" s="59" t="str">
        <f>VLOOKUP(G1661,'MITRA (REFERENSI)'!$A:$Z,11,FALSE)</f>
        <v>#N/A</v>
      </c>
      <c r="W1661" s="81"/>
      <c r="X1661" s="63"/>
      <c r="Y1661" s="63"/>
      <c r="Z1661" s="62"/>
      <c r="AA1661" s="63"/>
      <c r="AB1661" s="62"/>
      <c r="AC1661" s="62"/>
      <c r="AD1661" s="62"/>
      <c r="AE1661" s="62"/>
      <c r="AF1661" s="62"/>
      <c r="AG1661" s="72"/>
      <c r="AH1661" s="72"/>
      <c r="AI1661" s="72"/>
      <c r="AJ1661" s="72"/>
      <c r="AK1661" s="59" t="str">
        <f>VLOOKUP(G1661,'MITRA (REFERENSI)'!$A:$Z,5,FALSE)</f>
        <v>#N/A</v>
      </c>
      <c r="AL1661" s="59" t="str">
        <f>VLOOKUP(G1661,'MITRA (REFERENSI)'!$A:$Z,13,FALSE)</f>
        <v>#N/A</v>
      </c>
      <c r="AM1661" s="59" t="str">
        <f>VLOOKUP(G1661,'MITRA (REFERENSI)'!$A:$Z,14,FALSE)</f>
        <v>#N/A</v>
      </c>
    </row>
    <row r="1662" ht="15.0" customHeight="1">
      <c r="A1662" s="53" t="s">
        <v>6724</v>
      </c>
      <c r="B1662" s="78"/>
      <c r="C1662" s="79"/>
      <c r="D1662" s="82"/>
      <c r="E1662" s="82"/>
      <c r="F1662" s="56" t="str">
        <f t="shared" si="2"/>
        <v>PETUGAS.1661/SPK/SE/PML/3172/2026</v>
      </c>
      <c r="G1662" s="80"/>
      <c r="H1662" s="56" t="str">
        <f>VLOOKUP(G1662,'MITRA (REFERENSI)'!$A:$Z,16,FALSE)</f>
        <v>#N/A</v>
      </c>
      <c r="I1662" s="56" t="str">
        <f>VLOOKUP(G1662,'MITRA (REFERENSI)'!$A:$Z,25,FALSE)</f>
        <v>#N/A</v>
      </c>
      <c r="J1662" s="55" t="str">
        <f>VLOOKUP(G1662,'MITRA (REFERENSI)'!$A:$Z,26,FALSE)</f>
        <v>#N/A</v>
      </c>
      <c r="K1662" s="55" t="str">
        <f>VLOOKUP(G1662,'MITRA (REFERENSI)'!$A:$Z,15,FALSE)</f>
        <v>#N/A</v>
      </c>
      <c r="L1662" s="55" t="str">
        <f>VLOOKUP(G1662,'MITRA (REFERENSI)'!$A:$Z,15,FALSE)</f>
        <v>#N/A</v>
      </c>
      <c r="M1662" s="55" t="str">
        <f>IF(B1662=1,'KELAS (REFERENSI)'!M1662,IF(B1662=2,'KELAS (REFERENSI)'!M1677,IF(B1662=3,'KELAS (REFERENSI)'!M1692,IF(B1662=4,'KELAS (REFERENSI)'!M1707,""))))</f>
        <v/>
      </c>
      <c r="N1662" s="55" t="str">
        <f>IF(B1662=1,'KELAS (REFERENSI)'!N1662,IF(B1662=2,'KELAS (REFERENSI)'!N1677,IF(B1662=3,'KELAS (REFERENSI)'!N1692,IF(B1662=4,'KELAS (REFERENSI)'!N1707,""))))</f>
        <v/>
      </c>
      <c r="O1662" s="55" t="str">
        <f>IF(B1662=1,'KELAS (REFERENSI)'!O1662,IF(B1662=2,'KELAS (REFERENSI)'!O1677,IF(B1662=3,'KELAS (REFERENSI)'!O1692,IF(B1662=4,'KELAS (REFERENSI)'!O1707,""))))</f>
        <v/>
      </c>
      <c r="P1662" s="55" t="str">
        <f>IF(B1662=1,'KELAS (REFERENSI)'!P1662,IF(B1662=2,'KELAS (REFERENSI)'!P1677,IF(B1662=3,'KELAS (REFERENSI)'!P1692,IF(B1662=4,'KELAS (REFERENSI)'!P1707,""))))</f>
        <v/>
      </c>
      <c r="Q1662" s="55" t="str">
        <f t="shared" si="4"/>
        <v>BPS Kota Jakarta Timur</v>
      </c>
      <c r="R1662" s="55" t="str">
        <f t="shared" si="56"/>
        <v/>
      </c>
      <c r="S1662" s="55" t="str">
        <f t="shared" ref="S1662:T1662" si="1670">S1661</f>
        <v>15 Juni sampai dengan 31 Agustus 2026</v>
      </c>
      <c r="T1662" s="55" t="str">
        <f t="shared" si="1670"/>
        <v>31 Agustus 2026</v>
      </c>
      <c r="U1662" s="59" t="str">
        <f>VLOOKUP(G1662,'MITRA (REFERENSI)'!$A:$Z,17,FALSE)</f>
        <v>#N/A</v>
      </c>
      <c r="V1662" s="59" t="str">
        <f>VLOOKUP(G1662,'MITRA (REFERENSI)'!$A:$Z,11,FALSE)</f>
        <v>#N/A</v>
      </c>
      <c r="W1662" s="81"/>
      <c r="X1662" s="63"/>
      <c r="Y1662" s="63"/>
      <c r="Z1662" s="62"/>
      <c r="AA1662" s="63"/>
      <c r="AB1662" s="62"/>
      <c r="AC1662" s="62"/>
      <c r="AD1662" s="62"/>
      <c r="AE1662" s="62"/>
      <c r="AF1662" s="62"/>
      <c r="AG1662" s="72"/>
      <c r="AH1662" s="72"/>
      <c r="AI1662" s="72"/>
      <c r="AJ1662" s="72"/>
      <c r="AK1662" s="59" t="str">
        <f>VLOOKUP(G1662,'MITRA (REFERENSI)'!$A:$Z,5,FALSE)</f>
        <v>#N/A</v>
      </c>
      <c r="AL1662" s="59" t="str">
        <f>VLOOKUP(G1662,'MITRA (REFERENSI)'!$A:$Z,13,FALSE)</f>
        <v>#N/A</v>
      </c>
      <c r="AM1662" s="59" t="str">
        <f>VLOOKUP(G1662,'MITRA (REFERENSI)'!$A:$Z,14,FALSE)</f>
        <v>#N/A</v>
      </c>
    </row>
    <row r="1663" ht="15.0" customHeight="1">
      <c r="A1663" s="53" t="s">
        <v>6725</v>
      </c>
      <c r="B1663" s="78"/>
      <c r="C1663" s="79"/>
      <c r="D1663" s="82"/>
      <c r="E1663" s="82"/>
      <c r="F1663" s="56" t="str">
        <f t="shared" si="2"/>
        <v>PETUGAS.1662/SPK/SE/PML/3172/2026</v>
      </c>
      <c r="G1663" s="80"/>
      <c r="H1663" s="56" t="str">
        <f>VLOOKUP(G1663,'MITRA (REFERENSI)'!$A:$Z,16,FALSE)</f>
        <v>#N/A</v>
      </c>
      <c r="I1663" s="56" t="str">
        <f>VLOOKUP(G1663,'MITRA (REFERENSI)'!$A:$Z,25,FALSE)</f>
        <v>#N/A</v>
      </c>
      <c r="J1663" s="55" t="str">
        <f>VLOOKUP(G1663,'MITRA (REFERENSI)'!$A:$Z,26,FALSE)</f>
        <v>#N/A</v>
      </c>
      <c r="K1663" s="55" t="str">
        <f>VLOOKUP(G1663,'MITRA (REFERENSI)'!$A:$Z,15,FALSE)</f>
        <v>#N/A</v>
      </c>
      <c r="L1663" s="55" t="str">
        <f>VLOOKUP(G1663,'MITRA (REFERENSI)'!$A:$Z,15,FALSE)</f>
        <v>#N/A</v>
      </c>
      <c r="M1663" s="55" t="str">
        <f>IF(B1663=1,'KELAS (REFERENSI)'!M1663,IF(B1663=2,'KELAS (REFERENSI)'!M1678,IF(B1663=3,'KELAS (REFERENSI)'!M1693,IF(B1663=4,'KELAS (REFERENSI)'!M1708,""))))</f>
        <v/>
      </c>
      <c r="N1663" s="55" t="str">
        <f>IF(B1663=1,'KELAS (REFERENSI)'!N1663,IF(B1663=2,'KELAS (REFERENSI)'!N1678,IF(B1663=3,'KELAS (REFERENSI)'!N1693,IF(B1663=4,'KELAS (REFERENSI)'!N1708,""))))</f>
        <v/>
      </c>
      <c r="O1663" s="55" t="str">
        <f>IF(B1663=1,'KELAS (REFERENSI)'!O1663,IF(B1663=2,'KELAS (REFERENSI)'!O1678,IF(B1663=3,'KELAS (REFERENSI)'!O1693,IF(B1663=4,'KELAS (REFERENSI)'!O1708,""))))</f>
        <v/>
      </c>
      <c r="P1663" s="55" t="str">
        <f>IF(B1663=1,'KELAS (REFERENSI)'!P1663,IF(B1663=2,'KELAS (REFERENSI)'!P1678,IF(B1663=3,'KELAS (REFERENSI)'!P1693,IF(B1663=4,'KELAS (REFERENSI)'!P1708,""))))</f>
        <v/>
      </c>
      <c r="Q1663" s="55" t="str">
        <f t="shared" si="4"/>
        <v>BPS Kota Jakarta Timur</v>
      </c>
      <c r="R1663" s="55" t="str">
        <f t="shared" si="56"/>
        <v/>
      </c>
      <c r="S1663" s="55" t="str">
        <f t="shared" ref="S1663:T1663" si="1671">S1662</f>
        <v>15 Juni sampai dengan 31 Agustus 2026</v>
      </c>
      <c r="T1663" s="55" t="str">
        <f t="shared" si="1671"/>
        <v>31 Agustus 2026</v>
      </c>
      <c r="U1663" s="59" t="str">
        <f>VLOOKUP(G1663,'MITRA (REFERENSI)'!$A:$Z,17,FALSE)</f>
        <v>#N/A</v>
      </c>
      <c r="V1663" s="59" t="str">
        <f>VLOOKUP(G1663,'MITRA (REFERENSI)'!$A:$Z,11,FALSE)</f>
        <v>#N/A</v>
      </c>
      <c r="W1663" s="81"/>
      <c r="X1663" s="63"/>
      <c r="Y1663" s="63"/>
      <c r="Z1663" s="62"/>
      <c r="AA1663" s="63"/>
      <c r="AB1663" s="62"/>
      <c r="AC1663" s="62"/>
      <c r="AD1663" s="62"/>
      <c r="AE1663" s="62"/>
      <c r="AF1663" s="62"/>
      <c r="AG1663" s="72"/>
      <c r="AH1663" s="72"/>
      <c r="AI1663" s="72"/>
      <c r="AJ1663" s="72"/>
      <c r="AK1663" s="59" t="str">
        <f>VLOOKUP(G1663,'MITRA (REFERENSI)'!$A:$Z,5,FALSE)</f>
        <v>#N/A</v>
      </c>
      <c r="AL1663" s="59" t="str">
        <f>VLOOKUP(G1663,'MITRA (REFERENSI)'!$A:$Z,13,FALSE)</f>
        <v>#N/A</v>
      </c>
      <c r="AM1663" s="59" t="str">
        <f>VLOOKUP(G1663,'MITRA (REFERENSI)'!$A:$Z,14,FALSE)</f>
        <v>#N/A</v>
      </c>
    </row>
    <row r="1664" ht="15.0" customHeight="1">
      <c r="A1664" s="53" t="s">
        <v>6726</v>
      </c>
      <c r="B1664" s="78"/>
      <c r="C1664" s="79"/>
      <c r="D1664" s="82"/>
      <c r="E1664" s="82"/>
      <c r="F1664" s="56" t="str">
        <f t="shared" si="2"/>
        <v>PETUGAS.1663/SPK/SE/PML/3172/2026</v>
      </c>
      <c r="G1664" s="80"/>
      <c r="H1664" s="56" t="str">
        <f>VLOOKUP(G1664,'MITRA (REFERENSI)'!$A:$Z,16,FALSE)</f>
        <v>#N/A</v>
      </c>
      <c r="I1664" s="56" t="str">
        <f>VLOOKUP(G1664,'MITRA (REFERENSI)'!$A:$Z,25,FALSE)</f>
        <v>#N/A</v>
      </c>
      <c r="J1664" s="55" t="str">
        <f>VLOOKUP(G1664,'MITRA (REFERENSI)'!$A:$Z,26,FALSE)</f>
        <v>#N/A</v>
      </c>
      <c r="K1664" s="55" t="str">
        <f>VLOOKUP(G1664,'MITRA (REFERENSI)'!$A:$Z,15,FALSE)</f>
        <v>#N/A</v>
      </c>
      <c r="L1664" s="55" t="str">
        <f>VLOOKUP(G1664,'MITRA (REFERENSI)'!$A:$Z,15,FALSE)</f>
        <v>#N/A</v>
      </c>
      <c r="M1664" s="55" t="str">
        <f>IF(B1664=1,'KELAS (REFERENSI)'!M1664,IF(B1664=2,'KELAS (REFERENSI)'!M1679,IF(B1664=3,'KELAS (REFERENSI)'!M1694,IF(B1664=4,'KELAS (REFERENSI)'!M1709,""))))</f>
        <v/>
      </c>
      <c r="N1664" s="55" t="str">
        <f>IF(B1664=1,'KELAS (REFERENSI)'!N1664,IF(B1664=2,'KELAS (REFERENSI)'!N1679,IF(B1664=3,'KELAS (REFERENSI)'!N1694,IF(B1664=4,'KELAS (REFERENSI)'!N1709,""))))</f>
        <v/>
      </c>
      <c r="O1664" s="55" t="str">
        <f>IF(B1664=1,'KELAS (REFERENSI)'!O1664,IF(B1664=2,'KELAS (REFERENSI)'!O1679,IF(B1664=3,'KELAS (REFERENSI)'!O1694,IF(B1664=4,'KELAS (REFERENSI)'!O1709,""))))</f>
        <v/>
      </c>
      <c r="P1664" s="55" t="str">
        <f>IF(B1664=1,'KELAS (REFERENSI)'!P1664,IF(B1664=2,'KELAS (REFERENSI)'!P1679,IF(B1664=3,'KELAS (REFERENSI)'!P1694,IF(B1664=4,'KELAS (REFERENSI)'!P1709,""))))</f>
        <v/>
      </c>
      <c r="Q1664" s="55" t="str">
        <f t="shared" si="4"/>
        <v>BPS Kota Jakarta Timur</v>
      </c>
      <c r="R1664" s="55" t="str">
        <f t="shared" si="56"/>
        <v/>
      </c>
      <c r="S1664" s="55" t="str">
        <f t="shared" ref="S1664:T1664" si="1672">S1663</f>
        <v>15 Juni sampai dengan 31 Agustus 2026</v>
      </c>
      <c r="T1664" s="55" t="str">
        <f t="shared" si="1672"/>
        <v>31 Agustus 2026</v>
      </c>
      <c r="U1664" s="59" t="str">
        <f>VLOOKUP(G1664,'MITRA (REFERENSI)'!$A:$Z,17,FALSE)</f>
        <v>#N/A</v>
      </c>
      <c r="V1664" s="59" t="str">
        <f>VLOOKUP(G1664,'MITRA (REFERENSI)'!$A:$Z,11,FALSE)</f>
        <v>#N/A</v>
      </c>
      <c r="W1664" s="81"/>
      <c r="X1664" s="63"/>
      <c r="Y1664" s="63"/>
      <c r="Z1664" s="62"/>
      <c r="AA1664" s="63"/>
      <c r="AB1664" s="62"/>
      <c r="AC1664" s="62"/>
      <c r="AD1664" s="62"/>
      <c r="AE1664" s="62"/>
      <c r="AF1664" s="62"/>
      <c r="AG1664" s="72"/>
      <c r="AH1664" s="72"/>
      <c r="AI1664" s="72"/>
      <c r="AJ1664" s="72"/>
      <c r="AK1664" s="59" t="str">
        <f>VLOOKUP(G1664,'MITRA (REFERENSI)'!$A:$Z,5,FALSE)</f>
        <v>#N/A</v>
      </c>
      <c r="AL1664" s="59" t="str">
        <f>VLOOKUP(G1664,'MITRA (REFERENSI)'!$A:$Z,13,FALSE)</f>
        <v>#N/A</v>
      </c>
      <c r="AM1664" s="59" t="str">
        <f>VLOOKUP(G1664,'MITRA (REFERENSI)'!$A:$Z,14,FALSE)</f>
        <v>#N/A</v>
      </c>
    </row>
    <row r="1665" ht="15.0" customHeight="1">
      <c r="A1665" s="53" t="s">
        <v>6727</v>
      </c>
      <c r="B1665" s="78"/>
      <c r="C1665" s="79"/>
      <c r="D1665" s="82"/>
      <c r="E1665" s="82"/>
      <c r="F1665" s="56" t="str">
        <f t="shared" si="2"/>
        <v>PETUGAS.1664/SPK/SE/PML/3172/2026</v>
      </c>
      <c r="G1665" s="80"/>
      <c r="H1665" s="56" t="str">
        <f>VLOOKUP(G1665,'MITRA (REFERENSI)'!$A:$Z,16,FALSE)</f>
        <v>#N/A</v>
      </c>
      <c r="I1665" s="56" t="str">
        <f>VLOOKUP(G1665,'MITRA (REFERENSI)'!$A:$Z,25,FALSE)</f>
        <v>#N/A</v>
      </c>
      <c r="J1665" s="55" t="str">
        <f>VLOOKUP(G1665,'MITRA (REFERENSI)'!$A:$Z,26,FALSE)</f>
        <v>#N/A</v>
      </c>
      <c r="K1665" s="55" t="str">
        <f>VLOOKUP(G1665,'MITRA (REFERENSI)'!$A:$Z,15,FALSE)</f>
        <v>#N/A</v>
      </c>
      <c r="L1665" s="55" t="str">
        <f>VLOOKUP(G1665,'MITRA (REFERENSI)'!$A:$Z,15,FALSE)</f>
        <v>#N/A</v>
      </c>
      <c r="M1665" s="55" t="str">
        <f>IF(B1665=1,'KELAS (REFERENSI)'!M1665,IF(B1665=2,'KELAS (REFERENSI)'!M1680,IF(B1665=3,'KELAS (REFERENSI)'!M1695,IF(B1665=4,'KELAS (REFERENSI)'!M1710,""))))</f>
        <v/>
      </c>
      <c r="N1665" s="55" t="str">
        <f>IF(B1665=1,'KELAS (REFERENSI)'!N1665,IF(B1665=2,'KELAS (REFERENSI)'!N1680,IF(B1665=3,'KELAS (REFERENSI)'!N1695,IF(B1665=4,'KELAS (REFERENSI)'!N1710,""))))</f>
        <v/>
      </c>
      <c r="O1665" s="55" t="str">
        <f>IF(B1665=1,'KELAS (REFERENSI)'!O1665,IF(B1665=2,'KELAS (REFERENSI)'!O1680,IF(B1665=3,'KELAS (REFERENSI)'!O1695,IF(B1665=4,'KELAS (REFERENSI)'!O1710,""))))</f>
        <v/>
      </c>
      <c r="P1665" s="55" t="str">
        <f>IF(B1665=1,'KELAS (REFERENSI)'!P1665,IF(B1665=2,'KELAS (REFERENSI)'!P1680,IF(B1665=3,'KELAS (REFERENSI)'!P1695,IF(B1665=4,'KELAS (REFERENSI)'!P1710,""))))</f>
        <v/>
      </c>
      <c r="Q1665" s="55" t="str">
        <f t="shared" si="4"/>
        <v>BPS Kota Jakarta Timur</v>
      </c>
      <c r="R1665" s="55" t="str">
        <f t="shared" si="56"/>
        <v/>
      </c>
      <c r="S1665" s="55" t="str">
        <f t="shared" ref="S1665:T1665" si="1673">S1664</f>
        <v>15 Juni sampai dengan 31 Agustus 2026</v>
      </c>
      <c r="T1665" s="55" t="str">
        <f t="shared" si="1673"/>
        <v>31 Agustus 2026</v>
      </c>
      <c r="U1665" s="59" t="str">
        <f>VLOOKUP(G1665,'MITRA (REFERENSI)'!$A:$Z,17,FALSE)</f>
        <v>#N/A</v>
      </c>
      <c r="V1665" s="59" t="str">
        <f>VLOOKUP(G1665,'MITRA (REFERENSI)'!$A:$Z,11,FALSE)</f>
        <v>#N/A</v>
      </c>
      <c r="W1665" s="81"/>
      <c r="X1665" s="63"/>
      <c r="Y1665" s="63"/>
      <c r="Z1665" s="62"/>
      <c r="AA1665" s="63"/>
      <c r="AB1665" s="62"/>
      <c r="AC1665" s="62"/>
      <c r="AD1665" s="62"/>
      <c r="AE1665" s="62"/>
      <c r="AF1665" s="62"/>
      <c r="AG1665" s="72"/>
      <c r="AH1665" s="72"/>
      <c r="AI1665" s="72"/>
      <c r="AJ1665" s="72"/>
      <c r="AK1665" s="59" t="str">
        <f>VLOOKUP(G1665,'MITRA (REFERENSI)'!$A:$Z,5,FALSE)</f>
        <v>#N/A</v>
      </c>
      <c r="AL1665" s="59" t="str">
        <f>VLOOKUP(G1665,'MITRA (REFERENSI)'!$A:$Z,13,FALSE)</f>
        <v>#N/A</v>
      </c>
      <c r="AM1665" s="59" t="str">
        <f>VLOOKUP(G1665,'MITRA (REFERENSI)'!$A:$Z,14,FALSE)</f>
        <v>#N/A</v>
      </c>
    </row>
    <row r="1666" ht="15.0" customHeight="1">
      <c r="A1666" s="53" t="s">
        <v>6728</v>
      </c>
      <c r="B1666" s="78"/>
      <c r="C1666" s="79"/>
      <c r="D1666" s="82"/>
      <c r="E1666" s="82"/>
      <c r="F1666" s="56" t="str">
        <f t="shared" si="2"/>
        <v>PETUGAS.1665/SPK/SE/PML/3172/2026</v>
      </c>
      <c r="G1666" s="80"/>
      <c r="H1666" s="56" t="str">
        <f>VLOOKUP(G1666,'MITRA (REFERENSI)'!$A:$Z,16,FALSE)</f>
        <v>#N/A</v>
      </c>
      <c r="I1666" s="56" t="str">
        <f>VLOOKUP(G1666,'MITRA (REFERENSI)'!$A:$Z,25,FALSE)</f>
        <v>#N/A</v>
      </c>
      <c r="J1666" s="55" t="str">
        <f>VLOOKUP(G1666,'MITRA (REFERENSI)'!$A:$Z,26,FALSE)</f>
        <v>#N/A</v>
      </c>
      <c r="K1666" s="55" t="str">
        <f>VLOOKUP(G1666,'MITRA (REFERENSI)'!$A:$Z,15,FALSE)</f>
        <v>#N/A</v>
      </c>
      <c r="L1666" s="55" t="str">
        <f>VLOOKUP(G1666,'MITRA (REFERENSI)'!$A:$Z,15,FALSE)</f>
        <v>#N/A</v>
      </c>
      <c r="M1666" s="55" t="str">
        <f>IF(B1666=1,'KELAS (REFERENSI)'!M1666,IF(B1666=2,'KELAS (REFERENSI)'!M1681,IF(B1666=3,'KELAS (REFERENSI)'!M1696,IF(B1666=4,'KELAS (REFERENSI)'!M1711,""))))</f>
        <v/>
      </c>
      <c r="N1666" s="55" t="str">
        <f>IF(B1666=1,'KELAS (REFERENSI)'!N1666,IF(B1666=2,'KELAS (REFERENSI)'!N1681,IF(B1666=3,'KELAS (REFERENSI)'!N1696,IF(B1666=4,'KELAS (REFERENSI)'!N1711,""))))</f>
        <v/>
      </c>
      <c r="O1666" s="55" t="str">
        <f>IF(B1666=1,'KELAS (REFERENSI)'!O1666,IF(B1666=2,'KELAS (REFERENSI)'!O1681,IF(B1666=3,'KELAS (REFERENSI)'!O1696,IF(B1666=4,'KELAS (REFERENSI)'!O1711,""))))</f>
        <v/>
      </c>
      <c r="P1666" s="55" t="str">
        <f>IF(B1666=1,'KELAS (REFERENSI)'!P1666,IF(B1666=2,'KELAS (REFERENSI)'!P1681,IF(B1666=3,'KELAS (REFERENSI)'!P1696,IF(B1666=4,'KELAS (REFERENSI)'!P1711,""))))</f>
        <v/>
      </c>
      <c r="Q1666" s="55" t="str">
        <f t="shared" si="4"/>
        <v>BPS Kota Jakarta Timur</v>
      </c>
      <c r="R1666" s="55" t="str">
        <f t="shared" si="56"/>
        <v/>
      </c>
      <c r="S1666" s="55" t="str">
        <f t="shared" ref="S1666:T1666" si="1674">S1665</f>
        <v>15 Juni sampai dengan 31 Agustus 2026</v>
      </c>
      <c r="T1666" s="55" t="str">
        <f t="shared" si="1674"/>
        <v>31 Agustus 2026</v>
      </c>
      <c r="U1666" s="59" t="str">
        <f>VLOOKUP(G1666,'MITRA (REFERENSI)'!$A:$Z,17,FALSE)</f>
        <v>#N/A</v>
      </c>
      <c r="V1666" s="59" t="str">
        <f>VLOOKUP(G1666,'MITRA (REFERENSI)'!$A:$Z,11,FALSE)</f>
        <v>#N/A</v>
      </c>
      <c r="W1666" s="81"/>
      <c r="X1666" s="63"/>
      <c r="Y1666" s="63"/>
      <c r="Z1666" s="62"/>
      <c r="AA1666" s="63"/>
      <c r="AB1666" s="62"/>
      <c r="AC1666" s="62"/>
      <c r="AD1666" s="62"/>
      <c r="AE1666" s="62"/>
      <c r="AF1666" s="62"/>
      <c r="AG1666" s="72"/>
      <c r="AH1666" s="72"/>
      <c r="AI1666" s="72"/>
      <c r="AJ1666" s="72"/>
      <c r="AK1666" s="59" t="str">
        <f>VLOOKUP(G1666,'MITRA (REFERENSI)'!$A:$Z,5,FALSE)</f>
        <v>#N/A</v>
      </c>
      <c r="AL1666" s="59" t="str">
        <f>VLOOKUP(G1666,'MITRA (REFERENSI)'!$A:$Z,13,FALSE)</f>
        <v>#N/A</v>
      </c>
      <c r="AM1666" s="59" t="str">
        <f>VLOOKUP(G1666,'MITRA (REFERENSI)'!$A:$Z,14,FALSE)</f>
        <v>#N/A</v>
      </c>
    </row>
    <row r="1667" ht="15.0" customHeight="1">
      <c r="A1667" s="53" t="s">
        <v>6729</v>
      </c>
      <c r="B1667" s="78"/>
      <c r="C1667" s="79"/>
      <c r="D1667" s="82"/>
      <c r="E1667" s="82"/>
      <c r="F1667" s="56" t="str">
        <f t="shared" si="2"/>
        <v>PETUGAS.1666/SPK/SE/PML/3172/2026</v>
      </c>
      <c r="G1667" s="80"/>
      <c r="H1667" s="56" t="str">
        <f>VLOOKUP(G1667,'MITRA (REFERENSI)'!$A:$Z,16,FALSE)</f>
        <v>#N/A</v>
      </c>
      <c r="I1667" s="56" t="str">
        <f>VLOOKUP(G1667,'MITRA (REFERENSI)'!$A:$Z,25,FALSE)</f>
        <v>#N/A</v>
      </c>
      <c r="J1667" s="55" t="str">
        <f>VLOOKUP(G1667,'MITRA (REFERENSI)'!$A:$Z,26,FALSE)</f>
        <v>#N/A</v>
      </c>
      <c r="K1667" s="55" t="str">
        <f>VLOOKUP(G1667,'MITRA (REFERENSI)'!$A:$Z,15,FALSE)</f>
        <v>#N/A</v>
      </c>
      <c r="L1667" s="55" t="str">
        <f>VLOOKUP(G1667,'MITRA (REFERENSI)'!$A:$Z,15,FALSE)</f>
        <v>#N/A</v>
      </c>
      <c r="M1667" s="55" t="str">
        <f>IF(B1667=1,'KELAS (REFERENSI)'!M1667,IF(B1667=2,'KELAS (REFERENSI)'!M1682,IF(B1667=3,'KELAS (REFERENSI)'!M1697,IF(B1667=4,'KELAS (REFERENSI)'!M1712,""))))</f>
        <v/>
      </c>
      <c r="N1667" s="55" t="str">
        <f>IF(B1667=1,'KELAS (REFERENSI)'!N1667,IF(B1667=2,'KELAS (REFERENSI)'!N1682,IF(B1667=3,'KELAS (REFERENSI)'!N1697,IF(B1667=4,'KELAS (REFERENSI)'!N1712,""))))</f>
        <v/>
      </c>
      <c r="O1667" s="55" t="str">
        <f>IF(B1667=1,'KELAS (REFERENSI)'!O1667,IF(B1667=2,'KELAS (REFERENSI)'!O1682,IF(B1667=3,'KELAS (REFERENSI)'!O1697,IF(B1667=4,'KELAS (REFERENSI)'!O1712,""))))</f>
        <v/>
      </c>
      <c r="P1667" s="55" t="str">
        <f>IF(B1667=1,'KELAS (REFERENSI)'!P1667,IF(B1667=2,'KELAS (REFERENSI)'!P1682,IF(B1667=3,'KELAS (REFERENSI)'!P1697,IF(B1667=4,'KELAS (REFERENSI)'!P1712,""))))</f>
        <v/>
      </c>
      <c r="Q1667" s="55" t="str">
        <f t="shared" si="4"/>
        <v>BPS Kota Jakarta Timur</v>
      </c>
      <c r="R1667" s="55" t="str">
        <f t="shared" si="56"/>
        <v/>
      </c>
      <c r="S1667" s="55" t="str">
        <f t="shared" ref="S1667:T1667" si="1675">S1666</f>
        <v>15 Juni sampai dengan 31 Agustus 2026</v>
      </c>
      <c r="T1667" s="55" t="str">
        <f t="shared" si="1675"/>
        <v>31 Agustus 2026</v>
      </c>
      <c r="U1667" s="59" t="str">
        <f>VLOOKUP(G1667,'MITRA (REFERENSI)'!$A:$Z,17,FALSE)</f>
        <v>#N/A</v>
      </c>
      <c r="V1667" s="59" t="str">
        <f>VLOOKUP(G1667,'MITRA (REFERENSI)'!$A:$Z,11,FALSE)</f>
        <v>#N/A</v>
      </c>
      <c r="W1667" s="81"/>
      <c r="X1667" s="63"/>
      <c r="Y1667" s="63"/>
      <c r="Z1667" s="62"/>
      <c r="AA1667" s="63"/>
      <c r="AB1667" s="62"/>
      <c r="AC1667" s="62"/>
      <c r="AD1667" s="62"/>
      <c r="AE1667" s="62"/>
      <c r="AF1667" s="62"/>
      <c r="AG1667" s="72"/>
      <c r="AH1667" s="72"/>
      <c r="AI1667" s="72"/>
      <c r="AJ1667" s="72"/>
      <c r="AK1667" s="59" t="str">
        <f>VLOOKUP(G1667,'MITRA (REFERENSI)'!$A:$Z,5,FALSE)</f>
        <v>#N/A</v>
      </c>
      <c r="AL1667" s="59" t="str">
        <f>VLOOKUP(G1667,'MITRA (REFERENSI)'!$A:$Z,13,FALSE)</f>
        <v>#N/A</v>
      </c>
      <c r="AM1667" s="59" t="str">
        <f>VLOOKUP(G1667,'MITRA (REFERENSI)'!$A:$Z,14,FALSE)</f>
        <v>#N/A</v>
      </c>
    </row>
    <row r="1668" ht="15.0" customHeight="1">
      <c r="A1668" s="53" t="s">
        <v>6730</v>
      </c>
      <c r="B1668" s="78"/>
      <c r="C1668" s="79"/>
      <c r="D1668" s="82"/>
      <c r="E1668" s="82"/>
      <c r="F1668" s="56" t="str">
        <f t="shared" si="2"/>
        <v>PETUGAS.1667/SPK/SE/PML/3172/2026</v>
      </c>
      <c r="G1668" s="80"/>
      <c r="H1668" s="56" t="str">
        <f>VLOOKUP(G1668,'MITRA (REFERENSI)'!$A:$Z,16,FALSE)</f>
        <v>#N/A</v>
      </c>
      <c r="I1668" s="56" t="str">
        <f>VLOOKUP(G1668,'MITRA (REFERENSI)'!$A:$Z,25,FALSE)</f>
        <v>#N/A</v>
      </c>
      <c r="J1668" s="55" t="str">
        <f>VLOOKUP(G1668,'MITRA (REFERENSI)'!$A:$Z,26,FALSE)</f>
        <v>#N/A</v>
      </c>
      <c r="K1668" s="55" t="str">
        <f>VLOOKUP(G1668,'MITRA (REFERENSI)'!$A:$Z,15,FALSE)</f>
        <v>#N/A</v>
      </c>
      <c r="L1668" s="55" t="str">
        <f>VLOOKUP(G1668,'MITRA (REFERENSI)'!$A:$Z,15,FALSE)</f>
        <v>#N/A</v>
      </c>
      <c r="M1668" s="55" t="str">
        <f>IF(B1668=1,'KELAS (REFERENSI)'!M1668,IF(B1668=2,'KELAS (REFERENSI)'!M1683,IF(B1668=3,'KELAS (REFERENSI)'!M1698,IF(B1668=4,'KELAS (REFERENSI)'!M1713,""))))</f>
        <v/>
      </c>
      <c r="N1668" s="55" t="str">
        <f>IF(B1668=1,'KELAS (REFERENSI)'!N1668,IF(B1668=2,'KELAS (REFERENSI)'!N1683,IF(B1668=3,'KELAS (REFERENSI)'!N1698,IF(B1668=4,'KELAS (REFERENSI)'!N1713,""))))</f>
        <v/>
      </c>
      <c r="O1668" s="55" t="str">
        <f>IF(B1668=1,'KELAS (REFERENSI)'!O1668,IF(B1668=2,'KELAS (REFERENSI)'!O1683,IF(B1668=3,'KELAS (REFERENSI)'!O1698,IF(B1668=4,'KELAS (REFERENSI)'!O1713,""))))</f>
        <v/>
      </c>
      <c r="P1668" s="55" t="str">
        <f>IF(B1668=1,'KELAS (REFERENSI)'!P1668,IF(B1668=2,'KELAS (REFERENSI)'!P1683,IF(B1668=3,'KELAS (REFERENSI)'!P1698,IF(B1668=4,'KELAS (REFERENSI)'!P1713,""))))</f>
        <v/>
      </c>
      <c r="Q1668" s="55" t="str">
        <f t="shared" si="4"/>
        <v>BPS Kota Jakarta Timur</v>
      </c>
      <c r="R1668" s="55" t="str">
        <f t="shared" si="56"/>
        <v/>
      </c>
      <c r="S1668" s="55" t="str">
        <f t="shared" ref="S1668:T1668" si="1676">S1667</f>
        <v>15 Juni sampai dengan 31 Agustus 2026</v>
      </c>
      <c r="T1668" s="55" t="str">
        <f t="shared" si="1676"/>
        <v>31 Agustus 2026</v>
      </c>
      <c r="U1668" s="59" t="str">
        <f>VLOOKUP(G1668,'MITRA (REFERENSI)'!$A:$Z,17,FALSE)</f>
        <v>#N/A</v>
      </c>
      <c r="V1668" s="59" t="str">
        <f>VLOOKUP(G1668,'MITRA (REFERENSI)'!$A:$Z,11,FALSE)</f>
        <v>#N/A</v>
      </c>
      <c r="W1668" s="81"/>
      <c r="X1668" s="63"/>
      <c r="Y1668" s="63"/>
      <c r="Z1668" s="62"/>
      <c r="AA1668" s="63"/>
      <c r="AB1668" s="62"/>
      <c r="AC1668" s="62"/>
      <c r="AD1668" s="62"/>
      <c r="AE1668" s="62"/>
      <c r="AF1668" s="62"/>
      <c r="AG1668" s="72"/>
      <c r="AH1668" s="72"/>
      <c r="AI1668" s="72"/>
      <c r="AJ1668" s="72"/>
      <c r="AK1668" s="59" t="str">
        <f>VLOOKUP(G1668,'MITRA (REFERENSI)'!$A:$Z,5,FALSE)</f>
        <v>#N/A</v>
      </c>
      <c r="AL1668" s="59" t="str">
        <f>VLOOKUP(G1668,'MITRA (REFERENSI)'!$A:$Z,13,FALSE)</f>
        <v>#N/A</v>
      </c>
      <c r="AM1668" s="59" t="str">
        <f>VLOOKUP(G1668,'MITRA (REFERENSI)'!$A:$Z,14,FALSE)</f>
        <v>#N/A</v>
      </c>
    </row>
    <row r="1669" ht="15.0" customHeight="1">
      <c r="A1669" s="53" t="s">
        <v>6731</v>
      </c>
      <c r="B1669" s="78"/>
      <c r="C1669" s="79"/>
      <c r="D1669" s="82"/>
      <c r="E1669" s="82"/>
      <c r="F1669" s="56" t="str">
        <f t="shared" si="2"/>
        <v>PETUGAS.1668/SPK/SE/PML/3172/2026</v>
      </c>
      <c r="G1669" s="80"/>
      <c r="H1669" s="56" t="str">
        <f>VLOOKUP(G1669,'MITRA (REFERENSI)'!$A:$Z,16,FALSE)</f>
        <v>#N/A</v>
      </c>
      <c r="I1669" s="56" t="str">
        <f>VLOOKUP(G1669,'MITRA (REFERENSI)'!$A:$Z,25,FALSE)</f>
        <v>#N/A</v>
      </c>
      <c r="J1669" s="55" t="str">
        <f>VLOOKUP(G1669,'MITRA (REFERENSI)'!$A:$Z,26,FALSE)</f>
        <v>#N/A</v>
      </c>
      <c r="K1669" s="55" t="str">
        <f>VLOOKUP(G1669,'MITRA (REFERENSI)'!$A:$Z,15,FALSE)</f>
        <v>#N/A</v>
      </c>
      <c r="L1669" s="55" t="str">
        <f>VLOOKUP(G1669,'MITRA (REFERENSI)'!$A:$Z,15,FALSE)</f>
        <v>#N/A</v>
      </c>
      <c r="M1669" s="55" t="str">
        <f>IF(B1669=1,'KELAS (REFERENSI)'!M1669,IF(B1669=2,'KELAS (REFERENSI)'!M1684,IF(B1669=3,'KELAS (REFERENSI)'!M1699,IF(B1669=4,'KELAS (REFERENSI)'!M1714,""))))</f>
        <v/>
      </c>
      <c r="N1669" s="55" t="str">
        <f>IF(B1669=1,'KELAS (REFERENSI)'!N1669,IF(B1669=2,'KELAS (REFERENSI)'!N1684,IF(B1669=3,'KELAS (REFERENSI)'!N1699,IF(B1669=4,'KELAS (REFERENSI)'!N1714,""))))</f>
        <v/>
      </c>
      <c r="O1669" s="55" t="str">
        <f>IF(B1669=1,'KELAS (REFERENSI)'!O1669,IF(B1669=2,'KELAS (REFERENSI)'!O1684,IF(B1669=3,'KELAS (REFERENSI)'!O1699,IF(B1669=4,'KELAS (REFERENSI)'!O1714,""))))</f>
        <v/>
      </c>
      <c r="P1669" s="55" t="str">
        <f>IF(B1669=1,'KELAS (REFERENSI)'!P1669,IF(B1669=2,'KELAS (REFERENSI)'!P1684,IF(B1669=3,'KELAS (REFERENSI)'!P1699,IF(B1669=4,'KELAS (REFERENSI)'!P1714,""))))</f>
        <v/>
      </c>
      <c r="Q1669" s="55" t="str">
        <f t="shared" si="4"/>
        <v>BPS Kota Jakarta Timur</v>
      </c>
      <c r="R1669" s="55" t="str">
        <f t="shared" si="56"/>
        <v/>
      </c>
      <c r="S1669" s="55" t="str">
        <f t="shared" ref="S1669:T1669" si="1677">S1668</f>
        <v>15 Juni sampai dengan 31 Agustus 2026</v>
      </c>
      <c r="T1669" s="55" t="str">
        <f t="shared" si="1677"/>
        <v>31 Agustus 2026</v>
      </c>
      <c r="U1669" s="59" t="str">
        <f>VLOOKUP(G1669,'MITRA (REFERENSI)'!$A:$Z,17,FALSE)</f>
        <v>#N/A</v>
      </c>
      <c r="V1669" s="59" t="str">
        <f>VLOOKUP(G1669,'MITRA (REFERENSI)'!$A:$Z,11,FALSE)</f>
        <v>#N/A</v>
      </c>
      <c r="W1669" s="81"/>
      <c r="X1669" s="63"/>
      <c r="Y1669" s="63"/>
      <c r="Z1669" s="62"/>
      <c r="AA1669" s="63"/>
      <c r="AB1669" s="62"/>
      <c r="AC1669" s="62"/>
      <c r="AD1669" s="62"/>
      <c r="AE1669" s="62"/>
      <c r="AF1669" s="62"/>
      <c r="AG1669" s="72"/>
      <c r="AH1669" s="72"/>
      <c r="AI1669" s="72"/>
      <c r="AJ1669" s="72"/>
      <c r="AK1669" s="59" t="str">
        <f>VLOOKUP(G1669,'MITRA (REFERENSI)'!$A:$Z,5,FALSE)</f>
        <v>#N/A</v>
      </c>
      <c r="AL1669" s="59" t="str">
        <f>VLOOKUP(G1669,'MITRA (REFERENSI)'!$A:$Z,13,FALSE)</f>
        <v>#N/A</v>
      </c>
      <c r="AM1669" s="59" t="str">
        <f>VLOOKUP(G1669,'MITRA (REFERENSI)'!$A:$Z,14,FALSE)</f>
        <v>#N/A</v>
      </c>
    </row>
    <row r="1670" ht="15.0" customHeight="1">
      <c r="A1670" s="53" t="s">
        <v>6732</v>
      </c>
      <c r="B1670" s="78"/>
      <c r="C1670" s="79"/>
      <c r="D1670" s="82"/>
      <c r="E1670" s="82"/>
      <c r="F1670" s="56" t="str">
        <f t="shared" si="2"/>
        <v>PETUGAS.1669/SPK/SE/PML/3172/2026</v>
      </c>
      <c r="G1670" s="80"/>
      <c r="H1670" s="56" t="str">
        <f>VLOOKUP(G1670,'MITRA (REFERENSI)'!$A:$Z,16,FALSE)</f>
        <v>#N/A</v>
      </c>
      <c r="I1670" s="56" t="str">
        <f>VLOOKUP(G1670,'MITRA (REFERENSI)'!$A:$Z,25,FALSE)</f>
        <v>#N/A</v>
      </c>
      <c r="J1670" s="55" t="str">
        <f>VLOOKUP(G1670,'MITRA (REFERENSI)'!$A:$Z,26,FALSE)</f>
        <v>#N/A</v>
      </c>
      <c r="K1670" s="55" t="str">
        <f>VLOOKUP(G1670,'MITRA (REFERENSI)'!$A:$Z,15,FALSE)</f>
        <v>#N/A</v>
      </c>
      <c r="L1670" s="55" t="str">
        <f>VLOOKUP(G1670,'MITRA (REFERENSI)'!$A:$Z,15,FALSE)</f>
        <v>#N/A</v>
      </c>
      <c r="M1670" s="55" t="str">
        <f>IF(B1670=1,'KELAS (REFERENSI)'!M1670,IF(B1670=2,'KELAS (REFERENSI)'!M1685,IF(B1670=3,'KELAS (REFERENSI)'!M1700,IF(B1670=4,'KELAS (REFERENSI)'!M1715,""))))</f>
        <v/>
      </c>
      <c r="N1670" s="55" t="str">
        <f>IF(B1670=1,'KELAS (REFERENSI)'!N1670,IF(B1670=2,'KELAS (REFERENSI)'!N1685,IF(B1670=3,'KELAS (REFERENSI)'!N1700,IF(B1670=4,'KELAS (REFERENSI)'!N1715,""))))</f>
        <v/>
      </c>
      <c r="O1670" s="55" t="str">
        <f>IF(B1670=1,'KELAS (REFERENSI)'!O1670,IF(B1670=2,'KELAS (REFERENSI)'!O1685,IF(B1670=3,'KELAS (REFERENSI)'!O1700,IF(B1670=4,'KELAS (REFERENSI)'!O1715,""))))</f>
        <v/>
      </c>
      <c r="P1670" s="55" t="str">
        <f>IF(B1670=1,'KELAS (REFERENSI)'!P1670,IF(B1670=2,'KELAS (REFERENSI)'!P1685,IF(B1670=3,'KELAS (REFERENSI)'!P1700,IF(B1670=4,'KELAS (REFERENSI)'!P1715,""))))</f>
        <v/>
      </c>
      <c r="Q1670" s="55" t="str">
        <f t="shared" si="4"/>
        <v>BPS Kota Jakarta Timur</v>
      </c>
      <c r="R1670" s="55" t="str">
        <f t="shared" si="56"/>
        <v/>
      </c>
      <c r="S1670" s="55" t="str">
        <f t="shared" ref="S1670:T1670" si="1678">S1669</f>
        <v>15 Juni sampai dengan 31 Agustus 2026</v>
      </c>
      <c r="T1670" s="55" t="str">
        <f t="shared" si="1678"/>
        <v>31 Agustus 2026</v>
      </c>
      <c r="U1670" s="59" t="str">
        <f>VLOOKUP(G1670,'MITRA (REFERENSI)'!$A:$Z,17,FALSE)</f>
        <v>#N/A</v>
      </c>
      <c r="V1670" s="59" t="str">
        <f>VLOOKUP(G1670,'MITRA (REFERENSI)'!$A:$Z,11,FALSE)</f>
        <v>#N/A</v>
      </c>
      <c r="W1670" s="81"/>
      <c r="X1670" s="63"/>
      <c r="Y1670" s="63"/>
      <c r="Z1670" s="62"/>
      <c r="AA1670" s="63"/>
      <c r="AB1670" s="62"/>
      <c r="AC1670" s="62"/>
      <c r="AD1670" s="62"/>
      <c r="AE1670" s="62"/>
      <c r="AF1670" s="62"/>
      <c r="AG1670" s="72"/>
      <c r="AH1670" s="72"/>
      <c r="AI1670" s="72"/>
      <c r="AJ1670" s="72"/>
      <c r="AK1670" s="59" t="str">
        <f>VLOOKUP(G1670,'MITRA (REFERENSI)'!$A:$Z,5,FALSE)</f>
        <v>#N/A</v>
      </c>
      <c r="AL1670" s="59" t="str">
        <f>VLOOKUP(G1670,'MITRA (REFERENSI)'!$A:$Z,13,FALSE)</f>
        <v>#N/A</v>
      </c>
      <c r="AM1670" s="59" t="str">
        <f>VLOOKUP(G1670,'MITRA (REFERENSI)'!$A:$Z,14,FALSE)</f>
        <v>#N/A</v>
      </c>
    </row>
    <row r="1671" ht="15.0" customHeight="1">
      <c r="A1671" s="53" t="s">
        <v>6733</v>
      </c>
      <c r="B1671" s="78"/>
      <c r="C1671" s="79"/>
      <c r="D1671" s="82"/>
      <c r="E1671" s="82"/>
      <c r="F1671" s="56" t="str">
        <f t="shared" si="2"/>
        <v>PETUGAS.1670/SPK/SE/PML/3172/2026</v>
      </c>
      <c r="G1671" s="80"/>
      <c r="H1671" s="56" t="str">
        <f>VLOOKUP(G1671,'MITRA (REFERENSI)'!$A:$Z,16,FALSE)</f>
        <v>#N/A</v>
      </c>
      <c r="I1671" s="56" t="str">
        <f>VLOOKUP(G1671,'MITRA (REFERENSI)'!$A:$Z,25,FALSE)</f>
        <v>#N/A</v>
      </c>
      <c r="J1671" s="55" t="str">
        <f>VLOOKUP(G1671,'MITRA (REFERENSI)'!$A:$Z,26,FALSE)</f>
        <v>#N/A</v>
      </c>
      <c r="K1671" s="55" t="str">
        <f>VLOOKUP(G1671,'MITRA (REFERENSI)'!$A:$Z,15,FALSE)</f>
        <v>#N/A</v>
      </c>
      <c r="L1671" s="55" t="str">
        <f>VLOOKUP(G1671,'MITRA (REFERENSI)'!$A:$Z,15,FALSE)</f>
        <v>#N/A</v>
      </c>
      <c r="M1671" s="55" t="str">
        <f>IF(B1671=1,'KELAS (REFERENSI)'!M1671,IF(B1671=2,'KELAS (REFERENSI)'!M1686,IF(B1671=3,'KELAS (REFERENSI)'!M1701,IF(B1671=4,'KELAS (REFERENSI)'!M1716,""))))</f>
        <v/>
      </c>
      <c r="N1671" s="55" t="str">
        <f>IF(B1671=1,'KELAS (REFERENSI)'!N1671,IF(B1671=2,'KELAS (REFERENSI)'!N1686,IF(B1671=3,'KELAS (REFERENSI)'!N1701,IF(B1671=4,'KELAS (REFERENSI)'!N1716,""))))</f>
        <v/>
      </c>
      <c r="O1671" s="55" t="str">
        <f>IF(B1671=1,'KELAS (REFERENSI)'!O1671,IF(B1671=2,'KELAS (REFERENSI)'!O1686,IF(B1671=3,'KELAS (REFERENSI)'!O1701,IF(B1671=4,'KELAS (REFERENSI)'!O1716,""))))</f>
        <v/>
      </c>
      <c r="P1671" s="55" t="str">
        <f>IF(B1671=1,'KELAS (REFERENSI)'!P1671,IF(B1671=2,'KELAS (REFERENSI)'!P1686,IF(B1671=3,'KELAS (REFERENSI)'!P1701,IF(B1671=4,'KELAS (REFERENSI)'!P1716,""))))</f>
        <v/>
      </c>
      <c r="Q1671" s="55" t="str">
        <f t="shared" si="4"/>
        <v>BPS Kota Jakarta Timur</v>
      </c>
      <c r="R1671" s="55" t="str">
        <f t="shared" si="56"/>
        <v/>
      </c>
      <c r="S1671" s="55" t="str">
        <f t="shared" ref="S1671:T1671" si="1679">S1670</f>
        <v>15 Juni sampai dengan 31 Agustus 2026</v>
      </c>
      <c r="T1671" s="55" t="str">
        <f t="shared" si="1679"/>
        <v>31 Agustus 2026</v>
      </c>
      <c r="U1671" s="59" t="str">
        <f>VLOOKUP(G1671,'MITRA (REFERENSI)'!$A:$Z,17,FALSE)</f>
        <v>#N/A</v>
      </c>
      <c r="V1671" s="59" t="str">
        <f>VLOOKUP(G1671,'MITRA (REFERENSI)'!$A:$Z,11,FALSE)</f>
        <v>#N/A</v>
      </c>
      <c r="W1671" s="81"/>
      <c r="X1671" s="63"/>
      <c r="Y1671" s="63"/>
      <c r="Z1671" s="62"/>
      <c r="AA1671" s="63"/>
      <c r="AB1671" s="62"/>
      <c r="AC1671" s="62"/>
      <c r="AD1671" s="62"/>
      <c r="AE1671" s="62"/>
      <c r="AF1671" s="62"/>
      <c r="AG1671" s="72"/>
      <c r="AH1671" s="72"/>
      <c r="AI1671" s="72"/>
      <c r="AJ1671" s="72"/>
      <c r="AK1671" s="59" t="str">
        <f>VLOOKUP(G1671,'MITRA (REFERENSI)'!$A:$Z,5,FALSE)</f>
        <v>#N/A</v>
      </c>
      <c r="AL1671" s="59" t="str">
        <f>VLOOKUP(G1671,'MITRA (REFERENSI)'!$A:$Z,13,FALSE)</f>
        <v>#N/A</v>
      </c>
      <c r="AM1671" s="59" t="str">
        <f>VLOOKUP(G1671,'MITRA (REFERENSI)'!$A:$Z,14,FALSE)</f>
        <v>#N/A</v>
      </c>
    </row>
    <row r="1672" ht="15.0" customHeight="1">
      <c r="A1672" s="53" t="s">
        <v>6734</v>
      </c>
      <c r="B1672" s="78"/>
      <c r="C1672" s="79"/>
      <c r="D1672" s="82"/>
      <c r="E1672" s="82"/>
      <c r="F1672" s="56" t="str">
        <f t="shared" si="2"/>
        <v>PETUGAS.1671/SPK/SE/PML/3172/2026</v>
      </c>
      <c r="G1672" s="80"/>
      <c r="H1672" s="56" t="str">
        <f>VLOOKUP(G1672,'MITRA (REFERENSI)'!$A:$Z,16,FALSE)</f>
        <v>#N/A</v>
      </c>
      <c r="I1672" s="56" t="str">
        <f>VLOOKUP(G1672,'MITRA (REFERENSI)'!$A:$Z,25,FALSE)</f>
        <v>#N/A</v>
      </c>
      <c r="J1672" s="55" t="str">
        <f>VLOOKUP(G1672,'MITRA (REFERENSI)'!$A:$Z,26,FALSE)</f>
        <v>#N/A</v>
      </c>
      <c r="K1672" s="55" t="str">
        <f>VLOOKUP(G1672,'MITRA (REFERENSI)'!$A:$Z,15,FALSE)</f>
        <v>#N/A</v>
      </c>
      <c r="L1672" s="55" t="str">
        <f>VLOOKUP(G1672,'MITRA (REFERENSI)'!$A:$Z,15,FALSE)</f>
        <v>#N/A</v>
      </c>
      <c r="M1672" s="55" t="str">
        <f>IF(B1672=1,'KELAS (REFERENSI)'!M1672,IF(B1672=2,'KELAS (REFERENSI)'!M1687,IF(B1672=3,'KELAS (REFERENSI)'!M1702,IF(B1672=4,'KELAS (REFERENSI)'!M1717,""))))</f>
        <v/>
      </c>
      <c r="N1672" s="55" t="str">
        <f>IF(B1672=1,'KELAS (REFERENSI)'!N1672,IF(B1672=2,'KELAS (REFERENSI)'!N1687,IF(B1672=3,'KELAS (REFERENSI)'!N1702,IF(B1672=4,'KELAS (REFERENSI)'!N1717,""))))</f>
        <v/>
      </c>
      <c r="O1672" s="55" t="str">
        <f>IF(B1672=1,'KELAS (REFERENSI)'!O1672,IF(B1672=2,'KELAS (REFERENSI)'!O1687,IF(B1672=3,'KELAS (REFERENSI)'!O1702,IF(B1672=4,'KELAS (REFERENSI)'!O1717,""))))</f>
        <v/>
      </c>
      <c r="P1672" s="55" t="str">
        <f>IF(B1672=1,'KELAS (REFERENSI)'!P1672,IF(B1672=2,'KELAS (REFERENSI)'!P1687,IF(B1672=3,'KELAS (REFERENSI)'!P1702,IF(B1672=4,'KELAS (REFERENSI)'!P1717,""))))</f>
        <v/>
      </c>
      <c r="Q1672" s="55" t="str">
        <f t="shared" si="4"/>
        <v>BPS Kota Jakarta Timur</v>
      </c>
      <c r="R1672" s="55" t="str">
        <f t="shared" si="56"/>
        <v/>
      </c>
      <c r="S1672" s="55" t="str">
        <f t="shared" ref="S1672:T1672" si="1680">S1671</f>
        <v>15 Juni sampai dengan 31 Agustus 2026</v>
      </c>
      <c r="T1672" s="55" t="str">
        <f t="shared" si="1680"/>
        <v>31 Agustus 2026</v>
      </c>
      <c r="U1672" s="59" t="str">
        <f>VLOOKUP(G1672,'MITRA (REFERENSI)'!$A:$Z,17,FALSE)</f>
        <v>#N/A</v>
      </c>
      <c r="V1672" s="59" t="str">
        <f>VLOOKUP(G1672,'MITRA (REFERENSI)'!$A:$Z,11,FALSE)</f>
        <v>#N/A</v>
      </c>
      <c r="W1672" s="81"/>
      <c r="X1672" s="63"/>
      <c r="Y1672" s="63"/>
      <c r="Z1672" s="62"/>
      <c r="AA1672" s="63"/>
      <c r="AB1672" s="62"/>
      <c r="AC1672" s="62"/>
      <c r="AD1672" s="62"/>
      <c r="AE1672" s="62"/>
      <c r="AF1672" s="62"/>
      <c r="AG1672" s="72"/>
      <c r="AH1672" s="72"/>
      <c r="AI1672" s="72"/>
      <c r="AJ1672" s="72"/>
      <c r="AK1672" s="59" t="str">
        <f>VLOOKUP(G1672,'MITRA (REFERENSI)'!$A:$Z,5,FALSE)</f>
        <v>#N/A</v>
      </c>
      <c r="AL1672" s="59" t="str">
        <f>VLOOKUP(G1672,'MITRA (REFERENSI)'!$A:$Z,13,FALSE)</f>
        <v>#N/A</v>
      </c>
      <c r="AM1672" s="59" t="str">
        <f>VLOOKUP(G1672,'MITRA (REFERENSI)'!$A:$Z,14,FALSE)</f>
        <v>#N/A</v>
      </c>
    </row>
    <row r="1673" ht="15.0" customHeight="1">
      <c r="A1673" s="53" t="s">
        <v>6735</v>
      </c>
      <c r="B1673" s="78"/>
      <c r="C1673" s="79"/>
      <c r="D1673" s="82"/>
      <c r="E1673" s="82"/>
      <c r="F1673" s="56" t="str">
        <f t="shared" si="2"/>
        <v>PETUGAS.1672/SPK/SE/PML/3172/2026</v>
      </c>
      <c r="G1673" s="80"/>
      <c r="H1673" s="56" t="str">
        <f>VLOOKUP(G1673,'MITRA (REFERENSI)'!$A:$Z,16,FALSE)</f>
        <v>#N/A</v>
      </c>
      <c r="I1673" s="56" t="str">
        <f>VLOOKUP(G1673,'MITRA (REFERENSI)'!$A:$Z,25,FALSE)</f>
        <v>#N/A</v>
      </c>
      <c r="J1673" s="55" t="str">
        <f>VLOOKUP(G1673,'MITRA (REFERENSI)'!$A:$Z,26,FALSE)</f>
        <v>#N/A</v>
      </c>
      <c r="K1673" s="55" t="str">
        <f>VLOOKUP(G1673,'MITRA (REFERENSI)'!$A:$Z,15,FALSE)</f>
        <v>#N/A</v>
      </c>
      <c r="L1673" s="55" t="str">
        <f>VLOOKUP(G1673,'MITRA (REFERENSI)'!$A:$Z,15,FALSE)</f>
        <v>#N/A</v>
      </c>
      <c r="M1673" s="55" t="str">
        <f>IF(B1673=1,'KELAS (REFERENSI)'!M1673,IF(B1673=2,'KELAS (REFERENSI)'!M1688,IF(B1673=3,'KELAS (REFERENSI)'!M1703,IF(B1673=4,'KELAS (REFERENSI)'!M1718,""))))</f>
        <v/>
      </c>
      <c r="N1673" s="55" t="str">
        <f>IF(B1673=1,'KELAS (REFERENSI)'!N1673,IF(B1673=2,'KELAS (REFERENSI)'!N1688,IF(B1673=3,'KELAS (REFERENSI)'!N1703,IF(B1673=4,'KELAS (REFERENSI)'!N1718,""))))</f>
        <v/>
      </c>
      <c r="O1673" s="55" t="str">
        <f>IF(B1673=1,'KELAS (REFERENSI)'!O1673,IF(B1673=2,'KELAS (REFERENSI)'!O1688,IF(B1673=3,'KELAS (REFERENSI)'!O1703,IF(B1673=4,'KELAS (REFERENSI)'!O1718,""))))</f>
        <v/>
      </c>
      <c r="P1673" s="55" t="str">
        <f>IF(B1673=1,'KELAS (REFERENSI)'!P1673,IF(B1673=2,'KELAS (REFERENSI)'!P1688,IF(B1673=3,'KELAS (REFERENSI)'!P1703,IF(B1673=4,'KELAS (REFERENSI)'!P1718,""))))</f>
        <v/>
      </c>
      <c r="Q1673" s="55" t="str">
        <f t="shared" si="4"/>
        <v>BPS Kota Jakarta Timur</v>
      </c>
      <c r="R1673" s="55" t="str">
        <f t="shared" si="56"/>
        <v/>
      </c>
      <c r="S1673" s="55" t="str">
        <f t="shared" ref="S1673:T1673" si="1681">S1672</f>
        <v>15 Juni sampai dengan 31 Agustus 2026</v>
      </c>
      <c r="T1673" s="55" t="str">
        <f t="shared" si="1681"/>
        <v>31 Agustus 2026</v>
      </c>
      <c r="U1673" s="59" t="str">
        <f>VLOOKUP(G1673,'MITRA (REFERENSI)'!$A:$Z,17,FALSE)</f>
        <v>#N/A</v>
      </c>
      <c r="V1673" s="59" t="str">
        <f>VLOOKUP(G1673,'MITRA (REFERENSI)'!$A:$Z,11,FALSE)</f>
        <v>#N/A</v>
      </c>
      <c r="W1673" s="81"/>
      <c r="X1673" s="63"/>
      <c r="Y1673" s="63"/>
      <c r="Z1673" s="62"/>
      <c r="AA1673" s="63"/>
      <c r="AB1673" s="62"/>
      <c r="AC1673" s="62"/>
      <c r="AD1673" s="62"/>
      <c r="AE1673" s="62"/>
      <c r="AF1673" s="62"/>
      <c r="AG1673" s="72"/>
      <c r="AH1673" s="72"/>
      <c r="AI1673" s="72"/>
      <c r="AJ1673" s="72"/>
      <c r="AK1673" s="59" t="str">
        <f>VLOOKUP(G1673,'MITRA (REFERENSI)'!$A:$Z,5,FALSE)</f>
        <v>#N/A</v>
      </c>
      <c r="AL1673" s="59" t="str">
        <f>VLOOKUP(G1673,'MITRA (REFERENSI)'!$A:$Z,13,FALSE)</f>
        <v>#N/A</v>
      </c>
      <c r="AM1673" s="59" t="str">
        <f>VLOOKUP(G1673,'MITRA (REFERENSI)'!$A:$Z,14,FALSE)</f>
        <v>#N/A</v>
      </c>
    </row>
    <row r="1674" ht="15.0" customHeight="1">
      <c r="A1674" s="53" t="s">
        <v>6736</v>
      </c>
      <c r="B1674" s="78"/>
      <c r="C1674" s="79"/>
      <c r="D1674" s="82"/>
      <c r="E1674" s="82"/>
      <c r="F1674" s="56" t="str">
        <f t="shared" si="2"/>
        <v>PETUGAS.1673/SPK/SE/PML/3172/2026</v>
      </c>
      <c r="G1674" s="80"/>
      <c r="H1674" s="56" t="str">
        <f>VLOOKUP(G1674,'MITRA (REFERENSI)'!$A:$Z,16,FALSE)</f>
        <v>#N/A</v>
      </c>
      <c r="I1674" s="56" t="str">
        <f>VLOOKUP(G1674,'MITRA (REFERENSI)'!$A:$Z,25,FALSE)</f>
        <v>#N/A</v>
      </c>
      <c r="J1674" s="55" t="str">
        <f>VLOOKUP(G1674,'MITRA (REFERENSI)'!$A:$Z,26,FALSE)</f>
        <v>#N/A</v>
      </c>
      <c r="K1674" s="55" t="str">
        <f>VLOOKUP(G1674,'MITRA (REFERENSI)'!$A:$Z,15,FALSE)</f>
        <v>#N/A</v>
      </c>
      <c r="L1674" s="55" t="str">
        <f>VLOOKUP(G1674,'MITRA (REFERENSI)'!$A:$Z,15,FALSE)</f>
        <v>#N/A</v>
      </c>
      <c r="M1674" s="55" t="str">
        <f>IF(B1674=1,'KELAS (REFERENSI)'!M1674,IF(B1674=2,'KELAS (REFERENSI)'!M1689,IF(B1674=3,'KELAS (REFERENSI)'!M1704,IF(B1674=4,'KELAS (REFERENSI)'!M1719,""))))</f>
        <v/>
      </c>
      <c r="N1674" s="55" t="str">
        <f>IF(B1674=1,'KELAS (REFERENSI)'!N1674,IF(B1674=2,'KELAS (REFERENSI)'!N1689,IF(B1674=3,'KELAS (REFERENSI)'!N1704,IF(B1674=4,'KELAS (REFERENSI)'!N1719,""))))</f>
        <v/>
      </c>
      <c r="O1674" s="55" t="str">
        <f>IF(B1674=1,'KELAS (REFERENSI)'!O1674,IF(B1674=2,'KELAS (REFERENSI)'!O1689,IF(B1674=3,'KELAS (REFERENSI)'!O1704,IF(B1674=4,'KELAS (REFERENSI)'!O1719,""))))</f>
        <v/>
      </c>
      <c r="P1674" s="55" t="str">
        <f>IF(B1674=1,'KELAS (REFERENSI)'!P1674,IF(B1674=2,'KELAS (REFERENSI)'!P1689,IF(B1674=3,'KELAS (REFERENSI)'!P1704,IF(B1674=4,'KELAS (REFERENSI)'!P1719,""))))</f>
        <v/>
      </c>
      <c r="Q1674" s="55" t="str">
        <f t="shared" si="4"/>
        <v>BPS Kota Jakarta Timur</v>
      </c>
      <c r="R1674" s="55" t="str">
        <f t="shared" si="56"/>
        <v/>
      </c>
      <c r="S1674" s="55" t="str">
        <f t="shared" ref="S1674:T1674" si="1682">S1673</f>
        <v>15 Juni sampai dengan 31 Agustus 2026</v>
      </c>
      <c r="T1674" s="55" t="str">
        <f t="shared" si="1682"/>
        <v>31 Agustus 2026</v>
      </c>
      <c r="U1674" s="59" t="str">
        <f>VLOOKUP(G1674,'MITRA (REFERENSI)'!$A:$Z,17,FALSE)</f>
        <v>#N/A</v>
      </c>
      <c r="V1674" s="59" t="str">
        <f>VLOOKUP(G1674,'MITRA (REFERENSI)'!$A:$Z,11,FALSE)</f>
        <v>#N/A</v>
      </c>
      <c r="W1674" s="81"/>
      <c r="X1674" s="63"/>
      <c r="Y1674" s="63"/>
      <c r="Z1674" s="62"/>
      <c r="AA1674" s="63"/>
      <c r="AB1674" s="62"/>
      <c r="AC1674" s="62"/>
      <c r="AD1674" s="62"/>
      <c r="AE1674" s="62"/>
      <c r="AF1674" s="62"/>
      <c r="AG1674" s="72"/>
      <c r="AH1674" s="72"/>
      <c r="AI1674" s="72"/>
      <c r="AJ1674" s="72"/>
      <c r="AK1674" s="59" t="str">
        <f>VLOOKUP(G1674,'MITRA (REFERENSI)'!$A:$Z,5,FALSE)</f>
        <v>#N/A</v>
      </c>
      <c r="AL1674" s="59" t="str">
        <f>VLOOKUP(G1674,'MITRA (REFERENSI)'!$A:$Z,13,FALSE)</f>
        <v>#N/A</v>
      </c>
      <c r="AM1674" s="59" t="str">
        <f>VLOOKUP(G1674,'MITRA (REFERENSI)'!$A:$Z,14,FALSE)</f>
        <v>#N/A</v>
      </c>
    </row>
    <row r="1675" ht="15.0" customHeight="1">
      <c r="A1675" s="53" t="s">
        <v>6737</v>
      </c>
      <c r="B1675" s="78"/>
      <c r="C1675" s="79"/>
      <c r="D1675" s="82"/>
      <c r="E1675" s="82"/>
      <c r="F1675" s="56" t="str">
        <f t="shared" si="2"/>
        <v>PETUGAS.1674/SPK/SE/PML/3172/2026</v>
      </c>
      <c r="G1675" s="80"/>
      <c r="H1675" s="56" t="str">
        <f>VLOOKUP(G1675,'MITRA (REFERENSI)'!$A:$Z,16,FALSE)</f>
        <v>#N/A</v>
      </c>
      <c r="I1675" s="56" t="str">
        <f>VLOOKUP(G1675,'MITRA (REFERENSI)'!$A:$Z,25,FALSE)</f>
        <v>#N/A</v>
      </c>
      <c r="J1675" s="55" t="str">
        <f>VLOOKUP(G1675,'MITRA (REFERENSI)'!$A:$Z,26,FALSE)</f>
        <v>#N/A</v>
      </c>
      <c r="K1675" s="55" t="str">
        <f>VLOOKUP(G1675,'MITRA (REFERENSI)'!$A:$Z,15,FALSE)</f>
        <v>#N/A</v>
      </c>
      <c r="L1675" s="55" t="str">
        <f>VLOOKUP(G1675,'MITRA (REFERENSI)'!$A:$Z,15,FALSE)</f>
        <v>#N/A</v>
      </c>
      <c r="M1675" s="55" t="str">
        <f>IF(B1675=1,'KELAS (REFERENSI)'!M1675,IF(B1675=2,'KELAS (REFERENSI)'!M1690,IF(B1675=3,'KELAS (REFERENSI)'!M1705,IF(B1675=4,'KELAS (REFERENSI)'!M1720,""))))</f>
        <v/>
      </c>
      <c r="N1675" s="55" t="str">
        <f>IF(B1675=1,'KELAS (REFERENSI)'!N1675,IF(B1675=2,'KELAS (REFERENSI)'!N1690,IF(B1675=3,'KELAS (REFERENSI)'!N1705,IF(B1675=4,'KELAS (REFERENSI)'!N1720,""))))</f>
        <v/>
      </c>
      <c r="O1675" s="55" t="str">
        <f>IF(B1675=1,'KELAS (REFERENSI)'!O1675,IF(B1675=2,'KELAS (REFERENSI)'!O1690,IF(B1675=3,'KELAS (REFERENSI)'!O1705,IF(B1675=4,'KELAS (REFERENSI)'!O1720,""))))</f>
        <v/>
      </c>
      <c r="P1675" s="55" t="str">
        <f>IF(B1675=1,'KELAS (REFERENSI)'!P1675,IF(B1675=2,'KELAS (REFERENSI)'!P1690,IF(B1675=3,'KELAS (REFERENSI)'!P1705,IF(B1675=4,'KELAS (REFERENSI)'!P1720,""))))</f>
        <v/>
      </c>
      <c r="Q1675" s="55" t="str">
        <f t="shared" si="4"/>
        <v>BPS Kota Jakarta Timur</v>
      </c>
      <c r="R1675" s="55" t="str">
        <f t="shared" si="56"/>
        <v/>
      </c>
      <c r="S1675" s="55" t="str">
        <f t="shared" ref="S1675:T1675" si="1683">S1674</f>
        <v>15 Juni sampai dengan 31 Agustus 2026</v>
      </c>
      <c r="T1675" s="55" t="str">
        <f t="shared" si="1683"/>
        <v>31 Agustus 2026</v>
      </c>
      <c r="U1675" s="59" t="str">
        <f>VLOOKUP(G1675,'MITRA (REFERENSI)'!$A:$Z,17,FALSE)</f>
        <v>#N/A</v>
      </c>
      <c r="V1675" s="59" t="str">
        <f>VLOOKUP(G1675,'MITRA (REFERENSI)'!$A:$Z,11,FALSE)</f>
        <v>#N/A</v>
      </c>
      <c r="W1675" s="81"/>
      <c r="X1675" s="63"/>
      <c r="Y1675" s="63"/>
      <c r="Z1675" s="62"/>
      <c r="AA1675" s="63"/>
      <c r="AB1675" s="62"/>
      <c r="AC1675" s="62"/>
      <c r="AD1675" s="62"/>
      <c r="AE1675" s="62"/>
      <c r="AF1675" s="62"/>
      <c r="AG1675" s="72"/>
      <c r="AH1675" s="72"/>
      <c r="AI1675" s="72"/>
      <c r="AJ1675" s="72"/>
      <c r="AK1675" s="59" t="str">
        <f>VLOOKUP(G1675,'MITRA (REFERENSI)'!$A:$Z,5,FALSE)</f>
        <v>#N/A</v>
      </c>
      <c r="AL1675" s="59" t="str">
        <f>VLOOKUP(G1675,'MITRA (REFERENSI)'!$A:$Z,13,FALSE)</f>
        <v>#N/A</v>
      </c>
      <c r="AM1675" s="59" t="str">
        <f>VLOOKUP(G1675,'MITRA (REFERENSI)'!$A:$Z,14,FALSE)</f>
        <v>#N/A</v>
      </c>
    </row>
    <row r="1676" ht="15.0" customHeight="1">
      <c r="A1676" s="53" t="s">
        <v>6738</v>
      </c>
      <c r="B1676" s="78"/>
      <c r="C1676" s="79"/>
      <c r="D1676" s="82"/>
      <c r="E1676" s="82"/>
      <c r="F1676" s="56" t="str">
        <f t="shared" si="2"/>
        <v>PETUGAS.1675/SPK/SE/PML/3172/2026</v>
      </c>
      <c r="G1676" s="80"/>
      <c r="H1676" s="56" t="str">
        <f>VLOOKUP(G1676,'MITRA (REFERENSI)'!$A:$Z,16,FALSE)</f>
        <v>#N/A</v>
      </c>
      <c r="I1676" s="56" t="str">
        <f>VLOOKUP(G1676,'MITRA (REFERENSI)'!$A:$Z,25,FALSE)</f>
        <v>#N/A</v>
      </c>
      <c r="J1676" s="55" t="str">
        <f>VLOOKUP(G1676,'MITRA (REFERENSI)'!$A:$Z,26,FALSE)</f>
        <v>#N/A</v>
      </c>
      <c r="K1676" s="55" t="str">
        <f>VLOOKUP(G1676,'MITRA (REFERENSI)'!$A:$Z,15,FALSE)</f>
        <v>#N/A</v>
      </c>
      <c r="L1676" s="55" t="str">
        <f>VLOOKUP(G1676,'MITRA (REFERENSI)'!$A:$Z,15,FALSE)</f>
        <v>#N/A</v>
      </c>
      <c r="M1676" s="55" t="str">
        <f>IF(B1676=1,'KELAS (REFERENSI)'!M1676,IF(B1676=2,'KELAS (REFERENSI)'!M1691,IF(B1676=3,'KELAS (REFERENSI)'!M1706,IF(B1676=4,'KELAS (REFERENSI)'!M1721,""))))</f>
        <v/>
      </c>
      <c r="N1676" s="55" t="str">
        <f>IF(B1676=1,'KELAS (REFERENSI)'!N1676,IF(B1676=2,'KELAS (REFERENSI)'!N1691,IF(B1676=3,'KELAS (REFERENSI)'!N1706,IF(B1676=4,'KELAS (REFERENSI)'!N1721,""))))</f>
        <v/>
      </c>
      <c r="O1676" s="55" t="str">
        <f>IF(B1676=1,'KELAS (REFERENSI)'!O1676,IF(B1676=2,'KELAS (REFERENSI)'!O1691,IF(B1676=3,'KELAS (REFERENSI)'!O1706,IF(B1676=4,'KELAS (REFERENSI)'!O1721,""))))</f>
        <v/>
      </c>
      <c r="P1676" s="55" t="str">
        <f>IF(B1676=1,'KELAS (REFERENSI)'!P1676,IF(B1676=2,'KELAS (REFERENSI)'!P1691,IF(B1676=3,'KELAS (REFERENSI)'!P1706,IF(B1676=4,'KELAS (REFERENSI)'!P1721,""))))</f>
        <v/>
      </c>
      <c r="Q1676" s="55" t="str">
        <f t="shared" si="4"/>
        <v>BPS Kota Jakarta Timur</v>
      </c>
      <c r="R1676" s="55" t="str">
        <f t="shared" si="56"/>
        <v/>
      </c>
      <c r="S1676" s="55" t="str">
        <f t="shared" ref="S1676:T1676" si="1684">S1675</f>
        <v>15 Juni sampai dengan 31 Agustus 2026</v>
      </c>
      <c r="T1676" s="55" t="str">
        <f t="shared" si="1684"/>
        <v>31 Agustus 2026</v>
      </c>
      <c r="U1676" s="59" t="str">
        <f>VLOOKUP(G1676,'MITRA (REFERENSI)'!$A:$Z,17,FALSE)</f>
        <v>#N/A</v>
      </c>
      <c r="V1676" s="59" t="str">
        <f>VLOOKUP(G1676,'MITRA (REFERENSI)'!$A:$Z,11,FALSE)</f>
        <v>#N/A</v>
      </c>
      <c r="W1676" s="81"/>
      <c r="X1676" s="63"/>
      <c r="Y1676" s="63"/>
      <c r="Z1676" s="62"/>
      <c r="AA1676" s="63"/>
      <c r="AB1676" s="62"/>
      <c r="AC1676" s="62"/>
      <c r="AD1676" s="62"/>
      <c r="AE1676" s="62"/>
      <c r="AF1676" s="62"/>
      <c r="AG1676" s="72"/>
      <c r="AH1676" s="72"/>
      <c r="AI1676" s="72"/>
      <c r="AJ1676" s="72"/>
      <c r="AK1676" s="59" t="str">
        <f>VLOOKUP(G1676,'MITRA (REFERENSI)'!$A:$Z,5,FALSE)</f>
        <v>#N/A</v>
      </c>
      <c r="AL1676" s="59" t="str">
        <f>VLOOKUP(G1676,'MITRA (REFERENSI)'!$A:$Z,13,FALSE)</f>
        <v>#N/A</v>
      </c>
      <c r="AM1676" s="59" t="str">
        <f>VLOOKUP(G1676,'MITRA (REFERENSI)'!$A:$Z,14,FALSE)</f>
        <v>#N/A</v>
      </c>
    </row>
    <row r="1677" ht="15.0" customHeight="1">
      <c r="A1677" s="53" t="s">
        <v>6739</v>
      </c>
      <c r="B1677" s="78"/>
      <c r="C1677" s="79"/>
      <c r="D1677" s="82"/>
      <c r="E1677" s="82"/>
      <c r="F1677" s="56" t="str">
        <f t="shared" si="2"/>
        <v>PETUGAS.1676/SPK/SE/PML/3172/2026</v>
      </c>
      <c r="G1677" s="80"/>
      <c r="H1677" s="56" t="str">
        <f>VLOOKUP(G1677,'MITRA (REFERENSI)'!$A:$Z,16,FALSE)</f>
        <v>#N/A</v>
      </c>
      <c r="I1677" s="56" t="str">
        <f>VLOOKUP(G1677,'MITRA (REFERENSI)'!$A:$Z,25,FALSE)</f>
        <v>#N/A</v>
      </c>
      <c r="J1677" s="55" t="str">
        <f>VLOOKUP(G1677,'MITRA (REFERENSI)'!$A:$Z,26,FALSE)</f>
        <v>#N/A</v>
      </c>
      <c r="K1677" s="55" t="str">
        <f>VLOOKUP(G1677,'MITRA (REFERENSI)'!$A:$Z,15,FALSE)</f>
        <v>#N/A</v>
      </c>
      <c r="L1677" s="55" t="str">
        <f>VLOOKUP(G1677,'MITRA (REFERENSI)'!$A:$Z,15,FALSE)</f>
        <v>#N/A</v>
      </c>
      <c r="M1677" s="55" t="str">
        <f>IF(B1677=1,'KELAS (REFERENSI)'!M1677,IF(B1677=2,'KELAS (REFERENSI)'!M1692,IF(B1677=3,'KELAS (REFERENSI)'!M1707,IF(B1677=4,'KELAS (REFERENSI)'!M1722,""))))</f>
        <v/>
      </c>
      <c r="N1677" s="55" t="str">
        <f>IF(B1677=1,'KELAS (REFERENSI)'!N1677,IF(B1677=2,'KELAS (REFERENSI)'!N1692,IF(B1677=3,'KELAS (REFERENSI)'!N1707,IF(B1677=4,'KELAS (REFERENSI)'!N1722,""))))</f>
        <v/>
      </c>
      <c r="O1677" s="55" t="str">
        <f>IF(B1677=1,'KELAS (REFERENSI)'!O1677,IF(B1677=2,'KELAS (REFERENSI)'!O1692,IF(B1677=3,'KELAS (REFERENSI)'!O1707,IF(B1677=4,'KELAS (REFERENSI)'!O1722,""))))</f>
        <v/>
      </c>
      <c r="P1677" s="55" t="str">
        <f>IF(B1677=1,'KELAS (REFERENSI)'!P1677,IF(B1677=2,'KELAS (REFERENSI)'!P1692,IF(B1677=3,'KELAS (REFERENSI)'!P1707,IF(B1677=4,'KELAS (REFERENSI)'!P1722,""))))</f>
        <v/>
      </c>
      <c r="Q1677" s="55" t="str">
        <f t="shared" si="4"/>
        <v>BPS Kota Jakarta Timur</v>
      </c>
      <c r="R1677" s="55" t="str">
        <f t="shared" si="56"/>
        <v/>
      </c>
      <c r="S1677" s="55" t="str">
        <f t="shared" ref="S1677:T1677" si="1685">S1676</f>
        <v>15 Juni sampai dengan 31 Agustus 2026</v>
      </c>
      <c r="T1677" s="55" t="str">
        <f t="shared" si="1685"/>
        <v>31 Agustus 2026</v>
      </c>
      <c r="U1677" s="59" t="str">
        <f>VLOOKUP(G1677,'MITRA (REFERENSI)'!$A:$Z,17,FALSE)</f>
        <v>#N/A</v>
      </c>
      <c r="V1677" s="59" t="str">
        <f>VLOOKUP(G1677,'MITRA (REFERENSI)'!$A:$Z,11,FALSE)</f>
        <v>#N/A</v>
      </c>
      <c r="W1677" s="81"/>
      <c r="X1677" s="63"/>
      <c r="Y1677" s="63"/>
      <c r="Z1677" s="62"/>
      <c r="AA1677" s="63"/>
      <c r="AB1677" s="62"/>
      <c r="AC1677" s="62"/>
      <c r="AD1677" s="62"/>
      <c r="AE1677" s="62"/>
      <c r="AF1677" s="62"/>
      <c r="AG1677" s="72"/>
      <c r="AH1677" s="72"/>
      <c r="AI1677" s="72"/>
      <c r="AJ1677" s="72"/>
      <c r="AK1677" s="59" t="str">
        <f>VLOOKUP(G1677,'MITRA (REFERENSI)'!$A:$Z,5,FALSE)</f>
        <v>#N/A</v>
      </c>
      <c r="AL1677" s="59" t="str">
        <f>VLOOKUP(G1677,'MITRA (REFERENSI)'!$A:$Z,13,FALSE)</f>
        <v>#N/A</v>
      </c>
      <c r="AM1677" s="59" t="str">
        <f>VLOOKUP(G1677,'MITRA (REFERENSI)'!$A:$Z,14,FALSE)</f>
        <v>#N/A</v>
      </c>
    </row>
    <row r="1678" ht="15.0" customHeight="1">
      <c r="A1678" s="53" t="s">
        <v>6740</v>
      </c>
      <c r="B1678" s="78"/>
      <c r="C1678" s="79"/>
      <c r="D1678" s="82"/>
      <c r="E1678" s="82"/>
      <c r="F1678" s="56" t="str">
        <f t="shared" si="2"/>
        <v>PETUGAS.1677/SPK/SE/PML/3172/2026</v>
      </c>
      <c r="G1678" s="80"/>
      <c r="H1678" s="56" t="str">
        <f>VLOOKUP(G1678,'MITRA (REFERENSI)'!$A:$Z,16,FALSE)</f>
        <v>#N/A</v>
      </c>
      <c r="I1678" s="56" t="str">
        <f>VLOOKUP(G1678,'MITRA (REFERENSI)'!$A:$Z,25,FALSE)</f>
        <v>#N/A</v>
      </c>
      <c r="J1678" s="55" t="str">
        <f>VLOOKUP(G1678,'MITRA (REFERENSI)'!$A:$Z,26,FALSE)</f>
        <v>#N/A</v>
      </c>
      <c r="K1678" s="55" t="str">
        <f>VLOOKUP(G1678,'MITRA (REFERENSI)'!$A:$Z,15,FALSE)</f>
        <v>#N/A</v>
      </c>
      <c r="L1678" s="55" t="str">
        <f>VLOOKUP(G1678,'MITRA (REFERENSI)'!$A:$Z,15,FALSE)</f>
        <v>#N/A</v>
      </c>
      <c r="M1678" s="55" t="str">
        <f>IF(B1678=1,'KELAS (REFERENSI)'!M1678,IF(B1678=2,'KELAS (REFERENSI)'!M1693,IF(B1678=3,'KELAS (REFERENSI)'!M1708,IF(B1678=4,'KELAS (REFERENSI)'!M1723,""))))</f>
        <v/>
      </c>
      <c r="N1678" s="55" t="str">
        <f>IF(B1678=1,'KELAS (REFERENSI)'!N1678,IF(B1678=2,'KELAS (REFERENSI)'!N1693,IF(B1678=3,'KELAS (REFERENSI)'!N1708,IF(B1678=4,'KELAS (REFERENSI)'!N1723,""))))</f>
        <v/>
      </c>
      <c r="O1678" s="55" t="str">
        <f>IF(B1678=1,'KELAS (REFERENSI)'!O1678,IF(B1678=2,'KELAS (REFERENSI)'!O1693,IF(B1678=3,'KELAS (REFERENSI)'!O1708,IF(B1678=4,'KELAS (REFERENSI)'!O1723,""))))</f>
        <v/>
      </c>
      <c r="P1678" s="55" t="str">
        <f>IF(B1678=1,'KELAS (REFERENSI)'!P1678,IF(B1678=2,'KELAS (REFERENSI)'!P1693,IF(B1678=3,'KELAS (REFERENSI)'!P1708,IF(B1678=4,'KELAS (REFERENSI)'!P1723,""))))</f>
        <v/>
      </c>
      <c r="Q1678" s="55" t="str">
        <f t="shared" si="4"/>
        <v>BPS Kota Jakarta Timur</v>
      </c>
      <c r="R1678" s="55" t="str">
        <f t="shared" si="56"/>
        <v/>
      </c>
      <c r="S1678" s="55" t="str">
        <f t="shared" ref="S1678:T1678" si="1686">S1677</f>
        <v>15 Juni sampai dengan 31 Agustus 2026</v>
      </c>
      <c r="T1678" s="55" t="str">
        <f t="shared" si="1686"/>
        <v>31 Agustus 2026</v>
      </c>
      <c r="U1678" s="59" t="str">
        <f>VLOOKUP(G1678,'MITRA (REFERENSI)'!$A:$Z,17,FALSE)</f>
        <v>#N/A</v>
      </c>
      <c r="V1678" s="59" t="str">
        <f>VLOOKUP(G1678,'MITRA (REFERENSI)'!$A:$Z,11,FALSE)</f>
        <v>#N/A</v>
      </c>
      <c r="W1678" s="81"/>
      <c r="X1678" s="63"/>
      <c r="Y1678" s="63"/>
      <c r="Z1678" s="62"/>
      <c r="AA1678" s="63"/>
      <c r="AB1678" s="62"/>
      <c r="AC1678" s="62"/>
      <c r="AD1678" s="62"/>
      <c r="AE1678" s="62"/>
      <c r="AF1678" s="62"/>
      <c r="AG1678" s="72"/>
      <c r="AH1678" s="72"/>
      <c r="AI1678" s="72"/>
      <c r="AJ1678" s="72"/>
      <c r="AK1678" s="59" t="str">
        <f>VLOOKUP(G1678,'MITRA (REFERENSI)'!$A:$Z,5,FALSE)</f>
        <v>#N/A</v>
      </c>
      <c r="AL1678" s="59" t="str">
        <f>VLOOKUP(G1678,'MITRA (REFERENSI)'!$A:$Z,13,FALSE)</f>
        <v>#N/A</v>
      </c>
      <c r="AM1678" s="59" t="str">
        <f>VLOOKUP(G1678,'MITRA (REFERENSI)'!$A:$Z,14,FALSE)</f>
        <v>#N/A</v>
      </c>
    </row>
    <row r="1679" ht="15.0" customHeight="1">
      <c r="A1679" s="53" t="s">
        <v>6741</v>
      </c>
      <c r="B1679" s="78"/>
      <c r="C1679" s="79"/>
      <c r="D1679" s="82"/>
      <c r="E1679" s="82"/>
      <c r="F1679" s="56" t="str">
        <f t="shared" si="2"/>
        <v>PETUGAS.1678/SPK/SE/PML/3172/2026</v>
      </c>
      <c r="G1679" s="80"/>
      <c r="H1679" s="56" t="str">
        <f>VLOOKUP(G1679,'MITRA (REFERENSI)'!$A:$Z,16,FALSE)</f>
        <v>#N/A</v>
      </c>
      <c r="I1679" s="56" t="str">
        <f>VLOOKUP(G1679,'MITRA (REFERENSI)'!$A:$Z,25,FALSE)</f>
        <v>#N/A</v>
      </c>
      <c r="J1679" s="55" t="str">
        <f>VLOOKUP(G1679,'MITRA (REFERENSI)'!$A:$Z,26,FALSE)</f>
        <v>#N/A</v>
      </c>
      <c r="K1679" s="55" t="str">
        <f>VLOOKUP(G1679,'MITRA (REFERENSI)'!$A:$Z,15,FALSE)</f>
        <v>#N/A</v>
      </c>
      <c r="L1679" s="55" t="str">
        <f>VLOOKUP(G1679,'MITRA (REFERENSI)'!$A:$Z,15,FALSE)</f>
        <v>#N/A</v>
      </c>
      <c r="M1679" s="55" t="str">
        <f>IF(B1679=1,'KELAS (REFERENSI)'!M1679,IF(B1679=2,'KELAS (REFERENSI)'!M1694,IF(B1679=3,'KELAS (REFERENSI)'!M1709,IF(B1679=4,'KELAS (REFERENSI)'!M1724,""))))</f>
        <v/>
      </c>
      <c r="N1679" s="55" t="str">
        <f>IF(B1679=1,'KELAS (REFERENSI)'!N1679,IF(B1679=2,'KELAS (REFERENSI)'!N1694,IF(B1679=3,'KELAS (REFERENSI)'!N1709,IF(B1679=4,'KELAS (REFERENSI)'!N1724,""))))</f>
        <v/>
      </c>
      <c r="O1679" s="55" t="str">
        <f>IF(B1679=1,'KELAS (REFERENSI)'!O1679,IF(B1679=2,'KELAS (REFERENSI)'!O1694,IF(B1679=3,'KELAS (REFERENSI)'!O1709,IF(B1679=4,'KELAS (REFERENSI)'!O1724,""))))</f>
        <v/>
      </c>
      <c r="P1679" s="55" t="str">
        <f>IF(B1679=1,'KELAS (REFERENSI)'!P1679,IF(B1679=2,'KELAS (REFERENSI)'!P1694,IF(B1679=3,'KELAS (REFERENSI)'!P1709,IF(B1679=4,'KELAS (REFERENSI)'!P1724,""))))</f>
        <v/>
      </c>
      <c r="Q1679" s="55" t="str">
        <f t="shared" si="4"/>
        <v>BPS Kota Jakarta Timur</v>
      </c>
      <c r="R1679" s="55" t="str">
        <f t="shared" si="56"/>
        <v/>
      </c>
      <c r="S1679" s="55" t="str">
        <f t="shared" ref="S1679:T1679" si="1687">S1678</f>
        <v>15 Juni sampai dengan 31 Agustus 2026</v>
      </c>
      <c r="T1679" s="55" t="str">
        <f t="shared" si="1687"/>
        <v>31 Agustus 2026</v>
      </c>
      <c r="U1679" s="59" t="str">
        <f>VLOOKUP(G1679,'MITRA (REFERENSI)'!$A:$Z,17,FALSE)</f>
        <v>#N/A</v>
      </c>
      <c r="V1679" s="59" t="str">
        <f>VLOOKUP(G1679,'MITRA (REFERENSI)'!$A:$Z,11,FALSE)</f>
        <v>#N/A</v>
      </c>
      <c r="W1679" s="81"/>
      <c r="X1679" s="63"/>
      <c r="Y1679" s="63"/>
      <c r="Z1679" s="62"/>
      <c r="AA1679" s="63"/>
      <c r="AB1679" s="62"/>
      <c r="AC1679" s="62"/>
      <c r="AD1679" s="62"/>
      <c r="AE1679" s="62"/>
      <c r="AF1679" s="62"/>
      <c r="AG1679" s="72"/>
      <c r="AH1679" s="72"/>
      <c r="AI1679" s="72"/>
      <c r="AJ1679" s="72"/>
      <c r="AK1679" s="59" t="str">
        <f>VLOOKUP(G1679,'MITRA (REFERENSI)'!$A:$Z,5,FALSE)</f>
        <v>#N/A</v>
      </c>
      <c r="AL1679" s="59" t="str">
        <f>VLOOKUP(G1679,'MITRA (REFERENSI)'!$A:$Z,13,FALSE)</f>
        <v>#N/A</v>
      </c>
      <c r="AM1679" s="59" t="str">
        <f>VLOOKUP(G1679,'MITRA (REFERENSI)'!$A:$Z,14,FALSE)</f>
        <v>#N/A</v>
      </c>
    </row>
    <row r="1680" ht="15.0" customHeight="1">
      <c r="A1680" s="53" t="s">
        <v>6742</v>
      </c>
      <c r="B1680" s="78"/>
      <c r="C1680" s="79"/>
      <c r="D1680" s="82"/>
      <c r="E1680" s="82"/>
      <c r="F1680" s="56" t="str">
        <f t="shared" si="2"/>
        <v>PETUGAS.1679/SPK/SE/PML/3172/2026</v>
      </c>
      <c r="G1680" s="80"/>
      <c r="H1680" s="56" t="str">
        <f>VLOOKUP(G1680,'MITRA (REFERENSI)'!$A:$Z,16,FALSE)</f>
        <v>#N/A</v>
      </c>
      <c r="I1680" s="56" t="str">
        <f>VLOOKUP(G1680,'MITRA (REFERENSI)'!$A:$Z,25,FALSE)</f>
        <v>#N/A</v>
      </c>
      <c r="J1680" s="55" t="str">
        <f>VLOOKUP(G1680,'MITRA (REFERENSI)'!$A:$Z,26,FALSE)</f>
        <v>#N/A</v>
      </c>
      <c r="K1680" s="55" t="str">
        <f>VLOOKUP(G1680,'MITRA (REFERENSI)'!$A:$Z,15,FALSE)</f>
        <v>#N/A</v>
      </c>
      <c r="L1680" s="55" t="str">
        <f>VLOOKUP(G1680,'MITRA (REFERENSI)'!$A:$Z,15,FALSE)</f>
        <v>#N/A</v>
      </c>
      <c r="M1680" s="55" t="str">
        <f>IF(B1680=1,'KELAS (REFERENSI)'!M1680,IF(B1680=2,'KELAS (REFERENSI)'!M1695,IF(B1680=3,'KELAS (REFERENSI)'!M1710,IF(B1680=4,'KELAS (REFERENSI)'!M1725,""))))</f>
        <v/>
      </c>
      <c r="N1680" s="55" t="str">
        <f>IF(B1680=1,'KELAS (REFERENSI)'!N1680,IF(B1680=2,'KELAS (REFERENSI)'!N1695,IF(B1680=3,'KELAS (REFERENSI)'!N1710,IF(B1680=4,'KELAS (REFERENSI)'!N1725,""))))</f>
        <v/>
      </c>
      <c r="O1680" s="55" t="str">
        <f>IF(B1680=1,'KELAS (REFERENSI)'!O1680,IF(B1680=2,'KELAS (REFERENSI)'!O1695,IF(B1680=3,'KELAS (REFERENSI)'!O1710,IF(B1680=4,'KELAS (REFERENSI)'!O1725,""))))</f>
        <v/>
      </c>
      <c r="P1680" s="55" t="str">
        <f>IF(B1680=1,'KELAS (REFERENSI)'!P1680,IF(B1680=2,'KELAS (REFERENSI)'!P1695,IF(B1680=3,'KELAS (REFERENSI)'!P1710,IF(B1680=4,'KELAS (REFERENSI)'!P1725,""))))</f>
        <v/>
      </c>
      <c r="Q1680" s="55" t="str">
        <f t="shared" si="4"/>
        <v>BPS Kota Jakarta Timur</v>
      </c>
      <c r="R1680" s="55" t="str">
        <f t="shared" si="56"/>
        <v/>
      </c>
      <c r="S1680" s="55" t="str">
        <f t="shared" ref="S1680:T1680" si="1688">S1679</f>
        <v>15 Juni sampai dengan 31 Agustus 2026</v>
      </c>
      <c r="T1680" s="55" t="str">
        <f t="shared" si="1688"/>
        <v>31 Agustus 2026</v>
      </c>
      <c r="U1680" s="59" t="str">
        <f>VLOOKUP(G1680,'MITRA (REFERENSI)'!$A:$Z,17,FALSE)</f>
        <v>#N/A</v>
      </c>
      <c r="V1680" s="59" t="str">
        <f>VLOOKUP(G1680,'MITRA (REFERENSI)'!$A:$Z,11,FALSE)</f>
        <v>#N/A</v>
      </c>
      <c r="W1680" s="81"/>
      <c r="X1680" s="63"/>
      <c r="Y1680" s="63"/>
      <c r="Z1680" s="62"/>
      <c r="AA1680" s="63"/>
      <c r="AB1680" s="62"/>
      <c r="AC1680" s="62"/>
      <c r="AD1680" s="62"/>
      <c r="AE1680" s="62"/>
      <c r="AF1680" s="62"/>
      <c r="AG1680" s="72"/>
      <c r="AH1680" s="72"/>
      <c r="AI1680" s="72"/>
      <c r="AJ1680" s="72"/>
      <c r="AK1680" s="59" t="str">
        <f>VLOOKUP(G1680,'MITRA (REFERENSI)'!$A:$Z,5,FALSE)</f>
        <v>#N/A</v>
      </c>
      <c r="AL1680" s="59" t="str">
        <f>VLOOKUP(G1680,'MITRA (REFERENSI)'!$A:$Z,13,FALSE)</f>
        <v>#N/A</v>
      </c>
      <c r="AM1680" s="59" t="str">
        <f>VLOOKUP(G1680,'MITRA (REFERENSI)'!$A:$Z,14,FALSE)</f>
        <v>#N/A</v>
      </c>
    </row>
    <row r="1681" ht="15.0" customHeight="1">
      <c r="A1681" s="53" t="s">
        <v>6743</v>
      </c>
      <c r="B1681" s="78"/>
      <c r="C1681" s="79"/>
      <c r="D1681" s="82"/>
      <c r="E1681" s="82"/>
      <c r="F1681" s="56" t="str">
        <f t="shared" si="2"/>
        <v>PETUGAS.1680/SPK/SE/PML/3172/2026</v>
      </c>
      <c r="G1681" s="80"/>
      <c r="H1681" s="56" t="str">
        <f>VLOOKUP(G1681,'MITRA (REFERENSI)'!$A:$Z,16,FALSE)</f>
        <v>#N/A</v>
      </c>
      <c r="I1681" s="56" t="str">
        <f>VLOOKUP(G1681,'MITRA (REFERENSI)'!$A:$Z,25,FALSE)</f>
        <v>#N/A</v>
      </c>
      <c r="J1681" s="55" t="str">
        <f>VLOOKUP(G1681,'MITRA (REFERENSI)'!$A:$Z,26,FALSE)</f>
        <v>#N/A</v>
      </c>
      <c r="K1681" s="55" t="str">
        <f>VLOOKUP(G1681,'MITRA (REFERENSI)'!$A:$Z,15,FALSE)</f>
        <v>#N/A</v>
      </c>
      <c r="L1681" s="55" t="str">
        <f>VLOOKUP(G1681,'MITRA (REFERENSI)'!$A:$Z,15,FALSE)</f>
        <v>#N/A</v>
      </c>
      <c r="M1681" s="55" t="str">
        <f>IF(B1681=1,'KELAS (REFERENSI)'!M1681,IF(B1681=2,'KELAS (REFERENSI)'!M1696,IF(B1681=3,'KELAS (REFERENSI)'!M1711,IF(B1681=4,'KELAS (REFERENSI)'!M1726,""))))</f>
        <v/>
      </c>
      <c r="N1681" s="55" t="str">
        <f>IF(B1681=1,'KELAS (REFERENSI)'!N1681,IF(B1681=2,'KELAS (REFERENSI)'!N1696,IF(B1681=3,'KELAS (REFERENSI)'!N1711,IF(B1681=4,'KELAS (REFERENSI)'!N1726,""))))</f>
        <v/>
      </c>
      <c r="O1681" s="55" t="str">
        <f>IF(B1681=1,'KELAS (REFERENSI)'!O1681,IF(B1681=2,'KELAS (REFERENSI)'!O1696,IF(B1681=3,'KELAS (REFERENSI)'!O1711,IF(B1681=4,'KELAS (REFERENSI)'!O1726,""))))</f>
        <v/>
      </c>
      <c r="P1681" s="55" t="str">
        <f>IF(B1681=1,'KELAS (REFERENSI)'!P1681,IF(B1681=2,'KELAS (REFERENSI)'!P1696,IF(B1681=3,'KELAS (REFERENSI)'!P1711,IF(B1681=4,'KELAS (REFERENSI)'!P1726,""))))</f>
        <v/>
      </c>
      <c r="Q1681" s="55" t="str">
        <f t="shared" si="4"/>
        <v>BPS Kota Jakarta Timur</v>
      </c>
      <c r="R1681" s="55" t="str">
        <f t="shared" si="56"/>
        <v/>
      </c>
      <c r="S1681" s="55" t="str">
        <f t="shared" ref="S1681:T1681" si="1689">S1680</f>
        <v>15 Juni sampai dengan 31 Agustus 2026</v>
      </c>
      <c r="T1681" s="55" t="str">
        <f t="shared" si="1689"/>
        <v>31 Agustus 2026</v>
      </c>
      <c r="U1681" s="59" t="str">
        <f>VLOOKUP(G1681,'MITRA (REFERENSI)'!$A:$Z,17,FALSE)</f>
        <v>#N/A</v>
      </c>
      <c r="V1681" s="59" t="str">
        <f>VLOOKUP(G1681,'MITRA (REFERENSI)'!$A:$Z,11,FALSE)</f>
        <v>#N/A</v>
      </c>
      <c r="W1681" s="81"/>
      <c r="X1681" s="63"/>
      <c r="Y1681" s="63"/>
      <c r="Z1681" s="62"/>
      <c r="AA1681" s="63"/>
      <c r="AB1681" s="62"/>
      <c r="AC1681" s="62"/>
      <c r="AD1681" s="62"/>
      <c r="AE1681" s="62"/>
      <c r="AF1681" s="62"/>
      <c r="AG1681" s="72"/>
      <c r="AH1681" s="72"/>
      <c r="AI1681" s="72"/>
      <c r="AJ1681" s="72"/>
      <c r="AK1681" s="59" t="str">
        <f>VLOOKUP(G1681,'MITRA (REFERENSI)'!$A:$Z,5,FALSE)</f>
        <v>#N/A</v>
      </c>
      <c r="AL1681" s="59" t="str">
        <f>VLOOKUP(G1681,'MITRA (REFERENSI)'!$A:$Z,13,FALSE)</f>
        <v>#N/A</v>
      </c>
      <c r="AM1681" s="59" t="str">
        <f>VLOOKUP(G1681,'MITRA (REFERENSI)'!$A:$Z,14,FALSE)</f>
        <v>#N/A</v>
      </c>
    </row>
    <row r="1682" ht="15.0" customHeight="1">
      <c r="A1682" s="53" t="s">
        <v>6744</v>
      </c>
      <c r="B1682" s="78"/>
      <c r="C1682" s="79"/>
      <c r="D1682" s="82"/>
      <c r="E1682" s="82"/>
      <c r="F1682" s="56" t="str">
        <f t="shared" si="2"/>
        <v>PETUGAS.1681/SPK/SE/PML/3172/2026</v>
      </c>
      <c r="G1682" s="80"/>
      <c r="H1682" s="56" t="str">
        <f>VLOOKUP(G1682,'MITRA (REFERENSI)'!$A:$Z,16,FALSE)</f>
        <v>#N/A</v>
      </c>
      <c r="I1682" s="56" t="str">
        <f>VLOOKUP(G1682,'MITRA (REFERENSI)'!$A:$Z,25,FALSE)</f>
        <v>#N/A</v>
      </c>
      <c r="J1682" s="55" t="str">
        <f>VLOOKUP(G1682,'MITRA (REFERENSI)'!$A:$Z,26,FALSE)</f>
        <v>#N/A</v>
      </c>
      <c r="K1682" s="55" t="str">
        <f>VLOOKUP(G1682,'MITRA (REFERENSI)'!$A:$Z,15,FALSE)</f>
        <v>#N/A</v>
      </c>
      <c r="L1682" s="55" t="str">
        <f>VLOOKUP(G1682,'MITRA (REFERENSI)'!$A:$Z,15,FALSE)</f>
        <v>#N/A</v>
      </c>
      <c r="M1682" s="55" t="str">
        <f>IF(B1682=1,'KELAS (REFERENSI)'!M1682,IF(B1682=2,'KELAS (REFERENSI)'!M1697,IF(B1682=3,'KELAS (REFERENSI)'!M1712,IF(B1682=4,'KELAS (REFERENSI)'!M1727,""))))</f>
        <v/>
      </c>
      <c r="N1682" s="55" t="str">
        <f>IF(B1682=1,'KELAS (REFERENSI)'!N1682,IF(B1682=2,'KELAS (REFERENSI)'!N1697,IF(B1682=3,'KELAS (REFERENSI)'!N1712,IF(B1682=4,'KELAS (REFERENSI)'!N1727,""))))</f>
        <v/>
      </c>
      <c r="O1682" s="55" t="str">
        <f>IF(B1682=1,'KELAS (REFERENSI)'!O1682,IF(B1682=2,'KELAS (REFERENSI)'!O1697,IF(B1682=3,'KELAS (REFERENSI)'!O1712,IF(B1682=4,'KELAS (REFERENSI)'!O1727,""))))</f>
        <v/>
      </c>
      <c r="P1682" s="55" t="str">
        <f>IF(B1682=1,'KELAS (REFERENSI)'!P1682,IF(B1682=2,'KELAS (REFERENSI)'!P1697,IF(B1682=3,'KELAS (REFERENSI)'!P1712,IF(B1682=4,'KELAS (REFERENSI)'!P1727,""))))</f>
        <v/>
      </c>
      <c r="Q1682" s="55" t="str">
        <f t="shared" si="4"/>
        <v>BPS Kota Jakarta Timur</v>
      </c>
      <c r="R1682" s="55" t="str">
        <f t="shared" si="56"/>
        <v/>
      </c>
      <c r="S1682" s="55" t="str">
        <f t="shared" ref="S1682:T1682" si="1690">S1681</f>
        <v>15 Juni sampai dengan 31 Agustus 2026</v>
      </c>
      <c r="T1682" s="55" t="str">
        <f t="shared" si="1690"/>
        <v>31 Agustus 2026</v>
      </c>
      <c r="U1682" s="59" t="str">
        <f>VLOOKUP(G1682,'MITRA (REFERENSI)'!$A:$Z,17,FALSE)</f>
        <v>#N/A</v>
      </c>
      <c r="V1682" s="59" t="str">
        <f>VLOOKUP(G1682,'MITRA (REFERENSI)'!$A:$Z,11,FALSE)</f>
        <v>#N/A</v>
      </c>
      <c r="W1682" s="81"/>
      <c r="X1682" s="63"/>
      <c r="Y1682" s="63"/>
      <c r="Z1682" s="62"/>
      <c r="AA1682" s="63"/>
      <c r="AB1682" s="62"/>
      <c r="AC1682" s="62"/>
      <c r="AD1682" s="62"/>
      <c r="AE1682" s="62"/>
      <c r="AF1682" s="62"/>
      <c r="AG1682" s="72"/>
      <c r="AH1682" s="72"/>
      <c r="AI1682" s="72"/>
      <c r="AJ1682" s="72"/>
      <c r="AK1682" s="59" t="str">
        <f>VLOOKUP(G1682,'MITRA (REFERENSI)'!$A:$Z,5,FALSE)</f>
        <v>#N/A</v>
      </c>
      <c r="AL1682" s="59" t="str">
        <f>VLOOKUP(G1682,'MITRA (REFERENSI)'!$A:$Z,13,FALSE)</f>
        <v>#N/A</v>
      </c>
      <c r="AM1682" s="59" t="str">
        <f>VLOOKUP(G1682,'MITRA (REFERENSI)'!$A:$Z,14,FALSE)</f>
        <v>#N/A</v>
      </c>
    </row>
    <row r="1683" ht="15.0" customHeight="1">
      <c r="A1683" s="53" t="s">
        <v>6745</v>
      </c>
      <c r="B1683" s="78"/>
      <c r="C1683" s="79"/>
      <c r="D1683" s="82"/>
      <c r="E1683" s="82"/>
      <c r="F1683" s="56" t="str">
        <f t="shared" si="2"/>
        <v>PETUGAS.1682/SPK/SE/PML/3172/2026</v>
      </c>
      <c r="G1683" s="80"/>
      <c r="H1683" s="56" t="str">
        <f>VLOOKUP(G1683,'MITRA (REFERENSI)'!$A:$Z,16,FALSE)</f>
        <v>#N/A</v>
      </c>
      <c r="I1683" s="56" t="str">
        <f>VLOOKUP(G1683,'MITRA (REFERENSI)'!$A:$Z,25,FALSE)</f>
        <v>#N/A</v>
      </c>
      <c r="J1683" s="55" t="str">
        <f>VLOOKUP(G1683,'MITRA (REFERENSI)'!$A:$Z,26,FALSE)</f>
        <v>#N/A</v>
      </c>
      <c r="K1683" s="55" t="str">
        <f>VLOOKUP(G1683,'MITRA (REFERENSI)'!$A:$Z,15,FALSE)</f>
        <v>#N/A</v>
      </c>
      <c r="L1683" s="55" t="str">
        <f>VLOOKUP(G1683,'MITRA (REFERENSI)'!$A:$Z,15,FALSE)</f>
        <v>#N/A</v>
      </c>
      <c r="M1683" s="55" t="str">
        <f>IF(B1683=1,'KELAS (REFERENSI)'!M1683,IF(B1683=2,'KELAS (REFERENSI)'!M1698,IF(B1683=3,'KELAS (REFERENSI)'!M1713,IF(B1683=4,'KELAS (REFERENSI)'!M1728,""))))</f>
        <v/>
      </c>
      <c r="N1683" s="55" t="str">
        <f>IF(B1683=1,'KELAS (REFERENSI)'!N1683,IF(B1683=2,'KELAS (REFERENSI)'!N1698,IF(B1683=3,'KELAS (REFERENSI)'!N1713,IF(B1683=4,'KELAS (REFERENSI)'!N1728,""))))</f>
        <v/>
      </c>
      <c r="O1683" s="55" t="str">
        <f>IF(B1683=1,'KELAS (REFERENSI)'!O1683,IF(B1683=2,'KELAS (REFERENSI)'!O1698,IF(B1683=3,'KELAS (REFERENSI)'!O1713,IF(B1683=4,'KELAS (REFERENSI)'!O1728,""))))</f>
        <v/>
      </c>
      <c r="P1683" s="55" t="str">
        <f>IF(B1683=1,'KELAS (REFERENSI)'!P1683,IF(B1683=2,'KELAS (REFERENSI)'!P1698,IF(B1683=3,'KELAS (REFERENSI)'!P1713,IF(B1683=4,'KELAS (REFERENSI)'!P1728,""))))</f>
        <v/>
      </c>
      <c r="Q1683" s="55" t="str">
        <f t="shared" si="4"/>
        <v>BPS Kota Jakarta Timur</v>
      </c>
      <c r="R1683" s="55" t="str">
        <f t="shared" si="56"/>
        <v/>
      </c>
      <c r="S1683" s="55" t="str">
        <f t="shared" ref="S1683:T1683" si="1691">S1682</f>
        <v>15 Juni sampai dengan 31 Agustus 2026</v>
      </c>
      <c r="T1683" s="55" t="str">
        <f t="shared" si="1691"/>
        <v>31 Agustus 2026</v>
      </c>
      <c r="U1683" s="59" t="str">
        <f>VLOOKUP(G1683,'MITRA (REFERENSI)'!$A:$Z,17,FALSE)</f>
        <v>#N/A</v>
      </c>
      <c r="V1683" s="59" t="str">
        <f>VLOOKUP(G1683,'MITRA (REFERENSI)'!$A:$Z,11,FALSE)</f>
        <v>#N/A</v>
      </c>
      <c r="W1683" s="81"/>
      <c r="X1683" s="63"/>
      <c r="Y1683" s="63"/>
      <c r="Z1683" s="62"/>
      <c r="AA1683" s="63"/>
      <c r="AB1683" s="62"/>
      <c r="AC1683" s="62"/>
      <c r="AD1683" s="62"/>
      <c r="AE1683" s="62"/>
      <c r="AF1683" s="62"/>
      <c r="AG1683" s="72"/>
      <c r="AH1683" s="72"/>
      <c r="AI1683" s="72"/>
      <c r="AJ1683" s="72"/>
      <c r="AK1683" s="59" t="str">
        <f>VLOOKUP(G1683,'MITRA (REFERENSI)'!$A:$Z,5,FALSE)</f>
        <v>#N/A</v>
      </c>
      <c r="AL1683" s="59" t="str">
        <f>VLOOKUP(G1683,'MITRA (REFERENSI)'!$A:$Z,13,FALSE)</f>
        <v>#N/A</v>
      </c>
      <c r="AM1683" s="59" t="str">
        <f>VLOOKUP(G1683,'MITRA (REFERENSI)'!$A:$Z,14,FALSE)</f>
        <v>#N/A</v>
      </c>
    </row>
    <row r="1684" ht="15.0" customHeight="1">
      <c r="A1684" s="53" t="s">
        <v>6746</v>
      </c>
      <c r="B1684" s="78"/>
      <c r="C1684" s="79"/>
      <c r="D1684" s="82"/>
      <c r="E1684" s="82"/>
      <c r="F1684" s="56" t="str">
        <f t="shared" si="2"/>
        <v>PETUGAS.1683/SPK/SE/PML/3172/2026</v>
      </c>
      <c r="G1684" s="80"/>
      <c r="H1684" s="56" t="str">
        <f>VLOOKUP(G1684,'MITRA (REFERENSI)'!$A:$Z,16,FALSE)</f>
        <v>#N/A</v>
      </c>
      <c r="I1684" s="56" t="str">
        <f>VLOOKUP(G1684,'MITRA (REFERENSI)'!$A:$Z,25,FALSE)</f>
        <v>#N/A</v>
      </c>
      <c r="J1684" s="55" t="str">
        <f>VLOOKUP(G1684,'MITRA (REFERENSI)'!$A:$Z,26,FALSE)</f>
        <v>#N/A</v>
      </c>
      <c r="K1684" s="55" t="str">
        <f>VLOOKUP(G1684,'MITRA (REFERENSI)'!$A:$Z,15,FALSE)</f>
        <v>#N/A</v>
      </c>
      <c r="L1684" s="55" t="str">
        <f>VLOOKUP(G1684,'MITRA (REFERENSI)'!$A:$Z,15,FALSE)</f>
        <v>#N/A</v>
      </c>
      <c r="M1684" s="55" t="str">
        <f>IF(B1684=1,'KELAS (REFERENSI)'!M1684,IF(B1684=2,'KELAS (REFERENSI)'!M1699,IF(B1684=3,'KELAS (REFERENSI)'!M1714,IF(B1684=4,'KELAS (REFERENSI)'!M1729,""))))</f>
        <v/>
      </c>
      <c r="N1684" s="55" t="str">
        <f>IF(B1684=1,'KELAS (REFERENSI)'!N1684,IF(B1684=2,'KELAS (REFERENSI)'!N1699,IF(B1684=3,'KELAS (REFERENSI)'!N1714,IF(B1684=4,'KELAS (REFERENSI)'!N1729,""))))</f>
        <v/>
      </c>
      <c r="O1684" s="55" t="str">
        <f>IF(B1684=1,'KELAS (REFERENSI)'!O1684,IF(B1684=2,'KELAS (REFERENSI)'!O1699,IF(B1684=3,'KELAS (REFERENSI)'!O1714,IF(B1684=4,'KELAS (REFERENSI)'!O1729,""))))</f>
        <v/>
      </c>
      <c r="P1684" s="55" t="str">
        <f>IF(B1684=1,'KELAS (REFERENSI)'!P1684,IF(B1684=2,'KELAS (REFERENSI)'!P1699,IF(B1684=3,'KELAS (REFERENSI)'!P1714,IF(B1684=4,'KELAS (REFERENSI)'!P1729,""))))</f>
        <v/>
      </c>
      <c r="Q1684" s="55" t="str">
        <f t="shared" si="4"/>
        <v>BPS Kota Jakarta Timur</v>
      </c>
      <c r="R1684" s="55" t="str">
        <f t="shared" si="56"/>
        <v/>
      </c>
      <c r="S1684" s="55" t="str">
        <f t="shared" ref="S1684:T1684" si="1692">S1683</f>
        <v>15 Juni sampai dengan 31 Agustus 2026</v>
      </c>
      <c r="T1684" s="55" t="str">
        <f t="shared" si="1692"/>
        <v>31 Agustus 2026</v>
      </c>
      <c r="U1684" s="59" t="str">
        <f>VLOOKUP(G1684,'MITRA (REFERENSI)'!$A:$Z,17,FALSE)</f>
        <v>#N/A</v>
      </c>
      <c r="V1684" s="59" t="str">
        <f>VLOOKUP(G1684,'MITRA (REFERENSI)'!$A:$Z,11,FALSE)</f>
        <v>#N/A</v>
      </c>
      <c r="W1684" s="81"/>
      <c r="X1684" s="63"/>
      <c r="Y1684" s="63"/>
      <c r="Z1684" s="62"/>
      <c r="AA1684" s="63"/>
      <c r="AB1684" s="62"/>
      <c r="AC1684" s="62"/>
      <c r="AD1684" s="62"/>
      <c r="AE1684" s="62"/>
      <c r="AF1684" s="62"/>
      <c r="AG1684" s="72"/>
      <c r="AH1684" s="72"/>
      <c r="AI1684" s="72"/>
      <c r="AJ1684" s="72"/>
      <c r="AK1684" s="59" t="str">
        <f>VLOOKUP(G1684,'MITRA (REFERENSI)'!$A:$Z,5,FALSE)</f>
        <v>#N/A</v>
      </c>
      <c r="AL1684" s="59" t="str">
        <f>VLOOKUP(G1684,'MITRA (REFERENSI)'!$A:$Z,13,FALSE)</f>
        <v>#N/A</v>
      </c>
      <c r="AM1684" s="59" t="str">
        <f>VLOOKUP(G1684,'MITRA (REFERENSI)'!$A:$Z,14,FALSE)</f>
        <v>#N/A</v>
      </c>
    </row>
    <row r="1685" ht="15.0" customHeight="1">
      <c r="A1685" s="53" t="s">
        <v>6747</v>
      </c>
      <c r="B1685" s="78"/>
      <c r="C1685" s="79"/>
      <c r="D1685" s="82"/>
      <c r="E1685" s="82"/>
      <c r="F1685" s="56" t="str">
        <f t="shared" si="2"/>
        <v>PETUGAS.1684/SPK/SE/PML/3172/2026</v>
      </c>
      <c r="G1685" s="80"/>
      <c r="H1685" s="56" t="str">
        <f>VLOOKUP(G1685,'MITRA (REFERENSI)'!$A:$Z,16,FALSE)</f>
        <v>#N/A</v>
      </c>
      <c r="I1685" s="56" t="str">
        <f>VLOOKUP(G1685,'MITRA (REFERENSI)'!$A:$Z,25,FALSE)</f>
        <v>#N/A</v>
      </c>
      <c r="J1685" s="55" t="str">
        <f>VLOOKUP(G1685,'MITRA (REFERENSI)'!$A:$Z,26,FALSE)</f>
        <v>#N/A</v>
      </c>
      <c r="K1685" s="55" t="str">
        <f>VLOOKUP(G1685,'MITRA (REFERENSI)'!$A:$Z,15,FALSE)</f>
        <v>#N/A</v>
      </c>
      <c r="L1685" s="55" t="str">
        <f>VLOOKUP(G1685,'MITRA (REFERENSI)'!$A:$Z,15,FALSE)</f>
        <v>#N/A</v>
      </c>
      <c r="M1685" s="55" t="str">
        <f>IF(B1685=1,'KELAS (REFERENSI)'!M1685,IF(B1685=2,'KELAS (REFERENSI)'!M1700,IF(B1685=3,'KELAS (REFERENSI)'!M1715,IF(B1685=4,'KELAS (REFERENSI)'!M1730,""))))</f>
        <v/>
      </c>
      <c r="N1685" s="55" t="str">
        <f>IF(B1685=1,'KELAS (REFERENSI)'!N1685,IF(B1685=2,'KELAS (REFERENSI)'!N1700,IF(B1685=3,'KELAS (REFERENSI)'!N1715,IF(B1685=4,'KELAS (REFERENSI)'!N1730,""))))</f>
        <v/>
      </c>
      <c r="O1685" s="55" t="str">
        <f>IF(B1685=1,'KELAS (REFERENSI)'!O1685,IF(B1685=2,'KELAS (REFERENSI)'!O1700,IF(B1685=3,'KELAS (REFERENSI)'!O1715,IF(B1685=4,'KELAS (REFERENSI)'!O1730,""))))</f>
        <v/>
      </c>
      <c r="P1685" s="55" t="str">
        <f>IF(B1685=1,'KELAS (REFERENSI)'!P1685,IF(B1685=2,'KELAS (REFERENSI)'!P1700,IF(B1685=3,'KELAS (REFERENSI)'!P1715,IF(B1685=4,'KELAS (REFERENSI)'!P1730,""))))</f>
        <v/>
      </c>
      <c r="Q1685" s="55" t="str">
        <f t="shared" si="4"/>
        <v>BPS Kota Jakarta Timur</v>
      </c>
      <c r="R1685" s="55" t="str">
        <f t="shared" si="56"/>
        <v/>
      </c>
      <c r="S1685" s="55" t="str">
        <f t="shared" ref="S1685:T1685" si="1693">S1684</f>
        <v>15 Juni sampai dengan 31 Agustus 2026</v>
      </c>
      <c r="T1685" s="55" t="str">
        <f t="shared" si="1693"/>
        <v>31 Agustus 2026</v>
      </c>
      <c r="U1685" s="59" t="str">
        <f>VLOOKUP(G1685,'MITRA (REFERENSI)'!$A:$Z,17,FALSE)</f>
        <v>#N/A</v>
      </c>
      <c r="V1685" s="59" t="str">
        <f>VLOOKUP(G1685,'MITRA (REFERENSI)'!$A:$Z,11,FALSE)</f>
        <v>#N/A</v>
      </c>
      <c r="W1685" s="81"/>
      <c r="X1685" s="63"/>
      <c r="Y1685" s="63"/>
      <c r="Z1685" s="62"/>
      <c r="AA1685" s="63"/>
      <c r="AB1685" s="62"/>
      <c r="AC1685" s="62"/>
      <c r="AD1685" s="62"/>
      <c r="AE1685" s="62"/>
      <c r="AF1685" s="62"/>
      <c r="AG1685" s="72"/>
      <c r="AH1685" s="72"/>
      <c r="AI1685" s="72"/>
      <c r="AJ1685" s="72"/>
      <c r="AK1685" s="59" t="str">
        <f>VLOOKUP(G1685,'MITRA (REFERENSI)'!$A:$Z,5,FALSE)</f>
        <v>#N/A</v>
      </c>
      <c r="AL1685" s="59" t="str">
        <f>VLOOKUP(G1685,'MITRA (REFERENSI)'!$A:$Z,13,FALSE)</f>
        <v>#N/A</v>
      </c>
      <c r="AM1685" s="59" t="str">
        <f>VLOOKUP(G1685,'MITRA (REFERENSI)'!$A:$Z,14,FALSE)</f>
        <v>#N/A</v>
      </c>
    </row>
    <row r="1686" ht="15.0" customHeight="1">
      <c r="A1686" s="53" t="s">
        <v>6748</v>
      </c>
      <c r="B1686" s="78"/>
      <c r="C1686" s="79"/>
      <c r="D1686" s="82"/>
      <c r="E1686" s="82"/>
      <c r="F1686" s="56" t="str">
        <f t="shared" si="2"/>
        <v>PETUGAS.1685/SPK/SE/PML/3172/2026</v>
      </c>
      <c r="G1686" s="80"/>
      <c r="H1686" s="56" t="str">
        <f>VLOOKUP(G1686,'MITRA (REFERENSI)'!$A:$Z,16,FALSE)</f>
        <v>#N/A</v>
      </c>
      <c r="I1686" s="56" t="str">
        <f>VLOOKUP(G1686,'MITRA (REFERENSI)'!$A:$Z,25,FALSE)</f>
        <v>#N/A</v>
      </c>
      <c r="J1686" s="55" t="str">
        <f>VLOOKUP(G1686,'MITRA (REFERENSI)'!$A:$Z,26,FALSE)</f>
        <v>#N/A</v>
      </c>
      <c r="K1686" s="55" t="str">
        <f>VLOOKUP(G1686,'MITRA (REFERENSI)'!$A:$Z,15,FALSE)</f>
        <v>#N/A</v>
      </c>
      <c r="L1686" s="55" t="str">
        <f>VLOOKUP(G1686,'MITRA (REFERENSI)'!$A:$Z,15,FALSE)</f>
        <v>#N/A</v>
      </c>
      <c r="M1686" s="55" t="str">
        <f>IF(B1686=1,'KELAS (REFERENSI)'!M1686,IF(B1686=2,'KELAS (REFERENSI)'!M1701,IF(B1686=3,'KELAS (REFERENSI)'!M1716,IF(B1686=4,'KELAS (REFERENSI)'!M1731,""))))</f>
        <v/>
      </c>
      <c r="N1686" s="55" t="str">
        <f>IF(B1686=1,'KELAS (REFERENSI)'!N1686,IF(B1686=2,'KELAS (REFERENSI)'!N1701,IF(B1686=3,'KELAS (REFERENSI)'!N1716,IF(B1686=4,'KELAS (REFERENSI)'!N1731,""))))</f>
        <v/>
      </c>
      <c r="O1686" s="55" t="str">
        <f>IF(B1686=1,'KELAS (REFERENSI)'!O1686,IF(B1686=2,'KELAS (REFERENSI)'!O1701,IF(B1686=3,'KELAS (REFERENSI)'!O1716,IF(B1686=4,'KELAS (REFERENSI)'!O1731,""))))</f>
        <v/>
      </c>
      <c r="P1686" s="55" t="str">
        <f>IF(B1686=1,'KELAS (REFERENSI)'!P1686,IF(B1686=2,'KELAS (REFERENSI)'!P1701,IF(B1686=3,'KELAS (REFERENSI)'!P1716,IF(B1686=4,'KELAS (REFERENSI)'!P1731,""))))</f>
        <v/>
      </c>
      <c r="Q1686" s="55" t="str">
        <f t="shared" si="4"/>
        <v>BPS Kota Jakarta Timur</v>
      </c>
      <c r="R1686" s="55" t="str">
        <f t="shared" si="56"/>
        <v/>
      </c>
      <c r="S1686" s="55" t="str">
        <f t="shared" ref="S1686:T1686" si="1694">S1685</f>
        <v>15 Juni sampai dengan 31 Agustus 2026</v>
      </c>
      <c r="T1686" s="55" t="str">
        <f t="shared" si="1694"/>
        <v>31 Agustus 2026</v>
      </c>
      <c r="U1686" s="59" t="str">
        <f>VLOOKUP(G1686,'MITRA (REFERENSI)'!$A:$Z,17,FALSE)</f>
        <v>#N/A</v>
      </c>
      <c r="V1686" s="59" t="str">
        <f>VLOOKUP(G1686,'MITRA (REFERENSI)'!$A:$Z,11,FALSE)</f>
        <v>#N/A</v>
      </c>
      <c r="W1686" s="81"/>
      <c r="X1686" s="63"/>
      <c r="Y1686" s="63"/>
      <c r="Z1686" s="62"/>
      <c r="AA1686" s="63"/>
      <c r="AB1686" s="62"/>
      <c r="AC1686" s="62"/>
      <c r="AD1686" s="62"/>
      <c r="AE1686" s="62"/>
      <c r="AF1686" s="62"/>
      <c r="AG1686" s="72"/>
      <c r="AH1686" s="72"/>
      <c r="AI1686" s="72"/>
      <c r="AJ1686" s="72"/>
      <c r="AK1686" s="59" t="str">
        <f>VLOOKUP(G1686,'MITRA (REFERENSI)'!$A:$Z,5,FALSE)</f>
        <v>#N/A</v>
      </c>
      <c r="AL1686" s="59" t="str">
        <f>VLOOKUP(G1686,'MITRA (REFERENSI)'!$A:$Z,13,FALSE)</f>
        <v>#N/A</v>
      </c>
      <c r="AM1686" s="59" t="str">
        <f>VLOOKUP(G1686,'MITRA (REFERENSI)'!$A:$Z,14,FALSE)</f>
        <v>#N/A</v>
      </c>
    </row>
    <row r="1687" ht="15.0" customHeight="1">
      <c r="A1687" s="53" t="s">
        <v>6749</v>
      </c>
      <c r="B1687" s="78"/>
      <c r="C1687" s="79"/>
      <c r="D1687" s="82"/>
      <c r="E1687" s="82"/>
      <c r="F1687" s="56" t="str">
        <f t="shared" si="2"/>
        <v>PETUGAS.1686/SPK/SE/PML/3172/2026</v>
      </c>
      <c r="G1687" s="80"/>
      <c r="H1687" s="56" t="str">
        <f>VLOOKUP(G1687,'MITRA (REFERENSI)'!$A:$Z,16,FALSE)</f>
        <v>#N/A</v>
      </c>
      <c r="I1687" s="56" t="str">
        <f>VLOOKUP(G1687,'MITRA (REFERENSI)'!$A:$Z,25,FALSE)</f>
        <v>#N/A</v>
      </c>
      <c r="J1687" s="55" t="str">
        <f>VLOOKUP(G1687,'MITRA (REFERENSI)'!$A:$Z,26,FALSE)</f>
        <v>#N/A</v>
      </c>
      <c r="K1687" s="55" t="str">
        <f>VLOOKUP(G1687,'MITRA (REFERENSI)'!$A:$Z,15,FALSE)</f>
        <v>#N/A</v>
      </c>
      <c r="L1687" s="55" t="str">
        <f>VLOOKUP(G1687,'MITRA (REFERENSI)'!$A:$Z,15,FALSE)</f>
        <v>#N/A</v>
      </c>
      <c r="M1687" s="55" t="str">
        <f>IF(B1687=1,'KELAS (REFERENSI)'!M1687,IF(B1687=2,'KELAS (REFERENSI)'!M1702,IF(B1687=3,'KELAS (REFERENSI)'!M1717,IF(B1687=4,'KELAS (REFERENSI)'!M1732,""))))</f>
        <v/>
      </c>
      <c r="N1687" s="55" t="str">
        <f>IF(B1687=1,'KELAS (REFERENSI)'!N1687,IF(B1687=2,'KELAS (REFERENSI)'!N1702,IF(B1687=3,'KELAS (REFERENSI)'!N1717,IF(B1687=4,'KELAS (REFERENSI)'!N1732,""))))</f>
        <v/>
      </c>
      <c r="O1687" s="55" t="str">
        <f>IF(B1687=1,'KELAS (REFERENSI)'!O1687,IF(B1687=2,'KELAS (REFERENSI)'!O1702,IF(B1687=3,'KELAS (REFERENSI)'!O1717,IF(B1687=4,'KELAS (REFERENSI)'!O1732,""))))</f>
        <v/>
      </c>
      <c r="P1687" s="55" t="str">
        <f>IF(B1687=1,'KELAS (REFERENSI)'!P1687,IF(B1687=2,'KELAS (REFERENSI)'!P1702,IF(B1687=3,'KELAS (REFERENSI)'!P1717,IF(B1687=4,'KELAS (REFERENSI)'!P1732,""))))</f>
        <v/>
      </c>
      <c r="Q1687" s="55" t="str">
        <f t="shared" si="4"/>
        <v>BPS Kota Jakarta Timur</v>
      </c>
      <c r="R1687" s="55" t="str">
        <f t="shared" si="56"/>
        <v/>
      </c>
      <c r="S1687" s="55" t="str">
        <f t="shared" ref="S1687:T1687" si="1695">S1686</f>
        <v>15 Juni sampai dengan 31 Agustus 2026</v>
      </c>
      <c r="T1687" s="55" t="str">
        <f t="shared" si="1695"/>
        <v>31 Agustus 2026</v>
      </c>
      <c r="U1687" s="59" t="str">
        <f>VLOOKUP(G1687,'MITRA (REFERENSI)'!$A:$Z,17,FALSE)</f>
        <v>#N/A</v>
      </c>
      <c r="V1687" s="59" t="str">
        <f>VLOOKUP(G1687,'MITRA (REFERENSI)'!$A:$Z,11,FALSE)</f>
        <v>#N/A</v>
      </c>
      <c r="W1687" s="81"/>
      <c r="X1687" s="63"/>
      <c r="Y1687" s="63"/>
      <c r="Z1687" s="62"/>
      <c r="AA1687" s="63"/>
      <c r="AB1687" s="62"/>
      <c r="AC1687" s="62"/>
      <c r="AD1687" s="62"/>
      <c r="AE1687" s="62"/>
      <c r="AF1687" s="62"/>
      <c r="AG1687" s="72"/>
      <c r="AH1687" s="72"/>
      <c r="AI1687" s="72"/>
      <c r="AJ1687" s="72"/>
      <c r="AK1687" s="59" t="str">
        <f>VLOOKUP(G1687,'MITRA (REFERENSI)'!$A:$Z,5,FALSE)</f>
        <v>#N/A</v>
      </c>
      <c r="AL1687" s="59" t="str">
        <f>VLOOKUP(G1687,'MITRA (REFERENSI)'!$A:$Z,13,FALSE)</f>
        <v>#N/A</v>
      </c>
      <c r="AM1687" s="59" t="str">
        <f>VLOOKUP(G1687,'MITRA (REFERENSI)'!$A:$Z,14,FALSE)</f>
        <v>#N/A</v>
      </c>
    </row>
    <row r="1688" ht="15.0" customHeight="1">
      <c r="A1688" s="53" t="s">
        <v>6750</v>
      </c>
      <c r="B1688" s="78"/>
      <c r="C1688" s="79"/>
      <c r="D1688" s="82"/>
      <c r="E1688" s="82"/>
      <c r="F1688" s="56" t="str">
        <f t="shared" si="2"/>
        <v>PETUGAS.1687/SPK/SE/PML/3172/2026</v>
      </c>
      <c r="G1688" s="80"/>
      <c r="H1688" s="56" t="str">
        <f>VLOOKUP(G1688,'MITRA (REFERENSI)'!$A:$Z,16,FALSE)</f>
        <v>#N/A</v>
      </c>
      <c r="I1688" s="56" t="str">
        <f>VLOOKUP(G1688,'MITRA (REFERENSI)'!$A:$Z,25,FALSE)</f>
        <v>#N/A</v>
      </c>
      <c r="J1688" s="55" t="str">
        <f>VLOOKUP(G1688,'MITRA (REFERENSI)'!$A:$Z,26,FALSE)</f>
        <v>#N/A</v>
      </c>
      <c r="K1688" s="55" t="str">
        <f>VLOOKUP(G1688,'MITRA (REFERENSI)'!$A:$Z,15,FALSE)</f>
        <v>#N/A</v>
      </c>
      <c r="L1688" s="55" t="str">
        <f>VLOOKUP(G1688,'MITRA (REFERENSI)'!$A:$Z,15,FALSE)</f>
        <v>#N/A</v>
      </c>
      <c r="M1688" s="55" t="str">
        <f>IF(B1688=1,'KELAS (REFERENSI)'!M1688,IF(B1688=2,'KELAS (REFERENSI)'!M1703,IF(B1688=3,'KELAS (REFERENSI)'!M1718,IF(B1688=4,'KELAS (REFERENSI)'!M1733,""))))</f>
        <v/>
      </c>
      <c r="N1688" s="55" t="str">
        <f>IF(B1688=1,'KELAS (REFERENSI)'!N1688,IF(B1688=2,'KELAS (REFERENSI)'!N1703,IF(B1688=3,'KELAS (REFERENSI)'!N1718,IF(B1688=4,'KELAS (REFERENSI)'!N1733,""))))</f>
        <v/>
      </c>
      <c r="O1688" s="55" t="str">
        <f>IF(B1688=1,'KELAS (REFERENSI)'!O1688,IF(B1688=2,'KELAS (REFERENSI)'!O1703,IF(B1688=3,'KELAS (REFERENSI)'!O1718,IF(B1688=4,'KELAS (REFERENSI)'!O1733,""))))</f>
        <v/>
      </c>
      <c r="P1688" s="55" t="str">
        <f>IF(B1688=1,'KELAS (REFERENSI)'!P1688,IF(B1688=2,'KELAS (REFERENSI)'!P1703,IF(B1688=3,'KELAS (REFERENSI)'!P1718,IF(B1688=4,'KELAS (REFERENSI)'!P1733,""))))</f>
        <v/>
      </c>
      <c r="Q1688" s="55" t="str">
        <f t="shared" si="4"/>
        <v>BPS Kota Jakarta Timur</v>
      </c>
      <c r="R1688" s="55" t="str">
        <f t="shared" si="56"/>
        <v/>
      </c>
      <c r="S1688" s="55" t="str">
        <f t="shared" ref="S1688:T1688" si="1696">S1687</f>
        <v>15 Juni sampai dengan 31 Agustus 2026</v>
      </c>
      <c r="T1688" s="55" t="str">
        <f t="shared" si="1696"/>
        <v>31 Agustus 2026</v>
      </c>
      <c r="U1688" s="59" t="str">
        <f>VLOOKUP(G1688,'MITRA (REFERENSI)'!$A:$Z,17,FALSE)</f>
        <v>#N/A</v>
      </c>
      <c r="V1688" s="59" t="str">
        <f>VLOOKUP(G1688,'MITRA (REFERENSI)'!$A:$Z,11,FALSE)</f>
        <v>#N/A</v>
      </c>
      <c r="W1688" s="81"/>
      <c r="X1688" s="63"/>
      <c r="Y1688" s="63"/>
      <c r="Z1688" s="62"/>
      <c r="AA1688" s="63"/>
      <c r="AB1688" s="62"/>
      <c r="AC1688" s="62"/>
      <c r="AD1688" s="62"/>
      <c r="AE1688" s="62"/>
      <c r="AF1688" s="62"/>
      <c r="AG1688" s="72"/>
      <c r="AH1688" s="72"/>
      <c r="AI1688" s="72"/>
      <c r="AJ1688" s="72"/>
      <c r="AK1688" s="59" t="str">
        <f>VLOOKUP(G1688,'MITRA (REFERENSI)'!$A:$Z,5,FALSE)</f>
        <v>#N/A</v>
      </c>
      <c r="AL1688" s="59" t="str">
        <f>VLOOKUP(G1688,'MITRA (REFERENSI)'!$A:$Z,13,FALSE)</f>
        <v>#N/A</v>
      </c>
      <c r="AM1688" s="59" t="str">
        <f>VLOOKUP(G1688,'MITRA (REFERENSI)'!$A:$Z,14,FALSE)</f>
        <v>#N/A</v>
      </c>
    </row>
    <row r="1689" ht="15.0" customHeight="1">
      <c r="A1689" s="53" t="s">
        <v>6751</v>
      </c>
      <c r="B1689" s="78"/>
      <c r="C1689" s="79"/>
      <c r="D1689" s="82"/>
      <c r="E1689" s="82"/>
      <c r="F1689" s="56" t="str">
        <f t="shared" si="2"/>
        <v>PETUGAS.1688/SPK/SE/PML/3172/2026</v>
      </c>
      <c r="G1689" s="80"/>
      <c r="H1689" s="56" t="str">
        <f>VLOOKUP(G1689,'MITRA (REFERENSI)'!$A:$Z,16,FALSE)</f>
        <v>#N/A</v>
      </c>
      <c r="I1689" s="56" t="str">
        <f>VLOOKUP(G1689,'MITRA (REFERENSI)'!$A:$Z,25,FALSE)</f>
        <v>#N/A</v>
      </c>
      <c r="J1689" s="55" t="str">
        <f>VLOOKUP(G1689,'MITRA (REFERENSI)'!$A:$Z,26,FALSE)</f>
        <v>#N/A</v>
      </c>
      <c r="K1689" s="55" t="str">
        <f>VLOOKUP(G1689,'MITRA (REFERENSI)'!$A:$Z,15,FALSE)</f>
        <v>#N/A</v>
      </c>
      <c r="L1689" s="55" t="str">
        <f>VLOOKUP(G1689,'MITRA (REFERENSI)'!$A:$Z,15,FALSE)</f>
        <v>#N/A</v>
      </c>
      <c r="M1689" s="55" t="str">
        <f>IF(B1689=1,'KELAS (REFERENSI)'!M1689,IF(B1689=2,'KELAS (REFERENSI)'!M1704,IF(B1689=3,'KELAS (REFERENSI)'!M1719,IF(B1689=4,'KELAS (REFERENSI)'!M1734,""))))</f>
        <v/>
      </c>
      <c r="N1689" s="55" t="str">
        <f>IF(B1689=1,'KELAS (REFERENSI)'!N1689,IF(B1689=2,'KELAS (REFERENSI)'!N1704,IF(B1689=3,'KELAS (REFERENSI)'!N1719,IF(B1689=4,'KELAS (REFERENSI)'!N1734,""))))</f>
        <v/>
      </c>
      <c r="O1689" s="55" t="str">
        <f>IF(B1689=1,'KELAS (REFERENSI)'!O1689,IF(B1689=2,'KELAS (REFERENSI)'!O1704,IF(B1689=3,'KELAS (REFERENSI)'!O1719,IF(B1689=4,'KELAS (REFERENSI)'!O1734,""))))</f>
        <v/>
      </c>
      <c r="P1689" s="55" t="str">
        <f>IF(B1689=1,'KELAS (REFERENSI)'!P1689,IF(B1689=2,'KELAS (REFERENSI)'!P1704,IF(B1689=3,'KELAS (REFERENSI)'!P1719,IF(B1689=4,'KELAS (REFERENSI)'!P1734,""))))</f>
        <v/>
      </c>
      <c r="Q1689" s="55" t="str">
        <f t="shared" si="4"/>
        <v>BPS Kota Jakarta Timur</v>
      </c>
      <c r="R1689" s="55" t="str">
        <f t="shared" si="56"/>
        <v/>
      </c>
      <c r="S1689" s="55" t="str">
        <f t="shared" ref="S1689:T1689" si="1697">S1688</f>
        <v>15 Juni sampai dengan 31 Agustus 2026</v>
      </c>
      <c r="T1689" s="55" t="str">
        <f t="shared" si="1697"/>
        <v>31 Agustus 2026</v>
      </c>
      <c r="U1689" s="59" t="str">
        <f>VLOOKUP(G1689,'MITRA (REFERENSI)'!$A:$Z,17,FALSE)</f>
        <v>#N/A</v>
      </c>
      <c r="V1689" s="59" t="str">
        <f>VLOOKUP(G1689,'MITRA (REFERENSI)'!$A:$Z,11,FALSE)</f>
        <v>#N/A</v>
      </c>
      <c r="W1689" s="81"/>
      <c r="X1689" s="63"/>
      <c r="Y1689" s="63"/>
      <c r="Z1689" s="62"/>
      <c r="AA1689" s="63"/>
      <c r="AB1689" s="62"/>
      <c r="AC1689" s="62"/>
      <c r="AD1689" s="62"/>
      <c r="AE1689" s="62"/>
      <c r="AF1689" s="62"/>
      <c r="AG1689" s="72"/>
      <c r="AH1689" s="72"/>
      <c r="AI1689" s="72"/>
      <c r="AJ1689" s="72"/>
      <c r="AK1689" s="59" t="str">
        <f>VLOOKUP(G1689,'MITRA (REFERENSI)'!$A:$Z,5,FALSE)</f>
        <v>#N/A</v>
      </c>
      <c r="AL1689" s="59" t="str">
        <f>VLOOKUP(G1689,'MITRA (REFERENSI)'!$A:$Z,13,FALSE)</f>
        <v>#N/A</v>
      </c>
      <c r="AM1689" s="59" t="str">
        <f>VLOOKUP(G1689,'MITRA (REFERENSI)'!$A:$Z,14,FALSE)</f>
        <v>#N/A</v>
      </c>
    </row>
    <row r="1690" ht="15.0" customHeight="1">
      <c r="A1690" s="53" t="s">
        <v>6752</v>
      </c>
      <c r="B1690" s="78"/>
      <c r="C1690" s="79"/>
      <c r="D1690" s="82"/>
      <c r="E1690" s="82"/>
      <c r="F1690" s="56" t="str">
        <f t="shared" si="2"/>
        <v>PETUGAS.1689/SPK/SE/PML/3172/2026</v>
      </c>
      <c r="G1690" s="80"/>
      <c r="H1690" s="56" t="str">
        <f>VLOOKUP(G1690,'MITRA (REFERENSI)'!$A:$Z,16,FALSE)</f>
        <v>#N/A</v>
      </c>
      <c r="I1690" s="56" t="str">
        <f>VLOOKUP(G1690,'MITRA (REFERENSI)'!$A:$Z,25,FALSE)</f>
        <v>#N/A</v>
      </c>
      <c r="J1690" s="55" t="str">
        <f>VLOOKUP(G1690,'MITRA (REFERENSI)'!$A:$Z,26,FALSE)</f>
        <v>#N/A</v>
      </c>
      <c r="K1690" s="55" t="str">
        <f>VLOOKUP(G1690,'MITRA (REFERENSI)'!$A:$Z,15,FALSE)</f>
        <v>#N/A</v>
      </c>
      <c r="L1690" s="55" t="str">
        <f>VLOOKUP(G1690,'MITRA (REFERENSI)'!$A:$Z,15,FALSE)</f>
        <v>#N/A</v>
      </c>
      <c r="M1690" s="55" t="str">
        <f>IF(B1690=1,'KELAS (REFERENSI)'!M1690,IF(B1690=2,'KELAS (REFERENSI)'!M1705,IF(B1690=3,'KELAS (REFERENSI)'!M1720,IF(B1690=4,'KELAS (REFERENSI)'!M1735,""))))</f>
        <v/>
      </c>
      <c r="N1690" s="55" t="str">
        <f>IF(B1690=1,'KELAS (REFERENSI)'!N1690,IF(B1690=2,'KELAS (REFERENSI)'!N1705,IF(B1690=3,'KELAS (REFERENSI)'!N1720,IF(B1690=4,'KELAS (REFERENSI)'!N1735,""))))</f>
        <v/>
      </c>
      <c r="O1690" s="55" t="str">
        <f>IF(B1690=1,'KELAS (REFERENSI)'!O1690,IF(B1690=2,'KELAS (REFERENSI)'!O1705,IF(B1690=3,'KELAS (REFERENSI)'!O1720,IF(B1690=4,'KELAS (REFERENSI)'!O1735,""))))</f>
        <v/>
      </c>
      <c r="P1690" s="55" t="str">
        <f>IF(B1690=1,'KELAS (REFERENSI)'!P1690,IF(B1690=2,'KELAS (REFERENSI)'!P1705,IF(B1690=3,'KELAS (REFERENSI)'!P1720,IF(B1690=4,'KELAS (REFERENSI)'!P1735,""))))</f>
        <v/>
      </c>
      <c r="Q1690" s="55" t="str">
        <f t="shared" si="4"/>
        <v>BPS Kota Jakarta Timur</v>
      </c>
      <c r="R1690" s="55" t="str">
        <f t="shared" si="56"/>
        <v/>
      </c>
      <c r="S1690" s="55" t="str">
        <f t="shared" ref="S1690:T1690" si="1698">S1689</f>
        <v>15 Juni sampai dengan 31 Agustus 2026</v>
      </c>
      <c r="T1690" s="55" t="str">
        <f t="shared" si="1698"/>
        <v>31 Agustus 2026</v>
      </c>
      <c r="U1690" s="59" t="str">
        <f>VLOOKUP(G1690,'MITRA (REFERENSI)'!$A:$Z,17,FALSE)</f>
        <v>#N/A</v>
      </c>
      <c r="V1690" s="59" t="str">
        <f>VLOOKUP(G1690,'MITRA (REFERENSI)'!$A:$Z,11,FALSE)</f>
        <v>#N/A</v>
      </c>
      <c r="W1690" s="81"/>
      <c r="X1690" s="63"/>
      <c r="Y1690" s="63"/>
      <c r="Z1690" s="62"/>
      <c r="AA1690" s="63"/>
      <c r="AB1690" s="62"/>
      <c r="AC1690" s="62"/>
      <c r="AD1690" s="62"/>
      <c r="AE1690" s="62"/>
      <c r="AF1690" s="62"/>
      <c r="AG1690" s="72"/>
      <c r="AH1690" s="72"/>
      <c r="AI1690" s="72"/>
      <c r="AJ1690" s="72"/>
      <c r="AK1690" s="59" t="str">
        <f>VLOOKUP(G1690,'MITRA (REFERENSI)'!$A:$Z,5,FALSE)</f>
        <v>#N/A</v>
      </c>
      <c r="AL1690" s="59" t="str">
        <f>VLOOKUP(G1690,'MITRA (REFERENSI)'!$A:$Z,13,FALSE)</f>
        <v>#N/A</v>
      </c>
      <c r="AM1690" s="59" t="str">
        <f>VLOOKUP(G1690,'MITRA (REFERENSI)'!$A:$Z,14,FALSE)</f>
        <v>#N/A</v>
      </c>
    </row>
    <row r="1691" ht="15.0" customHeight="1">
      <c r="A1691" s="53" t="s">
        <v>6753</v>
      </c>
      <c r="B1691" s="78"/>
      <c r="C1691" s="79"/>
      <c r="D1691" s="82"/>
      <c r="E1691" s="82"/>
      <c r="F1691" s="56" t="str">
        <f t="shared" si="2"/>
        <v>PETUGAS.1690/SPK/SE/PML/3172/2026</v>
      </c>
      <c r="G1691" s="80"/>
      <c r="H1691" s="56" t="str">
        <f>VLOOKUP(G1691,'MITRA (REFERENSI)'!$A:$Z,16,FALSE)</f>
        <v>#N/A</v>
      </c>
      <c r="I1691" s="56" t="str">
        <f>VLOOKUP(G1691,'MITRA (REFERENSI)'!$A:$Z,25,FALSE)</f>
        <v>#N/A</v>
      </c>
      <c r="J1691" s="55" t="str">
        <f>VLOOKUP(G1691,'MITRA (REFERENSI)'!$A:$Z,26,FALSE)</f>
        <v>#N/A</v>
      </c>
      <c r="K1691" s="55" t="str">
        <f>VLOOKUP(G1691,'MITRA (REFERENSI)'!$A:$Z,15,FALSE)</f>
        <v>#N/A</v>
      </c>
      <c r="L1691" s="55" t="str">
        <f>VLOOKUP(G1691,'MITRA (REFERENSI)'!$A:$Z,15,FALSE)</f>
        <v>#N/A</v>
      </c>
      <c r="M1691" s="55" t="str">
        <f>IF(B1691=1,'KELAS (REFERENSI)'!M1691,IF(B1691=2,'KELAS (REFERENSI)'!M1706,IF(B1691=3,'KELAS (REFERENSI)'!M1721,IF(B1691=4,'KELAS (REFERENSI)'!M1736,""))))</f>
        <v/>
      </c>
      <c r="N1691" s="55" t="str">
        <f>IF(B1691=1,'KELAS (REFERENSI)'!N1691,IF(B1691=2,'KELAS (REFERENSI)'!N1706,IF(B1691=3,'KELAS (REFERENSI)'!N1721,IF(B1691=4,'KELAS (REFERENSI)'!N1736,""))))</f>
        <v/>
      </c>
      <c r="O1691" s="55" t="str">
        <f>IF(B1691=1,'KELAS (REFERENSI)'!O1691,IF(B1691=2,'KELAS (REFERENSI)'!O1706,IF(B1691=3,'KELAS (REFERENSI)'!O1721,IF(B1691=4,'KELAS (REFERENSI)'!O1736,""))))</f>
        <v/>
      </c>
      <c r="P1691" s="55" t="str">
        <f>IF(B1691=1,'KELAS (REFERENSI)'!P1691,IF(B1691=2,'KELAS (REFERENSI)'!P1706,IF(B1691=3,'KELAS (REFERENSI)'!P1721,IF(B1691=4,'KELAS (REFERENSI)'!P1736,""))))</f>
        <v/>
      </c>
      <c r="Q1691" s="55" t="str">
        <f t="shared" si="4"/>
        <v>BPS Kota Jakarta Timur</v>
      </c>
      <c r="R1691" s="55" t="str">
        <f t="shared" si="56"/>
        <v/>
      </c>
      <c r="S1691" s="55" t="str">
        <f t="shared" ref="S1691:T1691" si="1699">S1690</f>
        <v>15 Juni sampai dengan 31 Agustus 2026</v>
      </c>
      <c r="T1691" s="55" t="str">
        <f t="shared" si="1699"/>
        <v>31 Agustus 2026</v>
      </c>
      <c r="U1691" s="59" t="str">
        <f>VLOOKUP(G1691,'MITRA (REFERENSI)'!$A:$Z,17,FALSE)</f>
        <v>#N/A</v>
      </c>
      <c r="V1691" s="59" t="str">
        <f>VLOOKUP(G1691,'MITRA (REFERENSI)'!$A:$Z,11,FALSE)</f>
        <v>#N/A</v>
      </c>
      <c r="W1691" s="81"/>
      <c r="X1691" s="63"/>
      <c r="Y1691" s="63"/>
      <c r="Z1691" s="62"/>
      <c r="AA1691" s="63"/>
      <c r="AB1691" s="62"/>
      <c r="AC1691" s="62"/>
      <c r="AD1691" s="62"/>
      <c r="AE1691" s="62"/>
      <c r="AF1691" s="62"/>
      <c r="AG1691" s="72"/>
      <c r="AH1691" s="72"/>
      <c r="AI1691" s="72"/>
      <c r="AJ1691" s="72"/>
      <c r="AK1691" s="59" t="str">
        <f>VLOOKUP(G1691,'MITRA (REFERENSI)'!$A:$Z,5,FALSE)</f>
        <v>#N/A</v>
      </c>
      <c r="AL1691" s="59" t="str">
        <f>VLOOKUP(G1691,'MITRA (REFERENSI)'!$A:$Z,13,FALSE)</f>
        <v>#N/A</v>
      </c>
      <c r="AM1691" s="59" t="str">
        <f>VLOOKUP(G1691,'MITRA (REFERENSI)'!$A:$Z,14,FALSE)</f>
        <v>#N/A</v>
      </c>
    </row>
    <row r="1692" ht="15.0" customHeight="1">
      <c r="A1692" s="53" t="s">
        <v>6754</v>
      </c>
      <c r="B1692" s="78"/>
      <c r="C1692" s="79"/>
      <c r="D1692" s="82"/>
      <c r="E1692" s="82"/>
      <c r="F1692" s="56" t="str">
        <f t="shared" si="2"/>
        <v>PETUGAS.1691/SPK/SE/PML/3172/2026</v>
      </c>
      <c r="G1692" s="80"/>
      <c r="H1692" s="56" t="str">
        <f>VLOOKUP(G1692,'MITRA (REFERENSI)'!$A:$Z,16,FALSE)</f>
        <v>#N/A</v>
      </c>
      <c r="I1692" s="56" t="str">
        <f>VLOOKUP(G1692,'MITRA (REFERENSI)'!$A:$Z,25,FALSE)</f>
        <v>#N/A</v>
      </c>
      <c r="J1692" s="55" t="str">
        <f>VLOOKUP(G1692,'MITRA (REFERENSI)'!$A:$Z,26,FALSE)</f>
        <v>#N/A</v>
      </c>
      <c r="K1692" s="55" t="str">
        <f>VLOOKUP(G1692,'MITRA (REFERENSI)'!$A:$Z,15,FALSE)</f>
        <v>#N/A</v>
      </c>
      <c r="L1692" s="55" t="str">
        <f>VLOOKUP(G1692,'MITRA (REFERENSI)'!$A:$Z,15,FALSE)</f>
        <v>#N/A</v>
      </c>
      <c r="M1692" s="55" t="str">
        <f>IF(B1692=1,'KELAS (REFERENSI)'!M1692,IF(B1692=2,'KELAS (REFERENSI)'!M1707,IF(B1692=3,'KELAS (REFERENSI)'!M1722,IF(B1692=4,'KELAS (REFERENSI)'!M1737,""))))</f>
        <v/>
      </c>
      <c r="N1692" s="55" t="str">
        <f>IF(B1692=1,'KELAS (REFERENSI)'!N1692,IF(B1692=2,'KELAS (REFERENSI)'!N1707,IF(B1692=3,'KELAS (REFERENSI)'!N1722,IF(B1692=4,'KELAS (REFERENSI)'!N1737,""))))</f>
        <v/>
      </c>
      <c r="O1692" s="55" t="str">
        <f>IF(B1692=1,'KELAS (REFERENSI)'!O1692,IF(B1692=2,'KELAS (REFERENSI)'!O1707,IF(B1692=3,'KELAS (REFERENSI)'!O1722,IF(B1692=4,'KELAS (REFERENSI)'!O1737,""))))</f>
        <v/>
      </c>
      <c r="P1692" s="55" t="str">
        <f>IF(B1692=1,'KELAS (REFERENSI)'!P1692,IF(B1692=2,'KELAS (REFERENSI)'!P1707,IF(B1692=3,'KELAS (REFERENSI)'!P1722,IF(B1692=4,'KELAS (REFERENSI)'!P1737,""))))</f>
        <v/>
      </c>
      <c r="Q1692" s="55" t="str">
        <f t="shared" si="4"/>
        <v>BPS Kota Jakarta Timur</v>
      </c>
      <c r="R1692" s="55" t="str">
        <f t="shared" si="56"/>
        <v/>
      </c>
      <c r="S1692" s="55" t="str">
        <f t="shared" ref="S1692:T1692" si="1700">S1691</f>
        <v>15 Juni sampai dengan 31 Agustus 2026</v>
      </c>
      <c r="T1692" s="55" t="str">
        <f t="shared" si="1700"/>
        <v>31 Agustus 2026</v>
      </c>
      <c r="U1692" s="59" t="str">
        <f>VLOOKUP(G1692,'MITRA (REFERENSI)'!$A:$Z,17,FALSE)</f>
        <v>#N/A</v>
      </c>
      <c r="V1692" s="59" t="str">
        <f>VLOOKUP(G1692,'MITRA (REFERENSI)'!$A:$Z,11,FALSE)</f>
        <v>#N/A</v>
      </c>
      <c r="W1692" s="81"/>
      <c r="X1692" s="63"/>
      <c r="Y1692" s="63"/>
      <c r="Z1692" s="62"/>
      <c r="AA1692" s="63"/>
      <c r="AB1692" s="62"/>
      <c r="AC1692" s="62"/>
      <c r="AD1692" s="62"/>
      <c r="AE1692" s="62"/>
      <c r="AF1692" s="62"/>
      <c r="AG1692" s="72"/>
      <c r="AH1692" s="72"/>
      <c r="AI1692" s="72"/>
      <c r="AJ1692" s="72"/>
      <c r="AK1692" s="59" t="str">
        <f>VLOOKUP(G1692,'MITRA (REFERENSI)'!$A:$Z,5,FALSE)</f>
        <v>#N/A</v>
      </c>
      <c r="AL1692" s="59" t="str">
        <f>VLOOKUP(G1692,'MITRA (REFERENSI)'!$A:$Z,13,FALSE)</f>
        <v>#N/A</v>
      </c>
      <c r="AM1692" s="59" t="str">
        <f>VLOOKUP(G1692,'MITRA (REFERENSI)'!$A:$Z,14,FALSE)</f>
        <v>#N/A</v>
      </c>
    </row>
    <row r="1693" ht="15.0" customHeight="1">
      <c r="A1693" s="53" t="s">
        <v>6755</v>
      </c>
      <c r="B1693" s="78"/>
      <c r="C1693" s="79"/>
      <c r="D1693" s="82"/>
      <c r="E1693" s="82"/>
      <c r="F1693" s="56" t="str">
        <f t="shared" si="2"/>
        <v>PETUGAS.1692/SPK/SE/PML/3172/2026</v>
      </c>
      <c r="G1693" s="80"/>
      <c r="H1693" s="56" t="str">
        <f>VLOOKUP(G1693,'MITRA (REFERENSI)'!$A:$Z,16,FALSE)</f>
        <v>#N/A</v>
      </c>
      <c r="I1693" s="56" t="str">
        <f>VLOOKUP(G1693,'MITRA (REFERENSI)'!$A:$Z,25,FALSE)</f>
        <v>#N/A</v>
      </c>
      <c r="J1693" s="55" t="str">
        <f>VLOOKUP(G1693,'MITRA (REFERENSI)'!$A:$Z,26,FALSE)</f>
        <v>#N/A</v>
      </c>
      <c r="K1693" s="55" t="str">
        <f>VLOOKUP(G1693,'MITRA (REFERENSI)'!$A:$Z,15,FALSE)</f>
        <v>#N/A</v>
      </c>
      <c r="L1693" s="55" t="str">
        <f>VLOOKUP(G1693,'MITRA (REFERENSI)'!$A:$Z,15,FALSE)</f>
        <v>#N/A</v>
      </c>
      <c r="M1693" s="55" t="str">
        <f>IF(B1693=1,'KELAS (REFERENSI)'!M1693,IF(B1693=2,'KELAS (REFERENSI)'!M1708,IF(B1693=3,'KELAS (REFERENSI)'!M1723,IF(B1693=4,'KELAS (REFERENSI)'!M1738,""))))</f>
        <v/>
      </c>
      <c r="N1693" s="55" t="str">
        <f>IF(B1693=1,'KELAS (REFERENSI)'!N1693,IF(B1693=2,'KELAS (REFERENSI)'!N1708,IF(B1693=3,'KELAS (REFERENSI)'!N1723,IF(B1693=4,'KELAS (REFERENSI)'!N1738,""))))</f>
        <v/>
      </c>
      <c r="O1693" s="55" t="str">
        <f>IF(B1693=1,'KELAS (REFERENSI)'!O1693,IF(B1693=2,'KELAS (REFERENSI)'!O1708,IF(B1693=3,'KELAS (REFERENSI)'!O1723,IF(B1693=4,'KELAS (REFERENSI)'!O1738,""))))</f>
        <v/>
      </c>
      <c r="P1693" s="55" t="str">
        <f>IF(B1693=1,'KELAS (REFERENSI)'!P1693,IF(B1693=2,'KELAS (REFERENSI)'!P1708,IF(B1693=3,'KELAS (REFERENSI)'!P1723,IF(B1693=4,'KELAS (REFERENSI)'!P1738,""))))</f>
        <v/>
      </c>
      <c r="Q1693" s="55" t="str">
        <f t="shared" si="4"/>
        <v>BPS Kota Jakarta Timur</v>
      </c>
      <c r="R1693" s="55" t="str">
        <f t="shared" si="56"/>
        <v/>
      </c>
      <c r="S1693" s="55" t="str">
        <f t="shared" ref="S1693:T1693" si="1701">S1692</f>
        <v>15 Juni sampai dengan 31 Agustus 2026</v>
      </c>
      <c r="T1693" s="55" t="str">
        <f t="shared" si="1701"/>
        <v>31 Agustus 2026</v>
      </c>
      <c r="U1693" s="59" t="str">
        <f>VLOOKUP(G1693,'MITRA (REFERENSI)'!$A:$Z,17,FALSE)</f>
        <v>#N/A</v>
      </c>
      <c r="V1693" s="59" t="str">
        <f>VLOOKUP(G1693,'MITRA (REFERENSI)'!$A:$Z,11,FALSE)</f>
        <v>#N/A</v>
      </c>
      <c r="W1693" s="81"/>
      <c r="X1693" s="63"/>
      <c r="Y1693" s="63"/>
      <c r="Z1693" s="62"/>
      <c r="AA1693" s="63"/>
      <c r="AB1693" s="62"/>
      <c r="AC1693" s="62"/>
      <c r="AD1693" s="62"/>
      <c r="AE1693" s="62"/>
      <c r="AF1693" s="62"/>
      <c r="AG1693" s="72"/>
      <c r="AH1693" s="72"/>
      <c r="AI1693" s="72"/>
      <c r="AJ1693" s="72"/>
      <c r="AK1693" s="59" t="str">
        <f>VLOOKUP(G1693,'MITRA (REFERENSI)'!$A:$Z,5,FALSE)</f>
        <v>#N/A</v>
      </c>
      <c r="AL1693" s="59" t="str">
        <f>VLOOKUP(G1693,'MITRA (REFERENSI)'!$A:$Z,13,FALSE)</f>
        <v>#N/A</v>
      </c>
      <c r="AM1693" s="59" t="str">
        <f>VLOOKUP(G1693,'MITRA (REFERENSI)'!$A:$Z,14,FALSE)</f>
        <v>#N/A</v>
      </c>
    </row>
    <row r="1694" ht="15.0" customHeight="1">
      <c r="A1694" s="53" t="s">
        <v>6756</v>
      </c>
      <c r="B1694" s="78"/>
      <c r="C1694" s="79"/>
      <c r="D1694" s="82"/>
      <c r="E1694" s="82"/>
      <c r="F1694" s="56" t="str">
        <f t="shared" si="2"/>
        <v>PETUGAS.1693/SPK/SE/PML/3172/2026</v>
      </c>
      <c r="G1694" s="80"/>
      <c r="H1694" s="56" t="str">
        <f>VLOOKUP(G1694,'MITRA (REFERENSI)'!$A:$Z,16,FALSE)</f>
        <v>#N/A</v>
      </c>
      <c r="I1694" s="56" t="str">
        <f>VLOOKUP(G1694,'MITRA (REFERENSI)'!$A:$Z,25,FALSE)</f>
        <v>#N/A</v>
      </c>
      <c r="J1694" s="55" t="str">
        <f>VLOOKUP(G1694,'MITRA (REFERENSI)'!$A:$Z,26,FALSE)</f>
        <v>#N/A</v>
      </c>
      <c r="K1694" s="55" t="str">
        <f>VLOOKUP(G1694,'MITRA (REFERENSI)'!$A:$Z,15,FALSE)</f>
        <v>#N/A</v>
      </c>
      <c r="L1694" s="55" t="str">
        <f>VLOOKUP(G1694,'MITRA (REFERENSI)'!$A:$Z,15,FALSE)</f>
        <v>#N/A</v>
      </c>
      <c r="M1694" s="55" t="str">
        <f>IF(B1694=1,'KELAS (REFERENSI)'!M1694,IF(B1694=2,'KELAS (REFERENSI)'!M1709,IF(B1694=3,'KELAS (REFERENSI)'!M1724,IF(B1694=4,'KELAS (REFERENSI)'!M1739,""))))</f>
        <v/>
      </c>
      <c r="N1694" s="55" t="str">
        <f>IF(B1694=1,'KELAS (REFERENSI)'!N1694,IF(B1694=2,'KELAS (REFERENSI)'!N1709,IF(B1694=3,'KELAS (REFERENSI)'!N1724,IF(B1694=4,'KELAS (REFERENSI)'!N1739,""))))</f>
        <v/>
      </c>
      <c r="O1694" s="55" t="str">
        <f>IF(B1694=1,'KELAS (REFERENSI)'!O1694,IF(B1694=2,'KELAS (REFERENSI)'!O1709,IF(B1694=3,'KELAS (REFERENSI)'!O1724,IF(B1694=4,'KELAS (REFERENSI)'!O1739,""))))</f>
        <v/>
      </c>
      <c r="P1694" s="55" t="str">
        <f>IF(B1694=1,'KELAS (REFERENSI)'!P1694,IF(B1694=2,'KELAS (REFERENSI)'!P1709,IF(B1694=3,'KELAS (REFERENSI)'!P1724,IF(B1694=4,'KELAS (REFERENSI)'!P1739,""))))</f>
        <v/>
      </c>
      <c r="Q1694" s="55" t="str">
        <f t="shared" si="4"/>
        <v>BPS Kota Jakarta Timur</v>
      </c>
      <c r="R1694" s="55" t="str">
        <f t="shared" si="56"/>
        <v/>
      </c>
      <c r="S1694" s="55" t="str">
        <f t="shared" ref="S1694:T1694" si="1702">S1693</f>
        <v>15 Juni sampai dengan 31 Agustus 2026</v>
      </c>
      <c r="T1694" s="55" t="str">
        <f t="shared" si="1702"/>
        <v>31 Agustus 2026</v>
      </c>
      <c r="U1694" s="59" t="str">
        <f>VLOOKUP(G1694,'MITRA (REFERENSI)'!$A:$Z,17,FALSE)</f>
        <v>#N/A</v>
      </c>
      <c r="V1694" s="59" t="str">
        <f>VLOOKUP(G1694,'MITRA (REFERENSI)'!$A:$Z,11,FALSE)</f>
        <v>#N/A</v>
      </c>
      <c r="W1694" s="81"/>
      <c r="X1694" s="63"/>
      <c r="Y1694" s="63"/>
      <c r="Z1694" s="62"/>
      <c r="AA1694" s="63"/>
      <c r="AB1694" s="62"/>
      <c r="AC1694" s="62"/>
      <c r="AD1694" s="62"/>
      <c r="AE1694" s="62"/>
      <c r="AF1694" s="62"/>
      <c r="AG1694" s="72"/>
      <c r="AH1694" s="72"/>
      <c r="AI1694" s="72"/>
      <c r="AJ1694" s="72"/>
      <c r="AK1694" s="59" t="str">
        <f>VLOOKUP(G1694,'MITRA (REFERENSI)'!$A:$Z,5,FALSE)</f>
        <v>#N/A</v>
      </c>
      <c r="AL1694" s="59" t="str">
        <f>VLOOKUP(G1694,'MITRA (REFERENSI)'!$A:$Z,13,FALSE)</f>
        <v>#N/A</v>
      </c>
      <c r="AM1694" s="59" t="str">
        <f>VLOOKUP(G1694,'MITRA (REFERENSI)'!$A:$Z,14,FALSE)</f>
        <v>#N/A</v>
      </c>
    </row>
    <row r="1695" ht="15.0" customHeight="1">
      <c r="A1695" s="53" t="s">
        <v>6757</v>
      </c>
      <c r="B1695" s="78"/>
      <c r="C1695" s="79"/>
      <c r="D1695" s="82"/>
      <c r="E1695" s="82"/>
      <c r="F1695" s="56" t="str">
        <f t="shared" si="2"/>
        <v>PETUGAS.1694/SPK/SE/PML/3172/2026</v>
      </c>
      <c r="G1695" s="80"/>
      <c r="H1695" s="56" t="str">
        <f>VLOOKUP(G1695,'MITRA (REFERENSI)'!$A:$Z,16,FALSE)</f>
        <v>#N/A</v>
      </c>
      <c r="I1695" s="56" t="str">
        <f>VLOOKUP(G1695,'MITRA (REFERENSI)'!$A:$Z,25,FALSE)</f>
        <v>#N/A</v>
      </c>
      <c r="J1695" s="55" t="str">
        <f>VLOOKUP(G1695,'MITRA (REFERENSI)'!$A:$Z,26,FALSE)</f>
        <v>#N/A</v>
      </c>
      <c r="K1695" s="55" t="str">
        <f>VLOOKUP(G1695,'MITRA (REFERENSI)'!$A:$Z,15,FALSE)</f>
        <v>#N/A</v>
      </c>
      <c r="L1695" s="55" t="str">
        <f>VLOOKUP(G1695,'MITRA (REFERENSI)'!$A:$Z,15,FALSE)</f>
        <v>#N/A</v>
      </c>
      <c r="M1695" s="55" t="str">
        <f>IF(B1695=1,'KELAS (REFERENSI)'!M1695,IF(B1695=2,'KELAS (REFERENSI)'!M1710,IF(B1695=3,'KELAS (REFERENSI)'!M1725,IF(B1695=4,'KELAS (REFERENSI)'!M1740,""))))</f>
        <v/>
      </c>
      <c r="N1695" s="55" t="str">
        <f>IF(B1695=1,'KELAS (REFERENSI)'!N1695,IF(B1695=2,'KELAS (REFERENSI)'!N1710,IF(B1695=3,'KELAS (REFERENSI)'!N1725,IF(B1695=4,'KELAS (REFERENSI)'!N1740,""))))</f>
        <v/>
      </c>
      <c r="O1695" s="55" t="str">
        <f>IF(B1695=1,'KELAS (REFERENSI)'!O1695,IF(B1695=2,'KELAS (REFERENSI)'!O1710,IF(B1695=3,'KELAS (REFERENSI)'!O1725,IF(B1695=4,'KELAS (REFERENSI)'!O1740,""))))</f>
        <v/>
      </c>
      <c r="P1695" s="55" t="str">
        <f>IF(B1695=1,'KELAS (REFERENSI)'!P1695,IF(B1695=2,'KELAS (REFERENSI)'!P1710,IF(B1695=3,'KELAS (REFERENSI)'!P1725,IF(B1695=4,'KELAS (REFERENSI)'!P1740,""))))</f>
        <v/>
      </c>
      <c r="Q1695" s="55" t="str">
        <f t="shared" si="4"/>
        <v>BPS Kota Jakarta Timur</v>
      </c>
      <c r="R1695" s="55" t="str">
        <f t="shared" si="56"/>
        <v/>
      </c>
      <c r="S1695" s="55" t="str">
        <f t="shared" ref="S1695:T1695" si="1703">S1694</f>
        <v>15 Juni sampai dengan 31 Agustus 2026</v>
      </c>
      <c r="T1695" s="55" t="str">
        <f t="shared" si="1703"/>
        <v>31 Agustus 2026</v>
      </c>
      <c r="U1695" s="59" t="str">
        <f>VLOOKUP(G1695,'MITRA (REFERENSI)'!$A:$Z,17,FALSE)</f>
        <v>#N/A</v>
      </c>
      <c r="V1695" s="59" t="str">
        <f>VLOOKUP(G1695,'MITRA (REFERENSI)'!$A:$Z,11,FALSE)</f>
        <v>#N/A</v>
      </c>
      <c r="W1695" s="81"/>
      <c r="X1695" s="63"/>
      <c r="Y1695" s="63"/>
      <c r="Z1695" s="62"/>
      <c r="AA1695" s="63"/>
      <c r="AB1695" s="62"/>
      <c r="AC1695" s="62"/>
      <c r="AD1695" s="62"/>
      <c r="AE1695" s="62"/>
      <c r="AF1695" s="62"/>
      <c r="AG1695" s="72"/>
      <c r="AH1695" s="72"/>
      <c r="AI1695" s="72"/>
      <c r="AJ1695" s="72"/>
      <c r="AK1695" s="59" t="str">
        <f>VLOOKUP(G1695,'MITRA (REFERENSI)'!$A:$Z,5,FALSE)</f>
        <v>#N/A</v>
      </c>
      <c r="AL1695" s="59" t="str">
        <f>VLOOKUP(G1695,'MITRA (REFERENSI)'!$A:$Z,13,FALSE)</f>
        <v>#N/A</v>
      </c>
      <c r="AM1695" s="59" t="str">
        <f>VLOOKUP(G1695,'MITRA (REFERENSI)'!$A:$Z,14,FALSE)</f>
        <v>#N/A</v>
      </c>
    </row>
    <row r="1696" ht="15.0" customHeight="1">
      <c r="A1696" s="53" t="s">
        <v>6758</v>
      </c>
      <c r="B1696" s="78"/>
      <c r="C1696" s="79"/>
      <c r="D1696" s="82"/>
      <c r="E1696" s="82"/>
      <c r="F1696" s="56" t="str">
        <f t="shared" si="2"/>
        <v>PETUGAS.1695/SPK/SE/PML/3172/2026</v>
      </c>
      <c r="G1696" s="80"/>
      <c r="H1696" s="56" t="str">
        <f>VLOOKUP(G1696,'MITRA (REFERENSI)'!$A:$Z,16,FALSE)</f>
        <v>#N/A</v>
      </c>
      <c r="I1696" s="56" t="str">
        <f>VLOOKUP(G1696,'MITRA (REFERENSI)'!$A:$Z,25,FALSE)</f>
        <v>#N/A</v>
      </c>
      <c r="J1696" s="55" t="str">
        <f>VLOOKUP(G1696,'MITRA (REFERENSI)'!$A:$Z,26,FALSE)</f>
        <v>#N/A</v>
      </c>
      <c r="K1696" s="55" t="str">
        <f>VLOOKUP(G1696,'MITRA (REFERENSI)'!$A:$Z,15,FALSE)</f>
        <v>#N/A</v>
      </c>
      <c r="L1696" s="55" t="str">
        <f>VLOOKUP(G1696,'MITRA (REFERENSI)'!$A:$Z,15,FALSE)</f>
        <v>#N/A</v>
      </c>
      <c r="M1696" s="55" t="str">
        <f>IF(B1696=1,'KELAS (REFERENSI)'!M1696,IF(B1696=2,'KELAS (REFERENSI)'!M1711,IF(B1696=3,'KELAS (REFERENSI)'!M1726,IF(B1696=4,'KELAS (REFERENSI)'!M1741,""))))</f>
        <v/>
      </c>
      <c r="N1696" s="55" t="str">
        <f>IF(B1696=1,'KELAS (REFERENSI)'!N1696,IF(B1696=2,'KELAS (REFERENSI)'!N1711,IF(B1696=3,'KELAS (REFERENSI)'!N1726,IF(B1696=4,'KELAS (REFERENSI)'!N1741,""))))</f>
        <v/>
      </c>
      <c r="O1696" s="55" t="str">
        <f>IF(B1696=1,'KELAS (REFERENSI)'!O1696,IF(B1696=2,'KELAS (REFERENSI)'!O1711,IF(B1696=3,'KELAS (REFERENSI)'!O1726,IF(B1696=4,'KELAS (REFERENSI)'!O1741,""))))</f>
        <v/>
      </c>
      <c r="P1696" s="55" t="str">
        <f>IF(B1696=1,'KELAS (REFERENSI)'!P1696,IF(B1696=2,'KELAS (REFERENSI)'!P1711,IF(B1696=3,'KELAS (REFERENSI)'!P1726,IF(B1696=4,'KELAS (REFERENSI)'!P1741,""))))</f>
        <v/>
      </c>
      <c r="Q1696" s="55" t="str">
        <f t="shared" si="4"/>
        <v>BPS Kota Jakarta Timur</v>
      </c>
      <c r="R1696" s="55" t="str">
        <f t="shared" si="56"/>
        <v/>
      </c>
      <c r="S1696" s="55" t="str">
        <f t="shared" ref="S1696:T1696" si="1704">S1695</f>
        <v>15 Juni sampai dengan 31 Agustus 2026</v>
      </c>
      <c r="T1696" s="55" t="str">
        <f t="shared" si="1704"/>
        <v>31 Agustus 2026</v>
      </c>
      <c r="U1696" s="59" t="str">
        <f>VLOOKUP(G1696,'MITRA (REFERENSI)'!$A:$Z,17,FALSE)</f>
        <v>#N/A</v>
      </c>
      <c r="V1696" s="59" t="str">
        <f>VLOOKUP(G1696,'MITRA (REFERENSI)'!$A:$Z,11,FALSE)</f>
        <v>#N/A</v>
      </c>
      <c r="W1696" s="81"/>
      <c r="X1696" s="63"/>
      <c r="Y1696" s="63"/>
      <c r="Z1696" s="62"/>
      <c r="AA1696" s="63"/>
      <c r="AB1696" s="62"/>
      <c r="AC1696" s="62"/>
      <c r="AD1696" s="62"/>
      <c r="AE1696" s="62"/>
      <c r="AF1696" s="62"/>
      <c r="AG1696" s="72"/>
      <c r="AH1696" s="72"/>
      <c r="AI1696" s="72"/>
      <c r="AJ1696" s="72"/>
      <c r="AK1696" s="59" t="str">
        <f>VLOOKUP(G1696,'MITRA (REFERENSI)'!$A:$Z,5,FALSE)</f>
        <v>#N/A</v>
      </c>
      <c r="AL1696" s="59" t="str">
        <f>VLOOKUP(G1696,'MITRA (REFERENSI)'!$A:$Z,13,FALSE)</f>
        <v>#N/A</v>
      </c>
      <c r="AM1696" s="59" t="str">
        <f>VLOOKUP(G1696,'MITRA (REFERENSI)'!$A:$Z,14,FALSE)</f>
        <v>#N/A</v>
      </c>
    </row>
    <row r="1697" ht="15.0" customHeight="1">
      <c r="A1697" s="53" t="s">
        <v>6759</v>
      </c>
      <c r="B1697" s="78"/>
      <c r="C1697" s="79"/>
      <c r="D1697" s="82"/>
      <c r="E1697" s="82"/>
      <c r="F1697" s="56" t="str">
        <f t="shared" si="2"/>
        <v>PETUGAS.1696/SPK/SE/PML/3172/2026</v>
      </c>
      <c r="G1697" s="80"/>
      <c r="H1697" s="56" t="str">
        <f>VLOOKUP(G1697,'MITRA (REFERENSI)'!$A:$Z,16,FALSE)</f>
        <v>#N/A</v>
      </c>
      <c r="I1697" s="56" t="str">
        <f>VLOOKUP(G1697,'MITRA (REFERENSI)'!$A:$Z,25,FALSE)</f>
        <v>#N/A</v>
      </c>
      <c r="J1697" s="55" t="str">
        <f>VLOOKUP(G1697,'MITRA (REFERENSI)'!$A:$Z,26,FALSE)</f>
        <v>#N/A</v>
      </c>
      <c r="K1697" s="55" t="str">
        <f>VLOOKUP(G1697,'MITRA (REFERENSI)'!$A:$Z,15,FALSE)</f>
        <v>#N/A</v>
      </c>
      <c r="L1697" s="55" t="str">
        <f>VLOOKUP(G1697,'MITRA (REFERENSI)'!$A:$Z,15,FALSE)</f>
        <v>#N/A</v>
      </c>
      <c r="M1697" s="55" t="str">
        <f>IF(B1697=1,'KELAS (REFERENSI)'!M1697,IF(B1697=2,'KELAS (REFERENSI)'!M1712,IF(B1697=3,'KELAS (REFERENSI)'!M1727,IF(B1697=4,'KELAS (REFERENSI)'!M1742,""))))</f>
        <v/>
      </c>
      <c r="N1697" s="55" t="str">
        <f>IF(B1697=1,'KELAS (REFERENSI)'!N1697,IF(B1697=2,'KELAS (REFERENSI)'!N1712,IF(B1697=3,'KELAS (REFERENSI)'!N1727,IF(B1697=4,'KELAS (REFERENSI)'!N1742,""))))</f>
        <v/>
      </c>
      <c r="O1697" s="55" t="str">
        <f>IF(B1697=1,'KELAS (REFERENSI)'!O1697,IF(B1697=2,'KELAS (REFERENSI)'!O1712,IF(B1697=3,'KELAS (REFERENSI)'!O1727,IF(B1697=4,'KELAS (REFERENSI)'!O1742,""))))</f>
        <v/>
      </c>
      <c r="P1697" s="55" t="str">
        <f>IF(B1697=1,'KELAS (REFERENSI)'!P1697,IF(B1697=2,'KELAS (REFERENSI)'!P1712,IF(B1697=3,'KELAS (REFERENSI)'!P1727,IF(B1697=4,'KELAS (REFERENSI)'!P1742,""))))</f>
        <v/>
      </c>
      <c r="Q1697" s="55" t="str">
        <f t="shared" si="4"/>
        <v>BPS Kota Jakarta Timur</v>
      </c>
      <c r="R1697" s="55" t="str">
        <f t="shared" si="56"/>
        <v/>
      </c>
      <c r="S1697" s="55" t="str">
        <f t="shared" ref="S1697:T1697" si="1705">S1696</f>
        <v>15 Juni sampai dengan 31 Agustus 2026</v>
      </c>
      <c r="T1697" s="55" t="str">
        <f t="shared" si="1705"/>
        <v>31 Agustus 2026</v>
      </c>
      <c r="U1697" s="59" t="str">
        <f>VLOOKUP(G1697,'MITRA (REFERENSI)'!$A:$Z,17,FALSE)</f>
        <v>#N/A</v>
      </c>
      <c r="V1697" s="59" t="str">
        <f>VLOOKUP(G1697,'MITRA (REFERENSI)'!$A:$Z,11,FALSE)</f>
        <v>#N/A</v>
      </c>
      <c r="W1697" s="81"/>
      <c r="X1697" s="63"/>
      <c r="Y1697" s="63"/>
      <c r="Z1697" s="62"/>
      <c r="AA1697" s="63"/>
      <c r="AB1697" s="62"/>
      <c r="AC1697" s="62"/>
      <c r="AD1697" s="62"/>
      <c r="AE1697" s="62"/>
      <c r="AF1697" s="62"/>
      <c r="AG1697" s="72"/>
      <c r="AH1697" s="72"/>
      <c r="AI1697" s="72"/>
      <c r="AJ1697" s="72"/>
      <c r="AK1697" s="59" t="str">
        <f>VLOOKUP(G1697,'MITRA (REFERENSI)'!$A:$Z,5,FALSE)</f>
        <v>#N/A</v>
      </c>
      <c r="AL1697" s="59" t="str">
        <f>VLOOKUP(G1697,'MITRA (REFERENSI)'!$A:$Z,13,FALSE)</f>
        <v>#N/A</v>
      </c>
      <c r="AM1697" s="59" t="str">
        <f>VLOOKUP(G1697,'MITRA (REFERENSI)'!$A:$Z,14,FALSE)</f>
        <v>#N/A</v>
      </c>
    </row>
    <row r="1698" ht="15.0" customHeight="1">
      <c r="A1698" s="53" t="s">
        <v>6760</v>
      </c>
      <c r="B1698" s="78"/>
      <c r="C1698" s="79"/>
      <c r="D1698" s="82"/>
      <c r="E1698" s="82"/>
      <c r="F1698" s="56" t="str">
        <f t="shared" si="2"/>
        <v>PETUGAS.1697/SPK/SE/PML/3172/2026</v>
      </c>
      <c r="G1698" s="80"/>
      <c r="H1698" s="56" t="str">
        <f>VLOOKUP(G1698,'MITRA (REFERENSI)'!$A:$Z,16,FALSE)</f>
        <v>#N/A</v>
      </c>
      <c r="I1698" s="56" t="str">
        <f>VLOOKUP(G1698,'MITRA (REFERENSI)'!$A:$Z,25,FALSE)</f>
        <v>#N/A</v>
      </c>
      <c r="J1698" s="55" t="str">
        <f>VLOOKUP(G1698,'MITRA (REFERENSI)'!$A:$Z,26,FALSE)</f>
        <v>#N/A</v>
      </c>
      <c r="K1698" s="55" t="str">
        <f>VLOOKUP(G1698,'MITRA (REFERENSI)'!$A:$Z,15,FALSE)</f>
        <v>#N/A</v>
      </c>
      <c r="L1698" s="55" t="str">
        <f>VLOOKUP(G1698,'MITRA (REFERENSI)'!$A:$Z,15,FALSE)</f>
        <v>#N/A</v>
      </c>
      <c r="M1698" s="55" t="str">
        <f>IF(B1698=1,'KELAS (REFERENSI)'!M1698,IF(B1698=2,'KELAS (REFERENSI)'!M1713,IF(B1698=3,'KELAS (REFERENSI)'!M1728,IF(B1698=4,'KELAS (REFERENSI)'!M1743,""))))</f>
        <v/>
      </c>
      <c r="N1698" s="55" t="str">
        <f>IF(B1698=1,'KELAS (REFERENSI)'!N1698,IF(B1698=2,'KELAS (REFERENSI)'!N1713,IF(B1698=3,'KELAS (REFERENSI)'!N1728,IF(B1698=4,'KELAS (REFERENSI)'!N1743,""))))</f>
        <v/>
      </c>
      <c r="O1698" s="55" t="str">
        <f>IF(B1698=1,'KELAS (REFERENSI)'!O1698,IF(B1698=2,'KELAS (REFERENSI)'!O1713,IF(B1698=3,'KELAS (REFERENSI)'!O1728,IF(B1698=4,'KELAS (REFERENSI)'!O1743,""))))</f>
        <v/>
      </c>
      <c r="P1698" s="55" t="str">
        <f>IF(B1698=1,'KELAS (REFERENSI)'!P1698,IF(B1698=2,'KELAS (REFERENSI)'!P1713,IF(B1698=3,'KELAS (REFERENSI)'!P1728,IF(B1698=4,'KELAS (REFERENSI)'!P1743,""))))</f>
        <v/>
      </c>
      <c r="Q1698" s="55" t="str">
        <f t="shared" si="4"/>
        <v>BPS Kota Jakarta Timur</v>
      </c>
      <c r="R1698" s="55" t="str">
        <f t="shared" si="56"/>
        <v/>
      </c>
      <c r="S1698" s="55" t="str">
        <f t="shared" ref="S1698:T1698" si="1706">S1697</f>
        <v>15 Juni sampai dengan 31 Agustus 2026</v>
      </c>
      <c r="T1698" s="55" t="str">
        <f t="shared" si="1706"/>
        <v>31 Agustus 2026</v>
      </c>
      <c r="U1698" s="59" t="str">
        <f>VLOOKUP(G1698,'MITRA (REFERENSI)'!$A:$Z,17,FALSE)</f>
        <v>#N/A</v>
      </c>
      <c r="V1698" s="59" t="str">
        <f>VLOOKUP(G1698,'MITRA (REFERENSI)'!$A:$Z,11,FALSE)</f>
        <v>#N/A</v>
      </c>
      <c r="W1698" s="81"/>
      <c r="X1698" s="63"/>
      <c r="Y1698" s="63"/>
      <c r="Z1698" s="62"/>
      <c r="AA1698" s="63"/>
      <c r="AB1698" s="62"/>
      <c r="AC1698" s="62"/>
      <c r="AD1698" s="62"/>
      <c r="AE1698" s="62"/>
      <c r="AF1698" s="62"/>
      <c r="AG1698" s="72"/>
      <c r="AH1698" s="72"/>
      <c r="AI1698" s="72"/>
      <c r="AJ1698" s="72"/>
      <c r="AK1698" s="59" t="str">
        <f>VLOOKUP(G1698,'MITRA (REFERENSI)'!$A:$Z,5,FALSE)</f>
        <v>#N/A</v>
      </c>
      <c r="AL1698" s="59" t="str">
        <f>VLOOKUP(G1698,'MITRA (REFERENSI)'!$A:$Z,13,FALSE)</f>
        <v>#N/A</v>
      </c>
      <c r="AM1698" s="59" t="str">
        <f>VLOOKUP(G1698,'MITRA (REFERENSI)'!$A:$Z,14,FALSE)</f>
        <v>#N/A</v>
      </c>
    </row>
    <row r="1699" ht="15.0" customHeight="1">
      <c r="A1699" s="53" t="s">
        <v>6761</v>
      </c>
      <c r="B1699" s="78"/>
      <c r="C1699" s="79"/>
      <c r="D1699" s="82"/>
      <c r="E1699" s="82"/>
      <c r="F1699" s="56" t="str">
        <f t="shared" si="2"/>
        <v>PETUGAS.1698/SPK/SE/PML/3172/2026</v>
      </c>
      <c r="G1699" s="80"/>
      <c r="H1699" s="56" t="str">
        <f>VLOOKUP(G1699,'MITRA (REFERENSI)'!$A:$Z,16,FALSE)</f>
        <v>#N/A</v>
      </c>
      <c r="I1699" s="56" t="str">
        <f>VLOOKUP(G1699,'MITRA (REFERENSI)'!$A:$Z,25,FALSE)</f>
        <v>#N/A</v>
      </c>
      <c r="J1699" s="55" t="str">
        <f>VLOOKUP(G1699,'MITRA (REFERENSI)'!$A:$Z,26,FALSE)</f>
        <v>#N/A</v>
      </c>
      <c r="K1699" s="55" t="str">
        <f>VLOOKUP(G1699,'MITRA (REFERENSI)'!$A:$Z,15,FALSE)</f>
        <v>#N/A</v>
      </c>
      <c r="L1699" s="55" t="str">
        <f>VLOOKUP(G1699,'MITRA (REFERENSI)'!$A:$Z,15,FALSE)</f>
        <v>#N/A</v>
      </c>
      <c r="M1699" s="55" t="str">
        <f>IF(B1699=1,'KELAS (REFERENSI)'!M1699,IF(B1699=2,'KELAS (REFERENSI)'!M1714,IF(B1699=3,'KELAS (REFERENSI)'!M1729,IF(B1699=4,'KELAS (REFERENSI)'!M1744,""))))</f>
        <v/>
      </c>
      <c r="N1699" s="55" t="str">
        <f>IF(B1699=1,'KELAS (REFERENSI)'!N1699,IF(B1699=2,'KELAS (REFERENSI)'!N1714,IF(B1699=3,'KELAS (REFERENSI)'!N1729,IF(B1699=4,'KELAS (REFERENSI)'!N1744,""))))</f>
        <v/>
      </c>
      <c r="O1699" s="55" t="str">
        <f>IF(B1699=1,'KELAS (REFERENSI)'!O1699,IF(B1699=2,'KELAS (REFERENSI)'!O1714,IF(B1699=3,'KELAS (REFERENSI)'!O1729,IF(B1699=4,'KELAS (REFERENSI)'!O1744,""))))</f>
        <v/>
      </c>
      <c r="P1699" s="55" t="str">
        <f>IF(B1699=1,'KELAS (REFERENSI)'!P1699,IF(B1699=2,'KELAS (REFERENSI)'!P1714,IF(B1699=3,'KELAS (REFERENSI)'!P1729,IF(B1699=4,'KELAS (REFERENSI)'!P1744,""))))</f>
        <v/>
      </c>
      <c r="Q1699" s="55" t="str">
        <f t="shared" si="4"/>
        <v>BPS Kota Jakarta Timur</v>
      </c>
      <c r="R1699" s="55" t="str">
        <f t="shared" si="56"/>
        <v/>
      </c>
      <c r="S1699" s="55" t="str">
        <f t="shared" ref="S1699:T1699" si="1707">S1698</f>
        <v>15 Juni sampai dengan 31 Agustus 2026</v>
      </c>
      <c r="T1699" s="55" t="str">
        <f t="shared" si="1707"/>
        <v>31 Agustus 2026</v>
      </c>
      <c r="U1699" s="59" t="str">
        <f>VLOOKUP(G1699,'MITRA (REFERENSI)'!$A:$Z,17,FALSE)</f>
        <v>#N/A</v>
      </c>
      <c r="V1699" s="59" t="str">
        <f>VLOOKUP(G1699,'MITRA (REFERENSI)'!$A:$Z,11,FALSE)</f>
        <v>#N/A</v>
      </c>
      <c r="W1699" s="81"/>
      <c r="X1699" s="63"/>
      <c r="Y1699" s="63"/>
      <c r="Z1699" s="62"/>
      <c r="AA1699" s="63"/>
      <c r="AB1699" s="62"/>
      <c r="AC1699" s="62"/>
      <c r="AD1699" s="62"/>
      <c r="AE1699" s="62"/>
      <c r="AF1699" s="62"/>
      <c r="AG1699" s="72"/>
      <c r="AH1699" s="72"/>
      <c r="AI1699" s="72"/>
      <c r="AJ1699" s="72"/>
      <c r="AK1699" s="59" t="str">
        <f>VLOOKUP(G1699,'MITRA (REFERENSI)'!$A:$Z,5,FALSE)</f>
        <v>#N/A</v>
      </c>
      <c r="AL1699" s="59" t="str">
        <f>VLOOKUP(G1699,'MITRA (REFERENSI)'!$A:$Z,13,FALSE)</f>
        <v>#N/A</v>
      </c>
      <c r="AM1699" s="59" t="str">
        <f>VLOOKUP(G1699,'MITRA (REFERENSI)'!$A:$Z,14,FALSE)</f>
        <v>#N/A</v>
      </c>
    </row>
    <row r="1700" ht="15.0" customHeight="1">
      <c r="A1700" s="53" t="s">
        <v>6762</v>
      </c>
      <c r="B1700" s="78"/>
      <c r="C1700" s="79"/>
      <c r="D1700" s="82"/>
      <c r="E1700" s="82"/>
      <c r="F1700" s="56" t="str">
        <f t="shared" si="2"/>
        <v>PETUGAS.1699/SPK/SE/PML/3172/2026</v>
      </c>
      <c r="G1700" s="80"/>
      <c r="H1700" s="56" t="str">
        <f>VLOOKUP(G1700,'MITRA (REFERENSI)'!$A:$Z,16,FALSE)</f>
        <v>#N/A</v>
      </c>
      <c r="I1700" s="56" t="str">
        <f>VLOOKUP(G1700,'MITRA (REFERENSI)'!$A:$Z,25,FALSE)</f>
        <v>#N/A</v>
      </c>
      <c r="J1700" s="55" t="str">
        <f>VLOOKUP(G1700,'MITRA (REFERENSI)'!$A:$Z,26,FALSE)</f>
        <v>#N/A</v>
      </c>
      <c r="K1700" s="55" t="str">
        <f>VLOOKUP(G1700,'MITRA (REFERENSI)'!$A:$Z,15,FALSE)</f>
        <v>#N/A</v>
      </c>
      <c r="L1700" s="55" t="str">
        <f>VLOOKUP(G1700,'MITRA (REFERENSI)'!$A:$Z,15,FALSE)</f>
        <v>#N/A</v>
      </c>
      <c r="M1700" s="55" t="str">
        <f>IF(B1700=1,'KELAS (REFERENSI)'!M1700,IF(B1700=2,'KELAS (REFERENSI)'!M1715,IF(B1700=3,'KELAS (REFERENSI)'!M1730,IF(B1700=4,'KELAS (REFERENSI)'!M1745,""))))</f>
        <v/>
      </c>
      <c r="N1700" s="55" t="str">
        <f>IF(B1700=1,'KELAS (REFERENSI)'!N1700,IF(B1700=2,'KELAS (REFERENSI)'!N1715,IF(B1700=3,'KELAS (REFERENSI)'!N1730,IF(B1700=4,'KELAS (REFERENSI)'!N1745,""))))</f>
        <v/>
      </c>
      <c r="O1700" s="55" t="str">
        <f>IF(B1700=1,'KELAS (REFERENSI)'!O1700,IF(B1700=2,'KELAS (REFERENSI)'!O1715,IF(B1700=3,'KELAS (REFERENSI)'!O1730,IF(B1700=4,'KELAS (REFERENSI)'!O1745,""))))</f>
        <v/>
      </c>
      <c r="P1700" s="55" t="str">
        <f>IF(B1700=1,'KELAS (REFERENSI)'!P1700,IF(B1700=2,'KELAS (REFERENSI)'!P1715,IF(B1700=3,'KELAS (REFERENSI)'!P1730,IF(B1700=4,'KELAS (REFERENSI)'!P1745,""))))</f>
        <v/>
      </c>
      <c r="Q1700" s="55" t="str">
        <f t="shared" si="4"/>
        <v>BPS Kota Jakarta Timur</v>
      </c>
      <c r="R1700" s="55" t="str">
        <f t="shared" si="56"/>
        <v/>
      </c>
      <c r="S1700" s="55" t="str">
        <f t="shared" ref="S1700:T1700" si="1708">S1699</f>
        <v>15 Juni sampai dengan 31 Agustus 2026</v>
      </c>
      <c r="T1700" s="55" t="str">
        <f t="shared" si="1708"/>
        <v>31 Agustus 2026</v>
      </c>
      <c r="U1700" s="59" t="str">
        <f>VLOOKUP(G1700,'MITRA (REFERENSI)'!$A:$Z,17,FALSE)</f>
        <v>#N/A</v>
      </c>
      <c r="V1700" s="59" t="str">
        <f>VLOOKUP(G1700,'MITRA (REFERENSI)'!$A:$Z,11,FALSE)</f>
        <v>#N/A</v>
      </c>
      <c r="W1700" s="81"/>
      <c r="X1700" s="63"/>
      <c r="Y1700" s="63"/>
      <c r="Z1700" s="62"/>
      <c r="AA1700" s="63"/>
      <c r="AB1700" s="62"/>
      <c r="AC1700" s="62"/>
      <c r="AD1700" s="62"/>
      <c r="AE1700" s="62"/>
      <c r="AF1700" s="62"/>
      <c r="AG1700" s="72"/>
      <c r="AH1700" s="72"/>
      <c r="AI1700" s="72"/>
      <c r="AJ1700" s="72"/>
      <c r="AK1700" s="59" t="str">
        <f>VLOOKUP(G1700,'MITRA (REFERENSI)'!$A:$Z,5,FALSE)</f>
        <v>#N/A</v>
      </c>
      <c r="AL1700" s="59" t="str">
        <f>VLOOKUP(G1700,'MITRA (REFERENSI)'!$A:$Z,13,FALSE)</f>
        <v>#N/A</v>
      </c>
      <c r="AM1700" s="59" t="str">
        <f>VLOOKUP(G1700,'MITRA (REFERENSI)'!$A:$Z,14,FALSE)</f>
        <v>#N/A</v>
      </c>
    </row>
    <row r="1701" ht="15.0" customHeight="1">
      <c r="A1701" s="53" t="s">
        <v>6763</v>
      </c>
      <c r="B1701" s="78"/>
      <c r="C1701" s="79"/>
      <c r="D1701" s="82"/>
      <c r="E1701" s="82"/>
      <c r="F1701" s="56" t="str">
        <f t="shared" si="2"/>
        <v>PETUGAS.1700/SPK/SE/PML/3172/2026</v>
      </c>
      <c r="G1701" s="80"/>
      <c r="H1701" s="56" t="str">
        <f>VLOOKUP(G1701,'MITRA (REFERENSI)'!$A:$Z,16,FALSE)</f>
        <v>#N/A</v>
      </c>
      <c r="I1701" s="56" t="str">
        <f>VLOOKUP(G1701,'MITRA (REFERENSI)'!$A:$Z,25,FALSE)</f>
        <v>#N/A</v>
      </c>
      <c r="J1701" s="55" t="str">
        <f>VLOOKUP(G1701,'MITRA (REFERENSI)'!$A:$Z,26,FALSE)</f>
        <v>#N/A</v>
      </c>
      <c r="K1701" s="55" t="str">
        <f>VLOOKUP(G1701,'MITRA (REFERENSI)'!$A:$Z,15,FALSE)</f>
        <v>#N/A</v>
      </c>
      <c r="L1701" s="55" t="str">
        <f>VLOOKUP(G1701,'MITRA (REFERENSI)'!$A:$Z,15,FALSE)</f>
        <v>#N/A</v>
      </c>
      <c r="M1701" s="55" t="str">
        <f>IF(B1701=1,'KELAS (REFERENSI)'!M1701,IF(B1701=2,'KELAS (REFERENSI)'!M1716,IF(B1701=3,'KELAS (REFERENSI)'!M1731,IF(B1701=4,'KELAS (REFERENSI)'!M1746,""))))</f>
        <v/>
      </c>
      <c r="N1701" s="55" t="str">
        <f>IF(B1701=1,'KELAS (REFERENSI)'!N1701,IF(B1701=2,'KELAS (REFERENSI)'!N1716,IF(B1701=3,'KELAS (REFERENSI)'!N1731,IF(B1701=4,'KELAS (REFERENSI)'!N1746,""))))</f>
        <v/>
      </c>
      <c r="O1701" s="55" t="str">
        <f>IF(B1701=1,'KELAS (REFERENSI)'!O1701,IF(B1701=2,'KELAS (REFERENSI)'!O1716,IF(B1701=3,'KELAS (REFERENSI)'!O1731,IF(B1701=4,'KELAS (REFERENSI)'!O1746,""))))</f>
        <v/>
      </c>
      <c r="P1701" s="55" t="str">
        <f>IF(B1701=1,'KELAS (REFERENSI)'!P1701,IF(B1701=2,'KELAS (REFERENSI)'!P1716,IF(B1701=3,'KELAS (REFERENSI)'!P1731,IF(B1701=4,'KELAS (REFERENSI)'!P1746,""))))</f>
        <v/>
      </c>
      <c r="Q1701" s="55" t="str">
        <f t="shared" si="4"/>
        <v>BPS Kota Jakarta Timur</v>
      </c>
      <c r="R1701" s="55" t="str">
        <f t="shared" si="56"/>
        <v/>
      </c>
      <c r="S1701" s="55" t="str">
        <f t="shared" ref="S1701:T1701" si="1709">S1700</f>
        <v>15 Juni sampai dengan 31 Agustus 2026</v>
      </c>
      <c r="T1701" s="55" t="str">
        <f t="shared" si="1709"/>
        <v>31 Agustus 2026</v>
      </c>
      <c r="U1701" s="59" t="str">
        <f>VLOOKUP(G1701,'MITRA (REFERENSI)'!$A:$Z,17,FALSE)</f>
        <v>#N/A</v>
      </c>
      <c r="V1701" s="59" t="str">
        <f>VLOOKUP(G1701,'MITRA (REFERENSI)'!$A:$Z,11,FALSE)</f>
        <v>#N/A</v>
      </c>
      <c r="W1701" s="81"/>
      <c r="X1701" s="63"/>
      <c r="Y1701" s="63"/>
      <c r="Z1701" s="62"/>
      <c r="AA1701" s="63"/>
      <c r="AB1701" s="62"/>
      <c r="AC1701" s="62"/>
      <c r="AD1701" s="62"/>
      <c r="AE1701" s="62"/>
      <c r="AF1701" s="62"/>
      <c r="AG1701" s="72"/>
      <c r="AH1701" s="72"/>
      <c r="AI1701" s="72"/>
      <c r="AJ1701" s="72"/>
      <c r="AK1701" s="59" t="str">
        <f>VLOOKUP(G1701,'MITRA (REFERENSI)'!$A:$Z,5,FALSE)</f>
        <v>#N/A</v>
      </c>
      <c r="AL1701" s="59" t="str">
        <f>VLOOKUP(G1701,'MITRA (REFERENSI)'!$A:$Z,13,FALSE)</f>
        <v>#N/A</v>
      </c>
      <c r="AM1701" s="59" t="str">
        <f>VLOOKUP(G1701,'MITRA (REFERENSI)'!$A:$Z,14,FALSE)</f>
        <v>#N/A</v>
      </c>
    </row>
    <row r="1702" ht="15.0" customHeight="1">
      <c r="A1702" s="53" t="s">
        <v>6764</v>
      </c>
      <c r="B1702" s="78"/>
      <c r="C1702" s="79"/>
      <c r="D1702" s="82"/>
      <c r="E1702" s="82"/>
      <c r="F1702" s="56" t="str">
        <f t="shared" si="2"/>
        <v>PETUGAS.1701/SPK/SE/PML/3172/2026</v>
      </c>
      <c r="G1702" s="80"/>
      <c r="H1702" s="56" t="str">
        <f>VLOOKUP(G1702,'MITRA (REFERENSI)'!$A:$Z,16,FALSE)</f>
        <v>#N/A</v>
      </c>
      <c r="I1702" s="56" t="str">
        <f>VLOOKUP(G1702,'MITRA (REFERENSI)'!$A:$Z,25,FALSE)</f>
        <v>#N/A</v>
      </c>
      <c r="J1702" s="55" t="str">
        <f>VLOOKUP(G1702,'MITRA (REFERENSI)'!$A:$Z,26,FALSE)</f>
        <v>#N/A</v>
      </c>
      <c r="K1702" s="55" t="str">
        <f>VLOOKUP(G1702,'MITRA (REFERENSI)'!$A:$Z,15,FALSE)</f>
        <v>#N/A</v>
      </c>
      <c r="L1702" s="55" t="str">
        <f>VLOOKUP(G1702,'MITRA (REFERENSI)'!$A:$Z,15,FALSE)</f>
        <v>#N/A</v>
      </c>
      <c r="M1702" s="55" t="str">
        <f>IF(B1702=1,'KELAS (REFERENSI)'!M1702,IF(B1702=2,'KELAS (REFERENSI)'!M1717,IF(B1702=3,'KELAS (REFERENSI)'!M1732,IF(B1702=4,'KELAS (REFERENSI)'!M1747,""))))</f>
        <v/>
      </c>
      <c r="N1702" s="55" t="str">
        <f>IF(B1702=1,'KELAS (REFERENSI)'!N1702,IF(B1702=2,'KELAS (REFERENSI)'!N1717,IF(B1702=3,'KELAS (REFERENSI)'!N1732,IF(B1702=4,'KELAS (REFERENSI)'!N1747,""))))</f>
        <v/>
      </c>
      <c r="O1702" s="55" t="str">
        <f>IF(B1702=1,'KELAS (REFERENSI)'!O1702,IF(B1702=2,'KELAS (REFERENSI)'!O1717,IF(B1702=3,'KELAS (REFERENSI)'!O1732,IF(B1702=4,'KELAS (REFERENSI)'!O1747,""))))</f>
        <v/>
      </c>
      <c r="P1702" s="55" t="str">
        <f>IF(B1702=1,'KELAS (REFERENSI)'!P1702,IF(B1702=2,'KELAS (REFERENSI)'!P1717,IF(B1702=3,'KELAS (REFERENSI)'!P1732,IF(B1702=4,'KELAS (REFERENSI)'!P1747,""))))</f>
        <v/>
      </c>
      <c r="Q1702" s="55" t="str">
        <f t="shared" si="4"/>
        <v>BPS Kota Jakarta Timur</v>
      </c>
      <c r="R1702" s="55" t="str">
        <f t="shared" si="56"/>
        <v/>
      </c>
      <c r="S1702" s="55" t="str">
        <f t="shared" ref="S1702:T1702" si="1710">S1701</f>
        <v>15 Juni sampai dengan 31 Agustus 2026</v>
      </c>
      <c r="T1702" s="55" t="str">
        <f t="shared" si="1710"/>
        <v>31 Agustus 2026</v>
      </c>
      <c r="U1702" s="59" t="str">
        <f>VLOOKUP(G1702,'MITRA (REFERENSI)'!$A:$Z,17,FALSE)</f>
        <v>#N/A</v>
      </c>
      <c r="V1702" s="59" t="str">
        <f>VLOOKUP(G1702,'MITRA (REFERENSI)'!$A:$Z,11,FALSE)</f>
        <v>#N/A</v>
      </c>
      <c r="W1702" s="81"/>
      <c r="X1702" s="63"/>
      <c r="Y1702" s="63"/>
      <c r="Z1702" s="62"/>
      <c r="AA1702" s="63"/>
      <c r="AB1702" s="62"/>
      <c r="AC1702" s="62"/>
      <c r="AD1702" s="62"/>
      <c r="AE1702" s="62"/>
      <c r="AF1702" s="62"/>
      <c r="AG1702" s="72"/>
      <c r="AH1702" s="72"/>
      <c r="AI1702" s="72"/>
      <c r="AJ1702" s="72"/>
      <c r="AK1702" s="59" t="str">
        <f>VLOOKUP(G1702,'MITRA (REFERENSI)'!$A:$Z,5,FALSE)</f>
        <v>#N/A</v>
      </c>
      <c r="AL1702" s="59" t="str">
        <f>VLOOKUP(G1702,'MITRA (REFERENSI)'!$A:$Z,13,FALSE)</f>
        <v>#N/A</v>
      </c>
      <c r="AM1702" s="59" t="str">
        <f>VLOOKUP(G1702,'MITRA (REFERENSI)'!$A:$Z,14,FALSE)</f>
        <v>#N/A</v>
      </c>
    </row>
    <row r="1703" ht="15.0" customHeight="1">
      <c r="A1703" s="53" t="s">
        <v>6765</v>
      </c>
      <c r="B1703" s="78"/>
      <c r="C1703" s="79"/>
      <c r="D1703" s="82"/>
      <c r="E1703" s="82"/>
      <c r="F1703" s="56" t="str">
        <f t="shared" si="2"/>
        <v>PETUGAS.1702/SPK/SE/PML/3172/2026</v>
      </c>
      <c r="G1703" s="80"/>
      <c r="H1703" s="56" t="str">
        <f>VLOOKUP(G1703,'MITRA (REFERENSI)'!$A:$Z,16,FALSE)</f>
        <v>#N/A</v>
      </c>
      <c r="I1703" s="56" t="str">
        <f>VLOOKUP(G1703,'MITRA (REFERENSI)'!$A:$Z,25,FALSE)</f>
        <v>#N/A</v>
      </c>
      <c r="J1703" s="55" t="str">
        <f>VLOOKUP(G1703,'MITRA (REFERENSI)'!$A:$Z,26,FALSE)</f>
        <v>#N/A</v>
      </c>
      <c r="K1703" s="55" t="str">
        <f>VLOOKUP(G1703,'MITRA (REFERENSI)'!$A:$Z,15,FALSE)</f>
        <v>#N/A</v>
      </c>
      <c r="L1703" s="55" t="str">
        <f>VLOOKUP(G1703,'MITRA (REFERENSI)'!$A:$Z,15,FALSE)</f>
        <v>#N/A</v>
      </c>
      <c r="M1703" s="55" t="str">
        <f>IF(B1703=1,'KELAS (REFERENSI)'!M1703,IF(B1703=2,'KELAS (REFERENSI)'!M1718,IF(B1703=3,'KELAS (REFERENSI)'!M1733,IF(B1703=4,'KELAS (REFERENSI)'!M1748,""))))</f>
        <v/>
      </c>
      <c r="N1703" s="55" t="str">
        <f>IF(B1703=1,'KELAS (REFERENSI)'!N1703,IF(B1703=2,'KELAS (REFERENSI)'!N1718,IF(B1703=3,'KELAS (REFERENSI)'!N1733,IF(B1703=4,'KELAS (REFERENSI)'!N1748,""))))</f>
        <v/>
      </c>
      <c r="O1703" s="55" t="str">
        <f>IF(B1703=1,'KELAS (REFERENSI)'!O1703,IF(B1703=2,'KELAS (REFERENSI)'!O1718,IF(B1703=3,'KELAS (REFERENSI)'!O1733,IF(B1703=4,'KELAS (REFERENSI)'!O1748,""))))</f>
        <v/>
      </c>
      <c r="P1703" s="55" t="str">
        <f>IF(B1703=1,'KELAS (REFERENSI)'!P1703,IF(B1703=2,'KELAS (REFERENSI)'!P1718,IF(B1703=3,'KELAS (REFERENSI)'!P1733,IF(B1703=4,'KELAS (REFERENSI)'!P1748,""))))</f>
        <v/>
      </c>
      <c r="Q1703" s="55" t="str">
        <f t="shared" si="4"/>
        <v>BPS Kota Jakarta Timur</v>
      </c>
      <c r="R1703" s="55" t="str">
        <f t="shared" si="56"/>
        <v/>
      </c>
      <c r="S1703" s="55" t="str">
        <f t="shared" ref="S1703:T1703" si="1711">S1702</f>
        <v>15 Juni sampai dengan 31 Agustus 2026</v>
      </c>
      <c r="T1703" s="55" t="str">
        <f t="shared" si="1711"/>
        <v>31 Agustus 2026</v>
      </c>
      <c r="U1703" s="59" t="str">
        <f>VLOOKUP(G1703,'MITRA (REFERENSI)'!$A:$Z,17,FALSE)</f>
        <v>#N/A</v>
      </c>
      <c r="V1703" s="59" t="str">
        <f>VLOOKUP(G1703,'MITRA (REFERENSI)'!$A:$Z,11,FALSE)</f>
        <v>#N/A</v>
      </c>
      <c r="W1703" s="81"/>
      <c r="X1703" s="63"/>
      <c r="Y1703" s="63"/>
      <c r="Z1703" s="62"/>
      <c r="AA1703" s="63"/>
      <c r="AB1703" s="62"/>
      <c r="AC1703" s="62"/>
      <c r="AD1703" s="62"/>
      <c r="AE1703" s="62"/>
      <c r="AF1703" s="62"/>
      <c r="AG1703" s="72"/>
      <c r="AH1703" s="72"/>
      <c r="AI1703" s="72"/>
      <c r="AJ1703" s="72"/>
      <c r="AK1703" s="59" t="str">
        <f>VLOOKUP(G1703,'MITRA (REFERENSI)'!$A:$Z,5,FALSE)</f>
        <v>#N/A</v>
      </c>
      <c r="AL1703" s="59" t="str">
        <f>VLOOKUP(G1703,'MITRA (REFERENSI)'!$A:$Z,13,FALSE)</f>
        <v>#N/A</v>
      </c>
      <c r="AM1703" s="59" t="str">
        <f>VLOOKUP(G1703,'MITRA (REFERENSI)'!$A:$Z,14,FALSE)</f>
        <v>#N/A</v>
      </c>
    </row>
    <row r="1704" ht="15.0" customHeight="1">
      <c r="A1704" s="53" t="s">
        <v>6766</v>
      </c>
      <c r="B1704" s="78"/>
      <c r="C1704" s="79"/>
      <c r="D1704" s="82"/>
      <c r="E1704" s="82"/>
      <c r="F1704" s="56" t="str">
        <f t="shared" si="2"/>
        <v>PETUGAS.1703/SPK/SE/PML/3172/2026</v>
      </c>
      <c r="G1704" s="80"/>
      <c r="H1704" s="56" t="str">
        <f>VLOOKUP(G1704,'MITRA (REFERENSI)'!$A:$Z,16,FALSE)</f>
        <v>#N/A</v>
      </c>
      <c r="I1704" s="56" t="str">
        <f>VLOOKUP(G1704,'MITRA (REFERENSI)'!$A:$Z,25,FALSE)</f>
        <v>#N/A</v>
      </c>
      <c r="J1704" s="55" t="str">
        <f>VLOOKUP(G1704,'MITRA (REFERENSI)'!$A:$Z,26,FALSE)</f>
        <v>#N/A</v>
      </c>
      <c r="K1704" s="55" t="str">
        <f>VLOOKUP(G1704,'MITRA (REFERENSI)'!$A:$Z,15,FALSE)</f>
        <v>#N/A</v>
      </c>
      <c r="L1704" s="55" t="str">
        <f>VLOOKUP(G1704,'MITRA (REFERENSI)'!$A:$Z,15,FALSE)</f>
        <v>#N/A</v>
      </c>
      <c r="M1704" s="55" t="str">
        <f>IF(B1704=1,'KELAS (REFERENSI)'!M1704,IF(B1704=2,'KELAS (REFERENSI)'!M1719,IF(B1704=3,'KELAS (REFERENSI)'!M1734,IF(B1704=4,'KELAS (REFERENSI)'!M1749,""))))</f>
        <v/>
      </c>
      <c r="N1704" s="55" t="str">
        <f>IF(B1704=1,'KELAS (REFERENSI)'!N1704,IF(B1704=2,'KELAS (REFERENSI)'!N1719,IF(B1704=3,'KELAS (REFERENSI)'!N1734,IF(B1704=4,'KELAS (REFERENSI)'!N1749,""))))</f>
        <v/>
      </c>
      <c r="O1704" s="55" t="str">
        <f>IF(B1704=1,'KELAS (REFERENSI)'!O1704,IF(B1704=2,'KELAS (REFERENSI)'!O1719,IF(B1704=3,'KELAS (REFERENSI)'!O1734,IF(B1704=4,'KELAS (REFERENSI)'!O1749,""))))</f>
        <v/>
      </c>
      <c r="P1704" s="55" t="str">
        <f>IF(B1704=1,'KELAS (REFERENSI)'!P1704,IF(B1704=2,'KELAS (REFERENSI)'!P1719,IF(B1704=3,'KELAS (REFERENSI)'!P1734,IF(B1704=4,'KELAS (REFERENSI)'!P1749,""))))</f>
        <v/>
      </c>
      <c r="Q1704" s="55" t="str">
        <f t="shared" si="4"/>
        <v>BPS Kota Jakarta Timur</v>
      </c>
      <c r="R1704" s="55" t="str">
        <f t="shared" si="56"/>
        <v/>
      </c>
      <c r="S1704" s="55" t="str">
        <f t="shared" ref="S1704:T1704" si="1712">S1703</f>
        <v>15 Juni sampai dengan 31 Agustus 2026</v>
      </c>
      <c r="T1704" s="55" t="str">
        <f t="shared" si="1712"/>
        <v>31 Agustus 2026</v>
      </c>
      <c r="U1704" s="59" t="str">
        <f>VLOOKUP(G1704,'MITRA (REFERENSI)'!$A:$Z,17,FALSE)</f>
        <v>#N/A</v>
      </c>
      <c r="V1704" s="59" t="str">
        <f>VLOOKUP(G1704,'MITRA (REFERENSI)'!$A:$Z,11,FALSE)</f>
        <v>#N/A</v>
      </c>
      <c r="W1704" s="81"/>
      <c r="X1704" s="63"/>
      <c r="Y1704" s="63"/>
      <c r="Z1704" s="62"/>
      <c r="AA1704" s="63"/>
      <c r="AB1704" s="62"/>
      <c r="AC1704" s="62"/>
      <c r="AD1704" s="62"/>
      <c r="AE1704" s="62"/>
      <c r="AF1704" s="62"/>
      <c r="AG1704" s="72"/>
      <c r="AH1704" s="72"/>
      <c r="AI1704" s="72"/>
      <c r="AJ1704" s="72"/>
      <c r="AK1704" s="59" t="str">
        <f>VLOOKUP(G1704,'MITRA (REFERENSI)'!$A:$Z,5,FALSE)</f>
        <v>#N/A</v>
      </c>
      <c r="AL1704" s="59" t="str">
        <f>VLOOKUP(G1704,'MITRA (REFERENSI)'!$A:$Z,13,FALSE)</f>
        <v>#N/A</v>
      </c>
      <c r="AM1704" s="59" t="str">
        <f>VLOOKUP(G1704,'MITRA (REFERENSI)'!$A:$Z,14,FALSE)</f>
        <v>#N/A</v>
      </c>
    </row>
    <row r="1705" ht="15.0" customHeight="1">
      <c r="A1705" s="53" t="s">
        <v>6767</v>
      </c>
      <c r="B1705" s="78"/>
      <c r="C1705" s="79"/>
      <c r="D1705" s="82"/>
      <c r="E1705" s="82"/>
      <c r="F1705" s="56" t="str">
        <f t="shared" si="2"/>
        <v>PETUGAS.1704/SPK/SE/PML/3172/2026</v>
      </c>
      <c r="G1705" s="80"/>
      <c r="H1705" s="56" t="str">
        <f>VLOOKUP(G1705,'MITRA (REFERENSI)'!$A:$Z,16,FALSE)</f>
        <v>#N/A</v>
      </c>
      <c r="I1705" s="56" t="str">
        <f>VLOOKUP(G1705,'MITRA (REFERENSI)'!$A:$Z,25,FALSE)</f>
        <v>#N/A</v>
      </c>
      <c r="J1705" s="55" t="str">
        <f>VLOOKUP(G1705,'MITRA (REFERENSI)'!$A:$Z,26,FALSE)</f>
        <v>#N/A</v>
      </c>
      <c r="K1705" s="55" t="str">
        <f>VLOOKUP(G1705,'MITRA (REFERENSI)'!$A:$Z,15,FALSE)</f>
        <v>#N/A</v>
      </c>
      <c r="L1705" s="55" t="str">
        <f>VLOOKUP(G1705,'MITRA (REFERENSI)'!$A:$Z,15,FALSE)</f>
        <v>#N/A</v>
      </c>
      <c r="M1705" s="55" t="str">
        <f>IF(B1705=1,'KELAS (REFERENSI)'!M1705,IF(B1705=2,'KELAS (REFERENSI)'!M1720,IF(B1705=3,'KELAS (REFERENSI)'!M1735,IF(B1705=4,'KELAS (REFERENSI)'!M1750,""))))</f>
        <v/>
      </c>
      <c r="N1705" s="55" t="str">
        <f>IF(B1705=1,'KELAS (REFERENSI)'!N1705,IF(B1705=2,'KELAS (REFERENSI)'!N1720,IF(B1705=3,'KELAS (REFERENSI)'!N1735,IF(B1705=4,'KELAS (REFERENSI)'!N1750,""))))</f>
        <v/>
      </c>
      <c r="O1705" s="55" t="str">
        <f>IF(B1705=1,'KELAS (REFERENSI)'!O1705,IF(B1705=2,'KELAS (REFERENSI)'!O1720,IF(B1705=3,'KELAS (REFERENSI)'!O1735,IF(B1705=4,'KELAS (REFERENSI)'!O1750,""))))</f>
        <v/>
      </c>
      <c r="P1705" s="55" t="str">
        <f>IF(B1705=1,'KELAS (REFERENSI)'!P1705,IF(B1705=2,'KELAS (REFERENSI)'!P1720,IF(B1705=3,'KELAS (REFERENSI)'!P1735,IF(B1705=4,'KELAS (REFERENSI)'!P1750,""))))</f>
        <v/>
      </c>
      <c r="Q1705" s="55" t="str">
        <f t="shared" si="4"/>
        <v>BPS Kota Jakarta Timur</v>
      </c>
      <c r="R1705" s="55" t="str">
        <f t="shared" si="56"/>
        <v/>
      </c>
      <c r="S1705" s="55" t="str">
        <f t="shared" ref="S1705:T1705" si="1713">S1704</f>
        <v>15 Juni sampai dengan 31 Agustus 2026</v>
      </c>
      <c r="T1705" s="55" t="str">
        <f t="shared" si="1713"/>
        <v>31 Agustus 2026</v>
      </c>
      <c r="U1705" s="59" t="str">
        <f>VLOOKUP(G1705,'MITRA (REFERENSI)'!$A:$Z,17,FALSE)</f>
        <v>#N/A</v>
      </c>
      <c r="V1705" s="59" t="str">
        <f>VLOOKUP(G1705,'MITRA (REFERENSI)'!$A:$Z,11,FALSE)</f>
        <v>#N/A</v>
      </c>
      <c r="W1705" s="81"/>
      <c r="X1705" s="63"/>
      <c r="Y1705" s="63"/>
      <c r="Z1705" s="62"/>
      <c r="AA1705" s="63"/>
      <c r="AB1705" s="62"/>
      <c r="AC1705" s="62"/>
      <c r="AD1705" s="62"/>
      <c r="AE1705" s="62"/>
      <c r="AF1705" s="62"/>
      <c r="AG1705" s="72"/>
      <c r="AH1705" s="72"/>
      <c r="AI1705" s="72"/>
      <c r="AJ1705" s="72"/>
      <c r="AK1705" s="59" t="str">
        <f>VLOOKUP(G1705,'MITRA (REFERENSI)'!$A:$Z,5,FALSE)</f>
        <v>#N/A</v>
      </c>
      <c r="AL1705" s="59" t="str">
        <f>VLOOKUP(G1705,'MITRA (REFERENSI)'!$A:$Z,13,FALSE)</f>
        <v>#N/A</v>
      </c>
      <c r="AM1705" s="59" t="str">
        <f>VLOOKUP(G1705,'MITRA (REFERENSI)'!$A:$Z,14,FALSE)</f>
        <v>#N/A</v>
      </c>
    </row>
    <row r="1706" ht="15.0" customHeight="1">
      <c r="A1706" s="53" t="s">
        <v>6768</v>
      </c>
      <c r="B1706" s="78"/>
      <c r="C1706" s="79"/>
      <c r="D1706" s="82"/>
      <c r="E1706" s="82"/>
      <c r="F1706" s="56" t="str">
        <f t="shared" si="2"/>
        <v>PETUGAS.1705/SPK/SE/PML/3172/2026</v>
      </c>
      <c r="G1706" s="80"/>
      <c r="H1706" s="56" t="str">
        <f>VLOOKUP(G1706,'MITRA (REFERENSI)'!$A:$Z,16,FALSE)</f>
        <v>#N/A</v>
      </c>
      <c r="I1706" s="56" t="str">
        <f>VLOOKUP(G1706,'MITRA (REFERENSI)'!$A:$Z,25,FALSE)</f>
        <v>#N/A</v>
      </c>
      <c r="J1706" s="55" t="str">
        <f>VLOOKUP(G1706,'MITRA (REFERENSI)'!$A:$Z,26,FALSE)</f>
        <v>#N/A</v>
      </c>
      <c r="K1706" s="55" t="str">
        <f>VLOOKUP(G1706,'MITRA (REFERENSI)'!$A:$Z,15,FALSE)</f>
        <v>#N/A</v>
      </c>
      <c r="L1706" s="55" t="str">
        <f>VLOOKUP(G1706,'MITRA (REFERENSI)'!$A:$Z,15,FALSE)</f>
        <v>#N/A</v>
      </c>
      <c r="M1706" s="55" t="str">
        <f>IF(B1706=1,'KELAS (REFERENSI)'!M1706,IF(B1706=2,'KELAS (REFERENSI)'!M1721,IF(B1706=3,'KELAS (REFERENSI)'!M1736,IF(B1706=4,'KELAS (REFERENSI)'!M1751,""))))</f>
        <v/>
      </c>
      <c r="N1706" s="55" t="str">
        <f>IF(B1706=1,'KELAS (REFERENSI)'!N1706,IF(B1706=2,'KELAS (REFERENSI)'!N1721,IF(B1706=3,'KELAS (REFERENSI)'!N1736,IF(B1706=4,'KELAS (REFERENSI)'!N1751,""))))</f>
        <v/>
      </c>
      <c r="O1706" s="55" t="str">
        <f>IF(B1706=1,'KELAS (REFERENSI)'!O1706,IF(B1706=2,'KELAS (REFERENSI)'!O1721,IF(B1706=3,'KELAS (REFERENSI)'!O1736,IF(B1706=4,'KELAS (REFERENSI)'!O1751,""))))</f>
        <v/>
      </c>
      <c r="P1706" s="55" t="str">
        <f>IF(B1706=1,'KELAS (REFERENSI)'!P1706,IF(B1706=2,'KELAS (REFERENSI)'!P1721,IF(B1706=3,'KELAS (REFERENSI)'!P1736,IF(B1706=4,'KELAS (REFERENSI)'!P1751,""))))</f>
        <v/>
      </c>
      <c r="Q1706" s="55" t="str">
        <f t="shared" si="4"/>
        <v>BPS Kota Jakarta Timur</v>
      </c>
      <c r="R1706" s="55" t="str">
        <f t="shared" si="56"/>
        <v/>
      </c>
      <c r="S1706" s="55" t="str">
        <f t="shared" ref="S1706:T1706" si="1714">S1705</f>
        <v>15 Juni sampai dengan 31 Agustus 2026</v>
      </c>
      <c r="T1706" s="55" t="str">
        <f t="shared" si="1714"/>
        <v>31 Agustus 2026</v>
      </c>
      <c r="U1706" s="59" t="str">
        <f>VLOOKUP(G1706,'MITRA (REFERENSI)'!$A:$Z,17,FALSE)</f>
        <v>#N/A</v>
      </c>
      <c r="V1706" s="59" t="str">
        <f>VLOOKUP(G1706,'MITRA (REFERENSI)'!$A:$Z,11,FALSE)</f>
        <v>#N/A</v>
      </c>
      <c r="W1706" s="81"/>
      <c r="X1706" s="63"/>
      <c r="Y1706" s="63"/>
      <c r="Z1706" s="62"/>
      <c r="AA1706" s="63"/>
      <c r="AB1706" s="62"/>
      <c r="AC1706" s="62"/>
      <c r="AD1706" s="62"/>
      <c r="AE1706" s="62"/>
      <c r="AF1706" s="62"/>
      <c r="AG1706" s="72"/>
      <c r="AH1706" s="72"/>
      <c r="AI1706" s="72"/>
      <c r="AJ1706" s="72"/>
      <c r="AK1706" s="59" t="str">
        <f>VLOOKUP(G1706,'MITRA (REFERENSI)'!$A:$Z,5,FALSE)</f>
        <v>#N/A</v>
      </c>
      <c r="AL1706" s="59" t="str">
        <f>VLOOKUP(G1706,'MITRA (REFERENSI)'!$A:$Z,13,FALSE)</f>
        <v>#N/A</v>
      </c>
      <c r="AM1706" s="59" t="str">
        <f>VLOOKUP(G1706,'MITRA (REFERENSI)'!$A:$Z,14,FALSE)</f>
        <v>#N/A</v>
      </c>
    </row>
    <row r="1707" ht="15.0" customHeight="1">
      <c r="A1707" s="53" t="s">
        <v>6769</v>
      </c>
      <c r="B1707" s="78"/>
      <c r="C1707" s="79"/>
      <c r="D1707" s="82"/>
      <c r="E1707" s="82"/>
      <c r="F1707" s="56" t="str">
        <f t="shared" si="2"/>
        <v>PETUGAS.1706/SPK/SE/PML/3172/2026</v>
      </c>
      <c r="G1707" s="80"/>
      <c r="H1707" s="56" t="str">
        <f>VLOOKUP(G1707,'MITRA (REFERENSI)'!$A:$Z,16,FALSE)</f>
        <v>#N/A</v>
      </c>
      <c r="I1707" s="56" t="str">
        <f>VLOOKUP(G1707,'MITRA (REFERENSI)'!$A:$Z,25,FALSE)</f>
        <v>#N/A</v>
      </c>
      <c r="J1707" s="55" t="str">
        <f>VLOOKUP(G1707,'MITRA (REFERENSI)'!$A:$Z,26,FALSE)</f>
        <v>#N/A</v>
      </c>
      <c r="K1707" s="55" t="str">
        <f>VLOOKUP(G1707,'MITRA (REFERENSI)'!$A:$Z,15,FALSE)</f>
        <v>#N/A</v>
      </c>
      <c r="L1707" s="55" t="str">
        <f>VLOOKUP(G1707,'MITRA (REFERENSI)'!$A:$Z,15,FALSE)</f>
        <v>#N/A</v>
      </c>
      <c r="M1707" s="55" t="str">
        <f>IF(B1707=1,'KELAS (REFERENSI)'!M1707,IF(B1707=2,'KELAS (REFERENSI)'!M1722,IF(B1707=3,'KELAS (REFERENSI)'!M1737,IF(B1707=4,'KELAS (REFERENSI)'!M1752,""))))</f>
        <v/>
      </c>
      <c r="N1707" s="55" t="str">
        <f>IF(B1707=1,'KELAS (REFERENSI)'!N1707,IF(B1707=2,'KELAS (REFERENSI)'!N1722,IF(B1707=3,'KELAS (REFERENSI)'!N1737,IF(B1707=4,'KELAS (REFERENSI)'!N1752,""))))</f>
        <v/>
      </c>
      <c r="O1707" s="55" t="str">
        <f>IF(B1707=1,'KELAS (REFERENSI)'!O1707,IF(B1707=2,'KELAS (REFERENSI)'!O1722,IF(B1707=3,'KELAS (REFERENSI)'!O1737,IF(B1707=4,'KELAS (REFERENSI)'!O1752,""))))</f>
        <v/>
      </c>
      <c r="P1707" s="55" t="str">
        <f>IF(B1707=1,'KELAS (REFERENSI)'!P1707,IF(B1707=2,'KELAS (REFERENSI)'!P1722,IF(B1707=3,'KELAS (REFERENSI)'!P1737,IF(B1707=4,'KELAS (REFERENSI)'!P1752,""))))</f>
        <v/>
      </c>
      <c r="Q1707" s="55" t="str">
        <f t="shared" si="4"/>
        <v>BPS Kota Jakarta Timur</v>
      </c>
      <c r="R1707" s="55" t="str">
        <f t="shared" si="56"/>
        <v/>
      </c>
      <c r="S1707" s="55" t="str">
        <f t="shared" ref="S1707:T1707" si="1715">S1706</f>
        <v>15 Juni sampai dengan 31 Agustus 2026</v>
      </c>
      <c r="T1707" s="55" t="str">
        <f t="shared" si="1715"/>
        <v>31 Agustus 2026</v>
      </c>
      <c r="U1707" s="59" t="str">
        <f>VLOOKUP(G1707,'MITRA (REFERENSI)'!$A:$Z,17,FALSE)</f>
        <v>#N/A</v>
      </c>
      <c r="V1707" s="59" t="str">
        <f>VLOOKUP(G1707,'MITRA (REFERENSI)'!$A:$Z,11,FALSE)</f>
        <v>#N/A</v>
      </c>
      <c r="W1707" s="81"/>
      <c r="X1707" s="63"/>
      <c r="Y1707" s="63"/>
      <c r="Z1707" s="62"/>
      <c r="AA1707" s="63"/>
      <c r="AB1707" s="62"/>
      <c r="AC1707" s="62"/>
      <c r="AD1707" s="62"/>
      <c r="AE1707" s="62"/>
      <c r="AF1707" s="62"/>
      <c r="AG1707" s="72"/>
      <c r="AH1707" s="72"/>
      <c r="AI1707" s="72"/>
      <c r="AJ1707" s="72"/>
      <c r="AK1707" s="59" t="str">
        <f>VLOOKUP(G1707,'MITRA (REFERENSI)'!$A:$Z,5,FALSE)</f>
        <v>#N/A</v>
      </c>
      <c r="AL1707" s="59" t="str">
        <f>VLOOKUP(G1707,'MITRA (REFERENSI)'!$A:$Z,13,FALSE)</f>
        <v>#N/A</v>
      </c>
      <c r="AM1707" s="59" t="str">
        <f>VLOOKUP(G1707,'MITRA (REFERENSI)'!$A:$Z,14,FALSE)</f>
        <v>#N/A</v>
      </c>
    </row>
    <row r="1708" ht="15.0" customHeight="1">
      <c r="A1708" s="53" t="s">
        <v>6770</v>
      </c>
      <c r="B1708" s="78"/>
      <c r="C1708" s="79"/>
      <c r="D1708" s="82"/>
      <c r="E1708" s="82"/>
      <c r="F1708" s="56" t="str">
        <f t="shared" si="2"/>
        <v>PETUGAS.1707/SPK/SE/PML/3172/2026</v>
      </c>
      <c r="G1708" s="80"/>
      <c r="H1708" s="56" t="str">
        <f>VLOOKUP(G1708,'MITRA (REFERENSI)'!$A:$Z,16,FALSE)</f>
        <v>#N/A</v>
      </c>
      <c r="I1708" s="56" t="str">
        <f>VLOOKUP(G1708,'MITRA (REFERENSI)'!$A:$Z,25,FALSE)</f>
        <v>#N/A</v>
      </c>
      <c r="J1708" s="55" t="str">
        <f>VLOOKUP(G1708,'MITRA (REFERENSI)'!$A:$Z,26,FALSE)</f>
        <v>#N/A</v>
      </c>
      <c r="K1708" s="55" t="str">
        <f>VLOOKUP(G1708,'MITRA (REFERENSI)'!$A:$Z,15,FALSE)</f>
        <v>#N/A</v>
      </c>
      <c r="L1708" s="55" t="str">
        <f>VLOOKUP(G1708,'MITRA (REFERENSI)'!$A:$Z,15,FALSE)</f>
        <v>#N/A</v>
      </c>
      <c r="M1708" s="55" t="str">
        <f>IF(B1708=1,'KELAS (REFERENSI)'!M1708,IF(B1708=2,'KELAS (REFERENSI)'!M1723,IF(B1708=3,'KELAS (REFERENSI)'!M1738,IF(B1708=4,'KELAS (REFERENSI)'!M1753,""))))</f>
        <v/>
      </c>
      <c r="N1708" s="55" t="str">
        <f>IF(B1708=1,'KELAS (REFERENSI)'!N1708,IF(B1708=2,'KELAS (REFERENSI)'!N1723,IF(B1708=3,'KELAS (REFERENSI)'!N1738,IF(B1708=4,'KELAS (REFERENSI)'!N1753,""))))</f>
        <v/>
      </c>
      <c r="O1708" s="55" t="str">
        <f>IF(B1708=1,'KELAS (REFERENSI)'!O1708,IF(B1708=2,'KELAS (REFERENSI)'!O1723,IF(B1708=3,'KELAS (REFERENSI)'!O1738,IF(B1708=4,'KELAS (REFERENSI)'!O1753,""))))</f>
        <v/>
      </c>
      <c r="P1708" s="55" t="str">
        <f>IF(B1708=1,'KELAS (REFERENSI)'!P1708,IF(B1708=2,'KELAS (REFERENSI)'!P1723,IF(B1708=3,'KELAS (REFERENSI)'!P1738,IF(B1708=4,'KELAS (REFERENSI)'!P1753,""))))</f>
        <v/>
      </c>
      <c r="Q1708" s="55" t="str">
        <f t="shared" si="4"/>
        <v>BPS Kota Jakarta Timur</v>
      </c>
      <c r="R1708" s="55" t="str">
        <f t="shared" si="56"/>
        <v/>
      </c>
      <c r="S1708" s="55" t="str">
        <f t="shared" ref="S1708:T1708" si="1716">S1707</f>
        <v>15 Juni sampai dengan 31 Agustus 2026</v>
      </c>
      <c r="T1708" s="55" t="str">
        <f t="shared" si="1716"/>
        <v>31 Agustus 2026</v>
      </c>
      <c r="U1708" s="59" t="str">
        <f>VLOOKUP(G1708,'MITRA (REFERENSI)'!$A:$Z,17,FALSE)</f>
        <v>#N/A</v>
      </c>
      <c r="V1708" s="59" t="str">
        <f>VLOOKUP(G1708,'MITRA (REFERENSI)'!$A:$Z,11,FALSE)</f>
        <v>#N/A</v>
      </c>
      <c r="W1708" s="81"/>
      <c r="X1708" s="63"/>
      <c r="Y1708" s="63"/>
      <c r="Z1708" s="62"/>
      <c r="AA1708" s="63"/>
      <c r="AB1708" s="62"/>
      <c r="AC1708" s="62"/>
      <c r="AD1708" s="62"/>
      <c r="AE1708" s="62"/>
      <c r="AF1708" s="62"/>
      <c r="AG1708" s="72"/>
      <c r="AH1708" s="72"/>
      <c r="AI1708" s="72"/>
      <c r="AJ1708" s="72"/>
      <c r="AK1708" s="59" t="str">
        <f>VLOOKUP(G1708,'MITRA (REFERENSI)'!$A:$Z,5,FALSE)</f>
        <v>#N/A</v>
      </c>
      <c r="AL1708" s="59" t="str">
        <f>VLOOKUP(G1708,'MITRA (REFERENSI)'!$A:$Z,13,FALSE)</f>
        <v>#N/A</v>
      </c>
      <c r="AM1708" s="59" t="str">
        <f>VLOOKUP(G1708,'MITRA (REFERENSI)'!$A:$Z,14,FALSE)</f>
        <v>#N/A</v>
      </c>
    </row>
    <row r="1709" ht="15.0" customHeight="1">
      <c r="A1709" s="53" t="s">
        <v>6771</v>
      </c>
      <c r="B1709" s="78"/>
      <c r="C1709" s="79"/>
      <c r="D1709" s="82"/>
      <c r="E1709" s="82"/>
      <c r="F1709" s="56" t="str">
        <f t="shared" si="2"/>
        <v>PETUGAS.1708/SPK/SE/PML/3172/2026</v>
      </c>
      <c r="G1709" s="80"/>
      <c r="H1709" s="56" t="str">
        <f>VLOOKUP(G1709,'MITRA (REFERENSI)'!$A:$Z,16,FALSE)</f>
        <v>#N/A</v>
      </c>
      <c r="I1709" s="56" t="str">
        <f>VLOOKUP(G1709,'MITRA (REFERENSI)'!$A:$Z,25,FALSE)</f>
        <v>#N/A</v>
      </c>
      <c r="J1709" s="55" t="str">
        <f>VLOOKUP(G1709,'MITRA (REFERENSI)'!$A:$Z,26,FALSE)</f>
        <v>#N/A</v>
      </c>
      <c r="K1709" s="55" t="str">
        <f>VLOOKUP(G1709,'MITRA (REFERENSI)'!$A:$Z,15,FALSE)</f>
        <v>#N/A</v>
      </c>
      <c r="L1709" s="55" t="str">
        <f>VLOOKUP(G1709,'MITRA (REFERENSI)'!$A:$Z,15,FALSE)</f>
        <v>#N/A</v>
      </c>
      <c r="M1709" s="55" t="str">
        <f>IF(B1709=1,'KELAS (REFERENSI)'!M1709,IF(B1709=2,'KELAS (REFERENSI)'!M1724,IF(B1709=3,'KELAS (REFERENSI)'!M1739,IF(B1709=4,'KELAS (REFERENSI)'!M1754,""))))</f>
        <v/>
      </c>
      <c r="N1709" s="55" t="str">
        <f>IF(B1709=1,'KELAS (REFERENSI)'!N1709,IF(B1709=2,'KELAS (REFERENSI)'!N1724,IF(B1709=3,'KELAS (REFERENSI)'!N1739,IF(B1709=4,'KELAS (REFERENSI)'!N1754,""))))</f>
        <v/>
      </c>
      <c r="O1709" s="55" t="str">
        <f>IF(B1709=1,'KELAS (REFERENSI)'!O1709,IF(B1709=2,'KELAS (REFERENSI)'!O1724,IF(B1709=3,'KELAS (REFERENSI)'!O1739,IF(B1709=4,'KELAS (REFERENSI)'!O1754,""))))</f>
        <v/>
      </c>
      <c r="P1709" s="55" t="str">
        <f>IF(B1709=1,'KELAS (REFERENSI)'!P1709,IF(B1709=2,'KELAS (REFERENSI)'!P1724,IF(B1709=3,'KELAS (REFERENSI)'!P1739,IF(B1709=4,'KELAS (REFERENSI)'!P1754,""))))</f>
        <v/>
      </c>
      <c r="Q1709" s="55" t="str">
        <f t="shared" si="4"/>
        <v>BPS Kota Jakarta Timur</v>
      </c>
      <c r="R1709" s="55" t="str">
        <f t="shared" si="56"/>
        <v/>
      </c>
      <c r="S1709" s="55" t="str">
        <f t="shared" ref="S1709:T1709" si="1717">S1708</f>
        <v>15 Juni sampai dengan 31 Agustus 2026</v>
      </c>
      <c r="T1709" s="55" t="str">
        <f t="shared" si="1717"/>
        <v>31 Agustus 2026</v>
      </c>
      <c r="U1709" s="59" t="str">
        <f>VLOOKUP(G1709,'MITRA (REFERENSI)'!$A:$Z,17,FALSE)</f>
        <v>#N/A</v>
      </c>
      <c r="V1709" s="59" t="str">
        <f>VLOOKUP(G1709,'MITRA (REFERENSI)'!$A:$Z,11,FALSE)</f>
        <v>#N/A</v>
      </c>
      <c r="W1709" s="81"/>
      <c r="X1709" s="63"/>
      <c r="Y1709" s="63"/>
      <c r="Z1709" s="62"/>
      <c r="AA1709" s="63"/>
      <c r="AB1709" s="62"/>
      <c r="AC1709" s="62"/>
      <c r="AD1709" s="62"/>
      <c r="AE1709" s="62"/>
      <c r="AF1709" s="62"/>
      <c r="AG1709" s="72"/>
      <c r="AH1709" s="72"/>
      <c r="AI1709" s="72"/>
      <c r="AJ1709" s="72"/>
      <c r="AK1709" s="59" t="str">
        <f>VLOOKUP(G1709,'MITRA (REFERENSI)'!$A:$Z,5,FALSE)</f>
        <v>#N/A</v>
      </c>
      <c r="AL1709" s="59" t="str">
        <f>VLOOKUP(G1709,'MITRA (REFERENSI)'!$A:$Z,13,FALSE)</f>
        <v>#N/A</v>
      </c>
      <c r="AM1709" s="59" t="str">
        <f>VLOOKUP(G1709,'MITRA (REFERENSI)'!$A:$Z,14,FALSE)</f>
        <v>#N/A</v>
      </c>
    </row>
    <row r="1710" ht="15.0" customHeight="1">
      <c r="A1710" s="53" t="s">
        <v>6772</v>
      </c>
      <c r="B1710" s="78"/>
      <c r="C1710" s="79"/>
      <c r="D1710" s="82"/>
      <c r="E1710" s="82"/>
      <c r="F1710" s="56" t="str">
        <f t="shared" si="2"/>
        <v>PETUGAS.1709/SPK/SE/PML/3172/2026</v>
      </c>
      <c r="G1710" s="80"/>
      <c r="H1710" s="56" t="str">
        <f>VLOOKUP(G1710,'MITRA (REFERENSI)'!$A:$Z,16,FALSE)</f>
        <v>#N/A</v>
      </c>
      <c r="I1710" s="56" t="str">
        <f>VLOOKUP(G1710,'MITRA (REFERENSI)'!$A:$Z,25,FALSE)</f>
        <v>#N/A</v>
      </c>
      <c r="J1710" s="55" t="str">
        <f>VLOOKUP(G1710,'MITRA (REFERENSI)'!$A:$Z,26,FALSE)</f>
        <v>#N/A</v>
      </c>
      <c r="K1710" s="55" t="str">
        <f>VLOOKUP(G1710,'MITRA (REFERENSI)'!$A:$Z,15,FALSE)</f>
        <v>#N/A</v>
      </c>
      <c r="L1710" s="55" t="str">
        <f>VLOOKUP(G1710,'MITRA (REFERENSI)'!$A:$Z,15,FALSE)</f>
        <v>#N/A</v>
      </c>
      <c r="M1710" s="55" t="str">
        <f>IF(B1710=1,'KELAS (REFERENSI)'!M1710,IF(B1710=2,'KELAS (REFERENSI)'!M1725,IF(B1710=3,'KELAS (REFERENSI)'!M1740,IF(B1710=4,'KELAS (REFERENSI)'!M1755,""))))</f>
        <v/>
      </c>
      <c r="N1710" s="55" t="str">
        <f>IF(B1710=1,'KELAS (REFERENSI)'!N1710,IF(B1710=2,'KELAS (REFERENSI)'!N1725,IF(B1710=3,'KELAS (REFERENSI)'!N1740,IF(B1710=4,'KELAS (REFERENSI)'!N1755,""))))</f>
        <v/>
      </c>
      <c r="O1710" s="55" t="str">
        <f>IF(B1710=1,'KELAS (REFERENSI)'!O1710,IF(B1710=2,'KELAS (REFERENSI)'!O1725,IF(B1710=3,'KELAS (REFERENSI)'!O1740,IF(B1710=4,'KELAS (REFERENSI)'!O1755,""))))</f>
        <v/>
      </c>
      <c r="P1710" s="55" t="str">
        <f>IF(B1710=1,'KELAS (REFERENSI)'!P1710,IF(B1710=2,'KELAS (REFERENSI)'!P1725,IF(B1710=3,'KELAS (REFERENSI)'!P1740,IF(B1710=4,'KELAS (REFERENSI)'!P1755,""))))</f>
        <v/>
      </c>
      <c r="Q1710" s="55" t="str">
        <f t="shared" si="4"/>
        <v>BPS Kota Jakarta Timur</v>
      </c>
      <c r="R1710" s="55" t="str">
        <f t="shared" si="56"/>
        <v/>
      </c>
      <c r="S1710" s="55" t="str">
        <f t="shared" ref="S1710:T1710" si="1718">S1709</f>
        <v>15 Juni sampai dengan 31 Agustus 2026</v>
      </c>
      <c r="T1710" s="55" t="str">
        <f t="shared" si="1718"/>
        <v>31 Agustus 2026</v>
      </c>
      <c r="U1710" s="59" t="str">
        <f>VLOOKUP(G1710,'MITRA (REFERENSI)'!$A:$Z,17,FALSE)</f>
        <v>#N/A</v>
      </c>
      <c r="V1710" s="59" t="str">
        <f>VLOOKUP(G1710,'MITRA (REFERENSI)'!$A:$Z,11,FALSE)</f>
        <v>#N/A</v>
      </c>
      <c r="W1710" s="81"/>
      <c r="X1710" s="63"/>
      <c r="Y1710" s="63"/>
      <c r="Z1710" s="62"/>
      <c r="AA1710" s="63"/>
      <c r="AB1710" s="62"/>
      <c r="AC1710" s="62"/>
      <c r="AD1710" s="62"/>
      <c r="AE1710" s="62"/>
      <c r="AF1710" s="62"/>
      <c r="AG1710" s="72"/>
      <c r="AH1710" s="72"/>
      <c r="AI1710" s="72"/>
      <c r="AJ1710" s="72"/>
      <c r="AK1710" s="59" t="str">
        <f>VLOOKUP(G1710,'MITRA (REFERENSI)'!$A:$Z,5,FALSE)</f>
        <v>#N/A</v>
      </c>
      <c r="AL1710" s="59" t="str">
        <f>VLOOKUP(G1710,'MITRA (REFERENSI)'!$A:$Z,13,FALSE)</f>
        <v>#N/A</v>
      </c>
      <c r="AM1710" s="59" t="str">
        <f>VLOOKUP(G1710,'MITRA (REFERENSI)'!$A:$Z,14,FALSE)</f>
        <v>#N/A</v>
      </c>
    </row>
    <row r="1711" ht="15.0" customHeight="1">
      <c r="A1711" s="53" t="s">
        <v>6773</v>
      </c>
      <c r="B1711" s="78"/>
      <c r="C1711" s="79"/>
      <c r="D1711" s="82"/>
      <c r="E1711" s="82"/>
      <c r="F1711" s="56" t="str">
        <f t="shared" si="2"/>
        <v>PETUGAS.1710/SPK/SE/PML/3172/2026</v>
      </c>
      <c r="G1711" s="80"/>
      <c r="H1711" s="56" t="str">
        <f>VLOOKUP(G1711,'MITRA (REFERENSI)'!$A:$Z,16,FALSE)</f>
        <v>#N/A</v>
      </c>
      <c r="I1711" s="56" t="str">
        <f>VLOOKUP(G1711,'MITRA (REFERENSI)'!$A:$Z,25,FALSE)</f>
        <v>#N/A</v>
      </c>
      <c r="J1711" s="55" t="str">
        <f>VLOOKUP(G1711,'MITRA (REFERENSI)'!$A:$Z,26,FALSE)</f>
        <v>#N/A</v>
      </c>
      <c r="K1711" s="55" t="str">
        <f>VLOOKUP(G1711,'MITRA (REFERENSI)'!$A:$Z,15,FALSE)</f>
        <v>#N/A</v>
      </c>
      <c r="L1711" s="55" t="str">
        <f>VLOOKUP(G1711,'MITRA (REFERENSI)'!$A:$Z,15,FALSE)</f>
        <v>#N/A</v>
      </c>
      <c r="M1711" s="55" t="str">
        <f>IF(B1711=1,'KELAS (REFERENSI)'!M1711,IF(B1711=2,'KELAS (REFERENSI)'!M1726,IF(B1711=3,'KELAS (REFERENSI)'!M1741,IF(B1711=4,'KELAS (REFERENSI)'!M1756,""))))</f>
        <v/>
      </c>
      <c r="N1711" s="55" t="str">
        <f>IF(B1711=1,'KELAS (REFERENSI)'!N1711,IF(B1711=2,'KELAS (REFERENSI)'!N1726,IF(B1711=3,'KELAS (REFERENSI)'!N1741,IF(B1711=4,'KELAS (REFERENSI)'!N1756,""))))</f>
        <v/>
      </c>
      <c r="O1711" s="55" t="str">
        <f>IF(B1711=1,'KELAS (REFERENSI)'!O1711,IF(B1711=2,'KELAS (REFERENSI)'!O1726,IF(B1711=3,'KELAS (REFERENSI)'!O1741,IF(B1711=4,'KELAS (REFERENSI)'!O1756,""))))</f>
        <v/>
      </c>
      <c r="P1711" s="55" t="str">
        <f>IF(B1711=1,'KELAS (REFERENSI)'!P1711,IF(B1711=2,'KELAS (REFERENSI)'!P1726,IF(B1711=3,'KELAS (REFERENSI)'!P1741,IF(B1711=4,'KELAS (REFERENSI)'!P1756,""))))</f>
        <v/>
      </c>
      <c r="Q1711" s="55" t="str">
        <f t="shared" si="4"/>
        <v>BPS Kota Jakarta Timur</v>
      </c>
      <c r="R1711" s="55" t="str">
        <f t="shared" si="56"/>
        <v/>
      </c>
      <c r="S1711" s="55" t="str">
        <f t="shared" ref="S1711:T1711" si="1719">S1710</f>
        <v>15 Juni sampai dengan 31 Agustus 2026</v>
      </c>
      <c r="T1711" s="55" t="str">
        <f t="shared" si="1719"/>
        <v>31 Agustus 2026</v>
      </c>
      <c r="U1711" s="59" t="str">
        <f>VLOOKUP(G1711,'MITRA (REFERENSI)'!$A:$Z,17,FALSE)</f>
        <v>#N/A</v>
      </c>
      <c r="V1711" s="59" t="str">
        <f>VLOOKUP(G1711,'MITRA (REFERENSI)'!$A:$Z,11,FALSE)</f>
        <v>#N/A</v>
      </c>
      <c r="W1711" s="81"/>
      <c r="X1711" s="63"/>
      <c r="Y1711" s="63"/>
      <c r="Z1711" s="62"/>
      <c r="AA1711" s="63"/>
      <c r="AB1711" s="62"/>
      <c r="AC1711" s="62"/>
      <c r="AD1711" s="62"/>
      <c r="AE1711" s="62"/>
      <c r="AF1711" s="62"/>
      <c r="AG1711" s="72"/>
      <c r="AH1711" s="72"/>
      <c r="AI1711" s="72"/>
      <c r="AJ1711" s="72"/>
      <c r="AK1711" s="59" t="str">
        <f>VLOOKUP(G1711,'MITRA (REFERENSI)'!$A:$Z,5,FALSE)</f>
        <v>#N/A</v>
      </c>
      <c r="AL1711" s="59" t="str">
        <f>VLOOKUP(G1711,'MITRA (REFERENSI)'!$A:$Z,13,FALSE)</f>
        <v>#N/A</v>
      </c>
      <c r="AM1711" s="59" t="str">
        <f>VLOOKUP(G1711,'MITRA (REFERENSI)'!$A:$Z,14,FALSE)</f>
        <v>#N/A</v>
      </c>
    </row>
    <row r="1712" ht="15.0" customHeight="1">
      <c r="A1712" s="53" t="s">
        <v>6774</v>
      </c>
      <c r="B1712" s="78"/>
      <c r="C1712" s="79"/>
      <c r="D1712" s="82"/>
      <c r="E1712" s="82"/>
      <c r="F1712" s="56" t="str">
        <f t="shared" si="2"/>
        <v>PETUGAS.1711/SPK/SE/PML/3172/2026</v>
      </c>
      <c r="G1712" s="80"/>
      <c r="H1712" s="56" t="str">
        <f>VLOOKUP(G1712,'MITRA (REFERENSI)'!$A:$Z,16,FALSE)</f>
        <v>#N/A</v>
      </c>
      <c r="I1712" s="56" t="str">
        <f>VLOOKUP(G1712,'MITRA (REFERENSI)'!$A:$Z,25,FALSE)</f>
        <v>#N/A</v>
      </c>
      <c r="J1712" s="55" t="str">
        <f>VLOOKUP(G1712,'MITRA (REFERENSI)'!$A:$Z,26,FALSE)</f>
        <v>#N/A</v>
      </c>
      <c r="K1712" s="55" t="str">
        <f>VLOOKUP(G1712,'MITRA (REFERENSI)'!$A:$Z,15,FALSE)</f>
        <v>#N/A</v>
      </c>
      <c r="L1712" s="55" t="str">
        <f>VLOOKUP(G1712,'MITRA (REFERENSI)'!$A:$Z,15,FALSE)</f>
        <v>#N/A</v>
      </c>
      <c r="M1712" s="55" t="str">
        <f>IF(B1712=1,'KELAS (REFERENSI)'!M1712,IF(B1712=2,'KELAS (REFERENSI)'!M1727,IF(B1712=3,'KELAS (REFERENSI)'!M1742,IF(B1712=4,'KELAS (REFERENSI)'!M1757,""))))</f>
        <v/>
      </c>
      <c r="N1712" s="55" t="str">
        <f>IF(B1712=1,'KELAS (REFERENSI)'!N1712,IF(B1712=2,'KELAS (REFERENSI)'!N1727,IF(B1712=3,'KELAS (REFERENSI)'!N1742,IF(B1712=4,'KELAS (REFERENSI)'!N1757,""))))</f>
        <v/>
      </c>
      <c r="O1712" s="55" t="str">
        <f>IF(B1712=1,'KELAS (REFERENSI)'!O1712,IF(B1712=2,'KELAS (REFERENSI)'!O1727,IF(B1712=3,'KELAS (REFERENSI)'!O1742,IF(B1712=4,'KELAS (REFERENSI)'!O1757,""))))</f>
        <v/>
      </c>
      <c r="P1712" s="55" t="str">
        <f>IF(B1712=1,'KELAS (REFERENSI)'!P1712,IF(B1712=2,'KELAS (REFERENSI)'!P1727,IF(B1712=3,'KELAS (REFERENSI)'!P1742,IF(B1712=4,'KELAS (REFERENSI)'!P1757,""))))</f>
        <v/>
      </c>
      <c r="Q1712" s="55" t="str">
        <f t="shared" si="4"/>
        <v>BPS Kota Jakarta Timur</v>
      </c>
      <c r="R1712" s="55" t="str">
        <f t="shared" si="56"/>
        <v/>
      </c>
      <c r="S1712" s="55" t="str">
        <f t="shared" ref="S1712:T1712" si="1720">S1711</f>
        <v>15 Juni sampai dengan 31 Agustus 2026</v>
      </c>
      <c r="T1712" s="55" t="str">
        <f t="shared" si="1720"/>
        <v>31 Agustus 2026</v>
      </c>
      <c r="U1712" s="59" t="str">
        <f>VLOOKUP(G1712,'MITRA (REFERENSI)'!$A:$Z,17,FALSE)</f>
        <v>#N/A</v>
      </c>
      <c r="V1712" s="59" t="str">
        <f>VLOOKUP(G1712,'MITRA (REFERENSI)'!$A:$Z,11,FALSE)</f>
        <v>#N/A</v>
      </c>
      <c r="W1712" s="81"/>
      <c r="X1712" s="63"/>
      <c r="Y1712" s="63"/>
      <c r="Z1712" s="62"/>
      <c r="AA1712" s="63"/>
      <c r="AB1712" s="62"/>
      <c r="AC1712" s="62"/>
      <c r="AD1712" s="62"/>
      <c r="AE1712" s="62"/>
      <c r="AF1712" s="62"/>
      <c r="AG1712" s="72"/>
      <c r="AH1712" s="72"/>
      <c r="AI1712" s="72"/>
      <c r="AJ1712" s="72"/>
      <c r="AK1712" s="59" t="str">
        <f>VLOOKUP(G1712,'MITRA (REFERENSI)'!$A:$Z,5,FALSE)</f>
        <v>#N/A</v>
      </c>
      <c r="AL1712" s="59" t="str">
        <f>VLOOKUP(G1712,'MITRA (REFERENSI)'!$A:$Z,13,FALSE)</f>
        <v>#N/A</v>
      </c>
      <c r="AM1712" s="59" t="str">
        <f>VLOOKUP(G1712,'MITRA (REFERENSI)'!$A:$Z,14,FALSE)</f>
        <v>#N/A</v>
      </c>
    </row>
    <row r="1713" ht="15.0" customHeight="1">
      <c r="A1713" s="53" t="s">
        <v>6775</v>
      </c>
      <c r="B1713" s="78"/>
      <c r="C1713" s="79"/>
      <c r="D1713" s="82"/>
      <c r="E1713" s="82"/>
      <c r="F1713" s="56" t="str">
        <f t="shared" si="2"/>
        <v>PETUGAS.1712/SPK/SE/PML/3172/2026</v>
      </c>
      <c r="G1713" s="80"/>
      <c r="H1713" s="56" t="str">
        <f>VLOOKUP(G1713,'MITRA (REFERENSI)'!$A:$Z,16,FALSE)</f>
        <v>#N/A</v>
      </c>
      <c r="I1713" s="56" t="str">
        <f>VLOOKUP(G1713,'MITRA (REFERENSI)'!$A:$Z,25,FALSE)</f>
        <v>#N/A</v>
      </c>
      <c r="J1713" s="55" t="str">
        <f>VLOOKUP(G1713,'MITRA (REFERENSI)'!$A:$Z,26,FALSE)</f>
        <v>#N/A</v>
      </c>
      <c r="K1713" s="55" t="str">
        <f>VLOOKUP(G1713,'MITRA (REFERENSI)'!$A:$Z,15,FALSE)</f>
        <v>#N/A</v>
      </c>
      <c r="L1713" s="55" t="str">
        <f>VLOOKUP(G1713,'MITRA (REFERENSI)'!$A:$Z,15,FALSE)</f>
        <v>#N/A</v>
      </c>
      <c r="M1713" s="55" t="str">
        <f>IF(B1713=1,'KELAS (REFERENSI)'!M1713,IF(B1713=2,'KELAS (REFERENSI)'!M1728,IF(B1713=3,'KELAS (REFERENSI)'!M1743,IF(B1713=4,'KELAS (REFERENSI)'!M1758,""))))</f>
        <v/>
      </c>
      <c r="N1713" s="55" t="str">
        <f>IF(B1713=1,'KELAS (REFERENSI)'!N1713,IF(B1713=2,'KELAS (REFERENSI)'!N1728,IF(B1713=3,'KELAS (REFERENSI)'!N1743,IF(B1713=4,'KELAS (REFERENSI)'!N1758,""))))</f>
        <v/>
      </c>
      <c r="O1713" s="55" t="str">
        <f>IF(B1713=1,'KELAS (REFERENSI)'!O1713,IF(B1713=2,'KELAS (REFERENSI)'!O1728,IF(B1713=3,'KELAS (REFERENSI)'!O1743,IF(B1713=4,'KELAS (REFERENSI)'!O1758,""))))</f>
        <v/>
      </c>
      <c r="P1713" s="55" t="str">
        <f>IF(B1713=1,'KELAS (REFERENSI)'!P1713,IF(B1713=2,'KELAS (REFERENSI)'!P1728,IF(B1713=3,'KELAS (REFERENSI)'!P1743,IF(B1713=4,'KELAS (REFERENSI)'!P1758,""))))</f>
        <v/>
      </c>
      <c r="Q1713" s="55" t="str">
        <f t="shared" si="4"/>
        <v>BPS Kota Jakarta Timur</v>
      </c>
      <c r="R1713" s="55" t="str">
        <f t="shared" si="56"/>
        <v/>
      </c>
      <c r="S1713" s="55" t="str">
        <f t="shared" ref="S1713:T1713" si="1721">S1712</f>
        <v>15 Juni sampai dengan 31 Agustus 2026</v>
      </c>
      <c r="T1713" s="55" t="str">
        <f t="shared" si="1721"/>
        <v>31 Agustus 2026</v>
      </c>
      <c r="U1713" s="59" t="str">
        <f>VLOOKUP(G1713,'MITRA (REFERENSI)'!$A:$Z,17,FALSE)</f>
        <v>#N/A</v>
      </c>
      <c r="V1713" s="59" t="str">
        <f>VLOOKUP(G1713,'MITRA (REFERENSI)'!$A:$Z,11,FALSE)</f>
        <v>#N/A</v>
      </c>
      <c r="W1713" s="81"/>
      <c r="X1713" s="63"/>
      <c r="Y1713" s="63"/>
      <c r="Z1713" s="62"/>
      <c r="AA1713" s="63"/>
      <c r="AB1713" s="62"/>
      <c r="AC1713" s="62"/>
      <c r="AD1713" s="62"/>
      <c r="AE1713" s="62"/>
      <c r="AF1713" s="62"/>
      <c r="AG1713" s="72"/>
      <c r="AH1713" s="72"/>
      <c r="AI1713" s="72"/>
      <c r="AJ1713" s="72"/>
      <c r="AK1713" s="59" t="str">
        <f>VLOOKUP(G1713,'MITRA (REFERENSI)'!$A:$Z,5,FALSE)</f>
        <v>#N/A</v>
      </c>
      <c r="AL1713" s="59" t="str">
        <f>VLOOKUP(G1713,'MITRA (REFERENSI)'!$A:$Z,13,FALSE)</f>
        <v>#N/A</v>
      </c>
      <c r="AM1713" s="59" t="str">
        <f>VLOOKUP(G1713,'MITRA (REFERENSI)'!$A:$Z,14,FALSE)</f>
        <v>#N/A</v>
      </c>
    </row>
    <row r="1714" ht="15.0" customHeight="1">
      <c r="A1714" s="53" t="s">
        <v>6776</v>
      </c>
      <c r="B1714" s="78"/>
      <c r="C1714" s="79"/>
      <c r="D1714" s="82"/>
      <c r="E1714" s="82"/>
      <c r="F1714" s="56" t="str">
        <f t="shared" si="2"/>
        <v>PETUGAS.1713/SPK/SE/PML/3172/2026</v>
      </c>
      <c r="G1714" s="80"/>
      <c r="H1714" s="56" t="str">
        <f>VLOOKUP(G1714,'MITRA (REFERENSI)'!$A:$Z,16,FALSE)</f>
        <v>#N/A</v>
      </c>
      <c r="I1714" s="56" t="str">
        <f>VLOOKUP(G1714,'MITRA (REFERENSI)'!$A:$Z,25,FALSE)</f>
        <v>#N/A</v>
      </c>
      <c r="J1714" s="55" t="str">
        <f>VLOOKUP(G1714,'MITRA (REFERENSI)'!$A:$Z,26,FALSE)</f>
        <v>#N/A</v>
      </c>
      <c r="K1714" s="55" t="str">
        <f>VLOOKUP(G1714,'MITRA (REFERENSI)'!$A:$Z,15,FALSE)</f>
        <v>#N/A</v>
      </c>
      <c r="L1714" s="55" t="str">
        <f>VLOOKUP(G1714,'MITRA (REFERENSI)'!$A:$Z,15,FALSE)</f>
        <v>#N/A</v>
      </c>
      <c r="M1714" s="55" t="str">
        <f>IF(B1714=1,'KELAS (REFERENSI)'!M1714,IF(B1714=2,'KELAS (REFERENSI)'!M1729,IF(B1714=3,'KELAS (REFERENSI)'!M1744,IF(B1714=4,'KELAS (REFERENSI)'!M1759,""))))</f>
        <v/>
      </c>
      <c r="N1714" s="55" t="str">
        <f>IF(B1714=1,'KELAS (REFERENSI)'!N1714,IF(B1714=2,'KELAS (REFERENSI)'!N1729,IF(B1714=3,'KELAS (REFERENSI)'!N1744,IF(B1714=4,'KELAS (REFERENSI)'!N1759,""))))</f>
        <v/>
      </c>
      <c r="O1714" s="55" t="str">
        <f>IF(B1714=1,'KELAS (REFERENSI)'!O1714,IF(B1714=2,'KELAS (REFERENSI)'!O1729,IF(B1714=3,'KELAS (REFERENSI)'!O1744,IF(B1714=4,'KELAS (REFERENSI)'!O1759,""))))</f>
        <v/>
      </c>
      <c r="P1714" s="55" t="str">
        <f>IF(B1714=1,'KELAS (REFERENSI)'!P1714,IF(B1714=2,'KELAS (REFERENSI)'!P1729,IF(B1714=3,'KELAS (REFERENSI)'!P1744,IF(B1714=4,'KELAS (REFERENSI)'!P1759,""))))</f>
        <v/>
      </c>
      <c r="Q1714" s="55" t="str">
        <f t="shared" si="4"/>
        <v>BPS Kota Jakarta Timur</v>
      </c>
      <c r="R1714" s="55" t="str">
        <f t="shared" si="56"/>
        <v/>
      </c>
      <c r="S1714" s="55" t="str">
        <f t="shared" ref="S1714:T1714" si="1722">S1713</f>
        <v>15 Juni sampai dengan 31 Agustus 2026</v>
      </c>
      <c r="T1714" s="55" t="str">
        <f t="shared" si="1722"/>
        <v>31 Agustus 2026</v>
      </c>
      <c r="U1714" s="59" t="str">
        <f>VLOOKUP(G1714,'MITRA (REFERENSI)'!$A:$Z,17,FALSE)</f>
        <v>#N/A</v>
      </c>
      <c r="V1714" s="59" t="str">
        <f>VLOOKUP(G1714,'MITRA (REFERENSI)'!$A:$Z,11,FALSE)</f>
        <v>#N/A</v>
      </c>
      <c r="W1714" s="81"/>
      <c r="X1714" s="63"/>
      <c r="Y1714" s="63"/>
      <c r="Z1714" s="62"/>
      <c r="AA1714" s="63"/>
      <c r="AB1714" s="62"/>
      <c r="AC1714" s="62"/>
      <c r="AD1714" s="62"/>
      <c r="AE1714" s="62"/>
      <c r="AF1714" s="62"/>
      <c r="AG1714" s="72"/>
      <c r="AH1714" s="72"/>
      <c r="AI1714" s="72"/>
      <c r="AJ1714" s="72"/>
      <c r="AK1714" s="59" t="str">
        <f>VLOOKUP(G1714,'MITRA (REFERENSI)'!$A:$Z,5,FALSE)</f>
        <v>#N/A</v>
      </c>
      <c r="AL1714" s="59" t="str">
        <f>VLOOKUP(G1714,'MITRA (REFERENSI)'!$A:$Z,13,FALSE)</f>
        <v>#N/A</v>
      </c>
      <c r="AM1714" s="59" t="str">
        <f>VLOOKUP(G1714,'MITRA (REFERENSI)'!$A:$Z,14,FALSE)</f>
        <v>#N/A</v>
      </c>
    </row>
    <row r="1715" ht="15.0" customHeight="1">
      <c r="A1715" s="53" t="s">
        <v>6777</v>
      </c>
      <c r="B1715" s="78"/>
      <c r="C1715" s="79"/>
      <c r="D1715" s="82"/>
      <c r="E1715" s="82"/>
      <c r="F1715" s="56" t="str">
        <f t="shared" si="2"/>
        <v>PETUGAS.1714/SPK/SE/PML/3172/2026</v>
      </c>
      <c r="G1715" s="80"/>
      <c r="H1715" s="56" t="str">
        <f>VLOOKUP(G1715,'MITRA (REFERENSI)'!$A:$Z,16,FALSE)</f>
        <v>#N/A</v>
      </c>
      <c r="I1715" s="56" t="str">
        <f>VLOOKUP(G1715,'MITRA (REFERENSI)'!$A:$Z,25,FALSE)</f>
        <v>#N/A</v>
      </c>
      <c r="J1715" s="55" t="str">
        <f>VLOOKUP(G1715,'MITRA (REFERENSI)'!$A:$Z,26,FALSE)</f>
        <v>#N/A</v>
      </c>
      <c r="K1715" s="55" t="str">
        <f>VLOOKUP(G1715,'MITRA (REFERENSI)'!$A:$Z,15,FALSE)</f>
        <v>#N/A</v>
      </c>
      <c r="L1715" s="55" t="str">
        <f>VLOOKUP(G1715,'MITRA (REFERENSI)'!$A:$Z,15,FALSE)</f>
        <v>#N/A</v>
      </c>
      <c r="M1715" s="55" t="str">
        <f>IF(B1715=1,'KELAS (REFERENSI)'!M1715,IF(B1715=2,'KELAS (REFERENSI)'!M1730,IF(B1715=3,'KELAS (REFERENSI)'!M1745,IF(B1715=4,'KELAS (REFERENSI)'!M1760,""))))</f>
        <v/>
      </c>
      <c r="N1715" s="55" t="str">
        <f>IF(B1715=1,'KELAS (REFERENSI)'!N1715,IF(B1715=2,'KELAS (REFERENSI)'!N1730,IF(B1715=3,'KELAS (REFERENSI)'!N1745,IF(B1715=4,'KELAS (REFERENSI)'!N1760,""))))</f>
        <v/>
      </c>
      <c r="O1715" s="55" t="str">
        <f>IF(B1715=1,'KELAS (REFERENSI)'!O1715,IF(B1715=2,'KELAS (REFERENSI)'!O1730,IF(B1715=3,'KELAS (REFERENSI)'!O1745,IF(B1715=4,'KELAS (REFERENSI)'!O1760,""))))</f>
        <v/>
      </c>
      <c r="P1715" s="55" t="str">
        <f>IF(B1715=1,'KELAS (REFERENSI)'!P1715,IF(B1715=2,'KELAS (REFERENSI)'!P1730,IF(B1715=3,'KELAS (REFERENSI)'!P1745,IF(B1715=4,'KELAS (REFERENSI)'!P1760,""))))</f>
        <v/>
      </c>
      <c r="Q1715" s="55" t="str">
        <f t="shared" si="4"/>
        <v>BPS Kota Jakarta Timur</v>
      </c>
      <c r="R1715" s="55" t="str">
        <f t="shared" si="56"/>
        <v/>
      </c>
      <c r="S1715" s="55" t="str">
        <f t="shared" ref="S1715:T1715" si="1723">S1714</f>
        <v>15 Juni sampai dengan 31 Agustus 2026</v>
      </c>
      <c r="T1715" s="55" t="str">
        <f t="shared" si="1723"/>
        <v>31 Agustus 2026</v>
      </c>
      <c r="U1715" s="59" t="str">
        <f>VLOOKUP(G1715,'MITRA (REFERENSI)'!$A:$Z,17,FALSE)</f>
        <v>#N/A</v>
      </c>
      <c r="V1715" s="59" t="str">
        <f>VLOOKUP(G1715,'MITRA (REFERENSI)'!$A:$Z,11,FALSE)</f>
        <v>#N/A</v>
      </c>
      <c r="W1715" s="81"/>
      <c r="X1715" s="63"/>
      <c r="Y1715" s="63"/>
      <c r="Z1715" s="62"/>
      <c r="AA1715" s="63"/>
      <c r="AB1715" s="62"/>
      <c r="AC1715" s="62"/>
      <c r="AD1715" s="62"/>
      <c r="AE1715" s="62"/>
      <c r="AF1715" s="62"/>
      <c r="AG1715" s="72"/>
      <c r="AH1715" s="72"/>
      <c r="AI1715" s="72"/>
      <c r="AJ1715" s="72"/>
      <c r="AK1715" s="59" t="str">
        <f>VLOOKUP(G1715,'MITRA (REFERENSI)'!$A:$Z,5,FALSE)</f>
        <v>#N/A</v>
      </c>
      <c r="AL1715" s="59" t="str">
        <f>VLOOKUP(G1715,'MITRA (REFERENSI)'!$A:$Z,13,FALSE)</f>
        <v>#N/A</v>
      </c>
      <c r="AM1715" s="59" t="str">
        <f>VLOOKUP(G1715,'MITRA (REFERENSI)'!$A:$Z,14,FALSE)</f>
        <v>#N/A</v>
      </c>
    </row>
    <row r="1716" ht="15.0" customHeight="1">
      <c r="A1716" s="53" t="s">
        <v>6778</v>
      </c>
      <c r="B1716" s="78"/>
      <c r="C1716" s="79"/>
      <c r="D1716" s="82"/>
      <c r="E1716" s="82"/>
      <c r="F1716" s="56" t="str">
        <f t="shared" si="2"/>
        <v>PETUGAS.1715/SPK/SE/PML/3172/2026</v>
      </c>
      <c r="G1716" s="80"/>
      <c r="H1716" s="56" t="str">
        <f>VLOOKUP(G1716,'MITRA (REFERENSI)'!$A:$Z,16,FALSE)</f>
        <v>#N/A</v>
      </c>
      <c r="I1716" s="56" t="str">
        <f>VLOOKUP(G1716,'MITRA (REFERENSI)'!$A:$Z,25,FALSE)</f>
        <v>#N/A</v>
      </c>
      <c r="J1716" s="55" t="str">
        <f>VLOOKUP(G1716,'MITRA (REFERENSI)'!$A:$Z,26,FALSE)</f>
        <v>#N/A</v>
      </c>
      <c r="K1716" s="55" t="str">
        <f>VLOOKUP(G1716,'MITRA (REFERENSI)'!$A:$Z,15,FALSE)</f>
        <v>#N/A</v>
      </c>
      <c r="L1716" s="55" t="str">
        <f>VLOOKUP(G1716,'MITRA (REFERENSI)'!$A:$Z,15,FALSE)</f>
        <v>#N/A</v>
      </c>
      <c r="M1716" s="55" t="str">
        <f>IF(B1716=1,'KELAS (REFERENSI)'!M1716,IF(B1716=2,'KELAS (REFERENSI)'!M1731,IF(B1716=3,'KELAS (REFERENSI)'!M1746,IF(B1716=4,'KELAS (REFERENSI)'!M1761,""))))</f>
        <v/>
      </c>
      <c r="N1716" s="55" t="str">
        <f>IF(B1716=1,'KELAS (REFERENSI)'!N1716,IF(B1716=2,'KELAS (REFERENSI)'!N1731,IF(B1716=3,'KELAS (REFERENSI)'!N1746,IF(B1716=4,'KELAS (REFERENSI)'!N1761,""))))</f>
        <v/>
      </c>
      <c r="O1716" s="55" t="str">
        <f>IF(B1716=1,'KELAS (REFERENSI)'!O1716,IF(B1716=2,'KELAS (REFERENSI)'!O1731,IF(B1716=3,'KELAS (REFERENSI)'!O1746,IF(B1716=4,'KELAS (REFERENSI)'!O1761,""))))</f>
        <v/>
      </c>
      <c r="P1716" s="55" t="str">
        <f>IF(B1716=1,'KELAS (REFERENSI)'!P1716,IF(B1716=2,'KELAS (REFERENSI)'!P1731,IF(B1716=3,'KELAS (REFERENSI)'!P1746,IF(B1716=4,'KELAS (REFERENSI)'!P1761,""))))</f>
        <v/>
      </c>
      <c r="Q1716" s="55" t="str">
        <f t="shared" si="4"/>
        <v>BPS Kota Jakarta Timur</v>
      </c>
      <c r="R1716" s="55" t="str">
        <f t="shared" si="56"/>
        <v/>
      </c>
      <c r="S1716" s="55" t="str">
        <f t="shared" ref="S1716:T1716" si="1724">S1715</f>
        <v>15 Juni sampai dengan 31 Agustus 2026</v>
      </c>
      <c r="T1716" s="55" t="str">
        <f t="shared" si="1724"/>
        <v>31 Agustus 2026</v>
      </c>
      <c r="U1716" s="59" t="str">
        <f>VLOOKUP(G1716,'MITRA (REFERENSI)'!$A:$Z,17,FALSE)</f>
        <v>#N/A</v>
      </c>
      <c r="V1716" s="59" t="str">
        <f>VLOOKUP(G1716,'MITRA (REFERENSI)'!$A:$Z,11,FALSE)</f>
        <v>#N/A</v>
      </c>
      <c r="W1716" s="81"/>
      <c r="X1716" s="63"/>
      <c r="Y1716" s="63"/>
      <c r="Z1716" s="62"/>
      <c r="AA1716" s="63"/>
      <c r="AB1716" s="62"/>
      <c r="AC1716" s="62"/>
      <c r="AD1716" s="62"/>
      <c r="AE1716" s="62"/>
      <c r="AF1716" s="62"/>
      <c r="AG1716" s="72"/>
      <c r="AH1716" s="72"/>
      <c r="AI1716" s="72"/>
      <c r="AJ1716" s="72"/>
      <c r="AK1716" s="59" t="str">
        <f>VLOOKUP(G1716,'MITRA (REFERENSI)'!$A:$Z,5,FALSE)</f>
        <v>#N/A</v>
      </c>
      <c r="AL1716" s="59" t="str">
        <f>VLOOKUP(G1716,'MITRA (REFERENSI)'!$A:$Z,13,FALSE)</f>
        <v>#N/A</v>
      </c>
      <c r="AM1716" s="59" t="str">
        <f>VLOOKUP(G1716,'MITRA (REFERENSI)'!$A:$Z,14,FALSE)</f>
        <v>#N/A</v>
      </c>
    </row>
    <row r="1717" ht="15.0" customHeight="1">
      <c r="A1717" s="53" t="s">
        <v>6779</v>
      </c>
      <c r="B1717" s="78"/>
      <c r="C1717" s="79"/>
      <c r="D1717" s="82"/>
      <c r="E1717" s="82"/>
      <c r="F1717" s="56" t="str">
        <f t="shared" si="2"/>
        <v>PETUGAS.1716/SPK/SE/PML/3172/2026</v>
      </c>
      <c r="G1717" s="80"/>
      <c r="H1717" s="56" t="str">
        <f>VLOOKUP(G1717,'MITRA (REFERENSI)'!$A:$Z,16,FALSE)</f>
        <v>#N/A</v>
      </c>
      <c r="I1717" s="56" t="str">
        <f>VLOOKUP(G1717,'MITRA (REFERENSI)'!$A:$Z,25,FALSE)</f>
        <v>#N/A</v>
      </c>
      <c r="J1717" s="55" t="str">
        <f>VLOOKUP(G1717,'MITRA (REFERENSI)'!$A:$Z,26,FALSE)</f>
        <v>#N/A</v>
      </c>
      <c r="K1717" s="55" t="str">
        <f>VLOOKUP(G1717,'MITRA (REFERENSI)'!$A:$Z,15,FALSE)</f>
        <v>#N/A</v>
      </c>
      <c r="L1717" s="55" t="str">
        <f>VLOOKUP(G1717,'MITRA (REFERENSI)'!$A:$Z,15,FALSE)</f>
        <v>#N/A</v>
      </c>
      <c r="M1717" s="55" t="str">
        <f>IF(B1717=1,'KELAS (REFERENSI)'!M1717,IF(B1717=2,'KELAS (REFERENSI)'!M1732,IF(B1717=3,'KELAS (REFERENSI)'!M1747,IF(B1717=4,'KELAS (REFERENSI)'!M1762,""))))</f>
        <v/>
      </c>
      <c r="N1717" s="55" t="str">
        <f>IF(B1717=1,'KELAS (REFERENSI)'!N1717,IF(B1717=2,'KELAS (REFERENSI)'!N1732,IF(B1717=3,'KELAS (REFERENSI)'!N1747,IF(B1717=4,'KELAS (REFERENSI)'!N1762,""))))</f>
        <v/>
      </c>
      <c r="O1717" s="55" t="str">
        <f>IF(B1717=1,'KELAS (REFERENSI)'!O1717,IF(B1717=2,'KELAS (REFERENSI)'!O1732,IF(B1717=3,'KELAS (REFERENSI)'!O1747,IF(B1717=4,'KELAS (REFERENSI)'!O1762,""))))</f>
        <v/>
      </c>
      <c r="P1717" s="55" t="str">
        <f>IF(B1717=1,'KELAS (REFERENSI)'!P1717,IF(B1717=2,'KELAS (REFERENSI)'!P1732,IF(B1717=3,'KELAS (REFERENSI)'!P1747,IF(B1717=4,'KELAS (REFERENSI)'!P1762,""))))</f>
        <v/>
      </c>
      <c r="Q1717" s="55" t="str">
        <f t="shared" si="4"/>
        <v>BPS Kota Jakarta Timur</v>
      </c>
      <c r="R1717" s="55" t="str">
        <f t="shared" si="56"/>
        <v/>
      </c>
      <c r="S1717" s="55" t="str">
        <f t="shared" ref="S1717:T1717" si="1725">S1716</f>
        <v>15 Juni sampai dengan 31 Agustus 2026</v>
      </c>
      <c r="T1717" s="55" t="str">
        <f t="shared" si="1725"/>
        <v>31 Agustus 2026</v>
      </c>
      <c r="U1717" s="59" t="str">
        <f>VLOOKUP(G1717,'MITRA (REFERENSI)'!$A:$Z,17,FALSE)</f>
        <v>#N/A</v>
      </c>
      <c r="V1717" s="59" t="str">
        <f>VLOOKUP(G1717,'MITRA (REFERENSI)'!$A:$Z,11,FALSE)</f>
        <v>#N/A</v>
      </c>
      <c r="W1717" s="81"/>
      <c r="X1717" s="63"/>
      <c r="Y1717" s="63"/>
      <c r="Z1717" s="62"/>
      <c r="AA1717" s="63"/>
      <c r="AB1717" s="62"/>
      <c r="AC1717" s="62"/>
      <c r="AD1717" s="62"/>
      <c r="AE1717" s="62"/>
      <c r="AF1717" s="62"/>
      <c r="AG1717" s="72"/>
      <c r="AH1717" s="72"/>
      <c r="AI1717" s="72"/>
      <c r="AJ1717" s="72"/>
      <c r="AK1717" s="59" t="str">
        <f>VLOOKUP(G1717,'MITRA (REFERENSI)'!$A:$Z,5,FALSE)</f>
        <v>#N/A</v>
      </c>
      <c r="AL1717" s="59" t="str">
        <f>VLOOKUP(G1717,'MITRA (REFERENSI)'!$A:$Z,13,FALSE)</f>
        <v>#N/A</v>
      </c>
      <c r="AM1717" s="59" t="str">
        <f>VLOOKUP(G1717,'MITRA (REFERENSI)'!$A:$Z,14,FALSE)</f>
        <v>#N/A</v>
      </c>
    </row>
    <row r="1718" ht="15.0" customHeight="1">
      <c r="A1718" s="53" t="s">
        <v>6780</v>
      </c>
      <c r="B1718" s="78"/>
      <c r="C1718" s="79"/>
      <c r="D1718" s="82"/>
      <c r="E1718" s="82"/>
      <c r="F1718" s="56" t="str">
        <f t="shared" si="2"/>
        <v>PETUGAS.1717/SPK/SE/PML/3172/2026</v>
      </c>
      <c r="G1718" s="80"/>
      <c r="H1718" s="56" t="str">
        <f>VLOOKUP(G1718,'MITRA (REFERENSI)'!$A:$Z,16,FALSE)</f>
        <v>#N/A</v>
      </c>
      <c r="I1718" s="56" t="str">
        <f>VLOOKUP(G1718,'MITRA (REFERENSI)'!$A:$Z,25,FALSE)</f>
        <v>#N/A</v>
      </c>
      <c r="J1718" s="55" t="str">
        <f>VLOOKUP(G1718,'MITRA (REFERENSI)'!$A:$Z,26,FALSE)</f>
        <v>#N/A</v>
      </c>
      <c r="K1718" s="55" t="str">
        <f>VLOOKUP(G1718,'MITRA (REFERENSI)'!$A:$Z,15,FALSE)</f>
        <v>#N/A</v>
      </c>
      <c r="L1718" s="55" t="str">
        <f>VLOOKUP(G1718,'MITRA (REFERENSI)'!$A:$Z,15,FALSE)</f>
        <v>#N/A</v>
      </c>
      <c r="M1718" s="55" t="str">
        <f>IF(B1718=1,'KELAS (REFERENSI)'!M1718,IF(B1718=2,'KELAS (REFERENSI)'!M1733,IF(B1718=3,'KELAS (REFERENSI)'!M1748,IF(B1718=4,'KELAS (REFERENSI)'!M1763,""))))</f>
        <v/>
      </c>
      <c r="N1718" s="55" t="str">
        <f>IF(B1718=1,'KELAS (REFERENSI)'!N1718,IF(B1718=2,'KELAS (REFERENSI)'!N1733,IF(B1718=3,'KELAS (REFERENSI)'!N1748,IF(B1718=4,'KELAS (REFERENSI)'!N1763,""))))</f>
        <v/>
      </c>
      <c r="O1718" s="55" t="str">
        <f>IF(B1718=1,'KELAS (REFERENSI)'!O1718,IF(B1718=2,'KELAS (REFERENSI)'!O1733,IF(B1718=3,'KELAS (REFERENSI)'!O1748,IF(B1718=4,'KELAS (REFERENSI)'!O1763,""))))</f>
        <v/>
      </c>
      <c r="P1718" s="55" t="str">
        <f>IF(B1718=1,'KELAS (REFERENSI)'!P1718,IF(B1718=2,'KELAS (REFERENSI)'!P1733,IF(B1718=3,'KELAS (REFERENSI)'!P1748,IF(B1718=4,'KELAS (REFERENSI)'!P1763,""))))</f>
        <v/>
      </c>
      <c r="Q1718" s="55" t="str">
        <f t="shared" si="4"/>
        <v>BPS Kota Jakarta Timur</v>
      </c>
      <c r="R1718" s="55" t="str">
        <f t="shared" si="56"/>
        <v/>
      </c>
      <c r="S1718" s="55" t="str">
        <f t="shared" ref="S1718:T1718" si="1726">S1717</f>
        <v>15 Juni sampai dengan 31 Agustus 2026</v>
      </c>
      <c r="T1718" s="55" t="str">
        <f t="shared" si="1726"/>
        <v>31 Agustus 2026</v>
      </c>
      <c r="U1718" s="59" t="str">
        <f>VLOOKUP(G1718,'MITRA (REFERENSI)'!$A:$Z,17,FALSE)</f>
        <v>#N/A</v>
      </c>
      <c r="V1718" s="59" t="str">
        <f>VLOOKUP(G1718,'MITRA (REFERENSI)'!$A:$Z,11,FALSE)</f>
        <v>#N/A</v>
      </c>
      <c r="W1718" s="81"/>
      <c r="X1718" s="63"/>
      <c r="Y1718" s="63"/>
      <c r="Z1718" s="62"/>
      <c r="AA1718" s="63"/>
      <c r="AB1718" s="62"/>
      <c r="AC1718" s="62"/>
      <c r="AD1718" s="62"/>
      <c r="AE1718" s="62"/>
      <c r="AF1718" s="62"/>
      <c r="AG1718" s="72"/>
      <c r="AH1718" s="72"/>
      <c r="AI1718" s="72"/>
      <c r="AJ1718" s="72"/>
      <c r="AK1718" s="59" t="str">
        <f>VLOOKUP(G1718,'MITRA (REFERENSI)'!$A:$Z,5,FALSE)</f>
        <v>#N/A</v>
      </c>
      <c r="AL1718" s="59" t="str">
        <f>VLOOKUP(G1718,'MITRA (REFERENSI)'!$A:$Z,13,FALSE)</f>
        <v>#N/A</v>
      </c>
      <c r="AM1718" s="59" t="str">
        <f>VLOOKUP(G1718,'MITRA (REFERENSI)'!$A:$Z,14,FALSE)</f>
        <v>#N/A</v>
      </c>
    </row>
    <row r="1719" ht="15.0" customHeight="1">
      <c r="A1719" s="53" t="s">
        <v>6781</v>
      </c>
      <c r="B1719" s="78"/>
      <c r="C1719" s="79"/>
      <c r="D1719" s="82"/>
      <c r="E1719" s="82"/>
      <c r="F1719" s="56" t="str">
        <f t="shared" si="2"/>
        <v>PETUGAS.1718/SPK/SE/PML/3172/2026</v>
      </c>
      <c r="G1719" s="80"/>
      <c r="H1719" s="56" t="str">
        <f>VLOOKUP(G1719,'MITRA (REFERENSI)'!$A:$Z,16,FALSE)</f>
        <v>#N/A</v>
      </c>
      <c r="I1719" s="56" t="str">
        <f>VLOOKUP(G1719,'MITRA (REFERENSI)'!$A:$Z,25,FALSE)</f>
        <v>#N/A</v>
      </c>
      <c r="J1719" s="55" t="str">
        <f>VLOOKUP(G1719,'MITRA (REFERENSI)'!$A:$Z,26,FALSE)</f>
        <v>#N/A</v>
      </c>
      <c r="K1719" s="55" t="str">
        <f>VLOOKUP(G1719,'MITRA (REFERENSI)'!$A:$Z,15,FALSE)</f>
        <v>#N/A</v>
      </c>
      <c r="L1719" s="55" t="str">
        <f>VLOOKUP(G1719,'MITRA (REFERENSI)'!$A:$Z,15,FALSE)</f>
        <v>#N/A</v>
      </c>
      <c r="M1719" s="55" t="str">
        <f>IF(B1719=1,'KELAS (REFERENSI)'!M1719,IF(B1719=2,'KELAS (REFERENSI)'!M1734,IF(B1719=3,'KELAS (REFERENSI)'!M1749,IF(B1719=4,'KELAS (REFERENSI)'!M1764,""))))</f>
        <v/>
      </c>
      <c r="N1719" s="55" t="str">
        <f>IF(B1719=1,'KELAS (REFERENSI)'!N1719,IF(B1719=2,'KELAS (REFERENSI)'!N1734,IF(B1719=3,'KELAS (REFERENSI)'!N1749,IF(B1719=4,'KELAS (REFERENSI)'!N1764,""))))</f>
        <v/>
      </c>
      <c r="O1719" s="55" t="str">
        <f>IF(B1719=1,'KELAS (REFERENSI)'!O1719,IF(B1719=2,'KELAS (REFERENSI)'!O1734,IF(B1719=3,'KELAS (REFERENSI)'!O1749,IF(B1719=4,'KELAS (REFERENSI)'!O1764,""))))</f>
        <v/>
      </c>
      <c r="P1719" s="55" t="str">
        <f>IF(B1719=1,'KELAS (REFERENSI)'!P1719,IF(B1719=2,'KELAS (REFERENSI)'!P1734,IF(B1719=3,'KELAS (REFERENSI)'!P1749,IF(B1719=4,'KELAS (REFERENSI)'!P1764,""))))</f>
        <v/>
      </c>
      <c r="Q1719" s="55" t="str">
        <f t="shared" si="4"/>
        <v>BPS Kota Jakarta Timur</v>
      </c>
      <c r="R1719" s="55" t="str">
        <f t="shared" si="56"/>
        <v/>
      </c>
      <c r="S1719" s="55" t="str">
        <f t="shared" ref="S1719:T1719" si="1727">S1718</f>
        <v>15 Juni sampai dengan 31 Agustus 2026</v>
      </c>
      <c r="T1719" s="55" t="str">
        <f t="shared" si="1727"/>
        <v>31 Agustus 2026</v>
      </c>
      <c r="U1719" s="59" t="str">
        <f>VLOOKUP(G1719,'MITRA (REFERENSI)'!$A:$Z,17,FALSE)</f>
        <v>#N/A</v>
      </c>
      <c r="V1719" s="59" t="str">
        <f>VLOOKUP(G1719,'MITRA (REFERENSI)'!$A:$Z,11,FALSE)</f>
        <v>#N/A</v>
      </c>
      <c r="W1719" s="81"/>
      <c r="X1719" s="63"/>
      <c r="Y1719" s="63"/>
      <c r="Z1719" s="62"/>
      <c r="AA1719" s="63"/>
      <c r="AB1719" s="62"/>
      <c r="AC1719" s="62"/>
      <c r="AD1719" s="62"/>
      <c r="AE1719" s="62"/>
      <c r="AF1719" s="62"/>
      <c r="AG1719" s="72"/>
      <c r="AH1719" s="72"/>
      <c r="AI1719" s="72"/>
      <c r="AJ1719" s="72"/>
      <c r="AK1719" s="59" t="str">
        <f>VLOOKUP(G1719,'MITRA (REFERENSI)'!$A:$Z,5,FALSE)</f>
        <v>#N/A</v>
      </c>
      <c r="AL1719" s="59" t="str">
        <f>VLOOKUP(G1719,'MITRA (REFERENSI)'!$A:$Z,13,FALSE)</f>
        <v>#N/A</v>
      </c>
      <c r="AM1719" s="59" t="str">
        <f>VLOOKUP(G1719,'MITRA (REFERENSI)'!$A:$Z,14,FALSE)</f>
        <v>#N/A</v>
      </c>
    </row>
    <row r="1720" ht="15.0" customHeight="1">
      <c r="A1720" s="53" t="s">
        <v>6782</v>
      </c>
      <c r="B1720" s="78"/>
      <c r="C1720" s="79"/>
      <c r="D1720" s="82"/>
      <c r="E1720" s="82"/>
      <c r="F1720" s="56" t="str">
        <f t="shared" si="2"/>
        <v>PETUGAS.1719/SPK/SE/PML/3172/2026</v>
      </c>
      <c r="G1720" s="80"/>
      <c r="H1720" s="56" t="str">
        <f>VLOOKUP(G1720,'MITRA (REFERENSI)'!$A:$Z,16,FALSE)</f>
        <v>#N/A</v>
      </c>
      <c r="I1720" s="56" t="str">
        <f>VLOOKUP(G1720,'MITRA (REFERENSI)'!$A:$Z,25,FALSE)</f>
        <v>#N/A</v>
      </c>
      <c r="J1720" s="55" t="str">
        <f>VLOOKUP(G1720,'MITRA (REFERENSI)'!$A:$Z,26,FALSE)</f>
        <v>#N/A</v>
      </c>
      <c r="K1720" s="55" t="str">
        <f>VLOOKUP(G1720,'MITRA (REFERENSI)'!$A:$Z,15,FALSE)</f>
        <v>#N/A</v>
      </c>
      <c r="L1720" s="55" t="str">
        <f>VLOOKUP(G1720,'MITRA (REFERENSI)'!$A:$Z,15,FALSE)</f>
        <v>#N/A</v>
      </c>
      <c r="M1720" s="55" t="str">
        <f>IF(B1720=1,'KELAS (REFERENSI)'!M1720,IF(B1720=2,'KELAS (REFERENSI)'!M1735,IF(B1720=3,'KELAS (REFERENSI)'!M1750,IF(B1720=4,'KELAS (REFERENSI)'!M1765,""))))</f>
        <v/>
      </c>
      <c r="N1720" s="55" t="str">
        <f>IF(B1720=1,'KELAS (REFERENSI)'!N1720,IF(B1720=2,'KELAS (REFERENSI)'!N1735,IF(B1720=3,'KELAS (REFERENSI)'!N1750,IF(B1720=4,'KELAS (REFERENSI)'!N1765,""))))</f>
        <v/>
      </c>
      <c r="O1720" s="55" t="str">
        <f>IF(B1720=1,'KELAS (REFERENSI)'!O1720,IF(B1720=2,'KELAS (REFERENSI)'!O1735,IF(B1720=3,'KELAS (REFERENSI)'!O1750,IF(B1720=4,'KELAS (REFERENSI)'!O1765,""))))</f>
        <v/>
      </c>
      <c r="P1720" s="55" t="str">
        <f>IF(B1720=1,'KELAS (REFERENSI)'!P1720,IF(B1720=2,'KELAS (REFERENSI)'!P1735,IF(B1720=3,'KELAS (REFERENSI)'!P1750,IF(B1720=4,'KELAS (REFERENSI)'!P1765,""))))</f>
        <v/>
      </c>
      <c r="Q1720" s="55" t="str">
        <f t="shared" si="4"/>
        <v>BPS Kota Jakarta Timur</v>
      </c>
      <c r="R1720" s="55" t="str">
        <f t="shared" si="56"/>
        <v/>
      </c>
      <c r="S1720" s="55" t="str">
        <f t="shared" ref="S1720:T1720" si="1728">S1719</f>
        <v>15 Juni sampai dengan 31 Agustus 2026</v>
      </c>
      <c r="T1720" s="55" t="str">
        <f t="shared" si="1728"/>
        <v>31 Agustus 2026</v>
      </c>
      <c r="U1720" s="59" t="str">
        <f>VLOOKUP(G1720,'MITRA (REFERENSI)'!$A:$Z,17,FALSE)</f>
        <v>#N/A</v>
      </c>
      <c r="V1720" s="59" t="str">
        <f>VLOOKUP(G1720,'MITRA (REFERENSI)'!$A:$Z,11,FALSE)</f>
        <v>#N/A</v>
      </c>
      <c r="W1720" s="81"/>
      <c r="X1720" s="63"/>
      <c r="Y1720" s="63"/>
      <c r="Z1720" s="62"/>
      <c r="AA1720" s="63"/>
      <c r="AB1720" s="62"/>
      <c r="AC1720" s="62"/>
      <c r="AD1720" s="62"/>
      <c r="AE1720" s="62"/>
      <c r="AF1720" s="62"/>
      <c r="AG1720" s="72"/>
      <c r="AH1720" s="72"/>
      <c r="AI1720" s="72"/>
      <c r="AJ1720" s="72"/>
      <c r="AK1720" s="59" t="str">
        <f>VLOOKUP(G1720,'MITRA (REFERENSI)'!$A:$Z,5,FALSE)</f>
        <v>#N/A</v>
      </c>
      <c r="AL1720" s="59" t="str">
        <f>VLOOKUP(G1720,'MITRA (REFERENSI)'!$A:$Z,13,FALSE)</f>
        <v>#N/A</v>
      </c>
      <c r="AM1720" s="59" t="str">
        <f>VLOOKUP(G1720,'MITRA (REFERENSI)'!$A:$Z,14,FALSE)</f>
        <v>#N/A</v>
      </c>
    </row>
    <row r="1721" ht="15.0" customHeight="1">
      <c r="A1721" s="53" t="s">
        <v>6783</v>
      </c>
      <c r="B1721" s="78"/>
      <c r="C1721" s="79"/>
      <c r="D1721" s="82"/>
      <c r="E1721" s="82"/>
      <c r="F1721" s="56" t="str">
        <f t="shared" si="2"/>
        <v>PETUGAS.1720/SPK/SE/PML/3172/2026</v>
      </c>
      <c r="G1721" s="80"/>
      <c r="H1721" s="56" t="str">
        <f>VLOOKUP(G1721,'MITRA (REFERENSI)'!$A:$Z,16,FALSE)</f>
        <v>#N/A</v>
      </c>
      <c r="I1721" s="56" t="str">
        <f>VLOOKUP(G1721,'MITRA (REFERENSI)'!$A:$Z,25,FALSE)</f>
        <v>#N/A</v>
      </c>
      <c r="J1721" s="55" t="str">
        <f>VLOOKUP(G1721,'MITRA (REFERENSI)'!$A:$Z,26,FALSE)</f>
        <v>#N/A</v>
      </c>
      <c r="K1721" s="55" t="str">
        <f>VLOOKUP(G1721,'MITRA (REFERENSI)'!$A:$Z,15,FALSE)</f>
        <v>#N/A</v>
      </c>
      <c r="L1721" s="55" t="str">
        <f>VLOOKUP(G1721,'MITRA (REFERENSI)'!$A:$Z,15,FALSE)</f>
        <v>#N/A</v>
      </c>
      <c r="M1721" s="55" t="str">
        <f>IF(B1721=1,'KELAS (REFERENSI)'!M1721,IF(B1721=2,'KELAS (REFERENSI)'!M1736,IF(B1721=3,'KELAS (REFERENSI)'!M1751,IF(B1721=4,'KELAS (REFERENSI)'!M1766,""))))</f>
        <v/>
      </c>
      <c r="N1721" s="55" t="str">
        <f>IF(B1721=1,'KELAS (REFERENSI)'!N1721,IF(B1721=2,'KELAS (REFERENSI)'!N1736,IF(B1721=3,'KELAS (REFERENSI)'!N1751,IF(B1721=4,'KELAS (REFERENSI)'!N1766,""))))</f>
        <v/>
      </c>
      <c r="O1721" s="55" t="str">
        <f>IF(B1721=1,'KELAS (REFERENSI)'!O1721,IF(B1721=2,'KELAS (REFERENSI)'!O1736,IF(B1721=3,'KELAS (REFERENSI)'!O1751,IF(B1721=4,'KELAS (REFERENSI)'!O1766,""))))</f>
        <v/>
      </c>
      <c r="P1721" s="55" t="str">
        <f>IF(B1721=1,'KELAS (REFERENSI)'!P1721,IF(B1721=2,'KELAS (REFERENSI)'!P1736,IF(B1721=3,'KELAS (REFERENSI)'!P1751,IF(B1721=4,'KELAS (REFERENSI)'!P1766,""))))</f>
        <v/>
      </c>
      <c r="Q1721" s="55" t="str">
        <f t="shared" si="4"/>
        <v>BPS Kota Jakarta Timur</v>
      </c>
      <c r="R1721" s="55" t="str">
        <f t="shared" si="56"/>
        <v/>
      </c>
      <c r="S1721" s="55" t="str">
        <f t="shared" ref="S1721:T1721" si="1729">S1720</f>
        <v>15 Juni sampai dengan 31 Agustus 2026</v>
      </c>
      <c r="T1721" s="55" t="str">
        <f t="shared" si="1729"/>
        <v>31 Agustus 2026</v>
      </c>
      <c r="U1721" s="59" t="str">
        <f>VLOOKUP(G1721,'MITRA (REFERENSI)'!$A:$Z,17,FALSE)</f>
        <v>#N/A</v>
      </c>
      <c r="V1721" s="59" t="str">
        <f>VLOOKUP(G1721,'MITRA (REFERENSI)'!$A:$Z,11,FALSE)</f>
        <v>#N/A</v>
      </c>
      <c r="W1721" s="81"/>
      <c r="X1721" s="63"/>
      <c r="Y1721" s="63"/>
      <c r="Z1721" s="62"/>
      <c r="AA1721" s="63"/>
      <c r="AB1721" s="62"/>
      <c r="AC1721" s="62"/>
      <c r="AD1721" s="62"/>
      <c r="AE1721" s="62"/>
      <c r="AF1721" s="62"/>
      <c r="AG1721" s="72"/>
      <c r="AH1721" s="72"/>
      <c r="AI1721" s="72"/>
      <c r="AJ1721" s="72"/>
      <c r="AK1721" s="59" t="str">
        <f>VLOOKUP(G1721,'MITRA (REFERENSI)'!$A:$Z,5,FALSE)</f>
        <v>#N/A</v>
      </c>
      <c r="AL1721" s="59" t="str">
        <f>VLOOKUP(G1721,'MITRA (REFERENSI)'!$A:$Z,13,FALSE)</f>
        <v>#N/A</v>
      </c>
      <c r="AM1721" s="59" t="str">
        <f>VLOOKUP(G1721,'MITRA (REFERENSI)'!$A:$Z,14,FALSE)</f>
        <v>#N/A</v>
      </c>
    </row>
    <row r="1722" ht="15.0" customHeight="1">
      <c r="A1722" s="53" t="s">
        <v>6784</v>
      </c>
      <c r="B1722" s="78"/>
      <c r="C1722" s="79"/>
      <c r="D1722" s="82"/>
      <c r="E1722" s="82"/>
      <c r="F1722" s="56" t="str">
        <f t="shared" si="2"/>
        <v>PETUGAS.1721/SPK/SE/PML/3172/2026</v>
      </c>
      <c r="G1722" s="80"/>
      <c r="H1722" s="56" t="str">
        <f>VLOOKUP(G1722,'MITRA (REFERENSI)'!$A:$Z,16,FALSE)</f>
        <v>#N/A</v>
      </c>
      <c r="I1722" s="56" t="str">
        <f>VLOOKUP(G1722,'MITRA (REFERENSI)'!$A:$Z,25,FALSE)</f>
        <v>#N/A</v>
      </c>
      <c r="J1722" s="55" t="str">
        <f>VLOOKUP(G1722,'MITRA (REFERENSI)'!$A:$Z,26,FALSE)</f>
        <v>#N/A</v>
      </c>
      <c r="K1722" s="55" t="str">
        <f>VLOOKUP(G1722,'MITRA (REFERENSI)'!$A:$Z,15,FALSE)</f>
        <v>#N/A</v>
      </c>
      <c r="L1722" s="55" t="str">
        <f>VLOOKUP(G1722,'MITRA (REFERENSI)'!$A:$Z,15,FALSE)</f>
        <v>#N/A</v>
      </c>
      <c r="M1722" s="55" t="str">
        <f>IF(B1722=1,'KELAS (REFERENSI)'!M1722,IF(B1722=2,'KELAS (REFERENSI)'!M1737,IF(B1722=3,'KELAS (REFERENSI)'!M1752,IF(B1722=4,'KELAS (REFERENSI)'!M1767,""))))</f>
        <v/>
      </c>
      <c r="N1722" s="55" t="str">
        <f>IF(B1722=1,'KELAS (REFERENSI)'!N1722,IF(B1722=2,'KELAS (REFERENSI)'!N1737,IF(B1722=3,'KELAS (REFERENSI)'!N1752,IF(B1722=4,'KELAS (REFERENSI)'!N1767,""))))</f>
        <v/>
      </c>
      <c r="O1722" s="55" t="str">
        <f>IF(B1722=1,'KELAS (REFERENSI)'!O1722,IF(B1722=2,'KELAS (REFERENSI)'!O1737,IF(B1722=3,'KELAS (REFERENSI)'!O1752,IF(B1722=4,'KELAS (REFERENSI)'!O1767,""))))</f>
        <v/>
      </c>
      <c r="P1722" s="55" t="str">
        <f>IF(B1722=1,'KELAS (REFERENSI)'!P1722,IF(B1722=2,'KELAS (REFERENSI)'!P1737,IF(B1722=3,'KELAS (REFERENSI)'!P1752,IF(B1722=4,'KELAS (REFERENSI)'!P1767,""))))</f>
        <v/>
      </c>
      <c r="Q1722" s="55" t="str">
        <f t="shared" si="4"/>
        <v>BPS Kota Jakarta Timur</v>
      </c>
      <c r="R1722" s="55" t="str">
        <f t="shared" si="56"/>
        <v/>
      </c>
      <c r="S1722" s="55" t="str">
        <f t="shared" ref="S1722:T1722" si="1730">S1721</f>
        <v>15 Juni sampai dengan 31 Agustus 2026</v>
      </c>
      <c r="T1722" s="55" t="str">
        <f t="shared" si="1730"/>
        <v>31 Agustus 2026</v>
      </c>
      <c r="U1722" s="59" t="str">
        <f>VLOOKUP(G1722,'MITRA (REFERENSI)'!$A:$Z,17,FALSE)</f>
        <v>#N/A</v>
      </c>
      <c r="V1722" s="59" t="str">
        <f>VLOOKUP(G1722,'MITRA (REFERENSI)'!$A:$Z,11,FALSE)</f>
        <v>#N/A</v>
      </c>
      <c r="W1722" s="81"/>
      <c r="X1722" s="63"/>
      <c r="Y1722" s="63"/>
      <c r="Z1722" s="62"/>
      <c r="AA1722" s="63"/>
      <c r="AB1722" s="62"/>
      <c r="AC1722" s="62"/>
      <c r="AD1722" s="62"/>
      <c r="AE1722" s="62"/>
      <c r="AF1722" s="62"/>
      <c r="AG1722" s="72"/>
      <c r="AH1722" s="72"/>
      <c r="AI1722" s="72"/>
      <c r="AJ1722" s="72"/>
      <c r="AK1722" s="59" t="str">
        <f>VLOOKUP(G1722,'MITRA (REFERENSI)'!$A:$Z,5,FALSE)</f>
        <v>#N/A</v>
      </c>
      <c r="AL1722" s="59" t="str">
        <f>VLOOKUP(G1722,'MITRA (REFERENSI)'!$A:$Z,13,FALSE)</f>
        <v>#N/A</v>
      </c>
      <c r="AM1722" s="59" t="str">
        <f>VLOOKUP(G1722,'MITRA (REFERENSI)'!$A:$Z,14,FALSE)</f>
        <v>#N/A</v>
      </c>
    </row>
    <row r="1723" ht="15.0" customHeight="1">
      <c r="A1723" s="53" t="s">
        <v>6785</v>
      </c>
      <c r="B1723" s="78"/>
      <c r="C1723" s="79"/>
      <c r="D1723" s="82"/>
      <c r="E1723" s="82"/>
      <c r="F1723" s="56" t="str">
        <f t="shared" si="2"/>
        <v>PETUGAS.1722/SPK/SE/PML/3172/2026</v>
      </c>
      <c r="G1723" s="80"/>
      <c r="H1723" s="56" t="str">
        <f>VLOOKUP(G1723,'MITRA (REFERENSI)'!$A:$Z,16,FALSE)</f>
        <v>#N/A</v>
      </c>
      <c r="I1723" s="56" t="str">
        <f>VLOOKUP(G1723,'MITRA (REFERENSI)'!$A:$Z,25,FALSE)</f>
        <v>#N/A</v>
      </c>
      <c r="J1723" s="55" t="str">
        <f>VLOOKUP(G1723,'MITRA (REFERENSI)'!$A:$Z,26,FALSE)</f>
        <v>#N/A</v>
      </c>
      <c r="K1723" s="55" t="str">
        <f>VLOOKUP(G1723,'MITRA (REFERENSI)'!$A:$Z,15,FALSE)</f>
        <v>#N/A</v>
      </c>
      <c r="L1723" s="55" t="str">
        <f>VLOOKUP(G1723,'MITRA (REFERENSI)'!$A:$Z,15,FALSE)</f>
        <v>#N/A</v>
      </c>
      <c r="M1723" s="55" t="str">
        <f>IF(B1723=1,'KELAS (REFERENSI)'!M1723,IF(B1723=2,'KELAS (REFERENSI)'!M1738,IF(B1723=3,'KELAS (REFERENSI)'!M1753,IF(B1723=4,'KELAS (REFERENSI)'!M1768,""))))</f>
        <v/>
      </c>
      <c r="N1723" s="55" t="str">
        <f>IF(B1723=1,'KELAS (REFERENSI)'!N1723,IF(B1723=2,'KELAS (REFERENSI)'!N1738,IF(B1723=3,'KELAS (REFERENSI)'!N1753,IF(B1723=4,'KELAS (REFERENSI)'!N1768,""))))</f>
        <v/>
      </c>
      <c r="O1723" s="55" t="str">
        <f>IF(B1723=1,'KELAS (REFERENSI)'!O1723,IF(B1723=2,'KELAS (REFERENSI)'!O1738,IF(B1723=3,'KELAS (REFERENSI)'!O1753,IF(B1723=4,'KELAS (REFERENSI)'!O1768,""))))</f>
        <v/>
      </c>
      <c r="P1723" s="55" t="str">
        <f>IF(B1723=1,'KELAS (REFERENSI)'!P1723,IF(B1723=2,'KELAS (REFERENSI)'!P1738,IF(B1723=3,'KELAS (REFERENSI)'!P1753,IF(B1723=4,'KELAS (REFERENSI)'!P1768,""))))</f>
        <v/>
      </c>
      <c r="Q1723" s="55" t="str">
        <f t="shared" si="4"/>
        <v>BPS Kota Jakarta Timur</v>
      </c>
      <c r="R1723" s="55" t="str">
        <f t="shared" si="56"/>
        <v/>
      </c>
      <c r="S1723" s="55" t="str">
        <f t="shared" ref="S1723:T1723" si="1731">S1722</f>
        <v>15 Juni sampai dengan 31 Agustus 2026</v>
      </c>
      <c r="T1723" s="55" t="str">
        <f t="shared" si="1731"/>
        <v>31 Agustus 2026</v>
      </c>
      <c r="U1723" s="59" t="str">
        <f>VLOOKUP(G1723,'MITRA (REFERENSI)'!$A:$Z,17,FALSE)</f>
        <v>#N/A</v>
      </c>
      <c r="V1723" s="59" t="str">
        <f>VLOOKUP(G1723,'MITRA (REFERENSI)'!$A:$Z,11,FALSE)</f>
        <v>#N/A</v>
      </c>
      <c r="W1723" s="81"/>
      <c r="X1723" s="63"/>
      <c r="Y1723" s="63"/>
      <c r="Z1723" s="62"/>
      <c r="AA1723" s="63"/>
      <c r="AB1723" s="62"/>
      <c r="AC1723" s="62"/>
      <c r="AD1723" s="62"/>
      <c r="AE1723" s="62"/>
      <c r="AF1723" s="62"/>
      <c r="AG1723" s="72"/>
      <c r="AH1723" s="72"/>
      <c r="AI1723" s="72"/>
      <c r="AJ1723" s="72"/>
      <c r="AK1723" s="59" t="str">
        <f>VLOOKUP(G1723,'MITRA (REFERENSI)'!$A:$Z,5,FALSE)</f>
        <v>#N/A</v>
      </c>
      <c r="AL1723" s="59" t="str">
        <f>VLOOKUP(G1723,'MITRA (REFERENSI)'!$A:$Z,13,FALSE)</f>
        <v>#N/A</v>
      </c>
      <c r="AM1723" s="59" t="str">
        <f>VLOOKUP(G1723,'MITRA (REFERENSI)'!$A:$Z,14,FALSE)</f>
        <v>#N/A</v>
      </c>
    </row>
    <row r="1724" ht="15.0" customHeight="1">
      <c r="A1724" s="53" t="s">
        <v>6786</v>
      </c>
      <c r="B1724" s="78"/>
      <c r="C1724" s="79"/>
      <c r="D1724" s="82"/>
      <c r="E1724" s="82"/>
      <c r="F1724" s="56" t="str">
        <f t="shared" si="2"/>
        <v>PETUGAS.1723/SPK/SE/PML/3172/2026</v>
      </c>
      <c r="G1724" s="80"/>
      <c r="H1724" s="56" t="str">
        <f>VLOOKUP(G1724,'MITRA (REFERENSI)'!$A:$Z,16,FALSE)</f>
        <v>#N/A</v>
      </c>
      <c r="I1724" s="56" t="str">
        <f>VLOOKUP(G1724,'MITRA (REFERENSI)'!$A:$Z,25,FALSE)</f>
        <v>#N/A</v>
      </c>
      <c r="J1724" s="55" t="str">
        <f>VLOOKUP(G1724,'MITRA (REFERENSI)'!$A:$Z,26,FALSE)</f>
        <v>#N/A</v>
      </c>
      <c r="K1724" s="55" t="str">
        <f>VLOOKUP(G1724,'MITRA (REFERENSI)'!$A:$Z,15,FALSE)</f>
        <v>#N/A</v>
      </c>
      <c r="L1724" s="55" t="str">
        <f>VLOOKUP(G1724,'MITRA (REFERENSI)'!$A:$Z,15,FALSE)</f>
        <v>#N/A</v>
      </c>
      <c r="M1724" s="55" t="str">
        <f>IF(B1724=1,'KELAS (REFERENSI)'!M1724,IF(B1724=2,'KELAS (REFERENSI)'!M1739,IF(B1724=3,'KELAS (REFERENSI)'!M1754,IF(B1724=4,'KELAS (REFERENSI)'!M1769,""))))</f>
        <v/>
      </c>
      <c r="N1724" s="55" t="str">
        <f>IF(B1724=1,'KELAS (REFERENSI)'!N1724,IF(B1724=2,'KELAS (REFERENSI)'!N1739,IF(B1724=3,'KELAS (REFERENSI)'!N1754,IF(B1724=4,'KELAS (REFERENSI)'!N1769,""))))</f>
        <v/>
      </c>
      <c r="O1724" s="55" t="str">
        <f>IF(B1724=1,'KELAS (REFERENSI)'!O1724,IF(B1724=2,'KELAS (REFERENSI)'!O1739,IF(B1724=3,'KELAS (REFERENSI)'!O1754,IF(B1724=4,'KELAS (REFERENSI)'!O1769,""))))</f>
        <v/>
      </c>
      <c r="P1724" s="55" t="str">
        <f>IF(B1724=1,'KELAS (REFERENSI)'!P1724,IF(B1724=2,'KELAS (REFERENSI)'!P1739,IF(B1724=3,'KELAS (REFERENSI)'!P1754,IF(B1724=4,'KELAS (REFERENSI)'!P1769,""))))</f>
        <v/>
      </c>
      <c r="Q1724" s="55" t="str">
        <f t="shared" si="4"/>
        <v>BPS Kota Jakarta Timur</v>
      </c>
      <c r="R1724" s="55" t="str">
        <f t="shared" si="56"/>
        <v/>
      </c>
      <c r="S1724" s="55" t="str">
        <f t="shared" ref="S1724:T1724" si="1732">S1723</f>
        <v>15 Juni sampai dengan 31 Agustus 2026</v>
      </c>
      <c r="T1724" s="55" t="str">
        <f t="shared" si="1732"/>
        <v>31 Agustus 2026</v>
      </c>
      <c r="U1724" s="59" t="str">
        <f>VLOOKUP(G1724,'MITRA (REFERENSI)'!$A:$Z,17,FALSE)</f>
        <v>#N/A</v>
      </c>
      <c r="V1724" s="59" t="str">
        <f>VLOOKUP(G1724,'MITRA (REFERENSI)'!$A:$Z,11,FALSE)</f>
        <v>#N/A</v>
      </c>
      <c r="W1724" s="81"/>
      <c r="X1724" s="63"/>
      <c r="Y1724" s="63"/>
      <c r="Z1724" s="62"/>
      <c r="AA1724" s="63"/>
      <c r="AB1724" s="62"/>
      <c r="AC1724" s="62"/>
      <c r="AD1724" s="62"/>
      <c r="AE1724" s="62"/>
      <c r="AF1724" s="62"/>
      <c r="AG1724" s="72"/>
      <c r="AH1724" s="72"/>
      <c r="AI1724" s="72"/>
      <c r="AJ1724" s="72"/>
      <c r="AK1724" s="59" t="str">
        <f>VLOOKUP(G1724,'MITRA (REFERENSI)'!$A:$Z,5,FALSE)</f>
        <v>#N/A</v>
      </c>
      <c r="AL1724" s="59" t="str">
        <f>VLOOKUP(G1724,'MITRA (REFERENSI)'!$A:$Z,13,FALSE)</f>
        <v>#N/A</v>
      </c>
      <c r="AM1724" s="59" t="str">
        <f>VLOOKUP(G1724,'MITRA (REFERENSI)'!$A:$Z,14,FALSE)</f>
        <v>#N/A</v>
      </c>
    </row>
    <row r="1725" ht="15.0" customHeight="1">
      <c r="A1725" s="53" t="s">
        <v>6787</v>
      </c>
      <c r="B1725" s="78"/>
      <c r="C1725" s="79"/>
      <c r="D1725" s="82"/>
      <c r="E1725" s="82"/>
      <c r="F1725" s="56" t="str">
        <f t="shared" si="2"/>
        <v>PETUGAS.1724/SPK/SE/PML/3172/2026</v>
      </c>
      <c r="G1725" s="80"/>
      <c r="H1725" s="56" t="str">
        <f>VLOOKUP(G1725,'MITRA (REFERENSI)'!$A:$Z,16,FALSE)</f>
        <v>#N/A</v>
      </c>
      <c r="I1725" s="56" t="str">
        <f>VLOOKUP(G1725,'MITRA (REFERENSI)'!$A:$Z,25,FALSE)</f>
        <v>#N/A</v>
      </c>
      <c r="J1725" s="55" t="str">
        <f>VLOOKUP(G1725,'MITRA (REFERENSI)'!$A:$Z,26,FALSE)</f>
        <v>#N/A</v>
      </c>
      <c r="K1725" s="55" t="str">
        <f>VLOOKUP(G1725,'MITRA (REFERENSI)'!$A:$Z,15,FALSE)</f>
        <v>#N/A</v>
      </c>
      <c r="L1725" s="55" t="str">
        <f>VLOOKUP(G1725,'MITRA (REFERENSI)'!$A:$Z,15,FALSE)</f>
        <v>#N/A</v>
      </c>
      <c r="M1725" s="55" t="str">
        <f>IF(B1725=1,'KELAS (REFERENSI)'!M1725,IF(B1725=2,'KELAS (REFERENSI)'!M1740,IF(B1725=3,'KELAS (REFERENSI)'!M1755,IF(B1725=4,'KELAS (REFERENSI)'!M1770,""))))</f>
        <v/>
      </c>
      <c r="N1725" s="55" t="str">
        <f>IF(B1725=1,'KELAS (REFERENSI)'!N1725,IF(B1725=2,'KELAS (REFERENSI)'!N1740,IF(B1725=3,'KELAS (REFERENSI)'!N1755,IF(B1725=4,'KELAS (REFERENSI)'!N1770,""))))</f>
        <v/>
      </c>
      <c r="O1725" s="55" t="str">
        <f>IF(B1725=1,'KELAS (REFERENSI)'!O1725,IF(B1725=2,'KELAS (REFERENSI)'!O1740,IF(B1725=3,'KELAS (REFERENSI)'!O1755,IF(B1725=4,'KELAS (REFERENSI)'!O1770,""))))</f>
        <v/>
      </c>
      <c r="P1725" s="55" t="str">
        <f>IF(B1725=1,'KELAS (REFERENSI)'!P1725,IF(B1725=2,'KELAS (REFERENSI)'!P1740,IF(B1725=3,'KELAS (REFERENSI)'!P1755,IF(B1725=4,'KELAS (REFERENSI)'!P1770,""))))</f>
        <v/>
      </c>
      <c r="Q1725" s="55" t="str">
        <f t="shared" si="4"/>
        <v>BPS Kota Jakarta Timur</v>
      </c>
      <c r="R1725" s="55" t="str">
        <f t="shared" si="56"/>
        <v/>
      </c>
      <c r="S1725" s="55" t="str">
        <f t="shared" ref="S1725:T1725" si="1733">S1724</f>
        <v>15 Juni sampai dengan 31 Agustus 2026</v>
      </c>
      <c r="T1725" s="55" t="str">
        <f t="shared" si="1733"/>
        <v>31 Agustus 2026</v>
      </c>
      <c r="U1725" s="59" t="str">
        <f>VLOOKUP(G1725,'MITRA (REFERENSI)'!$A:$Z,17,FALSE)</f>
        <v>#N/A</v>
      </c>
      <c r="V1725" s="59" t="str">
        <f>VLOOKUP(G1725,'MITRA (REFERENSI)'!$A:$Z,11,FALSE)</f>
        <v>#N/A</v>
      </c>
      <c r="W1725" s="81"/>
      <c r="X1725" s="63"/>
      <c r="Y1725" s="63"/>
      <c r="Z1725" s="62"/>
      <c r="AA1725" s="63"/>
      <c r="AB1725" s="62"/>
      <c r="AC1725" s="62"/>
      <c r="AD1725" s="62"/>
      <c r="AE1725" s="62"/>
      <c r="AF1725" s="62"/>
      <c r="AG1725" s="72"/>
      <c r="AH1725" s="72"/>
      <c r="AI1725" s="72"/>
      <c r="AJ1725" s="72"/>
      <c r="AK1725" s="59" t="str">
        <f>VLOOKUP(G1725,'MITRA (REFERENSI)'!$A:$Z,5,FALSE)</f>
        <v>#N/A</v>
      </c>
      <c r="AL1725" s="59" t="str">
        <f>VLOOKUP(G1725,'MITRA (REFERENSI)'!$A:$Z,13,FALSE)</f>
        <v>#N/A</v>
      </c>
      <c r="AM1725" s="59" t="str">
        <f>VLOOKUP(G1725,'MITRA (REFERENSI)'!$A:$Z,14,FALSE)</f>
        <v>#N/A</v>
      </c>
    </row>
    <row r="1726" ht="15.0" customHeight="1">
      <c r="A1726" s="53" t="s">
        <v>6788</v>
      </c>
      <c r="B1726" s="78"/>
      <c r="C1726" s="79"/>
      <c r="D1726" s="82"/>
      <c r="E1726" s="82"/>
      <c r="F1726" s="56" t="str">
        <f t="shared" si="2"/>
        <v>PETUGAS.1725/SPK/SE/PML/3172/2026</v>
      </c>
      <c r="G1726" s="80"/>
      <c r="H1726" s="56" t="str">
        <f>VLOOKUP(G1726,'MITRA (REFERENSI)'!$A:$Z,16,FALSE)</f>
        <v>#N/A</v>
      </c>
      <c r="I1726" s="56" t="str">
        <f>VLOOKUP(G1726,'MITRA (REFERENSI)'!$A:$Z,25,FALSE)</f>
        <v>#N/A</v>
      </c>
      <c r="J1726" s="55" t="str">
        <f>VLOOKUP(G1726,'MITRA (REFERENSI)'!$A:$Z,26,FALSE)</f>
        <v>#N/A</v>
      </c>
      <c r="K1726" s="55" t="str">
        <f>VLOOKUP(G1726,'MITRA (REFERENSI)'!$A:$Z,15,FALSE)</f>
        <v>#N/A</v>
      </c>
      <c r="L1726" s="55" t="str">
        <f>VLOOKUP(G1726,'MITRA (REFERENSI)'!$A:$Z,15,FALSE)</f>
        <v>#N/A</v>
      </c>
      <c r="M1726" s="55" t="str">
        <f>IF(B1726=1,'KELAS (REFERENSI)'!M1726,IF(B1726=2,'KELAS (REFERENSI)'!M1741,IF(B1726=3,'KELAS (REFERENSI)'!M1756,IF(B1726=4,'KELAS (REFERENSI)'!M1771,""))))</f>
        <v/>
      </c>
      <c r="N1726" s="55" t="str">
        <f>IF(B1726=1,'KELAS (REFERENSI)'!N1726,IF(B1726=2,'KELAS (REFERENSI)'!N1741,IF(B1726=3,'KELAS (REFERENSI)'!N1756,IF(B1726=4,'KELAS (REFERENSI)'!N1771,""))))</f>
        <v/>
      </c>
      <c r="O1726" s="55" t="str">
        <f>IF(B1726=1,'KELAS (REFERENSI)'!O1726,IF(B1726=2,'KELAS (REFERENSI)'!O1741,IF(B1726=3,'KELAS (REFERENSI)'!O1756,IF(B1726=4,'KELAS (REFERENSI)'!O1771,""))))</f>
        <v/>
      </c>
      <c r="P1726" s="55" t="str">
        <f>IF(B1726=1,'KELAS (REFERENSI)'!P1726,IF(B1726=2,'KELAS (REFERENSI)'!P1741,IF(B1726=3,'KELAS (REFERENSI)'!P1756,IF(B1726=4,'KELAS (REFERENSI)'!P1771,""))))</f>
        <v/>
      </c>
      <c r="Q1726" s="55" t="str">
        <f t="shared" si="4"/>
        <v>BPS Kota Jakarta Timur</v>
      </c>
      <c r="R1726" s="55" t="str">
        <f t="shared" si="56"/>
        <v/>
      </c>
      <c r="S1726" s="55" t="str">
        <f t="shared" ref="S1726:T1726" si="1734">S1725</f>
        <v>15 Juni sampai dengan 31 Agustus 2026</v>
      </c>
      <c r="T1726" s="55" t="str">
        <f t="shared" si="1734"/>
        <v>31 Agustus 2026</v>
      </c>
      <c r="U1726" s="59" t="str">
        <f>VLOOKUP(G1726,'MITRA (REFERENSI)'!$A:$Z,17,FALSE)</f>
        <v>#N/A</v>
      </c>
      <c r="V1726" s="59" t="str">
        <f>VLOOKUP(G1726,'MITRA (REFERENSI)'!$A:$Z,11,FALSE)</f>
        <v>#N/A</v>
      </c>
      <c r="W1726" s="81"/>
      <c r="X1726" s="63"/>
      <c r="Y1726" s="63"/>
      <c r="Z1726" s="62"/>
      <c r="AA1726" s="63"/>
      <c r="AB1726" s="62"/>
      <c r="AC1726" s="62"/>
      <c r="AD1726" s="62"/>
      <c r="AE1726" s="62"/>
      <c r="AF1726" s="62"/>
      <c r="AG1726" s="72"/>
      <c r="AH1726" s="72"/>
      <c r="AI1726" s="72"/>
      <c r="AJ1726" s="72"/>
      <c r="AK1726" s="59" t="str">
        <f>VLOOKUP(G1726,'MITRA (REFERENSI)'!$A:$Z,5,FALSE)</f>
        <v>#N/A</v>
      </c>
      <c r="AL1726" s="59" t="str">
        <f>VLOOKUP(G1726,'MITRA (REFERENSI)'!$A:$Z,13,FALSE)</f>
        <v>#N/A</v>
      </c>
      <c r="AM1726" s="59" t="str">
        <f>VLOOKUP(G1726,'MITRA (REFERENSI)'!$A:$Z,14,FALSE)</f>
        <v>#N/A</v>
      </c>
    </row>
    <row r="1727" ht="15.0" customHeight="1">
      <c r="A1727" s="53" t="s">
        <v>6789</v>
      </c>
      <c r="B1727" s="78"/>
      <c r="C1727" s="79"/>
      <c r="D1727" s="82"/>
      <c r="E1727" s="82"/>
      <c r="F1727" s="56" t="str">
        <f t="shared" si="2"/>
        <v>PETUGAS.1726/SPK/SE/PML/3172/2026</v>
      </c>
      <c r="G1727" s="80"/>
      <c r="H1727" s="56" t="str">
        <f>VLOOKUP(G1727,'MITRA (REFERENSI)'!$A:$Z,16,FALSE)</f>
        <v>#N/A</v>
      </c>
      <c r="I1727" s="56" t="str">
        <f>VLOOKUP(G1727,'MITRA (REFERENSI)'!$A:$Z,25,FALSE)</f>
        <v>#N/A</v>
      </c>
      <c r="J1727" s="55" t="str">
        <f>VLOOKUP(G1727,'MITRA (REFERENSI)'!$A:$Z,26,FALSE)</f>
        <v>#N/A</v>
      </c>
      <c r="K1727" s="55" t="str">
        <f>VLOOKUP(G1727,'MITRA (REFERENSI)'!$A:$Z,15,FALSE)</f>
        <v>#N/A</v>
      </c>
      <c r="L1727" s="55" t="str">
        <f>VLOOKUP(G1727,'MITRA (REFERENSI)'!$A:$Z,15,FALSE)</f>
        <v>#N/A</v>
      </c>
      <c r="M1727" s="55" t="str">
        <f>IF(B1727=1,'KELAS (REFERENSI)'!M1727,IF(B1727=2,'KELAS (REFERENSI)'!M1742,IF(B1727=3,'KELAS (REFERENSI)'!M1757,IF(B1727=4,'KELAS (REFERENSI)'!M1772,""))))</f>
        <v/>
      </c>
      <c r="N1727" s="55" t="str">
        <f>IF(B1727=1,'KELAS (REFERENSI)'!N1727,IF(B1727=2,'KELAS (REFERENSI)'!N1742,IF(B1727=3,'KELAS (REFERENSI)'!N1757,IF(B1727=4,'KELAS (REFERENSI)'!N1772,""))))</f>
        <v/>
      </c>
      <c r="O1727" s="55" t="str">
        <f>IF(B1727=1,'KELAS (REFERENSI)'!O1727,IF(B1727=2,'KELAS (REFERENSI)'!O1742,IF(B1727=3,'KELAS (REFERENSI)'!O1757,IF(B1727=4,'KELAS (REFERENSI)'!O1772,""))))</f>
        <v/>
      </c>
      <c r="P1727" s="55" t="str">
        <f>IF(B1727=1,'KELAS (REFERENSI)'!P1727,IF(B1727=2,'KELAS (REFERENSI)'!P1742,IF(B1727=3,'KELAS (REFERENSI)'!P1757,IF(B1727=4,'KELAS (REFERENSI)'!P1772,""))))</f>
        <v/>
      </c>
      <c r="Q1727" s="55" t="str">
        <f t="shared" si="4"/>
        <v>BPS Kota Jakarta Timur</v>
      </c>
      <c r="R1727" s="55" t="str">
        <f t="shared" si="56"/>
        <v/>
      </c>
      <c r="S1727" s="55" t="str">
        <f t="shared" ref="S1727:T1727" si="1735">S1726</f>
        <v>15 Juni sampai dengan 31 Agustus 2026</v>
      </c>
      <c r="T1727" s="55" t="str">
        <f t="shared" si="1735"/>
        <v>31 Agustus 2026</v>
      </c>
      <c r="U1727" s="59" t="str">
        <f>VLOOKUP(G1727,'MITRA (REFERENSI)'!$A:$Z,17,FALSE)</f>
        <v>#N/A</v>
      </c>
      <c r="V1727" s="59" t="str">
        <f>VLOOKUP(G1727,'MITRA (REFERENSI)'!$A:$Z,11,FALSE)</f>
        <v>#N/A</v>
      </c>
      <c r="W1727" s="81"/>
      <c r="X1727" s="63"/>
      <c r="Y1727" s="63"/>
      <c r="Z1727" s="62"/>
      <c r="AA1727" s="63"/>
      <c r="AB1727" s="62"/>
      <c r="AC1727" s="62"/>
      <c r="AD1727" s="62"/>
      <c r="AE1727" s="62"/>
      <c r="AF1727" s="62"/>
      <c r="AG1727" s="72"/>
      <c r="AH1727" s="72"/>
      <c r="AI1727" s="72"/>
      <c r="AJ1727" s="72"/>
      <c r="AK1727" s="59" t="str">
        <f>VLOOKUP(G1727,'MITRA (REFERENSI)'!$A:$Z,5,FALSE)</f>
        <v>#N/A</v>
      </c>
      <c r="AL1727" s="59" t="str">
        <f>VLOOKUP(G1727,'MITRA (REFERENSI)'!$A:$Z,13,FALSE)</f>
        <v>#N/A</v>
      </c>
      <c r="AM1727" s="59" t="str">
        <f>VLOOKUP(G1727,'MITRA (REFERENSI)'!$A:$Z,14,FALSE)</f>
        <v>#N/A</v>
      </c>
    </row>
    <row r="1728" ht="15.0" customHeight="1">
      <c r="A1728" s="53" t="s">
        <v>6790</v>
      </c>
      <c r="B1728" s="78"/>
      <c r="C1728" s="79"/>
      <c r="D1728" s="82"/>
      <c r="E1728" s="82"/>
      <c r="F1728" s="56" t="str">
        <f t="shared" si="2"/>
        <v>PETUGAS.1727/SPK/SE/PML/3172/2026</v>
      </c>
      <c r="G1728" s="80"/>
      <c r="H1728" s="56" t="str">
        <f>VLOOKUP(G1728,'MITRA (REFERENSI)'!$A:$Z,16,FALSE)</f>
        <v>#N/A</v>
      </c>
      <c r="I1728" s="56" t="str">
        <f>VLOOKUP(G1728,'MITRA (REFERENSI)'!$A:$Z,25,FALSE)</f>
        <v>#N/A</v>
      </c>
      <c r="J1728" s="55" t="str">
        <f>VLOOKUP(G1728,'MITRA (REFERENSI)'!$A:$Z,26,FALSE)</f>
        <v>#N/A</v>
      </c>
      <c r="K1728" s="55" t="str">
        <f>VLOOKUP(G1728,'MITRA (REFERENSI)'!$A:$Z,15,FALSE)</f>
        <v>#N/A</v>
      </c>
      <c r="L1728" s="55" t="str">
        <f>VLOOKUP(G1728,'MITRA (REFERENSI)'!$A:$Z,15,FALSE)</f>
        <v>#N/A</v>
      </c>
      <c r="M1728" s="55" t="str">
        <f>IF(B1728=1,'KELAS (REFERENSI)'!M1728,IF(B1728=2,'KELAS (REFERENSI)'!M1743,IF(B1728=3,'KELAS (REFERENSI)'!M1758,IF(B1728=4,'KELAS (REFERENSI)'!M1773,""))))</f>
        <v/>
      </c>
      <c r="N1728" s="55" t="str">
        <f>IF(B1728=1,'KELAS (REFERENSI)'!N1728,IF(B1728=2,'KELAS (REFERENSI)'!N1743,IF(B1728=3,'KELAS (REFERENSI)'!N1758,IF(B1728=4,'KELAS (REFERENSI)'!N1773,""))))</f>
        <v/>
      </c>
      <c r="O1728" s="55" t="str">
        <f>IF(B1728=1,'KELAS (REFERENSI)'!O1728,IF(B1728=2,'KELAS (REFERENSI)'!O1743,IF(B1728=3,'KELAS (REFERENSI)'!O1758,IF(B1728=4,'KELAS (REFERENSI)'!O1773,""))))</f>
        <v/>
      </c>
      <c r="P1728" s="55" t="str">
        <f>IF(B1728=1,'KELAS (REFERENSI)'!P1728,IF(B1728=2,'KELAS (REFERENSI)'!P1743,IF(B1728=3,'KELAS (REFERENSI)'!P1758,IF(B1728=4,'KELAS (REFERENSI)'!P1773,""))))</f>
        <v/>
      </c>
      <c r="Q1728" s="55" t="str">
        <f t="shared" si="4"/>
        <v>BPS Kota Jakarta Timur</v>
      </c>
      <c r="R1728" s="55" t="str">
        <f t="shared" si="56"/>
        <v/>
      </c>
      <c r="S1728" s="55" t="str">
        <f t="shared" ref="S1728:T1728" si="1736">S1727</f>
        <v>15 Juni sampai dengan 31 Agustus 2026</v>
      </c>
      <c r="T1728" s="55" t="str">
        <f t="shared" si="1736"/>
        <v>31 Agustus 2026</v>
      </c>
      <c r="U1728" s="59" t="str">
        <f>VLOOKUP(G1728,'MITRA (REFERENSI)'!$A:$Z,17,FALSE)</f>
        <v>#N/A</v>
      </c>
      <c r="V1728" s="59" t="str">
        <f>VLOOKUP(G1728,'MITRA (REFERENSI)'!$A:$Z,11,FALSE)</f>
        <v>#N/A</v>
      </c>
      <c r="W1728" s="81"/>
      <c r="X1728" s="63"/>
      <c r="Y1728" s="63"/>
      <c r="Z1728" s="62"/>
      <c r="AA1728" s="63"/>
      <c r="AB1728" s="62"/>
      <c r="AC1728" s="62"/>
      <c r="AD1728" s="62"/>
      <c r="AE1728" s="62"/>
      <c r="AF1728" s="62"/>
      <c r="AG1728" s="72"/>
      <c r="AH1728" s="72"/>
      <c r="AI1728" s="72"/>
      <c r="AJ1728" s="72"/>
      <c r="AK1728" s="59" t="str">
        <f>VLOOKUP(G1728,'MITRA (REFERENSI)'!$A:$Z,5,FALSE)</f>
        <v>#N/A</v>
      </c>
      <c r="AL1728" s="59" t="str">
        <f>VLOOKUP(G1728,'MITRA (REFERENSI)'!$A:$Z,13,FALSE)</f>
        <v>#N/A</v>
      </c>
      <c r="AM1728" s="59" t="str">
        <f>VLOOKUP(G1728,'MITRA (REFERENSI)'!$A:$Z,14,FALSE)</f>
        <v>#N/A</v>
      </c>
    </row>
    <row r="1729" ht="15.0" customHeight="1">
      <c r="A1729" s="53" t="s">
        <v>6791</v>
      </c>
      <c r="B1729" s="78"/>
      <c r="C1729" s="79"/>
      <c r="D1729" s="82"/>
      <c r="E1729" s="82"/>
      <c r="F1729" s="56" t="str">
        <f t="shared" si="2"/>
        <v>PETUGAS.1728/SPK/SE/PML/3172/2026</v>
      </c>
      <c r="G1729" s="80"/>
      <c r="H1729" s="56" t="str">
        <f>VLOOKUP(G1729,'MITRA (REFERENSI)'!$A:$Z,16,FALSE)</f>
        <v>#N/A</v>
      </c>
      <c r="I1729" s="56" t="str">
        <f>VLOOKUP(G1729,'MITRA (REFERENSI)'!$A:$Z,25,FALSE)</f>
        <v>#N/A</v>
      </c>
      <c r="J1729" s="55" t="str">
        <f>VLOOKUP(G1729,'MITRA (REFERENSI)'!$A:$Z,26,FALSE)</f>
        <v>#N/A</v>
      </c>
      <c r="K1729" s="55" t="str">
        <f>VLOOKUP(G1729,'MITRA (REFERENSI)'!$A:$Z,15,FALSE)</f>
        <v>#N/A</v>
      </c>
      <c r="L1729" s="55" t="str">
        <f>VLOOKUP(G1729,'MITRA (REFERENSI)'!$A:$Z,15,FALSE)</f>
        <v>#N/A</v>
      </c>
      <c r="M1729" s="55" t="str">
        <f>IF(B1729=1,'KELAS (REFERENSI)'!M1729,IF(B1729=2,'KELAS (REFERENSI)'!M1744,IF(B1729=3,'KELAS (REFERENSI)'!M1759,IF(B1729=4,'KELAS (REFERENSI)'!M1774,""))))</f>
        <v/>
      </c>
      <c r="N1729" s="55" t="str">
        <f>IF(B1729=1,'KELAS (REFERENSI)'!N1729,IF(B1729=2,'KELAS (REFERENSI)'!N1744,IF(B1729=3,'KELAS (REFERENSI)'!N1759,IF(B1729=4,'KELAS (REFERENSI)'!N1774,""))))</f>
        <v/>
      </c>
      <c r="O1729" s="55" t="str">
        <f>IF(B1729=1,'KELAS (REFERENSI)'!O1729,IF(B1729=2,'KELAS (REFERENSI)'!O1744,IF(B1729=3,'KELAS (REFERENSI)'!O1759,IF(B1729=4,'KELAS (REFERENSI)'!O1774,""))))</f>
        <v/>
      </c>
      <c r="P1729" s="55" t="str">
        <f>IF(B1729=1,'KELAS (REFERENSI)'!P1729,IF(B1729=2,'KELAS (REFERENSI)'!P1744,IF(B1729=3,'KELAS (REFERENSI)'!P1759,IF(B1729=4,'KELAS (REFERENSI)'!P1774,""))))</f>
        <v/>
      </c>
      <c r="Q1729" s="55" t="str">
        <f t="shared" si="4"/>
        <v>BPS Kota Jakarta Timur</v>
      </c>
      <c r="R1729" s="55" t="str">
        <f t="shared" si="56"/>
        <v/>
      </c>
      <c r="S1729" s="55" t="str">
        <f t="shared" ref="S1729:T1729" si="1737">S1728</f>
        <v>15 Juni sampai dengan 31 Agustus 2026</v>
      </c>
      <c r="T1729" s="55" t="str">
        <f t="shared" si="1737"/>
        <v>31 Agustus 2026</v>
      </c>
      <c r="U1729" s="59" t="str">
        <f>VLOOKUP(G1729,'MITRA (REFERENSI)'!$A:$Z,17,FALSE)</f>
        <v>#N/A</v>
      </c>
      <c r="V1729" s="59" t="str">
        <f>VLOOKUP(G1729,'MITRA (REFERENSI)'!$A:$Z,11,FALSE)</f>
        <v>#N/A</v>
      </c>
      <c r="W1729" s="81"/>
      <c r="X1729" s="63"/>
      <c r="Y1729" s="63"/>
      <c r="Z1729" s="62"/>
      <c r="AA1729" s="63"/>
      <c r="AB1729" s="62"/>
      <c r="AC1729" s="62"/>
      <c r="AD1729" s="62"/>
      <c r="AE1729" s="62"/>
      <c r="AF1729" s="62"/>
      <c r="AG1729" s="72"/>
      <c r="AH1729" s="72"/>
      <c r="AI1729" s="72"/>
      <c r="AJ1729" s="72"/>
      <c r="AK1729" s="59" t="str">
        <f>VLOOKUP(G1729,'MITRA (REFERENSI)'!$A:$Z,5,FALSE)</f>
        <v>#N/A</v>
      </c>
      <c r="AL1729" s="59" t="str">
        <f>VLOOKUP(G1729,'MITRA (REFERENSI)'!$A:$Z,13,FALSE)</f>
        <v>#N/A</v>
      </c>
      <c r="AM1729" s="59" t="str">
        <f>VLOOKUP(G1729,'MITRA (REFERENSI)'!$A:$Z,14,FALSE)</f>
        <v>#N/A</v>
      </c>
    </row>
    <row r="1730" ht="15.0" customHeight="1">
      <c r="A1730" s="53" t="s">
        <v>6792</v>
      </c>
      <c r="B1730" s="78"/>
      <c r="C1730" s="79"/>
      <c r="D1730" s="82"/>
      <c r="E1730" s="82"/>
      <c r="F1730" s="56" t="str">
        <f t="shared" si="2"/>
        <v>PETUGAS.1729/SPK/SE/PML/3172/2026</v>
      </c>
      <c r="G1730" s="80"/>
      <c r="H1730" s="56" t="str">
        <f>VLOOKUP(G1730,'MITRA (REFERENSI)'!$A:$Z,16,FALSE)</f>
        <v>#N/A</v>
      </c>
      <c r="I1730" s="56" t="str">
        <f>VLOOKUP(G1730,'MITRA (REFERENSI)'!$A:$Z,25,FALSE)</f>
        <v>#N/A</v>
      </c>
      <c r="J1730" s="55" t="str">
        <f>VLOOKUP(G1730,'MITRA (REFERENSI)'!$A:$Z,26,FALSE)</f>
        <v>#N/A</v>
      </c>
      <c r="K1730" s="55" t="str">
        <f>VLOOKUP(G1730,'MITRA (REFERENSI)'!$A:$Z,15,FALSE)</f>
        <v>#N/A</v>
      </c>
      <c r="L1730" s="55" t="str">
        <f>VLOOKUP(G1730,'MITRA (REFERENSI)'!$A:$Z,15,FALSE)</f>
        <v>#N/A</v>
      </c>
      <c r="M1730" s="55" t="str">
        <f>IF(B1730=1,'KELAS (REFERENSI)'!M1730,IF(B1730=2,'KELAS (REFERENSI)'!M1745,IF(B1730=3,'KELAS (REFERENSI)'!M1760,IF(B1730=4,'KELAS (REFERENSI)'!M1775,""))))</f>
        <v/>
      </c>
      <c r="N1730" s="55" t="str">
        <f>IF(B1730=1,'KELAS (REFERENSI)'!N1730,IF(B1730=2,'KELAS (REFERENSI)'!N1745,IF(B1730=3,'KELAS (REFERENSI)'!N1760,IF(B1730=4,'KELAS (REFERENSI)'!N1775,""))))</f>
        <v/>
      </c>
      <c r="O1730" s="55" t="str">
        <f>IF(B1730=1,'KELAS (REFERENSI)'!O1730,IF(B1730=2,'KELAS (REFERENSI)'!O1745,IF(B1730=3,'KELAS (REFERENSI)'!O1760,IF(B1730=4,'KELAS (REFERENSI)'!O1775,""))))</f>
        <v/>
      </c>
      <c r="P1730" s="55" t="str">
        <f>IF(B1730=1,'KELAS (REFERENSI)'!P1730,IF(B1730=2,'KELAS (REFERENSI)'!P1745,IF(B1730=3,'KELAS (REFERENSI)'!P1760,IF(B1730=4,'KELAS (REFERENSI)'!P1775,""))))</f>
        <v/>
      </c>
      <c r="Q1730" s="55" t="str">
        <f t="shared" si="4"/>
        <v>BPS Kota Jakarta Timur</v>
      </c>
      <c r="R1730" s="55" t="str">
        <f t="shared" si="56"/>
        <v/>
      </c>
      <c r="S1730" s="55" t="str">
        <f t="shared" ref="S1730:T1730" si="1738">S1729</f>
        <v>15 Juni sampai dengan 31 Agustus 2026</v>
      </c>
      <c r="T1730" s="55" t="str">
        <f t="shared" si="1738"/>
        <v>31 Agustus 2026</v>
      </c>
      <c r="U1730" s="59" t="str">
        <f>VLOOKUP(G1730,'MITRA (REFERENSI)'!$A:$Z,17,FALSE)</f>
        <v>#N/A</v>
      </c>
      <c r="V1730" s="59" t="str">
        <f>VLOOKUP(G1730,'MITRA (REFERENSI)'!$A:$Z,11,FALSE)</f>
        <v>#N/A</v>
      </c>
      <c r="W1730" s="81"/>
      <c r="X1730" s="63"/>
      <c r="Y1730" s="63"/>
      <c r="Z1730" s="62"/>
      <c r="AA1730" s="63"/>
      <c r="AB1730" s="62"/>
      <c r="AC1730" s="62"/>
      <c r="AD1730" s="62"/>
      <c r="AE1730" s="62"/>
      <c r="AF1730" s="62"/>
      <c r="AG1730" s="72"/>
      <c r="AH1730" s="72"/>
      <c r="AI1730" s="72"/>
      <c r="AJ1730" s="72"/>
      <c r="AK1730" s="59" t="str">
        <f>VLOOKUP(G1730,'MITRA (REFERENSI)'!$A:$Z,5,FALSE)</f>
        <v>#N/A</v>
      </c>
      <c r="AL1730" s="59" t="str">
        <f>VLOOKUP(G1730,'MITRA (REFERENSI)'!$A:$Z,13,FALSE)</f>
        <v>#N/A</v>
      </c>
      <c r="AM1730" s="59" t="str">
        <f>VLOOKUP(G1730,'MITRA (REFERENSI)'!$A:$Z,14,FALSE)</f>
        <v>#N/A</v>
      </c>
    </row>
    <row r="1731" ht="15.0" customHeight="1">
      <c r="A1731" s="53" t="s">
        <v>6793</v>
      </c>
      <c r="B1731" s="78"/>
      <c r="C1731" s="79"/>
      <c r="D1731" s="82"/>
      <c r="E1731" s="82"/>
      <c r="F1731" s="56" t="str">
        <f t="shared" si="2"/>
        <v>PETUGAS.1730/SPK/SE/PML/3172/2026</v>
      </c>
      <c r="G1731" s="80"/>
      <c r="H1731" s="56" t="str">
        <f>VLOOKUP(G1731,'MITRA (REFERENSI)'!$A:$Z,16,FALSE)</f>
        <v>#N/A</v>
      </c>
      <c r="I1731" s="56" t="str">
        <f>VLOOKUP(G1731,'MITRA (REFERENSI)'!$A:$Z,25,FALSE)</f>
        <v>#N/A</v>
      </c>
      <c r="J1731" s="55" t="str">
        <f>VLOOKUP(G1731,'MITRA (REFERENSI)'!$A:$Z,26,FALSE)</f>
        <v>#N/A</v>
      </c>
      <c r="K1731" s="55" t="str">
        <f>VLOOKUP(G1731,'MITRA (REFERENSI)'!$A:$Z,15,FALSE)</f>
        <v>#N/A</v>
      </c>
      <c r="L1731" s="55" t="str">
        <f>VLOOKUP(G1731,'MITRA (REFERENSI)'!$A:$Z,15,FALSE)</f>
        <v>#N/A</v>
      </c>
      <c r="M1731" s="55" t="str">
        <f>IF(B1731=1,'KELAS (REFERENSI)'!M1731,IF(B1731=2,'KELAS (REFERENSI)'!M1746,IF(B1731=3,'KELAS (REFERENSI)'!M1761,IF(B1731=4,'KELAS (REFERENSI)'!M1776,""))))</f>
        <v/>
      </c>
      <c r="N1731" s="55" t="str">
        <f>IF(B1731=1,'KELAS (REFERENSI)'!N1731,IF(B1731=2,'KELAS (REFERENSI)'!N1746,IF(B1731=3,'KELAS (REFERENSI)'!N1761,IF(B1731=4,'KELAS (REFERENSI)'!N1776,""))))</f>
        <v/>
      </c>
      <c r="O1731" s="55" t="str">
        <f>IF(B1731=1,'KELAS (REFERENSI)'!O1731,IF(B1731=2,'KELAS (REFERENSI)'!O1746,IF(B1731=3,'KELAS (REFERENSI)'!O1761,IF(B1731=4,'KELAS (REFERENSI)'!O1776,""))))</f>
        <v/>
      </c>
      <c r="P1731" s="55" t="str">
        <f>IF(B1731=1,'KELAS (REFERENSI)'!P1731,IF(B1731=2,'KELAS (REFERENSI)'!P1746,IF(B1731=3,'KELAS (REFERENSI)'!P1761,IF(B1731=4,'KELAS (REFERENSI)'!P1776,""))))</f>
        <v/>
      </c>
      <c r="Q1731" s="55" t="str">
        <f t="shared" si="4"/>
        <v>BPS Kota Jakarta Timur</v>
      </c>
      <c r="R1731" s="55" t="str">
        <f t="shared" si="56"/>
        <v/>
      </c>
      <c r="S1731" s="55" t="str">
        <f t="shared" ref="S1731:T1731" si="1739">S1730</f>
        <v>15 Juni sampai dengan 31 Agustus 2026</v>
      </c>
      <c r="T1731" s="55" t="str">
        <f t="shared" si="1739"/>
        <v>31 Agustus 2026</v>
      </c>
      <c r="U1731" s="59" t="str">
        <f>VLOOKUP(G1731,'MITRA (REFERENSI)'!$A:$Z,17,FALSE)</f>
        <v>#N/A</v>
      </c>
      <c r="V1731" s="59" t="str">
        <f>VLOOKUP(G1731,'MITRA (REFERENSI)'!$A:$Z,11,FALSE)</f>
        <v>#N/A</v>
      </c>
      <c r="W1731" s="81"/>
      <c r="X1731" s="63"/>
      <c r="Y1731" s="63"/>
      <c r="Z1731" s="62"/>
      <c r="AA1731" s="63"/>
      <c r="AB1731" s="62"/>
      <c r="AC1731" s="62"/>
      <c r="AD1731" s="62"/>
      <c r="AE1731" s="62"/>
      <c r="AF1731" s="62"/>
      <c r="AG1731" s="72"/>
      <c r="AH1731" s="72"/>
      <c r="AI1731" s="72"/>
      <c r="AJ1731" s="72"/>
      <c r="AK1731" s="59" t="str">
        <f>VLOOKUP(G1731,'MITRA (REFERENSI)'!$A:$Z,5,FALSE)</f>
        <v>#N/A</v>
      </c>
      <c r="AL1731" s="59" t="str">
        <f>VLOOKUP(G1731,'MITRA (REFERENSI)'!$A:$Z,13,FALSE)</f>
        <v>#N/A</v>
      </c>
      <c r="AM1731" s="59" t="str">
        <f>VLOOKUP(G1731,'MITRA (REFERENSI)'!$A:$Z,14,FALSE)</f>
        <v>#N/A</v>
      </c>
    </row>
    <row r="1732" ht="15.0" customHeight="1">
      <c r="A1732" s="53" t="s">
        <v>6794</v>
      </c>
      <c r="B1732" s="78"/>
      <c r="C1732" s="79"/>
      <c r="D1732" s="82"/>
      <c r="E1732" s="82"/>
      <c r="F1732" s="56" t="str">
        <f t="shared" si="2"/>
        <v>PETUGAS.1731/SPK/SE/PML/3172/2026</v>
      </c>
      <c r="G1732" s="80"/>
      <c r="H1732" s="56" t="str">
        <f>VLOOKUP(G1732,'MITRA (REFERENSI)'!$A:$Z,16,FALSE)</f>
        <v>#N/A</v>
      </c>
      <c r="I1732" s="56" t="str">
        <f>VLOOKUP(G1732,'MITRA (REFERENSI)'!$A:$Z,25,FALSE)</f>
        <v>#N/A</v>
      </c>
      <c r="J1732" s="55" t="str">
        <f>VLOOKUP(G1732,'MITRA (REFERENSI)'!$A:$Z,26,FALSE)</f>
        <v>#N/A</v>
      </c>
      <c r="K1732" s="55" t="str">
        <f>VLOOKUP(G1732,'MITRA (REFERENSI)'!$A:$Z,15,FALSE)</f>
        <v>#N/A</v>
      </c>
      <c r="L1732" s="55" t="str">
        <f>VLOOKUP(G1732,'MITRA (REFERENSI)'!$A:$Z,15,FALSE)</f>
        <v>#N/A</v>
      </c>
      <c r="M1732" s="55" t="str">
        <f>IF(B1732=1,'KELAS (REFERENSI)'!M1732,IF(B1732=2,'KELAS (REFERENSI)'!M1747,IF(B1732=3,'KELAS (REFERENSI)'!M1762,IF(B1732=4,'KELAS (REFERENSI)'!M1777,""))))</f>
        <v/>
      </c>
      <c r="N1732" s="55" t="str">
        <f>IF(B1732=1,'KELAS (REFERENSI)'!N1732,IF(B1732=2,'KELAS (REFERENSI)'!N1747,IF(B1732=3,'KELAS (REFERENSI)'!N1762,IF(B1732=4,'KELAS (REFERENSI)'!N1777,""))))</f>
        <v/>
      </c>
      <c r="O1732" s="55" t="str">
        <f>IF(B1732=1,'KELAS (REFERENSI)'!O1732,IF(B1732=2,'KELAS (REFERENSI)'!O1747,IF(B1732=3,'KELAS (REFERENSI)'!O1762,IF(B1732=4,'KELAS (REFERENSI)'!O1777,""))))</f>
        <v/>
      </c>
      <c r="P1732" s="55" t="str">
        <f>IF(B1732=1,'KELAS (REFERENSI)'!P1732,IF(B1732=2,'KELAS (REFERENSI)'!P1747,IF(B1732=3,'KELAS (REFERENSI)'!P1762,IF(B1732=4,'KELAS (REFERENSI)'!P1777,""))))</f>
        <v/>
      </c>
      <c r="Q1732" s="55" t="str">
        <f t="shared" si="4"/>
        <v>BPS Kota Jakarta Timur</v>
      </c>
      <c r="R1732" s="55" t="str">
        <f t="shared" si="56"/>
        <v/>
      </c>
      <c r="S1732" s="55" t="str">
        <f t="shared" ref="S1732:T1732" si="1740">S1731</f>
        <v>15 Juni sampai dengan 31 Agustus 2026</v>
      </c>
      <c r="T1732" s="55" t="str">
        <f t="shared" si="1740"/>
        <v>31 Agustus 2026</v>
      </c>
      <c r="U1732" s="59" t="str">
        <f>VLOOKUP(G1732,'MITRA (REFERENSI)'!$A:$Z,17,FALSE)</f>
        <v>#N/A</v>
      </c>
      <c r="V1732" s="59" t="str">
        <f>VLOOKUP(G1732,'MITRA (REFERENSI)'!$A:$Z,11,FALSE)</f>
        <v>#N/A</v>
      </c>
      <c r="W1732" s="81"/>
      <c r="X1732" s="63"/>
      <c r="Y1732" s="63"/>
      <c r="Z1732" s="62"/>
      <c r="AA1732" s="63"/>
      <c r="AB1732" s="62"/>
      <c r="AC1732" s="62"/>
      <c r="AD1732" s="62"/>
      <c r="AE1732" s="62"/>
      <c r="AF1732" s="62"/>
      <c r="AG1732" s="72"/>
      <c r="AH1732" s="72"/>
      <c r="AI1732" s="72"/>
      <c r="AJ1732" s="72"/>
      <c r="AK1732" s="59" t="str">
        <f>VLOOKUP(G1732,'MITRA (REFERENSI)'!$A:$Z,5,FALSE)</f>
        <v>#N/A</v>
      </c>
      <c r="AL1732" s="59" t="str">
        <f>VLOOKUP(G1732,'MITRA (REFERENSI)'!$A:$Z,13,FALSE)</f>
        <v>#N/A</v>
      </c>
      <c r="AM1732" s="59" t="str">
        <f>VLOOKUP(G1732,'MITRA (REFERENSI)'!$A:$Z,14,FALSE)</f>
        <v>#N/A</v>
      </c>
    </row>
    <row r="1733" ht="15.0" customHeight="1">
      <c r="A1733" s="53" t="s">
        <v>6795</v>
      </c>
      <c r="B1733" s="78"/>
      <c r="C1733" s="79"/>
      <c r="D1733" s="82"/>
      <c r="E1733" s="82"/>
      <c r="F1733" s="56" t="str">
        <f t="shared" si="2"/>
        <v>PETUGAS.1732/SPK/SE/PML/3172/2026</v>
      </c>
      <c r="G1733" s="80"/>
      <c r="H1733" s="56" t="str">
        <f>VLOOKUP(G1733,'MITRA (REFERENSI)'!$A:$Z,16,FALSE)</f>
        <v>#N/A</v>
      </c>
      <c r="I1733" s="56" t="str">
        <f>VLOOKUP(G1733,'MITRA (REFERENSI)'!$A:$Z,25,FALSE)</f>
        <v>#N/A</v>
      </c>
      <c r="J1733" s="55" t="str">
        <f>VLOOKUP(G1733,'MITRA (REFERENSI)'!$A:$Z,26,FALSE)</f>
        <v>#N/A</v>
      </c>
      <c r="K1733" s="55" t="str">
        <f>VLOOKUP(G1733,'MITRA (REFERENSI)'!$A:$Z,15,FALSE)</f>
        <v>#N/A</v>
      </c>
      <c r="L1733" s="55" t="str">
        <f>VLOOKUP(G1733,'MITRA (REFERENSI)'!$A:$Z,15,FALSE)</f>
        <v>#N/A</v>
      </c>
      <c r="M1733" s="55" t="str">
        <f>IF(B1733=1,'KELAS (REFERENSI)'!M1733,IF(B1733=2,'KELAS (REFERENSI)'!M1748,IF(B1733=3,'KELAS (REFERENSI)'!M1763,IF(B1733=4,'KELAS (REFERENSI)'!M1778,""))))</f>
        <v/>
      </c>
      <c r="N1733" s="55" t="str">
        <f>IF(B1733=1,'KELAS (REFERENSI)'!N1733,IF(B1733=2,'KELAS (REFERENSI)'!N1748,IF(B1733=3,'KELAS (REFERENSI)'!N1763,IF(B1733=4,'KELAS (REFERENSI)'!N1778,""))))</f>
        <v/>
      </c>
      <c r="O1733" s="55" t="str">
        <f>IF(B1733=1,'KELAS (REFERENSI)'!O1733,IF(B1733=2,'KELAS (REFERENSI)'!O1748,IF(B1733=3,'KELAS (REFERENSI)'!O1763,IF(B1733=4,'KELAS (REFERENSI)'!O1778,""))))</f>
        <v/>
      </c>
      <c r="P1733" s="55" t="str">
        <f>IF(B1733=1,'KELAS (REFERENSI)'!P1733,IF(B1733=2,'KELAS (REFERENSI)'!P1748,IF(B1733=3,'KELAS (REFERENSI)'!P1763,IF(B1733=4,'KELAS (REFERENSI)'!P1778,""))))</f>
        <v/>
      </c>
      <c r="Q1733" s="55" t="str">
        <f t="shared" si="4"/>
        <v>BPS Kota Jakarta Timur</v>
      </c>
      <c r="R1733" s="55" t="str">
        <f t="shared" si="56"/>
        <v/>
      </c>
      <c r="S1733" s="55" t="str">
        <f t="shared" ref="S1733:T1733" si="1741">S1732</f>
        <v>15 Juni sampai dengan 31 Agustus 2026</v>
      </c>
      <c r="T1733" s="55" t="str">
        <f t="shared" si="1741"/>
        <v>31 Agustus 2026</v>
      </c>
      <c r="U1733" s="59" t="str">
        <f>VLOOKUP(G1733,'MITRA (REFERENSI)'!$A:$Z,17,FALSE)</f>
        <v>#N/A</v>
      </c>
      <c r="V1733" s="59" t="str">
        <f>VLOOKUP(G1733,'MITRA (REFERENSI)'!$A:$Z,11,FALSE)</f>
        <v>#N/A</v>
      </c>
      <c r="W1733" s="81"/>
      <c r="X1733" s="63"/>
      <c r="Y1733" s="63"/>
      <c r="Z1733" s="62"/>
      <c r="AA1733" s="63"/>
      <c r="AB1733" s="62"/>
      <c r="AC1733" s="62"/>
      <c r="AD1733" s="62"/>
      <c r="AE1733" s="62"/>
      <c r="AF1733" s="62"/>
      <c r="AG1733" s="72"/>
      <c r="AH1733" s="72"/>
      <c r="AI1733" s="72"/>
      <c r="AJ1733" s="72"/>
      <c r="AK1733" s="59" t="str">
        <f>VLOOKUP(G1733,'MITRA (REFERENSI)'!$A:$Z,5,FALSE)</f>
        <v>#N/A</v>
      </c>
      <c r="AL1733" s="59" t="str">
        <f>VLOOKUP(G1733,'MITRA (REFERENSI)'!$A:$Z,13,FALSE)</f>
        <v>#N/A</v>
      </c>
      <c r="AM1733" s="59" t="str">
        <f>VLOOKUP(G1733,'MITRA (REFERENSI)'!$A:$Z,14,FALSE)</f>
        <v>#N/A</v>
      </c>
    </row>
    <row r="1734" ht="15.0" customHeight="1">
      <c r="A1734" s="53" t="s">
        <v>6796</v>
      </c>
      <c r="B1734" s="78"/>
      <c r="C1734" s="79"/>
      <c r="D1734" s="82"/>
      <c r="E1734" s="82"/>
      <c r="F1734" s="56" t="str">
        <f t="shared" si="2"/>
        <v>PETUGAS.1733/SPK/SE/PML/3172/2026</v>
      </c>
      <c r="G1734" s="80"/>
      <c r="H1734" s="56" t="str">
        <f>VLOOKUP(G1734,'MITRA (REFERENSI)'!$A:$Z,16,FALSE)</f>
        <v>#N/A</v>
      </c>
      <c r="I1734" s="56" t="str">
        <f>VLOOKUP(G1734,'MITRA (REFERENSI)'!$A:$Z,25,FALSE)</f>
        <v>#N/A</v>
      </c>
      <c r="J1734" s="55" t="str">
        <f>VLOOKUP(G1734,'MITRA (REFERENSI)'!$A:$Z,26,FALSE)</f>
        <v>#N/A</v>
      </c>
      <c r="K1734" s="55" t="str">
        <f>VLOOKUP(G1734,'MITRA (REFERENSI)'!$A:$Z,15,FALSE)</f>
        <v>#N/A</v>
      </c>
      <c r="L1734" s="55" t="str">
        <f>VLOOKUP(G1734,'MITRA (REFERENSI)'!$A:$Z,15,FALSE)</f>
        <v>#N/A</v>
      </c>
      <c r="M1734" s="55" t="str">
        <f>IF(B1734=1,'KELAS (REFERENSI)'!M1734,IF(B1734=2,'KELAS (REFERENSI)'!M1749,IF(B1734=3,'KELAS (REFERENSI)'!M1764,IF(B1734=4,'KELAS (REFERENSI)'!M1779,""))))</f>
        <v/>
      </c>
      <c r="N1734" s="55" t="str">
        <f>IF(B1734=1,'KELAS (REFERENSI)'!N1734,IF(B1734=2,'KELAS (REFERENSI)'!N1749,IF(B1734=3,'KELAS (REFERENSI)'!N1764,IF(B1734=4,'KELAS (REFERENSI)'!N1779,""))))</f>
        <v/>
      </c>
      <c r="O1734" s="55" t="str">
        <f>IF(B1734=1,'KELAS (REFERENSI)'!O1734,IF(B1734=2,'KELAS (REFERENSI)'!O1749,IF(B1734=3,'KELAS (REFERENSI)'!O1764,IF(B1734=4,'KELAS (REFERENSI)'!O1779,""))))</f>
        <v/>
      </c>
      <c r="P1734" s="55" t="str">
        <f>IF(B1734=1,'KELAS (REFERENSI)'!P1734,IF(B1734=2,'KELAS (REFERENSI)'!P1749,IF(B1734=3,'KELAS (REFERENSI)'!P1764,IF(B1734=4,'KELAS (REFERENSI)'!P1779,""))))</f>
        <v/>
      </c>
      <c r="Q1734" s="55" t="str">
        <f t="shared" si="4"/>
        <v>BPS Kota Jakarta Timur</v>
      </c>
      <c r="R1734" s="55" t="str">
        <f t="shared" si="56"/>
        <v/>
      </c>
      <c r="S1734" s="55" t="str">
        <f t="shared" ref="S1734:T1734" si="1742">S1733</f>
        <v>15 Juni sampai dengan 31 Agustus 2026</v>
      </c>
      <c r="T1734" s="55" t="str">
        <f t="shared" si="1742"/>
        <v>31 Agustus 2026</v>
      </c>
      <c r="U1734" s="59" t="str">
        <f>VLOOKUP(G1734,'MITRA (REFERENSI)'!$A:$Z,17,FALSE)</f>
        <v>#N/A</v>
      </c>
      <c r="V1734" s="59" t="str">
        <f>VLOOKUP(G1734,'MITRA (REFERENSI)'!$A:$Z,11,FALSE)</f>
        <v>#N/A</v>
      </c>
      <c r="W1734" s="81"/>
      <c r="X1734" s="63"/>
      <c r="Y1734" s="63"/>
      <c r="Z1734" s="62"/>
      <c r="AA1734" s="63"/>
      <c r="AB1734" s="62"/>
      <c r="AC1734" s="62"/>
      <c r="AD1734" s="62"/>
      <c r="AE1734" s="62"/>
      <c r="AF1734" s="62"/>
      <c r="AG1734" s="72"/>
      <c r="AH1734" s="72"/>
      <c r="AI1734" s="72"/>
      <c r="AJ1734" s="72"/>
      <c r="AK1734" s="59" t="str">
        <f>VLOOKUP(G1734,'MITRA (REFERENSI)'!$A:$Z,5,FALSE)</f>
        <v>#N/A</v>
      </c>
      <c r="AL1734" s="59" t="str">
        <f>VLOOKUP(G1734,'MITRA (REFERENSI)'!$A:$Z,13,FALSE)</f>
        <v>#N/A</v>
      </c>
      <c r="AM1734" s="59" t="str">
        <f>VLOOKUP(G1734,'MITRA (REFERENSI)'!$A:$Z,14,FALSE)</f>
        <v>#N/A</v>
      </c>
    </row>
    <row r="1735" ht="15.0" customHeight="1">
      <c r="A1735" s="53" t="s">
        <v>6797</v>
      </c>
      <c r="B1735" s="78"/>
      <c r="C1735" s="79"/>
      <c r="D1735" s="82"/>
      <c r="E1735" s="82"/>
      <c r="F1735" s="56" t="str">
        <f t="shared" si="2"/>
        <v>PETUGAS.1734/SPK/SE/PML/3172/2026</v>
      </c>
      <c r="G1735" s="80"/>
      <c r="H1735" s="56" t="str">
        <f>VLOOKUP(G1735,'MITRA (REFERENSI)'!$A:$Z,16,FALSE)</f>
        <v>#N/A</v>
      </c>
      <c r="I1735" s="56" t="str">
        <f>VLOOKUP(G1735,'MITRA (REFERENSI)'!$A:$Z,25,FALSE)</f>
        <v>#N/A</v>
      </c>
      <c r="J1735" s="55" t="str">
        <f>VLOOKUP(G1735,'MITRA (REFERENSI)'!$A:$Z,26,FALSE)</f>
        <v>#N/A</v>
      </c>
      <c r="K1735" s="55" t="str">
        <f>VLOOKUP(G1735,'MITRA (REFERENSI)'!$A:$Z,15,FALSE)</f>
        <v>#N/A</v>
      </c>
      <c r="L1735" s="55" t="str">
        <f>VLOOKUP(G1735,'MITRA (REFERENSI)'!$A:$Z,15,FALSE)</f>
        <v>#N/A</v>
      </c>
      <c r="M1735" s="55" t="str">
        <f>IF(B1735=1,'KELAS (REFERENSI)'!M1735,IF(B1735=2,'KELAS (REFERENSI)'!M1750,IF(B1735=3,'KELAS (REFERENSI)'!M1765,IF(B1735=4,'KELAS (REFERENSI)'!M1780,""))))</f>
        <v/>
      </c>
      <c r="N1735" s="55" t="str">
        <f>IF(B1735=1,'KELAS (REFERENSI)'!N1735,IF(B1735=2,'KELAS (REFERENSI)'!N1750,IF(B1735=3,'KELAS (REFERENSI)'!N1765,IF(B1735=4,'KELAS (REFERENSI)'!N1780,""))))</f>
        <v/>
      </c>
      <c r="O1735" s="55" t="str">
        <f>IF(B1735=1,'KELAS (REFERENSI)'!O1735,IF(B1735=2,'KELAS (REFERENSI)'!O1750,IF(B1735=3,'KELAS (REFERENSI)'!O1765,IF(B1735=4,'KELAS (REFERENSI)'!O1780,""))))</f>
        <v/>
      </c>
      <c r="P1735" s="55" t="str">
        <f>IF(B1735=1,'KELAS (REFERENSI)'!P1735,IF(B1735=2,'KELAS (REFERENSI)'!P1750,IF(B1735=3,'KELAS (REFERENSI)'!P1765,IF(B1735=4,'KELAS (REFERENSI)'!P1780,""))))</f>
        <v/>
      </c>
      <c r="Q1735" s="55" t="str">
        <f t="shared" si="4"/>
        <v>BPS Kota Jakarta Timur</v>
      </c>
      <c r="R1735" s="55" t="str">
        <f t="shared" si="56"/>
        <v/>
      </c>
      <c r="S1735" s="55" t="str">
        <f t="shared" ref="S1735:T1735" si="1743">S1734</f>
        <v>15 Juni sampai dengan 31 Agustus 2026</v>
      </c>
      <c r="T1735" s="55" t="str">
        <f t="shared" si="1743"/>
        <v>31 Agustus 2026</v>
      </c>
      <c r="U1735" s="59" t="str">
        <f>VLOOKUP(G1735,'MITRA (REFERENSI)'!$A:$Z,17,FALSE)</f>
        <v>#N/A</v>
      </c>
      <c r="V1735" s="59" t="str">
        <f>VLOOKUP(G1735,'MITRA (REFERENSI)'!$A:$Z,11,FALSE)</f>
        <v>#N/A</v>
      </c>
      <c r="W1735" s="81"/>
      <c r="X1735" s="63"/>
      <c r="Y1735" s="63"/>
      <c r="Z1735" s="62"/>
      <c r="AA1735" s="63"/>
      <c r="AB1735" s="62"/>
      <c r="AC1735" s="62"/>
      <c r="AD1735" s="62"/>
      <c r="AE1735" s="62"/>
      <c r="AF1735" s="62"/>
      <c r="AG1735" s="72"/>
      <c r="AH1735" s="72"/>
      <c r="AI1735" s="72"/>
      <c r="AJ1735" s="72"/>
      <c r="AK1735" s="59" t="str">
        <f>VLOOKUP(G1735,'MITRA (REFERENSI)'!$A:$Z,5,FALSE)</f>
        <v>#N/A</v>
      </c>
      <c r="AL1735" s="59" t="str">
        <f>VLOOKUP(G1735,'MITRA (REFERENSI)'!$A:$Z,13,FALSE)</f>
        <v>#N/A</v>
      </c>
      <c r="AM1735" s="59" t="str">
        <f>VLOOKUP(G1735,'MITRA (REFERENSI)'!$A:$Z,14,FALSE)</f>
        <v>#N/A</v>
      </c>
    </row>
    <row r="1736" ht="15.0" customHeight="1">
      <c r="A1736" s="53" t="s">
        <v>6798</v>
      </c>
      <c r="B1736" s="78"/>
      <c r="C1736" s="79"/>
      <c r="D1736" s="82"/>
      <c r="E1736" s="82"/>
      <c r="F1736" s="56" t="str">
        <f t="shared" si="2"/>
        <v>PETUGAS.1735/SPK/SE/PML/3172/2026</v>
      </c>
      <c r="G1736" s="80"/>
      <c r="H1736" s="56" t="str">
        <f>VLOOKUP(G1736,'MITRA (REFERENSI)'!$A:$Z,16,FALSE)</f>
        <v>#N/A</v>
      </c>
      <c r="I1736" s="56" t="str">
        <f>VLOOKUP(G1736,'MITRA (REFERENSI)'!$A:$Z,25,FALSE)</f>
        <v>#N/A</v>
      </c>
      <c r="J1736" s="55" t="str">
        <f>VLOOKUP(G1736,'MITRA (REFERENSI)'!$A:$Z,26,FALSE)</f>
        <v>#N/A</v>
      </c>
      <c r="K1736" s="55" t="str">
        <f>VLOOKUP(G1736,'MITRA (REFERENSI)'!$A:$Z,15,FALSE)</f>
        <v>#N/A</v>
      </c>
      <c r="L1736" s="55" t="str">
        <f>VLOOKUP(G1736,'MITRA (REFERENSI)'!$A:$Z,15,FALSE)</f>
        <v>#N/A</v>
      </c>
      <c r="M1736" s="55" t="str">
        <f>IF(B1736=1,'KELAS (REFERENSI)'!M1736,IF(B1736=2,'KELAS (REFERENSI)'!M1751,IF(B1736=3,'KELAS (REFERENSI)'!M1766,IF(B1736=4,'KELAS (REFERENSI)'!M1781,""))))</f>
        <v/>
      </c>
      <c r="N1736" s="55" t="str">
        <f>IF(B1736=1,'KELAS (REFERENSI)'!N1736,IF(B1736=2,'KELAS (REFERENSI)'!N1751,IF(B1736=3,'KELAS (REFERENSI)'!N1766,IF(B1736=4,'KELAS (REFERENSI)'!N1781,""))))</f>
        <v/>
      </c>
      <c r="O1736" s="55" t="str">
        <f>IF(B1736=1,'KELAS (REFERENSI)'!O1736,IF(B1736=2,'KELAS (REFERENSI)'!O1751,IF(B1736=3,'KELAS (REFERENSI)'!O1766,IF(B1736=4,'KELAS (REFERENSI)'!O1781,""))))</f>
        <v/>
      </c>
      <c r="P1736" s="55" t="str">
        <f>IF(B1736=1,'KELAS (REFERENSI)'!P1736,IF(B1736=2,'KELAS (REFERENSI)'!P1751,IF(B1736=3,'KELAS (REFERENSI)'!P1766,IF(B1736=4,'KELAS (REFERENSI)'!P1781,""))))</f>
        <v/>
      </c>
      <c r="Q1736" s="55" t="str">
        <f t="shared" si="4"/>
        <v>BPS Kota Jakarta Timur</v>
      </c>
      <c r="R1736" s="55" t="str">
        <f t="shared" si="56"/>
        <v/>
      </c>
      <c r="S1736" s="55" t="str">
        <f t="shared" ref="S1736:T1736" si="1744">S1735</f>
        <v>15 Juni sampai dengan 31 Agustus 2026</v>
      </c>
      <c r="T1736" s="55" t="str">
        <f t="shared" si="1744"/>
        <v>31 Agustus 2026</v>
      </c>
      <c r="U1736" s="59" t="str">
        <f>VLOOKUP(G1736,'MITRA (REFERENSI)'!$A:$Z,17,FALSE)</f>
        <v>#N/A</v>
      </c>
      <c r="V1736" s="59" t="str">
        <f>VLOOKUP(G1736,'MITRA (REFERENSI)'!$A:$Z,11,FALSE)</f>
        <v>#N/A</v>
      </c>
      <c r="W1736" s="81"/>
      <c r="X1736" s="63"/>
      <c r="Y1736" s="63"/>
      <c r="Z1736" s="62"/>
      <c r="AA1736" s="63"/>
      <c r="AB1736" s="62"/>
      <c r="AC1736" s="62"/>
      <c r="AD1736" s="62"/>
      <c r="AE1736" s="62"/>
      <c r="AF1736" s="62"/>
      <c r="AG1736" s="72"/>
      <c r="AH1736" s="72"/>
      <c r="AI1736" s="72"/>
      <c r="AJ1736" s="72"/>
      <c r="AK1736" s="59" t="str">
        <f>VLOOKUP(G1736,'MITRA (REFERENSI)'!$A:$Z,5,FALSE)</f>
        <v>#N/A</v>
      </c>
      <c r="AL1736" s="59" t="str">
        <f>VLOOKUP(G1736,'MITRA (REFERENSI)'!$A:$Z,13,FALSE)</f>
        <v>#N/A</v>
      </c>
      <c r="AM1736" s="59" t="str">
        <f>VLOOKUP(G1736,'MITRA (REFERENSI)'!$A:$Z,14,FALSE)</f>
        <v>#N/A</v>
      </c>
    </row>
    <row r="1737" ht="15.0" customHeight="1">
      <c r="A1737" s="53" t="s">
        <v>6799</v>
      </c>
      <c r="B1737" s="78"/>
      <c r="C1737" s="79"/>
      <c r="D1737" s="82"/>
      <c r="E1737" s="82"/>
      <c r="F1737" s="56" t="str">
        <f t="shared" si="2"/>
        <v>PETUGAS.1736/SPK/SE/PML/3172/2026</v>
      </c>
      <c r="G1737" s="80"/>
      <c r="H1737" s="56" t="str">
        <f>VLOOKUP(G1737,'MITRA (REFERENSI)'!$A:$Z,16,FALSE)</f>
        <v>#N/A</v>
      </c>
      <c r="I1737" s="56" t="str">
        <f>VLOOKUP(G1737,'MITRA (REFERENSI)'!$A:$Z,25,FALSE)</f>
        <v>#N/A</v>
      </c>
      <c r="J1737" s="55" t="str">
        <f>VLOOKUP(G1737,'MITRA (REFERENSI)'!$A:$Z,26,FALSE)</f>
        <v>#N/A</v>
      </c>
      <c r="K1737" s="55" t="str">
        <f>VLOOKUP(G1737,'MITRA (REFERENSI)'!$A:$Z,15,FALSE)</f>
        <v>#N/A</v>
      </c>
      <c r="L1737" s="55" t="str">
        <f>VLOOKUP(G1737,'MITRA (REFERENSI)'!$A:$Z,15,FALSE)</f>
        <v>#N/A</v>
      </c>
      <c r="M1737" s="55" t="str">
        <f>IF(B1737=1,'KELAS (REFERENSI)'!M1737,IF(B1737=2,'KELAS (REFERENSI)'!M1752,IF(B1737=3,'KELAS (REFERENSI)'!M1767,IF(B1737=4,'KELAS (REFERENSI)'!M1782,""))))</f>
        <v/>
      </c>
      <c r="N1737" s="55" t="str">
        <f>IF(B1737=1,'KELAS (REFERENSI)'!N1737,IF(B1737=2,'KELAS (REFERENSI)'!N1752,IF(B1737=3,'KELAS (REFERENSI)'!N1767,IF(B1737=4,'KELAS (REFERENSI)'!N1782,""))))</f>
        <v/>
      </c>
      <c r="O1737" s="55" t="str">
        <f>IF(B1737=1,'KELAS (REFERENSI)'!O1737,IF(B1737=2,'KELAS (REFERENSI)'!O1752,IF(B1737=3,'KELAS (REFERENSI)'!O1767,IF(B1737=4,'KELAS (REFERENSI)'!O1782,""))))</f>
        <v/>
      </c>
      <c r="P1737" s="55" t="str">
        <f>IF(B1737=1,'KELAS (REFERENSI)'!P1737,IF(B1737=2,'KELAS (REFERENSI)'!P1752,IF(B1737=3,'KELAS (REFERENSI)'!P1767,IF(B1737=4,'KELAS (REFERENSI)'!P1782,""))))</f>
        <v/>
      </c>
      <c r="Q1737" s="55" t="str">
        <f t="shared" si="4"/>
        <v>BPS Kota Jakarta Timur</v>
      </c>
      <c r="R1737" s="55" t="str">
        <f t="shared" si="56"/>
        <v/>
      </c>
      <c r="S1737" s="55" t="str">
        <f t="shared" ref="S1737:T1737" si="1745">S1736</f>
        <v>15 Juni sampai dengan 31 Agustus 2026</v>
      </c>
      <c r="T1737" s="55" t="str">
        <f t="shared" si="1745"/>
        <v>31 Agustus 2026</v>
      </c>
      <c r="U1737" s="59" t="str">
        <f>VLOOKUP(G1737,'MITRA (REFERENSI)'!$A:$Z,17,FALSE)</f>
        <v>#N/A</v>
      </c>
      <c r="V1737" s="59" t="str">
        <f>VLOOKUP(G1737,'MITRA (REFERENSI)'!$A:$Z,11,FALSE)</f>
        <v>#N/A</v>
      </c>
      <c r="W1737" s="81"/>
      <c r="X1737" s="63"/>
      <c r="Y1737" s="63"/>
      <c r="Z1737" s="62"/>
      <c r="AA1737" s="63"/>
      <c r="AB1737" s="62"/>
      <c r="AC1737" s="62"/>
      <c r="AD1737" s="62"/>
      <c r="AE1737" s="62"/>
      <c r="AF1737" s="62"/>
      <c r="AG1737" s="72"/>
      <c r="AH1737" s="72"/>
      <c r="AI1737" s="72"/>
      <c r="AJ1737" s="72"/>
      <c r="AK1737" s="59" t="str">
        <f>VLOOKUP(G1737,'MITRA (REFERENSI)'!$A:$Z,5,FALSE)</f>
        <v>#N/A</v>
      </c>
      <c r="AL1737" s="59" t="str">
        <f>VLOOKUP(G1737,'MITRA (REFERENSI)'!$A:$Z,13,FALSE)</f>
        <v>#N/A</v>
      </c>
      <c r="AM1737" s="59" t="str">
        <f>VLOOKUP(G1737,'MITRA (REFERENSI)'!$A:$Z,14,FALSE)</f>
        <v>#N/A</v>
      </c>
    </row>
    <row r="1738" ht="15.0" customHeight="1">
      <c r="A1738" s="53" t="s">
        <v>6800</v>
      </c>
      <c r="B1738" s="78"/>
      <c r="C1738" s="79"/>
      <c r="D1738" s="82"/>
      <c r="E1738" s="82"/>
      <c r="F1738" s="56" t="str">
        <f t="shared" si="2"/>
        <v>PETUGAS.1737/SPK/SE/PML/3172/2026</v>
      </c>
      <c r="G1738" s="80"/>
      <c r="H1738" s="56" t="str">
        <f>VLOOKUP(G1738,'MITRA (REFERENSI)'!$A:$Z,16,FALSE)</f>
        <v>#N/A</v>
      </c>
      <c r="I1738" s="56" t="str">
        <f>VLOOKUP(G1738,'MITRA (REFERENSI)'!$A:$Z,25,FALSE)</f>
        <v>#N/A</v>
      </c>
      <c r="J1738" s="55" t="str">
        <f>VLOOKUP(G1738,'MITRA (REFERENSI)'!$A:$Z,26,FALSE)</f>
        <v>#N/A</v>
      </c>
      <c r="K1738" s="55" t="str">
        <f>VLOOKUP(G1738,'MITRA (REFERENSI)'!$A:$Z,15,FALSE)</f>
        <v>#N/A</v>
      </c>
      <c r="L1738" s="55" t="str">
        <f>VLOOKUP(G1738,'MITRA (REFERENSI)'!$A:$Z,15,FALSE)</f>
        <v>#N/A</v>
      </c>
      <c r="M1738" s="55" t="str">
        <f>IF(B1738=1,'KELAS (REFERENSI)'!M1738,IF(B1738=2,'KELAS (REFERENSI)'!M1753,IF(B1738=3,'KELAS (REFERENSI)'!M1768,IF(B1738=4,'KELAS (REFERENSI)'!M1783,""))))</f>
        <v/>
      </c>
      <c r="N1738" s="55" t="str">
        <f>IF(B1738=1,'KELAS (REFERENSI)'!N1738,IF(B1738=2,'KELAS (REFERENSI)'!N1753,IF(B1738=3,'KELAS (REFERENSI)'!N1768,IF(B1738=4,'KELAS (REFERENSI)'!N1783,""))))</f>
        <v/>
      </c>
      <c r="O1738" s="55" t="str">
        <f>IF(B1738=1,'KELAS (REFERENSI)'!O1738,IF(B1738=2,'KELAS (REFERENSI)'!O1753,IF(B1738=3,'KELAS (REFERENSI)'!O1768,IF(B1738=4,'KELAS (REFERENSI)'!O1783,""))))</f>
        <v/>
      </c>
      <c r="P1738" s="55" t="str">
        <f>IF(B1738=1,'KELAS (REFERENSI)'!P1738,IF(B1738=2,'KELAS (REFERENSI)'!P1753,IF(B1738=3,'KELAS (REFERENSI)'!P1768,IF(B1738=4,'KELAS (REFERENSI)'!P1783,""))))</f>
        <v/>
      </c>
      <c r="Q1738" s="55" t="str">
        <f t="shared" si="4"/>
        <v>BPS Kota Jakarta Timur</v>
      </c>
      <c r="R1738" s="55" t="str">
        <f t="shared" si="56"/>
        <v/>
      </c>
      <c r="S1738" s="55" t="str">
        <f t="shared" ref="S1738:T1738" si="1746">S1737</f>
        <v>15 Juni sampai dengan 31 Agustus 2026</v>
      </c>
      <c r="T1738" s="55" t="str">
        <f t="shared" si="1746"/>
        <v>31 Agustus 2026</v>
      </c>
      <c r="U1738" s="59" t="str">
        <f>VLOOKUP(G1738,'MITRA (REFERENSI)'!$A:$Z,17,FALSE)</f>
        <v>#N/A</v>
      </c>
      <c r="V1738" s="59" t="str">
        <f>VLOOKUP(G1738,'MITRA (REFERENSI)'!$A:$Z,11,FALSE)</f>
        <v>#N/A</v>
      </c>
      <c r="W1738" s="81"/>
      <c r="X1738" s="63"/>
      <c r="Y1738" s="63"/>
      <c r="Z1738" s="62"/>
      <c r="AA1738" s="63"/>
      <c r="AB1738" s="62"/>
      <c r="AC1738" s="62"/>
      <c r="AD1738" s="62"/>
      <c r="AE1738" s="62"/>
      <c r="AF1738" s="62"/>
      <c r="AG1738" s="72"/>
      <c r="AH1738" s="72"/>
      <c r="AI1738" s="72"/>
      <c r="AJ1738" s="72"/>
      <c r="AK1738" s="59" t="str">
        <f>VLOOKUP(G1738,'MITRA (REFERENSI)'!$A:$Z,5,FALSE)</f>
        <v>#N/A</v>
      </c>
      <c r="AL1738" s="59" t="str">
        <f>VLOOKUP(G1738,'MITRA (REFERENSI)'!$A:$Z,13,FALSE)</f>
        <v>#N/A</v>
      </c>
      <c r="AM1738" s="59" t="str">
        <f>VLOOKUP(G1738,'MITRA (REFERENSI)'!$A:$Z,14,FALSE)</f>
        <v>#N/A</v>
      </c>
    </row>
    <row r="1739" ht="15.0" customHeight="1">
      <c r="A1739" s="53" t="s">
        <v>6801</v>
      </c>
      <c r="B1739" s="78"/>
      <c r="C1739" s="79"/>
      <c r="D1739" s="82"/>
      <c r="E1739" s="82"/>
      <c r="F1739" s="56" t="str">
        <f t="shared" si="2"/>
        <v>PETUGAS.1738/SPK/SE/PML/3172/2026</v>
      </c>
      <c r="G1739" s="80"/>
      <c r="H1739" s="56" t="str">
        <f>VLOOKUP(G1739,'MITRA (REFERENSI)'!$A:$Z,16,FALSE)</f>
        <v>#N/A</v>
      </c>
      <c r="I1739" s="56" t="str">
        <f>VLOOKUP(G1739,'MITRA (REFERENSI)'!$A:$Z,25,FALSE)</f>
        <v>#N/A</v>
      </c>
      <c r="J1739" s="55" t="str">
        <f>VLOOKUP(G1739,'MITRA (REFERENSI)'!$A:$Z,26,FALSE)</f>
        <v>#N/A</v>
      </c>
      <c r="K1739" s="55" t="str">
        <f>VLOOKUP(G1739,'MITRA (REFERENSI)'!$A:$Z,15,FALSE)</f>
        <v>#N/A</v>
      </c>
      <c r="L1739" s="55" t="str">
        <f>VLOOKUP(G1739,'MITRA (REFERENSI)'!$A:$Z,15,FALSE)</f>
        <v>#N/A</v>
      </c>
      <c r="M1739" s="55" t="str">
        <f>IF(B1739=1,'KELAS (REFERENSI)'!M1739,IF(B1739=2,'KELAS (REFERENSI)'!M1754,IF(B1739=3,'KELAS (REFERENSI)'!M1769,IF(B1739=4,'KELAS (REFERENSI)'!M1784,""))))</f>
        <v/>
      </c>
      <c r="N1739" s="55" t="str">
        <f>IF(B1739=1,'KELAS (REFERENSI)'!N1739,IF(B1739=2,'KELAS (REFERENSI)'!N1754,IF(B1739=3,'KELAS (REFERENSI)'!N1769,IF(B1739=4,'KELAS (REFERENSI)'!N1784,""))))</f>
        <v/>
      </c>
      <c r="O1739" s="55" t="str">
        <f>IF(B1739=1,'KELAS (REFERENSI)'!O1739,IF(B1739=2,'KELAS (REFERENSI)'!O1754,IF(B1739=3,'KELAS (REFERENSI)'!O1769,IF(B1739=4,'KELAS (REFERENSI)'!O1784,""))))</f>
        <v/>
      </c>
      <c r="P1739" s="55" t="str">
        <f>IF(B1739=1,'KELAS (REFERENSI)'!P1739,IF(B1739=2,'KELAS (REFERENSI)'!P1754,IF(B1739=3,'KELAS (REFERENSI)'!P1769,IF(B1739=4,'KELAS (REFERENSI)'!P1784,""))))</f>
        <v/>
      </c>
      <c r="Q1739" s="55" t="str">
        <f t="shared" si="4"/>
        <v>BPS Kota Jakarta Timur</v>
      </c>
      <c r="R1739" s="55" t="str">
        <f t="shared" si="56"/>
        <v/>
      </c>
      <c r="S1739" s="55" t="str">
        <f t="shared" ref="S1739:T1739" si="1747">S1738</f>
        <v>15 Juni sampai dengan 31 Agustus 2026</v>
      </c>
      <c r="T1739" s="55" t="str">
        <f t="shared" si="1747"/>
        <v>31 Agustus 2026</v>
      </c>
      <c r="U1739" s="59" t="str">
        <f>VLOOKUP(G1739,'MITRA (REFERENSI)'!$A:$Z,17,FALSE)</f>
        <v>#N/A</v>
      </c>
      <c r="V1739" s="59" t="str">
        <f>VLOOKUP(G1739,'MITRA (REFERENSI)'!$A:$Z,11,FALSE)</f>
        <v>#N/A</v>
      </c>
      <c r="W1739" s="81"/>
      <c r="X1739" s="63"/>
      <c r="Y1739" s="63"/>
      <c r="Z1739" s="62"/>
      <c r="AA1739" s="63"/>
      <c r="AB1739" s="62"/>
      <c r="AC1739" s="62"/>
      <c r="AD1739" s="62"/>
      <c r="AE1739" s="62"/>
      <c r="AF1739" s="62"/>
      <c r="AG1739" s="72"/>
      <c r="AH1739" s="72"/>
      <c r="AI1739" s="72"/>
      <c r="AJ1739" s="72"/>
      <c r="AK1739" s="59" t="str">
        <f>VLOOKUP(G1739,'MITRA (REFERENSI)'!$A:$Z,5,FALSE)</f>
        <v>#N/A</v>
      </c>
      <c r="AL1739" s="59" t="str">
        <f>VLOOKUP(G1739,'MITRA (REFERENSI)'!$A:$Z,13,FALSE)</f>
        <v>#N/A</v>
      </c>
      <c r="AM1739" s="59" t="str">
        <f>VLOOKUP(G1739,'MITRA (REFERENSI)'!$A:$Z,14,FALSE)</f>
        <v>#N/A</v>
      </c>
    </row>
    <row r="1740" ht="15.0" customHeight="1">
      <c r="A1740" s="53" t="s">
        <v>6802</v>
      </c>
      <c r="B1740" s="78"/>
      <c r="C1740" s="79"/>
      <c r="D1740" s="82"/>
      <c r="E1740" s="82"/>
      <c r="F1740" s="56" t="str">
        <f t="shared" si="2"/>
        <v>PETUGAS.1739/SPK/SE/PML/3172/2026</v>
      </c>
      <c r="G1740" s="80"/>
      <c r="H1740" s="56" t="str">
        <f>VLOOKUP(G1740,'MITRA (REFERENSI)'!$A:$Z,16,FALSE)</f>
        <v>#N/A</v>
      </c>
      <c r="I1740" s="56" t="str">
        <f>VLOOKUP(G1740,'MITRA (REFERENSI)'!$A:$Z,25,FALSE)</f>
        <v>#N/A</v>
      </c>
      <c r="J1740" s="55" t="str">
        <f>VLOOKUP(G1740,'MITRA (REFERENSI)'!$A:$Z,26,FALSE)</f>
        <v>#N/A</v>
      </c>
      <c r="K1740" s="55" t="str">
        <f>VLOOKUP(G1740,'MITRA (REFERENSI)'!$A:$Z,15,FALSE)</f>
        <v>#N/A</v>
      </c>
      <c r="L1740" s="55" t="str">
        <f>VLOOKUP(G1740,'MITRA (REFERENSI)'!$A:$Z,15,FALSE)</f>
        <v>#N/A</v>
      </c>
      <c r="M1740" s="55" t="str">
        <f>IF(B1740=1,'KELAS (REFERENSI)'!M1740,IF(B1740=2,'KELAS (REFERENSI)'!M1755,IF(B1740=3,'KELAS (REFERENSI)'!M1770,IF(B1740=4,'KELAS (REFERENSI)'!M1785,""))))</f>
        <v/>
      </c>
      <c r="N1740" s="55" t="str">
        <f>IF(B1740=1,'KELAS (REFERENSI)'!N1740,IF(B1740=2,'KELAS (REFERENSI)'!N1755,IF(B1740=3,'KELAS (REFERENSI)'!N1770,IF(B1740=4,'KELAS (REFERENSI)'!N1785,""))))</f>
        <v/>
      </c>
      <c r="O1740" s="55" t="str">
        <f>IF(B1740=1,'KELAS (REFERENSI)'!O1740,IF(B1740=2,'KELAS (REFERENSI)'!O1755,IF(B1740=3,'KELAS (REFERENSI)'!O1770,IF(B1740=4,'KELAS (REFERENSI)'!O1785,""))))</f>
        <v/>
      </c>
      <c r="P1740" s="55" t="str">
        <f>IF(B1740=1,'KELAS (REFERENSI)'!P1740,IF(B1740=2,'KELAS (REFERENSI)'!P1755,IF(B1740=3,'KELAS (REFERENSI)'!P1770,IF(B1740=4,'KELAS (REFERENSI)'!P1785,""))))</f>
        <v/>
      </c>
      <c r="Q1740" s="55" t="str">
        <f t="shared" si="4"/>
        <v>BPS Kota Jakarta Timur</v>
      </c>
      <c r="R1740" s="55" t="str">
        <f t="shared" si="56"/>
        <v/>
      </c>
      <c r="S1740" s="55" t="str">
        <f t="shared" ref="S1740:T1740" si="1748">S1739</f>
        <v>15 Juni sampai dengan 31 Agustus 2026</v>
      </c>
      <c r="T1740" s="55" t="str">
        <f t="shared" si="1748"/>
        <v>31 Agustus 2026</v>
      </c>
      <c r="U1740" s="59" t="str">
        <f>VLOOKUP(G1740,'MITRA (REFERENSI)'!$A:$Z,17,FALSE)</f>
        <v>#N/A</v>
      </c>
      <c r="V1740" s="59" t="str">
        <f>VLOOKUP(G1740,'MITRA (REFERENSI)'!$A:$Z,11,FALSE)</f>
        <v>#N/A</v>
      </c>
      <c r="W1740" s="81"/>
      <c r="X1740" s="63"/>
      <c r="Y1740" s="63"/>
      <c r="Z1740" s="62"/>
      <c r="AA1740" s="63"/>
      <c r="AB1740" s="62"/>
      <c r="AC1740" s="62"/>
      <c r="AD1740" s="62"/>
      <c r="AE1740" s="62"/>
      <c r="AF1740" s="62"/>
      <c r="AG1740" s="72"/>
      <c r="AH1740" s="72"/>
      <c r="AI1740" s="72"/>
      <c r="AJ1740" s="72"/>
      <c r="AK1740" s="59" t="str">
        <f>VLOOKUP(G1740,'MITRA (REFERENSI)'!$A:$Z,5,FALSE)</f>
        <v>#N/A</v>
      </c>
      <c r="AL1740" s="59" t="str">
        <f>VLOOKUP(G1740,'MITRA (REFERENSI)'!$A:$Z,13,FALSE)</f>
        <v>#N/A</v>
      </c>
      <c r="AM1740" s="59" t="str">
        <f>VLOOKUP(G1740,'MITRA (REFERENSI)'!$A:$Z,14,FALSE)</f>
        <v>#N/A</v>
      </c>
    </row>
    <row r="1741" ht="15.0" customHeight="1">
      <c r="A1741" s="53" t="s">
        <v>6803</v>
      </c>
      <c r="B1741" s="78"/>
      <c r="C1741" s="79"/>
      <c r="D1741" s="82"/>
      <c r="E1741" s="82"/>
      <c r="F1741" s="56" t="str">
        <f t="shared" si="2"/>
        <v>PETUGAS.1740/SPK/SE/PML/3172/2026</v>
      </c>
      <c r="G1741" s="80"/>
      <c r="H1741" s="56" t="str">
        <f>VLOOKUP(G1741,'MITRA (REFERENSI)'!$A:$Z,16,FALSE)</f>
        <v>#N/A</v>
      </c>
      <c r="I1741" s="56" t="str">
        <f>VLOOKUP(G1741,'MITRA (REFERENSI)'!$A:$Z,25,FALSE)</f>
        <v>#N/A</v>
      </c>
      <c r="J1741" s="55" t="str">
        <f>VLOOKUP(G1741,'MITRA (REFERENSI)'!$A:$Z,26,FALSE)</f>
        <v>#N/A</v>
      </c>
      <c r="K1741" s="55" t="str">
        <f>VLOOKUP(G1741,'MITRA (REFERENSI)'!$A:$Z,15,FALSE)</f>
        <v>#N/A</v>
      </c>
      <c r="L1741" s="55" t="str">
        <f>VLOOKUP(G1741,'MITRA (REFERENSI)'!$A:$Z,15,FALSE)</f>
        <v>#N/A</v>
      </c>
      <c r="M1741" s="55" t="str">
        <f>IF(B1741=1,'KELAS (REFERENSI)'!M1741,IF(B1741=2,'KELAS (REFERENSI)'!M1756,IF(B1741=3,'KELAS (REFERENSI)'!M1771,IF(B1741=4,'KELAS (REFERENSI)'!M1786,""))))</f>
        <v/>
      </c>
      <c r="N1741" s="55" t="str">
        <f>IF(B1741=1,'KELAS (REFERENSI)'!N1741,IF(B1741=2,'KELAS (REFERENSI)'!N1756,IF(B1741=3,'KELAS (REFERENSI)'!N1771,IF(B1741=4,'KELAS (REFERENSI)'!N1786,""))))</f>
        <v/>
      </c>
      <c r="O1741" s="55" t="str">
        <f>IF(B1741=1,'KELAS (REFERENSI)'!O1741,IF(B1741=2,'KELAS (REFERENSI)'!O1756,IF(B1741=3,'KELAS (REFERENSI)'!O1771,IF(B1741=4,'KELAS (REFERENSI)'!O1786,""))))</f>
        <v/>
      </c>
      <c r="P1741" s="55" t="str">
        <f>IF(B1741=1,'KELAS (REFERENSI)'!P1741,IF(B1741=2,'KELAS (REFERENSI)'!P1756,IF(B1741=3,'KELAS (REFERENSI)'!P1771,IF(B1741=4,'KELAS (REFERENSI)'!P1786,""))))</f>
        <v/>
      </c>
      <c r="Q1741" s="55" t="str">
        <f t="shared" si="4"/>
        <v>BPS Kota Jakarta Timur</v>
      </c>
      <c r="R1741" s="55" t="str">
        <f t="shared" si="56"/>
        <v/>
      </c>
      <c r="S1741" s="55" t="str">
        <f t="shared" ref="S1741:T1741" si="1749">S1740</f>
        <v>15 Juni sampai dengan 31 Agustus 2026</v>
      </c>
      <c r="T1741" s="55" t="str">
        <f t="shared" si="1749"/>
        <v>31 Agustus 2026</v>
      </c>
      <c r="U1741" s="59" t="str">
        <f>VLOOKUP(G1741,'MITRA (REFERENSI)'!$A:$Z,17,FALSE)</f>
        <v>#N/A</v>
      </c>
      <c r="V1741" s="59" t="str">
        <f>VLOOKUP(G1741,'MITRA (REFERENSI)'!$A:$Z,11,FALSE)</f>
        <v>#N/A</v>
      </c>
      <c r="W1741" s="81"/>
      <c r="X1741" s="63"/>
      <c r="Y1741" s="63"/>
      <c r="Z1741" s="62"/>
      <c r="AA1741" s="63"/>
      <c r="AB1741" s="62"/>
      <c r="AC1741" s="62"/>
      <c r="AD1741" s="62"/>
      <c r="AE1741" s="62"/>
      <c r="AF1741" s="62"/>
      <c r="AG1741" s="72"/>
      <c r="AH1741" s="72"/>
      <c r="AI1741" s="72"/>
      <c r="AJ1741" s="72"/>
      <c r="AK1741" s="59" t="str">
        <f>VLOOKUP(G1741,'MITRA (REFERENSI)'!$A:$Z,5,FALSE)</f>
        <v>#N/A</v>
      </c>
      <c r="AL1741" s="59" t="str">
        <f>VLOOKUP(G1741,'MITRA (REFERENSI)'!$A:$Z,13,FALSE)</f>
        <v>#N/A</v>
      </c>
      <c r="AM1741" s="59" t="str">
        <f>VLOOKUP(G1741,'MITRA (REFERENSI)'!$A:$Z,14,FALSE)</f>
        <v>#N/A</v>
      </c>
    </row>
    <row r="1742" ht="15.0" customHeight="1">
      <c r="A1742" s="53" t="s">
        <v>6804</v>
      </c>
      <c r="B1742" s="78"/>
      <c r="C1742" s="79"/>
      <c r="D1742" s="82"/>
      <c r="E1742" s="82"/>
      <c r="F1742" s="56" t="str">
        <f t="shared" si="2"/>
        <v>PETUGAS.1741/SPK/SE/PML/3172/2026</v>
      </c>
      <c r="G1742" s="80"/>
      <c r="H1742" s="56" t="str">
        <f>VLOOKUP(G1742,'MITRA (REFERENSI)'!$A:$Z,16,FALSE)</f>
        <v>#N/A</v>
      </c>
      <c r="I1742" s="56" t="str">
        <f>VLOOKUP(G1742,'MITRA (REFERENSI)'!$A:$Z,25,FALSE)</f>
        <v>#N/A</v>
      </c>
      <c r="J1742" s="55" t="str">
        <f>VLOOKUP(G1742,'MITRA (REFERENSI)'!$A:$Z,26,FALSE)</f>
        <v>#N/A</v>
      </c>
      <c r="K1742" s="55" t="str">
        <f>VLOOKUP(G1742,'MITRA (REFERENSI)'!$A:$Z,15,FALSE)</f>
        <v>#N/A</v>
      </c>
      <c r="L1742" s="55" t="str">
        <f>VLOOKUP(G1742,'MITRA (REFERENSI)'!$A:$Z,15,FALSE)</f>
        <v>#N/A</v>
      </c>
      <c r="M1742" s="55" t="str">
        <f>IF(B1742=1,'KELAS (REFERENSI)'!M1742,IF(B1742=2,'KELAS (REFERENSI)'!M1757,IF(B1742=3,'KELAS (REFERENSI)'!M1772,IF(B1742=4,'KELAS (REFERENSI)'!M1787,""))))</f>
        <v/>
      </c>
      <c r="N1742" s="55" t="str">
        <f>IF(B1742=1,'KELAS (REFERENSI)'!N1742,IF(B1742=2,'KELAS (REFERENSI)'!N1757,IF(B1742=3,'KELAS (REFERENSI)'!N1772,IF(B1742=4,'KELAS (REFERENSI)'!N1787,""))))</f>
        <v/>
      </c>
      <c r="O1742" s="55" t="str">
        <f>IF(B1742=1,'KELAS (REFERENSI)'!O1742,IF(B1742=2,'KELAS (REFERENSI)'!O1757,IF(B1742=3,'KELAS (REFERENSI)'!O1772,IF(B1742=4,'KELAS (REFERENSI)'!O1787,""))))</f>
        <v/>
      </c>
      <c r="P1742" s="55" t="str">
        <f>IF(B1742=1,'KELAS (REFERENSI)'!P1742,IF(B1742=2,'KELAS (REFERENSI)'!P1757,IF(B1742=3,'KELAS (REFERENSI)'!P1772,IF(B1742=4,'KELAS (REFERENSI)'!P1787,""))))</f>
        <v/>
      </c>
      <c r="Q1742" s="55" t="str">
        <f t="shared" si="4"/>
        <v>BPS Kota Jakarta Timur</v>
      </c>
      <c r="R1742" s="55" t="str">
        <f t="shared" si="56"/>
        <v/>
      </c>
      <c r="S1742" s="55" t="str">
        <f t="shared" ref="S1742:T1742" si="1750">S1741</f>
        <v>15 Juni sampai dengan 31 Agustus 2026</v>
      </c>
      <c r="T1742" s="55" t="str">
        <f t="shared" si="1750"/>
        <v>31 Agustus 2026</v>
      </c>
      <c r="U1742" s="59" t="str">
        <f>VLOOKUP(G1742,'MITRA (REFERENSI)'!$A:$Z,17,FALSE)</f>
        <v>#N/A</v>
      </c>
      <c r="V1742" s="59" t="str">
        <f>VLOOKUP(G1742,'MITRA (REFERENSI)'!$A:$Z,11,FALSE)</f>
        <v>#N/A</v>
      </c>
      <c r="W1742" s="81"/>
      <c r="X1742" s="63"/>
      <c r="Y1742" s="63"/>
      <c r="Z1742" s="62"/>
      <c r="AA1742" s="63"/>
      <c r="AB1742" s="62"/>
      <c r="AC1742" s="62"/>
      <c r="AD1742" s="62"/>
      <c r="AE1742" s="62"/>
      <c r="AF1742" s="62"/>
      <c r="AG1742" s="72"/>
      <c r="AH1742" s="72"/>
      <c r="AI1742" s="72"/>
      <c r="AJ1742" s="72"/>
      <c r="AK1742" s="59" t="str">
        <f>VLOOKUP(G1742,'MITRA (REFERENSI)'!$A:$Z,5,FALSE)</f>
        <v>#N/A</v>
      </c>
      <c r="AL1742" s="59" t="str">
        <f>VLOOKUP(G1742,'MITRA (REFERENSI)'!$A:$Z,13,FALSE)</f>
        <v>#N/A</v>
      </c>
      <c r="AM1742" s="59" t="str">
        <f>VLOOKUP(G1742,'MITRA (REFERENSI)'!$A:$Z,14,FALSE)</f>
        <v>#N/A</v>
      </c>
    </row>
    <row r="1743" ht="15.0" customHeight="1">
      <c r="A1743" s="53" t="s">
        <v>6805</v>
      </c>
      <c r="B1743" s="78"/>
      <c r="C1743" s="79"/>
      <c r="D1743" s="82"/>
      <c r="E1743" s="82"/>
      <c r="F1743" s="56" t="str">
        <f t="shared" si="2"/>
        <v>PETUGAS.1742/SPK/SE/PML/3172/2026</v>
      </c>
      <c r="G1743" s="80"/>
      <c r="H1743" s="56" t="str">
        <f>VLOOKUP(G1743,'MITRA (REFERENSI)'!$A:$Z,16,FALSE)</f>
        <v>#N/A</v>
      </c>
      <c r="I1743" s="56" t="str">
        <f>VLOOKUP(G1743,'MITRA (REFERENSI)'!$A:$Z,25,FALSE)</f>
        <v>#N/A</v>
      </c>
      <c r="J1743" s="55" t="str">
        <f>VLOOKUP(G1743,'MITRA (REFERENSI)'!$A:$Z,26,FALSE)</f>
        <v>#N/A</v>
      </c>
      <c r="K1743" s="55" t="str">
        <f>VLOOKUP(G1743,'MITRA (REFERENSI)'!$A:$Z,15,FALSE)</f>
        <v>#N/A</v>
      </c>
      <c r="L1743" s="55" t="str">
        <f>VLOOKUP(G1743,'MITRA (REFERENSI)'!$A:$Z,15,FALSE)</f>
        <v>#N/A</v>
      </c>
      <c r="M1743" s="55" t="str">
        <f>IF(B1743=1,'KELAS (REFERENSI)'!M1743,IF(B1743=2,'KELAS (REFERENSI)'!M1758,IF(B1743=3,'KELAS (REFERENSI)'!M1773,IF(B1743=4,'KELAS (REFERENSI)'!M1788,""))))</f>
        <v/>
      </c>
      <c r="N1743" s="55" t="str">
        <f>IF(B1743=1,'KELAS (REFERENSI)'!N1743,IF(B1743=2,'KELAS (REFERENSI)'!N1758,IF(B1743=3,'KELAS (REFERENSI)'!N1773,IF(B1743=4,'KELAS (REFERENSI)'!N1788,""))))</f>
        <v/>
      </c>
      <c r="O1743" s="55" t="str">
        <f>IF(B1743=1,'KELAS (REFERENSI)'!O1743,IF(B1743=2,'KELAS (REFERENSI)'!O1758,IF(B1743=3,'KELAS (REFERENSI)'!O1773,IF(B1743=4,'KELAS (REFERENSI)'!O1788,""))))</f>
        <v/>
      </c>
      <c r="P1743" s="55" t="str">
        <f>IF(B1743=1,'KELAS (REFERENSI)'!P1743,IF(B1743=2,'KELAS (REFERENSI)'!P1758,IF(B1743=3,'KELAS (REFERENSI)'!P1773,IF(B1743=4,'KELAS (REFERENSI)'!P1788,""))))</f>
        <v/>
      </c>
      <c r="Q1743" s="55" t="str">
        <f t="shared" si="4"/>
        <v>BPS Kota Jakarta Timur</v>
      </c>
      <c r="R1743" s="55" t="str">
        <f t="shared" si="56"/>
        <v/>
      </c>
      <c r="S1743" s="55" t="str">
        <f t="shared" ref="S1743:T1743" si="1751">S1742</f>
        <v>15 Juni sampai dengan 31 Agustus 2026</v>
      </c>
      <c r="T1743" s="55" t="str">
        <f t="shared" si="1751"/>
        <v>31 Agustus 2026</v>
      </c>
      <c r="U1743" s="59" t="str">
        <f>VLOOKUP(G1743,'MITRA (REFERENSI)'!$A:$Z,17,FALSE)</f>
        <v>#N/A</v>
      </c>
      <c r="V1743" s="59" t="str">
        <f>VLOOKUP(G1743,'MITRA (REFERENSI)'!$A:$Z,11,FALSE)</f>
        <v>#N/A</v>
      </c>
      <c r="W1743" s="81"/>
      <c r="X1743" s="63"/>
      <c r="Y1743" s="63"/>
      <c r="Z1743" s="62"/>
      <c r="AA1743" s="63"/>
      <c r="AB1743" s="62"/>
      <c r="AC1743" s="62"/>
      <c r="AD1743" s="62"/>
      <c r="AE1743" s="62"/>
      <c r="AF1743" s="62"/>
      <c r="AG1743" s="72"/>
      <c r="AH1743" s="72"/>
      <c r="AI1743" s="72"/>
      <c r="AJ1743" s="72"/>
      <c r="AK1743" s="59" t="str">
        <f>VLOOKUP(G1743,'MITRA (REFERENSI)'!$A:$Z,5,FALSE)</f>
        <v>#N/A</v>
      </c>
      <c r="AL1743" s="59" t="str">
        <f>VLOOKUP(G1743,'MITRA (REFERENSI)'!$A:$Z,13,FALSE)</f>
        <v>#N/A</v>
      </c>
      <c r="AM1743" s="59" t="str">
        <f>VLOOKUP(G1743,'MITRA (REFERENSI)'!$A:$Z,14,FALSE)</f>
        <v>#N/A</v>
      </c>
    </row>
    <row r="1744" ht="15.0" customHeight="1">
      <c r="A1744" s="53" t="s">
        <v>6806</v>
      </c>
      <c r="B1744" s="78"/>
      <c r="C1744" s="79"/>
      <c r="D1744" s="82"/>
      <c r="E1744" s="82"/>
      <c r="F1744" s="56" t="str">
        <f t="shared" si="2"/>
        <v>PETUGAS.1743/SPK/SE/PML/3172/2026</v>
      </c>
      <c r="G1744" s="80"/>
      <c r="H1744" s="56" t="str">
        <f>VLOOKUP(G1744,'MITRA (REFERENSI)'!$A:$Z,16,FALSE)</f>
        <v>#N/A</v>
      </c>
      <c r="I1744" s="56" t="str">
        <f>VLOOKUP(G1744,'MITRA (REFERENSI)'!$A:$Z,25,FALSE)</f>
        <v>#N/A</v>
      </c>
      <c r="J1744" s="55" t="str">
        <f>VLOOKUP(G1744,'MITRA (REFERENSI)'!$A:$Z,26,FALSE)</f>
        <v>#N/A</v>
      </c>
      <c r="K1744" s="55" t="str">
        <f>VLOOKUP(G1744,'MITRA (REFERENSI)'!$A:$Z,15,FALSE)</f>
        <v>#N/A</v>
      </c>
      <c r="L1744" s="55" t="str">
        <f>VLOOKUP(G1744,'MITRA (REFERENSI)'!$A:$Z,15,FALSE)</f>
        <v>#N/A</v>
      </c>
      <c r="M1744" s="55" t="str">
        <f>IF(B1744=1,'KELAS (REFERENSI)'!M1744,IF(B1744=2,'KELAS (REFERENSI)'!M1759,IF(B1744=3,'KELAS (REFERENSI)'!M1774,IF(B1744=4,'KELAS (REFERENSI)'!M1789,""))))</f>
        <v/>
      </c>
      <c r="N1744" s="55" t="str">
        <f>IF(B1744=1,'KELAS (REFERENSI)'!N1744,IF(B1744=2,'KELAS (REFERENSI)'!N1759,IF(B1744=3,'KELAS (REFERENSI)'!N1774,IF(B1744=4,'KELAS (REFERENSI)'!N1789,""))))</f>
        <v/>
      </c>
      <c r="O1744" s="55" t="str">
        <f>IF(B1744=1,'KELAS (REFERENSI)'!O1744,IF(B1744=2,'KELAS (REFERENSI)'!O1759,IF(B1744=3,'KELAS (REFERENSI)'!O1774,IF(B1744=4,'KELAS (REFERENSI)'!O1789,""))))</f>
        <v/>
      </c>
      <c r="P1744" s="55" t="str">
        <f>IF(B1744=1,'KELAS (REFERENSI)'!P1744,IF(B1744=2,'KELAS (REFERENSI)'!P1759,IF(B1744=3,'KELAS (REFERENSI)'!P1774,IF(B1744=4,'KELAS (REFERENSI)'!P1789,""))))</f>
        <v/>
      </c>
      <c r="Q1744" s="55" t="str">
        <f t="shared" si="4"/>
        <v>BPS Kota Jakarta Timur</v>
      </c>
      <c r="R1744" s="55" t="str">
        <f t="shared" si="56"/>
        <v/>
      </c>
      <c r="S1744" s="55" t="str">
        <f t="shared" ref="S1744:T1744" si="1752">S1743</f>
        <v>15 Juni sampai dengan 31 Agustus 2026</v>
      </c>
      <c r="T1744" s="55" t="str">
        <f t="shared" si="1752"/>
        <v>31 Agustus 2026</v>
      </c>
      <c r="U1744" s="59" t="str">
        <f>VLOOKUP(G1744,'MITRA (REFERENSI)'!$A:$Z,17,FALSE)</f>
        <v>#N/A</v>
      </c>
      <c r="V1744" s="59" t="str">
        <f>VLOOKUP(G1744,'MITRA (REFERENSI)'!$A:$Z,11,FALSE)</f>
        <v>#N/A</v>
      </c>
      <c r="W1744" s="81"/>
      <c r="X1744" s="63"/>
      <c r="Y1744" s="63"/>
      <c r="Z1744" s="62"/>
      <c r="AA1744" s="63"/>
      <c r="AB1744" s="62"/>
      <c r="AC1744" s="62"/>
      <c r="AD1744" s="62"/>
      <c r="AE1744" s="62"/>
      <c r="AF1744" s="62"/>
      <c r="AG1744" s="72"/>
      <c r="AH1744" s="72"/>
      <c r="AI1744" s="72"/>
      <c r="AJ1744" s="72"/>
      <c r="AK1744" s="59" t="str">
        <f>VLOOKUP(G1744,'MITRA (REFERENSI)'!$A:$Z,5,FALSE)</f>
        <v>#N/A</v>
      </c>
      <c r="AL1744" s="59" t="str">
        <f>VLOOKUP(G1744,'MITRA (REFERENSI)'!$A:$Z,13,FALSE)</f>
        <v>#N/A</v>
      </c>
      <c r="AM1744" s="59" t="str">
        <f>VLOOKUP(G1744,'MITRA (REFERENSI)'!$A:$Z,14,FALSE)</f>
        <v>#N/A</v>
      </c>
    </row>
    <row r="1745" ht="15.0" customHeight="1">
      <c r="A1745" s="53" t="s">
        <v>6807</v>
      </c>
      <c r="B1745" s="78"/>
      <c r="C1745" s="79"/>
      <c r="D1745" s="82"/>
      <c r="E1745" s="82"/>
      <c r="F1745" s="56" t="str">
        <f t="shared" si="2"/>
        <v>PETUGAS.1744/SPK/SE/PML/3172/2026</v>
      </c>
      <c r="G1745" s="80"/>
      <c r="H1745" s="56" t="str">
        <f>VLOOKUP(G1745,'MITRA (REFERENSI)'!$A:$Z,16,FALSE)</f>
        <v>#N/A</v>
      </c>
      <c r="I1745" s="56" t="str">
        <f>VLOOKUP(G1745,'MITRA (REFERENSI)'!$A:$Z,25,FALSE)</f>
        <v>#N/A</v>
      </c>
      <c r="J1745" s="55" t="str">
        <f>VLOOKUP(G1745,'MITRA (REFERENSI)'!$A:$Z,26,FALSE)</f>
        <v>#N/A</v>
      </c>
      <c r="K1745" s="55" t="str">
        <f>VLOOKUP(G1745,'MITRA (REFERENSI)'!$A:$Z,15,FALSE)</f>
        <v>#N/A</v>
      </c>
      <c r="L1745" s="55" t="str">
        <f>VLOOKUP(G1745,'MITRA (REFERENSI)'!$A:$Z,15,FALSE)</f>
        <v>#N/A</v>
      </c>
      <c r="M1745" s="55" t="str">
        <f>IF(B1745=1,'KELAS (REFERENSI)'!M1745,IF(B1745=2,'KELAS (REFERENSI)'!M1760,IF(B1745=3,'KELAS (REFERENSI)'!M1775,IF(B1745=4,'KELAS (REFERENSI)'!M1790,""))))</f>
        <v/>
      </c>
      <c r="N1745" s="55" t="str">
        <f>IF(B1745=1,'KELAS (REFERENSI)'!N1745,IF(B1745=2,'KELAS (REFERENSI)'!N1760,IF(B1745=3,'KELAS (REFERENSI)'!N1775,IF(B1745=4,'KELAS (REFERENSI)'!N1790,""))))</f>
        <v/>
      </c>
      <c r="O1745" s="55" t="str">
        <f>IF(B1745=1,'KELAS (REFERENSI)'!O1745,IF(B1745=2,'KELAS (REFERENSI)'!O1760,IF(B1745=3,'KELAS (REFERENSI)'!O1775,IF(B1745=4,'KELAS (REFERENSI)'!O1790,""))))</f>
        <v/>
      </c>
      <c r="P1745" s="55" t="str">
        <f>IF(B1745=1,'KELAS (REFERENSI)'!P1745,IF(B1745=2,'KELAS (REFERENSI)'!P1760,IF(B1745=3,'KELAS (REFERENSI)'!P1775,IF(B1745=4,'KELAS (REFERENSI)'!P1790,""))))</f>
        <v/>
      </c>
      <c r="Q1745" s="55" t="str">
        <f t="shared" si="4"/>
        <v>BPS Kota Jakarta Timur</v>
      </c>
      <c r="R1745" s="55" t="str">
        <f t="shared" si="56"/>
        <v/>
      </c>
      <c r="S1745" s="55" t="str">
        <f t="shared" ref="S1745:T1745" si="1753">S1744</f>
        <v>15 Juni sampai dengan 31 Agustus 2026</v>
      </c>
      <c r="T1745" s="55" t="str">
        <f t="shared" si="1753"/>
        <v>31 Agustus 2026</v>
      </c>
      <c r="U1745" s="59" t="str">
        <f>VLOOKUP(G1745,'MITRA (REFERENSI)'!$A:$Z,17,FALSE)</f>
        <v>#N/A</v>
      </c>
      <c r="V1745" s="59" t="str">
        <f>VLOOKUP(G1745,'MITRA (REFERENSI)'!$A:$Z,11,FALSE)</f>
        <v>#N/A</v>
      </c>
      <c r="W1745" s="81"/>
      <c r="X1745" s="63"/>
      <c r="Y1745" s="63"/>
      <c r="Z1745" s="62"/>
      <c r="AA1745" s="63"/>
      <c r="AB1745" s="62"/>
      <c r="AC1745" s="62"/>
      <c r="AD1745" s="62"/>
      <c r="AE1745" s="62"/>
      <c r="AF1745" s="62"/>
      <c r="AG1745" s="72"/>
      <c r="AH1745" s="72"/>
      <c r="AI1745" s="72"/>
      <c r="AJ1745" s="72"/>
      <c r="AK1745" s="59" t="str">
        <f>VLOOKUP(G1745,'MITRA (REFERENSI)'!$A:$Z,5,FALSE)</f>
        <v>#N/A</v>
      </c>
      <c r="AL1745" s="59" t="str">
        <f>VLOOKUP(G1745,'MITRA (REFERENSI)'!$A:$Z,13,FALSE)</f>
        <v>#N/A</v>
      </c>
      <c r="AM1745" s="59" t="str">
        <f>VLOOKUP(G1745,'MITRA (REFERENSI)'!$A:$Z,14,FALSE)</f>
        <v>#N/A</v>
      </c>
    </row>
    <row r="1746" ht="15.0" customHeight="1">
      <c r="A1746" s="53" t="s">
        <v>6808</v>
      </c>
      <c r="B1746" s="78"/>
      <c r="C1746" s="79"/>
      <c r="D1746" s="82"/>
      <c r="E1746" s="82"/>
      <c r="F1746" s="56" t="str">
        <f t="shared" si="2"/>
        <v>PETUGAS.1745/SPK/SE/PML/3172/2026</v>
      </c>
      <c r="G1746" s="80"/>
      <c r="H1746" s="56" t="str">
        <f>VLOOKUP(G1746,'MITRA (REFERENSI)'!$A:$Z,16,FALSE)</f>
        <v>#N/A</v>
      </c>
      <c r="I1746" s="56" t="str">
        <f>VLOOKUP(G1746,'MITRA (REFERENSI)'!$A:$Z,25,FALSE)</f>
        <v>#N/A</v>
      </c>
      <c r="J1746" s="55" t="str">
        <f>VLOOKUP(G1746,'MITRA (REFERENSI)'!$A:$Z,26,FALSE)</f>
        <v>#N/A</v>
      </c>
      <c r="K1746" s="55" t="str">
        <f>VLOOKUP(G1746,'MITRA (REFERENSI)'!$A:$Z,15,FALSE)</f>
        <v>#N/A</v>
      </c>
      <c r="L1746" s="55" t="str">
        <f>VLOOKUP(G1746,'MITRA (REFERENSI)'!$A:$Z,15,FALSE)</f>
        <v>#N/A</v>
      </c>
      <c r="M1746" s="55" t="str">
        <f>IF(B1746=1,'KELAS (REFERENSI)'!M1746,IF(B1746=2,'KELAS (REFERENSI)'!M1761,IF(B1746=3,'KELAS (REFERENSI)'!M1776,IF(B1746=4,'KELAS (REFERENSI)'!M1791,""))))</f>
        <v/>
      </c>
      <c r="N1746" s="55" t="str">
        <f>IF(B1746=1,'KELAS (REFERENSI)'!N1746,IF(B1746=2,'KELAS (REFERENSI)'!N1761,IF(B1746=3,'KELAS (REFERENSI)'!N1776,IF(B1746=4,'KELAS (REFERENSI)'!N1791,""))))</f>
        <v/>
      </c>
      <c r="O1746" s="55" t="str">
        <f>IF(B1746=1,'KELAS (REFERENSI)'!O1746,IF(B1746=2,'KELAS (REFERENSI)'!O1761,IF(B1746=3,'KELAS (REFERENSI)'!O1776,IF(B1746=4,'KELAS (REFERENSI)'!O1791,""))))</f>
        <v/>
      </c>
      <c r="P1746" s="55" t="str">
        <f>IF(B1746=1,'KELAS (REFERENSI)'!P1746,IF(B1746=2,'KELAS (REFERENSI)'!P1761,IF(B1746=3,'KELAS (REFERENSI)'!P1776,IF(B1746=4,'KELAS (REFERENSI)'!P1791,""))))</f>
        <v/>
      </c>
      <c r="Q1746" s="55" t="str">
        <f t="shared" si="4"/>
        <v>BPS Kota Jakarta Timur</v>
      </c>
      <c r="R1746" s="55" t="str">
        <f t="shared" si="56"/>
        <v/>
      </c>
      <c r="S1746" s="55" t="str">
        <f t="shared" ref="S1746:T1746" si="1754">S1745</f>
        <v>15 Juni sampai dengan 31 Agustus 2026</v>
      </c>
      <c r="T1746" s="55" t="str">
        <f t="shared" si="1754"/>
        <v>31 Agustus 2026</v>
      </c>
      <c r="U1746" s="59" t="str">
        <f>VLOOKUP(G1746,'MITRA (REFERENSI)'!$A:$Z,17,FALSE)</f>
        <v>#N/A</v>
      </c>
      <c r="V1746" s="59" t="str">
        <f>VLOOKUP(G1746,'MITRA (REFERENSI)'!$A:$Z,11,FALSE)</f>
        <v>#N/A</v>
      </c>
      <c r="W1746" s="81"/>
      <c r="X1746" s="63"/>
      <c r="Y1746" s="63"/>
      <c r="Z1746" s="62"/>
      <c r="AA1746" s="63"/>
      <c r="AB1746" s="62"/>
      <c r="AC1746" s="62"/>
      <c r="AD1746" s="62"/>
      <c r="AE1746" s="62"/>
      <c r="AF1746" s="62"/>
      <c r="AG1746" s="72"/>
      <c r="AH1746" s="72"/>
      <c r="AI1746" s="72"/>
      <c r="AJ1746" s="72"/>
      <c r="AK1746" s="59" t="str">
        <f>VLOOKUP(G1746,'MITRA (REFERENSI)'!$A:$Z,5,FALSE)</f>
        <v>#N/A</v>
      </c>
      <c r="AL1746" s="59" t="str">
        <f>VLOOKUP(G1746,'MITRA (REFERENSI)'!$A:$Z,13,FALSE)</f>
        <v>#N/A</v>
      </c>
      <c r="AM1746" s="59" t="str">
        <f>VLOOKUP(G1746,'MITRA (REFERENSI)'!$A:$Z,14,FALSE)</f>
        <v>#N/A</v>
      </c>
    </row>
    <row r="1747" ht="15.0" customHeight="1">
      <c r="A1747" s="53" t="s">
        <v>6809</v>
      </c>
      <c r="B1747" s="78"/>
      <c r="C1747" s="79"/>
      <c r="D1747" s="82"/>
      <c r="E1747" s="82"/>
      <c r="F1747" s="56" t="str">
        <f t="shared" si="2"/>
        <v>PETUGAS.1746/SPK/SE/PML/3172/2026</v>
      </c>
      <c r="G1747" s="80"/>
      <c r="H1747" s="56" t="str">
        <f>VLOOKUP(G1747,'MITRA (REFERENSI)'!$A:$Z,16,FALSE)</f>
        <v>#N/A</v>
      </c>
      <c r="I1747" s="56" t="str">
        <f>VLOOKUP(G1747,'MITRA (REFERENSI)'!$A:$Z,25,FALSE)</f>
        <v>#N/A</v>
      </c>
      <c r="J1747" s="55" t="str">
        <f>VLOOKUP(G1747,'MITRA (REFERENSI)'!$A:$Z,26,FALSE)</f>
        <v>#N/A</v>
      </c>
      <c r="K1747" s="55" t="str">
        <f>VLOOKUP(G1747,'MITRA (REFERENSI)'!$A:$Z,15,FALSE)</f>
        <v>#N/A</v>
      </c>
      <c r="L1747" s="55" t="str">
        <f>VLOOKUP(G1747,'MITRA (REFERENSI)'!$A:$Z,15,FALSE)</f>
        <v>#N/A</v>
      </c>
      <c r="M1747" s="55" t="str">
        <f>IF(B1747=1,'KELAS (REFERENSI)'!M1747,IF(B1747=2,'KELAS (REFERENSI)'!M1762,IF(B1747=3,'KELAS (REFERENSI)'!M1777,IF(B1747=4,'KELAS (REFERENSI)'!M1792,""))))</f>
        <v/>
      </c>
      <c r="N1747" s="55" t="str">
        <f>IF(B1747=1,'KELAS (REFERENSI)'!N1747,IF(B1747=2,'KELAS (REFERENSI)'!N1762,IF(B1747=3,'KELAS (REFERENSI)'!N1777,IF(B1747=4,'KELAS (REFERENSI)'!N1792,""))))</f>
        <v/>
      </c>
      <c r="O1747" s="55" t="str">
        <f>IF(B1747=1,'KELAS (REFERENSI)'!O1747,IF(B1747=2,'KELAS (REFERENSI)'!O1762,IF(B1747=3,'KELAS (REFERENSI)'!O1777,IF(B1747=4,'KELAS (REFERENSI)'!O1792,""))))</f>
        <v/>
      </c>
      <c r="P1747" s="55" t="str">
        <f>IF(B1747=1,'KELAS (REFERENSI)'!P1747,IF(B1747=2,'KELAS (REFERENSI)'!P1762,IF(B1747=3,'KELAS (REFERENSI)'!P1777,IF(B1747=4,'KELAS (REFERENSI)'!P1792,""))))</f>
        <v/>
      </c>
      <c r="Q1747" s="55" t="str">
        <f t="shared" si="4"/>
        <v>BPS Kota Jakarta Timur</v>
      </c>
      <c r="R1747" s="55" t="str">
        <f t="shared" si="56"/>
        <v/>
      </c>
      <c r="S1747" s="55" t="str">
        <f t="shared" ref="S1747:T1747" si="1755">S1746</f>
        <v>15 Juni sampai dengan 31 Agustus 2026</v>
      </c>
      <c r="T1747" s="55" t="str">
        <f t="shared" si="1755"/>
        <v>31 Agustus 2026</v>
      </c>
      <c r="U1747" s="59" t="str">
        <f>VLOOKUP(G1747,'MITRA (REFERENSI)'!$A:$Z,17,FALSE)</f>
        <v>#N/A</v>
      </c>
      <c r="V1747" s="59" t="str">
        <f>VLOOKUP(G1747,'MITRA (REFERENSI)'!$A:$Z,11,FALSE)</f>
        <v>#N/A</v>
      </c>
      <c r="W1747" s="81"/>
      <c r="X1747" s="63"/>
      <c r="Y1747" s="63"/>
      <c r="Z1747" s="62"/>
      <c r="AA1747" s="63"/>
      <c r="AB1747" s="62"/>
      <c r="AC1747" s="62"/>
      <c r="AD1747" s="62"/>
      <c r="AE1747" s="62"/>
      <c r="AF1747" s="62"/>
      <c r="AG1747" s="72"/>
      <c r="AH1747" s="72"/>
      <c r="AI1747" s="72"/>
      <c r="AJ1747" s="72"/>
      <c r="AK1747" s="59" t="str">
        <f>VLOOKUP(G1747,'MITRA (REFERENSI)'!$A:$Z,5,FALSE)</f>
        <v>#N/A</v>
      </c>
      <c r="AL1747" s="59" t="str">
        <f>VLOOKUP(G1747,'MITRA (REFERENSI)'!$A:$Z,13,FALSE)</f>
        <v>#N/A</v>
      </c>
      <c r="AM1747" s="59" t="str">
        <f>VLOOKUP(G1747,'MITRA (REFERENSI)'!$A:$Z,14,FALSE)</f>
        <v>#N/A</v>
      </c>
    </row>
    <row r="1748" ht="15.0" customHeight="1">
      <c r="A1748" s="53" t="s">
        <v>6810</v>
      </c>
      <c r="B1748" s="78"/>
      <c r="C1748" s="79"/>
      <c r="D1748" s="82"/>
      <c r="E1748" s="82"/>
      <c r="F1748" s="56" t="str">
        <f t="shared" si="2"/>
        <v>PETUGAS.1747/SPK/SE/PML/3172/2026</v>
      </c>
      <c r="G1748" s="80"/>
      <c r="H1748" s="56" t="str">
        <f>VLOOKUP(G1748,'MITRA (REFERENSI)'!$A:$Z,16,FALSE)</f>
        <v>#N/A</v>
      </c>
      <c r="I1748" s="56" t="str">
        <f>VLOOKUP(G1748,'MITRA (REFERENSI)'!$A:$Z,25,FALSE)</f>
        <v>#N/A</v>
      </c>
      <c r="J1748" s="55" t="str">
        <f>VLOOKUP(G1748,'MITRA (REFERENSI)'!$A:$Z,26,FALSE)</f>
        <v>#N/A</v>
      </c>
      <c r="K1748" s="55" t="str">
        <f>VLOOKUP(G1748,'MITRA (REFERENSI)'!$A:$Z,15,FALSE)</f>
        <v>#N/A</v>
      </c>
      <c r="L1748" s="55" t="str">
        <f>VLOOKUP(G1748,'MITRA (REFERENSI)'!$A:$Z,15,FALSE)</f>
        <v>#N/A</v>
      </c>
      <c r="M1748" s="55" t="str">
        <f>IF(B1748=1,'KELAS (REFERENSI)'!M1748,IF(B1748=2,'KELAS (REFERENSI)'!M1763,IF(B1748=3,'KELAS (REFERENSI)'!M1778,IF(B1748=4,'KELAS (REFERENSI)'!M1793,""))))</f>
        <v/>
      </c>
      <c r="N1748" s="55" t="str">
        <f>IF(B1748=1,'KELAS (REFERENSI)'!N1748,IF(B1748=2,'KELAS (REFERENSI)'!N1763,IF(B1748=3,'KELAS (REFERENSI)'!N1778,IF(B1748=4,'KELAS (REFERENSI)'!N1793,""))))</f>
        <v/>
      </c>
      <c r="O1748" s="55" t="str">
        <f>IF(B1748=1,'KELAS (REFERENSI)'!O1748,IF(B1748=2,'KELAS (REFERENSI)'!O1763,IF(B1748=3,'KELAS (REFERENSI)'!O1778,IF(B1748=4,'KELAS (REFERENSI)'!O1793,""))))</f>
        <v/>
      </c>
      <c r="P1748" s="55" t="str">
        <f>IF(B1748=1,'KELAS (REFERENSI)'!P1748,IF(B1748=2,'KELAS (REFERENSI)'!P1763,IF(B1748=3,'KELAS (REFERENSI)'!P1778,IF(B1748=4,'KELAS (REFERENSI)'!P1793,""))))</f>
        <v/>
      </c>
      <c r="Q1748" s="55" t="str">
        <f t="shared" si="4"/>
        <v>BPS Kota Jakarta Timur</v>
      </c>
      <c r="R1748" s="55" t="str">
        <f t="shared" si="56"/>
        <v/>
      </c>
      <c r="S1748" s="55" t="str">
        <f t="shared" ref="S1748:T1748" si="1756">S1747</f>
        <v>15 Juni sampai dengan 31 Agustus 2026</v>
      </c>
      <c r="T1748" s="55" t="str">
        <f t="shared" si="1756"/>
        <v>31 Agustus 2026</v>
      </c>
      <c r="U1748" s="59" t="str">
        <f>VLOOKUP(G1748,'MITRA (REFERENSI)'!$A:$Z,17,FALSE)</f>
        <v>#N/A</v>
      </c>
      <c r="V1748" s="59" t="str">
        <f>VLOOKUP(G1748,'MITRA (REFERENSI)'!$A:$Z,11,FALSE)</f>
        <v>#N/A</v>
      </c>
      <c r="W1748" s="81"/>
      <c r="X1748" s="63"/>
      <c r="Y1748" s="63"/>
      <c r="Z1748" s="62"/>
      <c r="AA1748" s="63"/>
      <c r="AB1748" s="62"/>
      <c r="AC1748" s="62"/>
      <c r="AD1748" s="62"/>
      <c r="AE1748" s="62"/>
      <c r="AF1748" s="62"/>
      <c r="AG1748" s="72"/>
      <c r="AH1748" s="72"/>
      <c r="AI1748" s="72"/>
      <c r="AJ1748" s="72"/>
      <c r="AK1748" s="59" t="str">
        <f>VLOOKUP(G1748,'MITRA (REFERENSI)'!$A:$Z,5,FALSE)</f>
        <v>#N/A</v>
      </c>
      <c r="AL1748" s="59" t="str">
        <f>VLOOKUP(G1748,'MITRA (REFERENSI)'!$A:$Z,13,FALSE)</f>
        <v>#N/A</v>
      </c>
      <c r="AM1748" s="59" t="str">
        <f>VLOOKUP(G1748,'MITRA (REFERENSI)'!$A:$Z,14,FALSE)</f>
        <v>#N/A</v>
      </c>
    </row>
    <row r="1749" ht="15.0" customHeight="1">
      <c r="A1749" s="53" t="s">
        <v>6811</v>
      </c>
      <c r="B1749" s="78"/>
      <c r="C1749" s="79"/>
      <c r="D1749" s="82"/>
      <c r="E1749" s="82"/>
      <c r="F1749" s="56" t="str">
        <f t="shared" si="2"/>
        <v>PETUGAS.1748/SPK/SE/PML/3172/2026</v>
      </c>
      <c r="G1749" s="80"/>
      <c r="H1749" s="56" t="str">
        <f>VLOOKUP(G1749,'MITRA (REFERENSI)'!$A:$Z,16,FALSE)</f>
        <v>#N/A</v>
      </c>
      <c r="I1749" s="56" t="str">
        <f>VLOOKUP(G1749,'MITRA (REFERENSI)'!$A:$Z,25,FALSE)</f>
        <v>#N/A</v>
      </c>
      <c r="J1749" s="55" t="str">
        <f>VLOOKUP(G1749,'MITRA (REFERENSI)'!$A:$Z,26,FALSE)</f>
        <v>#N/A</v>
      </c>
      <c r="K1749" s="55" t="str">
        <f>VLOOKUP(G1749,'MITRA (REFERENSI)'!$A:$Z,15,FALSE)</f>
        <v>#N/A</v>
      </c>
      <c r="L1749" s="55" t="str">
        <f>VLOOKUP(G1749,'MITRA (REFERENSI)'!$A:$Z,15,FALSE)</f>
        <v>#N/A</v>
      </c>
      <c r="M1749" s="55" t="str">
        <f>IF(B1749=1,'KELAS (REFERENSI)'!M1749,IF(B1749=2,'KELAS (REFERENSI)'!M1764,IF(B1749=3,'KELAS (REFERENSI)'!M1779,IF(B1749=4,'KELAS (REFERENSI)'!M1794,""))))</f>
        <v/>
      </c>
      <c r="N1749" s="55" t="str">
        <f>IF(B1749=1,'KELAS (REFERENSI)'!N1749,IF(B1749=2,'KELAS (REFERENSI)'!N1764,IF(B1749=3,'KELAS (REFERENSI)'!N1779,IF(B1749=4,'KELAS (REFERENSI)'!N1794,""))))</f>
        <v/>
      </c>
      <c r="O1749" s="55" t="str">
        <f>IF(B1749=1,'KELAS (REFERENSI)'!O1749,IF(B1749=2,'KELAS (REFERENSI)'!O1764,IF(B1749=3,'KELAS (REFERENSI)'!O1779,IF(B1749=4,'KELAS (REFERENSI)'!O1794,""))))</f>
        <v/>
      </c>
      <c r="P1749" s="55" t="str">
        <f>IF(B1749=1,'KELAS (REFERENSI)'!P1749,IF(B1749=2,'KELAS (REFERENSI)'!P1764,IF(B1749=3,'KELAS (REFERENSI)'!P1779,IF(B1749=4,'KELAS (REFERENSI)'!P1794,""))))</f>
        <v/>
      </c>
      <c r="Q1749" s="55" t="str">
        <f t="shared" si="4"/>
        <v>BPS Kota Jakarta Timur</v>
      </c>
      <c r="R1749" s="55" t="str">
        <f t="shared" si="56"/>
        <v/>
      </c>
      <c r="S1749" s="55" t="str">
        <f t="shared" ref="S1749:T1749" si="1757">S1748</f>
        <v>15 Juni sampai dengan 31 Agustus 2026</v>
      </c>
      <c r="T1749" s="55" t="str">
        <f t="shared" si="1757"/>
        <v>31 Agustus 2026</v>
      </c>
      <c r="U1749" s="59" t="str">
        <f>VLOOKUP(G1749,'MITRA (REFERENSI)'!$A:$Z,17,FALSE)</f>
        <v>#N/A</v>
      </c>
      <c r="V1749" s="59" t="str">
        <f>VLOOKUP(G1749,'MITRA (REFERENSI)'!$A:$Z,11,FALSE)</f>
        <v>#N/A</v>
      </c>
      <c r="W1749" s="81"/>
      <c r="X1749" s="63"/>
      <c r="Y1749" s="63"/>
      <c r="Z1749" s="62"/>
      <c r="AA1749" s="63"/>
      <c r="AB1749" s="62"/>
      <c r="AC1749" s="62"/>
      <c r="AD1749" s="62"/>
      <c r="AE1749" s="62"/>
      <c r="AF1749" s="62"/>
      <c r="AG1749" s="72"/>
      <c r="AH1749" s="72"/>
      <c r="AI1749" s="72"/>
      <c r="AJ1749" s="72"/>
      <c r="AK1749" s="59" t="str">
        <f>VLOOKUP(G1749,'MITRA (REFERENSI)'!$A:$Z,5,FALSE)</f>
        <v>#N/A</v>
      </c>
      <c r="AL1749" s="59" t="str">
        <f>VLOOKUP(G1749,'MITRA (REFERENSI)'!$A:$Z,13,FALSE)</f>
        <v>#N/A</v>
      </c>
      <c r="AM1749" s="59" t="str">
        <f>VLOOKUP(G1749,'MITRA (REFERENSI)'!$A:$Z,14,FALSE)</f>
        <v>#N/A</v>
      </c>
    </row>
    <row r="1750" ht="15.0" customHeight="1">
      <c r="A1750" s="53" t="s">
        <v>6812</v>
      </c>
      <c r="B1750" s="78"/>
      <c r="C1750" s="79"/>
      <c r="D1750" s="82"/>
      <c r="E1750" s="82"/>
      <c r="F1750" s="56" t="str">
        <f t="shared" si="2"/>
        <v>PETUGAS.1749/SPK/SE/PML/3172/2026</v>
      </c>
      <c r="G1750" s="80"/>
      <c r="H1750" s="56" t="str">
        <f>VLOOKUP(G1750,'MITRA (REFERENSI)'!$A:$Z,16,FALSE)</f>
        <v>#N/A</v>
      </c>
      <c r="I1750" s="56" t="str">
        <f>VLOOKUP(G1750,'MITRA (REFERENSI)'!$A:$Z,25,FALSE)</f>
        <v>#N/A</v>
      </c>
      <c r="J1750" s="55" t="str">
        <f>VLOOKUP(G1750,'MITRA (REFERENSI)'!$A:$Z,26,FALSE)</f>
        <v>#N/A</v>
      </c>
      <c r="K1750" s="55" t="str">
        <f>VLOOKUP(G1750,'MITRA (REFERENSI)'!$A:$Z,15,FALSE)</f>
        <v>#N/A</v>
      </c>
      <c r="L1750" s="55" t="str">
        <f>VLOOKUP(G1750,'MITRA (REFERENSI)'!$A:$Z,15,FALSE)</f>
        <v>#N/A</v>
      </c>
      <c r="M1750" s="55" t="str">
        <f>IF(B1750=1,'KELAS (REFERENSI)'!M1750,IF(B1750=2,'KELAS (REFERENSI)'!M1765,IF(B1750=3,'KELAS (REFERENSI)'!M1780,IF(B1750=4,'KELAS (REFERENSI)'!M1795,""))))</f>
        <v/>
      </c>
      <c r="N1750" s="55" t="str">
        <f>IF(B1750=1,'KELAS (REFERENSI)'!N1750,IF(B1750=2,'KELAS (REFERENSI)'!N1765,IF(B1750=3,'KELAS (REFERENSI)'!N1780,IF(B1750=4,'KELAS (REFERENSI)'!N1795,""))))</f>
        <v/>
      </c>
      <c r="O1750" s="55" t="str">
        <f>IF(B1750=1,'KELAS (REFERENSI)'!O1750,IF(B1750=2,'KELAS (REFERENSI)'!O1765,IF(B1750=3,'KELAS (REFERENSI)'!O1780,IF(B1750=4,'KELAS (REFERENSI)'!O1795,""))))</f>
        <v/>
      </c>
      <c r="P1750" s="55" t="str">
        <f>IF(B1750=1,'KELAS (REFERENSI)'!P1750,IF(B1750=2,'KELAS (REFERENSI)'!P1765,IF(B1750=3,'KELAS (REFERENSI)'!P1780,IF(B1750=4,'KELAS (REFERENSI)'!P1795,""))))</f>
        <v/>
      </c>
      <c r="Q1750" s="55" t="str">
        <f t="shared" si="4"/>
        <v>BPS Kota Jakarta Timur</v>
      </c>
      <c r="R1750" s="55" t="str">
        <f t="shared" si="56"/>
        <v/>
      </c>
      <c r="S1750" s="55" t="str">
        <f t="shared" ref="S1750:T1750" si="1758">S1749</f>
        <v>15 Juni sampai dengan 31 Agustus 2026</v>
      </c>
      <c r="T1750" s="55" t="str">
        <f t="shared" si="1758"/>
        <v>31 Agustus 2026</v>
      </c>
      <c r="U1750" s="59" t="str">
        <f>VLOOKUP(G1750,'MITRA (REFERENSI)'!$A:$Z,17,FALSE)</f>
        <v>#N/A</v>
      </c>
      <c r="V1750" s="59" t="str">
        <f>VLOOKUP(G1750,'MITRA (REFERENSI)'!$A:$Z,11,FALSE)</f>
        <v>#N/A</v>
      </c>
      <c r="W1750" s="81"/>
      <c r="X1750" s="63"/>
      <c r="Y1750" s="63"/>
      <c r="Z1750" s="62"/>
      <c r="AA1750" s="63"/>
      <c r="AB1750" s="62"/>
      <c r="AC1750" s="62"/>
      <c r="AD1750" s="62"/>
      <c r="AE1750" s="62"/>
      <c r="AF1750" s="62"/>
      <c r="AG1750" s="72"/>
      <c r="AH1750" s="72"/>
      <c r="AI1750" s="72"/>
      <c r="AJ1750" s="72"/>
      <c r="AK1750" s="59" t="str">
        <f>VLOOKUP(G1750,'MITRA (REFERENSI)'!$A:$Z,5,FALSE)</f>
        <v>#N/A</v>
      </c>
      <c r="AL1750" s="59" t="str">
        <f>VLOOKUP(G1750,'MITRA (REFERENSI)'!$A:$Z,13,FALSE)</f>
        <v>#N/A</v>
      </c>
      <c r="AM1750" s="59" t="str">
        <f>VLOOKUP(G1750,'MITRA (REFERENSI)'!$A:$Z,14,FALSE)</f>
        <v>#N/A</v>
      </c>
    </row>
    <row r="1751" ht="15.0" customHeight="1">
      <c r="A1751" s="53" t="s">
        <v>6813</v>
      </c>
      <c r="B1751" s="78"/>
      <c r="C1751" s="79"/>
      <c r="D1751" s="82"/>
      <c r="E1751" s="82"/>
      <c r="F1751" s="56" t="str">
        <f t="shared" si="2"/>
        <v>PETUGAS.1750/SPK/SE/PML/3172/2026</v>
      </c>
      <c r="G1751" s="80"/>
      <c r="H1751" s="56" t="str">
        <f>VLOOKUP(G1751,'MITRA (REFERENSI)'!$A:$Z,16,FALSE)</f>
        <v>#N/A</v>
      </c>
      <c r="I1751" s="56" t="str">
        <f>VLOOKUP(G1751,'MITRA (REFERENSI)'!$A:$Z,25,FALSE)</f>
        <v>#N/A</v>
      </c>
      <c r="J1751" s="55" t="str">
        <f>VLOOKUP(G1751,'MITRA (REFERENSI)'!$A:$Z,26,FALSE)</f>
        <v>#N/A</v>
      </c>
      <c r="K1751" s="55" t="str">
        <f>VLOOKUP(G1751,'MITRA (REFERENSI)'!$A:$Z,15,FALSE)</f>
        <v>#N/A</v>
      </c>
      <c r="L1751" s="55" t="str">
        <f>VLOOKUP(G1751,'MITRA (REFERENSI)'!$A:$Z,15,FALSE)</f>
        <v>#N/A</v>
      </c>
      <c r="M1751" s="55" t="str">
        <f>IF(B1751=1,'KELAS (REFERENSI)'!M1751,IF(B1751=2,'KELAS (REFERENSI)'!M1766,IF(B1751=3,'KELAS (REFERENSI)'!M1781,IF(B1751=4,'KELAS (REFERENSI)'!M1796,""))))</f>
        <v/>
      </c>
      <c r="N1751" s="55" t="str">
        <f>IF(B1751=1,'KELAS (REFERENSI)'!N1751,IF(B1751=2,'KELAS (REFERENSI)'!N1766,IF(B1751=3,'KELAS (REFERENSI)'!N1781,IF(B1751=4,'KELAS (REFERENSI)'!N1796,""))))</f>
        <v/>
      </c>
      <c r="O1751" s="55" t="str">
        <f>IF(B1751=1,'KELAS (REFERENSI)'!O1751,IF(B1751=2,'KELAS (REFERENSI)'!O1766,IF(B1751=3,'KELAS (REFERENSI)'!O1781,IF(B1751=4,'KELAS (REFERENSI)'!O1796,""))))</f>
        <v/>
      </c>
      <c r="P1751" s="55" t="str">
        <f>IF(B1751=1,'KELAS (REFERENSI)'!P1751,IF(B1751=2,'KELAS (REFERENSI)'!P1766,IF(B1751=3,'KELAS (REFERENSI)'!P1781,IF(B1751=4,'KELAS (REFERENSI)'!P1796,""))))</f>
        <v/>
      </c>
      <c r="Q1751" s="55" t="str">
        <f t="shared" si="4"/>
        <v>BPS Kota Jakarta Timur</v>
      </c>
      <c r="R1751" s="55" t="str">
        <f t="shared" si="56"/>
        <v/>
      </c>
      <c r="S1751" s="55" t="str">
        <f t="shared" ref="S1751:T1751" si="1759">S1750</f>
        <v>15 Juni sampai dengan 31 Agustus 2026</v>
      </c>
      <c r="T1751" s="55" t="str">
        <f t="shared" si="1759"/>
        <v>31 Agustus 2026</v>
      </c>
      <c r="U1751" s="59" t="str">
        <f>VLOOKUP(G1751,'MITRA (REFERENSI)'!$A:$Z,17,FALSE)</f>
        <v>#N/A</v>
      </c>
      <c r="V1751" s="59" t="str">
        <f>VLOOKUP(G1751,'MITRA (REFERENSI)'!$A:$Z,11,FALSE)</f>
        <v>#N/A</v>
      </c>
      <c r="W1751" s="81"/>
      <c r="X1751" s="63"/>
      <c r="Y1751" s="63"/>
      <c r="Z1751" s="62"/>
      <c r="AA1751" s="63"/>
      <c r="AB1751" s="62"/>
      <c r="AC1751" s="62"/>
      <c r="AD1751" s="62"/>
      <c r="AE1751" s="62"/>
      <c r="AF1751" s="62"/>
      <c r="AG1751" s="72"/>
      <c r="AH1751" s="72"/>
      <c r="AI1751" s="72"/>
      <c r="AJ1751" s="72"/>
      <c r="AK1751" s="59" t="str">
        <f>VLOOKUP(G1751,'MITRA (REFERENSI)'!$A:$Z,5,FALSE)</f>
        <v>#N/A</v>
      </c>
      <c r="AL1751" s="59" t="str">
        <f>VLOOKUP(G1751,'MITRA (REFERENSI)'!$A:$Z,13,FALSE)</f>
        <v>#N/A</v>
      </c>
      <c r="AM1751" s="59" t="str">
        <f>VLOOKUP(G1751,'MITRA (REFERENSI)'!$A:$Z,14,FALSE)</f>
        <v>#N/A</v>
      </c>
    </row>
    <row r="1752" ht="15.0" customHeight="1">
      <c r="A1752" s="53" t="s">
        <v>6814</v>
      </c>
      <c r="B1752" s="78"/>
      <c r="C1752" s="79"/>
      <c r="D1752" s="82"/>
      <c r="E1752" s="82"/>
      <c r="F1752" s="56" t="str">
        <f t="shared" si="2"/>
        <v>PETUGAS.1751/SPK/SE/PML/3172/2026</v>
      </c>
      <c r="G1752" s="80"/>
      <c r="H1752" s="56" t="str">
        <f>VLOOKUP(G1752,'MITRA (REFERENSI)'!$A:$Z,16,FALSE)</f>
        <v>#N/A</v>
      </c>
      <c r="I1752" s="56" t="str">
        <f>VLOOKUP(G1752,'MITRA (REFERENSI)'!$A:$Z,25,FALSE)</f>
        <v>#N/A</v>
      </c>
      <c r="J1752" s="55" t="str">
        <f>VLOOKUP(G1752,'MITRA (REFERENSI)'!$A:$Z,26,FALSE)</f>
        <v>#N/A</v>
      </c>
      <c r="K1752" s="55" t="str">
        <f>VLOOKUP(G1752,'MITRA (REFERENSI)'!$A:$Z,15,FALSE)</f>
        <v>#N/A</v>
      </c>
      <c r="L1752" s="55" t="str">
        <f>VLOOKUP(G1752,'MITRA (REFERENSI)'!$A:$Z,15,FALSE)</f>
        <v>#N/A</v>
      </c>
      <c r="M1752" s="55" t="str">
        <f>IF(B1752=1,'KELAS (REFERENSI)'!M1752,IF(B1752=2,'KELAS (REFERENSI)'!M1767,IF(B1752=3,'KELAS (REFERENSI)'!M1782,IF(B1752=4,'KELAS (REFERENSI)'!M1797,""))))</f>
        <v/>
      </c>
      <c r="N1752" s="55" t="str">
        <f>IF(B1752=1,'KELAS (REFERENSI)'!N1752,IF(B1752=2,'KELAS (REFERENSI)'!N1767,IF(B1752=3,'KELAS (REFERENSI)'!N1782,IF(B1752=4,'KELAS (REFERENSI)'!N1797,""))))</f>
        <v/>
      </c>
      <c r="O1752" s="55" t="str">
        <f>IF(B1752=1,'KELAS (REFERENSI)'!O1752,IF(B1752=2,'KELAS (REFERENSI)'!O1767,IF(B1752=3,'KELAS (REFERENSI)'!O1782,IF(B1752=4,'KELAS (REFERENSI)'!O1797,""))))</f>
        <v/>
      </c>
      <c r="P1752" s="55" t="str">
        <f>IF(B1752=1,'KELAS (REFERENSI)'!P1752,IF(B1752=2,'KELAS (REFERENSI)'!P1767,IF(B1752=3,'KELAS (REFERENSI)'!P1782,IF(B1752=4,'KELAS (REFERENSI)'!P1797,""))))</f>
        <v/>
      </c>
      <c r="Q1752" s="55" t="str">
        <f t="shared" si="4"/>
        <v>BPS Kota Jakarta Timur</v>
      </c>
      <c r="R1752" s="55" t="str">
        <f t="shared" si="56"/>
        <v/>
      </c>
      <c r="S1752" s="55" t="str">
        <f t="shared" ref="S1752:T1752" si="1760">S1751</f>
        <v>15 Juni sampai dengan 31 Agustus 2026</v>
      </c>
      <c r="T1752" s="55" t="str">
        <f t="shared" si="1760"/>
        <v>31 Agustus 2026</v>
      </c>
      <c r="U1752" s="59" t="str">
        <f>VLOOKUP(G1752,'MITRA (REFERENSI)'!$A:$Z,17,FALSE)</f>
        <v>#N/A</v>
      </c>
      <c r="V1752" s="59" t="str">
        <f>VLOOKUP(G1752,'MITRA (REFERENSI)'!$A:$Z,11,FALSE)</f>
        <v>#N/A</v>
      </c>
      <c r="W1752" s="81"/>
      <c r="X1752" s="63"/>
      <c r="Y1752" s="63"/>
      <c r="Z1752" s="62"/>
      <c r="AA1752" s="63"/>
      <c r="AB1752" s="62"/>
      <c r="AC1752" s="62"/>
      <c r="AD1752" s="62"/>
      <c r="AE1752" s="62"/>
      <c r="AF1752" s="62"/>
      <c r="AG1752" s="72"/>
      <c r="AH1752" s="72"/>
      <c r="AI1752" s="72"/>
      <c r="AJ1752" s="72"/>
      <c r="AK1752" s="59" t="str">
        <f>VLOOKUP(G1752,'MITRA (REFERENSI)'!$A:$Z,5,FALSE)</f>
        <v>#N/A</v>
      </c>
      <c r="AL1752" s="59" t="str">
        <f>VLOOKUP(G1752,'MITRA (REFERENSI)'!$A:$Z,13,FALSE)</f>
        <v>#N/A</v>
      </c>
      <c r="AM1752" s="59" t="str">
        <f>VLOOKUP(G1752,'MITRA (REFERENSI)'!$A:$Z,14,FALSE)</f>
        <v>#N/A</v>
      </c>
    </row>
    <row r="1753" ht="15.0" customHeight="1">
      <c r="A1753" s="53" t="s">
        <v>6815</v>
      </c>
      <c r="B1753" s="78"/>
      <c r="C1753" s="79"/>
      <c r="D1753" s="82"/>
      <c r="E1753" s="82"/>
      <c r="F1753" s="56" t="str">
        <f t="shared" si="2"/>
        <v>PETUGAS.1752/SPK/SE/PML/3172/2026</v>
      </c>
      <c r="G1753" s="80"/>
      <c r="H1753" s="56" t="str">
        <f>VLOOKUP(G1753,'MITRA (REFERENSI)'!$A:$Z,16,FALSE)</f>
        <v>#N/A</v>
      </c>
      <c r="I1753" s="56" t="str">
        <f>VLOOKUP(G1753,'MITRA (REFERENSI)'!$A:$Z,25,FALSE)</f>
        <v>#N/A</v>
      </c>
      <c r="J1753" s="55" t="str">
        <f>VLOOKUP(G1753,'MITRA (REFERENSI)'!$A:$Z,26,FALSE)</f>
        <v>#N/A</v>
      </c>
      <c r="K1753" s="55" t="str">
        <f>VLOOKUP(G1753,'MITRA (REFERENSI)'!$A:$Z,15,FALSE)</f>
        <v>#N/A</v>
      </c>
      <c r="L1753" s="55" t="str">
        <f>VLOOKUP(G1753,'MITRA (REFERENSI)'!$A:$Z,15,FALSE)</f>
        <v>#N/A</v>
      </c>
      <c r="M1753" s="55" t="str">
        <f>IF(B1753=1,'KELAS (REFERENSI)'!M1753,IF(B1753=2,'KELAS (REFERENSI)'!M1768,IF(B1753=3,'KELAS (REFERENSI)'!M1783,IF(B1753=4,'KELAS (REFERENSI)'!M1798,""))))</f>
        <v/>
      </c>
      <c r="N1753" s="55" t="str">
        <f>IF(B1753=1,'KELAS (REFERENSI)'!N1753,IF(B1753=2,'KELAS (REFERENSI)'!N1768,IF(B1753=3,'KELAS (REFERENSI)'!N1783,IF(B1753=4,'KELAS (REFERENSI)'!N1798,""))))</f>
        <v/>
      </c>
      <c r="O1753" s="55" t="str">
        <f>IF(B1753=1,'KELAS (REFERENSI)'!O1753,IF(B1753=2,'KELAS (REFERENSI)'!O1768,IF(B1753=3,'KELAS (REFERENSI)'!O1783,IF(B1753=4,'KELAS (REFERENSI)'!O1798,""))))</f>
        <v/>
      </c>
      <c r="P1753" s="55" t="str">
        <f>IF(B1753=1,'KELAS (REFERENSI)'!P1753,IF(B1753=2,'KELAS (REFERENSI)'!P1768,IF(B1753=3,'KELAS (REFERENSI)'!P1783,IF(B1753=4,'KELAS (REFERENSI)'!P1798,""))))</f>
        <v/>
      </c>
      <c r="Q1753" s="55" t="str">
        <f t="shared" si="4"/>
        <v>BPS Kota Jakarta Timur</v>
      </c>
      <c r="R1753" s="55" t="str">
        <f t="shared" si="56"/>
        <v/>
      </c>
      <c r="S1753" s="55" t="str">
        <f t="shared" ref="S1753:T1753" si="1761">S1752</f>
        <v>15 Juni sampai dengan 31 Agustus 2026</v>
      </c>
      <c r="T1753" s="55" t="str">
        <f t="shared" si="1761"/>
        <v>31 Agustus 2026</v>
      </c>
      <c r="U1753" s="59" t="str">
        <f>VLOOKUP(G1753,'MITRA (REFERENSI)'!$A:$Z,17,FALSE)</f>
        <v>#N/A</v>
      </c>
      <c r="V1753" s="59" t="str">
        <f>VLOOKUP(G1753,'MITRA (REFERENSI)'!$A:$Z,11,FALSE)</f>
        <v>#N/A</v>
      </c>
      <c r="W1753" s="81"/>
      <c r="X1753" s="63"/>
      <c r="Y1753" s="63"/>
      <c r="Z1753" s="62"/>
      <c r="AA1753" s="63"/>
      <c r="AB1753" s="62"/>
      <c r="AC1753" s="62"/>
      <c r="AD1753" s="62"/>
      <c r="AE1753" s="62"/>
      <c r="AF1753" s="62"/>
      <c r="AG1753" s="72"/>
      <c r="AH1753" s="72"/>
      <c r="AI1753" s="72"/>
      <c r="AJ1753" s="72"/>
      <c r="AK1753" s="59" t="str">
        <f>VLOOKUP(G1753,'MITRA (REFERENSI)'!$A:$Z,5,FALSE)</f>
        <v>#N/A</v>
      </c>
      <c r="AL1753" s="59" t="str">
        <f>VLOOKUP(G1753,'MITRA (REFERENSI)'!$A:$Z,13,FALSE)</f>
        <v>#N/A</v>
      </c>
      <c r="AM1753" s="59" t="str">
        <f>VLOOKUP(G1753,'MITRA (REFERENSI)'!$A:$Z,14,FALSE)</f>
        <v>#N/A</v>
      </c>
    </row>
    <row r="1754" ht="15.0" customHeight="1">
      <c r="A1754" s="53" t="s">
        <v>6816</v>
      </c>
      <c r="B1754" s="78"/>
      <c r="C1754" s="79"/>
      <c r="D1754" s="82"/>
      <c r="E1754" s="82"/>
      <c r="F1754" s="56" t="str">
        <f t="shared" si="2"/>
        <v>PETUGAS.1753/SPK/SE/PML/3172/2026</v>
      </c>
      <c r="G1754" s="80"/>
      <c r="H1754" s="56" t="str">
        <f>VLOOKUP(G1754,'MITRA (REFERENSI)'!$A:$Z,16,FALSE)</f>
        <v>#N/A</v>
      </c>
      <c r="I1754" s="56" t="str">
        <f>VLOOKUP(G1754,'MITRA (REFERENSI)'!$A:$Z,25,FALSE)</f>
        <v>#N/A</v>
      </c>
      <c r="J1754" s="55" t="str">
        <f>VLOOKUP(G1754,'MITRA (REFERENSI)'!$A:$Z,26,FALSE)</f>
        <v>#N/A</v>
      </c>
      <c r="K1754" s="55" t="str">
        <f>VLOOKUP(G1754,'MITRA (REFERENSI)'!$A:$Z,15,FALSE)</f>
        <v>#N/A</v>
      </c>
      <c r="L1754" s="55" t="str">
        <f>VLOOKUP(G1754,'MITRA (REFERENSI)'!$A:$Z,15,FALSE)</f>
        <v>#N/A</v>
      </c>
      <c r="M1754" s="55" t="str">
        <f>IF(B1754=1,'KELAS (REFERENSI)'!M1754,IF(B1754=2,'KELAS (REFERENSI)'!M1769,IF(B1754=3,'KELAS (REFERENSI)'!M1784,IF(B1754=4,'KELAS (REFERENSI)'!M1799,""))))</f>
        <v/>
      </c>
      <c r="N1754" s="55" t="str">
        <f>IF(B1754=1,'KELAS (REFERENSI)'!N1754,IF(B1754=2,'KELAS (REFERENSI)'!N1769,IF(B1754=3,'KELAS (REFERENSI)'!N1784,IF(B1754=4,'KELAS (REFERENSI)'!N1799,""))))</f>
        <v/>
      </c>
      <c r="O1754" s="55" t="str">
        <f>IF(B1754=1,'KELAS (REFERENSI)'!O1754,IF(B1754=2,'KELAS (REFERENSI)'!O1769,IF(B1754=3,'KELAS (REFERENSI)'!O1784,IF(B1754=4,'KELAS (REFERENSI)'!O1799,""))))</f>
        <v/>
      </c>
      <c r="P1754" s="55" t="str">
        <f>IF(B1754=1,'KELAS (REFERENSI)'!P1754,IF(B1754=2,'KELAS (REFERENSI)'!P1769,IF(B1754=3,'KELAS (REFERENSI)'!P1784,IF(B1754=4,'KELAS (REFERENSI)'!P1799,""))))</f>
        <v/>
      </c>
      <c r="Q1754" s="55" t="str">
        <f t="shared" si="4"/>
        <v>BPS Kota Jakarta Timur</v>
      </c>
      <c r="R1754" s="55" t="str">
        <f t="shared" si="56"/>
        <v/>
      </c>
      <c r="S1754" s="55" t="str">
        <f t="shared" ref="S1754:T1754" si="1762">S1753</f>
        <v>15 Juni sampai dengan 31 Agustus 2026</v>
      </c>
      <c r="T1754" s="55" t="str">
        <f t="shared" si="1762"/>
        <v>31 Agustus 2026</v>
      </c>
      <c r="U1754" s="59" t="str">
        <f>VLOOKUP(G1754,'MITRA (REFERENSI)'!$A:$Z,17,FALSE)</f>
        <v>#N/A</v>
      </c>
      <c r="V1754" s="59" t="str">
        <f>VLOOKUP(G1754,'MITRA (REFERENSI)'!$A:$Z,11,FALSE)</f>
        <v>#N/A</v>
      </c>
      <c r="W1754" s="81"/>
      <c r="X1754" s="63"/>
      <c r="Y1754" s="63"/>
      <c r="Z1754" s="62"/>
      <c r="AA1754" s="63"/>
      <c r="AB1754" s="62"/>
      <c r="AC1754" s="62"/>
      <c r="AD1754" s="62"/>
      <c r="AE1754" s="62"/>
      <c r="AF1754" s="62"/>
      <c r="AG1754" s="72"/>
      <c r="AH1754" s="72"/>
      <c r="AI1754" s="72"/>
      <c r="AJ1754" s="72"/>
      <c r="AK1754" s="59" t="str">
        <f>VLOOKUP(G1754,'MITRA (REFERENSI)'!$A:$Z,5,FALSE)</f>
        <v>#N/A</v>
      </c>
      <c r="AL1754" s="59" t="str">
        <f>VLOOKUP(G1754,'MITRA (REFERENSI)'!$A:$Z,13,FALSE)</f>
        <v>#N/A</v>
      </c>
      <c r="AM1754" s="59" t="str">
        <f>VLOOKUP(G1754,'MITRA (REFERENSI)'!$A:$Z,14,FALSE)</f>
        <v>#N/A</v>
      </c>
    </row>
    <row r="1755" ht="15.0" customHeight="1">
      <c r="A1755" s="53" t="s">
        <v>6817</v>
      </c>
      <c r="B1755" s="78"/>
      <c r="C1755" s="79"/>
      <c r="D1755" s="82"/>
      <c r="E1755" s="82"/>
      <c r="F1755" s="56" t="str">
        <f t="shared" si="2"/>
        <v>PETUGAS.1754/SPK/SE/PML/3172/2026</v>
      </c>
      <c r="G1755" s="80"/>
      <c r="H1755" s="56" t="str">
        <f>VLOOKUP(G1755,'MITRA (REFERENSI)'!$A:$Z,16,FALSE)</f>
        <v>#N/A</v>
      </c>
      <c r="I1755" s="56" t="str">
        <f>VLOOKUP(G1755,'MITRA (REFERENSI)'!$A:$Z,25,FALSE)</f>
        <v>#N/A</v>
      </c>
      <c r="J1755" s="55" t="str">
        <f>VLOOKUP(G1755,'MITRA (REFERENSI)'!$A:$Z,26,FALSE)</f>
        <v>#N/A</v>
      </c>
      <c r="K1755" s="55" t="str">
        <f>VLOOKUP(G1755,'MITRA (REFERENSI)'!$A:$Z,15,FALSE)</f>
        <v>#N/A</v>
      </c>
      <c r="L1755" s="55" t="str">
        <f>VLOOKUP(G1755,'MITRA (REFERENSI)'!$A:$Z,15,FALSE)</f>
        <v>#N/A</v>
      </c>
      <c r="M1755" s="55" t="str">
        <f>IF(B1755=1,'KELAS (REFERENSI)'!M1755,IF(B1755=2,'KELAS (REFERENSI)'!M1770,IF(B1755=3,'KELAS (REFERENSI)'!M1785,IF(B1755=4,'KELAS (REFERENSI)'!M1800,""))))</f>
        <v/>
      </c>
      <c r="N1755" s="55" t="str">
        <f>IF(B1755=1,'KELAS (REFERENSI)'!N1755,IF(B1755=2,'KELAS (REFERENSI)'!N1770,IF(B1755=3,'KELAS (REFERENSI)'!N1785,IF(B1755=4,'KELAS (REFERENSI)'!N1800,""))))</f>
        <v/>
      </c>
      <c r="O1755" s="55" t="str">
        <f>IF(B1755=1,'KELAS (REFERENSI)'!O1755,IF(B1755=2,'KELAS (REFERENSI)'!O1770,IF(B1755=3,'KELAS (REFERENSI)'!O1785,IF(B1755=4,'KELAS (REFERENSI)'!O1800,""))))</f>
        <v/>
      </c>
      <c r="P1755" s="55" t="str">
        <f>IF(B1755=1,'KELAS (REFERENSI)'!P1755,IF(B1755=2,'KELAS (REFERENSI)'!P1770,IF(B1755=3,'KELAS (REFERENSI)'!P1785,IF(B1755=4,'KELAS (REFERENSI)'!P1800,""))))</f>
        <v/>
      </c>
      <c r="Q1755" s="55" t="str">
        <f t="shared" si="4"/>
        <v>BPS Kota Jakarta Timur</v>
      </c>
      <c r="R1755" s="55" t="str">
        <f t="shared" si="56"/>
        <v/>
      </c>
      <c r="S1755" s="55" t="str">
        <f t="shared" ref="S1755:T1755" si="1763">S1754</f>
        <v>15 Juni sampai dengan 31 Agustus 2026</v>
      </c>
      <c r="T1755" s="55" t="str">
        <f t="shared" si="1763"/>
        <v>31 Agustus 2026</v>
      </c>
      <c r="U1755" s="59" t="str">
        <f>VLOOKUP(G1755,'MITRA (REFERENSI)'!$A:$Z,17,FALSE)</f>
        <v>#N/A</v>
      </c>
      <c r="V1755" s="59" t="str">
        <f>VLOOKUP(G1755,'MITRA (REFERENSI)'!$A:$Z,11,FALSE)</f>
        <v>#N/A</v>
      </c>
      <c r="W1755" s="81"/>
      <c r="X1755" s="63"/>
      <c r="Y1755" s="63"/>
      <c r="Z1755" s="62"/>
      <c r="AA1755" s="63"/>
      <c r="AB1755" s="62"/>
      <c r="AC1755" s="62"/>
      <c r="AD1755" s="62"/>
      <c r="AE1755" s="62"/>
      <c r="AF1755" s="62"/>
      <c r="AG1755" s="72"/>
      <c r="AH1755" s="72"/>
      <c r="AI1755" s="72"/>
      <c r="AJ1755" s="72"/>
      <c r="AK1755" s="59" t="str">
        <f>VLOOKUP(G1755,'MITRA (REFERENSI)'!$A:$Z,5,FALSE)</f>
        <v>#N/A</v>
      </c>
      <c r="AL1755" s="59" t="str">
        <f>VLOOKUP(G1755,'MITRA (REFERENSI)'!$A:$Z,13,FALSE)</f>
        <v>#N/A</v>
      </c>
      <c r="AM1755" s="59" t="str">
        <f>VLOOKUP(G1755,'MITRA (REFERENSI)'!$A:$Z,14,FALSE)</f>
        <v>#N/A</v>
      </c>
    </row>
    <row r="1756" ht="15.0" customHeight="1">
      <c r="A1756" s="53" t="s">
        <v>6818</v>
      </c>
      <c r="B1756" s="78"/>
      <c r="C1756" s="79"/>
      <c r="D1756" s="82"/>
      <c r="E1756" s="82"/>
      <c r="F1756" s="56" t="str">
        <f t="shared" si="2"/>
        <v>PETUGAS.1755/SPK/SE/PML/3172/2026</v>
      </c>
      <c r="G1756" s="80"/>
      <c r="H1756" s="56" t="str">
        <f>VLOOKUP(G1756,'MITRA (REFERENSI)'!$A:$Z,16,FALSE)</f>
        <v>#N/A</v>
      </c>
      <c r="I1756" s="56" t="str">
        <f>VLOOKUP(G1756,'MITRA (REFERENSI)'!$A:$Z,25,FALSE)</f>
        <v>#N/A</v>
      </c>
      <c r="J1756" s="55" t="str">
        <f>VLOOKUP(G1756,'MITRA (REFERENSI)'!$A:$Z,26,FALSE)</f>
        <v>#N/A</v>
      </c>
      <c r="K1756" s="55" t="str">
        <f>VLOOKUP(G1756,'MITRA (REFERENSI)'!$A:$Z,15,FALSE)</f>
        <v>#N/A</v>
      </c>
      <c r="L1756" s="55" t="str">
        <f>VLOOKUP(G1756,'MITRA (REFERENSI)'!$A:$Z,15,FALSE)</f>
        <v>#N/A</v>
      </c>
      <c r="M1756" s="55" t="str">
        <f>IF(B1756=1,'KELAS (REFERENSI)'!M1756,IF(B1756=2,'KELAS (REFERENSI)'!M1771,IF(B1756=3,'KELAS (REFERENSI)'!M1786,IF(B1756=4,'KELAS (REFERENSI)'!M1801,""))))</f>
        <v/>
      </c>
      <c r="N1756" s="55" t="str">
        <f>IF(B1756=1,'KELAS (REFERENSI)'!N1756,IF(B1756=2,'KELAS (REFERENSI)'!N1771,IF(B1756=3,'KELAS (REFERENSI)'!N1786,IF(B1756=4,'KELAS (REFERENSI)'!N1801,""))))</f>
        <v/>
      </c>
      <c r="O1756" s="55" t="str">
        <f>IF(B1756=1,'KELAS (REFERENSI)'!O1756,IF(B1756=2,'KELAS (REFERENSI)'!O1771,IF(B1756=3,'KELAS (REFERENSI)'!O1786,IF(B1756=4,'KELAS (REFERENSI)'!O1801,""))))</f>
        <v/>
      </c>
      <c r="P1756" s="55" t="str">
        <f>IF(B1756=1,'KELAS (REFERENSI)'!P1756,IF(B1756=2,'KELAS (REFERENSI)'!P1771,IF(B1756=3,'KELAS (REFERENSI)'!P1786,IF(B1756=4,'KELAS (REFERENSI)'!P1801,""))))</f>
        <v/>
      </c>
      <c r="Q1756" s="55" t="str">
        <f t="shared" si="4"/>
        <v>BPS Kota Jakarta Timur</v>
      </c>
      <c r="R1756" s="55" t="str">
        <f t="shared" si="56"/>
        <v/>
      </c>
      <c r="S1756" s="55" t="str">
        <f t="shared" ref="S1756:T1756" si="1764">S1755</f>
        <v>15 Juni sampai dengan 31 Agustus 2026</v>
      </c>
      <c r="T1756" s="55" t="str">
        <f t="shared" si="1764"/>
        <v>31 Agustus 2026</v>
      </c>
      <c r="U1756" s="59" t="str">
        <f>VLOOKUP(G1756,'MITRA (REFERENSI)'!$A:$Z,17,FALSE)</f>
        <v>#N/A</v>
      </c>
      <c r="V1756" s="59" t="str">
        <f>VLOOKUP(G1756,'MITRA (REFERENSI)'!$A:$Z,11,FALSE)</f>
        <v>#N/A</v>
      </c>
      <c r="W1756" s="81"/>
      <c r="X1756" s="63"/>
      <c r="Y1756" s="63"/>
      <c r="Z1756" s="62"/>
      <c r="AA1756" s="63"/>
      <c r="AB1756" s="62"/>
      <c r="AC1756" s="62"/>
      <c r="AD1756" s="62"/>
      <c r="AE1756" s="62"/>
      <c r="AF1756" s="62"/>
      <c r="AG1756" s="72"/>
      <c r="AH1756" s="72"/>
      <c r="AI1756" s="72"/>
      <c r="AJ1756" s="72"/>
      <c r="AK1756" s="59" t="str">
        <f>VLOOKUP(G1756,'MITRA (REFERENSI)'!$A:$Z,5,FALSE)</f>
        <v>#N/A</v>
      </c>
      <c r="AL1756" s="59" t="str">
        <f>VLOOKUP(G1756,'MITRA (REFERENSI)'!$A:$Z,13,FALSE)</f>
        <v>#N/A</v>
      </c>
      <c r="AM1756" s="59" t="str">
        <f>VLOOKUP(G1756,'MITRA (REFERENSI)'!$A:$Z,14,FALSE)</f>
        <v>#N/A</v>
      </c>
    </row>
    <row r="1757" ht="15.0" customHeight="1">
      <c r="A1757" s="53" t="s">
        <v>6819</v>
      </c>
      <c r="B1757" s="78"/>
      <c r="C1757" s="79"/>
      <c r="D1757" s="82"/>
      <c r="E1757" s="82"/>
      <c r="F1757" s="56" t="str">
        <f t="shared" si="2"/>
        <v>PETUGAS.1756/SPK/SE/PML/3172/2026</v>
      </c>
      <c r="G1757" s="80"/>
      <c r="H1757" s="56" t="str">
        <f>VLOOKUP(G1757,'MITRA (REFERENSI)'!$A:$Z,16,FALSE)</f>
        <v>#N/A</v>
      </c>
      <c r="I1757" s="56" t="str">
        <f>VLOOKUP(G1757,'MITRA (REFERENSI)'!$A:$Z,25,FALSE)</f>
        <v>#N/A</v>
      </c>
      <c r="J1757" s="55" t="str">
        <f>VLOOKUP(G1757,'MITRA (REFERENSI)'!$A:$Z,26,FALSE)</f>
        <v>#N/A</v>
      </c>
      <c r="K1757" s="55" t="str">
        <f>VLOOKUP(G1757,'MITRA (REFERENSI)'!$A:$Z,15,FALSE)</f>
        <v>#N/A</v>
      </c>
      <c r="L1757" s="55" t="str">
        <f>VLOOKUP(G1757,'MITRA (REFERENSI)'!$A:$Z,15,FALSE)</f>
        <v>#N/A</v>
      </c>
      <c r="M1757" s="55" t="str">
        <f>IF(B1757=1,'KELAS (REFERENSI)'!M1757,IF(B1757=2,'KELAS (REFERENSI)'!M1772,IF(B1757=3,'KELAS (REFERENSI)'!M1787,IF(B1757=4,'KELAS (REFERENSI)'!M1802,""))))</f>
        <v/>
      </c>
      <c r="N1757" s="55" t="str">
        <f>IF(B1757=1,'KELAS (REFERENSI)'!N1757,IF(B1757=2,'KELAS (REFERENSI)'!N1772,IF(B1757=3,'KELAS (REFERENSI)'!N1787,IF(B1757=4,'KELAS (REFERENSI)'!N1802,""))))</f>
        <v/>
      </c>
      <c r="O1757" s="55" t="str">
        <f>IF(B1757=1,'KELAS (REFERENSI)'!O1757,IF(B1757=2,'KELAS (REFERENSI)'!O1772,IF(B1757=3,'KELAS (REFERENSI)'!O1787,IF(B1757=4,'KELAS (REFERENSI)'!O1802,""))))</f>
        <v/>
      </c>
      <c r="P1757" s="55" t="str">
        <f>IF(B1757=1,'KELAS (REFERENSI)'!P1757,IF(B1757=2,'KELAS (REFERENSI)'!P1772,IF(B1757=3,'KELAS (REFERENSI)'!P1787,IF(B1757=4,'KELAS (REFERENSI)'!P1802,""))))</f>
        <v/>
      </c>
      <c r="Q1757" s="55" t="str">
        <f t="shared" si="4"/>
        <v>BPS Kota Jakarta Timur</v>
      </c>
      <c r="R1757" s="55" t="str">
        <f t="shared" si="56"/>
        <v/>
      </c>
      <c r="S1757" s="55" t="str">
        <f t="shared" ref="S1757:T1757" si="1765">S1756</f>
        <v>15 Juni sampai dengan 31 Agustus 2026</v>
      </c>
      <c r="T1757" s="55" t="str">
        <f t="shared" si="1765"/>
        <v>31 Agustus 2026</v>
      </c>
      <c r="U1757" s="59" t="str">
        <f>VLOOKUP(G1757,'MITRA (REFERENSI)'!$A:$Z,17,FALSE)</f>
        <v>#N/A</v>
      </c>
      <c r="V1757" s="59" t="str">
        <f>VLOOKUP(G1757,'MITRA (REFERENSI)'!$A:$Z,11,FALSE)</f>
        <v>#N/A</v>
      </c>
      <c r="W1757" s="81"/>
      <c r="X1757" s="63"/>
      <c r="Y1757" s="63"/>
      <c r="Z1757" s="62"/>
      <c r="AA1757" s="63"/>
      <c r="AB1757" s="62"/>
      <c r="AC1757" s="62"/>
      <c r="AD1757" s="62"/>
      <c r="AE1757" s="62"/>
      <c r="AF1757" s="62"/>
      <c r="AG1757" s="72"/>
      <c r="AH1757" s="72"/>
      <c r="AI1757" s="72"/>
      <c r="AJ1757" s="72"/>
      <c r="AK1757" s="59" t="str">
        <f>VLOOKUP(G1757,'MITRA (REFERENSI)'!$A:$Z,5,FALSE)</f>
        <v>#N/A</v>
      </c>
      <c r="AL1757" s="59" t="str">
        <f>VLOOKUP(G1757,'MITRA (REFERENSI)'!$A:$Z,13,FALSE)</f>
        <v>#N/A</v>
      </c>
      <c r="AM1757" s="59" t="str">
        <f>VLOOKUP(G1757,'MITRA (REFERENSI)'!$A:$Z,14,FALSE)</f>
        <v>#N/A</v>
      </c>
    </row>
    <row r="1758" ht="15.0" customHeight="1">
      <c r="A1758" s="53" t="s">
        <v>6820</v>
      </c>
      <c r="B1758" s="78"/>
      <c r="C1758" s="79"/>
      <c r="D1758" s="82"/>
      <c r="E1758" s="82"/>
      <c r="F1758" s="56" t="str">
        <f t="shared" si="2"/>
        <v>PETUGAS.1757/SPK/SE/PML/3172/2026</v>
      </c>
      <c r="G1758" s="80"/>
      <c r="H1758" s="56" t="str">
        <f>VLOOKUP(G1758,'MITRA (REFERENSI)'!$A:$Z,16,FALSE)</f>
        <v>#N/A</v>
      </c>
      <c r="I1758" s="56" t="str">
        <f>VLOOKUP(G1758,'MITRA (REFERENSI)'!$A:$Z,25,FALSE)</f>
        <v>#N/A</v>
      </c>
      <c r="J1758" s="55" t="str">
        <f>VLOOKUP(G1758,'MITRA (REFERENSI)'!$A:$Z,26,FALSE)</f>
        <v>#N/A</v>
      </c>
      <c r="K1758" s="55" t="str">
        <f>VLOOKUP(G1758,'MITRA (REFERENSI)'!$A:$Z,15,FALSE)</f>
        <v>#N/A</v>
      </c>
      <c r="L1758" s="55" t="str">
        <f>VLOOKUP(G1758,'MITRA (REFERENSI)'!$A:$Z,15,FALSE)</f>
        <v>#N/A</v>
      </c>
      <c r="M1758" s="55" t="str">
        <f>IF(B1758=1,'KELAS (REFERENSI)'!M1758,IF(B1758=2,'KELAS (REFERENSI)'!M1773,IF(B1758=3,'KELAS (REFERENSI)'!M1788,IF(B1758=4,'KELAS (REFERENSI)'!M1803,""))))</f>
        <v/>
      </c>
      <c r="N1758" s="55" t="str">
        <f>IF(B1758=1,'KELAS (REFERENSI)'!N1758,IF(B1758=2,'KELAS (REFERENSI)'!N1773,IF(B1758=3,'KELAS (REFERENSI)'!N1788,IF(B1758=4,'KELAS (REFERENSI)'!N1803,""))))</f>
        <v/>
      </c>
      <c r="O1758" s="55" t="str">
        <f>IF(B1758=1,'KELAS (REFERENSI)'!O1758,IF(B1758=2,'KELAS (REFERENSI)'!O1773,IF(B1758=3,'KELAS (REFERENSI)'!O1788,IF(B1758=4,'KELAS (REFERENSI)'!O1803,""))))</f>
        <v/>
      </c>
      <c r="P1758" s="55" t="str">
        <f>IF(B1758=1,'KELAS (REFERENSI)'!P1758,IF(B1758=2,'KELAS (REFERENSI)'!P1773,IF(B1758=3,'KELAS (REFERENSI)'!P1788,IF(B1758=4,'KELAS (REFERENSI)'!P1803,""))))</f>
        <v/>
      </c>
      <c r="Q1758" s="55" t="str">
        <f t="shared" si="4"/>
        <v>BPS Kota Jakarta Timur</v>
      </c>
      <c r="R1758" s="55" t="str">
        <f t="shared" si="56"/>
        <v/>
      </c>
      <c r="S1758" s="55" t="str">
        <f t="shared" ref="S1758:T1758" si="1766">S1757</f>
        <v>15 Juni sampai dengan 31 Agustus 2026</v>
      </c>
      <c r="T1758" s="55" t="str">
        <f t="shared" si="1766"/>
        <v>31 Agustus 2026</v>
      </c>
      <c r="U1758" s="59" t="str">
        <f>VLOOKUP(G1758,'MITRA (REFERENSI)'!$A:$Z,17,FALSE)</f>
        <v>#N/A</v>
      </c>
      <c r="V1758" s="59" t="str">
        <f>VLOOKUP(G1758,'MITRA (REFERENSI)'!$A:$Z,11,FALSE)</f>
        <v>#N/A</v>
      </c>
      <c r="W1758" s="81"/>
      <c r="X1758" s="63"/>
      <c r="Y1758" s="63"/>
      <c r="Z1758" s="62"/>
      <c r="AA1758" s="63"/>
      <c r="AB1758" s="62"/>
      <c r="AC1758" s="62"/>
      <c r="AD1758" s="62"/>
      <c r="AE1758" s="62"/>
      <c r="AF1758" s="62"/>
      <c r="AG1758" s="72"/>
      <c r="AH1758" s="72"/>
      <c r="AI1758" s="72"/>
      <c r="AJ1758" s="72"/>
      <c r="AK1758" s="59" t="str">
        <f>VLOOKUP(G1758,'MITRA (REFERENSI)'!$A:$Z,5,FALSE)</f>
        <v>#N/A</v>
      </c>
      <c r="AL1758" s="59" t="str">
        <f>VLOOKUP(G1758,'MITRA (REFERENSI)'!$A:$Z,13,FALSE)</f>
        <v>#N/A</v>
      </c>
      <c r="AM1758" s="59" t="str">
        <f>VLOOKUP(G1758,'MITRA (REFERENSI)'!$A:$Z,14,FALSE)</f>
        <v>#N/A</v>
      </c>
    </row>
    <row r="1759" ht="15.0" customHeight="1">
      <c r="A1759" s="53" t="s">
        <v>6821</v>
      </c>
      <c r="B1759" s="78"/>
      <c r="C1759" s="79"/>
      <c r="D1759" s="82"/>
      <c r="E1759" s="82"/>
      <c r="F1759" s="56" t="str">
        <f t="shared" si="2"/>
        <v>PETUGAS.1758/SPK/SE/PML/3172/2026</v>
      </c>
      <c r="G1759" s="80"/>
      <c r="H1759" s="56" t="str">
        <f>VLOOKUP(G1759,'MITRA (REFERENSI)'!$A:$Z,16,FALSE)</f>
        <v>#N/A</v>
      </c>
      <c r="I1759" s="56" t="str">
        <f>VLOOKUP(G1759,'MITRA (REFERENSI)'!$A:$Z,25,FALSE)</f>
        <v>#N/A</v>
      </c>
      <c r="J1759" s="55" t="str">
        <f>VLOOKUP(G1759,'MITRA (REFERENSI)'!$A:$Z,26,FALSE)</f>
        <v>#N/A</v>
      </c>
      <c r="K1759" s="55" t="str">
        <f>VLOOKUP(G1759,'MITRA (REFERENSI)'!$A:$Z,15,FALSE)</f>
        <v>#N/A</v>
      </c>
      <c r="L1759" s="55" t="str">
        <f>VLOOKUP(G1759,'MITRA (REFERENSI)'!$A:$Z,15,FALSE)</f>
        <v>#N/A</v>
      </c>
      <c r="M1759" s="55" t="str">
        <f>IF(B1759=1,'KELAS (REFERENSI)'!M1759,IF(B1759=2,'KELAS (REFERENSI)'!M1774,IF(B1759=3,'KELAS (REFERENSI)'!M1789,IF(B1759=4,'KELAS (REFERENSI)'!M1804,""))))</f>
        <v/>
      </c>
      <c r="N1759" s="55" t="str">
        <f>IF(B1759=1,'KELAS (REFERENSI)'!N1759,IF(B1759=2,'KELAS (REFERENSI)'!N1774,IF(B1759=3,'KELAS (REFERENSI)'!N1789,IF(B1759=4,'KELAS (REFERENSI)'!N1804,""))))</f>
        <v/>
      </c>
      <c r="O1759" s="55" t="str">
        <f>IF(B1759=1,'KELAS (REFERENSI)'!O1759,IF(B1759=2,'KELAS (REFERENSI)'!O1774,IF(B1759=3,'KELAS (REFERENSI)'!O1789,IF(B1759=4,'KELAS (REFERENSI)'!O1804,""))))</f>
        <v/>
      </c>
      <c r="P1759" s="55" t="str">
        <f>IF(B1759=1,'KELAS (REFERENSI)'!P1759,IF(B1759=2,'KELAS (REFERENSI)'!P1774,IF(B1759=3,'KELAS (REFERENSI)'!P1789,IF(B1759=4,'KELAS (REFERENSI)'!P1804,""))))</f>
        <v/>
      </c>
      <c r="Q1759" s="55" t="str">
        <f t="shared" si="4"/>
        <v>BPS Kota Jakarta Timur</v>
      </c>
      <c r="R1759" s="55" t="str">
        <f t="shared" si="56"/>
        <v/>
      </c>
      <c r="S1759" s="55" t="str">
        <f t="shared" ref="S1759:T1759" si="1767">S1758</f>
        <v>15 Juni sampai dengan 31 Agustus 2026</v>
      </c>
      <c r="T1759" s="55" t="str">
        <f t="shared" si="1767"/>
        <v>31 Agustus 2026</v>
      </c>
      <c r="U1759" s="59" t="str">
        <f>VLOOKUP(G1759,'MITRA (REFERENSI)'!$A:$Z,17,FALSE)</f>
        <v>#N/A</v>
      </c>
      <c r="V1759" s="59" t="str">
        <f>VLOOKUP(G1759,'MITRA (REFERENSI)'!$A:$Z,11,FALSE)</f>
        <v>#N/A</v>
      </c>
      <c r="W1759" s="81"/>
      <c r="X1759" s="63"/>
      <c r="Y1759" s="63"/>
      <c r="Z1759" s="62"/>
      <c r="AA1759" s="63"/>
      <c r="AB1759" s="62"/>
      <c r="AC1759" s="62"/>
      <c r="AD1759" s="62"/>
      <c r="AE1759" s="62"/>
      <c r="AF1759" s="62"/>
      <c r="AG1759" s="72"/>
      <c r="AH1759" s="72"/>
      <c r="AI1759" s="72"/>
      <c r="AJ1759" s="72"/>
      <c r="AK1759" s="59" t="str">
        <f>VLOOKUP(G1759,'MITRA (REFERENSI)'!$A:$Z,5,FALSE)</f>
        <v>#N/A</v>
      </c>
      <c r="AL1759" s="59" t="str">
        <f>VLOOKUP(G1759,'MITRA (REFERENSI)'!$A:$Z,13,FALSE)</f>
        <v>#N/A</v>
      </c>
      <c r="AM1759" s="59" t="str">
        <f>VLOOKUP(G1759,'MITRA (REFERENSI)'!$A:$Z,14,FALSE)</f>
        <v>#N/A</v>
      </c>
    </row>
    <row r="1760" ht="15.0" customHeight="1">
      <c r="A1760" s="53" t="s">
        <v>6822</v>
      </c>
      <c r="B1760" s="78"/>
      <c r="C1760" s="79"/>
      <c r="D1760" s="82"/>
      <c r="E1760" s="82"/>
      <c r="F1760" s="56" t="str">
        <f t="shared" si="2"/>
        <v>PETUGAS.1759/SPK/SE/PML/3172/2026</v>
      </c>
      <c r="G1760" s="80"/>
      <c r="H1760" s="56" t="str">
        <f>VLOOKUP(G1760,'MITRA (REFERENSI)'!$A:$Z,16,FALSE)</f>
        <v>#N/A</v>
      </c>
      <c r="I1760" s="56" t="str">
        <f>VLOOKUP(G1760,'MITRA (REFERENSI)'!$A:$Z,25,FALSE)</f>
        <v>#N/A</v>
      </c>
      <c r="J1760" s="55" t="str">
        <f>VLOOKUP(G1760,'MITRA (REFERENSI)'!$A:$Z,26,FALSE)</f>
        <v>#N/A</v>
      </c>
      <c r="K1760" s="55" t="str">
        <f>VLOOKUP(G1760,'MITRA (REFERENSI)'!$A:$Z,15,FALSE)</f>
        <v>#N/A</v>
      </c>
      <c r="L1760" s="55" t="str">
        <f>VLOOKUP(G1760,'MITRA (REFERENSI)'!$A:$Z,15,FALSE)</f>
        <v>#N/A</v>
      </c>
      <c r="M1760" s="55" t="str">
        <f>IF(B1760=1,'KELAS (REFERENSI)'!M1760,IF(B1760=2,'KELAS (REFERENSI)'!M1775,IF(B1760=3,'KELAS (REFERENSI)'!M1790,IF(B1760=4,'KELAS (REFERENSI)'!M1805,""))))</f>
        <v/>
      </c>
      <c r="N1760" s="55" t="str">
        <f>IF(B1760=1,'KELAS (REFERENSI)'!N1760,IF(B1760=2,'KELAS (REFERENSI)'!N1775,IF(B1760=3,'KELAS (REFERENSI)'!N1790,IF(B1760=4,'KELAS (REFERENSI)'!N1805,""))))</f>
        <v/>
      </c>
      <c r="O1760" s="55" t="str">
        <f>IF(B1760=1,'KELAS (REFERENSI)'!O1760,IF(B1760=2,'KELAS (REFERENSI)'!O1775,IF(B1760=3,'KELAS (REFERENSI)'!O1790,IF(B1760=4,'KELAS (REFERENSI)'!O1805,""))))</f>
        <v/>
      </c>
      <c r="P1760" s="55" t="str">
        <f>IF(B1760=1,'KELAS (REFERENSI)'!P1760,IF(B1760=2,'KELAS (REFERENSI)'!P1775,IF(B1760=3,'KELAS (REFERENSI)'!P1790,IF(B1760=4,'KELAS (REFERENSI)'!P1805,""))))</f>
        <v/>
      </c>
      <c r="Q1760" s="55" t="str">
        <f t="shared" si="4"/>
        <v>BPS Kota Jakarta Timur</v>
      </c>
      <c r="R1760" s="55" t="str">
        <f t="shared" si="56"/>
        <v/>
      </c>
      <c r="S1760" s="55" t="str">
        <f t="shared" ref="S1760:T1760" si="1768">S1759</f>
        <v>15 Juni sampai dengan 31 Agustus 2026</v>
      </c>
      <c r="T1760" s="55" t="str">
        <f t="shared" si="1768"/>
        <v>31 Agustus 2026</v>
      </c>
      <c r="U1760" s="59" t="str">
        <f>VLOOKUP(G1760,'MITRA (REFERENSI)'!$A:$Z,17,FALSE)</f>
        <v>#N/A</v>
      </c>
      <c r="V1760" s="59" t="str">
        <f>VLOOKUP(G1760,'MITRA (REFERENSI)'!$A:$Z,11,FALSE)</f>
        <v>#N/A</v>
      </c>
      <c r="W1760" s="81"/>
      <c r="X1760" s="63"/>
      <c r="Y1760" s="63"/>
      <c r="Z1760" s="62"/>
      <c r="AA1760" s="63"/>
      <c r="AB1760" s="62"/>
      <c r="AC1760" s="62"/>
      <c r="AD1760" s="62"/>
      <c r="AE1760" s="62"/>
      <c r="AF1760" s="62"/>
      <c r="AG1760" s="72"/>
      <c r="AH1760" s="72"/>
      <c r="AI1760" s="72"/>
      <c r="AJ1760" s="72"/>
      <c r="AK1760" s="59" t="str">
        <f>VLOOKUP(G1760,'MITRA (REFERENSI)'!$A:$Z,5,FALSE)</f>
        <v>#N/A</v>
      </c>
      <c r="AL1760" s="59" t="str">
        <f>VLOOKUP(G1760,'MITRA (REFERENSI)'!$A:$Z,13,FALSE)</f>
        <v>#N/A</v>
      </c>
      <c r="AM1760" s="59" t="str">
        <f>VLOOKUP(G1760,'MITRA (REFERENSI)'!$A:$Z,14,FALSE)</f>
        <v>#N/A</v>
      </c>
    </row>
    <row r="1761" ht="15.0" customHeight="1">
      <c r="A1761" s="53" t="s">
        <v>6823</v>
      </c>
      <c r="B1761" s="78"/>
      <c r="C1761" s="79"/>
      <c r="D1761" s="82"/>
      <c r="E1761" s="82"/>
      <c r="F1761" s="56" t="str">
        <f t="shared" si="2"/>
        <v>PETUGAS.1760/SPK/SE/PML/3172/2026</v>
      </c>
      <c r="G1761" s="80"/>
      <c r="H1761" s="56" t="str">
        <f>VLOOKUP(G1761,'MITRA (REFERENSI)'!$A:$Z,16,FALSE)</f>
        <v>#N/A</v>
      </c>
      <c r="I1761" s="56" t="str">
        <f>VLOOKUP(G1761,'MITRA (REFERENSI)'!$A:$Z,25,FALSE)</f>
        <v>#N/A</v>
      </c>
      <c r="J1761" s="55" t="str">
        <f>VLOOKUP(G1761,'MITRA (REFERENSI)'!$A:$Z,26,FALSE)</f>
        <v>#N/A</v>
      </c>
      <c r="K1761" s="55" t="str">
        <f>VLOOKUP(G1761,'MITRA (REFERENSI)'!$A:$Z,15,FALSE)</f>
        <v>#N/A</v>
      </c>
      <c r="L1761" s="55" t="str">
        <f>VLOOKUP(G1761,'MITRA (REFERENSI)'!$A:$Z,15,FALSE)</f>
        <v>#N/A</v>
      </c>
      <c r="M1761" s="55" t="str">
        <f>IF(B1761=1,'KELAS (REFERENSI)'!M1761,IF(B1761=2,'KELAS (REFERENSI)'!M1776,IF(B1761=3,'KELAS (REFERENSI)'!M1791,IF(B1761=4,'KELAS (REFERENSI)'!M1806,""))))</f>
        <v/>
      </c>
      <c r="N1761" s="55" t="str">
        <f>IF(B1761=1,'KELAS (REFERENSI)'!N1761,IF(B1761=2,'KELAS (REFERENSI)'!N1776,IF(B1761=3,'KELAS (REFERENSI)'!N1791,IF(B1761=4,'KELAS (REFERENSI)'!N1806,""))))</f>
        <v/>
      </c>
      <c r="O1761" s="55" t="str">
        <f>IF(B1761=1,'KELAS (REFERENSI)'!O1761,IF(B1761=2,'KELAS (REFERENSI)'!O1776,IF(B1761=3,'KELAS (REFERENSI)'!O1791,IF(B1761=4,'KELAS (REFERENSI)'!O1806,""))))</f>
        <v/>
      </c>
      <c r="P1761" s="55" t="str">
        <f>IF(B1761=1,'KELAS (REFERENSI)'!P1761,IF(B1761=2,'KELAS (REFERENSI)'!P1776,IF(B1761=3,'KELAS (REFERENSI)'!P1791,IF(B1761=4,'KELAS (REFERENSI)'!P1806,""))))</f>
        <v/>
      </c>
      <c r="Q1761" s="55" t="str">
        <f t="shared" si="4"/>
        <v>BPS Kota Jakarta Timur</v>
      </c>
      <c r="R1761" s="55" t="str">
        <f t="shared" si="56"/>
        <v/>
      </c>
      <c r="S1761" s="55" t="str">
        <f t="shared" ref="S1761:T1761" si="1769">S1760</f>
        <v>15 Juni sampai dengan 31 Agustus 2026</v>
      </c>
      <c r="T1761" s="55" t="str">
        <f t="shared" si="1769"/>
        <v>31 Agustus 2026</v>
      </c>
      <c r="U1761" s="59" t="str">
        <f>VLOOKUP(G1761,'MITRA (REFERENSI)'!$A:$Z,17,FALSE)</f>
        <v>#N/A</v>
      </c>
      <c r="V1761" s="59" t="str">
        <f>VLOOKUP(G1761,'MITRA (REFERENSI)'!$A:$Z,11,FALSE)</f>
        <v>#N/A</v>
      </c>
      <c r="W1761" s="81"/>
      <c r="X1761" s="63"/>
      <c r="Y1761" s="63"/>
      <c r="Z1761" s="62"/>
      <c r="AA1761" s="63"/>
      <c r="AB1761" s="62"/>
      <c r="AC1761" s="62"/>
      <c r="AD1761" s="62"/>
      <c r="AE1761" s="62"/>
      <c r="AF1761" s="62"/>
      <c r="AG1761" s="72"/>
      <c r="AH1761" s="72"/>
      <c r="AI1761" s="72"/>
      <c r="AJ1761" s="72"/>
      <c r="AK1761" s="59" t="str">
        <f>VLOOKUP(G1761,'MITRA (REFERENSI)'!$A:$Z,5,FALSE)</f>
        <v>#N/A</v>
      </c>
      <c r="AL1761" s="59" t="str">
        <f>VLOOKUP(G1761,'MITRA (REFERENSI)'!$A:$Z,13,FALSE)</f>
        <v>#N/A</v>
      </c>
      <c r="AM1761" s="59" t="str">
        <f>VLOOKUP(G1761,'MITRA (REFERENSI)'!$A:$Z,14,FALSE)</f>
        <v>#N/A</v>
      </c>
    </row>
    <row r="1762" ht="15.0" customHeight="1">
      <c r="A1762" s="53" t="s">
        <v>6824</v>
      </c>
      <c r="B1762" s="78"/>
      <c r="C1762" s="79"/>
      <c r="D1762" s="82"/>
      <c r="E1762" s="82"/>
      <c r="F1762" s="56" t="str">
        <f t="shared" si="2"/>
        <v>PETUGAS.1761/SPK/SE/PML/3172/2026</v>
      </c>
      <c r="G1762" s="80"/>
      <c r="H1762" s="56" t="str">
        <f>VLOOKUP(G1762,'MITRA (REFERENSI)'!$A:$Z,16,FALSE)</f>
        <v>#N/A</v>
      </c>
      <c r="I1762" s="56" t="str">
        <f>VLOOKUP(G1762,'MITRA (REFERENSI)'!$A:$Z,25,FALSE)</f>
        <v>#N/A</v>
      </c>
      <c r="J1762" s="55" t="str">
        <f>VLOOKUP(G1762,'MITRA (REFERENSI)'!$A:$Z,26,FALSE)</f>
        <v>#N/A</v>
      </c>
      <c r="K1762" s="55" t="str">
        <f>VLOOKUP(G1762,'MITRA (REFERENSI)'!$A:$Z,15,FALSE)</f>
        <v>#N/A</v>
      </c>
      <c r="L1762" s="55" t="str">
        <f>VLOOKUP(G1762,'MITRA (REFERENSI)'!$A:$Z,15,FALSE)</f>
        <v>#N/A</v>
      </c>
      <c r="M1762" s="55" t="str">
        <f>IF(B1762=1,'KELAS (REFERENSI)'!M1762,IF(B1762=2,'KELAS (REFERENSI)'!M1777,IF(B1762=3,'KELAS (REFERENSI)'!M1792,IF(B1762=4,'KELAS (REFERENSI)'!M1807,""))))</f>
        <v/>
      </c>
      <c r="N1762" s="55" t="str">
        <f>IF(B1762=1,'KELAS (REFERENSI)'!N1762,IF(B1762=2,'KELAS (REFERENSI)'!N1777,IF(B1762=3,'KELAS (REFERENSI)'!N1792,IF(B1762=4,'KELAS (REFERENSI)'!N1807,""))))</f>
        <v/>
      </c>
      <c r="O1762" s="55" t="str">
        <f>IF(B1762=1,'KELAS (REFERENSI)'!O1762,IF(B1762=2,'KELAS (REFERENSI)'!O1777,IF(B1762=3,'KELAS (REFERENSI)'!O1792,IF(B1762=4,'KELAS (REFERENSI)'!O1807,""))))</f>
        <v/>
      </c>
      <c r="P1762" s="55" t="str">
        <f>IF(B1762=1,'KELAS (REFERENSI)'!P1762,IF(B1762=2,'KELAS (REFERENSI)'!P1777,IF(B1762=3,'KELAS (REFERENSI)'!P1792,IF(B1762=4,'KELAS (REFERENSI)'!P1807,""))))</f>
        <v/>
      </c>
      <c r="Q1762" s="55" t="str">
        <f t="shared" si="4"/>
        <v>BPS Kota Jakarta Timur</v>
      </c>
      <c r="R1762" s="55" t="str">
        <f t="shared" si="56"/>
        <v/>
      </c>
      <c r="S1762" s="55" t="str">
        <f t="shared" ref="S1762:T1762" si="1770">S1761</f>
        <v>15 Juni sampai dengan 31 Agustus 2026</v>
      </c>
      <c r="T1762" s="55" t="str">
        <f t="shared" si="1770"/>
        <v>31 Agustus 2026</v>
      </c>
      <c r="U1762" s="59" t="str">
        <f>VLOOKUP(G1762,'MITRA (REFERENSI)'!$A:$Z,17,FALSE)</f>
        <v>#N/A</v>
      </c>
      <c r="V1762" s="59" t="str">
        <f>VLOOKUP(G1762,'MITRA (REFERENSI)'!$A:$Z,11,FALSE)</f>
        <v>#N/A</v>
      </c>
      <c r="W1762" s="81"/>
      <c r="X1762" s="63"/>
      <c r="Y1762" s="63"/>
      <c r="Z1762" s="62"/>
      <c r="AA1762" s="63"/>
      <c r="AB1762" s="62"/>
      <c r="AC1762" s="62"/>
      <c r="AD1762" s="62"/>
      <c r="AE1762" s="62"/>
      <c r="AF1762" s="62"/>
      <c r="AG1762" s="72"/>
      <c r="AH1762" s="72"/>
      <c r="AI1762" s="72"/>
      <c r="AJ1762" s="72"/>
      <c r="AK1762" s="59" t="str">
        <f>VLOOKUP(G1762,'MITRA (REFERENSI)'!$A:$Z,5,FALSE)</f>
        <v>#N/A</v>
      </c>
      <c r="AL1762" s="59" t="str">
        <f>VLOOKUP(G1762,'MITRA (REFERENSI)'!$A:$Z,13,FALSE)</f>
        <v>#N/A</v>
      </c>
      <c r="AM1762" s="59" t="str">
        <f>VLOOKUP(G1762,'MITRA (REFERENSI)'!$A:$Z,14,FALSE)</f>
        <v>#N/A</v>
      </c>
    </row>
    <row r="1763" ht="15.0" customHeight="1">
      <c r="A1763" s="53" t="s">
        <v>6825</v>
      </c>
      <c r="B1763" s="78"/>
      <c r="C1763" s="79"/>
      <c r="D1763" s="82"/>
      <c r="E1763" s="82"/>
      <c r="F1763" s="56" t="str">
        <f t="shared" si="2"/>
        <v>PETUGAS.1762/SPK/SE/PML/3172/2026</v>
      </c>
      <c r="G1763" s="80"/>
      <c r="H1763" s="56" t="str">
        <f>VLOOKUP(G1763,'MITRA (REFERENSI)'!$A:$Z,16,FALSE)</f>
        <v>#N/A</v>
      </c>
      <c r="I1763" s="56" t="str">
        <f>VLOOKUP(G1763,'MITRA (REFERENSI)'!$A:$Z,25,FALSE)</f>
        <v>#N/A</v>
      </c>
      <c r="J1763" s="55" t="str">
        <f>VLOOKUP(G1763,'MITRA (REFERENSI)'!$A:$Z,26,FALSE)</f>
        <v>#N/A</v>
      </c>
      <c r="K1763" s="55" t="str">
        <f>VLOOKUP(G1763,'MITRA (REFERENSI)'!$A:$Z,15,FALSE)</f>
        <v>#N/A</v>
      </c>
      <c r="L1763" s="55" t="str">
        <f>VLOOKUP(G1763,'MITRA (REFERENSI)'!$A:$Z,15,FALSE)</f>
        <v>#N/A</v>
      </c>
      <c r="M1763" s="55" t="str">
        <f>IF(B1763=1,'KELAS (REFERENSI)'!M1763,IF(B1763=2,'KELAS (REFERENSI)'!M1778,IF(B1763=3,'KELAS (REFERENSI)'!M1793,IF(B1763=4,'KELAS (REFERENSI)'!M1808,""))))</f>
        <v/>
      </c>
      <c r="N1763" s="55" t="str">
        <f>IF(B1763=1,'KELAS (REFERENSI)'!N1763,IF(B1763=2,'KELAS (REFERENSI)'!N1778,IF(B1763=3,'KELAS (REFERENSI)'!N1793,IF(B1763=4,'KELAS (REFERENSI)'!N1808,""))))</f>
        <v/>
      </c>
      <c r="O1763" s="55" t="str">
        <f>IF(B1763=1,'KELAS (REFERENSI)'!O1763,IF(B1763=2,'KELAS (REFERENSI)'!O1778,IF(B1763=3,'KELAS (REFERENSI)'!O1793,IF(B1763=4,'KELAS (REFERENSI)'!O1808,""))))</f>
        <v/>
      </c>
      <c r="P1763" s="55" t="str">
        <f>IF(B1763=1,'KELAS (REFERENSI)'!P1763,IF(B1763=2,'KELAS (REFERENSI)'!P1778,IF(B1763=3,'KELAS (REFERENSI)'!P1793,IF(B1763=4,'KELAS (REFERENSI)'!P1808,""))))</f>
        <v/>
      </c>
      <c r="Q1763" s="55" t="str">
        <f t="shared" si="4"/>
        <v>BPS Kota Jakarta Timur</v>
      </c>
      <c r="R1763" s="55" t="str">
        <f t="shared" si="56"/>
        <v/>
      </c>
      <c r="S1763" s="55" t="str">
        <f t="shared" ref="S1763:T1763" si="1771">S1762</f>
        <v>15 Juni sampai dengan 31 Agustus 2026</v>
      </c>
      <c r="T1763" s="55" t="str">
        <f t="shared" si="1771"/>
        <v>31 Agustus 2026</v>
      </c>
      <c r="U1763" s="59" t="str">
        <f>VLOOKUP(G1763,'MITRA (REFERENSI)'!$A:$Z,17,FALSE)</f>
        <v>#N/A</v>
      </c>
      <c r="V1763" s="59" t="str">
        <f>VLOOKUP(G1763,'MITRA (REFERENSI)'!$A:$Z,11,FALSE)</f>
        <v>#N/A</v>
      </c>
      <c r="W1763" s="81"/>
      <c r="X1763" s="63"/>
      <c r="Y1763" s="63"/>
      <c r="Z1763" s="62"/>
      <c r="AA1763" s="63"/>
      <c r="AB1763" s="62"/>
      <c r="AC1763" s="62"/>
      <c r="AD1763" s="62"/>
      <c r="AE1763" s="62"/>
      <c r="AF1763" s="62"/>
      <c r="AG1763" s="72"/>
      <c r="AH1763" s="72"/>
      <c r="AI1763" s="72"/>
      <c r="AJ1763" s="72"/>
      <c r="AK1763" s="59" t="str">
        <f>VLOOKUP(G1763,'MITRA (REFERENSI)'!$A:$Z,5,FALSE)</f>
        <v>#N/A</v>
      </c>
      <c r="AL1763" s="59" t="str">
        <f>VLOOKUP(G1763,'MITRA (REFERENSI)'!$A:$Z,13,FALSE)</f>
        <v>#N/A</v>
      </c>
      <c r="AM1763" s="59" t="str">
        <f>VLOOKUP(G1763,'MITRA (REFERENSI)'!$A:$Z,14,FALSE)</f>
        <v>#N/A</v>
      </c>
    </row>
    <row r="1764" ht="15.0" customHeight="1">
      <c r="A1764" s="53" t="s">
        <v>6826</v>
      </c>
      <c r="B1764" s="78"/>
      <c r="C1764" s="79"/>
      <c r="D1764" s="82"/>
      <c r="E1764" s="82"/>
      <c r="F1764" s="56" t="str">
        <f t="shared" si="2"/>
        <v>PETUGAS.1763/SPK/SE/PML/3172/2026</v>
      </c>
      <c r="G1764" s="80"/>
      <c r="H1764" s="56" t="str">
        <f>VLOOKUP(G1764,'MITRA (REFERENSI)'!$A:$Z,16,FALSE)</f>
        <v>#N/A</v>
      </c>
      <c r="I1764" s="56" t="str">
        <f>VLOOKUP(G1764,'MITRA (REFERENSI)'!$A:$Z,25,FALSE)</f>
        <v>#N/A</v>
      </c>
      <c r="J1764" s="55" t="str">
        <f>VLOOKUP(G1764,'MITRA (REFERENSI)'!$A:$Z,26,FALSE)</f>
        <v>#N/A</v>
      </c>
      <c r="K1764" s="55" t="str">
        <f>VLOOKUP(G1764,'MITRA (REFERENSI)'!$A:$Z,15,FALSE)</f>
        <v>#N/A</v>
      </c>
      <c r="L1764" s="55" t="str">
        <f>VLOOKUP(G1764,'MITRA (REFERENSI)'!$A:$Z,15,FALSE)</f>
        <v>#N/A</v>
      </c>
      <c r="M1764" s="55" t="str">
        <f>IF(B1764=1,'KELAS (REFERENSI)'!M1764,IF(B1764=2,'KELAS (REFERENSI)'!M1779,IF(B1764=3,'KELAS (REFERENSI)'!M1794,IF(B1764=4,'KELAS (REFERENSI)'!M1809,""))))</f>
        <v/>
      </c>
      <c r="N1764" s="55" t="str">
        <f>IF(B1764=1,'KELAS (REFERENSI)'!N1764,IF(B1764=2,'KELAS (REFERENSI)'!N1779,IF(B1764=3,'KELAS (REFERENSI)'!N1794,IF(B1764=4,'KELAS (REFERENSI)'!N1809,""))))</f>
        <v/>
      </c>
      <c r="O1764" s="55" t="str">
        <f>IF(B1764=1,'KELAS (REFERENSI)'!O1764,IF(B1764=2,'KELAS (REFERENSI)'!O1779,IF(B1764=3,'KELAS (REFERENSI)'!O1794,IF(B1764=4,'KELAS (REFERENSI)'!O1809,""))))</f>
        <v/>
      </c>
      <c r="P1764" s="55" t="str">
        <f>IF(B1764=1,'KELAS (REFERENSI)'!P1764,IF(B1764=2,'KELAS (REFERENSI)'!P1779,IF(B1764=3,'KELAS (REFERENSI)'!P1794,IF(B1764=4,'KELAS (REFERENSI)'!P1809,""))))</f>
        <v/>
      </c>
      <c r="Q1764" s="55" t="str">
        <f t="shared" si="4"/>
        <v>BPS Kota Jakarta Timur</v>
      </c>
      <c r="R1764" s="55" t="str">
        <f t="shared" si="56"/>
        <v/>
      </c>
      <c r="S1764" s="55" t="str">
        <f t="shared" ref="S1764:T1764" si="1772">S1763</f>
        <v>15 Juni sampai dengan 31 Agustus 2026</v>
      </c>
      <c r="T1764" s="55" t="str">
        <f t="shared" si="1772"/>
        <v>31 Agustus 2026</v>
      </c>
      <c r="U1764" s="59" t="str">
        <f>VLOOKUP(G1764,'MITRA (REFERENSI)'!$A:$Z,17,FALSE)</f>
        <v>#N/A</v>
      </c>
      <c r="V1764" s="59" t="str">
        <f>VLOOKUP(G1764,'MITRA (REFERENSI)'!$A:$Z,11,FALSE)</f>
        <v>#N/A</v>
      </c>
      <c r="W1764" s="81"/>
      <c r="X1764" s="63"/>
      <c r="Y1764" s="63"/>
      <c r="Z1764" s="62"/>
      <c r="AA1764" s="63"/>
      <c r="AB1764" s="62"/>
      <c r="AC1764" s="62"/>
      <c r="AD1764" s="62"/>
      <c r="AE1764" s="62"/>
      <c r="AF1764" s="62"/>
      <c r="AG1764" s="72"/>
      <c r="AH1764" s="72"/>
      <c r="AI1764" s="72"/>
      <c r="AJ1764" s="72"/>
      <c r="AK1764" s="59" t="str">
        <f>VLOOKUP(G1764,'MITRA (REFERENSI)'!$A:$Z,5,FALSE)</f>
        <v>#N/A</v>
      </c>
      <c r="AL1764" s="59" t="str">
        <f>VLOOKUP(G1764,'MITRA (REFERENSI)'!$A:$Z,13,FALSE)</f>
        <v>#N/A</v>
      </c>
      <c r="AM1764" s="59" t="str">
        <f>VLOOKUP(G1764,'MITRA (REFERENSI)'!$A:$Z,14,FALSE)</f>
        <v>#N/A</v>
      </c>
    </row>
    <row r="1765" ht="15.0" customHeight="1">
      <c r="A1765" s="53" t="s">
        <v>6827</v>
      </c>
      <c r="B1765" s="78"/>
      <c r="C1765" s="79"/>
      <c r="D1765" s="82"/>
      <c r="E1765" s="82"/>
      <c r="F1765" s="56" t="str">
        <f t="shared" si="2"/>
        <v>PETUGAS.1764/SPK/SE/PML/3172/2026</v>
      </c>
      <c r="G1765" s="80"/>
      <c r="H1765" s="56" t="str">
        <f>VLOOKUP(G1765,'MITRA (REFERENSI)'!$A:$Z,16,FALSE)</f>
        <v>#N/A</v>
      </c>
      <c r="I1765" s="56" t="str">
        <f>VLOOKUP(G1765,'MITRA (REFERENSI)'!$A:$Z,25,FALSE)</f>
        <v>#N/A</v>
      </c>
      <c r="J1765" s="55" t="str">
        <f>VLOOKUP(G1765,'MITRA (REFERENSI)'!$A:$Z,26,FALSE)</f>
        <v>#N/A</v>
      </c>
      <c r="K1765" s="55" t="str">
        <f>VLOOKUP(G1765,'MITRA (REFERENSI)'!$A:$Z,15,FALSE)</f>
        <v>#N/A</v>
      </c>
      <c r="L1765" s="55" t="str">
        <f>VLOOKUP(G1765,'MITRA (REFERENSI)'!$A:$Z,15,FALSE)</f>
        <v>#N/A</v>
      </c>
      <c r="M1765" s="55" t="str">
        <f>IF(B1765=1,'KELAS (REFERENSI)'!M1765,IF(B1765=2,'KELAS (REFERENSI)'!M1780,IF(B1765=3,'KELAS (REFERENSI)'!M1795,IF(B1765=4,'KELAS (REFERENSI)'!M1810,""))))</f>
        <v/>
      </c>
      <c r="N1765" s="55" t="str">
        <f>IF(B1765=1,'KELAS (REFERENSI)'!N1765,IF(B1765=2,'KELAS (REFERENSI)'!N1780,IF(B1765=3,'KELAS (REFERENSI)'!N1795,IF(B1765=4,'KELAS (REFERENSI)'!N1810,""))))</f>
        <v/>
      </c>
      <c r="O1765" s="55" t="str">
        <f>IF(B1765=1,'KELAS (REFERENSI)'!O1765,IF(B1765=2,'KELAS (REFERENSI)'!O1780,IF(B1765=3,'KELAS (REFERENSI)'!O1795,IF(B1765=4,'KELAS (REFERENSI)'!O1810,""))))</f>
        <v/>
      </c>
      <c r="P1765" s="55" t="str">
        <f>IF(B1765=1,'KELAS (REFERENSI)'!P1765,IF(B1765=2,'KELAS (REFERENSI)'!P1780,IF(B1765=3,'KELAS (REFERENSI)'!P1795,IF(B1765=4,'KELAS (REFERENSI)'!P1810,""))))</f>
        <v/>
      </c>
      <c r="Q1765" s="55" t="str">
        <f t="shared" si="4"/>
        <v>BPS Kota Jakarta Timur</v>
      </c>
      <c r="R1765" s="55" t="str">
        <f t="shared" si="56"/>
        <v/>
      </c>
      <c r="S1765" s="55" t="str">
        <f t="shared" ref="S1765:T1765" si="1773">S1764</f>
        <v>15 Juni sampai dengan 31 Agustus 2026</v>
      </c>
      <c r="T1765" s="55" t="str">
        <f t="shared" si="1773"/>
        <v>31 Agustus 2026</v>
      </c>
      <c r="U1765" s="59" t="str">
        <f>VLOOKUP(G1765,'MITRA (REFERENSI)'!$A:$Z,17,FALSE)</f>
        <v>#N/A</v>
      </c>
      <c r="V1765" s="59" t="str">
        <f>VLOOKUP(G1765,'MITRA (REFERENSI)'!$A:$Z,11,FALSE)</f>
        <v>#N/A</v>
      </c>
      <c r="W1765" s="81"/>
      <c r="X1765" s="63"/>
      <c r="Y1765" s="63"/>
      <c r="Z1765" s="62"/>
      <c r="AA1765" s="63"/>
      <c r="AB1765" s="62"/>
      <c r="AC1765" s="62"/>
      <c r="AD1765" s="62"/>
      <c r="AE1765" s="62"/>
      <c r="AF1765" s="62"/>
      <c r="AG1765" s="72"/>
      <c r="AH1765" s="72"/>
      <c r="AI1765" s="72"/>
      <c r="AJ1765" s="72"/>
      <c r="AK1765" s="59" t="str">
        <f>VLOOKUP(G1765,'MITRA (REFERENSI)'!$A:$Z,5,FALSE)</f>
        <v>#N/A</v>
      </c>
      <c r="AL1765" s="59" t="str">
        <f>VLOOKUP(G1765,'MITRA (REFERENSI)'!$A:$Z,13,FALSE)</f>
        <v>#N/A</v>
      </c>
      <c r="AM1765" s="59" t="str">
        <f>VLOOKUP(G1765,'MITRA (REFERENSI)'!$A:$Z,14,FALSE)</f>
        <v>#N/A</v>
      </c>
    </row>
    <row r="1766" ht="15.0" customHeight="1">
      <c r="A1766" s="53" t="s">
        <v>6828</v>
      </c>
      <c r="B1766" s="78"/>
      <c r="C1766" s="79"/>
      <c r="D1766" s="82"/>
      <c r="E1766" s="82"/>
      <c r="F1766" s="56" t="str">
        <f t="shared" si="2"/>
        <v>PETUGAS.1765/SPK/SE/PML/3172/2026</v>
      </c>
      <c r="G1766" s="80"/>
      <c r="H1766" s="56" t="str">
        <f>VLOOKUP(G1766,'MITRA (REFERENSI)'!$A:$Z,16,FALSE)</f>
        <v>#N/A</v>
      </c>
      <c r="I1766" s="56" t="str">
        <f>VLOOKUP(G1766,'MITRA (REFERENSI)'!$A:$Z,25,FALSE)</f>
        <v>#N/A</v>
      </c>
      <c r="J1766" s="55" t="str">
        <f>VLOOKUP(G1766,'MITRA (REFERENSI)'!$A:$Z,26,FALSE)</f>
        <v>#N/A</v>
      </c>
      <c r="K1766" s="55" t="str">
        <f>VLOOKUP(G1766,'MITRA (REFERENSI)'!$A:$Z,15,FALSE)</f>
        <v>#N/A</v>
      </c>
      <c r="L1766" s="55" t="str">
        <f>VLOOKUP(G1766,'MITRA (REFERENSI)'!$A:$Z,15,FALSE)</f>
        <v>#N/A</v>
      </c>
      <c r="M1766" s="55" t="str">
        <f>IF(B1766=1,'KELAS (REFERENSI)'!M1766,IF(B1766=2,'KELAS (REFERENSI)'!M1781,IF(B1766=3,'KELAS (REFERENSI)'!M1796,IF(B1766=4,'KELAS (REFERENSI)'!M1811,""))))</f>
        <v/>
      </c>
      <c r="N1766" s="55" t="str">
        <f>IF(B1766=1,'KELAS (REFERENSI)'!N1766,IF(B1766=2,'KELAS (REFERENSI)'!N1781,IF(B1766=3,'KELAS (REFERENSI)'!N1796,IF(B1766=4,'KELAS (REFERENSI)'!N1811,""))))</f>
        <v/>
      </c>
      <c r="O1766" s="55" t="str">
        <f>IF(B1766=1,'KELAS (REFERENSI)'!O1766,IF(B1766=2,'KELAS (REFERENSI)'!O1781,IF(B1766=3,'KELAS (REFERENSI)'!O1796,IF(B1766=4,'KELAS (REFERENSI)'!O1811,""))))</f>
        <v/>
      </c>
      <c r="P1766" s="55" t="str">
        <f>IF(B1766=1,'KELAS (REFERENSI)'!P1766,IF(B1766=2,'KELAS (REFERENSI)'!P1781,IF(B1766=3,'KELAS (REFERENSI)'!P1796,IF(B1766=4,'KELAS (REFERENSI)'!P1811,""))))</f>
        <v/>
      </c>
      <c r="Q1766" s="55" t="str">
        <f t="shared" si="4"/>
        <v>BPS Kota Jakarta Timur</v>
      </c>
      <c r="R1766" s="55" t="str">
        <f t="shared" si="56"/>
        <v/>
      </c>
      <c r="S1766" s="55" t="str">
        <f t="shared" ref="S1766:T1766" si="1774">S1765</f>
        <v>15 Juni sampai dengan 31 Agustus 2026</v>
      </c>
      <c r="T1766" s="55" t="str">
        <f t="shared" si="1774"/>
        <v>31 Agustus 2026</v>
      </c>
      <c r="U1766" s="59" t="str">
        <f>VLOOKUP(G1766,'MITRA (REFERENSI)'!$A:$Z,17,FALSE)</f>
        <v>#N/A</v>
      </c>
      <c r="V1766" s="59" t="str">
        <f>VLOOKUP(G1766,'MITRA (REFERENSI)'!$A:$Z,11,FALSE)</f>
        <v>#N/A</v>
      </c>
      <c r="W1766" s="81"/>
      <c r="X1766" s="63"/>
      <c r="Y1766" s="63"/>
      <c r="Z1766" s="62"/>
      <c r="AA1766" s="63"/>
      <c r="AB1766" s="62"/>
      <c r="AC1766" s="62"/>
      <c r="AD1766" s="62"/>
      <c r="AE1766" s="62"/>
      <c r="AF1766" s="62"/>
      <c r="AG1766" s="72"/>
      <c r="AH1766" s="72"/>
      <c r="AI1766" s="72"/>
      <c r="AJ1766" s="72"/>
      <c r="AK1766" s="59" t="str">
        <f>VLOOKUP(G1766,'MITRA (REFERENSI)'!$A:$Z,5,FALSE)</f>
        <v>#N/A</v>
      </c>
      <c r="AL1766" s="59" t="str">
        <f>VLOOKUP(G1766,'MITRA (REFERENSI)'!$A:$Z,13,FALSE)</f>
        <v>#N/A</v>
      </c>
      <c r="AM1766" s="59" t="str">
        <f>VLOOKUP(G1766,'MITRA (REFERENSI)'!$A:$Z,14,FALSE)</f>
        <v>#N/A</v>
      </c>
    </row>
    <row r="1767" ht="15.0" customHeight="1">
      <c r="A1767" s="53" t="s">
        <v>6829</v>
      </c>
      <c r="B1767" s="78"/>
      <c r="C1767" s="79"/>
      <c r="D1767" s="82"/>
      <c r="E1767" s="82"/>
      <c r="F1767" s="56" t="str">
        <f t="shared" si="2"/>
        <v>PETUGAS.1766/SPK/SE/PML/3172/2026</v>
      </c>
      <c r="G1767" s="80"/>
      <c r="H1767" s="56" t="str">
        <f>VLOOKUP(G1767,'MITRA (REFERENSI)'!$A:$Z,16,FALSE)</f>
        <v>#N/A</v>
      </c>
      <c r="I1767" s="56" t="str">
        <f>VLOOKUP(G1767,'MITRA (REFERENSI)'!$A:$Z,25,FALSE)</f>
        <v>#N/A</v>
      </c>
      <c r="J1767" s="55" t="str">
        <f>VLOOKUP(G1767,'MITRA (REFERENSI)'!$A:$Z,26,FALSE)</f>
        <v>#N/A</v>
      </c>
      <c r="K1767" s="55" t="str">
        <f>VLOOKUP(G1767,'MITRA (REFERENSI)'!$A:$Z,15,FALSE)</f>
        <v>#N/A</v>
      </c>
      <c r="L1767" s="55" t="str">
        <f>VLOOKUP(G1767,'MITRA (REFERENSI)'!$A:$Z,15,FALSE)</f>
        <v>#N/A</v>
      </c>
      <c r="M1767" s="55" t="str">
        <f>IF(B1767=1,'KELAS (REFERENSI)'!M1767,IF(B1767=2,'KELAS (REFERENSI)'!M1782,IF(B1767=3,'KELAS (REFERENSI)'!M1797,IF(B1767=4,'KELAS (REFERENSI)'!M1812,""))))</f>
        <v/>
      </c>
      <c r="N1767" s="55" t="str">
        <f>IF(B1767=1,'KELAS (REFERENSI)'!N1767,IF(B1767=2,'KELAS (REFERENSI)'!N1782,IF(B1767=3,'KELAS (REFERENSI)'!N1797,IF(B1767=4,'KELAS (REFERENSI)'!N1812,""))))</f>
        <v/>
      </c>
      <c r="O1767" s="55" t="str">
        <f>IF(B1767=1,'KELAS (REFERENSI)'!O1767,IF(B1767=2,'KELAS (REFERENSI)'!O1782,IF(B1767=3,'KELAS (REFERENSI)'!O1797,IF(B1767=4,'KELAS (REFERENSI)'!O1812,""))))</f>
        <v/>
      </c>
      <c r="P1767" s="55" t="str">
        <f>IF(B1767=1,'KELAS (REFERENSI)'!P1767,IF(B1767=2,'KELAS (REFERENSI)'!P1782,IF(B1767=3,'KELAS (REFERENSI)'!P1797,IF(B1767=4,'KELAS (REFERENSI)'!P1812,""))))</f>
        <v/>
      </c>
      <c r="Q1767" s="55" t="str">
        <f t="shared" si="4"/>
        <v>BPS Kota Jakarta Timur</v>
      </c>
      <c r="R1767" s="55" t="str">
        <f t="shared" si="56"/>
        <v/>
      </c>
      <c r="S1767" s="55" t="str">
        <f t="shared" ref="S1767:T1767" si="1775">S1766</f>
        <v>15 Juni sampai dengan 31 Agustus 2026</v>
      </c>
      <c r="T1767" s="55" t="str">
        <f t="shared" si="1775"/>
        <v>31 Agustus 2026</v>
      </c>
      <c r="U1767" s="59" t="str">
        <f>VLOOKUP(G1767,'MITRA (REFERENSI)'!$A:$Z,17,FALSE)</f>
        <v>#N/A</v>
      </c>
      <c r="V1767" s="59" t="str">
        <f>VLOOKUP(G1767,'MITRA (REFERENSI)'!$A:$Z,11,FALSE)</f>
        <v>#N/A</v>
      </c>
      <c r="W1767" s="81"/>
      <c r="X1767" s="63"/>
      <c r="Y1767" s="63"/>
      <c r="Z1767" s="62"/>
      <c r="AA1767" s="63"/>
      <c r="AB1767" s="62"/>
      <c r="AC1767" s="62"/>
      <c r="AD1767" s="62"/>
      <c r="AE1767" s="62"/>
      <c r="AF1767" s="62"/>
      <c r="AG1767" s="72"/>
      <c r="AH1767" s="72"/>
      <c r="AI1767" s="72"/>
      <c r="AJ1767" s="72"/>
      <c r="AK1767" s="59" t="str">
        <f>VLOOKUP(G1767,'MITRA (REFERENSI)'!$A:$Z,5,FALSE)</f>
        <v>#N/A</v>
      </c>
      <c r="AL1767" s="59" t="str">
        <f>VLOOKUP(G1767,'MITRA (REFERENSI)'!$A:$Z,13,FALSE)</f>
        <v>#N/A</v>
      </c>
      <c r="AM1767" s="59" t="str">
        <f>VLOOKUP(G1767,'MITRA (REFERENSI)'!$A:$Z,14,FALSE)</f>
        <v>#N/A</v>
      </c>
    </row>
    <row r="1768" ht="15.0" customHeight="1">
      <c r="A1768" s="53" t="s">
        <v>6830</v>
      </c>
      <c r="B1768" s="78"/>
      <c r="C1768" s="79"/>
      <c r="D1768" s="82"/>
      <c r="E1768" s="82"/>
      <c r="F1768" s="56" t="str">
        <f t="shared" si="2"/>
        <v>PETUGAS.1767/SPK/SE/PML/3172/2026</v>
      </c>
      <c r="G1768" s="80"/>
      <c r="H1768" s="56" t="str">
        <f>VLOOKUP(G1768,'MITRA (REFERENSI)'!$A:$Z,16,FALSE)</f>
        <v>#N/A</v>
      </c>
      <c r="I1768" s="56" t="str">
        <f>VLOOKUP(G1768,'MITRA (REFERENSI)'!$A:$Z,25,FALSE)</f>
        <v>#N/A</v>
      </c>
      <c r="J1768" s="55" t="str">
        <f>VLOOKUP(G1768,'MITRA (REFERENSI)'!$A:$Z,26,FALSE)</f>
        <v>#N/A</v>
      </c>
      <c r="K1768" s="55" t="str">
        <f>VLOOKUP(G1768,'MITRA (REFERENSI)'!$A:$Z,15,FALSE)</f>
        <v>#N/A</v>
      </c>
      <c r="L1768" s="55" t="str">
        <f>VLOOKUP(G1768,'MITRA (REFERENSI)'!$A:$Z,15,FALSE)</f>
        <v>#N/A</v>
      </c>
      <c r="M1768" s="55" t="str">
        <f>IF(B1768=1,'KELAS (REFERENSI)'!M1768,IF(B1768=2,'KELAS (REFERENSI)'!M1783,IF(B1768=3,'KELAS (REFERENSI)'!M1798,IF(B1768=4,'KELAS (REFERENSI)'!M1813,""))))</f>
        <v/>
      </c>
      <c r="N1768" s="55" t="str">
        <f>IF(B1768=1,'KELAS (REFERENSI)'!N1768,IF(B1768=2,'KELAS (REFERENSI)'!N1783,IF(B1768=3,'KELAS (REFERENSI)'!N1798,IF(B1768=4,'KELAS (REFERENSI)'!N1813,""))))</f>
        <v/>
      </c>
      <c r="O1768" s="55" t="str">
        <f>IF(B1768=1,'KELAS (REFERENSI)'!O1768,IF(B1768=2,'KELAS (REFERENSI)'!O1783,IF(B1768=3,'KELAS (REFERENSI)'!O1798,IF(B1768=4,'KELAS (REFERENSI)'!O1813,""))))</f>
        <v/>
      </c>
      <c r="P1768" s="55" t="str">
        <f>IF(B1768=1,'KELAS (REFERENSI)'!P1768,IF(B1768=2,'KELAS (REFERENSI)'!P1783,IF(B1768=3,'KELAS (REFERENSI)'!P1798,IF(B1768=4,'KELAS (REFERENSI)'!P1813,""))))</f>
        <v/>
      </c>
      <c r="Q1768" s="55" t="str">
        <f t="shared" si="4"/>
        <v>BPS Kota Jakarta Timur</v>
      </c>
      <c r="R1768" s="55" t="str">
        <f t="shared" si="56"/>
        <v/>
      </c>
      <c r="S1768" s="55" t="str">
        <f t="shared" ref="S1768:T1768" si="1776">S1767</f>
        <v>15 Juni sampai dengan 31 Agustus 2026</v>
      </c>
      <c r="T1768" s="55" t="str">
        <f t="shared" si="1776"/>
        <v>31 Agustus 2026</v>
      </c>
      <c r="U1768" s="59" t="str">
        <f>VLOOKUP(G1768,'MITRA (REFERENSI)'!$A:$Z,17,FALSE)</f>
        <v>#N/A</v>
      </c>
      <c r="V1768" s="59" t="str">
        <f>VLOOKUP(G1768,'MITRA (REFERENSI)'!$A:$Z,11,FALSE)</f>
        <v>#N/A</v>
      </c>
      <c r="W1768" s="81"/>
      <c r="X1768" s="63"/>
      <c r="Y1768" s="63"/>
      <c r="Z1768" s="62"/>
      <c r="AA1768" s="63"/>
      <c r="AB1768" s="62"/>
      <c r="AC1768" s="62"/>
      <c r="AD1768" s="62"/>
      <c r="AE1768" s="62"/>
      <c r="AF1768" s="62"/>
      <c r="AG1768" s="72"/>
      <c r="AH1768" s="72"/>
      <c r="AI1768" s="72"/>
      <c r="AJ1768" s="72"/>
      <c r="AK1768" s="59" t="str">
        <f>VLOOKUP(G1768,'MITRA (REFERENSI)'!$A:$Z,5,FALSE)</f>
        <v>#N/A</v>
      </c>
      <c r="AL1768" s="59" t="str">
        <f>VLOOKUP(G1768,'MITRA (REFERENSI)'!$A:$Z,13,FALSE)</f>
        <v>#N/A</v>
      </c>
      <c r="AM1768" s="59" t="str">
        <f>VLOOKUP(G1768,'MITRA (REFERENSI)'!$A:$Z,14,FALSE)</f>
        <v>#N/A</v>
      </c>
    </row>
    <row r="1769" ht="15.0" customHeight="1">
      <c r="A1769" s="53" t="s">
        <v>6831</v>
      </c>
      <c r="B1769" s="78"/>
      <c r="C1769" s="79"/>
      <c r="D1769" s="82"/>
      <c r="E1769" s="82"/>
      <c r="F1769" s="56" t="str">
        <f t="shared" si="2"/>
        <v>PETUGAS.1768/SPK/SE/PML/3172/2026</v>
      </c>
      <c r="G1769" s="80"/>
      <c r="H1769" s="56" t="str">
        <f>VLOOKUP(G1769,'MITRA (REFERENSI)'!$A:$Z,16,FALSE)</f>
        <v>#N/A</v>
      </c>
      <c r="I1769" s="56" t="str">
        <f>VLOOKUP(G1769,'MITRA (REFERENSI)'!$A:$Z,25,FALSE)</f>
        <v>#N/A</v>
      </c>
      <c r="J1769" s="55" t="str">
        <f>VLOOKUP(G1769,'MITRA (REFERENSI)'!$A:$Z,26,FALSE)</f>
        <v>#N/A</v>
      </c>
      <c r="K1769" s="55" t="str">
        <f>VLOOKUP(G1769,'MITRA (REFERENSI)'!$A:$Z,15,FALSE)</f>
        <v>#N/A</v>
      </c>
      <c r="L1769" s="55" t="str">
        <f>VLOOKUP(G1769,'MITRA (REFERENSI)'!$A:$Z,15,FALSE)</f>
        <v>#N/A</v>
      </c>
      <c r="M1769" s="55" t="str">
        <f>IF(B1769=1,'KELAS (REFERENSI)'!M1769,IF(B1769=2,'KELAS (REFERENSI)'!M1784,IF(B1769=3,'KELAS (REFERENSI)'!M1799,IF(B1769=4,'KELAS (REFERENSI)'!M1814,""))))</f>
        <v/>
      </c>
      <c r="N1769" s="55" t="str">
        <f>IF(B1769=1,'KELAS (REFERENSI)'!N1769,IF(B1769=2,'KELAS (REFERENSI)'!N1784,IF(B1769=3,'KELAS (REFERENSI)'!N1799,IF(B1769=4,'KELAS (REFERENSI)'!N1814,""))))</f>
        <v/>
      </c>
      <c r="O1769" s="55" t="str">
        <f>IF(B1769=1,'KELAS (REFERENSI)'!O1769,IF(B1769=2,'KELAS (REFERENSI)'!O1784,IF(B1769=3,'KELAS (REFERENSI)'!O1799,IF(B1769=4,'KELAS (REFERENSI)'!O1814,""))))</f>
        <v/>
      </c>
      <c r="P1769" s="55" t="str">
        <f>IF(B1769=1,'KELAS (REFERENSI)'!P1769,IF(B1769=2,'KELAS (REFERENSI)'!P1784,IF(B1769=3,'KELAS (REFERENSI)'!P1799,IF(B1769=4,'KELAS (REFERENSI)'!P1814,""))))</f>
        <v/>
      </c>
      <c r="Q1769" s="55" t="str">
        <f t="shared" si="4"/>
        <v>BPS Kota Jakarta Timur</v>
      </c>
      <c r="R1769" s="55" t="str">
        <f t="shared" si="56"/>
        <v/>
      </c>
      <c r="S1769" s="55" t="str">
        <f t="shared" ref="S1769:T1769" si="1777">S1768</f>
        <v>15 Juni sampai dengan 31 Agustus 2026</v>
      </c>
      <c r="T1769" s="55" t="str">
        <f t="shared" si="1777"/>
        <v>31 Agustus 2026</v>
      </c>
      <c r="U1769" s="59" t="str">
        <f>VLOOKUP(G1769,'MITRA (REFERENSI)'!$A:$Z,17,FALSE)</f>
        <v>#N/A</v>
      </c>
      <c r="V1769" s="59" t="str">
        <f>VLOOKUP(G1769,'MITRA (REFERENSI)'!$A:$Z,11,FALSE)</f>
        <v>#N/A</v>
      </c>
      <c r="W1769" s="81"/>
      <c r="X1769" s="63"/>
      <c r="Y1769" s="63"/>
      <c r="Z1769" s="62"/>
      <c r="AA1769" s="63"/>
      <c r="AB1769" s="62"/>
      <c r="AC1769" s="62"/>
      <c r="AD1769" s="62"/>
      <c r="AE1769" s="62"/>
      <c r="AF1769" s="62"/>
      <c r="AG1769" s="72"/>
      <c r="AH1769" s="72"/>
      <c r="AI1769" s="72"/>
      <c r="AJ1769" s="72"/>
      <c r="AK1769" s="59" t="str">
        <f>VLOOKUP(G1769,'MITRA (REFERENSI)'!$A:$Z,5,FALSE)</f>
        <v>#N/A</v>
      </c>
      <c r="AL1769" s="59" t="str">
        <f>VLOOKUP(G1769,'MITRA (REFERENSI)'!$A:$Z,13,FALSE)</f>
        <v>#N/A</v>
      </c>
      <c r="AM1769" s="59" t="str">
        <f>VLOOKUP(G1769,'MITRA (REFERENSI)'!$A:$Z,14,FALSE)</f>
        <v>#N/A</v>
      </c>
    </row>
    <row r="1770" ht="15.0" customHeight="1">
      <c r="A1770" s="53" t="s">
        <v>6832</v>
      </c>
      <c r="B1770" s="78"/>
      <c r="C1770" s="79"/>
      <c r="D1770" s="82"/>
      <c r="E1770" s="82"/>
      <c r="F1770" s="56" t="str">
        <f t="shared" si="2"/>
        <v>PETUGAS.1769/SPK/SE/PML/3172/2026</v>
      </c>
      <c r="G1770" s="80"/>
      <c r="H1770" s="56" t="str">
        <f>VLOOKUP(G1770,'MITRA (REFERENSI)'!$A:$Z,16,FALSE)</f>
        <v>#N/A</v>
      </c>
      <c r="I1770" s="56" t="str">
        <f>VLOOKUP(G1770,'MITRA (REFERENSI)'!$A:$Z,25,FALSE)</f>
        <v>#N/A</v>
      </c>
      <c r="J1770" s="55" t="str">
        <f>VLOOKUP(G1770,'MITRA (REFERENSI)'!$A:$Z,26,FALSE)</f>
        <v>#N/A</v>
      </c>
      <c r="K1770" s="55" t="str">
        <f>VLOOKUP(G1770,'MITRA (REFERENSI)'!$A:$Z,15,FALSE)</f>
        <v>#N/A</v>
      </c>
      <c r="L1770" s="55" t="str">
        <f>VLOOKUP(G1770,'MITRA (REFERENSI)'!$A:$Z,15,FALSE)</f>
        <v>#N/A</v>
      </c>
      <c r="M1770" s="55" t="str">
        <f>IF(B1770=1,'KELAS (REFERENSI)'!M1770,IF(B1770=2,'KELAS (REFERENSI)'!M1785,IF(B1770=3,'KELAS (REFERENSI)'!M1800,IF(B1770=4,'KELAS (REFERENSI)'!M1815,""))))</f>
        <v/>
      </c>
      <c r="N1770" s="55" t="str">
        <f>IF(B1770=1,'KELAS (REFERENSI)'!N1770,IF(B1770=2,'KELAS (REFERENSI)'!N1785,IF(B1770=3,'KELAS (REFERENSI)'!N1800,IF(B1770=4,'KELAS (REFERENSI)'!N1815,""))))</f>
        <v/>
      </c>
      <c r="O1770" s="55" t="str">
        <f>IF(B1770=1,'KELAS (REFERENSI)'!O1770,IF(B1770=2,'KELAS (REFERENSI)'!O1785,IF(B1770=3,'KELAS (REFERENSI)'!O1800,IF(B1770=4,'KELAS (REFERENSI)'!O1815,""))))</f>
        <v/>
      </c>
      <c r="P1770" s="55" t="str">
        <f>IF(B1770=1,'KELAS (REFERENSI)'!P1770,IF(B1770=2,'KELAS (REFERENSI)'!P1785,IF(B1770=3,'KELAS (REFERENSI)'!P1800,IF(B1770=4,'KELAS (REFERENSI)'!P1815,""))))</f>
        <v/>
      </c>
      <c r="Q1770" s="55" t="str">
        <f t="shared" si="4"/>
        <v>BPS Kota Jakarta Timur</v>
      </c>
      <c r="R1770" s="55" t="str">
        <f t="shared" si="56"/>
        <v/>
      </c>
      <c r="S1770" s="55" t="str">
        <f t="shared" ref="S1770:T1770" si="1778">S1769</f>
        <v>15 Juni sampai dengan 31 Agustus 2026</v>
      </c>
      <c r="T1770" s="55" t="str">
        <f t="shared" si="1778"/>
        <v>31 Agustus 2026</v>
      </c>
      <c r="U1770" s="59" t="str">
        <f>VLOOKUP(G1770,'MITRA (REFERENSI)'!$A:$Z,17,FALSE)</f>
        <v>#N/A</v>
      </c>
      <c r="V1770" s="59" t="str">
        <f>VLOOKUP(G1770,'MITRA (REFERENSI)'!$A:$Z,11,FALSE)</f>
        <v>#N/A</v>
      </c>
      <c r="W1770" s="81"/>
      <c r="X1770" s="63"/>
      <c r="Y1770" s="63"/>
      <c r="Z1770" s="62"/>
      <c r="AA1770" s="63"/>
      <c r="AB1770" s="62"/>
      <c r="AC1770" s="62"/>
      <c r="AD1770" s="62"/>
      <c r="AE1770" s="62"/>
      <c r="AF1770" s="62"/>
      <c r="AG1770" s="72"/>
      <c r="AH1770" s="72"/>
      <c r="AI1770" s="72"/>
      <c r="AJ1770" s="72"/>
      <c r="AK1770" s="59" t="str">
        <f>VLOOKUP(G1770,'MITRA (REFERENSI)'!$A:$Z,5,FALSE)</f>
        <v>#N/A</v>
      </c>
      <c r="AL1770" s="59" t="str">
        <f>VLOOKUP(G1770,'MITRA (REFERENSI)'!$A:$Z,13,FALSE)</f>
        <v>#N/A</v>
      </c>
      <c r="AM1770" s="59" t="str">
        <f>VLOOKUP(G1770,'MITRA (REFERENSI)'!$A:$Z,14,FALSE)</f>
        <v>#N/A</v>
      </c>
    </row>
    <row r="1771" ht="15.0" customHeight="1">
      <c r="A1771" s="53" t="s">
        <v>6833</v>
      </c>
      <c r="B1771" s="78"/>
      <c r="C1771" s="79"/>
      <c r="D1771" s="82"/>
      <c r="E1771" s="82"/>
      <c r="F1771" s="56" t="str">
        <f t="shared" si="2"/>
        <v>PETUGAS.1770/SPK/SE/PML/3172/2026</v>
      </c>
      <c r="G1771" s="80"/>
      <c r="H1771" s="56" t="str">
        <f>VLOOKUP(G1771,'MITRA (REFERENSI)'!$A:$Z,16,FALSE)</f>
        <v>#N/A</v>
      </c>
      <c r="I1771" s="56" t="str">
        <f>VLOOKUP(G1771,'MITRA (REFERENSI)'!$A:$Z,25,FALSE)</f>
        <v>#N/A</v>
      </c>
      <c r="J1771" s="55" t="str">
        <f>VLOOKUP(G1771,'MITRA (REFERENSI)'!$A:$Z,26,FALSE)</f>
        <v>#N/A</v>
      </c>
      <c r="K1771" s="55" t="str">
        <f>VLOOKUP(G1771,'MITRA (REFERENSI)'!$A:$Z,15,FALSE)</f>
        <v>#N/A</v>
      </c>
      <c r="L1771" s="55" t="str">
        <f>VLOOKUP(G1771,'MITRA (REFERENSI)'!$A:$Z,15,FALSE)</f>
        <v>#N/A</v>
      </c>
      <c r="M1771" s="55" t="str">
        <f>IF(B1771=1,'KELAS (REFERENSI)'!M1771,IF(B1771=2,'KELAS (REFERENSI)'!M1786,IF(B1771=3,'KELAS (REFERENSI)'!M1801,IF(B1771=4,'KELAS (REFERENSI)'!M1816,""))))</f>
        <v/>
      </c>
      <c r="N1771" s="55" t="str">
        <f>IF(B1771=1,'KELAS (REFERENSI)'!N1771,IF(B1771=2,'KELAS (REFERENSI)'!N1786,IF(B1771=3,'KELAS (REFERENSI)'!N1801,IF(B1771=4,'KELAS (REFERENSI)'!N1816,""))))</f>
        <v/>
      </c>
      <c r="O1771" s="55" t="str">
        <f>IF(B1771=1,'KELAS (REFERENSI)'!O1771,IF(B1771=2,'KELAS (REFERENSI)'!O1786,IF(B1771=3,'KELAS (REFERENSI)'!O1801,IF(B1771=4,'KELAS (REFERENSI)'!O1816,""))))</f>
        <v/>
      </c>
      <c r="P1771" s="55" t="str">
        <f>IF(B1771=1,'KELAS (REFERENSI)'!P1771,IF(B1771=2,'KELAS (REFERENSI)'!P1786,IF(B1771=3,'KELAS (REFERENSI)'!P1801,IF(B1771=4,'KELAS (REFERENSI)'!P1816,""))))</f>
        <v/>
      </c>
      <c r="Q1771" s="55" t="str">
        <f t="shared" si="4"/>
        <v>BPS Kota Jakarta Timur</v>
      </c>
      <c r="R1771" s="55" t="str">
        <f t="shared" si="56"/>
        <v/>
      </c>
      <c r="S1771" s="55" t="str">
        <f t="shared" ref="S1771:T1771" si="1779">S1770</f>
        <v>15 Juni sampai dengan 31 Agustus 2026</v>
      </c>
      <c r="T1771" s="55" t="str">
        <f t="shared" si="1779"/>
        <v>31 Agustus 2026</v>
      </c>
      <c r="U1771" s="59" t="str">
        <f>VLOOKUP(G1771,'MITRA (REFERENSI)'!$A:$Z,17,FALSE)</f>
        <v>#N/A</v>
      </c>
      <c r="V1771" s="59" t="str">
        <f>VLOOKUP(G1771,'MITRA (REFERENSI)'!$A:$Z,11,FALSE)</f>
        <v>#N/A</v>
      </c>
      <c r="W1771" s="81"/>
      <c r="X1771" s="63"/>
      <c r="Y1771" s="63"/>
      <c r="Z1771" s="62"/>
      <c r="AA1771" s="63"/>
      <c r="AB1771" s="62"/>
      <c r="AC1771" s="62"/>
      <c r="AD1771" s="62"/>
      <c r="AE1771" s="62"/>
      <c r="AF1771" s="62"/>
      <c r="AG1771" s="72"/>
      <c r="AH1771" s="72"/>
      <c r="AI1771" s="72"/>
      <c r="AJ1771" s="72"/>
      <c r="AK1771" s="59" t="str">
        <f>VLOOKUP(G1771,'MITRA (REFERENSI)'!$A:$Z,5,FALSE)</f>
        <v>#N/A</v>
      </c>
      <c r="AL1771" s="59" t="str">
        <f>VLOOKUP(G1771,'MITRA (REFERENSI)'!$A:$Z,13,FALSE)</f>
        <v>#N/A</v>
      </c>
      <c r="AM1771" s="59" t="str">
        <f>VLOOKUP(G1771,'MITRA (REFERENSI)'!$A:$Z,14,FALSE)</f>
        <v>#N/A</v>
      </c>
    </row>
    <row r="1772" ht="15.0" customHeight="1">
      <c r="A1772" s="53" t="s">
        <v>6834</v>
      </c>
      <c r="B1772" s="78"/>
      <c r="C1772" s="79"/>
      <c r="D1772" s="82"/>
      <c r="E1772" s="82"/>
      <c r="F1772" s="56" t="str">
        <f t="shared" si="2"/>
        <v>PETUGAS.1771/SPK/SE/PML/3172/2026</v>
      </c>
      <c r="G1772" s="80"/>
      <c r="H1772" s="56" t="str">
        <f>VLOOKUP(G1772,'MITRA (REFERENSI)'!$A:$Z,16,FALSE)</f>
        <v>#N/A</v>
      </c>
      <c r="I1772" s="56" t="str">
        <f>VLOOKUP(G1772,'MITRA (REFERENSI)'!$A:$Z,25,FALSE)</f>
        <v>#N/A</v>
      </c>
      <c r="J1772" s="55" t="str">
        <f>VLOOKUP(G1772,'MITRA (REFERENSI)'!$A:$Z,26,FALSE)</f>
        <v>#N/A</v>
      </c>
      <c r="K1772" s="55" t="str">
        <f>VLOOKUP(G1772,'MITRA (REFERENSI)'!$A:$Z,15,FALSE)</f>
        <v>#N/A</v>
      </c>
      <c r="L1772" s="55" t="str">
        <f>VLOOKUP(G1772,'MITRA (REFERENSI)'!$A:$Z,15,FALSE)</f>
        <v>#N/A</v>
      </c>
      <c r="M1772" s="55" t="str">
        <f>IF(B1772=1,'KELAS (REFERENSI)'!M1772,IF(B1772=2,'KELAS (REFERENSI)'!M1787,IF(B1772=3,'KELAS (REFERENSI)'!M1802,IF(B1772=4,'KELAS (REFERENSI)'!M1817,""))))</f>
        <v/>
      </c>
      <c r="N1772" s="55" t="str">
        <f>IF(B1772=1,'KELAS (REFERENSI)'!N1772,IF(B1772=2,'KELAS (REFERENSI)'!N1787,IF(B1772=3,'KELAS (REFERENSI)'!N1802,IF(B1772=4,'KELAS (REFERENSI)'!N1817,""))))</f>
        <v/>
      </c>
      <c r="O1772" s="55" t="str">
        <f>IF(B1772=1,'KELAS (REFERENSI)'!O1772,IF(B1772=2,'KELAS (REFERENSI)'!O1787,IF(B1772=3,'KELAS (REFERENSI)'!O1802,IF(B1772=4,'KELAS (REFERENSI)'!O1817,""))))</f>
        <v/>
      </c>
      <c r="P1772" s="55" t="str">
        <f>IF(B1772=1,'KELAS (REFERENSI)'!P1772,IF(B1772=2,'KELAS (REFERENSI)'!P1787,IF(B1772=3,'KELAS (REFERENSI)'!P1802,IF(B1772=4,'KELAS (REFERENSI)'!P1817,""))))</f>
        <v/>
      </c>
      <c r="Q1772" s="55" t="str">
        <f t="shared" si="4"/>
        <v>BPS Kota Jakarta Timur</v>
      </c>
      <c r="R1772" s="55" t="str">
        <f t="shared" si="56"/>
        <v/>
      </c>
      <c r="S1772" s="55" t="str">
        <f t="shared" ref="S1772:T1772" si="1780">S1771</f>
        <v>15 Juni sampai dengan 31 Agustus 2026</v>
      </c>
      <c r="T1772" s="55" t="str">
        <f t="shared" si="1780"/>
        <v>31 Agustus 2026</v>
      </c>
      <c r="U1772" s="59" t="str">
        <f>VLOOKUP(G1772,'MITRA (REFERENSI)'!$A:$Z,17,FALSE)</f>
        <v>#N/A</v>
      </c>
      <c r="V1772" s="59" t="str">
        <f>VLOOKUP(G1772,'MITRA (REFERENSI)'!$A:$Z,11,FALSE)</f>
        <v>#N/A</v>
      </c>
      <c r="W1772" s="81"/>
      <c r="X1772" s="63"/>
      <c r="Y1772" s="63"/>
      <c r="Z1772" s="62"/>
      <c r="AA1772" s="63"/>
      <c r="AB1772" s="62"/>
      <c r="AC1772" s="62"/>
      <c r="AD1772" s="62"/>
      <c r="AE1772" s="62"/>
      <c r="AF1772" s="62"/>
      <c r="AG1772" s="72"/>
      <c r="AH1772" s="72"/>
      <c r="AI1772" s="72"/>
      <c r="AJ1772" s="72"/>
      <c r="AK1772" s="59" t="str">
        <f>VLOOKUP(G1772,'MITRA (REFERENSI)'!$A:$Z,5,FALSE)</f>
        <v>#N/A</v>
      </c>
      <c r="AL1772" s="59" t="str">
        <f>VLOOKUP(G1772,'MITRA (REFERENSI)'!$A:$Z,13,FALSE)</f>
        <v>#N/A</v>
      </c>
      <c r="AM1772" s="59" t="str">
        <f>VLOOKUP(G1772,'MITRA (REFERENSI)'!$A:$Z,14,FALSE)</f>
        <v>#N/A</v>
      </c>
    </row>
    <row r="1773" ht="15.0" customHeight="1">
      <c r="A1773" s="53" t="s">
        <v>6835</v>
      </c>
      <c r="B1773" s="78"/>
      <c r="C1773" s="79"/>
      <c r="D1773" s="82"/>
      <c r="E1773" s="82"/>
      <c r="F1773" s="56" t="str">
        <f t="shared" si="2"/>
        <v>PETUGAS.1772/SPK/SE/PML/3172/2026</v>
      </c>
      <c r="G1773" s="80"/>
      <c r="H1773" s="56" t="str">
        <f>VLOOKUP(G1773,'MITRA (REFERENSI)'!$A:$Z,16,FALSE)</f>
        <v>#N/A</v>
      </c>
      <c r="I1773" s="56" t="str">
        <f>VLOOKUP(G1773,'MITRA (REFERENSI)'!$A:$Z,25,FALSE)</f>
        <v>#N/A</v>
      </c>
      <c r="J1773" s="55" t="str">
        <f>VLOOKUP(G1773,'MITRA (REFERENSI)'!$A:$Z,26,FALSE)</f>
        <v>#N/A</v>
      </c>
      <c r="K1773" s="55" t="str">
        <f>VLOOKUP(G1773,'MITRA (REFERENSI)'!$A:$Z,15,FALSE)</f>
        <v>#N/A</v>
      </c>
      <c r="L1773" s="55" t="str">
        <f>VLOOKUP(G1773,'MITRA (REFERENSI)'!$A:$Z,15,FALSE)</f>
        <v>#N/A</v>
      </c>
      <c r="M1773" s="55" t="str">
        <f>IF(B1773=1,'KELAS (REFERENSI)'!M1773,IF(B1773=2,'KELAS (REFERENSI)'!M1788,IF(B1773=3,'KELAS (REFERENSI)'!M1803,IF(B1773=4,'KELAS (REFERENSI)'!M1818,""))))</f>
        <v/>
      </c>
      <c r="N1773" s="55" t="str">
        <f>IF(B1773=1,'KELAS (REFERENSI)'!N1773,IF(B1773=2,'KELAS (REFERENSI)'!N1788,IF(B1773=3,'KELAS (REFERENSI)'!N1803,IF(B1773=4,'KELAS (REFERENSI)'!N1818,""))))</f>
        <v/>
      </c>
      <c r="O1773" s="55" t="str">
        <f>IF(B1773=1,'KELAS (REFERENSI)'!O1773,IF(B1773=2,'KELAS (REFERENSI)'!O1788,IF(B1773=3,'KELAS (REFERENSI)'!O1803,IF(B1773=4,'KELAS (REFERENSI)'!O1818,""))))</f>
        <v/>
      </c>
      <c r="P1773" s="55" t="str">
        <f>IF(B1773=1,'KELAS (REFERENSI)'!P1773,IF(B1773=2,'KELAS (REFERENSI)'!P1788,IF(B1773=3,'KELAS (REFERENSI)'!P1803,IF(B1773=4,'KELAS (REFERENSI)'!P1818,""))))</f>
        <v/>
      </c>
      <c r="Q1773" s="55" t="str">
        <f t="shared" si="4"/>
        <v>BPS Kota Jakarta Timur</v>
      </c>
      <c r="R1773" s="55" t="str">
        <f t="shared" si="56"/>
        <v/>
      </c>
      <c r="S1773" s="55" t="str">
        <f t="shared" ref="S1773:T1773" si="1781">S1772</f>
        <v>15 Juni sampai dengan 31 Agustus 2026</v>
      </c>
      <c r="T1773" s="55" t="str">
        <f t="shared" si="1781"/>
        <v>31 Agustus 2026</v>
      </c>
      <c r="U1773" s="59" t="str">
        <f>VLOOKUP(G1773,'MITRA (REFERENSI)'!$A:$Z,17,FALSE)</f>
        <v>#N/A</v>
      </c>
      <c r="V1773" s="59" t="str">
        <f>VLOOKUP(G1773,'MITRA (REFERENSI)'!$A:$Z,11,FALSE)</f>
        <v>#N/A</v>
      </c>
      <c r="W1773" s="81"/>
      <c r="X1773" s="63"/>
      <c r="Y1773" s="63"/>
      <c r="Z1773" s="62"/>
      <c r="AA1773" s="63"/>
      <c r="AB1773" s="62"/>
      <c r="AC1773" s="62"/>
      <c r="AD1773" s="62"/>
      <c r="AE1773" s="62"/>
      <c r="AF1773" s="62"/>
      <c r="AG1773" s="72"/>
      <c r="AH1773" s="72"/>
      <c r="AI1773" s="72"/>
      <c r="AJ1773" s="72"/>
      <c r="AK1773" s="59" t="str">
        <f>VLOOKUP(G1773,'MITRA (REFERENSI)'!$A:$Z,5,FALSE)</f>
        <v>#N/A</v>
      </c>
      <c r="AL1773" s="59" t="str">
        <f>VLOOKUP(G1773,'MITRA (REFERENSI)'!$A:$Z,13,FALSE)</f>
        <v>#N/A</v>
      </c>
      <c r="AM1773" s="59" t="str">
        <f>VLOOKUP(G1773,'MITRA (REFERENSI)'!$A:$Z,14,FALSE)</f>
        <v>#N/A</v>
      </c>
    </row>
    <row r="1774" ht="15.0" customHeight="1">
      <c r="A1774" s="53" t="s">
        <v>6836</v>
      </c>
      <c r="B1774" s="78"/>
      <c r="C1774" s="79"/>
      <c r="D1774" s="82"/>
      <c r="E1774" s="82"/>
      <c r="F1774" s="56" t="str">
        <f t="shared" si="2"/>
        <v>PETUGAS.1773/SPK/SE/PML/3172/2026</v>
      </c>
      <c r="G1774" s="80"/>
      <c r="H1774" s="56" t="str">
        <f>VLOOKUP(G1774,'MITRA (REFERENSI)'!$A:$Z,16,FALSE)</f>
        <v>#N/A</v>
      </c>
      <c r="I1774" s="56" t="str">
        <f>VLOOKUP(G1774,'MITRA (REFERENSI)'!$A:$Z,25,FALSE)</f>
        <v>#N/A</v>
      </c>
      <c r="J1774" s="55" t="str">
        <f>VLOOKUP(G1774,'MITRA (REFERENSI)'!$A:$Z,26,FALSE)</f>
        <v>#N/A</v>
      </c>
      <c r="K1774" s="55" t="str">
        <f>VLOOKUP(G1774,'MITRA (REFERENSI)'!$A:$Z,15,FALSE)</f>
        <v>#N/A</v>
      </c>
      <c r="L1774" s="55" t="str">
        <f>VLOOKUP(G1774,'MITRA (REFERENSI)'!$A:$Z,15,FALSE)</f>
        <v>#N/A</v>
      </c>
      <c r="M1774" s="55" t="str">
        <f>IF(B1774=1,'KELAS (REFERENSI)'!M1774,IF(B1774=2,'KELAS (REFERENSI)'!M1789,IF(B1774=3,'KELAS (REFERENSI)'!M1804,IF(B1774=4,'KELAS (REFERENSI)'!M1819,""))))</f>
        <v/>
      </c>
      <c r="N1774" s="55" t="str">
        <f>IF(B1774=1,'KELAS (REFERENSI)'!N1774,IF(B1774=2,'KELAS (REFERENSI)'!N1789,IF(B1774=3,'KELAS (REFERENSI)'!N1804,IF(B1774=4,'KELAS (REFERENSI)'!N1819,""))))</f>
        <v/>
      </c>
      <c r="O1774" s="55" t="str">
        <f>IF(B1774=1,'KELAS (REFERENSI)'!O1774,IF(B1774=2,'KELAS (REFERENSI)'!O1789,IF(B1774=3,'KELAS (REFERENSI)'!O1804,IF(B1774=4,'KELAS (REFERENSI)'!O1819,""))))</f>
        <v/>
      </c>
      <c r="P1774" s="55" t="str">
        <f>IF(B1774=1,'KELAS (REFERENSI)'!P1774,IF(B1774=2,'KELAS (REFERENSI)'!P1789,IF(B1774=3,'KELAS (REFERENSI)'!P1804,IF(B1774=4,'KELAS (REFERENSI)'!P1819,""))))</f>
        <v/>
      </c>
      <c r="Q1774" s="55" t="str">
        <f t="shared" si="4"/>
        <v>BPS Kota Jakarta Timur</v>
      </c>
      <c r="R1774" s="55" t="str">
        <f t="shared" si="56"/>
        <v/>
      </c>
      <c r="S1774" s="55" t="str">
        <f t="shared" ref="S1774:T1774" si="1782">S1773</f>
        <v>15 Juni sampai dengan 31 Agustus 2026</v>
      </c>
      <c r="T1774" s="55" t="str">
        <f t="shared" si="1782"/>
        <v>31 Agustus 2026</v>
      </c>
      <c r="U1774" s="59" t="str">
        <f>VLOOKUP(G1774,'MITRA (REFERENSI)'!$A:$Z,17,FALSE)</f>
        <v>#N/A</v>
      </c>
      <c r="V1774" s="59" t="str">
        <f>VLOOKUP(G1774,'MITRA (REFERENSI)'!$A:$Z,11,FALSE)</f>
        <v>#N/A</v>
      </c>
      <c r="W1774" s="81"/>
      <c r="X1774" s="63"/>
      <c r="Y1774" s="63"/>
      <c r="Z1774" s="62"/>
      <c r="AA1774" s="63"/>
      <c r="AB1774" s="62"/>
      <c r="AC1774" s="62"/>
      <c r="AD1774" s="62"/>
      <c r="AE1774" s="62"/>
      <c r="AF1774" s="62"/>
      <c r="AG1774" s="72"/>
      <c r="AH1774" s="72"/>
      <c r="AI1774" s="72"/>
      <c r="AJ1774" s="72"/>
      <c r="AK1774" s="59" t="str">
        <f>VLOOKUP(G1774,'MITRA (REFERENSI)'!$A:$Z,5,FALSE)</f>
        <v>#N/A</v>
      </c>
      <c r="AL1774" s="59" t="str">
        <f>VLOOKUP(G1774,'MITRA (REFERENSI)'!$A:$Z,13,FALSE)</f>
        <v>#N/A</v>
      </c>
      <c r="AM1774" s="59" t="str">
        <f>VLOOKUP(G1774,'MITRA (REFERENSI)'!$A:$Z,14,FALSE)</f>
        <v>#N/A</v>
      </c>
    </row>
    <row r="1775" ht="15.0" customHeight="1">
      <c r="A1775" s="53" t="s">
        <v>6837</v>
      </c>
      <c r="B1775" s="78"/>
      <c r="C1775" s="79"/>
      <c r="D1775" s="82"/>
      <c r="E1775" s="82"/>
      <c r="F1775" s="56" t="str">
        <f t="shared" si="2"/>
        <v>PETUGAS.1774/SPK/SE/PML/3172/2026</v>
      </c>
      <c r="G1775" s="80"/>
      <c r="H1775" s="56" t="str">
        <f>VLOOKUP(G1775,'MITRA (REFERENSI)'!$A:$Z,16,FALSE)</f>
        <v>#N/A</v>
      </c>
      <c r="I1775" s="56" t="str">
        <f>VLOOKUP(G1775,'MITRA (REFERENSI)'!$A:$Z,25,FALSE)</f>
        <v>#N/A</v>
      </c>
      <c r="J1775" s="55" t="str">
        <f>VLOOKUP(G1775,'MITRA (REFERENSI)'!$A:$Z,26,FALSE)</f>
        <v>#N/A</v>
      </c>
      <c r="K1775" s="55" t="str">
        <f>VLOOKUP(G1775,'MITRA (REFERENSI)'!$A:$Z,15,FALSE)</f>
        <v>#N/A</v>
      </c>
      <c r="L1775" s="55" t="str">
        <f>VLOOKUP(G1775,'MITRA (REFERENSI)'!$A:$Z,15,FALSE)</f>
        <v>#N/A</v>
      </c>
      <c r="M1775" s="55" t="str">
        <f>IF(B1775=1,'KELAS (REFERENSI)'!M1775,IF(B1775=2,'KELAS (REFERENSI)'!M1790,IF(B1775=3,'KELAS (REFERENSI)'!M1805,IF(B1775=4,'KELAS (REFERENSI)'!M1820,""))))</f>
        <v/>
      </c>
      <c r="N1775" s="55" t="str">
        <f>IF(B1775=1,'KELAS (REFERENSI)'!N1775,IF(B1775=2,'KELAS (REFERENSI)'!N1790,IF(B1775=3,'KELAS (REFERENSI)'!N1805,IF(B1775=4,'KELAS (REFERENSI)'!N1820,""))))</f>
        <v/>
      </c>
      <c r="O1775" s="55" t="str">
        <f>IF(B1775=1,'KELAS (REFERENSI)'!O1775,IF(B1775=2,'KELAS (REFERENSI)'!O1790,IF(B1775=3,'KELAS (REFERENSI)'!O1805,IF(B1775=4,'KELAS (REFERENSI)'!O1820,""))))</f>
        <v/>
      </c>
      <c r="P1775" s="55" t="str">
        <f>IF(B1775=1,'KELAS (REFERENSI)'!P1775,IF(B1775=2,'KELAS (REFERENSI)'!P1790,IF(B1775=3,'KELAS (REFERENSI)'!P1805,IF(B1775=4,'KELAS (REFERENSI)'!P1820,""))))</f>
        <v/>
      </c>
      <c r="Q1775" s="55" t="str">
        <f t="shared" si="4"/>
        <v>BPS Kota Jakarta Timur</v>
      </c>
      <c r="R1775" s="55" t="str">
        <f t="shared" si="56"/>
        <v/>
      </c>
      <c r="S1775" s="55" t="str">
        <f t="shared" ref="S1775:T1775" si="1783">S1774</f>
        <v>15 Juni sampai dengan 31 Agustus 2026</v>
      </c>
      <c r="T1775" s="55" t="str">
        <f t="shared" si="1783"/>
        <v>31 Agustus 2026</v>
      </c>
      <c r="U1775" s="59" t="str">
        <f>VLOOKUP(G1775,'MITRA (REFERENSI)'!$A:$Z,17,FALSE)</f>
        <v>#N/A</v>
      </c>
      <c r="V1775" s="59" t="str">
        <f>VLOOKUP(G1775,'MITRA (REFERENSI)'!$A:$Z,11,FALSE)</f>
        <v>#N/A</v>
      </c>
      <c r="W1775" s="81"/>
      <c r="X1775" s="63"/>
      <c r="Y1775" s="63"/>
      <c r="Z1775" s="62"/>
      <c r="AA1775" s="63"/>
      <c r="AB1775" s="62"/>
      <c r="AC1775" s="62"/>
      <c r="AD1775" s="62"/>
      <c r="AE1775" s="62"/>
      <c r="AF1775" s="62"/>
      <c r="AG1775" s="72"/>
      <c r="AH1775" s="72"/>
      <c r="AI1775" s="72"/>
      <c r="AJ1775" s="72"/>
      <c r="AK1775" s="59" t="str">
        <f>VLOOKUP(G1775,'MITRA (REFERENSI)'!$A:$Z,5,FALSE)</f>
        <v>#N/A</v>
      </c>
      <c r="AL1775" s="59" t="str">
        <f>VLOOKUP(G1775,'MITRA (REFERENSI)'!$A:$Z,13,FALSE)</f>
        <v>#N/A</v>
      </c>
      <c r="AM1775" s="59" t="str">
        <f>VLOOKUP(G1775,'MITRA (REFERENSI)'!$A:$Z,14,FALSE)</f>
        <v>#N/A</v>
      </c>
    </row>
    <row r="1776" ht="15.0" customHeight="1">
      <c r="A1776" s="53" t="s">
        <v>6838</v>
      </c>
      <c r="B1776" s="78"/>
      <c r="C1776" s="79"/>
      <c r="D1776" s="82"/>
      <c r="E1776" s="82"/>
      <c r="F1776" s="56" t="str">
        <f t="shared" si="2"/>
        <v>PETUGAS.1775/SPK/SE/PML/3172/2026</v>
      </c>
      <c r="G1776" s="80"/>
      <c r="H1776" s="56" t="str">
        <f>VLOOKUP(G1776,'MITRA (REFERENSI)'!$A:$Z,16,FALSE)</f>
        <v>#N/A</v>
      </c>
      <c r="I1776" s="56" t="str">
        <f>VLOOKUP(G1776,'MITRA (REFERENSI)'!$A:$Z,25,FALSE)</f>
        <v>#N/A</v>
      </c>
      <c r="J1776" s="55" t="str">
        <f>VLOOKUP(G1776,'MITRA (REFERENSI)'!$A:$Z,26,FALSE)</f>
        <v>#N/A</v>
      </c>
      <c r="K1776" s="55" t="str">
        <f>VLOOKUP(G1776,'MITRA (REFERENSI)'!$A:$Z,15,FALSE)</f>
        <v>#N/A</v>
      </c>
      <c r="L1776" s="55" t="str">
        <f>VLOOKUP(G1776,'MITRA (REFERENSI)'!$A:$Z,15,FALSE)</f>
        <v>#N/A</v>
      </c>
      <c r="M1776" s="55" t="str">
        <f>IF(B1776=1,'KELAS (REFERENSI)'!M1776,IF(B1776=2,'KELAS (REFERENSI)'!M1791,IF(B1776=3,'KELAS (REFERENSI)'!M1806,IF(B1776=4,'KELAS (REFERENSI)'!M1821,""))))</f>
        <v/>
      </c>
      <c r="N1776" s="55" t="str">
        <f>IF(B1776=1,'KELAS (REFERENSI)'!N1776,IF(B1776=2,'KELAS (REFERENSI)'!N1791,IF(B1776=3,'KELAS (REFERENSI)'!N1806,IF(B1776=4,'KELAS (REFERENSI)'!N1821,""))))</f>
        <v/>
      </c>
      <c r="O1776" s="55" t="str">
        <f>IF(B1776=1,'KELAS (REFERENSI)'!O1776,IF(B1776=2,'KELAS (REFERENSI)'!O1791,IF(B1776=3,'KELAS (REFERENSI)'!O1806,IF(B1776=4,'KELAS (REFERENSI)'!O1821,""))))</f>
        <v/>
      </c>
      <c r="P1776" s="55" t="str">
        <f>IF(B1776=1,'KELAS (REFERENSI)'!P1776,IF(B1776=2,'KELAS (REFERENSI)'!P1791,IF(B1776=3,'KELAS (REFERENSI)'!P1806,IF(B1776=4,'KELAS (REFERENSI)'!P1821,""))))</f>
        <v/>
      </c>
      <c r="Q1776" s="55" t="str">
        <f t="shared" si="4"/>
        <v>BPS Kota Jakarta Timur</v>
      </c>
      <c r="R1776" s="55" t="str">
        <f t="shared" si="56"/>
        <v/>
      </c>
      <c r="S1776" s="55" t="str">
        <f t="shared" ref="S1776:T1776" si="1784">S1775</f>
        <v>15 Juni sampai dengan 31 Agustus 2026</v>
      </c>
      <c r="T1776" s="55" t="str">
        <f t="shared" si="1784"/>
        <v>31 Agustus 2026</v>
      </c>
      <c r="U1776" s="59" t="str">
        <f>VLOOKUP(G1776,'MITRA (REFERENSI)'!$A:$Z,17,FALSE)</f>
        <v>#N/A</v>
      </c>
      <c r="V1776" s="59" t="str">
        <f>VLOOKUP(G1776,'MITRA (REFERENSI)'!$A:$Z,11,FALSE)</f>
        <v>#N/A</v>
      </c>
      <c r="W1776" s="81"/>
      <c r="X1776" s="63"/>
      <c r="Y1776" s="63"/>
      <c r="Z1776" s="62"/>
      <c r="AA1776" s="63"/>
      <c r="AB1776" s="62"/>
      <c r="AC1776" s="62"/>
      <c r="AD1776" s="62"/>
      <c r="AE1776" s="62"/>
      <c r="AF1776" s="62"/>
      <c r="AG1776" s="72"/>
      <c r="AH1776" s="72"/>
      <c r="AI1776" s="72"/>
      <c r="AJ1776" s="72"/>
      <c r="AK1776" s="59" t="str">
        <f>VLOOKUP(G1776,'MITRA (REFERENSI)'!$A:$Z,5,FALSE)</f>
        <v>#N/A</v>
      </c>
      <c r="AL1776" s="59" t="str">
        <f>VLOOKUP(G1776,'MITRA (REFERENSI)'!$A:$Z,13,FALSE)</f>
        <v>#N/A</v>
      </c>
      <c r="AM1776" s="59" t="str">
        <f>VLOOKUP(G1776,'MITRA (REFERENSI)'!$A:$Z,14,FALSE)</f>
        <v>#N/A</v>
      </c>
    </row>
    <row r="1777" ht="15.0" customHeight="1">
      <c r="A1777" s="53" t="s">
        <v>6839</v>
      </c>
      <c r="B1777" s="78"/>
      <c r="C1777" s="79"/>
      <c r="D1777" s="82"/>
      <c r="E1777" s="82"/>
      <c r="F1777" s="56" t="str">
        <f t="shared" si="2"/>
        <v>PETUGAS.1776/SPK/SE/PML/3172/2026</v>
      </c>
      <c r="G1777" s="80"/>
      <c r="H1777" s="56" t="str">
        <f>VLOOKUP(G1777,'MITRA (REFERENSI)'!$A:$Z,16,FALSE)</f>
        <v>#N/A</v>
      </c>
      <c r="I1777" s="56" t="str">
        <f>VLOOKUP(G1777,'MITRA (REFERENSI)'!$A:$Z,25,FALSE)</f>
        <v>#N/A</v>
      </c>
      <c r="J1777" s="55" t="str">
        <f>VLOOKUP(G1777,'MITRA (REFERENSI)'!$A:$Z,26,FALSE)</f>
        <v>#N/A</v>
      </c>
      <c r="K1777" s="55" t="str">
        <f>VLOOKUP(G1777,'MITRA (REFERENSI)'!$A:$Z,15,FALSE)</f>
        <v>#N/A</v>
      </c>
      <c r="L1777" s="55" t="str">
        <f>VLOOKUP(G1777,'MITRA (REFERENSI)'!$A:$Z,15,FALSE)</f>
        <v>#N/A</v>
      </c>
      <c r="M1777" s="55" t="str">
        <f>IF(B1777=1,'KELAS (REFERENSI)'!M1777,IF(B1777=2,'KELAS (REFERENSI)'!M1792,IF(B1777=3,'KELAS (REFERENSI)'!M1807,IF(B1777=4,'KELAS (REFERENSI)'!M1822,""))))</f>
        <v/>
      </c>
      <c r="N1777" s="55" t="str">
        <f>IF(B1777=1,'KELAS (REFERENSI)'!N1777,IF(B1777=2,'KELAS (REFERENSI)'!N1792,IF(B1777=3,'KELAS (REFERENSI)'!N1807,IF(B1777=4,'KELAS (REFERENSI)'!N1822,""))))</f>
        <v/>
      </c>
      <c r="O1777" s="55" t="str">
        <f>IF(B1777=1,'KELAS (REFERENSI)'!O1777,IF(B1777=2,'KELAS (REFERENSI)'!O1792,IF(B1777=3,'KELAS (REFERENSI)'!O1807,IF(B1777=4,'KELAS (REFERENSI)'!O1822,""))))</f>
        <v/>
      </c>
      <c r="P1777" s="55" t="str">
        <f>IF(B1777=1,'KELAS (REFERENSI)'!P1777,IF(B1777=2,'KELAS (REFERENSI)'!P1792,IF(B1777=3,'KELAS (REFERENSI)'!P1807,IF(B1777=4,'KELAS (REFERENSI)'!P1822,""))))</f>
        <v/>
      </c>
      <c r="Q1777" s="55" t="str">
        <f t="shared" si="4"/>
        <v>BPS Kota Jakarta Timur</v>
      </c>
      <c r="R1777" s="55" t="str">
        <f t="shared" si="56"/>
        <v/>
      </c>
      <c r="S1777" s="55" t="str">
        <f t="shared" ref="S1777:T1777" si="1785">S1776</f>
        <v>15 Juni sampai dengan 31 Agustus 2026</v>
      </c>
      <c r="T1777" s="55" t="str">
        <f t="shared" si="1785"/>
        <v>31 Agustus 2026</v>
      </c>
      <c r="U1777" s="59" t="str">
        <f>VLOOKUP(G1777,'MITRA (REFERENSI)'!$A:$Z,17,FALSE)</f>
        <v>#N/A</v>
      </c>
      <c r="V1777" s="59" t="str">
        <f>VLOOKUP(G1777,'MITRA (REFERENSI)'!$A:$Z,11,FALSE)</f>
        <v>#N/A</v>
      </c>
      <c r="W1777" s="81"/>
      <c r="X1777" s="63"/>
      <c r="Y1777" s="63"/>
      <c r="Z1777" s="62"/>
      <c r="AA1777" s="63"/>
      <c r="AB1777" s="62"/>
      <c r="AC1777" s="62"/>
      <c r="AD1777" s="62"/>
      <c r="AE1777" s="62"/>
      <c r="AF1777" s="62"/>
      <c r="AG1777" s="72"/>
      <c r="AH1777" s="72"/>
      <c r="AI1777" s="72"/>
      <c r="AJ1777" s="72"/>
      <c r="AK1777" s="59" t="str">
        <f>VLOOKUP(G1777,'MITRA (REFERENSI)'!$A:$Z,5,FALSE)</f>
        <v>#N/A</v>
      </c>
      <c r="AL1777" s="59" t="str">
        <f>VLOOKUP(G1777,'MITRA (REFERENSI)'!$A:$Z,13,FALSE)</f>
        <v>#N/A</v>
      </c>
      <c r="AM1777" s="59" t="str">
        <f>VLOOKUP(G1777,'MITRA (REFERENSI)'!$A:$Z,14,FALSE)</f>
        <v>#N/A</v>
      </c>
    </row>
    <row r="1778" ht="15.0" customHeight="1">
      <c r="A1778" s="53" t="s">
        <v>6840</v>
      </c>
      <c r="B1778" s="78"/>
      <c r="C1778" s="79"/>
      <c r="D1778" s="82"/>
      <c r="E1778" s="82"/>
      <c r="F1778" s="56" t="str">
        <f t="shared" si="2"/>
        <v>PETUGAS.1777/SPK/SE/PML/3172/2026</v>
      </c>
      <c r="G1778" s="80"/>
      <c r="H1778" s="56" t="str">
        <f>VLOOKUP(G1778,'MITRA (REFERENSI)'!$A:$Z,16,FALSE)</f>
        <v>#N/A</v>
      </c>
      <c r="I1778" s="56" t="str">
        <f>VLOOKUP(G1778,'MITRA (REFERENSI)'!$A:$Z,25,FALSE)</f>
        <v>#N/A</v>
      </c>
      <c r="J1778" s="55" t="str">
        <f>VLOOKUP(G1778,'MITRA (REFERENSI)'!$A:$Z,26,FALSE)</f>
        <v>#N/A</v>
      </c>
      <c r="K1778" s="55" t="str">
        <f>VLOOKUP(G1778,'MITRA (REFERENSI)'!$A:$Z,15,FALSE)</f>
        <v>#N/A</v>
      </c>
      <c r="L1778" s="55" t="str">
        <f>VLOOKUP(G1778,'MITRA (REFERENSI)'!$A:$Z,15,FALSE)</f>
        <v>#N/A</v>
      </c>
      <c r="M1778" s="55" t="str">
        <f>IF(B1778=1,'KELAS (REFERENSI)'!M1778,IF(B1778=2,'KELAS (REFERENSI)'!M1793,IF(B1778=3,'KELAS (REFERENSI)'!M1808,IF(B1778=4,'KELAS (REFERENSI)'!M1823,""))))</f>
        <v/>
      </c>
      <c r="N1778" s="55" t="str">
        <f>IF(B1778=1,'KELAS (REFERENSI)'!N1778,IF(B1778=2,'KELAS (REFERENSI)'!N1793,IF(B1778=3,'KELAS (REFERENSI)'!N1808,IF(B1778=4,'KELAS (REFERENSI)'!N1823,""))))</f>
        <v/>
      </c>
      <c r="O1778" s="55" t="str">
        <f>IF(B1778=1,'KELAS (REFERENSI)'!O1778,IF(B1778=2,'KELAS (REFERENSI)'!O1793,IF(B1778=3,'KELAS (REFERENSI)'!O1808,IF(B1778=4,'KELAS (REFERENSI)'!O1823,""))))</f>
        <v/>
      </c>
      <c r="P1778" s="55" t="str">
        <f>IF(B1778=1,'KELAS (REFERENSI)'!P1778,IF(B1778=2,'KELAS (REFERENSI)'!P1793,IF(B1778=3,'KELAS (REFERENSI)'!P1808,IF(B1778=4,'KELAS (REFERENSI)'!P1823,""))))</f>
        <v/>
      </c>
      <c r="Q1778" s="55" t="str">
        <f t="shared" si="4"/>
        <v>BPS Kota Jakarta Timur</v>
      </c>
      <c r="R1778" s="55" t="str">
        <f t="shared" si="56"/>
        <v/>
      </c>
      <c r="S1778" s="55" t="str">
        <f t="shared" ref="S1778:T1778" si="1786">S1777</f>
        <v>15 Juni sampai dengan 31 Agustus 2026</v>
      </c>
      <c r="T1778" s="55" t="str">
        <f t="shared" si="1786"/>
        <v>31 Agustus 2026</v>
      </c>
      <c r="U1778" s="59" t="str">
        <f>VLOOKUP(G1778,'MITRA (REFERENSI)'!$A:$Z,17,FALSE)</f>
        <v>#N/A</v>
      </c>
      <c r="V1778" s="59" t="str">
        <f>VLOOKUP(G1778,'MITRA (REFERENSI)'!$A:$Z,11,FALSE)</f>
        <v>#N/A</v>
      </c>
      <c r="W1778" s="81"/>
      <c r="X1778" s="63"/>
      <c r="Y1778" s="63"/>
      <c r="Z1778" s="62"/>
      <c r="AA1778" s="63"/>
      <c r="AB1778" s="62"/>
      <c r="AC1778" s="62"/>
      <c r="AD1778" s="62"/>
      <c r="AE1778" s="62"/>
      <c r="AF1778" s="62"/>
      <c r="AG1778" s="72"/>
      <c r="AH1778" s="72"/>
      <c r="AI1778" s="72"/>
      <c r="AJ1778" s="72"/>
      <c r="AK1778" s="59" t="str">
        <f>VLOOKUP(G1778,'MITRA (REFERENSI)'!$A:$Z,5,FALSE)</f>
        <v>#N/A</v>
      </c>
      <c r="AL1778" s="59" t="str">
        <f>VLOOKUP(G1778,'MITRA (REFERENSI)'!$A:$Z,13,FALSE)</f>
        <v>#N/A</v>
      </c>
      <c r="AM1778" s="59" t="str">
        <f>VLOOKUP(G1778,'MITRA (REFERENSI)'!$A:$Z,14,FALSE)</f>
        <v>#N/A</v>
      </c>
    </row>
    <row r="1779" ht="15.0" customHeight="1">
      <c r="A1779" s="53" t="s">
        <v>6841</v>
      </c>
      <c r="B1779" s="78"/>
      <c r="C1779" s="79"/>
      <c r="D1779" s="82"/>
      <c r="E1779" s="82"/>
      <c r="F1779" s="56" t="str">
        <f t="shared" si="2"/>
        <v>PETUGAS.1778/SPK/SE/PML/3172/2026</v>
      </c>
      <c r="G1779" s="80"/>
      <c r="H1779" s="56" t="str">
        <f>VLOOKUP(G1779,'MITRA (REFERENSI)'!$A:$Z,16,FALSE)</f>
        <v>#N/A</v>
      </c>
      <c r="I1779" s="56" t="str">
        <f>VLOOKUP(G1779,'MITRA (REFERENSI)'!$A:$Z,25,FALSE)</f>
        <v>#N/A</v>
      </c>
      <c r="J1779" s="55" t="str">
        <f>VLOOKUP(G1779,'MITRA (REFERENSI)'!$A:$Z,26,FALSE)</f>
        <v>#N/A</v>
      </c>
      <c r="K1779" s="55" t="str">
        <f>VLOOKUP(G1779,'MITRA (REFERENSI)'!$A:$Z,15,FALSE)</f>
        <v>#N/A</v>
      </c>
      <c r="L1779" s="55" t="str">
        <f>VLOOKUP(G1779,'MITRA (REFERENSI)'!$A:$Z,15,FALSE)</f>
        <v>#N/A</v>
      </c>
      <c r="M1779" s="55" t="str">
        <f>IF(B1779=1,'KELAS (REFERENSI)'!M1779,IF(B1779=2,'KELAS (REFERENSI)'!M1794,IF(B1779=3,'KELAS (REFERENSI)'!M1809,IF(B1779=4,'KELAS (REFERENSI)'!M1824,""))))</f>
        <v/>
      </c>
      <c r="N1779" s="55" t="str">
        <f>IF(B1779=1,'KELAS (REFERENSI)'!N1779,IF(B1779=2,'KELAS (REFERENSI)'!N1794,IF(B1779=3,'KELAS (REFERENSI)'!N1809,IF(B1779=4,'KELAS (REFERENSI)'!N1824,""))))</f>
        <v/>
      </c>
      <c r="O1779" s="55" t="str">
        <f>IF(B1779=1,'KELAS (REFERENSI)'!O1779,IF(B1779=2,'KELAS (REFERENSI)'!O1794,IF(B1779=3,'KELAS (REFERENSI)'!O1809,IF(B1779=4,'KELAS (REFERENSI)'!O1824,""))))</f>
        <v/>
      </c>
      <c r="P1779" s="55" t="str">
        <f>IF(B1779=1,'KELAS (REFERENSI)'!P1779,IF(B1779=2,'KELAS (REFERENSI)'!P1794,IF(B1779=3,'KELAS (REFERENSI)'!P1809,IF(B1779=4,'KELAS (REFERENSI)'!P1824,""))))</f>
        <v/>
      </c>
      <c r="Q1779" s="55" t="str">
        <f t="shared" si="4"/>
        <v>BPS Kota Jakarta Timur</v>
      </c>
      <c r="R1779" s="55" t="str">
        <f t="shared" si="56"/>
        <v/>
      </c>
      <c r="S1779" s="55" t="str">
        <f t="shared" ref="S1779:T1779" si="1787">S1778</f>
        <v>15 Juni sampai dengan 31 Agustus 2026</v>
      </c>
      <c r="T1779" s="55" t="str">
        <f t="shared" si="1787"/>
        <v>31 Agustus 2026</v>
      </c>
      <c r="U1779" s="59" t="str">
        <f>VLOOKUP(G1779,'MITRA (REFERENSI)'!$A:$Z,17,FALSE)</f>
        <v>#N/A</v>
      </c>
      <c r="V1779" s="59" t="str">
        <f>VLOOKUP(G1779,'MITRA (REFERENSI)'!$A:$Z,11,FALSE)</f>
        <v>#N/A</v>
      </c>
      <c r="W1779" s="81"/>
      <c r="X1779" s="63"/>
      <c r="Y1779" s="63"/>
      <c r="Z1779" s="62"/>
      <c r="AA1779" s="63"/>
      <c r="AB1779" s="62"/>
      <c r="AC1779" s="62"/>
      <c r="AD1779" s="62"/>
      <c r="AE1779" s="62"/>
      <c r="AF1779" s="62"/>
      <c r="AG1779" s="72"/>
      <c r="AH1779" s="72"/>
      <c r="AI1779" s="72"/>
      <c r="AJ1779" s="72"/>
      <c r="AK1779" s="59" t="str">
        <f>VLOOKUP(G1779,'MITRA (REFERENSI)'!$A:$Z,5,FALSE)</f>
        <v>#N/A</v>
      </c>
      <c r="AL1779" s="59" t="str">
        <f>VLOOKUP(G1779,'MITRA (REFERENSI)'!$A:$Z,13,FALSE)</f>
        <v>#N/A</v>
      </c>
      <c r="AM1779" s="59" t="str">
        <f>VLOOKUP(G1779,'MITRA (REFERENSI)'!$A:$Z,14,FALSE)</f>
        <v>#N/A</v>
      </c>
    </row>
    <row r="1780" ht="15.0" customHeight="1">
      <c r="A1780" s="53" t="s">
        <v>6842</v>
      </c>
      <c r="B1780" s="78"/>
      <c r="C1780" s="79"/>
      <c r="D1780" s="82"/>
      <c r="E1780" s="82"/>
      <c r="F1780" s="56" t="str">
        <f t="shared" si="2"/>
        <v>PETUGAS.1779/SPK/SE/PML/3172/2026</v>
      </c>
      <c r="G1780" s="80"/>
      <c r="H1780" s="56" t="str">
        <f>VLOOKUP(G1780,'MITRA (REFERENSI)'!$A:$Z,16,FALSE)</f>
        <v>#N/A</v>
      </c>
      <c r="I1780" s="56" t="str">
        <f>VLOOKUP(G1780,'MITRA (REFERENSI)'!$A:$Z,25,FALSE)</f>
        <v>#N/A</v>
      </c>
      <c r="J1780" s="55" t="str">
        <f>VLOOKUP(G1780,'MITRA (REFERENSI)'!$A:$Z,26,FALSE)</f>
        <v>#N/A</v>
      </c>
      <c r="K1780" s="55" t="str">
        <f>VLOOKUP(G1780,'MITRA (REFERENSI)'!$A:$Z,15,FALSE)</f>
        <v>#N/A</v>
      </c>
      <c r="L1780" s="55" t="str">
        <f>VLOOKUP(G1780,'MITRA (REFERENSI)'!$A:$Z,15,FALSE)</f>
        <v>#N/A</v>
      </c>
      <c r="M1780" s="55" t="str">
        <f>IF(B1780=1,'KELAS (REFERENSI)'!M1780,IF(B1780=2,'KELAS (REFERENSI)'!M1795,IF(B1780=3,'KELAS (REFERENSI)'!M1810,IF(B1780=4,'KELAS (REFERENSI)'!M1825,""))))</f>
        <v/>
      </c>
      <c r="N1780" s="55" t="str">
        <f>IF(B1780=1,'KELAS (REFERENSI)'!N1780,IF(B1780=2,'KELAS (REFERENSI)'!N1795,IF(B1780=3,'KELAS (REFERENSI)'!N1810,IF(B1780=4,'KELAS (REFERENSI)'!N1825,""))))</f>
        <v/>
      </c>
      <c r="O1780" s="55" t="str">
        <f>IF(B1780=1,'KELAS (REFERENSI)'!O1780,IF(B1780=2,'KELAS (REFERENSI)'!O1795,IF(B1780=3,'KELAS (REFERENSI)'!O1810,IF(B1780=4,'KELAS (REFERENSI)'!O1825,""))))</f>
        <v/>
      </c>
      <c r="P1780" s="55" t="str">
        <f>IF(B1780=1,'KELAS (REFERENSI)'!P1780,IF(B1780=2,'KELAS (REFERENSI)'!P1795,IF(B1780=3,'KELAS (REFERENSI)'!P1810,IF(B1780=4,'KELAS (REFERENSI)'!P1825,""))))</f>
        <v/>
      </c>
      <c r="Q1780" s="55" t="str">
        <f t="shared" si="4"/>
        <v>BPS Kota Jakarta Timur</v>
      </c>
      <c r="R1780" s="55" t="str">
        <f t="shared" si="56"/>
        <v/>
      </c>
      <c r="S1780" s="55" t="str">
        <f t="shared" ref="S1780:T1780" si="1788">S1779</f>
        <v>15 Juni sampai dengan 31 Agustus 2026</v>
      </c>
      <c r="T1780" s="55" t="str">
        <f t="shared" si="1788"/>
        <v>31 Agustus 2026</v>
      </c>
      <c r="U1780" s="59" t="str">
        <f>VLOOKUP(G1780,'MITRA (REFERENSI)'!$A:$Z,17,FALSE)</f>
        <v>#N/A</v>
      </c>
      <c r="V1780" s="59" t="str">
        <f>VLOOKUP(G1780,'MITRA (REFERENSI)'!$A:$Z,11,FALSE)</f>
        <v>#N/A</v>
      </c>
      <c r="W1780" s="81"/>
      <c r="X1780" s="63"/>
      <c r="Y1780" s="63"/>
      <c r="Z1780" s="62"/>
      <c r="AA1780" s="63"/>
      <c r="AB1780" s="62"/>
      <c r="AC1780" s="62"/>
      <c r="AD1780" s="62"/>
      <c r="AE1780" s="62"/>
      <c r="AF1780" s="62"/>
      <c r="AG1780" s="72"/>
      <c r="AH1780" s="72"/>
      <c r="AI1780" s="72"/>
      <c r="AJ1780" s="72"/>
      <c r="AK1780" s="59" t="str">
        <f>VLOOKUP(G1780,'MITRA (REFERENSI)'!$A:$Z,5,FALSE)</f>
        <v>#N/A</v>
      </c>
      <c r="AL1780" s="59" t="str">
        <f>VLOOKUP(G1780,'MITRA (REFERENSI)'!$A:$Z,13,FALSE)</f>
        <v>#N/A</v>
      </c>
      <c r="AM1780" s="59" t="str">
        <f>VLOOKUP(G1780,'MITRA (REFERENSI)'!$A:$Z,14,FALSE)</f>
        <v>#N/A</v>
      </c>
    </row>
    <row r="1781" ht="15.0" customHeight="1">
      <c r="A1781" s="53" t="s">
        <v>6843</v>
      </c>
      <c r="B1781" s="78"/>
      <c r="C1781" s="79"/>
      <c r="D1781" s="82"/>
      <c r="E1781" s="82"/>
      <c r="F1781" s="56" t="str">
        <f t="shared" si="2"/>
        <v>PETUGAS.1780/SPK/SE/PML/3172/2026</v>
      </c>
      <c r="G1781" s="80"/>
      <c r="H1781" s="56" t="str">
        <f>VLOOKUP(G1781,'MITRA (REFERENSI)'!$A:$Z,16,FALSE)</f>
        <v>#N/A</v>
      </c>
      <c r="I1781" s="56" t="str">
        <f>VLOOKUP(G1781,'MITRA (REFERENSI)'!$A:$Z,25,FALSE)</f>
        <v>#N/A</v>
      </c>
      <c r="J1781" s="55" t="str">
        <f>VLOOKUP(G1781,'MITRA (REFERENSI)'!$A:$Z,26,FALSE)</f>
        <v>#N/A</v>
      </c>
      <c r="K1781" s="55" t="str">
        <f>VLOOKUP(G1781,'MITRA (REFERENSI)'!$A:$Z,15,FALSE)</f>
        <v>#N/A</v>
      </c>
      <c r="L1781" s="55" t="str">
        <f>VLOOKUP(G1781,'MITRA (REFERENSI)'!$A:$Z,15,FALSE)</f>
        <v>#N/A</v>
      </c>
      <c r="M1781" s="55" t="str">
        <f>IF(B1781=1,'KELAS (REFERENSI)'!M1781,IF(B1781=2,'KELAS (REFERENSI)'!M1796,IF(B1781=3,'KELAS (REFERENSI)'!M1811,IF(B1781=4,'KELAS (REFERENSI)'!M1826,""))))</f>
        <v/>
      </c>
      <c r="N1781" s="55" t="str">
        <f>IF(B1781=1,'KELAS (REFERENSI)'!N1781,IF(B1781=2,'KELAS (REFERENSI)'!N1796,IF(B1781=3,'KELAS (REFERENSI)'!N1811,IF(B1781=4,'KELAS (REFERENSI)'!N1826,""))))</f>
        <v/>
      </c>
      <c r="O1781" s="55" t="str">
        <f>IF(B1781=1,'KELAS (REFERENSI)'!O1781,IF(B1781=2,'KELAS (REFERENSI)'!O1796,IF(B1781=3,'KELAS (REFERENSI)'!O1811,IF(B1781=4,'KELAS (REFERENSI)'!O1826,""))))</f>
        <v/>
      </c>
      <c r="P1781" s="55" t="str">
        <f>IF(B1781=1,'KELAS (REFERENSI)'!P1781,IF(B1781=2,'KELAS (REFERENSI)'!P1796,IF(B1781=3,'KELAS (REFERENSI)'!P1811,IF(B1781=4,'KELAS (REFERENSI)'!P1826,""))))</f>
        <v/>
      </c>
      <c r="Q1781" s="55" t="str">
        <f t="shared" si="4"/>
        <v>BPS Kota Jakarta Timur</v>
      </c>
      <c r="R1781" s="55" t="str">
        <f t="shared" si="56"/>
        <v/>
      </c>
      <c r="S1781" s="55" t="str">
        <f t="shared" ref="S1781:T1781" si="1789">S1780</f>
        <v>15 Juni sampai dengan 31 Agustus 2026</v>
      </c>
      <c r="T1781" s="55" t="str">
        <f t="shared" si="1789"/>
        <v>31 Agustus 2026</v>
      </c>
      <c r="U1781" s="59" t="str">
        <f>VLOOKUP(G1781,'MITRA (REFERENSI)'!$A:$Z,17,FALSE)</f>
        <v>#N/A</v>
      </c>
      <c r="V1781" s="59" t="str">
        <f>VLOOKUP(G1781,'MITRA (REFERENSI)'!$A:$Z,11,FALSE)</f>
        <v>#N/A</v>
      </c>
      <c r="W1781" s="81"/>
      <c r="X1781" s="63"/>
      <c r="Y1781" s="63"/>
      <c r="Z1781" s="62"/>
      <c r="AA1781" s="63"/>
      <c r="AB1781" s="62"/>
      <c r="AC1781" s="62"/>
      <c r="AD1781" s="62"/>
      <c r="AE1781" s="62"/>
      <c r="AF1781" s="62"/>
      <c r="AG1781" s="72"/>
      <c r="AH1781" s="72"/>
      <c r="AI1781" s="72"/>
      <c r="AJ1781" s="72"/>
      <c r="AK1781" s="59" t="str">
        <f>VLOOKUP(G1781,'MITRA (REFERENSI)'!$A:$Z,5,FALSE)</f>
        <v>#N/A</v>
      </c>
      <c r="AL1781" s="59" t="str">
        <f>VLOOKUP(G1781,'MITRA (REFERENSI)'!$A:$Z,13,FALSE)</f>
        <v>#N/A</v>
      </c>
      <c r="AM1781" s="59" t="str">
        <f>VLOOKUP(G1781,'MITRA (REFERENSI)'!$A:$Z,14,FALSE)</f>
        <v>#N/A</v>
      </c>
    </row>
    <row r="1782" ht="15.0" customHeight="1">
      <c r="A1782" s="53" t="s">
        <v>6844</v>
      </c>
      <c r="B1782" s="78"/>
      <c r="C1782" s="79"/>
      <c r="D1782" s="82"/>
      <c r="E1782" s="82"/>
      <c r="F1782" s="56" t="str">
        <f t="shared" si="2"/>
        <v>PETUGAS.1781/SPK/SE/PML/3172/2026</v>
      </c>
      <c r="G1782" s="80"/>
      <c r="H1782" s="56" t="str">
        <f>VLOOKUP(G1782,'MITRA (REFERENSI)'!$A:$Z,16,FALSE)</f>
        <v>#N/A</v>
      </c>
      <c r="I1782" s="56" t="str">
        <f>VLOOKUP(G1782,'MITRA (REFERENSI)'!$A:$Z,25,FALSE)</f>
        <v>#N/A</v>
      </c>
      <c r="J1782" s="55" t="str">
        <f>VLOOKUP(G1782,'MITRA (REFERENSI)'!$A:$Z,26,FALSE)</f>
        <v>#N/A</v>
      </c>
      <c r="K1782" s="55" t="str">
        <f>VLOOKUP(G1782,'MITRA (REFERENSI)'!$A:$Z,15,FALSE)</f>
        <v>#N/A</v>
      </c>
      <c r="L1782" s="55" t="str">
        <f>VLOOKUP(G1782,'MITRA (REFERENSI)'!$A:$Z,15,FALSE)</f>
        <v>#N/A</v>
      </c>
      <c r="M1782" s="55" t="str">
        <f>IF(B1782=1,'KELAS (REFERENSI)'!M1782,IF(B1782=2,'KELAS (REFERENSI)'!M1797,IF(B1782=3,'KELAS (REFERENSI)'!M1812,IF(B1782=4,'KELAS (REFERENSI)'!M1827,""))))</f>
        <v/>
      </c>
      <c r="N1782" s="55" t="str">
        <f>IF(B1782=1,'KELAS (REFERENSI)'!N1782,IF(B1782=2,'KELAS (REFERENSI)'!N1797,IF(B1782=3,'KELAS (REFERENSI)'!N1812,IF(B1782=4,'KELAS (REFERENSI)'!N1827,""))))</f>
        <v/>
      </c>
      <c r="O1782" s="55" t="str">
        <f>IF(B1782=1,'KELAS (REFERENSI)'!O1782,IF(B1782=2,'KELAS (REFERENSI)'!O1797,IF(B1782=3,'KELAS (REFERENSI)'!O1812,IF(B1782=4,'KELAS (REFERENSI)'!O1827,""))))</f>
        <v/>
      </c>
      <c r="P1782" s="55" t="str">
        <f>IF(B1782=1,'KELAS (REFERENSI)'!P1782,IF(B1782=2,'KELAS (REFERENSI)'!P1797,IF(B1782=3,'KELAS (REFERENSI)'!P1812,IF(B1782=4,'KELAS (REFERENSI)'!P1827,""))))</f>
        <v/>
      </c>
      <c r="Q1782" s="55" t="str">
        <f t="shared" si="4"/>
        <v>BPS Kota Jakarta Timur</v>
      </c>
      <c r="R1782" s="55" t="str">
        <f t="shared" si="56"/>
        <v/>
      </c>
      <c r="S1782" s="55" t="str">
        <f t="shared" ref="S1782:T1782" si="1790">S1781</f>
        <v>15 Juni sampai dengan 31 Agustus 2026</v>
      </c>
      <c r="T1782" s="55" t="str">
        <f t="shared" si="1790"/>
        <v>31 Agustus 2026</v>
      </c>
      <c r="U1782" s="59" t="str">
        <f>VLOOKUP(G1782,'MITRA (REFERENSI)'!$A:$Z,17,FALSE)</f>
        <v>#N/A</v>
      </c>
      <c r="V1782" s="59" t="str">
        <f>VLOOKUP(G1782,'MITRA (REFERENSI)'!$A:$Z,11,FALSE)</f>
        <v>#N/A</v>
      </c>
      <c r="W1782" s="81"/>
      <c r="X1782" s="63"/>
      <c r="Y1782" s="63"/>
      <c r="Z1782" s="62"/>
      <c r="AA1782" s="63"/>
      <c r="AB1782" s="62"/>
      <c r="AC1782" s="62"/>
      <c r="AD1782" s="62"/>
      <c r="AE1782" s="62"/>
      <c r="AF1782" s="62"/>
      <c r="AG1782" s="72"/>
      <c r="AH1782" s="72"/>
      <c r="AI1782" s="72"/>
      <c r="AJ1782" s="72"/>
      <c r="AK1782" s="59" t="str">
        <f>VLOOKUP(G1782,'MITRA (REFERENSI)'!$A:$Z,5,FALSE)</f>
        <v>#N/A</v>
      </c>
      <c r="AL1782" s="59" t="str">
        <f>VLOOKUP(G1782,'MITRA (REFERENSI)'!$A:$Z,13,FALSE)</f>
        <v>#N/A</v>
      </c>
      <c r="AM1782" s="59" t="str">
        <f>VLOOKUP(G1782,'MITRA (REFERENSI)'!$A:$Z,14,FALSE)</f>
        <v>#N/A</v>
      </c>
    </row>
    <row r="1783" ht="15.0" customHeight="1">
      <c r="A1783" s="53" t="s">
        <v>6845</v>
      </c>
      <c r="B1783" s="78"/>
      <c r="C1783" s="79"/>
      <c r="D1783" s="82"/>
      <c r="E1783" s="82"/>
      <c r="F1783" s="56" t="str">
        <f t="shared" si="2"/>
        <v>PETUGAS.1782/SPK/SE/PML/3172/2026</v>
      </c>
      <c r="G1783" s="80"/>
      <c r="H1783" s="56" t="str">
        <f>VLOOKUP(G1783,'MITRA (REFERENSI)'!$A:$Z,16,FALSE)</f>
        <v>#N/A</v>
      </c>
      <c r="I1783" s="56" t="str">
        <f>VLOOKUP(G1783,'MITRA (REFERENSI)'!$A:$Z,25,FALSE)</f>
        <v>#N/A</v>
      </c>
      <c r="J1783" s="55" t="str">
        <f>VLOOKUP(G1783,'MITRA (REFERENSI)'!$A:$Z,26,FALSE)</f>
        <v>#N/A</v>
      </c>
      <c r="K1783" s="55" t="str">
        <f>VLOOKUP(G1783,'MITRA (REFERENSI)'!$A:$Z,15,FALSE)</f>
        <v>#N/A</v>
      </c>
      <c r="L1783" s="55" t="str">
        <f>VLOOKUP(G1783,'MITRA (REFERENSI)'!$A:$Z,15,FALSE)</f>
        <v>#N/A</v>
      </c>
      <c r="M1783" s="55" t="str">
        <f>IF(B1783=1,'KELAS (REFERENSI)'!M1783,IF(B1783=2,'KELAS (REFERENSI)'!M1798,IF(B1783=3,'KELAS (REFERENSI)'!M1813,IF(B1783=4,'KELAS (REFERENSI)'!M1828,""))))</f>
        <v/>
      </c>
      <c r="N1783" s="55" t="str">
        <f>IF(B1783=1,'KELAS (REFERENSI)'!N1783,IF(B1783=2,'KELAS (REFERENSI)'!N1798,IF(B1783=3,'KELAS (REFERENSI)'!N1813,IF(B1783=4,'KELAS (REFERENSI)'!N1828,""))))</f>
        <v/>
      </c>
      <c r="O1783" s="55" t="str">
        <f>IF(B1783=1,'KELAS (REFERENSI)'!O1783,IF(B1783=2,'KELAS (REFERENSI)'!O1798,IF(B1783=3,'KELAS (REFERENSI)'!O1813,IF(B1783=4,'KELAS (REFERENSI)'!O1828,""))))</f>
        <v/>
      </c>
      <c r="P1783" s="55" t="str">
        <f>IF(B1783=1,'KELAS (REFERENSI)'!P1783,IF(B1783=2,'KELAS (REFERENSI)'!P1798,IF(B1783=3,'KELAS (REFERENSI)'!P1813,IF(B1783=4,'KELAS (REFERENSI)'!P1828,""))))</f>
        <v/>
      </c>
      <c r="Q1783" s="55" t="str">
        <f t="shared" si="4"/>
        <v>BPS Kota Jakarta Timur</v>
      </c>
      <c r="R1783" s="55" t="str">
        <f t="shared" si="56"/>
        <v/>
      </c>
      <c r="S1783" s="55" t="str">
        <f t="shared" ref="S1783:T1783" si="1791">S1782</f>
        <v>15 Juni sampai dengan 31 Agustus 2026</v>
      </c>
      <c r="T1783" s="55" t="str">
        <f t="shared" si="1791"/>
        <v>31 Agustus 2026</v>
      </c>
      <c r="U1783" s="59" t="str">
        <f>VLOOKUP(G1783,'MITRA (REFERENSI)'!$A:$Z,17,FALSE)</f>
        <v>#N/A</v>
      </c>
      <c r="V1783" s="59" t="str">
        <f>VLOOKUP(G1783,'MITRA (REFERENSI)'!$A:$Z,11,FALSE)</f>
        <v>#N/A</v>
      </c>
      <c r="W1783" s="81"/>
      <c r="X1783" s="63"/>
      <c r="Y1783" s="63"/>
      <c r="Z1783" s="62"/>
      <c r="AA1783" s="63"/>
      <c r="AB1783" s="62"/>
      <c r="AC1783" s="62"/>
      <c r="AD1783" s="62"/>
      <c r="AE1783" s="62"/>
      <c r="AF1783" s="62"/>
      <c r="AG1783" s="72"/>
      <c r="AH1783" s="72"/>
      <c r="AI1783" s="72"/>
      <c r="AJ1783" s="72"/>
      <c r="AK1783" s="59" t="str">
        <f>VLOOKUP(G1783,'MITRA (REFERENSI)'!$A:$Z,5,FALSE)</f>
        <v>#N/A</v>
      </c>
      <c r="AL1783" s="59" t="str">
        <f>VLOOKUP(G1783,'MITRA (REFERENSI)'!$A:$Z,13,FALSE)</f>
        <v>#N/A</v>
      </c>
      <c r="AM1783" s="59" t="str">
        <f>VLOOKUP(G1783,'MITRA (REFERENSI)'!$A:$Z,14,FALSE)</f>
        <v>#N/A</v>
      </c>
    </row>
    <row r="1784" ht="15.0" customHeight="1">
      <c r="A1784" s="53" t="s">
        <v>6846</v>
      </c>
      <c r="B1784" s="78"/>
      <c r="C1784" s="79"/>
      <c r="D1784" s="82"/>
      <c r="E1784" s="82"/>
      <c r="F1784" s="56" t="str">
        <f t="shared" si="2"/>
        <v>PETUGAS.1783/SPK/SE/PML/3172/2026</v>
      </c>
      <c r="G1784" s="80"/>
      <c r="H1784" s="56" t="str">
        <f>VLOOKUP(G1784,'MITRA (REFERENSI)'!$A:$Z,16,FALSE)</f>
        <v>#N/A</v>
      </c>
      <c r="I1784" s="56" t="str">
        <f>VLOOKUP(G1784,'MITRA (REFERENSI)'!$A:$Z,25,FALSE)</f>
        <v>#N/A</v>
      </c>
      <c r="J1784" s="55" t="str">
        <f>VLOOKUP(G1784,'MITRA (REFERENSI)'!$A:$Z,26,FALSE)</f>
        <v>#N/A</v>
      </c>
      <c r="K1784" s="55" t="str">
        <f>VLOOKUP(G1784,'MITRA (REFERENSI)'!$A:$Z,15,FALSE)</f>
        <v>#N/A</v>
      </c>
      <c r="L1784" s="55" t="str">
        <f>VLOOKUP(G1784,'MITRA (REFERENSI)'!$A:$Z,15,FALSE)</f>
        <v>#N/A</v>
      </c>
      <c r="M1784" s="55" t="str">
        <f>IF(B1784=1,'KELAS (REFERENSI)'!M1784,IF(B1784=2,'KELAS (REFERENSI)'!M1799,IF(B1784=3,'KELAS (REFERENSI)'!M1814,IF(B1784=4,'KELAS (REFERENSI)'!M1829,""))))</f>
        <v/>
      </c>
      <c r="N1784" s="55" t="str">
        <f>IF(B1784=1,'KELAS (REFERENSI)'!N1784,IF(B1784=2,'KELAS (REFERENSI)'!N1799,IF(B1784=3,'KELAS (REFERENSI)'!N1814,IF(B1784=4,'KELAS (REFERENSI)'!N1829,""))))</f>
        <v/>
      </c>
      <c r="O1784" s="55" t="str">
        <f>IF(B1784=1,'KELAS (REFERENSI)'!O1784,IF(B1784=2,'KELAS (REFERENSI)'!O1799,IF(B1784=3,'KELAS (REFERENSI)'!O1814,IF(B1784=4,'KELAS (REFERENSI)'!O1829,""))))</f>
        <v/>
      </c>
      <c r="P1784" s="55" t="str">
        <f>IF(B1784=1,'KELAS (REFERENSI)'!P1784,IF(B1784=2,'KELAS (REFERENSI)'!P1799,IF(B1784=3,'KELAS (REFERENSI)'!P1814,IF(B1784=4,'KELAS (REFERENSI)'!P1829,""))))</f>
        <v/>
      </c>
      <c r="Q1784" s="55" t="str">
        <f t="shared" si="4"/>
        <v>BPS Kota Jakarta Timur</v>
      </c>
      <c r="R1784" s="55" t="str">
        <f t="shared" si="56"/>
        <v/>
      </c>
      <c r="S1784" s="55" t="str">
        <f t="shared" ref="S1784:T1784" si="1792">S1783</f>
        <v>15 Juni sampai dengan 31 Agustus 2026</v>
      </c>
      <c r="T1784" s="55" t="str">
        <f t="shared" si="1792"/>
        <v>31 Agustus 2026</v>
      </c>
      <c r="U1784" s="59" t="str">
        <f>VLOOKUP(G1784,'MITRA (REFERENSI)'!$A:$Z,17,FALSE)</f>
        <v>#N/A</v>
      </c>
      <c r="V1784" s="59" t="str">
        <f>VLOOKUP(G1784,'MITRA (REFERENSI)'!$A:$Z,11,FALSE)</f>
        <v>#N/A</v>
      </c>
      <c r="W1784" s="81"/>
      <c r="X1784" s="63"/>
      <c r="Y1784" s="63"/>
      <c r="Z1784" s="62"/>
      <c r="AA1784" s="63"/>
      <c r="AB1784" s="62"/>
      <c r="AC1784" s="62"/>
      <c r="AD1784" s="62"/>
      <c r="AE1784" s="62"/>
      <c r="AF1784" s="62"/>
      <c r="AG1784" s="72"/>
      <c r="AH1784" s="72"/>
      <c r="AI1784" s="72"/>
      <c r="AJ1784" s="72"/>
      <c r="AK1784" s="59" t="str">
        <f>VLOOKUP(G1784,'MITRA (REFERENSI)'!$A:$Z,5,FALSE)</f>
        <v>#N/A</v>
      </c>
      <c r="AL1784" s="59" t="str">
        <f>VLOOKUP(G1784,'MITRA (REFERENSI)'!$A:$Z,13,FALSE)</f>
        <v>#N/A</v>
      </c>
      <c r="AM1784" s="59" t="str">
        <f>VLOOKUP(G1784,'MITRA (REFERENSI)'!$A:$Z,14,FALSE)</f>
        <v>#N/A</v>
      </c>
    </row>
    <row r="1785" ht="15.0" customHeight="1">
      <c r="A1785" s="53" t="s">
        <v>6847</v>
      </c>
      <c r="B1785" s="78"/>
      <c r="C1785" s="79"/>
      <c r="D1785" s="82"/>
      <c r="E1785" s="82"/>
      <c r="F1785" s="56" t="str">
        <f t="shared" si="2"/>
        <v>PETUGAS.1784/SPK/SE/PML/3172/2026</v>
      </c>
      <c r="G1785" s="80"/>
      <c r="H1785" s="56" t="str">
        <f>VLOOKUP(G1785,'MITRA (REFERENSI)'!$A:$Z,16,FALSE)</f>
        <v>#N/A</v>
      </c>
      <c r="I1785" s="56" t="str">
        <f>VLOOKUP(G1785,'MITRA (REFERENSI)'!$A:$Z,25,FALSE)</f>
        <v>#N/A</v>
      </c>
      <c r="J1785" s="55" t="str">
        <f>VLOOKUP(G1785,'MITRA (REFERENSI)'!$A:$Z,26,FALSE)</f>
        <v>#N/A</v>
      </c>
      <c r="K1785" s="55" t="str">
        <f>VLOOKUP(G1785,'MITRA (REFERENSI)'!$A:$Z,15,FALSE)</f>
        <v>#N/A</v>
      </c>
      <c r="L1785" s="55" t="str">
        <f>VLOOKUP(G1785,'MITRA (REFERENSI)'!$A:$Z,15,FALSE)</f>
        <v>#N/A</v>
      </c>
      <c r="M1785" s="55" t="str">
        <f>IF(B1785=1,'KELAS (REFERENSI)'!M1785,IF(B1785=2,'KELAS (REFERENSI)'!M1800,IF(B1785=3,'KELAS (REFERENSI)'!M1815,IF(B1785=4,'KELAS (REFERENSI)'!M1830,""))))</f>
        <v/>
      </c>
      <c r="N1785" s="55" t="str">
        <f>IF(B1785=1,'KELAS (REFERENSI)'!N1785,IF(B1785=2,'KELAS (REFERENSI)'!N1800,IF(B1785=3,'KELAS (REFERENSI)'!N1815,IF(B1785=4,'KELAS (REFERENSI)'!N1830,""))))</f>
        <v/>
      </c>
      <c r="O1785" s="55" t="str">
        <f>IF(B1785=1,'KELAS (REFERENSI)'!O1785,IF(B1785=2,'KELAS (REFERENSI)'!O1800,IF(B1785=3,'KELAS (REFERENSI)'!O1815,IF(B1785=4,'KELAS (REFERENSI)'!O1830,""))))</f>
        <v/>
      </c>
      <c r="P1785" s="55" t="str">
        <f>IF(B1785=1,'KELAS (REFERENSI)'!P1785,IF(B1785=2,'KELAS (REFERENSI)'!P1800,IF(B1785=3,'KELAS (REFERENSI)'!P1815,IF(B1785=4,'KELAS (REFERENSI)'!P1830,""))))</f>
        <v/>
      </c>
      <c r="Q1785" s="55" t="str">
        <f t="shared" si="4"/>
        <v>BPS Kota Jakarta Timur</v>
      </c>
      <c r="R1785" s="55" t="str">
        <f t="shared" si="56"/>
        <v/>
      </c>
      <c r="S1785" s="55" t="str">
        <f t="shared" ref="S1785:T1785" si="1793">S1784</f>
        <v>15 Juni sampai dengan 31 Agustus 2026</v>
      </c>
      <c r="T1785" s="55" t="str">
        <f t="shared" si="1793"/>
        <v>31 Agustus 2026</v>
      </c>
      <c r="U1785" s="59" t="str">
        <f>VLOOKUP(G1785,'MITRA (REFERENSI)'!$A:$Z,17,FALSE)</f>
        <v>#N/A</v>
      </c>
      <c r="V1785" s="59" t="str">
        <f>VLOOKUP(G1785,'MITRA (REFERENSI)'!$A:$Z,11,FALSE)</f>
        <v>#N/A</v>
      </c>
      <c r="W1785" s="81"/>
      <c r="X1785" s="63"/>
      <c r="Y1785" s="63"/>
      <c r="Z1785" s="62"/>
      <c r="AA1785" s="63"/>
      <c r="AB1785" s="62"/>
      <c r="AC1785" s="62"/>
      <c r="AD1785" s="62"/>
      <c r="AE1785" s="62"/>
      <c r="AF1785" s="62"/>
      <c r="AG1785" s="72"/>
      <c r="AH1785" s="72"/>
      <c r="AI1785" s="72"/>
      <c r="AJ1785" s="72"/>
      <c r="AK1785" s="59" t="str">
        <f>VLOOKUP(G1785,'MITRA (REFERENSI)'!$A:$Z,5,FALSE)</f>
        <v>#N/A</v>
      </c>
      <c r="AL1785" s="59" t="str">
        <f>VLOOKUP(G1785,'MITRA (REFERENSI)'!$A:$Z,13,FALSE)</f>
        <v>#N/A</v>
      </c>
      <c r="AM1785" s="59" t="str">
        <f>VLOOKUP(G1785,'MITRA (REFERENSI)'!$A:$Z,14,FALSE)</f>
        <v>#N/A</v>
      </c>
    </row>
    <row r="1786" ht="15.0" customHeight="1">
      <c r="A1786" s="53" t="s">
        <v>6848</v>
      </c>
      <c r="B1786" s="78"/>
      <c r="C1786" s="79"/>
      <c r="D1786" s="82"/>
      <c r="E1786" s="82"/>
      <c r="F1786" s="56" t="str">
        <f t="shared" si="2"/>
        <v>PETUGAS.1785/SPK/SE/PML/3172/2026</v>
      </c>
      <c r="G1786" s="80"/>
      <c r="H1786" s="56" t="str">
        <f>VLOOKUP(G1786,'MITRA (REFERENSI)'!$A:$Z,16,FALSE)</f>
        <v>#N/A</v>
      </c>
      <c r="I1786" s="56" t="str">
        <f>VLOOKUP(G1786,'MITRA (REFERENSI)'!$A:$Z,25,FALSE)</f>
        <v>#N/A</v>
      </c>
      <c r="J1786" s="55" t="str">
        <f>VLOOKUP(G1786,'MITRA (REFERENSI)'!$A:$Z,26,FALSE)</f>
        <v>#N/A</v>
      </c>
      <c r="K1786" s="55" t="str">
        <f>VLOOKUP(G1786,'MITRA (REFERENSI)'!$A:$Z,15,FALSE)</f>
        <v>#N/A</v>
      </c>
      <c r="L1786" s="55" t="str">
        <f>VLOOKUP(G1786,'MITRA (REFERENSI)'!$A:$Z,15,FALSE)</f>
        <v>#N/A</v>
      </c>
      <c r="M1786" s="55" t="str">
        <f>IF(B1786=1,'KELAS (REFERENSI)'!M1786,IF(B1786=2,'KELAS (REFERENSI)'!M1801,IF(B1786=3,'KELAS (REFERENSI)'!M1816,IF(B1786=4,'KELAS (REFERENSI)'!M1831,""))))</f>
        <v/>
      </c>
      <c r="N1786" s="55" t="str">
        <f>IF(B1786=1,'KELAS (REFERENSI)'!N1786,IF(B1786=2,'KELAS (REFERENSI)'!N1801,IF(B1786=3,'KELAS (REFERENSI)'!N1816,IF(B1786=4,'KELAS (REFERENSI)'!N1831,""))))</f>
        <v/>
      </c>
      <c r="O1786" s="55" t="str">
        <f>IF(B1786=1,'KELAS (REFERENSI)'!O1786,IF(B1786=2,'KELAS (REFERENSI)'!O1801,IF(B1786=3,'KELAS (REFERENSI)'!O1816,IF(B1786=4,'KELAS (REFERENSI)'!O1831,""))))</f>
        <v/>
      </c>
      <c r="P1786" s="55" t="str">
        <f>IF(B1786=1,'KELAS (REFERENSI)'!P1786,IF(B1786=2,'KELAS (REFERENSI)'!P1801,IF(B1786=3,'KELAS (REFERENSI)'!P1816,IF(B1786=4,'KELAS (REFERENSI)'!P1831,""))))</f>
        <v/>
      </c>
      <c r="Q1786" s="55" t="str">
        <f t="shared" si="4"/>
        <v>BPS Kota Jakarta Timur</v>
      </c>
      <c r="R1786" s="55" t="str">
        <f t="shared" si="56"/>
        <v/>
      </c>
      <c r="S1786" s="55" t="str">
        <f t="shared" ref="S1786:T1786" si="1794">S1785</f>
        <v>15 Juni sampai dengan 31 Agustus 2026</v>
      </c>
      <c r="T1786" s="55" t="str">
        <f t="shared" si="1794"/>
        <v>31 Agustus 2026</v>
      </c>
      <c r="U1786" s="59" t="str">
        <f>VLOOKUP(G1786,'MITRA (REFERENSI)'!$A:$Z,17,FALSE)</f>
        <v>#N/A</v>
      </c>
      <c r="V1786" s="59" t="str">
        <f>VLOOKUP(G1786,'MITRA (REFERENSI)'!$A:$Z,11,FALSE)</f>
        <v>#N/A</v>
      </c>
      <c r="W1786" s="81"/>
      <c r="X1786" s="63"/>
      <c r="Y1786" s="63"/>
      <c r="Z1786" s="62"/>
      <c r="AA1786" s="63"/>
      <c r="AB1786" s="62"/>
      <c r="AC1786" s="62"/>
      <c r="AD1786" s="62"/>
      <c r="AE1786" s="62"/>
      <c r="AF1786" s="62"/>
      <c r="AG1786" s="72"/>
      <c r="AH1786" s="72"/>
      <c r="AI1786" s="72"/>
      <c r="AJ1786" s="72"/>
      <c r="AK1786" s="59" t="str">
        <f>VLOOKUP(G1786,'MITRA (REFERENSI)'!$A:$Z,5,FALSE)</f>
        <v>#N/A</v>
      </c>
      <c r="AL1786" s="59" t="str">
        <f>VLOOKUP(G1786,'MITRA (REFERENSI)'!$A:$Z,13,FALSE)</f>
        <v>#N/A</v>
      </c>
      <c r="AM1786" s="59" t="str">
        <f>VLOOKUP(G1786,'MITRA (REFERENSI)'!$A:$Z,14,FALSE)</f>
        <v>#N/A</v>
      </c>
    </row>
    <row r="1787" ht="15.0" customHeight="1">
      <c r="A1787" s="53" t="s">
        <v>6849</v>
      </c>
      <c r="B1787" s="78"/>
      <c r="C1787" s="79"/>
      <c r="D1787" s="82"/>
      <c r="E1787" s="82"/>
      <c r="F1787" s="56" t="str">
        <f t="shared" si="2"/>
        <v>PETUGAS.1786/SPK/SE/PML/3172/2026</v>
      </c>
      <c r="G1787" s="80"/>
      <c r="H1787" s="56" t="str">
        <f>VLOOKUP(G1787,'MITRA (REFERENSI)'!$A:$Z,16,FALSE)</f>
        <v>#N/A</v>
      </c>
      <c r="I1787" s="56" t="str">
        <f>VLOOKUP(G1787,'MITRA (REFERENSI)'!$A:$Z,25,FALSE)</f>
        <v>#N/A</v>
      </c>
      <c r="J1787" s="55" t="str">
        <f>VLOOKUP(G1787,'MITRA (REFERENSI)'!$A:$Z,26,FALSE)</f>
        <v>#N/A</v>
      </c>
      <c r="K1787" s="55" t="str">
        <f>VLOOKUP(G1787,'MITRA (REFERENSI)'!$A:$Z,15,FALSE)</f>
        <v>#N/A</v>
      </c>
      <c r="L1787" s="55" t="str">
        <f>VLOOKUP(G1787,'MITRA (REFERENSI)'!$A:$Z,15,FALSE)</f>
        <v>#N/A</v>
      </c>
      <c r="M1787" s="55" t="str">
        <f>IF(B1787=1,'KELAS (REFERENSI)'!M1787,IF(B1787=2,'KELAS (REFERENSI)'!M1802,IF(B1787=3,'KELAS (REFERENSI)'!M1817,IF(B1787=4,'KELAS (REFERENSI)'!M1832,""))))</f>
        <v/>
      </c>
      <c r="N1787" s="55" t="str">
        <f>IF(B1787=1,'KELAS (REFERENSI)'!N1787,IF(B1787=2,'KELAS (REFERENSI)'!N1802,IF(B1787=3,'KELAS (REFERENSI)'!N1817,IF(B1787=4,'KELAS (REFERENSI)'!N1832,""))))</f>
        <v/>
      </c>
      <c r="O1787" s="55" t="str">
        <f>IF(B1787=1,'KELAS (REFERENSI)'!O1787,IF(B1787=2,'KELAS (REFERENSI)'!O1802,IF(B1787=3,'KELAS (REFERENSI)'!O1817,IF(B1787=4,'KELAS (REFERENSI)'!O1832,""))))</f>
        <v/>
      </c>
      <c r="P1787" s="55" t="str">
        <f>IF(B1787=1,'KELAS (REFERENSI)'!P1787,IF(B1787=2,'KELAS (REFERENSI)'!P1802,IF(B1787=3,'KELAS (REFERENSI)'!P1817,IF(B1787=4,'KELAS (REFERENSI)'!P1832,""))))</f>
        <v/>
      </c>
      <c r="Q1787" s="55" t="str">
        <f t="shared" si="4"/>
        <v>BPS Kota Jakarta Timur</v>
      </c>
      <c r="R1787" s="55" t="str">
        <f t="shared" si="56"/>
        <v/>
      </c>
      <c r="S1787" s="55" t="str">
        <f t="shared" ref="S1787:T1787" si="1795">S1786</f>
        <v>15 Juni sampai dengan 31 Agustus 2026</v>
      </c>
      <c r="T1787" s="55" t="str">
        <f t="shared" si="1795"/>
        <v>31 Agustus 2026</v>
      </c>
      <c r="U1787" s="59" t="str">
        <f>VLOOKUP(G1787,'MITRA (REFERENSI)'!$A:$Z,17,FALSE)</f>
        <v>#N/A</v>
      </c>
      <c r="V1787" s="59" t="str">
        <f>VLOOKUP(G1787,'MITRA (REFERENSI)'!$A:$Z,11,FALSE)</f>
        <v>#N/A</v>
      </c>
      <c r="W1787" s="81"/>
      <c r="X1787" s="63"/>
      <c r="Y1787" s="63"/>
      <c r="Z1787" s="62"/>
      <c r="AA1787" s="63"/>
      <c r="AB1787" s="62"/>
      <c r="AC1787" s="62"/>
      <c r="AD1787" s="62"/>
      <c r="AE1787" s="62"/>
      <c r="AF1787" s="62"/>
      <c r="AG1787" s="72"/>
      <c r="AH1787" s="72"/>
      <c r="AI1787" s="72"/>
      <c r="AJ1787" s="72"/>
      <c r="AK1787" s="59" t="str">
        <f>VLOOKUP(G1787,'MITRA (REFERENSI)'!$A:$Z,5,FALSE)</f>
        <v>#N/A</v>
      </c>
      <c r="AL1787" s="59" t="str">
        <f>VLOOKUP(G1787,'MITRA (REFERENSI)'!$A:$Z,13,FALSE)</f>
        <v>#N/A</v>
      </c>
      <c r="AM1787" s="59" t="str">
        <f>VLOOKUP(G1787,'MITRA (REFERENSI)'!$A:$Z,14,FALSE)</f>
        <v>#N/A</v>
      </c>
    </row>
    <row r="1788" ht="15.0" customHeight="1">
      <c r="A1788" s="53" t="s">
        <v>6850</v>
      </c>
      <c r="B1788" s="78"/>
      <c r="C1788" s="79"/>
      <c r="D1788" s="82"/>
      <c r="E1788" s="82"/>
      <c r="F1788" s="56" t="str">
        <f t="shared" si="2"/>
        <v>PETUGAS.1787/SPK/SE/PML/3172/2026</v>
      </c>
      <c r="G1788" s="80"/>
      <c r="H1788" s="56" t="str">
        <f>VLOOKUP(G1788,'MITRA (REFERENSI)'!$A:$Z,16,FALSE)</f>
        <v>#N/A</v>
      </c>
      <c r="I1788" s="56" t="str">
        <f>VLOOKUP(G1788,'MITRA (REFERENSI)'!$A:$Z,25,FALSE)</f>
        <v>#N/A</v>
      </c>
      <c r="J1788" s="55" t="str">
        <f>VLOOKUP(G1788,'MITRA (REFERENSI)'!$A:$Z,26,FALSE)</f>
        <v>#N/A</v>
      </c>
      <c r="K1788" s="55" t="str">
        <f>VLOOKUP(G1788,'MITRA (REFERENSI)'!$A:$Z,15,FALSE)</f>
        <v>#N/A</v>
      </c>
      <c r="L1788" s="55" t="str">
        <f>VLOOKUP(G1788,'MITRA (REFERENSI)'!$A:$Z,15,FALSE)</f>
        <v>#N/A</v>
      </c>
      <c r="M1788" s="55" t="str">
        <f>IF(B1788=1,'KELAS (REFERENSI)'!M1788,IF(B1788=2,'KELAS (REFERENSI)'!M1803,IF(B1788=3,'KELAS (REFERENSI)'!M1818,IF(B1788=4,'KELAS (REFERENSI)'!M1833,""))))</f>
        <v/>
      </c>
      <c r="N1788" s="55" t="str">
        <f>IF(B1788=1,'KELAS (REFERENSI)'!N1788,IF(B1788=2,'KELAS (REFERENSI)'!N1803,IF(B1788=3,'KELAS (REFERENSI)'!N1818,IF(B1788=4,'KELAS (REFERENSI)'!N1833,""))))</f>
        <v/>
      </c>
      <c r="O1788" s="55" t="str">
        <f>IF(B1788=1,'KELAS (REFERENSI)'!O1788,IF(B1788=2,'KELAS (REFERENSI)'!O1803,IF(B1788=3,'KELAS (REFERENSI)'!O1818,IF(B1788=4,'KELAS (REFERENSI)'!O1833,""))))</f>
        <v/>
      </c>
      <c r="P1788" s="55" t="str">
        <f>IF(B1788=1,'KELAS (REFERENSI)'!P1788,IF(B1788=2,'KELAS (REFERENSI)'!P1803,IF(B1788=3,'KELAS (REFERENSI)'!P1818,IF(B1788=4,'KELAS (REFERENSI)'!P1833,""))))</f>
        <v/>
      </c>
      <c r="Q1788" s="55" t="str">
        <f t="shared" si="4"/>
        <v>BPS Kota Jakarta Timur</v>
      </c>
      <c r="R1788" s="55" t="str">
        <f t="shared" si="56"/>
        <v/>
      </c>
      <c r="S1788" s="55" t="str">
        <f t="shared" ref="S1788:T1788" si="1796">S1787</f>
        <v>15 Juni sampai dengan 31 Agustus 2026</v>
      </c>
      <c r="T1788" s="55" t="str">
        <f t="shared" si="1796"/>
        <v>31 Agustus 2026</v>
      </c>
      <c r="U1788" s="59" t="str">
        <f>VLOOKUP(G1788,'MITRA (REFERENSI)'!$A:$Z,17,FALSE)</f>
        <v>#N/A</v>
      </c>
      <c r="V1788" s="59" t="str">
        <f>VLOOKUP(G1788,'MITRA (REFERENSI)'!$A:$Z,11,FALSE)</f>
        <v>#N/A</v>
      </c>
      <c r="W1788" s="81"/>
      <c r="X1788" s="63"/>
      <c r="Y1788" s="63"/>
      <c r="Z1788" s="62"/>
      <c r="AA1788" s="63"/>
      <c r="AB1788" s="62"/>
      <c r="AC1788" s="62"/>
      <c r="AD1788" s="62"/>
      <c r="AE1788" s="62"/>
      <c r="AF1788" s="62"/>
      <c r="AG1788" s="72"/>
      <c r="AH1788" s="72"/>
      <c r="AI1788" s="72"/>
      <c r="AJ1788" s="72"/>
      <c r="AK1788" s="59" t="str">
        <f>VLOOKUP(G1788,'MITRA (REFERENSI)'!$A:$Z,5,FALSE)</f>
        <v>#N/A</v>
      </c>
      <c r="AL1788" s="59" t="str">
        <f>VLOOKUP(G1788,'MITRA (REFERENSI)'!$A:$Z,13,FALSE)</f>
        <v>#N/A</v>
      </c>
      <c r="AM1788" s="59" t="str">
        <f>VLOOKUP(G1788,'MITRA (REFERENSI)'!$A:$Z,14,FALSE)</f>
        <v>#N/A</v>
      </c>
    </row>
    <row r="1789" ht="15.0" customHeight="1">
      <c r="A1789" s="53" t="s">
        <v>6851</v>
      </c>
      <c r="B1789" s="78"/>
      <c r="C1789" s="79"/>
      <c r="D1789" s="82"/>
      <c r="E1789" s="82"/>
      <c r="F1789" s="56" t="str">
        <f t="shared" si="2"/>
        <v>PETUGAS.1788/SPK/SE/PML/3172/2026</v>
      </c>
      <c r="G1789" s="80"/>
      <c r="H1789" s="56" t="str">
        <f>VLOOKUP(G1789,'MITRA (REFERENSI)'!$A:$Z,16,FALSE)</f>
        <v>#N/A</v>
      </c>
      <c r="I1789" s="56" t="str">
        <f>VLOOKUP(G1789,'MITRA (REFERENSI)'!$A:$Z,25,FALSE)</f>
        <v>#N/A</v>
      </c>
      <c r="J1789" s="55" t="str">
        <f>VLOOKUP(G1789,'MITRA (REFERENSI)'!$A:$Z,26,FALSE)</f>
        <v>#N/A</v>
      </c>
      <c r="K1789" s="55" t="str">
        <f>VLOOKUP(G1789,'MITRA (REFERENSI)'!$A:$Z,15,FALSE)</f>
        <v>#N/A</v>
      </c>
      <c r="L1789" s="55" t="str">
        <f>VLOOKUP(G1789,'MITRA (REFERENSI)'!$A:$Z,15,FALSE)</f>
        <v>#N/A</v>
      </c>
      <c r="M1789" s="55" t="str">
        <f>IF(B1789=1,'KELAS (REFERENSI)'!M1789,IF(B1789=2,'KELAS (REFERENSI)'!M1804,IF(B1789=3,'KELAS (REFERENSI)'!M1819,IF(B1789=4,'KELAS (REFERENSI)'!M1834,""))))</f>
        <v/>
      </c>
      <c r="N1789" s="55" t="str">
        <f>IF(B1789=1,'KELAS (REFERENSI)'!N1789,IF(B1789=2,'KELAS (REFERENSI)'!N1804,IF(B1789=3,'KELAS (REFERENSI)'!N1819,IF(B1789=4,'KELAS (REFERENSI)'!N1834,""))))</f>
        <v/>
      </c>
      <c r="O1789" s="55" t="str">
        <f>IF(B1789=1,'KELAS (REFERENSI)'!O1789,IF(B1789=2,'KELAS (REFERENSI)'!O1804,IF(B1789=3,'KELAS (REFERENSI)'!O1819,IF(B1789=4,'KELAS (REFERENSI)'!O1834,""))))</f>
        <v/>
      </c>
      <c r="P1789" s="55" t="str">
        <f>IF(B1789=1,'KELAS (REFERENSI)'!P1789,IF(B1789=2,'KELAS (REFERENSI)'!P1804,IF(B1789=3,'KELAS (REFERENSI)'!P1819,IF(B1789=4,'KELAS (REFERENSI)'!P1834,""))))</f>
        <v/>
      </c>
      <c r="Q1789" s="55" t="str">
        <f t="shared" si="4"/>
        <v>BPS Kota Jakarta Timur</v>
      </c>
      <c r="R1789" s="55" t="str">
        <f t="shared" si="56"/>
        <v/>
      </c>
      <c r="S1789" s="55" t="str">
        <f t="shared" ref="S1789:T1789" si="1797">S1788</f>
        <v>15 Juni sampai dengan 31 Agustus 2026</v>
      </c>
      <c r="T1789" s="55" t="str">
        <f t="shared" si="1797"/>
        <v>31 Agustus 2026</v>
      </c>
      <c r="U1789" s="59" t="str">
        <f>VLOOKUP(G1789,'MITRA (REFERENSI)'!$A:$Z,17,FALSE)</f>
        <v>#N/A</v>
      </c>
      <c r="V1789" s="59" t="str">
        <f>VLOOKUP(G1789,'MITRA (REFERENSI)'!$A:$Z,11,FALSE)</f>
        <v>#N/A</v>
      </c>
      <c r="W1789" s="81"/>
      <c r="X1789" s="63"/>
      <c r="Y1789" s="63"/>
      <c r="Z1789" s="62"/>
      <c r="AA1789" s="63"/>
      <c r="AB1789" s="62"/>
      <c r="AC1789" s="62"/>
      <c r="AD1789" s="62"/>
      <c r="AE1789" s="62"/>
      <c r="AF1789" s="62"/>
      <c r="AG1789" s="72"/>
      <c r="AH1789" s="72"/>
      <c r="AI1789" s="72"/>
      <c r="AJ1789" s="72"/>
      <c r="AK1789" s="59" t="str">
        <f>VLOOKUP(G1789,'MITRA (REFERENSI)'!$A:$Z,5,FALSE)</f>
        <v>#N/A</v>
      </c>
      <c r="AL1789" s="59" t="str">
        <f>VLOOKUP(G1789,'MITRA (REFERENSI)'!$A:$Z,13,FALSE)</f>
        <v>#N/A</v>
      </c>
      <c r="AM1789" s="59" t="str">
        <f>VLOOKUP(G1789,'MITRA (REFERENSI)'!$A:$Z,14,FALSE)</f>
        <v>#N/A</v>
      </c>
    </row>
    <row r="1790" ht="15.0" customHeight="1">
      <c r="A1790" s="53" t="s">
        <v>6852</v>
      </c>
      <c r="B1790" s="78"/>
      <c r="C1790" s="79"/>
      <c r="D1790" s="82"/>
      <c r="E1790" s="82"/>
      <c r="F1790" s="56" t="str">
        <f t="shared" si="2"/>
        <v>PETUGAS.1789/SPK/SE/PML/3172/2026</v>
      </c>
      <c r="G1790" s="80"/>
      <c r="H1790" s="56" t="str">
        <f>VLOOKUP(G1790,'MITRA (REFERENSI)'!$A:$Z,16,FALSE)</f>
        <v>#N/A</v>
      </c>
      <c r="I1790" s="56" t="str">
        <f>VLOOKUP(G1790,'MITRA (REFERENSI)'!$A:$Z,25,FALSE)</f>
        <v>#N/A</v>
      </c>
      <c r="J1790" s="55" t="str">
        <f>VLOOKUP(G1790,'MITRA (REFERENSI)'!$A:$Z,26,FALSE)</f>
        <v>#N/A</v>
      </c>
      <c r="K1790" s="55" t="str">
        <f>VLOOKUP(G1790,'MITRA (REFERENSI)'!$A:$Z,15,FALSE)</f>
        <v>#N/A</v>
      </c>
      <c r="L1790" s="55" t="str">
        <f>VLOOKUP(G1790,'MITRA (REFERENSI)'!$A:$Z,15,FALSE)</f>
        <v>#N/A</v>
      </c>
      <c r="M1790" s="55" t="str">
        <f>IF(B1790=1,'KELAS (REFERENSI)'!M1790,IF(B1790=2,'KELAS (REFERENSI)'!M1805,IF(B1790=3,'KELAS (REFERENSI)'!M1820,IF(B1790=4,'KELAS (REFERENSI)'!M1835,""))))</f>
        <v/>
      </c>
      <c r="N1790" s="55" t="str">
        <f>IF(B1790=1,'KELAS (REFERENSI)'!N1790,IF(B1790=2,'KELAS (REFERENSI)'!N1805,IF(B1790=3,'KELAS (REFERENSI)'!N1820,IF(B1790=4,'KELAS (REFERENSI)'!N1835,""))))</f>
        <v/>
      </c>
      <c r="O1790" s="55" t="str">
        <f>IF(B1790=1,'KELAS (REFERENSI)'!O1790,IF(B1790=2,'KELAS (REFERENSI)'!O1805,IF(B1790=3,'KELAS (REFERENSI)'!O1820,IF(B1790=4,'KELAS (REFERENSI)'!O1835,""))))</f>
        <v/>
      </c>
      <c r="P1790" s="55" t="str">
        <f>IF(B1790=1,'KELAS (REFERENSI)'!P1790,IF(B1790=2,'KELAS (REFERENSI)'!P1805,IF(B1790=3,'KELAS (REFERENSI)'!P1820,IF(B1790=4,'KELAS (REFERENSI)'!P1835,""))))</f>
        <v/>
      </c>
      <c r="Q1790" s="55" t="str">
        <f t="shared" si="4"/>
        <v>BPS Kota Jakarta Timur</v>
      </c>
      <c r="R1790" s="55" t="str">
        <f t="shared" si="56"/>
        <v/>
      </c>
      <c r="S1790" s="55" t="str">
        <f t="shared" ref="S1790:T1790" si="1798">S1789</f>
        <v>15 Juni sampai dengan 31 Agustus 2026</v>
      </c>
      <c r="T1790" s="55" t="str">
        <f t="shared" si="1798"/>
        <v>31 Agustus 2026</v>
      </c>
      <c r="U1790" s="59" t="str">
        <f>VLOOKUP(G1790,'MITRA (REFERENSI)'!$A:$Z,17,FALSE)</f>
        <v>#N/A</v>
      </c>
      <c r="V1790" s="59" t="str">
        <f>VLOOKUP(G1790,'MITRA (REFERENSI)'!$A:$Z,11,FALSE)</f>
        <v>#N/A</v>
      </c>
      <c r="W1790" s="81"/>
      <c r="X1790" s="63"/>
      <c r="Y1790" s="63"/>
      <c r="Z1790" s="62"/>
      <c r="AA1790" s="63"/>
      <c r="AB1790" s="62"/>
      <c r="AC1790" s="62"/>
      <c r="AD1790" s="62"/>
      <c r="AE1790" s="62"/>
      <c r="AF1790" s="62"/>
      <c r="AG1790" s="72"/>
      <c r="AH1790" s="72"/>
      <c r="AI1790" s="72"/>
      <c r="AJ1790" s="72"/>
      <c r="AK1790" s="59" t="str">
        <f>VLOOKUP(G1790,'MITRA (REFERENSI)'!$A:$Z,5,FALSE)</f>
        <v>#N/A</v>
      </c>
      <c r="AL1790" s="59" t="str">
        <f>VLOOKUP(G1790,'MITRA (REFERENSI)'!$A:$Z,13,FALSE)</f>
        <v>#N/A</v>
      </c>
      <c r="AM1790" s="59" t="str">
        <f>VLOOKUP(G1790,'MITRA (REFERENSI)'!$A:$Z,14,FALSE)</f>
        <v>#N/A</v>
      </c>
    </row>
    <row r="1791" ht="15.0" customHeight="1">
      <c r="A1791" s="53" t="s">
        <v>6853</v>
      </c>
      <c r="B1791" s="78"/>
      <c r="C1791" s="79"/>
      <c r="D1791" s="82"/>
      <c r="E1791" s="82"/>
      <c r="F1791" s="56" t="str">
        <f t="shared" si="2"/>
        <v>PETUGAS.1790/SPK/SE/PML/3172/2026</v>
      </c>
      <c r="G1791" s="80"/>
      <c r="H1791" s="56" t="str">
        <f>VLOOKUP(G1791,'MITRA (REFERENSI)'!$A:$Z,16,FALSE)</f>
        <v>#N/A</v>
      </c>
      <c r="I1791" s="56" t="str">
        <f>VLOOKUP(G1791,'MITRA (REFERENSI)'!$A:$Z,25,FALSE)</f>
        <v>#N/A</v>
      </c>
      <c r="J1791" s="55" t="str">
        <f>VLOOKUP(G1791,'MITRA (REFERENSI)'!$A:$Z,26,FALSE)</f>
        <v>#N/A</v>
      </c>
      <c r="K1791" s="55" t="str">
        <f>VLOOKUP(G1791,'MITRA (REFERENSI)'!$A:$Z,15,FALSE)</f>
        <v>#N/A</v>
      </c>
      <c r="L1791" s="55" t="str">
        <f>VLOOKUP(G1791,'MITRA (REFERENSI)'!$A:$Z,15,FALSE)</f>
        <v>#N/A</v>
      </c>
      <c r="M1791" s="55" t="str">
        <f>IF(B1791=1,'KELAS (REFERENSI)'!M1791,IF(B1791=2,'KELAS (REFERENSI)'!M1806,IF(B1791=3,'KELAS (REFERENSI)'!M1821,IF(B1791=4,'KELAS (REFERENSI)'!M1836,""))))</f>
        <v/>
      </c>
      <c r="N1791" s="55" t="str">
        <f>IF(B1791=1,'KELAS (REFERENSI)'!N1791,IF(B1791=2,'KELAS (REFERENSI)'!N1806,IF(B1791=3,'KELAS (REFERENSI)'!N1821,IF(B1791=4,'KELAS (REFERENSI)'!N1836,""))))</f>
        <v/>
      </c>
      <c r="O1791" s="55" t="str">
        <f>IF(B1791=1,'KELAS (REFERENSI)'!O1791,IF(B1791=2,'KELAS (REFERENSI)'!O1806,IF(B1791=3,'KELAS (REFERENSI)'!O1821,IF(B1791=4,'KELAS (REFERENSI)'!O1836,""))))</f>
        <v/>
      </c>
      <c r="P1791" s="55" t="str">
        <f>IF(B1791=1,'KELAS (REFERENSI)'!P1791,IF(B1791=2,'KELAS (REFERENSI)'!P1806,IF(B1791=3,'KELAS (REFERENSI)'!P1821,IF(B1791=4,'KELAS (REFERENSI)'!P1836,""))))</f>
        <v/>
      </c>
      <c r="Q1791" s="55" t="str">
        <f t="shared" si="4"/>
        <v>BPS Kota Jakarta Timur</v>
      </c>
      <c r="R1791" s="55" t="str">
        <f t="shared" si="56"/>
        <v/>
      </c>
      <c r="S1791" s="55" t="str">
        <f t="shared" ref="S1791:T1791" si="1799">S1790</f>
        <v>15 Juni sampai dengan 31 Agustus 2026</v>
      </c>
      <c r="T1791" s="55" t="str">
        <f t="shared" si="1799"/>
        <v>31 Agustus 2026</v>
      </c>
      <c r="U1791" s="59" t="str">
        <f>VLOOKUP(G1791,'MITRA (REFERENSI)'!$A:$Z,17,FALSE)</f>
        <v>#N/A</v>
      </c>
      <c r="V1791" s="59" t="str">
        <f>VLOOKUP(G1791,'MITRA (REFERENSI)'!$A:$Z,11,FALSE)</f>
        <v>#N/A</v>
      </c>
      <c r="W1791" s="81"/>
      <c r="X1791" s="63"/>
      <c r="Y1791" s="63"/>
      <c r="Z1791" s="62"/>
      <c r="AA1791" s="63"/>
      <c r="AB1791" s="62"/>
      <c r="AC1791" s="62"/>
      <c r="AD1791" s="62"/>
      <c r="AE1791" s="62"/>
      <c r="AF1791" s="62"/>
      <c r="AG1791" s="72"/>
      <c r="AH1791" s="72"/>
      <c r="AI1791" s="72"/>
      <c r="AJ1791" s="72"/>
      <c r="AK1791" s="59" t="str">
        <f>VLOOKUP(G1791,'MITRA (REFERENSI)'!$A:$Z,5,FALSE)</f>
        <v>#N/A</v>
      </c>
      <c r="AL1791" s="59" t="str">
        <f>VLOOKUP(G1791,'MITRA (REFERENSI)'!$A:$Z,13,FALSE)</f>
        <v>#N/A</v>
      </c>
      <c r="AM1791" s="59" t="str">
        <f>VLOOKUP(G1791,'MITRA (REFERENSI)'!$A:$Z,14,FALSE)</f>
        <v>#N/A</v>
      </c>
    </row>
    <row r="1792" ht="15.0" customHeight="1">
      <c r="A1792" s="53" t="s">
        <v>6854</v>
      </c>
      <c r="B1792" s="78"/>
      <c r="C1792" s="79"/>
      <c r="D1792" s="82"/>
      <c r="E1792" s="82"/>
      <c r="F1792" s="56" t="str">
        <f t="shared" si="2"/>
        <v>PETUGAS.1791/SPK/SE/PML/3172/2026</v>
      </c>
      <c r="G1792" s="80"/>
      <c r="H1792" s="56" t="str">
        <f>VLOOKUP(G1792,'MITRA (REFERENSI)'!$A:$Z,16,FALSE)</f>
        <v>#N/A</v>
      </c>
      <c r="I1792" s="56" t="str">
        <f>VLOOKUP(G1792,'MITRA (REFERENSI)'!$A:$Z,25,FALSE)</f>
        <v>#N/A</v>
      </c>
      <c r="J1792" s="55" t="str">
        <f>VLOOKUP(G1792,'MITRA (REFERENSI)'!$A:$Z,26,FALSE)</f>
        <v>#N/A</v>
      </c>
      <c r="K1792" s="55" t="str">
        <f>VLOOKUP(G1792,'MITRA (REFERENSI)'!$A:$Z,15,FALSE)</f>
        <v>#N/A</v>
      </c>
      <c r="L1792" s="55" t="str">
        <f>VLOOKUP(G1792,'MITRA (REFERENSI)'!$A:$Z,15,FALSE)</f>
        <v>#N/A</v>
      </c>
      <c r="M1792" s="55" t="str">
        <f>IF(B1792=1,'KELAS (REFERENSI)'!M1792,IF(B1792=2,'KELAS (REFERENSI)'!M1807,IF(B1792=3,'KELAS (REFERENSI)'!M1822,IF(B1792=4,'KELAS (REFERENSI)'!M1837,""))))</f>
        <v/>
      </c>
      <c r="N1792" s="55" t="str">
        <f>IF(B1792=1,'KELAS (REFERENSI)'!N1792,IF(B1792=2,'KELAS (REFERENSI)'!N1807,IF(B1792=3,'KELAS (REFERENSI)'!N1822,IF(B1792=4,'KELAS (REFERENSI)'!N1837,""))))</f>
        <v/>
      </c>
      <c r="O1792" s="55" t="str">
        <f>IF(B1792=1,'KELAS (REFERENSI)'!O1792,IF(B1792=2,'KELAS (REFERENSI)'!O1807,IF(B1792=3,'KELAS (REFERENSI)'!O1822,IF(B1792=4,'KELAS (REFERENSI)'!O1837,""))))</f>
        <v/>
      </c>
      <c r="P1792" s="55" t="str">
        <f>IF(B1792=1,'KELAS (REFERENSI)'!P1792,IF(B1792=2,'KELAS (REFERENSI)'!P1807,IF(B1792=3,'KELAS (REFERENSI)'!P1822,IF(B1792=4,'KELAS (REFERENSI)'!P1837,""))))</f>
        <v/>
      </c>
      <c r="Q1792" s="55" t="str">
        <f t="shared" si="4"/>
        <v>BPS Kota Jakarta Timur</v>
      </c>
      <c r="R1792" s="55" t="str">
        <f t="shared" si="56"/>
        <v/>
      </c>
      <c r="S1792" s="55" t="str">
        <f t="shared" ref="S1792:T1792" si="1800">S1791</f>
        <v>15 Juni sampai dengan 31 Agustus 2026</v>
      </c>
      <c r="T1792" s="55" t="str">
        <f t="shared" si="1800"/>
        <v>31 Agustus 2026</v>
      </c>
      <c r="U1792" s="59" t="str">
        <f>VLOOKUP(G1792,'MITRA (REFERENSI)'!$A:$Z,17,FALSE)</f>
        <v>#N/A</v>
      </c>
      <c r="V1792" s="59" t="str">
        <f>VLOOKUP(G1792,'MITRA (REFERENSI)'!$A:$Z,11,FALSE)</f>
        <v>#N/A</v>
      </c>
      <c r="W1792" s="81"/>
      <c r="X1792" s="63"/>
      <c r="Y1792" s="63"/>
      <c r="Z1792" s="62"/>
      <c r="AA1792" s="63"/>
      <c r="AB1792" s="62"/>
      <c r="AC1792" s="62"/>
      <c r="AD1792" s="62"/>
      <c r="AE1792" s="62"/>
      <c r="AF1792" s="62"/>
      <c r="AG1792" s="72"/>
      <c r="AH1792" s="72"/>
      <c r="AI1792" s="72"/>
      <c r="AJ1792" s="72"/>
      <c r="AK1792" s="59" t="str">
        <f>VLOOKUP(G1792,'MITRA (REFERENSI)'!$A:$Z,5,FALSE)</f>
        <v>#N/A</v>
      </c>
      <c r="AL1792" s="59" t="str">
        <f>VLOOKUP(G1792,'MITRA (REFERENSI)'!$A:$Z,13,FALSE)</f>
        <v>#N/A</v>
      </c>
      <c r="AM1792" s="59" t="str">
        <f>VLOOKUP(G1792,'MITRA (REFERENSI)'!$A:$Z,14,FALSE)</f>
        <v>#N/A</v>
      </c>
    </row>
    <row r="1793" ht="15.0" customHeight="1">
      <c r="A1793" s="53" t="s">
        <v>6855</v>
      </c>
      <c r="B1793" s="78"/>
      <c r="C1793" s="79"/>
      <c r="D1793" s="82"/>
      <c r="E1793" s="82"/>
      <c r="F1793" s="56" t="str">
        <f t="shared" si="2"/>
        <v>PETUGAS.1792/SPK/SE/PML/3172/2026</v>
      </c>
      <c r="G1793" s="80"/>
      <c r="H1793" s="56" t="str">
        <f>VLOOKUP(G1793,'MITRA (REFERENSI)'!$A:$Z,16,FALSE)</f>
        <v>#N/A</v>
      </c>
      <c r="I1793" s="56" t="str">
        <f>VLOOKUP(G1793,'MITRA (REFERENSI)'!$A:$Z,25,FALSE)</f>
        <v>#N/A</v>
      </c>
      <c r="J1793" s="55" t="str">
        <f>VLOOKUP(G1793,'MITRA (REFERENSI)'!$A:$Z,26,FALSE)</f>
        <v>#N/A</v>
      </c>
      <c r="K1793" s="55" t="str">
        <f>VLOOKUP(G1793,'MITRA (REFERENSI)'!$A:$Z,15,FALSE)</f>
        <v>#N/A</v>
      </c>
      <c r="L1793" s="55" t="str">
        <f>VLOOKUP(G1793,'MITRA (REFERENSI)'!$A:$Z,15,FALSE)</f>
        <v>#N/A</v>
      </c>
      <c r="M1793" s="55" t="str">
        <f>IF(B1793=1,'KELAS (REFERENSI)'!M1793,IF(B1793=2,'KELAS (REFERENSI)'!M1808,IF(B1793=3,'KELAS (REFERENSI)'!M1823,IF(B1793=4,'KELAS (REFERENSI)'!M1838,""))))</f>
        <v/>
      </c>
      <c r="N1793" s="55" t="str">
        <f>IF(B1793=1,'KELAS (REFERENSI)'!N1793,IF(B1793=2,'KELAS (REFERENSI)'!N1808,IF(B1793=3,'KELAS (REFERENSI)'!N1823,IF(B1793=4,'KELAS (REFERENSI)'!N1838,""))))</f>
        <v/>
      </c>
      <c r="O1793" s="55" t="str">
        <f>IF(B1793=1,'KELAS (REFERENSI)'!O1793,IF(B1793=2,'KELAS (REFERENSI)'!O1808,IF(B1793=3,'KELAS (REFERENSI)'!O1823,IF(B1793=4,'KELAS (REFERENSI)'!O1838,""))))</f>
        <v/>
      </c>
      <c r="P1793" s="55" t="str">
        <f>IF(B1793=1,'KELAS (REFERENSI)'!P1793,IF(B1793=2,'KELAS (REFERENSI)'!P1808,IF(B1793=3,'KELAS (REFERENSI)'!P1823,IF(B1793=4,'KELAS (REFERENSI)'!P1838,""))))</f>
        <v/>
      </c>
      <c r="Q1793" s="55" t="str">
        <f t="shared" si="4"/>
        <v>BPS Kota Jakarta Timur</v>
      </c>
      <c r="R1793" s="55" t="str">
        <f t="shared" si="56"/>
        <v/>
      </c>
      <c r="S1793" s="55" t="str">
        <f t="shared" ref="S1793:T1793" si="1801">S1792</f>
        <v>15 Juni sampai dengan 31 Agustus 2026</v>
      </c>
      <c r="T1793" s="55" t="str">
        <f t="shared" si="1801"/>
        <v>31 Agustus 2026</v>
      </c>
      <c r="U1793" s="59" t="str">
        <f>VLOOKUP(G1793,'MITRA (REFERENSI)'!$A:$Z,17,FALSE)</f>
        <v>#N/A</v>
      </c>
      <c r="V1793" s="59" t="str">
        <f>VLOOKUP(G1793,'MITRA (REFERENSI)'!$A:$Z,11,FALSE)</f>
        <v>#N/A</v>
      </c>
      <c r="W1793" s="81"/>
      <c r="X1793" s="63"/>
      <c r="Y1793" s="63"/>
      <c r="Z1793" s="62"/>
      <c r="AA1793" s="63"/>
      <c r="AB1793" s="62"/>
      <c r="AC1793" s="62"/>
      <c r="AD1793" s="62"/>
      <c r="AE1793" s="62"/>
      <c r="AF1793" s="62"/>
      <c r="AG1793" s="72"/>
      <c r="AH1793" s="72"/>
      <c r="AI1793" s="72"/>
      <c r="AJ1793" s="72"/>
      <c r="AK1793" s="59" t="str">
        <f>VLOOKUP(G1793,'MITRA (REFERENSI)'!$A:$Z,5,FALSE)</f>
        <v>#N/A</v>
      </c>
      <c r="AL1793" s="59" t="str">
        <f>VLOOKUP(G1793,'MITRA (REFERENSI)'!$A:$Z,13,FALSE)</f>
        <v>#N/A</v>
      </c>
      <c r="AM1793" s="59" t="str">
        <f>VLOOKUP(G1793,'MITRA (REFERENSI)'!$A:$Z,14,FALSE)</f>
        <v>#N/A</v>
      </c>
    </row>
    <row r="1794" ht="15.0" customHeight="1">
      <c r="A1794" s="53" t="s">
        <v>6856</v>
      </c>
      <c r="B1794" s="78"/>
      <c r="C1794" s="79"/>
      <c r="D1794" s="82"/>
      <c r="E1794" s="82"/>
      <c r="F1794" s="56" t="str">
        <f t="shared" si="2"/>
        <v>PETUGAS.1793/SPK/SE/PML/3172/2026</v>
      </c>
      <c r="G1794" s="80"/>
      <c r="H1794" s="56" t="str">
        <f>VLOOKUP(G1794,'MITRA (REFERENSI)'!$A:$Z,16,FALSE)</f>
        <v>#N/A</v>
      </c>
      <c r="I1794" s="56" t="str">
        <f>VLOOKUP(G1794,'MITRA (REFERENSI)'!$A:$Z,25,FALSE)</f>
        <v>#N/A</v>
      </c>
      <c r="J1794" s="55" t="str">
        <f>VLOOKUP(G1794,'MITRA (REFERENSI)'!$A:$Z,26,FALSE)</f>
        <v>#N/A</v>
      </c>
      <c r="K1794" s="55" t="str">
        <f>VLOOKUP(G1794,'MITRA (REFERENSI)'!$A:$Z,15,FALSE)</f>
        <v>#N/A</v>
      </c>
      <c r="L1794" s="55" t="str">
        <f>VLOOKUP(G1794,'MITRA (REFERENSI)'!$A:$Z,15,FALSE)</f>
        <v>#N/A</v>
      </c>
      <c r="M1794" s="55" t="str">
        <f>IF(B1794=1,'KELAS (REFERENSI)'!M1794,IF(B1794=2,'KELAS (REFERENSI)'!M1809,IF(B1794=3,'KELAS (REFERENSI)'!M1824,IF(B1794=4,'KELAS (REFERENSI)'!M1839,""))))</f>
        <v/>
      </c>
      <c r="N1794" s="55" t="str">
        <f>IF(B1794=1,'KELAS (REFERENSI)'!N1794,IF(B1794=2,'KELAS (REFERENSI)'!N1809,IF(B1794=3,'KELAS (REFERENSI)'!N1824,IF(B1794=4,'KELAS (REFERENSI)'!N1839,""))))</f>
        <v/>
      </c>
      <c r="O1794" s="55" t="str">
        <f>IF(B1794=1,'KELAS (REFERENSI)'!O1794,IF(B1794=2,'KELAS (REFERENSI)'!O1809,IF(B1794=3,'KELAS (REFERENSI)'!O1824,IF(B1794=4,'KELAS (REFERENSI)'!O1839,""))))</f>
        <v/>
      </c>
      <c r="P1794" s="55" t="str">
        <f>IF(B1794=1,'KELAS (REFERENSI)'!P1794,IF(B1794=2,'KELAS (REFERENSI)'!P1809,IF(B1794=3,'KELAS (REFERENSI)'!P1824,IF(B1794=4,'KELAS (REFERENSI)'!P1839,""))))</f>
        <v/>
      </c>
      <c r="Q1794" s="55" t="str">
        <f t="shared" si="4"/>
        <v>BPS Kota Jakarta Timur</v>
      </c>
      <c r="R1794" s="55" t="str">
        <f t="shared" si="56"/>
        <v/>
      </c>
      <c r="S1794" s="55" t="str">
        <f t="shared" ref="S1794:T1794" si="1802">S1793</f>
        <v>15 Juni sampai dengan 31 Agustus 2026</v>
      </c>
      <c r="T1794" s="55" t="str">
        <f t="shared" si="1802"/>
        <v>31 Agustus 2026</v>
      </c>
      <c r="U1794" s="59" t="str">
        <f>VLOOKUP(G1794,'MITRA (REFERENSI)'!$A:$Z,17,FALSE)</f>
        <v>#N/A</v>
      </c>
      <c r="V1794" s="59" t="str">
        <f>VLOOKUP(G1794,'MITRA (REFERENSI)'!$A:$Z,11,FALSE)</f>
        <v>#N/A</v>
      </c>
      <c r="W1794" s="81"/>
      <c r="X1794" s="63"/>
      <c r="Y1794" s="63"/>
      <c r="Z1794" s="62"/>
      <c r="AA1794" s="63"/>
      <c r="AB1794" s="62"/>
      <c r="AC1794" s="62"/>
      <c r="AD1794" s="62"/>
      <c r="AE1794" s="62"/>
      <c r="AF1794" s="62"/>
      <c r="AG1794" s="72"/>
      <c r="AH1794" s="72"/>
      <c r="AI1794" s="72"/>
      <c r="AJ1794" s="72"/>
      <c r="AK1794" s="59" t="str">
        <f>VLOOKUP(G1794,'MITRA (REFERENSI)'!$A:$Z,5,FALSE)</f>
        <v>#N/A</v>
      </c>
      <c r="AL1794" s="59" t="str">
        <f>VLOOKUP(G1794,'MITRA (REFERENSI)'!$A:$Z,13,FALSE)</f>
        <v>#N/A</v>
      </c>
      <c r="AM1794" s="59" t="str">
        <f>VLOOKUP(G1794,'MITRA (REFERENSI)'!$A:$Z,14,FALSE)</f>
        <v>#N/A</v>
      </c>
    </row>
    <row r="1795" ht="15.0" customHeight="1">
      <c r="A1795" s="53" t="s">
        <v>6857</v>
      </c>
      <c r="B1795" s="78"/>
      <c r="C1795" s="79"/>
      <c r="D1795" s="82"/>
      <c r="E1795" s="82"/>
      <c r="F1795" s="56" t="str">
        <f t="shared" si="2"/>
        <v>PETUGAS.1794/SPK/SE/PML/3172/2026</v>
      </c>
      <c r="G1795" s="80"/>
      <c r="H1795" s="56" t="str">
        <f>VLOOKUP(G1795,'MITRA (REFERENSI)'!$A:$Z,16,FALSE)</f>
        <v>#N/A</v>
      </c>
      <c r="I1795" s="56" t="str">
        <f>VLOOKUP(G1795,'MITRA (REFERENSI)'!$A:$Z,25,FALSE)</f>
        <v>#N/A</v>
      </c>
      <c r="J1795" s="55" t="str">
        <f>VLOOKUP(G1795,'MITRA (REFERENSI)'!$A:$Z,26,FALSE)</f>
        <v>#N/A</v>
      </c>
      <c r="K1795" s="55" t="str">
        <f>VLOOKUP(G1795,'MITRA (REFERENSI)'!$A:$Z,15,FALSE)</f>
        <v>#N/A</v>
      </c>
      <c r="L1795" s="55" t="str">
        <f>VLOOKUP(G1795,'MITRA (REFERENSI)'!$A:$Z,15,FALSE)</f>
        <v>#N/A</v>
      </c>
      <c r="M1795" s="55" t="str">
        <f>IF(B1795=1,'KELAS (REFERENSI)'!M1795,IF(B1795=2,'KELAS (REFERENSI)'!M1810,IF(B1795=3,'KELAS (REFERENSI)'!M1825,IF(B1795=4,'KELAS (REFERENSI)'!M1840,""))))</f>
        <v/>
      </c>
      <c r="N1795" s="55" t="str">
        <f>IF(B1795=1,'KELAS (REFERENSI)'!N1795,IF(B1795=2,'KELAS (REFERENSI)'!N1810,IF(B1795=3,'KELAS (REFERENSI)'!N1825,IF(B1795=4,'KELAS (REFERENSI)'!N1840,""))))</f>
        <v/>
      </c>
      <c r="O1795" s="55" t="str">
        <f>IF(B1795=1,'KELAS (REFERENSI)'!O1795,IF(B1795=2,'KELAS (REFERENSI)'!O1810,IF(B1795=3,'KELAS (REFERENSI)'!O1825,IF(B1795=4,'KELAS (REFERENSI)'!O1840,""))))</f>
        <v/>
      </c>
      <c r="P1795" s="55" t="str">
        <f>IF(B1795=1,'KELAS (REFERENSI)'!P1795,IF(B1795=2,'KELAS (REFERENSI)'!P1810,IF(B1795=3,'KELAS (REFERENSI)'!P1825,IF(B1795=4,'KELAS (REFERENSI)'!P1840,""))))</f>
        <v/>
      </c>
      <c r="Q1795" s="55" t="str">
        <f t="shared" si="4"/>
        <v>BPS Kota Jakarta Timur</v>
      </c>
      <c r="R1795" s="55" t="str">
        <f t="shared" si="56"/>
        <v/>
      </c>
      <c r="S1795" s="55" t="str">
        <f t="shared" ref="S1795:T1795" si="1803">S1794</f>
        <v>15 Juni sampai dengan 31 Agustus 2026</v>
      </c>
      <c r="T1795" s="55" t="str">
        <f t="shared" si="1803"/>
        <v>31 Agustus 2026</v>
      </c>
      <c r="U1795" s="59" t="str">
        <f>VLOOKUP(G1795,'MITRA (REFERENSI)'!$A:$Z,17,FALSE)</f>
        <v>#N/A</v>
      </c>
      <c r="V1795" s="59" t="str">
        <f>VLOOKUP(G1795,'MITRA (REFERENSI)'!$A:$Z,11,FALSE)</f>
        <v>#N/A</v>
      </c>
      <c r="W1795" s="81"/>
      <c r="X1795" s="63"/>
      <c r="Y1795" s="63"/>
      <c r="Z1795" s="62"/>
      <c r="AA1795" s="63"/>
      <c r="AB1795" s="62"/>
      <c r="AC1795" s="62"/>
      <c r="AD1795" s="62"/>
      <c r="AE1795" s="62"/>
      <c r="AF1795" s="62"/>
      <c r="AG1795" s="72"/>
      <c r="AH1795" s="72"/>
      <c r="AI1795" s="72"/>
      <c r="AJ1795" s="72"/>
      <c r="AK1795" s="59" t="str">
        <f>VLOOKUP(G1795,'MITRA (REFERENSI)'!$A:$Z,5,FALSE)</f>
        <v>#N/A</v>
      </c>
      <c r="AL1795" s="59" t="str">
        <f>VLOOKUP(G1795,'MITRA (REFERENSI)'!$A:$Z,13,FALSE)</f>
        <v>#N/A</v>
      </c>
      <c r="AM1795" s="59" t="str">
        <f>VLOOKUP(G1795,'MITRA (REFERENSI)'!$A:$Z,14,FALSE)</f>
        <v>#N/A</v>
      </c>
    </row>
    <row r="1796" ht="15.0" customHeight="1">
      <c r="A1796" s="53" t="s">
        <v>6858</v>
      </c>
      <c r="B1796" s="78"/>
      <c r="C1796" s="79"/>
      <c r="D1796" s="82"/>
      <c r="E1796" s="82"/>
      <c r="F1796" s="56" t="str">
        <f t="shared" si="2"/>
        <v>PETUGAS.1795/SPK/SE/PML/3172/2026</v>
      </c>
      <c r="G1796" s="80"/>
      <c r="H1796" s="56" t="str">
        <f>VLOOKUP(G1796,'MITRA (REFERENSI)'!$A:$Z,16,FALSE)</f>
        <v>#N/A</v>
      </c>
      <c r="I1796" s="56" t="str">
        <f>VLOOKUP(G1796,'MITRA (REFERENSI)'!$A:$Z,25,FALSE)</f>
        <v>#N/A</v>
      </c>
      <c r="J1796" s="55" t="str">
        <f>VLOOKUP(G1796,'MITRA (REFERENSI)'!$A:$Z,26,FALSE)</f>
        <v>#N/A</v>
      </c>
      <c r="K1796" s="55" t="str">
        <f>VLOOKUP(G1796,'MITRA (REFERENSI)'!$A:$Z,15,FALSE)</f>
        <v>#N/A</v>
      </c>
      <c r="L1796" s="55" t="str">
        <f>VLOOKUP(G1796,'MITRA (REFERENSI)'!$A:$Z,15,FALSE)</f>
        <v>#N/A</v>
      </c>
      <c r="M1796" s="55" t="str">
        <f>IF(B1796=1,'KELAS (REFERENSI)'!M1796,IF(B1796=2,'KELAS (REFERENSI)'!M1811,IF(B1796=3,'KELAS (REFERENSI)'!M1826,IF(B1796=4,'KELAS (REFERENSI)'!M1841,""))))</f>
        <v/>
      </c>
      <c r="N1796" s="55" t="str">
        <f>IF(B1796=1,'KELAS (REFERENSI)'!N1796,IF(B1796=2,'KELAS (REFERENSI)'!N1811,IF(B1796=3,'KELAS (REFERENSI)'!N1826,IF(B1796=4,'KELAS (REFERENSI)'!N1841,""))))</f>
        <v/>
      </c>
      <c r="O1796" s="55" t="str">
        <f>IF(B1796=1,'KELAS (REFERENSI)'!O1796,IF(B1796=2,'KELAS (REFERENSI)'!O1811,IF(B1796=3,'KELAS (REFERENSI)'!O1826,IF(B1796=4,'KELAS (REFERENSI)'!O1841,""))))</f>
        <v/>
      </c>
      <c r="P1796" s="55" t="str">
        <f>IF(B1796=1,'KELAS (REFERENSI)'!P1796,IF(B1796=2,'KELAS (REFERENSI)'!P1811,IF(B1796=3,'KELAS (REFERENSI)'!P1826,IF(B1796=4,'KELAS (REFERENSI)'!P1841,""))))</f>
        <v/>
      </c>
      <c r="Q1796" s="55" t="str">
        <f t="shared" si="4"/>
        <v>BPS Kota Jakarta Timur</v>
      </c>
      <c r="R1796" s="55" t="str">
        <f t="shared" si="56"/>
        <v/>
      </c>
      <c r="S1796" s="55" t="str">
        <f t="shared" ref="S1796:T1796" si="1804">S1795</f>
        <v>15 Juni sampai dengan 31 Agustus 2026</v>
      </c>
      <c r="T1796" s="55" t="str">
        <f t="shared" si="1804"/>
        <v>31 Agustus 2026</v>
      </c>
      <c r="U1796" s="59" t="str">
        <f>VLOOKUP(G1796,'MITRA (REFERENSI)'!$A:$Z,17,FALSE)</f>
        <v>#N/A</v>
      </c>
      <c r="V1796" s="59" t="str">
        <f>VLOOKUP(G1796,'MITRA (REFERENSI)'!$A:$Z,11,FALSE)</f>
        <v>#N/A</v>
      </c>
      <c r="W1796" s="81"/>
      <c r="X1796" s="63"/>
      <c r="Y1796" s="63"/>
      <c r="Z1796" s="62"/>
      <c r="AA1796" s="63"/>
      <c r="AB1796" s="62"/>
      <c r="AC1796" s="62"/>
      <c r="AD1796" s="62"/>
      <c r="AE1796" s="62"/>
      <c r="AF1796" s="62"/>
      <c r="AG1796" s="72"/>
      <c r="AH1796" s="72"/>
      <c r="AI1796" s="72"/>
      <c r="AJ1796" s="72"/>
      <c r="AK1796" s="59" t="str">
        <f>VLOOKUP(G1796,'MITRA (REFERENSI)'!$A:$Z,5,FALSE)</f>
        <v>#N/A</v>
      </c>
      <c r="AL1796" s="59" t="str">
        <f>VLOOKUP(G1796,'MITRA (REFERENSI)'!$A:$Z,13,FALSE)</f>
        <v>#N/A</v>
      </c>
      <c r="AM1796" s="59" t="str">
        <f>VLOOKUP(G1796,'MITRA (REFERENSI)'!$A:$Z,14,FALSE)</f>
        <v>#N/A</v>
      </c>
    </row>
    <row r="1797" ht="15.0" customHeight="1">
      <c r="A1797" s="53" t="s">
        <v>6859</v>
      </c>
      <c r="B1797" s="78"/>
      <c r="C1797" s="79"/>
      <c r="D1797" s="82"/>
      <c r="E1797" s="82"/>
      <c r="F1797" s="56" t="str">
        <f t="shared" si="2"/>
        <v>PETUGAS.1796/SPK/SE/PML/3172/2026</v>
      </c>
      <c r="G1797" s="80"/>
      <c r="H1797" s="56" t="str">
        <f>VLOOKUP(G1797,'MITRA (REFERENSI)'!$A:$Z,16,FALSE)</f>
        <v>#N/A</v>
      </c>
      <c r="I1797" s="56" t="str">
        <f>VLOOKUP(G1797,'MITRA (REFERENSI)'!$A:$Z,25,FALSE)</f>
        <v>#N/A</v>
      </c>
      <c r="J1797" s="55" t="str">
        <f>VLOOKUP(G1797,'MITRA (REFERENSI)'!$A:$Z,26,FALSE)</f>
        <v>#N/A</v>
      </c>
      <c r="K1797" s="55" t="str">
        <f>VLOOKUP(G1797,'MITRA (REFERENSI)'!$A:$Z,15,FALSE)</f>
        <v>#N/A</v>
      </c>
      <c r="L1797" s="55" t="str">
        <f>VLOOKUP(G1797,'MITRA (REFERENSI)'!$A:$Z,15,FALSE)</f>
        <v>#N/A</v>
      </c>
      <c r="M1797" s="55" t="str">
        <f>IF(B1797=1,'KELAS (REFERENSI)'!M1797,IF(B1797=2,'KELAS (REFERENSI)'!M1812,IF(B1797=3,'KELAS (REFERENSI)'!M1827,IF(B1797=4,'KELAS (REFERENSI)'!M1842,""))))</f>
        <v/>
      </c>
      <c r="N1797" s="55" t="str">
        <f>IF(B1797=1,'KELAS (REFERENSI)'!N1797,IF(B1797=2,'KELAS (REFERENSI)'!N1812,IF(B1797=3,'KELAS (REFERENSI)'!N1827,IF(B1797=4,'KELAS (REFERENSI)'!N1842,""))))</f>
        <v/>
      </c>
      <c r="O1797" s="55" t="str">
        <f>IF(B1797=1,'KELAS (REFERENSI)'!O1797,IF(B1797=2,'KELAS (REFERENSI)'!O1812,IF(B1797=3,'KELAS (REFERENSI)'!O1827,IF(B1797=4,'KELAS (REFERENSI)'!O1842,""))))</f>
        <v/>
      </c>
      <c r="P1797" s="55" t="str">
        <f>IF(B1797=1,'KELAS (REFERENSI)'!P1797,IF(B1797=2,'KELAS (REFERENSI)'!P1812,IF(B1797=3,'KELAS (REFERENSI)'!P1827,IF(B1797=4,'KELAS (REFERENSI)'!P1842,""))))</f>
        <v/>
      </c>
      <c r="Q1797" s="55" t="str">
        <f t="shared" si="4"/>
        <v>BPS Kota Jakarta Timur</v>
      </c>
      <c r="R1797" s="55" t="str">
        <f t="shared" si="56"/>
        <v/>
      </c>
      <c r="S1797" s="55" t="str">
        <f t="shared" ref="S1797:T1797" si="1805">S1796</f>
        <v>15 Juni sampai dengan 31 Agustus 2026</v>
      </c>
      <c r="T1797" s="55" t="str">
        <f t="shared" si="1805"/>
        <v>31 Agustus 2026</v>
      </c>
      <c r="U1797" s="59" t="str">
        <f>VLOOKUP(G1797,'MITRA (REFERENSI)'!$A:$Z,17,FALSE)</f>
        <v>#N/A</v>
      </c>
      <c r="V1797" s="59" t="str">
        <f>VLOOKUP(G1797,'MITRA (REFERENSI)'!$A:$Z,11,FALSE)</f>
        <v>#N/A</v>
      </c>
      <c r="W1797" s="81"/>
      <c r="X1797" s="63"/>
      <c r="Y1797" s="63"/>
      <c r="Z1797" s="62"/>
      <c r="AA1797" s="63"/>
      <c r="AB1797" s="62"/>
      <c r="AC1797" s="62"/>
      <c r="AD1797" s="62"/>
      <c r="AE1797" s="62"/>
      <c r="AF1797" s="62"/>
      <c r="AG1797" s="72"/>
      <c r="AH1797" s="72"/>
      <c r="AI1797" s="72"/>
      <c r="AJ1797" s="72"/>
      <c r="AK1797" s="59" t="str">
        <f>VLOOKUP(G1797,'MITRA (REFERENSI)'!$A:$Z,5,FALSE)</f>
        <v>#N/A</v>
      </c>
      <c r="AL1797" s="59" t="str">
        <f>VLOOKUP(G1797,'MITRA (REFERENSI)'!$A:$Z,13,FALSE)</f>
        <v>#N/A</v>
      </c>
      <c r="AM1797" s="59" t="str">
        <f>VLOOKUP(G1797,'MITRA (REFERENSI)'!$A:$Z,14,FALSE)</f>
        <v>#N/A</v>
      </c>
    </row>
    <row r="1798" ht="15.0" customHeight="1">
      <c r="A1798" s="53" t="s">
        <v>6860</v>
      </c>
      <c r="B1798" s="78"/>
      <c r="C1798" s="79"/>
      <c r="D1798" s="82"/>
      <c r="E1798" s="82"/>
      <c r="F1798" s="56" t="str">
        <f t="shared" si="2"/>
        <v>PETUGAS.1797/SPK/SE/PML/3172/2026</v>
      </c>
      <c r="G1798" s="80"/>
      <c r="H1798" s="56" t="str">
        <f>VLOOKUP(G1798,'MITRA (REFERENSI)'!$A:$Z,16,FALSE)</f>
        <v>#N/A</v>
      </c>
      <c r="I1798" s="56" t="str">
        <f>VLOOKUP(G1798,'MITRA (REFERENSI)'!$A:$Z,25,FALSE)</f>
        <v>#N/A</v>
      </c>
      <c r="J1798" s="55" t="str">
        <f>VLOOKUP(G1798,'MITRA (REFERENSI)'!$A:$Z,26,FALSE)</f>
        <v>#N/A</v>
      </c>
      <c r="K1798" s="55" t="str">
        <f>VLOOKUP(G1798,'MITRA (REFERENSI)'!$A:$Z,15,FALSE)</f>
        <v>#N/A</v>
      </c>
      <c r="L1798" s="55" t="str">
        <f>VLOOKUP(G1798,'MITRA (REFERENSI)'!$A:$Z,15,FALSE)</f>
        <v>#N/A</v>
      </c>
      <c r="M1798" s="55" t="str">
        <f>IF(B1798=1,'KELAS (REFERENSI)'!M1798,IF(B1798=2,'KELAS (REFERENSI)'!M1813,IF(B1798=3,'KELAS (REFERENSI)'!M1828,IF(B1798=4,'KELAS (REFERENSI)'!M1843,""))))</f>
        <v/>
      </c>
      <c r="N1798" s="55" t="str">
        <f>IF(B1798=1,'KELAS (REFERENSI)'!N1798,IF(B1798=2,'KELAS (REFERENSI)'!N1813,IF(B1798=3,'KELAS (REFERENSI)'!N1828,IF(B1798=4,'KELAS (REFERENSI)'!N1843,""))))</f>
        <v/>
      </c>
      <c r="O1798" s="55" t="str">
        <f>IF(B1798=1,'KELAS (REFERENSI)'!O1798,IF(B1798=2,'KELAS (REFERENSI)'!O1813,IF(B1798=3,'KELAS (REFERENSI)'!O1828,IF(B1798=4,'KELAS (REFERENSI)'!O1843,""))))</f>
        <v/>
      </c>
      <c r="P1798" s="55" t="str">
        <f>IF(B1798=1,'KELAS (REFERENSI)'!P1798,IF(B1798=2,'KELAS (REFERENSI)'!P1813,IF(B1798=3,'KELAS (REFERENSI)'!P1828,IF(B1798=4,'KELAS (REFERENSI)'!P1843,""))))</f>
        <v/>
      </c>
      <c r="Q1798" s="55" t="str">
        <f t="shared" si="4"/>
        <v>BPS Kota Jakarta Timur</v>
      </c>
      <c r="R1798" s="55" t="str">
        <f t="shared" si="56"/>
        <v/>
      </c>
      <c r="S1798" s="55" t="str">
        <f t="shared" ref="S1798:T1798" si="1806">S1797</f>
        <v>15 Juni sampai dengan 31 Agustus 2026</v>
      </c>
      <c r="T1798" s="55" t="str">
        <f t="shared" si="1806"/>
        <v>31 Agustus 2026</v>
      </c>
      <c r="U1798" s="59" t="str">
        <f>VLOOKUP(G1798,'MITRA (REFERENSI)'!$A:$Z,17,FALSE)</f>
        <v>#N/A</v>
      </c>
      <c r="V1798" s="59" t="str">
        <f>VLOOKUP(G1798,'MITRA (REFERENSI)'!$A:$Z,11,FALSE)</f>
        <v>#N/A</v>
      </c>
      <c r="W1798" s="81"/>
      <c r="X1798" s="63"/>
      <c r="Y1798" s="63"/>
      <c r="Z1798" s="62"/>
      <c r="AA1798" s="63"/>
      <c r="AB1798" s="62"/>
      <c r="AC1798" s="62"/>
      <c r="AD1798" s="62"/>
      <c r="AE1798" s="62"/>
      <c r="AF1798" s="62"/>
      <c r="AG1798" s="72"/>
      <c r="AH1798" s="72"/>
      <c r="AI1798" s="72"/>
      <c r="AJ1798" s="72"/>
      <c r="AK1798" s="59" t="str">
        <f>VLOOKUP(G1798,'MITRA (REFERENSI)'!$A:$Z,5,FALSE)</f>
        <v>#N/A</v>
      </c>
      <c r="AL1798" s="59" t="str">
        <f>VLOOKUP(G1798,'MITRA (REFERENSI)'!$A:$Z,13,FALSE)</f>
        <v>#N/A</v>
      </c>
      <c r="AM1798" s="59" t="str">
        <f>VLOOKUP(G1798,'MITRA (REFERENSI)'!$A:$Z,14,FALSE)</f>
        <v>#N/A</v>
      </c>
    </row>
    <row r="1799" ht="15.0" customHeight="1">
      <c r="A1799" s="53" t="s">
        <v>6861</v>
      </c>
      <c r="B1799" s="78"/>
      <c r="C1799" s="79"/>
      <c r="D1799" s="82"/>
      <c r="E1799" s="82"/>
      <c r="F1799" s="56" t="str">
        <f t="shared" si="2"/>
        <v>PETUGAS.1798/SPK/SE/PML/3172/2026</v>
      </c>
      <c r="G1799" s="80"/>
      <c r="H1799" s="56" t="str">
        <f>VLOOKUP(G1799,'MITRA (REFERENSI)'!$A:$Z,16,FALSE)</f>
        <v>#N/A</v>
      </c>
      <c r="I1799" s="56" t="str">
        <f>VLOOKUP(G1799,'MITRA (REFERENSI)'!$A:$Z,25,FALSE)</f>
        <v>#N/A</v>
      </c>
      <c r="J1799" s="55" t="str">
        <f>VLOOKUP(G1799,'MITRA (REFERENSI)'!$A:$Z,26,FALSE)</f>
        <v>#N/A</v>
      </c>
      <c r="K1799" s="55" t="str">
        <f>VLOOKUP(G1799,'MITRA (REFERENSI)'!$A:$Z,15,FALSE)</f>
        <v>#N/A</v>
      </c>
      <c r="L1799" s="55" t="str">
        <f>VLOOKUP(G1799,'MITRA (REFERENSI)'!$A:$Z,15,FALSE)</f>
        <v>#N/A</v>
      </c>
      <c r="M1799" s="55" t="str">
        <f>IF(B1799=1,'KELAS (REFERENSI)'!M1799,IF(B1799=2,'KELAS (REFERENSI)'!M1814,IF(B1799=3,'KELAS (REFERENSI)'!M1829,IF(B1799=4,'KELAS (REFERENSI)'!M1844,""))))</f>
        <v/>
      </c>
      <c r="N1799" s="55" t="str">
        <f>IF(B1799=1,'KELAS (REFERENSI)'!N1799,IF(B1799=2,'KELAS (REFERENSI)'!N1814,IF(B1799=3,'KELAS (REFERENSI)'!N1829,IF(B1799=4,'KELAS (REFERENSI)'!N1844,""))))</f>
        <v/>
      </c>
      <c r="O1799" s="55" t="str">
        <f>IF(B1799=1,'KELAS (REFERENSI)'!O1799,IF(B1799=2,'KELAS (REFERENSI)'!O1814,IF(B1799=3,'KELAS (REFERENSI)'!O1829,IF(B1799=4,'KELAS (REFERENSI)'!O1844,""))))</f>
        <v/>
      </c>
      <c r="P1799" s="55" t="str">
        <f>IF(B1799=1,'KELAS (REFERENSI)'!P1799,IF(B1799=2,'KELAS (REFERENSI)'!P1814,IF(B1799=3,'KELAS (REFERENSI)'!P1829,IF(B1799=4,'KELAS (REFERENSI)'!P1844,""))))</f>
        <v/>
      </c>
      <c r="Q1799" s="55" t="str">
        <f t="shared" si="4"/>
        <v>BPS Kota Jakarta Timur</v>
      </c>
      <c r="R1799" s="55" t="str">
        <f t="shared" si="56"/>
        <v/>
      </c>
      <c r="S1799" s="55" t="str">
        <f t="shared" ref="S1799:T1799" si="1807">S1798</f>
        <v>15 Juni sampai dengan 31 Agustus 2026</v>
      </c>
      <c r="T1799" s="55" t="str">
        <f t="shared" si="1807"/>
        <v>31 Agustus 2026</v>
      </c>
      <c r="U1799" s="59" t="str">
        <f>VLOOKUP(G1799,'MITRA (REFERENSI)'!$A:$Z,17,FALSE)</f>
        <v>#N/A</v>
      </c>
      <c r="V1799" s="59" t="str">
        <f>VLOOKUP(G1799,'MITRA (REFERENSI)'!$A:$Z,11,FALSE)</f>
        <v>#N/A</v>
      </c>
      <c r="W1799" s="81"/>
      <c r="X1799" s="63"/>
      <c r="Y1799" s="63"/>
      <c r="Z1799" s="62"/>
      <c r="AA1799" s="63"/>
      <c r="AB1799" s="62"/>
      <c r="AC1799" s="62"/>
      <c r="AD1799" s="62"/>
      <c r="AE1799" s="62"/>
      <c r="AF1799" s="62"/>
      <c r="AG1799" s="72"/>
      <c r="AH1799" s="72"/>
      <c r="AI1799" s="72"/>
      <c r="AJ1799" s="72"/>
      <c r="AK1799" s="59" t="str">
        <f>VLOOKUP(G1799,'MITRA (REFERENSI)'!$A:$Z,5,FALSE)</f>
        <v>#N/A</v>
      </c>
      <c r="AL1799" s="59" t="str">
        <f>VLOOKUP(G1799,'MITRA (REFERENSI)'!$A:$Z,13,FALSE)</f>
        <v>#N/A</v>
      </c>
      <c r="AM1799" s="59" t="str">
        <f>VLOOKUP(G1799,'MITRA (REFERENSI)'!$A:$Z,14,FALSE)</f>
        <v>#N/A</v>
      </c>
    </row>
    <row r="1800" ht="15.0" customHeight="1">
      <c r="A1800" s="53" t="s">
        <v>6862</v>
      </c>
      <c r="B1800" s="78"/>
      <c r="C1800" s="79"/>
      <c r="D1800" s="82"/>
      <c r="E1800" s="82"/>
      <c r="F1800" s="56" t="str">
        <f t="shared" si="2"/>
        <v>PETUGAS.1799/SPK/SE/PML/3172/2026</v>
      </c>
      <c r="G1800" s="80"/>
      <c r="H1800" s="56" t="str">
        <f>VLOOKUP(G1800,'MITRA (REFERENSI)'!$A:$Z,16,FALSE)</f>
        <v>#N/A</v>
      </c>
      <c r="I1800" s="56" t="str">
        <f>VLOOKUP(G1800,'MITRA (REFERENSI)'!$A:$Z,25,FALSE)</f>
        <v>#N/A</v>
      </c>
      <c r="J1800" s="55" t="str">
        <f>VLOOKUP(G1800,'MITRA (REFERENSI)'!$A:$Z,26,FALSE)</f>
        <v>#N/A</v>
      </c>
      <c r="K1800" s="55" t="str">
        <f>VLOOKUP(G1800,'MITRA (REFERENSI)'!$A:$Z,15,FALSE)</f>
        <v>#N/A</v>
      </c>
      <c r="L1800" s="55" t="str">
        <f>VLOOKUP(G1800,'MITRA (REFERENSI)'!$A:$Z,15,FALSE)</f>
        <v>#N/A</v>
      </c>
      <c r="M1800" s="55" t="str">
        <f>IF(B1800=1,'KELAS (REFERENSI)'!M1800,IF(B1800=2,'KELAS (REFERENSI)'!M1815,IF(B1800=3,'KELAS (REFERENSI)'!M1830,IF(B1800=4,'KELAS (REFERENSI)'!M1845,""))))</f>
        <v/>
      </c>
      <c r="N1800" s="55" t="str">
        <f>IF(B1800=1,'KELAS (REFERENSI)'!N1800,IF(B1800=2,'KELAS (REFERENSI)'!N1815,IF(B1800=3,'KELAS (REFERENSI)'!N1830,IF(B1800=4,'KELAS (REFERENSI)'!N1845,""))))</f>
        <v/>
      </c>
      <c r="O1800" s="55" t="str">
        <f>IF(B1800=1,'KELAS (REFERENSI)'!O1800,IF(B1800=2,'KELAS (REFERENSI)'!O1815,IF(B1800=3,'KELAS (REFERENSI)'!O1830,IF(B1800=4,'KELAS (REFERENSI)'!O1845,""))))</f>
        <v/>
      </c>
      <c r="P1800" s="55" t="str">
        <f>IF(B1800=1,'KELAS (REFERENSI)'!P1800,IF(B1800=2,'KELAS (REFERENSI)'!P1815,IF(B1800=3,'KELAS (REFERENSI)'!P1830,IF(B1800=4,'KELAS (REFERENSI)'!P1845,""))))</f>
        <v/>
      </c>
      <c r="Q1800" s="55" t="str">
        <f t="shared" si="4"/>
        <v>BPS Kota Jakarta Timur</v>
      </c>
      <c r="R1800" s="55" t="str">
        <f t="shared" si="56"/>
        <v/>
      </c>
      <c r="S1800" s="55" t="str">
        <f t="shared" ref="S1800:T1800" si="1808">S1799</f>
        <v>15 Juni sampai dengan 31 Agustus 2026</v>
      </c>
      <c r="T1800" s="55" t="str">
        <f t="shared" si="1808"/>
        <v>31 Agustus 2026</v>
      </c>
      <c r="U1800" s="59" t="str">
        <f>VLOOKUP(G1800,'MITRA (REFERENSI)'!$A:$Z,17,FALSE)</f>
        <v>#N/A</v>
      </c>
      <c r="V1800" s="59" t="str">
        <f>VLOOKUP(G1800,'MITRA (REFERENSI)'!$A:$Z,11,FALSE)</f>
        <v>#N/A</v>
      </c>
      <c r="W1800" s="81"/>
      <c r="X1800" s="63"/>
      <c r="Y1800" s="63"/>
      <c r="Z1800" s="62"/>
      <c r="AA1800" s="63"/>
      <c r="AB1800" s="62"/>
      <c r="AC1800" s="62"/>
      <c r="AD1800" s="62"/>
      <c r="AE1800" s="62"/>
      <c r="AF1800" s="62"/>
      <c r="AG1800" s="72"/>
      <c r="AH1800" s="72"/>
      <c r="AI1800" s="72"/>
      <c r="AJ1800" s="72"/>
      <c r="AK1800" s="59" t="str">
        <f>VLOOKUP(G1800,'MITRA (REFERENSI)'!$A:$Z,5,FALSE)</f>
        <v>#N/A</v>
      </c>
      <c r="AL1800" s="59" t="str">
        <f>VLOOKUP(G1800,'MITRA (REFERENSI)'!$A:$Z,13,FALSE)</f>
        <v>#N/A</v>
      </c>
      <c r="AM1800" s="59" t="str">
        <f>VLOOKUP(G1800,'MITRA (REFERENSI)'!$A:$Z,14,FALSE)</f>
        <v>#N/A</v>
      </c>
    </row>
    <row r="1801" ht="15.0" customHeight="1">
      <c r="A1801" s="53" t="s">
        <v>6863</v>
      </c>
      <c r="B1801" s="78"/>
      <c r="C1801" s="79"/>
      <c r="D1801" s="82"/>
      <c r="E1801" s="82"/>
      <c r="F1801" s="56" t="str">
        <f t="shared" si="2"/>
        <v>PETUGAS.1800/SPK/SE/PML/3172/2026</v>
      </c>
      <c r="G1801" s="80"/>
      <c r="H1801" s="56" t="str">
        <f>VLOOKUP(G1801,'MITRA (REFERENSI)'!$A:$Z,16,FALSE)</f>
        <v>#N/A</v>
      </c>
      <c r="I1801" s="56" t="str">
        <f>VLOOKUP(G1801,'MITRA (REFERENSI)'!$A:$Z,25,FALSE)</f>
        <v>#N/A</v>
      </c>
      <c r="J1801" s="55" t="str">
        <f>VLOOKUP(G1801,'MITRA (REFERENSI)'!$A:$Z,26,FALSE)</f>
        <v>#N/A</v>
      </c>
      <c r="K1801" s="55" t="str">
        <f>VLOOKUP(G1801,'MITRA (REFERENSI)'!$A:$Z,15,FALSE)</f>
        <v>#N/A</v>
      </c>
      <c r="L1801" s="55" t="str">
        <f>VLOOKUP(G1801,'MITRA (REFERENSI)'!$A:$Z,15,FALSE)</f>
        <v>#N/A</v>
      </c>
      <c r="M1801" s="55" t="str">
        <f>IF(B1801=1,'KELAS (REFERENSI)'!M1801,IF(B1801=2,'KELAS (REFERENSI)'!M1816,IF(B1801=3,'KELAS (REFERENSI)'!M1831,IF(B1801=4,'KELAS (REFERENSI)'!M1846,""))))</f>
        <v/>
      </c>
      <c r="N1801" s="55" t="str">
        <f>IF(B1801=1,'KELAS (REFERENSI)'!N1801,IF(B1801=2,'KELAS (REFERENSI)'!N1816,IF(B1801=3,'KELAS (REFERENSI)'!N1831,IF(B1801=4,'KELAS (REFERENSI)'!N1846,""))))</f>
        <v/>
      </c>
      <c r="O1801" s="55" t="str">
        <f>IF(B1801=1,'KELAS (REFERENSI)'!O1801,IF(B1801=2,'KELAS (REFERENSI)'!O1816,IF(B1801=3,'KELAS (REFERENSI)'!O1831,IF(B1801=4,'KELAS (REFERENSI)'!O1846,""))))</f>
        <v/>
      </c>
      <c r="P1801" s="55" t="str">
        <f>IF(B1801=1,'KELAS (REFERENSI)'!P1801,IF(B1801=2,'KELAS (REFERENSI)'!P1816,IF(B1801=3,'KELAS (REFERENSI)'!P1831,IF(B1801=4,'KELAS (REFERENSI)'!P1846,""))))</f>
        <v/>
      </c>
      <c r="Q1801" s="55" t="str">
        <f t="shared" si="4"/>
        <v>BPS Kota Jakarta Timur</v>
      </c>
      <c r="R1801" s="55" t="str">
        <f t="shared" si="56"/>
        <v/>
      </c>
      <c r="S1801" s="55" t="str">
        <f t="shared" ref="S1801:T1801" si="1809">S1800</f>
        <v>15 Juni sampai dengan 31 Agustus 2026</v>
      </c>
      <c r="T1801" s="55" t="str">
        <f t="shared" si="1809"/>
        <v>31 Agustus 2026</v>
      </c>
      <c r="U1801" s="59" t="str">
        <f>VLOOKUP(G1801,'MITRA (REFERENSI)'!$A:$Z,17,FALSE)</f>
        <v>#N/A</v>
      </c>
      <c r="V1801" s="59" t="str">
        <f>VLOOKUP(G1801,'MITRA (REFERENSI)'!$A:$Z,11,FALSE)</f>
        <v>#N/A</v>
      </c>
      <c r="W1801" s="81"/>
      <c r="X1801" s="63"/>
      <c r="Y1801" s="63"/>
      <c r="Z1801" s="62"/>
      <c r="AA1801" s="63"/>
      <c r="AB1801" s="62"/>
      <c r="AC1801" s="62"/>
      <c r="AD1801" s="62"/>
      <c r="AE1801" s="62"/>
      <c r="AF1801" s="62"/>
      <c r="AG1801" s="72"/>
      <c r="AH1801" s="72"/>
      <c r="AI1801" s="72"/>
      <c r="AJ1801" s="72"/>
      <c r="AK1801" s="59" t="str">
        <f>VLOOKUP(G1801,'MITRA (REFERENSI)'!$A:$Z,5,FALSE)</f>
        <v>#N/A</v>
      </c>
      <c r="AL1801" s="59" t="str">
        <f>VLOOKUP(G1801,'MITRA (REFERENSI)'!$A:$Z,13,FALSE)</f>
        <v>#N/A</v>
      </c>
      <c r="AM1801" s="59" t="str">
        <f>VLOOKUP(G1801,'MITRA (REFERENSI)'!$A:$Z,14,FALSE)</f>
        <v>#N/A</v>
      </c>
    </row>
    <row r="1802" ht="15.0" customHeight="1">
      <c r="A1802" s="53" t="s">
        <v>6864</v>
      </c>
      <c r="B1802" s="78"/>
      <c r="C1802" s="79"/>
      <c r="D1802" s="82"/>
      <c r="E1802" s="82"/>
      <c r="F1802" s="56" t="str">
        <f t="shared" si="2"/>
        <v>PETUGAS.1801/SPK/SE/PML/3172/2026</v>
      </c>
      <c r="G1802" s="80"/>
      <c r="H1802" s="56" t="str">
        <f>VLOOKUP(G1802,'MITRA (REFERENSI)'!$A:$Z,16,FALSE)</f>
        <v>#N/A</v>
      </c>
      <c r="I1802" s="56" t="str">
        <f>VLOOKUP(G1802,'MITRA (REFERENSI)'!$A:$Z,25,FALSE)</f>
        <v>#N/A</v>
      </c>
      <c r="J1802" s="55" t="str">
        <f>VLOOKUP(G1802,'MITRA (REFERENSI)'!$A:$Z,26,FALSE)</f>
        <v>#N/A</v>
      </c>
      <c r="K1802" s="55" t="str">
        <f>VLOOKUP(G1802,'MITRA (REFERENSI)'!$A:$Z,15,FALSE)</f>
        <v>#N/A</v>
      </c>
      <c r="L1802" s="55" t="str">
        <f>VLOOKUP(G1802,'MITRA (REFERENSI)'!$A:$Z,15,FALSE)</f>
        <v>#N/A</v>
      </c>
      <c r="M1802" s="55" t="str">
        <f>IF(B1802=1,'KELAS (REFERENSI)'!M1802,IF(B1802=2,'KELAS (REFERENSI)'!M1817,IF(B1802=3,'KELAS (REFERENSI)'!M1832,IF(B1802=4,'KELAS (REFERENSI)'!M1847,""))))</f>
        <v/>
      </c>
      <c r="N1802" s="55" t="str">
        <f>IF(B1802=1,'KELAS (REFERENSI)'!N1802,IF(B1802=2,'KELAS (REFERENSI)'!N1817,IF(B1802=3,'KELAS (REFERENSI)'!N1832,IF(B1802=4,'KELAS (REFERENSI)'!N1847,""))))</f>
        <v/>
      </c>
      <c r="O1802" s="55" t="str">
        <f>IF(B1802=1,'KELAS (REFERENSI)'!O1802,IF(B1802=2,'KELAS (REFERENSI)'!O1817,IF(B1802=3,'KELAS (REFERENSI)'!O1832,IF(B1802=4,'KELAS (REFERENSI)'!O1847,""))))</f>
        <v/>
      </c>
      <c r="P1802" s="55" t="str">
        <f>IF(B1802=1,'KELAS (REFERENSI)'!P1802,IF(B1802=2,'KELAS (REFERENSI)'!P1817,IF(B1802=3,'KELAS (REFERENSI)'!P1832,IF(B1802=4,'KELAS (REFERENSI)'!P1847,""))))</f>
        <v/>
      </c>
      <c r="Q1802" s="55" t="str">
        <f t="shared" si="4"/>
        <v>BPS Kota Jakarta Timur</v>
      </c>
      <c r="R1802" s="55" t="str">
        <f t="shared" si="56"/>
        <v/>
      </c>
      <c r="S1802" s="55" t="str">
        <f t="shared" ref="S1802:T1802" si="1810">S1801</f>
        <v>15 Juni sampai dengan 31 Agustus 2026</v>
      </c>
      <c r="T1802" s="55" t="str">
        <f t="shared" si="1810"/>
        <v>31 Agustus 2026</v>
      </c>
      <c r="U1802" s="59" t="str">
        <f>VLOOKUP(G1802,'MITRA (REFERENSI)'!$A:$Z,17,FALSE)</f>
        <v>#N/A</v>
      </c>
      <c r="V1802" s="59" t="str">
        <f>VLOOKUP(G1802,'MITRA (REFERENSI)'!$A:$Z,11,FALSE)</f>
        <v>#N/A</v>
      </c>
      <c r="W1802" s="81"/>
      <c r="X1802" s="63"/>
      <c r="Y1802" s="63"/>
      <c r="Z1802" s="62"/>
      <c r="AA1802" s="63"/>
      <c r="AB1802" s="62"/>
      <c r="AC1802" s="62"/>
      <c r="AD1802" s="62"/>
      <c r="AE1802" s="62"/>
      <c r="AF1802" s="62"/>
      <c r="AG1802" s="72"/>
      <c r="AH1802" s="72"/>
      <c r="AI1802" s="72"/>
      <c r="AJ1802" s="72"/>
      <c r="AK1802" s="59" t="str">
        <f>VLOOKUP(G1802,'MITRA (REFERENSI)'!$A:$Z,5,FALSE)</f>
        <v>#N/A</v>
      </c>
      <c r="AL1802" s="59" t="str">
        <f>VLOOKUP(G1802,'MITRA (REFERENSI)'!$A:$Z,13,FALSE)</f>
        <v>#N/A</v>
      </c>
      <c r="AM1802" s="59" t="str">
        <f>VLOOKUP(G1802,'MITRA (REFERENSI)'!$A:$Z,14,FALSE)</f>
        <v>#N/A</v>
      </c>
    </row>
    <row r="1803" ht="15.0" customHeight="1">
      <c r="A1803" s="53" t="s">
        <v>6865</v>
      </c>
      <c r="B1803" s="78"/>
      <c r="C1803" s="79"/>
      <c r="D1803" s="82"/>
      <c r="E1803" s="82"/>
      <c r="F1803" s="56" t="str">
        <f t="shared" si="2"/>
        <v>PETUGAS.1802/SPK/SE/PML/3172/2026</v>
      </c>
      <c r="G1803" s="80"/>
      <c r="H1803" s="56" t="str">
        <f>VLOOKUP(G1803,'MITRA (REFERENSI)'!$A:$Z,16,FALSE)</f>
        <v>#N/A</v>
      </c>
      <c r="I1803" s="56" t="str">
        <f>VLOOKUP(G1803,'MITRA (REFERENSI)'!$A:$Z,25,FALSE)</f>
        <v>#N/A</v>
      </c>
      <c r="J1803" s="55" t="str">
        <f>VLOOKUP(G1803,'MITRA (REFERENSI)'!$A:$Z,26,FALSE)</f>
        <v>#N/A</v>
      </c>
      <c r="K1803" s="55" t="str">
        <f>VLOOKUP(G1803,'MITRA (REFERENSI)'!$A:$Z,15,FALSE)</f>
        <v>#N/A</v>
      </c>
      <c r="L1803" s="55" t="str">
        <f>VLOOKUP(G1803,'MITRA (REFERENSI)'!$A:$Z,15,FALSE)</f>
        <v>#N/A</v>
      </c>
      <c r="M1803" s="55" t="str">
        <f>IF(B1803=1,'KELAS (REFERENSI)'!M1803,IF(B1803=2,'KELAS (REFERENSI)'!M1818,IF(B1803=3,'KELAS (REFERENSI)'!M1833,IF(B1803=4,'KELAS (REFERENSI)'!M1848,""))))</f>
        <v/>
      </c>
      <c r="N1803" s="55" t="str">
        <f>IF(B1803=1,'KELAS (REFERENSI)'!N1803,IF(B1803=2,'KELAS (REFERENSI)'!N1818,IF(B1803=3,'KELAS (REFERENSI)'!N1833,IF(B1803=4,'KELAS (REFERENSI)'!N1848,""))))</f>
        <v/>
      </c>
      <c r="O1803" s="55" t="str">
        <f>IF(B1803=1,'KELAS (REFERENSI)'!O1803,IF(B1803=2,'KELAS (REFERENSI)'!O1818,IF(B1803=3,'KELAS (REFERENSI)'!O1833,IF(B1803=4,'KELAS (REFERENSI)'!O1848,""))))</f>
        <v/>
      </c>
      <c r="P1803" s="55" t="str">
        <f>IF(B1803=1,'KELAS (REFERENSI)'!P1803,IF(B1803=2,'KELAS (REFERENSI)'!P1818,IF(B1803=3,'KELAS (REFERENSI)'!P1833,IF(B1803=4,'KELAS (REFERENSI)'!P1848,""))))</f>
        <v/>
      </c>
      <c r="Q1803" s="55" t="str">
        <f t="shared" si="4"/>
        <v>BPS Kota Jakarta Timur</v>
      </c>
      <c r="R1803" s="55" t="str">
        <f t="shared" si="56"/>
        <v/>
      </c>
      <c r="S1803" s="55" t="str">
        <f t="shared" ref="S1803:T1803" si="1811">S1802</f>
        <v>15 Juni sampai dengan 31 Agustus 2026</v>
      </c>
      <c r="T1803" s="55" t="str">
        <f t="shared" si="1811"/>
        <v>31 Agustus 2026</v>
      </c>
      <c r="U1803" s="59" t="str">
        <f>VLOOKUP(G1803,'MITRA (REFERENSI)'!$A:$Z,17,FALSE)</f>
        <v>#N/A</v>
      </c>
      <c r="V1803" s="59" t="str">
        <f>VLOOKUP(G1803,'MITRA (REFERENSI)'!$A:$Z,11,FALSE)</f>
        <v>#N/A</v>
      </c>
      <c r="W1803" s="81"/>
      <c r="X1803" s="63"/>
      <c r="Y1803" s="63"/>
      <c r="Z1803" s="62"/>
      <c r="AA1803" s="63"/>
      <c r="AB1803" s="62"/>
      <c r="AC1803" s="62"/>
      <c r="AD1803" s="62"/>
      <c r="AE1803" s="62"/>
      <c r="AF1803" s="62"/>
      <c r="AG1803" s="72"/>
      <c r="AH1803" s="72"/>
      <c r="AI1803" s="72"/>
      <c r="AJ1803" s="72"/>
      <c r="AK1803" s="59" t="str">
        <f>VLOOKUP(G1803,'MITRA (REFERENSI)'!$A:$Z,5,FALSE)</f>
        <v>#N/A</v>
      </c>
      <c r="AL1803" s="59" t="str">
        <f>VLOOKUP(G1803,'MITRA (REFERENSI)'!$A:$Z,13,FALSE)</f>
        <v>#N/A</v>
      </c>
      <c r="AM1803" s="59" t="str">
        <f>VLOOKUP(G1803,'MITRA (REFERENSI)'!$A:$Z,14,FALSE)</f>
        <v>#N/A</v>
      </c>
    </row>
    <row r="1804" ht="15.0" customHeight="1">
      <c r="A1804" s="53" t="s">
        <v>6866</v>
      </c>
      <c r="B1804" s="78"/>
      <c r="C1804" s="79"/>
      <c r="D1804" s="82"/>
      <c r="E1804" s="82"/>
      <c r="F1804" s="56" t="str">
        <f t="shared" si="2"/>
        <v>PETUGAS.1803/SPK/SE/PML/3172/2026</v>
      </c>
      <c r="G1804" s="80"/>
      <c r="H1804" s="56" t="str">
        <f>VLOOKUP(G1804,'MITRA (REFERENSI)'!$A:$Z,16,FALSE)</f>
        <v>#N/A</v>
      </c>
      <c r="I1804" s="56" t="str">
        <f>VLOOKUP(G1804,'MITRA (REFERENSI)'!$A:$Z,25,FALSE)</f>
        <v>#N/A</v>
      </c>
      <c r="J1804" s="55" t="str">
        <f>VLOOKUP(G1804,'MITRA (REFERENSI)'!$A:$Z,26,FALSE)</f>
        <v>#N/A</v>
      </c>
      <c r="K1804" s="55" t="str">
        <f>VLOOKUP(G1804,'MITRA (REFERENSI)'!$A:$Z,15,FALSE)</f>
        <v>#N/A</v>
      </c>
      <c r="L1804" s="55" t="str">
        <f>VLOOKUP(G1804,'MITRA (REFERENSI)'!$A:$Z,15,FALSE)</f>
        <v>#N/A</v>
      </c>
      <c r="M1804" s="55" t="str">
        <f>IF(B1804=1,'KELAS (REFERENSI)'!M1804,IF(B1804=2,'KELAS (REFERENSI)'!M1819,IF(B1804=3,'KELAS (REFERENSI)'!M1834,IF(B1804=4,'KELAS (REFERENSI)'!M1849,""))))</f>
        <v/>
      </c>
      <c r="N1804" s="55" t="str">
        <f>IF(B1804=1,'KELAS (REFERENSI)'!N1804,IF(B1804=2,'KELAS (REFERENSI)'!N1819,IF(B1804=3,'KELAS (REFERENSI)'!N1834,IF(B1804=4,'KELAS (REFERENSI)'!N1849,""))))</f>
        <v/>
      </c>
      <c r="O1804" s="55" t="str">
        <f>IF(B1804=1,'KELAS (REFERENSI)'!O1804,IF(B1804=2,'KELAS (REFERENSI)'!O1819,IF(B1804=3,'KELAS (REFERENSI)'!O1834,IF(B1804=4,'KELAS (REFERENSI)'!O1849,""))))</f>
        <v/>
      </c>
      <c r="P1804" s="55" t="str">
        <f>IF(B1804=1,'KELAS (REFERENSI)'!P1804,IF(B1804=2,'KELAS (REFERENSI)'!P1819,IF(B1804=3,'KELAS (REFERENSI)'!P1834,IF(B1804=4,'KELAS (REFERENSI)'!P1849,""))))</f>
        <v/>
      </c>
      <c r="Q1804" s="55" t="str">
        <f t="shared" si="4"/>
        <v>BPS Kota Jakarta Timur</v>
      </c>
      <c r="R1804" s="55" t="str">
        <f t="shared" si="56"/>
        <v/>
      </c>
      <c r="S1804" s="55" t="str">
        <f t="shared" ref="S1804:T1804" si="1812">S1803</f>
        <v>15 Juni sampai dengan 31 Agustus 2026</v>
      </c>
      <c r="T1804" s="55" t="str">
        <f t="shared" si="1812"/>
        <v>31 Agustus 2026</v>
      </c>
      <c r="U1804" s="59" t="str">
        <f>VLOOKUP(G1804,'MITRA (REFERENSI)'!$A:$Z,17,FALSE)</f>
        <v>#N/A</v>
      </c>
      <c r="V1804" s="59" t="str">
        <f>VLOOKUP(G1804,'MITRA (REFERENSI)'!$A:$Z,11,FALSE)</f>
        <v>#N/A</v>
      </c>
      <c r="W1804" s="81"/>
      <c r="X1804" s="63"/>
      <c r="Y1804" s="63"/>
      <c r="Z1804" s="62"/>
      <c r="AA1804" s="63"/>
      <c r="AB1804" s="62"/>
      <c r="AC1804" s="62"/>
      <c r="AD1804" s="62"/>
      <c r="AE1804" s="62"/>
      <c r="AF1804" s="62"/>
      <c r="AG1804" s="72"/>
      <c r="AH1804" s="72"/>
      <c r="AI1804" s="72"/>
      <c r="AJ1804" s="72"/>
      <c r="AK1804" s="59" t="str">
        <f>VLOOKUP(G1804,'MITRA (REFERENSI)'!$A:$Z,5,FALSE)</f>
        <v>#N/A</v>
      </c>
      <c r="AL1804" s="59" t="str">
        <f>VLOOKUP(G1804,'MITRA (REFERENSI)'!$A:$Z,13,FALSE)</f>
        <v>#N/A</v>
      </c>
      <c r="AM1804" s="59" t="str">
        <f>VLOOKUP(G1804,'MITRA (REFERENSI)'!$A:$Z,14,FALSE)</f>
        <v>#N/A</v>
      </c>
    </row>
    <row r="1805" ht="15.0" customHeight="1">
      <c r="A1805" s="53" t="s">
        <v>6867</v>
      </c>
      <c r="B1805" s="78"/>
      <c r="C1805" s="79"/>
      <c r="D1805" s="82"/>
      <c r="E1805" s="82"/>
      <c r="F1805" s="56" t="str">
        <f t="shared" si="2"/>
        <v>PETUGAS.1804/SPK/SE/PML/3172/2026</v>
      </c>
      <c r="G1805" s="80"/>
      <c r="H1805" s="56" t="str">
        <f>VLOOKUP(G1805,'MITRA (REFERENSI)'!$A:$Z,16,FALSE)</f>
        <v>#N/A</v>
      </c>
      <c r="I1805" s="56" t="str">
        <f>VLOOKUP(G1805,'MITRA (REFERENSI)'!$A:$Z,25,FALSE)</f>
        <v>#N/A</v>
      </c>
      <c r="J1805" s="55" t="str">
        <f>VLOOKUP(G1805,'MITRA (REFERENSI)'!$A:$Z,26,FALSE)</f>
        <v>#N/A</v>
      </c>
      <c r="K1805" s="55" t="str">
        <f>VLOOKUP(G1805,'MITRA (REFERENSI)'!$A:$Z,15,FALSE)</f>
        <v>#N/A</v>
      </c>
      <c r="L1805" s="55" t="str">
        <f>VLOOKUP(G1805,'MITRA (REFERENSI)'!$A:$Z,15,FALSE)</f>
        <v>#N/A</v>
      </c>
      <c r="M1805" s="55" t="str">
        <f>IF(B1805=1,'KELAS (REFERENSI)'!M1805,IF(B1805=2,'KELAS (REFERENSI)'!M1820,IF(B1805=3,'KELAS (REFERENSI)'!M1835,IF(B1805=4,'KELAS (REFERENSI)'!M1850,""))))</f>
        <v/>
      </c>
      <c r="N1805" s="55" t="str">
        <f>IF(B1805=1,'KELAS (REFERENSI)'!N1805,IF(B1805=2,'KELAS (REFERENSI)'!N1820,IF(B1805=3,'KELAS (REFERENSI)'!N1835,IF(B1805=4,'KELAS (REFERENSI)'!N1850,""))))</f>
        <v/>
      </c>
      <c r="O1805" s="55" t="str">
        <f>IF(B1805=1,'KELAS (REFERENSI)'!O1805,IF(B1805=2,'KELAS (REFERENSI)'!O1820,IF(B1805=3,'KELAS (REFERENSI)'!O1835,IF(B1805=4,'KELAS (REFERENSI)'!O1850,""))))</f>
        <v/>
      </c>
      <c r="P1805" s="55" t="str">
        <f>IF(B1805=1,'KELAS (REFERENSI)'!P1805,IF(B1805=2,'KELAS (REFERENSI)'!P1820,IF(B1805=3,'KELAS (REFERENSI)'!P1835,IF(B1805=4,'KELAS (REFERENSI)'!P1850,""))))</f>
        <v/>
      </c>
      <c r="Q1805" s="55" t="str">
        <f t="shared" si="4"/>
        <v>BPS Kota Jakarta Timur</v>
      </c>
      <c r="R1805" s="55" t="str">
        <f t="shared" si="56"/>
        <v/>
      </c>
      <c r="S1805" s="55" t="str">
        <f t="shared" ref="S1805:T1805" si="1813">S1804</f>
        <v>15 Juni sampai dengan 31 Agustus 2026</v>
      </c>
      <c r="T1805" s="55" t="str">
        <f t="shared" si="1813"/>
        <v>31 Agustus 2026</v>
      </c>
      <c r="U1805" s="59" t="str">
        <f>VLOOKUP(G1805,'MITRA (REFERENSI)'!$A:$Z,17,FALSE)</f>
        <v>#N/A</v>
      </c>
      <c r="V1805" s="59" t="str">
        <f>VLOOKUP(G1805,'MITRA (REFERENSI)'!$A:$Z,11,FALSE)</f>
        <v>#N/A</v>
      </c>
      <c r="W1805" s="81"/>
      <c r="X1805" s="63"/>
      <c r="Y1805" s="63"/>
      <c r="Z1805" s="62"/>
      <c r="AA1805" s="63"/>
      <c r="AB1805" s="62"/>
      <c r="AC1805" s="62"/>
      <c r="AD1805" s="62"/>
      <c r="AE1805" s="62"/>
      <c r="AF1805" s="62"/>
      <c r="AG1805" s="72"/>
      <c r="AH1805" s="72"/>
      <c r="AI1805" s="72"/>
      <c r="AJ1805" s="72"/>
      <c r="AK1805" s="59" t="str">
        <f>VLOOKUP(G1805,'MITRA (REFERENSI)'!$A:$Z,5,FALSE)</f>
        <v>#N/A</v>
      </c>
      <c r="AL1805" s="59" t="str">
        <f>VLOOKUP(G1805,'MITRA (REFERENSI)'!$A:$Z,13,FALSE)</f>
        <v>#N/A</v>
      </c>
      <c r="AM1805" s="59" t="str">
        <f>VLOOKUP(G1805,'MITRA (REFERENSI)'!$A:$Z,14,FALSE)</f>
        <v>#N/A</v>
      </c>
    </row>
    <row r="1806" ht="15.0" customHeight="1">
      <c r="A1806" s="53" t="s">
        <v>6868</v>
      </c>
      <c r="B1806" s="78"/>
      <c r="C1806" s="79"/>
      <c r="D1806" s="82"/>
      <c r="E1806" s="82"/>
      <c r="F1806" s="56" t="str">
        <f t="shared" si="2"/>
        <v>PETUGAS.1805/SPK/SE/PML/3172/2026</v>
      </c>
      <c r="G1806" s="80"/>
      <c r="H1806" s="56" t="str">
        <f>VLOOKUP(G1806,'MITRA (REFERENSI)'!$A:$Z,16,FALSE)</f>
        <v>#N/A</v>
      </c>
      <c r="I1806" s="56" t="str">
        <f>VLOOKUP(G1806,'MITRA (REFERENSI)'!$A:$Z,25,FALSE)</f>
        <v>#N/A</v>
      </c>
      <c r="J1806" s="55" t="str">
        <f>VLOOKUP(G1806,'MITRA (REFERENSI)'!$A:$Z,26,FALSE)</f>
        <v>#N/A</v>
      </c>
      <c r="K1806" s="55" t="str">
        <f>VLOOKUP(G1806,'MITRA (REFERENSI)'!$A:$Z,15,FALSE)</f>
        <v>#N/A</v>
      </c>
      <c r="L1806" s="55" t="str">
        <f>VLOOKUP(G1806,'MITRA (REFERENSI)'!$A:$Z,15,FALSE)</f>
        <v>#N/A</v>
      </c>
      <c r="M1806" s="55" t="str">
        <f>IF(B1806=1,'KELAS (REFERENSI)'!M1806,IF(B1806=2,'KELAS (REFERENSI)'!M1821,IF(B1806=3,'KELAS (REFERENSI)'!M1836,IF(B1806=4,'KELAS (REFERENSI)'!M1851,""))))</f>
        <v/>
      </c>
      <c r="N1806" s="55" t="str">
        <f>IF(B1806=1,'KELAS (REFERENSI)'!N1806,IF(B1806=2,'KELAS (REFERENSI)'!N1821,IF(B1806=3,'KELAS (REFERENSI)'!N1836,IF(B1806=4,'KELAS (REFERENSI)'!N1851,""))))</f>
        <v/>
      </c>
      <c r="O1806" s="55" t="str">
        <f>IF(B1806=1,'KELAS (REFERENSI)'!O1806,IF(B1806=2,'KELAS (REFERENSI)'!O1821,IF(B1806=3,'KELAS (REFERENSI)'!O1836,IF(B1806=4,'KELAS (REFERENSI)'!O1851,""))))</f>
        <v/>
      </c>
      <c r="P1806" s="55" t="str">
        <f>IF(B1806=1,'KELAS (REFERENSI)'!P1806,IF(B1806=2,'KELAS (REFERENSI)'!P1821,IF(B1806=3,'KELAS (REFERENSI)'!P1836,IF(B1806=4,'KELAS (REFERENSI)'!P1851,""))))</f>
        <v/>
      </c>
      <c r="Q1806" s="55" t="str">
        <f t="shared" si="4"/>
        <v>BPS Kota Jakarta Timur</v>
      </c>
      <c r="R1806" s="55" t="str">
        <f t="shared" si="56"/>
        <v/>
      </c>
      <c r="S1806" s="55" t="str">
        <f t="shared" ref="S1806:T1806" si="1814">S1805</f>
        <v>15 Juni sampai dengan 31 Agustus 2026</v>
      </c>
      <c r="T1806" s="55" t="str">
        <f t="shared" si="1814"/>
        <v>31 Agustus 2026</v>
      </c>
      <c r="U1806" s="59" t="str">
        <f>VLOOKUP(G1806,'MITRA (REFERENSI)'!$A:$Z,17,FALSE)</f>
        <v>#N/A</v>
      </c>
      <c r="V1806" s="59" t="str">
        <f>VLOOKUP(G1806,'MITRA (REFERENSI)'!$A:$Z,11,FALSE)</f>
        <v>#N/A</v>
      </c>
      <c r="W1806" s="81"/>
      <c r="X1806" s="63"/>
      <c r="Y1806" s="63"/>
      <c r="Z1806" s="62"/>
      <c r="AA1806" s="63"/>
      <c r="AB1806" s="62"/>
      <c r="AC1806" s="62"/>
      <c r="AD1806" s="62"/>
      <c r="AE1806" s="62"/>
      <c r="AF1806" s="62"/>
      <c r="AG1806" s="72"/>
      <c r="AH1806" s="72"/>
      <c r="AI1806" s="72"/>
      <c r="AJ1806" s="72"/>
      <c r="AK1806" s="59" t="str">
        <f>VLOOKUP(G1806,'MITRA (REFERENSI)'!$A:$Z,5,FALSE)</f>
        <v>#N/A</v>
      </c>
      <c r="AL1806" s="59" t="str">
        <f>VLOOKUP(G1806,'MITRA (REFERENSI)'!$A:$Z,13,FALSE)</f>
        <v>#N/A</v>
      </c>
      <c r="AM1806" s="59" t="str">
        <f>VLOOKUP(G1806,'MITRA (REFERENSI)'!$A:$Z,14,FALSE)</f>
        <v>#N/A</v>
      </c>
    </row>
    <row r="1807" ht="15.0" customHeight="1">
      <c r="A1807" s="53" t="s">
        <v>6869</v>
      </c>
      <c r="B1807" s="78"/>
      <c r="C1807" s="79"/>
      <c r="D1807" s="82"/>
      <c r="E1807" s="82"/>
      <c r="F1807" s="56" t="str">
        <f t="shared" si="2"/>
        <v>PETUGAS.1806/SPK/SE/PML/3172/2026</v>
      </c>
      <c r="G1807" s="80"/>
      <c r="H1807" s="56" t="str">
        <f>VLOOKUP(G1807,'MITRA (REFERENSI)'!$A:$Z,16,FALSE)</f>
        <v>#N/A</v>
      </c>
      <c r="I1807" s="56" t="str">
        <f>VLOOKUP(G1807,'MITRA (REFERENSI)'!$A:$Z,25,FALSE)</f>
        <v>#N/A</v>
      </c>
      <c r="J1807" s="55" t="str">
        <f>VLOOKUP(G1807,'MITRA (REFERENSI)'!$A:$Z,26,FALSE)</f>
        <v>#N/A</v>
      </c>
      <c r="K1807" s="55" t="str">
        <f>VLOOKUP(G1807,'MITRA (REFERENSI)'!$A:$Z,15,FALSE)</f>
        <v>#N/A</v>
      </c>
      <c r="L1807" s="55" t="str">
        <f>VLOOKUP(G1807,'MITRA (REFERENSI)'!$A:$Z,15,FALSE)</f>
        <v>#N/A</v>
      </c>
      <c r="M1807" s="55" t="str">
        <f>IF(B1807=1,'KELAS (REFERENSI)'!M1807,IF(B1807=2,'KELAS (REFERENSI)'!M1822,IF(B1807=3,'KELAS (REFERENSI)'!M1837,IF(B1807=4,'KELAS (REFERENSI)'!M1852,""))))</f>
        <v/>
      </c>
      <c r="N1807" s="55" t="str">
        <f>IF(B1807=1,'KELAS (REFERENSI)'!N1807,IF(B1807=2,'KELAS (REFERENSI)'!N1822,IF(B1807=3,'KELAS (REFERENSI)'!N1837,IF(B1807=4,'KELAS (REFERENSI)'!N1852,""))))</f>
        <v/>
      </c>
      <c r="O1807" s="55" t="str">
        <f>IF(B1807=1,'KELAS (REFERENSI)'!O1807,IF(B1807=2,'KELAS (REFERENSI)'!O1822,IF(B1807=3,'KELAS (REFERENSI)'!O1837,IF(B1807=4,'KELAS (REFERENSI)'!O1852,""))))</f>
        <v/>
      </c>
      <c r="P1807" s="55" t="str">
        <f>IF(B1807=1,'KELAS (REFERENSI)'!P1807,IF(B1807=2,'KELAS (REFERENSI)'!P1822,IF(B1807=3,'KELAS (REFERENSI)'!P1837,IF(B1807=4,'KELAS (REFERENSI)'!P1852,""))))</f>
        <v/>
      </c>
      <c r="Q1807" s="55" t="str">
        <f t="shared" si="4"/>
        <v>BPS Kota Jakarta Timur</v>
      </c>
      <c r="R1807" s="55" t="str">
        <f t="shared" si="56"/>
        <v/>
      </c>
      <c r="S1807" s="55" t="str">
        <f t="shared" ref="S1807:T1807" si="1815">S1806</f>
        <v>15 Juni sampai dengan 31 Agustus 2026</v>
      </c>
      <c r="T1807" s="55" t="str">
        <f t="shared" si="1815"/>
        <v>31 Agustus 2026</v>
      </c>
      <c r="U1807" s="59" t="str">
        <f>VLOOKUP(G1807,'MITRA (REFERENSI)'!$A:$Z,17,FALSE)</f>
        <v>#N/A</v>
      </c>
      <c r="V1807" s="59" t="str">
        <f>VLOOKUP(G1807,'MITRA (REFERENSI)'!$A:$Z,11,FALSE)</f>
        <v>#N/A</v>
      </c>
      <c r="W1807" s="81"/>
      <c r="X1807" s="63"/>
      <c r="Y1807" s="63"/>
      <c r="Z1807" s="62"/>
      <c r="AA1807" s="63"/>
      <c r="AB1807" s="62"/>
      <c r="AC1807" s="62"/>
      <c r="AD1807" s="62"/>
      <c r="AE1807" s="62"/>
      <c r="AF1807" s="62"/>
      <c r="AG1807" s="72"/>
      <c r="AH1807" s="72"/>
      <c r="AI1807" s="72"/>
      <c r="AJ1807" s="72"/>
      <c r="AK1807" s="59" t="str">
        <f>VLOOKUP(G1807,'MITRA (REFERENSI)'!$A:$Z,5,FALSE)</f>
        <v>#N/A</v>
      </c>
      <c r="AL1807" s="59" t="str">
        <f>VLOOKUP(G1807,'MITRA (REFERENSI)'!$A:$Z,13,FALSE)</f>
        <v>#N/A</v>
      </c>
      <c r="AM1807" s="59" t="str">
        <f>VLOOKUP(G1807,'MITRA (REFERENSI)'!$A:$Z,14,FALSE)</f>
        <v>#N/A</v>
      </c>
    </row>
    <row r="1808" ht="15.0" customHeight="1">
      <c r="A1808" s="53" t="s">
        <v>6870</v>
      </c>
      <c r="B1808" s="78"/>
      <c r="C1808" s="79"/>
      <c r="D1808" s="82"/>
      <c r="E1808" s="82"/>
      <c r="F1808" s="56" t="str">
        <f t="shared" si="2"/>
        <v>PETUGAS.1807/SPK/SE/PML/3172/2026</v>
      </c>
      <c r="G1808" s="80"/>
      <c r="H1808" s="56" t="str">
        <f>VLOOKUP(G1808,'MITRA (REFERENSI)'!$A:$Z,16,FALSE)</f>
        <v>#N/A</v>
      </c>
      <c r="I1808" s="56" t="str">
        <f>VLOOKUP(G1808,'MITRA (REFERENSI)'!$A:$Z,25,FALSE)</f>
        <v>#N/A</v>
      </c>
      <c r="J1808" s="55" t="str">
        <f>VLOOKUP(G1808,'MITRA (REFERENSI)'!$A:$Z,26,FALSE)</f>
        <v>#N/A</v>
      </c>
      <c r="K1808" s="55" t="str">
        <f>VLOOKUP(G1808,'MITRA (REFERENSI)'!$A:$Z,15,FALSE)</f>
        <v>#N/A</v>
      </c>
      <c r="L1808" s="55" t="str">
        <f>VLOOKUP(G1808,'MITRA (REFERENSI)'!$A:$Z,15,FALSE)</f>
        <v>#N/A</v>
      </c>
      <c r="M1808" s="55" t="str">
        <f>IF(B1808=1,'KELAS (REFERENSI)'!M1808,IF(B1808=2,'KELAS (REFERENSI)'!M1823,IF(B1808=3,'KELAS (REFERENSI)'!M1838,IF(B1808=4,'KELAS (REFERENSI)'!M1853,""))))</f>
        <v/>
      </c>
      <c r="N1808" s="55" t="str">
        <f>IF(B1808=1,'KELAS (REFERENSI)'!N1808,IF(B1808=2,'KELAS (REFERENSI)'!N1823,IF(B1808=3,'KELAS (REFERENSI)'!N1838,IF(B1808=4,'KELAS (REFERENSI)'!N1853,""))))</f>
        <v/>
      </c>
      <c r="O1808" s="55" t="str">
        <f>IF(B1808=1,'KELAS (REFERENSI)'!O1808,IF(B1808=2,'KELAS (REFERENSI)'!O1823,IF(B1808=3,'KELAS (REFERENSI)'!O1838,IF(B1808=4,'KELAS (REFERENSI)'!O1853,""))))</f>
        <v/>
      </c>
      <c r="P1808" s="55" t="str">
        <f>IF(B1808=1,'KELAS (REFERENSI)'!P1808,IF(B1808=2,'KELAS (REFERENSI)'!P1823,IF(B1808=3,'KELAS (REFERENSI)'!P1838,IF(B1808=4,'KELAS (REFERENSI)'!P1853,""))))</f>
        <v/>
      </c>
      <c r="Q1808" s="55" t="str">
        <f t="shared" si="4"/>
        <v>BPS Kota Jakarta Timur</v>
      </c>
      <c r="R1808" s="55" t="str">
        <f t="shared" si="56"/>
        <v/>
      </c>
      <c r="S1808" s="55" t="str">
        <f t="shared" ref="S1808:T1808" si="1816">S1807</f>
        <v>15 Juni sampai dengan 31 Agustus 2026</v>
      </c>
      <c r="T1808" s="55" t="str">
        <f t="shared" si="1816"/>
        <v>31 Agustus 2026</v>
      </c>
      <c r="U1808" s="59" t="str">
        <f>VLOOKUP(G1808,'MITRA (REFERENSI)'!$A:$Z,17,FALSE)</f>
        <v>#N/A</v>
      </c>
      <c r="V1808" s="59" t="str">
        <f>VLOOKUP(G1808,'MITRA (REFERENSI)'!$A:$Z,11,FALSE)</f>
        <v>#N/A</v>
      </c>
      <c r="W1808" s="81"/>
      <c r="X1808" s="63"/>
      <c r="Y1808" s="63"/>
      <c r="Z1808" s="62"/>
      <c r="AA1808" s="63"/>
      <c r="AB1808" s="62"/>
      <c r="AC1808" s="62"/>
      <c r="AD1808" s="62"/>
      <c r="AE1808" s="62"/>
      <c r="AF1808" s="62"/>
      <c r="AG1808" s="72"/>
      <c r="AH1808" s="72"/>
      <c r="AI1808" s="72"/>
      <c r="AJ1808" s="72"/>
      <c r="AK1808" s="59" t="str">
        <f>VLOOKUP(G1808,'MITRA (REFERENSI)'!$A:$Z,5,FALSE)</f>
        <v>#N/A</v>
      </c>
      <c r="AL1808" s="59" t="str">
        <f>VLOOKUP(G1808,'MITRA (REFERENSI)'!$A:$Z,13,FALSE)</f>
        <v>#N/A</v>
      </c>
      <c r="AM1808" s="59" t="str">
        <f>VLOOKUP(G1808,'MITRA (REFERENSI)'!$A:$Z,14,FALSE)</f>
        <v>#N/A</v>
      </c>
    </row>
    <row r="1809" ht="15.0" customHeight="1">
      <c r="A1809" s="53" t="s">
        <v>6871</v>
      </c>
      <c r="B1809" s="78"/>
      <c r="C1809" s="79"/>
      <c r="D1809" s="82"/>
      <c r="E1809" s="82"/>
      <c r="F1809" s="56" t="str">
        <f t="shared" si="2"/>
        <v>PETUGAS.1808/SPK/SE/PML/3172/2026</v>
      </c>
      <c r="G1809" s="80"/>
      <c r="H1809" s="56" t="str">
        <f>VLOOKUP(G1809,'MITRA (REFERENSI)'!$A:$Z,16,FALSE)</f>
        <v>#N/A</v>
      </c>
      <c r="I1809" s="56" t="str">
        <f>VLOOKUP(G1809,'MITRA (REFERENSI)'!$A:$Z,25,FALSE)</f>
        <v>#N/A</v>
      </c>
      <c r="J1809" s="55" t="str">
        <f>VLOOKUP(G1809,'MITRA (REFERENSI)'!$A:$Z,26,FALSE)</f>
        <v>#N/A</v>
      </c>
      <c r="K1809" s="55" t="str">
        <f>VLOOKUP(G1809,'MITRA (REFERENSI)'!$A:$Z,15,FALSE)</f>
        <v>#N/A</v>
      </c>
      <c r="L1809" s="55" t="str">
        <f>VLOOKUP(G1809,'MITRA (REFERENSI)'!$A:$Z,15,FALSE)</f>
        <v>#N/A</v>
      </c>
      <c r="M1809" s="55" t="str">
        <f>IF(B1809=1,'KELAS (REFERENSI)'!M1809,IF(B1809=2,'KELAS (REFERENSI)'!M1824,IF(B1809=3,'KELAS (REFERENSI)'!M1839,IF(B1809=4,'KELAS (REFERENSI)'!M1854,""))))</f>
        <v/>
      </c>
      <c r="N1809" s="55" t="str">
        <f>IF(B1809=1,'KELAS (REFERENSI)'!N1809,IF(B1809=2,'KELAS (REFERENSI)'!N1824,IF(B1809=3,'KELAS (REFERENSI)'!N1839,IF(B1809=4,'KELAS (REFERENSI)'!N1854,""))))</f>
        <v/>
      </c>
      <c r="O1809" s="55" t="str">
        <f>IF(B1809=1,'KELAS (REFERENSI)'!O1809,IF(B1809=2,'KELAS (REFERENSI)'!O1824,IF(B1809=3,'KELAS (REFERENSI)'!O1839,IF(B1809=4,'KELAS (REFERENSI)'!O1854,""))))</f>
        <v/>
      </c>
      <c r="P1809" s="55" t="str">
        <f>IF(B1809=1,'KELAS (REFERENSI)'!P1809,IF(B1809=2,'KELAS (REFERENSI)'!P1824,IF(B1809=3,'KELAS (REFERENSI)'!P1839,IF(B1809=4,'KELAS (REFERENSI)'!P1854,""))))</f>
        <v/>
      </c>
      <c r="Q1809" s="55" t="str">
        <f t="shared" si="4"/>
        <v>BPS Kota Jakarta Timur</v>
      </c>
      <c r="R1809" s="55" t="str">
        <f t="shared" si="56"/>
        <v/>
      </c>
      <c r="S1809" s="55" t="str">
        <f t="shared" ref="S1809:T1809" si="1817">S1808</f>
        <v>15 Juni sampai dengan 31 Agustus 2026</v>
      </c>
      <c r="T1809" s="55" t="str">
        <f t="shared" si="1817"/>
        <v>31 Agustus 2026</v>
      </c>
      <c r="U1809" s="59" t="str">
        <f>VLOOKUP(G1809,'MITRA (REFERENSI)'!$A:$Z,17,FALSE)</f>
        <v>#N/A</v>
      </c>
      <c r="V1809" s="59" t="str">
        <f>VLOOKUP(G1809,'MITRA (REFERENSI)'!$A:$Z,11,FALSE)</f>
        <v>#N/A</v>
      </c>
      <c r="W1809" s="81"/>
      <c r="X1809" s="63"/>
      <c r="Y1809" s="63"/>
      <c r="Z1809" s="62"/>
      <c r="AA1809" s="63"/>
      <c r="AB1809" s="62"/>
      <c r="AC1809" s="62"/>
      <c r="AD1809" s="62"/>
      <c r="AE1809" s="62"/>
      <c r="AF1809" s="62"/>
      <c r="AG1809" s="72"/>
      <c r="AH1809" s="72"/>
      <c r="AI1809" s="72"/>
      <c r="AJ1809" s="72"/>
      <c r="AK1809" s="59" t="str">
        <f>VLOOKUP(G1809,'MITRA (REFERENSI)'!$A:$Z,5,FALSE)</f>
        <v>#N/A</v>
      </c>
      <c r="AL1809" s="59" t="str">
        <f>VLOOKUP(G1809,'MITRA (REFERENSI)'!$A:$Z,13,FALSE)</f>
        <v>#N/A</v>
      </c>
      <c r="AM1809" s="59" t="str">
        <f>VLOOKUP(G1809,'MITRA (REFERENSI)'!$A:$Z,14,FALSE)</f>
        <v>#N/A</v>
      </c>
    </row>
    <row r="1810" ht="15.0" customHeight="1">
      <c r="A1810" s="53" t="s">
        <v>6872</v>
      </c>
      <c r="B1810" s="78"/>
      <c r="C1810" s="79"/>
      <c r="D1810" s="82"/>
      <c r="E1810" s="82"/>
      <c r="F1810" s="56" t="str">
        <f t="shared" si="2"/>
        <v>PETUGAS.1809/SPK/SE/PML/3172/2026</v>
      </c>
      <c r="G1810" s="80"/>
      <c r="H1810" s="56" t="str">
        <f>VLOOKUP(G1810,'MITRA (REFERENSI)'!$A:$Z,16,FALSE)</f>
        <v>#N/A</v>
      </c>
      <c r="I1810" s="56" t="str">
        <f>VLOOKUP(G1810,'MITRA (REFERENSI)'!$A:$Z,25,FALSE)</f>
        <v>#N/A</v>
      </c>
      <c r="J1810" s="55" t="str">
        <f>VLOOKUP(G1810,'MITRA (REFERENSI)'!$A:$Z,26,FALSE)</f>
        <v>#N/A</v>
      </c>
      <c r="K1810" s="55" t="str">
        <f>VLOOKUP(G1810,'MITRA (REFERENSI)'!$A:$Z,15,FALSE)</f>
        <v>#N/A</v>
      </c>
      <c r="L1810" s="55" t="str">
        <f>VLOOKUP(G1810,'MITRA (REFERENSI)'!$A:$Z,15,FALSE)</f>
        <v>#N/A</v>
      </c>
      <c r="M1810" s="55" t="str">
        <f>IF(B1810=1,'KELAS (REFERENSI)'!M1810,IF(B1810=2,'KELAS (REFERENSI)'!M1825,IF(B1810=3,'KELAS (REFERENSI)'!M1840,IF(B1810=4,'KELAS (REFERENSI)'!M1855,""))))</f>
        <v/>
      </c>
      <c r="N1810" s="55" t="str">
        <f>IF(B1810=1,'KELAS (REFERENSI)'!N1810,IF(B1810=2,'KELAS (REFERENSI)'!N1825,IF(B1810=3,'KELAS (REFERENSI)'!N1840,IF(B1810=4,'KELAS (REFERENSI)'!N1855,""))))</f>
        <v/>
      </c>
      <c r="O1810" s="55" t="str">
        <f>IF(B1810=1,'KELAS (REFERENSI)'!O1810,IF(B1810=2,'KELAS (REFERENSI)'!O1825,IF(B1810=3,'KELAS (REFERENSI)'!O1840,IF(B1810=4,'KELAS (REFERENSI)'!O1855,""))))</f>
        <v/>
      </c>
      <c r="P1810" s="55" t="str">
        <f>IF(B1810=1,'KELAS (REFERENSI)'!P1810,IF(B1810=2,'KELAS (REFERENSI)'!P1825,IF(B1810=3,'KELAS (REFERENSI)'!P1840,IF(B1810=4,'KELAS (REFERENSI)'!P1855,""))))</f>
        <v/>
      </c>
      <c r="Q1810" s="55" t="str">
        <f t="shared" si="4"/>
        <v>BPS Kota Jakarta Timur</v>
      </c>
      <c r="R1810" s="55" t="str">
        <f t="shared" si="56"/>
        <v/>
      </c>
      <c r="S1810" s="55" t="str">
        <f t="shared" ref="S1810:T1810" si="1818">S1809</f>
        <v>15 Juni sampai dengan 31 Agustus 2026</v>
      </c>
      <c r="T1810" s="55" t="str">
        <f t="shared" si="1818"/>
        <v>31 Agustus 2026</v>
      </c>
      <c r="U1810" s="59" t="str">
        <f>VLOOKUP(G1810,'MITRA (REFERENSI)'!$A:$Z,17,FALSE)</f>
        <v>#N/A</v>
      </c>
      <c r="V1810" s="59" t="str">
        <f>VLOOKUP(G1810,'MITRA (REFERENSI)'!$A:$Z,11,FALSE)</f>
        <v>#N/A</v>
      </c>
      <c r="W1810" s="81"/>
      <c r="X1810" s="63"/>
      <c r="Y1810" s="63"/>
      <c r="Z1810" s="62"/>
      <c r="AA1810" s="63"/>
      <c r="AB1810" s="62"/>
      <c r="AC1810" s="62"/>
      <c r="AD1810" s="62"/>
      <c r="AE1810" s="62"/>
      <c r="AF1810" s="62"/>
      <c r="AG1810" s="72"/>
      <c r="AH1810" s="72"/>
      <c r="AI1810" s="72"/>
      <c r="AJ1810" s="72"/>
      <c r="AK1810" s="59" t="str">
        <f>VLOOKUP(G1810,'MITRA (REFERENSI)'!$A:$Z,5,FALSE)</f>
        <v>#N/A</v>
      </c>
      <c r="AL1810" s="59" t="str">
        <f>VLOOKUP(G1810,'MITRA (REFERENSI)'!$A:$Z,13,FALSE)</f>
        <v>#N/A</v>
      </c>
      <c r="AM1810" s="59" t="str">
        <f>VLOOKUP(G1810,'MITRA (REFERENSI)'!$A:$Z,14,FALSE)</f>
        <v>#N/A</v>
      </c>
    </row>
    <row r="1811" ht="15.0" customHeight="1">
      <c r="A1811" s="53" t="s">
        <v>6873</v>
      </c>
      <c r="B1811" s="78"/>
      <c r="C1811" s="79"/>
      <c r="D1811" s="82"/>
      <c r="E1811" s="82"/>
      <c r="F1811" s="56" t="str">
        <f t="shared" si="2"/>
        <v>PETUGAS.1810/SPK/SE/PML/3172/2026</v>
      </c>
      <c r="G1811" s="80"/>
      <c r="H1811" s="56" t="str">
        <f>VLOOKUP(G1811,'MITRA (REFERENSI)'!$A:$Z,16,FALSE)</f>
        <v>#N/A</v>
      </c>
      <c r="I1811" s="56" t="str">
        <f>VLOOKUP(G1811,'MITRA (REFERENSI)'!$A:$Z,25,FALSE)</f>
        <v>#N/A</v>
      </c>
      <c r="J1811" s="55" t="str">
        <f>VLOOKUP(G1811,'MITRA (REFERENSI)'!$A:$Z,26,FALSE)</f>
        <v>#N/A</v>
      </c>
      <c r="K1811" s="55" t="str">
        <f>VLOOKUP(G1811,'MITRA (REFERENSI)'!$A:$Z,15,FALSE)</f>
        <v>#N/A</v>
      </c>
      <c r="L1811" s="55" t="str">
        <f>VLOOKUP(G1811,'MITRA (REFERENSI)'!$A:$Z,15,FALSE)</f>
        <v>#N/A</v>
      </c>
      <c r="M1811" s="55" t="str">
        <f>IF(B1811=1,'KELAS (REFERENSI)'!M1811,IF(B1811=2,'KELAS (REFERENSI)'!M1826,IF(B1811=3,'KELAS (REFERENSI)'!M1841,IF(B1811=4,'KELAS (REFERENSI)'!M1856,""))))</f>
        <v/>
      </c>
      <c r="N1811" s="55" t="str">
        <f>IF(B1811=1,'KELAS (REFERENSI)'!N1811,IF(B1811=2,'KELAS (REFERENSI)'!N1826,IF(B1811=3,'KELAS (REFERENSI)'!N1841,IF(B1811=4,'KELAS (REFERENSI)'!N1856,""))))</f>
        <v/>
      </c>
      <c r="O1811" s="55" t="str">
        <f>IF(B1811=1,'KELAS (REFERENSI)'!O1811,IF(B1811=2,'KELAS (REFERENSI)'!O1826,IF(B1811=3,'KELAS (REFERENSI)'!O1841,IF(B1811=4,'KELAS (REFERENSI)'!O1856,""))))</f>
        <v/>
      </c>
      <c r="P1811" s="55" t="str">
        <f>IF(B1811=1,'KELAS (REFERENSI)'!P1811,IF(B1811=2,'KELAS (REFERENSI)'!P1826,IF(B1811=3,'KELAS (REFERENSI)'!P1841,IF(B1811=4,'KELAS (REFERENSI)'!P1856,""))))</f>
        <v/>
      </c>
      <c r="Q1811" s="55" t="str">
        <f t="shared" si="4"/>
        <v>BPS Kota Jakarta Timur</v>
      </c>
      <c r="R1811" s="55" t="str">
        <f t="shared" si="56"/>
        <v/>
      </c>
      <c r="S1811" s="55" t="str">
        <f t="shared" ref="S1811:T1811" si="1819">S1810</f>
        <v>15 Juni sampai dengan 31 Agustus 2026</v>
      </c>
      <c r="T1811" s="55" t="str">
        <f t="shared" si="1819"/>
        <v>31 Agustus 2026</v>
      </c>
      <c r="U1811" s="59" t="str">
        <f>VLOOKUP(G1811,'MITRA (REFERENSI)'!$A:$Z,17,FALSE)</f>
        <v>#N/A</v>
      </c>
      <c r="V1811" s="59" t="str">
        <f>VLOOKUP(G1811,'MITRA (REFERENSI)'!$A:$Z,11,FALSE)</f>
        <v>#N/A</v>
      </c>
      <c r="W1811" s="81"/>
      <c r="X1811" s="63"/>
      <c r="Y1811" s="63"/>
      <c r="Z1811" s="62"/>
      <c r="AA1811" s="63"/>
      <c r="AB1811" s="62"/>
      <c r="AC1811" s="62"/>
      <c r="AD1811" s="62"/>
      <c r="AE1811" s="62"/>
      <c r="AF1811" s="62"/>
      <c r="AG1811" s="72"/>
      <c r="AH1811" s="72"/>
      <c r="AI1811" s="72"/>
      <c r="AJ1811" s="72"/>
      <c r="AK1811" s="59" t="str">
        <f>VLOOKUP(G1811,'MITRA (REFERENSI)'!$A:$Z,5,FALSE)</f>
        <v>#N/A</v>
      </c>
      <c r="AL1811" s="59" t="str">
        <f>VLOOKUP(G1811,'MITRA (REFERENSI)'!$A:$Z,13,FALSE)</f>
        <v>#N/A</v>
      </c>
      <c r="AM1811" s="59" t="str">
        <f>VLOOKUP(G1811,'MITRA (REFERENSI)'!$A:$Z,14,FALSE)</f>
        <v>#N/A</v>
      </c>
    </row>
    <row r="1812" ht="15.0" customHeight="1">
      <c r="A1812" s="53" t="s">
        <v>6874</v>
      </c>
      <c r="B1812" s="78"/>
      <c r="C1812" s="79"/>
      <c r="D1812" s="82"/>
      <c r="E1812" s="82"/>
      <c r="F1812" s="56" t="str">
        <f t="shared" si="2"/>
        <v>PETUGAS.1811/SPK/SE/PML/3172/2026</v>
      </c>
      <c r="G1812" s="80"/>
      <c r="H1812" s="56" t="str">
        <f>VLOOKUP(G1812,'MITRA (REFERENSI)'!$A:$Z,16,FALSE)</f>
        <v>#N/A</v>
      </c>
      <c r="I1812" s="56" t="str">
        <f>VLOOKUP(G1812,'MITRA (REFERENSI)'!$A:$Z,25,FALSE)</f>
        <v>#N/A</v>
      </c>
      <c r="J1812" s="55" t="str">
        <f>VLOOKUP(G1812,'MITRA (REFERENSI)'!$A:$Z,26,FALSE)</f>
        <v>#N/A</v>
      </c>
      <c r="K1812" s="55" t="str">
        <f>VLOOKUP(G1812,'MITRA (REFERENSI)'!$A:$Z,15,FALSE)</f>
        <v>#N/A</v>
      </c>
      <c r="L1812" s="55" t="str">
        <f>VLOOKUP(G1812,'MITRA (REFERENSI)'!$A:$Z,15,FALSE)</f>
        <v>#N/A</v>
      </c>
      <c r="M1812" s="55" t="str">
        <f>IF(B1812=1,'KELAS (REFERENSI)'!M1812,IF(B1812=2,'KELAS (REFERENSI)'!M1827,IF(B1812=3,'KELAS (REFERENSI)'!M1842,IF(B1812=4,'KELAS (REFERENSI)'!M1857,""))))</f>
        <v/>
      </c>
      <c r="N1812" s="55" t="str">
        <f>IF(B1812=1,'KELAS (REFERENSI)'!N1812,IF(B1812=2,'KELAS (REFERENSI)'!N1827,IF(B1812=3,'KELAS (REFERENSI)'!N1842,IF(B1812=4,'KELAS (REFERENSI)'!N1857,""))))</f>
        <v/>
      </c>
      <c r="O1812" s="55" t="str">
        <f>IF(B1812=1,'KELAS (REFERENSI)'!O1812,IF(B1812=2,'KELAS (REFERENSI)'!O1827,IF(B1812=3,'KELAS (REFERENSI)'!O1842,IF(B1812=4,'KELAS (REFERENSI)'!O1857,""))))</f>
        <v/>
      </c>
      <c r="P1812" s="55" t="str">
        <f>IF(B1812=1,'KELAS (REFERENSI)'!P1812,IF(B1812=2,'KELAS (REFERENSI)'!P1827,IF(B1812=3,'KELAS (REFERENSI)'!P1842,IF(B1812=4,'KELAS (REFERENSI)'!P1857,""))))</f>
        <v/>
      </c>
      <c r="Q1812" s="55" t="str">
        <f t="shared" si="4"/>
        <v>BPS Kota Jakarta Timur</v>
      </c>
      <c r="R1812" s="55" t="str">
        <f t="shared" si="56"/>
        <v/>
      </c>
      <c r="S1812" s="55" t="str">
        <f t="shared" ref="S1812:T1812" si="1820">S1811</f>
        <v>15 Juni sampai dengan 31 Agustus 2026</v>
      </c>
      <c r="T1812" s="55" t="str">
        <f t="shared" si="1820"/>
        <v>31 Agustus 2026</v>
      </c>
      <c r="U1812" s="59" t="str">
        <f>VLOOKUP(G1812,'MITRA (REFERENSI)'!$A:$Z,17,FALSE)</f>
        <v>#N/A</v>
      </c>
      <c r="V1812" s="59" t="str">
        <f>VLOOKUP(G1812,'MITRA (REFERENSI)'!$A:$Z,11,FALSE)</f>
        <v>#N/A</v>
      </c>
      <c r="W1812" s="81"/>
      <c r="X1812" s="63"/>
      <c r="Y1812" s="63"/>
      <c r="Z1812" s="62"/>
      <c r="AA1812" s="63"/>
      <c r="AB1812" s="62"/>
      <c r="AC1812" s="62"/>
      <c r="AD1812" s="62"/>
      <c r="AE1812" s="62"/>
      <c r="AF1812" s="62"/>
      <c r="AG1812" s="72"/>
      <c r="AH1812" s="72"/>
      <c r="AI1812" s="72"/>
      <c r="AJ1812" s="72"/>
      <c r="AK1812" s="59" t="str">
        <f>VLOOKUP(G1812,'MITRA (REFERENSI)'!$A:$Z,5,FALSE)</f>
        <v>#N/A</v>
      </c>
      <c r="AL1812" s="59" t="str">
        <f>VLOOKUP(G1812,'MITRA (REFERENSI)'!$A:$Z,13,FALSE)</f>
        <v>#N/A</v>
      </c>
      <c r="AM1812" s="59" t="str">
        <f>VLOOKUP(G1812,'MITRA (REFERENSI)'!$A:$Z,14,FALSE)</f>
        <v>#N/A</v>
      </c>
    </row>
    <row r="1813" ht="15.0" customHeight="1">
      <c r="A1813" s="53" t="s">
        <v>6875</v>
      </c>
      <c r="B1813" s="78"/>
      <c r="C1813" s="79"/>
      <c r="D1813" s="82"/>
      <c r="E1813" s="82"/>
      <c r="F1813" s="56" t="str">
        <f t="shared" si="2"/>
        <v>PETUGAS.1812/SPK/SE/PML/3172/2026</v>
      </c>
      <c r="G1813" s="80"/>
      <c r="H1813" s="56" t="str">
        <f>VLOOKUP(G1813,'MITRA (REFERENSI)'!$A:$Z,16,FALSE)</f>
        <v>#N/A</v>
      </c>
      <c r="I1813" s="56" t="str">
        <f>VLOOKUP(G1813,'MITRA (REFERENSI)'!$A:$Z,25,FALSE)</f>
        <v>#N/A</v>
      </c>
      <c r="J1813" s="55" t="str">
        <f>VLOOKUP(G1813,'MITRA (REFERENSI)'!$A:$Z,26,FALSE)</f>
        <v>#N/A</v>
      </c>
      <c r="K1813" s="55" t="str">
        <f>VLOOKUP(G1813,'MITRA (REFERENSI)'!$A:$Z,15,FALSE)</f>
        <v>#N/A</v>
      </c>
      <c r="L1813" s="55" t="str">
        <f>VLOOKUP(G1813,'MITRA (REFERENSI)'!$A:$Z,15,FALSE)</f>
        <v>#N/A</v>
      </c>
      <c r="M1813" s="55" t="str">
        <f>IF(B1813=1,'KELAS (REFERENSI)'!M1813,IF(B1813=2,'KELAS (REFERENSI)'!M1828,IF(B1813=3,'KELAS (REFERENSI)'!M1843,IF(B1813=4,'KELAS (REFERENSI)'!M1858,""))))</f>
        <v/>
      </c>
      <c r="N1813" s="55" t="str">
        <f>IF(B1813=1,'KELAS (REFERENSI)'!N1813,IF(B1813=2,'KELAS (REFERENSI)'!N1828,IF(B1813=3,'KELAS (REFERENSI)'!N1843,IF(B1813=4,'KELAS (REFERENSI)'!N1858,""))))</f>
        <v/>
      </c>
      <c r="O1813" s="55" t="str">
        <f>IF(B1813=1,'KELAS (REFERENSI)'!O1813,IF(B1813=2,'KELAS (REFERENSI)'!O1828,IF(B1813=3,'KELAS (REFERENSI)'!O1843,IF(B1813=4,'KELAS (REFERENSI)'!O1858,""))))</f>
        <v/>
      </c>
      <c r="P1813" s="55" t="str">
        <f>IF(B1813=1,'KELAS (REFERENSI)'!P1813,IF(B1813=2,'KELAS (REFERENSI)'!P1828,IF(B1813=3,'KELAS (REFERENSI)'!P1843,IF(B1813=4,'KELAS (REFERENSI)'!P1858,""))))</f>
        <v/>
      </c>
      <c r="Q1813" s="55" t="str">
        <f t="shared" si="4"/>
        <v>BPS Kota Jakarta Timur</v>
      </c>
      <c r="R1813" s="55" t="str">
        <f t="shared" si="56"/>
        <v/>
      </c>
      <c r="S1813" s="55" t="str">
        <f t="shared" ref="S1813:T1813" si="1821">S1812</f>
        <v>15 Juni sampai dengan 31 Agustus 2026</v>
      </c>
      <c r="T1813" s="55" t="str">
        <f t="shared" si="1821"/>
        <v>31 Agustus 2026</v>
      </c>
      <c r="U1813" s="59" t="str">
        <f>VLOOKUP(G1813,'MITRA (REFERENSI)'!$A:$Z,17,FALSE)</f>
        <v>#N/A</v>
      </c>
      <c r="V1813" s="59" t="str">
        <f>VLOOKUP(G1813,'MITRA (REFERENSI)'!$A:$Z,11,FALSE)</f>
        <v>#N/A</v>
      </c>
      <c r="W1813" s="81"/>
      <c r="X1813" s="63"/>
      <c r="Y1813" s="63"/>
      <c r="Z1813" s="62"/>
      <c r="AA1813" s="63"/>
      <c r="AB1813" s="62"/>
      <c r="AC1813" s="62"/>
      <c r="AD1813" s="62"/>
      <c r="AE1813" s="62"/>
      <c r="AF1813" s="62"/>
      <c r="AG1813" s="72"/>
      <c r="AH1813" s="72"/>
      <c r="AI1813" s="72"/>
      <c r="AJ1813" s="72"/>
      <c r="AK1813" s="59" t="str">
        <f>VLOOKUP(G1813,'MITRA (REFERENSI)'!$A:$Z,5,FALSE)</f>
        <v>#N/A</v>
      </c>
      <c r="AL1813" s="59" t="str">
        <f>VLOOKUP(G1813,'MITRA (REFERENSI)'!$A:$Z,13,FALSE)</f>
        <v>#N/A</v>
      </c>
      <c r="AM1813" s="59" t="str">
        <f>VLOOKUP(G1813,'MITRA (REFERENSI)'!$A:$Z,14,FALSE)</f>
        <v>#N/A</v>
      </c>
    </row>
    <row r="1814" ht="15.0" customHeight="1">
      <c r="A1814" s="53" t="s">
        <v>6876</v>
      </c>
      <c r="B1814" s="78"/>
      <c r="C1814" s="79"/>
      <c r="D1814" s="82"/>
      <c r="E1814" s="82"/>
      <c r="F1814" s="56" t="str">
        <f t="shared" si="2"/>
        <v>PETUGAS.1813/SPK/SE/PML/3172/2026</v>
      </c>
      <c r="G1814" s="80"/>
      <c r="H1814" s="56" t="str">
        <f>VLOOKUP(G1814,'MITRA (REFERENSI)'!$A:$Z,16,FALSE)</f>
        <v>#N/A</v>
      </c>
      <c r="I1814" s="56" t="str">
        <f>VLOOKUP(G1814,'MITRA (REFERENSI)'!$A:$Z,25,FALSE)</f>
        <v>#N/A</v>
      </c>
      <c r="J1814" s="55" t="str">
        <f>VLOOKUP(G1814,'MITRA (REFERENSI)'!$A:$Z,26,FALSE)</f>
        <v>#N/A</v>
      </c>
      <c r="K1814" s="55" t="str">
        <f>VLOOKUP(G1814,'MITRA (REFERENSI)'!$A:$Z,15,FALSE)</f>
        <v>#N/A</v>
      </c>
      <c r="L1814" s="55" t="str">
        <f>VLOOKUP(G1814,'MITRA (REFERENSI)'!$A:$Z,15,FALSE)</f>
        <v>#N/A</v>
      </c>
      <c r="M1814" s="55" t="str">
        <f>IF(B1814=1,'KELAS (REFERENSI)'!M1814,IF(B1814=2,'KELAS (REFERENSI)'!M1829,IF(B1814=3,'KELAS (REFERENSI)'!M1844,IF(B1814=4,'KELAS (REFERENSI)'!M1859,""))))</f>
        <v/>
      </c>
      <c r="N1814" s="55" t="str">
        <f>IF(B1814=1,'KELAS (REFERENSI)'!N1814,IF(B1814=2,'KELAS (REFERENSI)'!N1829,IF(B1814=3,'KELAS (REFERENSI)'!N1844,IF(B1814=4,'KELAS (REFERENSI)'!N1859,""))))</f>
        <v/>
      </c>
      <c r="O1814" s="55" t="str">
        <f>IF(B1814=1,'KELAS (REFERENSI)'!O1814,IF(B1814=2,'KELAS (REFERENSI)'!O1829,IF(B1814=3,'KELAS (REFERENSI)'!O1844,IF(B1814=4,'KELAS (REFERENSI)'!O1859,""))))</f>
        <v/>
      </c>
      <c r="P1814" s="55" t="str">
        <f>IF(B1814=1,'KELAS (REFERENSI)'!P1814,IF(B1814=2,'KELAS (REFERENSI)'!P1829,IF(B1814=3,'KELAS (REFERENSI)'!P1844,IF(B1814=4,'KELAS (REFERENSI)'!P1859,""))))</f>
        <v/>
      </c>
      <c r="Q1814" s="55" t="str">
        <f t="shared" si="4"/>
        <v>BPS Kota Jakarta Timur</v>
      </c>
      <c r="R1814" s="55" t="str">
        <f t="shared" si="56"/>
        <v/>
      </c>
      <c r="S1814" s="55" t="str">
        <f t="shared" ref="S1814:T1814" si="1822">S1813</f>
        <v>15 Juni sampai dengan 31 Agustus 2026</v>
      </c>
      <c r="T1814" s="55" t="str">
        <f t="shared" si="1822"/>
        <v>31 Agustus 2026</v>
      </c>
      <c r="U1814" s="59" t="str">
        <f>VLOOKUP(G1814,'MITRA (REFERENSI)'!$A:$Z,17,FALSE)</f>
        <v>#N/A</v>
      </c>
      <c r="V1814" s="59" t="str">
        <f>VLOOKUP(G1814,'MITRA (REFERENSI)'!$A:$Z,11,FALSE)</f>
        <v>#N/A</v>
      </c>
      <c r="W1814" s="81"/>
      <c r="X1814" s="63"/>
      <c r="Y1814" s="63"/>
      <c r="Z1814" s="62"/>
      <c r="AA1814" s="63"/>
      <c r="AB1814" s="62"/>
      <c r="AC1814" s="62"/>
      <c r="AD1814" s="62"/>
      <c r="AE1814" s="62"/>
      <c r="AF1814" s="62"/>
      <c r="AG1814" s="72"/>
      <c r="AH1814" s="72"/>
      <c r="AI1814" s="72"/>
      <c r="AJ1814" s="72"/>
      <c r="AK1814" s="59" t="str">
        <f>VLOOKUP(G1814,'MITRA (REFERENSI)'!$A:$Z,5,FALSE)</f>
        <v>#N/A</v>
      </c>
      <c r="AL1814" s="59" t="str">
        <f>VLOOKUP(G1814,'MITRA (REFERENSI)'!$A:$Z,13,FALSE)</f>
        <v>#N/A</v>
      </c>
      <c r="AM1814" s="59" t="str">
        <f>VLOOKUP(G1814,'MITRA (REFERENSI)'!$A:$Z,14,FALSE)</f>
        <v>#N/A</v>
      </c>
    </row>
    <row r="1815" ht="15.0" customHeight="1">
      <c r="A1815" s="53" t="s">
        <v>6877</v>
      </c>
      <c r="B1815" s="78"/>
      <c r="C1815" s="79"/>
      <c r="D1815" s="82"/>
      <c r="E1815" s="82"/>
      <c r="F1815" s="56" t="str">
        <f t="shared" si="2"/>
        <v>PETUGAS.1814/SPK/SE/PML/3172/2026</v>
      </c>
      <c r="G1815" s="80"/>
      <c r="H1815" s="56" t="str">
        <f>VLOOKUP(G1815,'MITRA (REFERENSI)'!$A:$Z,16,FALSE)</f>
        <v>#N/A</v>
      </c>
      <c r="I1815" s="56" t="str">
        <f>VLOOKUP(G1815,'MITRA (REFERENSI)'!$A:$Z,25,FALSE)</f>
        <v>#N/A</v>
      </c>
      <c r="J1815" s="55" t="str">
        <f>VLOOKUP(G1815,'MITRA (REFERENSI)'!$A:$Z,26,FALSE)</f>
        <v>#N/A</v>
      </c>
      <c r="K1815" s="55" t="str">
        <f>VLOOKUP(G1815,'MITRA (REFERENSI)'!$A:$Z,15,FALSE)</f>
        <v>#N/A</v>
      </c>
      <c r="L1815" s="55" t="str">
        <f>VLOOKUP(G1815,'MITRA (REFERENSI)'!$A:$Z,15,FALSE)</f>
        <v>#N/A</v>
      </c>
      <c r="M1815" s="55" t="str">
        <f>IF(B1815=1,'KELAS (REFERENSI)'!M1815,IF(B1815=2,'KELAS (REFERENSI)'!M1830,IF(B1815=3,'KELAS (REFERENSI)'!M1845,IF(B1815=4,'KELAS (REFERENSI)'!M1860,""))))</f>
        <v/>
      </c>
      <c r="N1815" s="55" t="str">
        <f>IF(B1815=1,'KELAS (REFERENSI)'!N1815,IF(B1815=2,'KELAS (REFERENSI)'!N1830,IF(B1815=3,'KELAS (REFERENSI)'!N1845,IF(B1815=4,'KELAS (REFERENSI)'!N1860,""))))</f>
        <v/>
      </c>
      <c r="O1815" s="55" t="str">
        <f>IF(B1815=1,'KELAS (REFERENSI)'!O1815,IF(B1815=2,'KELAS (REFERENSI)'!O1830,IF(B1815=3,'KELAS (REFERENSI)'!O1845,IF(B1815=4,'KELAS (REFERENSI)'!O1860,""))))</f>
        <v/>
      </c>
      <c r="P1815" s="55" t="str">
        <f>IF(B1815=1,'KELAS (REFERENSI)'!P1815,IF(B1815=2,'KELAS (REFERENSI)'!P1830,IF(B1815=3,'KELAS (REFERENSI)'!P1845,IF(B1815=4,'KELAS (REFERENSI)'!P1860,""))))</f>
        <v/>
      </c>
      <c r="Q1815" s="55" t="str">
        <f t="shared" si="4"/>
        <v>BPS Kota Jakarta Timur</v>
      </c>
      <c r="R1815" s="55" t="str">
        <f t="shared" si="56"/>
        <v/>
      </c>
      <c r="S1815" s="55" t="str">
        <f t="shared" ref="S1815:T1815" si="1823">S1814</f>
        <v>15 Juni sampai dengan 31 Agustus 2026</v>
      </c>
      <c r="T1815" s="55" t="str">
        <f t="shared" si="1823"/>
        <v>31 Agustus 2026</v>
      </c>
      <c r="U1815" s="59" t="str">
        <f>VLOOKUP(G1815,'MITRA (REFERENSI)'!$A:$Z,17,FALSE)</f>
        <v>#N/A</v>
      </c>
      <c r="V1815" s="59" t="str">
        <f>VLOOKUP(G1815,'MITRA (REFERENSI)'!$A:$Z,11,FALSE)</f>
        <v>#N/A</v>
      </c>
      <c r="W1815" s="81"/>
      <c r="X1815" s="63"/>
      <c r="Y1815" s="63"/>
      <c r="Z1815" s="62"/>
      <c r="AA1815" s="63"/>
      <c r="AB1815" s="62"/>
      <c r="AC1815" s="62"/>
      <c r="AD1815" s="62"/>
      <c r="AE1815" s="62"/>
      <c r="AF1815" s="62"/>
      <c r="AG1815" s="72"/>
      <c r="AH1815" s="72"/>
      <c r="AI1815" s="72"/>
      <c r="AJ1815" s="72"/>
      <c r="AK1815" s="59" t="str">
        <f>VLOOKUP(G1815,'MITRA (REFERENSI)'!$A:$Z,5,FALSE)</f>
        <v>#N/A</v>
      </c>
      <c r="AL1815" s="59" t="str">
        <f>VLOOKUP(G1815,'MITRA (REFERENSI)'!$A:$Z,13,FALSE)</f>
        <v>#N/A</v>
      </c>
      <c r="AM1815" s="59" t="str">
        <f>VLOOKUP(G1815,'MITRA (REFERENSI)'!$A:$Z,14,FALSE)</f>
        <v>#N/A</v>
      </c>
    </row>
    <row r="1816" ht="15.0" customHeight="1">
      <c r="A1816" s="53" t="s">
        <v>6878</v>
      </c>
      <c r="B1816" s="78"/>
      <c r="C1816" s="79"/>
      <c r="D1816" s="82"/>
      <c r="E1816" s="82"/>
      <c r="F1816" s="56" t="str">
        <f t="shared" si="2"/>
        <v>PETUGAS.1815/SPK/SE/PML/3172/2026</v>
      </c>
      <c r="G1816" s="80"/>
      <c r="H1816" s="56" t="str">
        <f>VLOOKUP(G1816,'MITRA (REFERENSI)'!$A:$Z,16,FALSE)</f>
        <v>#N/A</v>
      </c>
      <c r="I1816" s="56" t="str">
        <f>VLOOKUP(G1816,'MITRA (REFERENSI)'!$A:$Z,25,FALSE)</f>
        <v>#N/A</v>
      </c>
      <c r="J1816" s="55" t="str">
        <f>VLOOKUP(G1816,'MITRA (REFERENSI)'!$A:$Z,26,FALSE)</f>
        <v>#N/A</v>
      </c>
      <c r="K1816" s="55" t="str">
        <f>VLOOKUP(G1816,'MITRA (REFERENSI)'!$A:$Z,15,FALSE)</f>
        <v>#N/A</v>
      </c>
      <c r="L1816" s="55" t="str">
        <f>VLOOKUP(G1816,'MITRA (REFERENSI)'!$A:$Z,15,FALSE)</f>
        <v>#N/A</v>
      </c>
      <c r="M1816" s="55" t="str">
        <f>IF(B1816=1,'KELAS (REFERENSI)'!M1816,IF(B1816=2,'KELAS (REFERENSI)'!M1831,IF(B1816=3,'KELAS (REFERENSI)'!M1846,IF(B1816=4,'KELAS (REFERENSI)'!M1861,""))))</f>
        <v/>
      </c>
      <c r="N1816" s="55" t="str">
        <f>IF(B1816=1,'KELAS (REFERENSI)'!N1816,IF(B1816=2,'KELAS (REFERENSI)'!N1831,IF(B1816=3,'KELAS (REFERENSI)'!N1846,IF(B1816=4,'KELAS (REFERENSI)'!N1861,""))))</f>
        <v/>
      </c>
      <c r="O1816" s="55" t="str">
        <f>IF(B1816=1,'KELAS (REFERENSI)'!O1816,IF(B1816=2,'KELAS (REFERENSI)'!O1831,IF(B1816=3,'KELAS (REFERENSI)'!O1846,IF(B1816=4,'KELAS (REFERENSI)'!O1861,""))))</f>
        <v/>
      </c>
      <c r="P1816" s="55" t="str">
        <f>IF(B1816=1,'KELAS (REFERENSI)'!P1816,IF(B1816=2,'KELAS (REFERENSI)'!P1831,IF(B1816=3,'KELAS (REFERENSI)'!P1846,IF(B1816=4,'KELAS (REFERENSI)'!P1861,""))))</f>
        <v/>
      </c>
      <c r="Q1816" s="55" t="str">
        <f t="shared" si="4"/>
        <v>BPS Kota Jakarta Timur</v>
      </c>
      <c r="R1816" s="55" t="str">
        <f t="shared" si="56"/>
        <v/>
      </c>
      <c r="S1816" s="55" t="str">
        <f t="shared" ref="S1816:T1816" si="1824">S1815</f>
        <v>15 Juni sampai dengan 31 Agustus 2026</v>
      </c>
      <c r="T1816" s="55" t="str">
        <f t="shared" si="1824"/>
        <v>31 Agustus 2026</v>
      </c>
      <c r="U1816" s="59" t="str">
        <f>VLOOKUP(G1816,'MITRA (REFERENSI)'!$A:$Z,17,FALSE)</f>
        <v>#N/A</v>
      </c>
      <c r="V1816" s="59" t="str">
        <f>VLOOKUP(G1816,'MITRA (REFERENSI)'!$A:$Z,11,FALSE)</f>
        <v>#N/A</v>
      </c>
      <c r="W1816" s="81"/>
      <c r="X1816" s="63"/>
      <c r="Y1816" s="63"/>
      <c r="Z1816" s="62"/>
      <c r="AA1816" s="63"/>
      <c r="AB1816" s="62"/>
      <c r="AC1816" s="62"/>
      <c r="AD1816" s="62"/>
      <c r="AE1816" s="62"/>
      <c r="AF1816" s="62"/>
      <c r="AG1816" s="72"/>
      <c r="AH1816" s="72"/>
      <c r="AI1816" s="72"/>
      <c r="AJ1816" s="72"/>
      <c r="AK1816" s="59" t="str">
        <f>VLOOKUP(G1816,'MITRA (REFERENSI)'!$A:$Z,5,FALSE)</f>
        <v>#N/A</v>
      </c>
      <c r="AL1816" s="59" t="str">
        <f>VLOOKUP(G1816,'MITRA (REFERENSI)'!$A:$Z,13,FALSE)</f>
        <v>#N/A</v>
      </c>
      <c r="AM1816" s="59" t="str">
        <f>VLOOKUP(G1816,'MITRA (REFERENSI)'!$A:$Z,14,FALSE)</f>
        <v>#N/A</v>
      </c>
    </row>
    <row r="1817" ht="15.0" customHeight="1">
      <c r="A1817" s="53" t="s">
        <v>6879</v>
      </c>
      <c r="B1817" s="78"/>
      <c r="C1817" s="79"/>
      <c r="D1817" s="82"/>
      <c r="E1817" s="82"/>
      <c r="F1817" s="56" t="str">
        <f t="shared" si="2"/>
        <v>PETUGAS.1816/SPK/SE/PML/3172/2026</v>
      </c>
      <c r="G1817" s="80"/>
      <c r="H1817" s="56" t="str">
        <f>VLOOKUP(G1817,'MITRA (REFERENSI)'!$A:$Z,16,FALSE)</f>
        <v>#N/A</v>
      </c>
      <c r="I1817" s="56" t="str">
        <f>VLOOKUP(G1817,'MITRA (REFERENSI)'!$A:$Z,25,FALSE)</f>
        <v>#N/A</v>
      </c>
      <c r="J1817" s="55" t="str">
        <f>VLOOKUP(G1817,'MITRA (REFERENSI)'!$A:$Z,26,FALSE)</f>
        <v>#N/A</v>
      </c>
      <c r="K1817" s="55" t="str">
        <f>VLOOKUP(G1817,'MITRA (REFERENSI)'!$A:$Z,15,FALSE)</f>
        <v>#N/A</v>
      </c>
      <c r="L1817" s="55" t="str">
        <f>VLOOKUP(G1817,'MITRA (REFERENSI)'!$A:$Z,15,FALSE)</f>
        <v>#N/A</v>
      </c>
      <c r="M1817" s="55" t="str">
        <f>IF(B1817=1,'KELAS (REFERENSI)'!M1817,IF(B1817=2,'KELAS (REFERENSI)'!M1832,IF(B1817=3,'KELAS (REFERENSI)'!M1847,IF(B1817=4,'KELAS (REFERENSI)'!M1862,""))))</f>
        <v/>
      </c>
      <c r="N1817" s="55" t="str">
        <f>IF(B1817=1,'KELAS (REFERENSI)'!N1817,IF(B1817=2,'KELAS (REFERENSI)'!N1832,IF(B1817=3,'KELAS (REFERENSI)'!N1847,IF(B1817=4,'KELAS (REFERENSI)'!N1862,""))))</f>
        <v/>
      </c>
      <c r="O1817" s="55" t="str">
        <f>IF(B1817=1,'KELAS (REFERENSI)'!O1817,IF(B1817=2,'KELAS (REFERENSI)'!O1832,IF(B1817=3,'KELAS (REFERENSI)'!O1847,IF(B1817=4,'KELAS (REFERENSI)'!O1862,""))))</f>
        <v/>
      </c>
      <c r="P1817" s="55" t="str">
        <f>IF(B1817=1,'KELAS (REFERENSI)'!P1817,IF(B1817=2,'KELAS (REFERENSI)'!P1832,IF(B1817=3,'KELAS (REFERENSI)'!P1847,IF(B1817=4,'KELAS (REFERENSI)'!P1862,""))))</f>
        <v/>
      </c>
      <c r="Q1817" s="55" t="str">
        <f t="shared" si="4"/>
        <v>BPS Kota Jakarta Timur</v>
      </c>
      <c r="R1817" s="55" t="str">
        <f t="shared" si="56"/>
        <v/>
      </c>
      <c r="S1817" s="55" t="str">
        <f t="shared" ref="S1817:T1817" si="1825">S1816</f>
        <v>15 Juni sampai dengan 31 Agustus 2026</v>
      </c>
      <c r="T1817" s="55" t="str">
        <f t="shared" si="1825"/>
        <v>31 Agustus 2026</v>
      </c>
      <c r="U1817" s="59" t="str">
        <f>VLOOKUP(G1817,'MITRA (REFERENSI)'!$A:$Z,17,FALSE)</f>
        <v>#N/A</v>
      </c>
      <c r="V1817" s="59" t="str">
        <f>VLOOKUP(G1817,'MITRA (REFERENSI)'!$A:$Z,11,FALSE)</f>
        <v>#N/A</v>
      </c>
      <c r="W1817" s="81"/>
      <c r="X1817" s="63"/>
      <c r="Y1817" s="63"/>
      <c r="Z1817" s="62"/>
      <c r="AA1817" s="63"/>
      <c r="AB1817" s="62"/>
      <c r="AC1817" s="62"/>
      <c r="AD1817" s="62"/>
      <c r="AE1817" s="62"/>
      <c r="AF1817" s="62"/>
      <c r="AG1817" s="72"/>
      <c r="AH1817" s="72"/>
      <c r="AI1817" s="72"/>
      <c r="AJ1817" s="72"/>
      <c r="AK1817" s="59" t="str">
        <f>VLOOKUP(G1817,'MITRA (REFERENSI)'!$A:$Z,5,FALSE)</f>
        <v>#N/A</v>
      </c>
      <c r="AL1817" s="59" t="str">
        <f>VLOOKUP(G1817,'MITRA (REFERENSI)'!$A:$Z,13,FALSE)</f>
        <v>#N/A</v>
      </c>
      <c r="AM1817" s="59" t="str">
        <f>VLOOKUP(G1817,'MITRA (REFERENSI)'!$A:$Z,14,FALSE)</f>
        <v>#N/A</v>
      </c>
    </row>
    <row r="1818" ht="15.0" customHeight="1">
      <c r="A1818" s="53" t="s">
        <v>6880</v>
      </c>
      <c r="B1818" s="78"/>
      <c r="C1818" s="79"/>
      <c r="D1818" s="82"/>
      <c r="E1818" s="82"/>
      <c r="F1818" s="56" t="str">
        <f t="shared" si="2"/>
        <v>PETUGAS.1817/SPK/SE/PML/3172/2026</v>
      </c>
      <c r="G1818" s="80"/>
      <c r="H1818" s="56" t="str">
        <f>VLOOKUP(G1818,'MITRA (REFERENSI)'!$A:$Z,16,FALSE)</f>
        <v>#N/A</v>
      </c>
      <c r="I1818" s="56" t="str">
        <f>VLOOKUP(G1818,'MITRA (REFERENSI)'!$A:$Z,25,FALSE)</f>
        <v>#N/A</v>
      </c>
      <c r="J1818" s="55" t="str">
        <f>VLOOKUP(G1818,'MITRA (REFERENSI)'!$A:$Z,26,FALSE)</f>
        <v>#N/A</v>
      </c>
      <c r="K1818" s="55" t="str">
        <f>VLOOKUP(G1818,'MITRA (REFERENSI)'!$A:$Z,15,FALSE)</f>
        <v>#N/A</v>
      </c>
      <c r="L1818" s="55" t="str">
        <f>VLOOKUP(G1818,'MITRA (REFERENSI)'!$A:$Z,15,FALSE)</f>
        <v>#N/A</v>
      </c>
      <c r="M1818" s="55" t="str">
        <f>IF(B1818=1,'KELAS (REFERENSI)'!M1818,IF(B1818=2,'KELAS (REFERENSI)'!M1833,IF(B1818=3,'KELAS (REFERENSI)'!M1848,IF(B1818=4,'KELAS (REFERENSI)'!M1863,""))))</f>
        <v/>
      </c>
      <c r="N1818" s="55" t="str">
        <f>IF(B1818=1,'KELAS (REFERENSI)'!N1818,IF(B1818=2,'KELAS (REFERENSI)'!N1833,IF(B1818=3,'KELAS (REFERENSI)'!N1848,IF(B1818=4,'KELAS (REFERENSI)'!N1863,""))))</f>
        <v/>
      </c>
      <c r="O1818" s="55" t="str">
        <f>IF(B1818=1,'KELAS (REFERENSI)'!O1818,IF(B1818=2,'KELAS (REFERENSI)'!O1833,IF(B1818=3,'KELAS (REFERENSI)'!O1848,IF(B1818=4,'KELAS (REFERENSI)'!O1863,""))))</f>
        <v/>
      </c>
      <c r="P1818" s="55" t="str">
        <f>IF(B1818=1,'KELAS (REFERENSI)'!P1818,IF(B1818=2,'KELAS (REFERENSI)'!P1833,IF(B1818=3,'KELAS (REFERENSI)'!P1848,IF(B1818=4,'KELAS (REFERENSI)'!P1863,""))))</f>
        <v/>
      </c>
      <c r="Q1818" s="55" t="str">
        <f t="shared" si="4"/>
        <v>BPS Kota Jakarta Timur</v>
      </c>
      <c r="R1818" s="55" t="str">
        <f t="shared" si="56"/>
        <v/>
      </c>
      <c r="S1818" s="55" t="str">
        <f t="shared" ref="S1818:T1818" si="1826">S1817</f>
        <v>15 Juni sampai dengan 31 Agustus 2026</v>
      </c>
      <c r="T1818" s="55" t="str">
        <f t="shared" si="1826"/>
        <v>31 Agustus 2026</v>
      </c>
      <c r="U1818" s="59" t="str">
        <f>VLOOKUP(G1818,'MITRA (REFERENSI)'!$A:$Z,17,FALSE)</f>
        <v>#N/A</v>
      </c>
      <c r="V1818" s="59" t="str">
        <f>VLOOKUP(G1818,'MITRA (REFERENSI)'!$A:$Z,11,FALSE)</f>
        <v>#N/A</v>
      </c>
      <c r="W1818" s="81"/>
      <c r="X1818" s="63"/>
      <c r="Y1818" s="63"/>
      <c r="Z1818" s="62"/>
      <c r="AA1818" s="63"/>
      <c r="AB1818" s="62"/>
      <c r="AC1818" s="62"/>
      <c r="AD1818" s="62"/>
      <c r="AE1818" s="62"/>
      <c r="AF1818" s="62"/>
      <c r="AG1818" s="72"/>
      <c r="AH1818" s="72"/>
      <c r="AI1818" s="72"/>
      <c r="AJ1818" s="72"/>
      <c r="AK1818" s="59" t="str">
        <f>VLOOKUP(G1818,'MITRA (REFERENSI)'!$A:$Z,5,FALSE)</f>
        <v>#N/A</v>
      </c>
      <c r="AL1818" s="59" t="str">
        <f>VLOOKUP(G1818,'MITRA (REFERENSI)'!$A:$Z,13,FALSE)</f>
        <v>#N/A</v>
      </c>
      <c r="AM1818" s="59" t="str">
        <f>VLOOKUP(G1818,'MITRA (REFERENSI)'!$A:$Z,14,FALSE)</f>
        <v>#N/A</v>
      </c>
    </row>
    <row r="1819" ht="15.0" customHeight="1">
      <c r="A1819" s="53" t="s">
        <v>6881</v>
      </c>
      <c r="B1819" s="78"/>
      <c r="C1819" s="79"/>
      <c r="D1819" s="82"/>
      <c r="E1819" s="82"/>
      <c r="F1819" s="56" t="str">
        <f t="shared" si="2"/>
        <v>PETUGAS.1818/SPK/SE/PML/3172/2026</v>
      </c>
      <c r="G1819" s="80"/>
      <c r="H1819" s="56" t="str">
        <f>VLOOKUP(G1819,'MITRA (REFERENSI)'!$A:$Z,16,FALSE)</f>
        <v>#N/A</v>
      </c>
      <c r="I1819" s="56" t="str">
        <f>VLOOKUP(G1819,'MITRA (REFERENSI)'!$A:$Z,25,FALSE)</f>
        <v>#N/A</v>
      </c>
      <c r="J1819" s="55" t="str">
        <f>VLOOKUP(G1819,'MITRA (REFERENSI)'!$A:$Z,26,FALSE)</f>
        <v>#N/A</v>
      </c>
      <c r="K1819" s="55" t="str">
        <f>VLOOKUP(G1819,'MITRA (REFERENSI)'!$A:$Z,15,FALSE)</f>
        <v>#N/A</v>
      </c>
      <c r="L1819" s="55" t="str">
        <f>VLOOKUP(G1819,'MITRA (REFERENSI)'!$A:$Z,15,FALSE)</f>
        <v>#N/A</v>
      </c>
      <c r="M1819" s="55" t="str">
        <f>IF(B1819=1,'KELAS (REFERENSI)'!M1819,IF(B1819=2,'KELAS (REFERENSI)'!M1834,IF(B1819=3,'KELAS (REFERENSI)'!M1849,IF(B1819=4,'KELAS (REFERENSI)'!M1864,""))))</f>
        <v/>
      </c>
      <c r="N1819" s="55" t="str">
        <f>IF(B1819=1,'KELAS (REFERENSI)'!N1819,IF(B1819=2,'KELAS (REFERENSI)'!N1834,IF(B1819=3,'KELAS (REFERENSI)'!N1849,IF(B1819=4,'KELAS (REFERENSI)'!N1864,""))))</f>
        <v/>
      </c>
      <c r="O1819" s="55" t="str">
        <f>IF(B1819=1,'KELAS (REFERENSI)'!O1819,IF(B1819=2,'KELAS (REFERENSI)'!O1834,IF(B1819=3,'KELAS (REFERENSI)'!O1849,IF(B1819=4,'KELAS (REFERENSI)'!O1864,""))))</f>
        <v/>
      </c>
      <c r="P1819" s="55" t="str">
        <f>IF(B1819=1,'KELAS (REFERENSI)'!P1819,IF(B1819=2,'KELAS (REFERENSI)'!P1834,IF(B1819=3,'KELAS (REFERENSI)'!P1849,IF(B1819=4,'KELAS (REFERENSI)'!P1864,""))))</f>
        <v/>
      </c>
      <c r="Q1819" s="55" t="str">
        <f t="shared" si="4"/>
        <v>BPS Kota Jakarta Timur</v>
      </c>
      <c r="R1819" s="55" t="str">
        <f t="shared" si="56"/>
        <v/>
      </c>
      <c r="S1819" s="55" t="str">
        <f t="shared" ref="S1819:T1819" si="1827">S1818</f>
        <v>15 Juni sampai dengan 31 Agustus 2026</v>
      </c>
      <c r="T1819" s="55" t="str">
        <f t="shared" si="1827"/>
        <v>31 Agustus 2026</v>
      </c>
      <c r="U1819" s="59" t="str">
        <f>VLOOKUP(G1819,'MITRA (REFERENSI)'!$A:$Z,17,FALSE)</f>
        <v>#N/A</v>
      </c>
      <c r="V1819" s="59" t="str">
        <f>VLOOKUP(G1819,'MITRA (REFERENSI)'!$A:$Z,11,FALSE)</f>
        <v>#N/A</v>
      </c>
      <c r="W1819" s="81"/>
      <c r="X1819" s="63"/>
      <c r="Y1819" s="63"/>
      <c r="Z1819" s="62"/>
      <c r="AA1819" s="63"/>
      <c r="AB1819" s="62"/>
      <c r="AC1819" s="62"/>
      <c r="AD1819" s="62"/>
      <c r="AE1819" s="62"/>
      <c r="AF1819" s="62"/>
      <c r="AG1819" s="72"/>
      <c r="AH1819" s="72"/>
      <c r="AI1819" s="72"/>
      <c r="AJ1819" s="72"/>
      <c r="AK1819" s="59" t="str">
        <f>VLOOKUP(G1819,'MITRA (REFERENSI)'!$A:$Z,5,FALSE)</f>
        <v>#N/A</v>
      </c>
      <c r="AL1819" s="59" t="str">
        <f>VLOOKUP(G1819,'MITRA (REFERENSI)'!$A:$Z,13,FALSE)</f>
        <v>#N/A</v>
      </c>
      <c r="AM1819" s="59" t="str">
        <f>VLOOKUP(G1819,'MITRA (REFERENSI)'!$A:$Z,14,FALSE)</f>
        <v>#N/A</v>
      </c>
    </row>
    <row r="1820" ht="15.0" customHeight="1">
      <c r="A1820" s="53" t="s">
        <v>6882</v>
      </c>
      <c r="B1820" s="78"/>
      <c r="C1820" s="79"/>
      <c r="D1820" s="82"/>
      <c r="E1820" s="82"/>
      <c r="F1820" s="56" t="str">
        <f t="shared" si="2"/>
        <v>PETUGAS.1819/SPK/SE/PML/3172/2026</v>
      </c>
      <c r="G1820" s="80"/>
      <c r="H1820" s="56" t="str">
        <f>VLOOKUP(G1820,'MITRA (REFERENSI)'!$A:$Z,16,FALSE)</f>
        <v>#N/A</v>
      </c>
      <c r="I1820" s="56" t="str">
        <f>VLOOKUP(G1820,'MITRA (REFERENSI)'!$A:$Z,25,FALSE)</f>
        <v>#N/A</v>
      </c>
      <c r="J1820" s="55" t="str">
        <f>VLOOKUP(G1820,'MITRA (REFERENSI)'!$A:$Z,26,FALSE)</f>
        <v>#N/A</v>
      </c>
      <c r="K1820" s="55" t="str">
        <f>VLOOKUP(G1820,'MITRA (REFERENSI)'!$A:$Z,15,FALSE)</f>
        <v>#N/A</v>
      </c>
      <c r="L1820" s="55" t="str">
        <f>VLOOKUP(G1820,'MITRA (REFERENSI)'!$A:$Z,15,FALSE)</f>
        <v>#N/A</v>
      </c>
      <c r="M1820" s="55" t="str">
        <f>IF(B1820=1,'KELAS (REFERENSI)'!M1820,IF(B1820=2,'KELAS (REFERENSI)'!M1835,IF(B1820=3,'KELAS (REFERENSI)'!M1850,IF(B1820=4,'KELAS (REFERENSI)'!M1865,""))))</f>
        <v/>
      </c>
      <c r="N1820" s="55" t="str">
        <f>IF(B1820=1,'KELAS (REFERENSI)'!N1820,IF(B1820=2,'KELAS (REFERENSI)'!N1835,IF(B1820=3,'KELAS (REFERENSI)'!N1850,IF(B1820=4,'KELAS (REFERENSI)'!N1865,""))))</f>
        <v/>
      </c>
      <c r="O1820" s="55" t="str">
        <f>IF(B1820=1,'KELAS (REFERENSI)'!O1820,IF(B1820=2,'KELAS (REFERENSI)'!O1835,IF(B1820=3,'KELAS (REFERENSI)'!O1850,IF(B1820=4,'KELAS (REFERENSI)'!O1865,""))))</f>
        <v/>
      </c>
      <c r="P1820" s="55" t="str">
        <f>IF(B1820=1,'KELAS (REFERENSI)'!P1820,IF(B1820=2,'KELAS (REFERENSI)'!P1835,IF(B1820=3,'KELAS (REFERENSI)'!P1850,IF(B1820=4,'KELAS (REFERENSI)'!P1865,""))))</f>
        <v/>
      </c>
      <c r="Q1820" s="55" t="str">
        <f t="shared" si="4"/>
        <v>BPS Kota Jakarta Timur</v>
      </c>
      <c r="R1820" s="55" t="str">
        <f t="shared" si="56"/>
        <v/>
      </c>
      <c r="S1820" s="55" t="str">
        <f t="shared" ref="S1820:T1820" si="1828">S1819</f>
        <v>15 Juni sampai dengan 31 Agustus 2026</v>
      </c>
      <c r="T1820" s="55" t="str">
        <f t="shared" si="1828"/>
        <v>31 Agustus 2026</v>
      </c>
      <c r="U1820" s="59" t="str">
        <f>VLOOKUP(G1820,'MITRA (REFERENSI)'!$A:$Z,17,FALSE)</f>
        <v>#N/A</v>
      </c>
      <c r="V1820" s="59" t="str">
        <f>VLOOKUP(G1820,'MITRA (REFERENSI)'!$A:$Z,11,FALSE)</f>
        <v>#N/A</v>
      </c>
      <c r="W1820" s="81"/>
      <c r="X1820" s="63"/>
      <c r="Y1820" s="63"/>
      <c r="Z1820" s="62"/>
      <c r="AA1820" s="63"/>
      <c r="AB1820" s="62"/>
      <c r="AC1820" s="62"/>
      <c r="AD1820" s="62"/>
      <c r="AE1820" s="62"/>
      <c r="AF1820" s="62"/>
      <c r="AG1820" s="72"/>
      <c r="AH1820" s="72"/>
      <c r="AI1820" s="72"/>
      <c r="AJ1820" s="72"/>
      <c r="AK1820" s="59" t="str">
        <f>VLOOKUP(G1820,'MITRA (REFERENSI)'!$A:$Z,5,FALSE)</f>
        <v>#N/A</v>
      </c>
      <c r="AL1820" s="59" t="str">
        <f>VLOOKUP(G1820,'MITRA (REFERENSI)'!$A:$Z,13,FALSE)</f>
        <v>#N/A</v>
      </c>
      <c r="AM1820" s="59" t="str">
        <f>VLOOKUP(G1820,'MITRA (REFERENSI)'!$A:$Z,14,FALSE)</f>
        <v>#N/A</v>
      </c>
    </row>
    <row r="1821" ht="15.0" customHeight="1">
      <c r="A1821" s="53" t="s">
        <v>6883</v>
      </c>
      <c r="B1821" s="78"/>
      <c r="C1821" s="79"/>
      <c r="D1821" s="82"/>
      <c r="E1821" s="82"/>
      <c r="F1821" s="56" t="str">
        <f t="shared" si="2"/>
        <v>PETUGAS.1820/SPK/SE/PML/3172/2026</v>
      </c>
      <c r="G1821" s="80"/>
      <c r="H1821" s="56" t="str">
        <f>VLOOKUP(G1821,'MITRA (REFERENSI)'!$A:$Z,16,FALSE)</f>
        <v>#N/A</v>
      </c>
      <c r="I1821" s="56" t="str">
        <f>VLOOKUP(G1821,'MITRA (REFERENSI)'!$A:$Z,25,FALSE)</f>
        <v>#N/A</v>
      </c>
      <c r="J1821" s="55" t="str">
        <f>VLOOKUP(G1821,'MITRA (REFERENSI)'!$A:$Z,26,FALSE)</f>
        <v>#N/A</v>
      </c>
      <c r="K1821" s="55" t="str">
        <f>VLOOKUP(G1821,'MITRA (REFERENSI)'!$A:$Z,15,FALSE)</f>
        <v>#N/A</v>
      </c>
      <c r="L1821" s="55" t="str">
        <f>VLOOKUP(G1821,'MITRA (REFERENSI)'!$A:$Z,15,FALSE)</f>
        <v>#N/A</v>
      </c>
      <c r="M1821" s="55" t="str">
        <f>IF(B1821=1,'KELAS (REFERENSI)'!M1821,IF(B1821=2,'KELAS (REFERENSI)'!M1836,IF(B1821=3,'KELAS (REFERENSI)'!M1851,IF(B1821=4,'KELAS (REFERENSI)'!M1866,""))))</f>
        <v/>
      </c>
      <c r="N1821" s="55" t="str">
        <f>IF(B1821=1,'KELAS (REFERENSI)'!N1821,IF(B1821=2,'KELAS (REFERENSI)'!N1836,IF(B1821=3,'KELAS (REFERENSI)'!N1851,IF(B1821=4,'KELAS (REFERENSI)'!N1866,""))))</f>
        <v/>
      </c>
      <c r="O1821" s="55" t="str">
        <f>IF(B1821=1,'KELAS (REFERENSI)'!O1821,IF(B1821=2,'KELAS (REFERENSI)'!O1836,IF(B1821=3,'KELAS (REFERENSI)'!O1851,IF(B1821=4,'KELAS (REFERENSI)'!O1866,""))))</f>
        <v/>
      </c>
      <c r="P1821" s="55" t="str">
        <f>IF(B1821=1,'KELAS (REFERENSI)'!P1821,IF(B1821=2,'KELAS (REFERENSI)'!P1836,IF(B1821=3,'KELAS (REFERENSI)'!P1851,IF(B1821=4,'KELAS (REFERENSI)'!P1866,""))))</f>
        <v/>
      </c>
      <c r="Q1821" s="55" t="str">
        <f t="shared" si="4"/>
        <v>BPS Kota Jakarta Timur</v>
      </c>
      <c r="R1821" s="55" t="str">
        <f t="shared" si="56"/>
        <v/>
      </c>
      <c r="S1821" s="55" t="str">
        <f t="shared" ref="S1821:T1821" si="1829">S1820</f>
        <v>15 Juni sampai dengan 31 Agustus 2026</v>
      </c>
      <c r="T1821" s="55" t="str">
        <f t="shared" si="1829"/>
        <v>31 Agustus 2026</v>
      </c>
      <c r="U1821" s="59" t="str">
        <f>VLOOKUP(G1821,'MITRA (REFERENSI)'!$A:$Z,17,FALSE)</f>
        <v>#N/A</v>
      </c>
      <c r="V1821" s="59" t="str">
        <f>VLOOKUP(G1821,'MITRA (REFERENSI)'!$A:$Z,11,FALSE)</f>
        <v>#N/A</v>
      </c>
      <c r="W1821" s="81"/>
      <c r="X1821" s="63"/>
      <c r="Y1821" s="63"/>
      <c r="Z1821" s="62"/>
      <c r="AA1821" s="63"/>
      <c r="AB1821" s="62"/>
      <c r="AC1821" s="62"/>
      <c r="AD1821" s="62"/>
      <c r="AE1821" s="62"/>
      <c r="AF1821" s="62"/>
      <c r="AG1821" s="72"/>
      <c r="AH1821" s="72"/>
      <c r="AI1821" s="72"/>
      <c r="AJ1821" s="72"/>
      <c r="AK1821" s="59" t="str">
        <f>VLOOKUP(G1821,'MITRA (REFERENSI)'!$A:$Z,5,FALSE)</f>
        <v>#N/A</v>
      </c>
      <c r="AL1821" s="59" t="str">
        <f>VLOOKUP(G1821,'MITRA (REFERENSI)'!$A:$Z,13,FALSE)</f>
        <v>#N/A</v>
      </c>
      <c r="AM1821" s="59" t="str">
        <f>VLOOKUP(G1821,'MITRA (REFERENSI)'!$A:$Z,14,FALSE)</f>
        <v>#N/A</v>
      </c>
    </row>
    <row r="1822" ht="15.0" customHeight="1">
      <c r="A1822" s="53" t="s">
        <v>6884</v>
      </c>
      <c r="B1822" s="78"/>
      <c r="C1822" s="79"/>
      <c r="D1822" s="82"/>
      <c r="E1822" s="82"/>
      <c r="F1822" s="56" t="str">
        <f t="shared" si="2"/>
        <v>PETUGAS.1821/SPK/SE/PML/3172/2026</v>
      </c>
      <c r="G1822" s="80"/>
      <c r="H1822" s="56" t="str">
        <f>VLOOKUP(G1822,'MITRA (REFERENSI)'!$A:$Z,16,FALSE)</f>
        <v>#N/A</v>
      </c>
      <c r="I1822" s="56" t="str">
        <f>VLOOKUP(G1822,'MITRA (REFERENSI)'!$A:$Z,25,FALSE)</f>
        <v>#N/A</v>
      </c>
      <c r="J1822" s="55" t="str">
        <f>VLOOKUP(G1822,'MITRA (REFERENSI)'!$A:$Z,26,FALSE)</f>
        <v>#N/A</v>
      </c>
      <c r="K1822" s="55" t="str">
        <f>VLOOKUP(G1822,'MITRA (REFERENSI)'!$A:$Z,15,FALSE)</f>
        <v>#N/A</v>
      </c>
      <c r="L1822" s="55" t="str">
        <f>VLOOKUP(G1822,'MITRA (REFERENSI)'!$A:$Z,15,FALSE)</f>
        <v>#N/A</v>
      </c>
      <c r="M1822" s="55" t="str">
        <f>IF(B1822=1,'KELAS (REFERENSI)'!M1822,IF(B1822=2,'KELAS (REFERENSI)'!M1837,IF(B1822=3,'KELAS (REFERENSI)'!M1852,IF(B1822=4,'KELAS (REFERENSI)'!M1867,""))))</f>
        <v/>
      </c>
      <c r="N1822" s="55" t="str">
        <f>IF(B1822=1,'KELAS (REFERENSI)'!N1822,IF(B1822=2,'KELAS (REFERENSI)'!N1837,IF(B1822=3,'KELAS (REFERENSI)'!N1852,IF(B1822=4,'KELAS (REFERENSI)'!N1867,""))))</f>
        <v/>
      </c>
      <c r="O1822" s="55" t="str">
        <f>IF(B1822=1,'KELAS (REFERENSI)'!O1822,IF(B1822=2,'KELAS (REFERENSI)'!O1837,IF(B1822=3,'KELAS (REFERENSI)'!O1852,IF(B1822=4,'KELAS (REFERENSI)'!O1867,""))))</f>
        <v/>
      </c>
      <c r="P1822" s="55" t="str">
        <f>IF(B1822=1,'KELAS (REFERENSI)'!P1822,IF(B1822=2,'KELAS (REFERENSI)'!P1837,IF(B1822=3,'KELAS (REFERENSI)'!P1852,IF(B1822=4,'KELAS (REFERENSI)'!P1867,""))))</f>
        <v/>
      </c>
      <c r="Q1822" s="55" t="str">
        <f t="shared" si="4"/>
        <v>BPS Kota Jakarta Timur</v>
      </c>
      <c r="R1822" s="55" t="str">
        <f t="shared" si="56"/>
        <v/>
      </c>
      <c r="S1822" s="55" t="str">
        <f t="shared" ref="S1822:T1822" si="1830">S1821</f>
        <v>15 Juni sampai dengan 31 Agustus 2026</v>
      </c>
      <c r="T1822" s="55" t="str">
        <f t="shared" si="1830"/>
        <v>31 Agustus 2026</v>
      </c>
      <c r="U1822" s="59" t="str">
        <f>VLOOKUP(G1822,'MITRA (REFERENSI)'!$A:$Z,17,FALSE)</f>
        <v>#N/A</v>
      </c>
      <c r="V1822" s="59" t="str">
        <f>VLOOKUP(G1822,'MITRA (REFERENSI)'!$A:$Z,11,FALSE)</f>
        <v>#N/A</v>
      </c>
      <c r="W1822" s="81"/>
      <c r="X1822" s="63"/>
      <c r="Y1822" s="63"/>
      <c r="Z1822" s="62"/>
      <c r="AA1822" s="63"/>
      <c r="AB1822" s="62"/>
      <c r="AC1822" s="62"/>
      <c r="AD1822" s="62"/>
      <c r="AE1822" s="62"/>
      <c r="AF1822" s="62"/>
      <c r="AG1822" s="72"/>
      <c r="AH1822" s="72"/>
      <c r="AI1822" s="72"/>
      <c r="AJ1822" s="72"/>
      <c r="AK1822" s="59" t="str">
        <f>VLOOKUP(G1822,'MITRA (REFERENSI)'!$A:$Z,5,FALSE)</f>
        <v>#N/A</v>
      </c>
      <c r="AL1822" s="59" t="str">
        <f>VLOOKUP(G1822,'MITRA (REFERENSI)'!$A:$Z,13,FALSE)</f>
        <v>#N/A</v>
      </c>
      <c r="AM1822" s="59" t="str">
        <f>VLOOKUP(G1822,'MITRA (REFERENSI)'!$A:$Z,14,FALSE)</f>
        <v>#N/A</v>
      </c>
    </row>
    <row r="1823" ht="15.0" customHeight="1">
      <c r="A1823" s="53" t="s">
        <v>6885</v>
      </c>
      <c r="B1823" s="78"/>
      <c r="C1823" s="79"/>
      <c r="D1823" s="82"/>
      <c r="E1823" s="82"/>
      <c r="F1823" s="56" t="str">
        <f t="shared" si="2"/>
        <v>PETUGAS.1822/SPK/SE/PML/3172/2026</v>
      </c>
      <c r="G1823" s="80"/>
      <c r="H1823" s="56" t="str">
        <f>VLOOKUP(G1823,'MITRA (REFERENSI)'!$A:$Z,16,FALSE)</f>
        <v>#N/A</v>
      </c>
      <c r="I1823" s="56" t="str">
        <f>VLOOKUP(G1823,'MITRA (REFERENSI)'!$A:$Z,25,FALSE)</f>
        <v>#N/A</v>
      </c>
      <c r="J1823" s="55" t="str">
        <f>VLOOKUP(G1823,'MITRA (REFERENSI)'!$A:$Z,26,FALSE)</f>
        <v>#N/A</v>
      </c>
      <c r="K1823" s="55" t="str">
        <f>VLOOKUP(G1823,'MITRA (REFERENSI)'!$A:$Z,15,FALSE)</f>
        <v>#N/A</v>
      </c>
      <c r="L1823" s="55" t="str">
        <f>VLOOKUP(G1823,'MITRA (REFERENSI)'!$A:$Z,15,FALSE)</f>
        <v>#N/A</v>
      </c>
      <c r="M1823" s="55" t="str">
        <f>IF(B1823=1,'KELAS (REFERENSI)'!M1823,IF(B1823=2,'KELAS (REFERENSI)'!M1838,IF(B1823=3,'KELAS (REFERENSI)'!M1853,IF(B1823=4,'KELAS (REFERENSI)'!M1868,""))))</f>
        <v/>
      </c>
      <c r="N1823" s="55" t="str">
        <f>IF(B1823=1,'KELAS (REFERENSI)'!N1823,IF(B1823=2,'KELAS (REFERENSI)'!N1838,IF(B1823=3,'KELAS (REFERENSI)'!N1853,IF(B1823=4,'KELAS (REFERENSI)'!N1868,""))))</f>
        <v/>
      </c>
      <c r="O1823" s="55" t="str">
        <f>IF(B1823=1,'KELAS (REFERENSI)'!O1823,IF(B1823=2,'KELAS (REFERENSI)'!O1838,IF(B1823=3,'KELAS (REFERENSI)'!O1853,IF(B1823=4,'KELAS (REFERENSI)'!O1868,""))))</f>
        <v/>
      </c>
      <c r="P1823" s="55" t="str">
        <f>IF(B1823=1,'KELAS (REFERENSI)'!P1823,IF(B1823=2,'KELAS (REFERENSI)'!P1838,IF(B1823=3,'KELAS (REFERENSI)'!P1853,IF(B1823=4,'KELAS (REFERENSI)'!P1868,""))))</f>
        <v/>
      </c>
      <c r="Q1823" s="55" t="str">
        <f t="shared" si="4"/>
        <v>BPS Kota Jakarta Timur</v>
      </c>
      <c r="R1823" s="55" t="str">
        <f t="shared" si="56"/>
        <v/>
      </c>
      <c r="S1823" s="55" t="str">
        <f t="shared" ref="S1823:T1823" si="1831">S1822</f>
        <v>15 Juni sampai dengan 31 Agustus 2026</v>
      </c>
      <c r="T1823" s="55" t="str">
        <f t="shared" si="1831"/>
        <v>31 Agustus 2026</v>
      </c>
      <c r="U1823" s="59" t="str">
        <f>VLOOKUP(G1823,'MITRA (REFERENSI)'!$A:$Z,17,FALSE)</f>
        <v>#N/A</v>
      </c>
      <c r="V1823" s="59" t="str">
        <f>VLOOKUP(G1823,'MITRA (REFERENSI)'!$A:$Z,11,FALSE)</f>
        <v>#N/A</v>
      </c>
      <c r="W1823" s="81"/>
      <c r="X1823" s="63"/>
      <c r="Y1823" s="63"/>
      <c r="Z1823" s="62"/>
      <c r="AA1823" s="63"/>
      <c r="AB1823" s="62"/>
      <c r="AC1823" s="62"/>
      <c r="AD1823" s="62"/>
      <c r="AE1823" s="62"/>
      <c r="AF1823" s="62"/>
      <c r="AG1823" s="72"/>
      <c r="AH1823" s="72"/>
      <c r="AI1823" s="72"/>
      <c r="AJ1823" s="72"/>
      <c r="AK1823" s="59" t="str">
        <f>VLOOKUP(G1823,'MITRA (REFERENSI)'!$A:$Z,5,FALSE)</f>
        <v>#N/A</v>
      </c>
      <c r="AL1823" s="59" t="str">
        <f>VLOOKUP(G1823,'MITRA (REFERENSI)'!$A:$Z,13,FALSE)</f>
        <v>#N/A</v>
      </c>
      <c r="AM1823" s="59" t="str">
        <f>VLOOKUP(G1823,'MITRA (REFERENSI)'!$A:$Z,14,FALSE)</f>
        <v>#N/A</v>
      </c>
    </row>
    <row r="1824" ht="15.0" customHeight="1">
      <c r="A1824" s="53" t="s">
        <v>6886</v>
      </c>
      <c r="B1824" s="78"/>
      <c r="C1824" s="79"/>
      <c r="D1824" s="82"/>
      <c r="E1824" s="82"/>
      <c r="F1824" s="56" t="str">
        <f t="shared" si="2"/>
        <v>PETUGAS.1823/SPK/SE/PML/3172/2026</v>
      </c>
      <c r="G1824" s="80"/>
      <c r="H1824" s="56" t="str">
        <f>VLOOKUP(G1824,'MITRA (REFERENSI)'!$A:$Z,16,FALSE)</f>
        <v>#N/A</v>
      </c>
      <c r="I1824" s="56" t="str">
        <f>VLOOKUP(G1824,'MITRA (REFERENSI)'!$A:$Z,25,FALSE)</f>
        <v>#N/A</v>
      </c>
      <c r="J1824" s="55" t="str">
        <f>VLOOKUP(G1824,'MITRA (REFERENSI)'!$A:$Z,26,FALSE)</f>
        <v>#N/A</v>
      </c>
      <c r="K1824" s="55" t="str">
        <f>VLOOKUP(G1824,'MITRA (REFERENSI)'!$A:$Z,15,FALSE)</f>
        <v>#N/A</v>
      </c>
      <c r="L1824" s="55" t="str">
        <f>VLOOKUP(G1824,'MITRA (REFERENSI)'!$A:$Z,15,FALSE)</f>
        <v>#N/A</v>
      </c>
      <c r="M1824" s="55" t="str">
        <f>IF(B1824=1,'KELAS (REFERENSI)'!M1824,IF(B1824=2,'KELAS (REFERENSI)'!M1839,IF(B1824=3,'KELAS (REFERENSI)'!M1854,IF(B1824=4,'KELAS (REFERENSI)'!M1869,""))))</f>
        <v/>
      </c>
      <c r="N1824" s="55" t="str">
        <f>IF(B1824=1,'KELAS (REFERENSI)'!N1824,IF(B1824=2,'KELAS (REFERENSI)'!N1839,IF(B1824=3,'KELAS (REFERENSI)'!N1854,IF(B1824=4,'KELAS (REFERENSI)'!N1869,""))))</f>
        <v/>
      </c>
      <c r="O1824" s="55" t="str">
        <f>IF(B1824=1,'KELAS (REFERENSI)'!O1824,IF(B1824=2,'KELAS (REFERENSI)'!O1839,IF(B1824=3,'KELAS (REFERENSI)'!O1854,IF(B1824=4,'KELAS (REFERENSI)'!O1869,""))))</f>
        <v/>
      </c>
      <c r="P1824" s="55" t="str">
        <f>IF(B1824=1,'KELAS (REFERENSI)'!P1824,IF(B1824=2,'KELAS (REFERENSI)'!P1839,IF(B1824=3,'KELAS (REFERENSI)'!P1854,IF(B1824=4,'KELAS (REFERENSI)'!P1869,""))))</f>
        <v/>
      </c>
      <c r="Q1824" s="55" t="str">
        <f t="shared" si="4"/>
        <v>BPS Kota Jakarta Timur</v>
      </c>
      <c r="R1824" s="55" t="str">
        <f t="shared" si="56"/>
        <v/>
      </c>
      <c r="S1824" s="55" t="str">
        <f t="shared" ref="S1824:T1824" si="1832">S1823</f>
        <v>15 Juni sampai dengan 31 Agustus 2026</v>
      </c>
      <c r="T1824" s="55" t="str">
        <f t="shared" si="1832"/>
        <v>31 Agustus 2026</v>
      </c>
      <c r="U1824" s="59" t="str">
        <f>VLOOKUP(G1824,'MITRA (REFERENSI)'!$A:$Z,17,FALSE)</f>
        <v>#N/A</v>
      </c>
      <c r="V1824" s="59" t="str">
        <f>VLOOKUP(G1824,'MITRA (REFERENSI)'!$A:$Z,11,FALSE)</f>
        <v>#N/A</v>
      </c>
      <c r="W1824" s="81"/>
      <c r="X1824" s="63"/>
      <c r="Y1824" s="63"/>
      <c r="Z1824" s="62"/>
      <c r="AA1824" s="63"/>
      <c r="AB1824" s="62"/>
      <c r="AC1824" s="62"/>
      <c r="AD1824" s="62"/>
      <c r="AE1824" s="62"/>
      <c r="AF1824" s="62"/>
      <c r="AG1824" s="72"/>
      <c r="AH1824" s="72"/>
      <c r="AI1824" s="72"/>
      <c r="AJ1824" s="72"/>
      <c r="AK1824" s="59" t="str">
        <f>VLOOKUP(G1824,'MITRA (REFERENSI)'!$A:$Z,5,FALSE)</f>
        <v>#N/A</v>
      </c>
      <c r="AL1824" s="59" t="str">
        <f>VLOOKUP(G1824,'MITRA (REFERENSI)'!$A:$Z,13,FALSE)</f>
        <v>#N/A</v>
      </c>
      <c r="AM1824" s="59" t="str">
        <f>VLOOKUP(G1824,'MITRA (REFERENSI)'!$A:$Z,14,FALSE)</f>
        <v>#N/A</v>
      </c>
    </row>
    <row r="1825" ht="15.0" customHeight="1">
      <c r="A1825" s="53" t="s">
        <v>6887</v>
      </c>
      <c r="B1825" s="78"/>
      <c r="C1825" s="79"/>
      <c r="D1825" s="82"/>
      <c r="E1825" s="82"/>
      <c r="F1825" s="56" t="str">
        <f t="shared" si="2"/>
        <v>PETUGAS.1824/SPK/SE/PML/3172/2026</v>
      </c>
      <c r="G1825" s="80"/>
      <c r="H1825" s="56" t="str">
        <f>VLOOKUP(G1825,'MITRA (REFERENSI)'!$A:$Z,16,FALSE)</f>
        <v>#N/A</v>
      </c>
      <c r="I1825" s="56" t="str">
        <f>VLOOKUP(G1825,'MITRA (REFERENSI)'!$A:$Z,25,FALSE)</f>
        <v>#N/A</v>
      </c>
      <c r="J1825" s="55" t="str">
        <f>VLOOKUP(G1825,'MITRA (REFERENSI)'!$A:$Z,26,FALSE)</f>
        <v>#N/A</v>
      </c>
      <c r="K1825" s="55" t="str">
        <f>VLOOKUP(G1825,'MITRA (REFERENSI)'!$A:$Z,15,FALSE)</f>
        <v>#N/A</v>
      </c>
      <c r="L1825" s="55" t="str">
        <f>VLOOKUP(G1825,'MITRA (REFERENSI)'!$A:$Z,15,FALSE)</f>
        <v>#N/A</v>
      </c>
      <c r="M1825" s="55" t="str">
        <f>IF(B1825=1,'KELAS (REFERENSI)'!M1825,IF(B1825=2,'KELAS (REFERENSI)'!M1840,IF(B1825=3,'KELAS (REFERENSI)'!M1855,IF(B1825=4,'KELAS (REFERENSI)'!M1870,""))))</f>
        <v/>
      </c>
      <c r="N1825" s="55" t="str">
        <f>IF(B1825=1,'KELAS (REFERENSI)'!N1825,IF(B1825=2,'KELAS (REFERENSI)'!N1840,IF(B1825=3,'KELAS (REFERENSI)'!N1855,IF(B1825=4,'KELAS (REFERENSI)'!N1870,""))))</f>
        <v/>
      </c>
      <c r="O1825" s="55" t="str">
        <f>IF(B1825=1,'KELAS (REFERENSI)'!O1825,IF(B1825=2,'KELAS (REFERENSI)'!O1840,IF(B1825=3,'KELAS (REFERENSI)'!O1855,IF(B1825=4,'KELAS (REFERENSI)'!O1870,""))))</f>
        <v/>
      </c>
      <c r="P1825" s="55" t="str">
        <f>IF(B1825=1,'KELAS (REFERENSI)'!P1825,IF(B1825=2,'KELAS (REFERENSI)'!P1840,IF(B1825=3,'KELAS (REFERENSI)'!P1855,IF(B1825=4,'KELAS (REFERENSI)'!P1870,""))))</f>
        <v/>
      </c>
      <c r="Q1825" s="55" t="str">
        <f t="shared" si="4"/>
        <v>BPS Kota Jakarta Timur</v>
      </c>
      <c r="R1825" s="55" t="str">
        <f t="shared" si="56"/>
        <v/>
      </c>
      <c r="S1825" s="55" t="str">
        <f t="shared" ref="S1825:T1825" si="1833">S1824</f>
        <v>15 Juni sampai dengan 31 Agustus 2026</v>
      </c>
      <c r="T1825" s="55" t="str">
        <f t="shared" si="1833"/>
        <v>31 Agustus 2026</v>
      </c>
      <c r="U1825" s="59" t="str">
        <f>VLOOKUP(G1825,'MITRA (REFERENSI)'!$A:$Z,17,FALSE)</f>
        <v>#N/A</v>
      </c>
      <c r="V1825" s="59" t="str">
        <f>VLOOKUP(G1825,'MITRA (REFERENSI)'!$A:$Z,11,FALSE)</f>
        <v>#N/A</v>
      </c>
      <c r="W1825" s="81"/>
      <c r="X1825" s="63"/>
      <c r="Y1825" s="63"/>
      <c r="Z1825" s="62"/>
      <c r="AA1825" s="63"/>
      <c r="AB1825" s="62"/>
      <c r="AC1825" s="62"/>
      <c r="AD1825" s="62"/>
      <c r="AE1825" s="62"/>
      <c r="AF1825" s="62"/>
      <c r="AG1825" s="72"/>
      <c r="AH1825" s="72"/>
      <c r="AI1825" s="72"/>
      <c r="AJ1825" s="72"/>
      <c r="AK1825" s="59" t="str">
        <f>VLOOKUP(G1825,'MITRA (REFERENSI)'!$A:$Z,5,FALSE)</f>
        <v>#N/A</v>
      </c>
      <c r="AL1825" s="59" t="str">
        <f>VLOOKUP(G1825,'MITRA (REFERENSI)'!$A:$Z,13,FALSE)</f>
        <v>#N/A</v>
      </c>
      <c r="AM1825" s="59" t="str">
        <f>VLOOKUP(G1825,'MITRA (REFERENSI)'!$A:$Z,14,FALSE)</f>
        <v>#N/A</v>
      </c>
    </row>
    <row r="1826" ht="15.0" customHeight="1">
      <c r="A1826" s="53" t="s">
        <v>6888</v>
      </c>
      <c r="B1826" s="78"/>
      <c r="C1826" s="79"/>
      <c r="D1826" s="82"/>
      <c r="E1826" s="82"/>
      <c r="F1826" s="56" t="str">
        <f t="shared" si="2"/>
        <v>PETUGAS.1825/SPK/SE/PML/3172/2026</v>
      </c>
      <c r="G1826" s="80"/>
      <c r="H1826" s="56" t="str">
        <f>VLOOKUP(G1826,'MITRA (REFERENSI)'!$A:$Z,16,FALSE)</f>
        <v>#N/A</v>
      </c>
      <c r="I1826" s="56" t="str">
        <f>VLOOKUP(G1826,'MITRA (REFERENSI)'!$A:$Z,25,FALSE)</f>
        <v>#N/A</v>
      </c>
      <c r="J1826" s="55" t="str">
        <f>VLOOKUP(G1826,'MITRA (REFERENSI)'!$A:$Z,26,FALSE)</f>
        <v>#N/A</v>
      </c>
      <c r="K1826" s="55" t="str">
        <f>VLOOKUP(G1826,'MITRA (REFERENSI)'!$A:$Z,15,FALSE)</f>
        <v>#N/A</v>
      </c>
      <c r="L1826" s="55" t="str">
        <f>VLOOKUP(G1826,'MITRA (REFERENSI)'!$A:$Z,15,FALSE)</f>
        <v>#N/A</v>
      </c>
      <c r="M1826" s="55" t="str">
        <f>IF(B1826=1,'KELAS (REFERENSI)'!M1826,IF(B1826=2,'KELAS (REFERENSI)'!M1841,IF(B1826=3,'KELAS (REFERENSI)'!M1856,IF(B1826=4,'KELAS (REFERENSI)'!M1871,""))))</f>
        <v/>
      </c>
      <c r="N1826" s="55" t="str">
        <f>IF(B1826=1,'KELAS (REFERENSI)'!N1826,IF(B1826=2,'KELAS (REFERENSI)'!N1841,IF(B1826=3,'KELAS (REFERENSI)'!N1856,IF(B1826=4,'KELAS (REFERENSI)'!N1871,""))))</f>
        <v/>
      </c>
      <c r="O1826" s="55" t="str">
        <f>IF(B1826=1,'KELAS (REFERENSI)'!O1826,IF(B1826=2,'KELAS (REFERENSI)'!O1841,IF(B1826=3,'KELAS (REFERENSI)'!O1856,IF(B1826=4,'KELAS (REFERENSI)'!O1871,""))))</f>
        <v/>
      </c>
      <c r="P1826" s="55" t="str">
        <f>IF(B1826=1,'KELAS (REFERENSI)'!P1826,IF(B1826=2,'KELAS (REFERENSI)'!P1841,IF(B1826=3,'KELAS (REFERENSI)'!P1856,IF(B1826=4,'KELAS (REFERENSI)'!P1871,""))))</f>
        <v/>
      </c>
      <c r="Q1826" s="55" t="str">
        <f t="shared" si="4"/>
        <v>BPS Kota Jakarta Timur</v>
      </c>
      <c r="R1826" s="55" t="str">
        <f t="shared" si="56"/>
        <v/>
      </c>
      <c r="S1826" s="55" t="str">
        <f t="shared" ref="S1826:T1826" si="1834">S1825</f>
        <v>15 Juni sampai dengan 31 Agustus 2026</v>
      </c>
      <c r="T1826" s="55" t="str">
        <f t="shared" si="1834"/>
        <v>31 Agustus 2026</v>
      </c>
      <c r="U1826" s="59" t="str">
        <f>VLOOKUP(G1826,'MITRA (REFERENSI)'!$A:$Z,17,FALSE)</f>
        <v>#N/A</v>
      </c>
      <c r="V1826" s="59" t="str">
        <f>VLOOKUP(G1826,'MITRA (REFERENSI)'!$A:$Z,11,FALSE)</f>
        <v>#N/A</v>
      </c>
      <c r="W1826" s="81"/>
      <c r="X1826" s="63"/>
      <c r="Y1826" s="63"/>
      <c r="Z1826" s="62"/>
      <c r="AA1826" s="63"/>
      <c r="AB1826" s="62"/>
      <c r="AC1826" s="62"/>
      <c r="AD1826" s="62"/>
      <c r="AE1826" s="62"/>
      <c r="AF1826" s="62"/>
      <c r="AG1826" s="72"/>
      <c r="AH1826" s="72"/>
      <c r="AI1826" s="72"/>
      <c r="AJ1826" s="72"/>
      <c r="AK1826" s="59" t="str">
        <f>VLOOKUP(G1826,'MITRA (REFERENSI)'!$A:$Z,5,FALSE)</f>
        <v>#N/A</v>
      </c>
      <c r="AL1826" s="59" t="str">
        <f>VLOOKUP(G1826,'MITRA (REFERENSI)'!$A:$Z,13,FALSE)</f>
        <v>#N/A</v>
      </c>
      <c r="AM1826" s="59" t="str">
        <f>VLOOKUP(G1826,'MITRA (REFERENSI)'!$A:$Z,14,FALSE)</f>
        <v>#N/A</v>
      </c>
    </row>
    <row r="1827" ht="15.0" customHeight="1">
      <c r="A1827" s="53" t="s">
        <v>6889</v>
      </c>
      <c r="B1827" s="78"/>
      <c r="C1827" s="79"/>
      <c r="D1827" s="82"/>
      <c r="E1827" s="82"/>
      <c r="F1827" s="56" t="str">
        <f t="shared" si="2"/>
        <v>PETUGAS.1826/SPK/SE/PML/3172/2026</v>
      </c>
      <c r="G1827" s="80"/>
      <c r="H1827" s="56" t="str">
        <f>VLOOKUP(G1827,'MITRA (REFERENSI)'!$A:$Z,16,FALSE)</f>
        <v>#N/A</v>
      </c>
      <c r="I1827" s="56" t="str">
        <f>VLOOKUP(G1827,'MITRA (REFERENSI)'!$A:$Z,25,FALSE)</f>
        <v>#N/A</v>
      </c>
      <c r="J1827" s="55" t="str">
        <f>VLOOKUP(G1827,'MITRA (REFERENSI)'!$A:$Z,26,FALSE)</f>
        <v>#N/A</v>
      </c>
      <c r="K1827" s="55" t="str">
        <f>VLOOKUP(G1827,'MITRA (REFERENSI)'!$A:$Z,15,FALSE)</f>
        <v>#N/A</v>
      </c>
      <c r="L1827" s="55" t="str">
        <f>VLOOKUP(G1827,'MITRA (REFERENSI)'!$A:$Z,15,FALSE)</f>
        <v>#N/A</v>
      </c>
      <c r="M1827" s="55" t="str">
        <f>IF(B1827=1,'KELAS (REFERENSI)'!M1827,IF(B1827=2,'KELAS (REFERENSI)'!M1842,IF(B1827=3,'KELAS (REFERENSI)'!M1857,IF(B1827=4,'KELAS (REFERENSI)'!M1872,""))))</f>
        <v/>
      </c>
      <c r="N1827" s="55" t="str">
        <f>IF(B1827=1,'KELAS (REFERENSI)'!N1827,IF(B1827=2,'KELAS (REFERENSI)'!N1842,IF(B1827=3,'KELAS (REFERENSI)'!N1857,IF(B1827=4,'KELAS (REFERENSI)'!N1872,""))))</f>
        <v/>
      </c>
      <c r="O1827" s="55" t="str">
        <f>IF(B1827=1,'KELAS (REFERENSI)'!O1827,IF(B1827=2,'KELAS (REFERENSI)'!O1842,IF(B1827=3,'KELAS (REFERENSI)'!O1857,IF(B1827=4,'KELAS (REFERENSI)'!O1872,""))))</f>
        <v/>
      </c>
      <c r="P1827" s="55" t="str">
        <f>IF(B1827=1,'KELAS (REFERENSI)'!P1827,IF(B1827=2,'KELAS (REFERENSI)'!P1842,IF(B1827=3,'KELAS (REFERENSI)'!P1857,IF(B1827=4,'KELAS (REFERENSI)'!P1872,""))))</f>
        <v/>
      </c>
      <c r="Q1827" s="55" t="str">
        <f t="shared" si="4"/>
        <v>BPS Kota Jakarta Timur</v>
      </c>
      <c r="R1827" s="55" t="str">
        <f t="shared" si="56"/>
        <v/>
      </c>
      <c r="S1827" s="55" t="str">
        <f t="shared" ref="S1827:T1827" si="1835">S1826</f>
        <v>15 Juni sampai dengan 31 Agustus 2026</v>
      </c>
      <c r="T1827" s="55" t="str">
        <f t="shared" si="1835"/>
        <v>31 Agustus 2026</v>
      </c>
      <c r="U1827" s="59" t="str">
        <f>VLOOKUP(G1827,'MITRA (REFERENSI)'!$A:$Z,17,FALSE)</f>
        <v>#N/A</v>
      </c>
      <c r="V1827" s="59" t="str">
        <f>VLOOKUP(G1827,'MITRA (REFERENSI)'!$A:$Z,11,FALSE)</f>
        <v>#N/A</v>
      </c>
      <c r="W1827" s="81"/>
      <c r="X1827" s="63"/>
      <c r="Y1827" s="63"/>
      <c r="Z1827" s="62"/>
      <c r="AA1827" s="63"/>
      <c r="AB1827" s="62"/>
      <c r="AC1827" s="62"/>
      <c r="AD1827" s="62"/>
      <c r="AE1827" s="62"/>
      <c r="AF1827" s="62"/>
      <c r="AG1827" s="72"/>
      <c r="AH1827" s="72"/>
      <c r="AI1827" s="72"/>
      <c r="AJ1827" s="72"/>
      <c r="AK1827" s="59" t="str">
        <f>VLOOKUP(G1827,'MITRA (REFERENSI)'!$A:$Z,5,FALSE)</f>
        <v>#N/A</v>
      </c>
      <c r="AL1827" s="59" t="str">
        <f>VLOOKUP(G1827,'MITRA (REFERENSI)'!$A:$Z,13,FALSE)</f>
        <v>#N/A</v>
      </c>
      <c r="AM1827" s="59" t="str">
        <f>VLOOKUP(G1827,'MITRA (REFERENSI)'!$A:$Z,14,FALSE)</f>
        <v>#N/A</v>
      </c>
    </row>
    <row r="1828" ht="15.0" customHeight="1">
      <c r="A1828" s="53" t="s">
        <v>6890</v>
      </c>
      <c r="B1828" s="78"/>
      <c r="C1828" s="79"/>
      <c r="D1828" s="82"/>
      <c r="E1828" s="82"/>
      <c r="F1828" s="56" t="str">
        <f t="shared" si="2"/>
        <v>PETUGAS.1827/SPK/SE/PML/3172/2026</v>
      </c>
      <c r="G1828" s="80"/>
      <c r="H1828" s="56" t="str">
        <f>VLOOKUP(G1828,'MITRA (REFERENSI)'!$A:$Z,16,FALSE)</f>
        <v>#N/A</v>
      </c>
      <c r="I1828" s="56" t="str">
        <f>VLOOKUP(G1828,'MITRA (REFERENSI)'!$A:$Z,25,FALSE)</f>
        <v>#N/A</v>
      </c>
      <c r="J1828" s="55" t="str">
        <f>VLOOKUP(G1828,'MITRA (REFERENSI)'!$A:$Z,26,FALSE)</f>
        <v>#N/A</v>
      </c>
      <c r="K1828" s="55" t="str">
        <f>VLOOKUP(G1828,'MITRA (REFERENSI)'!$A:$Z,15,FALSE)</f>
        <v>#N/A</v>
      </c>
      <c r="L1828" s="55" t="str">
        <f>VLOOKUP(G1828,'MITRA (REFERENSI)'!$A:$Z,15,FALSE)</f>
        <v>#N/A</v>
      </c>
      <c r="M1828" s="55" t="str">
        <f>IF(B1828=1,'KELAS (REFERENSI)'!M1828,IF(B1828=2,'KELAS (REFERENSI)'!M1843,IF(B1828=3,'KELAS (REFERENSI)'!M1858,IF(B1828=4,'KELAS (REFERENSI)'!M1873,""))))</f>
        <v/>
      </c>
      <c r="N1828" s="55" t="str">
        <f>IF(B1828=1,'KELAS (REFERENSI)'!N1828,IF(B1828=2,'KELAS (REFERENSI)'!N1843,IF(B1828=3,'KELAS (REFERENSI)'!N1858,IF(B1828=4,'KELAS (REFERENSI)'!N1873,""))))</f>
        <v/>
      </c>
      <c r="O1828" s="55" t="str">
        <f>IF(B1828=1,'KELAS (REFERENSI)'!O1828,IF(B1828=2,'KELAS (REFERENSI)'!O1843,IF(B1828=3,'KELAS (REFERENSI)'!O1858,IF(B1828=4,'KELAS (REFERENSI)'!O1873,""))))</f>
        <v/>
      </c>
      <c r="P1828" s="55" t="str">
        <f>IF(B1828=1,'KELAS (REFERENSI)'!P1828,IF(B1828=2,'KELAS (REFERENSI)'!P1843,IF(B1828=3,'KELAS (REFERENSI)'!P1858,IF(B1828=4,'KELAS (REFERENSI)'!P1873,""))))</f>
        <v/>
      </c>
      <c r="Q1828" s="55" t="str">
        <f t="shared" si="4"/>
        <v>BPS Kota Jakarta Timur</v>
      </c>
      <c r="R1828" s="55" t="str">
        <f t="shared" si="56"/>
        <v/>
      </c>
      <c r="S1828" s="55" t="str">
        <f t="shared" ref="S1828:T1828" si="1836">S1827</f>
        <v>15 Juni sampai dengan 31 Agustus 2026</v>
      </c>
      <c r="T1828" s="55" t="str">
        <f t="shared" si="1836"/>
        <v>31 Agustus 2026</v>
      </c>
      <c r="U1828" s="59" t="str">
        <f>VLOOKUP(G1828,'MITRA (REFERENSI)'!$A:$Z,17,FALSE)</f>
        <v>#N/A</v>
      </c>
      <c r="V1828" s="59" t="str">
        <f>VLOOKUP(G1828,'MITRA (REFERENSI)'!$A:$Z,11,FALSE)</f>
        <v>#N/A</v>
      </c>
      <c r="W1828" s="81"/>
      <c r="X1828" s="63"/>
      <c r="Y1828" s="63"/>
      <c r="Z1828" s="62"/>
      <c r="AA1828" s="63"/>
      <c r="AB1828" s="62"/>
      <c r="AC1828" s="62"/>
      <c r="AD1828" s="62"/>
      <c r="AE1828" s="62"/>
      <c r="AF1828" s="62"/>
      <c r="AG1828" s="72"/>
      <c r="AH1828" s="72"/>
      <c r="AI1828" s="72"/>
      <c r="AJ1828" s="72"/>
      <c r="AK1828" s="59" t="str">
        <f>VLOOKUP(G1828,'MITRA (REFERENSI)'!$A:$Z,5,FALSE)</f>
        <v>#N/A</v>
      </c>
      <c r="AL1828" s="59" t="str">
        <f>VLOOKUP(G1828,'MITRA (REFERENSI)'!$A:$Z,13,FALSE)</f>
        <v>#N/A</v>
      </c>
      <c r="AM1828" s="59" t="str">
        <f>VLOOKUP(G1828,'MITRA (REFERENSI)'!$A:$Z,14,FALSE)</f>
        <v>#N/A</v>
      </c>
    </row>
    <row r="1829" ht="15.0" customHeight="1">
      <c r="A1829" s="53" t="s">
        <v>6891</v>
      </c>
      <c r="B1829" s="78"/>
      <c r="C1829" s="79"/>
      <c r="D1829" s="82"/>
      <c r="E1829" s="82"/>
      <c r="F1829" s="56" t="str">
        <f t="shared" si="2"/>
        <v>PETUGAS.1828/SPK/SE/PML/3172/2026</v>
      </c>
      <c r="G1829" s="80"/>
      <c r="H1829" s="56" t="str">
        <f>VLOOKUP(G1829,'MITRA (REFERENSI)'!$A:$Z,16,FALSE)</f>
        <v>#N/A</v>
      </c>
      <c r="I1829" s="56" t="str">
        <f>VLOOKUP(G1829,'MITRA (REFERENSI)'!$A:$Z,25,FALSE)</f>
        <v>#N/A</v>
      </c>
      <c r="J1829" s="55" t="str">
        <f>VLOOKUP(G1829,'MITRA (REFERENSI)'!$A:$Z,26,FALSE)</f>
        <v>#N/A</v>
      </c>
      <c r="K1829" s="55" t="str">
        <f>VLOOKUP(G1829,'MITRA (REFERENSI)'!$A:$Z,15,FALSE)</f>
        <v>#N/A</v>
      </c>
      <c r="L1829" s="55" t="str">
        <f>VLOOKUP(G1829,'MITRA (REFERENSI)'!$A:$Z,15,FALSE)</f>
        <v>#N/A</v>
      </c>
      <c r="M1829" s="55" t="str">
        <f>IF(B1829=1,'KELAS (REFERENSI)'!M1829,IF(B1829=2,'KELAS (REFERENSI)'!M1844,IF(B1829=3,'KELAS (REFERENSI)'!M1859,IF(B1829=4,'KELAS (REFERENSI)'!M1874,""))))</f>
        <v/>
      </c>
      <c r="N1829" s="55" t="str">
        <f>IF(B1829=1,'KELAS (REFERENSI)'!N1829,IF(B1829=2,'KELAS (REFERENSI)'!N1844,IF(B1829=3,'KELAS (REFERENSI)'!N1859,IF(B1829=4,'KELAS (REFERENSI)'!N1874,""))))</f>
        <v/>
      </c>
      <c r="O1829" s="55" t="str">
        <f>IF(B1829=1,'KELAS (REFERENSI)'!O1829,IF(B1829=2,'KELAS (REFERENSI)'!O1844,IF(B1829=3,'KELAS (REFERENSI)'!O1859,IF(B1829=4,'KELAS (REFERENSI)'!O1874,""))))</f>
        <v/>
      </c>
      <c r="P1829" s="55" t="str">
        <f>IF(B1829=1,'KELAS (REFERENSI)'!P1829,IF(B1829=2,'KELAS (REFERENSI)'!P1844,IF(B1829=3,'KELAS (REFERENSI)'!P1859,IF(B1829=4,'KELAS (REFERENSI)'!P1874,""))))</f>
        <v/>
      </c>
      <c r="Q1829" s="55" t="str">
        <f t="shared" si="4"/>
        <v>BPS Kota Jakarta Timur</v>
      </c>
      <c r="R1829" s="55" t="str">
        <f t="shared" si="56"/>
        <v/>
      </c>
      <c r="S1829" s="55" t="str">
        <f t="shared" ref="S1829:T1829" si="1837">S1828</f>
        <v>15 Juni sampai dengan 31 Agustus 2026</v>
      </c>
      <c r="T1829" s="55" t="str">
        <f t="shared" si="1837"/>
        <v>31 Agustus 2026</v>
      </c>
      <c r="U1829" s="59" t="str">
        <f>VLOOKUP(G1829,'MITRA (REFERENSI)'!$A:$Z,17,FALSE)</f>
        <v>#N/A</v>
      </c>
      <c r="V1829" s="59" t="str">
        <f>VLOOKUP(G1829,'MITRA (REFERENSI)'!$A:$Z,11,FALSE)</f>
        <v>#N/A</v>
      </c>
      <c r="W1829" s="81"/>
      <c r="X1829" s="63"/>
      <c r="Y1829" s="63"/>
      <c r="Z1829" s="62"/>
      <c r="AA1829" s="63"/>
      <c r="AB1829" s="62"/>
      <c r="AC1829" s="62"/>
      <c r="AD1829" s="62"/>
      <c r="AE1829" s="62"/>
      <c r="AF1829" s="62"/>
      <c r="AG1829" s="72"/>
      <c r="AH1829" s="72"/>
      <c r="AI1829" s="72"/>
      <c r="AJ1829" s="72"/>
      <c r="AK1829" s="59" t="str">
        <f>VLOOKUP(G1829,'MITRA (REFERENSI)'!$A:$Z,5,FALSE)</f>
        <v>#N/A</v>
      </c>
      <c r="AL1829" s="59" t="str">
        <f>VLOOKUP(G1829,'MITRA (REFERENSI)'!$A:$Z,13,FALSE)</f>
        <v>#N/A</v>
      </c>
      <c r="AM1829" s="59" t="str">
        <f>VLOOKUP(G1829,'MITRA (REFERENSI)'!$A:$Z,14,FALSE)</f>
        <v>#N/A</v>
      </c>
    </row>
    <row r="1830" ht="15.0" customHeight="1">
      <c r="A1830" s="53" t="s">
        <v>6892</v>
      </c>
      <c r="B1830" s="78"/>
      <c r="C1830" s="79"/>
      <c r="D1830" s="82"/>
      <c r="E1830" s="82"/>
      <c r="F1830" s="56" t="str">
        <f t="shared" si="2"/>
        <v>PETUGAS.1829/SPK/SE/PML/3172/2026</v>
      </c>
      <c r="G1830" s="80"/>
      <c r="H1830" s="56" t="str">
        <f>VLOOKUP(G1830,'MITRA (REFERENSI)'!$A:$Z,16,FALSE)</f>
        <v>#N/A</v>
      </c>
      <c r="I1830" s="56" t="str">
        <f>VLOOKUP(G1830,'MITRA (REFERENSI)'!$A:$Z,25,FALSE)</f>
        <v>#N/A</v>
      </c>
      <c r="J1830" s="55" t="str">
        <f>VLOOKUP(G1830,'MITRA (REFERENSI)'!$A:$Z,26,FALSE)</f>
        <v>#N/A</v>
      </c>
      <c r="K1830" s="55" t="str">
        <f>VLOOKUP(G1830,'MITRA (REFERENSI)'!$A:$Z,15,FALSE)</f>
        <v>#N/A</v>
      </c>
      <c r="L1830" s="55" t="str">
        <f>VLOOKUP(G1830,'MITRA (REFERENSI)'!$A:$Z,15,FALSE)</f>
        <v>#N/A</v>
      </c>
      <c r="M1830" s="55" t="str">
        <f>IF(B1830=1,'KELAS (REFERENSI)'!M1830,IF(B1830=2,'KELAS (REFERENSI)'!M1845,IF(B1830=3,'KELAS (REFERENSI)'!M1860,IF(B1830=4,'KELAS (REFERENSI)'!M1875,""))))</f>
        <v/>
      </c>
      <c r="N1830" s="55" t="str">
        <f>IF(B1830=1,'KELAS (REFERENSI)'!N1830,IF(B1830=2,'KELAS (REFERENSI)'!N1845,IF(B1830=3,'KELAS (REFERENSI)'!N1860,IF(B1830=4,'KELAS (REFERENSI)'!N1875,""))))</f>
        <v/>
      </c>
      <c r="O1830" s="55" t="str">
        <f>IF(B1830=1,'KELAS (REFERENSI)'!O1830,IF(B1830=2,'KELAS (REFERENSI)'!O1845,IF(B1830=3,'KELAS (REFERENSI)'!O1860,IF(B1830=4,'KELAS (REFERENSI)'!O1875,""))))</f>
        <v/>
      </c>
      <c r="P1830" s="55" t="str">
        <f>IF(B1830=1,'KELAS (REFERENSI)'!P1830,IF(B1830=2,'KELAS (REFERENSI)'!P1845,IF(B1830=3,'KELAS (REFERENSI)'!P1860,IF(B1830=4,'KELAS (REFERENSI)'!P1875,""))))</f>
        <v/>
      </c>
      <c r="Q1830" s="55" t="str">
        <f t="shared" si="4"/>
        <v>BPS Kota Jakarta Timur</v>
      </c>
      <c r="R1830" s="55" t="str">
        <f t="shared" si="56"/>
        <v/>
      </c>
      <c r="S1830" s="55" t="str">
        <f t="shared" ref="S1830:T1830" si="1838">S1829</f>
        <v>15 Juni sampai dengan 31 Agustus 2026</v>
      </c>
      <c r="T1830" s="55" t="str">
        <f t="shared" si="1838"/>
        <v>31 Agustus 2026</v>
      </c>
      <c r="U1830" s="59" t="str">
        <f>VLOOKUP(G1830,'MITRA (REFERENSI)'!$A:$Z,17,FALSE)</f>
        <v>#N/A</v>
      </c>
      <c r="V1830" s="59" t="str">
        <f>VLOOKUP(G1830,'MITRA (REFERENSI)'!$A:$Z,11,FALSE)</f>
        <v>#N/A</v>
      </c>
      <c r="W1830" s="81"/>
      <c r="X1830" s="63"/>
      <c r="Y1830" s="63"/>
      <c r="Z1830" s="62"/>
      <c r="AA1830" s="63"/>
      <c r="AB1830" s="62"/>
      <c r="AC1830" s="62"/>
      <c r="AD1830" s="62"/>
      <c r="AE1830" s="62"/>
      <c r="AF1830" s="62"/>
      <c r="AG1830" s="72"/>
      <c r="AH1830" s="72"/>
      <c r="AI1830" s="72"/>
      <c r="AJ1830" s="72"/>
      <c r="AK1830" s="59" t="str">
        <f>VLOOKUP(G1830,'MITRA (REFERENSI)'!$A:$Z,5,FALSE)</f>
        <v>#N/A</v>
      </c>
      <c r="AL1830" s="59" t="str">
        <f>VLOOKUP(G1830,'MITRA (REFERENSI)'!$A:$Z,13,FALSE)</f>
        <v>#N/A</v>
      </c>
      <c r="AM1830" s="59" t="str">
        <f>VLOOKUP(G1830,'MITRA (REFERENSI)'!$A:$Z,14,FALSE)</f>
        <v>#N/A</v>
      </c>
    </row>
    <row r="1831" ht="15.0" customHeight="1">
      <c r="A1831" s="53" t="s">
        <v>6893</v>
      </c>
      <c r="B1831" s="78"/>
      <c r="C1831" s="79"/>
      <c r="D1831" s="82"/>
      <c r="E1831" s="82"/>
      <c r="F1831" s="56" t="str">
        <f t="shared" si="2"/>
        <v>PETUGAS.1830/SPK/SE/PML/3172/2026</v>
      </c>
      <c r="G1831" s="80"/>
      <c r="H1831" s="56" t="str">
        <f>VLOOKUP(G1831,'MITRA (REFERENSI)'!$A:$Z,16,FALSE)</f>
        <v>#N/A</v>
      </c>
      <c r="I1831" s="56" t="str">
        <f>VLOOKUP(G1831,'MITRA (REFERENSI)'!$A:$Z,25,FALSE)</f>
        <v>#N/A</v>
      </c>
      <c r="J1831" s="55" t="str">
        <f>VLOOKUP(G1831,'MITRA (REFERENSI)'!$A:$Z,26,FALSE)</f>
        <v>#N/A</v>
      </c>
      <c r="K1831" s="55" t="str">
        <f>VLOOKUP(G1831,'MITRA (REFERENSI)'!$A:$Z,15,FALSE)</f>
        <v>#N/A</v>
      </c>
      <c r="L1831" s="55" t="str">
        <f>VLOOKUP(G1831,'MITRA (REFERENSI)'!$A:$Z,15,FALSE)</f>
        <v>#N/A</v>
      </c>
      <c r="M1831" s="55" t="str">
        <f>IF(B1831=1,'KELAS (REFERENSI)'!M1831,IF(B1831=2,'KELAS (REFERENSI)'!M1846,IF(B1831=3,'KELAS (REFERENSI)'!M1861,IF(B1831=4,'KELAS (REFERENSI)'!M1876,""))))</f>
        <v/>
      </c>
      <c r="N1831" s="55" t="str">
        <f>IF(B1831=1,'KELAS (REFERENSI)'!N1831,IF(B1831=2,'KELAS (REFERENSI)'!N1846,IF(B1831=3,'KELAS (REFERENSI)'!N1861,IF(B1831=4,'KELAS (REFERENSI)'!N1876,""))))</f>
        <v/>
      </c>
      <c r="O1831" s="55" t="str">
        <f>IF(B1831=1,'KELAS (REFERENSI)'!O1831,IF(B1831=2,'KELAS (REFERENSI)'!O1846,IF(B1831=3,'KELAS (REFERENSI)'!O1861,IF(B1831=4,'KELAS (REFERENSI)'!O1876,""))))</f>
        <v/>
      </c>
      <c r="P1831" s="55" t="str">
        <f>IF(B1831=1,'KELAS (REFERENSI)'!P1831,IF(B1831=2,'KELAS (REFERENSI)'!P1846,IF(B1831=3,'KELAS (REFERENSI)'!P1861,IF(B1831=4,'KELAS (REFERENSI)'!P1876,""))))</f>
        <v/>
      </c>
      <c r="Q1831" s="55" t="str">
        <f t="shared" si="4"/>
        <v>BPS Kota Jakarta Timur</v>
      </c>
      <c r="R1831" s="55" t="str">
        <f t="shared" si="56"/>
        <v/>
      </c>
      <c r="S1831" s="55" t="str">
        <f t="shared" ref="S1831:T1831" si="1839">S1830</f>
        <v>15 Juni sampai dengan 31 Agustus 2026</v>
      </c>
      <c r="T1831" s="55" t="str">
        <f t="shared" si="1839"/>
        <v>31 Agustus 2026</v>
      </c>
      <c r="U1831" s="59" t="str">
        <f>VLOOKUP(G1831,'MITRA (REFERENSI)'!$A:$Z,17,FALSE)</f>
        <v>#N/A</v>
      </c>
      <c r="V1831" s="59" t="str">
        <f>VLOOKUP(G1831,'MITRA (REFERENSI)'!$A:$Z,11,FALSE)</f>
        <v>#N/A</v>
      </c>
      <c r="W1831" s="81"/>
      <c r="X1831" s="63"/>
      <c r="Y1831" s="63"/>
      <c r="Z1831" s="62"/>
      <c r="AA1831" s="63"/>
      <c r="AB1831" s="62"/>
      <c r="AC1831" s="62"/>
      <c r="AD1831" s="62"/>
      <c r="AE1831" s="62"/>
      <c r="AF1831" s="62"/>
      <c r="AG1831" s="72"/>
      <c r="AH1831" s="72"/>
      <c r="AI1831" s="72"/>
      <c r="AJ1831" s="72"/>
      <c r="AK1831" s="59" t="str">
        <f>VLOOKUP(G1831,'MITRA (REFERENSI)'!$A:$Z,5,FALSE)</f>
        <v>#N/A</v>
      </c>
      <c r="AL1831" s="59" t="str">
        <f>VLOOKUP(G1831,'MITRA (REFERENSI)'!$A:$Z,13,FALSE)</f>
        <v>#N/A</v>
      </c>
      <c r="AM1831" s="59" t="str">
        <f>VLOOKUP(G1831,'MITRA (REFERENSI)'!$A:$Z,14,FALSE)</f>
        <v>#N/A</v>
      </c>
    </row>
    <row r="1832" ht="15.0" customHeight="1">
      <c r="A1832" s="53" t="s">
        <v>6894</v>
      </c>
      <c r="B1832" s="78"/>
      <c r="C1832" s="79"/>
      <c r="D1832" s="82"/>
      <c r="E1832" s="82"/>
      <c r="F1832" s="56" t="str">
        <f t="shared" si="2"/>
        <v>PETUGAS.1831/SPK/SE/PML/3172/2026</v>
      </c>
      <c r="G1832" s="80"/>
      <c r="H1832" s="56" t="str">
        <f>VLOOKUP(G1832,'MITRA (REFERENSI)'!$A:$Z,16,FALSE)</f>
        <v>#N/A</v>
      </c>
      <c r="I1832" s="56" t="str">
        <f>VLOOKUP(G1832,'MITRA (REFERENSI)'!$A:$Z,25,FALSE)</f>
        <v>#N/A</v>
      </c>
      <c r="J1832" s="55" t="str">
        <f>VLOOKUP(G1832,'MITRA (REFERENSI)'!$A:$Z,26,FALSE)</f>
        <v>#N/A</v>
      </c>
      <c r="K1832" s="55" t="str">
        <f>VLOOKUP(G1832,'MITRA (REFERENSI)'!$A:$Z,15,FALSE)</f>
        <v>#N/A</v>
      </c>
      <c r="L1832" s="55" t="str">
        <f>VLOOKUP(G1832,'MITRA (REFERENSI)'!$A:$Z,15,FALSE)</f>
        <v>#N/A</v>
      </c>
      <c r="M1832" s="55" t="str">
        <f>IF(B1832=1,'KELAS (REFERENSI)'!M1832,IF(B1832=2,'KELAS (REFERENSI)'!M1847,IF(B1832=3,'KELAS (REFERENSI)'!M1862,IF(B1832=4,'KELAS (REFERENSI)'!M1877,""))))</f>
        <v/>
      </c>
      <c r="N1832" s="55" t="str">
        <f>IF(B1832=1,'KELAS (REFERENSI)'!N1832,IF(B1832=2,'KELAS (REFERENSI)'!N1847,IF(B1832=3,'KELAS (REFERENSI)'!N1862,IF(B1832=4,'KELAS (REFERENSI)'!N1877,""))))</f>
        <v/>
      </c>
      <c r="O1832" s="55" t="str">
        <f>IF(B1832=1,'KELAS (REFERENSI)'!O1832,IF(B1832=2,'KELAS (REFERENSI)'!O1847,IF(B1832=3,'KELAS (REFERENSI)'!O1862,IF(B1832=4,'KELAS (REFERENSI)'!O1877,""))))</f>
        <v/>
      </c>
      <c r="P1832" s="55" t="str">
        <f>IF(B1832=1,'KELAS (REFERENSI)'!P1832,IF(B1832=2,'KELAS (REFERENSI)'!P1847,IF(B1832=3,'KELAS (REFERENSI)'!P1862,IF(B1832=4,'KELAS (REFERENSI)'!P1877,""))))</f>
        <v/>
      </c>
      <c r="Q1832" s="55" t="str">
        <f t="shared" si="4"/>
        <v>BPS Kota Jakarta Timur</v>
      </c>
      <c r="R1832" s="55" t="str">
        <f t="shared" si="56"/>
        <v/>
      </c>
      <c r="S1832" s="55" t="str">
        <f t="shared" ref="S1832:T1832" si="1840">S1831</f>
        <v>15 Juni sampai dengan 31 Agustus 2026</v>
      </c>
      <c r="T1832" s="55" t="str">
        <f t="shared" si="1840"/>
        <v>31 Agustus 2026</v>
      </c>
      <c r="U1832" s="59" t="str">
        <f>VLOOKUP(G1832,'MITRA (REFERENSI)'!$A:$Z,17,FALSE)</f>
        <v>#N/A</v>
      </c>
      <c r="V1832" s="59" t="str">
        <f>VLOOKUP(G1832,'MITRA (REFERENSI)'!$A:$Z,11,FALSE)</f>
        <v>#N/A</v>
      </c>
      <c r="W1832" s="81"/>
      <c r="X1832" s="63"/>
      <c r="Y1832" s="63"/>
      <c r="Z1832" s="62"/>
      <c r="AA1832" s="63"/>
      <c r="AB1832" s="62"/>
      <c r="AC1832" s="62"/>
      <c r="AD1832" s="62"/>
      <c r="AE1832" s="62"/>
      <c r="AF1832" s="62"/>
      <c r="AG1832" s="72"/>
      <c r="AH1832" s="72"/>
      <c r="AI1832" s="72"/>
      <c r="AJ1832" s="72"/>
      <c r="AK1832" s="59" t="str">
        <f>VLOOKUP(G1832,'MITRA (REFERENSI)'!$A:$Z,5,FALSE)</f>
        <v>#N/A</v>
      </c>
      <c r="AL1832" s="59" t="str">
        <f>VLOOKUP(G1832,'MITRA (REFERENSI)'!$A:$Z,13,FALSE)</f>
        <v>#N/A</v>
      </c>
      <c r="AM1832" s="59" t="str">
        <f>VLOOKUP(G1832,'MITRA (REFERENSI)'!$A:$Z,14,FALSE)</f>
        <v>#N/A</v>
      </c>
    </row>
    <row r="1833" ht="15.0" customHeight="1">
      <c r="A1833" s="53" t="s">
        <v>6895</v>
      </c>
      <c r="B1833" s="78"/>
      <c r="C1833" s="79"/>
      <c r="D1833" s="82"/>
      <c r="E1833" s="82"/>
      <c r="F1833" s="56" t="str">
        <f t="shared" si="2"/>
        <v>PETUGAS.1832/SPK/SE/PML/3172/2026</v>
      </c>
      <c r="G1833" s="80"/>
      <c r="H1833" s="56" t="str">
        <f>VLOOKUP(G1833,'MITRA (REFERENSI)'!$A:$Z,16,FALSE)</f>
        <v>#N/A</v>
      </c>
      <c r="I1833" s="56" t="str">
        <f>VLOOKUP(G1833,'MITRA (REFERENSI)'!$A:$Z,25,FALSE)</f>
        <v>#N/A</v>
      </c>
      <c r="J1833" s="55" t="str">
        <f>VLOOKUP(G1833,'MITRA (REFERENSI)'!$A:$Z,26,FALSE)</f>
        <v>#N/A</v>
      </c>
      <c r="K1833" s="55" t="str">
        <f>VLOOKUP(G1833,'MITRA (REFERENSI)'!$A:$Z,15,FALSE)</f>
        <v>#N/A</v>
      </c>
      <c r="L1833" s="55" t="str">
        <f>VLOOKUP(G1833,'MITRA (REFERENSI)'!$A:$Z,15,FALSE)</f>
        <v>#N/A</v>
      </c>
      <c r="M1833" s="55" t="str">
        <f>IF(B1833=1,'KELAS (REFERENSI)'!M1833,IF(B1833=2,'KELAS (REFERENSI)'!M1848,IF(B1833=3,'KELAS (REFERENSI)'!M1863,IF(B1833=4,'KELAS (REFERENSI)'!M1878,""))))</f>
        <v/>
      </c>
      <c r="N1833" s="55" t="str">
        <f>IF(B1833=1,'KELAS (REFERENSI)'!N1833,IF(B1833=2,'KELAS (REFERENSI)'!N1848,IF(B1833=3,'KELAS (REFERENSI)'!N1863,IF(B1833=4,'KELAS (REFERENSI)'!N1878,""))))</f>
        <v/>
      </c>
      <c r="O1833" s="55" t="str">
        <f>IF(B1833=1,'KELAS (REFERENSI)'!O1833,IF(B1833=2,'KELAS (REFERENSI)'!O1848,IF(B1833=3,'KELAS (REFERENSI)'!O1863,IF(B1833=4,'KELAS (REFERENSI)'!O1878,""))))</f>
        <v/>
      </c>
      <c r="P1833" s="55" t="str">
        <f>IF(B1833=1,'KELAS (REFERENSI)'!P1833,IF(B1833=2,'KELAS (REFERENSI)'!P1848,IF(B1833=3,'KELAS (REFERENSI)'!P1863,IF(B1833=4,'KELAS (REFERENSI)'!P1878,""))))</f>
        <v/>
      </c>
      <c r="Q1833" s="55" t="str">
        <f t="shared" si="4"/>
        <v>BPS Kota Jakarta Timur</v>
      </c>
      <c r="R1833" s="55" t="str">
        <f t="shared" si="56"/>
        <v/>
      </c>
      <c r="S1833" s="55" t="str">
        <f t="shared" ref="S1833:T1833" si="1841">S1832</f>
        <v>15 Juni sampai dengan 31 Agustus 2026</v>
      </c>
      <c r="T1833" s="55" t="str">
        <f t="shared" si="1841"/>
        <v>31 Agustus 2026</v>
      </c>
      <c r="U1833" s="59" t="str">
        <f>VLOOKUP(G1833,'MITRA (REFERENSI)'!$A:$Z,17,FALSE)</f>
        <v>#N/A</v>
      </c>
      <c r="V1833" s="59" t="str">
        <f>VLOOKUP(G1833,'MITRA (REFERENSI)'!$A:$Z,11,FALSE)</f>
        <v>#N/A</v>
      </c>
      <c r="W1833" s="81"/>
      <c r="X1833" s="63"/>
      <c r="Y1833" s="63"/>
      <c r="Z1833" s="62"/>
      <c r="AA1833" s="63"/>
      <c r="AB1833" s="62"/>
      <c r="AC1833" s="62"/>
      <c r="AD1833" s="62"/>
      <c r="AE1833" s="62"/>
      <c r="AF1833" s="62"/>
      <c r="AG1833" s="72"/>
      <c r="AH1833" s="72"/>
      <c r="AI1833" s="72"/>
      <c r="AJ1833" s="72"/>
      <c r="AK1833" s="59" t="str">
        <f>VLOOKUP(G1833,'MITRA (REFERENSI)'!$A:$Z,5,FALSE)</f>
        <v>#N/A</v>
      </c>
      <c r="AL1833" s="59" t="str">
        <f>VLOOKUP(G1833,'MITRA (REFERENSI)'!$A:$Z,13,FALSE)</f>
        <v>#N/A</v>
      </c>
      <c r="AM1833" s="59" t="str">
        <f>VLOOKUP(G1833,'MITRA (REFERENSI)'!$A:$Z,14,FALSE)</f>
        <v>#N/A</v>
      </c>
    </row>
    <row r="1834" ht="15.0" customHeight="1">
      <c r="A1834" s="53" t="s">
        <v>6896</v>
      </c>
      <c r="B1834" s="78"/>
      <c r="C1834" s="79"/>
      <c r="D1834" s="82"/>
      <c r="E1834" s="82"/>
      <c r="F1834" s="56" t="str">
        <f t="shared" si="2"/>
        <v>PETUGAS.1833/SPK/SE/PML/3172/2026</v>
      </c>
      <c r="G1834" s="80"/>
      <c r="H1834" s="56" t="str">
        <f>VLOOKUP(G1834,'MITRA (REFERENSI)'!$A:$Z,16,FALSE)</f>
        <v>#N/A</v>
      </c>
      <c r="I1834" s="56" t="str">
        <f>VLOOKUP(G1834,'MITRA (REFERENSI)'!$A:$Z,25,FALSE)</f>
        <v>#N/A</v>
      </c>
      <c r="J1834" s="55" t="str">
        <f>VLOOKUP(G1834,'MITRA (REFERENSI)'!$A:$Z,26,FALSE)</f>
        <v>#N/A</v>
      </c>
      <c r="K1834" s="55" t="str">
        <f>VLOOKUP(G1834,'MITRA (REFERENSI)'!$A:$Z,15,FALSE)</f>
        <v>#N/A</v>
      </c>
      <c r="L1834" s="55" t="str">
        <f>VLOOKUP(G1834,'MITRA (REFERENSI)'!$A:$Z,15,FALSE)</f>
        <v>#N/A</v>
      </c>
      <c r="M1834" s="55" t="str">
        <f>IF(B1834=1,'KELAS (REFERENSI)'!M1834,IF(B1834=2,'KELAS (REFERENSI)'!M1849,IF(B1834=3,'KELAS (REFERENSI)'!M1864,IF(B1834=4,'KELAS (REFERENSI)'!M1879,""))))</f>
        <v/>
      </c>
      <c r="N1834" s="55" t="str">
        <f>IF(B1834=1,'KELAS (REFERENSI)'!N1834,IF(B1834=2,'KELAS (REFERENSI)'!N1849,IF(B1834=3,'KELAS (REFERENSI)'!N1864,IF(B1834=4,'KELAS (REFERENSI)'!N1879,""))))</f>
        <v/>
      </c>
      <c r="O1834" s="55" t="str">
        <f>IF(B1834=1,'KELAS (REFERENSI)'!O1834,IF(B1834=2,'KELAS (REFERENSI)'!O1849,IF(B1834=3,'KELAS (REFERENSI)'!O1864,IF(B1834=4,'KELAS (REFERENSI)'!O1879,""))))</f>
        <v/>
      </c>
      <c r="P1834" s="55" t="str">
        <f>IF(B1834=1,'KELAS (REFERENSI)'!P1834,IF(B1834=2,'KELAS (REFERENSI)'!P1849,IF(B1834=3,'KELAS (REFERENSI)'!P1864,IF(B1834=4,'KELAS (REFERENSI)'!P1879,""))))</f>
        <v/>
      </c>
      <c r="Q1834" s="55" t="str">
        <f t="shared" si="4"/>
        <v>BPS Kota Jakarta Timur</v>
      </c>
      <c r="R1834" s="55" t="str">
        <f t="shared" si="56"/>
        <v/>
      </c>
      <c r="S1834" s="55" t="str">
        <f t="shared" ref="S1834:T1834" si="1842">S1833</f>
        <v>15 Juni sampai dengan 31 Agustus 2026</v>
      </c>
      <c r="T1834" s="55" t="str">
        <f t="shared" si="1842"/>
        <v>31 Agustus 2026</v>
      </c>
      <c r="U1834" s="59" t="str">
        <f>VLOOKUP(G1834,'MITRA (REFERENSI)'!$A:$Z,17,FALSE)</f>
        <v>#N/A</v>
      </c>
      <c r="V1834" s="59" t="str">
        <f>VLOOKUP(G1834,'MITRA (REFERENSI)'!$A:$Z,11,FALSE)</f>
        <v>#N/A</v>
      </c>
      <c r="W1834" s="81"/>
      <c r="X1834" s="63"/>
      <c r="Y1834" s="63"/>
      <c r="Z1834" s="62"/>
      <c r="AA1834" s="63"/>
      <c r="AB1834" s="62"/>
      <c r="AC1834" s="62"/>
      <c r="AD1834" s="62"/>
      <c r="AE1834" s="62"/>
      <c r="AF1834" s="62"/>
      <c r="AG1834" s="72"/>
      <c r="AH1834" s="72"/>
      <c r="AI1834" s="72"/>
      <c r="AJ1834" s="72"/>
      <c r="AK1834" s="59" t="str">
        <f>VLOOKUP(G1834,'MITRA (REFERENSI)'!$A:$Z,5,FALSE)</f>
        <v>#N/A</v>
      </c>
      <c r="AL1834" s="59" t="str">
        <f>VLOOKUP(G1834,'MITRA (REFERENSI)'!$A:$Z,13,FALSE)</f>
        <v>#N/A</v>
      </c>
      <c r="AM1834" s="59" t="str">
        <f>VLOOKUP(G1834,'MITRA (REFERENSI)'!$A:$Z,14,FALSE)</f>
        <v>#N/A</v>
      </c>
    </row>
    <row r="1835" ht="15.0" customHeight="1">
      <c r="A1835" s="53" t="s">
        <v>6897</v>
      </c>
      <c r="B1835" s="78"/>
      <c r="C1835" s="79"/>
      <c r="D1835" s="82"/>
      <c r="E1835" s="82"/>
      <c r="F1835" s="56" t="str">
        <f t="shared" si="2"/>
        <v>PETUGAS.1834/SPK/SE/PML/3172/2026</v>
      </c>
      <c r="G1835" s="80"/>
      <c r="H1835" s="56" t="str">
        <f>VLOOKUP(G1835,'MITRA (REFERENSI)'!$A:$Z,16,FALSE)</f>
        <v>#N/A</v>
      </c>
      <c r="I1835" s="56" t="str">
        <f>VLOOKUP(G1835,'MITRA (REFERENSI)'!$A:$Z,25,FALSE)</f>
        <v>#N/A</v>
      </c>
      <c r="J1835" s="55" t="str">
        <f>VLOOKUP(G1835,'MITRA (REFERENSI)'!$A:$Z,26,FALSE)</f>
        <v>#N/A</v>
      </c>
      <c r="K1835" s="55" t="str">
        <f>VLOOKUP(G1835,'MITRA (REFERENSI)'!$A:$Z,15,FALSE)</f>
        <v>#N/A</v>
      </c>
      <c r="L1835" s="55" t="str">
        <f>VLOOKUP(G1835,'MITRA (REFERENSI)'!$A:$Z,15,FALSE)</f>
        <v>#N/A</v>
      </c>
      <c r="M1835" s="55" t="str">
        <f>IF(B1835=1,'KELAS (REFERENSI)'!M1835,IF(B1835=2,'KELAS (REFERENSI)'!M1850,IF(B1835=3,'KELAS (REFERENSI)'!M1865,IF(B1835=4,'KELAS (REFERENSI)'!M1880,""))))</f>
        <v/>
      </c>
      <c r="N1835" s="55" t="str">
        <f>IF(B1835=1,'KELAS (REFERENSI)'!N1835,IF(B1835=2,'KELAS (REFERENSI)'!N1850,IF(B1835=3,'KELAS (REFERENSI)'!N1865,IF(B1835=4,'KELAS (REFERENSI)'!N1880,""))))</f>
        <v/>
      </c>
      <c r="O1835" s="55" t="str">
        <f>IF(B1835=1,'KELAS (REFERENSI)'!O1835,IF(B1835=2,'KELAS (REFERENSI)'!O1850,IF(B1835=3,'KELAS (REFERENSI)'!O1865,IF(B1835=4,'KELAS (REFERENSI)'!O1880,""))))</f>
        <v/>
      </c>
      <c r="P1835" s="55" t="str">
        <f>IF(B1835=1,'KELAS (REFERENSI)'!P1835,IF(B1835=2,'KELAS (REFERENSI)'!P1850,IF(B1835=3,'KELAS (REFERENSI)'!P1865,IF(B1835=4,'KELAS (REFERENSI)'!P1880,""))))</f>
        <v/>
      </c>
      <c r="Q1835" s="55" t="str">
        <f t="shared" si="4"/>
        <v>BPS Kota Jakarta Timur</v>
      </c>
      <c r="R1835" s="55" t="str">
        <f t="shared" si="56"/>
        <v/>
      </c>
      <c r="S1835" s="55" t="str">
        <f t="shared" ref="S1835:T1835" si="1843">S1834</f>
        <v>15 Juni sampai dengan 31 Agustus 2026</v>
      </c>
      <c r="T1835" s="55" t="str">
        <f t="shared" si="1843"/>
        <v>31 Agustus 2026</v>
      </c>
      <c r="U1835" s="59" t="str">
        <f>VLOOKUP(G1835,'MITRA (REFERENSI)'!$A:$Z,17,FALSE)</f>
        <v>#N/A</v>
      </c>
      <c r="V1835" s="59" t="str">
        <f>VLOOKUP(G1835,'MITRA (REFERENSI)'!$A:$Z,11,FALSE)</f>
        <v>#N/A</v>
      </c>
      <c r="W1835" s="81"/>
      <c r="X1835" s="63"/>
      <c r="Y1835" s="63"/>
      <c r="Z1835" s="62"/>
      <c r="AA1835" s="63"/>
      <c r="AB1835" s="62"/>
      <c r="AC1835" s="62"/>
      <c r="AD1835" s="62"/>
      <c r="AE1835" s="62"/>
      <c r="AF1835" s="62"/>
      <c r="AG1835" s="72"/>
      <c r="AH1835" s="72"/>
      <c r="AI1835" s="72"/>
      <c r="AJ1835" s="72"/>
      <c r="AK1835" s="59" t="str">
        <f>VLOOKUP(G1835,'MITRA (REFERENSI)'!$A:$Z,5,FALSE)</f>
        <v>#N/A</v>
      </c>
      <c r="AL1835" s="59" t="str">
        <f>VLOOKUP(G1835,'MITRA (REFERENSI)'!$A:$Z,13,FALSE)</f>
        <v>#N/A</v>
      </c>
      <c r="AM1835" s="59" t="str">
        <f>VLOOKUP(G1835,'MITRA (REFERENSI)'!$A:$Z,14,FALSE)</f>
        <v>#N/A</v>
      </c>
    </row>
    <row r="1836" ht="15.0" customHeight="1">
      <c r="A1836" s="53" t="s">
        <v>6898</v>
      </c>
      <c r="B1836" s="78"/>
      <c r="C1836" s="79"/>
      <c r="D1836" s="82"/>
      <c r="E1836" s="82"/>
      <c r="F1836" s="56" t="str">
        <f t="shared" si="2"/>
        <v>PETUGAS.1835/SPK/SE/PML/3172/2026</v>
      </c>
      <c r="G1836" s="80"/>
      <c r="H1836" s="56" t="str">
        <f>VLOOKUP(G1836,'MITRA (REFERENSI)'!$A:$Z,16,FALSE)</f>
        <v>#N/A</v>
      </c>
      <c r="I1836" s="56" t="str">
        <f>VLOOKUP(G1836,'MITRA (REFERENSI)'!$A:$Z,25,FALSE)</f>
        <v>#N/A</v>
      </c>
      <c r="J1836" s="55" t="str">
        <f>VLOOKUP(G1836,'MITRA (REFERENSI)'!$A:$Z,26,FALSE)</f>
        <v>#N/A</v>
      </c>
      <c r="K1836" s="55" t="str">
        <f>VLOOKUP(G1836,'MITRA (REFERENSI)'!$A:$Z,15,FALSE)</f>
        <v>#N/A</v>
      </c>
      <c r="L1836" s="55" t="str">
        <f>VLOOKUP(G1836,'MITRA (REFERENSI)'!$A:$Z,15,FALSE)</f>
        <v>#N/A</v>
      </c>
      <c r="M1836" s="55" t="str">
        <f>IF(B1836=1,'KELAS (REFERENSI)'!M1836,IF(B1836=2,'KELAS (REFERENSI)'!M1851,IF(B1836=3,'KELAS (REFERENSI)'!M1866,IF(B1836=4,'KELAS (REFERENSI)'!M1881,""))))</f>
        <v/>
      </c>
      <c r="N1836" s="55" t="str">
        <f>IF(B1836=1,'KELAS (REFERENSI)'!N1836,IF(B1836=2,'KELAS (REFERENSI)'!N1851,IF(B1836=3,'KELAS (REFERENSI)'!N1866,IF(B1836=4,'KELAS (REFERENSI)'!N1881,""))))</f>
        <v/>
      </c>
      <c r="O1836" s="55" t="str">
        <f>IF(B1836=1,'KELAS (REFERENSI)'!O1836,IF(B1836=2,'KELAS (REFERENSI)'!O1851,IF(B1836=3,'KELAS (REFERENSI)'!O1866,IF(B1836=4,'KELAS (REFERENSI)'!O1881,""))))</f>
        <v/>
      </c>
      <c r="P1836" s="55" t="str">
        <f>IF(B1836=1,'KELAS (REFERENSI)'!P1836,IF(B1836=2,'KELAS (REFERENSI)'!P1851,IF(B1836=3,'KELAS (REFERENSI)'!P1866,IF(B1836=4,'KELAS (REFERENSI)'!P1881,""))))</f>
        <v/>
      </c>
      <c r="Q1836" s="55" t="str">
        <f t="shared" si="4"/>
        <v>BPS Kota Jakarta Timur</v>
      </c>
      <c r="R1836" s="55" t="str">
        <f t="shared" si="56"/>
        <v/>
      </c>
      <c r="S1836" s="55" t="str">
        <f t="shared" ref="S1836:T1836" si="1844">S1835</f>
        <v>15 Juni sampai dengan 31 Agustus 2026</v>
      </c>
      <c r="T1836" s="55" t="str">
        <f t="shared" si="1844"/>
        <v>31 Agustus 2026</v>
      </c>
      <c r="U1836" s="59" t="str">
        <f>VLOOKUP(G1836,'MITRA (REFERENSI)'!$A:$Z,17,FALSE)</f>
        <v>#N/A</v>
      </c>
      <c r="V1836" s="59" t="str">
        <f>VLOOKUP(G1836,'MITRA (REFERENSI)'!$A:$Z,11,FALSE)</f>
        <v>#N/A</v>
      </c>
      <c r="W1836" s="81"/>
      <c r="X1836" s="63"/>
      <c r="Y1836" s="63"/>
      <c r="Z1836" s="62"/>
      <c r="AA1836" s="63"/>
      <c r="AB1836" s="62"/>
      <c r="AC1836" s="62"/>
      <c r="AD1836" s="62"/>
      <c r="AE1836" s="62"/>
      <c r="AF1836" s="62"/>
      <c r="AG1836" s="72"/>
      <c r="AH1836" s="72"/>
      <c r="AI1836" s="72"/>
      <c r="AJ1836" s="72"/>
      <c r="AK1836" s="59" t="str">
        <f>VLOOKUP(G1836,'MITRA (REFERENSI)'!$A:$Z,5,FALSE)</f>
        <v>#N/A</v>
      </c>
      <c r="AL1836" s="59" t="str">
        <f>VLOOKUP(G1836,'MITRA (REFERENSI)'!$A:$Z,13,FALSE)</f>
        <v>#N/A</v>
      </c>
      <c r="AM1836" s="59" t="str">
        <f>VLOOKUP(G1836,'MITRA (REFERENSI)'!$A:$Z,14,FALSE)</f>
        <v>#N/A</v>
      </c>
    </row>
    <row r="1837" ht="15.0" customHeight="1">
      <c r="A1837" s="53" t="s">
        <v>6899</v>
      </c>
      <c r="B1837" s="78"/>
      <c r="C1837" s="79"/>
      <c r="D1837" s="82"/>
      <c r="E1837" s="82"/>
      <c r="F1837" s="56" t="str">
        <f t="shared" si="2"/>
        <v>PETUGAS.1836/SPK/SE/PML/3172/2026</v>
      </c>
      <c r="G1837" s="80"/>
      <c r="H1837" s="56" t="str">
        <f>VLOOKUP(G1837,'MITRA (REFERENSI)'!$A:$Z,16,FALSE)</f>
        <v>#N/A</v>
      </c>
      <c r="I1837" s="56" t="str">
        <f>VLOOKUP(G1837,'MITRA (REFERENSI)'!$A:$Z,25,FALSE)</f>
        <v>#N/A</v>
      </c>
      <c r="J1837" s="55" t="str">
        <f>VLOOKUP(G1837,'MITRA (REFERENSI)'!$A:$Z,26,FALSE)</f>
        <v>#N/A</v>
      </c>
      <c r="K1837" s="55" t="str">
        <f>VLOOKUP(G1837,'MITRA (REFERENSI)'!$A:$Z,15,FALSE)</f>
        <v>#N/A</v>
      </c>
      <c r="L1837" s="55" t="str">
        <f>VLOOKUP(G1837,'MITRA (REFERENSI)'!$A:$Z,15,FALSE)</f>
        <v>#N/A</v>
      </c>
      <c r="M1837" s="55" t="str">
        <f>IF(B1837=1,'KELAS (REFERENSI)'!M1837,IF(B1837=2,'KELAS (REFERENSI)'!M1852,IF(B1837=3,'KELAS (REFERENSI)'!M1867,IF(B1837=4,'KELAS (REFERENSI)'!M1882,""))))</f>
        <v/>
      </c>
      <c r="N1837" s="55" t="str">
        <f>IF(B1837=1,'KELAS (REFERENSI)'!N1837,IF(B1837=2,'KELAS (REFERENSI)'!N1852,IF(B1837=3,'KELAS (REFERENSI)'!N1867,IF(B1837=4,'KELAS (REFERENSI)'!N1882,""))))</f>
        <v/>
      </c>
      <c r="O1837" s="55" t="str">
        <f>IF(B1837=1,'KELAS (REFERENSI)'!O1837,IF(B1837=2,'KELAS (REFERENSI)'!O1852,IF(B1837=3,'KELAS (REFERENSI)'!O1867,IF(B1837=4,'KELAS (REFERENSI)'!O1882,""))))</f>
        <v/>
      </c>
      <c r="P1837" s="55" t="str">
        <f>IF(B1837=1,'KELAS (REFERENSI)'!P1837,IF(B1837=2,'KELAS (REFERENSI)'!P1852,IF(B1837=3,'KELAS (REFERENSI)'!P1867,IF(B1837=4,'KELAS (REFERENSI)'!P1882,""))))</f>
        <v/>
      </c>
      <c r="Q1837" s="55" t="str">
        <f t="shared" si="4"/>
        <v>BPS Kota Jakarta Timur</v>
      </c>
      <c r="R1837" s="55" t="str">
        <f t="shared" si="56"/>
        <v/>
      </c>
      <c r="S1837" s="55" t="str">
        <f t="shared" ref="S1837:T1837" si="1845">S1836</f>
        <v>15 Juni sampai dengan 31 Agustus 2026</v>
      </c>
      <c r="T1837" s="55" t="str">
        <f t="shared" si="1845"/>
        <v>31 Agustus 2026</v>
      </c>
      <c r="U1837" s="59" t="str">
        <f>VLOOKUP(G1837,'MITRA (REFERENSI)'!$A:$Z,17,FALSE)</f>
        <v>#N/A</v>
      </c>
      <c r="V1837" s="59" t="str">
        <f>VLOOKUP(G1837,'MITRA (REFERENSI)'!$A:$Z,11,FALSE)</f>
        <v>#N/A</v>
      </c>
      <c r="W1837" s="81"/>
      <c r="X1837" s="63"/>
      <c r="Y1837" s="63"/>
      <c r="Z1837" s="62"/>
      <c r="AA1837" s="63"/>
      <c r="AB1837" s="62"/>
      <c r="AC1837" s="62"/>
      <c r="AD1837" s="62"/>
      <c r="AE1837" s="62"/>
      <c r="AF1837" s="62"/>
      <c r="AG1837" s="72"/>
      <c r="AH1837" s="72"/>
      <c r="AI1837" s="72"/>
      <c r="AJ1837" s="72"/>
      <c r="AK1837" s="59" t="str">
        <f>VLOOKUP(G1837,'MITRA (REFERENSI)'!$A:$Z,5,FALSE)</f>
        <v>#N/A</v>
      </c>
      <c r="AL1837" s="59" t="str">
        <f>VLOOKUP(G1837,'MITRA (REFERENSI)'!$A:$Z,13,FALSE)</f>
        <v>#N/A</v>
      </c>
      <c r="AM1837" s="59" t="str">
        <f>VLOOKUP(G1837,'MITRA (REFERENSI)'!$A:$Z,14,FALSE)</f>
        <v>#N/A</v>
      </c>
    </row>
    <row r="1838" ht="15.0" customHeight="1">
      <c r="A1838" s="53" t="s">
        <v>6900</v>
      </c>
      <c r="B1838" s="78"/>
      <c r="C1838" s="79"/>
      <c r="D1838" s="82"/>
      <c r="E1838" s="82"/>
      <c r="F1838" s="56" t="str">
        <f t="shared" si="2"/>
        <v>PETUGAS.1837/SPK/SE/PML/3172/2026</v>
      </c>
      <c r="G1838" s="80"/>
      <c r="H1838" s="56" t="str">
        <f>VLOOKUP(G1838,'MITRA (REFERENSI)'!$A:$Z,16,FALSE)</f>
        <v>#N/A</v>
      </c>
      <c r="I1838" s="56" t="str">
        <f>VLOOKUP(G1838,'MITRA (REFERENSI)'!$A:$Z,25,FALSE)</f>
        <v>#N/A</v>
      </c>
      <c r="J1838" s="55" t="str">
        <f>VLOOKUP(G1838,'MITRA (REFERENSI)'!$A:$Z,26,FALSE)</f>
        <v>#N/A</v>
      </c>
      <c r="K1838" s="55" t="str">
        <f>VLOOKUP(G1838,'MITRA (REFERENSI)'!$A:$Z,15,FALSE)</f>
        <v>#N/A</v>
      </c>
      <c r="L1838" s="55" t="str">
        <f>VLOOKUP(G1838,'MITRA (REFERENSI)'!$A:$Z,15,FALSE)</f>
        <v>#N/A</v>
      </c>
      <c r="M1838" s="55" t="str">
        <f>IF(B1838=1,'KELAS (REFERENSI)'!M1838,IF(B1838=2,'KELAS (REFERENSI)'!M1853,IF(B1838=3,'KELAS (REFERENSI)'!M1868,IF(B1838=4,'KELAS (REFERENSI)'!M1883,""))))</f>
        <v/>
      </c>
      <c r="N1838" s="55" t="str">
        <f>IF(B1838=1,'KELAS (REFERENSI)'!N1838,IF(B1838=2,'KELAS (REFERENSI)'!N1853,IF(B1838=3,'KELAS (REFERENSI)'!N1868,IF(B1838=4,'KELAS (REFERENSI)'!N1883,""))))</f>
        <v/>
      </c>
      <c r="O1838" s="55" t="str">
        <f>IF(B1838=1,'KELAS (REFERENSI)'!O1838,IF(B1838=2,'KELAS (REFERENSI)'!O1853,IF(B1838=3,'KELAS (REFERENSI)'!O1868,IF(B1838=4,'KELAS (REFERENSI)'!O1883,""))))</f>
        <v/>
      </c>
      <c r="P1838" s="55" t="str">
        <f>IF(B1838=1,'KELAS (REFERENSI)'!P1838,IF(B1838=2,'KELAS (REFERENSI)'!P1853,IF(B1838=3,'KELAS (REFERENSI)'!P1868,IF(B1838=4,'KELAS (REFERENSI)'!P1883,""))))</f>
        <v/>
      </c>
      <c r="Q1838" s="55" t="str">
        <f t="shared" si="4"/>
        <v>BPS Kota Jakarta Timur</v>
      </c>
      <c r="R1838" s="55" t="str">
        <f t="shared" si="56"/>
        <v/>
      </c>
      <c r="S1838" s="55" t="str">
        <f t="shared" ref="S1838:T1838" si="1846">S1837</f>
        <v>15 Juni sampai dengan 31 Agustus 2026</v>
      </c>
      <c r="T1838" s="55" t="str">
        <f t="shared" si="1846"/>
        <v>31 Agustus 2026</v>
      </c>
      <c r="U1838" s="59" t="str">
        <f>VLOOKUP(G1838,'MITRA (REFERENSI)'!$A:$Z,17,FALSE)</f>
        <v>#N/A</v>
      </c>
      <c r="V1838" s="59" t="str">
        <f>VLOOKUP(G1838,'MITRA (REFERENSI)'!$A:$Z,11,FALSE)</f>
        <v>#N/A</v>
      </c>
      <c r="W1838" s="81"/>
      <c r="X1838" s="63"/>
      <c r="Y1838" s="63"/>
      <c r="Z1838" s="62"/>
      <c r="AA1838" s="63"/>
      <c r="AB1838" s="62"/>
      <c r="AC1838" s="62"/>
      <c r="AD1838" s="62"/>
      <c r="AE1838" s="62"/>
      <c r="AF1838" s="62"/>
      <c r="AG1838" s="72"/>
      <c r="AH1838" s="72"/>
      <c r="AI1838" s="72"/>
      <c r="AJ1838" s="72"/>
      <c r="AK1838" s="59" t="str">
        <f>VLOOKUP(G1838,'MITRA (REFERENSI)'!$A:$Z,5,FALSE)</f>
        <v>#N/A</v>
      </c>
      <c r="AL1838" s="59" t="str">
        <f>VLOOKUP(G1838,'MITRA (REFERENSI)'!$A:$Z,13,FALSE)</f>
        <v>#N/A</v>
      </c>
      <c r="AM1838" s="59" t="str">
        <f>VLOOKUP(G1838,'MITRA (REFERENSI)'!$A:$Z,14,FALSE)</f>
        <v>#N/A</v>
      </c>
    </row>
    <row r="1839" ht="15.0" customHeight="1">
      <c r="A1839" s="53" t="s">
        <v>6901</v>
      </c>
      <c r="B1839" s="78"/>
      <c r="C1839" s="79"/>
      <c r="D1839" s="82"/>
      <c r="E1839" s="82"/>
      <c r="F1839" s="56" t="str">
        <f t="shared" si="2"/>
        <v>PETUGAS.1838/SPK/SE/PML/3172/2026</v>
      </c>
      <c r="G1839" s="80"/>
      <c r="H1839" s="56" t="str">
        <f>VLOOKUP(G1839,'MITRA (REFERENSI)'!$A:$Z,16,FALSE)</f>
        <v>#N/A</v>
      </c>
      <c r="I1839" s="56" t="str">
        <f>VLOOKUP(G1839,'MITRA (REFERENSI)'!$A:$Z,25,FALSE)</f>
        <v>#N/A</v>
      </c>
      <c r="J1839" s="55" t="str">
        <f>VLOOKUP(G1839,'MITRA (REFERENSI)'!$A:$Z,26,FALSE)</f>
        <v>#N/A</v>
      </c>
      <c r="K1839" s="55" t="str">
        <f>VLOOKUP(G1839,'MITRA (REFERENSI)'!$A:$Z,15,FALSE)</f>
        <v>#N/A</v>
      </c>
      <c r="L1839" s="55" t="str">
        <f>VLOOKUP(G1839,'MITRA (REFERENSI)'!$A:$Z,15,FALSE)</f>
        <v>#N/A</v>
      </c>
      <c r="M1839" s="55" t="str">
        <f>IF(B1839=1,'KELAS (REFERENSI)'!M1839,IF(B1839=2,'KELAS (REFERENSI)'!M1854,IF(B1839=3,'KELAS (REFERENSI)'!M1869,IF(B1839=4,'KELAS (REFERENSI)'!M1884,""))))</f>
        <v/>
      </c>
      <c r="N1839" s="55" t="str">
        <f>IF(B1839=1,'KELAS (REFERENSI)'!N1839,IF(B1839=2,'KELAS (REFERENSI)'!N1854,IF(B1839=3,'KELAS (REFERENSI)'!N1869,IF(B1839=4,'KELAS (REFERENSI)'!N1884,""))))</f>
        <v/>
      </c>
      <c r="O1839" s="55" t="str">
        <f>IF(B1839=1,'KELAS (REFERENSI)'!O1839,IF(B1839=2,'KELAS (REFERENSI)'!O1854,IF(B1839=3,'KELAS (REFERENSI)'!O1869,IF(B1839=4,'KELAS (REFERENSI)'!O1884,""))))</f>
        <v/>
      </c>
      <c r="P1839" s="55" t="str">
        <f>IF(B1839=1,'KELAS (REFERENSI)'!P1839,IF(B1839=2,'KELAS (REFERENSI)'!P1854,IF(B1839=3,'KELAS (REFERENSI)'!P1869,IF(B1839=4,'KELAS (REFERENSI)'!P1884,""))))</f>
        <v/>
      </c>
      <c r="Q1839" s="55" t="str">
        <f t="shared" si="4"/>
        <v>BPS Kota Jakarta Timur</v>
      </c>
      <c r="R1839" s="55" t="str">
        <f t="shared" si="56"/>
        <v/>
      </c>
      <c r="S1839" s="55" t="str">
        <f t="shared" ref="S1839:T1839" si="1847">S1838</f>
        <v>15 Juni sampai dengan 31 Agustus 2026</v>
      </c>
      <c r="T1839" s="55" t="str">
        <f t="shared" si="1847"/>
        <v>31 Agustus 2026</v>
      </c>
      <c r="U1839" s="59" t="str">
        <f>VLOOKUP(G1839,'MITRA (REFERENSI)'!$A:$Z,17,FALSE)</f>
        <v>#N/A</v>
      </c>
      <c r="V1839" s="59" t="str">
        <f>VLOOKUP(G1839,'MITRA (REFERENSI)'!$A:$Z,11,FALSE)</f>
        <v>#N/A</v>
      </c>
      <c r="W1839" s="81"/>
      <c r="X1839" s="63"/>
      <c r="Y1839" s="63"/>
      <c r="Z1839" s="62"/>
      <c r="AA1839" s="63"/>
      <c r="AB1839" s="62"/>
      <c r="AC1839" s="62"/>
      <c r="AD1839" s="62"/>
      <c r="AE1839" s="62"/>
      <c r="AF1839" s="62"/>
      <c r="AG1839" s="72"/>
      <c r="AH1839" s="72"/>
      <c r="AI1839" s="72"/>
      <c r="AJ1839" s="72"/>
      <c r="AK1839" s="59" t="str">
        <f>VLOOKUP(G1839,'MITRA (REFERENSI)'!$A:$Z,5,FALSE)</f>
        <v>#N/A</v>
      </c>
      <c r="AL1839" s="59" t="str">
        <f>VLOOKUP(G1839,'MITRA (REFERENSI)'!$A:$Z,13,FALSE)</f>
        <v>#N/A</v>
      </c>
      <c r="AM1839" s="59" t="str">
        <f>VLOOKUP(G1839,'MITRA (REFERENSI)'!$A:$Z,14,FALSE)</f>
        <v>#N/A</v>
      </c>
    </row>
    <row r="1840" ht="15.0" customHeight="1">
      <c r="A1840" s="53" t="s">
        <v>6902</v>
      </c>
      <c r="B1840" s="78"/>
      <c r="C1840" s="79"/>
      <c r="D1840" s="82"/>
      <c r="E1840" s="82"/>
      <c r="F1840" s="56" t="str">
        <f t="shared" si="2"/>
        <v>PETUGAS.1839/SPK/SE/PML/3172/2026</v>
      </c>
      <c r="G1840" s="80"/>
      <c r="H1840" s="56" t="str">
        <f>VLOOKUP(G1840,'MITRA (REFERENSI)'!$A:$Z,16,FALSE)</f>
        <v>#N/A</v>
      </c>
      <c r="I1840" s="56" t="str">
        <f>VLOOKUP(G1840,'MITRA (REFERENSI)'!$A:$Z,25,FALSE)</f>
        <v>#N/A</v>
      </c>
      <c r="J1840" s="55" t="str">
        <f>VLOOKUP(G1840,'MITRA (REFERENSI)'!$A:$Z,26,FALSE)</f>
        <v>#N/A</v>
      </c>
      <c r="K1840" s="55" t="str">
        <f>VLOOKUP(G1840,'MITRA (REFERENSI)'!$A:$Z,15,FALSE)</f>
        <v>#N/A</v>
      </c>
      <c r="L1840" s="55" t="str">
        <f>VLOOKUP(G1840,'MITRA (REFERENSI)'!$A:$Z,15,FALSE)</f>
        <v>#N/A</v>
      </c>
      <c r="M1840" s="55" t="str">
        <f>IF(B1840=1,'KELAS (REFERENSI)'!M1840,IF(B1840=2,'KELAS (REFERENSI)'!M1855,IF(B1840=3,'KELAS (REFERENSI)'!M1870,IF(B1840=4,'KELAS (REFERENSI)'!M1885,""))))</f>
        <v/>
      </c>
      <c r="N1840" s="55" t="str">
        <f>IF(B1840=1,'KELAS (REFERENSI)'!N1840,IF(B1840=2,'KELAS (REFERENSI)'!N1855,IF(B1840=3,'KELAS (REFERENSI)'!N1870,IF(B1840=4,'KELAS (REFERENSI)'!N1885,""))))</f>
        <v/>
      </c>
      <c r="O1840" s="55" t="str">
        <f>IF(B1840=1,'KELAS (REFERENSI)'!O1840,IF(B1840=2,'KELAS (REFERENSI)'!O1855,IF(B1840=3,'KELAS (REFERENSI)'!O1870,IF(B1840=4,'KELAS (REFERENSI)'!O1885,""))))</f>
        <v/>
      </c>
      <c r="P1840" s="55" t="str">
        <f>IF(B1840=1,'KELAS (REFERENSI)'!P1840,IF(B1840=2,'KELAS (REFERENSI)'!P1855,IF(B1840=3,'KELAS (REFERENSI)'!P1870,IF(B1840=4,'KELAS (REFERENSI)'!P1885,""))))</f>
        <v/>
      </c>
      <c r="Q1840" s="55" t="str">
        <f t="shared" si="4"/>
        <v>BPS Kota Jakarta Timur</v>
      </c>
      <c r="R1840" s="55" t="str">
        <f t="shared" si="56"/>
        <v/>
      </c>
      <c r="S1840" s="55" t="str">
        <f t="shared" ref="S1840:T1840" si="1848">S1839</f>
        <v>15 Juni sampai dengan 31 Agustus 2026</v>
      </c>
      <c r="T1840" s="55" t="str">
        <f t="shared" si="1848"/>
        <v>31 Agustus 2026</v>
      </c>
      <c r="U1840" s="59" t="str">
        <f>VLOOKUP(G1840,'MITRA (REFERENSI)'!$A:$Z,17,FALSE)</f>
        <v>#N/A</v>
      </c>
      <c r="V1840" s="59" t="str">
        <f>VLOOKUP(G1840,'MITRA (REFERENSI)'!$A:$Z,11,FALSE)</f>
        <v>#N/A</v>
      </c>
      <c r="W1840" s="81"/>
      <c r="X1840" s="63"/>
      <c r="Y1840" s="63"/>
      <c r="Z1840" s="62"/>
      <c r="AA1840" s="63"/>
      <c r="AB1840" s="62"/>
      <c r="AC1840" s="62"/>
      <c r="AD1840" s="62"/>
      <c r="AE1840" s="62"/>
      <c r="AF1840" s="62"/>
      <c r="AG1840" s="72"/>
      <c r="AH1840" s="72"/>
      <c r="AI1840" s="72"/>
      <c r="AJ1840" s="72"/>
      <c r="AK1840" s="59" t="str">
        <f>VLOOKUP(G1840,'MITRA (REFERENSI)'!$A:$Z,5,FALSE)</f>
        <v>#N/A</v>
      </c>
      <c r="AL1840" s="59" t="str">
        <f>VLOOKUP(G1840,'MITRA (REFERENSI)'!$A:$Z,13,FALSE)</f>
        <v>#N/A</v>
      </c>
      <c r="AM1840" s="59" t="str">
        <f>VLOOKUP(G1840,'MITRA (REFERENSI)'!$A:$Z,14,FALSE)</f>
        <v>#N/A</v>
      </c>
    </row>
    <row r="1841" ht="15.0" customHeight="1">
      <c r="A1841" s="53" t="s">
        <v>6903</v>
      </c>
      <c r="B1841" s="78"/>
      <c r="C1841" s="79"/>
      <c r="D1841" s="82"/>
      <c r="E1841" s="82"/>
      <c r="F1841" s="56" t="str">
        <f t="shared" si="2"/>
        <v>PETUGAS.1840/SPK/SE/PML/3172/2026</v>
      </c>
      <c r="G1841" s="80"/>
      <c r="H1841" s="56" t="str">
        <f>VLOOKUP(G1841,'MITRA (REFERENSI)'!$A:$Z,16,FALSE)</f>
        <v>#N/A</v>
      </c>
      <c r="I1841" s="56" t="str">
        <f>VLOOKUP(G1841,'MITRA (REFERENSI)'!$A:$Z,25,FALSE)</f>
        <v>#N/A</v>
      </c>
      <c r="J1841" s="55" t="str">
        <f>VLOOKUP(G1841,'MITRA (REFERENSI)'!$A:$Z,26,FALSE)</f>
        <v>#N/A</v>
      </c>
      <c r="K1841" s="55" t="str">
        <f>VLOOKUP(G1841,'MITRA (REFERENSI)'!$A:$Z,15,FALSE)</f>
        <v>#N/A</v>
      </c>
      <c r="L1841" s="55" t="str">
        <f>VLOOKUP(G1841,'MITRA (REFERENSI)'!$A:$Z,15,FALSE)</f>
        <v>#N/A</v>
      </c>
      <c r="M1841" s="55" t="str">
        <f>IF(B1841=1,'KELAS (REFERENSI)'!M1841,IF(B1841=2,'KELAS (REFERENSI)'!M1856,IF(B1841=3,'KELAS (REFERENSI)'!M1871,IF(B1841=4,'KELAS (REFERENSI)'!M1886,""))))</f>
        <v/>
      </c>
      <c r="N1841" s="55" t="str">
        <f>IF(B1841=1,'KELAS (REFERENSI)'!N1841,IF(B1841=2,'KELAS (REFERENSI)'!N1856,IF(B1841=3,'KELAS (REFERENSI)'!N1871,IF(B1841=4,'KELAS (REFERENSI)'!N1886,""))))</f>
        <v/>
      </c>
      <c r="O1841" s="55" t="str">
        <f>IF(B1841=1,'KELAS (REFERENSI)'!O1841,IF(B1841=2,'KELAS (REFERENSI)'!O1856,IF(B1841=3,'KELAS (REFERENSI)'!O1871,IF(B1841=4,'KELAS (REFERENSI)'!O1886,""))))</f>
        <v/>
      </c>
      <c r="P1841" s="55" t="str">
        <f>IF(B1841=1,'KELAS (REFERENSI)'!P1841,IF(B1841=2,'KELAS (REFERENSI)'!P1856,IF(B1841=3,'KELAS (REFERENSI)'!P1871,IF(B1841=4,'KELAS (REFERENSI)'!P1886,""))))</f>
        <v/>
      </c>
      <c r="Q1841" s="55" t="str">
        <f t="shared" si="4"/>
        <v>BPS Kota Jakarta Timur</v>
      </c>
      <c r="R1841" s="55" t="str">
        <f t="shared" si="56"/>
        <v/>
      </c>
      <c r="S1841" s="55" t="str">
        <f t="shared" ref="S1841:T1841" si="1849">S1840</f>
        <v>15 Juni sampai dengan 31 Agustus 2026</v>
      </c>
      <c r="T1841" s="55" t="str">
        <f t="shared" si="1849"/>
        <v>31 Agustus 2026</v>
      </c>
      <c r="U1841" s="59" t="str">
        <f>VLOOKUP(G1841,'MITRA (REFERENSI)'!$A:$Z,17,FALSE)</f>
        <v>#N/A</v>
      </c>
      <c r="V1841" s="59" t="str">
        <f>VLOOKUP(G1841,'MITRA (REFERENSI)'!$A:$Z,11,FALSE)</f>
        <v>#N/A</v>
      </c>
      <c r="W1841" s="81"/>
      <c r="X1841" s="63"/>
      <c r="Y1841" s="63"/>
      <c r="Z1841" s="62"/>
      <c r="AA1841" s="63"/>
      <c r="AB1841" s="62"/>
      <c r="AC1841" s="62"/>
      <c r="AD1841" s="62"/>
      <c r="AE1841" s="62"/>
      <c r="AF1841" s="62"/>
      <c r="AG1841" s="72"/>
      <c r="AH1841" s="72"/>
      <c r="AI1841" s="72"/>
      <c r="AJ1841" s="72"/>
      <c r="AK1841" s="59" t="str">
        <f>VLOOKUP(G1841,'MITRA (REFERENSI)'!$A:$Z,5,FALSE)</f>
        <v>#N/A</v>
      </c>
      <c r="AL1841" s="59" t="str">
        <f>VLOOKUP(G1841,'MITRA (REFERENSI)'!$A:$Z,13,FALSE)</f>
        <v>#N/A</v>
      </c>
      <c r="AM1841" s="59" t="str">
        <f>VLOOKUP(G1841,'MITRA (REFERENSI)'!$A:$Z,14,FALSE)</f>
        <v>#N/A</v>
      </c>
    </row>
    <row r="1842" ht="15.0" customHeight="1">
      <c r="A1842" s="53" t="s">
        <v>6904</v>
      </c>
      <c r="B1842" s="78"/>
      <c r="C1842" s="79"/>
      <c r="D1842" s="82"/>
      <c r="E1842" s="82"/>
      <c r="F1842" s="56" t="str">
        <f t="shared" si="2"/>
        <v>PETUGAS.1841/SPK/SE/PML/3172/2026</v>
      </c>
      <c r="G1842" s="80"/>
      <c r="H1842" s="56" t="str">
        <f>VLOOKUP(G1842,'MITRA (REFERENSI)'!$A:$Z,16,FALSE)</f>
        <v>#N/A</v>
      </c>
      <c r="I1842" s="56" t="str">
        <f>VLOOKUP(G1842,'MITRA (REFERENSI)'!$A:$Z,25,FALSE)</f>
        <v>#N/A</v>
      </c>
      <c r="J1842" s="55" t="str">
        <f>VLOOKUP(G1842,'MITRA (REFERENSI)'!$A:$Z,26,FALSE)</f>
        <v>#N/A</v>
      </c>
      <c r="K1842" s="55" t="str">
        <f>VLOOKUP(G1842,'MITRA (REFERENSI)'!$A:$Z,15,FALSE)</f>
        <v>#N/A</v>
      </c>
      <c r="L1842" s="55" t="str">
        <f>VLOOKUP(G1842,'MITRA (REFERENSI)'!$A:$Z,15,FALSE)</f>
        <v>#N/A</v>
      </c>
      <c r="M1842" s="55" t="str">
        <f>IF(B1842=1,'KELAS (REFERENSI)'!M1842,IF(B1842=2,'KELAS (REFERENSI)'!M1857,IF(B1842=3,'KELAS (REFERENSI)'!M1872,IF(B1842=4,'KELAS (REFERENSI)'!M1887,""))))</f>
        <v/>
      </c>
      <c r="N1842" s="55" t="str">
        <f>IF(B1842=1,'KELAS (REFERENSI)'!N1842,IF(B1842=2,'KELAS (REFERENSI)'!N1857,IF(B1842=3,'KELAS (REFERENSI)'!N1872,IF(B1842=4,'KELAS (REFERENSI)'!N1887,""))))</f>
        <v/>
      </c>
      <c r="O1842" s="55" t="str">
        <f>IF(B1842=1,'KELAS (REFERENSI)'!O1842,IF(B1842=2,'KELAS (REFERENSI)'!O1857,IF(B1842=3,'KELAS (REFERENSI)'!O1872,IF(B1842=4,'KELAS (REFERENSI)'!O1887,""))))</f>
        <v/>
      </c>
      <c r="P1842" s="55" t="str">
        <f>IF(B1842=1,'KELAS (REFERENSI)'!P1842,IF(B1842=2,'KELAS (REFERENSI)'!P1857,IF(B1842=3,'KELAS (REFERENSI)'!P1872,IF(B1842=4,'KELAS (REFERENSI)'!P1887,""))))</f>
        <v/>
      </c>
      <c r="Q1842" s="55" t="str">
        <f t="shared" si="4"/>
        <v>BPS Kota Jakarta Timur</v>
      </c>
      <c r="R1842" s="55" t="str">
        <f t="shared" si="56"/>
        <v/>
      </c>
      <c r="S1842" s="55" t="str">
        <f t="shared" ref="S1842:T1842" si="1850">S1841</f>
        <v>15 Juni sampai dengan 31 Agustus 2026</v>
      </c>
      <c r="T1842" s="55" t="str">
        <f t="shared" si="1850"/>
        <v>31 Agustus 2026</v>
      </c>
      <c r="U1842" s="59" t="str">
        <f>VLOOKUP(G1842,'MITRA (REFERENSI)'!$A:$Z,17,FALSE)</f>
        <v>#N/A</v>
      </c>
      <c r="V1842" s="59" t="str">
        <f>VLOOKUP(G1842,'MITRA (REFERENSI)'!$A:$Z,11,FALSE)</f>
        <v>#N/A</v>
      </c>
      <c r="W1842" s="81"/>
      <c r="X1842" s="63"/>
      <c r="Y1842" s="63"/>
      <c r="Z1842" s="62"/>
      <c r="AA1842" s="63"/>
      <c r="AB1842" s="62"/>
      <c r="AC1842" s="62"/>
      <c r="AD1842" s="62"/>
      <c r="AE1842" s="62"/>
      <c r="AF1842" s="62"/>
      <c r="AG1842" s="72"/>
      <c r="AH1842" s="72"/>
      <c r="AI1842" s="72"/>
      <c r="AJ1842" s="72"/>
      <c r="AK1842" s="59" t="str">
        <f>VLOOKUP(G1842,'MITRA (REFERENSI)'!$A:$Z,5,FALSE)</f>
        <v>#N/A</v>
      </c>
      <c r="AL1842" s="59" t="str">
        <f>VLOOKUP(G1842,'MITRA (REFERENSI)'!$A:$Z,13,FALSE)</f>
        <v>#N/A</v>
      </c>
      <c r="AM1842" s="59" t="str">
        <f>VLOOKUP(G1842,'MITRA (REFERENSI)'!$A:$Z,14,FALSE)</f>
        <v>#N/A</v>
      </c>
    </row>
    <row r="1843" ht="15.0" customHeight="1">
      <c r="A1843" s="53" t="s">
        <v>6905</v>
      </c>
      <c r="B1843" s="78"/>
      <c r="C1843" s="79"/>
      <c r="D1843" s="82"/>
      <c r="E1843" s="82"/>
      <c r="F1843" s="56" t="str">
        <f t="shared" si="2"/>
        <v>PETUGAS.1842/SPK/SE/PML/3172/2026</v>
      </c>
      <c r="G1843" s="80"/>
      <c r="H1843" s="56" t="str">
        <f>VLOOKUP(G1843,'MITRA (REFERENSI)'!$A:$Z,16,FALSE)</f>
        <v>#N/A</v>
      </c>
      <c r="I1843" s="56" t="str">
        <f>VLOOKUP(G1843,'MITRA (REFERENSI)'!$A:$Z,25,FALSE)</f>
        <v>#N/A</v>
      </c>
      <c r="J1843" s="55" t="str">
        <f>VLOOKUP(G1843,'MITRA (REFERENSI)'!$A:$Z,26,FALSE)</f>
        <v>#N/A</v>
      </c>
      <c r="K1843" s="55" t="str">
        <f>VLOOKUP(G1843,'MITRA (REFERENSI)'!$A:$Z,15,FALSE)</f>
        <v>#N/A</v>
      </c>
      <c r="L1843" s="55" t="str">
        <f>VLOOKUP(G1843,'MITRA (REFERENSI)'!$A:$Z,15,FALSE)</f>
        <v>#N/A</v>
      </c>
      <c r="M1843" s="55" t="str">
        <f>IF(B1843=1,'KELAS (REFERENSI)'!M1843,IF(B1843=2,'KELAS (REFERENSI)'!M1858,IF(B1843=3,'KELAS (REFERENSI)'!M1873,IF(B1843=4,'KELAS (REFERENSI)'!M1888,""))))</f>
        <v/>
      </c>
      <c r="N1843" s="55" t="str">
        <f>IF(B1843=1,'KELAS (REFERENSI)'!N1843,IF(B1843=2,'KELAS (REFERENSI)'!N1858,IF(B1843=3,'KELAS (REFERENSI)'!N1873,IF(B1843=4,'KELAS (REFERENSI)'!N1888,""))))</f>
        <v/>
      </c>
      <c r="O1843" s="55" t="str">
        <f>IF(B1843=1,'KELAS (REFERENSI)'!O1843,IF(B1843=2,'KELAS (REFERENSI)'!O1858,IF(B1843=3,'KELAS (REFERENSI)'!O1873,IF(B1843=4,'KELAS (REFERENSI)'!O1888,""))))</f>
        <v/>
      </c>
      <c r="P1843" s="55" t="str">
        <f>IF(B1843=1,'KELAS (REFERENSI)'!P1843,IF(B1843=2,'KELAS (REFERENSI)'!P1858,IF(B1843=3,'KELAS (REFERENSI)'!P1873,IF(B1843=4,'KELAS (REFERENSI)'!P1888,""))))</f>
        <v/>
      </c>
      <c r="Q1843" s="55" t="str">
        <f t="shared" si="4"/>
        <v>BPS Kota Jakarta Timur</v>
      </c>
      <c r="R1843" s="55" t="str">
        <f t="shared" si="56"/>
        <v/>
      </c>
      <c r="S1843" s="55" t="str">
        <f t="shared" ref="S1843:T1843" si="1851">S1842</f>
        <v>15 Juni sampai dengan 31 Agustus 2026</v>
      </c>
      <c r="T1843" s="55" t="str">
        <f t="shared" si="1851"/>
        <v>31 Agustus 2026</v>
      </c>
      <c r="U1843" s="59" t="str">
        <f>VLOOKUP(G1843,'MITRA (REFERENSI)'!$A:$Z,17,FALSE)</f>
        <v>#N/A</v>
      </c>
      <c r="V1843" s="59" t="str">
        <f>VLOOKUP(G1843,'MITRA (REFERENSI)'!$A:$Z,11,FALSE)</f>
        <v>#N/A</v>
      </c>
      <c r="W1843" s="81"/>
      <c r="X1843" s="63"/>
      <c r="Y1843" s="63"/>
      <c r="Z1843" s="62"/>
      <c r="AA1843" s="63"/>
      <c r="AB1843" s="62"/>
      <c r="AC1843" s="62"/>
      <c r="AD1843" s="62"/>
      <c r="AE1843" s="62"/>
      <c r="AF1843" s="62"/>
      <c r="AG1843" s="72"/>
      <c r="AH1843" s="72"/>
      <c r="AI1843" s="72"/>
      <c r="AJ1843" s="72"/>
      <c r="AK1843" s="59" t="str">
        <f>VLOOKUP(G1843,'MITRA (REFERENSI)'!$A:$Z,5,FALSE)</f>
        <v>#N/A</v>
      </c>
      <c r="AL1843" s="59" t="str">
        <f>VLOOKUP(G1843,'MITRA (REFERENSI)'!$A:$Z,13,FALSE)</f>
        <v>#N/A</v>
      </c>
      <c r="AM1843" s="59" t="str">
        <f>VLOOKUP(G1843,'MITRA (REFERENSI)'!$A:$Z,14,FALSE)</f>
        <v>#N/A</v>
      </c>
    </row>
    <row r="1844" ht="15.0" customHeight="1">
      <c r="A1844" s="53" t="s">
        <v>6906</v>
      </c>
      <c r="B1844" s="78"/>
      <c r="C1844" s="79"/>
      <c r="D1844" s="82"/>
      <c r="E1844" s="82"/>
      <c r="F1844" s="56" t="str">
        <f t="shared" si="2"/>
        <v>PETUGAS.1843/SPK/SE/PML/3172/2026</v>
      </c>
      <c r="G1844" s="80"/>
      <c r="H1844" s="56" t="str">
        <f>VLOOKUP(G1844,'MITRA (REFERENSI)'!$A:$Z,16,FALSE)</f>
        <v>#N/A</v>
      </c>
      <c r="I1844" s="56" t="str">
        <f>VLOOKUP(G1844,'MITRA (REFERENSI)'!$A:$Z,25,FALSE)</f>
        <v>#N/A</v>
      </c>
      <c r="J1844" s="55" t="str">
        <f>VLOOKUP(G1844,'MITRA (REFERENSI)'!$A:$Z,26,FALSE)</f>
        <v>#N/A</v>
      </c>
      <c r="K1844" s="55" t="str">
        <f>VLOOKUP(G1844,'MITRA (REFERENSI)'!$A:$Z,15,FALSE)</f>
        <v>#N/A</v>
      </c>
      <c r="L1844" s="55" t="str">
        <f>VLOOKUP(G1844,'MITRA (REFERENSI)'!$A:$Z,15,FALSE)</f>
        <v>#N/A</v>
      </c>
      <c r="M1844" s="55" t="str">
        <f>IF(B1844=1,'KELAS (REFERENSI)'!M1844,IF(B1844=2,'KELAS (REFERENSI)'!M1859,IF(B1844=3,'KELAS (REFERENSI)'!M1874,IF(B1844=4,'KELAS (REFERENSI)'!M1889,""))))</f>
        <v/>
      </c>
      <c r="N1844" s="55" t="str">
        <f>IF(B1844=1,'KELAS (REFERENSI)'!N1844,IF(B1844=2,'KELAS (REFERENSI)'!N1859,IF(B1844=3,'KELAS (REFERENSI)'!N1874,IF(B1844=4,'KELAS (REFERENSI)'!N1889,""))))</f>
        <v/>
      </c>
      <c r="O1844" s="55" t="str">
        <f>IF(B1844=1,'KELAS (REFERENSI)'!O1844,IF(B1844=2,'KELAS (REFERENSI)'!O1859,IF(B1844=3,'KELAS (REFERENSI)'!O1874,IF(B1844=4,'KELAS (REFERENSI)'!O1889,""))))</f>
        <v/>
      </c>
      <c r="P1844" s="55" t="str">
        <f>IF(B1844=1,'KELAS (REFERENSI)'!P1844,IF(B1844=2,'KELAS (REFERENSI)'!P1859,IF(B1844=3,'KELAS (REFERENSI)'!P1874,IF(B1844=4,'KELAS (REFERENSI)'!P1889,""))))</f>
        <v/>
      </c>
      <c r="Q1844" s="55" t="str">
        <f t="shared" si="4"/>
        <v>BPS Kota Jakarta Timur</v>
      </c>
      <c r="R1844" s="55" t="str">
        <f t="shared" si="56"/>
        <v/>
      </c>
      <c r="S1844" s="55" t="str">
        <f t="shared" ref="S1844:T1844" si="1852">S1843</f>
        <v>15 Juni sampai dengan 31 Agustus 2026</v>
      </c>
      <c r="T1844" s="55" t="str">
        <f t="shared" si="1852"/>
        <v>31 Agustus 2026</v>
      </c>
      <c r="U1844" s="59" t="str">
        <f>VLOOKUP(G1844,'MITRA (REFERENSI)'!$A:$Z,17,FALSE)</f>
        <v>#N/A</v>
      </c>
      <c r="V1844" s="59" t="str">
        <f>VLOOKUP(G1844,'MITRA (REFERENSI)'!$A:$Z,11,FALSE)</f>
        <v>#N/A</v>
      </c>
      <c r="W1844" s="81"/>
      <c r="X1844" s="63"/>
      <c r="Y1844" s="63"/>
      <c r="Z1844" s="62"/>
      <c r="AA1844" s="63"/>
      <c r="AB1844" s="62"/>
      <c r="AC1844" s="62"/>
      <c r="AD1844" s="62"/>
      <c r="AE1844" s="62"/>
      <c r="AF1844" s="62"/>
      <c r="AG1844" s="72"/>
      <c r="AH1844" s="72"/>
      <c r="AI1844" s="72"/>
      <c r="AJ1844" s="72"/>
      <c r="AK1844" s="59" t="str">
        <f>VLOOKUP(G1844,'MITRA (REFERENSI)'!$A:$Z,5,FALSE)</f>
        <v>#N/A</v>
      </c>
      <c r="AL1844" s="59" t="str">
        <f>VLOOKUP(G1844,'MITRA (REFERENSI)'!$A:$Z,13,FALSE)</f>
        <v>#N/A</v>
      </c>
      <c r="AM1844" s="59" t="str">
        <f>VLOOKUP(G1844,'MITRA (REFERENSI)'!$A:$Z,14,FALSE)</f>
        <v>#N/A</v>
      </c>
    </row>
    <row r="1845" ht="15.0" customHeight="1">
      <c r="A1845" s="53" t="s">
        <v>6907</v>
      </c>
      <c r="B1845" s="78"/>
      <c r="C1845" s="79"/>
      <c r="D1845" s="82"/>
      <c r="E1845" s="82"/>
      <c r="F1845" s="56" t="str">
        <f t="shared" si="2"/>
        <v>PETUGAS.1844/SPK/SE/PML/3172/2026</v>
      </c>
      <c r="G1845" s="80"/>
      <c r="H1845" s="56" t="str">
        <f>VLOOKUP(G1845,'MITRA (REFERENSI)'!$A:$Z,16,FALSE)</f>
        <v>#N/A</v>
      </c>
      <c r="I1845" s="56" t="str">
        <f>VLOOKUP(G1845,'MITRA (REFERENSI)'!$A:$Z,25,FALSE)</f>
        <v>#N/A</v>
      </c>
      <c r="J1845" s="55" t="str">
        <f>VLOOKUP(G1845,'MITRA (REFERENSI)'!$A:$Z,26,FALSE)</f>
        <v>#N/A</v>
      </c>
      <c r="K1845" s="55" t="str">
        <f>VLOOKUP(G1845,'MITRA (REFERENSI)'!$A:$Z,15,FALSE)</f>
        <v>#N/A</v>
      </c>
      <c r="L1845" s="55" t="str">
        <f>VLOOKUP(G1845,'MITRA (REFERENSI)'!$A:$Z,15,FALSE)</f>
        <v>#N/A</v>
      </c>
      <c r="M1845" s="55" t="str">
        <f>IF(B1845=1,'KELAS (REFERENSI)'!M1845,IF(B1845=2,'KELAS (REFERENSI)'!M1860,IF(B1845=3,'KELAS (REFERENSI)'!M1875,IF(B1845=4,'KELAS (REFERENSI)'!M1890,""))))</f>
        <v/>
      </c>
      <c r="N1845" s="55" t="str">
        <f>IF(B1845=1,'KELAS (REFERENSI)'!N1845,IF(B1845=2,'KELAS (REFERENSI)'!N1860,IF(B1845=3,'KELAS (REFERENSI)'!N1875,IF(B1845=4,'KELAS (REFERENSI)'!N1890,""))))</f>
        <v/>
      </c>
      <c r="O1845" s="55" t="str">
        <f>IF(B1845=1,'KELAS (REFERENSI)'!O1845,IF(B1845=2,'KELAS (REFERENSI)'!O1860,IF(B1845=3,'KELAS (REFERENSI)'!O1875,IF(B1845=4,'KELAS (REFERENSI)'!O1890,""))))</f>
        <v/>
      </c>
      <c r="P1845" s="55" t="str">
        <f>IF(B1845=1,'KELAS (REFERENSI)'!P1845,IF(B1845=2,'KELAS (REFERENSI)'!P1860,IF(B1845=3,'KELAS (REFERENSI)'!P1875,IF(B1845=4,'KELAS (REFERENSI)'!P1890,""))))</f>
        <v/>
      </c>
      <c r="Q1845" s="55" t="str">
        <f t="shared" si="4"/>
        <v>BPS Kota Jakarta Timur</v>
      </c>
      <c r="R1845" s="55" t="str">
        <f t="shared" si="56"/>
        <v/>
      </c>
      <c r="S1845" s="55" t="str">
        <f t="shared" ref="S1845:T1845" si="1853">S1844</f>
        <v>15 Juni sampai dengan 31 Agustus 2026</v>
      </c>
      <c r="T1845" s="55" t="str">
        <f t="shared" si="1853"/>
        <v>31 Agustus 2026</v>
      </c>
      <c r="U1845" s="59" t="str">
        <f>VLOOKUP(G1845,'MITRA (REFERENSI)'!$A:$Z,17,FALSE)</f>
        <v>#N/A</v>
      </c>
      <c r="V1845" s="59" t="str">
        <f>VLOOKUP(G1845,'MITRA (REFERENSI)'!$A:$Z,11,FALSE)</f>
        <v>#N/A</v>
      </c>
      <c r="W1845" s="81"/>
      <c r="X1845" s="63"/>
      <c r="Y1845" s="63"/>
      <c r="Z1845" s="62"/>
      <c r="AA1845" s="63"/>
      <c r="AB1845" s="62"/>
      <c r="AC1845" s="62"/>
      <c r="AD1845" s="62"/>
      <c r="AE1845" s="62"/>
      <c r="AF1845" s="62"/>
      <c r="AG1845" s="72"/>
      <c r="AH1845" s="72"/>
      <c r="AI1845" s="72"/>
      <c r="AJ1845" s="72"/>
      <c r="AK1845" s="59" t="str">
        <f>VLOOKUP(G1845,'MITRA (REFERENSI)'!$A:$Z,5,FALSE)</f>
        <v>#N/A</v>
      </c>
      <c r="AL1845" s="59" t="str">
        <f>VLOOKUP(G1845,'MITRA (REFERENSI)'!$A:$Z,13,FALSE)</f>
        <v>#N/A</v>
      </c>
      <c r="AM1845" s="59" t="str">
        <f>VLOOKUP(G1845,'MITRA (REFERENSI)'!$A:$Z,14,FALSE)</f>
        <v>#N/A</v>
      </c>
    </row>
    <row r="1846" ht="15.0" customHeight="1">
      <c r="A1846" s="53" t="s">
        <v>6908</v>
      </c>
      <c r="B1846" s="78"/>
      <c r="C1846" s="79"/>
      <c r="D1846" s="82"/>
      <c r="E1846" s="82"/>
      <c r="F1846" s="56" t="str">
        <f t="shared" si="2"/>
        <v>PETUGAS.1845/SPK/SE/PML/3172/2026</v>
      </c>
      <c r="G1846" s="80"/>
      <c r="H1846" s="56" t="str">
        <f>VLOOKUP(G1846,'MITRA (REFERENSI)'!$A:$Z,16,FALSE)</f>
        <v>#N/A</v>
      </c>
      <c r="I1846" s="56" t="str">
        <f>VLOOKUP(G1846,'MITRA (REFERENSI)'!$A:$Z,25,FALSE)</f>
        <v>#N/A</v>
      </c>
      <c r="J1846" s="55" t="str">
        <f>VLOOKUP(G1846,'MITRA (REFERENSI)'!$A:$Z,26,FALSE)</f>
        <v>#N/A</v>
      </c>
      <c r="K1846" s="55" t="str">
        <f>VLOOKUP(G1846,'MITRA (REFERENSI)'!$A:$Z,15,FALSE)</f>
        <v>#N/A</v>
      </c>
      <c r="L1846" s="55" t="str">
        <f>VLOOKUP(G1846,'MITRA (REFERENSI)'!$A:$Z,15,FALSE)</f>
        <v>#N/A</v>
      </c>
      <c r="M1846" s="55" t="str">
        <f>IF(B1846=1,'KELAS (REFERENSI)'!M1846,IF(B1846=2,'KELAS (REFERENSI)'!M1861,IF(B1846=3,'KELAS (REFERENSI)'!M1876,IF(B1846=4,'KELAS (REFERENSI)'!M1891,""))))</f>
        <v/>
      </c>
      <c r="N1846" s="55" t="str">
        <f>IF(B1846=1,'KELAS (REFERENSI)'!N1846,IF(B1846=2,'KELAS (REFERENSI)'!N1861,IF(B1846=3,'KELAS (REFERENSI)'!N1876,IF(B1846=4,'KELAS (REFERENSI)'!N1891,""))))</f>
        <v/>
      </c>
      <c r="O1846" s="55" t="str">
        <f>IF(B1846=1,'KELAS (REFERENSI)'!O1846,IF(B1846=2,'KELAS (REFERENSI)'!O1861,IF(B1846=3,'KELAS (REFERENSI)'!O1876,IF(B1846=4,'KELAS (REFERENSI)'!O1891,""))))</f>
        <v/>
      </c>
      <c r="P1846" s="55" t="str">
        <f>IF(B1846=1,'KELAS (REFERENSI)'!P1846,IF(B1846=2,'KELAS (REFERENSI)'!P1861,IF(B1846=3,'KELAS (REFERENSI)'!P1876,IF(B1846=4,'KELAS (REFERENSI)'!P1891,""))))</f>
        <v/>
      </c>
      <c r="Q1846" s="55" t="str">
        <f t="shared" si="4"/>
        <v>BPS Kota Jakarta Timur</v>
      </c>
      <c r="R1846" s="55" t="str">
        <f t="shared" si="56"/>
        <v/>
      </c>
      <c r="S1846" s="55" t="str">
        <f t="shared" ref="S1846:T1846" si="1854">S1845</f>
        <v>15 Juni sampai dengan 31 Agustus 2026</v>
      </c>
      <c r="T1846" s="55" t="str">
        <f t="shared" si="1854"/>
        <v>31 Agustus 2026</v>
      </c>
      <c r="U1846" s="59" t="str">
        <f>VLOOKUP(G1846,'MITRA (REFERENSI)'!$A:$Z,17,FALSE)</f>
        <v>#N/A</v>
      </c>
      <c r="V1846" s="59" t="str">
        <f>VLOOKUP(G1846,'MITRA (REFERENSI)'!$A:$Z,11,FALSE)</f>
        <v>#N/A</v>
      </c>
      <c r="W1846" s="81"/>
      <c r="X1846" s="63"/>
      <c r="Y1846" s="63"/>
      <c r="Z1846" s="62"/>
      <c r="AA1846" s="63"/>
      <c r="AB1846" s="62"/>
      <c r="AC1846" s="62"/>
      <c r="AD1846" s="62"/>
      <c r="AE1846" s="62"/>
      <c r="AF1846" s="62"/>
      <c r="AG1846" s="72"/>
      <c r="AH1846" s="72"/>
      <c r="AI1846" s="72"/>
      <c r="AJ1846" s="72"/>
      <c r="AK1846" s="59" t="str">
        <f>VLOOKUP(G1846,'MITRA (REFERENSI)'!$A:$Z,5,FALSE)</f>
        <v>#N/A</v>
      </c>
      <c r="AL1846" s="59" t="str">
        <f>VLOOKUP(G1846,'MITRA (REFERENSI)'!$A:$Z,13,FALSE)</f>
        <v>#N/A</v>
      </c>
      <c r="AM1846" s="59" t="str">
        <f>VLOOKUP(G1846,'MITRA (REFERENSI)'!$A:$Z,14,FALSE)</f>
        <v>#N/A</v>
      </c>
    </row>
    <row r="1847" ht="15.0" customHeight="1">
      <c r="A1847" s="53" t="s">
        <v>6909</v>
      </c>
      <c r="B1847" s="78"/>
      <c r="C1847" s="79"/>
      <c r="D1847" s="82"/>
      <c r="E1847" s="82"/>
      <c r="F1847" s="56" t="str">
        <f t="shared" si="2"/>
        <v>PETUGAS.1846/SPK/SE/PML/3172/2026</v>
      </c>
      <c r="G1847" s="80"/>
      <c r="H1847" s="56" t="str">
        <f>VLOOKUP(G1847,'MITRA (REFERENSI)'!$A:$Z,16,FALSE)</f>
        <v>#N/A</v>
      </c>
      <c r="I1847" s="56" t="str">
        <f>VLOOKUP(G1847,'MITRA (REFERENSI)'!$A:$Z,25,FALSE)</f>
        <v>#N/A</v>
      </c>
      <c r="J1847" s="55" t="str">
        <f>VLOOKUP(G1847,'MITRA (REFERENSI)'!$A:$Z,26,FALSE)</f>
        <v>#N/A</v>
      </c>
      <c r="K1847" s="55" t="str">
        <f>VLOOKUP(G1847,'MITRA (REFERENSI)'!$A:$Z,15,FALSE)</f>
        <v>#N/A</v>
      </c>
      <c r="L1847" s="55" t="str">
        <f>VLOOKUP(G1847,'MITRA (REFERENSI)'!$A:$Z,15,FALSE)</f>
        <v>#N/A</v>
      </c>
      <c r="M1847" s="55" t="str">
        <f>IF(B1847=1,'KELAS (REFERENSI)'!M1847,IF(B1847=2,'KELAS (REFERENSI)'!M1862,IF(B1847=3,'KELAS (REFERENSI)'!M1877,IF(B1847=4,'KELAS (REFERENSI)'!M1892,""))))</f>
        <v/>
      </c>
      <c r="N1847" s="55" t="str">
        <f>IF(B1847=1,'KELAS (REFERENSI)'!N1847,IF(B1847=2,'KELAS (REFERENSI)'!N1862,IF(B1847=3,'KELAS (REFERENSI)'!N1877,IF(B1847=4,'KELAS (REFERENSI)'!N1892,""))))</f>
        <v/>
      </c>
      <c r="O1847" s="55" t="str">
        <f>IF(B1847=1,'KELAS (REFERENSI)'!O1847,IF(B1847=2,'KELAS (REFERENSI)'!O1862,IF(B1847=3,'KELAS (REFERENSI)'!O1877,IF(B1847=4,'KELAS (REFERENSI)'!O1892,""))))</f>
        <v/>
      </c>
      <c r="P1847" s="55" t="str">
        <f>IF(B1847=1,'KELAS (REFERENSI)'!P1847,IF(B1847=2,'KELAS (REFERENSI)'!P1862,IF(B1847=3,'KELAS (REFERENSI)'!P1877,IF(B1847=4,'KELAS (REFERENSI)'!P1892,""))))</f>
        <v/>
      </c>
      <c r="Q1847" s="55" t="str">
        <f t="shared" si="4"/>
        <v>BPS Kota Jakarta Timur</v>
      </c>
      <c r="R1847" s="55" t="str">
        <f t="shared" si="56"/>
        <v/>
      </c>
      <c r="S1847" s="55" t="str">
        <f t="shared" ref="S1847:T1847" si="1855">S1846</f>
        <v>15 Juni sampai dengan 31 Agustus 2026</v>
      </c>
      <c r="T1847" s="55" t="str">
        <f t="shared" si="1855"/>
        <v>31 Agustus 2026</v>
      </c>
      <c r="U1847" s="59" t="str">
        <f>VLOOKUP(G1847,'MITRA (REFERENSI)'!$A:$Z,17,FALSE)</f>
        <v>#N/A</v>
      </c>
      <c r="V1847" s="59" t="str">
        <f>VLOOKUP(G1847,'MITRA (REFERENSI)'!$A:$Z,11,FALSE)</f>
        <v>#N/A</v>
      </c>
      <c r="W1847" s="81"/>
      <c r="X1847" s="63"/>
      <c r="Y1847" s="63"/>
      <c r="Z1847" s="62"/>
      <c r="AA1847" s="63"/>
      <c r="AB1847" s="62"/>
      <c r="AC1847" s="62"/>
      <c r="AD1847" s="62"/>
      <c r="AE1847" s="62"/>
      <c r="AF1847" s="62"/>
      <c r="AG1847" s="72"/>
      <c r="AH1847" s="72"/>
      <c r="AI1847" s="72"/>
      <c r="AJ1847" s="72"/>
      <c r="AK1847" s="59" t="str">
        <f>VLOOKUP(G1847,'MITRA (REFERENSI)'!$A:$Z,5,FALSE)</f>
        <v>#N/A</v>
      </c>
      <c r="AL1847" s="59" t="str">
        <f>VLOOKUP(G1847,'MITRA (REFERENSI)'!$A:$Z,13,FALSE)</f>
        <v>#N/A</v>
      </c>
      <c r="AM1847" s="59" t="str">
        <f>VLOOKUP(G1847,'MITRA (REFERENSI)'!$A:$Z,14,FALSE)</f>
        <v>#N/A</v>
      </c>
    </row>
    <row r="1848" ht="15.0" customHeight="1">
      <c r="A1848" s="53" t="s">
        <v>6910</v>
      </c>
      <c r="B1848" s="78"/>
      <c r="C1848" s="79"/>
      <c r="D1848" s="82"/>
      <c r="E1848" s="82"/>
      <c r="F1848" s="56" t="str">
        <f t="shared" si="2"/>
        <v>PETUGAS.1847/SPK/SE/PML/3172/2026</v>
      </c>
      <c r="G1848" s="80"/>
      <c r="H1848" s="56" t="str">
        <f>VLOOKUP(G1848,'MITRA (REFERENSI)'!$A:$Z,16,FALSE)</f>
        <v>#N/A</v>
      </c>
      <c r="I1848" s="56" t="str">
        <f>VLOOKUP(G1848,'MITRA (REFERENSI)'!$A:$Z,25,FALSE)</f>
        <v>#N/A</v>
      </c>
      <c r="J1848" s="55" t="str">
        <f>VLOOKUP(G1848,'MITRA (REFERENSI)'!$A:$Z,26,FALSE)</f>
        <v>#N/A</v>
      </c>
      <c r="K1848" s="55" t="str">
        <f>VLOOKUP(G1848,'MITRA (REFERENSI)'!$A:$Z,15,FALSE)</f>
        <v>#N/A</v>
      </c>
      <c r="L1848" s="55" t="str">
        <f>VLOOKUP(G1848,'MITRA (REFERENSI)'!$A:$Z,15,FALSE)</f>
        <v>#N/A</v>
      </c>
      <c r="M1848" s="55" t="str">
        <f>IF(B1848=1,'KELAS (REFERENSI)'!M1848,IF(B1848=2,'KELAS (REFERENSI)'!M1863,IF(B1848=3,'KELAS (REFERENSI)'!M1878,IF(B1848=4,'KELAS (REFERENSI)'!M1893,""))))</f>
        <v/>
      </c>
      <c r="N1848" s="55" t="str">
        <f>IF(B1848=1,'KELAS (REFERENSI)'!N1848,IF(B1848=2,'KELAS (REFERENSI)'!N1863,IF(B1848=3,'KELAS (REFERENSI)'!N1878,IF(B1848=4,'KELAS (REFERENSI)'!N1893,""))))</f>
        <v/>
      </c>
      <c r="O1848" s="55" t="str">
        <f>IF(B1848=1,'KELAS (REFERENSI)'!O1848,IF(B1848=2,'KELAS (REFERENSI)'!O1863,IF(B1848=3,'KELAS (REFERENSI)'!O1878,IF(B1848=4,'KELAS (REFERENSI)'!O1893,""))))</f>
        <v/>
      </c>
      <c r="P1848" s="55" t="str">
        <f>IF(B1848=1,'KELAS (REFERENSI)'!P1848,IF(B1848=2,'KELAS (REFERENSI)'!P1863,IF(B1848=3,'KELAS (REFERENSI)'!P1878,IF(B1848=4,'KELAS (REFERENSI)'!P1893,""))))</f>
        <v/>
      </c>
      <c r="Q1848" s="55" t="str">
        <f t="shared" si="4"/>
        <v>BPS Kota Jakarta Timur</v>
      </c>
      <c r="R1848" s="55" t="str">
        <f t="shared" si="56"/>
        <v/>
      </c>
      <c r="S1848" s="55" t="str">
        <f t="shared" ref="S1848:T1848" si="1856">S1847</f>
        <v>15 Juni sampai dengan 31 Agustus 2026</v>
      </c>
      <c r="T1848" s="55" t="str">
        <f t="shared" si="1856"/>
        <v>31 Agustus 2026</v>
      </c>
      <c r="U1848" s="59" t="str">
        <f>VLOOKUP(G1848,'MITRA (REFERENSI)'!$A:$Z,17,FALSE)</f>
        <v>#N/A</v>
      </c>
      <c r="V1848" s="59" t="str">
        <f>VLOOKUP(G1848,'MITRA (REFERENSI)'!$A:$Z,11,FALSE)</f>
        <v>#N/A</v>
      </c>
      <c r="W1848" s="81"/>
      <c r="X1848" s="63"/>
      <c r="Y1848" s="63"/>
      <c r="Z1848" s="62"/>
      <c r="AA1848" s="63"/>
      <c r="AB1848" s="62"/>
      <c r="AC1848" s="62"/>
      <c r="AD1848" s="62"/>
      <c r="AE1848" s="62"/>
      <c r="AF1848" s="62"/>
      <c r="AG1848" s="72"/>
      <c r="AH1848" s="72"/>
      <c r="AI1848" s="72"/>
      <c r="AJ1848" s="72"/>
      <c r="AK1848" s="59" t="str">
        <f>VLOOKUP(G1848,'MITRA (REFERENSI)'!$A:$Z,5,FALSE)</f>
        <v>#N/A</v>
      </c>
      <c r="AL1848" s="59" t="str">
        <f>VLOOKUP(G1848,'MITRA (REFERENSI)'!$A:$Z,13,FALSE)</f>
        <v>#N/A</v>
      </c>
      <c r="AM1848" s="59" t="str">
        <f>VLOOKUP(G1848,'MITRA (REFERENSI)'!$A:$Z,14,FALSE)</f>
        <v>#N/A</v>
      </c>
    </row>
    <row r="1849" ht="15.0" customHeight="1">
      <c r="A1849" s="53" t="s">
        <v>6911</v>
      </c>
      <c r="B1849" s="78"/>
      <c r="C1849" s="79"/>
      <c r="D1849" s="82"/>
      <c r="E1849" s="82"/>
      <c r="F1849" s="56" t="str">
        <f t="shared" si="2"/>
        <v>PETUGAS.1848/SPK/SE/PML/3172/2026</v>
      </c>
      <c r="G1849" s="80"/>
      <c r="H1849" s="56" t="str">
        <f>VLOOKUP(G1849,'MITRA (REFERENSI)'!$A:$Z,16,FALSE)</f>
        <v>#N/A</v>
      </c>
      <c r="I1849" s="56" t="str">
        <f>VLOOKUP(G1849,'MITRA (REFERENSI)'!$A:$Z,25,FALSE)</f>
        <v>#N/A</v>
      </c>
      <c r="J1849" s="55" t="str">
        <f>VLOOKUP(G1849,'MITRA (REFERENSI)'!$A:$Z,26,FALSE)</f>
        <v>#N/A</v>
      </c>
      <c r="K1849" s="55" t="str">
        <f>VLOOKUP(G1849,'MITRA (REFERENSI)'!$A:$Z,15,FALSE)</f>
        <v>#N/A</v>
      </c>
      <c r="L1849" s="55" t="str">
        <f>VLOOKUP(G1849,'MITRA (REFERENSI)'!$A:$Z,15,FALSE)</f>
        <v>#N/A</v>
      </c>
      <c r="M1849" s="55" t="str">
        <f>IF(B1849=1,'KELAS (REFERENSI)'!M1849,IF(B1849=2,'KELAS (REFERENSI)'!M1864,IF(B1849=3,'KELAS (REFERENSI)'!M1879,IF(B1849=4,'KELAS (REFERENSI)'!M1894,""))))</f>
        <v/>
      </c>
      <c r="N1849" s="55" t="str">
        <f>IF(B1849=1,'KELAS (REFERENSI)'!N1849,IF(B1849=2,'KELAS (REFERENSI)'!N1864,IF(B1849=3,'KELAS (REFERENSI)'!N1879,IF(B1849=4,'KELAS (REFERENSI)'!N1894,""))))</f>
        <v/>
      </c>
      <c r="O1849" s="55" t="str">
        <f>IF(B1849=1,'KELAS (REFERENSI)'!O1849,IF(B1849=2,'KELAS (REFERENSI)'!O1864,IF(B1849=3,'KELAS (REFERENSI)'!O1879,IF(B1849=4,'KELAS (REFERENSI)'!O1894,""))))</f>
        <v/>
      </c>
      <c r="P1849" s="55" t="str">
        <f>IF(B1849=1,'KELAS (REFERENSI)'!P1849,IF(B1849=2,'KELAS (REFERENSI)'!P1864,IF(B1849=3,'KELAS (REFERENSI)'!P1879,IF(B1849=4,'KELAS (REFERENSI)'!P1894,""))))</f>
        <v/>
      </c>
      <c r="Q1849" s="55" t="str">
        <f t="shared" si="4"/>
        <v>BPS Kota Jakarta Timur</v>
      </c>
      <c r="R1849" s="55" t="str">
        <f t="shared" si="56"/>
        <v/>
      </c>
      <c r="S1849" s="55" t="str">
        <f t="shared" ref="S1849:T1849" si="1857">S1848</f>
        <v>15 Juni sampai dengan 31 Agustus 2026</v>
      </c>
      <c r="T1849" s="55" t="str">
        <f t="shared" si="1857"/>
        <v>31 Agustus 2026</v>
      </c>
      <c r="U1849" s="59" t="str">
        <f>VLOOKUP(G1849,'MITRA (REFERENSI)'!$A:$Z,17,FALSE)</f>
        <v>#N/A</v>
      </c>
      <c r="V1849" s="59" t="str">
        <f>VLOOKUP(G1849,'MITRA (REFERENSI)'!$A:$Z,11,FALSE)</f>
        <v>#N/A</v>
      </c>
      <c r="W1849" s="81"/>
      <c r="X1849" s="63"/>
      <c r="Y1849" s="63"/>
      <c r="Z1849" s="62"/>
      <c r="AA1849" s="63"/>
      <c r="AB1849" s="62"/>
      <c r="AC1849" s="62"/>
      <c r="AD1849" s="62"/>
      <c r="AE1849" s="62"/>
      <c r="AF1849" s="62"/>
      <c r="AG1849" s="72"/>
      <c r="AH1849" s="72"/>
      <c r="AI1849" s="72"/>
      <c r="AJ1849" s="72"/>
      <c r="AK1849" s="59" t="str">
        <f>VLOOKUP(G1849,'MITRA (REFERENSI)'!$A:$Z,5,FALSE)</f>
        <v>#N/A</v>
      </c>
      <c r="AL1849" s="59" t="str">
        <f>VLOOKUP(G1849,'MITRA (REFERENSI)'!$A:$Z,13,FALSE)</f>
        <v>#N/A</v>
      </c>
      <c r="AM1849" s="59" t="str">
        <f>VLOOKUP(G1849,'MITRA (REFERENSI)'!$A:$Z,14,FALSE)</f>
        <v>#N/A</v>
      </c>
    </row>
    <row r="1850" ht="15.0" customHeight="1">
      <c r="A1850" s="53" t="s">
        <v>6912</v>
      </c>
      <c r="B1850" s="78"/>
      <c r="C1850" s="79"/>
      <c r="D1850" s="82"/>
      <c r="E1850" s="82"/>
      <c r="F1850" s="56" t="str">
        <f t="shared" si="2"/>
        <v>PETUGAS.1849/SPK/SE/PML/3172/2026</v>
      </c>
      <c r="G1850" s="80"/>
      <c r="H1850" s="56" t="str">
        <f>VLOOKUP(G1850,'MITRA (REFERENSI)'!$A:$Z,16,FALSE)</f>
        <v>#N/A</v>
      </c>
      <c r="I1850" s="56" t="str">
        <f>VLOOKUP(G1850,'MITRA (REFERENSI)'!$A:$Z,25,FALSE)</f>
        <v>#N/A</v>
      </c>
      <c r="J1850" s="55" t="str">
        <f>VLOOKUP(G1850,'MITRA (REFERENSI)'!$A:$Z,26,FALSE)</f>
        <v>#N/A</v>
      </c>
      <c r="K1850" s="55" t="str">
        <f>VLOOKUP(G1850,'MITRA (REFERENSI)'!$A:$Z,15,FALSE)</f>
        <v>#N/A</v>
      </c>
      <c r="L1850" s="55" t="str">
        <f>VLOOKUP(G1850,'MITRA (REFERENSI)'!$A:$Z,15,FALSE)</f>
        <v>#N/A</v>
      </c>
      <c r="M1850" s="55" t="str">
        <f>IF(B1850=1,'KELAS (REFERENSI)'!M1850,IF(B1850=2,'KELAS (REFERENSI)'!M1865,IF(B1850=3,'KELAS (REFERENSI)'!M1880,IF(B1850=4,'KELAS (REFERENSI)'!M1895,""))))</f>
        <v/>
      </c>
      <c r="N1850" s="55" t="str">
        <f>IF(B1850=1,'KELAS (REFERENSI)'!N1850,IF(B1850=2,'KELAS (REFERENSI)'!N1865,IF(B1850=3,'KELAS (REFERENSI)'!N1880,IF(B1850=4,'KELAS (REFERENSI)'!N1895,""))))</f>
        <v/>
      </c>
      <c r="O1850" s="55" t="str">
        <f>IF(B1850=1,'KELAS (REFERENSI)'!O1850,IF(B1850=2,'KELAS (REFERENSI)'!O1865,IF(B1850=3,'KELAS (REFERENSI)'!O1880,IF(B1850=4,'KELAS (REFERENSI)'!O1895,""))))</f>
        <v/>
      </c>
      <c r="P1850" s="55" t="str">
        <f>IF(B1850=1,'KELAS (REFERENSI)'!P1850,IF(B1850=2,'KELAS (REFERENSI)'!P1865,IF(B1850=3,'KELAS (REFERENSI)'!P1880,IF(B1850=4,'KELAS (REFERENSI)'!P1895,""))))</f>
        <v/>
      </c>
      <c r="Q1850" s="55" t="str">
        <f t="shared" si="4"/>
        <v>BPS Kota Jakarta Timur</v>
      </c>
      <c r="R1850" s="55" t="str">
        <f t="shared" si="56"/>
        <v/>
      </c>
      <c r="S1850" s="55" t="str">
        <f t="shared" ref="S1850:T1850" si="1858">S1849</f>
        <v>15 Juni sampai dengan 31 Agustus 2026</v>
      </c>
      <c r="T1850" s="55" t="str">
        <f t="shared" si="1858"/>
        <v>31 Agustus 2026</v>
      </c>
      <c r="U1850" s="59" t="str">
        <f>VLOOKUP(G1850,'MITRA (REFERENSI)'!$A:$Z,17,FALSE)</f>
        <v>#N/A</v>
      </c>
      <c r="V1850" s="59" t="str">
        <f>VLOOKUP(G1850,'MITRA (REFERENSI)'!$A:$Z,11,FALSE)</f>
        <v>#N/A</v>
      </c>
      <c r="W1850" s="81"/>
      <c r="X1850" s="63"/>
      <c r="Y1850" s="63"/>
      <c r="Z1850" s="62"/>
      <c r="AA1850" s="63"/>
      <c r="AB1850" s="62"/>
      <c r="AC1850" s="62"/>
      <c r="AD1850" s="62"/>
      <c r="AE1850" s="62"/>
      <c r="AF1850" s="62"/>
      <c r="AG1850" s="72"/>
      <c r="AH1850" s="72"/>
      <c r="AI1850" s="72"/>
      <c r="AJ1850" s="72"/>
      <c r="AK1850" s="59" t="str">
        <f>VLOOKUP(G1850,'MITRA (REFERENSI)'!$A:$Z,5,FALSE)</f>
        <v>#N/A</v>
      </c>
      <c r="AL1850" s="59" t="str">
        <f>VLOOKUP(G1850,'MITRA (REFERENSI)'!$A:$Z,13,FALSE)</f>
        <v>#N/A</v>
      </c>
      <c r="AM1850" s="59" t="str">
        <f>VLOOKUP(G1850,'MITRA (REFERENSI)'!$A:$Z,14,FALSE)</f>
        <v>#N/A</v>
      </c>
    </row>
    <row r="1851" ht="15.0" customHeight="1">
      <c r="A1851" s="53" t="s">
        <v>6913</v>
      </c>
      <c r="B1851" s="78"/>
      <c r="C1851" s="79"/>
      <c r="D1851" s="82"/>
      <c r="E1851" s="82"/>
      <c r="F1851" s="56" t="str">
        <f t="shared" si="2"/>
        <v>PETUGAS.1850/SPK/SE/PML/3172/2026</v>
      </c>
      <c r="G1851" s="80"/>
      <c r="H1851" s="56" t="str">
        <f>VLOOKUP(G1851,'MITRA (REFERENSI)'!$A:$Z,16,FALSE)</f>
        <v>#N/A</v>
      </c>
      <c r="I1851" s="56" t="str">
        <f>VLOOKUP(G1851,'MITRA (REFERENSI)'!$A:$Z,25,FALSE)</f>
        <v>#N/A</v>
      </c>
      <c r="J1851" s="55" t="str">
        <f>VLOOKUP(G1851,'MITRA (REFERENSI)'!$A:$Z,26,FALSE)</f>
        <v>#N/A</v>
      </c>
      <c r="K1851" s="55" t="str">
        <f>VLOOKUP(G1851,'MITRA (REFERENSI)'!$A:$Z,15,FALSE)</f>
        <v>#N/A</v>
      </c>
      <c r="L1851" s="55" t="str">
        <f>VLOOKUP(G1851,'MITRA (REFERENSI)'!$A:$Z,15,FALSE)</f>
        <v>#N/A</v>
      </c>
      <c r="M1851" s="55" t="str">
        <f>IF(B1851=1,'KELAS (REFERENSI)'!M1851,IF(B1851=2,'KELAS (REFERENSI)'!M1866,IF(B1851=3,'KELAS (REFERENSI)'!M1881,IF(B1851=4,'KELAS (REFERENSI)'!M1896,""))))</f>
        <v/>
      </c>
      <c r="N1851" s="55" t="str">
        <f>IF(B1851=1,'KELAS (REFERENSI)'!N1851,IF(B1851=2,'KELAS (REFERENSI)'!N1866,IF(B1851=3,'KELAS (REFERENSI)'!N1881,IF(B1851=4,'KELAS (REFERENSI)'!N1896,""))))</f>
        <v/>
      </c>
      <c r="O1851" s="55" t="str">
        <f>IF(B1851=1,'KELAS (REFERENSI)'!O1851,IF(B1851=2,'KELAS (REFERENSI)'!O1866,IF(B1851=3,'KELAS (REFERENSI)'!O1881,IF(B1851=4,'KELAS (REFERENSI)'!O1896,""))))</f>
        <v/>
      </c>
      <c r="P1851" s="55" t="str">
        <f>IF(B1851=1,'KELAS (REFERENSI)'!P1851,IF(B1851=2,'KELAS (REFERENSI)'!P1866,IF(B1851=3,'KELAS (REFERENSI)'!P1881,IF(B1851=4,'KELAS (REFERENSI)'!P1896,""))))</f>
        <v/>
      </c>
      <c r="Q1851" s="55" t="str">
        <f t="shared" si="4"/>
        <v>BPS Kota Jakarta Timur</v>
      </c>
      <c r="R1851" s="55" t="str">
        <f t="shared" si="56"/>
        <v/>
      </c>
      <c r="S1851" s="55" t="str">
        <f t="shared" ref="S1851:T1851" si="1859">S1850</f>
        <v>15 Juni sampai dengan 31 Agustus 2026</v>
      </c>
      <c r="T1851" s="55" t="str">
        <f t="shared" si="1859"/>
        <v>31 Agustus 2026</v>
      </c>
      <c r="U1851" s="59" t="str">
        <f>VLOOKUP(G1851,'MITRA (REFERENSI)'!$A:$Z,17,FALSE)</f>
        <v>#N/A</v>
      </c>
      <c r="V1851" s="59" t="str">
        <f>VLOOKUP(G1851,'MITRA (REFERENSI)'!$A:$Z,11,FALSE)</f>
        <v>#N/A</v>
      </c>
      <c r="W1851" s="81"/>
      <c r="X1851" s="63"/>
      <c r="Y1851" s="63"/>
      <c r="Z1851" s="62"/>
      <c r="AA1851" s="63"/>
      <c r="AB1851" s="62"/>
      <c r="AC1851" s="62"/>
      <c r="AD1851" s="62"/>
      <c r="AE1851" s="62"/>
      <c r="AF1851" s="62"/>
      <c r="AG1851" s="72"/>
      <c r="AH1851" s="72"/>
      <c r="AI1851" s="72"/>
      <c r="AJ1851" s="72"/>
      <c r="AK1851" s="59" t="str">
        <f>VLOOKUP(G1851,'MITRA (REFERENSI)'!$A:$Z,5,FALSE)</f>
        <v>#N/A</v>
      </c>
      <c r="AL1851" s="59" t="str">
        <f>VLOOKUP(G1851,'MITRA (REFERENSI)'!$A:$Z,13,FALSE)</f>
        <v>#N/A</v>
      </c>
      <c r="AM1851" s="59" t="str">
        <f>VLOOKUP(G1851,'MITRA (REFERENSI)'!$A:$Z,14,FALSE)</f>
        <v>#N/A</v>
      </c>
    </row>
    <row r="1852" ht="15.0" customHeight="1">
      <c r="A1852" s="53" t="s">
        <v>6914</v>
      </c>
      <c r="B1852" s="78"/>
      <c r="C1852" s="79"/>
      <c r="D1852" s="82"/>
      <c r="E1852" s="82"/>
      <c r="F1852" s="56" t="str">
        <f t="shared" si="2"/>
        <v>PETUGAS.1851/SPK/SE/PML/3172/2026</v>
      </c>
      <c r="G1852" s="80"/>
      <c r="H1852" s="56" t="str">
        <f>VLOOKUP(G1852,'MITRA (REFERENSI)'!$A:$Z,16,FALSE)</f>
        <v>#N/A</v>
      </c>
      <c r="I1852" s="56" t="str">
        <f>VLOOKUP(G1852,'MITRA (REFERENSI)'!$A:$Z,25,FALSE)</f>
        <v>#N/A</v>
      </c>
      <c r="J1852" s="55" t="str">
        <f>VLOOKUP(G1852,'MITRA (REFERENSI)'!$A:$Z,26,FALSE)</f>
        <v>#N/A</v>
      </c>
      <c r="K1852" s="55" t="str">
        <f>VLOOKUP(G1852,'MITRA (REFERENSI)'!$A:$Z,15,FALSE)</f>
        <v>#N/A</v>
      </c>
      <c r="L1852" s="55" t="str">
        <f>VLOOKUP(G1852,'MITRA (REFERENSI)'!$A:$Z,15,FALSE)</f>
        <v>#N/A</v>
      </c>
      <c r="M1852" s="55" t="str">
        <f>IF(B1852=1,'KELAS (REFERENSI)'!M1852,IF(B1852=2,'KELAS (REFERENSI)'!M1867,IF(B1852=3,'KELAS (REFERENSI)'!M1882,IF(B1852=4,'KELAS (REFERENSI)'!M1897,""))))</f>
        <v/>
      </c>
      <c r="N1852" s="55" t="str">
        <f>IF(B1852=1,'KELAS (REFERENSI)'!N1852,IF(B1852=2,'KELAS (REFERENSI)'!N1867,IF(B1852=3,'KELAS (REFERENSI)'!N1882,IF(B1852=4,'KELAS (REFERENSI)'!N1897,""))))</f>
        <v/>
      </c>
      <c r="O1852" s="55" t="str">
        <f>IF(B1852=1,'KELAS (REFERENSI)'!O1852,IF(B1852=2,'KELAS (REFERENSI)'!O1867,IF(B1852=3,'KELAS (REFERENSI)'!O1882,IF(B1852=4,'KELAS (REFERENSI)'!O1897,""))))</f>
        <v/>
      </c>
      <c r="P1852" s="55" t="str">
        <f>IF(B1852=1,'KELAS (REFERENSI)'!P1852,IF(B1852=2,'KELAS (REFERENSI)'!P1867,IF(B1852=3,'KELAS (REFERENSI)'!P1882,IF(B1852=4,'KELAS (REFERENSI)'!P1897,""))))</f>
        <v/>
      </c>
      <c r="Q1852" s="55" t="str">
        <f t="shared" si="4"/>
        <v>BPS Kota Jakarta Timur</v>
      </c>
      <c r="R1852" s="55" t="str">
        <f t="shared" si="56"/>
        <v/>
      </c>
      <c r="S1852" s="55" t="str">
        <f t="shared" ref="S1852:T1852" si="1860">S1851</f>
        <v>15 Juni sampai dengan 31 Agustus 2026</v>
      </c>
      <c r="T1852" s="55" t="str">
        <f t="shared" si="1860"/>
        <v>31 Agustus 2026</v>
      </c>
      <c r="U1852" s="59" t="str">
        <f>VLOOKUP(G1852,'MITRA (REFERENSI)'!$A:$Z,17,FALSE)</f>
        <v>#N/A</v>
      </c>
      <c r="V1852" s="59" t="str">
        <f>VLOOKUP(G1852,'MITRA (REFERENSI)'!$A:$Z,11,FALSE)</f>
        <v>#N/A</v>
      </c>
      <c r="W1852" s="81"/>
      <c r="X1852" s="63"/>
      <c r="Y1852" s="63"/>
      <c r="Z1852" s="62"/>
      <c r="AA1852" s="63"/>
      <c r="AB1852" s="62"/>
      <c r="AC1852" s="62"/>
      <c r="AD1852" s="62"/>
      <c r="AE1852" s="62"/>
      <c r="AF1852" s="62"/>
      <c r="AG1852" s="72"/>
      <c r="AH1852" s="72"/>
      <c r="AI1852" s="72"/>
      <c r="AJ1852" s="72"/>
      <c r="AK1852" s="59" t="str">
        <f>VLOOKUP(G1852,'MITRA (REFERENSI)'!$A:$Z,5,FALSE)</f>
        <v>#N/A</v>
      </c>
      <c r="AL1852" s="59" t="str">
        <f>VLOOKUP(G1852,'MITRA (REFERENSI)'!$A:$Z,13,FALSE)</f>
        <v>#N/A</v>
      </c>
      <c r="AM1852" s="59" t="str">
        <f>VLOOKUP(G1852,'MITRA (REFERENSI)'!$A:$Z,14,FALSE)</f>
        <v>#N/A</v>
      </c>
    </row>
    <row r="1853" ht="15.0" customHeight="1">
      <c r="A1853" s="53" t="s">
        <v>6915</v>
      </c>
      <c r="B1853" s="78"/>
      <c r="C1853" s="79"/>
      <c r="D1853" s="82"/>
      <c r="E1853" s="82"/>
      <c r="F1853" s="56" t="str">
        <f t="shared" si="2"/>
        <v>PETUGAS.1852/SPK/SE/PML/3172/2026</v>
      </c>
      <c r="G1853" s="80"/>
      <c r="H1853" s="56" t="str">
        <f>VLOOKUP(G1853,'MITRA (REFERENSI)'!$A:$Z,16,FALSE)</f>
        <v>#N/A</v>
      </c>
      <c r="I1853" s="56" t="str">
        <f>VLOOKUP(G1853,'MITRA (REFERENSI)'!$A:$Z,25,FALSE)</f>
        <v>#N/A</v>
      </c>
      <c r="J1853" s="55" t="str">
        <f>VLOOKUP(G1853,'MITRA (REFERENSI)'!$A:$Z,26,FALSE)</f>
        <v>#N/A</v>
      </c>
      <c r="K1853" s="55" t="str">
        <f>VLOOKUP(G1853,'MITRA (REFERENSI)'!$A:$Z,15,FALSE)</f>
        <v>#N/A</v>
      </c>
      <c r="L1853" s="55" t="str">
        <f>VLOOKUP(G1853,'MITRA (REFERENSI)'!$A:$Z,15,FALSE)</f>
        <v>#N/A</v>
      </c>
      <c r="M1853" s="55" t="str">
        <f>IF(B1853=1,'KELAS (REFERENSI)'!M1853,IF(B1853=2,'KELAS (REFERENSI)'!M1868,IF(B1853=3,'KELAS (REFERENSI)'!M1883,IF(B1853=4,'KELAS (REFERENSI)'!M1898,""))))</f>
        <v/>
      </c>
      <c r="N1853" s="55" t="str">
        <f>IF(B1853=1,'KELAS (REFERENSI)'!N1853,IF(B1853=2,'KELAS (REFERENSI)'!N1868,IF(B1853=3,'KELAS (REFERENSI)'!N1883,IF(B1853=4,'KELAS (REFERENSI)'!N1898,""))))</f>
        <v/>
      </c>
      <c r="O1853" s="55" t="str">
        <f>IF(B1853=1,'KELAS (REFERENSI)'!O1853,IF(B1853=2,'KELAS (REFERENSI)'!O1868,IF(B1853=3,'KELAS (REFERENSI)'!O1883,IF(B1853=4,'KELAS (REFERENSI)'!O1898,""))))</f>
        <v/>
      </c>
      <c r="P1853" s="55" t="str">
        <f>IF(B1853=1,'KELAS (REFERENSI)'!P1853,IF(B1853=2,'KELAS (REFERENSI)'!P1868,IF(B1853=3,'KELAS (REFERENSI)'!P1883,IF(B1853=4,'KELAS (REFERENSI)'!P1898,""))))</f>
        <v/>
      </c>
      <c r="Q1853" s="55" t="str">
        <f t="shared" si="4"/>
        <v>BPS Kota Jakarta Timur</v>
      </c>
      <c r="R1853" s="55" t="str">
        <f t="shared" si="56"/>
        <v/>
      </c>
      <c r="S1853" s="55" t="str">
        <f t="shared" ref="S1853:T1853" si="1861">S1852</f>
        <v>15 Juni sampai dengan 31 Agustus 2026</v>
      </c>
      <c r="T1853" s="55" t="str">
        <f t="shared" si="1861"/>
        <v>31 Agustus 2026</v>
      </c>
      <c r="U1853" s="59" t="str">
        <f>VLOOKUP(G1853,'MITRA (REFERENSI)'!$A:$Z,17,FALSE)</f>
        <v>#N/A</v>
      </c>
      <c r="V1853" s="59" t="str">
        <f>VLOOKUP(G1853,'MITRA (REFERENSI)'!$A:$Z,11,FALSE)</f>
        <v>#N/A</v>
      </c>
      <c r="W1853" s="81"/>
      <c r="X1853" s="63"/>
      <c r="Y1853" s="63"/>
      <c r="Z1853" s="62"/>
      <c r="AA1853" s="63"/>
      <c r="AB1853" s="62"/>
      <c r="AC1853" s="62"/>
      <c r="AD1853" s="62"/>
      <c r="AE1853" s="62"/>
      <c r="AF1853" s="62"/>
      <c r="AG1853" s="72"/>
      <c r="AH1853" s="72"/>
      <c r="AI1853" s="72"/>
      <c r="AJ1853" s="72"/>
      <c r="AK1853" s="59" t="str">
        <f>VLOOKUP(G1853,'MITRA (REFERENSI)'!$A:$Z,5,FALSE)</f>
        <v>#N/A</v>
      </c>
      <c r="AL1853" s="59" t="str">
        <f>VLOOKUP(G1853,'MITRA (REFERENSI)'!$A:$Z,13,FALSE)</f>
        <v>#N/A</v>
      </c>
      <c r="AM1853" s="59" t="str">
        <f>VLOOKUP(G1853,'MITRA (REFERENSI)'!$A:$Z,14,FALSE)</f>
        <v>#N/A</v>
      </c>
    </row>
    <row r="1854" ht="15.0" customHeight="1">
      <c r="A1854" s="53" t="s">
        <v>6916</v>
      </c>
      <c r="B1854" s="78"/>
      <c r="C1854" s="79"/>
      <c r="D1854" s="82"/>
      <c r="E1854" s="82"/>
      <c r="F1854" s="56" t="str">
        <f t="shared" si="2"/>
        <v>PETUGAS.1853/SPK/SE/PML/3172/2026</v>
      </c>
      <c r="G1854" s="80"/>
      <c r="H1854" s="56" t="str">
        <f>VLOOKUP(G1854,'MITRA (REFERENSI)'!$A:$Z,16,FALSE)</f>
        <v>#N/A</v>
      </c>
      <c r="I1854" s="56" t="str">
        <f>VLOOKUP(G1854,'MITRA (REFERENSI)'!$A:$Z,25,FALSE)</f>
        <v>#N/A</v>
      </c>
      <c r="J1854" s="55" t="str">
        <f>VLOOKUP(G1854,'MITRA (REFERENSI)'!$A:$Z,26,FALSE)</f>
        <v>#N/A</v>
      </c>
      <c r="K1854" s="55" t="str">
        <f>VLOOKUP(G1854,'MITRA (REFERENSI)'!$A:$Z,15,FALSE)</f>
        <v>#N/A</v>
      </c>
      <c r="L1854" s="55" t="str">
        <f>VLOOKUP(G1854,'MITRA (REFERENSI)'!$A:$Z,15,FALSE)</f>
        <v>#N/A</v>
      </c>
      <c r="M1854" s="55" t="str">
        <f>IF(B1854=1,'KELAS (REFERENSI)'!M1854,IF(B1854=2,'KELAS (REFERENSI)'!M1869,IF(B1854=3,'KELAS (REFERENSI)'!M1884,IF(B1854=4,'KELAS (REFERENSI)'!M1899,""))))</f>
        <v/>
      </c>
      <c r="N1854" s="55" t="str">
        <f>IF(B1854=1,'KELAS (REFERENSI)'!N1854,IF(B1854=2,'KELAS (REFERENSI)'!N1869,IF(B1854=3,'KELAS (REFERENSI)'!N1884,IF(B1854=4,'KELAS (REFERENSI)'!N1899,""))))</f>
        <v/>
      </c>
      <c r="O1854" s="55" t="str">
        <f>IF(B1854=1,'KELAS (REFERENSI)'!O1854,IF(B1854=2,'KELAS (REFERENSI)'!O1869,IF(B1854=3,'KELAS (REFERENSI)'!O1884,IF(B1854=4,'KELAS (REFERENSI)'!O1899,""))))</f>
        <v/>
      </c>
      <c r="P1854" s="55" t="str">
        <f>IF(B1854=1,'KELAS (REFERENSI)'!P1854,IF(B1854=2,'KELAS (REFERENSI)'!P1869,IF(B1854=3,'KELAS (REFERENSI)'!P1884,IF(B1854=4,'KELAS (REFERENSI)'!P1899,""))))</f>
        <v/>
      </c>
      <c r="Q1854" s="55" t="str">
        <f t="shared" si="4"/>
        <v>BPS Kota Jakarta Timur</v>
      </c>
      <c r="R1854" s="55" t="str">
        <f t="shared" si="56"/>
        <v/>
      </c>
      <c r="S1854" s="55" t="str">
        <f t="shared" ref="S1854:T1854" si="1862">S1853</f>
        <v>15 Juni sampai dengan 31 Agustus 2026</v>
      </c>
      <c r="T1854" s="55" t="str">
        <f t="shared" si="1862"/>
        <v>31 Agustus 2026</v>
      </c>
      <c r="U1854" s="59" t="str">
        <f>VLOOKUP(G1854,'MITRA (REFERENSI)'!$A:$Z,17,FALSE)</f>
        <v>#N/A</v>
      </c>
      <c r="V1854" s="59" t="str">
        <f>VLOOKUP(G1854,'MITRA (REFERENSI)'!$A:$Z,11,FALSE)</f>
        <v>#N/A</v>
      </c>
      <c r="W1854" s="81"/>
      <c r="X1854" s="63"/>
      <c r="Y1854" s="63"/>
      <c r="Z1854" s="62"/>
      <c r="AA1854" s="63"/>
      <c r="AB1854" s="62"/>
      <c r="AC1854" s="62"/>
      <c r="AD1854" s="62"/>
      <c r="AE1854" s="62"/>
      <c r="AF1854" s="62"/>
      <c r="AG1854" s="72"/>
      <c r="AH1854" s="72"/>
      <c r="AI1854" s="72"/>
      <c r="AJ1854" s="72"/>
      <c r="AK1854" s="59" t="str">
        <f>VLOOKUP(G1854,'MITRA (REFERENSI)'!$A:$Z,5,FALSE)</f>
        <v>#N/A</v>
      </c>
      <c r="AL1854" s="59" t="str">
        <f>VLOOKUP(G1854,'MITRA (REFERENSI)'!$A:$Z,13,FALSE)</f>
        <v>#N/A</v>
      </c>
      <c r="AM1854" s="59" t="str">
        <f>VLOOKUP(G1854,'MITRA (REFERENSI)'!$A:$Z,14,FALSE)</f>
        <v>#N/A</v>
      </c>
    </row>
    <row r="1855" ht="15.0" customHeight="1">
      <c r="A1855" s="53" t="s">
        <v>6917</v>
      </c>
      <c r="B1855" s="78"/>
      <c r="C1855" s="79"/>
      <c r="D1855" s="82"/>
      <c r="E1855" s="82"/>
      <c r="F1855" s="56" t="str">
        <f t="shared" si="2"/>
        <v>PETUGAS.1854/SPK/SE/PML/3172/2026</v>
      </c>
      <c r="G1855" s="80"/>
      <c r="H1855" s="56" t="str">
        <f>VLOOKUP(G1855,'MITRA (REFERENSI)'!$A:$Z,16,FALSE)</f>
        <v>#N/A</v>
      </c>
      <c r="I1855" s="56" t="str">
        <f>VLOOKUP(G1855,'MITRA (REFERENSI)'!$A:$Z,25,FALSE)</f>
        <v>#N/A</v>
      </c>
      <c r="J1855" s="55" t="str">
        <f>VLOOKUP(G1855,'MITRA (REFERENSI)'!$A:$Z,26,FALSE)</f>
        <v>#N/A</v>
      </c>
      <c r="K1855" s="55" t="str">
        <f>VLOOKUP(G1855,'MITRA (REFERENSI)'!$A:$Z,15,FALSE)</f>
        <v>#N/A</v>
      </c>
      <c r="L1855" s="55" t="str">
        <f>VLOOKUP(G1855,'MITRA (REFERENSI)'!$A:$Z,15,FALSE)</f>
        <v>#N/A</v>
      </c>
      <c r="M1855" s="55" t="str">
        <f>IF(B1855=1,'KELAS (REFERENSI)'!M1855,IF(B1855=2,'KELAS (REFERENSI)'!M1870,IF(B1855=3,'KELAS (REFERENSI)'!M1885,IF(B1855=4,'KELAS (REFERENSI)'!M1900,""))))</f>
        <v/>
      </c>
      <c r="N1855" s="55" t="str">
        <f>IF(B1855=1,'KELAS (REFERENSI)'!N1855,IF(B1855=2,'KELAS (REFERENSI)'!N1870,IF(B1855=3,'KELAS (REFERENSI)'!N1885,IF(B1855=4,'KELAS (REFERENSI)'!N1900,""))))</f>
        <v/>
      </c>
      <c r="O1855" s="55" t="str">
        <f>IF(B1855=1,'KELAS (REFERENSI)'!O1855,IF(B1855=2,'KELAS (REFERENSI)'!O1870,IF(B1855=3,'KELAS (REFERENSI)'!O1885,IF(B1855=4,'KELAS (REFERENSI)'!O1900,""))))</f>
        <v/>
      </c>
      <c r="P1855" s="55" t="str">
        <f>IF(B1855=1,'KELAS (REFERENSI)'!P1855,IF(B1855=2,'KELAS (REFERENSI)'!P1870,IF(B1855=3,'KELAS (REFERENSI)'!P1885,IF(B1855=4,'KELAS (REFERENSI)'!P1900,""))))</f>
        <v/>
      </c>
      <c r="Q1855" s="55" t="str">
        <f t="shared" si="4"/>
        <v>BPS Kota Jakarta Timur</v>
      </c>
      <c r="R1855" s="55" t="str">
        <f t="shared" si="56"/>
        <v/>
      </c>
      <c r="S1855" s="55" t="str">
        <f t="shared" ref="S1855:T1855" si="1863">S1854</f>
        <v>15 Juni sampai dengan 31 Agustus 2026</v>
      </c>
      <c r="T1855" s="55" t="str">
        <f t="shared" si="1863"/>
        <v>31 Agustus 2026</v>
      </c>
      <c r="U1855" s="59" t="str">
        <f>VLOOKUP(G1855,'MITRA (REFERENSI)'!$A:$Z,17,FALSE)</f>
        <v>#N/A</v>
      </c>
      <c r="V1855" s="59" t="str">
        <f>VLOOKUP(G1855,'MITRA (REFERENSI)'!$A:$Z,11,FALSE)</f>
        <v>#N/A</v>
      </c>
      <c r="W1855" s="81"/>
      <c r="X1855" s="63"/>
      <c r="Y1855" s="63"/>
      <c r="Z1855" s="62"/>
      <c r="AA1855" s="63"/>
      <c r="AB1855" s="62"/>
      <c r="AC1855" s="62"/>
      <c r="AD1855" s="62"/>
      <c r="AE1855" s="62"/>
      <c r="AF1855" s="62"/>
      <c r="AG1855" s="72"/>
      <c r="AH1855" s="72"/>
      <c r="AI1855" s="72"/>
      <c r="AJ1855" s="72"/>
      <c r="AK1855" s="59" t="str">
        <f>VLOOKUP(G1855,'MITRA (REFERENSI)'!$A:$Z,5,FALSE)</f>
        <v>#N/A</v>
      </c>
      <c r="AL1855" s="59" t="str">
        <f>VLOOKUP(G1855,'MITRA (REFERENSI)'!$A:$Z,13,FALSE)</f>
        <v>#N/A</v>
      </c>
      <c r="AM1855" s="59" t="str">
        <f>VLOOKUP(G1855,'MITRA (REFERENSI)'!$A:$Z,14,FALSE)</f>
        <v>#N/A</v>
      </c>
    </row>
    <row r="1856" ht="15.0" customHeight="1">
      <c r="A1856" s="53" t="s">
        <v>6918</v>
      </c>
      <c r="B1856" s="78"/>
      <c r="C1856" s="79"/>
      <c r="D1856" s="82"/>
      <c r="E1856" s="82"/>
      <c r="F1856" s="56" t="str">
        <f t="shared" si="2"/>
        <v>PETUGAS.1855/SPK/SE/PML/3172/2026</v>
      </c>
      <c r="G1856" s="80"/>
      <c r="H1856" s="56" t="str">
        <f>VLOOKUP(G1856,'MITRA (REFERENSI)'!$A:$Z,16,FALSE)</f>
        <v>#N/A</v>
      </c>
      <c r="I1856" s="56" t="str">
        <f>VLOOKUP(G1856,'MITRA (REFERENSI)'!$A:$Z,25,FALSE)</f>
        <v>#N/A</v>
      </c>
      <c r="J1856" s="55" t="str">
        <f>VLOOKUP(G1856,'MITRA (REFERENSI)'!$A:$Z,26,FALSE)</f>
        <v>#N/A</v>
      </c>
      <c r="K1856" s="55" t="str">
        <f>VLOOKUP(G1856,'MITRA (REFERENSI)'!$A:$Z,15,FALSE)</f>
        <v>#N/A</v>
      </c>
      <c r="L1856" s="55" t="str">
        <f>VLOOKUP(G1856,'MITRA (REFERENSI)'!$A:$Z,15,FALSE)</f>
        <v>#N/A</v>
      </c>
      <c r="M1856" s="55" t="str">
        <f>IF(B1856=1,'KELAS (REFERENSI)'!M1856,IF(B1856=2,'KELAS (REFERENSI)'!M1871,IF(B1856=3,'KELAS (REFERENSI)'!M1886,IF(B1856=4,'KELAS (REFERENSI)'!M1901,""))))</f>
        <v/>
      </c>
      <c r="N1856" s="55" t="str">
        <f>IF(B1856=1,'KELAS (REFERENSI)'!N1856,IF(B1856=2,'KELAS (REFERENSI)'!N1871,IF(B1856=3,'KELAS (REFERENSI)'!N1886,IF(B1856=4,'KELAS (REFERENSI)'!N1901,""))))</f>
        <v/>
      </c>
      <c r="O1856" s="55" t="str">
        <f>IF(B1856=1,'KELAS (REFERENSI)'!O1856,IF(B1856=2,'KELAS (REFERENSI)'!O1871,IF(B1856=3,'KELAS (REFERENSI)'!O1886,IF(B1856=4,'KELAS (REFERENSI)'!O1901,""))))</f>
        <v/>
      </c>
      <c r="P1856" s="55" t="str">
        <f>IF(B1856=1,'KELAS (REFERENSI)'!P1856,IF(B1856=2,'KELAS (REFERENSI)'!P1871,IF(B1856=3,'KELAS (REFERENSI)'!P1886,IF(B1856=4,'KELAS (REFERENSI)'!P1901,""))))</f>
        <v/>
      </c>
      <c r="Q1856" s="55" t="str">
        <f t="shared" si="4"/>
        <v>BPS Kota Jakarta Timur</v>
      </c>
      <c r="R1856" s="55" t="str">
        <f t="shared" si="56"/>
        <v/>
      </c>
      <c r="S1856" s="55" t="str">
        <f t="shared" ref="S1856:T1856" si="1864">S1855</f>
        <v>15 Juni sampai dengan 31 Agustus 2026</v>
      </c>
      <c r="T1856" s="55" t="str">
        <f t="shared" si="1864"/>
        <v>31 Agustus 2026</v>
      </c>
      <c r="U1856" s="59" t="str">
        <f>VLOOKUP(G1856,'MITRA (REFERENSI)'!$A:$Z,17,FALSE)</f>
        <v>#N/A</v>
      </c>
      <c r="V1856" s="59" t="str">
        <f>VLOOKUP(G1856,'MITRA (REFERENSI)'!$A:$Z,11,FALSE)</f>
        <v>#N/A</v>
      </c>
      <c r="W1856" s="81"/>
      <c r="X1856" s="63"/>
      <c r="Y1856" s="63"/>
      <c r="Z1856" s="62"/>
      <c r="AA1856" s="63"/>
      <c r="AB1856" s="62"/>
      <c r="AC1856" s="62"/>
      <c r="AD1856" s="62"/>
      <c r="AE1856" s="62"/>
      <c r="AF1856" s="62"/>
      <c r="AG1856" s="72"/>
      <c r="AH1856" s="72"/>
      <c r="AI1856" s="72"/>
      <c r="AJ1856" s="72"/>
      <c r="AK1856" s="59" t="str">
        <f>VLOOKUP(G1856,'MITRA (REFERENSI)'!$A:$Z,5,FALSE)</f>
        <v>#N/A</v>
      </c>
      <c r="AL1856" s="59" t="str">
        <f>VLOOKUP(G1856,'MITRA (REFERENSI)'!$A:$Z,13,FALSE)</f>
        <v>#N/A</v>
      </c>
      <c r="AM1856" s="59" t="str">
        <f>VLOOKUP(G1856,'MITRA (REFERENSI)'!$A:$Z,14,FALSE)</f>
        <v>#N/A</v>
      </c>
    </row>
    <row r="1857" ht="15.0" customHeight="1">
      <c r="A1857" s="53" t="s">
        <v>6919</v>
      </c>
      <c r="B1857" s="78"/>
      <c r="C1857" s="79"/>
      <c r="D1857" s="82"/>
      <c r="E1857" s="82"/>
      <c r="F1857" s="56" t="str">
        <f t="shared" si="2"/>
        <v>PETUGAS.1856/SPK/SE/PML/3172/2026</v>
      </c>
      <c r="G1857" s="80"/>
      <c r="H1857" s="56" t="str">
        <f>VLOOKUP(G1857,'MITRA (REFERENSI)'!$A:$Z,16,FALSE)</f>
        <v>#N/A</v>
      </c>
      <c r="I1857" s="56" t="str">
        <f>VLOOKUP(G1857,'MITRA (REFERENSI)'!$A:$Z,25,FALSE)</f>
        <v>#N/A</v>
      </c>
      <c r="J1857" s="55" t="str">
        <f>VLOOKUP(G1857,'MITRA (REFERENSI)'!$A:$Z,26,FALSE)</f>
        <v>#N/A</v>
      </c>
      <c r="K1857" s="55" t="str">
        <f>VLOOKUP(G1857,'MITRA (REFERENSI)'!$A:$Z,15,FALSE)</f>
        <v>#N/A</v>
      </c>
      <c r="L1857" s="55" t="str">
        <f>VLOOKUP(G1857,'MITRA (REFERENSI)'!$A:$Z,15,FALSE)</f>
        <v>#N/A</v>
      </c>
      <c r="M1857" s="55" t="str">
        <f>IF(B1857=1,'KELAS (REFERENSI)'!M1857,IF(B1857=2,'KELAS (REFERENSI)'!M1872,IF(B1857=3,'KELAS (REFERENSI)'!M1887,IF(B1857=4,'KELAS (REFERENSI)'!M1902,""))))</f>
        <v/>
      </c>
      <c r="N1857" s="55" t="str">
        <f>IF(B1857=1,'KELAS (REFERENSI)'!N1857,IF(B1857=2,'KELAS (REFERENSI)'!N1872,IF(B1857=3,'KELAS (REFERENSI)'!N1887,IF(B1857=4,'KELAS (REFERENSI)'!N1902,""))))</f>
        <v/>
      </c>
      <c r="O1857" s="55" t="str">
        <f>IF(B1857=1,'KELAS (REFERENSI)'!O1857,IF(B1857=2,'KELAS (REFERENSI)'!O1872,IF(B1857=3,'KELAS (REFERENSI)'!O1887,IF(B1857=4,'KELAS (REFERENSI)'!O1902,""))))</f>
        <v/>
      </c>
      <c r="P1857" s="55" t="str">
        <f>IF(B1857=1,'KELAS (REFERENSI)'!P1857,IF(B1857=2,'KELAS (REFERENSI)'!P1872,IF(B1857=3,'KELAS (REFERENSI)'!P1887,IF(B1857=4,'KELAS (REFERENSI)'!P1902,""))))</f>
        <v/>
      </c>
      <c r="Q1857" s="55" t="str">
        <f t="shared" si="4"/>
        <v>BPS Kota Jakarta Timur</v>
      </c>
      <c r="R1857" s="55" t="str">
        <f t="shared" si="56"/>
        <v/>
      </c>
      <c r="S1857" s="55" t="str">
        <f t="shared" ref="S1857:T1857" si="1865">S1856</f>
        <v>15 Juni sampai dengan 31 Agustus 2026</v>
      </c>
      <c r="T1857" s="55" t="str">
        <f t="shared" si="1865"/>
        <v>31 Agustus 2026</v>
      </c>
      <c r="U1857" s="59" t="str">
        <f>VLOOKUP(G1857,'MITRA (REFERENSI)'!$A:$Z,17,FALSE)</f>
        <v>#N/A</v>
      </c>
      <c r="V1857" s="59" t="str">
        <f>VLOOKUP(G1857,'MITRA (REFERENSI)'!$A:$Z,11,FALSE)</f>
        <v>#N/A</v>
      </c>
      <c r="W1857" s="81"/>
      <c r="X1857" s="63"/>
      <c r="Y1857" s="63"/>
      <c r="Z1857" s="62"/>
      <c r="AA1857" s="63"/>
      <c r="AB1857" s="62"/>
      <c r="AC1857" s="62"/>
      <c r="AD1857" s="62"/>
      <c r="AE1857" s="62"/>
      <c r="AF1857" s="62"/>
      <c r="AG1857" s="72"/>
      <c r="AH1857" s="72"/>
      <c r="AI1857" s="72"/>
      <c r="AJ1857" s="72"/>
      <c r="AK1857" s="59" t="str">
        <f>VLOOKUP(G1857,'MITRA (REFERENSI)'!$A:$Z,5,FALSE)</f>
        <v>#N/A</v>
      </c>
      <c r="AL1857" s="59" t="str">
        <f>VLOOKUP(G1857,'MITRA (REFERENSI)'!$A:$Z,13,FALSE)</f>
        <v>#N/A</v>
      </c>
      <c r="AM1857" s="59" t="str">
        <f>VLOOKUP(G1857,'MITRA (REFERENSI)'!$A:$Z,14,FALSE)</f>
        <v>#N/A</v>
      </c>
    </row>
    <row r="1858" ht="15.0" customHeight="1">
      <c r="A1858" s="53" t="s">
        <v>6920</v>
      </c>
      <c r="B1858" s="78"/>
      <c r="C1858" s="79"/>
      <c r="D1858" s="82"/>
      <c r="E1858" s="82"/>
      <c r="F1858" s="56" t="str">
        <f t="shared" si="2"/>
        <v>PETUGAS.1857/SPK/SE/PML/3172/2026</v>
      </c>
      <c r="G1858" s="80"/>
      <c r="H1858" s="56" t="str">
        <f>VLOOKUP(G1858,'MITRA (REFERENSI)'!$A:$Z,16,FALSE)</f>
        <v>#N/A</v>
      </c>
      <c r="I1858" s="56" t="str">
        <f>VLOOKUP(G1858,'MITRA (REFERENSI)'!$A:$Z,25,FALSE)</f>
        <v>#N/A</v>
      </c>
      <c r="J1858" s="55" t="str">
        <f>VLOOKUP(G1858,'MITRA (REFERENSI)'!$A:$Z,26,FALSE)</f>
        <v>#N/A</v>
      </c>
      <c r="K1858" s="55" t="str">
        <f>VLOOKUP(G1858,'MITRA (REFERENSI)'!$A:$Z,15,FALSE)</f>
        <v>#N/A</v>
      </c>
      <c r="L1858" s="55" t="str">
        <f>VLOOKUP(G1858,'MITRA (REFERENSI)'!$A:$Z,15,FALSE)</f>
        <v>#N/A</v>
      </c>
      <c r="M1858" s="55" t="str">
        <f>IF(B1858=1,'KELAS (REFERENSI)'!M1858,IF(B1858=2,'KELAS (REFERENSI)'!M1873,IF(B1858=3,'KELAS (REFERENSI)'!M1888,IF(B1858=4,'KELAS (REFERENSI)'!M1903,""))))</f>
        <v/>
      </c>
      <c r="N1858" s="55" t="str">
        <f>IF(B1858=1,'KELAS (REFERENSI)'!N1858,IF(B1858=2,'KELAS (REFERENSI)'!N1873,IF(B1858=3,'KELAS (REFERENSI)'!N1888,IF(B1858=4,'KELAS (REFERENSI)'!N1903,""))))</f>
        <v/>
      </c>
      <c r="O1858" s="55" t="str">
        <f>IF(B1858=1,'KELAS (REFERENSI)'!O1858,IF(B1858=2,'KELAS (REFERENSI)'!O1873,IF(B1858=3,'KELAS (REFERENSI)'!O1888,IF(B1858=4,'KELAS (REFERENSI)'!O1903,""))))</f>
        <v/>
      </c>
      <c r="P1858" s="55" t="str">
        <f>IF(B1858=1,'KELAS (REFERENSI)'!P1858,IF(B1858=2,'KELAS (REFERENSI)'!P1873,IF(B1858=3,'KELAS (REFERENSI)'!P1888,IF(B1858=4,'KELAS (REFERENSI)'!P1903,""))))</f>
        <v/>
      </c>
      <c r="Q1858" s="55" t="str">
        <f t="shared" si="4"/>
        <v>BPS Kota Jakarta Timur</v>
      </c>
      <c r="R1858" s="55" t="str">
        <f t="shared" si="56"/>
        <v/>
      </c>
      <c r="S1858" s="55" t="str">
        <f t="shared" ref="S1858:T1858" si="1866">S1857</f>
        <v>15 Juni sampai dengan 31 Agustus 2026</v>
      </c>
      <c r="T1858" s="55" t="str">
        <f t="shared" si="1866"/>
        <v>31 Agustus 2026</v>
      </c>
      <c r="U1858" s="59" t="str">
        <f>VLOOKUP(G1858,'MITRA (REFERENSI)'!$A:$Z,17,FALSE)</f>
        <v>#N/A</v>
      </c>
      <c r="V1858" s="59" t="str">
        <f>VLOOKUP(G1858,'MITRA (REFERENSI)'!$A:$Z,11,FALSE)</f>
        <v>#N/A</v>
      </c>
      <c r="W1858" s="81"/>
      <c r="X1858" s="63"/>
      <c r="Y1858" s="63"/>
      <c r="Z1858" s="62"/>
      <c r="AA1858" s="63"/>
      <c r="AB1858" s="62"/>
      <c r="AC1858" s="62"/>
      <c r="AD1858" s="62"/>
      <c r="AE1858" s="62"/>
      <c r="AF1858" s="62"/>
      <c r="AG1858" s="72"/>
      <c r="AH1858" s="72"/>
      <c r="AI1858" s="72"/>
      <c r="AJ1858" s="72"/>
      <c r="AK1858" s="59" t="str">
        <f>VLOOKUP(G1858,'MITRA (REFERENSI)'!$A:$Z,5,FALSE)</f>
        <v>#N/A</v>
      </c>
      <c r="AL1858" s="59" t="str">
        <f>VLOOKUP(G1858,'MITRA (REFERENSI)'!$A:$Z,13,FALSE)</f>
        <v>#N/A</v>
      </c>
      <c r="AM1858" s="59" t="str">
        <f>VLOOKUP(G1858,'MITRA (REFERENSI)'!$A:$Z,14,FALSE)</f>
        <v>#N/A</v>
      </c>
    </row>
    <row r="1859" ht="15.0" customHeight="1">
      <c r="A1859" s="53" t="s">
        <v>6921</v>
      </c>
      <c r="B1859" s="78"/>
      <c r="C1859" s="79"/>
      <c r="D1859" s="82"/>
      <c r="E1859" s="82"/>
      <c r="F1859" s="56" t="str">
        <f t="shared" si="2"/>
        <v>PETUGAS.1858/SPK/SE/PML/3172/2026</v>
      </c>
      <c r="G1859" s="80"/>
      <c r="H1859" s="56" t="str">
        <f>VLOOKUP(G1859,'MITRA (REFERENSI)'!$A:$Z,16,FALSE)</f>
        <v>#N/A</v>
      </c>
      <c r="I1859" s="56" t="str">
        <f>VLOOKUP(G1859,'MITRA (REFERENSI)'!$A:$Z,25,FALSE)</f>
        <v>#N/A</v>
      </c>
      <c r="J1859" s="55" t="str">
        <f>VLOOKUP(G1859,'MITRA (REFERENSI)'!$A:$Z,26,FALSE)</f>
        <v>#N/A</v>
      </c>
      <c r="K1859" s="55" t="str">
        <f>VLOOKUP(G1859,'MITRA (REFERENSI)'!$A:$Z,15,FALSE)</f>
        <v>#N/A</v>
      </c>
      <c r="L1859" s="55" t="str">
        <f>VLOOKUP(G1859,'MITRA (REFERENSI)'!$A:$Z,15,FALSE)</f>
        <v>#N/A</v>
      </c>
      <c r="M1859" s="55" t="str">
        <f>IF(B1859=1,'KELAS (REFERENSI)'!M1859,IF(B1859=2,'KELAS (REFERENSI)'!M1874,IF(B1859=3,'KELAS (REFERENSI)'!M1889,IF(B1859=4,'KELAS (REFERENSI)'!M1904,""))))</f>
        <v/>
      </c>
      <c r="N1859" s="55" t="str">
        <f>IF(B1859=1,'KELAS (REFERENSI)'!N1859,IF(B1859=2,'KELAS (REFERENSI)'!N1874,IF(B1859=3,'KELAS (REFERENSI)'!N1889,IF(B1859=4,'KELAS (REFERENSI)'!N1904,""))))</f>
        <v/>
      </c>
      <c r="O1859" s="55" t="str">
        <f>IF(B1859=1,'KELAS (REFERENSI)'!O1859,IF(B1859=2,'KELAS (REFERENSI)'!O1874,IF(B1859=3,'KELAS (REFERENSI)'!O1889,IF(B1859=4,'KELAS (REFERENSI)'!O1904,""))))</f>
        <v/>
      </c>
      <c r="P1859" s="55" t="str">
        <f>IF(B1859=1,'KELAS (REFERENSI)'!P1859,IF(B1859=2,'KELAS (REFERENSI)'!P1874,IF(B1859=3,'KELAS (REFERENSI)'!P1889,IF(B1859=4,'KELAS (REFERENSI)'!P1904,""))))</f>
        <v/>
      </c>
      <c r="Q1859" s="55" t="str">
        <f t="shared" si="4"/>
        <v>BPS Kota Jakarta Timur</v>
      </c>
      <c r="R1859" s="55" t="str">
        <f t="shared" si="56"/>
        <v/>
      </c>
      <c r="S1859" s="55" t="str">
        <f t="shared" ref="S1859:T1859" si="1867">S1858</f>
        <v>15 Juni sampai dengan 31 Agustus 2026</v>
      </c>
      <c r="T1859" s="55" t="str">
        <f t="shared" si="1867"/>
        <v>31 Agustus 2026</v>
      </c>
      <c r="U1859" s="59" t="str">
        <f>VLOOKUP(G1859,'MITRA (REFERENSI)'!$A:$Z,17,FALSE)</f>
        <v>#N/A</v>
      </c>
      <c r="V1859" s="59" t="str">
        <f>VLOOKUP(G1859,'MITRA (REFERENSI)'!$A:$Z,11,FALSE)</f>
        <v>#N/A</v>
      </c>
      <c r="W1859" s="81"/>
      <c r="X1859" s="63"/>
      <c r="Y1859" s="63"/>
      <c r="Z1859" s="62"/>
      <c r="AA1859" s="63"/>
      <c r="AB1859" s="62"/>
      <c r="AC1859" s="62"/>
      <c r="AD1859" s="62"/>
      <c r="AE1859" s="62"/>
      <c r="AF1859" s="62"/>
      <c r="AG1859" s="72"/>
      <c r="AH1859" s="72"/>
      <c r="AI1859" s="72"/>
      <c r="AJ1859" s="72"/>
      <c r="AK1859" s="59" t="str">
        <f>VLOOKUP(G1859,'MITRA (REFERENSI)'!$A:$Z,5,FALSE)</f>
        <v>#N/A</v>
      </c>
      <c r="AL1859" s="59" t="str">
        <f>VLOOKUP(G1859,'MITRA (REFERENSI)'!$A:$Z,13,FALSE)</f>
        <v>#N/A</v>
      </c>
      <c r="AM1859" s="59" t="str">
        <f>VLOOKUP(G1859,'MITRA (REFERENSI)'!$A:$Z,14,FALSE)</f>
        <v>#N/A</v>
      </c>
    </row>
    <row r="1860" ht="15.0" customHeight="1">
      <c r="A1860" s="53" t="s">
        <v>6922</v>
      </c>
      <c r="B1860" s="78"/>
      <c r="C1860" s="79"/>
      <c r="D1860" s="82"/>
      <c r="E1860" s="82"/>
      <c r="F1860" s="56" t="str">
        <f t="shared" si="2"/>
        <v>PETUGAS.1859/SPK/SE/PML/3172/2026</v>
      </c>
      <c r="G1860" s="80"/>
      <c r="H1860" s="56" t="str">
        <f>VLOOKUP(G1860,'MITRA (REFERENSI)'!$A:$Z,16,FALSE)</f>
        <v>#N/A</v>
      </c>
      <c r="I1860" s="56" t="str">
        <f>VLOOKUP(G1860,'MITRA (REFERENSI)'!$A:$Z,25,FALSE)</f>
        <v>#N/A</v>
      </c>
      <c r="J1860" s="55" t="str">
        <f>VLOOKUP(G1860,'MITRA (REFERENSI)'!$A:$Z,26,FALSE)</f>
        <v>#N/A</v>
      </c>
      <c r="K1860" s="55" t="str">
        <f>VLOOKUP(G1860,'MITRA (REFERENSI)'!$A:$Z,15,FALSE)</f>
        <v>#N/A</v>
      </c>
      <c r="L1860" s="55" t="str">
        <f>VLOOKUP(G1860,'MITRA (REFERENSI)'!$A:$Z,15,FALSE)</f>
        <v>#N/A</v>
      </c>
      <c r="M1860" s="55" t="str">
        <f>IF(B1860=1,'KELAS (REFERENSI)'!M1860,IF(B1860=2,'KELAS (REFERENSI)'!M1875,IF(B1860=3,'KELAS (REFERENSI)'!M1890,IF(B1860=4,'KELAS (REFERENSI)'!M1905,""))))</f>
        <v/>
      </c>
      <c r="N1860" s="55" t="str">
        <f>IF(B1860=1,'KELAS (REFERENSI)'!N1860,IF(B1860=2,'KELAS (REFERENSI)'!N1875,IF(B1860=3,'KELAS (REFERENSI)'!N1890,IF(B1860=4,'KELAS (REFERENSI)'!N1905,""))))</f>
        <v/>
      </c>
      <c r="O1860" s="55" t="str">
        <f>IF(B1860=1,'KELAS (REFERENSI)'!O1860,IF(B1860=2,'KELAS (REFERENSI)'!O1875,IF(B1860=3,'KELAS (REFERENSI)'!O1890,IF(B1860=4,'KELAS (REFERENSI)'!O1905,""))))</f>
        <v/>
      </c>
      <c r="P1860" s="55" t="str">
        <f>IF(B1860=1,'KELAS (REFERENSI)'!P1860,IF(B1860=2,'KELAS (REFERENSI)'!P1875,IF(B1860=3,'KELAS (REFERENSI)'!P1890,IF(B1860=4,'KELAS (REFERENSI)'!P1905,""))))</f>
        <v/>
      </c>
      <c r="Q1860" s="55" t="str">
        <f t="shared" si="4"/>
        <v>BPS Kota Jakarta Timur</v>
      </c>
      <c r="R1860" s="55" t="str">
        <f t="shared" si="56"/>
        <v/>
      </c>
      <c r="S1860" s="55" t="str">
        <f t="shared" ref="S1860:T1860" si="1868">S1859</f>
        <v>15 Juni sampai dengan 31 Agustus 2026</v>
      </c>
      <c r="T1860" s="55" t="str">
        <f t="shared" si="1868"/>
        <v>31 Agustus 2026</v>
      </c>
      <c r="U1860" s="59" t="str">
        <f>VLOOKUP(G1860,'MITRA (REFERENSI)'!$A:$Z,17,FALSE)</f>
        <v>#N/A</v>
      </c>
      <c r="V1860" s="59" t="str">
        <f>VLOOKUP(G1860,'MITRA (REFERENSI)'!$A:$Z,11,FALSE)</f>
        <v>#N/A</v>
      </c>
      <c r="W1860" s="81"/>
      <c r="X1860" s="63"/>
      <c r="Y1860" s="63"/>
      <c r="Z1860" s="62"/>
      <c r="AA1860" s="63"/>
      <c r="AB1860" s="62"/>
      <c r="AC1860" s="62"/>
      <c r="AD1860" s="62"/>
      <c r="AE1860" s="62"/>
      <c r="AF1860" s="62"/>
      <c r="AG1860" s="72"/>
      <c r="AH1860" s="72"/>
      <c r="AI1860" s="72"/>
      <c r="AJ1860" s="72"/>
      <c r="AK1860" s="59" t="str">
        <f>VLOOKUP(G1860,'MITRA (REFERENSI)'!$A:$Z,5,FALSE)</f>
        <v>#N/A</v>
      </c>
      <c r="AL1860" s="59" t="str">
        <f>VLOOKUP(G1860,'MITRA (REFERENSI)'!$A:$Z,13,FALSE)</f>
        <v>#N/A</v>
      </c>
      <c r="AM1860" s="59" t="str">
        <f>VLOOKUP(G1860,'MITRA (REFERENSI)'!$A:$Z,14,FALSE)</f>
        <v>#N/A</v>
      </c>
    </row>
    <row r="1861" ht="15.0" customHeight="1">
      <c r="A1861" s="53" t="s">
        <v>6923</v>
      </c>
      <c r="B1861" s="78"/>
      <c r="C1861" s="79"/>
      <c r="D1861" s="82"/>
      <c r="E1861" s="82"/>
      <c r="F1861" s="56" t="str">
        <f t="shared" si="2"/>
        <v>PETUGAS.1860/SPK/SE/PML/3172/2026</v>
      </c>
      <c r="G1861" s="80"/>
      <c r="H1861" s="56" t="str">
        <f>VLOOKUP(G1861,'MITRA (REFERENSI)'!$A:$Z,16,FALSE)</f>
        <v>#N/A</v>
      </c>
      <c r="I1861" s="56" t="str">
        <f>VLOOKUP(G1861,'MITRA (REFERENSI)'!$A:$Z,25,FALSE)</f>
        <v>#N/A</v>
      </c>
      <c r="J1861" s="55" t="str">
        <f>VLOOKUP(G1861,'MITRA (REFERENSI)'!$A:$Z,26,FALSE)</f>
        <v>#N/A</v>
      </c>
      <c r="K1861" s="55" t="str">
        <f>VLOOKUP(G1861,'MITRA (REFERENSI)'!$A:$Z,15,FALSE)</f>
        <v>#N/A</v>
      </c>
      <c r="L1861" s="55" t="str">
        <f>VLOOKUP(G1861,'MITRA (REFERENSI)'!$A:$Z,15,FALSE)</f>
        <v>#N/A</v>
      </c>
      <c r="M1861" s="55" t="str">
        <f>IF(B1861=1,'KELAS (REFERENSI)'!M1861,IF(B1861=2,'KELAS (REFERENSI)'!M1876,IF(B1861=3,'KELAS (REFERENSI)'!M1891,IF(B1861=4,'KELAS (REFERENSI)'!M1906,""))))</f>
        <v/>
      </c>
      <c r="N1861" s="55" t="str">
        <f>IF(B1861=1,'KELAS (REFERENSI)'!N1861,IF(B1861=2,'KELAS (REFERENSI)'!N1876,IF(B1861=3,'KELAS (REFERENSI)'!N1891,IF(B1861=4,'KELAS (REFERENSI)'!N1906,""))))</f>
        <v/>
      </c>
      <c r="O1861" s="55" t="str">
        <f>IF(B1861=1,'KELAS (REFERENSI)'!O1861,IF(B1861=2,'KELAS (REFERENSI)'!O1876,IF(B1861=3,'KELAS (REFERENSI)'!O1891,IF(B1861=4,'KELAS (REFERENSI)'!O1906,""))))</f>
        <v/>
      </c>
      <c r="P1861" s="55" t="str">
        <f>IF(B1861=1,'KELAS (REFERENSI)'!P1861,IF(B1861=2,'KELAS (REFERENSI)'!P1876,IF(B1861=3,'KELAS (REFERENSI)'!P1891,IF(B1861=4,'KELAS (REFERENSI)'!P1906,""))))</f>
        <v/>
      </c>
      <c r="Q1861" s="55" t="str">
        <f t="shared" si="4"/>
        <v>BPS Kota Jakarta Timur</v>
      </c>
      <c r="R1861" s="55" t="str">
        <f t="shared" si="56"/>
        <v/>
      </c>
      <c r="S1861" s="55" t="str">
        <f t="shared" ref="S1861:T1861" si="1869">S1860</f>
        <v>15 Juni sampai dengan 31 Agustus 2026</v>
      </c>
      <c r="T1861" s="55" t="str">
        <f t="shared" si="1869"/>
        <v>31 Agustus 2026</v>
      </c>
      <c r="U1861" s="59" t="str">
        <f>VLOOKUP(G1861,'MITRA (REFERENSI)'!$A:$Z,17,FALSE)</f>
        <v>#N/A</v>
      </c>
      <c r="V1861" s="59" t="str">
        <f>VLOOKUP(G1861,'MITRA (REFERENSI)'!$A:$Z,11,FALSE)</f>
        <v>#N/A</v>
      </c>
      <c r="W1861" s="81"/>
      <c r="X1861" s="63"/>
      <c r="Y1861" s="63"/>
      <c r="Z1861" s="62"/>
      <c r="AA1861" s="63"/>
      <c r="AB1861" s="62"/>
      <c r="AC1861" s="62"/>
      <c r="AD1861" s="62"/>
      <c r="AE1861" s="62"/>
      <c r="AF1861" s="62"/>
      <c r="AG1861" s="72"/>
      <c r="AH1861" s="72"/>
      <c r="AI1861" s="72"/>
      <c r="AJ1861" s="72"/>
      <c r="AK1861" s="59" t="str">
        <f>VLOOKUP(G1861,'MITRA (REFERENSI)'!$A:$Z,5,FALSE)</f>
        <v>#N/A</v>
      </c>
      <c r="AL1861" s="59" t="str">
        <f>VLOOKUP(G1861,'MITRA (REFERENSI)'!$A:$Z,13,FALSE)</f>
        <v>#N/A</v>
      </c>
      <c r="AM1861" s="59" t="str">
        <f>VLOOKUP(G1861,'MITRA (REFERENSI)'!$A:$Z,14,FALSE)</f>
        <v>#N/A</v>
      </c>
    </row>
    <row r="1862" ht="15.0" customHeight="1">
      <c r="A1862" s="53" t="s">
        <v>6924</v>
      </c>
      <c r="B1862" s="78"/>
      <c r="C1862" s="79"/>
      <c r="D1862" s="82"/>
      <c r="E1862" s="82"/>
      <c r="F1862" s="56" t="str">
        <f t="shared" si="2"/>
        <v>PETUGAS.1861/SPK/SE/PML/3172/2026</v>
      </c>
      <c r="G1862" s="80"/>
      <c r="H1862" s="56" t="str">
        <f>VLOOKUP(G1862,'MITRA (REFERENSI)'!$A:$Z,16,FALSE)</f>
        <v>#N/A</v>
      </c>
      <c r="I1862" s="56" t="str">
        <f>VLOOKUP(G1862,'MITRA (REFERENSI)'!$A:$Z,25,FALSE)</f>
        <v>#N/A</v>
      </c>
      <c r="J1862" s="55" t="str">
        <f>VLOOKUP(G1862,'MITRA (REFERENSI)'!$A:$Z,26,FALSE)</f>
        <v>#N/A</v>
      </c>
      <c r="K1862" s="55" t="str">
        <f>VLOOKUP(G1862,'MITRA (REFERENSI)'!$A:$Z,15,FALSE)</f>
        <v>#N/A</v>
      </c>
      <c r="L1862" s="55" t="str">
        <f>VLOOKUP(G1862,'MITRA (REFERENSI)'!$A:$Z,15,FALSE)</f>
        <v>#N/A</v>
      </c>
      <c r="M1862" s="55" t="str">
        <f>IF(B1862=1,'KELAS (REFERENSI)'!M1862,IF(B1862=2,'KELAS (REFERENSI)'!M1877,IF(B1862=3,'KELAS (REFERENSI)'!M1892,IF(B1862=4,'KELAS (REFERENSI)'!M1907,""))))</f>
        <v/>
      </c>
      <c r="N1862" s="55" t="str">
        <f>IF(B1862=1,'KELAS (REFERENSI)'!N1862,IF(B1862=2,'KELAS (REFERENSI)'!N1877,IF(B1862=3,'KELAS (REFERENSI)'!N1892,IF(B1862=4,'KELAS (REFERENSI)'!N1907,""))))</f>
        <v/>
      </c>
      <c r="O1862" s="55" t="str">
        <f>IF(B1862=1,'KELAS (REFERENSI)'!O1862,IF(B1862=2,'KELAS (REFERENSI)'!O1877,IF(B1862=3,'KELAS (REFERENSI)'!O1892,IF(B1862=4,'KELAS (REFERENSI)'!O1907,""))))</f>
        <v/>
      </c>
      <c r="P1862" s="55" t="str">
        <f>IF(B1862=1,'KELAS (REFERENSI)'!P1862,IF(B1862=2,'KELAS (REFERENSI)'!P1877,IF(B1862=3,'KELAS (REFERENSI)'!P1892,IF(B1862=4,'KELAS (REFERENSI)'!P1907,""))))</f>
        <v/>
      </c>
      <c r="Q1862" s="55" t="str">
        <f t="shared" si="4"/>
        <v>BPS Kota Jakarta Timur</v>
      </c>
      <c r="R1862" s="55" t="str">
        <f t="shared" si="56"/>
        <v/>
      </c>
      <c r="S1862" s="55" t="str">
        <f t="shared" ref="S1862:T1862" si="1870">S1861</f>
        <v>15 Juni sampai dengan 31 Agustus 2026</v>
      </c>
      <c r="T1862" s="55" t="str">
        <f t="shared" si="1870"/>
        <v>31 Agustus 2026</v>
      </c>
      <c r="U1862" s="59" t="str">
        <f>VLOOKUP(G1862,'MITRA (REFERENSI)'!$A:$Z,17,FALSE)</f>
        <v>#N/A</v>
      </c>
      <c r="V1862" s="59" t="str">
        <f>VLOOKUP(G1862,'MITRA (REFERENSI)'!$A:$Z,11,FALSE)</f>
        <v>#N/A</v>
      </c>
      <c r="W1862" s="81"/>
      <c r="X1862" s="63"/>
      <c r="Y1862" s="63"/>
      <c r="Z1862" s="62"/>
      <c r="AA1862" s="63"/>
      <c r="AB1862" s="62"/>
      <c r="AC1862" s="62"/>
      <c r="AD1862" s="62"/>
      <c r="AE1862" s="62"/>
      <c r="AF1862" s="62"/>
      <c r="AG1862" s="72"/>
      <c r="AH1862" s="72"/>
      <c r="AI1862" s="72"/>
      <c r="AJ1862" s="72"/>
      <c r="AK1862" s="59" t="str">
        <f>VLOOKUP(G1862,'MITRA (REFERENSI)'!$A:$Z,5,FALSE)</f>
        <v>#N/A</v>
      </c>
      <c r="AL1862" s="59" t="str">
        <f>VLOOKUP(G1862,'MITRA (REFERENSI)'!$A:$Z,13,FALSE)</f>
        <v>#N/A</v>
      </c>
      <c r="AM1862" s="59" t="str">
        <f>VLOOKUP(G1862,'MITRA (REFERENSI)'!$A:$Z,14,FALSE)</f>
        <v>#N/A</v>
      </c>
    </row>
    <row r="1863" ht="15.0" customHeight="1">
      <c r="A1863" s="53" t="s">
        <v>6925</v>
      </c>
      <c r="B1863" s="78"/>
      <c r="C1863" s="79"/>
      <c r="D1863" s="82"/>
      <c r="E1863" s="82"/>
      <c r="F1863" s="56" t="str">
        <f t="shared" si="2"/>
        <v>PETUGAS.1862/SPK/SE/PML/3172/2026</v>
      </c>
      <c r="G1863" s="80"/>
      <c r="H1863" s="56" t="str">
        <f>VLOOKUP(G1863,'MITRA (REFERENSI)'!$A:$Z,16,FALSE)</f>
        <v>#N/A</v>
      </c>
      <c r="I1863" s="56" t="str">
        <f>VLOOKUP(G1863,'MITRA (REFERENSI)'!$A:$Z,25,FALSE)</f>
        <v>#N/A</v>
      </c>
      <c r="J1863" s="55" t="str">
        <f>VLOOKUP(G1863,'MITRA (REFERENSI)'!$A:$Z,26,FALSE)</f>
        <v>#N/A</v>
      </c>
      <c r="K1863" s="55" t="str">
        <f>VLOOKUP(G1863,'MITRA (REFERENSI)'!$A:$Z,15,FALSE)</f>
        <v>#N/A</v>
      </c>
      <c r="L1863" s="55" t="str">
        <f>VLOOKUP(G1863,'MITRA (REFERENSI)'!$A:$Z,15,FALSE)</f>
        <v>#N/A</v>
      </c>
      <c r="M1863" s="55" t="str">
        <f>IF(B1863=1,'KELAS (REFERENSI)'!M1863,IF(B1863=2,'KELAS (REFERENSI)'!M1878,IF(B1863=3,'KELAS (REFERENSI)'!M1893,IF(B1863=4,'KELAS (REFERENSI)'!M1908,""))))</f>
        <v/>
      </c>
      <c r="N1863" s="55" t="str">
        <f>IF(B1863=1,'KELAS (REFERENSI)'!N1863,IF(B1863=2,'KELAS (REFERENSI)'!N1878,IF(B1863=3,'KELAS (REFERENSI)'!N1893,IF(B1863=4,'KELAS (REFERENSI)'!N1908,""))))</f>
        <v/>
      </c>
      <c r="O1863" s="55" t="str">
        <f>IF(B1863=1,'KELAS (REFERENSI)'!O1863,IF(B1863=2,'KELAS (REFERENSI)'!O1878,IF(B1863=3,'KELAS (REFERENSI)'!O1893,IF(B1863=4,'KELAS (REFERENSI)'!O1908,""))))</f>
        <v/>
      </c>
      <c r="P1863" s="55" t="str">
        <f>IF(B1863=1,'KELAS (REFERENSI)'!P1863,IF(B1863=2,'KELAS (REFERENSI)'!P1878,IF(B1863=3,'KELAS (REFERENSI)'!P1893,IF(B1863=4,'KELAS (REFERENSI)'!P1908,""))))</f>
        <v/>
      </c>
      <c r="Q1863" s="55" t="str">
        <f t="shared" si="4"/>
        <v>BPS Kota Jakarta Timur</v>
      </c>
      <c r="R1863" s="55" t="str">
        <f t="shared" si="56"/>
        <v/>
      </c>
      <c r="S1863" s="55" t="str">
        <f t="shared" ref="S1863:T1863" si="1871">S1862</f>
        <v>15 Juni sampai dengan 31 Agustus 2026</v>
      </c>
      <c r="T1863" s="55" t="str">
        <f t="shared" si="1871"/>
        <v>31 Agustus 2026</v>
      </c>
      <c r="U1863" s="59" t="str">
        <f>VLOOKUP(G1863,'MITRA (REFERENSI)'!$A:$Z,17,FALSE)</f>
        <v>#N/A</v>
      </c>
      <c r="V1863" s="59" t="str">
        <f>VLOOKUP(G1863,'MITRA (REFERENSI)'!$A:$Z,11,FALSE)</f>
        <v>#N/A</v>
      </c>
      <c r="W1863" s="81"/>
      <c r="X1863" s="63"/>
      <c r="Y1863" s="63"/>
      <c r="Z1863" s="62"/>
      <c r="AA1863" s="63"/>
      <c r="AB1863" s="62"/>
      <c r="AC1863" s="62"/>
      <c r="AD1863" s="62"/>
      <c r="AE1863" s="62"/>
      <c r="AF1863" s="62"/>
      <c r="AG1863" s="72"/>
      <c r="AH1863" s="72"/>
      <c r="AI1863" s="72"/>
      <c r="AJ1863" s="72"/>
      <c r="AK1863" s="59" t="str">
        <f>VLOOKUP(G1863,'MITRA (REFERENSI)'!$A:$Z,5,FALSE)</f>
        <v>#N/A</v>
      </c>
      <c r="AL1863" s="59" t="str">
        <f>VLOOKUP(G1863,'MITRA (REFERENSI)'!$A:$Z,13,FALSE)</f>
        <v>#N/A</v>
      </c>
      <c r="AM1863" s="59" t="str">
        <f>VLOOKUP(G1863,'MITRA (REFERENSI)'!$A:$Z,14,FALSE)</f>
        <v>#N/A</v>
      </c>
    </row>
    <row r="1864" ht="15.0" customHeight="1">
      <c r="A1864" s="53" t="s">
        <v>6926</v>
      </c>
      <c r="B1864" s="78"/>
      <c r="C1864" s="79"/>
      <c r="D1864" s="82"/>
      <c r="E1864" s="82"/>
      <c r="F1864" s="56" t="str">
        <f t="shared" si="2"/>
        <v>PETUGAS.1863/SPK/SE/PML/3172/2026</v>
      </c>
      <c r="G1864" s="80"/>
      <c r="H1864" s="56" t="str">
        <f>VLOOKUP(G1864,'MITRA (REFERENSI)'!$A:$Z,16,FALSE)</f>
        <v>#N/A</v>
      </c>
      <c r="I1864" s="56" t="str">
        <f>VLOOKUP(G1864,'MITRA (REFERENSI)'!$A:$Z,25,FALSE)</f>
        <v>#N/A</v>
      </c>
      <c r="J1864" s="55" t="str">
        <f>VLOOKUP(G1864,'MITRA (REFERENSI)'!$A:$Z,26,FALSE)</f>
        <v>#N/A</v>
      </c>
      <c r="K1864" s="55" t="str">
        <f>VLOOKUP(G1864,'MITRA (REFERENSI)'!$A:$Z,15,FALSE)</f>
        <v>#N/A</v>
      </c>
      <c r="L1864" s="55" t="str">
        <f>VLOOKUP(G1864,'MITRA (REFERENSI)'!$A:$Z,15,FALSE)</f>
        <v>#N/A</v>
      </c>
      <c r="M1864" s="55" t="str">
        <f>IF(B1864=1,'KELAS (REFERENSI)'!M1864,IF(B1864=2,'KELAS (REFERENSI)'!M1879,IF(B1864=3,'KELAS (REFERENSI)'!M1894,IF(B1864=4,'KELAS (REFERENSI)'!M1909,""))))</f>
        <v/>
      </c>
      <c r="N1864" s="55" t="str">
        <f>IF(B1864=1,'KELAS (REFERENSI)'!N1864,IF(B1864=2,'KELAS (REFERENSI)'!N1879,IF(B1864=3,'KELAS (REFERENSI)'!N1894,IF(B1864=4,'KELAS (REFERENSI)'!N1909,""))))</f>
        <v/>
      </c>
      <c r="O1864" s="55" t="str">
        <f>IF(B1864=1,'KELAS (REFERENSI)'!O1864,IF(B1864=2,'KELAS (REFERENSI)'!O1879,IF(B1864=3,'KELAS (REFERENSI)'!O1894,IF(B1864=4,'KELAS (REFERENSI)'!O1909,""))))</f>
        <v/>
      </c>
      <c r="P1864" s="55" t="str">
        <f>IF(B1864=1,'KELAS (REFERENSI)'!P1864,IF(B1864=2,'KELAS (REFERENSI)'!P1879,IF(B1864=3,'KELAS (REFERENSI)'!P1894,IF(B1864=4,'KELAS (REFERENSI)'!P1909,""))))</f>
        <v/>
      </c>
      <c r="Q1864" s="55" t="str">
        <f t="shared" si="4"/>
        <v>BPS Kota Jakarta Timur</v>
      </c>
      <c r="R1864" s="55" t="str">
        <f t="shared" si="56"/>
        <v/>
      </c>
      <c r="S1864" s="55" t="str">
        <f t="shared" ref="S1864:T1864" si="1872">S1863</f>
        <v>15 Juni sampai dengan 31 Agustus 2026</v>
      </c>
      <c r="T1864" s="55" t="str">
        <f t="shared" si="1872"/>
        <v>31 Agustus 2026</v>
      </c>
      <c r="U1864" s="59" t="str">
        <f>VLOOKUP(G1864,'MITRA (REFERENSI)'!$A:$Z,17,FALSE)</f>
        <v>#N/A</v>
      </c>
      <c r="V1864" s="59" t="str">
        <f>VLOOKUP(G1864,'MITRA (REFERENSI)'!$A:$Z,11,FALSE)</f>
        <v>#N/A</v>
      </c>
      <c r="W1864" s="81"/>
      <c r="X1864" s="63"/>
      <c r="Y1864" s="63"/>
      <c r="Z1864" s="62"/>
      <c r="AA1864" s="63"/>
      <c r="AB1864" s="62"/>
      <c r="AC1864" s="62"/>
      <c r="AD1864" s="62"/>
      <c r="AE1864" s="62"/>
      <c r="AF1864" s="62"/>
      <c r="AG1864" s="72"/>
      <c r="AH1864" s="72"/>
      <c r="AI1864" s="72"/>
      <c r="AJ1864" s="72"/>
      <c r="AK1864" s="59" t="str">
        <f>VLOOKUP(G1864,'MITRA (REFERENSI)'!$A:$Z,5,FALSE)</f>
        <v>#N/A</v>
      </c>
      <c r="AL1864" s="59" t="str">
        <f>VLOOKUP(G1864,'MITRA (REFERENSI)'!$A:$Z,13,FALSE)</f>
        <v>#N/A</v>
      </c>
      <c r="AM1864" s="59" t="str">
        <f>VLOOKUP(G1864,'MITRA (REFERENSI)'!$A:$Z,14,FALSE)</f>
        <v>#N/A</v>
      </c>
    </row>
    <row r="1865" ht="15.0" customHeight="1">
      <c r="A1865" s="53" t="s">
        <v>6927</v>
      </c>
      <c r="B1865" s="78"/>
      <c r="C1865" s="79"/>
      <c r="D1865" s="82"/>
      <c r="E1865" s="82"/>
      <c r="F1865" s="56" t="str">
        <f t="shared" si="2"/>
        <v>PETUGAS.1864/SPK/SE/PML/3172/2026</v>
      </c>
      <c r="G1865" s="80"/>
      <c r="H1865" s="56" t="str">
        <f>VLOOKUP(G1865,'MITRA (REFERENSI)'!$A:$Z,16,FALSE)</f>
        <v>#N/A</v>
      </c>
      <c r="I1865" s="56" t="str">
        <f>VLOOKUP(G1865,'MITRA (REFERENSI)'!$A:$Z,25,FALSE)</f>
        <v>#N/A</v>
      </c>
      <c r="J1865" s="55" t="str">
        <f>VLOOKUP(G1865,'MITRA (REFERENSI)'!$A:$Z,26,FALSE)</f>
        <v>#N/A</v>
      </c>
      <c r="K1865" s="55" t="str">
        <f>VLOOKUP(G1865,'MITRA (REFERENSI)'!$A:$Z,15,FALSE)</f>
        <v>#N/A</v>
      </c>
      <c r="L1865" s="55" t="str">
        <f>VLOOKUP(G1865,'MITRA (REFERENSI)'!$A:$Z,15,FALSE)</f>
        <v>#N/A</v>
      </c>
      <c r="M1865" s="55" t="str">
        <f>IF(B1865=1,'KELAS (REFERENSI)'!M1865,IF(B1865=2,'KELAS (REFERENSI)'!M1880,IF(B1865=3,'KELAS (REFERENSI)'!M1895,IF(B1865=4,'KELAS (REFERENSI)'!M1910,""))))</f>
        <v/>
      </c>
      <c r="N1865" s="55" t="str">
        <f>IF(B1865=1,'KELAS (REFERENSI)'!N1865,IF(B1865=2,'KELAS (REFERENSI)'!N1880,IF(B1865=3,'KELAS (REFERENSI)'!N1895,IF(B1865=4,'KELAS (REFERENSI)'!N1910,""))))</f>
        <v/>
      </c>
      <c r="O1865" s="55" t="str">
        <f>IF(B1865=1,'KELAS (REFERENSI)'!O1865,IF(B1865=2,'KELAS (REFERENSI)'!O1880,IF(B1865=3,'KELAS (REFERENSI)'!O1895,IF(B1865=4,'KELAS (REFERENSI)'!O1910,""))))</f>
        <v/>
      </c>
      <c r="P1865" s="55" t="str">
        <f>IF(B1865=1,'KELAS (REFERENSI)'!P1865,IF(B1865=2,'KELAS (REFERENSI)'!P1880,IF(B1865=3,'KELAS (REFERENSI)'!P1895,IF(B1865=4,'KELAS (REFERENSI)'!P1910,""))))</f>
        <v/>
      </c>
      <c r="Q1865" s="55" t="str">
        <f t="shared" si="4"/>
        <v>BPS Kota Jakarta Timur</v>
      </c>
      <c r="R1865" s="55" t="str">
        <f t="shared" si="56"/>
        <v/>
      </c>
      <c r="S1865" s="55" t="str">
        <f t="shared" ref="S1865:T1865" si="1873">S1864</f>
        <v>15 Juni sampai dengan 31 Agustus 2026</v>
      </c>
      <c r="T1865" s="55" t="str">
        <f t="shared" si="1873"/>
        <v>31 Agustus 2026</v>
      </c>
      <c r="U1865" s="59" t="str">
        <f>VLOOKUP(G1865,'MITRA (REFERENSI)'!$A:$Z,17,FALSE)</f>
        <v>#N/A</v>
      </c>
      <c r="V1865" s="59" t="str">
        <f>VLOOKUP(G1865,'MITRA (REFERENSI)'!$A:$Z,11,FALSE)</f>
        <v>#N/A</v>
      </c>
      <c r="W1865" s="81"/>
      <c r="X1865" s="63"/>
      <c r="Y1865" s="63"/>
      <c r="Z1865" s="62"/>
      <c r="AA1865" s="63"/>
      <c r="AB1865" s="62"/>
      <c r="AC1865" s="62"/>
      <c r="AD1865" s="62"/>
      <c r="AE1865" s="62"/>
      <c r="AF1865" s="62"/>
      <c r="AG1865" s="72"/>
      <c r="AH1865" s="72"/>
      <c r="AI1865" s="72"/>
      <c r="AJ1865" s="72"/>
      <c r="AK1865" s="59" t="str">
        <f>VLOOKUP(G1865,'MITRA (REFERENSI)'!$A:$Z,5,FALSE)</f>
        <v>#N/A</v>
      </c>
      <c r="AL1865" s="59" t="str">
        <f>VLOOKUP(G1865,'MITRA (REFERENSI)'!$A:$Z,13,FALSE)</f>
        <v>#N/A</v>
      </c>
      <c r="AM1865" s="59" t="str">
        <f>VLOOKUP(G1865,'MITRA (REFERENSI)'!$A:$Z,14,FALSE)</f>
        <v>#N/A</v>
      </c>
    </row>
    <row r="1866" ht="15.0" customHeight="1">
      <c r="A1866" s="53" t="s">
        <v>6928</v>
      </c>
      <c r="B1866" s="78"/>
      <c r="C1866" s="79"/>
      <c r="D1866" s="82"/>
      <c r="E1866" s="82"/>
      <c r="F1866" s="56" t="str">
        <f t="shared" si="2"/>
        <v>PETUGAS.1865/SPK/SE/PML/3172/2026</v>
      </c>
      <c r="G1866" s="80"/>
      <c r="H1866" s="56" t="str">
        <f>VLOOKUP(G1866,'MITRA (REFERENSI)'!$A:$Z,16,FALSE)</f>
        <v>#N/A</v>
      </c>
      <c r="I1866" s="56" t="str">
        <f>VLOOKUP(G1866,'MITRA (REFERENSI)'!$A:$Z,25,FALSE)</f>
        <v>#N/A</v>
      </c>
      <c r="J1866" s="55" t="str">
        <f>VLOOKUP(G1866,'MITRA (REFERENSI)'!$A:$Z,26,FALSE)</f>
        <v>#N/A</v>
      </c>
      <c r="K1866" s="55" t="str">
        <f>VLOOKUP(G1866,'MITRA (REFERENSI)'!$A:$Z,15,FALSE)</f>
        <v>#N/A</v>
      </c>
      <c r="L1866" s="55" t="str">
        <f>VLOOKUP(G1866,'MITRA (REFERENSI)'!$A:$Z,15,FALSE)</f>
        <v>#N/A</v>
      </c>
      <c r="M1866" s="55" t="str">
        <f>IF(B1866=1,'KELAS (REFERENSI)'!M1866,IF(B1866=2,'KELAS (REFERENSI)'!M1881,IF(B1866=3,'KELAS (REFERENSI)'!M1896,IF(B1866=4,'KELAS (REFERENSI)'!M1911,""))))</f>
        <v/>
      </c>
      <c r="N1866" s="55" t="str">
        <f>IF(B1866=1,'KELAS (REFERENSI)'!N1866,IF(B1866=2,'KELAS (REFERENSI)'!N1881,IF(B1866=3,'KELAS (REFERENSI)'!N1896,IF(B1866=4,'KELAS (REFERENSI)'!N1911,""))))</f>
        <v/>
      </c>
      <c r="O1866" s="55" t="str">
        <f>IF(B1866=1,'KELAS (REFERENSI)'!O1866,IF(B1866=2,'KELAS (REFERENSI)'!O1881,IF(B1866=3,'KELAS (REFERENSI)'!O1896,IF(B1866=4,'KELAS (REFERENSI)'!O1911,""))))</f>
        <v/>
      </c>
      <c r="P1866" s="55" t="str">
        <f>IF(B1866=1,'KELAS (REFERENSI)'!P1866,IF(B1866=2,'KELAS (REFERENSI)'!P1881,IF(B1866=3,'KELAS (REFERENSI)'!P1896,IF(B1866=4,'KELAS (REFERENSI)'!P1911,""))))</f>
        <v/>
      </c>
      <c r="Q1866" s="55" t="str">
        <f t="shared" si="4"/>
        <v>BPS Kota Jakarta Timur</v>
      </c>
      <c r="R1866" s="55" t="str">
        <f t="shared" si="56"/>
        <v/>
      </c>
      <c r="S1866" s="55" t="str">
        <f t="shared" ref="S1866:T1866" si="1874">S1865</f>
        <v>15 Juni sampai dengan 31 Agustus 2026</v>
      </c>
      <c r="T1866" s="55" t="str">
        <f t="shared" si="1874"/>
        <v>31 Agustus 2026</v>
      </c>
      <c r="U1866" s="59" t="str">
        <f>VLOOKUP(G1866,'MITRA (REFERENSI)'!$A:$Z,17,FALSE)</f>
        <v>#N/A</v>
      </c>
      <c r="V1866" s="59" t="str">
        <f>VLOOKUP(G1866,'MITRA (REFERENSI)'!$A:$Z,11,FALSE)</f>
        <v>#N/A</v>
      </c>
      <c r="W1866" s="81"/>
      <c r="X1866" s="63"/>
      <c r="Y1866" s="63"/>
      <c r="Z1866" s="62"/>
      <c r="AA1866" s="63"/>
      <c r="AB1866" s="62"/>
      <c r="AC1866" s="62"/>
      <c r="AD1866" s="62"/>
      <c r="AE1866" s="62"/>
      <c r="AF1866" s="62"/>
      <c r="AG1866" s="72"/>
      <c r="AH1866" s="72"/>
      <c r="AI1866" s="72"/>
      <c r="AJ1866" s="72"/>
      <c r="AK1866" s="59" t="str">
        <f>VLOOKUP(G1866,'MITRA (REFERENSI)'!$A:$Z,5,FALSE)</f>
        <v>#N/A</v>
      </c>
      <c r="AL1866" s="59" t="str">
        <f>VLOOKUP(G1866,'MITRA (REFERENSI)'!$A:$Z,13,FALSE)</f>
        <v>#N/A</v>
      </c>
      <c r="AM1866" s="59" t="str">
        <f>VLOOKUP(G1866,'MITRA (REFERENSI)'!$A:$Z,14,FALSE)</f>
        <v>#N/A</v>
      </c>
    </row>
    <row r="1867" ht="15.0" customHeight="1">
      <c r="A1867" s="53" t="s">
        <v>6929</v>
      </c>
      <c r="B1867" s="78"/>
      <c r="C1867" s="79"/>
      <c r="D1867" s="82"/>
      <c r="E1867" s="82"/>
      <c r="F1867" s="56" t="str">
        <f t="shared" si="2"/>
        <v>PETUGAS.1866/SPK/SE/PML/3172/2026</v>
      </c>
      <c r="G1867" s="80"/>
      <c r="H1867" s="56" t="str">
        <f>VLOOKUP(G1867,'MITRA (REFERENSI)'!$A:$Z,16,FALSE)</f>
        <v>#N/A</v>
      </c>
      <c r="I1867" s="56" t="str">
        <f>VLOOKUP(G1867,'MITRA (REFERENSI)'!$A:$Z,25,FALSE)</f>
        <v>#N/A</v>
      </c>
      <c r="J1867" s="55" t="str">
        <f>VLOOKUP(G1867,'MITRA (REFERENSI)'!$A:$Z,26,FALSE)</f>
        <v>#N/A</v>
      </c>
      <c r="K1867" s="55" t="str">
        <f>VLOOKUP(G1867,'MITRA (REFERENSI)'!$A:$Z,15,FALSE)</f>
        <v>#N/A</v>
      </c>
      <c r="L1867" s="55" t="str">
        <f>VLOOKUP(G1867,'MITRA (REFERENSI)'!$A:$Z,15,FALSE)</f>
        <v>#N/A</v>
      </c>
      <c r="M1867" s="55" t="str">
        <f>IF(B1867=1,'KELAS (REFERENSI)'!M1867,IF(B1867=2,'KELAS (REFERENSI)'!M1882,IF(B1867=3,'KELAS (REFERENSI)'!M1897,IF(B1867=4,'KELAS (REFERENSI)'!M1912,""))))</f>
        <v/>
      </c>
      <c r="N1867" s="55" t="str">
        <f>IF(B1867=1,'KELAS (REFERENSI)'!N1867,IF(B1867=2,'KELAS (REFERENSI)'!N1882,IF(B1867=3,'KELAS (REFERENSI)'!N1897,IF(B1867=4,'KELAS (REFERENSI)'!N1912,""))))</f>
        <v/>
      </c>
      <c r="O1867" s="55" t="str">
        <f>IF(B1867=1,'KELAS (REFERENSI)'!O1867,IF(B1867=2,'KELAS (REFERENSI)'!O1882,IF(B1867=3,'KELAS (REFERENSI)'!O1897,IF(B1867=4,'KELAS (REFERENSI)'!O1912,""))))</f>
        <v/>
      </c>
      <c r="P1867" s="55" t="str">
        <f>IF(B1867=1,'KELAS (REFERENSI)'!P1867,IF(B1867=2,'KELAS (REFERENSI)'!P1882,IF(B1867=3,'KELAS (REFERENSI)'!P1897,IF(B1867=4,'KELAS (REFERENSI)'!P1912,""))))</f>
        <v/>
      </c>
      <c r="Q1867" s="55" t="str">
        <f t="shared" si="4"/>
        <v>BPS Kota Jakarta Timur</v>
      </c>
      <c r="R1867" s="55" t="str">
        <f t="shared" si="56"/>
        <v/>
      </c>
      <c r="S1867" s="55" t="str">
        <f t="shared" ref="S1867:T1867" si="1875">S1866</f>
        <v>15 Juni sampai dengan 31 Agustus 2026</v>
      </c>
      <c r="T1867" s="55" t="str">
        <f t="shared" si="1875"/>
        <v>31 Agustus 2026</v>
      </c>
      <c r="U1867" s="59" t="str">
        <f>VLOOKUP(G1867,'MITRA (REFERENSI)'!$A:$Z,17,FALSE)</f>
        <v>#N/A</v>
      </c>
      <c r="V1867" s="59" t="str">
        <f>VLOOKUP(G1867,'MITRA (REFERENSI)'!$A:$Z,11,FALSE)</f>
        <v>#N/A</v>
      </c>
      <c r="W1867" s="81"/>
      <c r="X1867" s="63"/>
      <c r="Y1867" s="63"/>
      <c r="Z1867" s="62"/>
      <c r="AA1867" s="63"/>
      <c r="AB1867" s="62"/>
      <c r="AC1867" s="62"/>
      <c r="AD1867" s="62"/>
      <c r="AE1867" s="62"/>
      <c r="AF1867" s="62"/>
      <c r="AG1867" s="72"/>
      <c r="AH1867" s="72"/>
      <c r="AI1867" s="72"/>
      <c r="AJ1867" s="72"/>
      <c r="AK1867" s="59" t="str">
        <f>VLOOKUP(G1867,'MITRA (REFERENSI)'!$A:$Z,5,FALSE)</f>
        <v>#N/A</v>
      </c>
      <c r="AL1867" s="59" t="str">
        <f>VLOOKUP(G1867,'MITRA (REFERENSI)'!$A:$Z,13,FALSE)</f>
        <v>#N/A</v>
      </c>
      <c r="AM1867" s="59" t="str">
        <f>VLOOKUP(G1867,'MITRA (REFERENSI)'!$A:$Z,14,FALSE)</f>
        <v>#N/A</v>
      </c>
    </row>
    <row r="1868" ht="15.0" customHeight="1">
      <c r="A1868" s="53" t="s">
        <v>6930</v>
      </c>
      <c r="B1868" s="78"/>
      <c r="C1868" s="79"/>
      <c r="D1868" s="82"/>
      <c r="E1868" s="82"/>
      <c r="F1868" s="56" t="str">
        <f t="shared" si="2"/>
        <v>PETUGAS.1867/SPK/SE/PML/3172/2026</v>
      </c>
      <c r="G1868" s="80"/>
      <c r="H1868" s="56" t="str">
        <f>VLOOKUP(G1868,'MITRA (REFERENSI)'!$A:$Z,16,FALSE)</f>
        <v>#N/A</v>
      </c>
      <c r="I1868" s="56" t="str">
        <f>VLOOKUP(G1868,'MITRA (REFERENSI)'!$A:$Z,25,FALSE)</f>
        <v>#N/A</v>
      </c>
      <c r="J1868" s="55" t="str">
        <f>VLOOKUP(G1868,'MITRA (REFERENSI)'!$A:$Z,26,FALSE)</f>
        <v>#N/A</v>
      </c>
      <c r="K1868" s="55" t="str">
        <f>VLOOKUP(G1868,'MITRA (REFERENSI)'!$A:$Z,15,FALSE)</f>
        <v>#N/A</v>
      </c>
      <c r="L1868" s="55" t="str">
        <f>VLOOKUP(G1868,'MITRA (REFERENSI)'!$A:$Z,15,FALSE)</f>
        <v>#N/A</v>
      </c>
      <c r="M1868" s="55" t="str">
        <f>IF(B1868=1,'KELAS (REFERENSI)'!M1868,IF(B1868=2,'KELAS (REFERENSI)'!M1883,IF(B1868=3,'KELAS (REFERENSI)'!M1898,IF(B1868=4,'KELAS (REFERENSI)'!M1913,""))))</f>
        <v/>
      </c>
      <c r="N1868" s="55" t="str">
        <f>IF(B1868=1,'KELAS (REFERENSI)'!N1868,IF(B1868=2,'KELAS (REFERENSI)'!N1883,IF(B1868=3,'KELAS (REFERENSI)'!N1898,IF(B1868=4,'KELAS (REFERENSI)'!N1913,""))))</f>
        <v/>
      </c>
      <c r="O1868" s="55" t="str">
        <f>IF(B1868=1,'KELAS (REFERENSI)'!O1868,IF(B1868=2,'KELAS (REFERENSI)'!O1883,IF(B1868=3,'KELAS (REFERENSI)'!O1898,IF(B1868=4,'KELAS (REFERENSI)'!O1913,""))))</f>
        <v/>
      </c>
      <c r="P1868" s="55" t="str">
        <f>IF(B1868=1,'KELAS (REFERENSI)'!P1868,IF(B1868=2,'KELAS (REFERENSI)'!P1883,IF(B1868=3,'KELAS (REFERENSI)'!P1898,IF(B1868=4,'KELAS (REFERENSI)'!P1913,""))))</f>
        <v/>
      </c>
      <c r="Q1868" s="55" t="str">
        <f t="shared" si="4"/>
        <v>BPS Kota Jakarta Timur</v>
      </c>
      <c r="R1868" s="55" t="str">
        <f t="shared" si="56"/>
        <v/>
      </c>
      <c r="S1868" s="55" t="str">
        <f t="shared" ref="S1868:T1868" si="1876">S1867</f>
        <v>15 Juni sampai dengan 31 Agustus 2026</v>
      </c>
      <c r="T1868" s="55" t="str">
        <f t="shared" si="1876"/>
        <v>31 Agustus 2026</v>
      </c>
      <c r="U1868" s="59" t="str">
        <f>VLOOKUP(G1868,'MITRA (REFERENSI)'!$A:$Z,17,FALSE)</f>
        <v>#N/A</v>
      </c>
      <c r="V1868" s="59" t="str">
        <f>VLOOKUP(G1868,'MITRA (REFERENSI)'!$A:$Z,11,FALSE)</f>
        <v>#N/A</v>
      </c>
      <c r="W1868" s="81"/>
      <c r="X1868" s="63"/>
      <c r="Y1868" s="63"/>
      <c r="Z1868" s="62"/>
      <c r="AA1868" s="63"/>
      <c r="AB1868" s="62"/>
      <c r="AC1868" s="62"/>
      <c r="AD1868" s="62"/>
      <c r="AE1868" s="62"/>
      <c r="AF1868" s="62"/>
      <c r="AG1868" s="72"/>
      <c r="AH1868" s="72"/>
      <c r="AI1868" s="72"/>
      <c r="AJ1868" s="72"/>
      <c r="AK1868" s="59" t="str">
        <f>VLOOKUP(G1868,'MITRA (REFERENSI)'!$A:$Z,5,FALSE)</f>
        <v>#N/A</v>
      </c>
      <c r="AL1868" s="59" t="str">
        <f>VLOOKUP(G1868,'MITRA (REFERENSI)'!$A:$Z,13,FALSE)</f>
        <v>#N/A</v>
      </c>
      <c r="AM1868" s="59" t="str">
        <f>VLOOKUP(G1868,'MITRA (REFERENSI)'!$A:$Z,14,FALSE)</f>
        <v>#N/A</v>
      </c>
    </row>
    <row r="1869" ht="15.0" customHeight="1">
      <c r="A1869" s="53" t="s">
        <v>6931</v>
      </c>
      <c r="B1869" s="78"/>
      <c r="C1869" s="79"/>
      <c r="D1869" s="82"/>
      <c r="E1869" s="82"/>
      <c r="F1869" s="56" t="str">
        <f t="shared" si="2"/>
        <v>PETUGAS.1868/SPK/SE/PML/3172/2026</v>
      </c>
      <c r="G1869" s="80"/>
      <c r="H1869" s="56" t="str">
        <f>VLOOKUP(G1869,'MITRA (REFERENSI)'!$A:$Z,16,FALSE)</f>
        <v>#N/A</v>
      </c>
      <c r="I1869" s="56" t="str">
        <f>VLOOKUP(G1869,'MITRA (REFERENSI)'!$A:$Z,25,FALSE)</f>
        <v>#N/A</v>
      </c>
      <c r="J1869" s="55" t="str">
        <f>VLOOKUP(G1869,'MITRA (REFERENSI)'!$A:$Z,26,FALSE)</f>
        <v>#N/A</v>
      </c>
      <c r="K1869" s="55" t="str">
        <f>VLOOKUP(G1869,'MITRA (REFERENSI)'!$A:$Z,15,FALSE)</f>
        <v>#N/A</v>
      </c>
      <c r="L1869" s="55" t="str">
        <f>VLOOKUP(G1869,'MITRA (REFERENSI)'!$A:$Z,15,FALSE)</f>
        <v>#N/A</v>
      </c>
      <c r="M1869" s="55" t="str">
        <f>IF(B1869=1,'KELAS (REFERENSI)'!M1869,IF(B1869=2,'KELAS (REFERENSI)'!M1884,IF(B1869=3,'KELAS (REFERENSI)'!M1899,IF(B1869=4,'KELAS (REFERENSI)'!M1914,""))))</f>
        <v/>
      </c>
      <c r="N1869" s="55" t="str">
        <f>IF(B1869=1,'KELAS (REFERENSI)'!N1869,IF(B1869=2,'KELAS (REFERENSI)'!N1884,IF(B1869=3,'KELAS (REFERENSI)'!N1899,IF(B1869=4,'KELAS (REFERENSI)'!N1914,""))))</f>
        <v/>
      </c>
      <c r="O1869" s="55" t="str">
        <f>IF(B1869=1,'KELAS (REFERENSI)'!O1869,IF(B1869=2,'KELAS (REFERENSI)'!O1884,IF(B1869=3,'KELAS (REFERENSI)'!O1899,IF(B1869=4,'KELAS (REFERENSI)'!O1914,""))))</f>
        <v/>
      </c>
      <c r="P1869" s="55" t="str">
        <f>IF(B1869=1,'KELAS (REFERENSI)'!P1869,IF(B1869=2,'KELAS (REFERENSI)'!P1884,IF(B1869=3,'KELAS (REFERENSI)'!P1899,IF(B1869=4,'KELAS (REFERENSI)'!P1914,""))))</f>
        <v/>
      </c>
      <c r="Q1869" s="55" t="str">
        <f t="shared" si="4"/>
        <v>BPS Kota Jakarta Timur</v>
      </c>
      <c r="R1869" s="55" t="str">
        <f t="shared" si="56"/>
        <v/>
      </c>
      <c r="S1869" s="55" t="str">
        <f t="shared" ref="S1869:T1869" si="1877">S1868</f>
        <v>15 Juni sampai dengan 31 Agustus 2026</v>
      </c>
      <c r="T1869" s="55" t="str">
        <f t="shared" si="1877"/>
        <v>31 Agustus 2026</v>
      </c>
      <c r="U1869" s="59" t="str">
        <f>VLOOKUP(G1869,'MITRA (REFERENSI)'!$A:$Z,17,FALSE)</f>
        <v>#N/A</v>
      </c>
      <c r="V1869" s="59" t="str">
        <f>VLOOKUP(G1869,'MITRA (REFERENSI)'!$A:$Z,11,FALSE)</f>
        <v>#N/A</v>
      </c>
      <c r="W1869" s="81"/>
      <c r="X1869" s="63"/>
      <c r="Y1869" s="63"/>
      <c r="Z1869" s="62"/>
      <c r="AA1869" s="63"/>
      <c r="AB1869" s="62"/>
      <c r="AC1869" s="62"/>
      <c r="AD1869" s="62"/>
      <c r="AE1869" s="62"/>
      <c r="AF1869" s="62"/>
      <c r="AG1869" s="72"/>
      <c r="AH1869" s="72"/>
      <c r="AI1869" s="72"/>
      <c r="AJ1869" s="72"/>
      <c r="AK1869" s="59" t="str">
        <f>VLOOKUP(G1869,'MITRA (REFERENSI)'!$A:$Z,5,FALSE)</f>
        <v>#N/A</v>
      </c>
      <c r="AL1869" s="59" t="str">
        <f>VLOOKUP(G1869,'MITRA (REFERENSI)'!$A:$Z,13,FALSE)</f>
        <v>#N/A</v>
      </c>
      <c r="AM1869" s="59" t="str">
        <f>VLOOKUP(G1869,'MITRA (REFERENSI)'!$A:$Z,14,FALSE)</f>
        <v>#N/A</v>
      </c>
    </row>
    <row r="1870" ht="15.0" customHeight="1">
      <c r="A1870" s="53" t="s">
        <v>6932</v>
      </c>
      <c r="B1870" s="78"/>
      <c r="C1870" s="79"/>
      <c r="D1870" s="82"/>
      <c r="E1870" s="82"/>
      <c r="F1870" s="56" t="str">
        <f t="shared" si="2"/>
        <v>PETUGAS.1869/SPK/SE/PML/3172/2026</v>
      </c>
      <c r="G1870" s="80"/>
      <c r="H1870" s="56" t="str">
        <f>VLOOKUP(G1870,'MITRA (REFERENSI)'!$A:$Z,16,FALSE)</f>
        <v>#N/A</v>
      </c>
      <c r="I1870" s="56" t="str">
        <f>VLOOKUP(G1870,'MITRA (REFERENSI)'!$A:$Z,25,FALSE)</f>
        <v>#N/A</v>
      </c>
      <c r="J1870" s="55" t="str">
        <f>VLOOKUP(G1870,'MITRA (REFERENSI)'!$A:$Z,26,FALSE)</f>
        <v>#N/A</v>
      </c>
      <c r="K1870" s="55" t="str">
        <f>VLOOKUP(G1870,'MITRA (REFERENSI)'!$A:$Z,15,FALSE)</f>
        <v>#N/A</v>
      </c>
      <c r="L1870" s="55" t="str">
        <f>VLOOKUP(G1870,'MITRA (REFERENSI)'!$A:$Z,15,FALSE)</f>
        <v>#N/A</v>
      </c>
      <c r="M1870" s="55" t="str">
        <f>IF(B1870=1,'KELAS (REFERENSI)'!M1870,IF(B1870=2,'KELAS (REFERENSI)'!M1885,IF(B1870=3,'KELAS (REFERENSI)'!M1900,IF(B1870=4,'KELAS (REFERENSI)'!M1915,""))))</f>
        <v/>
      </c>
      <c r="N1870" s="55" t="str">
        <f>IF(B1870=1,'KELAS (REFERENSI)'!N1870,IF(B1870=2,'KELAS (REFERENSI)'!N1885,IF(B1870=3,'KELAS (REFERENSI)'!N1900,IF(B1870=4,'KELAS (REFERENSI)'!N1915,""))))</f>
        <v/>
      </c>
      <c r="O1870" s="55" t="str">
        <f>IF(B1870=1,'KELAS (REFERENSI)'!O1870,IF(B1870=2,'KELAS (REFERENSI)'!O1885,IF(B1870=3,'KELAS (REFERENSI)'!O1900,IF(B1870=4,'KELAS (REFERENSI)'!O1915,""))))</f>
        <v/>
      </c>
      <c r="P1870" s="55" t="str">
        <f>IF(B1870=1,'KELAS (REFERENSI)'!P1870,IF(B1870=2,'KELAS (REFERENSI)'!P1885,IF(B1870=3,'KELAS (REFERENSI)'!P1900,IF(B1870=4,'KELAS (REFERENSI)'!P1915,""))))</f>
        <v/>
      </c>
      <c r="Q1870" s="55" t="str">
        <f t="shared" si="4"/>
        <v>BPS Kota Jakarta Timur</v>
      </c>
      <c r="R1870" s="55" t="str">
        <f t="shared" si="56"/>
        <v/>
      </c>
      <c r="S1870" s="55" t="str">
        <f t="shared" ref="S1870:T1870" si="1878">S1869</f>
        <v>15 Juni sampai dengan 31 Agustus 2026</v>
      </c>
      <c r="T1870" s="55" t="str">
        <f t="shared" si="1878"/>
        <v>31 Agustus 2026</v>
      </c>
      <c r="U1870" s="59" t="str">
        <f>VLOOKUP(G1870,'MITRA (REFERENSI)'!$A:$Z,17,FALSE)</f>
        <v>#N/A</v>
      </c>
      <c r="V1870" s="59" t="str">
        <f>VLOOKUP(G1870,'MITRA (REFERENSI)'!$A:$Z,11,FALSE)</f>
        <v>#N/A</v>
      </c>
      <c r="W1870" s="81"/>
      <c r="X1870" s="63"/>
      <c r="Y1870" s="63"/>
      <c r="Z1870" s="62"/>
      <c r="AA1870" s="63"/>
      <c r="AB1870" s="62"/>
      <c r="AC1870" s="62"/>
      <c r="AD1870" s="62"/>
      <c r="AE1870" s="62"/>
      <c r="AF1870" s="62"/>
      <c r="AG1870" s="72"/>
      <c r="AH1870" s="72"/>
      <c r="AI1870" s="72"/>
      <c r="AJ1870" s="72"/>
      <c r="AK1870" s="59" t="str">
        <f>VLOOKUP(G1870,'MITRA (REFERENSI)'!$A:$Z,5,FALSE)</f>
        <v>#N/A</v>
      </c>
      <c r="AL1870" s="59" t="str">
        <f>VLOOKUP(G1870,'MITRA (REFERENSI)'!$A:$Z,13,FALSE)</f>
        <v>#N/A</v>
      </c>
      <c r="AM1870" s="59" t="str">
        <f>VLOOKUP(G1870,'MITRA (REFERENSI)'!$A:$Z,14,FALSE)</f>
        <v>#N/A</v>
      </c>
    </row>
    <row r="1871" ht="15.0" customHeight="1">
      <c r="A1871" s="53" t="s">
        <v>6933</v>
      </c>
      <c r="B1871" s="78"/>
      <c r="C1871" s="79"/>
      <c r="D1871" s="82"/>
      <c r="E1871" s="82"/>
      <c r="F1871" s="56" t="str">
        <f t="shared" si="2"/>
        <v>PETUGAS.1870/SPK/SE/PML/3172/2026</v>
      </c>
      <c r="G1871" s="80"/>
      <c r="H1871" s="56" t="str">
        <f>VLOOKUP(G1871,'MITRA (REFERENSI)'!$A:$Z,16,FALSE)</f>
        <v>#N/A</v>
      </c>
      <c r="I1871" s="56" t="str">
        <f>VLOOKUP(G1871,'MITRA (REFERENSI)'!$A:$Z,25,FALSE)</f>
        <v>#N/A</v>
      </c>
      <c r="J1871" s="55" t="str">
        <f>VLOOKUP(G1871,'MITRA (REFERENSI)'!$A:$Z,26,FALSE)</f>
        <v>#N/A</v>
      </c>
      <c r="K1871" s="55" t="str">
        <f>VLOOKUP(G1871,'MITRA (REFERENSI)'!$A:$Z,15,FALSE)</f>
        <v>#N/A</v>
      </c>
      <c r="L1871" s="55" t="str">
        <f>VLOOKUP(G1871,'MITRA (REFERENSI)'!$A:$Z,15,FALSE)</f>
        <v>#N/A</v>
      </c>
      <c r="M1871" s="55" t="str">
        <f>IF(B1871=1,'KELAS (REFERENSI)'!M1871,IF(B1871=2,'KELAS (REFERENSI)'!M1886,IF(B1871=3,'KELAS (REFERENSI)'!M1901,IF(B1871=4,'KELAS (REFERENSI)'!M1916,""))))</f>
        <v/>
      </c>
      <c r="N1871" s="55" t="str">
        <f>IF(B1871=1,'KELAS (REFERENSI)'!N1871,IF(B1871=2,'KELAS (REFERENSI)'!N1886,IF(B1871=3,'KELAS (REFERENSI)'!N1901,IF(B1871=4,'KELAS (REFERENSI)'!N1916,""))))</f>
        <v/>
      </c>
      <c r="O1871" s="55" t="str">
        <f>IF(B1871=1,'KELAS (REFERENSI)'!O1871,IF(B1871=2,'KELAS (REFERENSI)'!O1886,IF(B1871=3,'KELAS (REFERENSI)'!O1901,IF(B1871=4,'KELAS (REFERENSI)'!O1916,""))))</f>
        <v/>
      </c>
      <c r="P1871" s="55" t="str">
        <f>IF(B1871=1,'KELAS (REFERENSI)'!P1871,IF(B1871=2,'KELAS (REFERENSI)'!P1886,IF(B1871=3,'KELAS (REFERENSI)'!P1901,IF(B1871=4,'KELAS (REFERENSI)'!P1916,""))))</f>
        <v/>
      </c>
      <c r="Q1871" s="55" t="str">
        <f t="shared" si="4"/>
        <v>BPS Kota Jakarta Timur</v>
      </c>
      <c r="R1871" s="55" t="str">
        <f t="shared" si="56"/>
        <v/>
      </c>
      <c r="S1871" s="55" t="str">
        <f t="shared" ref="S1871:T1871" si="1879">S1870</f>
        <v>15 Juni sampai dengan 31 Agustus 2026</v>
      </c>
      <c r="T1871" s="55" t="str">
        <f t="shared" si="1879"/>
        <v>31 Agustus 2026</v>
      </c>
      <c r="U1871" s="59" t="str">
        <f>VLOOKUP(G1871,'MITRA (REFERENSI)'!$A:$Z,17,FALSE)</f>
        <v>#N/A</v>
      </c>
      <c r="V1871" s="59" t="str">
        <f>VLOOKUP(G1871,'MITRA (REFERENSI)'!$A:$Z,11,FALSE)</f>
        <v>#N/A</v>
      </c>
      <c r="W1871" s="81"/>
      <c r="X1871" s="63"/>
      <c r="Y1871" s="63"/>
      <c r="Z1871" s="62"/>
      <c r="AA1871" s="63"/>
      <c r="AB1871" s="62"/>
      <c r="AC1871" s="62"/>
      <c r="AD1871" s="62"/>
      <c r="AE1871" s="62"/>
      <c r="AF1871" s="62"/>
      <c r="AG1871" s="72"/>
      <c r="AH1871" s="72"/>
      <c r="AI1871" s="72"/>
      <c r="AJ1871" s="72"/>
      <c r="AK1871" s="59" t="str">
        <f>VLOOKUP(G1871,'MITRA (REFERENSI)'!$A:$Z,5,FALSE)</f>
        <v>#N/A</v>
      </c>
      <c r="AL1871" s="59" t="str">
        <f>VLOOKUP(G1871,'MITRA (REFERENSI)'!$A:$Z,13,FALSE)</f>
        <v>#N/A</v>
      </c>
      <c r="AM1871" s="59" t="str">
        <f>VLOOKUP(G1871,'MITRA (REFERENSI)'!$A:$Z,14,FALSE)</f>
        <v>#N/A</v>
      </c>
    </row>
    <row r="1872" ht="15.0" customHeight="1">
      <c r="A1872" s="53" t="s">
        <v>6934</v>
      </c>
      <c r="B1872" s="78"/>
      <c r="C1872" s="79"/>
      <c r="D1872" s="82"/>
      <c r="E1872" s="82"/>
      <c r="F1872" s="56" t="str">
        <f t="shared" si="2"/>
        <v>PETUGAS.1871/SPK/SE/PML/3172/2026</v>
      </c>
      <c r="G1872" s="80"/>
      <c r="H1872" s="56" t="str">
        <f>VLOOKUP(G1872,'MITRA (REFERENSI)'!$A:$Z,16,FALSE)</f>
        <v>#N/A</v>
      </c>
      <c r="I1872" s="56" t="str">
        <f>VLOOKUP(G1872,'MITRA (REFERENSI)'!$A:$Z,25,FALSE)</f>
        <v>#N/A</v>
      </c>
      <c r="J1872" s="55" t="str">
        <f>VLOOKUP(G1872,'MITRA (REFERENSI)'!$A:$Z,26,FALSE)</f>
        <v>#N/A</v>
      </c>
      <c r="K1872" s="55" t="str">
        <f>VLOOKUP(G1872,'MITRA (REFERENSI)'!$A:$Z,15,FALSE)</f>
        <v>#N/A</v>
      </c>
      <c r="L1872" s="55" t="str">
        <f>VLOOKUP(G1872,'MITRA (REFERENSI)'!$A:$Z,15,FALSE)</f>
        <v>#N/A</v>
      </c>
      <c r="M1872" s="55" t="str">
        <f>IF(B1872=1,'KELAS (REFERENSI)'!M1872,IF(B1872=2,'KELAS (REFERENSI)'!M1887,IF(B1872=3,'KELAS (REFERENSI)'!M1902,IF(B1872=4,'KELAS (REFERENSI)'!M1917,""))))</f>
        <v/>
      </c>
      <c r="N1872" s="55" t="str">
        <f>IF(B1872=1,'KELAS (REFERENSI)'!N1872,IF(B1872=2,'KELAS (REFERENSI)'!N1887,IF(B1872=3,'KELAS (REFERENSI)'!N1902,IF(B1872=4,'KELAS (REFERENSI)'!N1917,""))))</f>
        <v/>
      </c>
      <c r="O1872" s="55" t="str">
        <f>IF(B1872=1,'KELAS (REFERENSI)'!O1872,IF(B1872=2,'KELAS (REFERENSI)'!O1887,IF(B1872=3,'KELAS (REFERENSI)'!O1902,IF(B1872=4,'KELAS (REFERENSI)'!O1917,""))))</f>
        <v/>
      </c>
      <c r="P1872" s="55" t="str">
        <f>IF(B1872=1,'KELAS (REFERENSI)'!P1872,IF(B1872=2,'KELAS (REFERENSI)'!P1887,IF(B1872=3,'KELAS (REFERENSI)'!P1902,IF(B1872=4,'KELAS (REFERENSI)'!P1917,""))))</f>
        <v/>
      </c>
      <c r="Q1872" s="55" t="str">
        <f t="shared" si="4"/>
        <v>BPS Kota Jakarta Timur</v>
      </c>
      <c r="R1872" s="55" t="str">
        <f t="shared" si="56"/>
        <v/>
      </c>
      <c r="S1872" s="55" t="str">
        <f t="shared" ref="S1872:T1872" si="1880">S1871</f>
        <v>15 Juni sampai dengan 31 Agustus 2026</v>
      </c>
      <c r="T1872" s="55" t="str">
        <f t="shared" si="1880"/>
        <v>31 Agustus 2026</v>
      </c>
      <c r="U1872" s="59" t="str">
        <f>VLOOKUP(G1872,'MITRA (REFERENSI)'!$A:$Z,17,FALSE)</f>
        <v>#N/A</v>
      </c>
      <c r="V1872" s="59" t="str">
        <f>VLOOKUP(G1872,'MITRA (REFERENSI)'!$A:$Z,11,FALSE)</f>
        <v>#N/A</v>
      </c>
      <c r="W1872" s="81"/>
      <c r="X1872" s="63"/>
      <c r="Y1872" s="63"/>
      <c r="Z1872" s="62"/>
      <c r="AA1872" s="63"/>
      <c r="AB1872" s="62"/>
      <c r="AC1872" s="62"/>
      <c r="AD1872" s="62"/>
      <c r="AE1872" s="62"/>
      <c r="AF1872" s="62"/>
      <c r="AG1872" s="72"/>
      <c r="AH1872" s="72"/>
      <c r="AI1872" s="72"/>
      <c r="AJ1872" s="72"/>
      <c r="AK1872" s="59" t="str">
        <f>VLOOKUP(G1872,'MITRA (REFERENSI)'!$A:$Z,5,FALSE)</f>
        <v>#N/A</v>
      </c>
      <c r="AL1872" s="59" t="str">
        <f>VLOOKUP(G1872,'MITRA (REFERENSI)'!$A:$Z,13,FALSE)</f>
        <v>#N/A</v>
      </c>
      <c r="AM1872" s="59" t="str">
        <f>VLOOKUP(G1872,'MITRA (REFERENSI)'!$A:$Z,14,FALSE)</f>
        <v>#N/A</v>
      </c>
    </row>
    <row r="1873" ht="15.0" customHeight="1">
      <c r="A1873" s="53" t="s">
        <v>6935</v>
      </c>
      <c r="B1873" s="78"/>
      <c r="C1873" s="79"/>
      <c r="D1873" s="82"/>
      <c r="E1873" s="82"/>
      <c r="F1873" s="56" t="str">
        <f t="shared" si="2"/>
        <v>PETUGAS.1872/SPK/SE/PML/3172/2026</v>
      </c>
      <c r="G1873" s="80"/>
      <c r="H1873" s="56" t="str">
        <f>VLOOKUP(G1873,'MITRA (REFERENSI)'!$A:$Z,16,FALSE)</f>
        <v>#N/A</v>
      </c>
      <c r="I1873" s="56" t="str">
        <f>VLOOKUP(G1873,'MITRA (REFERENSI)'!$A:$Z,25,FALSE)</f>
        <v>#N/A</v>
      </c>
      <c r="J1873" s="55" t="str">
        <f>VLOOKUP(G1873,'MITRA (REFERENSI)'!$A:$Z,26,FALSE)</f>
        <v>#N/A</v>
      </c>
      <c r="K1873" s="55" t="str">
        <f>VLOOKUP(G1873,'MITRA (REFERENSI)'!$A:$Z,15,FALSE)</f>
        <v>#N/A</v>
      </c>
      <c r="L1873" s="55" t="str">
        <f>VLOOKUP(G1873,'MITRA (REFERENSI)'!$A:$Z,15,FALSE)</f>
        <v>#N/A</v>
      </c>
      <c r="M1873" s="55" t="str">
        <f>IF(B1873=1,'KELAS (REFERENSI)'!M1873,IF(B1873=2,'KELAS (REFERENSI)'!M1888,IF(B1873=3,'KELAS (REFERENSI)'!M1903,IF(B1873=4,'KELAS (REFERENSI)'!M1918,""))))</f>
        <v/>
      </c>
      <c r="N1873" s="55" t="str">
        <f>IF(B1873=1,'KELAS (REFERENSI)'!N1873,IF(B1873=2,'KELAS (REFERENSI)'!N1888,IF(B1873=3,'KELAS (REFERENSI)'!N1903,IF(B1873=4,'KELAS (REFERENSI)'!N1918,""))))</f>
        <v/>
      </c>
      <c r="O1873" s="55" t="str">
        <f>IF(B1873=1,'KELAS (REFERENSI)'!O1873,IF(B1873=2,'KELAS (REFERENSI)'!O1888,IF(B1873=3,'KELAS (REFERENSI)'!O1903,IF(B1873=4,'KELAS (REFERENSI)'!O1918,""))))</f>
        <v/>
      </c>
      <c r="P1873" s="55" t="str">
        <f>IF(B1873=1,'KELAS (REFERENSI)'!P1873,IF(B1873=2,'KELAS (REFERENSI)'!P1888,IF(B1873=3,'KELAS (REFERENSI)'!P1903,IF(B1873=4,'KELAS (REFERENSI)'!P1918,""))))</f>
        <v/>
      </c>
      <c r="Q1873" s="55" t="str">
        <f t="shared" si="4"/>
        <v>BPS Kota Jakarta Timur</v>
      </c>
      <c r="R1873" s="55" t="str">
        <f t="shared" si="56"/>
        <v/>
      </c>
      <c r="S1873" s="55" t="str">
        <f t="shared" ref="S1873:T1873" si="1881">S1872</f>
        <v>15 Juni sampai dengan 31 Agustus 2026</v>
      </c>
      <c r="T1873" s="55" t="str">
        <f t="shared" si="1881"/>
        <v>31 Agustus 2026</v>
      </c>
      <c r="U1873" s="59" t="str">
        <f>VLOOKUP(G1873,'MITRA (REFERENSI)'!$A:$Z,17,FALSE)</f>
        <v>#N/A</v>
      </c>
      <c r="V1873" s="59" t="str">
        <f>VLOOKUP(G1873,'MITRA (REFERENSI)'!$A:$Z,11,FALSE)</f>
        <v>#N/A</v>
      </c>
      <c r="W1873" s="81"/>
      <c r="X1873" s="63"/>
      <c r="Y1873" s="63"/>
      <c r="Z1873" s="62"/>
      <c r="AA1873" s="63"/>
      <c r="AB1873" s="62"/>
      <c r="AC1873" s="62"/>
      <c r="AD1873" s="62"/>
      <c r="AE1873" s="62"/>
      <c r="AF1873" s="62"/>
      <c r="AG1873" s="72"/>
      <c r="AH1873" s="72"/>
      <c r="AI1873" s="72"/>
      <c r="AJ1873" s="72"/>
      <c r="AK1873" s="59" t="str">
        <f>VLOOKUP(G1873,'MITRA (REFERENSI)'!$A:$Z,5,FALSE)</f>
        <v>#N/A</v>
      </c>
      <c r="AL1873" s="59" t="str">
        <f>VLOOKUP(G1873,'MITRA (REFERENSI)'!$A:$Z,13,FALSE)</f>
        <v>#N/A</v>
      </c>
      <c r="AM1873" s="59" t="str">
        <f>VLOOKUP(G1873,'MITRA (REFERENSI)'!$A:$Z,14,FALSE)</f>
        <v>#N/A</v>
      </c>
    </row>
    <row r="1874" ht="15.0" customHeight="1">
      <c r="A1874" s="53" t="s">
        <v>6936</v>
      </c>
      <c r="B1874" s="78"/>
      <c r="C1874" s="79"/>
      <c r="D1874" s="82"/>
      <c r="E1874" s="82"/>
      <c r="F1874" s="56" t="str">
        <f t="shared" si="2"/>
        <v>PETUGAS.1873/SPK/SE/PML/3172/2026</v>
      </c>
      <c r="G1874" s="80"/>
      <c r="H1874" s="56" t="str">
        <f>VLOOKUP(G1874,'MITRA (REFERENSI)'!$A:$Z,16,FALSE)</f>
        <v>#N/A</v>
      </c>
      <c r="I1874" s="56" t="str">
        <f>VLOOKUP(G1874,'MITRA (REFERENSI)'!$A:$Z,25,FALSE)</f>
        <v>#N/A</v>
      </c>
      <c r="J1874" s="55" t="str">
        <f>VLOOKUP(G1874,'MITRA (REFERENSI)'!$A:$Z,26,FALSE)</f>
        <v>#N/A</v>
      </c>
      <c r="K1874" s="55" t="str">
        <f>VLOOKUP(G1874,'MITRA (REFERENSI)'!$A:$Z,15,FALSE)</f>
        <v>#N/A</v>
      </c>
      <c r="L1874" s="55" t="str">
        <f>VLOOKUP(G1874,'MITRA (REFERENSI)'!$A:$Z,15,FALSE)</f>
        <v>#N/A</v>
      </c>
      <c r="M1874" s="55" t="str">
        <f>IF(B1874=1,'KELAS (REFERENSI)'!M1874,IF(B1874=2,'KELAS (REFERENSI)'!M1889,IF(B1874=3,'KELAS (REFERENSI)'!M1904,IF(B1874=4,'KELAS (REFERENSI)'!M1919,""))))</f>
        <v/>
      </c>
      <c r="N1874" s="55" t="str">
        <f>IF(B1874=1,'KELAS (REFERENSI)'!N1874,IF(B1874=2,'KELAS (REFERENSI)'!N1889,IF(B1874=3,'KELAS (REFERENSI)'!N1904,IF(B1874=4,'KELAS (REFERENSI)'!N1919,""))))</f>
        <v/>
      </c>
      <c r="O1874" s="55" t="str">
        <f>IF(B1874=1,'KELAS (REFERENSI)'!O1874,IF(B1874=2,'KELAS (REFERENSI)'!O1889,IF(B1874=3,'KELAS (REFERENSI)'!O1904,IF(B1874=4,'KELAS (REFERENSI)'!O1919,""))))</f>
        <v/>
      </c>
      <c r="P1874" s="55" t="str">
        <f>IF(B1874=1,'KELAS (REFERENSI)'!P1874,IF(B1874=2,'KELAS (REFERENSI)'!P1889,IF(B1874=3,'KELAS (REFERENSI)'!P1904,IF(B1874=4,'KELAS (REFERENSI)'!P1919,""))))</f>
        <v/>
      </c>
      <c r="Q1874" s="55" t="str">
        <f t="shared" si="4"/>
        <v>BPS Kota Jakarta Timur</v>
      </c>
      <c r="R1874" s="55" t="str">
        <f t="shared" si="56"/>
        <v/>
      </c>
      <c r="S1874" s="55" t="str">
        <f t="shared" ref="S1874:T1874" si="1882">S1873</f>
        <v>15 Juni sampai dengan 31 Agustus 2026</v>
      </c>
      <c r="T1874" s="55" t="str">
        <f t="shared" si="1882"/>
        <v>31 Agustus 2026</v>
      </c>
      <c r="U1874" s="59" t="str">
        <f>VLOOKUP(G1874,'MITRA (REFERENSI)'!$A:$Z,17,FALSE)</f>
        <v>#N/A</v>
      </c>
      <c r="V1874" s="59" t="str">
        <f>VLOOKUP(G1874,'MITRA (REFERENSI)'!$A:$Z,11,FALSE)</f>
        <v>#N/A</v>
      </c>
      <c r="W1874" s="81"/>
      <c r="X1874" s="63"/>
      <c r="Y1874" s="63"/>
      <c r="Z1874" s="62"/>
      <c r="AA1874" s="63"/>
      <c r="AB1874" s="62"/>
      <c r="AC1874" s="62"/>
      <c r="AD1874" s="62"/>
      <c r="AE1874" s="62"/>
      <c r="AF1874" s="62"/>
      <c r="AG1874" s="72"/>
      <c r="AH1874" s="72"/>
      <c r="AI1874" s="72"/>
      <c r="AJ1874" s="72"/>
      <c r="AK1874" s="59" t="str">
        <f>VLOOKUP(G1874,'MITRA (REFERENSI)'!$A:$Z,5,FALSE)</f>
        <v>#N/A</v>
      </c>
      <c r="AL1874" s="59" t="str">
        <f>VLOOKUP(G1874,'MITRA (REFERENSI)'!$A:$Z,13,FALSE)</f>
        <v>#N/A</v>
      </c>
      <c r="AM1874" s="59" t="str">
        <f>VLOOKUP(G1874,'MITRA (REFERENSI)'!$A:$Z,14,FALSE)</f>
        <v>#N/A</v>
      </c>
    </row>
    <row r="1875" ht="15.0" customHeight="1">
      <c r="A1875" s="53" t="s">
        <v>6937</v>
      </c>
      <c r="B1875" s="78"/>
      <c r="C1875" s="79"/>
      <c r="D1875" s="82"/>
      <c r="E1875" s="82"/>
      <c r="F1875" s="56" t="str">
        <f t="shared" si="2"/>
        <v>PETUGAS.1874/SPK/SE/PML/3172/2026</v>
      </c>
      <c r="G1875" s="80"/>
      <c r="H1875" s="56" t="str">
        <f>VLOOKUP(G1875,'MITRA (REFERENSI)'!$A:$Z,16,FALSE)</f>
        <v>#N/A</v>
      </c>
      <c r="I1875" s="56" t="str">
        <f>VLOOKUP(G1875,'MITRA (REFERENSI)'!$A:$Z,25,FALSE)</f>
        <v>#N/A</v>
      </c>
      <c r="J1875" s="55" t="str">
        <f>VLOOKUP(G1875,'MITRA (REFERENSI)'!$A:$Z,26,FALSE)</f>
        <v>#N/A</v>
      </c>
      <c r="K1875" s="55" t="str">
        <f>VLOOKUP(G1875,'MITRA (REFERENSI)'!$A:$Z,15,FALSE)</f>
        <v>#N/A</v>
      </c>
      <c r="L1875" s="55" t="str">
        <f>VLOOKUP(G1875,'MITRA (REFERENSI)'!$A:$Z,15,FALSE)</f>
        <v>#N/A</v>
      </c>
      <c r="M1875" s="55" t="str">
        <f>IF(B1875=1,'KELAS (REFERENSI)'!M1875,IF(B1875=2,'KELAS (REFERENSI)'!M1890,IF(B1875=3,'KELAS (REFERENSI)'!M1905,IF(B1875=4,'KELAS (REFERENSI)'!M1920,""))))</f>
        <v/>
      </c>
      <c r="N1875" s="55" t="str">
        <f>IF(B1875=1,'KELAS (REFERENSI)'!N1875,IF(B1875=2,'KELAS (REFERENSI)'!N1890,IF(B1875=3,'KELAS (REFERENSI)'!N1905,IF(B1875=4,'KELAS (REFERENSI)'!N1920,""))))</f>
        <v/>
      </c>
      <c r="O1875" s="55" t="str">
        <f>IF(B1875=1,'KELAS (REFERENSI)'!O1875,IF(B1875=2,'KELAS (REFERENSI)'!O1890,IF(B1875=3,'KELAS (REFERENSI)'!O1905,IF(B1875=4,'KELAS (REFERENSI)'!O1920,""))))</f>
        <v/>
      </c>
      <c r="P1875" s="55" t="str">
        <f>IF(B1875=1,'KELAS (REFERENSI)'!P1875,IF(B1875=2,'KELAS (REFERENSI)'!P1890,IF(B1875=3,'KELAS (REFERENSI)'!P1905,IF(B1875=4,'KELAS (REFERENSI)'!P1920,""))))</f>
        <v/>
      </c>
      <c r="Q1875" s="55" t="str">
        <f t="shared" si="4"/>
        <v>BPS Kota Jakarta Timur</v>
      </c>
      <c r="R1875" s="55" t="str">
        <f t="shared" si="56"/>
        <v/>
      </c>
      <c r="S1875" s="55" t="str">
        <f t="shared" ref="S1875:T1875" si="1883">S1874</f>
        <v>15 Juni sampai dengan 31 Agustus 2026</v>
      </c>
      <c r="T1875" s="55" t="str">
        <f t="shared" si="1883"/>
        <v>31 Agustus 2026</v>
      </c>
      <c r="U1875" s="59" t="str">
        <f>VLOOKUP(G1875,'MITRA (REFERENSI)'!$A:$Z,17,FALSE)</f>
        <v>#N/A</v>
      </c>
      <c r="V1875" s="59" t="str">
        <f>VLOOKUP(G1875,'MITRA (REFERENSI)'!$A:$Z,11,FALSE)</f>
        <v>#N/A</v>
      </c>
      <c r="W1875" s="81"/>
      <c r="X1875" s="63"/>
      <c r="Y1875" s="63"/>
      <c r="Z1875" s="62"/>
      <c r="AA1875" s="63"/>
      <c r="AB1875" s="62"/>
      <c r="AC1875" s="62"/>
      <c r="AD1875" s="62"/>
      <c r="AE1875" s="62"/>
      <c r="AF1875" s="62"/>
      <c r="AG1875" s="72"/>
      <c r="AH1875" s="72"/>
      <c r="AI1875" s="72"/>
      <c r="AJ1875" s="72"/>
      <c r="AK1875" s="59" t="str">
        <f>VLOOKUP(G1875,'MITRA (REFERENSI)'!$A:$Z,5,FALSE)</f>
        <v>#N/A</v>
      </c>
      <c r="AL1875" s="59" t="str">
        <f>VLOOKUP(G1875,'MITRA (REFERENSI)'!$A:$Z,13,FALSE)</f>
        <v>#N/A</v>
      </c>
      <c r="AM1875" s="59" t="str">
        <f>VLOOKUP(G1875,'MITRA (REFERENSI)'!$A:$Z,14,FALSE)</f>
        <v>#N/A</v>
      </c>
    </row>
    <row r="1876" ht="15.0" customHeight="1">
      <c r="A1876" s="53" t="s">
        <v>6938</v>
      </c>
      <c r="B1876" s="78"/>
      <c r="C1876" s="79"/>
      <c r="D1876" s="82"/>
      <c r="E1876" s="82"/>
      <c r="F1876" s="56" t="str">
        <f t="shared" si="2"/>
        <v>PETUGAS.1875/SPK/SE/PML/3172/2026</v>
      </c>
      <c r="G1876" s="80"/>
      <c r="H1876" s="56" t="str">
        <f>VLOOKUP(G1876,'MITRA (REFERENSI)'!$A:$Z,16,FALSE)</f>
        <v>#N/A</v>
      </c>
      <c r="I1876" s="56" t="str">
        <f>VLOOKUP(G1876,'MITRA (REFERENSI)'!$A:$Z,25,FALSE)</f>
        <v>#N/A</v>
      </c>
      <c r="J1876" s="55" t="str">
        <f>VLOOKUP(G1876,'MITRA (REFERENSI)'!$A:$Z,26,FALSE)</f>
        <v>#N/A</v>
      </c>
      <c r="K1876" s="55" t="str">
        <f>VLOOKUP(G1876,'MITRA (REFERENSI)'!$A:$Z,15,FALSE)</f>
        <v>#N/A</v>
      </c>
      <c r="L1876" s="55" t="str">
        <f>VLOOKUP(G1876,'MITRA (REFERENSI)'!$A:$Z,15,FALSE)</f>
        <v>#N/A</v>
      </c>
      <c r="M1876" s="55" t="str">
        <f>IF(B1876=1,'KELAS (REFERENSI)'!M1876,IF(B1876=2,'KELAS (REFERENSI)'!M1891,IF(B1876=3,'KELAS (REFERENSI)'!M1906,IF(B1876=4,'KELAS (REFERENSI)'!M1921,""))))</f>
        <v/>
      </c>
      <c r="N1876" s="55" t="str">
        <f>IF(B1876=1,'KELAS (REFERENSI)'!N1876,IF(B1876=2,'KELAS (REFERENSI)'!N1891,IF(B1876=3,'KELAS (REFERENSI)'!N1906,IF(B1876=4,'KELAS (REFERENSI)'!N1921,""))))</f>
        <v/>
      </c>
      <c r="O1876" s="55" t="str">
        <f>IF(B1876=1,'KELAS (REFERENSI)'!O1876,IF(B1876=2,'KELAS (REFERENSI)'!O1891,IF(B1876=3,'KELAS (REFERENSI)'!O1906,IF(B1876=4,'KELAS (REFERENSI)'!O1921,""))))</f>
        <v/>
      </c>
      <c r="P1876" s="55" t="str">
        <f>IF(B1876=1,'KELAS (REFERENSI)'!P1876,IF(B1876=2,'KELAS (REFERENSI)'!P1891,IF(B1876=3,'KELAS (REFERENSI)'!P1906,IF(B1876=4,'KELAS (REFERENSI)'!P1921,""))))</f>
        <v/>
      </c>
      <c r="Q1876" s="55" t="str">
        <f t="shared" si="4"/>
        <v>BPS Kota Jakarta Timur</v>
      </c>
      <c r="R1876" s="55" t="str">
        <f t="shared" si="56"/>
        <v/>
      </c>
      <c r="S1876" s="55" t="str">
        <f t="shared" ref="S1876:T1876" si="1884">S1875</f>
        <v>15 Juni sampai dengan 31 Agustus 2026</v>
      </c>
      <c r="T1876" s="55" t="str">
        <f t="shared" si="1884"/>
        <v>31 Agustus 2026</v>
      </c>
      <c r="U1876" s="59" t="str">
        <f>VLOOKUP(G1876,'MITRA (REFERENSI)'!$A:$Z,17,FALSE)</f>
        <v>#N/A</v>
      </c>
      <c r="V1876" s="59" t="str">
        <f>VLOOKUP(G1876,'MITRA (REFERENSI)'!$A:$Z,11,FALSE)</f>
        <v>#N/A</v>
      </c>
      <c r="W1876" s="81"/>
      <c r="X1876" s="63"/>
      <c r="Y1876" s="63"/>
      <c r="Z1876" s="62"/>
      <c r="AA1876" s="63"/>
      <c r="AB1876" s="62"/>
      <c r="AC1876" s="62"/>
      <c r="AD1876" s="62"/>
      <c r="AE1876" s="62"/>
      <c r="AF1876" s="62"/>
      <c r="AG1876" s="72"/>
      <c r="AH1876" s="72"/>
      <c r="AI1876" s="72"/>
      <c r="AJ1876" s="72"/>
      <c r="AK1876" s="59" t="str">
        <f>VLOOKUP(G1876,'MITRA (REFERENSI)'!$A:$Z,5,FALSE)</f>
        <v>#N/A</v>
      </c>
      <c r="AL1876" s="59" t="str">
        <f>VLOOKUP(G1876,'MITRA (REFERENSI)'!$A:$Z,13,FALSE)</f>
        <v>#N/A</v>
      </c>
      <c r="AM1876" s="59" t="str">
        <f>VLOOKUP(G1876,'MITRA (REFERENSI)'!$A:$Z,14,FALSE)</f>
        <v>#N/A</v>
      </c>
    </row>
    <row r="1877" ht="15.0" customHeight="1">
      <c r="A1877" s="53" t="s">
        <v>6939</v>
      </c>
      <c r="B1877" s="78"/>
      <c r="C1877" s="79"/>
      <c r="D1877" s="82"/>
      <c r="E1877" s="82"/>
      <c r="F1877" s="56" t="str">
        <f t="shared" si="2"/>
        <v>PETUGAS.1876/SPK/SE/PML/3172/2026</v>
      </c>
      <c r="G1877" s="80"/>
      <c r="H1877" s="56" t="str">
        <f>VLOOKUP(G1877,'MITRA (REFERENSI)'!$A:$Z,16,FALSE)</f>
        <v>#N/A</v>
      </c>
      <c r="I1877" s="56" t="str">
        <f>VLOOKUP(G1877,'MITRA (REFERENSI)'!$A:$Z,25,FALSE)</f>
        <v>#N/A</v>
      </c>
      <c r="J1877" s="55" t="str">
        <f>VLOOKUP(G1877,'MITRA (REFERENSI)'!$A:$Z,26,FALSE)</f>
        <v>#N/A</v>
      </c>
      <c r="K1877" s="55" t="str">
        <f>VLOOKUP(G1877,'MITRA (REFERENSI)'!$A:$Z,15,FALSE)</f>
        <v>#N/A</v>
      </c>
      <c r="L1877" s="55" t="str">
        <f>VLOOKUP(G1877,'MITRA (REFERENSI)'!$A:$Z,15,FALSE)</f>
        <v>#N/A</v>
      </c>
      <c r="M1877" s="55" t="str">
        <f>IF(B1877=1,'KELAS (REFERENSI)'!M1877,IF(B1877=2,'KELAS (REFERENSI)'!M1892,IF(B1877=3,'KELAS (REFERENSI)'!M1907,IF(B1877=4,'KELAS (REFERENSI)'!M1922,""))))</f>
        <v/>
      </c>
      <c r="N1877" s="55" t="str">
        <f>IF(B1877=1,'KELAS (REFERENSI)'!N1877,IF(B1877=2,'KELAS (REFERENSI)'!N1892,IF(B1877=3,'KELAS (REFERENSI)'!N1907,IF(B1877=4,'KELAS (REFERENSI)'!N1922,""))))</f>
        <v/>
      </c>
      <c r="O1877" s="55" t="str">
        <f>IF(B1877=1,'KELAS (REFERENSI)'!O1877,IF(B1877=2,'KELAS (REFERENSI)'!O1892,IF(B1877=3,'KELAS (REFERENSI)'!O1907,IF(B1877=4,'KELAS (REFERENSI)'!O1922,""))))</f>
        <v/>
      </c>
      <c r="P1877" s="55" t="str">
        <f>IF(B1877=1,'KELAS (REFERENSI)'!P1877,IF(B1877=2,'KELAS (REFERENSI)'!P1892,IF(B1877=3,'KELAS (REFERENSI)'!P1907,IF(B1877=4,'KELAS (REFERENSI)'!P1922,""))))</f>
        <v/>
      </c>
      <c r="Q1877" s="55" t="str">
        <f t="shared" si="4"/>
        <v>BPS Kota Jakarta Timur</v>
      </c>
      <c r="R1877" s="55" t="str">
        <f t="shared" si="56"/>
        <v/>
      </c>
      <c r="S1877" s="55" t="str">
        <f t="shared" ref="S1877:T1877" si="1885">S1876</f>
        <v>15 Juni sampai dengan 31 Agustus 2026</v>
      </c>
      <c r="T1877" s="55" t="str">
        <f t="shared" si="1885"/>
        <v>31 Agustus 2026</v>
      </c>
      <c r="U1877" s="59" t="str">
        <f>VLOOKUP(G1877,'MITRA (REFERENSI)'!$A:$Z,17,FALSE)</f>
        <v>#N/A</v>
      </c>
      <c r="V1877" s="59" t="str">
        <f>VLOOKUP(G1877,'MITRA (REFERENSI)'!$A:$Z,11,FALSE)</f>
        <v>#N/A</v>
      </c>
      <c r="W1877" s="81"/>
      <c r="X1877" s="63"/>
      <c r="Y1877" s="63"/>
      <c r="Z1877" s="62"/>
      <c r="AA1877" s="63"/>
      <c r="AB1877" s="62"/>
      <c r="AC1877" s="62"/>
      <c r="AD1877" s="62"/>
      <c r="AE1877" s="62"/>
      <c r="AF1877" s="62"/>
      <c r="AG1877" s="72"/>
      <c r="AH1877" s="72"/>
      <c r="AI1877" s="72"/>
      <c r="AJ1877" s="72"/>
      <c r="AK1877" s="59" t="str">
        <f>VLOOKUP(G1877,'MITRA (REFERENSI)'!$A:$Z,5,FALSE)</f>
        <v>#N/A</v>
      </c>
      <c r="AL1877" s="59" t="str">
        <f>VLOOKUP(G1877,'MITRA (REFERENSI)'!$A:$Z,13,FALSE)</f>
        <v>#N/A</v>
      </c>
      <c r="AM1877" s="59" t="str">
        <f>VLOOKUP(G1877,'MITRA (REFERENSI)'!$A:$Z,14,FALSE)</f>
        <v>#N/A</v>
      </c>
    </row>
    <row r="1878" ht="15.0" customHeight="1">
      <c r="A1878" s="53" t="s">
        <v>6940</v>
      </c>
      <c r="B1878" s="78"/>
      <c r="C1878" s="79"/>
      <c r="D1878" s="82"/>
      <c r="E1878" s="82"/>
      <c r="F1878" s="56" t="str">
        <f t="shared" si="2"/>
        <v>PETUGAS.1877/SPK/SE/PML/3172/2026</v>
      </c>
      <c r="G1878" s="80"/>
      <c r="H1878" s="56" t="str">
        <f>VLOOKUP(G1878,'MITRA (REFERENSI)'!$A:$Z,16,FALSE)</f>
        <v>#N/A</v>
      </c>
      <c r="I1878" s="56" t="str">
        <f>VLOOKUP(G1878,'MITRA (REFERENSI)'!$A:$Z,25,FALSE)</f>
        <v>#N/A</v>
      </c>
      <c r="J1878" s="55" t="str">
        <f>VLOOKUP(G1878,'MITRA (REFERENSI)'!$A:$Z,26,FALSE)</f>
        <v>#N/A</v>
      </c>
      <c r="K1878" s="55" t="str">
        <f>VLOOKUP(G1878,'MITRA (REFERENSI)'!$A:$Z,15,FALSE)</f>
        <v>#N/A</v>
      </c>
      <c r="L1878" s="55" t="str">
        <f>VLOOKUP(G1878,'MITRA (REFERENSI)'!$A:$Z,15,FALSE)</f>
        <v>#N/A</v>
      </c>
      <c r="M1878" s="55" t="str">
        <f>IF(B1878=1,'KELAS (REFERENSI)'!M1878,IF(B1878=2,'KELAS (REFERENSI)'!M1893,IF(B1878=3,'KELAS (REFERENSI)'!M1908,IF(B1878=4,'KELAS (REFERENSI)'!M1923,""))))</f>
        <v/>
      </c>
      <c r="N1878" s="55" t="str">
        <f>IF(B1878=1,'KELAS (REFERENSI)'!N1878,IF(B1878=2,'KELAS (REFERENSI)'!N1893,IF(B1878=3,'KELAS (REFERENSI)'!N1908,IF(B1878=4,'KELAS (REFERENSI)'!N1923,""))))</f>
        <v/>
      </c>
      <c r="O1878" s="55" t="str">
        <f>IF(B1878=1,'KELAS (REFERENSI)'!O1878,IF(B1878=2,'KELAS (REFERENSI)'!O1893,IF(B1878=3,'KELAS (REFERENSI)'!O1908,IF(B1878=4,'KELAS (REFERENSI)'!O1923,""))))</f>
        <v/>
      </c>
      <c r="P1878" s="55" t="str">
        <f>IF(B1878=1,'KELAS (REFERENSI)'!P1878,IF(B1878=2,'KELAS (REFERENSI)'!P1893,IF(B1878=3,'KELAS (REFERENSI)'!P1908,IF(B1878=4,'KELAS (REFERENSI)'!P1923,""))))</f>
        <v/>
      </c>
      <c r="Q1878" s="55" t="str">
        <f t="shared" si="4"/>
        <v>BPS Kota Jakarta Timur</v>
      </c>
      <c r="R1878" s="55" t="str">
        <f t="shared" si="56"/>
        <v/>
      </c>
      <c r="S1878" s="55" t="str">
        <f t="shared" ref="S1878:T1878" si="1886">S1877</f>
        <v>15 Juni sampai dengan 31 Agustus 2026</v>
      </c>
      <c r="T1878" s="55" t="str">
        <f t="shared" si="1886"/>
        <v>31 Agustus 2026</v>
      </c>
      <c r="U1878" s="59" t="str">
        <f>VLOOKUP(G1878,'MITRA (REFERENSI)'!$A:$Z,17,FALSE)</f>
        <v>#N/A</v>
      </c>
      <c r="V1878" s="59" t="str">
        <f>VLOOKUP(G1878,'MITRA (REFERENSI)'!$A:$Z,11,FALSE)</f>
        <v>#N/A</v>
      </c>
      <c r="W1878" s="81"/>
      <c r="X1878" s="63"/>
      <c r="Y1878" s="63"/>
      <c r="Z1878" s="62"/>
      <c r="AA1878" s="63"/>
      <c r="AB1878" s="62"/>
      <c r="AC1878" s="62"/>
      <c r="AD1878" s="62"/>
      <c r="AE1878" s="62"/>
      <c r="AF1878" s="62"/>
      <c r="AG1878" s="72"/>
      <c r="AH1878" s="72"/>
      <c r="AI1878" s="72"/>
      <c r="AJ1878" s="72"/>
      <c r="AK1878" s="59" t="str">
        <f>VLOOKUP(G1878,'MITRA (REFERENSI)'!$A:$Z,5,FALSE)</f>
        <v>#N/A</v>
      </c>
      <c r="AL1878" s="59" t="str">
        <f>VLOOKUP(G1878,'MITRA (REFERENSI)'!$A:$Z,13,FALSE)</f>
        <v>#N/A</v>
      </c>
      <c r="AM1878" s="59" t="str">
        <f>VLOOKUP(G1878,'MITRA (REFERENSI)'!$A:$Z,14,FALSE)</f>
        <v>#N/A</v>
      </c>
    </row>
    <row r="1879" ht="15.0" customHeight="1">
      <c r="A1879" s="53" t="s">
        <v>6941</v>
      </c>
      <c r="B1879" s="78"/>
      <c r="C1879" s="79"/>
      <c r="D1879" s="82"/>
      <c r="E1879" s="82"/>
      <c r="F1879" s="56" t="str">
        <f t="shared" si="2"/>
        <v>PETUGAS.1878/SPK/SE/PML/3172/2026</v>
      </c>
      <c r="G1879" s="80"/>
      <c r="H1879" s="56" t="str">
        <f>VLOOKUP(G1879,'MITRA (REFERENSI)'!$A:$Z,16,FALSE)</f>
        <v>#N/A</v>
      </c>
      <c r="I1879" s="56" t="str">
        <f>VLOOKUP(G1879,'MITRA (REFERENSI)'!$A:$Z,25,FALSE)</f>
        <v>#N/A</v>
      </c>
      <c r="J1879" s="55" t="str">
        <f>VLOOKUP(G1879,'MITRA (REFERENSI)'!$A:$Z,26,FALSE)</f>
        <v>#N/A</v>
      </c>
      <c r="K1879" s="55" t="str">
        <f>VLOOKUP(G1879,'MITRA (REFERENSI)'!$A:$Z,15,FALSE)</f>
        <v>#N/A</v>
      </c>
      <c r="L1879" s="55" t="str">
        <f>VLOOKUP(G1879,'MITRA (REFERENSI)'!$A:$Z,15,FALSE)</f>
        <v>#N/A</v>
      </c>
      <c r="M1879" s="55" t="str">
        <f>IF(B1879=1,'KELAS (REFERENSI)'!M1879,IF(B1879=2,'KELAS (REFERENSI)'!M1894,IF(B1879=3,'KELAS (REFERENSI)'!M1909,IF(B1879=4,'KELAS (REFERENSI)'!M1924,""))))</f>
        <v/>
      </c>
      <c r="N1879" s="55" t="str">
        <f>IF(B1879=1,'KELAS (REFERENSI)'!N1879,IF(B1879=2,'KELAS (REFERENSI)'!N1894,IF(B1879=3,'KELAS (REFERENSI)'!N1909,IF(B1879=4,'KELAS (REFERENSI)'!N1924,""))))</f>
        <v/>
      </c>
      <c r="O1879" s="55" t="str">
        <f>IF(B1879=1,'KELAS (REFERENSI)'!O1879,IF(B1879=2,'KELAS (REFERENSI)'!O1894,IF(B1879=3,'KELAS (REFERENSI)'!O1909,IF(B1879=4,'KELAS (REFERENSI)'!O1924,""))))</f>
        <v/>
      </c>
      <c r="P1879" s="55" t="str">
        <f>IF(B1879=1,'KELAS (REFERENSI)'!P1879,IF(B1879=2,'KELAS (REFERENSI)'!P1894,IF(B1879=3,'KELAS (REFERENSI)'!P1909,IF(B1879=4,'KELAS (REFERENSI)'!P1924,""))))</f>
        <v/>
      </c>
      <c r="Q1879" s="55" t="str">
        <f t="shared" si="4"/>
        <v>BPS Kota Jakarta Timur</v>
      </c>
      <c r="R1879" s="55" t="str">
        <f t="shared" si="56"/>
        <v/>
      </c>
      <c r="S1879" s="55" t="str">
        <f t="shared" ref="S1879:T1879" si="1887">S1878</f>
        <v>15 Juni sampai dengan 31 Agustus 2026</v>
      </c>
      <c r="T1879" s="55" t="str">
        <f t="shared" si="1887"/>
        <v>31 Agustus 2026</v>
      </c>
      <c r="U1879" s="59" t="str">
        <f>VLOOKUP(G1879,'MITRA (REFERENSI)'!$A:$Z,17,FALSE)</f>
        <v>#N/A</v>
      </c>
      <c r="V1879" s="59" t="str">
        <f>VLOOKUP(G1879,'MITRA (REFERENSI)'!$A:$Z,11,FALSE)</f>
        <v>#N/A</v>
      </c>
      <c r="W1879" s="81"/>
      <c r="X1879" s="63"/>
      <c r="Y1879" s="63"/>
      <c r="Z1879" s="62"/>
      <c r="AA1879" s="63"/>
      <c r="AB1879" s="62"/>
      <c r="AC1879" s="62"/>
      <c r="AD1879" s="62"/>
      <c r="AE1879" s="62"/>
      <c r="AF1879" s="62"/>
      <c r="AG1879" s="72"/>
      <c r="AH1879" s="72"/>
      <c r="AI1879" s="72"/>
      <c r="AJ1879" s="72"/>
      <c r="AK1879" s="59" t="str">
        <f>VLOOKUP(G1879,'MITRA (REFERENSI)'!$A:$Z,5,FALSE)</f>
        <v>#N/A</v>
      </c>
      <c r="AL1879" s="59" t="str">
        <f>VLOOKUP(G1879,'MITRA (REFERENSI)'!$A:$Z,13,FALSE)</f>
        <v>#N/A</v>
      </c>
      <c r="AM1879" s="59" t="str">
        <f>VLOOKUP(G1879,'MITRA (REFERENSI)'!$A:$Z,14,FALSE)</f>
        <v>#N/A</v>
      </c>
    </row>
    <row r="1880" ht="15.0" customHeight="1">
      <c r="A1880" s="53" t="s">
        <v>6942</v>
      </c>
      <c r="B1880" s="78"/>
      <c r="C1880" s="79"/>
      <c r="D1880" s="82"/>
      <c r="E1880" s="82"/>
      <c r="F1880" s="56" t="str">
        <f t="shared" si="2"/>
        <v>PETUGAS.1879/SPK/SE/PML/3172/2026</v>
      </c>
      <c r="G1880" s="80"/>
      <c r="H1880" s="56" t="str">
        <f>VLOOKUP(G1880,'MITRA (REFERENSI)'!$A:$Z,16,FALSE)</f>
        <v>#N/A</v>
      </c>
      <c r="I1880" s="56" t="str">
        <f>VLOOKUP(G1880,'MITRA (REFERENSI)'!$A:$Z,25,FALSE)</f>
        <v>#N/A</v>
      </c>
      <c r="J1880" s="55" t="str">
        <f>VLOOKUP(G1880,'MITRA (REFERENSI)'!$A:$Z,26,FALSE)</f>
        <v>#N/A</v>
      </c>
      <c r="K1880" s="55" t="str">
        <f>VLOOKUP(G1880,'MITRA (REFERENSI)'!$A:$Z,15,FALSE)</f>
        <v>#N/A</v>
      </c>
      <c r="L1880" s="55" t="str">
        <f>VLOOKUP(G1880,'MITRA (REFERENSI)'!$A:$Z,15,FALSE)</f>
        <v>#N/A</v>
      </c>
      <c r="M1880" s="55" t="str">
        <f>IF(B1880=1,'KELAS (REFERENSI)'!M1880,IF(B1880=2,'KELAS (REFERENSI)'!M1895,IF(B1880=3,'KELAS (REFERENSI)'!M1910,IF(B1880=4,'KELAS (REFERENSI)'!M1925,""))))</f>
        <v/>
      </c>
      <c r="N1880" s="55" t="str">
        <f>IF(B1880=1,'KELAS (REFERENSI)'!N1880,IF(B1880=2,'KELAS (REFERENSI)'!N1895,IF(B1880=3,'KELAS (REFERENSI)'!N1910,IF(B1880=4,'KELAS (REFERENSI)'!N1925,""))))</f>
        <v/>
      </c>
      <c r="O1880" s="55" t="str">
        <f>IF(B1880=1,'KELAS (REFERENSI)'!O1880,IF(B1880=2,'KELAS (REFERENSI)'!O1895,IF(B1880=3,'KELAS (REFERENSI)'!O1910,IF(B1880=4,'KELAS (REFERENSI)'!O1925,""))))</f>
        <v/>
      </c>
      <c r="P1880" s="55" t="str">
        <f>IF(B1880=1,'KELAS (REFERENSI)'!P1880,IF(B1880=2,'KELAS (REFERENSI)'!P1895,IF(B1880=3,'KELAS (REFERENSI)'!P1910,IF(B1880=4,'KELAS (REFERENSI)'!P1925,""))))</f>
        <v/>
      </c>
      <c r="Q1880" s="55" t="str">
        <f t="shared" si="4"/>
        <v>BPS Kota Jakarta Timur</v>
      </c>
      <c r="R1880" s="55" t="str">
        <f t="shared" si="56"/>
        <v/>
      </c>
      <c r="S1880" s="55" t="str">
        <f t="shared" ref="S1880:T1880" si="1888">S1879</f>
        <v>15 Juni sampai dengan 31 Agustus 2026</v>
      </c>
      <c r="T1880" s="55" t="str">
        <f t="shared" si="1888"/>
        <v>31 Agustus 2026</v>
      </c>
      <c r="U1880" s="59" t="str">
        <f>VLOOKUP(G1880,'MITRA (REFERENSI)'!$A:$Z,17,FALSE)</f>
        <v>#N/A</v>
      </c>
      <c r="V1880" s="59" t="str">
        <f>VLOOKUP(G1880,'MITRA (REFERENSI)'!$A:$Z,11,FALSE)</f>
        <v>#N/A</v>
      </c>
      <c r="W1880" s="81"/>
      <c r="X1880" s="63"/>
      <c r="Y1880" s="63"/>
      <c r="Z1880" s="62"/>
      <c r="AA1880" s="63"/>
      <c r="AB1880" s="62"/>
      <c r="AC1880" s="62"/>
      <c r="AD1880" s="62"/>
      <c r="AE1880" s="62"/>
      <c r="AF1880" s="62"/>
      <c r="AG1880" s="72"/>
      <c r="AH1880" s="72"/>
      <c r="AI1880" s="72"/>
      <c r="AJ1880" s="72"/>
      <c r="AK1880" s="59" t="str">
        <f>VLOOKUP(G1880,'MITRA (REFERENSI)'!$A:$Z,5,FALSE)</f>
        <v>#N/A</v>
      </c>
      <c r="AL1880" s="59" t="str">
        <f>VLOOKUP(G1880,'MITRA (REFERENSI)'!$A:$Z,13,FALSE)</f>
        <v>#N/A</v>
      </c>
      <c r="AM1880" s="59" t="str">
        <f>VLOOKUP(G1880,'MITRA (REFERENSI)'!$A:$Z,14,FALSE)</f>
        <v>#N/A</v>
      </c>
    </row>
    <row r="1881" ht="15.0" customHeight="1">
      <c r="A1881" s="53" t="s">
        <v>6943</v>
      </c>
      <c r="B1881" s="78"/>
      <c r="C1881" s="79"/>
      <c r="D1881" s="82"/>
      <c r="E1881" s="82"/>
      <c r="F1881" s="56" t="str">
        <f t="shared" si="2"/>
        <v>PETUGAS.1880/SPK/SE/PML/3172/2026</v>
      </c>
      <c r="G1881" s="80"/>
      <c r="H1881" s="56" t="str">
        <f>VLOOKUP(G1881,'MITRA (REFERENSI)'!$A:$Z,16,FALSE)</f>
        <v>#N/A</v>
      </c>
      <c r="I1881" s="56" t="str">
        <f>VLOOKUP(G1881,'MITRA (REFERENSI)'!$A:$Z,25,FALSE)</f>
        <v>#N/A</v>
      </c>
      <c r="J1881" s="55" t="str">
        <f>VLOOKUP(G1881,'MITRA (REFERENSI)'!$A:$Z,26,FALSE)</f>
        <v>#N/A</v>
      </c>
      <c r="K1881" s="55" t="str">
        <f>VLOOKUP(G1881,'MITRA (REFERENSI)'!$A:$Z,15,FALSE)</f>
        <v>#N/A</v>
      </c>
      <c r="L1881" s="55" t="str">
        <f>VLOOKUP(G1881,'MITRA (REFERENSI)'!$A:$Z,15,FALSE)</f>
        <v>#N/A</v>
      </c>
      <c r="M1881" s="55" t="str">
        <f>IF(B1881=1,'KELAS (REFERENSI)'!M1881,IF(B1881=2,'KELAS (REFERENSI)'!M1896,IF(B1881=3,'KELAS (REFERENSI)'!M1911,IF(B1881=4,'KELAS (REFERENSI)'!M1926,""))))</f>
        <v/>
      </c>
      <c r="N1881" s="55" t="str">
        <f>IF(B1881=1,'KELAS (REFERENSI)'!N1881,IF(B1881=2,'KELAS (REFERENSI)'!N1896,IF(B1881=3,'KELAS (REFERENSI)'!N1911,IF(B1881=4,'KELAS (REFERENSI)'!N1926,""))))</f>
        <v/>
      </c>
      <c r="O1881" s="55" t="str">
        <f>IF(B1881=1,'KELAS (REFERENSI)'!O1881,IF(B1881=2,'KELAS (REFERENSI)'!O1896,IF(B1881=3,'KELAS (REFERENSI)'!O1911,IF(B1881=4,'KELAS (REFERENSI)'!O1926,""))))</f>
        <v/>
      </c>
      <c r="P1881" s="55" t="str">
        <f>IF(B1881=1,'KELAS (REFERENSI)'!P1881,IF(B1881=2,'KELAS (REFERENSI)'!P1896,IF(B1881=3,'KELAS (REFERENSI)'!P1911,IF(B1881=4,'KELAS (REFERENSI)'!P1926,""))))</f>
        <v/>
      </c>
      <c r="Q1881" s="55" t="str">
        <f t="shared" si="4"/>
        <v>BPS Kota Jakarta Timur</v>
      </c>
      <c r="R1881" s="55" t="str">
        <f t="shared" si="56"/>
        <v/>
      </c>
      <c r="S1881" s="55" t="str">
        <f t="shared" ref="S1881:T1881" si="1889">S1880</f>
        <v>15 Juni sampai dengan 31 Agustus 2026</v>
      </c>
      <c r="T1881" s="55" t="str">
        <f t="shared" si="1889"/>
        <v>31 Agustus 2026</v>
      </c>
      <c r="U1881" s="59" t="str">
        <f>VLOOKUP(G1881,'MITRA (REFERENSI)'!$A:$Z,17,FALSE)</f>
        <v>#N/A</v>
      </c>
      <c r="V1881" s="59" t="str">
        <f>VLOOKUP(G1881,'MITRA (REFERENSI)'!$A:$Z,11,FALSE)</f>
        <v>#N/A</v>
      </c>
      <c r="W1881" s="81"/>
      <c r="X1881" s="63"/>
      <c r="Y1881" s="63"/>
      <c r="Z1881" s="62"/>
      <c r="AA1881" s="63"/>
      <c r="AB1881" s="62"/>
      <c r="AC1881" s="62"/>
      <c r="AD1881" s="62"/>
      <c r="AE1881" s="62"/>
      <c r="AF1881" s="62"/>
      <c r="AG1881" s="72"/>
      <c r="AH1881" s="72"/>
      <c r="AI1881" s="72"/>
      <c r="AJ1881" s="72"/>
      <c r="AK1881" s="59" t="str">
        <f>VLOOKUP(G1881,'MITRA (REFERENSI)'!$A:$Z,5,FALSE)</f>
        <v>#N/A</v>
      </c>
      <c r="AL1881" s="59" t="str">
        <f>VLOOKUP(G1881,'MITRA (REFERENSI)'!$A:$Z,13,FALSE)</f>
        <v>#N/A</v>
      </c>
      <c r="AM1881" s="59" t="str">
        <f>VLOOKUP(G1881,'MITRA (REFERENSI)'!$A:$Z,14,FALSE)</f>
        <v>#N/A</v>
      </c>
    </row>
    <row r="1882" ht="15.0" customHeight="1">
      <c r="A1882" s="53" t="s">
        <v>6944</v>
      </c>
      <c r="B1882" s="78"/>
      <c r="C1882" s="79"/>
      <c r="D1882" s="82"/>
      <c r="E1882" s="82"/>
      <c r="F1882" s="56" t="str">
        <f t="shared" si="2"/>
        <v>PETUGAS.1881/SPK/SE/PML/3172/2026</v>
      </c>
      <c r="G1882" s="80"/>
      <c r="H1882" s="56" t="str">
        <f>VLOOKUP(G1882,'MITRA (REFERENSI)'!$A:$Z,16,FALSE)</f>
        <v>#N/A</v>
      </c>
      <c r="I1882" s="56" t="str">
        <f>VLOOKUP(G1882,'MITRA (REFERENSI)'!$A:$Z,25,FALSE)</f>
        <v>#N/A</v>
      </c>
      <c r="J1882" s="55" t="str">
        <f>VLOOKUP(G1882,'MITRA (REFERENSI)'!$A:$Z,26,FALSE)</f>
        <v>#N/A</v>
      </c>
      <c r="K1882" s="55" t="str">
        <f>VLOOKUP(G1882,'MITRA (REFERENSI)'!$A:$Z,15,FALSE)</f>
        <v>#N/A</v>
      </c>
      <c r="L1882" s="55" t="str">
        <f>VLOOKUP(G1882,'MITRA (REFERENSI)'!$A:$Z,15,FALSE)</f>
        <v>#N/A</v>
      </c>
      <c r="M1882" s="55" t="str">
        <f>IF(B1882=1,'KELAS (REFERENSI)'!M1882,IF(B1882=2,'KELAS (REFERENSI)'!M1897,IF(B1882=3,'KELAS (REFERENSI)'!M1912,IF(B1882=4,'KELAS (REFERENSI)'!M1927,""))))</f>
        <v/>
      </c>
      <c r="N1882" s="55" t="str">
        <f>IF(B1882=1,'KELAS (REFERENSI)'!N1882,IF(B1882=2,'KELAS (REFERENSI)'!N1897,IF(B1882=3,'KELAS (REFERENSI)'!N1912,IF(B1882=4,'KELAS (REFERENSI)'!N1927,""))))</f>
        <v/>
      </c>
      <c r="O1882" s="55" t="str">
        <f>IF(B1882=1,'KELAS (REFERENSI)'!O1882,IF(B1882=2,'KELAS (REFERENSI)'!O1897,IF(B1882=3,'KELAS (REFERENSI)'!O1912,IF(B1882=4,'KELAS (REFERENSI)'!O1927,""))))</f>
        <v/>
      </c>
      <c r="P1882" s="55" t="str">
        <f>IF(B1882=1,'KELAS (REFERENSI)'!P1882,IF(B1882=2,'KELAS (REFERENSI)'!P1897,IF(B1882=3,'KELAS (REFERENSI)'!P1912,IF(B1882=4,'KELAS (REFERENSI)'!P1927,""))))</f>
        <v/>
      </c>
      <c r="Q1882" s="55" t="str">
        <f t="shared" si="4"/>
        <v>BPS Kota Jakarta Timur</v>
      </c>
      <c r="R1882" s="55" t="str">
        <f t="shared" si="56"/>
        <v/>
      </c>
      <c r="S1882" s="55" t="str">
        <f t="shared" ref="S1882:T1882" si="1890">S1881</f>
        <v>15 Juni sampai dengan 31 Agustus 2026</v>
      </c>
      <c r="T1882" s="55" t="str">
        <f t="shared" si="1890"/>
        <v>31 Agustus 2026</v>
      </c>
      <c r="U1882" s="59" t="str">
        <f>VLOOKUP(G1882,'MITRA (REFERENSI)'!$A:$Z,17,FALSE)</f>
        <v>#N/A</v>
      </c>
      <c r="V1882" s="59" t="str">
        <f>VLOOKUP(G1882,'MITRA (REFERENSI)'!$A:$Z,11,FALSE)</f>
        <v>#N/A</v>
      </c>
      <c r="W1882" s="81"/>
      <c r="X1882" s="63"/>
      <c r="Y1882" s="63"/>
      <c r="Z1882" s="62"/>
      <c r="AA1882" s="63"/>
      <c r="AB1882" s="62"/>
      <c r="AC1882" s="62"/>
      <c r="AD1882" s="62"/>
      <c r="AE1882" s="62"/>
      <c r="AF1882" s="62"/>
      <c r="AG1882" s="72"/>
      <c r="AH1882" s="72"/>
      <c r="AI1882" s="72"/>
      <c r="AJ1882" s="72"/>
      <c r="AK1882" s="59" t="str">
        <f>VLOOKUP(G1882,'MITRA (REFERENSI)'!$A:$Z,5,FALSE)</f>
        <v>#N/A</v>
      </c>
      <c r="AL1882" s="59" t="str">
        <f>VLOOKUP(G1882,'MITRA (REFERENSI)'!$A:$Z,13,FALSE)</f>
        <v>#N/A</v>
      </c>
      <c r="AM1882" s="59" t="str">
        <f>VLOOKUP(G1882,'MITRA (REFERENSI)'!$A:$Z,14,FALSE)</f>
        <v>#N/A</v>
      </c>
    </row>
    <row r="1883" ht="15.0" customHeight="1">
      <c r="A1883" s="53" t="s">
        <v>6945</v>
      </c>
      <c r="B1883" s="78"/>
      <c r="C1883" s="79"/>
      <c r="D1883" s="82"/>
      <c r="E1883" s="82"/>
      <c r="F1883" s="56" t="str">
        <f t="shared" si="2"/>
        <v>PETUGAS.1882/SPK/SE/PML/3172/2026</v>
      </c>
      <c r="G1883" s="80"/>
      <c r="H1883" s="56" t="str">
        <f>VLOOKUP(G1883,'MITRA (REFERENSI)'!$A:$Z,16,FALSE)</f>
        <v>#N/A</v>
      </c>
      <c r="I1883" s="56" t="str">
        <f>VLOOKUP(G1883,'MITRA (REFERENSI)'!$A:$Z,25,FALSE)</f>
        <v>#N/A</v>
      </c>
      <c r="J1883" s="55" t="str">
        <f>VLOOKUP(G1883,'MITRA (REFERENSI)'!$A:$Z,26,FALSE)</f>
        <v>#N/A</v>
      </c>
      <c r="K1883" s="55" t="str">
        <f>VLOOKUP(G1883,'MITRA (REFERENSI)'!$A:$Z,15,FALSE)</f>
        <v>#N/A</v>
      </c>
      <c r="L1883" s="55" t="str">
        <f>VLOOKUP(G1883,'MITRA (REFERENSI)'!$A:$Z,15,FALSE)</f>
        <v>#N/A</v>
      </c>
      <c r="M1883" s="55" t="str">
        <f>IF(B1883=1,'KELAS (REFERENSI)'!M1883,IF(B1883=2,'KELAS (REFERENSI)'!M1898,IF(B1883=3,'KELAS (REFERENSI)'!M1913,IF(B1883=4,'KELAS (REFERENSI)'!M1928,""))))</f>
        <v/>
      </c>
      <c r="N1883" s="55" t="str">
        <f>IF(B1883=1,'KELAS (REFERENSI)'!N1883,IF(B1883=2,'KELAS (REFERENSI)'!N1898,IF(B1883=3,'KELAS (REFERENSI)'!N1913,IF(B1883=4,'KELAS (REFERENSI)'!N1928,""))))</f>
        <v/>
      </c>
      <c r="O1883" s="55" t="str">
        <f>IF(B1883=1,'KELAS (REFERENSI)'!O1883,IF(B1883=2,'KELAS (REFERENSI)'!O1898,IF(B1883=3,'KELAS (REFERENSI)'!O1913,IF(B1883=4,'KELAS (REFERENSI)'!O1928,""))))</f>
        <v/>
      </c>
      <c r="P1883" s="55" t="str">
        <f>IF(B1883=1,'KELAS (REFERENSI)'!P1883,IF(B1883=2,'KELAS (REFERENSI)'!P1898,IF(B1883=3,'KELAS (REFERENSI)'!P1913,IF(B1883=4,'KELAS (REFERENSI)'!P1928,""))))</f>
        <v/>
      </c>
      <c r="Q1883" s="55" t="str">
        <f t="shared" si="4"/>
        <v>BPS Kota Jakarta Timur</v>
      </c>
      <c r="R1883" s="55" t="str">
        <f t="shared" si="56"/>
        <v/>
      </c>
      <c r="S1883" s="55" t="str">
        <f t="shared" ref="S1883:T1883" si="1891">S1882</f>
        <v>15 Juni sampai dengan 31 Agustus 2026</v>
      </c>
      <c r="T1883" s="55" t="str">
        <f t="shared" si="1891"/>
        <v>31 Agustus 2026</v>
      </c>
      <c r="U1883" s="59" t="str">
        <f>VLOOKUP(G1883,'MITRA (REFERENSI)'!$A:$Z,17,FALSE)</f>
        <v>#N/A</v>
      </c>
      <c r="V1883" s="59" t="str">
        <f>VLOOKUP(G1883,'MITRA (REFERENSI)'!$A:$Z,11,FALSE)</f>
        <v>#N/A</v>
      </c>
      <c r="W1883" s="81"/>
      <c r="X1883" s="63"/>
      <c r="Y1883" s="63"/>
      <c r="Z1883" s="62"/>
      <c r="AA1883" s="63"/>
      <c r="AB1883" s="62"/>
      <c r="AC1883" s="62"/>
      <c r="AD1883" s="62"/>
      <c r="AE1883" s="62"/>
      <c r="AF1883" s="62"/>
      <c r="AG1883" s="72"/>
      <c r="AH1883" s="72"/>
      <c r="AI1883" s="72"/>
      <c r="AJ1883" s="72"/>
      <c r="AK1883" s="59" t="str">
        <f>VLOOKUP(G1883,'MITRA (REFERENSI)'!$A:$Z,5,FALSE)</f>
        <v>#N/A</v>
      </c>
      <c r="AL1883" s="59" t="str">
        <f>VLOOKUP(G1883,'MITRA (REFERENSI)'!$A:$Z,13,FALSE)</f>
        <v>#N/A</v>
      </c>
      <c r="AM1883" s="59" t="str">
        <f>VLOOKUP(G1883,'MITRA (REFERENSI)'!$A:$Z,14,FALSE)</f>
        <v>#N/A</v>
      </c>
    </row>
    <row r="1884" ht="15.0" customHeight="1">
      <c r="A1884" s="53" t="s">
        <v>6946</v>
      </c>
      <c r="B1884" s="78"/>
      <c r="C1884" s="79"/>
      <c r="D1884" s="82"/>
      <c r="E1884" s="82"/>
      <c r="F1884" s="56" t="str">
        <f t="shared" si="2"/>
        <v>PETUGAS.1883/SPK/SE/PML/3172/2026</v>
      </c>
      <c r="G1884" s="80"/>
      <c r="H1884" s="56" t="str">
        <f>VLOOKUP(G1884,'MITRA (REFERENSI)'!$A:$Z,16,FALSE)</f>
        <v>#N/A</v>
      </c>
      <c r="I1884" s="56" t="str">
        <f>VLOOKUP(G1884,'MITRA (REFERENSI)'!$A:$Z,25,FALSE)</f>
        <v>#N/A</v>
      </c>
      <c r="J1884" s="55" t="str">
        <f>VLOOKUP(G1884,'MITRA (REFERENSI)'!$A:$Z,26,FALSE)</f>
        <v>#N/A</v>
      </c>
      <c r="K1884" s="55" t="str">
        <f>VLOOKUP(G1884,'MITRA (REFERENSI)'!$A:$Z,15,FALSE)</f>
        <v>#N/A</v>
      </c>
      <c r="L1884" s="55" t="str">
        <f>VLOOKUP(G1884,'MITRA (REFERENSI)'!$A:$Z,15,FALSE)</f>
        <v>#N/A</v>
      </c>
      <c r="M1884" s="55" t="str">
        <f>IF(B1884=1,'KELAS (REFERENSI)'!M1884,IF(B1884=2,'KELAS (REFERENSI)'!M1899,IF(B1884=3,'KELAS (REFERENSI)'!M1914,IF(B1884=4,'KELAS (REFERENSI)'!M1929,""))))</f>
        <v/>
      </c>
      <c r="N1884" s="55" t="str">
        <f>IF(B1884=1,'KELAS (REFERENSI)'!N1884,IF(B1884=2,'KELAS (REFERENSI)'!N1899,IF(B1884=3,'KELAS (REFERENSI)'!N1914,IF(B1884=4,'KELAS (REFERENSI)'!N1929,""))))</f>
        <v/>
      </c>
      <c r="O1884" s="55" t="str">
        <f>IF(B1884=1,'KELAS (REFERENSI)'!O1884,IF(B1884=2,'KELAS (REFERENSI)'!O1899,IF(B1884=3,'KELAS (REFERENSI)'!O1914,IF(B1884=4,'KELAS (REFERENSI)'!O1929,""))))</f>
        <v/>
      </c>
      <c r="P1884" s="55" t="str">
        <f>IF(B1884=1,'KELAS (REFERENSI)'!P1884,IF(B1884=2,'KELAS (REFERENSI)'!P1899,IF(B1884=3,'KELAS (REFERENSI)'!P1914,IF(B1884=4,'KELAS (REFERENSI)'!P1929,""))))</f>
        <v/>
      </c>
      <c r="Q1884" s="55" t="str">
        <f t="shared" si="4"/>
        <v>BPS Kota Jakarta Timur</v>
      </c>
      <c r="R1884" s="55" t="str">
        <f t="shared" si="56"/>
        <v/>
      </c>
      <c r="S1884" s="55" t="str">
        <f t="shared" ref="S1884:T1884" si="1892">S1883</f>
        <v>15 Juni sampai dengan 31 Agustus 2026</v>
      </c>
      <c r="T1884" s="55" t="str">
        <f t="shared" si="1892"/>
        <v>31 Agustus 2026</v>
      </c>
      <c r="U1884" s="59" t="str">
        <f>VLOOKUP(G1884,'MITRA (REFERENSI)'!$A:$Z,17,FALSE)</f>
        <v>#N/A</v>
      </c>
      <c r="V1884" s="59" t="str">
        <f>VLOOKUP(G1884,'MITRA (REFERENSI)'!$A:$Z,11,FALSE)</f>
        <v>#N/A</v>
      </c>
      <c r="W1884" s="81"/>
      <c r="X1884" s="63"/>
      <c r="Y1884" s="63"/>
      <c r="Z1884" s="62"/>
      <c r="AA1884" s="63"/>
      <c r="AB1884" s="62"/>
      <c r="AC1884" s="62"/>
      <c r="AD1884" s="62"/>
      <c r="AE1884" s="62"/>
      <c r="AF1884" s="62"/>
      <c r="AG1884" s="72"/>
      <c r="AH1884" s="72"/>
      <c r="AI1884" s="72"/>
      <c r="AJ1884" s="72"/>
      <c r="AK1884" s="59" t="str">
        <f>VLOOKUP(G1884,'MITRA (REFERENSI)'!$A:$Z,5,FALSE)</f>
        <v>#N/A</v>
      </c>
      <c r="AL1884" s="59" t="str">
        <f>VLOOKUP(G1884,'MITRA (REFERENSI)'!$A:$Z,13,FALSE)</f>
        <v>#N/A</v>
      </c>
      <c r="AM1884" s="59" t="str">
        <f>VLOOKUP(G1884,'MITRA (REFERENSI)'!$A:$Z,14,FALSE)</f>
        <v>#N/A</v>
      </c>
    </row>
    <row r="1885" ht="15.0" customHeight="1">
      <c r="A1885" s="53" t="s">
        <v>6947</v>
      </c>
      <c r="B1885" s="78"/>
      <c r="C1885" s="79"/>
      <c r="D1885" s="82"/>
      <c r="E1885" s="82"/>
      <c r="F1885" s="56" t="str">
        <f t="shared" si="2"/>
        <v>PETUGAS.1884/SPK/SE/PML/3172/2026</v>
      </c>
      <c r="G1885" s="80"/>
      <c r="H1885" s="56" t="str">
        <f>VLOOKUP(G1885,'MITRA (REFERENSI)'!$A:$Z,16,FALSE)</f>
        <v>#N/A</v>
      </c>
      <c r="I1885" s="56" t="str">
        <f>VLOOKUP(G1885,'MITRA (REFERENSI)'!$A:$Z,25,FALSE)</f>
        <v>#N/A</v>
      </c>
      <c r="J1885" s="55" t="str">
        <f>VLOOKUP(G1885,'MITRA (REFERENSI)'!$A:$Z,26,FALSE)</f>
        <v>#N/A</v>
      </c>
      <c r="K1885" s="55" t="str">
        <f>VLOOKUP(G1885,'MITRA (REFERENSI)'!$A:$Z,15,FALSE)</f>
        <v>#N/A</v>
      </c>
      <c r="L1885" s="55" t="str">
        <f>VLOOKUP(G1885,'MITRA (REFERENSI)'!$A:$Z,15,FALSE)</f>
        <v>#N/A</v>
      </c>
      <c r="M1885" s="55" t="str">
        <f>IF(B1885=1,'KELAS (REFERENSI)'!M1885,IF(B1885=2,'KELAS (REFERENSI)'!M1900,IF(B1885=3,'KELAS (REFERENSI)'!M1915,IF(B1885=4,'KELAS (REFERENSI)'!M1930,""))))</f>
        <v/>
      </c>
      <c r="N1885" s="55" t="str">
        <f>IF(B1885=1,'KELAS (REFERENSI)'!N1885,IF(B1885=2,'KELAS (REFERENSI)'!N1900,IF(B1885=3,'KELAS (REFERENSI)'!N1915,IF(B1885=4,'KELAS (REFERENSI)'!N1930,""))))</f>
        <v/>
      </c>
      <c r="O1885" s="55" t="str">
        <f>IF(B1885=1,'KELAS (REFERENSI)'!O1885,IF(B1885=2,'KELAS (REFERENSI)'!O1900,IF(B1885=3,'KELAS (REFERENSI)'!O1915,IF(B1885=4,'KELAS (REFERENSI)'!O1930,""))))</f>
        <v/>
      </c>
      <c r="P1885" s="55" t="str">
        <f>IF(B1885=1,'KELAS (REFERENSI)'!P1885,IF(B1885=2,'KELAS (REFERENSI)'!P1900,IF(B1885=3,'KELAS (REFERENSI)'!P1915,IF(B1885=4,'KELAS (REFERENSI)'!P1930,""))))</f>
        <v/>
      </c>
      <c r="Q1885" s="55" t="str">
        <f t="shared" si="4"/>
        <v>BPS Kota Jakarta Timur</v>
      </c>
      <c r="R1885" s="55" t="str">
        <f t="shared" si="56"/>
        <v/>
      </c>
      <c r="S1885" s="55" t="str">
        <f t="shared" ref="S1885:T1885" si="1893">S1884</f>
        <v>15 Juni sampai dengan 31 Agustus 2026</v>
      </c>
      <c r="T1885" s="55" t="str">
        <f t="shared" si="1893"/>
        <v>31 Agustus 2026</v>
      </c>
      <c r="U1885" s="59" t="str">
        <f>VLOOKUP(G1885,'MITRA (REFERENSI)'!$A:$Z,17,FALSE)</f>
        <v>#N/A</v>
      </c>
      <c r="V1885" s="59" t="str">
        <f>VLOOKUP(G1885,'MITRA (REFERENSI)'!$A:$Z,11,FALSE)</f>
        <v>#N/A</v>
      </c>
      <c r="W1885" s="81"/>
      <c r="X1885" s="63"/>
      <c r="Y1885" s="63"/>
      <c r="Z1885" s="62"/>
      <c r="AA1885" s="63"/>
      <c r="AB1885" s="62"/>
      <c r="AC1885" s="62"/>
      <c r="AD1885" s="62"/>
      <c r="AE1885" s="62"/>
      <c r="AF1885" s="62"/>
      <c r="AG1885" s="72"/>
      <c r="AH1885" s="72"/>
      <c r="AI1885" s="72"/>
      <c r="AJ1885" s="72"/>
      <c r="AK1885" s="59" t="str">
        <f>VLOOKUP(G1885,'MITRA (REFERENSI)'!$A:$Z,5,FALSE)</f>
        <v>#N/A</v>
      </c>
      <c r="AL1885" s="59" t="str">
        <f>VLOOKUP(G1885,'MITRA (REFERENSI)'!$A:$Z,13,FALSE)</f>
        <v>#N/A</v>
      </c>
      <c r="AM1885" s="59" t="str">
        <f>VLOOKUP(G1885,'MITRA (REFERENSI)'!$A:$Z,14,FALSE)</f>
        <v>#N/A</v>
      </c>
    </row>
    <row r="1886" ht="15.0" customHeight="1">
      <c r="A1886" s="53" t="s">
        <v>6948</v>
      </c>
      <c r="B1886" s="78"/>
      <c r="C1886" s="79"/>
      <c r="D1886" s="82"/>
      <c r="E1886" s="82"/>
      <c r="F1886" s="56" t="str">
        <f t="shared" si="2"/>
        <v>PETUGAS.1885/SPK/SE/PML/3172/2026</v>
      </c>
      <c r="G1886" s="80"/>
      <c r="H1886" s="56" t="str">
        <f>VLOOKUP(G1886,'MITRA (REFERENSI)'!$A:$Z,16,FALSE)</f>
        <v>#N/A</v>
      </c>
      <c r="I1886" s="56" t="str">
        <f>VLOOKUP(G1886,'MITRA (REFERENSI)'!$A:$Z,25,FALSE)</f>
        <v>#N/A</v>
      </c>
      <c r="J1886" s="55" t="str">
        <f>VLOOKUP(G1886,'MITRA (REFERENSI)'!$A:$Z,26,FALSE)</f>
        <v>#N/A</v>
      </c>
      <c r="K1886" s="55" t="str">
        <f>VLOOKUP(G1886,'MITRA (REFERENSI)'!$A:$Z,15,FALSE)</f>
        <v>#N/A</v>
      </c>
      <c r="L1886" s="55" t="str">
        <f>VLOOKUP(G1886,'MITRA (REFERENSI)'!$A:$Z,15,FALSE)</f>
        <v>#N/A</v>
      </c>
      <c r="M1886" s="55" t="str">
        <f>IF(B1886=1,'KELAS (REFERENSI)'!M1886,IF(B1886=2,'KELAS (REFERENSI)'!M1901,IF(B1886=3,'KELAS (REFERENSI)'!M1916,IF(B1886=4,'KELAS (REFERENSI)'!M1931,""))))</f>
        <v/>
      </c>
      <c r="N1886" s="55" t="str">
        <f>IF(B1886=1,'KELAS (REFERENSI)'!N1886,IF(B1886=2,'KELAS (REFERENSI)'!N1901,IF(B1886=3,'KELAS (REFERENSI)'!N1916,IF(B1886=4,'KELAS (REFERENSI)'!N1931,""))))</f>
        <v/>
      </c>
      <c r="O1886" s="55" t="str">
        <f>IF(B1886=1,'KELAS (REFERENSI)'!O1886,IF(B1886=2,'KELAS (REFERENSI)'!O1901,IF(B1886=3,'KELAS (REFERENSI)'!O1916,IF(B1886=4,'KELAS (REFERENSI)'!O1931,""))))</f>
        <v/>
      </c>
      <c r="P1886" s="55" t="str">
        <f>IF(B1886=1,'KELAS (REFERENSI)'!P1886,IF(B1886=2,'KELAS (REFERENSI)'!P1901,IF(B1886=3,'KELAS (REFERENSI)'!P1916,IF(B1886=4,'KELAS (REFERENSI)'!P1931,""))))</f>
        <v/>
      </c>
      <c r="Q1886" s="55" t="str">
        <f t="shared" si="4"/>
        <v>BPS Kota Jakarta Timur</v>
      </c>
      <c r="R1886" s="55" t="str">
        <f t="shared" si="56"/>
        <v/>
      </c>
      <c r="S1886" s="55" t="str">
        <f t="shared" ref="S1886:T1886" si="1894">S1885</f>
        <v>15 Juni sampai dengan 31 Agustus 2026</v>
      </c>
      <c r="T1886" s="55" t="str">
        <f t="shared" si="1894"/>
        <v>31 Agustus 2026</v>
      </c>
      <c r="U1886" s="59" t="str">
        <f>VLOOKUP(G1886,'MITRA (REFERENSI)'!$A:$Z,17,FALSE)</f>
        <v>#N/A</v>
      </c>
      <c r="V1886" s="59" t="str">
        <f>VLOOKUP(G1886,'MITRA (REFERENSI)'!$A:$Z,11,FALSE)</f>
        <v>#N/A</v>
      </c>
      <c r="W1886" s="81"/>
      <c r="X1886" s="63"/>
      <c r="Y1886" s="63"/>
      <c r="Z1886" s="62"/>
      <c r="AA1886" s="63"/>
      <c r="AB1886" s="62"/>
      <c r="AC1886" s="62"/>
      <c r="AD1886" s="62"/>
      <c r="AE1886" s="62"/>
      <c r="AF1886" s="62"/>
      <c r="AG1886" s="72"/>
      <c r="AH1886" s="72"/>
      <c r="AI1886" s="72"/>
      <c r="AJ1886" s="72"/>
      <c r="AK1886" s="59" t="str">
        <f>VLOOKUP(G1886,'MITRA (REFERENSI)'!$A:$Z,5,FALSE)</f>
        <v>#N/A</v>
      </c>
      <c r="AL1886" s="59" t="str">
        <f>VLOOKUP(G1886,'MITRA (REFERENSI)'!$A:$Z,13,FALSE)</f>
        <v>#N/A</v>
      </c>
      <c r="AM1886" s="59" t="str">
        <f>VLOOKUP(G1886,'MITRA (REFERENSI)'!$A:$Z,14,FALSE)</f>
        <v>#N/A</v>
      </c>
    </row>
    <row r="1887" ht="15.0" customHeight="1">
      <c r="A1887" s="53" t="s">
        <v>6949</v>
      </c>
      <c r="B1887" s="78"/>
      <c r="C1887" s="79"/>
      <c r="D1887" s="82"/>
      <c r="E1887" s="82"/>
      <c r="F1887" s="56" t="str">
        <f t="shared" si="2"/>
        <v>PETUGAS.1886/SPK/SE/PML/3172/2026</v>
      </c>
      <c r="G1887" s="80"/>
      <c r="H1887" s="56" t="str">
        <f>VLOOKUP(G1887,'MITRA (REFERENSI)'!$A:$Z,16,FALSE)</f>
        <v>#N/A</v>
      </c>
      <c r="I1887" s="56" t="str">
        <f>VLOOKUP(G1887,'MITRA (REFERENSI)'!$A:$Z,25,FALSE)</f>
        <v>#N/A</v>
      </c>
      <c r="J1887" s="55" t="str">
        <f>VLOOKUP(G1887,'MITRA (REFERENSI)'!$A:$Z,26,FALSE)</f>
        <v>#N/A</v>
      </c>
      <c r="K1887" s="55" t="str">
        <f>VLOOKUP(G1887,'MITRA (REFERENSI)'!$A:$Z,15,FALSE)</f>
        <v>#N/A</v>
      </c>
      <c r="L1887" s="55" t="str">
        <f>VLOOKUP(G1887,'MITRA (REFERENSI)'!$A:$Z,15,FALSE)</f>
        <v>#N/A</v>
      </c>
      <c r="M1887" s="55" t="str">
        <f>IF(B1887=1,'KELAS (REFERENSI)'!M1887,IF(B1887=2,'KELAS (REFERENSI)'!M1902,IF(B1887=3,'KELAS (REFERENSI)'!M1917,IF(B1887=4,'KELAS (REFERENSI)'!M1932,""))))</f>
        <v/>
      </c>
      <c r="N1887" s="55" t="str">
        <f>IF(B1887=1,'KELAS (REFERENSI)'!N1887,IF(B1887=2,'KELAS (REFERENSI)'!N1902,IF(B1887=3,'KELAS (REFERENSI)'!N1917,IF(B1887=4,'KELAS (REFERENSI)'!N1932,""))))</f>
        <v/>
      </c>
      <c r="O1887" s="55" t="str">
        <f>IF(B1887=1,'KELAS (REFERENSI)'!O1887,IF(B1887=2,'KELAS (REFERENSI)'!O1902,IF(B1887=3,'KELAS (REFERENSI)'!O1917,IF(B1887=4,'KELAS (REFERENSI)'!O1932,""))))</f>
        <v/>
      </c>
      <c r="P1887" s="55" t="str">
        <f>IF(B1887=1,'KELAS (REFERENSI)'!P1887,IF(B1887=2,'KELAS (REFERENSI)'!P1902,IF(B1887=3,'KELAS (REFERENSI)'!P1917,IF(B1887=4,'KELAS (REFERENSI)'!P1932,""))))</f>
        <v/>
      </c>
      <c r="Q1887" s="55" t="str">
        <f t="shared" si="4"/>
        <v>BPS Kota Jakarta Timur</v>
      </c>
      <c r="R1887" s="55" t="str">
        <f t="shared" si="56"/>
        <v/>
      </c>
      <c r="S1887" s="55" t="str">
        <f t="shared" ref="S1887:T1887" si="1895">S1886</f>
        <v>15 Juni sampai dengan 31 Agustus 2026</v>
      </c>
      <c r="T1887" s="55" t="str">
        <f t="shared" si="1895"/>
        <v>31 Agustus 2026</v>
      </c>
      <c r="U1887" s="59" t="str">
        <f>VLOOKUP(G1887,'MITRA (REFERENSI)'!$A:$Z,17,FALSE)</f>
        <v>#N/A</v>
      </c>
      <c r="V1887" s="59" t="str">
        <f>VLOOKUP(G1887,'MITRA (REFERENSI)'!$A:$Z,11,FALSE)</f>
        <v>#N/A</v>
      </c>
      <c r="W1887" s="81"/>
      <c r="X1887" s="63"/>
      <c r="Y1887" s="63"/>
      <c r="Z1887" s="62"/>
      <c r="AA1887" s="63"/>
      <c r="AB1887" s="62"/>
      <c r="AC1887" s="62"/>
      <c r="AD1887" s="62"/>
      <c r="AE1887" s="62"/>
      <c r="AF1887" s="62"/>
      <c r="AG1887" s="72"/>
      <c r="AH1887" s="72"/>
      <c r="AI1887" s="72"/>
      <c r="AJ1887" s="72"/>
      <c r="AK1887" s="59" t="str">
        <f>VLOOKUP(G1887,'MITRA (REFERENSI)'!$A:$Z,5,FALSE)</f>
        <v>#N/A</v>
      </c>
      <c r="AL1887" s="59" t="str">
        <f>VLOOKUP(G1887,'MITRA (REFERENSI)'!$A:$Z,13,FALSE)</f>
        <v>#N/A</v>
      </c>
      <c r="AM1887" s="59" t="str">
        <f>VLOOKUP(G1887,'MITRA (REFERENSI)'!$A:$Z,14,FALSE)</f>
        <v>#N/A</v>
      </c>
    </row>
    <row r="1888" ht="15.0" customHeight="1">
      <c r="A1888" s="53" t="s">
        <v>6950</v>
      </c>
      <c r="B1888" s="78"/>
      <c r="C1888" s="79"/>
      <c r="D1888" s="82"/>
      <c r="E1888" s="82"/>
      <c r="F1888" s="56" t="str">
        <f t="shared" si="2"/>
        <v>PETUGAS.1887/SPK/SE/PML/3172/2026</v>
      </c>
      <c r="G1888" s="80"/>
      <c r="H1888" s="56" t="str">
        <f>VLOOKUP(G1888,'MITRA (REFERENSI)'!$A:$Z,16,FALSE)</f>
        <v>#N/A</v>
      </c>
      <c r="I1888" s="56" t="str">
        <f>VLOOKUP(G1888,'MITRA (REFERENSI)'!$A:$Z,25,FALSE)</f>
        <v>#N/A</v>
      </c>
      <c r="J1888" s="55" t="str">
        <f>VLOOKUP(G1888,'MITRA (REFERENSI)'!$A:$Z,26,FALSE)</f>
        <v>#N/A</v>
      </c>
      <c r="K1888" s="55" t="str">
        <f>VLOOKUP(G1888,'MITRA (REFERENSI)'!$A:$Z,15,FALSE)</f>
        <v>#N/A</v>
      </c>
      <c r="L1888" s="55" t="str">
        <f>VLOOKUP(G1888,'MITRA (REFERENSI)'!$A:$Z,15,FALSE)</f>
        <v>#N/A</v>
      </c>
      <c r="M1888" s="55" t="str">
        <f>IF(B1888=1,'KELAS (REFERENSI)'!M1888,IF(B1888=2,'KELAS (REFERENSI)'!M1903,IF(B1888=3,'KELAS (REFERENSI)'!M1918,IF(B1888=4,'KELAS (REFERENSI)'!M1933,""))))</f>
        <v/>
      </c>
      <c r="N1888" s="55" t="str">
        <f>IF(B1888=1,'KELAS (REFERENSI)'!N1888,IF(B1888=2,'KELAS (REFERENSI)'!N1903,IF(B1888=3,'KELAS (REFERENSI)'!N1918,IF(B1888=4,'KELAS (REFERENSI)'!N1933,""))))</f>
        <v/>
      </c>
      <c r="O1888" s="55" t="str">
        <f>IF(B1888=1,'KELAS (REFERENSI)'!O1888,IF(B1888=2,'KELAS (REFERENSI)'!O1903,IF(B1888=3,'KELAS (REFERENSI)'!O1918,IF(B1888=4,'KELAS (REFERENSI)'!O1933,""))))</f>
        <v/>
      </c>
      <c r="P1888" s="55" t="str">
        <f>IF(B1888=1,'KELAS (REFERENSI)'!P1888,IF(B1888=2,'KELAS (REFERENSI)'!P1903,IF(B1888=3,'KELAS (REFERENSI)'!P1918,IF(B1888=4,'KELAS (REFERENSI)'!P1933,""))))</f>
        <v/>
      </c>
      <c r="Q1888" s="55" t="str">
        <f t="shared" si="4"/>
        <v>BPS Kota Jakarta Timur</v>
      </c>
      <c r="R1888" s="55" t="str">
        <f t="shared" si="56"/>
        <v/>
      </c>
      <c r="S1888" s="55" t="str">
        <f t="shared" ref="S1888:T1888" si="1896">S1887</f>
        <v>15 Juni sampai dengan 31 Agustus 2026</v>
      </c>
      <c r="T1888" s="55" t="str">
        <f t="shared" si="1896"/>
        <v>31 Agustus 2026</v>
      </c>
      <c r="U1888" s="59" t="str">
        <f>VLOOKUP(G1888,'MITRA (REFERENSI)'!$A:$Z,17,FALSE)</f>
        <v>#N/A</v>
      </c>
      <c r="V1888" s="59" t="str">
        <f>VLOOKUP(G1888,'MITRA (REFERENSI)'!$A:$Z,11,FALSE)</f>
        <v>#N/A</v>
      </c>
      <c r="W1888" s="81"/>
      <c r="X1888" s="63"/>
      <c r="Y1888" s="63"/>
      <c r="Z1888" s="62"/>
      <c r="AA1888" s="63"/>
      <c r="AB1888" s="62"/>
      <c r="AC1888" s="62"/>
      <c r="AD1888" s="62"/>
      <c r="AE1888" s="62"/>
      <c r="AF1888" s="62"/>
      <c r="AG1888" s="72"/>
      <c r="AH1888" s="72"/>
      <c r="AI1888" s="72"/>
      <c r="AJ1888" s="72"/>
      <c r="AK1888" s="59" t="str">
        <f>VLOOKUP(G1888,'MITRA (REFERENSI)'!$A:$Z,5,FALSE)</f>
        <v>#N/A</v>
      </c>
      <c r="AL1888" s="59" t="str">
        <f>VLOOKUP(G1888,'MITRA (REFERENSI)'!$A:$Z,13,FALSE)</f>
        <v>#N/A</v>
      </c>
      <c r="AM1888" s="59" t="str">
        <f>VLOOKUP(G1888,'MITRA (REFERENSI)'!$A:$Z,14,FALSE)</f>
        <v>#N/A</v>
      </c>
    </row>
    <row r="1889" ht="15.0" customHeight="1">
      <c r="A1889" s="53" t="s">
        <v>6951</v>
      </c>
      <c r="B1889" s="78"/>
      <c r="C1889" s="79"/>
      <c r="D1889" s="82"/>
      <c r="E1889" s="82"/>
      <c r="F1889" s="56" t="str">
        <f t="shared" si="2"/>
        <v>PETUGAS.1888/SPK/SE/PML/3172/2026</v>
      </c>
      <c r="G1889" s="80"/>
      <c r="H1889" s="56" t="str">
        <f>VLOOKUP(G1889,'MITRA (REFERENSI)'!$A:$Z,16,FALSE)</f>
        <v>#N/A</v>
      </c>
      <c r="I1889" s="56" t="str">
        <f>VLOOKUP(G1889,'MITRA (REFERENSI)'!$A:$Z,25,FALSE)</f>
        <v>#N/A</v>
      </c>
      <c r="J1889" s="55" t="str">
        <f>VLOOKUP(G1889,'MITRA (REFERENSI)'!$A:$Z,26,FALSE)</f>
        <v>#N/A</v>
      </c>
      <c r="K1889" s="55" t="str">
        <f>VLOOKUP(G1889,'MITRA (REFERENSI)'!$A:$Z,15,FALSE)</f>
        <v>#N/A</v>
      </c>
      <c r="L1889" s="55" t="str">
        <f>VLOOKUP(G1889,'MITRA (REFERENSI)'!$A:$Z,15,FALSE)</f>
        <v>#N/A</v>
      </c>
      <c r="M1889" s="55" t="str">
        <f>IF(B1889=1,'KELAS (REFERENSI)'!M1889,IF(B1889=2,'KELAS (REFERENSI)'!M1904,IF(B1889=3,'KELAS (REFERENSI)'!M1919,IF(B1889=4,'KELAS (REFERENSI)'!M1934,""))))</f>
        <v/>
      </c>
      <c r="N1889" s="55" t="str">
        <f>IF(B1889=1,'KELAS (REFERENSI)'!N1889,IF(B1889=2,'KELAS (REFERENSI)'!N1904,IF(B1889=3,'KELAS (REFERENSI)'!N1919,IF(B1889=4,'KELAS (REFERENSI)'!N1934,""))))</f>
        <v/>
      </c>
      <c r="O1889" s="55" t="str">
        <f>IF(B1889=1,'KELAS (REFERENSI)'!O1889,IF(B1889=2,'KELAS (REFERENSI)'!O1904,IF(B1889=3,'KELAS (REFERENSI)'!O1919,IF(B1889=4,'KELAS (REFERENSI)'!O1934,""))))</f>
        <v/>
      </c>
      <c r="P1889" s="55" t="str">
        <f>IF(B1889=1,'KELAS (REFERENSI)'!P1889,IF(B1889=2,'KELAS (REFERENSI)'!P1904,IF(B1889=3,'KELAS (REFERENSI)'!P1919,IF(B1889=4,'KELAS (REFERENSI)'!P1934,""))))</f>
        <v/>
      </c>
      <c r="Q1889" s="55" t="str">
        <f t="shared" si="4"/>
        <v>BPS Kota Jakarta Timur</v>
      </c>
      <c r="R1889" s="55" t="str">
        <f t="shared" si="56"/>
        <v/>
      </c>
      <c r="S1889" s="55" t="str">
        <f t="shared" ref="S1889:T1889" si="1897">S1888</f>
        <v>15 Juni sampai dengan 31 Agustus 2026</v>
      </c>
      <c r="T1889" s="55" t="str">
        <f t="shared" si="1897"/>
        <v>31 Agustus 2026</v>
      </c>
      <c r="U1889" s="59" t="str">
        <f>VLOOKUP(G1889,'MITRA (REFERENSI)'!$A:$Z,17,FALSE)</f>
        <v>#N/A</v>
      </c>
      <c r="V1889" s="59" t="str">
        <f>VLOOKUP(G1889,'MITRA (REFERENSI)'!$A:$Z,11,FALSE)</f>
        <v>#N/A</v>
      </c>
      <c r="W1889" s="81"/>
      <c r="X1889" s="63"/>
      <c r="Y1889" s="63"/>
      <c r="Z1889" s="62"/>
      <c r="AA1889" s="63"/>
      <c r="AB1889" s="62"/>
      <c r="AC1889" s="62"/>
      <c r="AD1889" s="62"/>
      <c r="AE1889" s="62"/>
      <c r="AF1889" s="62"/>
      <c r="AG1889" s="72"/>
      <c r="AH1889" s="72"/>
      <c r="AI1889" s="72"/>
      <c r="AJ1889" s="72"/>
      <c r="AK1889" s="59" t="str">
        <f>VLOOKUP(G1889,'MITRA (REFERENSI)'!$A:$Z,5,FALSE)</f>
        <v>#N/A</v>
      </c>
      <c r="AL1889" s="59" t="str">
        <f>VLOOKUP(G1889,'MITRA (REFERENSI)'!$A:$Z,13,FALSE)</f>
        <v>#N/A</v>
      </c>
      <c r="AM1889" s="59" t="str">
        <f>VLOOKUP(G1889,'MITRA (REFERENSI)'!$A:$Z,14,FALSE)</f>
        <v>#N/A</v>
      </c>
    </row>
    <row r="1890" ht="15.0" customHeight="1">
      <c r="A1890" s="53" t="s">
        <v>6952</v>
      </c>
      <c r="B1890" s="78"/>
      <c r="C1890" s="79"/>
      <c r="D1890" s="82"/>
      <c r="E1890" s="82"/>
      <c r="F1890" s="56" t="str">
        <f t="shared" si="2"/>
        <v>PETUGAS.1889/SPK/SE/PML/3172/2026</v>
      </c>
      <c r="G1890" s="80"/>
      <c r="H1890" s="56" t="str">
        <f>VLOOKUP(G1890,'MITRA (REFERENSI)'!$A:$Z,16,FALSE)</f>
        <v>#N/A</v>
      </c>
      <c r="I1890" s="56" t="str">
        <f>VLOOKUP(G1890,'MITRA (REFERENSI)'!$A:$Z,25,FALSE)</f>
        <v>#N/A</v>
      </c>
      <c r="J1890" s="55" t="str">
        <f>VLOOKUP(G1890,'MITRA (REFERENSI)'!$A:$Z,26,FALSE)</f>
        <v>#N/A</v>
      </c>
      <c r="K1890" s="55" t="str">
        <f>VLOOKUP(G1890,'MITRA (REFERENSI)'!$A:$Z,15,FALSE)</f>
        <v>#N/A</v>
      </c>
      <c r="L1890" s="55" t="str">
        <f>VLOOKUP(G1890,'MITRA (REFERENSI)'!$A:$Z,15,FALSE)</f>
        <v>#N/A</v>
      </c>
      <c r="M1890" s="55" t="str">
        <f>IF(B1890=1,'KELAS (REFERENSI)'!M1890,IF(B1890=2,'KELAS (REFERENSI)'!M1905,IF(B1890=3,'KELAS (REFERENSI)'!M1920,IF(B1890=4,'KELAS (REFERENSI)'!M1935,""))))</f>
        <v/>
      </c>
      <c r="N1890" s="55" t="str">
        <f>IF(B1890=1,'KELAS (REFERENSI)'!N1890,IF(B1890=2,'KELAS (REFERENSI)'!N1905,IF(B1890=3,'KELAS (REFERENSI)'!N1920,IF(B1890=4,'KELAS (REFERENSI)'!N1935,""))))</f>
        <v/>
      </c>
      <c r="O1890" s="55" t="str">
        <f>IF(B1890=1,'KELAS (REFERENSI)'!O1890,IF(B1890=2,'KELAS (REFERENSI)'!O1905,IF(B1890=3,'KELAS (REFERENSI)'!O1920,IF(B1890=4,'KELAS (REFERENSI)'!O1935,""))))</f>
        <v/>
      </c>
      <c r="P1890" s="55" t="str">
        <f>IF(B1890=1,'KELAS (REFERENSI)'!P1890,IF(B1890=2,'KELAS (REFERENSI)'!P1905,IF(B1890=3,'KELAS (REFERENSI)'!P1920,IF(B1890=4,'KELAS (REFERENSI)'!P1935,""))))</f>
        <v/>
      </c>
      <c r="Q1890" s="55" t="str">
        <f t="shared" si="4"/>
        <v>BPS Kota Jakarta Timur</v>
      </c>
      <c r="R1890" s="55" t="str">
        <f t="shared" si="56"/>
        <v/>
      </c>
      <c r="S1890" s="55" t="str">
        <f t="shared" ref="S1890:T1890" si="1898">S1889</f>
        <v>15 Juni sampai dengan 31 Agustus 2026</v>
      </c>
      <c r="T1890" s="55" t="str">
        <f t="shared" si="1898"/>
        <v>31 Agustus 2026</v>
      </c>
      <c r="U1890" s="59" t="str">
        <f>VLOOKUP(G1890,'MITRA (REFERENSI)'!$A:$Z,17,FALSE)</f>
        <v>#N/A</v>
      </c>
      <c r="V1890" s="59" t="str">
        <f>VLOOKUP(G1890,'MITRA (REFERENSI)'!$A:$Z,11,FALSE)</f>
        <v>#N/A</v>
      </c>
      <c r="W1890" s="81"/>
      <c r="X1890" s="63"/>
      <c r="Y1890" s="63"/>
      <c r="Z1890" s="62"/>
      <c r="AA1890" s="63"/>
      <c r="AB1890" s="62"/>
      <c r="AC1890" s="62"/>
      <c r="AD1890" s="62"/>
      <c r="AE1890" s="62"/>
      <c r="AF1890" s="62"/>
      <c r="AG1890" s="72"/>
      <c r="AH1890" s="72"/>
      <c r="AI1890" s="72"/>
      <c r="AJ1890" s="72"/>
      <c r="AK1890" s="59" t="str">
        <f>VLOOKUP(G1890,'MITRA (REFERENSI)'!$A:$Z,5,FALSE)</f>
        <v>#N/A</v>
      </c>
      <c r="AL1890" s="59" t="str">
        <f>VLOOKUP(G1890,'MITRA (REFERENSI)'!$A:$Z,13,FALSE)</f>
        <v>#N/A</v>
      </c>
      <c r="AM1890" s="59" t="str">
        <f>VLOOKUP(G1890,'MITRA (REFERENSI)'!$A:$Z,14,FALSE)</f>
        <v>#N/A</v>
      </c>
    </row>
    <row r="1891" ht="15.0" customHeight="1">
      <c r="A1891" s="53" t="s">
        <v>6953</v>
      </c>
      <c r="B1891" s="78"/>
      <c r="C1891" s="79"/>
      <c r="D1891" s="82"/>
      <c r="E1891" s="82"/>
      <c r="F1891" s="56" t="str">
        <f t="shared" si="2"/>
        <v>PETUGAS.1890/SPK/SE/PML/3172/2026</v>
      </c>
      <c r="G1891" s="80"/>
      <c r="H1891" s="56" t="str">
        <f>VLOOKUP(G1891,'MITRA (REFERENSI)'!$A:$Z,16,FALSE)</f>
        <v>#N/A</v>
      </c>
      <c r="I1891" s="56" t="str">
        <f>VLOOKUP(G1891,'MITRA (REFERENSI)'!$A:$Z,25,FALSE)</f>
        <v>#N/A</v>
      </c>
      <c r="J1891" s="55" t="str">
        <f>VLOOKUP(G1891,'MITRA (REFERENSI)'!$A:$Z,26,FALSE)</f>
        <v>#N/A</v>
      </c>
      <c r="K1891" s="55" t="str">
        <f>VLOOKUP(G1891,'MITRA (REFERENSI)'!$A:$Z,15,FALSE)</f>
        <v>#N/A</v>
      </c>
      <c r="L1891" s="55" t="str">
        <f>VLOOKUP(G1891,'MITRA (REFERENSI)'!$A:$Z,15,FALSE)</f>
        <v>#N/A</v>
      </c>
      <c r="M1891" s="55" t="str">
        <f>IF(B1891=1,'KELAS (REFERENSI)'!M1891,IF(B1891=2,'KELAS (REFERENSI)'!M1906,IF(B1891=3,'KELAS (REFERENSI)'!M1921,IF(B1891=4,'KELAS (REFERENSI)'!M1936,""))))</f>
        <v/>
      </c>
      <c r="N1891" s="55" t="str">
        <f>IF(B1891=1,'KELAS (REFERENSI)'!N1891,IF(B1891=2,'KELAS (REFERENSI)'!N1906,IF(B1891=3,'KELAS (REFERENSI)'!N1921,IF(B1891=4,'KELAS (REFERENSI)'!N1936,""))))</f>
        <v/>
      </c>
      <c r="O1891" s="55" t="str">
        <f>IF(B1891=1,'KELAS (REFERENSI)'!O1891,IF(B1891=2,'KELAS (REFERENSI)'!O1906,IF(B1891=3,'KELAS (REFERENSI)'!O1921,IF(B1891=4,'KELAS (REFERENSI)'!O1936,""))))</f>
        <v/>
      </c>
      <c r="P1891" s="55" t="str">
        <f>IF(B1891=1,'KELAS (REFERENSI)'!P1891,IF(B1891=2,'KELAS (REFERENSI)'!P1906,IF(B1891=3,'KELAS (REFERENSI)'!P1921,IF(B1891=4,'KELAS (REFERENSI)'!P1936,""))))</f>
        <v/>
      </c>
      <c r="Q1891" s="55" t="str">
        <f t="shared" si="4"/>
        <v>BPS Kota Jakarta Timur</v>
      </c>
      <c r="R1891" s="55" t="str">
        <f t="shared" si="56"/>
        <v/>
      </c>
      <c r="S1891" s="55" t="str">
        <f t="shared" ref="S1891:T1891" si="1899">S1890</f>
        <v>15 Juni sampai dengan 31 Agustus 2026</v>
      </c>
      <c r="T1891" s="55" t="str">
        <f t="shared" si="1899"/>
        <v>31 Agustus 2026</v>
      </c>
      <c r="U1891" s="59" t="str">
        <f>VLOOKUP(G1891,'MITRA (REFERENSI)'!$A:$Z,17,FALSE)</f>
        <v>#N/A</v>
      </c>
      <c r="V1891" s="59" t="str">
        <f>VLOOKUP(G1891,'MITRA (REFERENSI)'!$A:$Z,11,FALSE)</f>
        <v>#N/A</v>
      </c>
      <c r="W1891" s="81"/>
      <c r="X1891" s="63"/>
      <c r="Y1891" s="63"/>
      <c r="Z1891" s="62"/>
      <c r="AA1891" s="63"/>
      <c r="AB1891" s="62"/>
      <c r="AC1891" s="62"/>
      <c r="AD1891" s="62"/>
      <c r="AE1891" s="62"/>
      <c r="AF1891" s="62"/>
      <c r="AG1891" s="72"/>
      <c r="AH1891" s="72"/>
      <c r="AI1891" s="72"/>
      <c r="AJ1891" s="72"/>
      <c r="AK1891" s="59" t="str">
        <f>VLOOKUP(G1891,'MITRA (REFERENSI)'!$A:$Z,5,FALSE)</f>
        <v>#N/A</v>
      </c>
      <c r="AL1891" s="59" t="str">
        <f>VLOOKUP(G1891,'MITRA (REFERENSI)'!$A:$Z,13,FALSE)</f>
        <v>#N/A</v>
      </c>
      <c r="AM1891" s="59" t="str">
        <f>VLOOKUP(G1891,'MITRA (REFERENSI)'!$A:$Z,14,FALSE)</f>
        <v>#N/A</v>
      </c>
    </row>
    <row r="1892" ht="15.0" customHeight="1">
      <c r="A1892" s="53" t="s">
        <v>6954</v>
      </c>
      <c r="B1892" s="78"/>
      <c r="C1892" s="79"/>
      <c r="D1892" s="82"/>
      <c r="E1892" s="82"/>
      <c r="F1892" s="56" t="str">
        <f t="shared" si="2"/>
        <v>PETUGAS.1891/SPK/SE/PML/3172/2026</v>
      </c>
      <c r="G1892" s="80"/>
      <c r="H1892" s="56" t="str">
        <f>VLOOKUP(G1892,'MITRA (REFERENSI)'!$A:$Z,16,FALSE)</f>
        <v>#N/A</v>
      </c>
      <c r="I1892" s="56" t="str">
        <f>VLOOKUP(G1892,'MITRA (REFERENSI)'!$A:$Z,25,FALSE)</f>
        <v>#N/A</v>
      </c>
      <c r="J1892" s="55" t="str">
        <f>VLOOKUP(G1892,'MITRA (REFERENSI)'!$A:$Z,26,FALSE)</f>
        <v>#N/A</v>
      </c>
      <c r="K1892" s="55" t="str">
        <f>VLOOKUP(G1892,'MITRA (REFERENSI)'!$A:$Z,15,FALSE)</f>
        <v>#N/A</v>
      </c>
      <c r="L1892" s="55" t="str">
        <f>VLOOKUP(G1892,'MITRA (REFERENSI)'!$A:$Z,15,FALSE)</f>
        <v>#N/A</v>
      </c>
      <c r="M1892" s="55" t="str">
        <f>IF(B1892=1,'KELAS (REFERENSI)'!M1892,IF(B1892=2,'KELAS (REFERENSI)'!M1907,IF(B1892=3,'KELAS (REFERENSI)'!M1922,IF(B1892=4,'KELAS (REFERENSI)'!M1937,""))))</f>
        <v/>
      </c>
      <c r="N1892" s="55" t="str">
        <f>IF(B1892=1,'KELAS (REFERENSI)'!N1892,IF(B1892=2,'KELAS (REFERENSI)'!N1907,IF(B1892=3,'KELAS (REFERENSI)'!N1922,IF(B1892=4,'KELAS (REFERENSI)'!N1937,""))))</f>
        <v/>
      </c>
      <c r="O1892" s="55" t="str">
        <f>IF(B1892=1,'KELAS (REFERENSI)'!O1892,IF(B1892=2,'KELAS (REFERENSI)'!O1907,IF(B1892=3,'KELAS (REFERENSI)'!O1922,IF(B1892=4,'KELAS (REFERENSI)'!O1937,""))))</f>
        <v/>
      </c>
      <c r="P1892" s="55" t="str">
        <f>IF(B1892=1,'KELAS (REFERENSI)'!P1892,IF(B1892=2,'KELAS (REFERENSI)'!P1907,IF(B1892=3,'KELAS (REFERENSI)'!P1922,IF(B1892=4,'KELAS (REFERENSI)'!P1937,""))))</f>
        <v/>
      </c>
      <c r="Q1892" s="55" t="str">
        <f t="shared" si="4"/>
        <v>BPS Kota Jakarta Timur</v>
      </c>
      <c r="R1892" s="55" t="str">
        <f t="shared" si="56"/>
        <v/>
      </c>
      <c r="S1892" s="55" t="str">
        <f t="shared" ref="S1892:T1892" si="1900">S1891</f>
        <v>15 Juni sampai dengan 31 Agustus 2026</v>
      </c>
      <c r="T1892" s="55" t="str">
        <f t="shared" si="1900"/>
        <v>31 Agustus 2026</v>
      </c>
      <c r="U1892" s="59" t="str">
        <f>VLOOKUP(G1892,'MITRA (REFERENSI)'!$A:$Z,17,FALSE)</f>
        <v>#N/A</v>
      </c>
      <c r="V1892" s="59" t="str">
        <f>VLOOKUP(G1892,'MITRA (REFERENSI)'!$A:$Z,11,FALSE)</f>
        <v>#N/A</v>
      </c>
      <c r="W1892" s="81"/>
      <c r="X1892" s="63"/>
      <c r="Y1892" s="63"/>
      <c r="Z1892" s="62"/>
      <c r="AA1892" s="63"/>
      <c r="AB1892" s="62"/>
      <c r="AC1892" s="62"/>
      <c r="AD1892" s="62"/>
      <c r="AE1892" s="62"/>
      <c r="AF1892" s="62"/>
      <c r="AG1892" s="72"/>
      <c r="AH1892" s="72"/>
      <c r="AI1892" s="72"/>
      <c r="AJ1892" s="72"/>
      <c r="AK1892" s="59" t="str">
        <f>VLOOKUP(G1892,'MITRA (REFERENSI)'!$A:$Z,5,FALSE)</f>
        <v>#N/A</v>
      </c>
      <c r="AL1892" s="59" t="str">
        <f>VLOOKUP(G1892,'MITRA (REFERENSI)'!$A:$Z,13,FALSE)</f>
        <v>#N/A</v>
      </c>
      <c r="AM1892" s="59" t="str">
        <f>VLOOKUP(G1892,'MITRA (REFERENSI)'!$A:$Z,14,FALSE)</f>
        <v>#N/A</v>
      </c>
    </row>
    <row r="1893" ht="15.0" customHeight="1">
      <c r="A1893" s="53" t="s">
        <v>6955</v>
      </c>
      <c r="B1893" s="78"/>
      <c r="C1893" s="79"/>
      <c r="D1893" s="82"/>
      <c r="E1893" s="82"/>
      <c r="F1893" s="56" t="str">
        <f t="shared" si="2"/>
        <v>PETUGAS.1892/SPK/SE/PML/3172/2026</v>
      </c>
      <c r="G1893" s="80"/>
      <c r="H1893" s="56" t="str">
        <f>VLOOKUP(G1893,'MITRA (REFERENSI)'!$A:$Z,16,FALSE)</f>
        <v>#N/A</v>
      </c>
      <c r="I1893" s="56" t="str">
        <f>VLOOKUP(G1893,'MITRA (REFERENSI)'!$A:$Z,25,FALSE)</f>
        <v>#N/A</v>
      </c>
      <c r="J1893" s="55" t="str">
        <f>VLOOKUP(G1893,'MITRA (REFERENSI)'!$A:$Z,26,FALSE)</f>
        <v>#N/A</v>
      </c>
      <c r="K1893" s="55" t="str">
        <f>VLOOKUP(G1893,'MITRA (REFERENSI)'!$A:$Z,15,FALSE)</f>
        <v>#N/A</v>
      </c>
      <c r="L1893" s="55" t="str">
        <f>VLOOKUP(G1893,'MITRA (REFERENSI)'!$A:$Z,15,FALSE)</f>
        <v>#N/A</v>
      </c>
      <c r="M1893" s="55" t="str">
        <f>IF(B1893=1,'KELAS (REFERENSI)'!M1893,IF(B1893=2,'KELAS (REFERENSI)'!M1908,IF(B1893=3,'KELAS (REFERENSI)'!M1923,IF(B1893=4,'KELAS (REFERENSI)'!M1938,""))))</f>
        <v/>
      </c>
      <c r="N1893" s="55" t="str">
        <f>IF(B1893=1,'KELAS (REFERENSI)'!N1893,IF(B1893=2,'KELAS (REFERENSI)'!N1908,IF(B1893=3,'KELAS (REFERENSI)'!N1923,IF(B1893=4,'KELAS (REFERENSI)'!N1938,""))))</f>
        <v/>
      </c>
      <c r="O1893" s="55" t="str">
        <f>IF(B1893=1,'KELAS (REFERENSI)'!O1893,IF(B1893=2,'KELAS (REFERENSI)'!O1908,IF(B1893=3,'KELAS (REFERENSI)'!O1923,IF(B1893=4,'KELAS (REFERENSI)'!O1938,""))))</f>
        <v/>
      </c>
      <c r="P1893" s="55" t="str">
        <f>IF(B1893=1,'KELAS (REFERENSI)'!P1893,IF(B1893=2,'KELAS (REFERENSI)'!P1908,IF(B1893=3,'KELAS (REFERENSI)'!P1923,IF(B1893=4,'KELAS (REFERENSI)'!P1938,""))))</f>
        <v/>
      </c>
      <c r="Q1893" s="55" t="str">
        <f t="shared" si="4"/>
        <v>BPS Kota Jakarta Timur</v>
      </c>
      <c r="R1893" s="55" t="str">
        <f t="shared" si="56"/>
        <v/>
      </c>
      <c r="S1893" s="55" t="str">
        <f t="shared" ref="S1893:T1893" si="1901">S1892</f>
        <v>15 Juni sampai dengan 31 Agustus 2026</v>
      </c>
      <c r="T1893" s="55" t="str">
        <f t="shared" si="1901"/>
        <v>31 Agustus 2026</v>
      </c>
      <c r="U1893" s="59" t="str">
        <f>VLOOKUP(G1893,'MITRA (REFERENSI)'!$A:$Z,17,FALSE)</f>
        <v>#N/A</v>
      </c>
      <c r="V1893" s="59" t="str">
        <f>VLOOKUP(G1893,'MITRA (REFERENSI)'!$A:$Z,11,FALSE)</f>
        <v>#N/A</v>
      </c>
      <c r="W1893" s="81"/>
      <c r="X1893" s="63"/>
      <c r="Y1893" s="63"/>
      <c r="Z1893" s="62"/>
      <c r="AA1893" s="63"/>
      <c r="AB1893" s="62"/>
      <c r="AC1893" s="62"/>
      <c r="AD1893" s="62"/>
      <c r="AE1893" s="62"/>
      <c r="AF1893" s="62"/>
      <c r="AG1893" s="72"/>
      <c r="AH1893" s="72"/>
      <c r="AI1893" s="72"/>
      <c r="AJ1893" s="72"/>
      <c r="AK1893" s="59" t="str">
        <f>VLOOKUP(G1893,'MITRA (REFERENSI)'!$A:$Z,5,FALSE)</f>
        <v>#N/A</v>
      </c>
      <c r="AL1893" s="59" t="str">
        <f>VLOOKUP(G1893,'MITRA (REFERENSI)'!$A:$Z,13,FALSE)</f>
        <v>#N/A</v>
      </c>
      <c r="AM1893" s="59" t="str">
        <f>VLOOKUP(G1893,'MITRA (REFERENSI)'!$A:$Z,14,FALSE)</f>
        <v>#N/A</v>
      </c>
    </row>
    <row r="1894" ht="15.0" customHeight="1">
      <c r="A1894" s="53" t="s">
        <v>6956</v>
      </c>
      <c r="B1894" s="78"/>
      <c r="C1894" s="79"/>
      <c r="D1894" s="82"/>
      <c r="E1894" s="82"/>
      <c r="F1894" s="56" t="str">
        <f t="shared" si="2"/>
        <v>PETUGAS.1893/SPK/SE/PML/3172/2026</v>
      </c>
      <c r="G1894" s="80"/>
      <c r="H1894" s="56" t="str">
        <f>VLOOKUP(G1894,'MITRA (REFERENSI)'!$A:$Z,16,FALSE)</f>
        <v>#N/A</v>
      </c>
      <c r="I1894" s="56" t="str">
        <f>VLOOKUP(G1894,'MITRA (REFERENSI)'!$A:$Z,25,FALSE)</f>
        <v>#N/A</v>
      </c>
      <c r="J1894" s="55" t="str">
        <f>VLOOKUP(G1894,'MITRA (REFERENSI)'!$A:$Z,26,FALSE)</f>
        <v>#N/A</v>
      </c>
      <c r="K1894" s="55" t="str">
        <f>VLOOKUP(G1894,'MITRA (REFERENSI)'!$A:$Z,15,FALSE)</f>
        <v>#N/A</v>
      </c>
      <c r="L1894" s="55" t="str">
        <f>VLOOKUP(G1894,'MITRA (REFERENSI)'!$A:$Z,15,FALSE)</f>
        <v>#N/A</v>
      </c>
      <c r="M1894" s="55" t="str">
        <f>IF(B1894=1,'KELAS (REFERENSI)'!M1894,IF(B1894=2,'KELAS (REFERENSI)'!M1909,IF(B1894=3,'KELAS (REFERENSI)'!M1924,IF(B1894=4,'KELAS (REFERENSI)'!M1939,""))))</f>
        <v/>
      </c>
      <c r="N1894" s="55" t="str">
        <f>IF(B1894=1,'KELAS (REFERENSI)'!N1894,IF(B1894=2,'KELAS (REFERENSI)'!N1909,IF(B1894=3,'KELAS (REFERENSI)'!N1924,IF(B1894=4,'KELAS (REFERENSI)'!N1939,""))))</f>
        <v/>
      </c>
      <c r="O1894" s="55" t="str">
        <f>IF(B1894=1,'KELAS (REFERENSI)'!O1894,IF(B1894=2,'KELAS (REFERENSI)'!O1909,IF(B1894=3,'KELAS (REFERENSI)'!O1924,IF(B1894=4,'KELAS (REFERENSI)'!O1939,""))))</f>
        <v/>
      </c>
      <c r="P1894" s="55" t="str">
        <f>IF(B1894=1,'KELAS (REFERENSI)'!P1894,IF(B1894=2,'KELAS (REFERENSI)'!P1909,IF(B1894=3,'KELAS (REFERENSI)'!P1924,IF(B1894=4,'KELAS (REFERENSI)'!P1939,""))))</f>
        <v/>
      </c>
      <c r="Q1894" s="55" t="str">
        <f t="shared" si="4"/>
        <v>BPS Kota Jakarta Timur</v>
      </c>
      <c r="R1894" s="55" t="str">
        <f t="shared" si="56"/>
        <v/>
      </c>
      <c r="S1894" s="55" t="str">
        <f t="shared" ref="S1894:T1894" si="1902">S1893</f>
        <v>15 Juni sampai dengan 31 Agustus 2026</v>
      </c>
      <c r="T1894" s="55" t="str">
        <f t="shared" si="1902"/>
        <v>31 Agustus 2026</v>
      </c>
      <c r="U1894" s="59" t="str">
        <f>VLOOKUP(G1894,'MITRA (REFERENSI)'!$A:$Z,17,FALSE)</f>
        <v>#N/A</v>
      </c>
      <c r="V1894" s="59" t="str">
        <f>VLOOKUP(G1894,'MITRA (REFERENSI)'!$A:$Z,11,FALSE)</f>
        <v>#N/A</v>
      </c>
      <c r="W1894" s="81"/>
      <c r="X1894" s="63"/>
      <c r="Y1894" s="63"/>
      <c r="Z1894" s="62"/>
      <c r="AA1894" s="63"/>
      <c r="AB1894" s="62"/>
      <c r="AC1894" s="62"/>
      <c r="AD1894" s="62"/>
      <c r="AE1894" s="62"/>
      <c r="AF1894" s="62"/>
      <c r="AG1894" s="72"/>
      <c r="AH1894" s="72"/>
      <c r="AI1894" s="72"/>
      <c r="AJ1894" s="72"/>
      <c r="AK1894" s="59" t="str">
        <f>VLOOKUP(G1894,'MITRA (REFERENSI)'!$A:$Z,5,FALSE)</f>
        <v>#N/A</v>
      </c>
      <c r="AL1894" s="59" t="str">
        <f>VLOOKUP(G1894,'MITRA (REFERENSI)'!$A:$Z,13,FALSE)</f>
        <v>#N/A</v>
      </c>
      <c r="AM1894" s="59" t="str">
        <f>VLOOKUP(G1894,'MITRA (REFERENSI)'!$A:$Z,14,FALSE)</f>
        <v>#N/A</v>
      </c>
    </row>
    <row r="1895" ht="15.0" customHeight="1">
      <c r="A1895" s="53" t="s">
        <v>6957</v>
      </c>
      <c r="B1895" s="78"/>
      <c r="C1895" s="79"/>
      <c r="D1895" s="82"/>
      <c r="E1895" s="82"/>
      <c r="F1895" s="56" t="str">
        <f t="shared" si="2"/>
        <v>PETUGAS.1894/SPK/SE/PML/3172/2026</v>
      </c>
      <c r="G1895" s="80"/>
      <c r="H1895" s="56" t="str">
        <f>VLOOKUP(G1895,'MITRA (REFERENSI)'!$A:$Z,16,FALSE)</f>
        <v>#N/A</v>
      </c>
      <c r="I1895" s="56" t="str">
        <f>VLOOKUP(G1895,'MITRA (REFERENSI)'!$A:$Z,25,FALSE)</f>
        <v>#N/A</v>
      </c>
      <c r="J1895" s="55" t="str">
        <f>VLOOKUP(G1895,'MITRA (REFERENSI)'!$A:$Z,26,FALSE)</f>
        <v>#N/A</v>
      </c>
      <c r="K1895" s="55" t="str">
        <f>VLOOKUP(G1895,'MITRA (REFERENSI)'!$A:$Z,15,FALSE)</f>
        <v>#N/A</v>
      </c>
      <c r="L1895" s="55" t="str">
        <f>VLOOKUP(G1895,'MITRA (REFERENSI)'!$A:$Z,15,FALSE)</f>
        <v>#N/A</v>
      </c>
      <c r="M1895" s="55" t="str">
        <f>IF(B1895=1,'KELAS (REFERENSI)'!M1895,IF(B1895=2,'KELAS (REFERENSI)'!M1910,IF(B1895=3,'KELAS (REFERENSI)'!M1925,IF(B1895=4,'KELAS (REFERENSI)'!M1940,""))))</f>
        <v/>
      </c>
      <c r="N1895" s="55" t="str">
        <f>IF(B1895=1,'KELAS (REFERENSI)'!N1895,IF(B1895=2,'KELAS (REFERENSI)'!N1910,IF(B1895=3,'KELAS (REFERENSI)'!N1925,IF(B1895=4,'KELAS (REFERENSI)'!N1940,""))))</f>
        <v/>
      </c>
      <c r="O1895" s="55" t="str">
        <f>IF(B1895=1,'KELAS (REFERENSI)'!O1895,IF(B1895=2,'KELAS (REFERENSI)'!O1910,IF(B1895=3,'KELAS (REFERENSI)'!O1925,IF(B1895=4,'KELAS (REFERENSI)'!O1940,""))))</f>
        <v/>
      </c>
      <c r="P1895" s="55" t="str">
        <f>IF(B1895=1,'KELAS (REFERENSI)'!P1895,IF(B1895=2,'KELAS (REFERENSI)'!P1910,IF(B1895=3,'KELAS (REFERENSI)'!P1925,IF(B1895=4,'KELAS (REFERENSI)'!P1940,""))))</f>
        <v/>
      </c>
      <c r="Q1895" s="55" t="str">
        <f t="shared" si="4"/>
        <v>BPS Kota Jakarta Timur</v>
      </c>
      <c r="R1895" s="55" t="str">
        <f t="shared" si="56"/>
        <v/>
      </c>
      <c r="S1895" s="55" t="str">
        <f t="shared" ref="S1895:T1895" si="1903">S1894</f>
        <v>15 Juni sampai dengan 31 Agustus 2026</v>
      </c>
      <c r="T1895" s="55" t="str">
        <f t="shared" si="1903"/>
        <v>31 Agustus 2026</v>
      </c>
      <c r="U1895" s="59" t="str">
        <f>VLOOKUP(G1895,'MITRA (REFERENSI)'!$A:$Z,17,FALSE)</f>
        <v>#N/A</v>
      </c>
      <c r="V1895" s="59" t="str">
        <f>VLOOKUP(G1895,'MITRA (REFERENSI)'!$A:$Z,11,FALSE)</f>
        <v>#N/A</v>
      </c>
      <c r="W1895" s="81"/>
      <c r="X1895" s="63"/>
      <c r="Y1895" s="63"/>
      <c r="Z1895" s="62"/>
      <c r="AA1895" s="63"/>
      <c r="AB1895" s="62"/>
      <c r="AC1895" s="62"/>
      <c r="AD1895" s="62"/>
      <c r="AE1895" s="62"/>
      <c r="AF1895" s="62"/>
      <c r="AG1895" s="72"/>
      <c r="AH1895" s="72"/>
      <c r="AI1895" s="72"/>
      <c r="AJ1895" s="72"/>
      <c r="AK1895" s="59" t="str">
        <f>VLOOKUP(G1895,'MITRA (REFERENSI)'!$A:$Z,5,FALSE)</f>
        <v>#N/A</v>
      </c>
      <c r="AL1895" s="59" t="str">
        <f>VLOOKUP(G1895,'MITRA (REFERENSI)'!$A:$Z,13,FALSE)</f>
        <v>#N/A</v>
      </c>
      <c r="AM1895" s="59" t="str">
        <f>VLOOKUP(G1895,'MITRA (REFERENSI)'!$A:$Z,14,FALSE)</f>
        <v>#N/A</v>
      </c>
    </row>
    <row r="1896" ht="15.0" customHeight="1">
      <c r="A1896" s="53" t="s">
        <v>6958</v>
      </c>
      <c r="B1896" s="78"/>
      <c r="C1896" s="79"/>
      <c r="D1896" s="82"/>
      <c r="E1896" s="82"/>
      <c r="F1896" s="56" t="str">
        <f t="shared" si="2"/>
        <v>PETUGAS.1895/SPK/SE/PML/3172/2026</v>
      </c>
      <c r="G1896" s="80"/>
      <c r="H1896" s="56" t="str">
        <f>VLOOKUP(G1896,'MITRA (REFERENSI)'!$A:$Z,16,FALSE)</f>
        <v>#N/A</v>
      </c>
      <c r="I1896" s="56" t="str">
        <f>VLOOKUP(G1896,'MITRA (REFERENSI)'!$A:$Z,25,FALSE)</f>
        <v>#N/A</v>
      </c>
      <c r="J1896" s="55" t="str">
        <f>VLOOKUP(G1896,'MITRA (REFERENSI)'!$A:$Z,26,FALSE)</f>
        <v>#N/A</v>
      </c>
      <c r="K1896" s="55" t="str">
        <f>VLOOKUP(G1896,'MITRA (REFERENSI)'!$A:$Z,15,FALSE)</f>
        <v>#N/A</v>
      </c>
      <c r="L1896" s="55" t="str">
        <f>VLOOKUP(G1896,'MITRA (REFERENSI)'!$A:$Z,15,FALSE)</f>
        <v>#N/A</v>
      </c>
      <c r="M1896" s="55" t="str">
        <f>IF(B1896=1,'KELAS (REFERENSI)'!M1896,IF(B1896=2,'KELAS (REFERENSI)'!M1911,IF(B1896=3,'KELAS (REFERENSI)'!M1926,IF(B1896=4,'KELAS (REFERENSI)'!M1941,""))))</f>
        <v/>
      </c>
      <c r="N1896" s="55" t="str">
        <f>IF(B1896=1,'KELAS (REFERENSI)'!N1896,IF(B1896=2,'KELAS (REFERENSI)'!N1911,IF(B1896=3,'KELAS (REFERENSI)'!N1926,IF(B1896=4,'KELAS (REFERENSI)'!N1941,""))))</f>
        <v/>
      </c>
      <c r="O1896" s="55" t="str">
        <f>IF(B1896=1,'KELAS (REFERENSI)'!O1896,IF(B1896=2,'KELAS (REFERENSI)'!O1911,IF(B1896=3,'KELAS (REFERENSI)'!O1926,IF(B1896=4,'KELAS (REFERENSI)'!O1941,""))))</f>
        <v/>
      </c>
      <c r="P1896" s="55" t="str">
        <f>IF(B1896=1,'KELAS (REFERENSI)'!P1896,IF(B1896=2,'KELAS (REFERENSI)'!P1911,IF(B1896=3,'KELAS (REFERENSI)'!P1926,IF(B1896=4,'KELAS (REFERENSI)'!P1941,""))))</f>
        <v/>
      </c>
      <c r="Q1896" s="55" t="str">
        <f t="shared" si="4"/>
        <v>BPS Kota Jakarta Timur</v>
      </c>
      <c r="R1896" s="55" t="str">
        <f t="shared" si="56"/>
        <v/>
      </c>
      <c r="S1896" s="55" t="str">
        <f t="shared" ref="S1896:T1896" si="1904">S1895</f>
        <v>15 Juni sampai dengan 31 Agustus 2026</v>
      </c>
      <c r="T1896" s="55" t="str">
        <f t="shared" si="1904"/>
        <v>31 Agustus 2026</v>
      </c>
      <c r="U1896" s="59" t="str">
        <f>VLOOKUP(G1896,'MITRA (REFERENSI)'!$A:$Z,17,FALSE)</f>
        <v>#N/A</v>
      </c>
      <c r="V1896" s="59" t="str">
        <f>VLOOKUP(G1896,'MITRA (REFERENSI)'!$A:$Z,11,FALSE)</f>
        <v>#N/A</v>
      </c>
      <c r="W1896" s="81"/>
      <c r="X1896" s="63"/>
      <c r="Y1896" s="63"/>
      <c r="Z1896" s="62"/>
      <c r="AA1896" s="63"/>
      <c r="AB1896" s="62"/>
      <c r="AC1896" s="62"/>
      <c r="AD1896" s="62"/>
      <c r="AE1896" s="62"/>
      <c r="AF1896" s="62"/>
      <c r="AG1896" s="72"/>
      <c r="AH1896" s="72"/>
      <c r="AI1896" s="72"/>
      <c r="AJ1896" s="72"/>
      <c r="AK1896" s="59" t="str">
        <f>VLOOKUP(G1896,'MITRA (REFERENSI)'!$A:$Z,5,FALSE)</f>
        <v>#N/A</v>
      </c>
      <c r="AL1896" s="59" t="str">
        <f>VLOOKUP(G1896,'MITRA (REFERENSI)'!$A:$Z,13,FALSE)</f>
        <v>#N/A</v>
      </c>
      <c r="AM1896" s="59" t="str">
        <f>VLOOKUP(G1896,'MITRA (REFERENSI)'!$A:$Z,14,FALSE)</f>
        <v>#N/A</v>
      </c>
    </row>
    <row r="1897" ht="15.0" customHeight="1">
      <c r="A1897" s="53" t="s">
        <v>6959</v>
      </c>
      <c r="B1897" s="78"/>
      <c r="C1897" s="79"/>
      <c r="D1897" s="82"/>
      <c r="E1897" s="82"/>
      <c r="F1897" s="56" t="str">
        <f t="shared" si="2"/>
        <v>PETUGAS.1896/SPK/SE/PML/3172/2026</v>
      </c>
      <c r="G1897" s="80"/>
      <c r="H1897" s="56" t="str">
        <f>VLOOKUP(G1897,'MITRA (REFERENSI)'!$A:$Z,16,FALSE)</f>
        <v>#N/A</v>
      </c>
      <c r="I1897" s="56" t="str">
        <f>VLOOKUP(G1897,'MITRA (REFERENSI)'!$A:$Z,25,FALSE)</f>
        <v>#N/A</v>
      </c>
      <c r="J1897" s="55" t="str">
        <f>VLOOKUP(G1897,'MITRA (REFERENSI)'!$A:$Z,26,FALSE)</f>
        <v>#N/A</v>
      </c>
      <c r="K1897" s="55" t="str">
        <f>VLOOKUP(G1897,'MITRA (REFERENSI)'!$A:$Z,15,FALSE)</f>
        <v>#N/A</v>
      </c>
      <c r="L1897" s="55" t="str">
        <f>VLOOKUP(G1897,'MITRA (REFERENSI)'!$A:$Z,15,FALSE)</f>
        <v>#N/A</v>
      </c>
      <c r="M1897" s="55" t="str">
        <f>IF(B1897=1,'KELAS (REFERENSI)'!M1897,IF(B1897=2,'KELAS (REFERENSI)'!M1912,IF(B1897=3,'KELAS (REFERENSI)'!M1927,IF(B1897=4,'KELAS (REFERENSI)'!M1942,""))))</f>
        <v/>
      </c>
      <c r="N1897" s="55" t="str">
        <f>IF(B1897=1,'KELAS (REFERENSI)'!N1897,IF(B1897=2,'KELAS (REFERENSI)'!N1912,IF(B1897=3,'KELAS (REFERENSI)'!N1927,IF(B1897=4,'KELAS (REFERENSI)'!N1942,""))))</f>
        <v/>
      </c>
      <c r="O1897" s="55" t="str">
        <f>IF(B1897=1,'KELAS (REFERENSI)'!O1897,IF(B1897=2,'KELAS (REFERENSI)'!O1912,IF(B1897=3,'KELAS (REFERENSI)'!O1927,IF(B1897=4,'KELAS (REFERENSI)'!O1942,""))))</f>
        <v/>
      </c>
      <c r="P1897" s="55" t="str">
        <f>IF(B1897=1,'KELAS (REFERENSI)'!P1897,IF(B1897=2,'KELAS (REFERENSI)'!P1912,IF(B1897=3,'KELAS (REFERENSI)'!P1927,IF(B1897=4,'KELAS (REFERENSI)'!P1942,""))))</f>
        <v/>
      </c>
      <c r="Q1897" s="55" t="str">
        <f t="shared" si="4"/>
        <v>BPS Kota Jakarta Timur</v>
      </c>
      <c r="R1897" s="55" t="str">
        <f t="shared" si="56"/>
        <v/>
      </c>
      <c r="S1897" s="55" t="str">
        <f t="shared" ref="S1897:T1897" si="1905">S1896</f>
        <v>15 Juni sampai dengan 31 Agustus 2026</v>
      </c>
      <c r="T1897" s="55" t="str">
        <f t="shared" si="1905"/>
        <v>31 Agustus 2026</v>
      </c>
      <c r="U1897" s="59" t="str">
        <f>VLOOKUP(G1897,'MITRA (REFERENSI)'!$A:$Z,17,FALSE)</f>
        <v>#N/A</v>
      </c>
      <c r="V1897" s="59" t="str">
        <f>VLOOKUP(G1897,'MITRA (REFERENSI)'!$A:$Z,11,FALSE)</f>
        <v>#N/A</v>
      </c>
      <c r="W1897" s="81"/>
      <c r="X1897" s="63"/>
      <c r="Y1897" s="63"/>
      <c r="Z1897" s="62"/>
      <c r="AA1897" s="63"/>
      <c r="AB1897" s="62"/>
      <c r="AC1897" s="62"/>
      <c r="AD1897" s="62"/>
      <c r="AE1897" s="62"/>
      <c r="AF1897" s="62"/>
      <c r="AG1897" s="72"/>
      <c r="AH1897" s="72"/>
      <c r="AI1897" s="72"/>
      <c r="AJ1897" s="72"/>
      <c r="AK1897" s="59" t="str">
        <f>VLOOKUP(G1897,'MITRA (REFERENSI)'!$A:$Z,5,FALSE)</f>
        <v>#N/A</v>
      </c>
      <c r="AL1897" s="59" t="str">
        <f>VLOOKUP(G1897,'MITRA (REFERENSI)'!$A:$Z,13,FALSE)</f>
        <v>#N/A</v>
      </c>
      <c r="AM1897" s="59" t="str">
        <f>VLOOKUP(G1897,'MITRA (REFERENSI)'!$A:$Z,14,FALSE)</f>
        <v>#N/A</v>
      </c>
    </row>
    <row r="1898" ht="15.0" customHeight="1">
      <c r="A1898" s="53" t="s">
        <v>6960</v>
      </c>
      <c r="B1898" s="78"/>
      <c r="C1898" s="79"/>
      <c r="D1898" s="82"/>
      <c r="E1898" s="82"/>
      <c r="F1898" s="56" t="str">
        <f t="shared" si="2"/>
        <v>PETUGAS.1897/SPK/SE/PML/3172/2026</v>
      </c>
      <c r="G1898" s="80"/>
      <c r="H1898" s="56" t="str">
        <f>VLOOKUP(G1898,'MITRA (REFERENSI)'!$A:$Z,16,FALSE)</f>
        <v>#N/A</v>
      </c>
      <c r="I1898" s="56" t="str">
        <f>VLOOKUP(G1898,'MITRA (REFERENSI)'!$A:$Z,25,FALSE)</f>
        <v>#N/A</v>
      </c>
      <c r="J1898" s="55" t="str">
        <f>VLOOKUP(G1898,'MITRA (REFERENSI)'!$A:$Z,26,FALSE)</f>
        <v>#N/A</v>
      </c>
      <c r="K1898" s="55" t="str">
        <f>VLOOKUP(G1898,'MITRA (REFERENSI)'!$A:$Z,15,FALSE)</f>
        <v>#N/A</v>
      </c>
      <c r="L1898" s="55" t="str">
        <f>VLOOKUP(G1898,'MITRA (REFERENSI)'!$A:$Z,15,FALSE)</f>
        <v>#N/A</v>
      </c>
      <c r="M1898" s="55" t="str">
        <f>IF(B1898=1,'KELAS (REFERENSI)'!M1898,IF(B1898=2,'KELAS (REFERENSI)'!M1913,IF(B1898=3,'KELAS (REFERENSI)'!M1928,IF(B1898=4,'KELAS (REFERENSI)'!M1943,""))))</f>
        <v/>
      </c>
      <c r="N1898" s="55" t="str">
        <f>IF(B1898=1,'KELAS (REFERENSI)'!N1898,IF(B1898=2,'KELAS (REFERENSI)'!N1913,IF(B1898=3,'KELAS (REFERENSI)'!N1928,IF(B1898=4,'KELAS (REFERENSI)'!N1943,""))))</f>
        <v/>
      </c>
      <c r="O1898" s="55" t="str">
        <f>IF(B1898=1,'KELAS (REFERENSI)'!O1898,IF(B1898=2,'KELAS (REFERENSI)'!O1913,IF(B1898=3,'KELAS (REFERENSI)'!O1928,IF(B1898=4,'KELAS (REFERENSI)'!O1943,""))))</f>
        <v/>
      </c>
      <c r="P1898" s="55" t="str">
        <f>IF(B1898=1,'KELAS (REFERENSI)'!P1898,IF(B1898=2,'KELAS (REFERENSI)'!P1913,IF(B1898=3,'KELAS (REFERENSI)'!P1928,IF(B1898=4,'KELAS (REFERENSI)'!P1943,""))))</f>
        <v/>
      </c>
      <c r="Q1898" s="55" t="str">
        <f t="shared" si="4"/>
        <v>BPS Kota Jakarta Timur</v>
      </c>
      <c r="R1898" s="55" t="str">
        <f t="shared" si="56"/>
        <v/>
      </c>
      <c r="S1898" s="55" t="str">
        <f t="shared" ref="S1898:T1898" si="1906">S1897</f>
        <v>15 Juni sampai dengan 31 Agustus 2026</v>
      </c>
      <c r="T1898" s="55" t="str">
        <f t="shared" si="1906"/>
        <v>31 Agustus 2026</v>
      </c>
      <c r="U1898" s="59" t="str">
        <f>VLOOKUP(G1898,'MITRA (REFERENSI)'!$A:$Z,17,FALSE)</f>
        <v>#N/A</v>
      </c>
      <c r="V1898" s="59" t="str">
        <f>VLOOKUP(G1898,'MITRA (REFERENSI)'!$A:$Z,11,FALSE)</f>
        <v>#N/A</v>
      </c>
      <c r="W1898" s="81"/>
      <c r="X1898" s="63"/>
      <c r="Y1898" s="63"/>
      <c r="Z1898" s="62"/>
      <c r="AA1898" s="63"/>
      <c r="AB1898" s="62"/>
      <c r="AC1898" s="62"/>
      <c r="AD1898" s="62"/>
      <c r="AE1898" s="62"/>
      <c r="AF1898" s="62"/>
      <c r="AG1898" s="72"/>
      <c r="AH1898" s="72"/>
      <c r="AI1898" s="72"/>
      <c r="AJ1898" s="72"/>
      <c r="AK1898" s="59" t="str">
        <f>VLOOKUP(G1898,'MITRA (REFERENSI)'!$A:$Z,5,FALSE)</f>
        <v>#N/A</v>
      </c>
      <c r="AL1898" s="59" t="str">
        <f>VLOOKUP(G1898,'MITRA (REFERENSI)'!$A:$Z,13,FALSE)</f>
        <v>#N/A</v>
      </c>
      <c r="AM1898" s="59" t="str">
        <f>VLOOKUP(G1898,'MITRA (REFERENSI)'!$A:$Z,14,FALSE)</f>
        <v>#N/A</v>
      </c>
    </row>
    <row r="1899" ht="15.0" customHeight="1">
      <c r="A1899" s="53" t="s">
        <v>6961</v>
      </c>
      <c r="B1899" s="78"/>
      <c r="C1899" s="79"/>
      <c r="D1899" s="82"/>
      <c r="E1899" s="82"/>
      <c r="F1899" s="56" t="str">
        <f t="shared" si="2"/>
        <v>PETUGAS.1898/SPK/SE/PML/3172/2026</v>
      </c>
      <c r="G1899" s="80"/>
      <c r="H1899" s="56" t="str">
        <f>VLOOKUP(G1899,'MITRA (REFERENSI)'!$A:$Z,16,FALSE)</f>
        <v>#N/A</v>
      </c>
      <c r="I1899" s="56" t="str">
        <f>VLOOKUP(G1899,'MITRA (REFERENSI)'!$A:$Z,25,FALSE)</f>
        <v>#N/A</v>
      </c>
      <c r="J1899" s="55" t="str">
        <f>VLOOKUP(G1899,'MITRA (REFERENSI)'!$A:$Z,26,FALSE)</f>
        <v>#N/A</v>
      </c>
      <c r="K1899" s="55" t="str">
        <f>VLOOKUP(G1899,'MITRA (REFERENSI)'!$A:$Z,15,FALSE)</f>
        <v>#N/A</v>
      </c>
      <c r="L1899" s="55" t="str">
        <f>VLOOKUP(G1899,'MITRA (REFERENSI)'!$A:$Z,15,FALSE)</f>
        <v>#N/A</v>
      </c>
      <c r="M1899" s="55" t="str">
        <f>IF(B1899=1,'KELAS (REFERENSI)'!M1899,IF(B1899=2,'KELAS (REFERENSI)'!M1914,IF(B1899=3,'KELAS (REFERENSI)'!M1929,IF(B1899=4,'KELAS (REFERENSI)'!M1944,""))))</f>
        <v/>
      </c>
      <c r="N1899" s="55" t="str">
        <f>IF(B1899=1,'KELAS (REFERENSI)'!N1899,IF(B1899=2,'KELAS (REFERENSI)'!N1914,IF(B1899=3,'KELAS (REFERENSI)'!N1929,IF(B1899=4,'KELAS (REFERENSI)'!N1944,""))))</f>
        <v/>
      </c>
      <c r="O1899" s="55" t="str">
        <f>IF(B1899=1,'KELAS (REFERENSI)'!O1899,IF(B1899=2,'KELAS (REFERENSI)'!O1914,IF(B1899=3,'KELAS (REFERENSI)'!O1929,IF(B1899=4,'KELAS (REFERENSI)'!O1944,""))))</f>
        <v/>
      </c>
      <c r="P1899" s="55" t="str">
        <f>IF(B1899=1,'KELAS (REFERENSI)'!P1899,IF(B1899=2,'KELAS (REFERENSI)'!P1914,IF(B1899=3,'KELAS (REFERENSI)'!P1929,IF(B1899=4,'KELAS (REFERENSI)'!P1944,""))))</f>
        <v/>
      </c>
      <c r="Q1899" s="55" t="str">
        <f t="shared" si="4"/>
        <v>BPS Kota Jakarta Timur</v>
      </c>
      <c r="R1899" s="55" t="str">
        <f t="shared" si="56"/>
        <v/>
      </c>
      <c r="S1899" s="55" t="str">
        <f t="shared" ref="S1899:T1899" si="1907">S1898</f>
        <v>15 Juni sampai dengan 31 Agustus 2026</v>
      </c>
      <c r="T1899" s="55" t="str">
        <f t="shared" si="1907"/>
        <v>31 Agustus 2026</v>
      </c>
      <c r="U1899" s="59" t="str">
        <f>VLOOKUP(G1899,'MITRA (REFERENSI)'!$A:$Z,17,FALSE)</f>
        <v>#N/A</v>
      </c>
      <c r="V1899" s="59" t="str">
        <f>VLOOKUP(G1899,'MITRA (REFERENSI)'!$A:$Z,11,FALSE)</f>
        <v>#N/A</v>
      </c>
      <c r="W1899" s="81"/>
      <c r="X1899" s="63"/>
      <c r="Y1899" s="63"/>
      <c r="Z1899" s="62"/>
      <c r="AA1899" s="63"/>
      <c r="AB1899" s="62"/>
      <c r="AC1899" s="62"/>
      <c r="AD1899" s="62"/>
      <c r="AE1899" s="62"/>
      <c r="AF1899" s="62"/>
      <c r="AG1899" s="72"/>
      <c r="AH1899" s="72"/>
      <c r="AI1899" s="72"/>
      <c r="AJ1899" s="72"/>
      <c r="AK1899" s="59" t="str">
        <f>VLOOKUP(G1899,'MITRA (REFERENSI)'!$A:$Z,5,FALSE)</f>
        <v>#N/A</v>
      </c>
      <c r="AL1899" s="59" t="str">
        <f>VLOOKUP(G1899,'MITRA (REFERENSI)'!$A:$Z,13,FALSE)</f>
        <v>#N/A</v>
      </c>
      <c r="AM1899" s="59" t="str">
        <f>VLOOKUP(G1899,'MITRA (REFERENSI)'!$A:$Z,14,FALSE)</f>
        <v>#N/A</v>
      </c>
    </row>
    <row r="1900" ht="15.0" customHeight="1">
      <c r="A1900" s="53" t="s">
        <v>6962</v>
      </c>
      <c r="B1900" s="78"/>
      <c r="C1900" s="79"/>
      <c r="D1900" s="82"/>
      <c r="E1900" s="82"/>
      <c r="F1900" s="56" t="str">
        <f t="shared" si="2"/>
        <v>PETUGAS.1899/SPK/SE/PML/3172/2026</v>
      </c>
      <c r="G1900" s="80"/>
      <c r="H1900" s="56" t="str">
        <f>VLOOKUP(G1900,'MITRA (REFERENSI)'!$A:$Z,16,FALSE)</f>
        <v>#N/A</v>
      </c>
      <c r="I1900" s="56" t="str">
        <f>VLOOKUP(G1900,'MITRA (REFERENSI)'!$A:$Z,25,FALSE)</f>
        <v>#N/A</v>
      </c>
      <c r="J1900" s="55" t="str">
        <f>VLOOKUP(G1900,'MITRA (REFERENSI)'!$A:$Z,26,FALSE)</f>
        <v>#N/A</v>
      </c>
      <c r="K1900" s="55" t="str">
        <f>VLOOKUP(G1900,'MITRA (REFERENSI)'!$A:$Z,15,FALSE)</f>
        <v>#N/A</v>
      </c>
      <c r="L1900" s="55" t="str">
        <f>VLOOKUP(G1900,'MITRA (REFERENSI)'!$A:$Z,15,FALSE)</f>
        <v>#N/A</v>
      </c>
      <c r="M1900" s="55" t="str">
        <f>IF(B1900=1,'KELAS (REFERENSI)'!M1900,IF(B1900=2,'KELAS (REFERENSI)'!M1915,IF(B1900=3,'KELAS (REFERENSI)'!M1930,IF(B1900=4,'KELAS (REFERENSI)'!M1945,""))))</f>
        <v/>
      </c>
      <c r="N1900" s="55" t="str">
        <f>IF(B1900=1,'KELAS (REFERENSI)'!N1900,IF(B1900=2,'KELAS (REFERENSI)'!N1915,IF(B1900=3,'KELAS (REFERENSI)'!N1930,IF(B1900=4,'KELAS (REFERENSI)'!N1945,""))))</f>
        <v/>
      </c>
      <c r="O1900" s="55" t="str">
        <f>IF(B1900=1,'KELAS (REFERENSI)'!O1900,IF(B1900=2,'KELAS (REFERENSI)'!O1915,IF(B1900=3,'KELAS (REFERENSI)'!O1930,IF(B1900=4,'KELAS (REFERENSI)'!O1945,""))))</f>
        <v/>
      </c>
      <c r="P1900" s="55" t="str">
        <f>IF(B1900=1,'KELAS (REFERENSI)'!P1900,IF(B1900=2,'KELAS (REFERENSI)'!P1915,IF(B1900=3,'KELAS (REFERENSI)'!P1930,IF(B1900=4,'KELAS (REFERENSI)'!P1945,""))))</f>
        <v/>
      </c>
      <c r="Q1900" s="55" t="str">
        <f t="shared" si="4"/>
        <v>BPS Kota Jakarta Timur</v>
      </c>
      <c r="R1900" s="55" t="str">
        <f t="shared" si="56"/>
        <v/>
      </c>
      <c r="S1900" s="55" t="str">
        <f t="shared" ref="S1900:T1900" si="1908">S1899</f>
        <v>15 Juni sampai dengan 31 Agustus 2026</v>
      </c>
      <c r="T1900" s="55" t="str">
        <f t="shared" si="1908"/>
        <v>31 Agustus 2026</v>
      </c>
      <c r="U1900" s="59" t="str">
        <f>VLOOKUP(G1900,'MITRA (REFERENSI)'!$A:$Z,17,FALSE)</f>
        <v>#N/A</v>
      </c>
      <c r="V1900" s="59" t="str">
        <f>VLOOKUP(G1900,'MITRA (REFERENSI)'!$A:$Z,11,FALSE)</f>
        <v>#N/A</v>
      </c>
      <c r="W1900" s="81"/>
      <c r="X1900" s="63"/>
      <c r="Y1900" s="63"/>
      <c r="Z1900" s="62"/>
      <c r="AA1900" s="63"/>
      <c r="AB1900" s="62"/>
      <c r="AC1900" s="62"/>
      <c r="AD1900" s="62"/>
      <c r="AE1900" s="62"/>
      <c r="AF1900" s="62"/>
      <c r="AG1900" s="72"/>
      <c r="AH1900" s="72"/>
      <c r="AI1900" s="72"/>
      <c r="AJ1900" s="72"/>
      <c r="AK1900" s="59" t="str">
        <f>VLOOKUP(G1900,'MITRA (REFERENSI)'!$A:$Z,5,FALSE)</f>
        <v>#N/A</v>
      </c>
      <c r="AL1900" s="59" t="str">
        <f>VLOOKUP(G1900,'MITRA (REFERENSI)'!$A:$Z,13,FALSE)</f>
        <v>#N/A</v>
      </c>
      <c r="AM1900" s="59" t="str">
        <f>VLOOKUP(G1900,'MITRA (REFERENSI)'!$A:$Z,14,FALSE)</f>
        <v>#N/A</v>
      </c>
    </row>
    <row r="1901" ht="15.0" customHeight="1">
      <c r="A1901" s="53" t="s">
        <v>6963</v>
      </c>
      <c r="B1901" s="78"/>
      <c r="C1901" s="79"/>
      <c r="D1901" s="82"/>
      <c r="E1901" s="82"/>
      <c r="F1901" s="56" t="str">
        <f t="shared" si="2"/>
        <v>PETUGAS.1900/SPK/SE/PML/3172/2026</v>
      </c>
      <c r="G1901" s="80"/>
      <c r="H1901" s="56" t="str">
        <f>VLOOKUP(G1901,'MITRA (REFERENSI)'!$A:$Z,16,FALSE)</f>
        <v>#N/A</v>
      </c>
      <c r="I1901" s="56" t="str">
        <f>VLOOKUP(G1901,'MITRA (REFERENSI)'!$A:$Z,25,FALSE)</f>
        <v>#N/A</v>
      </c>
      <c r="J1901" s="55" t="str">
        <f>VLOOKUP(G1901,'MITRA (REFERENSI)'!$A:$Z,26,FALSE)</f>
        <v>#N/A</v>
      </c>
      <c r="K1901" s="55" t="str">
        <f>VLOOKUP(G1901,'MITRA (REFERENSI)'!$A:$Z,15,FALSE)</f>
        <v>#N/A</v>
      </c>
      <c r="L1901" s="55" t="str">
        <f>VLOOKUP(G1901,'MITRA (REFERENSI)'!$A:$Z,15,FALSE)</f>
        <v>#N/A</v>
      </c>
      <c r="M1901" s="55" t="str">
        <f>IF(B1901=1,'KELAS (REFERENSI)'!M1901,IF(B1901=2,'KELAS (REFERENSI)'!M1916,IF(B1901=3,'KELAS (REFERENSI)'!M1931,IF(B1901=4,'KELAS (REFERENSI)'!M1946,""))))</f>
        <v/>
      </c>
      <c r="N1901" s="55" t="str">
        <f>IF(B1901=1,'KELAS (REFERENSI)'!N1901,IF(B1901=2,'KELAS (REFERENSI)'!N1916,IF(B1901=3,'KELAS (REFERENSI)'!N1931,IF(B1901=4,'KELAS (REFERENSI)'!N1946,""))))</f>
        <v/>
      </c>
      <c r="O1901" s="55" t="str">
        <f>IF(B1901=1,'KELAS (REFERENSI)'!O1901,IF(B1901=2,'KELAS (REFERENSI)'!O1916,IF(B1901=3,'KELAS (REFERENSI)'!O1931,IF(B1901=4,'KELAS (REFERENSI)'!O1946,""))))</f>
        <v/>
      </c>
      <c r="P1901" s="55" t="str">
        <f>IF(B1901=1,'KELAS (REFERENSI)'!P1901,IF(B1901=2,'KELAS (REFERENSI)'!P1916,IF(B1901=3,'KELAS (REFERENSI)'!P1931,IF(B1901=4,'KELAS (REFERENSI)'!P1946,""))))</f>
        <v/>
      </c>
      <c r="Q1901" s="55" t="str">
        <f t="shared" si="4"/>
        <v>BPS Kota Jakarta Timur</v>
      </c>
      <c r="R1901" s="55" t="str">
        <f t="shared" si="56"/>
        <v/>
      </c>
      <c r="S1901" s="55" t="str">
        <f t="shared" ref="S1901:T1901" si="1909">S1900</f>
        <v>15 Juni sampai dengan 31 Agustus 2026</v>
      </c>
      <c r="T1901" s="55" t="str">
        <f t="shared" si="1909"/>
        <v>31 Agustus 2026</v>
      </c>
      <c r="U1901" s="59" t="str">
        <f>VLOOKUP(G1901,'MITRA (REFERENSI)'!$A:$Z,17,FALSE)</f>
        <v>#N/A</v>
      </c>
      <c r="V1901" s="59" t="str">
        <f>VLOOKUP(G1901,'MITRA (REFERENSI)'!$A:$Z,11,FALSE)</f>
        <v>#N/A</v>
      </c>
      <c r="W1901" s="81"/>
      <c r="X1901" s="63"/>
      <c r="Y1901" s="63"/>
      <c r="Z1901" s="62"/>
      <c r="AA1901" s="63"/>
      <c r="AB1901" s="62"/>
      <c r="AC1901" s="62"/>
      <c r="AD1901" s="62"/>
      <c r="AE1901" s="62"/>
      <c r="AF1901" s="62"/>
      <c r="AG1901" s="72"/>
      <c r="AH1901" s="72"/>
      <c r="AI1901" s="72"/>
      <c r="AJ1901" s="72"/>
      <c r="AK1901" s="59" t="str">
        <f>VLOOKUP(G1901,'MITRA (REFERENSI)'!$A:$Z,5,FALSE)</f>
        <v>#N/A</v>
      </c>
      <c r="AL1901" s="59" t="str">
        <f>VLOOKUP(G1901,'MITRA (REFERENSI)'!$A:$Z,13,FALSE)</f>
        <v>#N/A</v>
      </c>
      <c r="AM1901" s="59" t="str">
        <f>VLOOKUP(G1901,'MITRA (REFERENSI)'!$A:$Z,14,FALSE)</f>
        <v>#N/A</v>
      </c>
    </row>
    <row r="1902" ht="15.0" customHeight="1">
      <c r="A1902" s="53" t="s">
        <v>6964</v>
      </c>
      <c r="B1902" s="78"/>
      <c r="C1902" s="79"/>
      <c r="D1902" s="82"/>
      <c r="E1902" s="82"/>
      <c r="F1902" s="56" t="str">
        <f t="shared" si="2"/>
        <v>PETUGAS.1901/SPK/SE/PML/3172/2026</v>
      </c>
      <c r="G1902" s="80"/>
      <c r="H1902" s="56" t="str">
        <f>VLOOKUP(G1902,'MITRA (REFERENSI)'!$A:$Z,16,FALSE)</f>
        <v>#N/A</v>
      </c>
      <c r="I1902" s="56" t="str">
        <f>VLOOKUP(G1902,'MITRA (REFERENSI)'!$A:$Z,25,FALSE)</f>
        <v>#N/A</v>
      </c>
      <c r="J1902" s="55" t="str">
        <f>VLOOKUP(G1902,'MITRA (REFERENSI)'!$A:$Z,26,FALSE)</f>
        <v>#N/A</v>
      </c>
      <c r="K1902" s="55" t="str">
        <f>VLOOKUP(G1902,'MITRA (REFERENSI)'!$A:$Z,15,FALSE)</f>
        <v>#N/A</v>
      </c>
      <c r="L1902" s="55" t="str">
        <f>VLOOKUP(G1902,'MITRA (REFERENSI)'!$A:$Z,15,FALSE)</f>
        <v>#N/A</v>
      </c>
      <c r="M1902" s="55" t="str">
        <f>IF(B1902=1,'KELAS (REFERENSI)'!M1902,IF(B1902=2,'KELAS (REFERENSI)'!M1917,IF(B1902=3,'KELAS (REFERENSI)'!M1932,IF(B1902=4,'KELAS (REFERENSI)'!M1947,""))))</f>
        <v/>
      </c>
      <c r="N1902" s="55" t="str">
        <f>IF(B1902=1,'KELAS (REFERENSI)'!N1902,IF(B1902=2,'KELAS (REFERENSI)'!N1917,IF(B1902=3,'KELAS (REFERENSI)'!N1932,IF(B1902=4,'KELAS (REFERENSI)'!N1947,""))))</f>
        <v/>
      </c>
      <c r="O1902" s="55" t="str">
        <f>IF(B1902=1,'KELAS (REFERENSI)'!O1902,IF(B1902=2,'KELAS (REFERENSI)'!O1917,IF(B1902=3,'KELAS (REFERENSI)'!O1932,IF(B1902=4,'KELAS (REFERENSI)'!O1947,""))))</f>
        <v/>
      </c>
      <c r="P1902" s="55" t="str">
        <f>IF(B1902=1,'KELAS (REFERENSI)'!P1902,IF(B1902=2,'KELAS (REFERENSI)'!P1917,IF(B1902=3,'KELAS (REFERENSI)'!P1932,IF(B1902=4,'KELAS (REFERENSI)'!P1947,""))))</f>
        <v/>
      </c>
      <c r="Q1902" s="55" t="str">
        <f t="shared" si="4"/>
        <v>BPS Kota Jakarta Timur</v>
      </c>
      <c r="R1902" s="55" t="str">
        <f t="shared" si="56"/>
        <v/>
      </c>
      <c r="S1902" s="55" t="str">
        <f t="shared" ref="S1902:T1902" si="1910">S1901</f>
        <v>15 Juni sampai dengan 31 Agustus 2026</v>
      </c>
      <c r="T1902" s="55" t="str">
        <f t="shared" si="1910"/>
        <v>31 Agustus 2026</v>
      </c>
      <c r="U1902" s="59" t="str">
        <f>VLOOKUP(G1902,'MITRA (REFERENSI)'!$A:$Z,17,FALSE)</f>
        <v>#N/A</v>
      </c>
      <c r="V1902" s="59" t="str">
        <f>VLOOKUP(G1902,'MITRA (REFERENSI)'!$A:$Z,11,FALSE)</f>
        <v>#N/A</v>
      </c>
      <c r="W1902" s="81"/>
      <c r="X1902" s="63"/>
      <c r="Y1902" s="63"/>
      <c r="Z1902" s="62"/>
      <c r="AA1902" s="63"/>
      <c r="AB1902" s="62"/>
      <c r="AC1902" s="62"/>
      <c r="AD1902" s="62"/>
      <c r="AE1902" s="62"/>
      <c r="AF1902" s="62"/>
      <c r="AG1902" s="72"/>
      <c r="AH1902" s="72"/>
      <c r="AI1902" s="72"/>
      <c r="AJ1902" s="72"/>
      <c r="AK1902" s="59" t="str">
        <f>VLOOKUP(G1902,'MITRA (REFERENSI)'!$A:$Z,5,FALSE)</f>
        <v>#N/A</v>
      </c>
      <c r="AL1902" s="59" t="str">
        <f>VLOOKUP(G1902,'MITRA (REFERENSI)'!$A:$Z,13,FALSE)</f>
        <v>#N/A</v>
      </c>
      <c r="AM1902" s="59" t="str">
        <f>VLOOKUP(G1902,'MITRA (REFERENSI)'!$A:$Z,14,FALSE)</f>
        <v>#N/A</v>
      </c>
    </row>
    <row r="1903" ht="15.0" customHeight="1">
      <c r="A1903" s="53" t="s">
        <v>6965</v>
      </c>
      <c r="B1903" s="78"/>
      <c r="C1903" s="79"/>
      <c r="D1903" s="82"/>
      <c r="E1903" s="82"/>
      <c r="F1903" s="56" t="str">
        <f t="shared" si="2"/>
        <v>PETUGAS.1902/SPK/SE/PML/3172/2026</v>
      </c>
      <c r="G1903" s="80"/>
      <c r="H1903" s="56" t="str">
        <f>VLOOKUP(G1903,'MITRA (REFERENSI)'!$A:$Z,16,FALSE)</f>
        <v>#N/A</v>
      </c>
      <c r="I1903" s="56" t="str">
        <f>VLOOKUP(G1903,'MITRA (REFERENSI)'!$A:$Z,25,FALSE)</f>
        <v>#N/A</v>
      </c>
      <c r="J1903" s="55" t="str">
        <f>VLOOKUP(G1903,'MITRA (REFERENSI)'!$A:$Z,26,FALSE)</f>
        <v>#N/A</v>
      </c>
      <c r="K1903" s="55" t="str">
        <f>VLOOKUP(G1903,'MITRA (REFERENSI)'!$A:$Z,15,FALSE)</f>
        <v>#N/A</v>
      </c>
      <c r="L1903" s="55" t="str">
        <f>VLOOKUP(G1903,'MITRA (REFERENSI)'!$A:$Z,15,FALSE)</f>
        <v>#N/A</v>
      </c>
      <c r="M1903" s="55" t="str">
        <f>IF(B1903=1,'KELAS (REFERENSI)'!M1903,IF(B1903=2,'KELAS (REFERENSI)'!M1918,IF(B1903=3,'KELAS (REFERENSI)'!M1933,IF(B1903=4,'KELAS (REFERENSI)'!M1948,""))))</f>
        <v/>
      </c>
      <c r="N1903" s="55" t="str">
        <f>IF(B1903=1,'KELAS (REFERENSI)'!N1903,IF(B1903=2,'KELAS (REFERENSI)'!N1918,IF(B1903=3,'KELAS (REFERENSI)'!N1933,IF(B1903=4,'KELAS (REFERENSI)'!N1948,""))))</f>
        <v/>
      </c>
      <c r="O1903" s="55" t="str">
        <f>IF(B1903=1,'KELAS (REFERENSI)'!O1903,IF(B1903=2,'KELAS (REFERENSI)'!O1918,IF(B1903=3,'KELAS (REFERENSI)'!O1933,IF(B1903=4,'KELAS (REFERENSI)'!O1948,""))))</f>
        <v/>
      </c>
      <c r="P1903" s="55" t="str">
        <f>IF(B1903=1,'KELAS (REFERENSI)'!P1903,IF(B1903=2,'KELAS (REFERENSI)'!P1918,IF(B1903=3,'KELAS (REFERENSI)'!P1933,IF(B1903=4,'KELAS (REFERENSI)'!P1948,""))))</f>
        <v/>
      </c>
      <c r="Q1903" s="55" t="str">
        <f t="shared" si="4"/>
        <v>BPS Kota Jakarta Timur</v>
      </c>
      <c r="R1903" s="55" t="str">
        <f t="shared" si="56"/>
        <v/>
      </c>
      <c r="S1903" s="55" t="str">
        <f t="shared" ref="S1903:T1903" si="1911">S1902</f>
        <v>15 Juni sampai dengan 31 Agustus 2026</v>
      </c>
      <c r="T1903" s="55" t="str">
        <f t="shared" si="1911"/>
        <v>31 Agustus 2026</v>
      </c>
      <c r="U1903" s="59" t="str">
        <f>VLOOKUP(G1903,'MITRA (REFERENSI)'!$A:$Z,17,FALSE)</f>
        <v>#N/A</v>
      </c>
      <c r="V1903" s="59" t="str">
        <f>VLOOKUP(G1903,'MITRA (REFERENSI)'!$A:$Z,11,FALSE)</f>
        <v>#N/A</v>
      </c>
      <c r="W1903" s="81"/>
      <c r="X1903" s="63"/>
      <c r="Y1903" s="63"/>
      <c r="Z1903" s="62"/>
      <c r="AA1903" s="63"/>
      <c r="AB1903" s="62"/>
      <c r="AC1903" s="62"/>
      <c r="AD1903" s="62"/>
      <c r="AE1903" s="62"/>
      <c r="AF1903" s="62"/>
      <c r="AG1903" s="72"/>
      <c r="AH1903" s="72"/>
      <c r="AI1903" s="72"/>
      <c r="AJ1903" s="72"/>
      <c r="AK1903" s="59" t="str">
        <f>VLOOKUP(G1903,'MITRA (REFERENSI)'!$A:$Z,5,FALSE)</f>
        <v>#N/A</v>
      </c>
      <c r="AL1903" s="59" t="str">
        <f>VLOOKUP(G1903,'MITRA (REFERENSI)'!$A:$Z,13,FALSE)</f>
        <v>#N/A</v>
      </c>
      <c r="AM1903" s="59" t="str">
        <f>VLOOKUP(G1903,'MITRA (REFERENSI)'!$A:$Z,14,FALSE)</f>
        <v>#N/A</v>
      </c>
    </row>
    <row r="1904" ht="15.0" customHeight="1">
      <c r="A1904" s="53" t="s">
        <v>6966</v>
      </c>
      <c r="B1904" s="78"/>
      <c r="C1904" s="79"/>
      <c r="D1904" s="82"/>
      <c r="E1904" s="82"/>
      <c r="F1904" s="56" t="str">
        <f t="shared" si="2"/>
        <v>PETUGAS.1903/SPK/SE/PML/3172/2026</v>
      </c>
      <c r="G1904" s="80"/>
      <c r="H1904" s="56" t="str">
        <f>VLOOKUP(G1904,'MITRA (REFERENSI)'!$A:$Z,16,FALSE)</f>
        <v>#N/A</v>
      </c>
      <c r="I1904" s="56" t="str">
        <f>VLOOKUP(G1904,'MITRA (REFERENSI)'!$A:$Z,25,FALSE)</f>
        <v>#N/A</v>
      </c>
      <c r="J1904" s="55" t="str">
        <f>VLOOKUP(G1904,'MITRA (REFERENSI)'!$A:$Z,26,FALSE)</f>
        <v>#N/A</v>
      </c>
      <c r="K1904" s="55" t="str">
        <f>VLOOKUP(G1904,'MITRA (REFERENSI)'!$A:$Z,15,FALSE)</f>
        <v>#N/A</v>
      </c>
      <c r="L1904" s="55" t="str">
        <f>VLOOKUP(G1904,'MITRA (REFERENSI)'!$A:$Z,15,FALSE)</f>
        <v>#N/A</v>
      </c>
      <c r="M1904" s="55" t="str">
        <f>IF(B1904=1,'KELAS (REFERENSI)'!M1904,IF(B1904=2,'KELAS (REFERENSI)'!M1919,IF(B1904=3,'KELAS (REFERENSI)'!M1934,IF(B1904=4,'KELAS (REFERENSI)'!M1949,""))))</f>
        <v/>
      </c>
      <c r="N1904" s="55" t="str">
        <f>IF(B1904=1,'KELAS (REFERENSI)'!N1904,IF(B1904=2,'KELAS (REFERENSI)'!N1919,IF(B1904=3,'KELAS (REFERENSI)'!N1934,IF(B1904=4,'KELAS (REFERENSI)'!N1949,""))))</f>
        <v/>
      </c>
      <c r="O1904" s="55" t="str">
        <f>IF(B1904=1,'KELAS (REFERENSI)'!O1904,IF(B1904=2,'KELAS (REFERENSI)'!O1919,IF(B1904=3,'KELAS (REFERENSI)'!O1934,IF(B1904=4,'KELAS (REFERENSI)'!O1949,""))))</f>
        <v/>
      </c>
      <c r="P1904" s="55" t="str">
        <f>IF(B1904=1,'KELAS (REFERENSI)'!P1904,IF(B1904=2,'KELAS (REFERENSI)'!P1919,IF(B1904=3,'KELAS (REFERENSI)'!P1934,IF(B1904=4,'KELAS (REFERENSI)'!P1949,""))))</f>
        <v/>
      </c>
      <c r="Q1904" s="55" t="str">
        <f t="shared" si="4"/>
        <v>BPS Kota Jakarta Timur</v>
      </c>
      <c r="R1904" s="55" t="str">
        <f t="shared" si="56"/>
        <v/>
      </c>
      <c r="S1904" s="55" t="str">
        <f t="shared" ref="S1904:T1904" si="1912">S1903</f>
        <v>15 Juni sampai dengan 31 Agustus 2026</v>
      </c>
      <c r="T1904" s="55" t="str">
        <f t="shared" si="1912"/>
        <v>31 Agustus 2026</v>
      </c>
      <c r="U1904" s="59" t="str">
        <f>VLOOKUP(G1904,'MITRA (REFERENSI)'!$A:$Z,17,FALSE)</f>
        <v>#N/A</v>
      </c>
      <c r="V1904" s="59" t="str">
        <f>VLOOKUP(G1904,'MITRA (REFERENSI)'!$A:$Z,11,FALSE)</f>
        <v>#N/A</v>
      </c>
      <c r="W1904" s="81"/>
      <c r="X1904" s="63"/>
      <c r="Y1904" s="63"/>
      <c r="Z1904" s="62"/>
      <c r="AA1904" s="63"/>
      <c r="AB1904" s="62"/>
      <c r="AC1904" s="62"/>
      <c r="AD1904" s="62"/>
      <c r="AE1904" s="62"/>
      <c r="AF1904" s="62"/>
      <c r="AG1904" s="72"/>
      <c r="AH1904" s="72"/>
      <c r="AI1904" s="72"/>
      <c r="AJ1904" s="72"/>
      <c r="AK1904" s="59" t="str">
        <f>VLOOKUP(G1904,'MITRA (REFERENSI)'!$A:$Z,5,FALSE)</f>
        <v>#N/A</v>
      </c>
      <c r="AL1904" s="59" t="str">
        <f>VLOOKUP(G1904,'MITRA (REFERENSI)'!$A:$Z,13,FALSE)</f>
        <v>#N/A</v>
      </c>
      <c r="AM1904" s="59" t="str">
        <f>VLOOKUP(G1904,'MITRA (REFERENSI)'!$A:$Z,14,FALSE)</f>
        <v>#N/A</v>
      </c>
    </row>
    <row r="1905" ht="15.0" customHeight="1">
      <c r="A1905" s="53" t="s">
        <v>6967</v>
      </c>
      <c r="B1905" s="78"/>
      <c r="C1905" s="79"/>
      <c r="D1905" s="82"/>
      <c r="E1905" s="82"/>
      <c r="F1905" s="56" t="str">
        <f t="shared" si="2"/>
        <v>PETUGAS.1904/SPK/SE/PML/3172/2026</v>
      </c>
      <c r="G1905" s="80"/>
      <c r="H1905" s="56" t="str">
        <f>VLOOKUP(G1905,'MITRA (REFERENSI)'!$A:$Z,16,FALSE)</f>
        <v>#N/A</v>
      </c>
      <c r="I1905" s="56" t="str">
        <f>VLOOKUP(G1905,'MITRA (REFERENSI)'!$A:$Z,25,FALSE)</f>
        <v>#N/A</v>
      </c>
      <c r="J1905" s="55" t="str">
        <f>VLOOKUP(G1905,'MITRA (REFERENSI)'!$A:$Z,26,FALSE)</f>
        <v>#N/A</v>
      </c>
      <c r="K1905" s="55" t="str">
        <f>VLOOKUP(G1905,'MITRA (REFERENSI)'!$A:$Z,15,FALSE)</f>
        <v>#N/A</v>
      </c>
      <c r="L1905" s="55" t="str">
        <f>VLOOKUP(G1905,'MITRA (REFERENSI)'!$A:$Z,15,FALSE)</f>
        <v>#N/A</v>
      </c>
      <c r="M1905" s="55" t="str">
        <f>IF(B1905=1,'KELAS (REFERENSI)'!M1905,IF(B1905=2,'KELAS (REFERENSI)'!M1920,IF(B1905=3,'KELAS (REFERENSI)'!M1935,IF(B1905=4,'KELAS (REFERENSI)'!M1950,""))))</f>
        <v/>
      </c>
      <c r="N1905" s="55" t="str">
        <f>IF(B1905=1,'KELAS (REFERENSI)'!N1905,IF(B1905=2,'KELAS (REFERENSI)'!N1920,IF(B1905=3,'KELAS (REFERENSI)'!N1935,IF(B1905=4,'KELAS (REFERENSI)'!N1950,""))))</f>
        <v/>
      </c>
      <c r="O1905" s="55" t="str">
        <f>IF(B1905=1,'KELAS (REFERENSI)'!O1905,IF(B1905=2,'KELAS (REFERENSI)'!O1920,IF(B1905=3,'KELAS (REFERENSI)'!O1935,IF(B1905=4,'KELAS (REFERENSI)'!O1950,""))))</f>
        <v/>
      </c>
      <c r="P1905" s="55" t="str">
        <f>IF(B1905=1,'KELAS (REFERENSI)'!P1905,IF(B1905=2,'KELAS (REFERENSI)'!P1920,IF(B1905=3,'KELAS (REFERENSI)'!P1935,IF(B1905=4,'KELAS (REFERENSI)'!P1950,""))))</f>
        <v/>
      </c>
      <c r="Q1905" s="55" t="str">
        <f t="shared" si="4"/>
        <v>BPS Kota Jakarta Timur</v>
      </c>
      <c r="R1905" s="55" t="str">
        <f t="shared" si="56"/>
        <v/>
      </c>
      <c r="S1905" s="55" t="str">
        <f t="shared" ref="S1905:T1905" si="1913">S1904</f>
        <v>15 Juni sampai dengan 31 Agustus 2026</v>
      </c>
      <c r="T1905" s="55" t="str">
        <f t="shared" si="1913"/>
        <v>31 Agustus 2026</v>
      </c>
      <c r="U1905" s="59" t="str">
        <f>VLOOKUP(G1905,'MITRA (REFERENSI)'!$A:$Z,17,FALSE)</f>
        <v>#N/A</v>
      </c>
      <c r="V1905" s="59" t="str">
        <f>VLOOKUP(G1905,'MITRA (REFERENSI)'!$A:$Z,11,FALSE)</f>
        <v>#N/A</v>
      </c>
      <c r="W1905" s="81"/>
      <c r="X1905" s="63"/>
      <c r="Y1905" s="63"/>
      <c r="Z1905" s="62"/>
      <c r="AA1905" s="63"/>
      <c r="AB1905" s="62"/>
      <c r="AC1905" s="62"/>
      <c r="AD1905" s="62"/>
      <c r="AE1905" s="62"/>
      <c r="AF1905" s="62"/>
      <c r="AG1905" s="72"/>
      <c r="AH1905" s="72"/>
      <c r="AI1905" s="72"/>
      <c r="AJ1905" s="72"/>
      <c r="AK1905" s="59" t="str">
        <f>VLOOKUP(G1905,'MITRA (REFERENSI)'!$A:$Z,5,FALSE)</f>
        <v>#N/A</v>
      </c>
      <c r="AL1905" s="59" t="str">
        <f>VLOOKUP(G1905,'MITRA (REFERENSI)'!$A:$Z,13,FALSE)</f>
        <v>#N/A</v>
      </c>
      <c r="AM1905" s="59" t="str">
        <f>VLOOKUP(G1905,'MITRA (REFERENSI)'!$A:$Z,14,FALSE)</f>
        <v>#N/A</v>
      </c>
    </row>
    <row r="1906" ht="15.0" customHeight="1">
      <c r="A1906" s="53" t="s">
        <v>6968</v>
      </c>
      <c r="B1906" s="78"/>
      <c r="C1906" s="79"/>
      <c r="D1906" s="82"/>
      <c r="E1906" s="82"/>
      <c r="F1906" s="56" t="str">
        <f t="shared" si="2"/>
        <v>PETUGAS.1905/SPK/SE/PML/3172/2026</v>
      </c>
      <c r="G1906" s="80"/>
      <c r="H1906" s="56" t="str">
        <f>VLOOKUP(G1906,'MITRA (REFERENSI)'!$A:$Z,16,FALSE)</f>
        <v>#N/A</v>
      </c>
      <c r="I1906" s="56" t="str">
        <f>VLOOKUP(G1906,'MITRA (REFERENSI)'!$A:$Z,25,FALSE)</f>
        <v>#N/A</v>
      </c>
      <c r="J1906" s="55" t="str">
        <f>VLOOKUP(G1906,'MITRA (REFERENSI)'!$A:$Z,26,FALSE)</f>
        <v>#N/A</v>
      </c>
      <c r="K1906" s="55" t="str">
        <f>VLOOKUP(G1906,'MITRA (REFERENSI)'!$A:$Z,15,FALSE)</f>
        <v>#N/A</v>
      </c>
      <c r="L1906" s="55" t="str">
        <f>VLOOKUP(G1906,'MITRA (REFERENSI)'!$A:$Z,15,FALSE)</f>
        <v>#N/A</v>
      </c>
      <c r="M1906" s="55" t="str">
        <f>IF(B1906=1,'KELAS (REFERENSI)'!M1906,IF(B1906=2,'KELAS (REFERENSI)'!M1921,IF(B1906=3,'KELAS (REFERENSI)'!M1936,IF(B1906=4,'KELAS (REFERENSI)'!M1951,""))))</f>
        <v/>
      </c>
      <c r="N1906" s="55" t="str">
        <f>IF(B1906=1,'KELAS (REFERENSI)'!N1906,IF(B1906=2,'KELAS (REFERENSI)'!N1921,IF(B1906=3,'KELAS (REFERENSI)'!N1936,IF(B1906=4,'KELAS (REFERENSI)'!N1951,""))))</f>
        <v/>
      </c>
      <c r="O1906" s="55" t="str">
        <f>IF(B1906=1,'KELAS (REFERENSI)'!O1906,IF(B1906=2,'KELAS (REFERENSI)'!O1921,IF(B1906=3,'KELAS (REFERENSI)'!O1936,IF(B1906=4,'KELAS (REFERENSI)'!O1951,""))))</f>
        <v/>
      </c>
      <c r="P1906" s="55" t="str">
        <f>IF(B1906=1,'KELAS (REFERENSI)'!P1906,IF(B1906=2,'KELAS (REFERENSI)'!P1921,IF(B1906=3,'KELAS (REFERENSI)'!P1936,IF(B1906=4,'KELAS (REFERENSI)'!P1951,""))))</f>
        <v/>
      </c>
      <c r="Q1906" s="55" t="str">
        <f t="shared" si="4"/>
        <v>BPS Kota Jakarta Timur</v>
      </c>
      <c r="R1906" s="55" t="str">
        <f t="shared" si="56"/>
        <v/>
      </c>
      <c r="S1906" s="55" t="str">
        <f t="shared" ref="S1906:T1906" si="1914">S1905</f>
        <v>15 Juni sampai dengan 31 Agustus 2026</v>
      </c>
      <c r="T1906" s="55" t="str">
        <f t="shared" si="1914"/>
        <v>31 Agustus 2026</v>
      </c>
      <c r="U1906" s="59" t="str">
        <f>VLOOKUP(G1906,'MITRA (REFERENSI)'!$A:$Z,17,FALSE)</f>
        <v>#N/A</v>
      </c>
      <c r="V1906" s="59" t="str">
        <f>VLOOKUP(G1906,'MITRA (REFERENSI)'!$A:$Z,11,FALSE)</f>
        <v>#N/A</v>
      </c>
      <c r="W1906" s="81"/>
      <c r="X1906" s="63"/>
      <c r="Y1906" s="63"/>
      <c r="Z1906" s="62"/>
      <c r="AA1906" s="63"/>
      <c r="AB1906" s="62"/>
      <c r="AC1906" s="62"/>
      <c r="AD1906" s="62"/>
      <c r="AE1906" s="62"/>
      <c r="AF1906" s="62"/>
      <c r="AG1906" s="72"/>
      <c r="AH1906" s="72"/>
      <c r="AI1906" s="72"/>
      <c r="AJ1906" s="72"/>
      <c r="AK1906" s="59" t="str">
        <f>VLOOKUP(G1906,'MITRA (REFERENSI)'!$A:$Z,5,FALSE)</f>
        <v>#N/A</v>
      </c>
      <c r="AL1906" s="59" t="str">
        <f>VLOOKUP(G1906,'MITRA (REFERENSI)'!$A:$Z,13,FALSE)</f>
        <v>#N/A</v>
      </c>
      <c r="AM1906" s="59" t="str">
        <f>VLOOKUP(G1906,'MITRA (REFERENSI)'!$A:$Z,14,FALSE)</f>
        <v>#N/A</v>
      </c>
    </row>
    <row r="1907" ht="15.0" customHeight="1">
      <c r="A1907" s="53" t="s">
        <v>6969</v>
      </c>
      <c r="B1907" s="78"/>
      <c r="C1907" s="79"/>
      <c r="D1907" s="82"/>
      <c r="E1907" s="82"/>
      <c r="F1907" s="56" t="str">
        <f t="shared" si="2"/>
        <v>PETUGAS.1906/SPK/SE/PML/3172/2026</v>
      </c>
      <c r="G1907" s="80"/>
      <c r="H1907" s="56" t="str">
        <f>VLOOKUP(G1907,'MITRA (REFERENSI)'!$A:$Z,16,FALSE)</f>
        <v>#N/A</v>
      </c>
      <c r="I1907" s="56" t="str">
        <f>VLOOKUP(G1907,'MITRA (REFERENSI)'!$A:$Z,25,FALSE)</f>
        <v>#N/A</v>
      </c>
      <c r="J1907" s="55" t="str">
        <f>VLOOKUP(G1907,'MITRA (REFERENSI)'!$A:$Z,26,FALSE)</f>
        <v>#N/A</v>
      </c>
      <c r="K1907" s="55" t="str">
        <f>VLOOKUP(G1907,'MITRA (REFERENSI)'!$A:$Z,15,FALSE)</f>
        <v>#N/A</v>
      </c>
      <c r="L1907" s="55" t="str">
        <f>VLOOKUP(G1907,'MITRA (REFERENSI)'!$A:$Z,15,FALSE)</f>
        <v>#N/A</v>
      </c>
      <c r="M1907" s="55" t="str">
        <f>IF(B1907=1,'KELAS (REFERENSI)'!M1907,IF(B1907=2,'KELAS (REFERENSI)'!M1922,IF(B1907=3,'KELAS (REFERENSI)'!M1937,IF(B1907=4,'KELAS (REFERENSI)'!M1952,""))))</f>
        <v/>
      </c>
      <c r="N1907" s="55" t="str">
        <f>IF(B1907=1,'KELAS (REFERENSI)'!N1907,IF(B1907=2,'KELAS (REFERENSI)'!N1922,IF(B1907=3,'KELAS (REFERENSI)'!N1937,IF(B1907=4,'KELAS (REFERENSI)'!N1952,""))))</f>
        <v/>
      </c>
      <c r="O1907" s="55" t="str">
        <f>IF(B1907=1,'KELAS (REFERENSI)'!O1907,IF(B1907=2,'KELAS (REFERENSI)'!O1922,IF(B1907=3,'KELAS (REFERENSI)'!O1937,IF(B1907=4,'KELAS (REFERENSI)'!O1952,""))))</f>
        <v/>
      </c>
      <c r="P1907" s="55" t="str">
        <f>IF(B1907=1,'KELAS (REFERENSI)'!P1907,IF(B1907=2,'KELAS (REFERENSI)'!P1922,IF(B1907=3,'KELAS (REFERENSI)'!P1937,IF(B1907=4,'KELAS (REFERENSI)'!P1952,""))))</f>
        <v/>
      </c>
      <c r="Q1907" s="55" t="str">
        <f t="shared" si="4"/>
        <v>BPS Kota Jakarta Timur</v>
      </c>
      <c r="R1907" s="55" t="str">
        <f t="shared" si="56"/>
        <v/>
      </c>
      <c r="S1907" s="55" t="str">
        <f t="shared" ref="S1907:T1907" si="1915">S1906</f>
        <v>15 Juni sampai dengan 31 Agustus 2026</v>
      </c>
      <c r="T1907" s="55" t="str">
        <f t="shared" si="1915"/>
        <v>31 Agustus 2026</v>
      </c>
      <c r="U1907" s="59" t="str">
        <f>VLOOKUP(G1907,'MITRA (REFERENSI)'!$A:$Z,17,FALSE)</f>
        <v>#N/A</v>
      </c>
      <c r="V1907" s="59" t="str">
        <f>VLOOKUP(G1907,'MITRA (REFERENSI)'!$A:$Z,11,FALSE)</f>
        <v>#N/A</v>
      </c>
      <c r="W1907" s="81"/>
      <c r="X1907" s="63"/>
      <c r="Y1907" s="63"/>
      <c r="Z1907" s="62"/>
      <c r="AA1907" s="63"/>
      <c r="AB1907" s="62"/>
      <c r="AC1907" s="62"/>
      <c r="AD1907" s="62"/>
      <c r="AE1907" s="62"/>
      <c r="AF1907" s="62"/>
      <c r="AG1907" s="72"/>
      <c r="AH1907" s="72"/>
      <c r="AI1907" s="72"/>
      <c r="AJ1907" s="72"/>
      <c r="AK1907" s="59" t="str">
        <f>VLOOKUP(G1907,'MITRA (REFERENSI)'!$A:$Z,5,FALSE)</f>
        <v>#N/A</v>
      </c>
      <c r="AL1907" s="59" t="str">
        <f>VLOOKUP(G1907,'MITRA (REFERENSI)'!$A:$Z,13,FALSE)</f>
        <v>#N/A</v>
      </c>
      <c r="AM1907" s="59" t="str">
        <f>VLOOKUP(G1907,'MITRA (REFERENSI)'!$A:$Z,14,FALSE)</f>
        <v>#N/A</v>
      </c>
    </row>
    <row r="1908" ht="15.0" customHeight="1">
      <c r="A1908" s="53" t="s">
        <v>6970</v>
      </c>
      <c r="B1908" s="78"/>
      <c r="C1908" s="79"/>
      <c r="D1908" s="82"/>
      <c r="E1908" s="82"/>
      <c r="F1908" s="56" t="str">
        <f t="shared" si="2"/>
        <v>PETUGAS.1907/SPK/SE/PML/3172/2026</v>
      </c>
      <c r="G1908" s="80"/>
      <c r="H1908" s="56" t="str">
        <f>VLOOKUP(G1908,'MITRA (REFERENSI)'!$A:$Z,16,FALSE)</f>
        <v>#N/A</v>
      </c>
      <c r="I1908" s="56" t="str">
        <f>VLOOKUP(G1908,'MITRA (REFERENSI)'!$A:$Z,25,FALSE)</f>
        <v>#N/A</v>
      </c>
      <c r="J1908" s="55" t="str">
        <f>VLOOKUP(G1908,'MITRA (REFERENSI)'!$A:$Z,26,FALSE)</f>
        <v>#N/A</v>
      </c>
      <c r="K1908" s="55" t="str">
        <f>VLOOKUP(G1908,'MITRA (REFERENSI)'!$A:$Z,15,FALSE)</f>
        <v>#N/A</v>
      </c>
      <c r="L1908" s="55" t="str">
        <f>VLOOKUP(G1908,'MITRA (REFERENSI)'!$A:$Z,15,FALSE)</f>
        <v>#N/A</v>
      </c>
      <c r="M1908" s="55" t="str">
        <f>IF(B1908=1,'KELAS (REFERENSI)'!M1908,IF(B1908=2,'KELAS (REFERENSI)'!M1923,IF(B1908=3,'KELAS (REFERENSI)'!M1938,IF(B1908=4,'KELAS (REFERENSI)'!M1953,""))))</f>
        <v/>
      </c>
      <c r="N1908" s="55" t="str">
        <f>IF(B1908=1,'KELAS (REFERENSI)'!N1908,IF(B1908=2,'KELAS (REFERENSI)'!N1923,IF(B1908=3,'KELAS (REFERENSI)'!N1938,IF(B1908=4,'KELAS (REFERENSI)'!N1953,""))))</f>
        <v/>
      </c>
      <c r="O1908" s="55" t="str">
        <f>IF(B1908=1,'KELAS (REFERENSI)'!O1908,IF(B1908=2,'KELAS (REFERENSI)'!O1923,IF(B1908=3,'KELAS (REFERENSI)'!O1938,IF(B1908=4,'KELAS (REFERENSI)'!O1953,""))))</f>
        <v/>
      </c>
      <c r="P1908" s="55" t="str">
        <f>IF(B1908=1,'KELAS (REFERENSI)'!P1908,IF(B1908=2,'KELAS (REFERENSI)'!P1923,IF(B1908=3,'KELAS (REFERENSI)'!P1938,IF(B1908=4,'KELAS (REFERENSI)'!P1953,""))))</f>
        <v/>
      </c>
      <c r="Q1908" s="55" t="str">
        <f t="shared" si="4"/>
        <v>BPS Kota Jakarta Timur</v>
      </c>
      <c r="R1908" s="55" t="str">
        <f t="shared" si="56"/>
        <v/>
      </c>
      <c r="S1908" s="55" t="str">
        <f t="shared" ref="S1908:T1908" si="1916">S1907</f>
        <v>15 Juni sampai dengan 31 Agustus 2026</v>
      </c>
      <c r="T1908" s="55" t="str">
        <f t="shared" si="1916"/>
        <v>31 Agustus 2026</v>
      </c>
      <c r="U1908" s="59" t="str">
        <f>VLOOKUP(G1908,'MITRA (REFERENSI)'!$A:$Z,17,FALSE)</f>
        <v>#N/A</v>
      </c>
      <c r="V1908" s="59" t="str">
        <f>VLOOKUP(G1908,'MITRA (REFERENSI)'!$A:$Z,11,FALSE)</f>
        <v>#N/A</v>
      </c>
      <c r="W1908" s="81"/>
      <c r="X1908" s="63"/>
      <c r="Y1908" s="63"/>
      <c r="Z1908" s="62"/>
      <c r="AA1908" s="63"/>
      <c r="AB1908" s="62"/>
      <c r="AC1908" s="62"/>
      <c r="AD1908" s="62"/>
      <c r="AE1908" s="62"/>
      <c r="AF1908" s="62"/>
      <c r="AG1908" s="72"/>
      <c r="AH1908" s="72"/>
      <c r="AI1908" s="72"/>
      <c r="AJ1908" s="72"/>
      <c r="AK1908" s="59" t="str">
        <f>VLOOKUP(G1908,'MITRA (REFERENSI)'!$A:$Z,5,FALSE)</f>
        <v>#N/A</v>
      </c>
      <c r="AL1908" s="59" t="str">
        <f>VLOOKUP(G1908,'MITRA (REFERENSI)'!$A:$Z,13,FALSE)</f>
        <v>#N/A</v>
      </c>
      <c r="AM1908" s="59" t="str">
        <f>VLOOKUP(G1908,'MITRA (REFERENSI)'!$A:$Z,14,FALSE)</f>
        <v>#N/A</v>
      </c>
    </row>
    <row r="1909" ht="15.0" customHeight="1">
      <c r="A1909" s="53" t="s">
        <v>6971</v>
      </c>
      <c r="B1909" s="78"/>
      <c r="C1909" s="79"/>
      <c r="D1909" s="82"/>
      <c r="E1909" s="82"/>
      <c r="F1909" s="56" t="str">
        <f t="shared" si="2"/>
        <v>PETUGAS.1908/SPK/SE/PML/3172/2026</v>
      </c>
      <c r="G1909" s="80"/>
      <c r="H1909" s="56" t="str">
        <f>VLOOKUP(G1909,'MITRA (REFERENSI)'!$A:$Z,16,FALSE)</f>
        <v>#N/A</v>
      </c>
      <c r="I1909" s="56" t="str">
        <f>VLOOKUP(G1909,'MITRA (REFERENSI)'!$A:$Z,25,FALSE)</f>
        <v>#N/A</v>
      </c>
      <c r="J1909" s="55" t="str">
        <f>VLOOKUP(G1909,'MITRA (REFERENSI)'!$A:$Z,26,FALSE)</f>
        <v>#N/A</v>
      </c>
      <c r="K1909" s="55" t="str">
        <f>VLOOKUP(G1909,'MITRA (REFERENSI)'!$A:$Z,15,FALSE)</f>
        <v>#N/A</v>
      </c>
      <c r="L1909" s="55" t="str">
        <f>VLOOKUP(G1909,'MITRA (REFERENSI)'!$A:$Z,15,FALSE)</f>
        <v>#N/A</v>
      </c>
      <c r="M1909" s="55" t="str">
        <f>IF(B1909=1,'KELAS (REFERENSI)'!M1909,IF(B1909=2,'KELAS (REFERENSI)'!M1924,IF(B1909=3,'KELAS (REFERENSI)'!M1939,IF(B1909=4,'KELAS (REFERENSI)'!M1954,""))))</f>
        <v/>
      </c>
      <c r="N1909" s="55" t="str">
        <f>IF(B1909=1,'KELAS (REFERENSI)'!N1909,IF(B1909=2,'KELAS (REFERENSI)'!N1924,IF(B1909=3,'KELAS (REFERENSI)'!N1939,IF(B1909=4,'KELAS (REFERENSI)'!N1954,""))))</f>
        <v/>
      </c>
      <c r="O1909" s="55" t="str">
        <f>IF(B1909=1,'KELAS (REFERENSI)'!O1909,IF(B1909=2,'KELAS (REFERENSI)'!O1924,IF(B1909=3,'KELAS (REFERENSI)'!O1939,IF(B1909=4,'KELAS (REFERENSI)'!O1954,""))))</f>
        <v/>
      </c>
      <c r="P1909" s="55" t="str">
        <f>IF(B1909=1,'KELAS (REFERENSI)'!P1909,IF(B1909=2,'KELAS (REFERENSI)'!P1924,IF(B1909=3,'KELAS (REFERENSI)'!P1939,IF(B1909=4,'KELAS (REFERENSI)'!P1954,""))))</f>
        <v/>
      </c>
      <c r="Q1909" s="55" t="str">
        <f t="shared" si="4"/>
        <v>BPS Kota Jakarta Timur</v>
      </c>
      <c r="R1909" s="55" t="str">
        <f t="shared" si="56"/>
        <v/>
      </c>
      <c r="S1909" s="55" t="str">
        <f t="shared" ref="S1909:T1909" si="1917">S1908</f>
        <v>15 Juni sampai dengan 31 Agustus 2026</v>
      </c>
      <c r="T1909" s="55" t="str">
        <f t="shared" si="1917"/>
        <v>31 Agustus 2026</v>
      </c>
      <c r="U1909" s="59" t="str">
        <f>VLOOKUP(G1909,'MITRA (REFERENSI)'!$A:$Z,17,FALSE)</f>
        <v>#N/A</v>
      </c>
      <c r="V1909" s="59" t="str">
        <f>VLOOKUP(G1909,'MITRA (REFERENSI)'!$A:$Z,11,FALSE)</f>
        <v>#N/A</v>
      </c>
      <c r="W1909" s="81"/>
      <c r="X1909" s="63"/>
      <c r="Y1909" s="63"/>
      <c r="Z1909" s="62"/>
      <c r="AA1909" s="63"/>
      <c r="AB1909" s="62"/>
      <c r="AC1909" s="62"/>
      <c r="AD1909" s="62"/>
      <c r="AE1909" s="62"/>
      <c r="AF1909" s="62"/>
      <c r="AG1909" s="72"/>
      <c r="AH1909" s="72"/>
      <c r="AI1909" s="72"/>
      <c r="AJ1909" s="72"/>
      <c r="AK1909" s="59" t="str">
        <f>VLOOKUP(G1909,'MITRA (REFERENSI)'!$A:$Z,5,FALSE)</f>
        <v>#N/A</v>
      </c>
      <c r="AL1909" s="59" t="str">
        <f>VLOOKUP(G1909,'MITRA (REFERENSI)'!$A:$Z,13,FALSE)</f>
        <v>#N/A</v>
      </c>
      <c r="AM1909" s="59" t="str">
        <f>VLOOKUP(G1909,'MITRA (REFERENSI)'!$A:$Z,14,FALSE)</f>
        <v>#N/A</v>
      </c>
    </row>
    <row r="1910" ht="15.0" customHeight="1">
      <c r="A1910" s="53" t="s">
        <v>6972</v>
      </c>
      <c r="B1910" s="78"/>
      <c r="C1910" s="79"/>
      <c r="D1910" s="82"/>
      <c r="E1910" s="82"/>
      <c r="F1910" s="56" t="str">
        <f t="shared" si="2"/>
        <v>PETUGAS.1909/SPK/SE/PML/3172/2026</v>
      </c>
      <c r="G1910" s="80"/>
      <c r="H1910" s="56" t="str">
        <f>VLOOKUP(G1910,'MITRA (REFERENSI)'!$A:$Z,16,FALSE)</f>
        <v>#N/A</v>
      </c>
      <c r="I1910" s="56" t="str">
        <f>VLOOKUP(G1910,'MITRA (REFERENSI)'!$A:$Z,25,FALSE)</f>
        <v>#N/A</v>
      </c>
      <c r="J1910" s="55" t="str">
        <f>VLOOKUP(G1910,'MITRA (REFERENSI)'!$A:$Z,26,FALSE)</f>
        <v>#N/A</v>
      </c>
      <c r="K1910" s="55" t="str">
        <f>VLOOKUP(G1910,'MITRA (REFERENSI)'!$A:$Z,15,FALSE)</f>
        <v>#N/A</v>
      </c>
      <c r="L1910" s="55" t="str">
        <f>VLOOKUP(G1910,'MITRA (REFERENSI)'!$A:$Z,15,FALSE)</f>
        <v>#N/A</v>
      </c>
      <c r="M1910" s="55" t="str">
        <f>IF(B1910=1,'KELAS (REFERENSI)'!M1910,IF(B1910=2,'KELAS (REFERENSI)'!M1925,IF(B1910=3,'KELAS (REFERENSI)'!M1940,IF(B1910=4,'KELAS (REFERENSI)'!M1955,""))))</f>
        <v/>
      </c>
      <c r="N1910" s="55" t="str">
        <f>IF(B1910=1,'KELAS (REFERENSI)'!N1910,IF(B1910=2,'KELAS (REFERENSI)'!N1925,IF(B1910=3,'KELAS (REFERENSI)'!N1940,IF(B1910=4,'KELAS (REFERENSI)'!N1955,""))))</f>
        <v/>
      </c>
      <c r="O1910" s="55" t="str">
        <f>IF(B1910=1,'KELAS (REFERENSI)'!O1910,IF(B1910=2,'KELAS (REFERENSI)'!O1925,IF(B1910=3,'KELAS (REFERENSI)'!O1940,IF(B1910=4,'KELAS (REFERENSI)'!O1955,""))))</f>
        <v/>
      </c>
      <c r="P1910" s="55" t="str">
        <f>IF(B1910=1,'KELAS (REFERENSI)'!P1910,IF(B1910=2,'KELAS (REFERENSI)'!P1925,IF(B1910=3,'KELAS (REFERENSI)'!P1940,IF(B1910=4,'KELAS (REFERENSI)'!P1955,""))))</f>
        <v/>
      </c>
      <c r="Q1910" s="55" t="str">
        <f t="shared" si="4"/>
        <v>BPS Kota Jakarta Timur</v>
      </c>
      <c r="R1910" s="55" t="str">
        <f t="shared" si="56"/>
        <v/>
      </c>
      <c r="S1910" s="55" t="str">
        <f t="shared" ref="S1910:T1910" si="1918">S1909</f>
        <v>15 Juni sampai dengan 31 Agustus 2026</v>
      </c>
      <c r="T1910" s="55" t="str">
        <f t="shared" si="1918"/>
        <v>31 Agustus 2026</v>
      </c>
      <c r="U1910" s="59" t="str">
        <f>VLOOKUP(G1910,'MITRA (REFERENSI)'!$A:$Z,17,FALSE)</f>
        <v>#N/A</v>
      </c>
      <c r="V1910" s="59" t="str">
        <f>VLOOKUP(G1910,'MITRA (REFERENSI)'!$A:$Z,11,FALSE)</f>
        <v>#N/A</v>
      </c>
      <c r="W1910" s="81"/>
      <c r="X1910" s="63"/>
      <c r="Y1910" s="63"/>
      <c r="Z1910" s="62"/>
      <c r="AA1910" s="63"/>
      <c r="AB1910" s="62"/>
      <c r="AC1910" s="62"/>
      <c r="AD1910" s="62"/>
      <c r="AE1910" s="62"/>
      <c r="AF1910" s="62"/>
      <c r="AG1910" s="72"/>
      <c r="AH1910" s="72"/>
      <c r="AI1910" s="72"/>
      <c r="AJ1910" s="72"/>
      <c r="AK1910" s="59" t="str">
        <f>VLOOKUP(G1910,'MITRA (REFERENSI)'!$A:$Z,5,FALSE)</f>
        <v>#N/A</v>
      </c>
      <c r="AL1910" s="59" t="str">
        <f>VLOOKUP(G1910,'MITRA (REFERENSI)'!$A:$Z,13,FALSE)</f>
        <v>#N/A</v>
      </c>
      <c r="AM1910" s="59" t="str">
        <f>VLOOKUP(G1910,'MITRA (REFERENSI)'!$A:$Z,14,FALSE)</f>
        <v>#N/A</v>
      </c>
    </row>
    <row r="1911" ht="15.0" customHeight="1">
      <c r="A1911" s="53" t="s">
        <v>6973</v>
      </c>
      <c r="B1911" s="78"/>
      <c r="C1911" s="79"/>
      <c r="D1911" s="82"/>
      <c r="E1911" s="82"/>
      <c r="F1911" s="56" t="str">
        <f t="shared" si="2"/>
        <v>PETUGAS.1910/SPK/SE/PML/3172/2026</v>
      </c>
      <c r="G1911" s="80"/>
      <c r="H1911" s="56" t="str">
        <f>VLOOKUP(G1911,'MITRA (REFERENSI)'!$A:$Z,16,FALSE)</f>
        <v>#N/A</v>
      </c>
      <c r="I1911" s="56" t="str">
        <f>VLOOKUP(G1911,'MITRA (REFERENSI)'!$A:$Z,25,FALSE)</f>
        <v>#N/A</v>
      </c>
      <c r="J1911" s="55" t="str">
        <f>VLOOKUP(G1911,'MITRA (REFERENSI)'!$A:$Z,26,FALSE)</f>
        <v>#N/A</v>
      </c>
      <c r="K1911" s="55" t="str">
        <f>VLOOKUP(G1911,'MITRA (REFERENSI)'!$A:$Z,15,FALSE)</f>
        <v>#N/A</v>
      </c>
      <c r="L1911" s="55" t="str">
        <f>VLOOKUP(G1911,'MITRA (REFERENSI)'!$A:$Z,15,FALSE)</f>
        <v>#N/A</v>
      </c>
      <c r="M1911" s="55" t="str">
        <f>IF(B1911=1,'KELAS (REFERENSI)'!M1911,IF(B1911=2,'KELAS (REFERENSI)'!M1926,IF(B1911=3,'KELAS (REFERENSI)'!M1941,IF(B1911=4,'KELAS (REFERENSI)'!M1956,""))))</f>
        <v/>
      </c>
      <c r="N1911" s="55" t="str">
        <f>IF(B1911=1,'KELAS (REFERENSI)'!N1911,IF(B1911=2,'KELAS (REFERENSI)'!N1926,IF(B1911=3,'KELAS (REFERENSI)'!N1941,IF(B1911=4,'KELAS (REFERENSI)'!N1956,""))))</f>
        <v/>
      </c>
      <c r="O1911" s="55" t="str">
        <f>IF(B1911=1,'KELAS (REFERENSI)'!O1911,IF(B1911=2,'KELAS (REFERENSI)'!O1926,IF(B1911=3,'KELAS (REFERENSI)'!O1941,IF(B1911=4,'KELAS (REFERENSI)'!O1956,""))))</f>
        <v/>
      </c>
      <c r="P1911" s="55" t="str">
        <f>IF(B1911=1,'KELAS (REFERENSI)'!P1911,IF(B1911=2,'KELAS (REFERENSI)'!P1926,IF(B1911=3,'KELAS (REFERENSI)'!P1941,IF(B1911=4,'KELAS (REFERENSI)'!P1956,""))))</f>
        <v/>
      </c>
      <c r="Q1911" s="55" t="str">
        <f t="shared" si="4"/>
        <v>BPS Kota Jakarta Timur</v>
      </c>
      <c r="R1911" s="55" t="str">
        <f t="shared" si="56"/>
        <v/>
      </c>
      <c r="S1911" s="55" t="str">
        <f t="shared" ref="S1911:T1911" si="1919">S1910</f>
        <v>15 Juni sampai dengan 31 Agustus 2026</v>
      </c>
      <c r="T1911" s="55" t="str">
        <f t="shared" si="1919"/>
        <v>31 Agustus 2026</v>
      </c>
      <c r="U1911" s="59" t="str">
        <f>VLOOKUP(G1911,'MITRA (REFERENSI)'!$A:$Z,17,FALSE)</f>
        <v>#N/A</v>
      </c>
      <c r="V1911" s="59" t="str">
        <f>VLOOKUP(G1911,'MITRA (REFERENSI)'!$A:$Z,11,FALSE)</f>
        <v>#N/A</v>
      </c>
      <c r="W1911" s="81"/>
      <c r="X1911" s="63"/>
      <c r="Y1911" s="63"/>
      <c r="Z1911" s="62"/>
      <c r="AA1911" s="63"/>
      <c r="AB1911" s="62"/>
      <c r="AC1911" s="62"/>
      <c r="AD1911" s="62"/>
      <c r="AE1911" s="62"/>
      <c r="AF1911" s="62"/>
      <c r="AG1911" s="72"/>
      <c r="AH1911" s="72"/>
      <c r="AI1911" s="72"/>
      <c r="AJ1911" s="72"/>
      <c r="AK1911" s="59" t="str">
        <f>VLOOKUP(G1911,'MITRA (REFERENSI)'!$A:$Z,5,FALSE)</f>
        <v>#N/A</v>
      </c>
      <c r="AL1911" s="59" t="str">
        <f>VLOOKUP(G1911,'MITRA (REFERENSI)'!$A:$Z,13,FALSE)</f>
        <v>#N/A</v>
      </c>
      <c r="AM1911" s="59" t="str">
        <f>VLOOKUP(G1911,'MITRA (REFERENSI)'!$A:$Z,14,FALSE)</f>
        <v>#N/A</v>
      </c>
    </row>
    <row r="1912" ht="15.0" customHeight="1">
      <c r="A1912" s="53" t="s">
        <v>6974</v>
      </c>
      <c r="B1912" s="78"/>
      <c r="C1912" s="79"/>
      <c r="D1912" s="82"/>
      <c r="E1912" s="82"/>
      <c r="F1912" s="56" t="str">
        <f t="shared" si="2"/>
        <v>PETUGAS.1911/SPK/SE/PML/3172/2026</v>
      </c>
      <c r="G1912" s="80"/>
      <c r="H1912" s="56" t="str">
        <f>VLOOKUP(G1912,'MITRA (REFERENSI)'!$A:$Z,16,FALSE)</f>
        <v>#N/A</v>
      </c>
      <c r="I1912" s="56" t="str">
        <f>VLOOKUP(G1912,'MITRA (REFERENSI)'!$A:$Z,25,FALSE)</f>
        <v>#N/A</v>
      </c>
      <c r="J1912" s="55" t="str">
        <f>VLOOKUP(G1912,'MITRA (REFERENSI)'!$A:$Z,26,FALSE)</f>
        <v>#N/A</v>
      </c>
      <c r="K1912" s="55" t="str">
        <f>VLOOKUP(G1912,'MITRA (REFERENSI)'!$A:$Z,15,FALSE)</f>
        <v>#N/A</v>
      </c>
      <c r="L1912" s="55" t="str">
        <f>VLOOKUP(G1912,'MITRA (REFERENSI)'!$A:$Z,15,FALSE)</f>
        <v>#N/A</v>
      </c>
      <c r="M1912" s="55" t="str">
        <f>IF(B1912=1,'KELAS (REFERENSI)'!M1912,IF(B1912=2,'KELAS (REFERENSI)'!M1927,IF(B1912=3,'KELAS (REFERENSI)'!M1942,IF(B1912=4,'KELAS (REFERENSI)'!M1957,""))))</f>
        <v/>
      </c>
      <c r="N1912" s="55" t="str">
        <f>IF(B1912=1,'KELAS (REFERENSI)'!N1912,IF(B1912=2,'KELAS (REFERENSI)'!N1927,IF(B1912=3,'KELAS (REFERENSI)'!N1942,IF(B1912=4,'KELAS (REFERENSI)'!N1957,""))))</f>
        <v/>
      </c>
      <c r="O1912" s="55" t="str">
        <f>IF(B1912=1,'KELAS (REFERENSI)'!O1912,IF(B1912=2,'KELAS (REFERENSI)'!O1927,IF(B1912=3,'KELAS (REFERENSI)'!O1942,IF(B1912=4,'KELAS (REFERENSI)'!O1957,""))))</f>
        <v/>
      </c>
      <c r="P1912" s="55" t="str">
        <f>IF(B1912=1,'KELAS (REFERENSI)'!P1912,IF(B1912=2,'KELAS (REFERENSI)'!P1927,IF(B1912=3,'KELAS (REFERENSI)'!P1942,IF(B1912=4,'KELAS (REFERENSI)'!P1957,""))))</f>
        <v/>
      </c>
      <c r="Q1912" s="55" t="str">
        <f t="shared" si="4"/>
        <v>BPS Kota Jakarta Timur</v>
      </c>
      <c r="R1912" s="55" t="str">
        <f t="shared" si="56"/>
        <v/>
      </c>
      <c r="S1912" s="55" t="str">
        <f t="shared" ref="S1912:T1912" si="1920">S1911</f>
        <v>15 Juni sampai dengan 31 Agustus 2026</v>
      </c>
      <c r="T1912" s="55" t="str">
        <f t="shared" si="1920"/>
        <v>31 Agustus 2026</v>
      </c>
      <c r="U1912" s="59" t="str">
        <f>VLOOKUP(G1912,'MITRA (REFERENSI)'!$A:$Z,17,FALSE)</f>
        <v>#N/A</v>
      </c>
      <c r="V1912" s="59" t="str">
        <f>VLOOKUP(G1912,'MITRA (REFERENSI)'!$A:$Z,11,FALSE)</f>
        <v>#N/A</v>
      </c>
      <c r="W1912" s="81"/>
      <c r="X1912" s="63"/>
      <c r="Y1912" s="63"/>
      <c r="Z1912" s="62"/>
      <c r="AA1912" s="63"/>
      <c r="AB1912" s="62"/>
      <c r="AC1912" s="62"/>
      <c r="AD1912" s="62"/>
      <c r="AE1912" s="62"/>
      <c r="AF1912" s="62"/>
      <c r="AG1912" s="72"/>
      <c r="AH1912" s="72"/>
      <c r="AI1912" s="72"/>
      <c r="AJ1912" s="72"/>
      <c r="AK1912" s="59" t="str">
        <f>VLOOKUP(G1912,'MITRA (REFERENSI)'!$A:$Z,5,FALSE)</f>
        <v>#N/A</v>
      </c>
      <c r="AL1912" s="59" t="str">
        <f>VLOOKUP(G1912,'MITRA (REFERENSI)'!$A:$Z,13,FALSE)</f>
        <v>#N/A</v>
      </c>
      <c r="AM1912" s="59" t="str">
        <f>VLOOKUP(G1912,'MITRA (REFERENSI)'!$A:$Z,14,FALSE)</f>
        <v>#N/A</v>
      </c>
    </row>
    <row r="1913" ht="15.0" customHeight="1">
      <c r="A1913" s="53" t="s">
        <v>6975</v>
      </c>
      <c r="B1913" s="78"/>
      <c r="C1913" s="79"/>
      <c r="D1913" s="82"/>
      <c r="E1913" s="82"/>
      <c r="F1913" s="56" t="str">
        <f t="shared" si="2"/>
        <v>PETUGAS.1912/SPK/SE/PML/3172/2026</v>
      </c>
      <c r="G1913" s="80"/>
      <c r="H1913" s="56" t="str">
        <f>VLOOKUP(G1913,'MITRA (REFERENSI)'!$A:$Z,16,FALSE)</f>
        <v>#N/A</v>
      </c>
      <c r="I1913" s="56" t="str">
        <f>VLOOKUP(G1913,'MITRA (REFERENSI)'!$A:$Z,25,FALSE)</f>
        <v>#N/A</v>
      </c>
      <c r="J1913" s="55" t="str">
        <f>VLOOKUP(G1913,'MITRA (REFERENSI)'!$A:$Z,26,FALSE)</f>
        <v>#N/A</v>
      </c>
      <c r="K1913" s="55" t="str">
        <f>VLOOKUP(G1913,'MITRA (REFERENSI)'!$A:$Z,15,FALSE)</f>
        <v>#N/A</v>
      </c>
      <c r="L1913" s="55" t="str">
        <f>VLOOKUP(G1913,'MITRA (REFERENSI)'!$A:$Z,15,FALSE)</f>
        <v>#N/A</v>
      </c>
      <c r="M1913" s="55" t="str">
        <f>IF(B1913=1,'KELAS (REFERENSI)'!M1913,IF(B1913=2,'KELAS (REFERENSI)'!M1928,IF(B1913=3,'KELAS (REFERENSI)'!M1943,IF(B1913=4,'KELAS (REFERENSI)'!M1958,""))))</f>
        <v/>
      </c>
      <c r="N1913" s="55" t="str">
        <f>IF(B1913=1,'KELAS (REFERENSI)'!N1913,IF(B1913=2,'KELAS (REFERENSI)'!N1928,IF(B1913=3,'KELAS (REFERENSI)'!N1943,IF(B1913=4,'KELAS (REFERENSI)'!N1958,""))))</f>
        <v/>
      </c>
      <c r="O1913" s="55" t="str">
        <f>IF(B1913=1,'KELAS (REFERENSI)'!O1913,IF(B1913=2,'KELAS (REFERENSI)'!O1928,IF(B1913=3,'KELAS (REFERENSI)'!O1943,IF(B1913=4,'KELAS (REFERENSI)'!O1958,""))))</f>
        <v/>
      </c>
      <c r="P1913" s="55" t="str">
        <f>IF(B1913=1,'KELAS (REFERENSI)'!P1913,IF(B1913=2,'KELAS (REFERENSI)'!P1928,IF(B1913=3,'KELAS (REFERENSI)'!P1943,IF(B1913=4,'KELAS (REFERENSI)'!P1958,""))))</f>
        <v/>
      </c>
      <c r="Q1913" s="55" t="str">
        <f t="shared" si="4"/>
        <v>BPS Kota Jakarta Timur</v>
      </c>
      <c r="R1913" s="55" t="str">
        <f t="shared" si="56"/>
        <v/>
      </c>
      <c r="S1913" s="55" t="str">
        <f t="shared" ref="S1913:T1913" si="1921">S1912</f>
        <v>15 Juni sampai dengan 31 Agustus 2026</v>
      </c>
      <c r="T1913" s="55" t="str">
        <f t="shared" si="1921"/>
        <v>31 Agustus 2026</v>
      </c>
      <c r="U1913" s="59" t="str">
        <f>VLOOKUP(G1913,'MITRA (REFERENSI)'!$A:$Z,17,FALSE)</f>
        <v>#N/A</v>
      </c>
      <c r="V1913" s="59" t="str">
        <f>VLOOKUP(G1913,'MITRA (REFERENSI)'!$A:$Z,11,FALSE)</f>
        <v>#N/A</v>
      </c>
      <c r="W1913" s="81"/>
      <c r="X1913" s="63"/>
      <c r="Y1913" s="63"/>
      <c r="Z1913" s="62"/>
      <c r="AA1913" s="63"/>
      <c r="AB1913" s="62"/>
      <c r="AC1913" s="62"/>
      <c r="AD1913" s="62"/>
      <c r="AE1913" s="62"/>
      <c r="AF1913" s="62"/>
      <c r="AG1913" s="72"/>
      <c r="AH1913" s="72"/>
      <c r="AI1913" s="72"/>
      <c r="AJ1913" s="72"/>
      <c r="AK1913" s="59" t="str">
        <f>VLOOKUP(G1913,'MITRA (REFERENSI)'!$A:$Z,5,FALSE)</f>
        <v>#N/A</v>
      </c>
      <c r="AL1913" s="59" t="str">
        <f>VLOOKUP(G1913,'MITRA (REFERENSI)'!$A:$Z,13,FALSE)</f>
        <v>#N/A</v>
      </c>
      <c r="AM1913" s="59" t="str">
        <f>VLOOKUP(G1913,'MITRA (REFERENSI)'!$A:$Z,14,FALSE)</f>
        <v>#N/A</v>
      </c>
    </row>
    <row r="1914" ht="15.0" customHeight="1">
      <c r="A1914" s="53" t="s">
        <v>6976</v>
      </c>
      <c r="B1914" s="78"/>
      <c r="C1914" s="79"/>
      <c r="D1914" s="82"/>
      <c r="E1914" s="82"/>
      <c r="F1914" s="56" t="str">
        <f t="shared" si="2"/>
        <v>PETUGAS.1913/SPK/SE/PML/3172/2026</v>
      </c>
      <c r="G1914" s="80"/>
      <c r="H1914" s="56" t="str">
        <f>VLOOKUP(G1914,'MITRA (REFERENSI)'!$A:$Z,16,FALSE)</f>
        <v>#N/A</v>
      </c>
      <c r="I1914" s="56" t="str">
        <f>VLOOKUP(G1914,'MITRA (REFERENSI)'!$A:$Z,25,FALSE)</f>
        <v>#N/A</v>
      </c>
      <c r="J1914" s="55" t="str">
        <f>VLOOKUP(G1914,'MITRA (REFERENSI)'!$A:$Z,26,FALSE)</f>
        <v>#N/A</v>
      </c>
      <c r="K1914" s="55" t="str">
        <f>VLOOKUP(G1914,'MITRA (REFERENSI)'!$A:$Z,15,FALSE)</f>
        <v>#N/A</v>
      </c>
      <c r="L1914" s="55" t="str">
        <f>VLOOKUP(G1914,'MITRA (REFERENSI)'!$A:$Z,15,FALSE)</f>
        <v>#N/A</v>
      </c>
      <c r="M1914" s="55" t="str">
        <f>IF(B1914=1,'KELAS (REFERENSI)'!M1914,IF(B1914=2,'KELAS (REFERENSI)'!M1929,IF(B1914=3,'KELAS (REFERENSI)'!M1944,IF(B1914=4,'KELAS (REFERENSI)'!M1959,""))))</f>
        <v/>
      </c>
      <c r="N1914" s="55" t="str">
        <f>IF(B1914=1,'KELAS (REFERENSI)'!N1914,IF(B1914=2,'KELAS (REFERENSI)'!N1929,IF(B1914=3,'KELAS (REFERENSI)'!N1944,IF(B1914=4,'KELAS (REFERENSI)'!N1959,""))))</f>
        <v/>
      </c>
      <c r="O1914" s="55" t="str">
        <f>IF(B1914=1,'KELAS (REFERENSI)'!O1914,IF(B1914=2,'KELAS (REFERENSI)'!O1929,IF(B1914=3,'KELAS (REFERENSI)'!O1944,IF(B1914=4,'KELAS (REFERENSI)'!O1959,""))))</f>
        <v/>
      </c>
      <c r="P1914" s="55" t="str">
        <f>IF(B1914=1,'KELAS (REFERENSI)'!P1914,IF(B1914=2,'KELAS (REFERENSI)'!P1929,IF(B1914=3,'KELAS (REFERENSI)'!P1944,IF(B1914=4,'KELAS (REFERENSI)'!P1959,""))))</f>
        <v/>
      </c>
      <c r="Q1914" s="55" t="str">
        <f t="shared" si="4"/>
        <v>BPS Kota Jakarta Timur</v>
      </c>
      <c r="R1914" s="55" t="str">
        <f t="shared" si="56"/>
        <v/>
      </c>
      <c r="S1914" s="55" t="str">
        <f t="shared" ref="S1914:T1914" si="1922">S1913</f>
        <v>15 Juni sampai dengan 31 Agustus 2026</v>
      </c>
      <c r="T1914" s="55" t="str">
        <f t="shared" si="1922"/>
        <v>31 Agustus 2026</v>
      </c>
      <c r="U1914" s="59" t="str">
        <f>VLOOKUP(G1914,'MITRA (REFERENSI)'!$A:$Z,17,FALSE)</f>
        <v>#N/A</v>
      </c>
      <c r="V1914" s="59" t="str">
        <f>VLOOKUP(G1914,'MITRA (REFERENSI)'!$A:$Z,11,FALSE)</f>
        <v>#N/A</v>
      </c>
      <c r="W1914" s="81"/>
      <c r="X1914" s="63"/>
      <c r="Y1914" s="63"/>
      <c r="Z1914" s="62"/>
      <c r="AA1914" s="63"/>
      <c r="AB1914" s="62"/>
      <c r="AC1914" s="62"/>
      <c r="AD1914" s="62"/>
      <c r="AE1914" s="62"/>
      <c r="AF1914" s="62"/>
      <c r="AG1914" s="72"/>
      <c r="AH1914" s="72"/>
      <c r="AI1914" s="72"/>
      <c r="AJ1914" s="72"/>
      <c r="AK1914" s="59" t="str">
        <f>VLOOKUP(G1914,'MITRA (REFERENSI)'!$A:$Z,5,FALSE)</f>
        <v>#N/A</v>
      </c>
      <c r="AL1914" s="59" t="str">
        <f>VLOOKUP(G1914,'MITRA (REFERENSI)'!$A:$Z,13,FALSE)</f>
        <v>#N/A</v>
      </c>
      <c r="AM1914" s="59" t="str">
        <f>VLOOKUP(G1914,'MITRA (REFERENSI)'!$A:$Z,14,FALSE)</f>
        <v>#N/A</v>
      </c>
    </row>
    <row r="1915" ht="15.0" customHeight="1">
      <c r="A1915" s="53" t="s">
        <v>6977</v>
      </c>
      <c r="B1915" s="78"/>
      <c r="C1915" s="79"/>
      <c r="D1915" s="82"/>
      <c r="E1915" s="82"/>
      <c r="F1915" s="56" t="str">
        <f t="shared" si="2"/>
        <v>PETUGAS.1914/SPK/SE/PML/3172/2026</v>
      </c>
      <c r="G1915" s="80"/>
      <c r="H1915" s="56" t="str">
        <f>VLOOKUP(G1915,'MITRA (REFERENSI)'!$A:$Z,16,FALSE)</f>
        <v>#N/A</v>
      </c>
      <c r="I1915" s="56" t="str">
        <f>VLOOKUP(G1915,'MITRA (REFERENSI)'!$A:$Z,25,FALSE)</f>
        <v>#N/A</v>
      </c>
      <c r="J1915" s="55" t="str">
        <f>VLOOKUP(G1915,'MITRA (REFERENSI)'!$A:$Z,26,FALSE)</f>
        <v>#N/A</v>
      </c>
      <c r="K1915" s="55" t="str">
        <f>VLOOKUP(G1915,'MITRA (REFERENSI)'!$A:$Z,15,FALSE)</f>
        <v>#N/A</v>
      </c>
      <c r="L1915" s="55" t="str">
        <f>VLOOKUP(G1915,'MITRA (REFERENSI)'!$A:$Z,15,FALSE)</f>
        <v>#N/A</v>
      </c>
      <c r="M1915" s="55" t="str">
        <f>IF(B1915=1,'KELAS (REFERENSI)'!M1915,IF(B1915=2,'KELAS (REFERENSI)'!M1930,IF(B1915=3,'KELAS (REFERENSI)'!M1945,IF(B1915=4,'KELAS (REFERENSI)'!M1960,""))))</f>
        <v/>
      </c>
      <c r="N1915" s="55" t="str">
        <f>IF(B1915=1,'KELAS (REFERENSI)'!N1915,IF(B1915=2,'KELAS (REFERENSI)'!N1930,IF(B1915=3,'KELAS (REFERENSI)'!N1945,IF(B1915=4,'KELAS (REFERENSI)'!N1960,""))))</f>
        <v/>
      </c>
      <c r="O1915" s="55" t="str">
        <f>IF(B1915=1,'KELAS (REFERENSI)'!O1915,IF(B1915=2,'KELAS (REFERENSI)'!O1930,IF(B1915=3,'KELAS (REFERENSI)'!O1945,IF(B1915=4,'KELAS (REFERENSI)'!O1960,""))))</f>
        <v/>
      </c>
      <c r="P1915" s="55" t="str">
        <f>IF(B1915=1,'KELAS (REFERENSI)'!P1915,IF(B1915=2,'KELAS (REFERENSI)'!P1930,IF(B1915=3,'KELAS (REFERENSI)'!P1945,IF(B1915=4,'KELAS (REFERENSI)'!P1960,""))))</f>
        <v/>
      </c>
      <c r="Q1915" s="55" t="str">
        <f t="shared" si="4"/>
        <v>BPS Kota Jakarta Timur</v>
      </c>
      <c r="R1915" s="55" t="str">
        <f t="shared" si="56"/>
        <v/>
      </c>
      <c r="S1915" s="55" t="str">
        <f t="shared" ref="S1915:T1915" si="1923">S1914</f>
        <v>15 Juni sampai dengan 31 Agustus 2026</v>
      </c>
      <c r="T1915" s="55" t="str">
        <f t="shared" si="1923"/>
        <v>31 Agustus 2026</v>
      </c>
      <c r="U1915" s="59" t="str">
        <f>VLOOKUP(G1915,'MITRA (REFERENSI)'!$A:$Z,17,FALSE)</f>
        <v>#N/A</v>
      </c>
      <c r="V1915" s="59" t="str">
        <f>VLOOKUP(G1915,'MITRA (REFERENSI)'!$A:$Z,11,FALSE)</f>
        <v>#N/A</v>
      </c>
      <c r="W1915" s="81"/>
      <c r="X1915" s="63"/>
      <c r="Y1915" s="63"/>
      <c r="Z1915" s="62"/>
      <c r="AA1915" s="63"/>
      <c r="AB1915" s="62"/>
      <c r="AC1915" s="62"/>
      <c r="AD1915" s="62"/>
      <c r="AE1915" s="62"/>
      <c r="AF1915" s="62"/>
      <c r="AG1915" s="72"/>
      <c r="AH1915" s="72"/>
      <c r="AI1915" s="72"/>
      <c r="AJ1915" s="72"/>
      <c r="AK1915" s="59" t="str">
        <f>VLOOKUP(G1915,'MITRA (REFERENSI)'!$A:$Z,5,FALSE)</f>
        <v>#N/A</v>
      </c>
      <c r="AL1915" s="59" t="str">
        <f>VLOOKUP(G1915,'MITRA (REFERENSI)'!$A:$Z,13,FALSE)</f>
        <v>#N/A</v>
      </c>
      <c r="AM1915" s="59" t="str">
        <f>VLOOKUP(G1915,'MITRA (REFERENSI)'!$A:$Z,14,FALSE)</f>
        <v>#N/A</v>
      </c>
    </row>
    <row r="1916" ht="15.0" customHeight="1">
      <c r="A1916" s="53" t="s">
        <v>6978</v>
      </c>
      <c r="B1916" s="78"/>
      <c r="C1916" s="79"/>
      <c r="D1916" s="82"/>
      <c r="E1916" s="82"/>
      <c r="F1916" s="56" t="str">
        <f t="shared" si="2"/>
        <v>PETUGAS.1915/SPK/SE/PML/3172/2026</v>
      </c>
      <c r="G1916" s="80"/>
      <c r="H1916" s="56" t="str">
        <f>VLOOKUP(G1916,'MITRA (REFERENSI)'!$A:$Z,16,FALSE)</f>
        <v>#N/A</v>
      </c>
      <c r="I1916" s="56" t="str">
        <f>VLOOKUP(G1916,'MITRA (REFERENSI)'!$A:$Z,25,FALSE)</f>
        <v>#N/A</v>
      </c>
      <c r="J1916" s="55" t="str">
        <f>VLOOKUP(G1916,'MITRA (REFERENSI)'!$A:$Z,26,FALSE)</f>
        <v>#N/A</v>
      </c>
      <c r="K1916" s="55" t="str">
        <f>VLOOKUP(G1916,'MITRA (REFERENSI)'!$A:$Z,15,FALSE)</f>
        <v>#N/A</v>
      </c>
      <c r="L1916" s="55" t="str">
        <f>VLOOKUP(G1916,'MITRA (REFERENSI)'!$A:$Z,15,FALSE)</f>
        <v>#N/A</v>
      </c>
      <c r="M1916" s="55" t="str">
        <f>IF(B1916=1,'KELAS (REFERENSI)'!M1916,IF(B1916=2,'KELAS (REFERENSI)'!M1931,IF(B1916=3,'KELAS (REFERENSI)'!M1946,IF(B1916=4,'KELAS (REFERENSI)'!M1961,""))))</f>
        <v/>
      </c>
      <c r="N1916" s="55" t="str">
        <f>IF(B1916=1,'KELAS (REFERENSI)'!N1916,IF(B1916=2,'KELAS (REFERENSI)'!N1931,IF(B1916=3,'KELAS (REFERENSI)'!N1946,IF(B1916=4,'KELAS (REFERENSI)'!N1961,""))))</f>
        <v/>
      </c>
      <c r="O1916" s="55" t="str">
        <f>IF(B1916=1,'KELAS (REFERENSI)'!O1916,IF(B1916=2,'KELAS (REFERENSI)'!O1931,IF(B1916=3,'KELAS (REFERENSI)'!O1946,IF(B1916=4,'KELAS (REFERENSI)'!O1961,""))))</f>
        <v/>
      </c>
      <c r="P1916" s="55" t="str">
        <f>IF(B1916=1,'KELAS (REFERENSI)'!P1916,IF(B1916=2,'KELAS (REFERENSI)'!P1931,IF(B1916=3,'KELAS (REFERENSI)'!P1946,IF(B1916=4,'KELAS (REFERENSI)'!P1961,""))))</f>
        <v/>
      </c>
      <c r="Q1916" s="55" t="str">
        <f t="shared" si="4"/>
        <v>BPS Kota Jakarta Timur</v>
      </c>
      <c r="R1916" s="55" t="str">
        <f t="shared" si="56"/>
        <v/>
      </c>
      <c r="S1916" s="55" t="str">
        <f t="shared" ref="S1916:T1916" si="1924">S1915</f>
        <v>15 Juni sampai dengan 31 Agustus 2026</v>
      </c>
      <c r="T1916" s="55" t="str">
        <f t="shared" si="1924"/>
        <v>31 Agustus 2026</v>
      </c>
      <c r="U1916" s="59" t="str">
        <f>VLOOKUP(G1916,'MITRA (REFERENSI)'!$A:$Z,17,FALSE)</f>
        <v>#N/A</v>
      </c>
      <c r="V1916" s="59" t="str">
        <f>VLOOKUP(G1916,'MITRA (REFERENSI)'!$A:$Z,11,FALSE)</f>
        <v>#N/A</v>
      </c>
      <c r="W1916" s="81"/>
      <c r="X1916" s="63"/>
      <c r="Y1916" s="63"/>
      <c r="Z1916" s="62"/>
      <c r="AA1916" s="63"/>
      <c r="AB1916" s="62"/>
      <c r="AC1916" s="62"/>
      <c r="AD1916" s="62"/>
      <c r="AE1916" s="62"/>
      <c r="AF1916" s="62"/>
      <c r="AG1916" s="72"/>
      <c r="AH1916" s="72"/>
      <c r="AI1916" s="72"/>
      <c r="AJ1916" s="72"/>
      <c r="AK1916" s="59" t="str">
        <f>VLOOKUP(G1916,'MITRA (REFERENSI)'!$A:$Z,5,FALSE)</f>
        <v>#N/A</v>
      </c>
      <c r="AL1916" s="59" t="str">
        <f>VLOOKUP(G1916,'MITRA (REFERENSI)'!$A:$Z,13,FALSE)</f>
        <v>#N/A</v>
      </c>
      <c r="AM1916" s="59" t="str">
        <f>VLOOKUP(G1916,'MITRA (REFERENSI)'!$A:$Z,14,FALSE)</f>
        <v>#N/A</v>
      </c>
    </row>
    <row r="1917" ht="15.0" customHeight="1">
      <c r="A1917" s="53" t="s">
        <v>6979</v>
      </c>
      <c r="B1917" s="78"/>
      <c r="C1917" s="79"/>
      <c r="D1917" s="82"/>
      <c r="E1917" s="82"/>
      <c r="F1917" s="56" t="str">
        <f t="shared" si="2"/>
        <v>PETUGAS.1916/SPK/SE/PML/3172/2026</v>
      </c>
      <c r="G1917" s="80"/>
      <c r="H1917" s="56" t="str">
        <f>VLOOKUP(G1917,'MITRA (REFERENSI)'!$A:$Z,16,FALSE)</f>
        <v>#N/A</v>
      </c>
      <c r="I1917" s="56" t="str">
        <f>VLOOKUP(G1917,'MITRA (REFERENSI)'!$A:$Z,25,FALSE)</f>
        <v>#N/A</v>
      </c>
      <c r="J1917" s="55" t="str">
        <f>VLOOKUP(G1917,'MITRA (REFERENSI)'!$A:$Z,26,FALSE)</f>
        <v>#N/A</v>
      </c>
      <c r="K1917" s="55" t="str">
        <f>VLOOKUP(G1917,'MITRA (REFERENSI)'!$A:$Z,15,FALSE)</f>
        <v>#N/A</v>
      </c>
      <c r="L1917" s="55" t="str">
        <f>VLOOKUP(G1917,'MITRA (REFERENSI)'!$A:$Z,15,FALSE)</f>
        <v>#N/A</v>
      </c>
      <c r="M1917" s="55" t="str">
        <f>IF(B1917=1,'KELAS (REFERENSI)'!M1917,IF(B1917=2,'KELAS (REFERENSI)'!M1932,IF(B1917=3,'KELAS (REFERENSI)'!M1947,IF(B1917=4,'KELAS (REFERENSI)'!M1962,""))))</f>
        <v/>
      </c>
      <c r="N1917" s="55" t="str">
        <f>IF(B1917=1,'KELAS (REFERENSI)'!N1917,IF(B1917=2,'KELAS (REFERENSI)'!N1932,IF(B1917=3,'KELAS (REFERENSI)'!N1947,IF(B1917=4,'KELAS (REFERENSI)'!N1962,""))))</f>
        <v/>
      </c>
      <c r="O1917" s="55" t="str">
        <f>IF(B1917=1,'KELAS (REFERENSI)'!O1917,IF(B1917=2,'KELAS (REFERENSI)'!O1932,IF(B1917=3,'KELAS (REFERENSI)'!O1947,IF(B1917=4,'KELAS (REFERENSI)'!O1962,""))))</f>
        <v/>
      </c>
      <c r="P1917" s="55" t="str">
        <f>IF(B1917=1,'KELAS (REFERENSI)'!P1917,IF(B1917=2,'KELAS (REFERENSI)'!P1932,IF(B1917=3,'KELAS (REFERENSI)'!P1947,IF(B1917=4,'KELAS (REFERENSI)'!P1962,""))))</f>
        <v/>
      </c>
      <c r="Q1917" s="55" t="str">
        <f t="shared" si="4"/>
        <v>BPS Kota Jakarta Timur</v>
      </c>
      <c r="R1917" s="55" t="str">
        <f t="shared" si="56"/>
        <v/>
      </c>
      <c r="S1917" s="55" t="str">
        <f t="shared" ref="S1917:T1917" si="1925">S1916</f>
        <v>15 Juni sampai dengan 31 Agustus 2026</v>
      </c>
      <c r="T1917" s="55" t="str">
        <f t="shared" si="1925"/>
        <v>31 Agustus 2026</v>
      </c>
      <c r="U1917" s="59" t="str">
        <f>VLOOKUP(G1917,'MITRA (REFERENSI)'!$A:$Z,17,FALSE)</f>
        <v>#N/A</v>
      </c>
      <c r="V1917" s="59" t="str">
        <f>VLOOKUP(G1917,'MITRA (REFERENSI)'!$A:$Z,11,FALSE)</f>
        <v>#N/A</v>
      </c>
      <c r="W1917" s="81"/>
      <c r="X1917" s="63"/>
      <c r="Y1917" s="63"/>
      <c r="Z1917" s="62"/>
      <c r="AA1917" s="63"/>
      <c r="AB1917" s="62"/>
      <c r="AC1917" s="62"/>
      <c r="AD1917" s="62"/>
      <c r="AE1917" s="62"/>
      <c r="AF1917" s="62"/>
      <c r="AG1917" s="72"/>
      <c r="AH1917" s="72"/>
      <c r="AI1917" s="72"/>
      <c r="AJ1917" s="72"/>
      <c r="AK1917" s="59" t="str">
        <f>VLOOKUP(G1917,'MITRA (REFERENSI)'!$A:$Z,5,FALSE)</f>
        <v>#N/A</v>
      </c>
      <c r="AL1917" s="59" t="str">
        <f>VLOOKUP(G1917,'MITRA (REFERENSI)'!$A:$Z,13,FALSE)</f>
        <v>#N/A</v>
      </c>
      <c r="AM1917" s="59" t="str">
        <f>VLOOKUP(G1917,'MITRA (REFERENSI)'!$A:$Z,14,FALSE)</f>
        <v>#N/A</v>
      </c>
    </row>
    <row r="1918" ht="15.0" customHeight="1">
      <c r="A1918" s="53" t="s">
        <v>6980</v>
      </c>
      <c r="B1918" s="78"/>
      <c r="C1918" s="79"/>
      <c r="D1918" s="82"/>
      <c r="E1918" s="82"/>
      <c r="F1918" s="56" t="str">
        <f t="shared" si="2"/>
        <v>PETUGAS.1917/SPK/SE/PML/3172/2026</v>
      </c>
      <c r="G1918" s="80"/>
      <c r="H1918" s="56" t="str">
        <f>VLOOKUP(G1918,'MITRA (REFERENSI)'!$A:$Z,16,FALSE)</f>
        <v>#N/A</v>
      </c>
      <c r="I1918" s="56" t="str">
        <f>VLOOKUP(G1918,'MITRA (REFERENSI)'!$A:$Z,25,FALSE)</f>
        <v>#N/A</v>
      </c>
      <c r="J1918" s="55" t="str">
        <f>VLOOKUP(G1918,'MITRA (REFERENSI)'!$A:$Z,26,FALSE)</f>
        <v>#N/A</v>
      </c>
      <c r="K1918" s="55" t="str">
        <f>VLOOKUP(G1918,'MITRA (REFERENSI)'!$A:$Z,15,FALSE)</f>
        <v>#N/A</v>
      </c>
      <c r="L1918" s="55" t="str">
        <f>VLOOKUP(G1918,'MITRA (REFERENSI)'!$A:$Z,15,FALSE)</f>
        <v>#N/A</v>
      </c>
      <c r="M1918" s="55" t="str">
        <f>IF(B1918=1,'KELAS (REFERENSI)'!M1918,IF(B1918=2,'KELAS (REFERENSI)'!M1933,IF(B1918=3,'KELAS (REFERENSI)'!M1948,IF(B1918=4,'KELAS (REFERENSI)'!M1963,""))))</f>
        <v/>
      </c>
      <c r="N1918" s="55" t="str">
        <f>IF(B1918=1,'KELAS (REFERENSI)'!N1918,IF(B1918=2,'KELAS (REFERENSI)'!N1933,IF(B1918=3,'KELAS (REFERENSI)'!N1948,IF(B1918=4,'KELAS (REFERENSI)'!N1963,""))))</f>
        <v/>
      </c>
      <c r="O1918" s="55" t="str">
        <f>IF(B1918=1,'KELAS (REFERENSI)'!O1918,IF(B1918=2,'KELAS (REFERENSI)'!O1933,IF(B1918=3,'KELAS (REFERENSI)'!O1948,IF(B1918=4,'KELAS (REFERENSI)'!O1963,""))))</f>
        <v/>
      </c>
      <c r="P1918" s="55" t="str">
        <f>IF(B1918=1,'KELAS (REFERENSI)'!P1918,IF(B1918=2,'KELAS (REFERENSI)'!P1933,IF(B1918=3,'KELAS (REFERENSI)'!P1948,IF(B1918=4,'KELAS (REFERENSI)'!P1963,""))))</f>
        <v/>
      </c>
      <c r="Q1918" s="55" t="str">
        <f t="shared" si="4"/>
        <v>BPS Kota Jakarta Timur</v>
      </c>
      <c r="R1918" s="55" t="str">
        <f t="shared" si="56"/>
        <v/>
      </c>
      <c r="S1918" s="55" t="str">
        <f t="shared" ref="S1918:T1918" si="1926">S1917</f>
        <v>15 Juni sampai dengan 31 Agustus 2026</v>
      </c>
      <c r="T1918" s="55" t="str">
        <f t="shared" si="1926"/>
        <v>31 Agustus 2026</v>
      </c>
      <c r="U1918" s="59" t="str">
        <f>VLOOKUP(G1918,'MITRA (REFERENSI)'!$A:$Z,17,FALSE)</f>
        <v>#N/A</v>
      </c>
      <c r="V1918" s="59" t="str">
        <f>VLOOKUP(G1918,'MITRA (REFERENSI)'!$A:$Z,11,FALSE)</f>
        <v>#N/A</v>
      </c>
      <c r="W1918" s="81"/>
      <c r="X1918" s="63"/>
      <c r="Y1918" s="63"/>
      <c r="Z1918" s="62"/>
      <c r="AA1918" s="63"/>
      <c r="AB1918" s="62"/>
      <c r="AC1918" s="62"/>
      <c r="AD1918" s="62"/>
      <c r="AE1918" s="62"/>
      <c r="AF1918" s="62"/>
      <c r="AG1918" s="72"/>
      <c r="AH1918" s="72"/>
      <c r="AI1918" s="72"/>
      <c r="AJ1918" s="72"/>
      <c r="AK1918" s="59" t="str">
        <f>VLOOKUP(G1918,'MITRA (REFERENSI)'!$A:$Z,5,FALSE)</f>
        <v>#N/A</v>
      </c>
      <c r="AL1918" s="59" t="str">
        <f>VLOOKUP(G1918,'MITRA (REFERENSI)'!$A:$Z,13,FALSE)</f>
        <v>#N/A</v>
      </c>
      <c r="AM1918" s="59" t="str">
        <f>VLOOKUP(G1918,'MITRA (REFERENSI)'!$A:$Z,14,FALSE)</f>
        <v>#N/A</v>
      </c>
    </row>
    <row r="1919" ht="15.0" customHeight="1">
      <c r="A1919" s="53" t="s">
        <v>6981</v>
      </c>
      <c r="B1919" s="78"/>
      <c r="C1919" s="79"/>
      <c r="D1919" s="82"/>
      <c r="E1919" s="82"/>
      <c r="F1919" s="56" t="str">
        <f t="shared" si="2"/>
        <v>PETUGAS.1918/SPK/SE/PML/3172/2026</v>
      </c>
      <c r="G1919" s="80"/>
      <c r="H1919" s="56" t="str">
        <f>VLOOKUP(G1919,'MITRA (REFERENSI)'!$A:$Z,16,FALSE)</f>
        <v>#N/A</v>
      </c>
      <c r="I1919" s="56" t="str">
        <f>VLOOKUP(G1919,'MITRA (REFERENSI)'!$A:$Z,25,FALSE)</f>
        <v>#N/A</v>
      </c>
      <c r="J1919" s="55" t="str">
        <f>VLOOKUP(G1919,'MITRA (REFERENSI)'!$A:$Z,26,FALSE)</f>
        <v>#N/A</v>
      </c>
      <c r="K1919" s="55" t="str">
        <f>VLOOKUP(G1919,'MITRA (REFERENSI)'!$A:$Z,15,FALSE)</f>
        <v>#N/A</v>
      </c>
      <c r="L1919" s="55" t="str">
        <f>VLOOKUP(G1919,'MITRA (REFERENSI)'!$A:$Z,15,FALSE)</f>
        <v>#N/A</v>
      </c>
      <c r="M1919" s="55" t="str">
        <f>IF(B1919=1,'KELAS (REFERENSI)'!M1919,IF(B1919=2,'KELAS (REFERENSI)'!M1934,IF(B1919=3,'KELAS (REFERENSI)'!M1949,IF(B1919=4,'KELAS (REFERENSI)'!M1964,""))))</f>
        <v/>
      </c>
      <c r="N1919" s="55" t="str">
        <f>IF(B1919=1,'KELAS (REFERENSI)'!N1919,IF(B1919=2,'KELAS (REFERENSI)'!N1934,IF(B1919=3,'KELAS (REFERENSI)'!N1949,IF(B1919=4,'KELAS (REFERENSI)'!N1964,""))))</f>
        <v/>
      </c>
      <c r="O1919" s="55" t="str">
        <f>IF(B1919=1,'KELAS (REFERENSI)'!O1919,IF(B1919=2,'KELAS (REFERENSI)'!O1934,IF(B1919=3,'KELAS (REFERENSI)'!O1949,IF(B1919=4,'KELAS (REFERENSI)'!O1964,""))))</f>
        <v/>
      </c>
      <c r="P1919" s="55" t="str">
        <f>IF(B1919=1,'KELAS (REFERENSI)'!P1919,IF(B1919=2,'KELAS (REFERENSI)'!P1934,IF(B1919=3,'KELAS (REFERENSI)'!P1949,IF(B1919=4,'KELAS (REFERENSI)'!P1964,""))))</f>
        <v/>
      </c>
      <c r="Q1919" s="55" t="str">
        <f t="shared" si="4"/>
        <v>BPS Kota Jakarta Timur</v>
      </c>
      <c r="R1919" s="55" t="str">
        <f t="shared" si="56"/>
        <v/>
      </c>
      <c r="S1919" s="55" t="str">
        <f t="shared" ref="S1919:T1919" si="1927">S1918</f>
        <v>15 Juni sampai dengan 31 Agustus 2026</v>
      </c>
      <c r="T1919" s="55" t="str">
        <f t="shared" si="1927"/>
        <v>31 Agustus 2026</v>
      </c>
      <c r="U1919" s="59" t="str">
        <f>VLOOKUP(G1919,'MITRA (REFERENSI)'!$A:$Z,17,FALSE)</f>
        <v>#N/A</v>
      </c>
      <c r="V1919" s="59" t="str">
        <f>VLOOKUP(G1919,'MITRA (REFERENSI)'!$A:$Z,11,FALSE)</f>
        <v>#N/A</v>
      </c>
      <c r="W1919" s="81"/>
      <c r="X1919" s="63"/>
      <c r="Y1919" s="63"/>
      <c r="Z1919" s="62"/>
      <c r="AA1919" s="63"/>
      <c r="AB1919" s="62"/>
      <c r="AC1919" s="62"/>
      <c r="AD1919" s="62"/>
      <c r="AE1919" s="62"/>
      <c r="AF1919" s="62"/>
      <c r="AG1919" s="72"/>
      <c r="AH1919" s="72"/>
      <c r="AI1919" s="72"/>
      <c r="AJ1919" s="72"/>
      <c r="AK1919" s="59" t="str">
        <f>VLOOKUP(G1919,'MITRA (REFERENSI)'!$A:$Z,5,FALSE)</f>
        <v>#N/A</v>
      </c>
      <c r="AL1919" s="59" t="str">
        <f>VLOOKUP(G1919,'MITRA (REFERENSI)'!$A:$Z,13,FALSE)</f>
        <v>#N/A</v>
      </c>
      <c r="AM1919" s="59" t="str">
        <f>VLOOKUP(G1919,'MITRA (REFERENSI)'!$A:$Z,14,FALSE)</f>
        <v>#N/A</v>
      </c>
    </row>
    <row r="1920" ht="15.0" customHeight="1">
      <c r="A1920" s="53" t="s">
        <v>6982</v>
      </c>
      <c r="B1920" s="78"/>
      <c r="C1920" s="79"/>
      <c r="D1920" s="82"/>
      <c r="E1920" s="82"/>
      <c r="F1920" s="56" t="str">
        <f t="shared" si="2"/>
        <v>PETUGAS.1919/SPK/SE/PML/3172/2026</v>
      </c>
      <c r="G1920" s="80"/>
      <c r="H1920" s="56" t="str">
        <f>VLOOKUP(G1920,'MITRA (REFERENSI)'!$A:$Z,16,FALSE)</f>
        <v>#N/A</v>
      </c>
      <c r="I1920" s="56" t="str">
        <f>VLOOKUP(G1920,'MITRA (REFERENSI)'!$A:$Z,25,FALSE)</f>
        <v>#N/A</v>
      </c>
      <c r="J1920" s="55" t="str">
        <f>VLOOKUP(G1920,'MITRA (REFERENSI)'!$A:$Z,26,FALSE)</f>
        <v>#N/A</v>
      </c>
      <c r="K1920" s="55" t="str">
        <f>VLOOKUP(G1920,'MITRA (REFERENSI)'!$A:$Z,15,FALSE)</f>
        <v>#N/A</v>
      </c>
      <c r="L1920" s="55" t="str">
        <f>VLOOKUP(G1920,'MITRA (REFERENSI)'!$A:$Z,15,FALSE)</f>
        <v>#N/A</v>
      </c>
      <c r="M1920" s="55" t="str">
        <f>IF(B1920=1,'KELAS (REFERENSI)'!M1920,IF(B1920=2,'KELAS (REFERENSI)'!M1935,IF(B1920=3,'KELAS (REFERENSI)'!M1950,IF(B1920=4,'KELAS (REFERENSI)'!M1965,""))))</f>
        <v/>
      </c>
      <c r="N1920" s="55" t="str">
        <f>IF(B1920=1,'KELAS (REFERENSI)'!N1920,IF(B1920=2,'KELAS (REFERENSI)'!N1935,IF(B1920=3,'KELAS (REFERENSI)'!N1950,IF(B1920=4,'KELAS (REFERENSI)'!N1965,""))))</f>
        <v/>
      </c>
      <c r="O1920" s="55" t="str">
        <f>IF(B1920=1,'KELAS (REFERENSI)'!O1920,IF(B1920=2,'KELAS (REFERENSI)'!O1935,IF(B1920=3,'KELAS (REFERENSI)'!O1950,IF(B1920=4,'KELAS (REFERENSI)'!O1965,""))))</f>
        <v/>
      </c>
      <c r="P1920" s="55" t="str">
        <f>IF(B1920=1,'KELAS (REFERENSI)'!P1920,IF(B1920=2,'KELAS (REFERENSI)'!P1935,IF(B1920=3,'KELAS (REFERENSI)'!P1950,IF(B1920=4,'KELAS (REFERENSI)'!P1965,""))))</f>
        <v/>
      </c>
      <c r="Q1920" s="55" t="str">
        <f t="shared" si="4"/>
        <v>BPS Kota Jakarta Timur</v>
      </c>
      <c r="R1920" s="55" t="str">
        <f t="shared" si="56"/>
        <v/>
      </c>
      <c r="S1920" s="55" t="str">
        <f t="shared" ref="S1920:T1920" si="1928">S1919</f>
        <v>15 Juni sampai dengan 31 Agustus 2026</v>
      </c>
      <c r="T1920" s="55" t="str">
        <f t="shared" si="1928"/>
        <v>31 Agustus 2026</v>
      </c>
      <c r="U1920" s="59" t="str">
        <f>VLOOKUP(G1920,'MITRA (REFERENSI)'!$A:$Z,17,FALSE)</f>
        <v>#N/A</v>
      </c>
      <c r="V1920" s="59" t="str">
        <f>VLOOKUP(G1920,'MITRA (REFERENSI)'!$A:$Z,11,FALSE)</f>
        <v>#N/A</v>
      </c>
      <c r="W1920" s="81"/>
      <c r="X1920" s="63"/>
      <c r="Y1920" s="63"/>
      <c r="Z1920" s="62"/>
      <c r="AA1920" s="63"/>
      <c r="AB1920" s="62"/>
      <c r="AC1920" s="62"/>
      <c r="AD1920" s="62"/>
      <c r="AE1920" s="62"/>
      <c r="AF1920" s="62"/>
      <c r="AG1920" s="72"/>
      <c r="AH1920" s="72"/>
      <c r="AI1920" s="72"/>
      <c r="AJ1920" s="72"/>
      <c r="AK1920" s="59" t="str">
        <f>VLOOKUP(G1920,'MITRA (REFERENSI)'!$A:$Z,5,FALSE)</f>
        <v>#N/A</v>
      </c>
      <c r="AL1920" s="59" t="str">
        <f>VLOOKUP(G1920,'MITRA (REFERENSI)'!$A:$Z,13,FALSE)</f>
        <v>#N/A</v>
      </c>
      <c r="AM1920" s="59" t="str">
        <f>VLOOKUP(G1920,'MITRA (REFERENSI)'!$A:$Z,14,FALSE)</f>
        <v>#N/A</v>
      </c>
    </row>
    <row r="1921" ht="15.0" customHeight="1">
      <c r="A1921" s="53" t="s">
        <v>6983</v>
      </c>
      <c r="B1921" s="78"/>
      <c r="C1921" s="79"/>
      <c r="D1921" s="82"/>
      <c r="E1921" s="82"/>
      <c r="F1921" s="56" t="str">
        <f t="shared" si="2"/>
        <v>PETUGAS.1920/SPK/SE/PML/3172/2026</v>
      </c>
      <c r="G1921" s="80"/>
      <c r="H1921" s="56" t="str">
        <f>VLOOKUP(G1921,'MITRA (REFERENSI)'!$A:$Z,16,FALSE)</f>
        <v>#N/A</v>
      </c>
      <c r="I1921" s="56" t="str">
        <f>VLOOKUP(G1921,'MITRA (REFERENSI)'!$A:$Z,25,FALSE)</f>
        <v>#N/A</v>
      </c>
      <c r="J1921" s="55" t="str">
        <f>VLOOKUP(G1921,'MITRA (REFERENSI)'!$A:$Z,26,FALSE)</f>
        <v>#N/A</v>
      </c>
      <c r="K1921" s="55" t="str">
        <f>VLOOKUP(G1921,'MITRA (REFERENSI)'!$A:$Z,15,FALSE)</f>
        <v>#N/A</v>
      </c>
      <c r="L1921" s="55" t="str">
        <f>VLOOKUP(G1921,'MITRA (REFERENSI)'!$A:$Z,15,FALSE)</f>
        <v>#N/A</v>
      </c>
      <c r="M1921" s="55" t="str">
        <f>IF(B1921=1,'KELAS (REFERENSI)'!M1921,IF(B1921=2,'KELAS (REFERENSI)'!M1936,IF(B1921=3,'KELAS (REFERENSI)'!M1951,IF(B1921=4,'KELAS (REFERENSI)'!M1966,""))))</f>
        <v/>
      </c>
      <c r="N1921" s="55" t="str">
        <f>IF(B1921=1,'KELAS (REFERENSI)'!N1921,IF(B1921=2,'KELAS (REFERENSI)'!N1936,IF(B1921=3,'KELAS (REFERENSI)'!N1951,IF(B1921=4,'KELAS (REFERENSI)'!N1966,""))))</f>
        <v/>
      </c>
      <c r="O1921" s="55" t="str">
        <f>IF(B1921=1,'KELAS (REFERENSI)'!O1921,IF(B1921=2,'KELAS (REFERENSI)'!O1936,IF(B1921=3,'KELAS (REFERENSI)'!O1951,IF(B1921=4,'KELAS (REFERENSI)'!O1966,""))))</f>
        <v/>
      </c>
      <c r="P1921" s="55" t="str">
        <f>IF(B1921=1,'KELAS (REFERENSI)'!P1921,IF(B1921=2,'KELAS (REFERENSI)'!P1936,IF(B1921=3,'KELAS (REFERENSI)'!P1951,IF(B1921=4,'KELAS (REFERENSI)'!P1966,""))))</f>
        <v/>
      </c>
      <c r="Q1921" s="55" t="str">
        <f t="shared" si="4"/>
        <v>BPS Kota Jakarta Timur</v>
      </c>
      <c r="R1921" s="55" t="str">
        <f t="shared" si="56"/>
        <v/>
      </c>
      <c r="S1921" s="55" t="str">
        <f t="shared" ref="S1921:T1921" si="1929">S1920</f>
        <v>15 Juni sampai dengan 31 Agustus 2026</v>
      </c>
      <c r="T1921" s="55" t="str">
        <f t="shared" si="1929"/>
        <v>31 Agustus 2026</v>
      </c>
      <c r="U1921" s="59" t="str">
        <f>VLOOKUP(G1921,'MITRA (REFERENSI)'!$A:$Z,17,FALSE)</f>
        <v>#N/A</v>
      </c>
      <c r="V1921" s="59" t="str">
        <f>VLOOKUP(G1921,'MITRA (REFERENSI)'!$A:$Z,11,FALSE)</f>
        <v>#N/A</v>
      </c>
      <c r="W1921" s="81"/>
      <c r="X1921" s="63"/>
      <c r="Y1921" s="63"/>
      <c r="Z1921" s="62"/>
      <c r="AA1921" s="63"/>
      <c r="AB1921" s="62"/>
      <c r="AC1921" s="62"/>
      <c r="AD1921" s="62"/>
      <c r="AE1921" s="62"/>
      <c r="AF1921" s="62"/>
      <c r="AG1921" s="72"/>
      <c r="AH1921" s="72"/>
      <c r="AI1921" s="72"/>
      <c r="AJ1921" s="72"/>
      <c r="AK1921" s="59" t="str">
        <f>VLOOKUP(G1921,'MITRA (REFERENSI)'!$A:$Z,5,FALSE)</f>
        <v>#N/A</v>
      </c>
      <c r="AL1921" s="59" t="str">
        <f>VLOOKUP(G1921,'MITRA (REFERENSI)'!$A:$Z,13,FALSE)</f>
        <v>#N/A</v>
      </c>
      <c r="AM1921" s="59" t="str">
        <f>VLOOKUP(G1921,'MITRA (REFERENSI)'!$A:$Z,14,FALSE)</f>
        <v>#N/A</v>
      </c>
    </row>
    <row r="1922" ht="15.0" customHeight="1">
      <c r="A1922" s="53" t="s">
        <v>6984</v>
      </c>
      <c r="B1922" s="78"/>
      <c r="C1922" s="79"/>
      <c r="D1922" s="82"/>
      <c r="E1922" s="82"/>
      <c r="F1922" s="56" t="str">
        <f t="shared" si="2"/>
        <v>PETUGAS.1921/SPK/SE/PML/3172/2026</v>
      </c>
      <c r="G1922" s="80"/>
      <c r="H1922" s="56" t="str">
        <f>VLOOKUP(G1922,'MITRA (REFERENSI)'!$A:$Z,16,FALSE)</f>
        <v>#N/A</v>
      </c>
      <c r="I1922" s="56" t="str">
        <f>VLOOKUP(G1922,'MITRA (REFERENSI)'!$A:$Z,25,FALSE)</f>
        <v>#N/A</v>
      </c>
      <c r="J1922" s="55" t="str">
        <f>VLOOKUP(G1922,'MITRA (REFERENSI)'!$A:$Z,26,FALSE)</f>
        <v>#N/A</v>
      </c>
      <c r="K1922" s="55" t="str">
        <f>VLOOKUP(G1922,'MITRA (REFERENSI)'!$A:$Z,15,FALSE)</f>
        <v>#N/A</v>
      </c>
      <c r="L1922" s="55" t="str">
        <f>VLOOKUP(G1922,'MITRA (REFERENSI)'!$A:$Z,15,FALSE)</f>
        <v>#N/A</v>
      </c>
      <c r="M1922" s="55" t="str">
        <f>IF(B1922=1,'KELAS (REFERENSI)'!M1922,IF(B1922=2,'KELAS (REFERENSI)'!M1937,IF(B1922=3,'KELAS (REFERENSI)'!M1952,IF(B1922=4,'KELAS (REFERENSI)'!M1967,""))))</f>
        <v/>
      </c>
      <c r="N1922" s="55" t="str">
        <f>IF(B1922=1,'KELAS (REFERENSI)'!N1922,IF(B1922=2,'KELAS (REFERENSI)'!N1937,IF(B1922=3,'KELAS (REFERENSI)'!N1952,IF(B1922=4,'KELAS (REFERENSI)'!N1967,""))))</f>
        <v/>
      </c>
      <c r="O1922" s="55" t="str">
        <f>IF(B1922=1,'KELAS (REFERENSI)'!O1922,IF(B1922=2,'KELAS (REFERENSI)'!O1937,IF(B1922=3,'KELAS (REFERENSI)'!O1952,IF(B1922=4,'KELAS (REFERENSI)'!O1967,""))))</f>
        <v/>
      </c>
      <c r="P1922" s="55" t="str">
        <f>IF(B1922=1,'KELAS (REFERENSI)'!P1922,IF(B1922=2,'KELAS (REFERENSI)'!P1937,IF(B1922=3,'KELAS (REFERENSI)'!P1952,IF(B1922=4,'KELAS (REFERENSI)'!P1967,""))))</f>
        <v/>
      </c>
      <c r="Q1922" s="55" t="str">
        <f t="shared" si="4"/>
        <v>BPS Kota Jakarta Timur</v>
      </c>
      <c r="R1922" s="55" t="str">
        <f t="shared" si="56"/>
        <v/>
      </c>
      <c r="S1922" s="55" t="str">
        <f t="shared" ref="S1922:T1922" si="1930">S1921</f>
        <v>15 Juni sampai dengan 31 Agustus 2026</v>
      </c>
      <c r="T1922" s="55" t="str">
        <f t="shared" si="1930"/>
        <v>31 Agustus 2026</v>
      </c>
      <c r="U1922" s="59" t="str">
        <f>VLOOKUP(G1922,'MITRA (REFERENSI)'!$A:$Z,17,FALSE)</f>
        <v>#N/A</v>
      </c>
      <c r="V1922" s="59" t="str">
        <f>VLOOKUP(G1922,'MITRA (REFERENSI)'!$A:$Z,11,FALSE)</f>
        <v>#N/A</v>
      </c>
      <c r="W1922" s="81"/>
      <c r="X1922" s="63"/>
      <c r="Y1922" s="63"/>
      <c r="Z1922" s="62"/>
      <c r="AA1922" s="63"/>
      <c r="AB1922" s="62"/>
      <c r="AC1922" s="62"/>
      <c r="AD1922" s="62"/>
      <c r="AE1922" s="62"/>
      <c r="AF1922" s="62"/>
      <c r="AG1922" s="72"/>
      <c r="AH1922" s="72"/>
      <c r="AI1922" s="72"/>
      <c r="AJ1922" s="72"/>
      <c r="AK1922" s="59" t="str">
        <f>VLOOKUP(G1922,'MITRA (REFERENSI)'!$A:$Z,5,FALSE)</f>
        <v>#N/A</v>
      </c>
      <c r="AL1922" s="59" t="str">
        <f>VLOOKUP(G1922,'MITRA (REFERENSI)'!$A:$Z,13,FALSE)</f>
        <v>#N/A</v>
      </c>
      <c r="AM1922" s="59" t="str">
        <f>VLOOKUP(G1922,'MITRA (REFERENSI)'!$A:$Z,14,FALSE)</f>
        <v>#N/A</v>
      </c>
    </row>
    <row r="1923" ht="15.0" customHeight="1">
      <c r="A1923" s="53" t="s">
        <v>6985</v>
      </c>
      <c r="B1923" s="78"/>
      <c r="C1923" s="79"/>
      <c r="D1923" s="82"/>
      <c r="E1923" s="82"/>
      <c r="F1923" s="56" t="str">
        <f t="shared" si="2"/>
        <v>PETUGAS.1922/SPK/SE/PML/3172/2026</v>
      </c>
      <c r="G1923" s="80"/>
      <c r="H1923" s="56" t="str">
        <f>VLOOKUP(G1923,'MITRA (REFERENSI)'!$A:$Z,16,FALSE)</f>
        <v>#N/A</v>
      </c>
      <c r="I1923" s="56" t="str">
        <f>VLOOKUP(G1923,'MITRA (REFERENSI)'!$A:$Z,25,FALSE)</f>
        <v>#N/A</v>
      </c>
      <c r="J1923" s="55" t="str">
        <f>VLOOKUP(G1923,'MITRA (REFERENSI)'!$A:$Z,26,FALSE)</f>
        <v>#N/A</v>
      </c>
      <c r="K1923" s="55" t="str">
        <f>VLOOKUP(G1923,'MITRA (REFERENSI)'!$A:$Z,15,FALSE)</f>
        <v>#N/A</v>
      </c>
      <c r="L1923" s="55" t="str">
        <f>VLOOKUP(G1923,'MITRA (REFERENSI)'!$A:$Z,15,FALSE)</f>
        <v>#N/A</v>
      </c>
      <c r="M1923" s="55" t="str">
        <f>IF(B1923=1,'KELAS (REFERENSI)'!M1923,IF(B1923=2,'KELAS (REFERENSI)'!M1938,IF(B1923=3,'KELAS (REFERENSI)'!M1953,IF(B1923=4,'KELAS (REFERENSI)'!M1968,""))))</f>
        <v/>
      </c>
      <c r="N1923" s="55" t="str">
        <f>IF(B1923=1,'KELAS (REFERENSI)'!N1923,IF(B1923=2,'KELAS (REFERENSI)'!N1938,IF(B1923=3,'KELAS (REFERENSI)'!N1953,IF(B1923=4,'KELAS (REFERENSI)'!N1968,""))))</f>
        <v/>
      </c>
      <c r="O1923" s="55" t="str">
        <f>IF(B1923=1,'KELAS (REFERENSI)'!O1923,IF(B1923=2,'KELAS (REFERENSI)'!O1938,IF(B1923=3,'KELAS (REFERENSI)'!O1953,IF(B1923=4,'KELAS (REFERENSI)'!O1968,""))))</f>
        <v/>
      </c>
      <c r="P1923" s="55" t="str">
        <f>IF(B1923=1,'KELAS (REFERENSI)'!P1923,IF(B1923=2,'KELAS (REFERENSI)'!P1938,IF(B1923=3,'KELAS (REFERENSI)'!P1953,IF(B1923=4,'KELAS (REFERENSI)'!P1968,""))))</f>
        <v/>
      </c>
      <c r="Q1923" s="55" t="str">
        <f t="shared" si="4"/>
        <v>BPS Kota Jakarta Timur</v>
      </c>
      <c r="R1923" s="55" t="str">
        <f t="shared" si="56"/>
        <v/>
      </c>
      <c r="S1923" s="55" t="str">
        <f t="shared" ref="S1923:T1923" si="1931">S1922</f>
        <v>15 Juni sampai dengan 31 Agustus 2026</v>
      </c>
      <c r="T1923" s="55" t="str">
        <f t="shared" si="1931"/>
        <v>31 Agustus 2026</v>
      </c>
      <c r="U1923" s="59" t="str">
        <f>VLOOKUP(G1923,'MITRA (REFERENSI)'!$A:$Z,17,FALSE)</f>
        <v>#N/A</v>
      </c>
      <c r="V1923" s="59" t="str">
        <f>VLOOKUP(G1923,'MITRA (REFERENSI)'!$A:$Z,11,FALSE)</f>
        <v>#N/A</v>
      </c>
      <c r="W1923" s="81"/>
      <c r="X1923" s="63"/>
      <c r="Y1923" s="63"/>
      <c r="Z1923" s="62"/>
      <c r="AA1923" s="63"/>
      <c r="AB1923" s="62"/>
      <c r="AC1923" s="62"/>
      <c r="AD1923" s="62"/>
      <c r="AE1923" s="62"/>
      <c r="AF1923" s="62"/>
      <c r="AG1923" s="72"/>
      <c r="AH1923" s="72"/>
      <c r="AI1923" s="72"/>
      <c r="AJ1923" s="72"/>
      <c r="AK1923" s="59" t="str">
        <f>VLOOKUP(G1923,'MITRA (REFERENSI)'!$A:$Z,5,FALSE)</f>
        <v>#N/A</v>
      </c>
      <c r="AL1923" s="59" t="str">
        <f>VLOOKUP(G1923,'MITRA (REFERENSI)'!$A:$Z,13,FALSE)</f>
        <v>#N/A</v>
      </c>
      <c r="AM1923" s="59" t="str">
        <f>VLOOKUP(G1923,'MITRA (REFERENSI)'!$A:$Z,14,FALSE)</f>
        <v>#N/A</v>
      </c>
    </row>
    <row r="1924" ht="15.0" customHeight="1">
      <c r="A1924" s="53" t="s">
        <v>6986</v>
      </c>
      <c r="B1924" s="78"/>
      <c r="C1924" s="79"/>
      <c r="D1924" s="82"/>
      <c r="E1924" s="82"/>
      <c r="F1924" s="56" t="str">
        <f t="shared" si="2"/>
        <v>PETUGAS.1923/SPK/SE/PML/3172/2026</v>
      </c>
      <c r="G1924" s="80"/>
      <c r="H1924" s="56" t="str">
        <f>VLOOKUP(G1924,'MITRA (REFERENSI)'!$A:$Z,16,FALSE)</f>
        <v>#N/A</v>
      </c>
      <c r="I1924" s="56" t="str">
        <f>VLOOKUP(G1924,'MITRA (REFERENSI)'!$A:$Z,25,FALSE)</f>
        <v>#N/A</v>
      </c>
      <c r="J1924" s="55" t="str">
        <f>VLOOKUP(G1924,'MITRA (REFERENSI)'!$A:$Z,26,FALSE)</f>
        <v>#N/A</v>
      </c>
      <c r="K1924" s="55" t="str">
        <f>VLOOKUP(G1924,'MITRA (REFERENSI)'!$A:$Z,15,FALSE)</f>
        <v>#N/A</v>
      </c>
      <c r="L1924" s="55" t="str">
        <f>VLOOKUP(G1924,'MITRA (REFERENSI)'!$A:$Z,15,FALSE)</f>
        <v>#N/A</v>
      </c>
      <c r="M1924" s="55" t="str">
        <f>IF(B1924=1,'KELAS (REFERENSI)'!M1924,IF(B1924=2,'KELAS (REFERENSI)'!M1939,IF(B1924=3,'KELAS (REFERENSI)'!M1954,IF(B1924=4,'KELAS (REFERENSI)'!M1969,""))))</f>
        <v/>
      </c>
      <c r="N1924" s="55" t="str">
        <f>IF(B1924=1,'KELAS (REFERENSI)'!N1924,IF(B1924=2,'KELAS (REFERENSI)'!N1939,IF(B1924=3,'KELAS (REFERENSI)'!N1954,IF(B1924=4,'KELAS (REFERENSI)'!N1969,""))))</f>
        <v/>
      </c>
      <c r="O1924" s="55" t="str">
        <f>IF(B1924=1,'KELAS (REFERENSI)'!O1924,IF(B1924=2,'KELAS (REFERENSI)'!O1939,IF(B1924=3,'KELAS (REFERENSI)'!O1954,IF(B1924=4,'KELAS (REFERENSI)'!O1969,""))))</f>
        <v/>
      </c>
      <c r="P1924" s="55" t="str">
        <f>IF(B1924=1,'KELAS (REFERENSI)'!P1924,IF(B1924=2,'KELAS (REFERENSI)'!P1939,IF(B1924=3,'KELAS (REFERENSI)'!P1954,IF(B1924=4,'KELAS (REFERENSI)'!P1969,""))))</f>
        <v/>
      </c>
      <c r="Q1924" s="55" t="str">
        <f t="shared" si="4"/>
        <v>BPS Kota Jakarta Timur</v>
      </c>
      <c r="R1924" s="55" t="str">
        <f t="shared" si="56"/>
        <v/>
      </c>
      <c r="S1924" s="55" t="str">
        <f t="shared" ref="S1924:T1924" si="1932">S1923</f>
        <v>15 Juni sampai dengan 31 Agustus 2026</v>
      </c>
      <c r="T1924" s="55" t="str">
        <f t="shared" si="1932"/>
        <v>31 Agustus 2026</v>
      </c>
      <c r="U1924" s="59" t="str">
        <f>VLOOKUP(G1924,'MITRA (REFERENSI)'!$A:$Z,17,FALSE)</f>
        <v>#N/A</v>
      </c>
      <c r="V1924" s="59" t="str">
        <f>VLOOKUP(G1924,'MITRA (REFERENSI)'!$A:$Z,11,FALSE)</f>
        <v>#N/A</v>
      </c>
      <c r="W1924" s="81"/>
      <c r="X1924" s="63"/>
      <c r="Y1924" s="63"/>
      <c r="Z1924" s="62"/>
      <c r="AA1924" s="63"/>
      <c r="AB1924" s="62"/>
      <c r="AC1924" s="62"/>
      <c r="AD1924" s="62"/>
      <c r="AE1924" s="62"/>
      <c r="AF1924" s="62"/>
      <c r="AG1924" s="72"/>
      <c r="AH1924" s="72"/>
      <c r="AI1924" s="72"/>
      <c r="AJ1924" s="72"/>
      <c r="AK1924" s="59" t="str">
        <f>VLOOKUP(G1924,'MITRA (REFERENSI)'!$A:$Z,5,FALSE)</f>
        <v>#N/A</v>
      </c>
      <c r="AL1924" s="59" t="str">
        <f>VLOOKUP(G1924,'MITRA (REFERENSI)'!$A:$Z,13,FALSE)</f>
        <v>#N/A</v>
      </c>
      <c r="AM1924" s="59" t="str">
        <f>VLOOKUP(G1924,'MITRA (REFERENSI)'!$A:$Z,14,FALSE)</f>
        <v>#N/A</v>
      </c>
    </row>
    <row r="1925" ht="15.0" customHeight="1">
      <c r="A1925" s="53" t="s">
        <v>6987</v>
      </c>
      <c r="B1925" s="78"/>
      <c r="C1925" s="79"/>
      <c r="D1925" s="82"/>
      <c r="E1925" s="82"/>
      <c r="F1925" s="56" t="str">
        <f t="shared" si="2"/>
        <v>PETUGAS.1924/SPK/SE/PML/3172/2026</v>
      </c>
      <c r="G1925" s="80"/>
      <c r="H1925" s="56" t="str">
        <f>VLOOKUP(G1925,'MITRA (REFERENSI)'!$A:$Z,16,FALSE)</f>
        <v>#N/A</v>
      </c>
      <c r="I1925" s="56" t="str">
        <f>VLOOKUP(G1925,'MITRA (REFERENSI)'!$A:$Z,25,FALSE)</f>
        <v>#N/A</v>
      </c>
      <c r="J1925" s="55" t="str">
        <f>VLOOKUP(G1925,'MITRA (REFERENSI)'!$A:$Z,26,FALSE)</f>
        <v>#N/A</v>
      </c>
      <c r="K1925" s="55" t="str">
        <f>VLOOKUP(G1925,'MITRA (REFERENSI)'!$A:$Z,15,FALSE)</f>
        <v>#N/A</v>
      </c>
      <c r="L1925" s="55" t="str">
        <f>VLOOKUP(G1925,'MITRA (REFERENSI)'!$A:$Z,15,FALSE)</f>
        <v>#N/A</v>
      </c>
      <c r="M1925" s="55" t="str">
        <f>IF(B1925=1,'KELAS (REFERENSI)'!M1925,IF(B1925=2,'KELAS (REFERENSI)'!M1940,IF(B1925=3,'KELAS (REFERENSI)'!M1955,IF(B1925=4,'KELAS (REFERENSI)'!M1970,""))))</f>
        <v/>
      </c>
      <c r="N1925" s="55" t="str">
        <f>IF(B1925=1,'KELAS (REFERENSI)'!N1925,IF(B1925=2,'KELAS (REFERENSI)'!N1940,IF(B1925=3,'KELAS (REFERENSI)'!N1955,IF(B1925=4,'KELAS (REFERENSI)'!N1970,""))))</f>
        <v/>
      </c>
      <c r="O1925" s="55" t="str">
        <f>IF(B1925=1,'KELAS (REFERENSI)'!O1925,IF(B1925=2,'KELAS (REFERENSI)'!O1940,IF(B1925=3,'KELAS (REFERENSI)'!O1955,IF(B1925=4,'KELAS (REFERENSI)'!O1970,""))))</f>
        <v/>
      </c>
      <c r="P1925" s="55" t="str">
        <f>IF(B1925=1,'KELAS (REFERENSI)'!P1925,IF(B1925=2,'KELAS (REFERENSI)'!P1940,IF(B1925=3,'KELAS (REFERENSI)'!P1955,IF(B1925=4,'KELAS (REFERENSI)'!P1970,""))))</f>
        <v/>
      </c>
      <c r="Q1925" s="55" t="str">
        <f t="shared" si="4"/>
        <v>BPS Kota Jakarta Timur</v>
      </c>
      <c r="R1925" s="55" t="str">
        <f t="shared" si="56"/>
        <v/>
      </c>
      <c r="S1925" s="55" t="str">
        <f t="shared" ref="S1925:T1925" si="1933">S1924</f>
        <v>15 Juni sampai dengan 31 Agustus 2026</v>
      </c>
      <c r="T1925" s="55" t="str">
        <f t="shared" si="1933"/>
        <v>31 Agustus 2026</v>
      </c>
      <c r="U1925" s="59" t="str">
        <f>VLOOKUP(G1925,'MITRA (REFERENSI)'!$A:$Z,17,FALSE)</f>
        <v>#N/A</v>
      </c>
      <c r="V1925" s="59" t="str">
        <f>VLOOKUP(G1925,'MITRA (REFERENSI)'!$A:$Z,11,FALSE)</f>
        <v>#N/A</v>
      </c>
      <c r="W1925" s="81"/>
      <c r="X1925" s="63"/>
      <c r="Y1925" s="63"/>
      <c r="Z1925" s="62"/>
      <c r="AA1925" s="63"/>
      <c r="AB1925" s="62"/>
      <c r="AC1925" s="62"/>
      <c r="AD1925" s="62"/>
      <c r="AE1925" s="62"/>
      <c r="AF1925" s="62"/>
      <c r="AG1925" s="72"/>
      <c r="AH1925" s="72"/>
      <c r="AI1925" s="72"/>
      <c r="AJ1925" s="72"/>
      <c r="AK1925" s="59" t="str">
        <f>VLOOKUP(G1925,'MITRA (REFERENSI)'!$A:$Z,5,FALSE)</f>
        <v>#N/A</v>
      </c>
      <c r="AL1925" s="59" t="str">
        <f>VLOOKUP(G1925,'MITRA (REFERENSI)'!$A:$Z,13,FALSE)</f>
        <v>#N/A</v>
      </c>
      <c r="AM1925" s="59" t="str">
        <f>VLOOKUP(G1925,'MITRA (REFERENSI)'!$A:$Z,14,FALSE)</f>
        <v>#N/A</v>
      </c>
    </row>
    <row r="1926" ht="15.0" customHeight="1">
      <c r="A1926" s="53" t="s">
        <v>6988</v>
      </c>
      <c r="B1926" s="78"/>
      <c r="C1926" s="79"/>
      <c r="D1926" s="82"/>
      <c r="E1926" s="82"/>
      <c r="F1926" s="56" t="str">
        <f t="shared" si="2"/>
        <v>PETUGAS.1925/SPK/SE/PML/3172/2026</v>
      </c>
      <c r="G1926" s="80"/>
      <c r="H1926" s="56" t="str">
        <f>VLOOKUP(G1926,'MITRA (REFERENSI)'!$A:$Z,16,FALSE)</f>
        <v>#N/A</v>
      </c>
      <c r="I1926" s="56" t="str">
        <f>VLOOKUP(G1926,'MITRA (REFERENSI)'!$A:$Z,25,FALSE)</f>
        <v>#N/A</v>
      </c>
      <c r="J1926" s="55" t="str">
        <f>VLOOKUP(G1926,'MITRA (REFERENSI)'!$A:$Z,26,FALSE)</f>
        <v>#N/A</v>
      </c>
      <c r="K1926" s="55" t="str">
        <f>VLOOKUP(G1926,'MITRA (REFERENSI)'!$A:$Z,15,FALSE)</f>
        <v>#N/A</v>
      </c>
      <c r="L1926" s="55" t="str">
        <f>VLOOKUP(G1926,'MITRA (REFERENSI)'!$A:$Z,15,FALSE)</f>
        <v>#N/A</v>
      </c>
      <c r="M1926" s="55" t="str">
        <f>IF(B1926=1,'KELAS (REFERENSI)'!M1926,IF(B1926=2,'KELAS (REFERENSI)'!M1941,IF(B1926=3,'KELAS (REFERENSI)'!M1956,IF(B1926=4,'KELAS (REFERENSI)'!M1971,""))))</f>
        <v/>
      </c>
      <c r="N1926" s="55" t="str">
        <f>IF(B1926=1,'KELAS (REFERENSI)'!N1926,IF(B1926=2,'KELAS (REFERENSI)'!N1941,IF(B1926=3,'KELAS (REFERENSI)'!N1956,IF(B1926=4,'KELAS (REFERENSI)'!N1971,""))))</f>
        <v/>
      </c>
      <c r="O1926" s="55" t="str">
        <f>IF(B1926=1,'KELAS (REFERENSI)'!O1926,IF(B1926=2,'KELAS (REFERENSI)'!O1941,IF(B1926=3,'KELAS (REFERENSI)'!O1956,IF(B1926=4,'KELAS (REFERENSI)'!O1971,""))))</f>
        <v/>
      </c>
      <c r="P1926" s="55" t="str">
        <f>IF(B1926=1,'KELAS (REFERENSI)'!P1926,IF(B1926=2,'KELAS (REFERENSI)'!P1941,IF(B1926=3,'KELAS (REFERENSI)'!P1956,IF(B1926=4,'KELAS (REFERENSI)'!P1971,""))))</f>
        <v/>
      </c>
      <c r="Q1926" s="55" t="str">
        <f t="shared" si="4"/>
        <v>BPS Kota Jakarta Timur</v>
      </c>
      <c r="R1926" s="55" t="str">
        <f t="shared" si="56"/>
        <v/>
      </c>
      <c r="S1926" s="55" t="str">
        <f t="shared" ref="S1926:T1926" si="1934">S1925</f>
        <v>15 Juni sampai dengan 31 Agustus 2026</v>
      </c>
      <c r="T1926" s="55" t="str">
        <f t="shared" si="1934"/>
        <v>31 Agustus 2026</v>
      </c>
      <c r="U1926" s="59" t="str">
        <f>VLOOKUP(G1926,'MITRA (REFERENSI)'!$A:$Z,17,FALSE)</f>
        <v>#N/A</v>
      </c>
      <c r="V1926" s="59" t="str">
        <f>VLOOKUP(G1926,'MITRA (REFERENSI)'!$A:$Z,11,FALSE)</f>
        <v>#N/A</v>
      </c>
      <c r="W1926" s="81"/>
      <c r="X1926" s="63"/>
      <c r="Y1926" s="63"/>
      <c r="Z1926" s="62"/>
      <c r="AA1926" s="63"/>
      <c r="AB1926" s="62"/>
      <c r="AC1926" s="62"/>
      <c r="AD1926" s="62"/>
      <c r="AE1926" s="62"/>
      <c r="AF1926" s="62"/>
      <c r="AG1926" s="72"/>
      <c r="AH1926" s="72"/>
      <c r="AI1926" s="72"/>
      <c r="AJ1926" s="72"/>
      <c r="AK1926" s="59" t="str">
        <f>VLOOKUP(G1926,'MITRA (REFERENSI)'!$A:$Z,5,FALSE)</f>
        <v>#N/A</v>
      </c>
      <c r="AL1926" s="59" t="str">
        <f>VLOOKUP(G1926,'MITRA (REFERENSI)'!$A:$Z,13,FALSE)</f>
        <v>#N/A</v>
      </c>
      <c r="AM1926" s="59" t="str">
        <f>VLOOKUP(G1926,'MITRA (REFERENSI)'!$A:$Z,14,FALSE)</f>
        <v>#N/A</v>
      </c>
    </row>
    <row r="1927" ht="15.0" customHeight="1">
      <c r="A1927" s="53" t="s">
        <v>6989</v>
      </c>
      <c r="B1927" s="78"/>
      <c r="C1927" s="79"/>
      <c r="D1927" s="82"/>
      <c r="E1927" s="82"/>
      <c r="F1927" s="56" t="str">
        <f t="shared" si="2"/>
        <v>PETUGAS.1926/SPK/SE/PML/3172/2026</v>
      </c>
      <c r="G1927" s="80"/>
      <c r="H1927" s="56" t="str">
        <f>VLOOKUP(G1927,'MITRA (REFERENSI)'!$A:$Z,16,FALSE)</f>
        <v>#N/A</v>
      </c>
      <c r="I1927" s="56" t="str">
        <f>VLOOKUP(G1927,'MITRA (REFERENSI)'!$A:$Z,25,FALSE)</f>
        <v>#N/A</v>
      </c>
      <c r="J1927" s="55" t="str">
        <f>VLOOKUP(G1927,'MITRA (REFERENSI)'!$A:$Z,26,FALSE)</f>
        <v>#N/A</v>
      </c>
      <c r="K1927" s="55" t="str">
        <f>VLOOKUP(G1927,'MITRA (REFERENSI)'!$A:$Z,15,FALSE)</f>
        <v>#N/A</v>
      </c>
      <c r="L1927" s="55" t="str">
        <f>VLOOKUP(G1927,'MITRA (REFERENSI)'!$A:$Z,15,FALSE)</f>
        <v>#N/A</v>
      </c>
      <c r="M1927" s="55" t="str">
        <f>IF(B1927=1,'KELAS (REFERENSI)'!M1927,IF(B1927=2,'KELAS (REFERENSI)'!M1942,IF(B1927=3,'KELAS (REFERENSI)'!M1957,IF(B1927=4,'KELAS (REFERENSI)'!M1972,""))))</f>
        <v/>
      </c>
      <c r="N1927" s="55" t="str">
        <f>IF(B1927=1,'KELAS (REFERENSI)'!N1927,IF(B1927=2,'KELAS (REFERENSI)'!N1942,IF(B1927=3,'KELAS (REFERENSI)'!N1957,IF(B1927=4,'KELAS (REFERENSI)'!N1972,""))))</f>
        <v/>
      </c>
      <c r="O1927" s="55" t="str">
        <f>IF(B1927=1,'KELAS (REFERENSI)'!O1927,IF(B1927=2,'KELAS (REFERENSI)'!O1942,IF(B1927=3,'KELAS (REFERENSI)'!O1957,IF(B1927=4,'KELAS (REFERENSI)'!O1972,""))))</f>
        <v/>
      </c>
      <c r="P1927" s="55" t="str">
        <f>IF(B1927=1,'KELAS (REFERENSI)'!P1927,IF(B1927=2,'KELAS (REFERENSI)'!P1942,IF(B1927=3,'KELAS (REFERENSI)'!P1957,IF(B1927=4,'KELAS (REFERENSI)'!P1972,""))))</f>
        <v/>
      </c>
      <c r="Q1927" s="55" t="str">
        <f t="shared" si="4"/>
        <v>BPS Kota Jakarta Timur</v>
      </c>
      <c r="R1927" s="55" t="str">
        <f t="shared" si="56"/>
        <v/>
      </c>
      <c r="S1927" s="55" t="str">
        <f t="shared" ref="S1927:T1927" si="1935">S1926</f>
        <v>15 Juni sampai dengan 31 Agustus 2026</v>
      </c>
      <c r="T1927" s="55" t="str">
        <f t="shared" si="1935"/>
        <v>31 Agustus 2026</v>
      </c>
      <c r="U1927" s="59" t="str">
        <f>VLOOKUP(G1927,'MITRA (REFERENSI)'!$A:$Z,17,FALSE)</f>
        <v>#N/A</v>
      </c>
      <c r="V1927" s="59" t="str">
        <f>VLOOKUP(G1927,'MITRA (REFERENSI)'!$A:$Z,11,FALSE)</f>
        <v>#N/A</v>
      </c>
      <c r="W1927" s="81"/>
      <c r="X1927" s="63"/>
      <c r="Y1927" s="63"/>
      <c r="Z1927" s="62"/>
      <c r="AA1927" s="63"/>
      <c r="AB1927" s="62"/>
      <c r="AC1927" s="62"/>
      <c r="AD1927" s="62"/>
      <c r="AE1927" s="62"/>
      <c r="AF1927" s="62"/>
      <c r="AG1927" s="72"/>
      <c r="AH1927" s="72"/>
      <c r="AI1927" s="72"/>
      <c r="AJ1927" s="72"/>
      <c r="AK1927" s="59" t="str">
        <f>VLOOKUP(G1927,'MITRA (REFERENSI)'!$A:$Z,5,FALSE)</f>
        <v>#N/A</v>
      </c>
      <c r="AL1927" s="59" t="str">
        <f>VLOOKUP(G1927,'MITRA (REFERENSI)'!$A:$Z,13,FALSE)</f>
        <v>#N/A</v>
      </c>
      <c r="AM1927" s="59" t="str">
        <f>VLOOKUP(G1927,'MITRA (REFERENSI)'!$A:$Z,14,FALSE)</f>
        <v>#N/A</v>
      </c>
    </row>
    <row r="1928" ht="15.0" customHeight="1">
      <c r="A1928" s="53" t="s">
        <v>6990</v>
      </c>
      <c r="B1928" s="78"/>
      <c r="C1928" s="79"/>
      <c r="D1928" s="82"/>
      <c r="E1928" s="82"/>
      <c r="F1928" s="56" t="str">
        <f t="shared" si="2"/>
        <v>PETUGAS.1927/SPK/SE/PML/3172/2026</v>
      </c>
      <c r="G1928" s="80"/>
      <c r="H1928" s="56" t="str">
        <f>VLOOKUP(G1928,'MITRA (REFERENSI)'!$A:$Z,16,FALSE)</f>
        <v>#N/A</v>
      </c>
      <c r="I1928" s="56" t="str">
        <f>VLOOKUP(G1928,'MITRA (REFERENSI)'!$A:$Z,25,FALSE)</f>
        <v>#N/A</v>
      </c>
      <c r="J1928" s="55" t="str">
        <f>VLOOKUP(G1928,'MITRA (REFERENSI)'!$A:$Z,26,FALSE)</f>
        <v>#N/A</v>
      </c>
      <c r="K1928" s="55" t="str">
        <f>VLOOKUP(G1928,'MITRA (REFERENSI)'!$A:$Z,15,FALSE)</f>
        <v>#N/A</v>
      </c>
      <c r="L1928" s="55" t="str">
        <f>VLOOKUP(G1928,'MITRA (REFERENSI)'!$A:$Z,15,FALSE)</f>
        <v>#N/A</v>
      </c>
      <c r="M1928" s="55" t="str">
        <f>IF(B1928=1,'KELAS (REFERENSI)'!M1928,IF(B1928=2,'KELAS (REFERENSI)'!M1943,IF(B1928=3,'KELAS (REFERENSI)'!M1958,IF(B1928=4,'KELAS (REFERENSI)'!M1973,""))))</f>
        <v/>
      </c>
      <c r="N1928" s="55" t="str">
        <f>IF(B1928=1,'KELAS (REFERENSI)'!N1928,IF(B1928=2,'KELAS (REFERENSI)'!N1943,IF(B1928=3,'KELAS (REFERENSI)'!N1958,IF(B1928=4,'KELAS (REFERENSI)'!N1973,""))))</f>
        <v/>
      </c>
      <c r="O1928" s="55" t="str">
        <f>IF(B1928=1,'KELAS (REFERENSI)'!O1928,IF(B1928=2,'KELAS (REFERENSI)'!O1943,IF(B1928=3,'KELAS (REFERENSI)'!O1958,IF(B1928=4,'KELAS (REFERENSI)'!O1973,""))))</f>
        <v/>
      </c>
      <c r="P1928" s="55" t="str">
        <f>IF(B1928=1,'KELAS (REFERENSI)'!P1928,IF(B1928=2,'KELAS (REFERENSI)'!P1943,IF(B1928=3,'KELAS (REFERENSI)'!P1958,IF(B1928=4,'KELAS (REFERENSI)'!P1973,""))))</f>
        <v/>
      </c>
      <c r="Q1928" s="55" t="str">
        <f t="shared" si="4"/>
        <v>BPS Kota Jakarta Timur</v>
      </c>
      <c r="R1928" s="55" t="str">
        <f t="shared" si="56"/>
        <v/>
      </c>
      <c r="S1928" s="55" t="str">
        <f t="shared" ref="S1928:T1928" si="1936">S1927</f>
        <v>15 Juni sampai dengan 31 Agustus 2026</v>
      </c>
      <c r="T1928" s="55" t="str">
        <f t="shared" si="1936"/>
        <v>31 Agustus 2026</v>
      </c>
      <c r="U1928" s="59" t="str">
        <f>VLOOKUP(G1928,'MITRA (REFERENSI)'!$A:$Z,17,FALSE)</f>
        <v>#N/A</v>
      </c>
      <c r="V1928" s="59" t="str">
        <f>VLOOKUP(G1928,'MITRA (REFERENSI)'!$A:$Z,11,FALSE)</f>
        <v>#N/A</v>
      </c>
      <c r="W1928" s="81"/>
      <c r="X1928" s="63"/>
      <c r="Y1928" s="63"/>
      <c r="Z1928" s="62"/>
      <c r="AA1928" s="63"/>
      <c r="AB1928" s="62"/>
      <c r="AC1928" s="62"/>
      <c r="AD1928" s="62"/>
      <c r="AE1928" s="62"/>
      <c r="AF1928" s="62"/>
      <c r="AG1928" s="72"/>
      <c r="AH1928" s="72"/>
      <c r="AI1928" s="72"/>
      <c r="AJ1928" s="72"/>
      <c r="AK1928" s="59" t="str">
        <f>VLOOKUP(G1928,'MITRA (REFERENSI)'!$A:$Z,5,FALSE)</f>
        <v>#N/A</v>
      </c>
      <c r="AL1928" s="59" t="str">
        <f>VLOOKUP(G1928,'MITRA (REFERENSI)'!$A:$Z,13,FALSE)</f>
        <v>#N/A</v>
      </c>
      <c r="AM1928" s="59" t="str">
        <f>VLOOKUP(G1928,'MITRA (REFERENSI)'!$A:$Z,14,FALSE)</f>
        <v>#N/A</v>
      </c>
    </row>
    <row r="1929" ht="15.0" customHeight="1">
      <c r="A1929" s="53" t="s">
        <v>6991</v>
      </c>
      <c r="B1929" s="78"/>
      <c r="C1929" s="79"/>
      <c r="D1929" s="82"/>
      <c r="E1929" s="82"/>
      <c r="F1929" s="56" t="str">
        <f t="shared" si="2"/>
        <v>PETUGAS.1928/SPK/SE/PML/3172/2026</v>
      </c>
      <c r="G1929" s="80"/>
      <c r="H1929" s="56" t="str">
        <f>VLOOKUP(G1929,'MITRA (REFERENSI)'!$A:$Z,16,FALSE)</f>
        <v>#N/A</v>
      </c>
      <c r="I1929" s="56" t="str">
        <f>VLOOKUP(G1929,'MITRA (REFERENSI)'!$A:$Z,25,FALSE)</f>
        <v>#N/A</v>
      </c>
      <c r="J1929" s="55" t="str">
        <f>VLOOKUP(G1929,'MITRA (REFERENSI)'!$A:$Z,26,FALSE)</f>
        <v>#N/A</v>
      </c>
      <c r="K1929" s="55" t="str">
        <f>VLOOKUP(G1929,'MITRA (REFERENSI)'!$A:$Z,15,FALSE)</f>
        <v>#N/A</v>
      </c>
      <c r="L1929" s="55" t="str">
        <f>VLOOKUP(G1929,'MITRA (REFERENSI)'!$A:$Z,15,FALSE)</f>
        <v>#N/A</v>
      </c>
      <c r="M1929" s="55" t="str">
        <f>IF(B1929=1,'KELAS (REFERENSI)'!M1929,IF(B1929=2,'KELAS (REFERENSI)'!M1944,IF(B1929=3,'KELAS (REFERENSI)'!M1959,IF(B1929=4,'KELAS (REFERENSI)'!M1974,""))))</f>
        <v/>
      </c>
      <c r="N1929" s="55" t="str">
        <f>IF(B1929=1,'KELAS (REFERENSI)'!N1929,IF(B1929=2,'KELAS (REFERENSI)'!N1944,IF(B1929=3,'KELAS (REFERENSI)'!N1959,IF(B1929=4,'KELAS (REFERENSI)'!N1974,""))))</f>
        <v/>
      </c>
      <c r="O1929" s="55" t="str">
        <f>IF(B1929=1,'KELAS (REFERENSI)'!O1929,IF(B1929=2,'KELAS (REFERENSI)'!O1944,IF(B1929=3,'KELAS (REFERENSI)'!O1959,IF(B1929=4,'KELAS (REFERENSI)'!O1974,""))))</f>
        <v/>
      </c>
      <c r="P1929" s="55" t="str">
        <f>IF(B1929=1,'KELAS (REFERENSI)'!P1929,IF(B1929=2,'KELAS (REFERENSI)'!P1944,IF(B1929=3,'KELAS (REFERENSI)'!P1959,IF(B1929=4,'KELAS (REFERENSI)'!P1974,""))))</f>
        <v/>
      </c>
      <c r="Q1929" s="55" t="str">
        <f t="shared" si="4"/>
        <v>BPS Kota Jakarta Timur</v>
      </c>
      <c r="R1929" s="55" t="str">
        <f t="shared" si="56"/>
        <v/>
      </c>
      <c r="S1929" s="55" t="str">
        <f t="shared" ref="S1929:T1929" si="1937">S1928</f>
        <v>15 Juni sampai dengan 31 Agustus 2026</v>
      </c>
      <c r="T1929" s="55" t="str">
        <f t="shared" si="1937"/>
        <v>31 Agustus 2026</v>
      </c>
      <c r="U1929" s="59" t="str">
        <f>VLOOKUP(G1929,'MITRA (REFERENSI)'!$A:$Z,17,FALSE)</f>
        <v>#N/A</v>
      </c>
      <c r="V1929" s="59" t="str">
        <f>VLOOKUP(G1929,'MITRA (REFERENSI)'!$A:$Z,11,FALSE)</f>
        <v>#N/A</v>
      </c>
      <c r="W1929" s="81"/>
      <c r="X1929" s="63"/>
      <c r="Y1929" s="63"/>
      <c r="Z1929" s="62"/>
      <c r="AA1929" s="63"/>
      <c r="AB1929" s="62"/>
      <c r="AC1929" s="62"/>
      <c r="AD1929" s="62"/>
      <c r="AE1929" s="62"/>
      <c r="AF1929" s="62"/>
      <c r="AG1929" s="72"/>
      <c r="AH1929" s="72"/>
      <c r="AI1929" s="72"/>
      <c r="AJ1929" s="72"/>
      <c r="AK1929" s="59" t="str">
        <f>VLOOKUP(G1929,'MITRA (REFERENSI)'!$A:$Z,5,FALSE)</f>
        <v>#N/A</v>
      </c>
      <c r="AL1929" s="59" t="str">
        <f>VLOOKUP(G1929,'MITRA (REFERENSI)'!$A:$Z,13,FALSE)</f>
        <v>#N/A</v>
      </c>
      <c r="AM1929" s="59" t="str">
        <f>VLOOKUP(G1929,'MITRA (REFERENSI)'!$A:$Z,14,FALSE)</f>
        <v>#N/A</v>
      </c>
    </row>
    <row r="1930" ht="15.0" customHeight="1">
      <c r="A1930" s="53" t="s">
        <v>6992</v>
      </c>
      <c r="B1930" s="78"/>
      <c r="C1930" s="79"/>
      <c r="D1930" s="82"/>
      <c r="E1930" s="82"/>
      <c r="F1930" s="56" t="str">
        <f t="shared" si="2"/>
        <v>PETUGAS.1929/SPK/SE/PML/3172/2026</v>
      </c>
      <c r="G1930" s="80"/>
      <c r="H1930" s="56" t="str">
        <f>VLOOKUP(G1930,'MITRA (REFERENSI)'!$A:$Z,16,FALSE)</f>
        <v>#N/A</v>
      </c>
      <c r="I1930" s="56" t="str">
        <f>VLOOKUP(G1930,'MITRA (REFERENSI)'!$A:$Z,25,FALSE)</f>
        <v>#N/A</v>
      </c>
      <c r="J1930" s="55" t="str">
        <f>VLOOKUP(G1930,'MITRA (REFERENSI)'!$A:$Z,26,FALSE)</f>
        <v>#N/A</v>
      </c>
      <c r="K1930" s="55" t="str">
        <f>VLOOKUP(G1930,'MITRA (REFERENSI)'!$A:$Z,15,FALSE)</f>
        <v>#N/A</v>
      </c>
      <c r="L1930" s="55" t="str">
        <f>VLOOKUP(G1930,'MITRA (REFERENSI)'!$A:$Z,15,FALSE)</f>
        <v>#N/A</v>
      </c>
      <c r="M1930" s="55" t="str">
        <f>IF(B1930=1,'KELAS (REFERENSI)'!M1930,IF(B1930=2,'KELAS (REFERENSI)'!M1945,IF(B1930=3,'KELAS (REFERENSI)'!M1960,IF(B1930=4,'KELAS (REFERENSI)'!M1975,""))))</f>
        <v/>
      </c>
      <c r="N1930" s="55" t="str">
        <f>IF(B1930=1,'KELAS (REFERENSI)'!N1930,IF(B1930=2,'KELAS (REFERENSI)'!N1945,IF(B1930=3,'KELAS (REFERENSI)'!N1960,IF(B1930=4,'KELAS (REFERENSI)'!N1975,""))))</f>
        <v/>
      </c>
      <c r="O1930" s="55" t="str">
        <f>IF(B1930=1,'KELAS (REFERENSI)'!O1930,IF(B1930=2,'KELAS (REFERENSI)'!O1945,IF(B1930=3,'KELAS (REFERENSI)'!O1960,IF(B1930=4,'KELAS (REFERENSI)'!O1975,""))))</f>
        <v/>
      </c>
      <c r="P1930" s="55" t="str">
        <f>IF(B1930=1,'KELAS (REFERENSI)'!P1930,IF(B1930=2,'KELAS (REFERENSI)'!P1945,IF(B1930=3,'KELAS (REFERENSI)'!P1960,IF(B1930=4,'KELAS (REFERENSI)'!P1975,""))))</f>
        <v/>
      </c>
      <c r="Q1930" s="55" t="str">
        <f t="shared" si="4"/>
        <v>BPS Kota Jakarta Timur</v>
      </c>
      <c r="R1930" s="55" t="str">
        <f t="shared" si="56"/>
        <v/>
      </c>
      <c r="S1930" s="55" t="str">
        <f t="shared" ref="S1930:T1930" si="1938">S1929</f>
        <v>15 Juni sampai dengan 31 Agustus 2026</v>
      </c>
      <c r="T1930" s="55" t="str">
        <f t="shared" si="1938"/>
        <v>31 Agustus 2026</v>
      </c>
      <c r="U1930" s="59" t="str">
        <f>VLOOKUP(G1930,'MITRA (REFERENSI)'!$A:$Z,17,FALSE)</f>
        <v>#N/A</v>
      </c>
      <c r="V1930" s="59" t="str">
        <f>VLOOKUP(G1930,'MITRA (REFERENSI)'!$A:$Z,11,FALSE)</f>
        <v>#N/A</v>
      </c>
      <c r="W1930" s="81"/>
      <c r="X1930" s="63"/>
      <c r="Y1930" s="63"/>
      <c r="Z1930" s="62"/>
      <c r="AA1930" s="63"/>
      <c r="AB1930" s="62"/>
      <c r="AC1930" s="62"/>
      <c r="AD1930" s="62"/>
      <c r="AE1930" s="62"/>
      <c r="AF1930" s="62"/>
      <c r="AG1930" s="72"/>
      <c r="AH1930" s="72"/>
      <c r="AI1930" s="72"/>
      <c r="AJ1930" s="72"/>
      <c r="AK1930" s="59" t="str">
        <f>VLOOKUP(G1930,'MITRA (REFERENSI)'!$A:$Z,5,FALSE)</f>
        <v>#N/A</v>
      </c>
      <c r="AL1930" s="59" t="str">
        <f>VLOOKUP(G1930,'MITRA (REFERENSI)'!$A:$Z,13,FALSE)</f>
        <v>#N/A</v>
      </c>
      <c r="AM1930" s="59" t="str">
        <f>VLOOKUP(G1930,'MITRA (REFERENSI)'!$A:$Z,14,FALSE)</f>
        <v>#N/A</v>
      </c>
    </row>
    <row r="1931" ht="15.0" customHeight="1">
      <c r="A1931" s="53" t="s">
        <v>6993</v>
      </c>
      <c r="B1931" s="78"/>
      <c r="C1931" s="79"/>
      <c r="D1931" s="82"/>
      <c r="E1931" s="82"/>
      <c r="F1931" s="56" t="str">
        <f t="shared" si="2"/>
        <v>PETUGAS.1930/SPK/SE/PML/3172/2026</v>
      </c>
      <c r="G1931" s="80"/>
      <c r="H1931" s="56" t="str">
        <f>VLOOKUP(G1931,'MITRA (REFERENSI)'!$A:$Z,16,FALSE)</f>
        <v>#N/A</v>
      </c>
      <c r="I1931" s="56" t="str">
        <f>VLOOKUP(G1931,'MITRA (REFERENSI)'!$A:$Z,25,FALSE)</f>
        <v>#N/A</v>
      </c>
      <c r="J1931" s="55" t="str">
        <f>VLOOKUP(G1931,'MITRA (REFERENSI)'!$A:$Z,26,FALSE)</f>
        <v>#N/A</v>
      </c>
      <c r="K1931" s="55" t="str">
        <f>VLOOKUP(G1931,'MITRA (REFERENSI)'!$A:$Z,15,FALSE)</f>
        <v>#N/A</v>
      </c>
      <c r="L1931" s="55" t="str">
        <f>VLOOKUP(G1931,'MITRA (REFERENSI)'!$A:$Z,15,FALSE)</f>
        <v>#N/A</v>
      </c>
      <c r="M1931" s="55" t="str">
        <f>IF(B1931=1,'KELAS (REFERENSI)'!M1931,IF(B1931=2,'KELAS (REFERENSI)'!M1946,IF(B1931=3,'KELAS (REFERENSI)'!M1961,IF(B1931=4,'KELAS (REFERENSI)'!M1976,""))))</f>
        <v/>
      </c>
      <c r="N1931" s="55" t="str">
        <f>IF(B1931=1,'KELAS (REFERENSI)'!N1931,IF(B1931=2,'KELAS (REFERENSI)'!N1946,IF(B1931=3,'KELAS (REFERENSI)'!N1961,IF(B1931=4,'KELAS (REFERENSI)'!N1976,""))))</f>
        <v/>
      </c>
      <c r="O1931" s="55" t="str">
        <f>IF(B1931=1,'KELAS (REFERENSI)'!O1931,IF(B1931=2,'KELAS (REFERENSI)'!O1946,IF(B1931=3,'KELAS (REFERENSI)'!O1961,IF(B1931=4,'KELAS (REFERENSI)'!O1976,""))))</f>
        <v/>
      </c>
      <c r="P1931" s="55" t="str">
        <f>IF(B1931=1,'KELAS (REFERENSI)'!P1931,IF(B1931=2,'KELAS (REFERENSI)'!P1946,IF(B1931=3,'KELAS (REFERENSI)'!P1961,IF(B1931=4,'KELAS (REFERENSI)'!P1976,""))))</f>
        <v/>
      </c>
      <c r="Q1931" s="55" t="str">
        <f t="shared" si="4"/>
        <v>BPS Kota Jakarta Timur</v>
      </c>
      <c r="R1931" s="55" t="str">
        <f t="shared" si="56"/>
        <v/>
      </c>
      <c r="S1931" s="55" t="str">
        <f t="shared" ref="S1931:T1931" si="1939">S1930</f>
        <v>15 Juni sampai dengan 31 Agustus 2026</v>
      </c>
      <c r="T1931" s="55" t="str">
        <f t="shared" si="1939"/>
        <v>31 Agustus 2026</v>
      </c>
      <c r="U1931" s="59" t="str">
        <f>VLOOKUP(G1931,'MITRA (REFERENSI)'!$A:$Z,17,FALSE)</f>
        <v>#N/A</v>
      </c>
      <c r="V1931" s="59" t="str">
        <f>VLOOKUP(G1931,'MITRA (REFERENSI)'!$A:$Z,11,FALSE)</f>
        <v>#N/A</v>
      </c>
      <c r="W1931" s="81"/>
      <c r="X1931" s="63"/>
      <c r="Y1931" s="63"/>
      <c r="Z1931" s="62"/>
      <c r="AA1931" s="63"/>
      <c r="AB1931" s="62"/>
      <c r="AC1931" s="62"/>
      <c r="AD1931" s="62"/>
      <c r="AE1931" s="62"/>
      <c r="AF1931" s="62"/>
      <c r="AG1931" s="72"/>
      <c r="AH1931" s="72"/>
      <c r="AI1931" s="72"/>
      <c r="AJ1931" s="72"/>
      <c r="AK1931" s="59" t="str">
        <f>VLOOKUP(G1931,'MITRA (REFERENSI)'!$A:$Z,5,FALSE)</f>
        <v>#N/A</v>
      </c>
      <c r="AL1931" s="59" t="str">
        <f>VLOOKUP(G1931,'MITRA (REFERENSI)'!$A:$Z,13,FALSE)</f>
        <v>#N/A</v>
      </c>
      <c r="AM1931" s="59" t="str">
        <f>VLOOKUP(G1931,'MITRA (REFERENSI)'!$A:$Z,14,FALSE)</f>
        <v>#N/A</v>
      </c>
    </row>
    <row r="1932" ht="15.0" customHeight="1">
      <c r="A1932" s="53" t="s">
        <v>6994</v>
      </c>
      <c r="B1932" s="78"/>
      <c r="C1932" s="79"/>
      <c r="D1932" s="82"/>
      <c r="E1932" s="82"/>
      <c r="F1932" s="56" t="str">
        <f t="shared" si="2"/>
        <v>PETUGAS.1931/SPK/SE/PML/3172/2026</v>
      </c>
      <c r="G1932" s="80"/>
      <c r="H1932" s="56" t="str">
        <f>VLOOKUP(G1932,'MITRA (REFERENSI)'!$A:$Z,16,FALSE)</f>
        <v>#N/A</v>
      </c>
      <c r="I1932" s="56" t="str">
        <f>VLOOKUP(G1932,'MITRA (REFERENSI)'!$A:$Z,25,FALSE)</f>
        <v>#N/A</v>
      </c>
      <c r="J1932" s="55" t="str">
        <f>VLOOKUP(G1932,'MITRA (REFERENSI)'!$A:$Z,26,FALSE)</f>
        <v>#N/A</v>
      </c>
      <c r="K1932" s="55" t="str">
        <f>VLOOKUP(G1932,'MITRA (REFERENSI)'!$A:$Z,15,FALSE)</f>
        <v>#N/A</v>
      </c>
      <c r="L1932" s="55" t="str">
        <f>VLOOKUP(G1932,'MITRA (REFERENSI)'!$A:$Z,15,FALSE)</f>
        <v>#N/A</v>
      </c>
      <c r="M1932" s="55" t="str">
        <f>IF(B1932=1,'KELAS (REFERENSI)'!M1932,IF(B1932=2,'KELAS (REFERENSI)'!M1947,IF(B1932=3,'KELAS (REFERENSI)'!M1962,IF(B1932=4,'KELAS (REFERENSI)'!M1977,""))))</f>
        <v/>
      </c>
      <c r="N1932" s="55" t="str">
        <f>IF(B1932=1,'KELAS (REFERENSI)'!N1932,IF(B1932=2,'KELAS (REFERENSI)'!N1947,IF(B1932=3,'KELAS (REFERENSI)'!N1962,IF(B1932=4,'KELAS (REFERENSI)'!N1977,""))))</f>
        <v/>
      </c>
      <c r="O1932" s="55" t="str">
        <f>IF(B1932=1,'KELAS (REFERENSI)'!O1932,IF(B1932=2,'KELAS (REFERENSI)'!O1947,IF(B1932=3,'KELAS (REFERENSI)'!O1962,IF(B1932=4,'KELAS (REFERENSI)'!O1977,""))))</f>
        <v/>
      </c>
      <c r="P1932" s="55" t="str">
        <f>IF(B1932=1,'KELAS (REFERENSI)'!P1932,IF(B1932=2,'KELAS (REFERENSI)'!P1947,IF(B1932=3,'KELAS (REFERENSI)'!P1962,IF(B1932=4,'KELAS (REFERENSI)'!P1977,""))))</f>
        <v/>
      </c>
      <c r="Q1932" s="55" t="str">
        <f t="shared" si="4"/>
        <v>BPS Kota Jakarta Timur</v>
      </c>
      <c r="R1932" s="55" t="str">
        <f t="shared" si="56"/>
        <v/>
      </c>
      <c r="S1932" s="55" t="str">
        <f t="shared" ref="S1932:T1932" si="1940">S1931</f>
        <v>15 Juni sampai dengan 31 Agustus 2026</v>
      </c>
      <c r="T1932" s="55" t="str">
        <f t="shared" si="1940"/>
        <v>31 Agustus 2026</v>
      </c>
      <c r="U1932" s="59" t="str">
        <f>VLOOKUP(G1932,'MITRA (REFERENSI)'!$A:$Z,17,FALSE)</f>
        <v>#N/A</v>
      </c>
      <c r="V1932" s="59" t="str">
        <f>VLOOKUP(G1932,'MITRA (REFERENSI)'!$A:$Z,11,FALSE)</f>
        <v>#N/A</v>
      </c>
      <c r="W1932" s="81"/>
      <c r="X1932" s="63"/>
      <c r="Y1932" s="63"/>
      <c r="Z1932" s="62"/>
      <c r="AA1932" s="63"/>
      <c r="AB1932" s="62"/>
      <c r="AC1932" s="62"/>
      <c r="AD1932" s="62"/>
      <c r="AE1932" s="62"/>
      <c r="AF1932" s="62"/>
      <c r="AG1932" s="72"/>
      <c r="AH1932" s="72"/>
      <c r="AI1932" s="72"/>
      <c r="AJ1932" s="72"/>
      <c r="AK1932" s="59" t="str">
        <f>VLOOKUP(G1932,'MITRA (REFERENSI)'!$A:$Z,5,FALSE)</f>
        <v>#N/A</v>
      </c>
      <c r="AL1932" s="59" t="str">
        <f>VLOOKUP(G1932,'MITRA (REFERENSI)'!$A:$Z,13,FALSE)</f>
        <v>#N/A</v>
      </c>
      <c r="AM1932" s="59" t="str">
        <f>VLOOKUP(G1932,'MITRA (REFERENSI)'!$A:$Z,14,FALSE)</f>
        <v>#N/A</v>
      </c>
    </row>
    <row r="1933" ht="15.0" customHeight="1">
      <c r="A1933" s="53" t="s">
        <v>6995</v>
      </c>
      <c r="B1933" s="78"/>
      <c r="C1933" s="79"/>
      <c r="D1933" s="82"/>
      <c r="E1933" s="82"/>
      <c r="F1933" s="56" t="str">
        <f t="shared" si="2"/>
        <v>PETUGAS.1932/SPK/SE/PML/3172/2026</v>
      </c>
      <c r="G1933" s="80"/>
      <c r="H1933" s="56" t="str">
        <f>VLOOKUP(G1933,'MITRA (REFERENSI)'!$A:$Z,16,FALSE)</f>
        <v>#N/A</v>
      </c>
      <c r="I1933" s="56" t="str">
        <f>VLOOKUP(G1933,'MITRA (REFERENSI)'!$A:$Z,25,FALSE)</f>
        <v>#N/A</v>
      </c>
      <c r="J1933" s="55" t="str">
        <f>VLOOKUP(G1933,'MITRA (REFERENSI)'!$A:$Z,26,FALSE)</f>
        <v>#N/A</v>
      </c>
      <c r="K1933" s="55" t="str">
        <f>VLOOKUP(G1933,'MITRA (REFERENSI)'!$A:$Z,15,FALSE)</f>
        <v>#N/A</v>
      </c>
      <c r="L1933" s="55" t="str">
        <f>VLOOKUP(G1933,'MITRA (REFERENSI)'!$A:$Z,15,FALSE)</f>
        <v>#N/A</v>
      </c>
      <c r="M1933" s="55" t="str">
        <f>IF(B1933=1,'KELAS (REFERENSI)'!M1933,IF(B1933=2,'KELAS (REFERENSI)'!M1948,IF(B1933=3,'KELAS (REFERENSI)'!M1963,IF(B1933=4,'KELAS (REFERENSI)'!M1978,""))))</f>
        <v/>
      </c>
      <c r="N1933" s="55" t="str">
        <f>IF(B1933=1,'KELAS (REFERENSI)'!N1933,IF(B1933=2,'KELAS (REFERENSI)'!N1948,IF(B1933=3,'KELAS (REFERENSI)'!N1963,IF(B1933=4,'KELAS (REFERENSI)'!N1978,""))))</f>
        <v/>
      </c>
      <c r="O1933" s="55" t="str">
        <f>IF(B1933=1,'KELAS (REFERENSI)'!O1933,IF(B1933=2,'KELAS (REFERENSI)'!O1948,IF(B1933=3,'KELAS (REFERENSI)'!O1963,IF(B1933=4,'KELAS (REFERENSI)'!O1978,""))))</f>
        <v/>
      </c>
      <c r="P1933" s="55" t="str">
        <f>IF(B1933=1,'KELAS (REFERENSI)'!P1933,IF(B1933=2,'KELAS (REFERENSI)'!P1948,IF(B1933=3,'KELAS (REFERENSI)'!P1963,IF(B1933=4,'KELAS (REFERENSI)'!P1978,""))))</f>
        <v/>
      </c>
      <c r="Q1933" s="55" t="str">
        <f t="shared" si="4"/>
        <v>BPS Kota Jakarta Timur</v>
      </c>
      <c r="R1933" s="55" t="str">
        <f t="shared" si="56"/>
        <v/>
      </c>
      <c r="S1933" s="55" t="str">
        <f t="shared" ref="S1933:T1933" si="1941">S1932</f>
        <v>15 Juni sampai dengan 31 Agustus 2026</v>
      </c>
      <c r="T1933" s="55" t="str">
        <f t="shared" si="1941"/>
        <v>31 Agustus 2026</v>
      </c>
      <c r="U1933" s="59" t="str">
        <f>VLOOKUP(G1933,'MITRA (REFERENSI)'!$A:$Z,17,FALSE)</f>
        <v>#N/A</v>
      </c>
      <c r="V1933" s="59" t="str">
        <f>VLOOKUP(G1933,'MITRA (REFERENSI)'!$A:$Z,11,FALSE)</f>
        <v>#N/A</v>
      </c>
      <c r="W1933" s="81"/>
      <c r="X1933" s="63"/>
      <c r="Y1933" s="63"/>
      <c r="Z1933" s="62"/>
      <c r="AA1933" s="63"/>
      <c r="AB1933" s="62"/>
      <c r="AC1933" s="62"/>
      <c r="AD1933" s="62"/>
      <c r="AE1933" s="62"/>
      <c r="AF1933" s="62"/>
      <c r="AG1933" s="72"/>
      <c r="AH1933" s="72"/>
      <c r="AI1933" s="72"/>
      <c r="AJ1933" s="72"/>
      <c r="AK1933" s="59" t="str">
        <f>VLOOKUP(G1933,'MITRA (REFERENSI)'!$A:$Z,5,FALSE)</f>
        <v>#N/A</v>
      </c>
      <c r="AL1933" s="59" t="str">
        <f>VLOOKUP(G1933,'MITRA (REFERENSI)'!$A:$Z,13,FALSE)</f>
        <v>#N/A</v>
      </c>
      <c r="AM1933" s="59" t="str">
        <f>VLOOKUP(G1933,'MITRA (REFERENSI)'!$A:$Z,14,FALSE)</f>
        <v>#N/A</v>
      </c>
    </row>
    <row r="1934" ht="15.0" customHeight="1">
      <c r="A1934" s="53" t="s">
        <v>6996</v>
      </c>
      <c r="B1934" s="78"/>
      <c r="C1934" s="79"/>
      <c r="D1934" s="82"/>
      <c r="E1934" s="82"/>
      <c r="F1934" s="56" t="str">
        <f t="shared" si="2"/>
        <v>PETUGAS.1933/SPK/SE/PML/3172/2026</v>
      </c>
      <c r="G1934" s="80"/>
      <c r="H1934" s="56" t="str">
        <f>VLOOKUP(G1934,'MITRA (REFERENSI)'!$A:$Z,16,FALSE)</f>
        <v>#N/A</v>
      </c>
      <c r="I1934" s="56" t="str">
        <f>VLOOKUP(G1934,'MITRA (REFERENSI)'!$A:$Z,25,FALSE)</f>
        <v>#N/A</v>
      </c>
      <c r="J1934" s="55" t="str">
        <f>VLOOKUP(G1934,'MITRA (REFERENSI)'!$A:$Z,26,FALSE)</f>
        <v>#N/A</v>
      </c>
      <c r="K1934" s="55" t="str">
        <f>VLOOKUP(G1934,'MITRA (REFERENSI)'!$A:$Z,15,FALSE)</f>
        <v>#N/A</v>
      </c>
      <c r="L1934" s="55" t="str">
        <f>VLOOKUP(G1934,'MITRA (REFERENSI)'!$A:$Z,15,FALSE)</f>
        <v>#N/A</v>
      </c>
      <c r="M1934" s="55" t="str">
        <f>IF(B1934=1,'KELAS (REFERENSI)'!M1934,IF(B1934=2,'KELAS (REFERENSI)'!M1949,IF(B1934=3,'KELAS (REFERENSI)'!M1964,IF(B1934=4,'KELAS (REFERENSI)'!M1979,""))))</f>
        <v/>
      </c>
      <c r="N1934" s="55" t="str">
        <f>IF(B1934=1,'KELAS (REFERENSI)'!N1934,IF(B1934=2,'KELAS (REFERENSI)'!N1949,IF(B1934=3,'KELAS (REFERENSI)'!N1964,IF(B1934=4,'KELAS (REFERENSI)'!N1979,""))))</f>
        <v/>
      </c>
      <c r="O1934" s="55" t="str">
        <f>IF(B1934=1,'KELAS (REFERENSI)'!O1934,IF(B1934=2,'KELAS (REFERENSI)'!O1949,IF(B1934=3,'KELAS (REFERENSI)'!O1964,IF(B1934=4,'KELAS (REFERENSI)'!O1979,""))))</f>
        <v/>
      </c>
      <c r="P1934" s="55" t="str">
        <f>IF(B1934=1,'KELAS (REFERENSI)'!P1934,IF(B1934=2,'KELAS (REFERENSI)'!P1949,IF(B1934=3,'KELAS (REFERENSI)'!P1964,IF(B1934=4,'KELAS (REFERENSI)'!P1979,""))))</f>
        <v/>
      </c>
      <c r="Q1934" s="55" t="str">
        <f t="shared" si="4"/>
        <v>BPS Kota Jakarta Timur</v>
      </c>
      <c r="R1934" s="55" t="str">
        <f t="shared" si="56"/>
        <v/>
      </c>
      <c r="S1934" s="55" t="str">
        <f t="shared" ref="S1934:T1934" si="1942">S1933</f>
        <v>15 Juni sampai dengan 31 Agustus 2026</v>
      </c>
      <c r="T1934" s="55" t="str">
        <f t="shared" si="1942"/>
        <v>31 Agustus 2026</v>
      </c>
      <c r="U1934" s="59" t="str">
        <f>VLOOKUP(G1934,'MITRA (REFERENSI)'!$A:$Z,17,FALSE)</f>
        <v>#N/A</v>
      </c>
      <c r="V1934" s="59" t="str">
        <f>VLOOKUP(G1934,'MITRA (REFERENSI)'!$A:$Z,11,FALSE)</f>
        <v>#N/A</v>
      </c>
      <c r="W1934" s="81"/>
      <c r="X1934" s="63"/>
      <c r="Y1934" s="63"/>
      <c r="Z1934" s="62"/>
      <c r="AA1934" s="63"/>
      <c r="AB1934" s="62"/>
      <c r="AC1934" s="62"/>
      <c r="AD1934" s="62"/>
      <c r="AE1934" s="62"/>
      <c r="AF1934" s="62"/>
      <c r="AG1934" s="72"/>
      <c r="AH1934" s="72"/>
      <c r="AI1934" s="72"/>
      <c r="AJ1934" s="72"/>
      <c r="AK1934" s="59" t="str">
        <f>VLOOKUP(G1934,'MITRA (REFERENSI)'!$A:$Z,5,FALSE)</f>
        <v>#N/A</v>
      </c>
      <c r="AL1934" s="59" t="str">
        <f>VLOOKUP(G1934,'MITRA (REFERENSI)'!$A:$Z,13,FALSE)</f>
        <v>#N/A</v>
      </c>
      <c r="AM1934" s="59" t="str">
        <f>VLOOKUP(G1934,'MITRA (REFERENSI)'!$A:$Z,14,FALSE)</f>
        <v>#N/A</v>
      </c>
    </row>
    <row r="1935" ht="15.0" customHeight="1">
      <c r="A1935" s="53" t="s">
        <v>6997</v>
      </c>
      <c r="B1935" s="78"/>
      <c r="C1935" s="79"/>
      <c r="D1935" s="82"/>
      <c r="E1935" s="82"/>
      <c r="F1935" s="56" t="str">
        <f t="shared" si="2"/>
        <v>PETUGAS.1934/SPK/SE/PML/3172/2026</v>
      </c>
      <c r="G1935" s="80"/>
      <c r="H1935" s="56" t="str">
        <f>VLOOKUP(G1935,'MITRA (REFERENSI)'!$A:$Z,16,FALSE)</f>
        <v>#N/A</v>
      </c>
      <c r="I1935" s="56" t="str">
        <f>VLOOKUP(G1935,'MITRA (REFERENSI)'!$A:$Z,25,FALSE)</f>
        <v>#N/A</v>
      </c>
      <c r="J1935" s="55" t="str">
        <f>VLOOKUP(G1935,'MITRA (REFERENSI)'!$A:$Z,26,FALSE)</f>
        <v>#N/A</v>
      </c>
      <c r="K1935" s="55" t="str">
        <f>VLOOKUP(G1935,'MITRA (REFERENSI)'!$A:$Z,15,FALSE)</f>
        <v>#N/A</v>
      </c>
      <c r="L1935" s="55" t="str">
        <f>VLOOKUP(G1935,'MITRA (REFERENSI)'!$A:$Z,15,FALSE)</f>
        <v>#N/A</v>
      </c>
      <c r="M1935" s="55" t="str">
        <f>IF(B1935=1,'KELAS (REFERENSI)'!M1935,IF(B1935=2,'KELAS (REFERENSI)'!M1950,IF(B1935=3,'KELAS (REFERENSI)'!M1965,IF(B1935=4,'KELAS (REFERENSI)'!M1980,""))))</f>
        <v/>
      </c>
      <c r="N1935" s="55" t="str">
        <f>IF(B1935=1,'KELAS (REFERENSI)'!N1935,IF(B1935=2,'KELAS (REFERENSI)'!N1950,IF(B1935=3,'KELAS (REFERENSI)'!N1965,IF(B1935=4,'KELAS (REFERENSI)'!N1980,""))))</f>
        <v/>
      </c>
      <c r="O1935" s="55" t="str">
        <f>IF(B1935=1,'KELAS (REFERENSI)'!O1935,IF(B1935=2,'KELAS (REFERENSI)'!O1950,IF(B1935=3,'KELAS (REFERENSI)'!O1965,IF(B1935=4,'KELAS (REFERENSI)'!O1980,""))))</f>
        <v/>
      </c>
      <c r="P1935" s="55" t="str">
        <f>IF(B1935=1,'KELAS (REFERENSI)'!P1935,IF(B1935=2,'KELAS (REFERENSI)'!P1950,IF(B1935=3,'KELAS (REFERENSI)'!P1965,IF(B1935=4,'KELAS (REFERENSI)'!P1980,""))))</f>
        <v/>
      </c>
      <c r="Q1935" s="55" t="str">
        <f t="shared" si="4"/>
        <v>BPS Kota Jakarta Timur</v>
      </c>
      <c r="R1935" s="55" t="str">
        <f t="shared" si="56"/>
        <v/>
      </c>
      <c r="S1935" s="55" t="str">
        <f t="shared" ref="S1935:T1935" si="1943">S1934</f>
        <v>15 Juni sampai dengan 31 Agustus 2026</v>
      </c>
      <c r="T1935" s="55" t="str">
        <f t="shared" si="1943"/>
        <v>31 Agustus 2026</v>
      </c>
      <c r="U1935" s="59" t="str">
        <f>VLOOKUP(G1935,'MITRA (REFERENSI)'!$A:$Z,17,FALSE)</f>
        <v>#N/A</v>
      </c>
      <c r="V1935" s="59" t="str">
        <f>VLOOKUP(G1935,'MITRA (REFERENSI)'!$A:$Z,11,FALSE)</f>
        <v>#N/A</v>
      </c>
      <c r="W1935" s="81"/>
      <c r="X1935" s="63"/>
      <c r="Y1935" s="63"/>
      <c r="Z1935" s="62"/>
      <c r="AA1935" s="63"/>
      <c r="AB1935" s="62"/>
      <c r="AC1935" s="62"/>
      <c r="AD1935" s="62"/>
      <c r="AE1935" s="62"/>
      <c r="AF1935" s="62"/>
      <c r="AG1935" s="72"/>
      <c r="AH1935" s="72"/>
      <c r="AI1935" s="72"/>
      <c r="AJ1935" s="72"/>
      <c r="AK1935" s="59" t="str">
        <f>VLOOKUP(G1935,'MITRA (REFERENSI)'!$A:$Z,5,FALSE)</f>
        <v>#N/A</v>
      </c>
      <c r="AL1935" s="59" t="str">
        <f>VLOOKUP(G1935,'MITRA (REFERENSI)'!$A:$Z,13,FALSE)</f>
        <v>#N/A</v>
      </c>
      <c r="AM1935" s="59" t="str">
        <f>VLOOKUP(G1935,'MITRA (REFERENSI)'!$A:$Z,14,FALSE)</f>
        <v>#N/A</v>
      </c>
    </row>
    <row r="1936" ht="15.0" customHeight="1">
      <c r="A1936" s="53" t="s">
        <v>6998</v>
      </c>
      <c r="B1936" s="78"/>
      <c r="C1936" s="79"/>
      <c r="D1936" s="82"/>
      <c r="E1936" s="82"/>
      <c r="F1936" s="56" t="str">
        <f t="shared" si="2"/>
        <v>PETUGAS.1935/SPK/SE/PML/3172/2026</v>
      </c>
      <c r="G1936" s="80"/>
      <c r="H1936" s="56" t="str">
        <f>VLOOKUP(G1936,'MITRA (REFERENSI)'!$A:$Z,16,FALSE)</f>
        <v>#N/A</v>
      </c>
      <c r="I1936" s="56" t="str">
        <f>VLOOKUP(G1936,'MITRA (REFERENSI)'!$A:$Z,25,FALSE)</f>
        <v>#N/A</v>
      </c>
      <c r="J1936" s="55" t="str">
        <f>VLOOKUP(G1936,'MITRA (REFERENSI)'!$A:$Z,26,FALSE)</f>
        <v>#N/A</v>
      </c>
      <c r="K1936" s="55" t="str">
        <f>VLOOKUP(G1936,'MITRA (REFERENSI)'!$A:$Z,15,FALSE)</f>
        <v>#N/A</v>
      </c>
      <c r="L1936" s="55" t="str">
        <f>VLOOKUP(G1936,'MITRA (REFERENSI)'!$A:$Z,15,FALSE)</f>
        <v>#N/A</v>
      </c>
      <c r="M1936" s="55" t="str">
        <f>IF(B1936=1,'KELAS (REFERENSI)'!M1936,IF(B1936=2,'KELAS (REFERENSI)'!M1951,IF(B1936=3,'KELAS (REFERENSI)'!M1966,IF(B1936=4,'KELAS (REFERENSI)'!M1981,""))))</f>
        <v/>
      </c>
      <c r="N1936" s="55" t="str">
        <f>IF(B1936=1,'KELAS (REFERENSI)'!N1936,IF(B1936=2,'KELAS (REFERENSI)'!N1951,IF(B1936=3,'KELAS (REFERENSI)'!N1966,IF(B1936=4,'KELAS (REFERENSI)'!N1981,""))))</f>
        <v/>
      </c>
      <c r="O1936" s="55" t="str">
        <f>IF(B1936=1,'KELAS (REFERENSI)'!O1936,IF(B1936=2,'KELAS (REFERENSI)'!O1951,IF(B1936=3,'KELAS (REFERENSI)'!O1966,IF(B1936=4,'KELAS (REFERENSI)'!O1981,""))))</f>
        <v/>
      </c>
      <c r="P1936" s="55" t="str">
        <f>IF(B1936=1,'KELAS (REFERENSI)'!P1936,IF(B1936=2,'KELAS (REFERENSI)'!P1951,IF(B1936=3,'KELAS (REFERENSI)'!P1966,IF(B1936=4,'KELAS (REFERENSI)'!P1981,""))))</f>
        <v/>
      </c>
      <c r="Q1936" s="55" t="str">
        <f t="shared" si="4"/>
        <v>BPS Kota Jakarta Timur</v>
      </c>
      <c r="R1936" s="55" t="str">
        <f t="shared" si="56"/>
        <v/>
      </c>
      <c r="S1936" s="55" t="str">
        <f t="shared" ref="S1936:T1936" si="1944">S1935</f>
        <v>15 Juni sampai dengan 31 Agustus 2026</v>
      </c>
      <c r="T1936" s="55" t="str">
        <f t="shared" si="1944"/>
        <v>31 Agustus 2026</v>
      </c>
      <c r="U1936" s="59" t="str">
        <f>VLOOKUP(G1936,'MITRA (REFERENSI)'!$A:$Z,17,FALSE)</f>
        <v>#N/A</v>
      </c>
      <c r="V1936" s="59" t="str">
        <f>VLOOKUP(G1936,'MITRA (REFERENSI)'!$A:$Z,11,FALSE)</f>
        <v>#N/A</v>
      </c>
      <c r="W1936" s="81"/>
      <c r="X1936" s="63"/>
      <c r="Y1936" s="63"/>
      <c r="Z1936" s="62"/>
      <c r="AA1936" s="63"/>
      <c r="AB1936" s="62"/>
      <c r="AC1936" s="62"/>
      <c r="AD1936" s="62"/>
      <c r="AE1936" s="62"/>
      <c r="AF1936" s="62"/>
      <c r="AG1936" s="72"/>
      <c r="AH1936" s="72"/>
      <c r="AI1936" s="72"/>
      <c r="AJ1936" s="72"/>
      <c r="AK1936" s="59" t="str">
        <f>VLOOKUP(G1936,'MITRA (REFERENSI)'!$A:$Z,5,FALSE)</f>
        <v>#N/A</v>
      </c>
      <c r="AL1936" s="59" t="str">
        <f>VLOOKUP(G1936,'MITRA (REFERENSI)'!$A:$Z,13,FALSE)</f>
        <v>#N/A</v>
      </c>
      <c r="AM1936" s="59" t="str">
        <f>VLOOKUP(G1936,'MITRA (REFERENSI)'!$A:$Z,14,FALSE)</f>
        <v>#N/A</v>
      </c>
    </row>
    <row r="1937" ht="15.0" customHeight="1">
      <c r="A1937" s="53" t="s">
        <v>6999</v>
      </c>
      <c r="B1937" s="78"/>
      <c r="C1937" s="79"/>
      <c r="D1937" s="82"/>
      <c r="E1937" s="82"/>
      <c r="F1937" s="56" t="str">
        <f t="shared" si="2"/>
        <v>PETUGAS.1936/SPK/SE/PML/3172/2026</v>
      </c>
      <c r="G1937" s="80"/>
      <c r="H1937" s="56" t="str">
        <f>VLOOKUP(G1937,'MITRA (REFERENSI)'!$A:$Z,16,FALSE)</f>
        <v>#N/A</v>
      </c>
      <c r="I1937" s="56" t="str">
        <f>VLOOKUP(G1937,'MITRA (REFERENSI)'!$A:$Z,25,FALSE)</f>
        <v>#N/A</v>
      </c>
      <c r="J1937" s="55" t="str">
        <f>VLOOKUP(G1937,'MITRA (REFERENSI)'!$A:$Z,26,FALSE)</f>
        <v>#N/A</v>
      </c>
      <c r="K1937" s="55" t="str">
        <f>VLOOKUP(G1937,'MITRA (REFERENSI)'!$A:$Z,15,FALSE)</f>
        <v>#N/A</v>
      </c>
      <c r="L1937" s="55" t="str">
        <f>VLOOKUP(G1937,'MITRA (REFERENSI)'!$A:$Z,15,FALSE)</f>
        <v>#N/A</v>
      </c>
      <c r="M1937" s="55" t="str">
        <f>IF(B1937=1,'KELAS (REFERENSI)'!M1937,IF(B1937=2,'KELAS (REFERENSI)'!M1952,IF(B1937=3,'KELAS (REFERENSI)'!M1967,IF(B1937=4,'KELAS (REFERENSI)'!M1982,""))))</f>
        <v/>
      </c>
      <c r="N1937" s="55" t="str">
        <f>IF(B1937=1,'KELAS (REFERENSI)'!N1937,IF(B1937=2,'KELAS (REFERENSI)'!N1952,IF(B1937=3,'KELAS (REFERENSI)'!N1967,IF(B1937=4,'KELAS (REFERENSI)'!N1982,""))))</f>
        <v/>
      </c>
      <c r="O1937" s="55" t="str">
        <f>IF(B1937=1,'KELAS (REFERENSI)'!O1937,IF(B1937=2,'KELAS (REFERENSI)'!O1952,IF(B1937=3,'KELAS (REFERENSI)'!O1967,IF(B1937=4,'KELAS (REFERENSI)'!O1982,""))))</f>
        <v/>
      </c>
      <c r="P1937" s="55" t="str">
        <f>IF(B1937=1,'KELAS (REFERENSI)'!P1937,IF(B1937=2,'KELAS (REFERENSI)'!P1952,IF(B1937=3,'KELAS (REFERENSI)'!P1967,IF(B1937=4,'KELAS (REFERENSI)'!P1982,""))))</f>
        <v/>
      </c>
      <c r="Q1937" s="55" t="str">
        <f t="shared" si="4"/>
        <v>BPS Kota Jakarta Timur</v>
      </c>
      <c r="R1937" s="55" t="str">
        <f t="shared" si="56"/>
        <v/>
      </c>
      <c r="S1937" s="55" t="str">
        <f t="shared" ref="S1937:T1937" si="1945">S1936</f>
        <v>15 Juni sampai dengan 31 Agustus 2026</v>
      </c>
      <c r="T1937" s="55" t="str">
        <f t="shared" si="1945"/>
        <v>31 Agustus 2026</v>
      </c>
      <c r="U1937" s="59" t="str">
        <f>VLOOKUP(G1937,'MITRA (REFERENSI)'!$A:$Z,17,FALSE)</f>
        <v>#N/A</v>
      </c>
      <c r="V1937" s="59" t="str">
        <f>VLOOKUP(G1937,'MITRA (REFERENSI)'!$A:$Z,11,FALSE)</f>
        <v>#N/A</v>
      </c>
      <c r="W1937" s="81"/>
      <c r="X1937" s="63"/>
      <c r="Y1937" s="63"/>
      <c r="Z1937" s="62"/>
      <c r="AA1937" s="63"/>
      <c r="AB1937" s="62"/>
      <c r="AC1937" s="62"/>
      <c r="AD1937" s="62"/>
      <c r="AE1937" s="62"/>
      <c r="AF1937" s="62"/>
      <c r="AG1937" s="72"/>
      <c r="AH1937" s="72"/>
      <c r="AI1937" s="72"/>
      <c r="AJ1937" s="72"/>
      <c r="AK1937" s="59" t="str">
        <f>VLOOKUP(G1937,'MITRA (REFERENSI)'!$A:$Z,5,FALSE)</f>
        <v>#N/A</v>
      </c>
      <c r="AL1937" s="59" t="str">
        <f>VLOOKUP(G1937,'MITRA (REFERENSI)'!$A:$Z,13,FALSE)</f>
        <v>#N/A</v>
      </c>
      <c r="AM1937" s="59" t="str">
        <f>VLOOKUP(G1937,'MITRA (REFERENSI)'!$A:$Z,14,FALSE)</f>
        <v>#N/A</v>
      </c>
    </row>
    <row r="1938" ht="15.0" customHeight="1">
      <c r="A1938" s="53" t="s">
        <v>7000</v>
      </c>
      <c r="B1938" s="78"/>
      <c r="C1938" s="79"/>
      <c r="D1938" s="82"/>
      <c r="E1938" s="82"/>
      <c r="F1938" s="56" t="str">
        <f t="shared" si="2"/>
        <v>PETUGAS.1937/SPK/SE/PML/3172/2026</v>
      </c>
      <c r="G1938" s="80"/>
      <c r="H1938" s="56" t="str">
        <f>VLOOKUP(G1938,'MITRA (REFERENSI)'!$A:$Z,16,FALSE)</f>
        <v>#N/A</v>
      </c>
      <c r="I1938" s="56" t="str">
        <f>VLOOKUP(G1938,'MITRA (REFERENSI)'!$A:$Z,25,FALSE)</f>
        <v>#N/A</v>
      </c>
      <c r="J1938" s="55" t="str">
        <f>VLOOKUP(G1938,'MITRA (REFERENSI)'!$A:$Z,26,FALSE)</f>
        <v>#N/A</v>
      </c>
      <c r="K1938" s="55" t="str">
        <f>VLOOKUP(G1938,'MITRA (REFERENSI)'!$A:$Z,15,FALSE)</f>
        <v>#N/A</v>
      </c>
      <c r="L1938" s="55" t="str">
        <f>VLOOKUP(G1938,'MITRA (REFERENSI)'!$A:$Z,15,FALSE)</f>
        <v>#N/A</v>
      </c>
      <c r="M1938" s="55" t="str">
        <f>IF(B1938=1,'KELAS (REFERENSI)'!M1938,IF(B1938=2,'KELAS (REFERENSI)'!M1953,IF(B1938=3,'KELAS (REFERENSI)'!M1968,IF(B1938=4,'KELAS (REFERENSI)'!M1983,""))))</f>
        <v/>
      </c>
      <c r="N1938" s="55" t="str">
        <f>IF(B1938=1,'KELAS (REFERENSI)'!N1938,IF(B1938=2,'KELAS (REFERENSI)'!N1953,IF(B1938=3,'KELAS (REFERENSI)'!N1968,IF(B1938=4,'KELAS (REFERENSI)'!N1983,""))))</f>
        <v/>
      </c>
      <c r="O1938" s="55" t="str">
        <f>IF(B1938=1,'KELAS (REFERENSI)'!O1938,IF(B1938=2,'KELAS (REFERENSI)'!O1953,IF(B1938=3,'KELAS (REFERENSI)'!O1968,IF(B1938=4,'KELAS (REFERENSI)'!O1983,""))))</f>
        <v/>
      </c>
      <c r="P1938" s="55" t="str">
        <f>IF(B1938=1,'KELAS (REFERENSI)'!P1938,IF(B1938=2,'KELAS (REFERENSI)'!P1953,IF(B1938=3,'KELAS (REFERENSI)'!P1968,IF(B1938=4,'KELAS (REFERENSI)'!P1983,""))))</f>
        <v/>
      </c>
      <c r="Q1938" s="55" t="str">
        <f t="shared" si="4"/>
        <v>BPS Kota Jakarta Timur</v>
      </c>
      <c r="R1938" s="55" t="str">
        <f t="shared" si="56"/>
        <v/>
      </c>
      <c r="S1938" s="55" t="str">
        <f t="shared" ref="S1938:T1938" si="1946">S1937</f>
        <v>15 Juni sampai dengan 31 Agustus 2026</v>
      </c>
      <c r="T1938" s="55" t="str">
        <f t="shared" si="1946"/>
        <v>31 Agustus 2026</v>
      </c>
      <c r="U1938" s="59" t="str">
        <f>VLOOKUP(G1938,'MITRA (REFERENSI)'!$A:$Z,17,FALSE)</f>
        <v>#N/A</v>
      </c>
      <c r="V1938" s="59" t="str">
        <f>VLOOKUP(G1938,'MITRA (REFERENSI)'!$A:$Z,11,FALSE)</f>
        <v>#N/A</v>
      </c>
      <c r="W1938" s="81"/>
      <c r="X1938" s="63"/>
      <c r="Y1938" s="63"/>
      <c r="Z1938" s="62"/>
      <c r="AA1938" s="63"/>
      <c r="AB1938" s="62"/>
      <c r="AC1938" s="62"/>
      <c r="AD1938" s="62"/>
      <c r="AE1938" s="62"/>
      <c r="AF1938" s="62"/>
      <c r="AG1938" s="72"/>
      <c r="AH1938" s="72"/>
      <c r="AI1938" s="72"/>
      <c r="AJ1938" s="72"/>
      <c r="AK1938" s="59" t="str">
        <f>VLOOKUP(G1938,'MITRA (REFERENSI)'!$A:$Z,5,FALSE)</f>
        <v>#N/A</v>
      </c>
      <c r="AL1938" s="59" t="str">
        <f>VLOOKUP(G1938,'MITRA (REFERENSI)'!$A:$Z,13,FALSE)</f>
        <v>#N/A</v>
      </c>
      <c r="AM1938" s="59" t="str">
        <f>VLOOKUP(G1938,'MITRA (REFERENSI)'!$A:$Z,14,FALSE)</f>
        <v>#N/A</v>
      </c>
    </row>
    <row r="1939" ht="15.0" customHeight="1">
      <c r="A1939" s="53" t="s">
        <v>7001</v>
      </c>
      <c r="B1939" s="78"/>
      <c r="C1939" s="79"/>
      <c r="D1939" s="82"/>
      <c r="E1939" s="82"/>
      <c r="F1939" s="56" t="str">
        <f t="shared" si="2"/>
        <v>PETUGAS.1938/SPK/SE/PML/3172/2026</v>
      </c>
      <c r="G1939" s="80"/>
      <c r="H1939" s="56" t="str">
        <f>VLOOKUP(G1939,'MITRA (REFERENSI)'!$A:$Z,16,FALSE)</f>
        <v>#N/A</v>
      </c>
      <c r="I1939" s="56" t="str">
        <f>VLOOKUP(G1939,'MITRA (REFERENSI)'!$A:$Z,25,FALSE)</f>
        <v>#N/A</v>
      </c>
      <c r="J1939" s="55" t="str">
        <f>VLOOKUP(G1939,'MITRA (REFERENSI)'!$A:$Z,26,FALSE)</f>
        <v>#N/A</v>
      </c>
      <c r="K1939" s="55" t="str">
        <f>VLOOKUP(G1939,'MITRA (REFERENSI)'!$A:$Z,15,FALSE)</f>
        <v>#N/A</v>
      </c>
      <c r="L1939" s="55" t="str">
        <f>VLOOKUP(G1939,'MITRA (REFERENSI)'!$A:$Z,15,FALSE)</f>
        <v>#N/A</v>
      </c>
      <c r="M1939" s="55" t="str">
        <f>IF(B1939=1,'KELAS (REFERENSI)'!M1939,IF(B1939=2,'KELAS (REFERENSI)'!M1954,IF(B1939=3,'KELAS (REFERENSI)'!M1969,IF(B1939=4,'KELAS (REFERENSI)'!M1984,""))))</f>
        <v/>
      </c>
      <c r="N1939" s="55" t="str">
        <f>IF(B1939=1,'KELAS (REFERENSI)'!N1939,IF(B1939=2,'KELAS (REFERENSI)'!N1954,IF(B1939=3,'KELAS (REFERENSI)'!N1969,IF(B1939=4,'KELAS (REFERENSI)'!N1984,""))))</f>
        <v/>
      </c>
      <c r="O1939" s="55" t="str">
        <f>IF(B1939=1,'KELAS (REFERENSI)'!O1939,IF(B1939=2,'KELAS (REFERENSI)'!O1954,IF(B1939=3,'KELAS (REFERENSI)'!O1969,IF(B1939=4,'KELAS (REFERENSI)'!O1984,""))))</f>
        <v/>
      </c>
      <c r="P1939" s="55" t="str">
        <f>IF(B1939=1,'KELAS (REFERENSI)'!P1939,IF(B1939=2,'KELAS (REFERENSI)'!P1954,IF(B1939=3,'KELAS (REFERENSI)'!P1969,IF(B1939=4,'KELAS (REFERENSI)'!P1984,""))))</f>
        <v/>
      </c>
      <c r="Q1939" s="55" t="str">
        <f t="shared" si="4"/>
        <v>BPS Kota Jakarta Timur</v>
      </c>
      <c r="R1939" s="55" t="str">
        <f t="shared" si="56"/>
        <v/>
      </c>
      <c r="S1939" s="55" t="str">
        <f t="shared" ref="S1939:T1939" si="1947">S1938</f>
        <v>15 Juni sampai dengan 31 Agustus 2026</v>
      </c>
      <c r="T1939" s="55" t="str">
        <f t="shared" si="1947"/>
        <v>31 Agustus 2026</v>
      </c>
      <c r="U1939" s="59" t="str">
        <f>VLOOKUP(G1939,'MITRA (REFERENSI)'!$A:$Z,17,FALSE)</f>
        <v>#N/A</v>
      </c>
      <c r="V1939" s="59" t="str">
        <f>VLOOKUP(G1939,'MITRA (REFERENSI)'!$A:$Z,11,FALSE)</f>
        <v>#N/A</v>
      </c>
      <c r="W1939" s="81"/>
      <c r="X1939" s="63"/>
      <c r="Y1939" s="63"/>
      <c r="Z1939" s="62"/>
      <c r="AA1939" s="63"/>
      <c r="AB1939" s="62"/>
      <c r="AC1939" s="62"/>
      <c r="AD1939" s="62"/>
      <c r="AE1939" s="62"/>
      <c r="AF1939" s="62"/>
      <c r="AG1939" s="72"/>
      <c r="AH1939" s="72"/>
      <c r="AI1939" s="72"/>
      <c r="AJ1939" s="72"/>
      <c r="AK1939" s="59" t="str">
        <f>VLOOKUP(G1939,'MITRA (REFERENSI)'!$A:$Z,5,FALSE)</f>
        <v>#N/A</v>
      </c>
      <c r="AL1939" s="59" t="str">
        <f>VLOOKUP(G1939,'MITRA (REFERENSI)'!$A:$Z,13,FALSE)</f>
        <v>#N/A</v>
      </c>
      <c r="AM1939" s="59" t="str">
        <f>VLOOKUP(G1939,'MITRA (REFERENSI)'!$A:$Z,14,FALSE)</f>
        <v>#N/A</v>
      </c>
    </row>
    <row r="1940" ht="15.0" customHeight="1">
      <c r="A1940" s="53" t="s">
        <v>7002</v>
      </c>
      <c r="B1940" s="78"/>
      <c r="C1940" s="79"/>
      <c r="D1940" s="82"/>
      <c r="E1940" s="82"/>
      <c r="F1940" s="56" t="str">
        <f t="shared" si="2"/>
        <v>PETUGAS.1939/SPK/SE/PML/3172/2026</v>
      </c>
      <c r="G1940" s="80"/>
      <c r="H1940" s="56" t="str">
        <f>VLOOKUP(G1940,'MITRA (REFERENSI)'!$A:$Z,16,FALSE)</f>
        <v>#N/A</v>
      </c>
      <c r="I1940" s="56" t="str">
        <f>VLOOKUP(G1940,'MITRA (REFERENSI)'!$A:$Z,25,FALSE)</f>
        <v>#N/A</v>
      </c>
      <c r="J1940" s="55" t="str">
        <f>VLOOKUP(G1940,'MITRA (REFERENSI)'!$A:$Z,26,FALSE)</f>
        <v>#N/A</v>
      </c>
      <c r="K1940" s="55" t="str">
        <f>VLOOKUP(G1940,'MITRA (REFERENSI)'!$A:$Z,15,FALSE)</f>
        <v>#N/A</v>
      </c>
      <c r="L1940" s="55" t="str">
        <f>VLOOKUP(G1940,'MITRA (REFERENSI)'!$A:$Z,15,FALSE)</f>
        <v>#N/A</v>
      </c>
      <c r="M1940" s="55" t="str">
        <f>IF(B1940=1,'KELAS (REFERENSI)'!M1940,IF(B1940=2,'KELAS (REFERENSI)'!M1955,IF(B1940=3,'KELAS (REFERENSI)'!M1970,IF(B1940=4,'KELAS (REFERENSI)'!M1985,""))))</f>
        <v/>
      </c>
      <c r="N1940" s="55" t="str">
        <f>IF(B1940=1,'KELAS (REFERENSI)'!N1940,IF(B1940=2,'KELAS (REFERENSI)'!N1955,IF(B1940=3,'KELAS (REFERENSI)'!N1970,IF(B1940=4,'KELAS (REFERENSI)'!N1985,""))))</f>
        <v/>
      </c>
      <c r="O1940" s="55" t="str">
        <f>IF(B1940=1,'KELAS (REFERENSI)'!O1940,IF(B1940=2,'KELAS (REFERENSI)'!O1955,IF(B1940=3,'KELAS (REFERENSI)'!O1970,IF(B1940=4,'KELAS (REFERENSI)'!O1985,""))))</f>
        <v/>
      </c>
      <c r="P1940" s="55" t="str">
        <f>IF(B1940=1,'KELAS (REFERENSI)'!P1940,IF(B1940=2,'KELAS (REFERENSI)'!P1955,IF(B1940=3,'KELAS (REFERENSI)'!P1970,IF(B1940=4,'KELAS (REFERENSI)'!P1985,""))))</f>
        <v/>
      </c>
      <c r="Q1940" s="55" t="str">
        <f t="shared" si="4"/>
        <v>BPS Kota Jakarta Timur</v>
      </c>
      <c r="R1940" s="55" t="str">
        <f t="shared" si="56"/>
        <v/>
      </c>
      <c r="S1940" s="55" t="str">
        <f t="shared" ref="S1940:T1940" si="1948">S1939</f>
        <v>15 Juni sampai dengan 31 Agustus 2026</v>
      </c>
      <c r="T1940" s="55" t="str">
        <f t="shared" si="1948"/>
        <v>31 Agustus 2026</v>
      </c>
      <c r="U1940" s="59" t="str">
        <f>VLOOKUP(G1940,'MITRA (REFERENSI)'!$A:$Z,17,FALSE)</f>
        <v>#N/A</v>
      </c>
      <c r="V1940" s="59" t="str">
        <f>VLOOKUP(G1940,'MITRA (REFERENSI)'!$A:$Z,11,FALSE)</f>
        <v>#N/A</v>
      </c>
      <c r="W1940" s="81"/>
      <c r="X1940" s="63"/>
      <c r="Y1940" s="63"/>
      <c r="Z1940" s="62"/>
      <c r="AA1940" s="63"/>
      <c r="AB1940" s="62"/>
      <c r="AC1940" s="62"/>
      <c r="AD1940" s="62"/>
      <c r="AE1940" s="62"/>
      <c r="AF1940" s="62"/>
      <c r="AG1940" s="72"/>
      <c r="AH1940" s="72"/>
      <c r="AI1940" s="72"/>
      <c r="AJ1940" s="72"/>
      <c r="AK1940" s="59" t="str">
        <f>VLOOKUP(G1940,'MITRA (REFERENSI)'!$A:$Z,5,FALSE)</f>
        <v>#N/A</v>
      </c>
      <c r="AL1940" s="59" t="str">
        <f>VLOOKUP(G1940,'MITRA (REFERENSI)'!$A:$Z,13,FALSE)</f>
        <v>#N/A</v>
      </c>
      <c r="AM1940" s="59" t="str">
        <f>VLOOKUP(G1940,'MITRA (REFERENSI)'!$A:$Z,14,FALSE)</f>
        <v>#N/A</v>
      </c>
    </row>
    <row r="1941" ht="15.0" customHeight="1">
      <c r="A1941" s="53" t="s">
        <v>7003</v>
      </c>
      <c r="B1941" s="78"/>
      <c r="C1941" s="79"/>
      <c r="D1941" s="82"/>
      <c r="E1941" s="82"/>
      <c r="F1941" s="56" t="str">
        <f t="shared" si="2"/>
        <v>PETUGAS.1940/SPK/SE/PML/3172/2026</v>
      </c>
      <c r="G1941" s="80"/>
      <c r="H1941" s="56" t="str">
        <f>VLOOKUP(G1941,'MITRA (REFERENSI)'!$A:$Z,16,FALSE)</f>
        <v>#N/A</v>
      </c>
      <c r="I1941" s="56" t="str">
        <f>VLOOKUP(G1941,'MITRA (REFERENSI)'!$A:$Z,25,FALSE)</f>
        <v>#N/A</v>
      </c>
      <c r="J1941" s="55" t="str">
        <f>VLOOKUP(G1941,'MITRA (REFERENSI)'!$A:$Z,26,FALSE)</f>
        <v>#N/A</v>
      </c>
      <c r="K1941" s="55" t="str">
        <f>VLOOKUP(G1941,'MITRA (REFERENSI)'!$A:$Z,15,FALSE)</f>
        <v>#N/A</v>
      </c>
      <c r="L1941" s="55" t="str">
        <f>VLOOKUP(G1941,'MITRA (REFERENSI)'!$A:$Z,15,FALSE)</f>
        <v>#N/A</v>
      </c>
      <c r="M1941" s="55" t="str">
        <f>IF(B1941=1,'KELAS (REFERENSI)'!M1941,IF(B1941=2,'KELAS (REFERENSI)'!M1956,IF(B1941=3,'KELAS (REFERENSI)'!M1971,IF(B1941=4,'KELAS (REFERENSI)'!M1986,""))))</f>
        <v/>
      </c>
      <c r="N1941" s="55" t="str">
        <f>IF(B1941=1,'KELAS (REFERENSI)'!N1941,IF(B1941=2,'KELAS (REFERENSI)'!N1956,IF(B1941=3,'KELAS (REFERENSI)'!N1971,IF(B1941=4,'KELAS (REFERENSI)'!N1986,""))))</f>
        <v/>
      </c>
      <c r="O1941" s="55" t="str">
        <f>IF(B1941=1,'KELAS (REFERENSI)'!O1941,IF(B1941=2,'KELAS (REFERENSI)'!O1956,IF(B1941=3,'KELAS (REFERENSI)'!O1971,IF(B1941=4,'KELAS (REFERENSI)'!O1986,""))))</f>
        <v/>
      </c>
      <c r="P1941" s="55" t="str">
        <f>IF(B1941=1,'KELAS (REFERENSI)'!P1941,IF(B1941=2,'KELAS (REFERENSI)'!P1956,IF(B1941=3,'KELAS (REFERENSI)'!P1971,IF(B1941=4,'KELAS (REFERENSI)'!P1986,""))))</f>
        <v/>
      </c>
      <c r="Q1941" s="55" t="str">
        <f t="shared" si="4"/>
        <v>BPS Kota Jakarta Timur</v>
      </c>
      <c r="R1941" s="55" t="str">
        <f t="shared" si="56"/>
        <v/>
      </c>
      <c r="S1941" s="55" t="str">
        <f t="shared" ref="S1941:T1941" si="1949">S1940</f>
        <v>15 Juni sampai dengan 31 Agustus 2026</v>
      </c>
      <c r="T1941" s="55" t="str">
        <f t="shared" si="1949"/>
        <v>31 Agustus 2026</v>
      </c>
      <c r="U1941" s="59" t="str">
        <f>VLOOKUP(G1941,'MITRA (REFERENSI)'!$A:$Z,17,FALSE)</f>
        <v>#N/A</v>
      </c>
      <c r="V1941" s="59" t="str">
        <f>VLOOKUP(G1941,'MITRA (REFERENSI)'!$A:$Z,11,FALSE)</f>
        <v>#N/A</v>
      </c>
      <c r="W1941" s="81"/>
      <c r="X1941" s="63"/>
      <c r="Y1941" s="63"/>
      <c r="Z1941" s="62"/>
      <c r="AA1941" s="63"/>
      <c r="AB1941" s="62"/>
      <c r="AC1941" s="62"/>
      <c r="AD1941" s="62"/>
      <c r="AE1941" s="62"/>
      <c r="AF1941" s="62"/>
      <c r="AG1941" s="72"/>
      <c r="AH1941" s="72"/>
      <c r="AI1941" s="72"/>
      <c r="AJ1941" s="72"/>
      <c r="AK1941" s="59" t="str">
        <f>VLOOKUP(G1941,'MITRA (REFERENSI)'!$A:$Z,5,FALSE)</f>
        <v>#N/A</v>
      </c>
      <c r="AL1941" s="59" t="str">
        <f>VLOOKUP(G1941,'MITRA (REFERENSI)'!$A:$Z,13,FALSE)</f>
        <v>#N/A</v>
      </c>
      <c r="AM1941" s="59" t="str">
        <f>VLOOKUP(G1941,'MITRA (REFERENSI)'!$A:$Z,14,FALSE)</f>
        <v>#N/A</v>
      </c>
    </row>
    <row r="1942" ht="15.0" customHeight="1">
      <c r="A1942" s="53" t="s">
        <v>7004</v>
      </c>
      <c r="B1942" s="78"/>
      <c r="C1942" s="79"/>
      <c r="D1942" s="82"/>
      <c r="E1942" s="82"/>
      <c r="F1942" s="56" t="str">
        <f t="shared" si="2"/>
        <v>PETUGAS.1941/SPK/SE/PML/3172/2026</v>
      </c>
      <c r="G1942" s="80"/>
      <c r="H1942" s="56" t="str">
        <f>VLOOKUP(G1942,'MITRA (REFERENSI)'!$A:$Z,16,FALSE)</f>
        <v>#N/A</v>
      </c>
      <c r="I1942" s="56" t="str">
        <f>VLOOKUP(G1942,'MITRA (REFERENSI)'!$A:$Z,25,FALSE)</f>
        <v>#N/A</v>
      </c>
      <c r="J1942" s="55" t="str">
        <f>VLOOKUP(G1942,'MITRA (REFERENSI)'!$A:$Z,26,FALSE)</f>
        <v>#N/A</v>
      </c>
      <c r="K1942" s="55" t="str">
        <f>VLOOKUP(G1942,'MITRA (REFERENSI)'!$A:$Z,15,FALSE)</f>
        <v>#N/A</v>
      </c>
      <c r="L1942" s="55" t="str">
        <f>VLOOKUP(G1942,'MITRA (REFERENSI)'!$A:$Z,15,FALSE)</f>
        <v>#N/A</v>
      </c>
      <c r="M1942" s="55" t="str">
        <f>IF(B1942=1,'KELAS (REFERENSI)'!M1942,IF(B1942=2,'KELAS (REFERENSI)'!M1957,IF(B1942=3,'KELAS (REFERENSI)'!M1972,IF(B1942=4,'KELAS (REFERENSI)'!M1987,""))))</f>
        <v/>
      </c>
      <c r="N1942" s="55" t="str">
        <f>IF(B1942=1,'KELAS (REFERENSI)'!N1942,IF(B1942=2,'KELAS (REFERENSI)'!N1957,IF(B1942=3,'KELAS (REFERENSI)'!N1972,IF(B1942=4,'KELAS (REFERENSI)'!N1987,""))))</f>
        <v/>
      </c>
      <c r="O1942" s="55" t="str">
        <f>IF(B1942=1,'KELAS (REFERENSI)'!O1942,IF(B1942=2,'KELAS (REFERENSI)'!O1957,IF(B1942=3,'KELAS (REFERENSI)'!O1972,IF(B1942=4,'KELAS (REFERENSI)'!O1987,""))))</f>
        <v/>
      </c>
      <c r="P1942" s="55" t="str">
        <f>IF(B1942=1,'KELAS (REFERENSI)'!P1942,IF(B1942=2,'KELAS (REFERENSI)'!P1957,IF(B1942=3,'KELAS (REFERENSI)'!P1972,IF(B1942=4,'KELAS (REFERENSI)'!P1987,""))))</f>
        <v/>
      </c>
      <c r="Q1942" s="55" t="str">
        <f t="shared" si="4"/>
        <v>BPS Kota Jakarta Timur</v>
      </c>
      <c r="R1942" s="55" t="str">
        <f t="shared" si="56"/>
        <v/>
      </c>
      <c r="S1942" s="55" t="str">
        <f t="shared" ref="S1942:T1942" si="1950">S1941</f>
        <v>15 Juni sampai dengan 31 Agustus 2026</v>
      </c>
      <c r="T1942" s="55" t="str">
        <f t="shared" si="1950"/>
        <v>31 Agustus 2026</v>
      </c>
      <c r="U1942" s="59" t="str">
        <f>VLOOKUP(G1942,'MITRA (REFERENSI)'!$A:$Z,17,FALSE)</f>
        <v>#N/A</v>
      </c>
      <c r="V1942" s="59" t="str">
        <f>VLOOKUP(G1942,'MITRA (REFERENSI)'!$A:$Z,11,FALSE)</f>
        <v>#N/A</v>
      </c>
      <c r="W1942" s="81"/>
      <c r="X1942" s="63"/>
      <c r="Y1942" s="63"/>
      <c r="Z1942" s="62"/>
      <c r="AA1942" s="63"/>
      <c r="AB1942" s="62"/>
      <c r="AC1942" s="62"/>
      <c r="AD1942" s="62"/>
      <c r="AE1942" s="62"/>
      <c r="AF1942" s="62"/>
      <c r="AG1942" s="72"/>
      <c r="AH1942" s="72"/>
      <c r="AI1942" s="72"/>
      <c r="AJ1942" s="72"/>
      <c r="AK1942" s="59" t="str">
        <f>VLOOKUP(G1942,'MITRA (REFERENSI)'!$A:$Z,5,FALSE)</f>
        <v>#N/A</v>
      </c>
      <c r="AL1942" s="59" t="str">
        <f>VLOOKUP(G1942,'MITRA (REFERENSI)'!$A:$Z,13,FALSE)</f>
        <v>#N/A</v>
      </c>
      <c r="AM1942" s="59" t="str">
        <f>VLOOKUP(G1942,'MITRA (REFERENSI)'!$A:$Z,14,FALSE)</f>
        <v>#N/A</v>
      </c>
    </row>
    <row r="1943" ht="15.0" customHeight="1">
      <c r="A1943" s="53" t="s">
        <v>7005</v>
      </c>
      <c r="B1943" s="78"/>
      <c r="C1943" s="79"/>
      <c r="D1943" s="82"/>
      <c r="E1943" s="82"/>
      <c r="F1943" s="56" t="str">
        <f t="shared" si="2"/>
        <v>PETUGAS.1942/SPK/SE/PML/3172/2026</v>
      </c>
      <c r="G1943" s="80"/>
      <c r="H1943" s="56" t="str">
        <f>VLOOKUP(G1943,'MITRA (REFERENSI)'!$A:$Z,16,FALSE)</f>
        <v>#N/A</v>
      </c>
      <c r="I1943" s="56" t="str">
        <f>VLOOKUP(G1943,'MITRA (REFERENSI)'!$A:$Z,25,FALSE)</f>
        <v>#N/A</v>
      </c>
      <c r="J1943" s="55" t="str">
        <f>VLOOKUP(G1943,'MITRA (REFERENSI)'!$A:$Z,26,FALSE)</f>
        <v>#N/A</v>
      </c>
      <c r="K1943" s="55" t="str">
        <f>VLOOKUP(G1943,'MITRA (REFERENSI)'!$A:$Z,15,FALSE)</f>
        <v>#N/A</v>
      </c>
      <c r="L1943" s="55" t="str">
        <f>VLOOKUP(G1943,'MITRA (REFERENSI)'!$A:$Z,15,FALSE)</f>
        <v>#N/A</v>
      </c>
      <c r="M1943" s="55" t="str">
        <f>IF(B1943=1,'KELAS (REFERENSI)'!M1943,IF(B1943=2,'KELAS (REFERENSI)'!M1958,IF(B1943=3,'KELAS (REFERENSI)'!M1973,IF(B1943=4,'KELAS (REFERENSI)'!M1988,""))))</f>
        <v/>
      </c>
      <c r="N1943" s="55" t="str">
        <f>IF(B1943=1,'KELAS (REFERENSI)'!N1943,IF(B1943=2,'KELAS (REFERENSI)'!N1958,IF(B1943=3,'KELAS (REFERENSI)'!N1973,IF(B1943=4,'KELAS (REFERENSI)'!N1988,""))))</f>
        <v/>
      </c>
      <c r="O1943" s="55" t="str">
        <f>IF(B1943=1,'KELAS (REFERENSI)'!O1943,IF(B1943=2,'KELAS (REFERENSI)'!O1958,IF(B1943=3,'KELAS (REFERENSI)'!O1973,IF(B1943=4,'KELAS (REFERENSI)'!O1988,""))))</f>
        <v/>
      </c>
      <c r="P1943" s="55" t="str">
        <f>IF(B1943=1,'KELAS (REFERENSI)'!P1943,IF(B1943=2,'KELAS (REFERENSI)'!P1958,IF(B1943=3,'KELAS (REFERENSI)'!P1973,IF(B1943=4,'KELAS (REFERENSI)'!P1988,""))))</f>
        <v/>
      </c>
      <c r="Q1943" s="55" t="str">
        <f t="shared" si="4"/>
        <v>BPS Kota Jakarta Timur</v>
      </c>
      <c r="R1943" s="55" t="str">
        <f t="shared" si="56"/>
        <v/>
      </c>
      <c r="S1943" s="55" t="str">
        <f t="shared" ref="S1943:T1943" si="1951">S1942</f>
        <v>15 Juni sampai dengan 31 Agustus 2026</v>
      </c>
      <c r="T1943" s="55" t="str">
        <f t="shared" si="1951"/>
        <v>31 Agustus 2026</v>
      </c>
      <c r="U1943" s="59" t="str">
        <f>VLOOKUP(G1943,'MITRA (REFERENSI)'!$A:$Z,17,FALSE)</f>
        <v>#N/A</v>
      </c>
      <c r="V1943" s="59" t="str">
        <f>VLOOKUP(G1943,'MITRA (REFERENSI)'!$A:$Z,11,FALSE)</f>
        <v>#N/A</v>
      </c>
      <c r="W1943" s="81"/>
      <c r="X1943" s="63"/>
      <c r="Y1943" s="63"/>
      <c r="Z1943" s="62"/>
      <c r="AA1943" s="63"/>
      <c r="AB1943" s="62"/>
      <c r="AC1943" s="62"/>
      <c r="AD1943" s="62"/>
      <c r="AE1943" s="62"/>
      <c r="AF1943" s="62"/>
      <c r="AG1943" s="72"/>
      <c r="AH1943" s="72"/>
      <c r="AI1943" s="72"/>
      <c r="AJ1943" s="72"/>
      <c r="AK1943" s="59" t="str">
        <f>VLOOKUP(G1943,'MITRA (REFERENSI)'!$A:$Z,5,FALSE)</f>
        <v>#N/A</v>
      </c>
      <c r="AL1943" s="59" t="str">
        <f>VLOOKUP(G1943,'MITRA (REFERENSI)'!$A:$Z,13,FALSE)</f>
        <v>#N/A</v>
      </c>
      <c r="AM1943" s="59" t="str">
        <f>VLOOKUP(G1943,'MITRA (REFERENSI)'!$A:$Z,14,FALSE)</f>
        <v>#N/A</v>
      </c>
    </row>
    <row r="1944" ht="15.0" customHeight="1">
      <c r="A1944" s="53" t="s">
        <v>7006</v>
      </c>
      <c r="B1944" s="78"/>
      <c r="C1944" s="79"/>
      <c r="D1944" s="82"/>
      <c r="E1944" s="82"/>
      <c r="F1944" s="56" t="str">
        <f t="shared" si="2"/>
        <v>PETUGAS.1943/SPK/SE/PML/3172/2026</v>
      </c>
      <c r="G1944" s="80"/>
      <c r="H1944" s="56" t="str">
        <f>VLOOKUP(G1944,'MITRA (REFERENSI)'!$A:$Z,16,FALSE)</f>
        <v>#N/A</v>
      </c>
      <c r="I1944" s="56" t="str">
        <f>VLOOKUP(G1944,'MITRA (REFERENSI)'!$A:$Z,25,FALSE)</f>
        <v>#N/A</v>
      </c>
      <c r="J1944" s="55" t="str">
        <f>VLOOKUP(G1944,'MITRA (REFERENSI)'!$A:$Z,26,FALSE)</f>
        <v>#N/A</v>
      </c>
      <c r="K1944" s="55" t="str">
        <f>VLOOKUP(G1944,'MITRA (REFERENSI)'!$A:$Z,15,FALSE)</f>
        <v>#N/A</v>
      </c>
      <c r="L1944" s="55" t="str">
        <f>VLOOKUP(G1944,'MITRA (REFERENSI)'!$A:$Z,15,FALSE)</f>
        <v>#N/A</v>
      </c>
      <c r="M1944" s="55" t="str">
        <f>IF(B1944=1,'KELAS (REFERENSI)'!M1944,IF(B1944=2,'KELAS (REFERENSI)'!M1959,IF(B1944=3,'KELAS (REFERENSI)'!M1974,IF(B1944=4,'KELAS (REFERENSI)'!M1989,""))))</f>
        <v/>
      </c>
      <c r="N1944" s="55" t="str">
        <f>IF(B1944=1,'KELAS (REFERENSI)'!N1944,IF(B1944=2,'KELAS (REFERENSI)'!N1959,IF(B1944=3,'KELAS (REFERENSI)'!N1974,IF(B1944=4,'KELAS (REFERENSI)'!N1989,""))))</f>
        <v/>
      </c>
      <c r="O1944" s="55" t="str">
        <f>IF(B1944=1,'KELAS (REFERENSI)'!O1944,IF(B1944=2,'KELAS (REFERENSI)'!O1959,IF(B1944=3,'KELAS (REFERENSI)'!O1974,IF(B1944=4,'KELAS (REFERENSI)'!O1989,""))))</f>
        <v/>
      </c>
      <c r="P1944" s="55" t="str">
        <f>IF(B1944=1,'KELAS (REFERENSI)'!P1944,IF(B1944=2,'KELAS (REFERENSI)'!P1959,IF(B1944=3,'KELAS (REFERENSI)'!P1974,IF(B1944=4,'KELAS (REFERENSI)'!P1989,""))))</f>
        <v/>
      </c>
      <c r="Q1944" s="55" t="str">
        <f t="shared" si="4"/>
        <v>BPS Kota Jakarta Timur</v>
      </c>
      <c r="R1944" s="55" t="str">
        <f t="shared" si="56"/>
        <v/>
      </c>
      <c r="S1944" s="55" t="str">
        <f t="shared" ref="S1944:T1944" si="1952">S1943</f>
        <v>15 Juni sampai dengan 31 Agustus 2026</v>
      </c>
      <c r="T1944" s="55" t="str">
        <f t="shared" si="1952"/>
        <v>31 Agustus 2026</v>
      </c>
      <c r="U1944" s="59" t="str">
        <f>VLOOKUP(G1944,'MITRA (REFERENSI)'!$A:$Z,17,FALSE)</f>
        <v>#N/A</v>
      </c>
      <c r="V1944" s="59" t="str">
        <f>VLOOKUP(G1944,'MITRA (REFERENSI)'!$A:$Z,11,FALSE)</f>
        <v>#N/A</v>
      </c>
      <c r="W1944" s="81"/>
      <c r="X1944" s="63"/>
      <c r="Y1944" s="63"/>
      <c r="Z1944" s="62"/>
      <c r="AA1944" s="63"/>
      <c r="AB1944" s="62"/>
      <c r="AC1944" s="62"/>
      <c r="AD1944" s="62"/>
      <c r="AE1944" s="62"/>
      <c r="AF1944" s="62"/>
      <c r="AG1944" s="72"/>
      <c r="AH1944" s="72"/>
      <c r="AI1944" s="72"/>
      <c r="AJ1944" s="72"/>
      <c r="AK1944" s="59" t="str">
        <f>VLOOKUP(G1944,'MITRA (REFERENSI)'!$A:$Z,5,FALSE)</f>
        <v>#N/A</v>
      </c>
      <c r="AL1944" s="59" t="str">
        <f>VLOOKUP(G1944,'MITRA (REFERENSI)'!$A:$Z,13,FALSE)</f>
        <v>#N/A</v>
      </c>
      <c r="AM1944" s="59" t="str">
        <f>VLOOKUP(G1944,'MITRA (REFERENSI)'!$A:$Z,14,FALSE)</f>
        <v>#N/A</v>
      </c>
    </row>
    <row r="1945" ht="15.0" customHeight="1">
      <c r="A1945" s="53" t="s">
        <v>7007</v>
      </c>
      <c r="B1945" s="78"/>
      <c r="C1945" s="79"/>
      <c r="D1945" s="82"/>
      <c r="E1945" s="82"/>
      <c r="F1945" s="56" t="str">
        <f t="shared" si="2"/>
        <v>PETUGAS.1944/SPK/SE/PML/3172/2026</v>
      </c>
      <c r="G1945" s="80"/>
      <c r="H1945" s="56" t="str">
        <f>VLOOKUP(G1945,'MITRA (REFERENSI)'!$A:$Z,16,FALSE)</f>
        <v>#N/A</v>
      </c>
      <c r="I1945" s="56" t="str">
        <f>VLOOKUP(G1945,'MITRA (REFERENSI)'!$A:$Z,25,FALSE)</f>
        <v>#N/A</v>
      </c>
      <c r="J1945" s="55" t="str">
        <f>VLOOKUP(G1945,'MITRA (REFERENSI)'!$A:$Z,26,FALSE)</f>
        <v>#N/A</v>
      </c>
      <c r="K1945" s="55" t="str">
        <f>VLOOKUP(G1945,'MITRA (REFERENSI)'!$A:$Z,15,FALSE)</f>
        <v>#N/A</v>
      </c>
      <c r="L1945" s="55" t="str">
        <f>VLOOKUP(G1945,'MITRA (REFERENSI)'!$A:$Z,15,FALSE)</f>
        <v>#N/A</v>
      </c>
      <c r="M1945" s="55" t="str">
        <f>IF(B1945=1,'KELAS (REFERENSI)'!M1945,IF(B1945=2,'KELAS (REFERENSI)'!M1960,IF(B1945=3,'KELAS (REFERENSI)'!M1975,IF(B1945=4,'KELAS (REFERENSI)'!M1990,""))))</f>
        <v/>
      </c>
      <c r="N1945" s="55" t="str">
        <f>IF(B1945=1,'KELAS (REFERENSI)'!N1945,IF(B1945=2,'KELAS (REFERENSI)'!N1960,IF(B1945=3,'KELAS (REFERENSI)'!N1975,IF(B1945=4,'KELAS (REFERENSI)'!N1990,""))))</f>
        <v/>
      </c>
      <c r="O1945" s="55" t="str">
        <f>IF(B1945=1,'KELAS (REFERENSI)'!O1945,IF(B1945=2,'KELAS (REFERENSI)'!O1960,IF(B1945=3,'KELAS (REFERENSI)'!O1975,IF(B1945=4,'KELAS (REFERENSI)'!O1990,""))))</f>
        <v/>
      </c>
      <c r="P1945" s="55" t="str">
        <f>IF(B1945=1,'KELAS (REFERENSI)'!P1945,IF(B1945=2,'KELAS (REFERENSI)'!P1960,IF(B1945=3,'KELAS (REFERENSI)'!P1975,IF(B1945=4,'KELAS (REFERENSI)'!P1990,""))))</f>
        <v/>
      </c>
      <c r="Q1945" s="55" t="str">
        <f t="shared" si="4"/>
        <v>BPS Kota Jakarta Timur</v>
      </c>
      <c r="R1945" s="55" t="str">
        <f t="shared" si="56"/>
        <v/>
      </c>
      <c r="S1945" s="55" t="str">
        <f t="shared" ref="S1945:T1945" si="1953">S1944</f>
        <v>15 Juni sampai dengan 31 Agustus 2026</v>
      </c>
      <c r="T1945" s="55" t="str">
        <f t="shared" si="1953"/>
        <v>31 Agustus 2026</v>
      </c>
      <c r="U1945" s="59" t="str">
        <f>VLOOKUP(G1945,'MITRA (REFERENSI)'!$A:$Z,17,FALSE)</f>
        <v>#N/A</v>
      </c>
      <c r="V1945" s="59" t="str">
        <f>VLOOKUP(G1945,'MITRA (REFERENSI)'!$A:$Z,11,FALSE)</f>
        <v>#N/A</v>
      </c>
      <c r="W1945" s="81"/>
      <c r="X1945" s="63"/>
      <c r="Y1945" s="63"/>
      <c r="Z1945" s="62"/>
      <c r="AA1945" s="63"/>
      <c r="AB1945" s="62"/>
      <c r="AC1945" s="62"/>
      <c r="AD1945" s="62"/>
      <c r="AE1945" s="62"/>
      <c r="AF1945" s="62"/>
      <c r="AG1945" s="72"/>
      <c r="AH1945" s="72"/>
      <c r="AI1945" s="72"/>
      <c r="AJ1945" s="72"/>
      <c r="AK1945" s="59" t="str">
        <f>VLOOKUP(G1945,'MITRA (REFERENSI)'!$A:$Z,5,FALSE)</f>
        <v>#N/A</v>
      </c>
      <c r="AL1945" s="59" t="str">
        <f>VLOOKUP(G1945,'MITRA (REFERENSI)'!$A:$Z,13,FALSE)</f>
        <v>#N/A</v>
      </c>
      <c r="AM1945" s="59" t="str">
        <f>VLOOKUP(G1945,'MITRA (REFERENSI)'!$A:$Z,14,FALSE)</f>
        <v>#N/A</v>
      </c>
    </row>
    <row r="1946" ht="15.0" customHeight="1">
      <c r="A1946" s="53" t="s">
        <v>7008</v>
      </c>
      <c r="B1946" s="78"/>
      <c r="C1946" s="79"/>
      <c r="D1946" s="82"/>
      <c r="E1946" s="82"/>
      <c r="F1946" s="56" t="str">
        <f t="shared" si="2"/>
        <v>PETUGAS.1945/SPK/SE/PML/3172/2026</v>
      </c>
      <c r="G1946" s="80"/>
      <c r="H1946" s="56" t="str">
        <f>VLOOKUP(G1946,'MITRA (REFERENSI)'!$A:$Z,16,FALSE)</f>
        <v>#N/A</v>
      </c>
      <c r="I1946" s="56" t="str">
        <f>VLOOKUP(G1946,'MITRA (REFERENSI)'!$A:$Z,25,FALSE)</f>
        <v>#N/A</v>
      </c>
      <c r="J1946" s="55" t="str">
        <f>VLOOKUP(G1946,'MITRA (REFERENSI)'!$A:$Z,26,FALSE)</f>
        <v>#N/A</v>
      </c>
      <c r="K1946" s="55" t="str">
        <f>VLOOKUP(G1946,'MITRA (REFERENSI)'!$A:$Z,15,FALSE)</f>
        <v>#N/A</v>
      </c>
      <c r="L1946" s="55" t="str">
        <f>VLOOKUP(G1946,'MITRA (REFERENSI)'!$A:$Z,15,FALSE)</f>
        <v>#N/A</v>
      </c>
      <c r="M1946" s="55" t="str">
        <f>IF(B1946=1,'KELAS (REFERENSI)'!M1946,IF(B1946=2,'KELAS (REFERENSI)'!M1961,IF(B1946=3,'KELAS (REFERENSI)'!M1976,IF(B1946=4,'KELAS (REFERENSI)'!M1991,""))))</f>
        <v/>
      </c>
      <c r="N1946" s="55" t="str">
        <f>IF(B1946=1,'KELAS (REFERENSI)'!N1946,IF(B1946=2,'KELAS (REFERENSI)'!N1961,IF(B1946=3,'KELAS (REFERENSI)'!N1976,IF(B1946=4,'KELAS (REFERENSI)'!N1991,""))))</f>
        <v/>
      </c>
      <c r="O1946" s="55" t="str">
        <f>IF(B1946=1,'KELAS (REFERENSI)'!O1946,IF(B1946=2,'KELAS (REFERENSI)'!O1961,IF(B1946=3,'KELAS (REFERENSI)'!O1976,IF(B1946=4,'KELAS (REFERENSI)'!O1991,""))))</f>
        <v/>
      </c>
      <c r="P1946" s="55" t="str">
        <f>IF(B1946=1,'KELAS (REFERENSI)'!P1946,IF(B1946=2,'KELAS (REFERENSI)'!P1961,IF(B1946=3,'KELAS (REFERENSI)'!P1976,IF(B1946=4,'KELAS (REFERENSI)'!P1991,""))))</f>
        <v/>
      </c>
      <c r="Q1946" s="55" t="str">
        <f t="shared" si="4"/>
        <v>BPS Kota Jakarta Timur</v>
      </c>
      <c r="R1946" s="55" t="str">
        <f t="shared" si="56"/>
        <v/>
      </c>
      <c r="S1946" s="55" t="str">
        <f t="shared" ref="S1946:T1946" si="1954">S1945</f>
        <v>15 Juni sampai dengan 31 Agustus 2026</v>
      </c>
      <c r="T1946" s="55" t="str">
        <f t="shared" si="1954"/>
        <v>31 Agustus 2026</v>
      </c>
      <c r="U1946" s="59" t="str">
        <f>VLOOKUP(G1946,'MITRA (REFERENSI)'!$A:$Z,17,FALSE)</f>
        <v>#N/A</v>
      </c>
      <c r="V1946" s="59" t="str">
        <f>VLOOKUP(G1946,'MITRA (REFERENSI)'!$A:$Z,11,FALSE)</f>
        <v>#N/A</v>
      </c>
      <c r="W1946" s="81"/>
      <c r="X1946" s="63"/>
      <c r="Y1946" s="63"/>
      <c r="Z1946" s="62"/>
      <c r="AA1946" s="63"/>
      <c r="AB1946" s="62"/>
      <c r="AC1946" s="62"/>
      <c r="AD1946" s="62"/>
      <c r="AE1946" s="62"/>
      <c r="AF1946" s="62"/>
      <c r="AG1946" s="72"/>
      <c r="AH1946" s="72"/>
      <c r="AI1946" s="72"/>
      <c r="AJ1946" s="72"/>
      <c r="AK1946" s="59" t="str">
        <f>VLOOKUP(G1946,'MITRA (REFERENSI)'!$A:$Z,5,FALSE)</f>
        <v>#N/A</v>
      </c>
      <c r="AL1946" s="59" t="str">
        <f>VLOOKUP(G1946,'MITRA (REFERENSI)'!$A:$Z,13,FALSE)</f>
        <v>#N/A</v>
      </c>
      <c r="AM1946" s="59" t="str">
        <f>VLOOKUP(G1946,'MITRA (REFERENSI)'!$A:$Z,14,FALSE)</f>
        <v>#N/A</v>
      </c>
    </row>
    <row r="1947" ht="15.0" customHeight="1">
      <c r="A1947" s="53" t="s">
        <v>7009</v>
      </c>
      <c r="B1947" s="78"/>
      <c r="C1947" s="79"/>
      <c r="D1947" s="82"/>
      <c r="E1947" s="82"/>
      <c r="F1947" s="56" t="str">
        <f t="shared" si="2"/>
        <v>PETUGAS.1946/SPK/SE/PML/3172/2026</v>
      </c>
      <c r="G1947" s="80"/>
      <c r="H1947" s="56" t="str">
        <f>VLOOKUP(G1947,'MITRA (REFERENSI)'!$A:$Z,16,FALSE)</f>
        <v>#N/A</v>
      </c>
      <c r="I1947" s="56" t="str">
        <f>VLOOKUP(G1947,'MITRA (REFERENSI)'!$A:$Z,25,FALSE)</f>
        <v>#N/A</v>
      </c>
      <c r="J1947" s="55" t="str">
        <f>VLOOKUP(G1947,'MITRA (REFERENSI)'!$A:$Z,26,FALSE)</f>
        <v>#N/A</v>
      </c>
      <c r="K1947" s="55" t="str">
        <f>VLOOKUP(G1947,'MITRA (REFERENSI)'!$A:$Z,15,FALSE)</f>
        <v>#N/A</v>
      </c>
      <c r="L1947" s="55" t="str">
        <f>VLOOKUP(G1947,'MITRA (REFERENSI)'!$A:$Z,15,FALSE)</f>
        <v>#N/A</v>
      </c>
      <c r="M1947" s="55" t="str">
        <f>IF(B1947=1,'KELAS (REFERENSI)'!M1947,IF(B1947=2,'KELAS (REFERENSI)'!M1962,IF(B1947=3,'KELAS (REFERENSI)'!M1977,IF(B1947=4,'KELAS (REFERENSI)'!M1992,""))))</f>
        <v/>
      </c>
      <c r="N1947" s="55" t="str">
        <f>IF(B1947=1,'KELAS (REFERENSI)'!N1947,IF(B1947=2,'KELAS (REFERENSI)'!N1962,IF(B1947=3,'KELAS (REFERENSI)'!N1977,IF(B1947=4,'KELAS (REFERENSI)'!N1992,""))))</f>
        <v/>
      </c>
      <c r="O1947" s="55" t="str">
        <f>IF(B1947=1,'KELAS (REFERENSI)'!O1947,IF(B1947=2,'KELAS (REFERENSI)'!O1962,IF(B1947=3,'KELAS (REFERENSI)'!O1977,IF(B1947=4,'KELAS (REFERENSI)'!O1992,""))))</f>
        <v/>
      </c>
      <c r="P1947" s="55" t="str">
        <f>IF(B1947=1,'KELAS (REFERENSI)'!P1947,IF(B1947=2,'KELAS (REFERENSI)'!P1962,IF(B1947=3,'KELAS (REFERENSI)'!P1977,IF(B1947=4,'KELAS (REFERENSI)'!P1992,""))))</f>
        <v/>
      </c>
      <c r="Q1947" s="55" t="str">
        <f t="shared" si="4"/>
        <v>BPS Kota Jakarta Timur</v>
      </c>
      <c r="R1947" s="55" t="str">
        <f t="shared" si="56"/>
        <v/>
      </c>
      <c r="S1947" s="55" t="str">
        <f t="shared" ref="S1947:T1947" si="1955">S1946</f>
        <v>15 Juni sampai dengan 31 Agustus 2026</v>
      </c>
      <c r="T1947" s="55" t="str">
        <f t="shared" si="1955"/>
        <v>31 Agustus 2026</v>
      </c>
      <c r="U1947" s="59" t="str">
        <f>VLOOKUP(G1947,'MITRA (REFERENSI)'!$A:$Z,17,FALSE)</f>
        <v>#N/A</v>
      </c>
      <c r="V1947" s="59" t="str">
        <f>VLOOKUP(G1947,'MITRA (REFERENSI)'!$A:$Z,11,FALSE)</f>
        <v>#N/A</v>
      </c>
      <c r="W1947" s="81"/>
      <c r="X1947" s="63"/>
      <c r="Y1947" s="63"/>
      <c r="Z1947" s="62"/>
      <c r="AA1947" s="63"/>
      <c r="AB1947" s="62"/>
      <c r="AC1947" s="62"/>
      <c r="AD1947" s="62"/>
      <c r="AE1947" s="62"/>
      <c r="AF1947" s="62"/>
      <c r="AG1947" s="72"/>
      <c r="AH1947" s="72"/>
      <c r="AI1947" s="72"/>
      <c r="AJ1947" s="72"/>
      <c r="AK1947" s="59" t="str">
        <f>VLOOKUP(G1947,'MITRA (REFERENSI)'!$A:$Z,5,FALSE)</f>
        <v>#N/A</v>
      </c>
      <c r="AL1947" s="59" t="str">
        <f>VLOOKUP(G1947,'MITRA (REFERENSI)'!$A:$Z,13,FALSE)</f>
        <v>#N/A</v>
      </c>
      <c r="AM1947" s="59" t="str">
        <f>VLOOKUP(G1947,'MITRA (REFERENSI)'!$A:$Z,14,FALSE)</f>
        <v>#N/A</v>
      </c>
    </row>
    <row r="1948" ht="15.0" customHeight="1">
      <c r="A1948" s="53" t="s">
        <v>7010</v>
      </c>
      <c r="B1948" s="78"/>
      <c r="C1948" s="79"/>
      <c r="D1948" s="82"/>
      <c r="E1948" s="82"/>
      <c r="F1948" s="56" t="str">
        <f t="shared" si="2"/>
        <v>PETUGAS.1947/SPK/SE/PML/3172/2026</v>
      </c>
      <c r="G1948" s="80"/>
      <c r="H1948" s="56" t="str">
        <f>VLOOKUP(G1948,'MITRA (REFERENSI)'!$A:$Z,16,FALSE)</f>
        <v>#N/A</v>
      </c>
      <c r="I1948" s="56" t="str">
        <f>VLOOKUP(G1948,'MITRA (REFERENSI)'!$A:$Z,25,FALSE)</f>
        <v>#N/A</v>
      </c>
      <c r="J1948" s="55" t="str">
        <f>VLOOKUP(G1948,'MITRA (REFERENSI)'!$A:$Z,26,FALSE)</f>
        <v>#N/A</v>
      </c>
      <c r="K1948" s="55" t="str">
        <f>VLOOKUP(G1948,'MITRA (REFERENSI)'!$A:$Z,15,FALSE)</f>
        <v>#N/A</v>
      </c>
      <c r="L1948" s="55" t="str">
        <f>VLOOKUP(G1948,'MITRA (REFERENSI)'!$A:$Z,15,FALSE)</f>
        <v>#N/A</v>
      </c>
      <c r="M1948" s="55" t="str">
        <f>IF(B1948=1,'KELAS (REFERENSI)'!M1948,IF(B1948=2,'KELAS (REFERENSI)'!M1963,IF(B1948=3,'KELAS (REFERENSI)'!M1978,IF(B1948=4,'KELAS (REFERENSI)'!M1993,""))))</f>
        <v/>
      </c>
      <c r="N1948" s="55" t="str">
        <f>IF(B1948=1,'KELAS (REFERENSI)'!N1948,IF(B1948=2,'KELAS (REFERENSI)'!N1963,IF(B1948=3,'KELAS (REFERENSI)'!N1978,IF(B1948=4,'KELAS (REFERENSI)'!N1993,""))))</f>
        <v/>
      </c>
      <c r="O1948" s="55" t="str">
        <f>IF(B1948=1,'KELAS (REFERENSI)'!O1948,IF(B1948=2,'KELAS (REFERENSI)'!O1963,IF(B1948=3,'KELAS (REFERENSI)'!O1978,IF(B1948=4,'KELAS (REFERENSI)'!O1993,""))))</f>
        <v/>
      </c>
      <c r="P1948" s="55" t="str">
        <f>IF(B1948=1,'KELAS (REFERENSI)'!P1948,IF(B1948=2,'KELAS (REFERENSI)'!P1963,IF(B1948=3,'KELAS (REFERENSI)'!P1978,IF(B1948=4,'KELAS (REFERENSI)'!P1993,""))))</f>
        <v/>
      </c>
      <c r="Q1948" s="55" t="str">
        <f t="shared" si="4"/>
        <v>BPS Kota Jakarta Timur</v>
      </c>
      <c r="R1948" s="55" t="str">
        <f t="shared" si="56"/>
        <v/>
      </c>
      <c r="S1948" s="55" t="str">
        <f t="shared" ref="S1948:T1948" si="1956">S1947</f>
        <v>15 Juni sampai dengan 31 Agustus 2026</v>
      </c>
      <c r="T1948" s="55" t="str">
        <f t="shared" si="1956"/>
        <v>31 Agustus 2026</v>
      </c>
      <c r="U1948" s="59" t="str">
        <f>VLOOKUP(G1948,'MITRA (REFERENSI)'!$A:$Z,17,FALSE)</f>
        <v>#N/A</v>
      </c>
      <c r="V1948" s="59" t="str">
        <f>VLOOKUP(G1948,'MITRA (REFERENSI)'!$A:$Z,11,FALSE)</f>
        <v>#N/A</v>
      </c>
      <c r="W1948" s="81"/>
      <c r="X1948" s="63"/>
      <c r="Y1948" s="63"/>
      <c r="Z1948" s="62"/>
      <c r="AA1948" s="63"/>
      <c r="AB1948" s="62"/>
      <c r="AC1948" s="62"/>
      <c r="AD1948" s="62"/>
      <c r="AE1948" s="62"/>
      <c r="AF1948" s="62"/>
      <c r="AG1948" s="72"/>
      <c r="AH1948" s="72"/>
      <c r="AI1948" s="72"/>
      <c r="AJ1948" s="72"/>
      <c r="AK1948" s="59" t="str">
        <f>VLOOKUP(G1948,'MITRA (REFERENSI)'!$A:$Z,5,FALSE)</f>
        <v>#N/A</v>
      </c>
      <c r="AL1948" s="59" t="str">
        <f>VLOOKUP(G1948,'MITRA (REFERENSI)'!$A:$Z,13,FALSE)</f>
        <v>#N/A</v>
      </c>
      <c r="AM1948" s="59" t="str">
        <f>VLOOKUP(G1948,'MITRA (REFERENSI)'!$A:$Z,14,FALSE)</f>
        <v>#N/A</v>
      </c>
    </row>
    <row r="1949" ht="15.0" customHeight="1">
      <c r="A1949" s="53" t="s">
        <v>7011</v>
      </c>
      <c r="B1949" s="78"/>
      <c r="C1949" s="79"/>
      <c r="D1949" s="82"/>
      <c r="E1949" s="82"/>
      <c r="F1949" s="56" t="str">
        <f t="shared" si="2"/>
        <v>PETUGAS.1948/SPK/SE/PML/3172/2026</v>
      </c>
      <c r="G1949" s="80"/>
      <c r="H1949" s="56" t="str">
        <f>VLOOKUP(G1949,'MITRA (REFERENSI)'!$A:$Z,16,FALSE)</f>
        <v>#N/A</v>
      </c>
      <c r="I1949" s="56" t="str">
        <f>VLOOKUP(G1949,'MITRA (REFERENSI)'!$A:$Z,25,FALSE)</f>
        <v>#N/A</v>
      </c>
      <c r="J1949" s="55" t="str">
        <f>VLOOKUP(G1949,'MITRA (REFERENSI)'!$A:$Z,26,FALSE)</f>
        <v>#N/A</v>
      </c>
      <c r="K1949" s="55" t="str">
        <f>VLOOKUP(G1949,'MITRA (REFERENSI)'!$A:$Z,15,FALSE)</f>
        <v>#N/A</v>
      </c>
      <c r="L1949" s="55" t="str">
        <f>VLOOKUP(G1949,'MITRA (REFERENSI)'!$A:$Z,15,FALSE)</f>
        <v>#N/A</v>
      </c>
      <c r="M1949" s="55" t="str">
        <f>IF(B1949=1,'KELAS (REFERENSI)'!M1949,IF(B1949=2,'KELAS (REFERENSI)'!M1964,IF(B1949=3,'KELAS (REFERENSI)'!M1979,IF(B1949=4,'KELAS (REFERENSI)'!M1994,""))))</f>
        <v/>
      </c>
      <c r="N1949" s="55" t="str">
        <f>IF(B1949=1,'KELAS (REFERENSI)'!N1949,IF(B1949=2,'KELAS (REFERENSI)'!N1964,IF(B1949=3,'KELAS (REFERENSI)'!N1979,IF(B1949=4,'KELAS (REFERENSI)'!N1994,""))))</f>
        <v/>
      </c>
      <c r="O1949" s="55" t="str">
        <f>IF(B1949=1,'KELAS (REFERENSI)'!O1949,IF(B1949=2,'KELAS (REFERENSI)'!O1964,IF(B1949=3,'KELAS (REFERENSI)'!O1979,IF(B1949=4,'KELAS (REFERENSI)'!O1994,""))))</f>
        <v/>
      </c>
      <c r="P1949" s="55" t="str">
        <f>IF(B1949=1,'KELAS (REFERENSI)'!P1949,IF(B1949=2,'KELAS (REFERENSI)'!P1964,IF(B1949=3,'KELAS (REFERENSI)'!P1979,IF(B1949=4,'KELAS (REFERENSI)'!P1994,""))))</f>
        <v/>
      </c>
      <c r="Q1949" s="55" t="str">
        <f t="shared" si="4"/>
        <v>BPS Kota Jakarta Timur</v>
      </c>
      <c r="R1949" s="55" t="str">
        <f t="shared" si="56"/>
        <v/>
      </c>
      <c r="S1949" s="55" t="str">
        <f t="shared" ref="S1949:T1949" si="1957">S1948</f>
        <v>15 Juni sampai dengan 31 Agustus 2026</v>
      </c>
      <c r="T1949" s="55" t="str">
        <f t="shared" si="1957"/>
        <v>31 Agustus 2026</v>
      </c>
      <c r="U1949" s="59" t="str">
        <f>VLOOKUP(G1949,'MITRA (REFERENSI)'!$A:$Z,17,FALSE)</f>
        <v>#N/A</v>
      </c>
      <c r="V1949" s="59" t="str">
        <f>VLOOKUP(G1949,'MITRA (REFERENSI)'!$A:$Z,11,FALSE)</f>
        <v>#N/A</v>
      </c>
      <c r="W1949" s="81"/>
      <c r="X1949" s="63"/>
      <c r="Y1949" s="63"/>
      <c r="Z1949" s="62"/>
      <c r="AA1949" s="63"/>
      <c r="AB1949" s="62"/>
      <c r="AC1949" s="62"/>
      <c r="AD1949" s="62"/>
      <c r="AE1949" s="62"/>
      <c r="AF1949" s="62"/>
      <c r="AG1949" s="72"/>
      <c r="AH1949" s="72"/>
      <c r="AI1949" s="72"/>
      <c r="AJ1949" s="72"/>
      <c r="AK1949" s="59" t="str">
        <f>VLOOKUP(G1949,'MITRA (REFERENSI)'!$A:$Z,5,FALSE)</f>
        <v>#N/A</v>
      </c>
      <c r="AL1949" s="59" t="str">
        <f>VLOOKUP(G1949,'MITRA (REFERENSI)'!$A:$Z,13,FALSE)</f>
        <v>#N/A</v>
      </c>
      <c r="AM1949" s="59" t="str">
        <f>VLOOKUP(G1949,'MITRA (REFERENSI)'!$A:$Z,14,FALSE)</f>
        <v>#N/A</v>
      </c>
    </row>
    <row r="1950" ht="15.0" customHeight="1">
      <c r="A1950" s="53" t="s">
        <v>7012</v>
      </c>
      <c r="B1950" s="78"/>
      <c r="C1950" s="79"/>
      <c r="D1950" s="82"/>
      <c r="E1950" s="82"/>
      <c r="F1950" s="56" t="str">
        <f t="shared" si="2"/>
        <v>PETUGAS.1949/SPK/SE/PML/3172/2026</v>
      </c>
      <c r="G1950" s="80"/>
      <c r="H1950" s="56" t="str">
        <f>VLOOKUP(G1950,'MITRA (REFERENSI)'!$A:$Z,16,FALSE)</f>
        <v>#N/A</v>
      </c>
      <c r="I1950" s="56" t="str">
        <f>VLOOKUP(G1950,'MITRA (REFERENSI)'!$A:$Z,25,FALSE)</f>
        <v>#N/A</v>
      </c>
      <c r="J1950" s="55" t="str">
        <f>VLOOKUP(G1950,'MITRA (REFERENSI)'!$A:$Z,26,FALSE)</f>
        <v>#N/A</v>
      </c>
      <c r="K1950" s="55" t="str">
        <f>VLOOKUP(G1950,'MITRA (REFERENSI)'!$A:$Z,15,FALSE)</f>
        <v>#N/A</v>
      </c>
      <c r="L1950" s="55" t="str">
        <f>VLOOKUP(G1950,'MITRA (REFERENSI)'!$A:$Z,15,FALSE)</f>
        <v>#N/A</v>
      </c>
      <c r="M1950" s="55" t="str">
        <f>IF(B1950=1,'KELAS (REFERENSI)'!M1950,IF(B1950=2,'KELAS (REFERENSI)'!M1965,IF(B1950=3,'KELAS (REFERENSI)'!M1980,IF(B1950=4,'KELAS (REFERENSI)'!M1995,""))))</f>
        <v/>
      </c>
      <c r="N1950" s="55" t="str">
        <f>IF(B1950=1,'KELAS (REFERENSI)'!N1950,IF(B1950=2,'KELAS (REFERENSI)'!N1965,IF(B1950=3,'KELAS (REFERENSI)'!N1980,IF(B1950=4,'KELAS (REFERENSI)'!N1995,""))))</f>
        <v/>
      </c>
      <c r="O1950" s="55" t="str">
        <f>IF(B1950=1,'KELAS (REFERENSI)'!O1950,IF(B1950=2,'KELAS (REFERENSI)'!O1965,IF(B1950=3,'KELAS (REFERENSI)'!O1980,IF(B1950=4,'KELAS (REFERENSI)'!O1995,""))))</f>
        <v/>
      </c>
      <c r="P1950" s="55" t="str">
        <f>IF(B1950=1,'KELAS (REFERENSI)'!P1950,IF(B1950=2,'KELAS (REFERENSI)'!P1965,IF(B1950=3,'KELAS (REFERENSI)'!P1980,IF(B1950=4,'KELAS (REFERENSI)'!P1995,""))))</f>
        <v/>
      </c>
      <c r="Q1950" s="55" t="str">
        <f t="shared" si="4"/>
        <v>BPS Kota Jakarta Timur</v>
      </c>
      <c r="R1950" s="55" t="str">
        <f t="shared" si="56"/>
        <v/>
      </c>
      <c r="S1950" s="55" t="str">
        <f t="shared" ref="S1950:T1950" si="1958">S1949</f>
        <v>15 Juni sampai dengan 31 Agustus 2026</v>
      </c>
      <c r="T1950" s="55" t="str">
        <f t="shared" si="1958"/>
        <v>31 Agustus 2026</v>
      </c>
      <c r="U1950" s="59" t="str">
        <f>VLOOKUP(G1950,'MITRA (REFERENSI)'!$A:$Z,17,FALSE)</f>
        <v>#N/A</v>
      </c>
      <c r="V1950" s="59" t="str">
        <f>VLOOKUP(G1950,'MITRA (REFERENSI)'!$A:$Z,11,FALSE)</f>
        <v>#N/A</v>
      </c>
      <c r="W1950" s="81"/>
      <c r="X1950" s="63"/>
      <c r="Y1950" s="63"/>
      <c r="Z1950" s="62"/>
      <c r="AA1950" s="63"/>
      <c r="AB1950" s="62"/>
      <c r="AC1950" s="62"/>
      <c r="AD1950" s="62"/>
      <c r="AE1950" s="62"/>
      <c r="AF1950" s="62"/>
      <c r="AG1950" s="72"/>
      <c r="AH1950" s="72"/>
      <c r="AI1950" s="72"/>
      <c r="AJ1950" s="72"/>
      <c r="AK1950" s="59" t="str">
        <f>VLOOKUP(G1950,'MITRA (REFERENSI)'!$A:$Z,5,FALSE)</f>
        <v>#N/A</v>
      </c>
      <c r="AL1950" s="59" t="str">
        <f>VLOOKUP(G1950,'MITRA (REFERENSI)'!$A:$Z,13,FALSE)</f>
        <v>#N/A</v>
      </c>
      <c r="AM1950" s="59" t="str">
        <f>VLOOKUP(G1950,'MITRA (REFERENSI)'!$A:$Z,14,FALSE)</f>
        <v>#N/A</v>
      </c>
    </row>
    <row r="1951" ht="15.0" customHeight="1">
      <c r="A1951" s="53" t="s">
        <v>7013</v>
      </c>
      <c r="B1951" s="78"/>
      <c r="C1951" s="79"/>
      <c r="D1951" s="82"/>
      <c r="E1951" s="82"/>
      <c r="F1951" s="56" t="str">
        <f t="shared" si="2"/>
        <v>PETUGAS.1950/SPK/SE/PML/3172/2026</v>
      </c>
      <c r="G1951" s="80"/>
      <c r="H1951" s="56" t="str">
        <f>VLOOKUP(G1951,'MITRA (REFERENSI)'!$A:$Z,16,FALSE)</f>
        <v>#N/A</v>
      </c>
      <c r="I1951" s="56" t="str">
        <f>VLOOKUP(G1951,'MITRA (REFERENSI)'!$A:$Z,25,FALSE)</f>
        <v>#N/A</v>
      </c>
      <c r="J1951" s="55" t="str">
        <f>VLOOKUP(G1951,'MITRA (REFERENSI)'!$A:$Z,26,FALSE)</f>
        <v>#N/A</v>
      </c>
      <c r="K1951" s="55" t="str">
        <f>VLOOKUP(G1951,'MITRA (REFERENSI)'!$A:$Z,15,FALSE)</f>
        <v>#N/A</v>
      </c>
      <c r="L1951" s="55" t="str">
        <f>VLOOKUP(G1951,'MITRA (REFERENSI)'!$A:$Z,15,FALSE)</f>
        <v>#N/A</v>
      </c>
      <c r="M1951" s="55" t="str">
        <f>IF(B1951=1,'KELAS (REFERENSI)'!M1951,IF(B1951=2,'KELAS (REFERENSI)'!M1966,IF(B1951=3,'KELAS (REFERENSI)'!M1981,IF(B1951=4,'KELAS (REFERENSI)'!M1996,""))))</f>
        <v/>
      </c>
      <c r="N1951" s="55" t="str">
        <f>IF(B1951=1,'KELAS (REFERENSI)'!N1951,IF(B1951=2,'KELAS (REFERENSI)'!N1966,IF(B1951=3,'KELAS (REFERENSI)'!N1981,IF(B1951=4,'KELAS (REFERENSI)'!N1996,""))))</f>
        <v/>
      </c>
      <c r="O1951" s="55" t="str">
        <f>IF(B1951=1,'KELAS (REFERENSI)'!O1951,IF(B1951=2,'KELAS (REFERENSI)'!O1966,IF(B1951=3,'KELAS (REFERENSI)'!O1981,IF(B1951=4,'KELAS (REFERENSI)'!O1996,""))))</f>
        <v/>
      </c>
      <c r="P1951" s="55" t="str">
        <f>IF(B1951=1,'KELAS (REFERENSI)'!P1951,IF(B1951=2,'KELAS (REFERENSI)'!P1966,IF(B1951=3,'KELAS (REFERENSI)'!P1981,IF(B1951=4,'KELAS (REFERENSI)'!P1996,""))))</f>
        <v/>
      </c>
      <c r="Q1951" s="55" t="str">
        <f t="shared" si="4"/>
        <v>BPS Kota Jakarta Timur</v>
      </c>
      <c r="R1951" s="55" t="str">
        <f t="shared" si="56"/>
        <v/>
      </c>
      <c r="S1951" s="55" t="str">
        <f t="shared" ref="S1951:T1951" si="1959">S1950</f>
        <v>15 Juni sampai dengan 31 Agustus 2026</v>
      </c>
      <c r="T1951" s="55" t="str">
        <f t="shared" si="1959"/>
        <v>31 Agustus 2026</v>
      </c>
      <c r="U1951" s="59" t="str">
        <f>VLOOKUP(G1951,'MITRA (REFERENSI)'!$A:$Z,17,FALSE)</f>
        <v>#N/A</v>
      </c>
      <c r="V1951" s="59" t="str">
        <f>VLOOKUP(G1951,'MITRA (REFERENSI)'!$A:$Z,11,FALSE)</f>
        <v>#N/A</v>
      </c>
      <c r="W1951" s="81"/>
      <c r="X1951" s="63"/>
      <c r="Y1951" s="63"/>
      <c r="Z1951" s="62"/>
      <c r="AA1951" s="63"/>
      <c r="AB1951" s="62"/>
      <c r="AC1951" s="62"/>
      <c r="AD1951" s="62"/>
      <c r="AE1951" s="62"/>
      <c r="AF1951" s="62"/>
      <c r="AG1951" s="72"/>
      <c r="AH1951" s="72"/>
      <c r="AI1951" s="72"/>
      <c r="AJ1951" s="72"/>
      <c r="AK1951" s="59" t="str">
        <f>VLOOKUP(G1951,'MITRA (REFERENSI)'!$A:$Z,5,FALSE)</f>
        <v>#N/A</v>
      </c>
      <c r="AL1951" s="59" t="str">
        <f>VLOOKUP(G1951,'MITRA (REFERENSI)'!$A:$Z,13,FALSE)</f>
        <v>#N/A</v>
      </c>
      <c r="AM1951" s="59" t="str">
        <f>VLOOKUP(G1951,'MITRA (REFERENSI)'!$A:$Z,14,FALSE)</f>
        <v>#N/A</v>
      </c>
    </row>
    <row r="1952" ht="15.0" customHeight="1">
      <c r="A1952" s="53" t="s">
        <v>7014</v>
      </c>
      <c r="B1952" s="78"/>
      <c r="C1952" s="79"/>
      <c r="D1952" s="82"/>
      <c r="E1952" s="82"/>
      <c r="F1952" s="56" t="str">
        <f t="shared" si="2"/>
        <v>PETUGAS.1951/SPK/SE/PML/3172/2026</v>
      </c>
      <c r="G1952" s="80"/>
      <c r="H1952" s="56" t="str">
        <f>VLOOKUP(G1952,'MITRA (REFERENSI)'!$A:$Z,16,FALSE)</f>
        <v>#N/A</v>
      </c>
      <c r="I1952" s="56" t="str">
        <f>VLOOKUP(G1952,'MITRA (REFERENSI)'!$A:$Z,25,FALSE)</f>
        <v>#N/A</v>
      </c>
      <c r="J1952" s="55" t="str">
        <f>VLOOKUP(G1952,'MITRA (REFERENSI)'!$A:$Z,26,FALSE)</f>
        <v>#N/A</v>
      </c>
      <c r="K1952" s="55" t="str">
        <f>VLOOKUP(G1952,'MITRA (REFERENSI)'!$A:$Z,15,FALSE)</f>
        <v>#N/A</v>
      </c>
      <c r="L1952" s="55" t="str">
        <f>VLOOKUP(G1952,'MITRA (REFERENSI)'!$A:$Z,15,FALSE)</f>
        <v>#N/A</v>
      </c>
      <c r="M1952" s="55" t="str">
        <f>IF(B1952=1,'KELAS (REFERENSI)'!M1952,IF(B1952=2,'KELAS (REFERENSI)'!M1967,IF(B1952=3,'KELAS (REFERENSI)'!M1982,IF(B1952=4,'KELAS (REFERENSI)'!M1997,""))))</f>
        <v/>
      </c>
      <c r="N1952" s="55" t="str">
        <f>IF(B1952=1,'KELAS (REFERENSI)'!N1952,IF(B1952=2,'KELAS (REFERENSI)'!N1967,IF(B1952=3,'KELAS (REFERENSI)'!N1982,IF(B1952=4,'KELAS (REFERENSI)'!N1997,""))))</f>
        <v/>
      </c>
      <c r="O1952" s="55" t="str">
        <f>IF(B1952=1,'KELAS (REFERENSI)'!O1952,IF(B1952=2,'KELAS (REFERENSI)'!O1967,IF(B1952=3,'KELAS (REFERENSI)'!O1982,IF(B1952=4,'KELAS (REFERENSI)'!O1997,""))))</f>
        <v/>
      </c>
      <c r="P1952" s="55" t="str">
        <f>IF(B1952=1,'KELAS (REFERENSI)'!P1952,IF(B1952=2,'KELAS (REFERENSI)'!P1967,IF(B1952=3,'KELAS (REFERENSI)'!P1982,IF(B1952=4,'KELAS (REFERENSI)'!P1997,""))))</f>
        <v/>
      </c>
      <c r="Q1952" s="55" t="str">
        <f t="shared" si="4"/>
        <v>BPS Kota Jakarta Timur</v>
      </c>
      <c r="R1952" s="55" t="str">
        <f t="shared" si="56"/>
        <v/>
      </c>
      <c r="S1952" s="55" t="str">
        <f t="shared" ref="S1952:T1952" si="1960">S1951</f>
        <v>15 Juni sampai dengan 31 Agustus 2026</v>
      </c>
      <c r="T1952" s="55" t="str">
        <f t="shared" si="1960"/>
        <v>31 Agustus 2026</v>
      </c>
      <c r="U1952" s="59" t="str">
        <f>VLOOKUP(G1952,'MITRA (REFERENSI)'!$A:$Z,17,FALSE)</f>
        <v>#N/A</v>
      </c>
      <c r="V1952" s="59" t="str">
        <f>VLOOKUP(G1952,'MITRA (REFERENSI)'!$A:$Z,11,FALSE)</f>
        <v>#N/A</v>
      </c>
      <c r="W1952" s="81"/>
      <c r="X1952" s="63"/>
      <c r="Y1952" s="63"/>
      <c r="Z1952" s="62"/>
      <c r="AA1952" s="63"/>
      <c r="AB1952" s="62"/>
      <c r="AC1952" s="62"/>
      <c r="AD1952" s="62"/>
      <c r="AE1952" s="62"/>
      <c r="AF1952" s="62"/>
      <c r="AG1952" s="72"/>
      <c r="AH1952" s="72"/>
      <c r="AI1952" s="72"/>
      <c r="AJ1952" s="72"/>
      <c r="AK1952" s="59" t="str">
        <f>VLOOKUP(G1952,'MITRA (REFERENSI)'!$A:$Z,5,FALSE)</f>
        <v>#N/A</v>
      </c>
      <c r="AL1952" s="59" t="str">
        <f>VLOOKUP(G1952,'MITRA (REFERENSI)'!$A:$Z,13,FALSE)</f>
        <v>#N/A</v>
      </c>
      <c r="AM1952" s="59" t="str">
        <f>VLOOKUP(G1952,'MITRA (REFERENSI)'!$A:$Z,14,FALSE)</f>
        <v>#N/A</v>
      </c>
    </row>
    <row r="1953" ht="15.0" customHeight="1">
      <c r="A1953" s="53" t="s">
        <v>7015</v>
      </c>
      <c r="B1953" s="78"/>
      <c r="C1953" s="79"/>
      <c r="D1953" s="82"/>
      <c r="E1953" s="82"/>
      <c r="F1953" s="56" t="str">
        <f t="shared" si="2"/>
        <v>PETUGAS.1952/SPK/SE/PML/3172/2026</v>
      </c>
      <c r="G1953" s="80"/>
      <c r="H1953" s="56" t="str">
        <f>VLOOKUP(G1953,'MITRA (REFERENSI)'!$A:$Z,16,FALSE)</f>
        <v>#N/A</v>
      </c>
      <c r="I1953" s="56" t="str">
        <f>VLOOKUP(G1953,'MITRA (REFERENSI)'!$A:$Z,25,FALSE)</f>
        <v>#N/A</v>
      </c>
      <c r="J1953" s="55" t="str">
        <f>VLOOKUP(G1953,'MITRA (REFERENSI)'!$A:$Z,26,FALSE)</f>
        <v>#N/A</v>
      </c>
      <c r="K1953" s="55" t="str">
        <f>VLOOKUP(G1953,'MITRA (REFERENSI)'!$A:$Z,15,FALSE)</f>
        <v>#N/A</v>
      </c>
      <c r="L1953" s="55" t="str">
        <f>VLOOKUP(G1953,'MITRA (REFERENSI)'!$A:$Z,15,FALSE)</f>
        <v>#N/A</v>
      </c>
      <c r="M1953" s="55" t="str">
        <f>IF(B1953=1,'KELAS (REFERENSI)'!M1953,IF(B1953=2,'KELAS (REFERENSI)'!M1968,IF(B1953=3,'KELAS (REFERENSI)'!M1983,IF(B1953=4,'KELAS (REFERENSI)'!M1998,""))))</f>
        <v/>
      </c>
      <c r="N1953" s="55" t="str">
        <f>IF(B1953=1,'KELAS (REFERENSI)'!N1953,IF(B1953=2,'KELAS (REFERENSI)'!N1968,IF(B1953=3,'KELAS (REFERENSI)'!N1983,IF(B1953=4,'KELAS (REFERENSI)'!N1998,""))))</f>
        <v/>
      </c>
      <c r="O1953" s="55" t="str">
        <f>IF(B1953=1,'KELAS (REFERENSI)'!O1953,IF(B1953=2,'KELAS (REFERENSI)'!O1968,IF(B1953=3,'KELAS (REFERENSI)'!O1983,IF(B1953=4,'KELAS (REFERENSI)'!O1998,""))))</f>
        <v/>
      </c>
      <c r="P1953" s="55" t="str">
        <f>IF(B1953=1,'KELAS (REFERENSI)'!P1953,IF(B1953=2,'KELAS (REFERENSI)'!P1968,IF(B1953=3,'KELAS (REFERENSI)'!P1983,IF(B1953=4,'KELAS (REFERENSI)'!P1998,""))))</f>
        <v/>
      </c>
      <c r="Q1953" s="55" t="str">
        <f t="shared" si="4"/>
        <v>BPS Kota Jakarta Timur</v>
      </c>
      <c r="R1953" s="55" t="str">
        <f t="shared" si="56"/>
        <v/>
      </c>
      <c r="S1953" s="55" t="str">
        <f t="shared" ref="S1953:T1953" si="1961">S1952</f>
        <v>15 Juni sampai dengan 31 Agustus 2026</v>
      </c>
      <c r="T1953" s="55" t="str">
        <f t="shared" si="1961"/>
        <v>31 Agustus 2026</v>
      </c>
      <c r="U1953" s="59" t="str">
        <f>VLOOKUP(G1953,'MITRA (REFERENSI)'!$A:$Z,17,FALSE)</f>
        <v>#N/A</v>
      </c>
      <c r="V1953" s="59" t="str">
        <f>VLOOKUP(G1953,'MITRA (REFERENSI)'!$A:$Z,11,FALSE)</f>
        <v>#N/A</v>
      </c>
      <c r="W1953" s="81"/>
      <c r="X1953" s="63"/>
      <c r="Y1953" s="63"/>
      <c r="Z1953" s="62"/>
      <c r="AA1953" s="63"/>
      <c r="AB1953" s="62"/>
      <c r="AC1953" s="62"/>
      <c r="AD1953" s="62"/>
      <c r="AE1953" s="62"/>
      <c r="AF1953" s="62"/>
      <c r="AG1953" s="72"/>
      <c r="AH1953" s="72"/>
      <c r="AI1953" s="72"/>
      <c r="AJ1953" s="72"/>
      <c r="AK1953" s="59" t="str">
        <f>VLOOKUP(G1953,'MITRA (REFERENSI)'!$A:$Z,5,FALSE)</f>
        <v>#N/A</v>
      </c>
      <c r="AL1953" s="59" t="str">
        <f>VLOOKUP(G1953,'MITRA (REFERENSI)'!$A:$Z,13,FALSE)</f>
        <v>#N/A</v>
      </c>
      <c r="AM1953" s="59" t="str">
        <f>VLOOKUP(G1953,'MITRA (REFERENSI)'!$A:$Z,14,FALSE)</f>
        <v>#N/A</v>
      </c>
    </row>
    <row r="1954" ht="15.0" customHeight="1">
      <c r="A1954" s="53" t="s">
        <v>7016</v>
      </c>
      <c r="B1954" s="78"/>
      <c r="C1954" s="79"/>
      <c r="D1954" s="82"/>
      <c r="E1954" s="82"/>
      <c r="F1954" s="56" t="str">
        <f t="shared" si="2"/>
        <v>PETUGAS.1953/SPK/SE/PML/3172/2026</v>
      </c>
      <c r="G1954" s="80"/>
      <c r="H1954" s="56" t="str">
        <f>VLOOKUP(G1954,'MITRA (REFERENSI)'!$A:$Z,16,FALSE)</f>
        <v>#N/A</v>
      </c>
      <c r="I1954" s="56" t="str">
        <f>VLOOKUP(G1954,'MITRA (REFERENSI)'!$A:$Z,25,FALSE)</f>
        <v>#N/A</v>
      </c>
      <c r="J1954" s="55" t="str">
        <f>VLOOKUP(G1954,'MITRA (REFERENSI)'!$A:$Z,26,FALSE)</f>
        <v>#N/A</v>
      </c>
      <c r="K1954" s="55" t="str">
        <f>VLOOKUP(G1954,'MITRA (REFERENSI)'!$A:$Z,15,FALSE)</f>
        <v>#N/A</v>
      </c>
      <c r="L1954" s="55" t="str">
        <f>VLOOKUP(G1954,'MITRA (REFERENSI)'!$A:$Z,15,FALSE)</f>
        <v>#N/A</v>
      </c>
      <c r="M1954" s="55" t="str">
        <f>IF(B1954=1,'KELAS (REFERENSI)'!M1954,IF(B1954=2,'KELAS (REFERENSI)'!M1969,IF(B1954=3,'KELAS (REFERENSI)'!M1984,IF(B1954=4,'KELAS (REFERENSI)'!M1999,""))))</f>
        <v/>
      </c>
      <c r="N1954" s="55" t="str">
        <f>IF(B1954=1,'KELAS (REFERENSI)'!N1954,IF(B1954=2,'KELAS (REFERENSI)'!N1969,IF(B1954=3,'KELAS (REFERENSI)'!N1984,IF(B1954=4,'KELAS (REFERENSI)'!N1999,""))))</f>
        <v/>
      </c>
      <c r="O1954" s="55" t="str">
        <f>IF(B1954=1,'KELAS (REFERENSI)'!O1954,IF(B1954=2,'KELAS (REFERENSI)'!O1969,IF(B1954=3,'KELAS (REFERENSI)'!O1984,IF(B1954=4,'KELAS (REFERENSI)'!O1999,""))))</f>
        <v/>
      </c>
      <c r="P1954" s="55" t="str">
        <f>IF(B1954=1,'KELAS (REFERENSI)'!P1954,IF(B1954=2,'KELAS (REFERENSI)'!P1969,IF(B1954=3,'KELAS (REFERENSI)'!P1984,IF(B1954=4,'KELAS (REFERENSI)'!P1999,""))))</f>
        <v/>
      </c>
      <c r="Q1954" s="55" t="str">
        <f t="shared" si="4"/>
        <v>BPS Kota Jakarta Timur</v>
      </c>
      <c r="R1954" s="55" t="str">
        <f t="shared" si="56"/>
        <v/>
      </c>
      <c r="S1954" s="55" t="str">
        <f t="shared" ref="S1954:T1954" si="1962">S1953</f>
        <v>15 Juni sampai dengan 31 Agustus 2026</v>
      </c>
      <c r="T1954" s="55" t="str">
        <f t="shared" si="1962"/>
        <v>31 Agustus 2026</v>
      </c>
      <c r="U1954" s="59" t="str">
        <f>VLOOKUP(G1954,'MITRA (REFERENSI)'!$A:$Z,17,FALSE)</f>
        <v>#N/A</v>
      </c>
      <c r="V1954" s="59" t="str">
        <f>VLOOKUP(G1954,'MITRA (REFERENSI)'!$A:$Z,11,FALSE)</f>
        <v>#N/A</v>
      </c>
      <c r="W1954" s="81"/>
      <c r="X1954" s="63"/>
      <c r="Y1954" s="63"/>
      <c r="Z1954" s="62"/>
      <c r="AA1954" s="63"/>
      <c r="AB1954" s="62"/>
      <c r="AC1954" s="62"/>
      <c r="AD1954" s="62"/>
      <c r="AE1954" s="62"/>
      <c r="AF1954" s="62"/>
      <c r="AG1954" s="72"/>
      <c r="AH1954" s="72"/>
      <c r="AI1954" s="72"/>
      <c r="AJ1954" s="72"/>
      <c r="AK1954" s="59" t="str">
        <f>VLOOKUP(G1954,'MITRA (REFERENSI)'!$A:$Z,5,FALSE)</f>
        <v>#N/A</v>
      </c>
      <c r="AL1954" s="59" t="str">
        <f>VLOOKUP(G1954,'MITRA (REFERENSI)'!$A:$Z,13,FALSE)</f>
        <v>#N/A</v>
      </c>
      <c r="AM1954" s="59" t="str">
        <f>VLOOKUP(G1954,'MITRA (REFERENSI)'!$A:$Z,14,FALSE)</f>
        <v>#N/A</v>
      </c>
    </row>
    <row r="1955" ht="15.0" customHeight="1">
      <c r="A1955" s="53" t="s">
        <v>7017</v>
      </c>
      <c r="B1955" s="78"/>
      <c r="C1955" s="79"/>
      <c r="D1955" s="82"/>
      <c r="E1955" s="82"/>
      <c r="F1955" s="56" t="str">
        <f t="shared" si="2"/>
        <v>PETUGAS.1954/SPK/SE/PML/3172/2026</v>
      </c>
      <c r="G1955" s="80"/>
      <c r="H1955" s="56" t="str">
        <f>VLOOKUP(G1955,'MITRA (REFERENSI)'!$A:$Z,16,FALSE)</f>
        <v>#N/A</v>
      </c>
      <c r="I1955" s="56" t="str">
        <f>VLOOKUP(G1955,'MITRA (REFERENSI)'!$A:$Z,25,FALSE)</f>
        <v>#N/A</v>
      </c>
      <c r="J1955" s="55" t="str">
        <f>VLOOKUP(G1955,'MITRA (REFERENSI)'!$A:$Z,26,FALSE)</f>
        <v>#N/A</v>
      </c>
      <c r="K1955" s="55" t="str">
        <f>VLOOKUP(G1955,'MITRA (REFERENSI)'!$A:$Z,15,FALSE)</f>
        <v>#N/A</v>
      </c>
      <c r="L1955" s="55" t="str">
        <f>VLOOKUP(G1955,'MITRA (REFERENSI)'!$A:$Z,15,FALSE)</f>
        <v>#N/A</v>
      </c>
      <c r="M1955" s="55" t="str">
        <f>IF(B1955=1,'KELAS (REFERENSI)'!M1955,IF(B1955=2,'KELAS (REFERENSI)'!M1970,IF(B1955=3,'KELAS (REFERENSI)'!M1985,IF(B1955=4,'KELAS (REFERENSI)'!M2000,""))))</f>
        <v/>
      </c>
      <c r="N1955" s="55" t="str">
        <f>IF(B1955=1,'KELAS (REFERENSI)'!N1955,IF(B1955=2,'KELAS (REFERENSI)'!N1970,IF(B1955=3,'KELAS (REFERENSI)'!N1985,IF(B1955=4,'KELAS (REFERENSI)'!N2000,""))))</f>
        <v/>
      </c>
      <c r="O1955" s="55" t="str">
        <f>IF(B1955=1,'KELAS (REFERENSI)'!O1955,IF(B1955=2,'KELAS (REFERENSI)'!O1970,IF(B1955=3,'KELAS (REFERENSI)'!O1985,IF(B1955=4,'KELAS (REFERENSI)'!O2000,""))))</f>
        <v/>
      </c>
      <c r="P1955" s="55" t="str">
        <f>IF(B1955=1,'KELAS (REFERENSI)'!P1955,IF(B1955=2,'KELAS (REFERENSI)'!P1970,IF(B1955=3,'KELAS (REFERENSI)'!P1985,IF(B1955=4,'KELAS (REFERENSI)'!P2000,""))))</f>
        <v/>
      </c>
      <c r="Q1955" s="55" t="str">
        <f t="shared" si="4"/>
        <v>BPS Kota Jakarta Timur</v>
      </c>
      <c r="R1955" s="55" t="str">
        <f t="shared" si="56"/>
        <v/>
      </c>
      <c r="S1955" s="55" t="str">
        <f t="shared" ref="S1955:T1955" si="1963">S1954</f>
        <v>15 Juni sampai dengan 31 Agustus 2026</v>
      </c>
      <c r="T1955" s="55" t="str">
        <f t="shared" si="1963"/>
        <v>31 Agustus 2026</v>
      </c>
      <c r="U1955" s="59" t="str">
        <f>VLOOKUP(G1955,'MITRA (REFERENSI)'!$A:$Z,17,FALSE)</f>
        <v>#N/A</v>
      </c>
      <c r="V1955" s="59" t="str">
        <f>VLOOKUP(G1955,'MITRA (REFERENSI)'!$A:$Z,11,FALSE)</f>
        <v>#N/A</v>
      </c>
      <c r="W1955" s="81"/>
      <c r="X1955" s="63"/>
      <c r="Y1955" s="63"/>
      <c r="Z1955" s="62"/>
      <c r="AA1955" s="63"/>
      <c r="AB1955" s="62"/>
      <c r="AC1955" s="62"/>
      <c r="AD1955" s="62"/>
      <c r="AE1955" s="62"/>
      <c r="AF1955" s="62"/>
      <c r="AG1955" s="72"/>
      <c r="AH1955" s="72"/>
      <c r="AI1955" s="72"/>
      <c r="AJ1955" s="72"/>
      <c r="AK1955" s="59" t="str">
        <f>VLOOKUP(G1955,'MITRA (REFERENSI)'!$A:$Z,5,FALSE)</f>
        <v>#N/A</v>
      </c>
      <c r="AL1955" s="59" t="str">
        <f>VLOOKUP(G1955,'MITRA (REFERENSI)'!$A:$Z,13,FALSE)</f>
        <v>#N/A</v>
      </c>
      <c r="AM1955" s="59" t="str">
        <f>VLOOKUP(G1955,'MITRA (REFERENSI)'!$A:$Z,14,FALSE)</f>
        <v>#N/A</v>
      </c>
    </row>
    <row r="1956" ht="15.0" customHeight="1">
      <c r="A1956" s="53" t="s">
        <v>7018</v>
      </c>
      <c r="B1956" s="78"/>
      <c r="C1956" s="79"/>
      <c r="D1956" s="82"/>
      <c r="E1956" s="82"/>
      <c r="F1956" s="56" t="str">
        <f t="shared" si="2"/>
        <v>PETUGAS.1955/SPK/SE/PML/3172/2026</v>
      </c>
      <c r="G1956" s="80"/>
      <c r="H1956" s="56" t="str">
        <f>VLOOKUP(G1956,'MITRA (REFERENSI)'!$A:$Z,16,FALSE)</f>
        <v>#N/A</v>
      </c>
      <c r="I1956" s="56" t="str">
        <f>VLOOKUP(G1956,'MITRA (REFERENSI)'!$A:$Z,25,FALSE)</f>
        <v>#N/A</v>
      </c>
      <c r="J1956" s="55" t="str">
        <f>VLOOKUP(G1956,'MITRA (REFERENSI)'!$A:$Z,26,FALSE)</f>
        <v>#N/A</v>
      </c>
      <c r="K1956" s="55" t="str">
        <f>VLOOKUP(G1956,'MITRA (REFERENSI)'!$A:$Z,15,FALSE)</f>
        <v>#N/A</v>
      </c>
      <c r="L1956" s="55" t="str">
        <f>VLOOKUP(G1956,'MITRA (REFERENSI)'!$A:$Z,15,FALSE)</f>
        <v>#N/A</v>
      </c>
      <c r="M1956" s="55" t="str">
        <f>IF(B1956=1,'KELAS (REFERENSI)'!M1956,IF(B1956=2,'KELAS (REFERENSI)'!M1971,IF(B1956=3,'KELAS (REFERENSI)'!M1986,IF(B1956=4,'KELAS (REFERENSI)'!M2001,""))))</f>
        <v/>
      </c>
      <c r="N1956" s="55" t="str">
        <f>IF(B1956=1,'KELAS (REFERENSI)'!N1956,IF(B1956=2,'KELAS (REFERENSI)'!N1971,IF(B1956=3,'KELAS (REFERENSI)'!N1986,IF(B1956=4,'KELAS (REFERENSI)'!N2001,""))))</f>
        <v/>
      </c>
      <c r="O1956" s="55" t="str">
        <f>IF(B1956=1,'KELAS (REFERENSI)'!O1956,IF(B1956=2,'KELAS (REFERENSI)'!O1971,IF(B1956=3,'KELAS (REFERENSI)'!O1986,IF(B1956=4,'KELAS (REFERENSI)'!O2001,""))))</f>
        <v/>
      </c>
      <c r="P1956" s="55" t="str">
        <f>IF(B1956=1,'KELAS (REFERENSI)'!P1956,IF(B1956=2,'KELAS (REFERENSI)'!P1971,IF(B1956=3,'KELAS (REFERENSI)'!P1986,IF(B1956=4,'KELAS (REFERENSI)'!P2001,""))))</f>
        <v/>
      </c>
      <c r="Q1956" s="55" t="str">
        <f t="shared" si="4"/>
        <v>BPS Kota Jakarta Timur</v>
      </c>
      <c r="R1956" s="55" t="str">
        <f t="shared" si="56"/>
        <v/>
      </c>
      <c r="S1956" s="55" t="str">
        <f t="shared" ref="S1956:T1956" si="1964">S1955</f>
        <v>15 Juni sampai dengan 31 Agustus 2026</v>
      </c>
      <c r="T1956" s="55" t="str">
        <f t="shared" si="1964"/>
        <v>31 Agustus 2026</v>
      </c>
      <c r="U1956" s="59" t="str">
        <f>VLOOKUP(G1956,'MITRA (REFERENSI)'!$A:$Z,17,FALSE)</f>
        <v>#N/A</v>
      </c>
      <c r="V1956" s="59" t="str">
        <f>VLOOKUP(G1956,'MITRA (REFERENSI)'!$A:$Z,11,FALSE)</f>
        <v>#N/A</v>
      </c>
      <c r="W1956" s="81"/>
      <c r="X1956" s="63"/>
      <c r="Y1956" s="63"/>
      <c r="Z1956" s="62"/>
      <c r="AA1956" s="63"/>
      <c r="AB1956" s="62"/>
      <c r="AC1956" s="62"/>
      <c r="AD1956" s="62"/>
      <c r="AE1956" s="62"/>
      <c r="AF1956" s="62"/>
      <c r="AG1956" s="72"/>
      <c r="AH1956" s="72"/>
      <c r="AI1956" s="72"/>
      <c r="AJ1956" s="72"/>
      <c r="AK1956" s="59" t="str">
        <f>VLOOKUP(G1956,'MITRA (REFERENSI)'!$A:$Z,5,FALSE)</f>
        <v>#N/A</v>
      </c>
      <c r="AL1956" s="59" t="str">
        <f>VLOOKUP(G1956,'MITRA (REFERENSI)'!$A:$Z,13,FALSE)</f>
        <v>#N/A</v>
      </c>
      <c r="AM1956" s="59" t="str">
        <f>VLOOKUP(G1956,'MITRA (REFERENSI)'!$A:$Z,14,FALSE)</f>
        <v>#N/A</v>
      </c>
    </row>
    <row r="1957" ht="15.0" customHeight="1">
      <c r="A1957" s="53" t="s">
        <v>7019</v>
      </c>
      <c r="B1957" s="78"/>
      <c r="C1957" s="79"/>
      <c r="D1957" s="82"/>
      <c r="E1957" s="82"/>
      <c r="F1957" s="56" t="str">
        <f t="shared" si="2"/>
        <v>PETUGAS.1956/SPK/SE/PML/3172/2026</v>
      </c>
      <c r="G1957" s="80"/>
      <c r="H1957" s="56" t="str">
        <f>VLOOKUP(G1957,'MITRA (REFERENSI)'!$A:$Z,16,FALSE)</f>
        <v>#N/A</v>
      </c>
      <c r="I1957" s="56" t="str">
        <f>VLOOKUP(G1957,'MITRA (REFERENSI)'!$A:$Z,25,FALSE)</f>
        <v>#N/A</v>
      </c>
      <c r="J1957" s="55" t="str">
        <f>VLOOKUP(G1957,'MITRA (REFERENSI)'!$A:$Z,26,FALSE)</f>
        <v>#N/A</v>
      </c>
      <c r="K1957" s="55" t="str">
        <f>VLOOKUP(G1957,'MITRA (REFERENSI)'!$A:$Z,15,FALSE)</f>
        <v>#N/A</v>
      </c>
      <c r="L1957" s="55" t="str">
        <f>VLOOKUP(G1957,'MITRA (REFERENSI)'!$A:$Z,15,FALSE)</f>
        <v>#N/A</v>
      </c>
      <c r="M1957" s="55" t="str">
        <f>IF(B1957=1,'KELAS (REFERENSI)'!M1957,IF(B1957=2,'KELAS (REFERENSI)'!M1972,IF(B1957=3,'KELAS (REFERENSI)'!M1987,IF(B1957=4,'KELAS (REFERENSI)'!M2002,""))))</f>
        <v/>
      </c>
      <c r="N1957" s="55" t="str">
        <f>IF(B1957=1,'KELAS (REFERENSI)'!N1957,IF(B1957=2,'KELAS (REFERENSI)'!N1972,IF(B1957=3,'KELAS (REFERENSI)'!N1987,IF(B1957=4,'KELAS (REFERENSI)'!N2002,""))))</f>
        <v/>
      </c>
      <c r="O1957" s="55" t="str">
        <f>IF(B1957=1,'KELAS (REFERENSI)'!O1957,IF(B1957=2,'KELAS (REFERENSI)'!O1972,IF(B1957=3,'KELAS (REFERENSI)'!O1987,IF(B1957=4,'KELAS (REFERENSI)'!O2002,""))))</f>
        <v/>
      </c>
      <c r="P1957" s="55" t="str">
        <f>IF(B1957=1,'KELAS (REFERENSI)'!P1957,IF(B1957=2,'KELAS (REFERENSI)'!P1972,IF(B1957=3,'KELAS (REFERENSI)'!P1987,IF(B1957=4,'KELAS (REFERENSI)'!P2002,""))))</f>
        <v/>
      </c>
      <c r="Q1957" s="55" t="str">
        <f t="shared" si="4"/>
        <v>BPS Kota Jakarta Timur</v>
      </c>
      <c r="R1957" s="55" t="str">
        <f t="shared" si="56"/>
        <v/>
      </c>
      <c r="S1957" s="55" t="str">
        <f t="shared" ref="S1957:T1957" si="1965">S1956</f>
        <v>15 Juni sampai dengan 31 Agustus 2026</v>
      </c>
      <c r="T1957" s="55" t="str">
        <f t="shared" si="1965"/>
        <v>31 Agustus 2026</v>
      </c>
      <c r="U1957" s="59" t="str">
        <f>VLOOKUP(G1957,'MITRA (REFERENSI)'!$A:$Z,17,FALSE)</f>
        <v>#N/A</v>
      </c>
      <c r="V1957" s="59" t="str">
        <f>VLOOKUP(G1957,'MITRA (REFERENSI)'!$A:$Z,11,FALSE)</f>
        <v>#N/A</v>
      </c>
      <c r="W1957" s="81"/>
      <c r="X1957" s="63"/>
      <c r="Y1957" s="63"/>
      <c r="Z1957" s="62"/>
      <c r="AA1957" s="63"/>
      <c r="AB1957" s="62"/>
      <c r="AC1957" s="62"/>
      <c r="AD1957" s="62"/>
      <c r="AE1957" s="62"/>
      <c r="AF1957" s="62"/>
      <c r="AG1957" s="72"/>
      <c r="AH1957" s="72"/>
      <c r="AI1957" s="72"/>
      <c r="AJ1957" s="72"/>
      <c r="AK1957" s="59" t="str">
        <f>VLOOKUP(G1957,'MITRA (REFERENSI)'!$A:$Z,5,FALSE)</f>
        <v>#N/A</v>
      </c>
      <c r="AL1957" s="59" t="str">
        <f>VLOOKUP(G1957,'MITRA (REFERENSI)'!$A:$Z,13,FALSE)</f>
        <v>#N/A</v>
      </c>
      <c r="AM1957" s="59" t="str">
        <f>VLOOKUP(G1957,'MITRA (REFERENSI)'!$A:$Z,14,FALSE)</f>
        <v>#N/A</v>
      </c>
    </row>
    <row r="1958" ht="15.0" customHeight="1">
      <c r="A1958" s="53" t="s">
        <v>7020</v>
      </c>
      <c r="B1958" s="78"/>
      <c r="C1958" s="79"/>
      <c r="D1958" s="82"/>
      <c r="E1958" s="82"/>
      <c r="F1958" s="56" t="str">
        <f t="shared" si="2"/>
        <v>PETUGAS.1957/SPK/SE/PML/3172/2026</v>
      </c>
      <c r="G1958" s="80"/>
      <c r="H1958" s="56" t="str">
        <f>VLOOKUP(G1958,'MITRA (REFERENSI)'!$A:$Z,16,FALSE)</f>
        <v>#N/A</v>
      </c>
      <c r="I1958" s="56" t="str">
        <f>VLOOKUP(G1958,'MITRA (REFERENSI)'!$A:$Z,25,FALSE)</f>
        <v>#N/A</v>
      </c>
      <c r="J1958" s="55" t="str">
        <f>VLOOKUP(G1958,'MITRA (REFERENSI)'!$A:$Z,26,FALSE)</f>
        <v>#N/A</v>
      </c>
      <c r="K1958" s="55" t="str">
        <f>VLOOKUP(G1958,'MITRA (REFERENSI)'!$A:$Z,15,FALSE)</f>
        <v>#N/A</v>
      </c>
      <c r="L1958" s="55" t="str">
        <f>VLOOKUP(G1958,'MITRA (REFERENSI)'!$A:$Z,15,FALSE)</f>
        <v>#N/A</v>
      </c>
      <c r="M1958" s="55" t="str">
        <f>IF(B1958=1,'KELAS (REFERENSI)'!M1958,IF(B1958=2,'KELAS (REFERENSI)'!M1973,IF(B1958=3,'KELAS (REFERENSI)'!M1988,IF(B1958=4,'KELAS (REFERENSI)'!M2003,""))))</f>
        <v/>
      </c>
      <c r="N1958" s="55" t="str">
        <f>IF(B1958=1,'KELAS (REFERENSI)'!N1958,IF(B1958=2,'KELAS (REFERENSI)'!N1973,IF(B1958=3,'KELAS (REFERENSI)'!N1988,IF(B1958=4,'KELAS (REFERENSI)'!N2003,""))))</f>
        <v/>
      </c>
      <c r="O1958" s="55" t="str">
        <f>IF(B1958=1,'KELAS (REFERENSI)'!O1958,IF(B1958=2,'KELAS (REFERENSI)'!O1973,IF(B1958=3,'KELAS (REFERENSI)'!O1988,IF(B1958=4,'KELAS (REFERENSI)'!O2003,""))))</f>
        <v/>
      </c>
      <c r="P1958" s="55" t="str">
        <f>IF(B1958=1,'KELAS (REFERENSI)'!P1958,IF(B1958=2,'KELAS (REFERENSI)'!P1973,IF(B1958=3,'KELAS (REFERENSI)'!P1988,IF(B1958=4,'KELAS (REFERENSI)'!P2003,""))))</f>
        <v/>
      </c>
      <c r="Q1958" s="55" t="str">
        <f t="shared" si="4"/>
        <v>BPS Kota Jakarta Timur</v>
      </c>
      <c r="R1958" s="55" t="str">
        <f t="shared" si="56"/>
        <v/>
      </c>
      <c r="S1958" s="55" t="str">
        <f t="shared" ref="S1958:T1958" si="1966">S1957</f>
        <v>15 Juni sampai dengan 31 Agustus 2026</v>
      </c>
      <c r="T1958" s="55" t="str">
        <f t="shared" si="1966"/>
        <v>31 Agustus 2026</v>
      </c>
      <c r="U1958" s="59" t="str">
        <f>VLOOKUP(G1958,'MITRA (REFERENSI)'!$A:$Z,17,FALSE)</f>
        <v>#N/A</v>
      </c>
      <c r="V1958" s="59" t="str">
        <f>VLOOKUP(G1958,'MITRA (REFERENSI)'!$A:$Z,11,FALSE)</f>
        <v>#N/A</v>
      </c>
      <c r="W1958" s="81"/>
      <c r="X1958" s="63"/>
      <c r="Y1958" s="63"/>
      <c r="Z1958" s="62"/>
      <c r="AA1958" s="63"/>
      <c r="AB1958" s="62"/>
      <c r="AC1958" s="62"/>
      <c r="AD1958" s="62"/>
      <c r="AE1958" s="62"/>
      <c r="AF1958" s="62"/>
      <c r="AG1958" s="72"/>
      <c r="AH1958" s="72"/>
      <c r="AI1958" s="72"/>
      <c r="AJ1958" s="72"/>
      <c r="AK1958" s="59" t="str">
        <f>VLOOKUP(G1958,'MITRA (REFERENSI)'!$A:$Z,5,FALSE)</f>
        <v>#N/A</v>
      </c>
      <c r="AL1958" s="59" t="str">
        <f>VLOOKUP(G1958,'MITRA (REFERENSI)'!$A:$Z,13,FALSE)</f>
        <v>#N/A</v>
      </c>
      <c r="AM1958" s="59" t="str">
        <f>VLOOKUP(G1958,'MITRA (REFERENSI)'!$A:$Z,14,FALSE)</f>
        <v>#N/A</v>
      </c>
    </row>
    <row r="1959" ht="15.0" customHeight="1">
      <c r="A1959" s="53" t="s">
        <v>7021</v>
      </c>
      <c r="B1959" s="78"/>
      <c r="C1959" s="79"/>
      <c r="D1959" s="82"/>
      <c r="E1959" s="82"/>
      <c r="F1959" s="56" t="str">
        <f t="shared" si="2"/>
        <v>PETUGAS.1958/SPK/SE/PML/3172/2026</v>
      </c>
      <c r="G1959" s="80"/>
      <c r="H1959" s="56" t="str">
        <f>VLOOKUP(G1959,'MITRA (REFERENSI)'!$A:$Z,16,FALSE)</f>
        <v>#N/A</v>
      </c>
      <c r="I1959" s="56" t="str">
        <f>VLOOKUP(G1959,'MITRA (REFERENSI)'!$A:$Z,25,FALSE)</f>
        <v>#N/A</v>
      </c>
      <c r="J1959" s="55" t="str">
        <f>VLOOKUP(G1959,'MITRA (REFERENSI)'!$A:$Z,26,FALSE)</f>
        <v>#N/A</v>
      </c>
      <c r="K1959" s="55" t="str">
        <f>VLOOKUP(G1959,'MITRA (REFERENSI)'!$A:$Z,15,FALSE)</f>
        <v>#N/A</v>
      </c>
      <c r="L1959" s="55" t="str">
        <f>VLOOKUP(G1959,'MITRA (REFERENSI)'!$A:$Z,15,FALSE)</f>
        <v>#N/A</v>
      </c>
      <c r="M1959" s="55" t="str">
        <f>IF(B1959=1,'KELAS (REFERENSI)'!M1959,IF(B1959=2,'KELAS (REFERENSI)'!M1974,IF(B1959=3,'KELAS (REFERENSI)'!M1989,IF(B1959=4,'KELAS (REFERENSI)'!M2004,""))))</f>
        <v/>
      </c>
      <c r="N1959" s="55" t="str">
        <f>IF(B1959=1,'KELAS (REFERENSI)'!N1959,IF(B1959=2,'KELAS (REFERENSI)'!N1974,IF(B1959=3,'KELAS (REFERENSI)'!N1989,IF(B1959=4,'KELAS (REFERENSI)'!N2004,""))))</f>
        <v/>
      </c>
      <c r="O1959" s="55" t="str">
        <f>IF(B1959=1,'KELAS (REFERENSI)'!O1959,IF(B1959=2,'KELAS (REFERENSI)'!O1974,IF(B1959=3,'KELAS (REFERENSI)'!O1989,IF(B1959=4,'KELAS (REFERENSI)'!O2004,""))))</f>
        <v/>
      </c>
      <c r="P1959" s="55" t="str">
        <f>IF(B1959=1,'KELAS (REFERENSI)'!P1959,IF(B1959=2,'KELAS (REFERENSI)'!P1974,IF(B1959=3,'KELAS (REFERENSI)'!P1989,IF(B1959=4,'KELAS (REFERENSI)'!P2004,""))))</f>
        <v/>
      </c>
      <c r="Q1959" s="55" t="str">
        <f t="shared" si="4"/>
        <v>BPS Kota Jakarta Timur</v>
      </c>
      <c r="R1959" s="55" t="str">
        <f t="shared" si="56"/>
        <v/>
      </c>
      <c r="S1959" s="55" t="str">
        <f t="shared" ref="S1959:T1959" si="1967">S1958</f>
        <v>15 Juni sampai dengan 31 Agustus 2026</v>
      </c>
      <c r="T1959" s="55" t="str">
        <f t="shared" si="1967"/>
        <v>31 Agustus 2026</v>
      </c>
      <c r="U1959" s="59" t="str">
        <f>VLOOKUP(G1959,'MITRA (REFERENSI)'!$A:$Z,17,FALSE)</f>
        <v>#N/A</v>
      </c>
      <c r="V1959" s="59" t="str">
        <f>VLOOKUP(G1959,'MITRA (REFERENSI)'!$A:$Z,11,FALSE)</f>
        <v>#N/A</v>
      </c>
      <c r="W1959" s="81"/>
      <c r="X1959" s="63"/>
      <c r="Y1959" s="63"/>
      <c r="Z1959" s="62"/>
      <c r="AA1959" s="63"/>
      <c r="AB1959" s="62"/>
      <c r="AC1959" s="62"/>
      <c r="AD1959" s="62"/>
      <c r="AE1959" s="62"/>
      <c r="AF1959" s="62"/>
      <c r="AG1959" s="72"/>
      <c r="AH1959" s="72"/>
      <c r="AI1959" s="72"/>
      <c r="AJ1959" s="72"/>
      <c r="AK1959" s="59" t="str">
        <f>VLOOKUP(G1959,'MITRA (REFERENSI)'!$A:$Z,5,FALSE)</f>
        <v>#N/A</v>
      </c>
      <c r="AL1959" s="59" t="str">
        <f>VLOOKUP(G1959,'MITRA (REFERENSI)'!$A:$Z,13,FALSE)</f>
        <v>#N/A</v>
      </c>
      <c r="AM1959" s="59" t="str">
        <f>VLOOKUP(G1959,'MITRA (REFERENSI)'!$A:$Z,14,FALSE)</f>
        <v>#N/A</v>
      </c>
    </row>
    <row r="1960" ht="15.0" customHeight="1">
      <c r="A1960" s="53" t="s">
        <v>7022</v>
      </c>
      <c r="B1960" s="78"/>
      <c r="C1960" s="79"/>
      <c r="D1960" s="82"/>
      <c r="E1960" s="82"/>
      <c r="F1960" s="56" t="str">
        <f t="shared" si="2"/>
        <v>PETUGAS.1959/SPK/SE/PML/3172/2026</v>
      </c>
      <c r="G1960" s="80"/>
      <c r="H1960" s="56" t="str">
        <f>VLOOKUP(G1960,'MITRA (REFERENSI)'!$A:$Z,16,FALSE)</f>
        <v>#N/A</v>
      </c>
      <c r="I1960" s="56" t="str">
        <f>VLOOKUP(G1960,'MITRA (REFERENSI)'!$A:$Z,25,FALSE)</f>
        <v>#N/A</v>
      </c>
      <c r="J1960" s="55" t="str">
        <f>VLOOKUP(G1960,'MITRA (REFERENSI)'!$A:$Z,26,FALSE)</f>
        <v>#N/A</v>
      </c>
      <c r="K1960" s="55" t="str">
        <f>VLOOKUP(G1960,'MITRA (REFERENSI)'!$A:$Z,15,FALSE)</f>
        <v>#N/A</v>
      </c>
      <c r="L1960" s="55" t="str">
        <f>VLOOKUP(G1960,'MITRA (REFERENSI)'!$A:$Z,15,FALSE)</f>
        <v>#N/A</v>
      </c>
      <c r="M1960" s="55" t="str">
        <f>IF(B1960=1,'KELAS (REFERENSI)'!M1960,IF(B1960=2,'KELAS (REFERENSI)'!M1975,IF(B1960=3,'KELAS (REFERENSI)'!M1990,IF(B1960=4,'KELAS (REFERENSI)'!M2005,""))))</f>
        <v/>
      </c>
      <c r="N1960" s="55" t="str">
        <f>IF(B1960=1,'KELAS (REFERENSI)'!N1960,IF(B1960=2,'KELAS (REFERENSI)'!N1975,IF(B1960=3,'KELAS (REFERENSI)'!N1990,IF(B1960=4,'KELAS (REFERENSI)'!N2005,""))))</f>
        <v/>
      </c>
      <c r="O1960" s="55" t="str">
        <f>IF(B1960=1,'KELAS (REFERENSI)'!O1960,IF(B1960=2,'KELAS (REFERENSI)'!O1975,IF(B1960=3,'KELAS (REFERENSI)'!O1990,IF(B1960=4,'KELAS (REFERENSI)'!O2005,""))))</f>
        <v/>
      </c>
      <c r="P1960" s="55" t="str">
        <f>IF(B1960=1,'KELAS (REFERENSI)'!P1960,IF(B1960=2,'KELAS (REFERENSI)'!P1975,IF(B1960=3,'KELAS (REFERENSI)'!P1990,IF(B1960=4,'KELAS (REFERENSI)'!P2005,""))))</f>
        <v/>
      </c>
      <c r="Q1960" s="55" t="str">
        <f t="shared" si="4"/>
        <v>BPS Kota Jakarta Timur</v>
      </c>
      <c r="R1960" s="55" t="str">
        <f t="shared" si="56"/>
        <v/>
      </c>
      <c r="S1960" s="55" t="str">
        <f t="shared" ref="S1960:T1960" si="1968">S1959</f>
        <v>15 Juni sampai dengan 31 Agustus 2026</v>
      </c>
      <c r="T1960" s="55" t="str">
        <f t="shared" si="1968"/>
        <v>31 Agustus 2026</v>
      </c>
      <c r="U1960" s="59" t="str">
        <f>VLOOKUP(G1960,'MITRA (REFERENSI)'!$A:$Z,17,FALSE)</f>
        <v>#N/A</v>
      </c>
      <c r="V1960" s="59" t="str">
        <f>VLOOKUP(G1960,'MITRA (REFERENSI)'!$A:$Z,11,FALSE)</f>
        <v>#N/A</v>
      </c>
      <c r="W1960" s="81"/>
      <c r="X1960" s="63"/>
      <c r="Y1960" s="63"/>
      <c r="Z1960" s="62"/>
      <c r="AA1960" s="63"/>
      <c r="AB1960" s="62"/>
      <c r="AC1960" s="62"/>
      <c r="AD1960" s="62"/>
      <c r="AE1960" s="62"/>
      <c r="AF1960" s="62"/>
      <c r="AG1960" s="72"/>
      <c r="AH1960" s="72"/>
      <c r="AI1960" s="72"/>
      <c r="AJ1960" s="72"/>
      <c r="AK1960" s="59" t="str">
        <f>VLOOKUP(G1960,'MITRA (REFERENSI)'!$A:$Z,5,FALSE)</f>
        <v>#N/A</v>
      </c>
      <c r="AL1960" s="59" t="str">
        <f>VLOOKUP(G1960,'MITRA (REFERENSI)'!$A:$Z,13,FALSE)</f>
        <v>#N/A</v>
      </c>
      <c r="AM1960" s="59" t="str">
        <f>VLOOKUP(G1960,'MITRA (REFERENSI)'!$A:$Z,14,FALSE)</f>
        <v>#N/A</v>
      </c>
    </row>
    <row r="1961" ht="15.0" customHeight="1">
      <c r="A1961" s="53" t="s">
        <v>7023</v>
      </c>
      <c r="B1961" s="78"/>
      <c r="C1961" s="79"/>
      <c r="D1961" s="82"/>
      <c r="E1961" s="82"/>
      <c r="F1961" s="56" t="str">
        <f t="shared" si="2"/>
        <v>PETUGAS.1960/SPK/SE/PML/3172/2026</v>
      </c>
      <c r="G1961" s="80"/>
      <c r="H1961" s="56" t="str">
        <f>VLOOKUP(G1961,'MITRA (REFERENSI)'!$A:$Z,16,FALSE)</f>
        <v>#N/A</v>
      </c>
      <c r="I1961" s="56" t="str">
        <f>VLOOKUP(G1961,'MITRA (REFERENSI)'!$A:$Z,25,FALSE)</f>
        <v>#N/A</v>
      </c>
      <c r="J1961" s="55" t="str">
        <f>VLOOKUP(G1961,'MITRA (REFERENSI)'!$A:$Z,26,FALSE)</f>
        <v>#N/A</v>
      </c>
      <c r="K1961" s="55" t="str">
        <f>VLOOKUP(G1961,'MITRA (REFERENSI)'!$A:$Z,15,FALSE)</f>
        <v>#N/A</v>
      </c>
      <c r="L1961" s="55" t="str">
        <f>VLOOKUP(G1961,'MITRA (REFERENSI)'!$A:$Z,15,FALSE)</f>
        <v>#N/A</v>
      </c>
      <c r="M1961" s="55" t="str">
        <f>IF(B1961=1,'KELAS (REFERENSI)'!M1961,IF(B1961=2,'KELAS (REFERENSI)'!M1976,IF(B1961=3,'KELAS (REFERENSI)'!M1991,IF(B1961=4,'KELAS (REFERENSI)'!M2006,""))))</f>
        <v/>
      </c>
      <c r="N1961" s="55" t="str">
        <f>IF(B1961=1,'KELAS (REFERENSI)'!N1961,IF(B1961=2,'KELAS (REFERENSI)'!N1976,IF(B1961=3,'KELAS (REFERENSI)'!N1991,IF(B1961=4,'KELAS (REFERENSI)'!N2006,""))))</f>
        <v/>
      </c>
      <c r="O1961" s="55" t="str">
        <f>IF(B1961=1,'KELAS (REFERENSI)'!O1961,IF(B1961=2,'KELAS (REFERENSI)'!O1976,IF(B1961=3,'KELAS (REFERENSI)'!O1991,IF(B1961=4,'KELAS (REFERENSI)'!O2006,""))))</f>
        <v/>
      </c>
      <c r="P1961" s="55" t="str">
        <f>IF(B1961=1,'KELAS (REFERENSI)'!P1961,IF(B1961=2,'KELAS (REFERENSI)'!P1976,IF(B1961=3,'KELAS (REFERENSI)'!P1991,IF(B1961=4,'KELAS (REFERENSI)'!P2006,""))))</f>
        <v/>
      </c>
      <c r="Q1961" s="55" t="str">
        <f t="shared" si="4"/>
        <v>BPS Kota Jakarta Timur</v>
      </c>
      <c r="R1961" s="55" t="str">
        <f t="shared" si="56"/>
        <v/>
      </c>
      <c r="S1961" s="55" t="str">
        <f t="shared" ref="S1961:T1961" si="1969">S1960</f>
        <v>15 Juni sampai dengan 31 Agustus 2026</v>
      </c>
      <c r="T1961" s="55" t="str">
        <f t="shared" si="1969"/>
        <v>31 Agustus 2026</v>
      </c>
      <c r="U1961" s="59" t="str">
        <f>VLOOKUP(G1961,'MITRA (REFERENSI)'!$A:$Z,17,FALSE)</f>
        <v>#N/A</v>
      </c>
      <c r="V1961" s="59" t="str">
        <f>VLOOKUP(G1961,'MITRA (REFERENSI)'!$A:$Z,11,FALSE)</f>
        <v>#N/A</v>
      </c>
      <c r="W1961" s="81"/>
      <c r="X1961" s="63"/>
      <c r="Y1961" s="63"/>
      <c r="Z1961" s="62"/>
      <c r="AA1961" s="63"/>
      <c r="AB1961" s="62"/>
      <c r="AC1961" s="62"/>
      <c r="AD1961" s="62"/>
      <c r="AE1961" s="62"/>
      <c r="AF1961" s="62"/>
      <c r="AG1961" s="72"/>
      <c r="AH1961" s="72"/>
      <c r="AI1961" s="72"/>
      <c r="AJ1961" s="72"/>
      <c r="AK1961" s="59" t="str">
        <f>VLOOKUP(G1961,'MITRA (REFERENSI)'!$A:$Z,5,FALSE)</f>
        <v>#N/A</v>
      </c>
      <c r="AL1961" s="59" t="str">
        <f>VLOOKUP(G1961,'MITRA (REFERENSI)'!$A:$Z,13,FALSE)</f>
        <v>#N/A</v>
      </c>
      <c r="AM1961" s="59" t="str">
        <f>VLOOKUP(G1961,'MITRA (REFERENSI)'!$A:$Z,14,FALSE)</f>
        <v>#N/A</v>
      </c>
    </row>
    <row r="1962" ht="15.0" customHeight="1">
      <c r="A1962" s="53" t="s">
        <v>7024</v>
      </c>
      <c r="B1962" s="78"/>
      <c r="C1962" s="79"/>
      <c r="D1962" s="82"/>
      <c r="E1962" s="82"/>
      <c r="F1962" s="56" t="str">
        <f t="shared" si="2"/>
        <v>PETUGAS.1961/SPK/SE/PML/3172/2026</v>
      </c>
      <c r="G1962" s="80"/>
      <c r="H1962" s="56" t="str">
        <f>VLOOKUP(G1962,'MITRA (REFERENSI)'!$A:$Z,16,FALSE)</f>
        <v>#N/A</v>
      </c>
      <c r="I1962" s="56" t="str">
        <f>VLOOKUP(G1962,'MITRA (REFERENSI)'!$A:$Z,25,FALSE)</f>
        <v>#N/A</v>
      </c>
      <c r="J1962" s="55" t="str">
        <f>VLOOKUP(G1962,'MITRA (REFERENSI)'!$A:$Z,26,FALSE)</f>
        <v>#N/A</v>
      </c>
      <c r="K1962" s="55" t="str">
        <f>VLOOKUP(G1962,'MITRA (REFERENSI)'!$A:$Z,15,FALSE)</f>
        <v>#N/A</v>
      </c>
      <c r="L1962" s="55" t="str">
        <f>VLOOKUP(G1962,'MITRA (REFERENSI)'!$A:$Z,15,FALSE)</f>
        <v>#N/A</v>
      </c>
      <c r="M1962" s="55" t="str">
        <f>IF(B1962=1,'KELAS (REFERENSI)'!M1962,IF(B1962=2,'KELAS (REFERENSI)'!M1977,IF(B1962=3,'KELAS (REFERENSI)'!M1992,IF(B1962=4,'KELAS (REFERENSI)'!M2007,""))))</f>
        <v/>
      </c>
      <c r="N1962" s="55" t="str">
        <f>IF(B1962=1,'KELAS (REFERENSI)'!N1962,IF(B1962=2,'KELAS (REFERENSI)'!N1977,IF(B1962=3,'KELAS (REFERENSI)'!N1992,IF(B1962=4,'KELAS (REFERENSI)'!N2007,""))))</f>
        <v/>
      </c>
      <c r="O1962" s="55" t="str">
        <f>IF(B1962=1,'KELAS (REFERENSI)'!O1962,IF(B1962=2,'KELAS (REFERENSI)'!O1977,IF(B1962=3,'KELAS (REFERENSI)'!O1992,IF(B1962=4,'KELAS (REFERENSI)'!O2007,""))))</f>
        <v/>
      </c>
      <c r="P1962" s="55" t="str">
        <f>IF(B1962=1,'KELAS (REFERENSI)'!P1962,IF(B1962=2,'KELAS (REFERENSI)'!P1977,IF(B1962=3,'KELAS (REFERENSI)'!P1992,IF(B1962=4,'KELAS (REFERENSI)'!P2007,""))))</f>
        <v/>
      </c>
      <c r="Q1962" s="55" t="str">
        <f t="shared" si="4"/>
        <v>BPS Kota Jakarta Timur</v>
      </c>
      <c r="R1962" s="55" t="str">
        <f t="shared" si="56"/>
        <v/>
      </c>
      <c r="S1962" s="55" t="str">
        <f t="shared" ref="S1962:T1962" si="1970">S1961</f>
        <v>15 Juni sampai dengan 31 Agustus 2026</v>
      </c>
      <c r="T1962" s="55" t="str">
        <f t="shared" si="1970"/>
        <v>31 Agustus 2026</v>
      </c>
      <c r="U1962" s="59" t="str">
        <f>VLOOKUP(G1962,'MITRA (REFERENSI)'!$A:$Z,17,FALSE)</f>
        <v>#N/A</v>
      </c>
      <c r="V1962" s="59" t="str">
        <f>VLOOKUP(G1962,'MITRA (REFERENSI)'!$A:$Z,11,FALSE)</f>
        <v>#N/A</v>
      </c>
      <c r="W1962" s="81"/>
      <c r="X1962" s="63"/>
      <c r="Y1962" s="63"/>
      <c r="Z1962" s="62"/>
      <c r="AA1962" s="63"/>
      <c r="AB1962" s="62"/>
      <c r="AC1962" s="62"/>
      <c r="AD1962" s="62"/>
      <c r="AE1962" s="62"/>
      <c r="AF1962" s="62"/>
      <c r="AG1962" s="72"/>
      <c r="AH1962" s="72"/>
      <c r="AI1962" s="72"/>
      <c r="AJ1962" s="72"/>
      <c r="AK1962" s="59" t="str">
        <f>VLOOKUP(G1962,'MITRA (REFERENSI)'!$A:$Z,5,FALSE)</f>
        <v>#N/A</v>
      </c>
      <c r="AL1962" s="59" t="str">
        <f>VLOOKUP(G1962,'MITRA (REFERENSI)'!$A:$Z,13,FALSE)</f>
        <v>#N/A</v>
      </c>
      <c r="AM1962" s="59" t="str">
        <f>VLOOKUP(G1962,'MITRA (REFERENSI)'!$A:$Z,14,FALSE)</f>
        <v>#N/A</v>
      </c>
    </row>
    <row r="1963" ht="15.0" customHeight="1">
      <c r="A1963" s="53" t="s">
        <v>7025</v>
      </c>
      <c r="B1963" s="78"/>
      <c r="C1963" s="79"/>
      <c r="D1963" s="82"/>
      <c r="E1963" s="82"/>
      <c r="F1963" s="56" t="str">
        <f t="shared" si="2"/>
        <v>PETUGAS.1962/SPK/SE/PML/3172/2026</v>
      </c>
      <c r="G1963" s="80"/>
      <c r="H1963" s="56" t="str">
        <f>VLOOKUP(G1963,'MITRA (REFERENSI)'!$A:$Z,16,FALSE)</f>
        <v>#N/A</v>
      </c>
      <c r="I1963" s="56" t="str">
        <f>VLOOKUP(G1963,'MITRA (REFERENSI)'!$A:$Z,25,FALSE)</f>
        <v>#N/A</v>
      </c>
      <c r="J1963" s="55" t="str">
        <f>VLOOKUP(G1963,'MITRA (REFERENSI)'!$A:$Z,26,FALSE)</f>
        <v>#N/A</v>
      </c>
      <c r="K1963" s="55" t="str">
        <f>VLOOKUP(G1963,'MITRA (REFERENSI)'!$A:$Z,15,FALSE)</f>
        <v>#N/A</v>
      </c>
      <c r="L1963" s="55" t="str">
        <f>VLOOKUP(G1963,'MITRA (REFERENSI)'!$A:$Z,15,FALSE)</f>
        <v>#N/A</v>
      </c>
      <c r="M1963" s="55" t="str">
        <f>IF(B1963=1,'KELAS (REFERENSI)'!M1963,IF(B1963=2,'KELAS (REFERENSI)'!M1978,IF(B1963=3,'KELAS (REFERENSI)'!M1993,IF(B1963=4,'KELAS (REFERENSI)'!M2008,""))))</f>
        <v/>
      </c>
      <c r="N1963" s="55" t="str">
        <f>IF(B1963=1,'KELAS (REFERENSI)'!N1963,IF(B1963=2,'KELAS (REFERENSI)'!N1978,IF(B1963=3,'KELAS (REFERENSI)'!N1993,IF(B1963=4,'KELAS (REFERENSI)'!N2008,""))))</f>
        <v/>
      </c>
      <c r="O1963" s="55" t="str">
        <f>IF(B1963=1,'KELAS (REFERENSI)'!O1963,IF(B1963=2,'KELAS (REFERENSI)'!O1978,IF(B1963=3,'KELAS (REFERENSI)'!O1993,IF(B1963=4,'KELAS (REFERENSI)'!O2008,""))))</f>
        <v/>
      </c>
      <c r="P1963" s="55" t="str">
        <f>IF(B1963=1,'KELAS (REFERENSI)'!P1963,IF(B1963=2,'KELAS (REFERENSI)'!P1978,IF(B1963=3,'KELAS (REFERENSI)'!P1993,IF(B1963=4,'KELAS (REFERENSI)'!P2008,""))))</f>
        <v/>
      </c>
      <c r="Q1963" s="55" t="str">
        <f t="shared" si="4"/>
        <v>BPS Kota Jakarta Timur</v>
      </c>
      <c r="R1963" s="55" t="str">
        <f t="shared" si="56"/>
        <v/>
      </c>
      <c r="S1963" s="55" t="str">
        <f t="shared" ref="S1963:T1963" si="1971">S1962</f>
        <v>15 Juni sampai dengan 31 Agustus 2026</v>
      </c>
      <c r="T1963" s="55" t="str">
        <f t="shared" si="1971"/>
        <v>31 Agustus 2026</v>
      </c>
      <c r="U1963" s="59" t="str">
        <f>VLOOKUP(G1963,'MITRA (REFERENSI)'!$A:$Z,17,FALSE)</f>
        <v>#N/A</v>
      </c>
      <c r="V1963" s="59" t="str">
        <f>VLOOKUP(G1963,'MITRA (REFERENSI)'!$A:$Z,11,FALSE)</f>
        <v>#N/A</v>
      </c>
      <c r="W1963" s="81"/>
      <c r="X1963" s="63"/>
      <c r="Y1963" s="63"/>
      <c r="Z1963" s="62"/>
      <c r="AA1963" s="63"/>
      <c r="AB1963" s="62"/>
      <c r="AC1963" s="62"/>
      <c r="AD1963" s="62"/>
      <c r="AE1963" s="62"/>
      <c r="AF1963" s="62"/>
      <c r="AG1963" s="72"/>
      <c r="AH1963" s="72"/>
      <c r="AI1963" s="72"/>
      <c r="AJ1963" s="72"/>
      <c r="AK1963" s="59" t="str">
        <f>VLOOKUP(G1963,'MITRA (REFERENSI)'!$A:$Z,5,FALSE)</f>
        <v>#N/A</v>
      </c>
      <c r="AL1963" s="59" t="str">
        <f>VLOOKUP(G1963,'MITRA (REFERENSI)'!$A:$Z,13,FALSE)</f>
        <v>#N/A</v>
      </c>
      <c r="AM1963" s="59" t="str">
        <f>VLOOKUP(G1963,'MITRA (REFERENSI)'!$A:$Z,14,FALSE)</f>
        <v>#N/A</v>
      </c>
    </row>
    <row r="1964" ht="15.0" customHeight="1">
      <c r="A1964" s="53" t="s">
        <v>7026</v>
      </c>
      <c r="B1964" s="78"/>
      <c r="C1964" s="79"/>
      <c r="D1964" s="82"/>
      <c r="E1964" s="82"/>
      <c r="F1964" s="56" t="str">
        <f t="shared" si="2"/>
        <v>PETUGAS.1963/SPK/SE/PML/3172/2026</v>
      </c>
      <c r="G1964" s="80"/>
      <c r="H1964" s="56" t="str">
        <f>VLOOKUP(G1964,'MITRA (REFERENSI)'!$A:$Z,16,FALSE)</f>
        <v>#N/A</v>
      </c>
      <c r="I1964" s="56" t="str">
        <f>VLOOKUP(G1964,'MITRA (REFERENSI)'!$A:$Z,25,FALSE)</f>
        <v>#N/A</v>
      </c>
      <c r="J1964" s="55" t="str">
        <f>VLOOKUP(G1964,'MITRA (REFERENSI)'!$A:$Z,26,FALSE)</f>
        <v>#N/A</v>
      </c>
      <c r="K1964" s="55" t="str">
        <f>VLOOKUP(G1964,'MITRA (REFERENSI)'!$A:$Z,15,FALSE)</f>
        <v>#N/A</v>
      </c>
      <c r="L1964" s="55" t="str">
        <f>VLOOKUP(G1964,'MITRA (REFERENSI)'!$A:$Z,15,FALSE)</f>
        <v>#N/A</v>
      </c>
      <c r="M1964" s="55" t="str">
        <f>IF(B1964=1,'KELAS (REFERENSI)'!M1964,IF(B1964=2,'KELAS (REFERENSI)'!M1979,IF(B1964=3,'KELAS (REFERENSI)'!M1994,IF(B1964=4,'KELAS (REFERENSI)'!M2009,""))))</f>
        <v/>
      </c>
      <c r="N1964" s="55" t="str">
        <f>IF(B1964=1,'KELAS (REFERENSI)'!N1964,IF(B1964=2,'KELAS (REFERENSI)'!N1979,IF(B1964=3,'KELAS (REFERENSI)'!N1994,IF(B1964=4,'KELAS (REFERENSI)'!N2009,""))))</f>
        <v/>
      </c>
      <c r="O1964" s="55" t="str">
        <f>IF(B1964=1,'KELAS (REFERENSI)'!O1964,IF(B1964=2,'KELAS (REFERENSI)'!O1979,IF(B1964=3,'KELAS (REFERENSI)'!O1994,IF(B1964=4,'KELAS (REFERENSI)'!O2009,""))))</f>
        <v/>
      </c>
      <c r="P1964" s="55" t="str">
        <f>IF(B1964=1,'KELAS (REFERENSI)'!P1964,IF(B1964=2,'KELAS (REFERENSI)'!P1979,IF(B1964=3,'KELAS (REFERENSI)'!P1994,IF(B1964=4,'KELAS (REFERENSI)'!P2009,""))))</f>
        <v/>
      </c>
      <c r="Q1964" s="55" t="str">
        <f t="shared" si="4"/>
        <v>BPS Kota Jakarta Timur</v>
      </c>
      <c r="R1964" s="55" t="str">
        <f t="shared" si="56"/>
        <v/>
      </c>
      <c r="S1964" s="55" t="str">
        <f t="shared" ref="S1964:T1964" si="1972">S1963</f>
        <v>15 Juni sampai dengan 31 Agustus 2026</v>
      </c>
      <c r="T1964" s="55" t="str">
        <f t="shared" si="1972"/>
        <v>31 Agustus 2026</v>
      </c>
      <c r="U1964" s="59" t="str">
        <f>VLOOKUP(G1964,'MITRA (REFERENSI)'!$A:$Z,17,FALSE)</f>
        <v>#N/A</v>
      </c>
      <c r="V1964" s="59" t="str">
        <f>VLOOKUP(G1964,'MITRA (REFERENSI)'!$A:$Z,11,FALSE)</f>
        <v>#N/A</v>
      </c>
      <c r="W1964" s="81"/>
      <c r="X1964" s="63"/>
      <c r="Y1964" s="63"/>
      <c r="Z1964" s="62"/>
      <c r="AA1964" s="63"/>
      <c r="AB1964" s="62"/>
      <c r="AC1964" s="62"/>
      <c r="AD1964" s="62"/>
      <c r="AE1964" s="62"/>
      <c r="AF1964" s="62"/>
      <c r="AG1964" s="72"/>
      <c r="AH1964" s="72"/>
      <c r="AI1964" s="72"/>
      <c r="AJ1964" s="72"/>
      <c r="AK1964" s="59" t="str">
        <f>VLOOKUP(G1964,'MITRA (REFERENSI)'!$A:$Z,5,FALSE)</f>
        <v>#N/A</v>
      </c>
      <c r="AL1964" s="59" t="str">
        <f>VLOOKUP(G1964,'MITRA (REFERENSI)'!$A:$Z,13,FALSE)</f>
        <v>#N/A</v>
      </c>
      <c r="AM1964" s="59" t="str">
        <f>VLOOKUP(G1964,'MITRA (REFERENSI)'!$A:$Z,14,FALSE)</f>
        <v>#N/A</v>
      </c>
    </row>
    <row r="1965" ht="15.0" customHeight="1">
      <c r="A1965" s="53" t="s">
        <v>7027</v>
      </c>
      <c r="B1965" s="78"/>
      <c r="C1965" s="79"/>
      <c r="D1965" s="82"/>
      <c r="E1965" s="82"/>
      <c r="F1965" s="56" t="str">
        <f t="shared" si="2"/>
        <v>PETUGAS.1964/SPK/SE/PML/3172/2026</v>
      </c>
      <c r="G1965" s="80"/>
      <c r="H1965" s="56" t="str">
        <f>VLOOKUP(G1965,'MITRA (REFERENSI)'!$A:$Z,16,FALSE)</f>
        <v>#N/A</v>
      </c>
      <c r="I1965" s="56" t="str">
        <f>VLOOKUP(G1965,'MITRA (REFERENSI)'!$A:$Z,25,FALSE)</f>
        <v>#N/A</v>
      </c>
      <c r="J1965" s="55" t="str">
        <f>VLOOKUP(G1965,'MITRA (REFERENSI)'!$A:$Z,26,FALSE)</f>
        <v>#N/A</v>
      </c>
      <c r="K1965" s="55" t="str">
        <f>VLOOKUP(G1965,'MITRA (REFERENSI)'!$A:$Z,15,FALSE)</f>
        <v>#N/A</v>
      </c>
      <c r="L1965" s="55" t="str">
        <f>VLOOKUP(G1965,'MITRA (REFERENSI)'!$A:$Z,15,FALSE)</f>
        <v>#N/A</v>
      </c>
      <c r="M1965" s="55" t="str">
        <f>IF(B1965=1,'KELAS (REFERENSI)'!M1965,IF(B1965=2,'KELAS (REFERENSI)'!M1980,IF(B1965=3,'KELAS (REFERENSI)'!M1995,IF(B1965=4,'KELAS (REFERENSI)'!M2010,""))))</f>
        <v/>
      </c>
      <c r="N1965" s="55" t="str">
        <f>IF(B1965=1,'KELAS (REFERENSI)'!N1965,IF(B1965=2,'KELAS (REFERENSI)'!N1980,IF(B1965=3,'KELAS (REFERENSI)'!N1995,IF(B1965=4,'KELAS (REFERENSI)'!N2010,""))))</f>
        <v/>
      </c>
      <c r="O1965" s="55" t="str">
        <f>IF(B1965=1,'KELAS (REFERENSI)'!O1965,IF(B1965=2,'KELAS (REFERENSI)'!O1980,IF(B1965=3,'KELAS (REFERENSI)'!O1995,IF(B1965=4,'KELAS (REFERENSI)'!O2010,""))))</f>
        <v/>
      </c>
      <c r="P1965" s="55" t="str">
        <f>IF(B1965=1,'KELAS (REFERENSI)'!P1965,IF(B1965=2,'KELAS (REFERENSI)'!P1980,IF(B1965=3,'KELAS (REFERENSI)'!P1995,IF(B1965=4,'KELAS (REFERENSI)'!P2010,""))))</f>
        <v/>
      </c>
      <c r="Q1965" s="55" t="str">
        <f t="shared" si="4"/>
        <v>BPS Kota Jakarta Timur</v>
      </c>
      <c r="R1965" s="55" t="str">
        <f t="shared" si="56"/>
        <v/>
      </c>
      <c r="S1965" s="55" t="str">
        <f t="shared" ref="S1965:T1965" si="1973">S1964</f>
        <v>15 Juni sampai dengan 31 Agustus 2026</v>
      </c>
      <c r="T1965" s="55" t="str">
        <f t="shared" si="1973"/>
        <v>31 Agustus 2026</v>
      </c>
      <c r="U1965" s="59" t="str">
        <f>VLOOKUP(G1965,'MITRA (REFERENSI)'!$A:$Z,17,FALSE)</f>
        <v>#N/A</v>
      </c>
      <c r="V1965" s="59" t="str">
        <f>VLOOKUP(G1965,'MITRA (REFERENSI)'!$A:$Z,11,FALSE)</f>
        <v>#N/A</v>
      </c>
      <c r="W1965" s="81"/>
      <c r="X1965" s="63"/>
      <c r="Y1965" s="63"/>
      <c r="Z1965" s="62"/>
      <c r="AA1965" s="63"/>
      <c r="AB1965" s="62"/>
      <c r="AC1965" s="62"/>
      <c r="AD1965" s="62"/>
      <c r="AE1965" s="62"/>
      <c r="AF1965" s="62"/>
      <c r="AG1965" s="72"/>
      <c r="AH1965" s="72"/>
      <c r="AI1965" s="72"/>
      <c r="AJ1965" s="72"/>
      <c r="AK1965" s="59" t="str">
        <f>VLOOKUP(G1965,'MITRA (REFERENSI)'!$A:$Z,5,FALSE)</f>
        <v>#N/A</v>
      </c>
      <c r="AL1965" s="59" t="str">
        <f>VLOOKUP(G1965,'MITRA (REFERENSI)'!$A:$Z,13,FALSE)</f>
        <v>#N/A</v>
      </c>
      <c r="AM1965" s="59" t="str">
        <f>VLOOKUP(G1965,'MITRA (REFERENSI)'!$A:$Z,14,FALSE)</f>
        <v>#N/A</v>
      </c>
    </row>
    <row r="1966" ht="15.0" customHeight="1">
      <c r="A1966" s="53" t="s">
        <v>7028</v>
      </c>
      <c r="B1966" s="78"/>
      <c r="C1966" s="79"/>
      <c r="D1966" s="82"/>
      <c r="E1966" s="82"/>
      <c r="F1966" s="56" t="str">
        <f t="shared" si="2"/>
        <v>PETUGAS.1965/SPK/SE/PML/3172/2026</v>
      </c>
      <c r="G1966" s="80"/>
      <c r="H1966" s="56" t="str">
        <f>VLOOKUP(G1966,'MITRA (REFERENSI)'!$A:$Z,16,FALSE)</f>
        <v>#N/A</v>
      </c>
      <c r="I1966" s="56" t="str">
        <f>VLOOKUP(G1966,'MITRA (REFERENSI)'!$A:$Z,25,FALSE)</f>
        <v>#N/A</v>
      </c>
      <c r="J1966" s="55" t="str">
        <f>VLOOKUP(G1966,'MITRA (REFERENSI)'!$A:$Z,26,FALSE)</f>
        <v>#N/A</v>
      </c>
      <c r="K1966" s="55" t="str">
        <f>VLOOKUP(G1966,'MITRA (REFERENSI)'!$A:$Z,15,FALSE)</f>
        <v>#N/A</v>
      </c>
      <c r="L1966" s="55" t="str">
        <f>VLOOKUP(G1966,'MITRA (REFERENSI)'!$A:$Z,15,FALSE)</f>
        <v>#N/A</v>
      </c>
      <c r="M1966" s="55" t="str">
        <f>IF(B1966=1,'KELAS (REFERENSI)'!M1966,IF(B1966=2,'KELAS (REFERENSI)'!M1981,IF(B1966=3,'KELAS (REFERENSI)'!M1996,IF(B1966=4,'KELAS (REFERENSI)'!M2011,""))))</f>
        <v/>
      </c>
      <c r="N1966" s="55" t="str">
        <f>IF(B1966=1,'KELAS (REFERENSI)'!N1966,IF(B1966=2,'KELAS (REFERENSI)'!N1981,IF(B1966=3,'KELAS (REFERENSI)'!N1996,IF(B1966=4,'KELAS (REFERENSI)'!N2011,""))))</f>
        <v/>
      </c>
      <c r="O1966" s="55" t="str">
        <f>IF(B1966=1,'KELAS (REFERENSI)'!O1966,IF(B1966=2,'KELAS (REFERENSI)'!O1981,IF(B1966=3,'KELAS (REFERENSI)'!O1996,IF(B1966=4,'KELAS (REFERENSI)'!O2011,""))))</f>
        <v/>
      </c>
      <c r="P1966" s="55" t="str">
        <f>IF(B1966=1,'KELAS (REFERENSI)'!P1966,IF(B1966=2,'KELAS (REFERENSI)'!P1981,IF(B1966=3,'KELAS (REFERENSI)'!P1996,IF(B1966=4,'KELAS (REFERENSI)'!P2011,""))))</f>
        <v/>
      </c>
      <c r="Q1966" s="55" t="str">
        <f t="shared" si="4"/>
        <v>BPS Kota Jakarta Timur</v>
      </c>
      <c r="R1966" s="55" t="str">
        <f t="shared" si="56"/>
        <v/>
      </c>
      <c r="S1966" s="55" t="str">
        <f t="shared" ref="S1966:T1966" si="1974">S1965</f>
        <v>15 Juni sampai dengan 31 Agustus 2026</v>
      </c>
      <c r="T1966" s="55" t="str">
        <f t="shared" si="1974"/>
        <v>31 Agustus 2026</v>
      </c>
      <c r="U1966" s="59" t="str">
        <f>VLOOKUP(G1966,'MITRA (REFERENSI)'!$A:$Z,17,FALSE)</f>
        <v>#N/A</v>
      </c>
      <c r="V1966" s="59" t="str">
        <f>VLOOKUP(G1966,'MITRA (REFERENSI)'!$A:$Z,11,FALSE)</f>
        <v>#N/A</v>
      </c>
      <c r="W1966" s="81"/>
      <c r="X1966" s="63"/>
      <c r="Y1966" s="63"/>
      <c r="Z1966" s="62"/>
      <c r="AA1966" s="63"/>
      <c r="AB1966" s="62"/>
      <c r="AC1966" s="62"/>
      <c r="AD1966" s="62"/>
      <c r="AE1966" s="62"/>
      <c r="AF1966" s="62"/>
      <c r="AG1966" s="72"/>
      <c r="AH1966" s="72"/>
      <c r="AI1966" s="72"/>
      <c r="AJ1966" s="72"/>
      <c r="AK1966" s="59" t="str">
        <f>VLOOKUP(G1966,'MITRA (REFERENSI)'!$A:$Z,5,FALSE)</f>
        <v>#N/A</v>
      </c>
      <c r="AL1966" s="59" t="str">
        <f>VLOOKUP(G1966,'MITRA (REFERENSI)'!$A:$Z,13,FALSE)</f>
        <v>#N/A</v>
      </c>
      <c r="AM1966" s="59" t="str">
        <f>VLOOKUP(G1966,'MITRA (REFERENSI)'!$A:$Z,14,FALSE)</f>
        <v>#N/A</v>
      </c>
    </row>
    <row r="1967" ht="15.0" customHeight="1">
      <c r="A1967" s="53" t="s">
        <v>7029</v>
      </c>
      <c r="B1967" s="78"/>
      <c r="C1967" s="79"/>
      <c r="D1967" s="82"/>
      <c r="E1967" s="82"/>
      <c r="F1967" s="56" t="str">
        <f t="shared" si="2"/>
        <v>PETUGAS.1966/SPK/SE/PML/3172/2026</v>
      </c>
      <c r="G1967" s="80"/>
      <c r="H1967" s="56" t="str">
        <f>VLOOKUP(G1967,'MITRA (REFERENSI)'!$A:$Z,16,FALSE)</f>
        <v>#N/A</v>
      </c>
      <c r="I1967" s="56" t="str">
        <f>VLOOKUP(G1967,'MITRA (REFERENSI)'!$A:$Z,25,FALSE)</f>
        <v>#N/A</v>
      </c>
      <c r="J1967" s="55" t="str">
        <f>VLOOKUP(G1967,'MITRA (REFERENSI)'!$A:$Z,26,FALSE)</f>
        <v>#N/A</v>
      </c>
      <c r="K1967" s="55" t="str">
        <f>VLOOKUP(G1967,'MITRA (REFERENSI)'!$A:$Z,15,FALSE)</f>
        <v>#N/A</v>
      </c>
      <c r="L1967" s="55" t="str">
        <f>VLOOKUP(G1967,'MITRA (REFERENSI)'!$A:$Z,15,FALSE)</f>
        <v>#N/A</v>
      </c>
      <c r="M1967" s="55" t="str">
        <f>IF(B1967=1,'KELAS (REFERENSI)'!M1967,IF(B1967=2,'KELAS (REFERENSI)'!M1982,IF(B1967=3,'KELAS (REFERENSI)'!M1997,IF(B1967=4,'KELAS (REFERENSI)'!M2012,""))))</f>
        <v/>
      </c>
      <c r="N1967" s="55" t="str">
        <f>IF(B1967=1,'KELAS (REFERENSI)'!N1967,IF(B1967=2,'KELAS (REFERENSI)'!N1982,IF(B1967=3,'KELAS (REFERENSI)'!N1997,IF(B1967=4,'KELAS (REFERENSI)'!N2012,""))))</f>
        <v/>
      </c>
      <c r="O1967" s="55" t="str">
        <f>IF(B1967=1,'KELAS (REFERENSI)'!O1967,IF(B1967=2,'KELAS (REFERENSI)'!O1982,IF(B1967=3,'KELAS (REFERENSI)'!O1997,IF(B1967=4,'KELAS (REFERENSI)'!O2012,""))))</f>
        <v/>
      </c>
      <c r="P1967" s="55" t="str">
        <f>IF(B1967=1,'KELAS (REFERENSI)'!P1967,IF(B1967=2,'KELAS (REFERENSI)'!P1982,IF(B1967=3,'KELAS (REFERENSI)'!P1997,IF(B1967=4,'KELAS (REFERENSI)'!P2012,""))))</f>
        <v/>
      </c>
      <c r="Q1967" s="55" t="str">
        <f t="shared" si="4"/>
        <v>BPS Kota Jakarta Timur</v>
      </c>
      <c r="R1967" s="55" t="str">
        <f t="shared" si="56"/>
        <v/>
      </c>
      <c r="S1967" s="55" t="str">
        <f t="shared" ref="S1967:T1967" si="1975">S1966</f>
        <v>15 Juni sampai dengan 31 Agustus 2026</v>
      </c>
      <c r="T1967" s="55" t="str">
        <f t="shared" si="1975"/>
        <v>31 Agustus 2026</v>
      </c>
      <c r="U1967" s="59" t="str">
        <f>VLOOKUP(G1967,'MITRA (REFERENSI)'!$A:$Z,17,FALSE)</f>
        <v>#N/A</v>
      </c>
      <c r="V1967" s="59" t="str">
        <f>VLOOKUP(G1967,'MITRA (REFERENSI)'!$A:$Z,11,FALSE)</f>
        <v>#N/A</v>
      </c>
      <c r="W1967" s="81"/>
      <c r="X1967" s="63"/>
      <c r="Y1967" s="63"/>
      <c r="Z1967" s="62"/>
      <c r="AA1967" s="63"/>
      <c r="AB1967" s="62"/>
      <c r="AC1967" s="62"/>
      <c r="AD1967" s="62"/>
      <c r="AE1967" s="62"/>
      <c r="AF1967" s="62"/>
      <c r="AG1967" s="72"/>
      <c r="AH1967" s="72"/>
      <c r="AI1967" s="72"/>
      <c r="AJ1967" s="72"/>
      <c r="AK1967" s="59" t="str">
        <f>VLOOKUP(G1967,'MITRA (REFERENSI)'!$A:$Z,5,FALSE)</f>
        <v>#N/A</v>
      </c>
      <c r="AL1967" s="59" t="str">
        <f>VLOOKUP(G1967,'MITRA (REFERENSI)'!$A:$Z,13,FALSE)</f>
        <v>#N/A</v>
      </c>
      <c r="AM1967" s="59" t="str">
        <f>VLOOKUP(G1967,'MITRA (REFERENSI)'!$A:$Z,14,FALSE)</f>
        <v>#N/A</v>
      </c>
    </row>
    <row r="1968" ht="15.0" customHeight="1">
      <c r="A1968" s="53" t="s">
        <v>7030</v>
      </c>
      <c r="B1968" s="78"/>
      <c r="C1968" s="79"/>
      <c r="D1968" s="82"/>
      <c r="E1968" s="82"/>
      <c r="F1968" s="56" t="str">
        <f t="shared" si="2"/>
        <v>PETUGAS.1967/SPK/SE/PML/3172/2026</v>
      </c>
      <c r="G1968" s="80"/>
      <c r="H1968" s="56" t="str">
        <f>VLOOKUP(G1968,'MITRA (REFERENSI)'!$A:$Z,16,FALSE)</f>
        <v>#N/A</v>
      </c>
      <c r="I1968" s="56" t="str">
        <f>VLOOKUP(G1968,'MITRA (REFERENSI)'!$A:$Z,25,FALSE)</f>
        <v>#N/A</v>
      </c>
      <c r="J1968" s="55" t="str">
        <f>VLOOKUP(G1968,'MITRA (REFERENSI)'!$A:$Z,26,FALSE)</f>
        <v>#N/A</v>
      </c>
      <c r="K1968" s="55" t="str">
        <f>VLOOKUP(G1968,'MITRA (REFERENSI)'!$A:$Z,15,FALSE)</f>
        <v>#N/A</v>
      </c>
      <c r="L1968" s="55" t="str">
        <f>VLOOKUP(G1968,'MITRA (REFERENSI)'!$A:$Z,15,FALSE)</f>
        <v>#N/A</v>
      </c>
      <c r="M1968" s="55" t="str">
        <f>IF(B1968=1,'KELAS (REFERENSI)'!M1968,IF(B1968=2,'KELAS (REFERENSI)'!M1983,IF(B1968=3,'KELAS (REFERENSI)'!M1998,IF(B1968=4,'KELAS (REFERENSI)'!M2013,""))))</f>
        <v/>
      </c>
      <c r="N1968" s="55" t="str">
        <f>IF(B1968=1,'KELAS (REFERENSI)'!N1968,IF(B1968=2,'KELAS (REFERENSI)'!N1983,IF(B1968=3,'KELAS (REFERENSI)'!N1998,IF(B1968=4,'KELAS (REFERENSI)'!N2013,""))))</f>
        <v/>
      </c>
      <c r="O1968" s="55" t="str">
        <f>IF(B1968=1,'KELAS (REFERENSI)'!O1968,IF(B1968=2,'KELAS (REFERENSI)'!O1983,IF(B1968=3,'KELAS (REFERENSI)'!O1998,IF(B1968=4,'KELAS (REFERENSI)'!O2013,""))))</f>
        <v/>
      </c>
      <c r="P1968" s="55" t="str">
        <f>IF(B1968=1,'KELAS (REFERENSI)'!P1968,IF(B1968=2,'KELAS (REFERENSI)'!P1983,IF(B1968=3,'KELAS (REFERENSI)'!P1998,IF(B1968=4,'KELAS (REFERENSI)'!P2013,""))))</f>
        <v/>
      </c>
      <c r="Q1968" s="55" t="str">
        <f t="shared" si="4"/>
        <v>BPS Kota Jakarta Timur</v>
      </c>
      <c r="R1968" s="55" t="str">
        <f t="shared" si="56"/>
        <v/>
      </c>
      <c r="S1968" s="55" t="str">
        <f t="shared" ref="S1968:T1968" si="1976">S1967</f>
        <v>15 Juni sampai dengan 31 Agustus 2026</v>
      </c>
      <c r="T1968" s="55" t="str">
        <f t="shared" si="1976"/>
        <v>31 Agustus 2026</v>
      </c>
      <c r="U1968" s="59" t="str">
        <f>VLOOKUP(G1968,'MITRA (REFERENSI)'!$A:$Z,17,FALSE)</f>
        <v>#N/A</v>
      </c>
      <c r="V1968" s="59" t="str">
        <f>VLOOKUP(G1968,'MITRA (REFERENSI)'!$A:$Z,11,FALSE)</f>
        <v>#N/A</v>
      </c>
      <c r="W1968" s="81"/>
      <c r="X1968" s="63"/>
      <c r="Y1968" s="63"/>
      <c r="Z1968" s="62"/>
      <c r="AA1968" s="63"/>
      <c r="AB1968" s="62"/>
      <c r="AC1968" s="62"/>
      <c r="AD1968" s="62"/>
      <c r="AE1968" s="62"/>
      <c r="AF1968" s="62"/>
      <c r="AG1968" s="72"/>
      <c r="AH1968" s="72"/>
      <c r="AI1968" s="72"/>
      <c r="AJ1968" s="72"/>
      <c r="AK1968" s="59" t="str">
        <f>VLOOKUP(G1968,'MITRA (REFERENSI)'!$A:$Z,5,FALSE)</f>
        <v>#N/A</v>
      </c>
      <c r="AL1968" s="59" t="str">
        <f>VLOOKUP(G1968,'MITRA (REFERENSI)'!$A:$Z,13,FALSE)</f>
        <v>#N/A</v>
      </c>
      <c r="AM1968" s="59" t="str">
        <f>VLOOKUP(G1968,'MITRA (REFERENSI)'!$A:$Z,14,FALSE)</f>
        <v>#N/A</v>
      </c>
    </row>
    <row r="1969" ht="15.0" customHeight="1">
      <c r="A1969" s="53" t="s">
        <v>7031</v>
      </c>
      <c r="B1969" s="78"/>
      <c r="C1969" s="79"/>
      <c r="D1969" s="82"/>
      <c r="E1969" s="82"/>
      <c r="F1969" s="56" t="str">
        <f t="shared" si="2"/>
        <v>PETUGAS.1968/SPK/SE/PML/3172/2026</v>
      </c>
      <c r="G1969" s="80"/>
      <c r="H1969" s="56" t="str">
        <f>VLOOKUP(G1969,'MITRA (REFERENSI)'!$A:$Z,16,FALSE)</f>
        <v>#N/A</v>
      </c>
      <c r="I1969" s="56" t="str">
        <f>VLOOKUP(G1969,'MITRA (REFERENSI)'!$A:$Z,25,FALSE)</f>
        <v>#N/A</v>
      </c>
      <c r="J1969" s="55" t="str">
        <f>VLOOKUP(G1969,'MITRA (REFERENSI)'!$A:$Z,26,FALSE)</f>
        <v>#N/A</v>
      </c>
      <c r="K1969" s="55" t="str">
        <f>VLOOKUP(G1969,'MITRA (REFERENSI)'!$A:$Z,15,FALSE)</f>
        <v>#N/A</v>
      </c>
      <c r="L1969" s="55" t="str">
        <f>VLOOKUP(G1969,'MITRA (REFERENSI)'!$A:$Z,15,FALSE)</f>
        <v>#N/A</v>
      </c>
      <c r="M1969" s="55" t="str">
        <f>IF(B1969=1,'KELAS (REFERENSI)'!M1969,IF(B1969=2,'KELAS (REFERENSI)'!M1984,IF(B1969=3,'KELAS (REFERENSI)'!M1999,IF(B1969=4,'KELAS (REFERENSI)'!M2014,""))))</f>
        <v/>
      </c>
      <c r="N1969" s="55" t="str">
        <f>IF(B1969=1,'KELAS (REFERENSI)'!N1969,IF(B1969=2,'KELAS (REFERENSI)'!N1984,IF(B1969=3,'KELAS (REFERENSI)'!N1999,IF(B1969=4,'KELAS (REFERENSI)'!N2014,""))))</f>
        <v/>
      </c>
      <c r="O1969" s="55" t="str">
        <f>IF(B1969=1,'KELAS (REFERENSI)'!O1969,IF(B1969=2,'KELAS (REFERENSI)'!O1984,IF(B1969=3,'KELAS (REFERENSI)'!O1999,IF(B1969=4,'KELAS (REFERENSI)'!O2014,""))))</f>
        <v/>
      </c>
      <c r="P1969" s="55" t="str">
        <f>IF(B1969=1,'KELAS (REFERENSI)'!P1969,IF(B1969=2,'KELAS (REFERENSI)'!P1984,IF(B1969=3,'KELAS (REFERENSI)'!P1999,IF(B1969=4,'KELAS (REFERENSI)'!P2014,""))))</f>
        <v/>
      </c>
      <c r="Q1969" s="55" t="str">
        <f t="shared" si="4"/>
        <v>BPS Kota Jakarta Timur</v>
      </c>
      <c r="R1969" s="55" t="str">
        <f t="shared" si="56"/>
        <v/>
      </c>
      <c r="S1969" s="55" t="str">
        <f t="shared" ref="S1969:T1969" si="1977">S1968</f>
        <v>15 Juni sampai dengan 31 Agustus 2026</v>
      </c>
      <c r="T1969" s="55" t="str">
        <f t="shared" si="1977"/>
        <v>31 Agustus 2026</v>
      </c>
      <c r="U1969" s="59" t="str">
        <f>VLOOKUP(G1969,'MITRA (REFERENSI)'!$A:$Z,17,FALSE)</f>
        <v>#N/A</v>
      </c>
      <c r="V1969" s="59" t="str">
        <f>VLOOKUP(G1969,'MITRA (REFERENSI)'!$A:$Z,11,FALSE)</f>
        <v>#N/A</v>
      </c>
      <c r="W1969" s="81"/>
      <c r="X1969" s="63"/>
      <c r="Y1969" s="63"/>
      <c r="Z1969" s="62"/>
      <c r="AA1969" s="63"/>
      <c r="AB1969" s="62"/>
      <c r="AC1969" s="62"/>
      <c r="AD1969" s="62"/>
      <c r="AE1969" s="62"/>
      <c r="AF1969" s="62"/>
      <c r="AG1969" s="72"/>
      <c r="AH1969" s="72"/>
      <c r="AI1969" s="72"/>
      <c r="AJ1969" s="72"/>
      <c r="AK1969" s="59" t="str">
        <f>VLOOKUP(G1969,'MITRA (REFERENSI)'!$A:$Z,5,FALSE)</f>
        <v>#N/A</v>
      </c>
      <c r="AL1969" s="59" t="str">
        <f>VLOOKUP(G1969,'MITRA (REFERENSI)'!$A:$Z,13,FALSE)</f>
        <v>#N/A</v>
      </c>
      <c r="AM1969" s="59" t="str">
        <f>VLOOKUP(G1969,'MITRA (REFERENSI)'!$A:$Z,14,FALSE)</f>
        <v>#N/A</v>
      </c>
    </row>
    <row r="1970" ht="15.0" customHeight="1">
      <c r="A1970" s="53" t="s">
        <v>7032</v>
      </c>
      <c r="B1970" s="78"/>
      <c r="C1970" s="79"/>
      <c r="D1970" s="82"/>
      <c r="E1970" s="82"/>
      <c r="F1970" s="56" t="str">
        <f t="shared" si="2"/>
        <v>PETUGAS.1969/SPK/SE/PML/3172/2026</v>
      </c>
      <c r="G1970" s="80"/>
      <c r="H1970" s="56" t="str">
        <f>VLOOKUP(G1970,'MITRA (REFERENSI)'!$A:$Z,16,FALSE)</f>
        <v>#N/A</v>
      </c>
      <c r="I1970" s="56" t="str">
        <f>VLOOKUP(G1970,'MITRA (REFERENSI)'!$A:$Z,25,FALSE)</f>
        <v>#N/A</v>
      </c>
      <c r="J1970" s="55" t="str">
        <f>VLOOKUP(G1970,'MITRA (REFERENSI)'!$A:$Z,26,FALSE)</f>
        <v>#N/A</v>
      </c>
      <c r="K1970" s="55" t="str">
        <f>VLOOKUP(G1970,'MITRA (REFERENSI)'!$A:$Z,15,FALSE)</f>
        <v>#N/A</v>
      </c>
      <c r="L1970" s="55" t="str">
        <f>VLOOKUP(G1970,'MITRA (REFERENSI)'!$A:$Z,15,FALSE)</f>
        <v>#N/A</v>
      </c>
      <c r="M1970" s="55" t="str">
        <f>IF(B1970=1,'KELAS (REFERENSI)'!M1970,IF(B1970=2,'KELAS (REFERENSI)'!M1985,IF(B1970=3,'KELAS (REFERENSI)'!M2000,IF(B1970=4,'KELAS (REFERENSI)'!M2015,""))))</f>
        <v/>
      </c>
      <c r="N1970" s="55" t="str">
        <f>IF(B1970=1,'KELAS (REFERENSI)'!N1970,IF(B1970=2,'KELAS (REFERENSI)'!N1985,IF(B1970=3,'KELAS (REFERENSI)'!N2000,IF(B1970=4,'KELAS (REFERENSI)'!N2015,""))))</f>
        <v/>
      </c>
      <c r="O1970" s="55" t="str">
        <f>IF(B1970=1,'KELAS (REFERENSI)'!O1970,IF(B1970=2,'KELAS (REFERENSI)'!O1985,IF(B1970=3,'KELAS (REFERENSI)'!O2000,IF(B1970=4,'KELAS (REFERENSI)'!O2015,""))))</f>
        <v/>
      </c>
      <c r="P1970" s="55" t="str">
        <f>IF(B1970=1,'KELAS (REFERENSI)'!P1970,IF(B1970=2,'KELAS (REFERENSI)'!P1985,IF(B1970=3,'KELAS (REFERENSI)'!P2000,IF(B1970=4,'KELAS (REFERENSI)'!P2015,""))))</f>
        <v/>
      </c>
      <c r="Q1970" s="55" t="str">
        <f t="shared" si="4"/>
        <v>BPS Kota Jakarta Timur</v>
      </c>
      <c r="R1970" s="55" t="str">
        <f t="shared" si="56"/>
        <v/>
      </c>
      <c r="S1970" s="55" t="str">
        <f t="shared" ref="S1970:T1970" si="1978">S1969</f>
        <v>15 Juni sampai dengan 31 Agustus 2026</v>
      </c>
      <c r="T1970" s="55" t="str">
        <f t="shared" si="1978"/>
        <v>31 Agustus 2026</v>
      </c>
      <c r="U1970" s="59" t="str">
        <f>VLOOKUP(G1970,'MITRA (REFERENSI)'!$A:$Z,17,FALSE)</f>
        <v>#N/A</v>
      </c>
      <c r="V1970" s="59" t="str">
        <f>VLOOKUP(G1970,'MITRA (REFERENSI)'!$A:$Z,11,FALSE)</f>
        <v>#N/A</v>
      </c>
      <c r="W1970" s="81"/>
      <c r="X1970" s="63"/>
      <c r="Y1970" s="63"/>
      <c r="Z1970" s="62"/>
      <c r="AA1970" s="63"/>
      <c r="AB1970" s="62"/>
      <c r="AC1970" s="62"/>
      <c r="AD1970" s="62"/>
      <c r="AE1970" s="62"/>
      <c r="AF1970" s="62"/>
      <c r="AG1970" s="72"/>
      <c r="AH1970" s="72"/>
      <c r="AI1970" s="72"/>
      <c r="AJ1970" s="72"/>
      <c r="AK1970" s="59" t="str">
        <f>VLOOKUP(G1970,'MITRA (REFERENSI)'!$A:$Z,5,FALSE)</f>
        <v>#N/A</v>
      </c>
      <c r="AL1970" s="59" t="str">
        <f>VLOOKUP(G1970,'MITRA (REFERENSI)'!$A:$Z,13,FALSE)</f>
        <v>#N/A</v>
      </c>
      <c r="AM1970" s="59" t="str">
        <f>VLOOKUP(G1970,'MITRA (REFERENSI)'!$A:$Z,14,FALSE)</f>
        <v>#N/A</v>
      </c>
    </row>
    <row r="1971" ht="15.0" customHeight="1">
      <c r="A1971" s="53" t="s">
        <v>7033</v>
      </c>
      <c r="B1971" s="78"/>
      <c r="C1971" s="79"/>
      <c r="D1971" s="82"/>
      <c r="E1971" s="82"/>
      <c r="F1971" s="56" t="str">
        <f t="shared" si="2"/>
        <v>PETUGAS.1970/SPK/SE/PML/3172/2026</v>
      </c>
      <c r="G1971" s="80"/>
      <c r="H1971" s="56" t="str">
        <f>VLOOKUP(G1971,'MITRA (REFERENSI)'!$A:$Z,16,FALSE)</f>
        <v>#N/A</v>
      </c>
      <c r="I1971" s="56" t="str">
        <f>VLOOKUP(G1971,'MITRA (REFERENSI)'!$A:$Z,25,FALSE)</f>
        <v>#N/A</v>
      </c>
      <c r="J1971" s="55" t="str">
        <f>VLOOKUP(G1971,'MITRA (REFERENSI)'!$A:$Z,26,FALSE)</f>
        <v>#N/A</v>
      </c>
      <c r="K1971" s="55" t="str">
        <f>VLOOKUP(G1971,'MITRA (REFERENSI)'!$A:$Z,15,FALSE)</f>
        <v>#N/A</v>
      </c>
      <c r="L1971" s="55" t="str">
        <f>VLOOKUP(G1971,'MITRA (REFERENSI)'!$A:$Z,15,FALSE)</f>
        <v>#N/A</v>
      </c>
      <c r="M1971" s="55" t="str">
        <f>IF(B1971=1,'KELAS (REFERENSI)'!M1971,IF(B1971=2,'KELAS (REFERENSI)'!M1986,IF(B1971=3,'KELAS (REFERENSI)'!M2001,IF(B1971=4,'KELAS (REFERENSI)'!M2016,""))))</f>
        <v/>
      </c>
      <c r="N1971" s="55" t="str">
        <f>IF(B1971=1,'KELAS (REFERENSI)'!N1971,IF(B1971=2,'KELAS (REFERENSI)'!N1986,IF(B1971=3,'KELAS (REFERENSI)'!N2001,IF(B1971=4,'KELAS (REFERENSI)'!N2016,""))))</f>
        <v/>
      </c>
      <c r="O1971" s="55" t="str">
        <f>IF(B1971=1,'KELAS (REFERENSI)'!O1971,IF(B1971=2,'KELAS (REFERENSI)'!O1986,IF(B1971=3,'KELAS (REFERENSI)'!O2001,IF(B1971=4,'KELAS (REFERENSI)'!O2016,""))))</f>
        <v/>
      </c>
      <c r="P1971" s="55" t="str">
        <f>IF(B1971=1,'KELAS (REFERENSI)'!P1971,IF(B1971=2,'KELAS (REFERENSI)'!P1986,IF(B1971=3,'KELAS (REFERENSI)'!P2001,IF(B1971=4,'KELAS (REFERENSI)'!P2016,""))))</f>
        <v/>
      </c>
      <c r="Q1971" s="55" t="str">
        <f t="shared" si="4"/>
        <v>BPS Kota Jakarta Timur</v>
      </c>
      <c r="R1971" s="55" t="str">
        <f t="shared" si="56"/>
        <v/>
      </c>
      <c r="S1971" s="55" t="str">
        <f t="shared" ref="S1971:T1971" si="1979">S1970</f>
        <v>15 Juni sampai dengan 31 Agustus 2026</v>
      </c>
      <c r="T1971" s="55" t="str">
        <f t="shared" si="1979"/>
        <v>31 Agustus 2026</v>
      </c>
      <c r="U1971" s="59" t="str">
        <f>VLOOKUP(G1971,'MITRA (REFERENSI)'!$A:$Z,17,FALSE)</f>
        <v>#N/A</v>
      </c>
      <c r="V1971" s="59" t="str">
        <f>VLOOKUP(G1971,'MITRA (REFERENSI)'!$A:$Z,11,FALSE)</f>
        <v>#N/A</v>
      </c>
      <c r="W1971" s="81"/>
      <c r="X1971" s="63"/>
      <c r="Y1971" s="63"/>
      <c r="Z1971" s="62"/>
      <c r="AA1971" s="63"/>
      <c r="AB1971" s="62"/>
      <c r="AC1971" s="62"/>
      <c r="AD1971" s="62"/>
      <c r="AE1971" s="62"/>
      <c r="AF1971" s="62"/>
      <c r="AG1971" s="72"/>
      <c r="AH1971" s="72"/>
      <c r="AI1971" s="72"/>
      <c r="AJ1971" s="72"/>
      <c r="AK1971" s="59" t="str">
        <f>VLOOKUP(G1971,'MITRA (REFERENSI)'!$A:$Z,5,FALSE)</f>
        <v>#N/A</v>
      </c>
      <c r="AL1971" s="59" t="str">
        <f>VLOOKUP(G1971,'MITRA (REFERENSI)'!$A:$Z,13,FALSE)</f>
        <v>#N/A</v>
      </c>
      <c r="AM1971" s="59" t="str">
        <f>VLOOKUP(G1971,'MITRA (REFERENSI)'!$A:$Z,14,FALSE)</f>
        <v>#N/A</v>
      </c>
    </row>
    <row r="1972" ht="15.0" customHeight="1">
      <c r="A1972" s="53" t="s">
        <v>7034</v>
      </c>
      <c r="B1972" s="78"/>
      <c r="C1972" s="79"/>
      <c r="D1972" s="82"/>
      <c r="E1972" s="82"/>
      <c r="F1972" s="56" t="str">
        <f t="shared" si="2"/>
        <v>PETUGAS.1971/SPK/SE/PML/3172/2026</v>
      </c>
      <c r="G1972" s="80"/>
      <c r="H1972" s="56" t="str">
        <f>VLOOKUP(G1972,'MITRA (REFERENSI)'!$A:$Z,16,FALSE)</f>
        <v>#N/A</v>
      </c>
      <c r="I1972" s="56" t="str">
        <f>VLOOKUP(G1972,'MITRA (REFERENSI)'!$A:$Z,25,FALSE)</f>
        <v>#N/A</v>
      </c>
      <c r="J1972" s="55" t="str">
        <f>VLOOKUP(G1972,'MITRA (REFERENSI)'!$A:$Z,26,FALSE)</f>
        <v>#N/A</v>
      </c>
      <c r="K1972" s="55" t="str">
        <f>VLOOKUP(G1972,'MITRA (REFERENSI)'!$A:$Z,15,FALSE)</f>
        <v>#N/A</v>
      </c>
      <c r="L1972" s="55" t="str">
        <f>VLOOKUP(G1972,'MITRA (REFERENSI)'!$A:$Z,15,FALSE)</f>
        <v>#N/A</v>
      </c>
      <c r="M1972" s="55" t="str">
        <f>IF(B1972=1,'KELAS (REFERENSI)'!M1972,IF(B1972=2,'KELAS (REFERENSI)'!M1987,IF(B1972=3,'KELAS (REFERENSI)'!M2002,IF(B1972=4,'KELAS (REFERENSI)'!M2017,""))))</f>
        <v/>
      </c>
      <c r="N1972" s="55" t="str">
        <f>IF(B1972=1,'KELAS (REFERENSI)'!N1972,IF(B1972=2,'KELAS (REFERENSI)'!N1987,IF(B1972=3,'KELAS (REFERENSI)'!N2002,IF(B1972=4,'KELAS (REFERENSI)'!N2017,""))))</f>
        <v/>
      </c>
      <c r="O1972" s="55" t="str">
        <f>IF(B1972=1,'KELAS (REFERENSI)'!O1972,IF(B1972=2,'KELAS (REFERENSI)'!O1987,IF(B1972=3,'KELAS (REFERENSI)'!O2002,IF(B1972=4,'KELAS (REFERENSI)'!O2017,""))))</f>
        <v/>
      </c>
      <c r="P1972" s="55" t="str">
        <f>IF(B1972=1,'KELAS (REFERENSI)'!P1972,IF(B1972=2,'KELAS (REFERENSI)'!P1987,IF(B1972=3,'KELAS (REFERENSI)'!P2002,IF(B1972=4,'KELAS (REFERENSI)'!P2017,""))))</f>
        <v/>
      </c>
      <c r="Q1972" s="55" t="str">
        <f t="shared" si="4"/>
        <v>BPS Kota Jakarta Timur</v>
      </c>
      <c r="R1972" s="55" t="str">
        <f t="shared" si="56"/>
        <v/>
      </c>
      <c r="S1972" s="55" t="str">
        <f t="shared" ref="S1972:T1972" si="1980">S1971</f>
        <v>15 Juni sampai dengan 31 Agustus 2026</v>
      </c>
      <c r="T1972" s="55" t="str">
        <f t="shared" si="1980"/>
        <v>31 Agustus 2026</v>
      </c>
      <c r="U1972" s="59" t="str">
        <f>VLOOKUP(G1972,'MITRA (REFERENSI)'!$A:$Z,17,FALSE)</f>
        <v>#N/A</v>
      </c>
      <c r="V1972" s="59" t="str">
        <f>VLOOKUP(G1972,'MITRA (REFERENSI)'!$A:$Z,11,FALSE)</f>
        <v>#N/A</v>
      </c>
      <c r="W1972" s="81"/>
      <c r="X1972" s="63"/>
      <c r="Y1972" s="63"/>
      <c r="Z1972" s="62"/>
      <c r="AA1972" s="63"/>
      <c r="AB1972" s="62"/>
      <c r="AC1972" s="62"/>
      <c r="AD1972" s="62"/>
      <c r="AE1972" s="62"/>
      <c r="AF1972" s="62"/>
      <c r="AG1972" s="72"/>
      <c r="AH1972" s="72"/>
      <c r="AI1972" s="72"/>
      <c r="AJ1972" s="72"/>
      <c r="AK1972" s="59" t="str">
        <f>VLOOKUP(G1972,'MITRA (REFERENSI)'!$A:$Z,5,FALSE)</f>
        <v>#N/A</v>
      </c>
      <c r="AL1972" s="59" t="str">
        <f>VLOOKUP(G1972,'MITRA (REFERENSI)'!$A:$Z,13,FALSE)</f>
        <v>#N/A</v>
      </c>
      <c r="AM1972" s="59" t="str">
        <f>VLOOKUP(G1972,'MITRA (REFERENSI)'!$A:$Z,14,FALSE)</f>
        <v>#N/A</v>
      </c>
    </row>
    <row r="1973" ht="15.0" customHeight="1">
      <c r="A1973" s="53" t="s">
        <v>7035</v>
      </c>
      <c r="B1973" s="78"/>
      <c r="C1973" s="79"/>
      <c r="D1973" s="82"/>
      <c r="E1973" s="82"/>
      <c r="F1973" s="56" t="str">
        <f t="shared" si="2"/>
        <v>PETUGAS.1972/SPK/SE/PML/3172/2026</v>
      </c>
      <c r="G1973" s="80"/>
      <c r="H1973" s="56" t="str">
        <f>VLOOKUP(G1973,'MITRA (REFERENSI)'!$A:$Z,16,FALSE)</f>
        <v>#N/A</v>
      </c>
      <c r="I1973" s="56" t="str">
        <f>VLOOKUP(G1973,'MITRA (REFERENSI)'!$A:$Z,25,FALSE)</f>
        <v>#N/A</v>
      </c>
      <c r="J1973" s="55" t="str">
        <f>VLOOKUP(G1973,'MITRA (REFERENSI)'!$A:$Z,26,FALSE)</f>
        <v>#N/A</v>
      </c>
      <c r="K1973" s="55" t="str">
        <f>VLOOKUP(G1973,'MITRA (REFERENSI)'!$A:$Z,15,FALSE)</f>
        <v>#N/A</v>
      </c>
      <c r="L1973" s="55" t="str">
        <f>VLOOKUP(G1973,'MITRA (REFERENSI)'!$A:$Z,15,FALSE)</f>
        <v>#N/A</v>
      </c>
      <c r="M1973" s="55" t="str">
        <f>IF(B1973=1,'KELAS (REFERENSI)'!M1973,IF(B1973=2,'KELAS (REFERENSI)'!M1988,IF(B1973=3,'KELAS (REFERENSI)'!M2003,IF(B1973=4,'KELAS (REFERENSI)'!M2018,""))))</f>
        <v/>
      </c>
      <c r="N1973" s="55" t="str">
        <f>IF(B1973=1,'KELAS (REFERENSI)'!N1973,IF(B1973=2,'KELAS (REFERENSI)'!N1988,IF(B1973=3,'KELAS (REFERENSI)'!N2003,IF(B1973=4,'KELAS (REFERENSI)'!N2018,""))))</f>
        <v/>
      </c>
      <c r="O1973" s="55" t="str">
        <f>IF(B1973=1,'KELAS (REFERENSI)'!O1973,IF(B1973=2,'KELAS (REFERENSI)'!O1988,IF(B1973=3,'KELAS (REFERENSI)'!O2003,IF(B1973=4,'KELAS (REFERENSI)'!O2018,""))))</f>
        <v/>
      </c>
      <c r="P1973" s="55" t="str">
        <f>IF(B1973=1,'KELAS (REFERENSI)'!P1973,IF(B1973=2,'KELAS (REFERENSI)'!P1988,IF(B1973=3,'KELAS (REFERENSI)'!P2003,IF(B1973=4,'KELAS (REFERENSI)'!P2018,""))))</f>
        <v/>
      </c>
      <c r="Q1973" s="55" t="str">
        <f t="shared" si="4"/>
        <v>BPS Kota Jakarta Timur</v>
      </c>
      <c r="R1973" s="55" t="str">
        <f t="shared" si="56"/>
        <v/>
      </c>
      <c r="S1973" s="55" t="str">
        <f t="shared" ref="S1973:T1973" si="1981">S1972</f>
        <v>15 Juni sampai dengan 31 Agustus 2026</v>
      </c>
      <c r="T1973" s="55" t="str">
        <f t="shared" si="1981"/>
        <v>31 Agustus 2026</v>
      </c>
      <c r="U1973" s="59" t="str">
        <f>VLOOKUP(G1973,'MITRA (REFERENSI)'!$A:$Z,17,FALSE)</f>
        <v>#N/A</v>
      </c>
      <c r="V1973" s="59" t="str">
        <f>VLOOKUP(G1973,'MITRA (REFERENSI)'!$A:$Z,11,FALSE)</f>
        <v>#N/A</v>
      </c>
      <c r="W1973" s="81"/>
      <c r="X1973" s="63"/>
      <c r="Y1973" s="63"/>
      <c r="Z1973" s="62"/>
      <c r="AA1973" s="63"/>
      <c r="AB1973" s="62"/>
      <c r="AC1973" s="62"/>
      <c r="AD1973" s="62"/>
      <c r="AE1973" s="62"/>
      <c r="AF1973" s="62"/>
      <c r="AG1973" s="72"/>
      <c r="AH1973" s="72"/>
      <c r="AI1973" s="72"/>
      <c r="AJ1973" s="72"/>
      <c r="AK1973" s="59" t="str">
        <f>VLOOKUP(G1973,'MITRA (REFERENSI)'!$A:$Z,5,FALSE)</f>
        <v>#N/A</v>
      </c>
      <c r="AL1973" s="59" t="str">
        <f>VLOOKUP(G1973,'MITRA (REFERENSI)'!$A:$Z,13,FALSE)</f>
        <v>#N/A</v>
      </c>
      <c r="AM1973" s="59" t="str">
        <f>VLOOKUP(G1973,'MITRA (REFERENSI)'!$A:$Z,14,FALSE)</f>
        <v>#N/A</v>
      </c>
    </row>
    <row r="1974" ht="15.0" customHeight="1">
      <c r="A1974" s="53" t="s">
        <v>7036</v>
      </c>
      <c r="B1974" s="78"/>
      <c r="C1974" s="79"/>
      <c r="D1974" s="82"/>
      <c r="E1974" s="82"/>
      <c r="F1974" s="56" t="str">
        <f t="shared" si="2"/>
        <v>PETUGAS.1973/SPK/SE/PML/3172/2026</v>
      </c>
      <c r="G1974" s="80"/>
      <c r="H1974" s="56" t="str">
        <f>VLOOKUP(G1974,'MITRA (REFERENSI)'!$A:$Z,16,FALSE)</f>
        <v>#N/A</v>
      </c>
      <c r="I1974" s="56" t="str">
        <f>VLOOKUP(G1974,'MITRA (REFERENSI)'!$A:$Z,25,FALSE)</f>
        <v>#N/A</v>
      </c>
      <c r="J1974" s="55" t="str">
        <f>VLOOKUP(G1974,'MITRA (REFERENSI)'!$A:$Z,26,FALSE)</f>
        <v>#N/A</v>
      </c>
      <c r="K1974" s="55" t="str">
        <f>VLOOKUP(G1974,'MITRA (REFERENSI)'!$A:$Z,15,FALSE)</f>
        <v>#N/A</v>
      </c>
      <c r="L1974" s="55" t="str">
        <f>VLOOKUP(G1974,'MITRA (REFERENSI)'!$A:$Z,15,FALSE)</f>
        <v>#N/A</v>
      </c>
      <c r="M1974" s="55" t="str">
        <f>IF(B1974=1,'KELAS (REFERENSI)'!M1974,IF(B1974=2,'KELAS (REFERENSI)'!M1989,IF(B1974=3,'KELAS (REFERENSI)'!M2004,IF(B1974=4,'KELAS (REFERENSI)'!M2019,""))))</f>
        <v/>
      </c>
      <c r="N1974" s="55" t="str">
        <f>IF(B1974=1,'KELAS (REFERENSI)'!N1974,IF(B1974=2,'KELAS (REFERENSI)'!N1989,IF(B1974=3,'KELAS (REFERENSI)'!N2004,IF(B1974=4,'KELAS (REFERENSI)'!N2019,""))))</f>
        <v/>
      </c>
      <c r="O1974" s="55" t="str">
        <f>IF(B1974=1,'KELAS (REFERENSI)'!O1974,IF(B1974=2,'KELAS (REFERENSI)'!O1989,IF(B1974=3,'KELAS (REFERENSI)'!O2004,IF(B1974=4,'KELAS (REFERENSI)'!O2019,""))))</f>
        <v/>
      </c>
      <c r="P1974" s="55" t="str">
        <f>IF(B1974=1,'KELAS (REFERENSI)'!P1974,IF(B1974=2,'KELAS (REFERENSI)'!P1989,IF(B1974=3,'KELAS (REFERENSI)'!P2004,IF(B1974=4,'KELAS (REFERENSI)'!P2019,""))))</f>
        <v/>
      </c>
      <c r="Q1974" s="55" t="str">
        <f t="shared" si="4"/>
        <v>BPS Kota Jakarta Timur</v>
      </c>
      <c r="R1974" s="55" t="str">
        <f t="shared" si="56"/>
        <v/>
      </c>
      <c r="S1974" s="55" t="str">
        <f t="shared" ref="S1974:T1974" si="1982">S1973</f>
        <v>15 Juni sampai dengan 31 Agustus 2026</v>
      </c>
      <c r="T1974" s="55" t="str">
        <f t="shared" si="1982"/>
        <v>31 Agustus 2026</v>
      </c>
      <c r="U1974" s="59" t="str">
        <f>VLOOKUP(G1974,'MITRA (REFERENSI)'!$A:$Z,17,FALSE)</f>
        <v>#N/A</v>
      </c>
      <c r="V1974" s="59" t="str">
        <f>VLOOKUP(G1974,'MITRA (REFERENSI)'!$A:$Z,11,FALSE)</f>
        <v>#N/A</v>
      </c>
      <c r="W1974" s="81"/>
      <c r="X1974" s="63"/>
      <c r="Y1974" s="63"/>
      <c r="Z1974" s="62"/>
      <c r="AA1974" s="63"/>
      <c r="AB1974" s="62"/>
      <c r="AC1974" s="62"/>
      <c r="AD1974" s="62"/>
      <c r="AE1974" s="62"/>
      <c r="AF1974" s="62"/>
      <c r="AG1974" s="72"/>
      <c r="AH1974" s="72"/>
      <c r="AI1974" s="72"/>
      <c r="AJ1974" s="72"/>
      <c r="AK1974" s="59" t="str">
        <f>VLOOKUP(G1974,'MITRA (REFERENSI)'!$A:$Z,5,FALSE)</f>
        <v>#N/A</v>
      </c>
      <c r="AL1974" s="59" t="str">
        <f>VLOOKUP(G1974,'MITRA (REFERENSI)'!$A:$Z,13,FALSE)</f>
        <v>#N/A</v>
      </c>
      <c r="AM1974" s="59" t="str">
        <f>VLOOKUP(G1974,'MITRA (REFERENSI)'!$A:$Z,14,FALSE)</f>
        <v>#N/A</v>
      </c>
    </row>
    <row r="1975" ht="15.0" customHeight="1">
      <c r="A1975" s="53" t="s">
        <v>7037</v>
      </c>
      <c r="B1975" s="78"/>
      <c r="C1975" s="79"/>
      <c r="D1975" s="82"/>
      <c r="E1975" s="82"/>
      <c r="F1975" s="56" t="str">
        <f t="shared" si="2"/>
        <v>PETUGAS.1974/SPK/SE/PML/3172/2026</v>
      </c>
      <c r="G1975" s="80"/>
      <c r="H1975" s="56" t="str">
        <f>VLOOKUP(G1975,'MITRA (REFERENSI)'!$A:$Z,16,FALSE)</f>
        <v>#N/A</v>
      </c>
      <c r="I1975" s="56" t="str">
        <f>VLOOKUP(G1975,'MITRA (REFERENSI)'!$A:$Z,25,FALSE)</f>
        <v>#N/A</v>
      </c>
      <c r="J1975" s="55" t="str">
        <f>VLOOKUP(G1975,'MITRA (REFERENSI)'!$A:$Z,26,FALSE)</f>
        <v>#N/A</v>
      </c>
      <c r="K1975" s="55" t="str">
        <f>VLOOKUP(G1975,'MITRA (REFERENSI)'!$A:$Z,15,FALSE)</f>
        <v>#N/A</v>
      </c>
      <c r="L1975" s="55" t="str">
        <f>VLOOKUP(G1975,'MITRA (REFERENSI)'!$A:$Z,15,FALSE)</f>
        <v>#N/A</v>
      </c>
      <c r="M1975" s="55" t="str">
        <f>IF(B1975=1,'KELAS (REFERENSI)'!M1975,IF(B1975=2,'KELAS (REFERENSI)'!M1990,IF(B1975=3,'KELAS (REFERENSI)'!M2005,IF(B1975=4,'KELAS (REFERENSI)'!M2020,""))))</f>
        <v/>
      </c>
      <c r="N1975" s="55" t="str">
        <f>IF(B1975=1,'KELAS (REFERENSI)'!N1975,IF(B1975=2,'KELAS (REFERENSI)'!N1990,IF(B1975=3,'KELAS (REFERENSI)'!N2005,IF(B1975=4,'KELAS (REFERENSI)'!N2020,""))))</f>
        <v/>
      </c>
      <c r="O1975" s="55" t="str">
        <f>IF(B1975=1,'KELAS (REFERENSI)'!O1975,IF(B1975=2,'KELAS (REFERENSI)'!O1990,IF(B1975=3,'KELAS (REFERENSI)'!O2005,IF(B1975=4,'KELAS (REFERENSI)'!O2020,""))))</f>
        <v/>
      </c>
      <c r="P1975" s="55" t="str">
        <f>IF(B1975=1,'KELAS (REFERENSI)'!P1975,IF(B1975=2,'KELAS (REFERENSI)'!P1990,IF(B1975=3,'KELAS (REFERENSI)'!P2005,IF(B1975=4,'KELAS (REFERENSI)'!P2020,""))))</f>
        <v/>
      </c>
      <c r="Q1975" s="55" t="str">
        <f t="shared" si="4"/>
        <v>BPS Kota Jakarta Timur</v>
      </c>
      <c r="R1975" s="55" t="str">
        <f t="shared" si="56"/>
        <v/>
      </c>
      <c r="S1975" s="55" t="str">
        <f t="shared" ref="S1975:T1975" si="1983">S1974</f>
        <v>15 Juni sampai dengan 31 Agustus 2026</v>
      </c>
      <c r="T1975" s="55" t="str">
        <f t="shared" si="1983"/>
        <v>31 Agustus 2026</v>
      </c>
      <c r="U1975" s="59" t="str">
        <f>VLOOKUP(G1975,'MITRA (REFERENSI)'!$A:$Z,17,FALSE)</f>
        <v>#N/A</v>
      </c>
      <c r="V1975" s="59" t="str">
        <f>VLOOKUP(G1975,'MITRA (REFERENSI)'!$A:$Z,11,FALSE)</f>
        <v>#N/A</v>
      </c>
      <c r="W1975" s="81"/>
      <c r="X1975" s="63"/>
      <c r="Y1975" s="63"/>
      <c r="Z1975" s="62"/>
      <c r="AA1975" s="63"/>
      <c r="AB1975" s="62"/>
      <c r="AC1975" s="62"/>
      <c r="AD1975" s="62"/>
      <c r="AE1975" s="62"/>
      <c r="AF1975" s="62"/>
      <c r="AG1975" s="72"/>
      <c r="AH1975" s="72"/>
      <c r="AI1975" s="72"/>
      <c r="AJ1975" s="72"/>
      <c r="AK1975" s="59" t="str">
        <f>VLOOKUP(G1975,'MITRA (REFERENSI)'!$A:$Z,5,FALSE)</f>
        <v>#N/A</v>
      </c>
      <c r="AL1975" s="59" t="str">
        <f>VLOOKUP(G1975,'MITRA (REFERENSI)'!$A:$Z,13,FALSE)</f>
        <v>#N/A</v>
      </c>
      <c r="AM1975" s="59" t="str">
        <f>VLOOKUP(G1975,'MITRA (REFERENSI)'!$A:$Z,14,FALSE)</f>
        <v>#N/A</v>
      </c>
    </row>
    <row r="1976" ht="15.0" customHeight="1">
      <c r="A1976" s="53" t="s">
        <v>7038</v>
      </c>
      <c r="B1976" s="78"/>
      <c r="C1976" s="79"/>
      <c r="D1976" s="82"/>
      <c r="E1976" s="82"/>
      <c r="F1976" s="56" t="str">
        <f t="shared" si="2"/>
        <v>PETUGAS.1975/SPK/SE/PML/3172/2026</v>
      </c>
      <c r="G1976" s="80"/>
      <c r="H1976" s="56" t="str">
        <f>VLOOKUP(G1976,'MITRA (REFERENSI)'!$A:$Z,16,FALSE)</f>
        <v>#N/A</v>
      </c>
      <c r="I1976" s="56" t="str">
        <f>VLOOKUP(G1976,'MITRA (REFERENSI)'!$A:$Z,25,FALSE)</f>
        <v>#N/A</v>
      </c>
      <c r="J1976" s="55" t="str">
        <f>VLOOKUP(G1976,'MITRA (REFERENSI)'!$A:$Z,26,FALSE)</f>
        <v>#N/A</v>
      </c>
      <c r="K1976" s="55" t="str">
        <f>VLOOKUP(G1976,'MITRA (REFERENSI)'!$A:$Z,15,FALSE)</f>
        <v>#N/A</v>
      </c>
      <c r="L1976" s="55" t="str">
        <f>VLOOKUP(G1976,'MITRA (REFERENSI)'!$A:$Z,15,FALSE)</f>
        <v>#N/A</v>
      </c>
      <c r="M1976" s="55" t="str">
        <f>IF(B1976=1,'KELAS (REFERENSI)'!M1976,IF(B1976=2,'KELAS (REFERENSI)'!M1991,IF(B1976=3,'KELAS (REFERENSI)'!M2006,IF(B1976=4,'KELAS (REFERENSI)'!M2021,""))))</f>
        <v/>
      </c>
      <c r="N1976" s="55" t="str">
        <f>IF(B1976=1,'KELAS (REFERENSI)'!N1976,IF(B1976=2,'KELAS (REFERENSI)'!N1991,IF(B1976=3,'KELAS (REFERENSI)'!N2006,IF(B1976=4,'KELAS (REFERENSI)'!N2021,""))))</f>
        <v/>
      </c>
      <c r="O1976" s="55" t="str">
        <f>IF(B1976=1,'KELAS (REFERENSI)'!O1976,IF(B1976=2,'KELAS (REFERENSI)'!O1991,IF(B1976=3,'KELAS (REFERENSI)'!O2006,IF(B1976=4,'KELAS (REFERENSI)'!O2021,""))))</f>
        <v/>
      </c>
      <c r="P1976" s="55" t="str">
        <f>IF(B1976=1,'KELAS (REFERENSI)'!P1976,IF(B1976=2,'KELAS (REFERENSI)'!P1991,IF(B1976=3,'KELAS (REFERENSI)'!P2006,IF(B1976=4,'KELAS (REFERENSI)'!P2021,""))))</f>
        <v/>
      </c>
      <c r="Q1976" s="55" t="str">
        <f t="shared" si="4"/>
        <v>BPS Kota Jakarta Timur</v>
      </c>
      <c r="R1976" s="55" t="str">
        <f t="shared" si="56"/>
        <v/>
      </c>
      <c r="S1976" s="55" t="str">
        <f t="shared" ref="S1976:T1976" si="1984">S1975</f>
        <v>15 Juni sampai dengan 31 Agustus 2026</v>
      </c>
      <c r="T1976" s="55" t="str">
        <f t="shared" si="1984"/>
        <v>31 Agustus 2026</v>
      </c>
      <c r="U1976" s="59" t="str">
        <f>VLOOKUP(G1976,'MITRA (REFERENSI)'!$A:$Z,17,FALSE)</f>
        <v>#N/A</v>
      </c>
      <c r="V1976" s="59" t="str">
        <f>VLOOKUP(G1976,'MITRA (REFERENSI)'!$A:$Z,11,FALSE)</f>
        <v>#N/A</v>
      </c>
      <c r="W1976" s="81"/>
      <c r="X1976" s="63"/>
      <c r="Y1976" s="63"/>
      <c r="Z1976" s="62"/>
      <c r="AA1976" s="63"/>
      <c r="AB1976" s="62"/>
      <c r="AC1976" s="62"/>
      <c r="AD1976" s="62"/>
      <c r="AE1976" s="62"/>
      <c r="AF1976" s="62"/>
      <c r="AG1976" s="72"/>
      <c r="AH1976" s="72"/>
      <c r="AI1976" s="72"/>
      <c r="AJ1976" s="72"/>
      <c r="AK1976" s="59" t="str">
        <f>VLOOKUP(G1976,'MITRA (REFERENSI)'!$A:$Z,5,FALSE)</f>
        <v>#N/A</v>
      </c>
      <c r="AL1976" s="59" t="str">
        <f>VLOOKUP(G1976,'MITRA (REFERENSI)'!$A:$Z,13,FALSE)</f>
        <v>#N/A</v>
      </c>
      <c r="AM1976" s="59" t="str">
        <f>VLOOKUP(G1976,'MITRA (REFERENSI)'!$A:$Z,14,FALSE)</f>
        <v>#N/A</v>
      </c>
    </row>
    <row r="1977" ht="15.0" customHeight="1">
      <c r="A1977" s="53" t="s">
        <v>7039</v>
      </c>
      <c r="B1977" s="78"/>
      <c r="C1977" s="79"/>
      <c r="D1977" s="82"/>
      <c r="E1977" s="82"/>
      <c r="F1977" s="56" t="str">
        <f t="shared" si="2"/>
        <v>PETUGAS.1976/SPK/SE/PML/3172/2026</v>
      </c>
      <c r="G1977" s="80"/>
      <c r="H1977" s="56" t="str">
        <f>VLOOKUP(G1977,'MITRA (REFERENSI)'!$A:$Z,16,FALSE)</f>
        <v>#N/A</v>
      </c>
      <c r="I1977" s="56" t="str">
        <f>VLOOKUP(G1977,'MITRA (REFERENSI)'!$A:$Z,25,FALSE)</f>
        <v>#N/A</v>
      </c>
      <c r="J1977" s="55" t="str">
        <f>VLOOKUP(G1977,'MITRA (REFERENSI)'!$A:$Z,26,FALSE)</f>
        <v>#N/A</v>
      </c>
      <c r="K1977" s="55" t="str">
        <f>VLOOKUP(G1977,'MITRA (REFERENSI)'!$A:$Z,15,FALSE)</f>
        <v>#N/A</v>
      </c>
      <c r="L1977" s="55" t="str">
        <f>VLOOKUP(G1977,'MITRA (REFERENSI)'!$A:$Z,15,FALSE)</f>
        <v>#N/A</v>
      </c>
      <c r="M1977" s="55" t="str">
        <f>IF(B1977=1,'KELAS (REFERENSI)'!M1977,IF(B1977=2,'KELAS (REFERENSI)'!M1992,IF(B1977=3,'KELAS (REFERENSI)'!M2007,IF(B1977=4,'KELAS (REFERENSI)'!M2022,""))))</f>
        <v/>
      </c>
      <c r="N1977" s="55" t="str">
        <f>IF(B1977=1,'KELAS (REFERENSI)'!N1977,IF(B1977=2,'KELAS (REFERENSI)'!N1992,IF(B1977=3,'KELAS (REFERENSI)'!N2007,IF(B1977=4,'KELAS (REFERENSI)'!N2022,""))))</f>
        <v/>
      </c>
      <c r="O1977" s="55" t="str">
        <f>IF(B1977=1,'KELAS (REFERENSI)'!O1977,IF(B1977=2,'KELAS (REFERENSI)'!O1992,IF(B1977=3,'KELAS (REFERENSI)'!O2007,IF(B1977=4,'KELAS (REFERENSI)'!O2022,""))))</f>
        <v/>
      </c>
      <c r="P1977" s="55" t="str">
        <f>IF(B1977=1,'KELAS (REFERENSI)'!P1977,IF(B1977=2,'KELAS (REFERENSI)'!P1992,IF(B1977=3,'KELAS (REFERENSI)'!P2007,IF(B1977=4,'KELAS (REFERENSI)'!P2022,""))))</f>
        <v/>
      </c>
      <c r="Q1977" s="55" t="str">
        <f t="shared" si="4"/>
        <v>BPS Kota Jakarta Timur</v>
      </c>
      <c r="R1977" s="55" t="str">
        <f t="shared" si="56"/>
        <v/>
      </c>
      <c r="S1977" s="55" t="str">
        <f t="shared" ref="S1977:T1977" si="1985">S1976</f>
        <v>15 Juni sampai dengan 31 Agustus 2026</v>
      </c>
      <c r="T1977" s="55" t="str">
        <f t="shared" si="1985"/>
        <v>31 Agustus 2026</v>
      </c>
      <c r="U1977" s="59" t="str">
        <f>VLOOKUP(G1977,'MITRA (REFERENSI)'!$A:$Z,17,FALSE)</f>
        <v>#N/A</v>
      </c>
      <c r="V1977" s="59" t="str">
        <f>VLOOKUP(G1977,'MITRA (REFERENSI)'!$A:$Z,11,FALSE)</f>
        <v>#N/A</v>
      </c>
      <c r="W1977" s="81"/>
      <c r="X1977" s="63"/>
      <c r="Y1977" s="63"/>
      <c r="Z1977" s="62"/>
      <c r="AA1977" s="63"/>
      <c r="AB1977" s="62"/>
      <c r="AC1977" s="62"/>
      <c r="AD1977" s="62"/>
      <c r="AE1977" s="62"/>
      <c r="AF1977" s="62"/>
      <c r="AG1977" s="72"/>
      <c r="AH1977" s="72"/>
      <c r="AI1977" s="72"/>
      <c r="AJ1977" s="72"/>
      <c r="AK1977" s="59" t="str">
        <f>VLOOKUP(G1977,'MITRA (REFERENSI)'!$A:$Z,5,FALSE)</f>
        <v>#N/A</v>
      </c>
      <c r="AL1977" s="59" t="str">
        <f>VLOOKUP(G1977,'MITRA (REFERENSI)'!$A:$Z,13,FALSE)</f>
        <v>#N/A</v>
      </c>
      <c r="AM1977" s="59" t="str">
        <f>VLOOKUP(G1977,'MITRA (REFERENSI)'!$A:$Z,14,FALSE)</f>
        <v>#N/A</v>
      </c>
    </row>
    <row r="1978" ht="15.0" customHeight="1">
      <c r="A1978" s="53" t="s">
        <v>7040</v>
      </c>
      <c r="B1978" s="78"/>
      <c r="C1978" s="79"/>
      <c r="D1978" s="82"/>
      <c r="E1978" s="82"/>
      <c r="F1978" s="56" t="str">
        <f t="shared" si="2"/>
        <v>PETUGAS.1977/SPK/SE/PML/3172/2026</v>
      </c>
      <c r="G1978" s="80"/>
      <c r="H1978" s="56" t="str">
        <f>VLOOKUP(G1978,'MITRA (REFERENSI)'!$A:$Z,16,FALSE)</f>
        <v>#N/A</v>
      </c>
      <c r="I1978" s="56" t="str">
        <f>VLOOKUP(G1978,'MITRA (REFERENSI)'!$A:$Z,25,FALSE)</f>
        <v>#N/A</v>
      </c>
      <c r="J1978" s="55" t="str">
        <f>VLOOKUP(G1978,'MITRA (REFERENSI)'!$A:$Z,26,FALSE)</f>
        <v>#N/A</v>
      </c>
      <c r="K1978" s="55" t="str">
        <f>VLOOKUP(G1978,'MITRA (REFERENSI)'!$A:$Z,15,FALSE)</f>
        <v>#N/A</v>
      </c>
      <c r="L1978" s="55" t="str">
        <f>VLOOKUP(G1978,'MITRA (REFERENSI)'!$A:$Z,15,FALSE)</f>
        <v>#N/A</v>
      </c>
      <c r="M1978" s="55" t="str">
        <f>IF(B1978=1,'KELAS (REFERENSI)'!M1978,IF(B1978=2,'KELAS (REFERENSI)'!M1993,IF(B1978=3,'KELAS (REFERENSI)'!M2008,IF(B1978=4,'KELAS (REFERENSI)'!M2023,""))))</f>
        <v/>
      </c>
      <c r="N1978" s="55" t="str">
        <f>IF(B1978=1,'KELAS (REFERENSI)'!N1978,IF(B1978=2,'KELAS (REFERENSI)'!N1993,IF(B1978=3,'KELAS (REFERENSI)'!N2008,IF(B1978=4,'KELAS (REFERENSI)'!N2023,""))))</f>
        <v/>
      </c>
      <c r="O1978" s="55" t="str">
        <f>IF(B1978=1,'KELAS (REFERENSI)'!O1978,IF(B1978=2,'KELAS (REFERENSI)'!O1993,IF(B1978=3,'KELAS (REFERENSI)'!O2008,IF(B1978=4,'KELAS (REFERENSI)'!O2023,""))))</f>
        <v/>
      </c>
      <c r="P1978" s="55" t="str">
        <f>IF(B1978=1,'KELAS (REFERENSI)'!P1978,IF(B1978=2,'KELAS (REFERENSI)'!P1993,IF(B1978=3,'KELAS (REFERENSI)'!P2008,IF(B1978=4,'KELAS (REFERENSI)'!P2023,""))))</f>
        <v/>
      </c>
      <c r="Q1978" s="55" t="str">
        <f t="shared" si="4"/>
        <v>BPS Kota Jakarta Timur</v>
      </c>
      <c r="R1978" s="55" t="str">
        <f t="shared" si="56"/>
        <v/>
      </c>
      <c r="S1978" s="55" t="str">
        <f t="shared" ref="S1978:T1978" si="1986">S1977</f>
        <v>15 Juni sampai dengan 31 Agustus 2026</v>
      </c>
      <c r="T1978" s="55" t="str">
        <f t="shared" si="1986"/>
        <v>31 Agustus 2026</v>
      </c>
      <c r="U1978" s="59" t="str">
        <f>VLOOKUP(G1978,'MITRA (REFERENSI)'!$A:$Z,17,FALSE)</f>
        <v>#N/A</v>
      </c>
      <c r="V1978" s="59" t="str">
        <f>VLOOKUP(G1978,'MITRA (REFERENSI)'!$A:$Z,11,FALSE)</f>
        <v>#N/A</v>
      </c>
      <c r="W1978" s="81"/>
      <c r="X1978" s="63"/>
      <c r="Y1978" s="63"/>
      <c r="Z1978" s="62"/>
      <c r="AA1978" s="63"/>
      <c r="AB1978" s="62"/>
      <c r="AC1978" s="62"/>
      <c r="AD1978" s="62"/>
      <c r="AE1978" s="62"/>
      <c r="AF1978" s="62"/>
      <c r="AG1978" s="72"/>
      <c r="AH1978" s="72"/>
      <c r="AI1978" s="72"/>
      <c r="AJ1978" s="72"/>
      <c r="AK1978" s="59" t="str">
        <f>VLOOKUP(G1978,'MITRA (REFERENSI)'!$A:$Z,5,FALSE)</f>
        <v>#N/A</v>
      </c>
      <c r="AL1978" s="59" t="str">
        <f>VLOOKUP(G1978,'MITRA (REFERENSI)'!$A:$Z,13,FALSE)</f>
        <v>#N/A</v>
      </c>
      <c r="AM1978" s="59" t="str">
        <f>VLOOKUP(G1978,'MITRA (REFERENSI)'!$A:$Z,14,FALSE)</f>
        <v>#N/A</v>
      </c>
    </row>
    <row r="1979" ht="15.0" customHeight="1">
      <c r="A1979" s="53" t="s">
        <v>7041</v>
      </c>
      <c r="B1979" s="78"/>
      <c r="C1979" s="79"/>
      <c r="D1979" s="82"/>
      <c r="E1979" s="82"/>
      <c r="F1979" s="56" t="str">
        <f t="shared" si="2"/>
        <v>PETUGAS.1978/SPK/SE/PML/3172/2026</v>
      </c>
      <c r="G1979" s="80"/>
      <c r="H1979" s="56" t="str">
        <f>VLOOKUP(G1979,'MITRA (REFERENSI)'!$A:$Z,16,FALSE)</f>
        <v>#N/A</v>
      </c>
      <c r="I1979" s="56" t="str">
        <f>VLOOKUP(G1979,'MITRA (REFERENSI)'!$A:$Z,25,FALSE)</f>
        <v>#N/A</v>
      </c>
      <c r="J1979" s="55" t="str">
        <f>VLOOKUP(G1979,'MITRA (REFERENSI)'!$A:$Z,26,FALSE)</f>
        <v>#N/A</v>
      </c>
      <c r="K1979" s="55" t="str">
        <f>VLOOKUP(G1979,'MITRA (REFERENSI)'!$A:$Z,15,FALSE)</f>
        <v>#N/A</v>
      </c>
      <c r="L1979" s="55" t="str">
        <f>VLOOKUP(G1979,'MITRA (REFERENSI)'!$A:$Z,15,FALSE)</f>
        <v>#N/A</v>
      </c>
      <c r="M1979" s="55" t="str">
        <f>IF(B1979=1,'KELAS (REFERENSI)'!M1979,IF(B1979=2,'KELAS (REFERENSI)'!M1994,IF(B1979=3,'KELAS (REFERENSI)'!M2009,IF(B1979=4,'KELAS (REFERENSI)'!M2024,""))))</f>
        <v/>
      </c>
      <c r="N1979" s="55" t="str">
        <f>IF(B1979=1,'KELAS (REFERENSI)'!N1979,IF(B1979=2,'KELAS (REFERENSI)'!N1994,IF(B1979=3,'KELAS (REFERENSI)'!N2009,IF(B1979=4,'KELAS (REFERENSI)'!N2024,""))))</f>
        <v/>
      </c>
      <c r="O1979" s="55" t="str">
        <f>IF(B1979=1,'KELAS (REFERENSI)'!O1979,IF(B1979=2,'KELAS (REFERENSI)'!O1994,IF(B1979=3,'KELAS (REFERENSI)'!O2009,IF(B1979=4,'KELAS (REFERENSI)'!O2024,""))))</f>
        <v/>
      </c>
      <c r="P1979" s="55" t="str">
        <f>IF(B1979=1,'KELAS (REFERENSI)'!P1979,IF(B1979=2,'KELAS (REFERENSI)'!P1994,IF(B1979=3,'KELAS (REFERENSI)'!P2009,IF(B1979=4,'KELAS (REFERENSI)'!P2024,""))))</f>
        <v/>
      </c>
      <c r="Q1979" s="55" t="str">
        <f t="shared" si="4"/>
        <v>BPS Kota Jakarta Timur</v>
      </c>
      <c r="R1979" s="55" t="str">
        <f t="shared" si="56"/>
        <v/>
      </c>
      <c r="S1979" s="55" t="str">
        <f t="shared" ref="S1979:T1979" si="1987">S1978</f>
        <v>15 Juni sampai dengan 31 Agustus 2026</v>
      </c>
      <c r="T1979" s="55" t="str">
        <f t="shared" si="1987"/>
        <v>31 Agustus 2026</v>
      </c>
      <c r="U1979" s="59" t="str">
        <f>VLOOKUP(G1979,'MITRA (REFERENSI)'!$A:$Z,17,FALSE)</f>
        <v>#N/A</v>
      </c>
      <c r="V1979" s="59" t="str">
        <f>VLOOKUP(G1979,'MITRA (REFERENSI)'!$A:$Z,11,FALSE)</f>
        <v>#N/A</v>
      </c>
      <c r="W1979" s="81"/>
      <c r="X1979" s="63"/>
      <c r="Y1979" s="63"/>
      <c r="Z1979" s="62"/>
      <c r="AA1979" s="63"/>
      <c r="AB1979" s="62"/>
      <c r="AC1979" s="62"/>
      <c r="AD1979" s="62"/>
      <c r="AE1979" s="62"/>
      <c r="AF1979" s="62"/>
      <c r="AG1979" s="72"/>
      <c r="AH1979" s="72"/>
      <c r="AI1979" s="72"/>
      <c r="AJ1979" s="72"/>
      <c r="AK1979" s="59" t="str">
        <f>VLOOKUP(G1979,'MITRA (REFERENSI)'!$A:$Z,5,FALSE)</f>
        <v>#N/A</v>
      </c>
      <c r="AL1979" s="59" t="str">
        <f>VLOOKUP(G1979,'MITRA (REFERENSI)'!$A:$Z,13,FALSE)</f>
        <v>#N/A</v>
      </c>
      <c r="AM1979" s="59" t="str">
        <f>VLOOKUP(G1979,'MITRA (REFERENSI)'!$A:$Z,14,FALSE)</f>
        <v>#N/A</v>
      </c>
    </row>
    <row r="1980" ht="15.0" customHeight="1">
      <c r="A1980" s="53" t="s">
        <v>7042</v>
      </c>
      <c r="B1980" s="78"/>
      <c r="C1980" s="79"/>
      <c r="D1980" s="82"/>
      <c r="E1980" s="82"/>
      <c r="F1980" s="56" t="str">
        <f t="shared" si="2"/>
        <v>PETUGAS.1979/SPK/SE/PML/3172/2026</v>
      </c>
      <c r="G1980" s="80"/>
      <c r="H1980" s="56" t="str">
        <f>VLOOKUP(G1980,'MITRA (REFERENSI)'!$A:$Z,16,FALSE)</f>
        <v>#N/A</v>
      </c>
      <c r="I1980" s="56" t="str">
        <f>VLOOKUP(G1980,'MITRA (REFERENSI)'!$A:$Z,25,FALSE)</f>
        <v>#N/A</v>
      </c>
      <c r="J1980" s="55" t="str">
        <f>VLOOKUP(G1980,'MITRA (REFERENSI)'!$A:$Z,26,FALSE)</f>
        <v>#N/A</v>
      </c>
      <c r="K1980" s="55" t="str">
        <f>VLOOKUP(G1980,'MITRA (REFERENSI)'!$A:$Z,15,FALSE)</f>
        <v>#N/A</v>
      </c>
      <c r="L1980" s="55" t="str">
        <f>VLOOKUP(G1980,'MITRA (REFERENSI)'!$A:$Z,15,FALSE)</f>
        <v>#N/A</v>
      </c>
      <c r="M1980" s="55" t="str">
        <f>IF(B1980=1,'KELAS (REFERENSI)'!M1980,IF(B1980=2,'KELAS (REFERENSI)'!M1995,IF(B1980=3,'KELAS (REFERENSI)'!M2010,IF(B1980=4,'KELAS (REFERENSI)'!M2025,""))))</f>
        <v/>
      </c>
      <c r="N1980" s="55" t="str">
        <f>IF(B1980=1,'KELAS (REFERENSI)'!N1980,IF(B1980=2,'KELAS (REFERENSI)'!N1995,IF(B1980=3,'KELAS (REFERENSI)'!N2010,IF(B1980=4,'KELAS (REFERENSI)'!N2025,""))))</f>
        <v/>
      </c>
      <c r="O1980" s="55" t="str">
        <f>IF(B1980=1,'KELAS (REFERENSI)'!O1980,IF(B1980=2,'KELAS (REFERENSI)'!O1995,IF(B1980=3,'KELAS (REFERENSI)'!O2010,IF(B1980=4,'KELAS (REFERENSI)'!O2025,""))))</f>
        <v/>
      </c>
      <c r="P1980" s="55" t="str">
        <f>IF(B1980=1,'KELAS (REFERENSI)'!P1980,IF(B1980=2,'KELAS (REFERENSI)'!P1995,IF(B1980=3,'KELAS (REFERENSI)'!P2010,IF(B1980=4,'KELAS (REFERENSI)'!P2025,""))))</f>
        <v/>
      </c>
      <c r="Q1980" s="55" t="str">
        <f t="shared" si="4"/>
        <v>BPS Kota Jakarta Timur</v>
      </c>
      <c r="R1980" s="55" t="str">
        <f t="shared" si="56"/>
        <v/>
      </c>
      <c r="S1980" s="55" t="str">
        <f t="shared" ref="S1980:T1980" si="1988">S1979</f>
        <v>15 Juni sampai dengan 31 Agustus 2026</v>
      </c>
      <c r="T1980" s="55" t="str">
        <f t="shared" si="1988"/>
        <v>31 Agustus 2026</v>
      </c>
      <c r="U1980" s="59" t="str">
        <f>VLOOKUP(G1980,'MITRA (REFERENSI)'!$A:$Z,17,FALSE)</f>
        <v>#N/A</v>
      </c>
      <c r="V1980" s="59" t="str">
        <f>VLOOKUP(G1980,'MITRA (REFERENSI)'!$A:$Z,11,FALSE)</f>
        <v>#N/A</v>
      </c>
      <c r="W1980" s="81"/>
      <c r="X1980" s="63"/>
      <c r="Y1980" s="63"/>
      <c r="Z1980" s="62"/>
      <c r="AA1980" s="63"/>
      <c r="AB1980" s="62"/>
      <c r="AC1980" s="62"/>
      <c r="AD1980" s="62"/>
      <c r="AE1980" s="62"/>
      <c r="AF1980" s="62"/>
      <c r="AG1980" s="72"/>
      <c r="AH1980" s="72"/>
      <c r="AI1980" s="72"/>
      <c r="AJ1980" s="72"/>
      <c r="AK1980" s="59" t="str">
        <f>VLOOKUP(G1980,'MITRA (REFERENSI)'!$A:$Z,5,FALSE)</f>
        <v>#N/A</v>
      </c>
      <c r="AL1980" s="59" t="str">
        <f>VLOOKUP(G1980,'MITRA (REFERENSI)'!$A:$Z,13,FALSE)</f>
        <v>#N/A</v>
      </c>
      <c r="AM1980" s="59" t="str">
        <f>VLOOKUP(G1980,'MITRA (REFERENSI)'!$A:$Z,14,FALSE)</f>
        <v>#N/A</v>
      </c>
    </row>
    <row r="1981" ht="15.0" customHeight="1">
      <c r="A1981" s="53" t="s">
        <v>7043</v>
      </c>
      <c r="B1981" s="78"/>
      <c r="C1981" s="79"/>
      <c r="D1981" s="82"/>
      <c r="E1981" s="82"/>
      <c r="F1981" s="56" t="str">
        <f t="shared" si="2"/>
        <v>PETUGAS.1980/SPK/SE/PML/3172/2026</v>
      </c>
      <c r="G1981" s="80"/>
      <c r="H1981" s="56" t="str">
        <f>VLOOKUP(G1981,'MITRA (REFERENSI)'!$A:$Z,16,FALSE)</f>
        <v>#N/A</v>
      </c>
      <c r="I1981" s="56" t="str">
        <f>VLOOKUP(G1981,'MITRA (REFERENSI)'!$A:$Z,25,FALSE)</f>
        <v>#N/A</v>
      </c>
      <c r="J1981" s="55" t="str">
        <f>VLOOKUP(G1981,'MITRA (REFERENSI)'!$A:$Z,26,FALSE)</f>
        <v>#N/A</v>
      </c>
      <c r="K1981" s="55" t="str">
        <f>VLOOKUP(G1981,'MITRA (REFERENSI)'!$A:$Z,15,FALSE)</f>
        <v>#N/A</v>
      </c>
      <c r="L1981" s="55" t="str">
        <f>VLOOKUP(G1981,'MITRA (REFERENSI)'!$A:$Z,15,FALSE)</f>
        <v>#N/A</v>
      </c>
      <c r="M1981" s="55" t="str">
        <f>IF(B1981=1,'KELAS (REFERENSI)'!M1981,IF(B1981=2,'KELAS (REFERENSI)'!M1996,IF(B1981=3,'KELAS (REFERENSI)'!M2011,IF(B1981=4,'KELAS (REFERENSI)'!M2026,""))))</f>
        <v/>
      </c>
      <c r="N1981" s="55" t="str">
        <f>IF(B1981=1,'KELAS (REFERENSI)'!N1981,IF(B1981=2,'KELAS (REFERENSI)'!N1996,IF(B1981=3,'KELAS (REFERENSI)'!N2011,IF(B1981=4,'KELAS (REFERENSI)'!N2026,""))))</f>
        <v/>
      </c>
      <c r="O1981" s="55" t="str">
        <f>IF(B1981=1,'KELAS (REFERENSI)'!O1981,IF(B1981=2,'KELAS (REFERENSI)'!O1996,IF(B1981=3,'KELAS (REFERENSI)'!O2011,IF(B1981=4,'KELAS (REFERENSI)'!O2026,""))))</f>
        <v/>
      </c>
      <c r="P1981" s="55" t="str">
        <f>IF(B1981=1,'KELAS (REFERENSI)'!P1981,IF(B1981=2,'KELAS (REFERENSI)'!P1996,IF(B1981=3,'KELAS (REFERENSI)'!P2011,IF(B1981=4,'KELAS (REFERENSI)'!P2026,""))))</f>
        <v/>
      </c>
      <c r="Q1981" s="55" t="str">
        <f t="shared" si="4"/>
        <v>BPS Kota Jakarta Timur</v>
      </c>
      <c r="R1981" s="55" t="str">
        <f t="shared" si="56"/>
        <v/>
      </c>
      <c r="S1981" s="55" t="str">
        <f t="shared" ref="S1981:T1981" si="1989">S1980</f>
        <v>15 Juni sampai dengan 31 Agustus 2026</v>
      </c>
      <c r="T1981" s="55" t="str">
        <f t="shared" si="1989"/>
        <v>31 Agustus 2026</v>
      </c>
      <c r="U1981" s="59" t="str">
        <f>VLOOKUP(G1981,'MITRA (REFERENSI)'!$A:$Z,17,FALSE)</f>
        <v>#N/A</v>
      </c>
      <c r="V1981" s="59" t="str">
        <f>VLOOKUP(G1981,'MITRA (REFERENSI)'!$A:$Z,11,FALSE)</f>
        <v>#N/A</v>
      </c>
      <c r="W1981" s="81"/>
      <c r="X1981" s="63"/>
      <c r="Y1981" s="63"/>
      <c r="Z1981" s="62"/>
      <c r="AA1981" s="63"/>
      <c r="AB1981" s="62"/>
      <c r="AC1981" s="62"/>
      <c r="AD1981" s="62"/>
      <c r="AE1981" s="62"/>
      <c r="AF1981" s="62"/>
      <c r="AG1981" s="72"/>
      <c r="AH1981" s="72"/>
      <c r="AI1981" s="72"/>
      <c r="AJ1981" s="72"/>
      <c r="AK1981" s="59" t="str">
        <f>VLOOKUP(G1981,'MITRA (REFERENSI)'!$A:$Z,5,FALSE)</f>
        <v>#N/A</v>
      </c>
      <c r="AL1981" s="59" t="str">
        <f>VLOOKUP(G1981,'MITRA (REFERENSI)'!$A:$Z,13,FALSE)</f>
        <v>#N/A</v>
      </c>
      <c r="AM1981" s="59" t="str">
        <f>VLOOKUP(G1981,'MITRA (REFERENSI)'!$A:$Z,14,FALSE)</f>
        <v>#N/A</v>
      </c>
    </row>
    <row r="1982" ht="15.0" customHeight="1">
      <c r="A1982" s="53" t="s">
        <v>7044</v>
      </c>
      <c r="B1982" s="78"/>
      <c r="C1982" s="79"/>
      <c r="D1982" s="82"/>
      <c r="E1982" s="82"/>
      <c r="F1982" s="56" t="str">
        <f t="shared" si="2"/>
        <v>PETUGAS.1981/SPK/SE/PML/3172/2026</v>
      </c>
      <c r="G1982" s="80"/>
      <c r="H1982" s="56" t="str">
        <f>VLOOKUP(G1982,'MITRA (REFERENSI)'!$A:$Z,16,FALSE)</f>
        <v>#N/A</v>
      </c>
      <c r="I1982" s="56" t="str">
        <f>VLOOKUP(G1982,'MITRA (REFERENSI)'!$A:$Z,25,FALSE)</f>
        <v>#N/A</v>
      </c>
      <c r="J1982" s="55" t="str">
        <f>VLOOKUP(G1982,'MITRA (REFERENSI)'!$A:$Z,26,FALSE)</f>
        <v>#N/A</v>
      </c>
      <c r="K1982" s="55" t="str">
        <f>VLOOKUP(G1982,'MITRA (REFERENSI)'!$A:$Z,15,FALSE)</f>
        <v>#N/A</v>
      </c>
      <c r="L1982" s="55" t="str">
        <f>VLOOKUP(G1982,'MITRA (REFERENSI)'!$A:$Z,15,FALSE)</f>
        <v>#N/A</v>
      </c>
      <c r="M1982" s="55" t="str">
        <f>IF(B1982=1,'KELAS (REFERENSI)'!M1982,IF(B1982=2,'KELAS (REFERENSI)'!M1997,IF(B1982=3,'KELAS (REFERENSI)'!M2012,IF(B1982=4,'KELAS (REFERENSI)'!M2027,""))))</f>
        <v/>
      </c>
      <c r="N1982" s="55" t="str">
        <f>IF(B1982=1,'KELAS (REFERENSI)'!N1982,IF(B1982=2,'KELAS (REFERENSI)'!N1997,IF(B1982=3,'KELAS (REFERENSI)'!N2012,IF(B1982=4,'KELAS (REFERENSI)'!N2027,""))))</f>
        <v/>
      </c>
      <c r="O1982" s="55" t="str">
        <f>IF(B1982=1,'KELAS (REFERENSI)'!O1982,IF(B1982=2,'KELAS (REFERENSI)'!O1997,IF(B1982=3,'KELAS (REFERENSI)'!O2012,IF(B1982=4,'KELAS (REFERENSI)'!O2027,""))))</f>
        <v/>
      </c>
      <c r="P1982" s="55" t="str">
        <f>IF(B1982=1,'KELAS (REFERENSI)'!P1982,IF(B1982=2,'KELAS (REFERENSI)'!P1997,IF(B1982=3,'KELAS (REFERENSI)'!P2012,IF(B1982=4,'KELAS (REFERENSI)'!P2027,""))))</f>
        <v/>
      </c>
      <c r="Q1982" s="55" t="str">
        <f t="shared" si="4"/>
        <v>BPS Kota Jakarta Timur</v>
      </c>
      <c r="R1982" s="55" t="str">
        <f t="shared" si="56"/>
        <v/>
      </c>
      <c r="S1982" s="55" t="str">
        <f t="shared" ref="S1982:T1982" si="1990">S1981</f>
        <v>15 Juni sampai dengan 31 Agustus 2026</v>
      </c>
      <c r="T1982" s="55" t="str">
        <f t="shared" si="1990"/>
        <v>31 Agustus 2026</v>
      </c>
      <c r="U1982" s="59" t="str">
        <f>VLOOKUP(G1982,'MITRA (REFERENSI)'!$A:$Z,17,FALSE)</f>
        <v>#N/A</v>
      </c>
      <c r="V1982" s="59" t="str">
        <f>VLOOKUP(G1982,'MITRA (REFERENSI)'!$A:$Z,11,FALSE)</f>
        <v>#N/A</v>
      </c>
      <c r="W1982" s="81"/>
      <c r="X1982" s="63"/>
      <c r="Y1982" s="63"/>
      <c r="Z1982" s="62"/>
      <c r="AA1982" s="63"/>
      <c r="AB1982" s="62"/>
      <c r="AC1982" s="62"/>
      <c r="AD1982" s="62"/>
      <c r="AE1982" s="62"/>
      <c r="AF1982" s="62"/>
      <c r="AG1982" s="72"/>
      <c r="AH1982" s="72"/>
      <c r="AI1982" s="72"/>
      <c r="AJ1982" s="72"/>
      <c r="AK1982" s="59" t="str">
        <f>VLOOKUP(G1982,'MITRA (REFERENSI)'!$A:$Z,5,FALSE)</f>
        <v>#N/A</v>
      </c>
      <c r="AL1982" s="59" t="str">
        <f>VLOOKUP(G1982,'MITRA (REFERENSI)'!$A:$Z,13,FALSE)</f>
        <v>#N/A</v>
      </c>
      <c r="AM1982" s="59" t="str">
        <f>VLOOKUP(G1982,'MITRA (REFERENSI)'!$A:$Z,14,FALSE)</f>
        <v>#N/A</v>
      </c>
    </row>
    <row r="1983" ht="15.0" customHeight="1">
      <c r="A1983" s="53" t="s">
        <v>7045</v>
      </c>
      <c r="B1983" s="78"/>
      <c r="C1983" s="79"/>
      <c r="D1983" s="82"/>
      <c r="E1983" s="82"/>
      <c r="F1983" s="56" t="str">
        <f t="shared" si="2"/>
        <v>PETUGAS.1982/SPK/SE/PML/3172/2026</v>
      </c>
      <c r="G1983" s="80"/>
      <c r="H1983" s="56" t="str">
        <f>VLOOKUP(G1983,'MITRA (REFERENSI)'!$A:$Z,16,FALSE)</f>
        <v>#N/A</v>
      </c>
      <c r="I1983" s="56" t="str">
        <f>VLOOKUP(G1983,'MITRA (REFERENSI)'!$A:$Z,25,FALSE)</f>
        <v>#N/A</v>
      </c>
      <c r="J1983" s="55" t="str">
        <f>VLOOKUP(G1983,'MITRA (REFERENSI)'!$A:$Z,26,FALSE)</f>
        <v>#N/A</v>
      </c>
      <c r="K1983" s="55" t="str">
        <f>VLOOKUP(G1983,'MITRA (REFERENSI)'!$A:$Z,15,FALSE)</f>
        <v>#N/A</v>
      </c>
      <c r="L1983" s="55" t="str">
        <f>VLOOKUP(G1983,'MITRA (REFERENSI)'!$A:$Z,15,FALSE)</f>
        <v>#N/A</v>
      </c>
      <c r="M1983" s="55" t="str">
        <f>IF(B1983=1,'KELAS (REFERENSI)'!M1983,IF(B1983=2,'KELAS (REFERENSI)'!M1998,IF(B1983=3,'KELAS (REFERENSI)'!M2013,IF(B1983=4,'KELAS (REFERENSI)'!M2028,""))))</f>
        <v/>
      </c>
      <c r="N1983" s="55" t="str">
        <f>IF(B1983=1,'KELAS (REFERENSI)'!N1983,IF(B1983=2,'KELAS (REFERENSI)'!N1998,IF(B1983=3,'KELAS (REFERENSI)'!N2013,IF(B1983=4,'KELAS (REFERENSI)'!N2028,""))))</f>
        <v/>
      </c>
      <c r="O1983" s="55" t="str">
        <f>IF(B1983=1,'KELAS (REFERENSI)'!O1983,IF(B1983=2,'KELAS (REFERENSI)'!O1998,IF(B1983=3,'KELAS (REFERENSI)'!O2013,IF(B1983=4,'KELAS (REFERENSI)'!O2028,""))))</f>
        <v/>
      </c>
      <c r="P1983" s="55" t="str">
        <f>IF(B1983=1,'KELAS (REFERENSI)'!P1983,IF(B1983=2,'KELAS (REFERENSI)'!P1998,IF(B1983=3,'KELAS (REFERENSI)'!P2013,IF(B1983=4,'KELAS (REFERENSI)'!P2028,""))))</f>
        <v/>
      </c>
      <c r="Q1983" s="55" t="str">
        <f t="shared" si="4"/>
        <v>BPS Kota Jakarta Timur</v>
      </c>
      <c r="R1983" s="55" t="str">
        <f t="shared" si="56"/>
        <v/>
      </c>
      <c r="S1983" s="55" t="str">
        <f t="shared" ref="S1983:T1983" si="1991">S1982</f>
        <v>15 Juni sampai dengan 31 Agustus 2026</v>
      </c>
      <c r="T1983" s="55" t="str">
        <f t="shared" si="1991"/>
        <v>31 Agustus 2026</v>
      </c>
      <c r="U1983" s="59" t="str">
        <f>VLOOKUP(G1983,'MITRA (REFERENSI)'!$A:$Z,17,FALSE)</f>
        <v>#N/A</v>
      </c>
      <c r="V1983" s="59" t="str">
        <f>VLOOKUP(G1983,'MITRA (REFERENSI)'!$A:$Z,11,FALSE)</f>
        <v>#N/A</v>
      </c>
      <c r="W1983" s="81"/>
      <c r="X1983" s="63"/>
      <c r="Y1983" s="63"/>
      <c r="Z1983" s="62"/>
      <c r="AA1983" s="63"/>
      <c r="AB1983" s="62"/>
      <c r="AC1983" s="62"/>
      <c r="AD1983" s="62"/>
      <c r="AE1983" s="62"/>
      <c r="AF1983" s="62"/>
      <c r="AG1983" s="72"/>
      <c r="AH1983" s="72"/>
      <c r="AI1983" s="72"/>
      <c r="AJ1983" s="72"/>
      <c r="AK1983" s="59" t="str">
        <f>VLOOKUP(G1983,'MITRA (REFERENSI)'!$A:$Z,5,FALSE)</f>
        <v>#N/A</v>
      </c>
      <c r="AL1983" s="59" t="str">
        <f>VLOOKUP(G1983,'MITRA (REFERENSI)'!$A:$Z,13,FALSE)</f>
        <v>#N/A</v>
      </c>
      <c r="AM1983" s="59" t="str">
        <f>VLOOKUP(G1983,'MITRA (REFERENSI)'!$A:$Z,14,FALSE)</f>
        <v>#N/A</v>
      </c>
    </row>
    <row r="1984" ht="15.0" customHeight="1">
      <c r="A1984" s="53" t="s">
        <v>7046</v>
      </c>
      <c r="B1984" s="78"/>
      <c r="C1984" s="79"/>
      <c r="D1984" s="82"/>
      <c r="E1984" s="82"/>
      <c r="F1984" s="56" t="str">
        <f t="shared" si="2"/>
        <v>PETUGAS.1983/SPK/SE/PML/3172/2026</v>
      </c>
      <c r="G1984" s="80"/>
      <c r="H1984" s="56" t="str">
        <f>VLOOKUP(G1984,'MITRA (REFERENSI)'!$A:$Z,16,FALSE)</f>
        <v>#N/A</v>
      </c>
      <c r="I1984" s="56" t="str">
        <f>VLOOKUP(G1984,'MITRA (REFERENSI)'!$A:$Z,25,FALSE)</f>
        <v>#N/A</v>
      </c>
      <c r="J1984" s="55" t="str">
        <f>VLOOKUP(G1984,'MITRA (REFERENSI)'!$A:$Z,26,FALSE)</f>
        <v>#N/A</v>
      </c>
      <c r="K1984" s="55" t="str">
        <f>VLOOKUP(G1984,'MITRA (REFERENSI)'!$A:$Z,15,FALSE)</f>
        <v>#N/A</v>
      </c>
      <c r="L1984" s="55" t="str">
        <f>VLOOKUP(G1984,'MITRA (REFERENSI)'!$A:$Z,15,FALSE)</f>
        <v>#N/A</v>
      </c>
      <c r="M1984" s="55" t="str">
        <f>IF(B1984=1,'KELAS (REFERENSI)'!M1984,IF(B1984=2,'KELAS (REFERENSI)'!M1999,IF(B1984=3,'KELAS (REFERENSI)'!M2014,IF(B1984=4,'KELAS (REFERENSI)'!M2029,""))))</f>
        <v/>
      </c>
      <c r="N1984" s="55" t="str">
        <f>IF(B1984=1,'KELAS (REFERENSI)'!N1984,IF(B1984=2,'KELAS (REFERENSI)'!N1999,IF(B1984=3,'KELAS (REFERENSI)'!N2014,IF(B1984=4,'KELAS (REFERENSI)'!N2029,""))))</f>
        <v/>
      </c>
      <c r="O1984" s="55" t="str">
        <f>IF(B1984=1,'KELAS (REFERENSI)'!O1984,IF(B1984=2,'KELAS (REFERENSI)'!O1999,IF(B1984=3,'KELAS (REFERENSI)'!O2014,IF(B1984=4,'KELAS (REFERENSI)'!O2029,""))))</f>
        <v/>
      </c>
      <c r="P1984" s="55" t="str">
        <f>IF(B1984=1,'KELAS (REFERENSI)'!P1984,IF(B1984=2,'KELAS (REFERENSI)'!P1999,IF(B1984=3,'KELAS (REFERENSI)'!P2014,IF(B1984=4,'KELAS (REFERENSI)'!P2029,""))))</f>
        <v/>
      </c>
      <c r="Q1984" s="55" t="str">
        <f t="shared" si="4"/>
        <v>BPS Kota Jakarta Timur</v>
      </c>
      <c r="R1984" s="55" t="str">
        <f t="shared" si="56"/>
        <v/>
      </c>
      <c r="S1984" s="55" t="str">
        <f t="shared" ref="S1984:T1984" si="1992">S1983</f>
        <v>15 Juni sampai dengan 31 Agustus 2026</v>
      </c>
      <c r="T1984" s="55" t="str">
        <f t="shared" si="1992"/>
        <v>31 Agustus 2026</v>
      </c>
      <c r="U1984" s="59" t="str">
        <f>VLOOKUP(G1984,'MITRA (REFERENSI)'!$A:$Z,17,FALSE)</f>
        <v>#N/A</v>
      </c>
      <c r="V1984" s="59" t="str">
        <f>VLOOKUP(G1984,'MITRA (REFERENSI)'!$A:$Z,11,FALSE)</f>
        <v>#N/A</v>
      </c>
      <c r="W1984" s="81"/>
      <c r="X1984" s="63"/>
      <c r="Y1984" s="63"/>
      <c r="Z1984" s="62"/>
      <c r="AA1984" s="63"/>
      <c r="AB1984" s="62"/>
      <c r="AC1984" s="62"/>
      <c r="AD1984" s="62"/>
      <c r="AE1984" s="62"/>
      <c r="AF1984" s="62"/>
      <c r="AG1984" s="72"/>
      <c r="AH1984" s="72"/>
      <c r="AI1984" s="72"/>
      <c r="AJ1984" s="72"/>
      <c r="AK1984" s="59" t="str">
        <f>VLOOKUP(G1984,'MITRA (REFERENSI)'!$A:$Z,5,FALSE)</f>
        <v>#N/A</v>
      </c>
      <c r="AL1984" s="59" t="str">
        <f>VLOOKUP(G1984,'MITRA (REFERENSI)'!$A:$Z,13,FALSE)</f>
        <v>#N/A</v>
      </c>
      <c r="AM1984" s="59" t="str">
        <f>VLOOKUP(G1984,'MITRA (REFERENSI)'!$A:$Z,14,FALSE)</f>
        <v>#N/A</v>
      </c>
    </row>
    <row r="1985" ht="15.0" customHeight="1">
      <c r="A1985" s="53" t="s">
        <v>7047</v>
      </c>
      <c r="B1985" s="78"/>
      <c r="C1985" s="79"/>
      <c r="D1985" s="82"/>
      <c r="E1985" s="82"/>
      <c r="F1985" s="56" t="str">
        <f t="shared" si="2"/>
        <v>PETUGAS.1984/SPK/SE/PML/3172/2026</v>
      </c>
      <c r="G1985" s="80"/>
      <c r="H1985" s="56" t="str">
        <f>VLOOKUP(G1985,'MITRA (REFERENSI)'!$A:$Z,16,FALSE)</f>
        <v>#N/A</v>
      </c>
      <c r="I1985" s="56" t="str">
        <f>VLOOKUP(G1985,'MITRA (REFERENSI)'!$A:$Z,25,FALSE)</f>
        <v>#N/A</v>
      </c>
      <c r="J1985" s="55" t="str">
        <f>VLOOKUP(G1985,'MITRA (REFERENSI)'!$A:$Z,26,FALSE)</f>
        <v>#N/A</v>
      </c>
      <c r="K1985" s="55" t="str">
        <f>VLOOKUP(G1985,'MITRA (REFERENSI)'!$A:$Z,15,FALSE)</f>
        <v>#N/A</v>
      </c>
      <c r="L1985" s="55" t="str">
        <f>VLOOKUP(G1985,'MITRA (REFERENSI)'!$A:$Z,15,FALSE)</f>
        <v>#N/A</v>
      </c>
      <c r="M1985" s="55" t="str">
        <f>IF(B1985=1,'KELAS (REFERENSI)'!M1985,IF(B1985=2,'KELAS (REFERENSI)'!M2000,IF(B1985=3,'KELAS (REFERENSI)'!M2015,IF(B1985=4,'KELAS (REFERENSI)'!M2030,""))))</f>
        <v/>
      </c>
      <c r="N1985" s="55" t="str">
        <f>IF(B1985=1,'KELAS (REFERENSI)'!N1985,IF(B1985=2,'KELAS (REFERENSI)'!N2000,IF(B1985=3,'KELAS (REFERENSI)'!N2015,IF(B1985=4,'KELAS (REFERENSI)'!N2030,""))))</f>
        <v/>
      </c>
      <c r="O1985" s="55" t="str">
        <f>IF(B1985=1,'KELAS (REFERENSI)'!O1985,IF(B1985=2,'KELAS (REFERENSI)'!O2000,IF(B1985=3,'KELAS (REFERENSI)'!O2015,IF(B1985=4,'KELAS (REFERENSI)'!O2030,""))))</f>
        <v/>
      </c>
      <c r="P1985" s="55" t="str">
        <f>IF(B1985=1,'KELAS (REFERENSI)'!P1985,IF(B1985=2,'KELAS (REFERENSI)'!P2000,IF(B1985=3,'KELAS (REFERENSI)'!P2015,IF(B1985=4,'KELAS (REFERENSI)'!P2030,""))))</f>
        <v/>
      </c>
      <c r="Q1985" s="55" t="str">
        <f t="shared" si="4"/>
        <v>BPS Kota Jakarta Timur</v>
      </c>
      <c r="R1985" s="55" t="str">
        <f t="shared" si="56"/>
        <v/>
      </c>
      <c r="S1985" s="55" t="str">
        <f t="shared" ref="S1985:T1985" si="1993">S1984</f>
        <v>15 Juni sampai dengan 31 Agustus 2026</v>
      </c>
      <c r="T1985" s="55" t="str">
        <f t="shared" si="1993"/>
        <v>31 Agustus 2026</v>
      </c>
      <c r="U1985" s="59" t="str">
        <f>VLOOKUP(G1985,'MITRA (REFERENSI)'!$A:$Z,17,FALSE)</f>
        <v>#N/A</v>
      </c>
      <c r="V1985" s="59" t="str">
        <f>VLOOKUP(G1985,'MITRA (REFERENSI)'!$A:$Z,11,FALSE)</f>
        <v>#N/A</v>
      </c>
      <c r="W1985" s="81"/>
      <c r="X1985" s="63"/>
      <c r="Y1985" s="63"/>
      <c r="Z1985" s="62"/>
      <c r="AA1985" s="63"/>
      <c r="AB1985" s="62"/>
      <c r="AC1985" s="62"/>
      <c r="AD1985" s="62"/>
      <c r="AE1985" s="62"/>
      <c r="AF1985" s="62"/>
      <c r="AG1985" s="72"/>
      <c r="AH1985" s="72"/>
      <c r="AI1985" s="72"/>
      <c r="AJ1985" s="72"/>
      <c r="AK1985" s="59" t="str">
        <f>VLOOKUP(G1985,'MITRA (REFERENSI)'!$A:$Z,5,FALSE)</f>
        <v>#N/A</v>
      </c>
      <c r="AL1985" s="59" t="str">
        <f>VLOOKUP(G1985,'MITRA (REFERENSI)'!$A:$Z,13,FALSE)</f>
        <v>#N/A</v>
      </c>
      <c r="AM1985" s="59" t="str">
        <f>VLOOKUP(G1985,'MITRA (REFERENSI)'!$A:$Z,14,FALSE)</f>
        <v>#N/A</v>
      </c>
    </row>
    <row r="1986" ht="15.0" customHeight="1">
      <c r="A1986" s="53" t="s">
        <v>7048</v>
      </c>
      <c r="B1986" s="78"/>
      <c r="C1986" s="79"/>
      <c r="D1986" s="82"/>
      <c r="E1986" s="82"/>
      <c r="F1986" s="56" t="str">
        <f t="shared" si="2"/>
        <v>PETUGAS.1985/SPK/SE/PML/3172/2026</v>
      </c>
      <c r="G1986" s="80"/>
      <c r="H1986" s="56" t="str">
        <f>VLOOKUP(G1986,'MITRA (REFERENSI)'!$A:$Z,16,FALSE)</f>
        <v>#N/A</v>
      </c>
      <c r="I1986" s="56" t="str">
        <f>VLOOKUP(G1986,'MITRA (REFERENSI)'!$A:$Z,25,FALSE)</f>
        <v>#N/A</v>
      </c>
      <c r="J1986" s="55" t="str">
        <f>VLOOKUP(G1986,'MITRA (REFERENSI)'!$A:$Z,26,FALSE)</f>
        <v>#N/A</v>
      </c>
      <c r="K1986" s="55" t="str">
        <f>VLOOKUP(G1986,'MITRA (REFERENSI)'!$A:$Z,15,FALSE)</f>
        <v>#N/A</v>
      </c>
      <c r="L1986" s="55" t="str">
        <f>VLOOKUP(G1986,'MITRA (REFERENSI)'!$A:$Z,15,FALSE)</f>
        <v>#N/A</v>
      </c>
      <c r="M1986" s="55" t="str">
        <f>IF(B1986=1,'KELAS (REFERENSI)'!M1986,IF(B1986=2,'KELAS (REFERENSI)'!M2001,IF(B1986=3,'KELAS (REFERENSI)'!M2016,IF(B1986=4,'KELAS (REFERENSI)'!M2031,""))))</f>
        <v/>
      </c>
      <c r="N1986" s="55" t="str">
        <f>IF(B1986=1,'KELAS (REFERENSI)'!N1986,IF(B1986=2,'KELAS (REFERENSI)'!N2001,IF(B1986=3,'KELAS (REFERENSI)'!N2016,IF(B1986=4,'KELAS (REFERENSI)'!N2031,""))))</f>
        <v/>
      </c>
      <c r="O1986" s="55" t="str">
        <f>IF(B1986=1,'KELAS (REFERENSI)'!O1986,IF(B1986=2,'KELAS (REFERENSI)'!O2001,IF(B1986=3,'KELAS (REFERENSI)'!O2016,IF(B1986=4,'KELAS (REFERENSI)'!O2031,""))))</f>
        <v/>
      </c>
      <c r="P1986" s="55" t="str">
        <f>IF(B1986=1,'KELAS (REFERENSI)'!P1986,IF(B1986=2,'KELAS (REFERENSI)'!P2001,IF(B1986=3,'KELAS (REFERENSI)'!P2016,IF(B1986=4,'KELAS (REFERENSI)'!P2031,""))))</f>
        <v/>
      </c>
      <c r="Q1986" s="55" t="str">
        <f t="shared" si="4"/>
        <v>BPS Kota Jakarta Timur</v>
      </c>
      <c r="R1986" s="55" t="str">
        <f t="shared" si="56"/>
        <v/>
      </c>
      <c r="S1986" s="55" t="str">
        <f t="shared" ref="S1986:T1986" si="1994">S1985</f>
        <v>15 Juni sampai dengan 31 Agustus 2026</v>
      </c>
      <c r="T1986" s="55" t="str">
        <f t="shared" si="1994"/>
        <v>31 Agustus 2026</v>
      </c>
      <c r="U1986" s="59" t="str">
        <f>VLOOKUP(G1986,'MITRA (REFERENSI)'!$A:$Z,17,FALSE)</f>
        <v>#N/A</v>
      </c>
      <c r="V1986" s="59" t="str">
        <f>VLOOKUP(G1986,'MITRA (REFERENSI)'!$A:$Z,11,FALSE)</f>
        <v>#N/A</v>
      </c>
      <c r="W1986" s="81"/>
      <c r="X1986" s="63"/>
      <c r="Y1986" s="63"/>
      <c r="Z1986" s="62"/>
      <c r="AA1986" s="63"/>
      <c r="AB1986" s="62"/>
      <c r="AC1986" s="62"/>
      <c r="AD1986" s="62"/>
      <c r="AE1986" s="62"/>
      <c r="AF1986" s="62"/>
      <c r="AG1986" s="72"/>
      <c r="AH1986" s="72"/>
      <c r="AI1986" s="72"/>
      <c r="AJ1986" s="72"/>
      <c r="AK1986" s="59" t="str">
        <f>VLOOKUP(G1986,'MITRA (REFERENSI)'!$A:$Z,5,FALSE)</f>
        <v>#N/A</v>
      </c>
      <c r="AL1986" s="59" t="str">
        <f>VLOOKUP(G1986,'MITRA (REFERENSI)'!$A:$Z,13,FALSE)</f>
        <v>#N/A</v>
      </c>
      <c r="AM1986" s="59" t="str">
        <f>VLOOKUP(G1986,'MITRA (REFERENSI)'!$A:$Z,14,FALSE)</f>
        <v>#N/A</v>
      </c>
    </row>
    <row r="1987" ht="15.0" customHeight="1">
      <c r="A1987" s="53" t="s">
        <v>7049</v>
      </c>
      <c r="B1987" s="78"/>
      <c r="C1987" s="79"/>
      <c r="D1987" s="82"/>
      <c r="E1987" s="82"/>
      <c r="F1987" s="56" t="str">
        <f t="shared" si="2"/>
        <v>PETUGAS.1986/SPK/SE/PML/3172/2026</v>
      </c>
      <c r="G1987" s="80"/>
      <c r="H1987" s="56" t="str">
        <f>VLOOKUP(G1987,'MITRA (REFERENSI)'!$A:$Z,16,FALSE)</f>
        <v>#N/A</v>
      </c>
      <c r="I1987" s="56" t="str">
        <f>VLOOKUP(G1987,'MITRA (REFERENSI)'!$A:$Z,25,FALSE)</f>
        <v>#N/A</v>
      </c>
      <c r="J1987" s="55" t="str">
        <f>VLOOKUP(G1987,'MITRA (REFERENSI)'!$A:$Z,26,FALSE)</f>
        <v>#N/A</v>
      </c>
      <c r="K1987" s="55" t="str">
        <f>VLOOKUP(G1987,'MITRA (REFERENSI)'!$A:$Z,15,FALSE)</f>
        <v>#N/A</v>
      </c>
      <c r="L1987" s="55" t="str">
        <f>VLOOKUP(G1987,'MITRA (REFERENSI)'!$A:$Z,15,FALSE)</f>
        <v>#N/A</v>
      </c>
      <c r="M1987" s="55" t="str">
        <f>IF(B1987=1,'KELAS (REFERENSI)'!M1987,IF(B1987=2,'KELAS (REFERENSI)'!M2002,IF(B1987=3,'KELAS (REFERENSI)'!M2017,IF(B1987=4,'KELAS (REFERENSI)'!M2032,""))))</f>
        <v/>
      </c>
      <c r="N1987" s="55" t="str">
        <f>IF(B1987=1,'KELAS (REFERENSI)'!N1987,IF(B1987=2,'KELAS (REFERENSI)'!N2002,IF(B1987=3,'KELAS (REFERENSI)'!N2017,IF(B1987=4,'KELAS (REFERENSI)'!N2032,""))))</f>
        <v/>
      </c>
      <c r="O1987" s="55" t="str">
        <f>IF(B1987=1,'KELAS (REFERENSI)'!O1987,IF(B1987=2,'KELAS (REFERENSI)'!O2002,IF(B1987=3,'KELAS (REFERENSI)'!O2017,IF(B1987=4,'KELAS (REFERENSI)'!O2032,""))))</f>
        <v/>
      </c>
      <c r="P1987" s="55" t="str">
        <f>IF(B1987=1,'KELAS (REFERENSI)'!P1987,IF(B1987=2,'KELAS (REFERENSI)'!P2002,IF(B1987=3,'KELAS (REFERENSI)'!P2017,IF(B1987=4,'KELAS (REFERENSI)'!P2032,""))))</f>
        <v/>
      </c>
      <c r="Q1987" s="55" t="str">
        <f t="shared" si="4"/>
        <v>BPS Kota Jakarta Timur</v>
      </c>
      <c r="R1987" s="55" t="str">
        <f t="shared" si="56"/>
        <v/>
      </c>
      <c r="S1987" s="55" t="str">
        <f t="shared" ref="S1987:T1987" si="1995">S1986</f>
        <v>15 Juni sampai dengan 31 Agustus 2026</v>
      </c>
      <c r="T1987" s="55" t="str">
        <f t="shared" si="1995"/>
        <v>31 Agustus 2026</v>
      </c>
      <c r="U1987" s="59" t="str">
        <f>VLOOKUP(G1987,'MITRA (REFERENSI)'!$A:$Z,17,FALSE)</f>
        <v>#N/A</v>
      </c>
      <c r="V1987" s="59" t="str">
        <f>VLOOKUP(G1987,'MITRA (REFERENSI)'!$A:$Z,11,FALSE)</f>
        <v>#N/A</v>
      </c>
      <c r="W1987" s="81"/>
      <c r="X1987" s="63"/>
      <c r="Y1987" s="63"/>
      <c r="Z1987" s="62"/>
      <c r="AA1987" s="63"/>
      <c r="AB1987" s="62"/>
      <c r="AC1987" s="62"/>
      <c r="AD1987" s="62"/>
      <c r="AE1987" s="62"/>
      <c r="AF1987" s="62"/>
      <c r="AG1987" s="72"/>
      <c r="AH1987" s="72"/>
      <c r="AI1987" s="72"/>
      <c r="AJ1987" s="72"/>
      <c r="AK1987" s="59" t="str">
        <f>VLOOKUP(G1987,'MITRA (REFERENSI)'!$A:$Z,5,FALSE)</f>
        <v>#N/A</v>
      </c>
      <c r="AL1987" s="59" t="str">
        <f>VLOOKUP(G1987,'MITRA (REFERENSI)'!$A:$Z,13,FALSE)</f>
        <v>#N/A</v>
      </c>
      <c r="AM1987" s="59" t="str">
        <f>VLOOKUP(G1987,'MITRA (REFERENSI)'!$A:$Z,14,FALSE)</f>
        <v>#N/A</v>
      </c>
    </row>
    <row r="1988" ht="15.0" customHeight="1">
      <c r="A1988" s="53" t="s">
        <v>7050</v>
      </c>
      <c r="B1988" s="78"/>
      <c r="C1988" s="79"/>
      <c r="D1988" s="82"/>
      <c r="E1988" s="82"/>
      <c r="F1988" s="56" t="str">
        <f t="shared" si="2"/>
        <v>PETUGAS.1987/SPK/SE/PML/3172/2026</v>
      </c>
      <c r="G1988" s="80"/>
      <c r="H1988" s="56" t="str">
        <f>VLOOKUP(G1988,'MITRA (REFERENSI)'!$A:$Z,16,FALSE)</f>
        <v>#N/A</v>
      </c>
      <c r="I1988" s="56" t="str">
        <f>VLOOKUP(G1988,'MITRA (REFERENSI)'!$A:$Z,25,FALSE)</f>
        <v>#N/A</v>
      </c>
      <c r="J1988" s="55" t="str">
        <f>VLOOKUP(G1988,'MITRA (REFERENSI)'!$A:$Z,26,FALSE)</f>
        <v>#N/A</v>
      </c>
      <c r="K1988" s="55" t="str">
        <f>VLOOKUP(G1988,'MITRA (REFERENSI)'!$A:$Z,15,FALSE)</f>
        <v>#N/A</v>
      </c>
      <c r="L1988" s="55" t="str">
        <f>VLOOKUP(G1988,'MITRA (REFERENSI)'!$A:$Z,15,FALSE)</f>
        <v>#N/A</v>
      </c>
      <c r="M1988" s="55" t="str">
        <f>IF(B1988=1,'KELAS (REFERENSI)'!M1988,IF(B1988=2,'KELAS (REFERENSI)'!M2003,IF(B1988=3,'KELAS (REFERENSI)'!M2018,IF(B1988=4,'KELAS (REFERENSI)'!M2033,""))))</f>
        <v/>
      </c>
      <c r="N1988" s="55" t="str">
        <f>IF(B1988=1,'KELAS (REFERENSI)'!N1988,IF(B1988=2,'KELAS (REFERENSI)'!N2003,IF(B1988=3,'KELAS (REFERENSI)'!N2018,IF(B1988=4,'KELAS (REFERENSI)'!N2033,""))))</f>
        <v/>
      </c>
      <c r="O1988" s="55" t="str">
        <f>IF(B1988=1,'KELAS (REFERENSI)'!O1988,IF(B1988=2,'KELAS (REFERENSI)'!O2003,IF(B1988=3,'KELAS (REFERENSI)'!O2018,IF(B1988=4,'KELAS (REFERENSI)'!O2033,""))))</f>
        <v/>
      </c>
      <c r="P1988" s="55" t="str">
        <f>IF(B1988=1,'KELAS (REFERENSI)'!P1988,IF(B1988=2,'KELAS (REFERENSI)'!P2003,IF(B1988=3,'KELAS (REFERENSI)'!P2018,IF(B1988=4,'KELAS (REFERENSI)'!P2033,""))))</f>
        <v/>
      </c>
      <c r="Q1988" s="55" t="str">
        <f t="shared" si="4"/>
        <v>BPS Kota Jakarta Timur</v>
      </c>
      <c r="R1988" s="55" t="str">
        <f t="shared" si="56"/>
        <v/>
      </c>
      <c r="S1988" s="55" t="str">
        <f t="shared" ref="S1988:T1988" si="1996">S1987</f>
        <v>15 Juni sampai dengan 31 Agustus 2026</v>
      </c>
      <c r="T1988" s="55" t="str">
        <f t="shared" si="1996"/>
        <v>31 Agustus 2026</v>
      </c>
      <c r="U1988" s="59" t="str">
        <f>VLOOKUP(G1988,'MITRA (REFERENSI)'!$A:$Z,17,FALSE)</f>
        <v>#N/A</v>
      </c>
      <c r="V1988" s="59" t="str">
        <f>VLOOKUP(G1988,'MITRA (REFERENSI)'!$A:$Z,11,FALSE)</f>
        <v>#N/A</v>
      </c>
      <c r="W1988" s="81"/>
      <c r="X1988" s="63"/>
      <c r="Y1988" s="63"/>
      <c r="Z1988" s="62"/>
      <c r="AA1988" s="63"/>
      <c r="AB1988" s="62"/>
      <c r="AC1988" s="62"/>
      <c r="AD1988" s="62"/>
      <c r="AE1988" s="62"/>
      <c r="AF1988" s="62"/>
      <c r="AG1988" s="72"/>
      <c r="AH1988" s="72"/>
      <c r="AI1988" s="72"/>
      <c r="AJ1988" s="72"/>
      <c r="AK1988" s="59" t="str">
        <f>VLOOKUP(G1988,'MITRA (REFERENSI)'!$A:$Z,5,FALSE)</f>
        <v>#N/A</v>
      </c>
      <c r="AL1988" s="59" t="str">
        <f>VLOOKUP(G1988,'MITRA (REFERENSI)'!$A:$Z,13,FALSE)</f>
        <v>#N/A</v>
      </c>
      <c r="AM1988" s="59" t="str">
        <f>VLOOKUP(G1988,'MITRA (REFERENSI)'!$A:$Z,14,FALSE)</f>
        <v>#N/A</v>
      </c>
    </row>
    <row r="1989" ht="15.0" customHeight="1">
      <c r="A1989" s="53" t="s">
        <v>7051</v>
      </c>
      <c r="B1989" s="78"/>
      <c r="C1989" s="79"/>
      <c r="D1989" s="82"/>
      <c r="E1989" s="82"/>
      <c r="F1989" s="56" t="str">
        <f t="shared" si="2"/>
        <v>PETUGAS.1988/SPK/SE/PML/3172/2026</v>
      </c>
      <c r="G1989" s="80"/>
      <c r="H1989" s="56" t="str">
        <f>VLOOKUP(G1989,'MITRA (REFERENSI)'!$A:$Z,16,FALSE)</f>
        <v>#N/A</v>
      </c>
      <c r="I1989" s="56" t="str">
        <f>VLOOKUP(G1989,'MITRA (REFERENSI)'!$A:$Z,25,FALSE)</f>
        <v>#N/A</v>
      </c>
      <c r="J1989" s="55" t="str">
        <f>VLOOKUP(G1989,'MITRA (REFERENSI)'!$A:$Z,26,FALSE)</f>
        <v>#N/A</v>
      </c>
      <c r="K1989" s="55" t="str">
        <f>VLOOKUP(G1989,'MITRA (REFERENSI)'!$A:$Z,15,FALSE)</f>
        <v>#N/A</v>
      </c>
      <c r="L1989" s="55" t="str">
        <f>VLOOKUP(G1989,'MITRA (REFERENSI)'!$A:$Z,15,FALSE)</f>
        <v>#N/A</v>
      </c>
      <c r="M1989" s="55" t="str">
        <f>IF(B1989=1,'KELAS (REFERENSI)'!M1989,IF(B1989=2,'KELAS (REFERENSI)'!M2004,IF(B1989=3,'KELAS (REFERENSI)'!M2019,IF(B1989=4,'KELAS (REFERENSI)'!M2034,""))))</f>
        <v/>
      </c>
      <c r="N1989" s="55" t="str">
        <f>IF(B1989=1,'KELAS (REFERENSI)'!N1989,IF(B1989=2,'KELAS (REFERENSI)'!N2004,IF(B1989=3,'KELAS (REFERENSI)'!N2019,IF(B1989=4,'KELAS (REFERENSI)'!N2034,""))))</f>
        <v/>
      </c>
      <c r="O1989" s="55" t="str">
        <f>IF(B1989=1,'KELAS (REFERENSI)'!O1989,IF(B1989=2,'KELAS (REFERENSI)'!O2004,IF(B1989=3,'KELAS (REFERENSI)'!O2019,IF(B1989=4,'KELAS (REFERENSI)'!O2034,""))))</f>
        <v/>
      </c>
      <c r="P1989" s="55" t="str">
        <f>IF(B1989=1,'KELAS (REFERENSI)'!P1989,IF(B1989=2,'KELAS (REFERENSI)'!P2004,IF(B1989=3,'KELAS (REFERENSI)'!P2019,IF(B1989=4,'KELAS (REFERENSI)'!P2034,""))))</f>
        <v/>
      </c>
      <c r="Q1989" s="55" t="str">
        <f t="shared" si="4"/>
        <v>BPS Kota Jakarta Timur</v>
      </c>
      <c r="R1989" s="55" t="str">
        <f t="shared" si="56"/>
        <v/>
      </c>
      <c r="S1989" s="55" t="str">
        <f t="shared" ref="S1989:T1989" si="1997">S1988</f>
        <v>15 Juni sampai dengan 31 Agustus 2026</v>
      </c>
      <c r="T1989" s="55" t="str">
        <f t="shared" si="1997"/>
        <v>31 Agustus 2026</v>
      </c>
      <c r="U1989" s="59" t="str">
        <f>VLOOKUP(G1989,'MITRA (REFERENSI)'!$A:$Z,17,FALSE)</f>
        <v>#N/A</v>
      </c>
      <c r="V1989" s="59" t="str">
        <f>VLOOKUP(G1989,'MITRA (REFERENSI)'!$A:$Z,11,FALSE)</f>
        <v>#N/A</v>
      </c>
      <c r="W1989" s="81"/>
      <c r="X1989" s="63"/>
      <c r="Y1989" s="63"/>
      <c r="Z1989" s="62"/>
      <c r="AA1989" s="63"/>
      <c r="AB1989" s="62"/>
      <c r="AC1989" s="62"/>
      <c r="AD1989" s="62"/>
      <c r="AE1989" s="62"/>
      <c r="AF1989" s="62"/>
      <c r="AG1989" s="72"/>
      <c r="AH1989" s="72"/>
      <c r="AI1989" s="72"/>
      <c r="AJ1989" s="72"/>
      <c r="AK1989" s="59" t="str">
        <f>VLOOKUP(G1989,'MITRA (REFERENSI)'!$A:$Z,5,FALSE)</f>
        <v>#N/A</v>
      </c>
      <c r="AL1989" s="59" t="str">
        <f>VLOOKUP(G1989,'MITRA (REFERENSI)'!$A:$Z,13,FALSE)</f>
        <v>#N/A</v>
      </c>
      <c r="AM1989" s="59" t="str">
        <f>VLOOKUP(G1989,'MITRA (REFERENSI)'!$A:$Z,14,FALSE)</f>
        <v>#N/A</v>
      </c>
    </row>
    <row r="1990" ht="15.0" customHeight="1">
      <c r="A1990" s="53" t="s">
        <v>7052</v>
      </c>
      <c r="B1990" s="78"/>
      <c r="C1990" s="79"/>
      <c r="D1990" s="82"/>
      <c r="E1990" s="82"/>
      <c r="F1990" s="56" t="str">
        <f t="shared" si="2"/>
        <v>PETUGAS.1989/SPK/SE/PML/3172/2026</v>
      </c>
      <c r="G1990" s="80"/>
      <c r="H1990" s="56" t="str">
        <f>VLOOKUP(G1990,'MITRA (REFERENSI)'!$A:$Z,16,FALSE)</f>
        <v>#N/A</v>
      </c>
      <c r="I1990" s="56" t="str">
        <f>VLOOKUP(G1990,'MITRA (REFERENSI)'!$A:$Z,25,FALSE)</f>
        <v>#N/A</v>
      </c>
      <c r="J1990" s="55" t="str">
        <f>VLOOKUP(G1990,'MITRA (REFERENSI)'!$A:$Z,26,FALSE)</f>
        <v>#N/A</v>
      </c>
      <c r="K1990" s="55" t="str">
        <f>VLOOKUP(G1990,'MITRA (REFERENSI)'!$A:$Z,15,FALSE)</f>
        <v>#N/A</v>
      </c>
      <c r="L1990" s="55" t="str">
        <f>VLOOKUP(G1990,'MITRA (REFERENSI)'!$A:$Z,15,FALSE)</f>
        <v>#N/A</v>
      </c>
      <c r="M1990" s="55" t="str">
        <f>IF(B1990=1,'KELAS (REFERENSI)'!M1990,IF(B1990=2,'KELAS (REFERENSI)'!M2005,IF(B1990=3,'KELAS (REFERENSI)'!M2020,IF(B1990=4,'KELAS (REFERENSI)'!M2035,""))))</f>
        <v/>
      </c>
      <c r="N1990" s="55" t="str">
        <f>IF(B1990=1,'KELAS (REFERENSI)'!N1990,IF(B1990=2,'KELAS (REFERENSI)'!N2005,IF(B1990=3,'KELAS (REFERENSI)'!N2020,IF(B1990=4,'KELAS (REFERENSI)'!N2035,""))))</f>
        <v/>
      </c>
      <c r="O1990" s="55" t="str">
        <f>IF(B1990=1,'KELAS (REFERENSI)'!O1990,IF(B1990=2,'KELAS (REFERENSI)'!O2005,IF(B1990=3,'KELAS (REFERENSI)'!O2020,IF(B1990=4,'KELAS (REFERENSI)'!O2035,""))))</f>
        <v/>
      </c>
      <c r="P1990" s="55" t="str">
        <f>IF(B1990=1,'KELAS (REFERENSI)'!P1990,IF(B1990=2,'KELAS (REFERENSI)'!P2005,IF(B1990=3,'KELAS (REFERENSI)'!P2020,IF(B1990=4,'KELAS (REFERENSI)'!P2035,""))))</f>
        <v/>
      </c>
      <c r="Q1990" s="55" t="str">
        <f t="shared" si="4"/>
        <v>BPS Kota Jakarta Timur</v>
      </c>
      <c r="R1990" s="55" t="str">
        <f t="shared" si="56"/>
        <v/>
      </c>
      <c r="S1990" s="55" t="str">
        <f t="shared" ref="S1990:T1990" si="1998">S1989</f>
        <v>15 Juni sampai dengan 31 Agustus 2026</v>
      </c>
      <c r="T1990" s="55" t="str">
        <f t="shared" si="1998"/>
        <v>31 Agustus 2026</v>
      </c>
      <c r="U1990" s="59" t="str">
        <f>VLOOKUP(G1990,'MITRA (REFERENSI)'!$A:$Z,17,FALSE)</f>
        <v>#N/A</v>
      </c>
      <c r="V1990" s="59" t="str">
        <f>VLOOKUP(G1990,'MITRA (REFERENSI)'!$A:$Z,11,FALSE)</f>
        <v>#N/A</v>
      </c>
      <c r="W1990" s="81"/>
      <c r="X1990" s="63"/>
      <c r="Y1990" s="63"/>
      <c r="Z1990" s="62"/>
      <c r="AA1990" s="63"/>
      <c r="AB1990" s="62"/>
      <c r="AC1990" s="62"/>
      <c r="AD1990" s="62"/>
      <c r="AE1990" s="62"/>
      <c r="AF1990" s="62"/>
      <c r="AG1990" s="72"/>
      <c r="AH1990" s="72"/>
      <c r="AI1990" s="72"/>
      <c r="AJ1990" s="72"/>
      <c r="AK1990" s="59" t="str">
        <f>VLOOKUP(G1990,'MITRA (REFERENSI)'!$A:$Z,5,FALSE)</f>
        <v>#N/A</v>
      </c>
      <c r="AL1990" s="59" t="str">
        <f>VLOOKUP(G1990,'MITRA (REFERENSI)'!$A:$Z,13,FALSE)</f>
        <v>#N/A</v>
      </c>
      <c r="AM1990" s="59" t="str">
        <f>VLOOKUP(G1990,'MITRA (REFERENSI)'!$A:$Z,14,FALSE)</f>
        <v>#N/A</v>
      </c>
    </row>
    <row r="1991" ht="15.0" customHeight="1">
      <c r="A1991" s="53" t="s">
        <v>7053</v>
      </c>
      <c r="B1991" s="78"/>
      <c r="C1991" s="79"/>
      <c r="D1991" s="82"/>
      <c r="E1991" s="82"/>
      <c r="F1991" s="56" t="str">
        <f t="shared" si="2"/>
        <v>PETUGAS.1990/SPK/SE/PML/3172/2026</v>
      </c>
      <c r="G1991" s="80"/>
      <c r="H1991" s="56" t="str">
        <f>VLOOKUP(G1991,'MITRA (REFERENSI)'!$A:$Z,16,FALSE)</f>
        <v>#N/A</v>
      </c>
      <c r="I1991" s="56" t="str">
        <f>VLOOKUP(G1991,'MITRA (REFERENSI)'!$A:$Z,25,FALSE)</f>
        <v>#N/A</v>
      </c>
      <c r="J1991" s="55" t="str">
        <f>VLOOKUP(G1991,'MITRA (REFERENSI)'!$A:$Z,26,FALSE)</f>
        <v>#N/A</v>
      </c>
      <c r="K1991" s="55" t="str">
        <f>VLOOKUP(G1991,'MITRA (REFERENSI)'!$A:$Z,15,FALSE)</f>
        <v>#N/A</v>
      </c>
      <c r="L1991" s="55" t="str">
        <f>VLOOKUP(G1991,'MITRA (REFERENSI)'!$A:$Z,15,FALSE)</f>
        <v>#N/A</v>
      </c>
      <c r="M1991" s="55" t="str">
        <f>IF(B1991=1,'KELAS (REFERENSI)'!M1991,IF(B1991=2,'KELAS (REFERENSI)'!M2006,IF(B1991=3,'KELAS (REFERENSI)'!M2021,IF(B1991=4,'KELAS (REFERENSI)'!M2036,""))))</f>
        <v/>
      </c>
      <c r="N1991" s="55" t="str">
        <f>IF(B1991=1,'KELAS (REFERENSI)'!N1991,IF(B1991=2,'KELAS (REFERENSI)'!N2006,IF(B1991=3,'KELAS (REFERENSI)'!N2021,IF(B1991=4,'KELAS (REFERENSI)'!N2036,""))))</f>
        <v/>
      </c>
      <c r="O1991" s="55" t="str">
        <f>IF(B1991=1,'KELAS (REFERENSI)'!O1991,IF(B1991=2,'KELAS (REFERENSI)'!O2006,IF(B1991=3,'KELAS (REFERENSI)'!O2021,IF(B1991=4,'KELAS (REFERENSI)'!O2036,""))))</f>
        <v/>
      </c>
      <c r="P1991" s="55" t="str">
        <f>IF(B1991=1,'KELAS (REFERENSI)'!P1991,IF(B1991=2,'KELAS (REFERENSI)'!P2006,IF(B1991=3,'KELAS (REFERENSI)'!P2021,IF(B1991=4,'KELAS (REFERENSI)'!P2036,""))))</f>
        <v/>
      </c>
      <c r="Q1991" s="55" t="str">
        <f t="shared" si="4"/>
        <v>BPS Kota Jakarta Timur</v>
      </c>
      <c r="R1991" s="55" t="str">
        <f t="shared" si="56"/>
        <v/>
      </c>
      <c r="S1991" s="55" t="str">
        <f t="shared" ref="S1991:T1991" si="1999">S1990</f>
        <v>15 Juni sampai dengan 31 Agustus 2026</v>
      </c>
      <c r="T1991" s="55" t="str">
        <f t="shared" si="1999"/>
        <v>31 Agustus 2026</v>
      </c>
      <c r="U1991" s="59" t="str">
        <f>VLOOKUP(G1991,'MITRA (REFERENSI)'!$A:$Z,17,FALSE)</f>
        <v>#N/A</v>
      </c>
      <c r="V1991" s="59" t="str">
        <f>VLOOKUP(G1991,'MITRA (REFERENSI)'!$A:$Z,11,FALSE)</f>
        <v>#N/A</v>
      </c>
      <c r="W1991" s="81"/>
      <c r="X1991" s="63"/>
      <c r="Y1991" s="63"/>
      <c r="Z1991" s="62"/>
      <c r="AA1991" s="63"/>
      <c r="AB1991" s="62"/>
      <c r="AC1991" s="62"/>
      <c r="AD1991" s="62"/>
      <c r="AE1991" s="62"/>
      <c r="AF1991" s="62"/>
      <c r="AG1991" s="72"/>
      <c r="AH1991" s="72"/>
      <c r="AI1991" s="72"/>
      <c r="AJ1991" s="72"/>
      <c r="AK1991" s="59" t="str">
        <f>VLOOKUP(G1991,'MITRA (REFERENSI)'!$A:$Z,5,FALSE)</f>
        <v>#N/A</v>
      </c>
      <c r="AL1991" s="59" t="str">
        <f>VLOOKUP(G1991,'MITRA (REFERENSI)'!$A:$Z,13,FALSE)</f>
        <v>#N/A</v>
      </c>
      <c r="AM1991" s="59" t="str">
        <f>VLOOKUP(G1991,'MITRA (REFERENSI)'!$A:$Z,14,FALSE)</f>
        <v>#N/A</v>
      </c>
    </row>
    <row r="1992" ht="15.0" customHeight="1">
      <c r="A1992" s="53" t="s">
        <v>7054</v>
      </c>
      <c r="B1992" s="78"/>
      <c r="C1992" s="79"/>
      <c r="D1992" s="82"/>
      <c r="E1992" s="82"/>
      <c r="F1992" s="56" t="str">
        <f t="shared" si="2"/>
        <v>PETUGAS.1991/SPK/SE/PML/3172/2026</v>
      </c>
      <c r="G1992" s="80"/>
      <c r="H1992" s="56" t="str">
        <f>VLOOKUP(G1992,'MITRA (REFERENSI)'!$A:$Z,16,FALSE)</f>
        <v>#N/A</v>
      </c>
      <c r="I1992" s="56" t="str">
        <f>VLOOKUP(G1992,'MITRA (REFERENSI)'!$A:$Z,25,FALSE)</f>
        <v>#N/A</v>
      </c>
      <c r="J1992" s="55" t="str">
        <f>VLOOKUP(G1992,'MITRA (REFERENSI)'!$A:$Z,26,FALSE)</f>
        <v>#N/A</v>
      </c>
      <c r="K1992" s="55" t="str">
        <f>VLOOKUP(G1992,'MITRA (REFERENSI)'!$A:$Z,15,FALSE)</f>
        <v>#N/A</v>
      </c>
      <c r="L1992" s="55" t="str">
        <f>VLOOKUP(G1992,'MITRA (REFERENSI)'!$A:$Z,15,FALSE)</f>
        <v>#N/A</v>
      </c>
      <c r="M1992" s="55" t="str">
        <f>IF(B1992=1,'KELAS (REFERENSI)'!M1992,IF(B1992=2,'KELAS (REFERENSI)'!M2007,IF(B1992=3,'KELAS (REFERENSI)'!M2022,IF(B1992=4,'KELAS (REFERENSI)'!M2037,""))))</f>
        <v/>
      </c>
      <c r="N1992" s="55" t="str">
        <f>IF(B1992=1,'KELAS (REFERENSI)'!N1992,IF(B1992=2,'KELAS (REFERENSI)'!N2007,IF(B1992=3,'KELAS (REFERENSI)'!N2022,IF(B1992=4,'KELAS (REFERENSI)'!N2037,""))))</f>
        <v/>
      </c>
      <c r="O1992" s="55" t="str">
        <f>IF(B1992=1,'KELAS (REFERENSI)'!O1992,IF(B1992=2,'KELAS (REFERENSI)'!O2007,IF(B1992=3,'KELAS (REFERENSI)'!O2022,IF(B1992=4,'KELAS (REFERENSI)'!O2037,""))))</f>
        <v/>
      </c>
      <c r="P1992" s="55" t="str">
        <f>IF(B1992=1,'KELAS (REFERENSI)'!P1992,IF(B1992=2,'KELAS (REFERENSI)'!P2007,IF(B1992=3,'KELAS (REFERENSI)'!P2022,IF(B1992=4,'KELAS (REFERENSI)'!P2037,""))))</f>
        <v/>
      </c>
      <c r="Q1992" s="55" t="str">
        <f t="shared" si="4"/>
        <v>BPS Kota Jakarta Timur</v>
      </c>
      <c r="R1992" s="55" t="str">
        <f t="shared" si="56"/>
        <v/>
      </c>
      <c r="S1992" s="55" t="str">
        <f t="shared" ref="S1992:T1992" si="2000">S1991</f>
        <v>15 Juni sampai dengan 31 Agustus 2026</v>
      </c>
      <c r="T1992" s="55" t="str">
        <f t="shared" si="2000"/>
        <v>31 Agustus 2026</v>
      </c>
      <c r="U1992" s="59" t="str">
        <f>VLOOKUP(G1992,'MITRA (REFERENSI)'!$A:$Z,17,FALSE)</f>
        <v>#N/A</v>
      </c>
      <c r="V1992" s="59" t="str">
        <f>VLOOKUP(G1992,'MITRA (REFERENSI)'!$A:$Z,11,FALSE)</f>
        <v>#N/A</v>
      </c>
      <c r="W1992" s="81"/>
      <c r="X1992" s="63"/>
      <c r="Y1992" s="63"/>
      <c r="Z1992" s="62"/>
      <c r="AA1992" s="63"/>
      <c r="AB1992" s="62"/>
      <c r="AC1992" s="62"/>
      <c r="AD1992" s="62"/>
      <c r="AE1992" s="62"/>
      <c r="AF1992" s="62"/>
      <c r="AG1992" s="72"/>
      <c r="AH1992" s="72"/>
      <c r="AI1992" s="72"/>
      <c r="AJ1992" s="72"/>
      <c r="AK1992" s="59" t="str">
        <f>VLOOKUP(G1992,'MITRA (REFERENSI)'!$A:$Z,5,FALSE)</f>
        <v>#N/A</v>
      </c>
      <c r="AL1992" s="59" t="str">
        <f>VLOOKUP(G1992,'MITRA (REFERENSI)'!$A:$Z,13,FALSE)</f>
        <v>#N/A</v>
      </c>
      <c r="AM1992" s="59" t="str">
        <f>VLOOKUP(G1992,'MITRA (REFERENSI)'!$A:$Z,14,FALSE)</f>
        <v>#N/A</v>
      </c>
    </row>
    <row r="1993" ht="15.0" customHeight="1">
      <c r="A1993" s="53" t="s">
        <v>7055</v>
      </c>
      <c r="B1993" s="78"/>
      <c r="C1993" s="79"/>
      <c r="D1993" s="82"/>
      <c r="E1993" s="82"/>
      <c r="F1993" s="56" t="str">
        <f t="shared" si="2"/>
        <v>PETUGAS.1992/SPK/SE/PML/3172/2026</v>
      </c>
      <c r="G1993" s="80"/>
      <c r="H1993" s="56" t="str">
        <f>VLOOKUP(G1993,'MITRA (REFERENSI)'!$A:$Z,16,FALSE)</f>
        <v>#N/A</v>
      </c>
      <c r="I1993" s="56" t="str">
        <f>VLOOKUP(G1993,'MITRA (REFERENSI)'!$A:$Z,25,FALSE)</f>
        <v>#N/A</v>
      </c>
      <c r="J1993" s="55" t="str">
        <f>VLOOKUP(G1993,'MITRA (REFERENSI)'!$A:$Z,26,FALSE)</f>
        <v>#N/A</v>
      </c>
      <c r="K1993" s="55" t="str">
        <f>VLOOKUP(G1993,'MITRA (REFERENSI)'!$A:$Z,15,FALSE)</f>
        <v>#N/A</v>
      </c>
      <c r="L1993" s="55" t="str">
        <f>VLOOKUP(G1993,'MITRA (REFERENSI)'!$A:$Z,15,FALSE)</f>
        <v>#N/A</v>
      </c>
      <c r="M1993" s="55" t="str">
        <f>IF(B1993=1,'KELAS (REFERENSI)'!M1993,IF(B1993=2,'KELAS (REFERENSI)'!M2008,IF(B1993=3,'KELAS (REFERENSI)'!M2023,IF(B1993=4,'KELAS (REFERENSI)'!M2038,""))))</f>
        <v/>
      </c>
      <c r="N1993" s="55" t="str">
        <f>IF(B1993=1,'KELAS (REFERENSI)'!N1993,IF(B1993=2,'KELAS (REFERENSI)'!N2008,IF(B1993=3,'KELAS (REFERENSI)'!N2023,IF(B1993=4,'KELAS (REFERENSI)'!N2038,""))))</f>
        <v/>
      </c>
      <c r="O1993" s="55" t="str">
        <f>IF(B1993=1,'KELAS (REFERENSI)'!O1993,IF(B1993=2,'KELAS (REFERENSI)'!O2008,IF(B1993=3,'KELAS (REFERENSI)'!O2023,IF(B1993=4,'KELAS (REFERENSI)'!O2038,""))))</f>
        <v/>
      </c>
      <c r="P1993" s="55" t="str">
        <f>IF(B1993=1,'KELAS (REFERENSI)'!P1993,IF(B1993=2,'KELAS (REFERENSI)'!P2008,IF(B1993=3,'KELAS (REFERENSI)'!P2023,IF(B1993=4,'KELAS (REFERENSI)'!P2038,""))))</f>
        <v/>
      </c>
      <c r="Q1993" s="55" t="str">
        <f t="shared" si="4"/>
        <v>BPS Kota Jakarta Timur</v>
      </c>
      <c r="R1993" s="55" t="str">
        <f t="shared" si="56"/>
        <v/>
      </c>
      <c r="S1993" s="55" t="str">
        <f t="shared" ref="S1993:T1993" si="2001">S1992</f>
        <v>15 Juni sampai dengan 31 Agustus 2026</v>
      </c>
      <c r="T1993" s="55" t="str">
        <f t="shared" si="2001"/>
        <v>31 Agustus 2026</v>
      </c>
      <c r="U1993" s="59" t="str">
        <f>VLOOKUP(G1993,'MITRA (REFERENSI)'!$A:$Z,17,FALSE)</f>
        <v>#N/A</v>
      </c>
      <c r="V1993" s="59" t="str">
        <f>VLOOKUP(G1993,'MITRA (REFERENSI)'!$A:$Z,11,FALSE)</f>
        <v>#N/A</v>
      </c>
      <c r="W1993" s="81"/>
      <c r="X1993" s="63"/>
      <c r="Y1993" s="63"/>
      <c r="Z1993" s="62"/>
      <c r="AA1993" s="63"/>
      <c r="AB1993" s="62"/>
      <c r="AC1993" s="62"/>
      <c r="AD1993" s="62"/>
      <c r="AE1993" s="62"/>
      <c r="AF1993" s="62"/>
      <c r="AG1993" s="72"/>
      <c r="AH1993" s="72"/>
      <c r="AI1993" s="72"/>
      <c r="AJ1993" s="72"/>
      <c r="AK1993" s="59" t="str">
        <f>VLOOKUP(G1993,'MITRA (REFERENSI)'!$A:$Z,5,FALSE)</f>
        <v>#N/A</v>
      </c>
      <c r="AL1993" s="59" t="str">
        <f>VLOOKUP(G1993,'MITRA (REFERENSI)'!$A:$Z,13,FALSE)</f>
        <v>#N/A</v>
      </c>
      <c r="AM1993" s="59" t="str">
        <f>VLOOKUP(G1993,'MITRA (REFERENSI)'!$A:$Z,14,FALSE)</f>
        <v>#N/A</v>
      </c>
    </row>
    <row r="1994" ht="15.0" customHeight="1">
      <c r="A1994" s="53" t="s">
        <v>7056</v>
      </c>
      <c r="B1994" s="78"/>
      <c r="C1994" s="79"/>
      <c r="D1994" s="82"/>
      <c r="E1994" s="82"/>
      <c r="F1994" s="56" t="str">
        <f t="shared" si="2"/>
        <v>PETUGAS.1993/SPK/SE/PML/3172/2026</v>
      </c>
      <c r="G1994" s="80"/>
      <c r="H1994" s="56" t="str">
        <f>VLOOKUP(G1994,'MITRA (REFERENSI)'!$A:$Z,16,FALSE)</f>
        <v>#N/A</v>
      </c>
      <c r="I1994" s="56" t="str">
        <f>VLOOKUP(G1994,'MITRA (REFERENSI)'!$A:$Z,25,FALSE)</f>
        <v>#N/A</v>
      </c>
      <c r="J1994" s="55" t="str">
        <f>VLOOKUP(G1994,'MITRA (REFERENSI)'!$A:$Z,26,FALSE)</f>
        <v>#N/A</v>
      </c>
      <c r="K1994" s="55" t="str">
        <f>VLOOKUP(G1994,'MITRA (REFERENSI)'!$A:$Z,15,FALSE)</f>
        <v>#N/A</v>
      </c>
      <c r="L1994" s="55" t="str">
        <f>VLOOKUP(G1994,'MITRA (REFERENSI)'!$A:$Z,15,FALSE)</f>
        <v>#N/A</v>
      </c>
      <c r="M1994" s="55" t="str">
        <f>IF(B1994=1,'KELAS (REFERENSI)'!M1994,IF(B1994=2,'KELAS (REFERENSI)'!M2009,IF(B1994=3,'KELAS (REFERENSI)'!M2024,IF(B1994=4,'KELAS (REFERENSI)'!M2039,""))))</f>
        <v/>
      </c>
      <c r="N1994" s="55" t="str">
        <f>IF(B1994=1,'KELAS (REFERENSI)'!N1994,IF(B1994=2,'KELAS (REFERENSI)'!N2009,IF(B1994=3,'KELAS (REFERENSI)'!N2024,IF(B1994=4,'KELAS (REFERENSI)'!N2039,""))))</f>
        <v/>
      </c>
      <c r="O1994" s="55" t="str">
        <f>IF(B1994=1,'KELAS (REFERENSI)'!O1994,IF(B1994=2,'KELAS (REFERENSI)'!O2009,IF(B1994=3,'KELAS (REFERENSI)'!O2024,IF(B1994=4,'KELAS (REFERENSI)'!O2039,""))))</f>
        <v/>
      </c>
      <c r="P1994" s="55" t="str">
        <f>IF(B1994=1,'KELAS (REFERENSI)'!P1994,IF(B1994=2,'KELAS (REFERENSI)'!P2009,IF(B1994=3,'KELAS (REFERENSI)'!P2024,IF(B1994=4,'KELAS (REFERENSI)'!P2039,""))))</f>
        <v/>
      </c>
      <c r="Q1994" s="55" t="str">
        <f t="shared" si="4"/>
        <v>BPS Kota Jakarta Timur</v>
      </c>
      <c r="R1994" s="55" t="str">
        <f t="shared" si="56"/>
        <v/>
      </c>
      <c r="S1994" s="55" t="str">
        <f t="shared" ref="S1994:T1994" si="2002">S1993</f>
        <v>15 Juni sampai dengan 31 Agustus 2026</v>
      </c>
      <c r="T1994" s="55" t="str">
        <f t="shared" si="2002"/>
        <v>31 Agustus 2026</v>
      </c>
      <c r="U1994" s="59" t="str">
        <f>VLOOKUP(G1994,'MITRA (REFERENSI)'!$A:$Z,17,FALSE)</f>
        <v>#N/A</v>
      </c>
      <c r="V1994" s="59" t="str">
        <f>VLOOKUP(G1994,'MITRA (REFERENSI)'!$A:$Z,11,FALSE)</f>
        <v>#N/A</v>
      </c>
      <c r="W1994" s="81"/>
      <c r="X1994" s="63"/>
      <c r="Y1994" s="63"/>
      <c r="Z1994" s="62"/>
      <c r="AA1994" s="63"/>
      <c r="AB1994" s="62"/>
      <c r="AC1994" s="62"/>
      <c r="AD1994" s="62"/>
      <c r="AE1994" s="62"/>
      <c r="AF1994" s="62"/>
      <c r="AG1994" s="72"/>
      <c r="AH1994" s="72"/>
      <c r="AI1994" s="72"/>
      <c r="AJ1994" s="72"/>
      <c r="AK1994" s="59" t="str">
        <f>VLOOKUP(G1994,'MITRA (REFERENSI)'!$A:$Z,5,FALSE)</f>
        <v>#N/A</v>
      </c>
      <c r="AL1994" s="59" t="str">
        <f>VLOOKUP(G1994,'MITRA (REFERENSI)'!$A:$Z,13,FALSE)</f>
        <v>#N/A</v>
      </c>
      <c r="AM1994" s="59" t="str">
        <f>VLOOKUP(G1994,'MITRA (REFERENSI)'!$A:$Z,14,FALSE)</f>
        <v>#N/A</v>
      </c>
    </row>
    <row r="1995" ht="15.0" customHeight="1">
      <c r="A1995" s="53" t="s">
        <v>7057</v>
      </c>
      <c r="B1995" s="78"/>
      <c r="C1995" s="79"/>
      <c r="D1995" s="82"/>
      <c r="E1995" s="82"/>
      <c r="F1995" s="56" t="str">
        <f t="shared" si="2"/>
        <v>PETUGAS.1994/SPK/SE/PML/3172/2026</v>
      </c>
      <c r="G1995" s="80"/>
      <c r="H1995" s="56" t="str">
        <f>VLOOKUP(G1995,'MITRA (REFERENSI)'!$A:$Z,16,FALSE)</f>
        <v>#N/A</v>
      </c>
      <c r="I1995" s="56" t="str">
        <f>VLOOKUP(G1995,'MITRA (REFERENSI)'!$A:$Z,25,FALSE)</f>
        <v>#N/A</v>
      </c>
      <c r="J1995" s="55" t="str">
        <f>VLOOKUP(G1995,'MITRA (REFERENSI)'!$A:$Z,26,FALSE)</f>
        <v>#N/A</v>
      </c>
      <c r="K1995" s="55" t="str">
        <f>VLOOKUP(G1995,'MITRA (REFERENSI)'!$A:$Z,15,FALSE)</f>
        <v>#N/A</v>
      </c>
      <c r="L1995" s="55" t="str">
        <f>VLOOKUP(G1995,'MITRA (REFERENSI)'!$A:$Z,15,FALSE)</f>
        <v>#N/A</v>
      </c>
      <c r="M1995" s="55" t="str">
        <f>IF(B1995=1,'KELAS (REFERENSI)'!M1995,IF(B1995=2,'KELAS (REFERENSI)'!M2010,IF(B1995=3,'KELAS (REFERENSI)'!M2025,IF(B1995=4,'KELAS (REFERENSI)'!M2040,""))))</f>
        <v/>
      </c>
      <c r="N1995" s="55" t="str">
        <f>IF(B1995=1,'KELAS (REFERENSI)'!N1995,IF(B1995=2,'KELAS (REFERENSI)'!N2010,IF(B1995=3,'KELAS (REFERENSI)'!N2025,IF(B1995=4,'KELAS (REFERENSI)'!N2040,""))))</f>
        <v/>
      </c>
      <c r="O1995" s="55" t="str">
        <f>IF(B1995=1,'KELAS (REFERENSI)'!O1995,IF(B1995=2,'KELAS (REFERENSI)'!O2010,IF(B1995=3,'KELAS (REFERENSI)'!O2025,IF(B1995=4,'KELAS (REFERENSI)'!O2040,""))))</f>
        <v/>
      </c>
      <c r="P1995" s="55" t="str">
        <f>IF(B1995=1,'KELAS (REFERENSI)'!P1995,IF(B1995=2,'KELAS (REFERENSI)'!P2010,IF(B1995=3,'KELAS (REFERENSI)'!P2025,IF(B1995=4,'KELAS (REFERENSI)'!P2040,""))))</f>
        <v/>
      </c>
      <c r="Q1995" s="55" t="str">
        <f t="shared" si="4"/>
        <v>BPS Kota Jakarta Timur</v>
      </c>
      <c r="R1995" s="55" t="str">
        <f t="shared" si="56"/>
        <v/>
      </c>
      <c r="S1995" s="55" t="str">
        <f t="shared" ref="S1995:T1995" si="2003">S1994</f>
        <v>15 Juni sampai dengan 31 Agustus 2026</v>
      </c>
      <c r="T1995" s="55" t="str">
        <f t="shared" si="2003"/>
        <v>31 Agustus 2026</v>
      </c>
      <c r="U1995" s="59" t="str">
        <f>VLOOKUP(G1995,'MITRA (REFERENSI)'!$A:$Z,17,FALSE)</f>
        <v>#N/A</v>
      </c>
      <c r="V1995" s="59" t="str">
        <f>VLOOKUP(G1995,'MITRA (REFERENSI)'!$A:$Z,11,FALSE)</f>
        <v>#N/A</v>
      </c>
      <c r="W1995" s="81"/>
      <c r="X1995" s="63"/>
      <c r="Y1995" s="63"/>
      <c r="Z1995" s="62"/>
      <c r="AA1995" s="63"/>
      <c r="AB1995" s="62"/>
      <c r="AC1995" s="62"/>
      <c r="AD1995" s="62"/>
      <c r="AE1995" s="62"/>
      <c r="AF1995" s="62"/>
      <c r="AG1995" s="72"/>
      <c r="AH1995" s="72"/>
      <c r="AI1995" s="72"/>
      <c r="AJ1995" s="72"/>
      <c r="AK1995" s="59" t="str">
        <f>VLOOKUP(G1995,'MITRA (REFERENSI)'!$A:$Z,5,FALSE)</f>
        <v>#N/A</v>
      </c>
      <c r="AL1995" s="59" t="str">
        <f>VLOOKUP(G1995,'MITRA (REFERENSI)'!$A:$Z,13,FALSE)</f>
        <v>#N/A</v>
      </c>
      <c r="AM1995" s="59" t="str">
        <f>VLOOKUP(G1995,'MITRA (REFERENSI)'!$A:$Z,14,FALSE)</f>
        <v>#N/A</v>
      </c>
    </row>
    <row r="1996" ht="15.0" customHeight="1">
      <c r="A1996" s="53" t="s">
        <v>7058</v>
      </c>
      <c r="B1996" s="78"/>
      <c r="C1996" s="79"/>
      <c r="D1996" s="82"/>
      <c r="E1996" s="82"/>
      <c r="F1996" s="56" t="str">
        <f t="shared" si="2"/>
        <v>PETUGAS.1995/SPK/SE/PML/3172/2026</v>
      </c>
      <c r="G1996" s="80"/>
      <c r="H1996" s="56" t="str">
        <f>VLOOKUP(G1996,'MITRA (REFERENSI)'!$A:$Z,16,FALSE)</f>
        <v>#N/A</v>
      </c>
      <c r="I1996" s="56" t="str">
        <f>VLOOKUP(G1996,'MITRA (REFERENSI)'!$A:$Z,25,FALSE)</f>
        <v>#N/A</v>
      </c>
      <c r="J1996" s="55" t="str">
        <f>VLOOKUP(G1996,'MITRA (REFERENSI)'!$A:$Z,26,FALSE)</f>
        <v>#N/A</v>
      </c>
      <c r="K1996" s="55" t="str">
        <f>VLOOKUP(G1996,'MITRA (REFERENSI)'!$A:$Z,15,FALSE)</f>
        <v>#N/A</v>
      </c>
      <c r="L1996" s="55" t="str">
        <f>VLOOKUP(G1996,'MITRA (REFERENSI)'!$A:$Z,15,FALSE)</f>
        <v>#N/A</v>
      </c>
      <c r="M1996" s="55" t="str">
        <f>IF(B1996=1,'KELAS (REFERENSI)'!M1996,IF(B1996=2,'KELAS (REFERENSI)'!M2011,IF(B1996=3,'KELAS (REFERENSI)'!M2026,IF(B1996=4,'KELAS (REFERENSI)'!M2041,""))))</f>
        <v/>
      </c>
      <c r="N1996" s="55" t="str">
        <f>IF(B1996=1,'KELAS (REFERENSI)'!N1996,IF(B1996=2,'KELAS (REFERENSI)'!N2011,IF(B1996=3,'KELAS (REFERENSI)'!N2026,IF(B1996=4,'KELAS (REFERENSI)'!N2041,""))))</f>
        <v/>
      </c>
      <c r="O1996" s="55" t="str">
        <f>IF(B1996=1,'KELAS (REFERENSI)'!O1996,IF(B1996=2,'KELAS (REFERENSI)'!O2011,IF(B1996=3,'KELAS (REFERENSI)'!O2026,IF(B1996=4,'KELAS (REFERENSI)'!O2041,""))))</f>
        <v/>
      </c>
      <c r="P1996" s="55" t="str">
        <f>IF(B1996=1,'KELAS (REFERENSI)'!P1996,IF(B1996=2,'KELAS (REFERENSI)'!P2011,IF(B1996=3,'KELAS (REFERENSI)'!P2026,IF(B1996=4,'KELAS (REFERENSI)'!P2041,""))))</f>
        <v/>
      </c>
      <c r="Q1996" s="55" t="str">
        <f t="shared" si="4"/>
        <v>BPS Kota Jakarta Timur</v>
      </c>
      <c r="R1996" s="55" t="str">
        <f t="shared" si="56"/>
        <v/>
      </c>
      <c r="S1996" s="55" t="str">
        <f t="shared" ref="S1996:T1996" si="2004">S1995</f>
        <v>15 Juni sampai dengan 31 Agustus 2026</v>
      </c>
      <c r="T1996" s="55" t="str">
        <f t="shared" si="2004"/>
        <v>31 Agustus 2026</v>
      </c>
      <c r="U1996" s="59" t="str">
        <f>VLOOKUP(G1996,'MITRA (REFERENSI)'!$A:$Z,17,FALSE)</f>
        <v>#N/A</v>
      </c>
      <c r="V1996" s="59" t="str">
        <f>VLOOKUP(G1996,'MITRA (REFERENSI)'!$A:$Z,11,FALSE)</f>
        <v>#N/A</v>
      </c>
      <c r="W1996" s="81"/>
      <c r="X1996" s="63"/>
      <c r="Y1996" s="63"/>
      <c r="Z1996" s="62"/>
      <c r="AA1996" s="63"/>
      <c r="AB1996" s="62"/>
      <c r="AC1996" s="62"/>
      <c r="AD1996" s="62"/>
      <c r="AE1996" s="62"/>
      <c r="AF1996" s="62"/>
      <c r="AG1996" s="72"/>
      <c r="AH1996" s="72"/>
      <c r="AI1996" s="72"/>
      <c r="AJ1996" s="72"/>
      <c r="AK1996" s="59" t="str">
        <f>VLOOKUP(G1996,'MITRA (REFERENSI)'!$A:$Z,5,FALSE)</f>
        <v>#N/A</v>
      </c>
      <c r="AL1996" s="59" t="str">
        <f>VLOOKUP(G1996,'MITRA (REFERENSI)'!$A:$Z,13,FALSE)</f>
        <v>#N/A</v>
      </c>
      <c r="AM1996" s="59" t="str">
        <f>VLOOKUP(G1996,'MITRA (REFERENSI)'!$A:$Z,14,FALSE)</f>
        <v>#N/A</v>
      </c>
    </row>
    <row r="1997" ht="15.0" customHeight="1">
      <c r="A1997" s="53" t="s">
        <v>7059</v>
      </c>
      <c r="B1997" s="78"/>
      <c r="C1997" s="79"/>
      <c r="D1997" s="82"/>
      <c r="E1997" s="82"/>
      <c r="F1997" s="56" t="str">
        <f t="shared" si="2"/>
        <v>PETUGAS.1996/SPK/SE/PML/3172/2026</v>
      </c>
      <c r="G1997" s="80"/>
      <c r="H1997" s="56" t="str">
        <f>VLOOKUP(G1997,'MITRA (REFERENSI)'!$A:$Z,16,FALSE)</f>
        <v>#N/A</v>
      </c>
      <c r="I1997" s="56" t="str">
        <f>VLOOKUP(G1997,'MITRA (REFERENSI)'!$A:$Z,25,FALSE)</f>
        <v>#N/A</v>
      </c>
      <c r="J1997" s="55" t="str">
        <f>VLOOKUP(G1997,'MITRA (REFERENSI)'!$A:$Z,26,FALSE)</f>
        <v>#N/A</v>
      </c>
      <c r="K1997" s="55" t="str">
        <f>VLOOKUP(G1997,'MITRA (REFERENSI)'!$A:$Z,15,FALSE)</f>
        <v>#N/A</v>
      </c>
      <c r="L1997" s="55" t="str">
        <f>VLOOKUP(G1997,'MITRA (REFERENSI)'!$A:$Z,15,FALSE)</f>
        <v>#N/A</v>
      </c>
      <c r="M1997" s="55" t="str">
        <f>IF(B1997=1,'KELAS (REFERENSI)'!M1997,IF(B1997=2,'KELAS (REFERENSI)'!M2012,IF(B1997=3,'KELAS (REFERENSI)'!M2027,IF(B1997=4,'KELAS (REFERENSI)'!M2042,""))))</f>
        <v/>
      </c>
      <c r="N1997" s="55" t="str">
        <f>IF(B1997=1,'KELAS (REFERENSI)'!N1997,IF(B1997=2,'KELAS (REFERENSI)'!N2012,IF(B1997=3,'KELAS (REFERENSI)'!N2027,IF(B1997=4,'KELAS (REFERENSI)'!N2042,""))))</f>
        <v/>
      </c>
      <c r="O1997" s="55" t="str">
        <f>IF(B1997=1,'KELAS (REFERENSI)'!O1997,IF(B1997=2,'KELAS (REFERENSI)'!O2012,IF(B1997=3,'KELAS (REFERENSI)'!O2027,IF(B1997=4,'KELAS (REFERENSI)'!O2042,""))))</f>
        <v/>
      </c>
      <c r="P1997" s="55" t="str">
        <f>IF(B1997=1,'KELAS (REFERENSI)'!P1997,IF(B1997=2,'KELAS (REFERENSI)'!P2012,IF(B1997=3,'KELAS (REFERENSI)'!P2027,IF(B1997=4,'KELAS (REFERENSI)'!P2042,""))))</f>
        <v/>
      </c>
      <c r="Q1997" s="55" t="str">
        <f t="shared" si="4"/>
        <v>BPS Kota Jakarta Timur</v>
      </c>
      <c r="R1997" s="55" t="str">
        <f t="shared" si="56"/>
        <v/>
      </c>
      <c r="S1997" s="55" t="str">
        <f t="shared" ref="S1997:T1997" si="2005">S1996</f>
        <v>15 Juni sampai dengan 31 Agustus 2026</v>
      </c>
      <c r="T1997" s="55" t="str">
        <f t="shared" si="2005"/>
        <v>31 Agustus 2026</v>
      </c>
      <c r="U1997" s="59" t="str">
        <f>VLOOKUP(G1997,'MITRA (REFERENSI)'!$A:$Z,17,FALSE)</f>
        <v>#N/A</v>
      </c>
      <c r="V1997" s="59" t="str">
        <f>VLOOKUP(G1997,'MITRA (REFERENSI)'!$A:$Z,11,FALSE)</f>
        <v>#N/A</v>
      </c>
      <c r="W1997" s="81"/>
      <c r="X1997" s="63"/>
      <c r="Y1997" s="63"/>
      <c r="Z1997" s="62"/>
      <c r="AA1997" s="63"/>
      <c r="AB1997" s="62"/>
      <c r="AC1997" s="62"/>
      <c r="AD1997" s="62"/>
      <c r="AE1997" s="62"/>
      <c r="AF1997" s="62"/>
      <c r="AG1997" s="72"/>
      <c r="AH1997" s="72"/>
      <c r="AI1997" s="72"/>
      <c r="AJ1997" s="72"/>
      <c r="AK1997" s="59" t="str">
        <f>VLOOKUP(G1997,'MITRA (REFERENSI)'!$A:$Z,5,FALSE)</f>
        <v>#N/A</v>
      </c>
      <c r="AL1997" s="59" t="str">
        <f>VLOOKUP(G1997,'MITRA (REFERENSI)'!$A:$Z,13,FALSE)</f>
        <v>#N/A</v>
      </c>
      <c r="AM1997" s="59" t="str">
        <f>VLOOKUP(G1997,'MITRA (REFERENSI)'!$A:$Z,14,FALSE)</f>
        <v>#N/A</v>
      </c>
    </row>
    <row r="1998" ht="15.0" customHeight="1">
      <c r="A1998" s="53" t="s">
        <v>7060</v>
      </c>
      <c r="B1998" s="78"/>
      <c r="C1998" s="79"/>
      <c r="D1998" s="82"/>
      <c r="E1998" s="82"/>
      <c r="F1998" s="56" t="str">
        <f t="shared" si="2"/>
        <v>PETUGAS.1997/SPK/SE/PML/3172/2026</v>
      </c>
      <c r="G1998" s="80"/>
      <c r="H1998" s="56" t="str">
        <f>VLOOKUP(G1998,'MITRA (REFERENSI)'!$A:$Z,16,FALSE)</f>
        <v>#N/A</v>
      </c>
      <c r="I1998" s="56" t="str">
        <f>VLOOKUP(G1998,'MITRA (REFERENSI)'!$A:$Z,25,FALSE)</f>
        <v>#N/A</v>
      </c>
      <c r="J1998" s="55" t="str">
        <f>VLOOKUP(G1998,'MITRA (REFERENSI)'!$A:$Z,26,FALSE)</f>
        <v>#N/A</v>
      </c>
      <c r="K1998" s="55" t="str">
        <f>VLOOKUP(G1998,'MITRA (REFERENSI)'!$A:$Z,15,FALSE)</f>
        <v>#N/A</v>
      </c>
      <c r="L1998" s="55" t="str">
        <f>VLOOKUP(G1998,'MITRA (REFERENSI)'!$A:$Z,15,FALSE)</f>
        <v>#N/A</v>
      </c>
      <c r="M1998" s="55" t="str">
        <f>IF(B1998=1,'KELAS (REFERENSI)'!M1998,IF(B1998=2,'KELAS (REFERENSI)'!M2013,IF(B1998=3,'KELAS (REFERENSI)'!M2028,IF(B1998=4,'KELAS (REFERENSI)'!M2043,""))))</f>
        <v/>
      </c>
      <c r="N1998" s="55" t="str">
        <f>IF(B1998=1,'KELAS (REFERENSI)'!N1998,IF(B1998=2,'KELAS (REFERENSI)'!N2013,IF(B1998=3,'KELAS (REFERENSI)'!N2028,IF(B1998=4,'KELAS (REFERENSI)'!N2043,""))))</f>
        <v/>
      </c>
      <c r="O1998" s="55" t="str">
        <f>IF(B1998=1,'KELAS (REFERENSI)'!O1998,IF(B1998=2,'KELAS (REFERENSI)'!O2013,IF(B1998=3,'KELAS (REFERENSI)'!O2028,IF(B1998=4,'KELAS (REFERENSI)'!O2043,""))))</f>
        <v/>
      </c>
      <c r="P1998" s="55" t="str">
        <f>IF(B1998=1,'KELAS (REFERENSI)'!P1998,IF(B1998=2,'KELAS (REFERENSI)'!P2013,IF(B1998=3,'KELAS (REFERENSI)'!P2028,IF(B1998=4,'KELAS (REFERENSI)'!P2043,""))))</f>
        <v/>
      </c>
      <c r="Q1998" s="55" t="str">
        <f t="shared" si="4"/>
        <v>BPS Kota Jakarta Timur</v>
      </c>
      <c r="R1998" s="55" t="str">
        <f t="shared" si="56"/>
        <v/>
      </c>
      <c r="S1998" s="55" t="str">
        <f t="shared" ref="S1998:T1998" si="2006">S1997</f>
        <v>15 Juni sampai dengan 31 Agustus 2026</v>
      </c>
      <c r="T1998" s="55" t="str">
        <f t="shared" si="2006"/>
        <v>31 Agustus 2026</v>
      </c>
      <c r="U1998" s="59" t="str">
        <f>VLOOKUP(G1998,'MITRA (REFERENSI)'!$A:$Z,17,FALSE)</f>
        <v>#N/A</v>
      </c>
      <c r="V1998" s="59" t="str">
        <f>VLOOKUP(G1998,'MITRA (REFERENSI)'!$A:$Z,11,FALSE)</f>
        <v>#N/A</v>
      </c>
      <c r="W1998" s="81"/>
      <c r="X1998" s="63"/>
      <c r="Y1998" s="63"/>
      <c r="Z1998" s="62"/>
      <c r="AA1998" s="63"/>
      <c r="AB1998" s="62"/>
      <c r="AC1998" s="62"/>
      <c r="AD1998" s="62"/>
      <c r="AE1998" s="62"/>
      <c r="AF1998" s="62"/>
      <c r="AG1998" s="72"/>
      <c r="AH1998" s="72"/>
      <c r="AI1998" s="72"/>
      <c r="AJ1998" s="72"/>
      <c r="AK1998" s="59" t="str">
        <f>VLOOKUP(G1998,'MITRA (REFERENSI)'!$A:$Z,5,FALSE)</f>
        <v>#N/A</v>
      </c>
      <c r="AL1998" s="59" t="str">
        <f>VLOOKUP(G1998,'MITRA (REFERENSI)'!$A:$Z,13,FALSE)</f>
        <v>#N/A</v>
      </c>
      <c r="AM1998" s="59" t="str">
        <f>VLOOKUP(G1998,'MITRA (REFERENSI)'!$A:$Z,14,FALSE)</f>
        <v>#N/A</v>
      </c>
    </row>
    <row r="1999" ht="15.0" customHeight="1">
      <c r="A1999" s="53" t="s">
        <v>7061</v>
      </c>
      <c r="B1999" s="78"/>
      <c r="C1999" s="79"/>
      <c r="D1999" s="82"/>
      <c r="E1999" s="82"/>
      <c r="F1999" s="56" t="str">
        <f t="shared" si="2"/>
        <v>PETUGAS.1998/SPK/SE/PML/3172/2026</v>
      </c>
      <c r="G1999" s="80"/>
      <c r="H1999" s="56" t="str">
        <f>VLOOKUP(G1999,'MITRA (REFERENSI)'!$A:$Z,16,FALSE)</f>
        <v>#N/A</v>
      </c>
      <c r="I1999" s="56" t="str">
        <f>VLOOKUP(G1999,'MITRA (REFERENSI)'!$A:$Z,25,FALSE)</f>
        <v>#N/A</v>
      </c>
      <c r="J1999" s="55" t="str">
        <f>VLOOKUP(G1999,'MITRA (REFERENSI)'!$A:$Z,26,FALSE)</f>
        <v>#N/A</v>
      </c>
      <c r="K1999" s="55" t="str">
        <f>VLOOKUP(G1999,'MITRA (REFERENSI)'!$A:$Z,15,FALSE)</f>
        <v>#N/A</v>
      </c>
      <c r="L1999" s="55" t="str">
        <f>VLOOKUP(G1999,'MITRA (REFERENSI)'!$A:$Z,15,FALSE)</f>
        <v>#N/A</v>
      </c>
      <c r="M1999" s="55" t="str">
        <f>IF(B1999=1,'KELAS (REFERENSI)'!M1999,IF(B1999=2,'KELAS (REFERENSI)'!M2014,IF(B1999=3,'KELAS (REFERENSI)'!M2029,IF(B1999=4,'KELAS (REFERENSI)'!M2044,""))))</f>
        <v/>
      </c>
      <c r="N1999" s="55" t="str">
        <f>IF(B1999=1,'KELAS (REFERENSI)'!N1999,IF(B1999=2,'KELAS (REFERENSI)'!N2014,IF(B1999=3,'KELAS (REFERENSI)'!N2029,IF(B1999=4,'KELAS (REFERENSI)'!N2044,""))))</f>
        <v/>
      </c>
      <c r="O1999" s="55" t="str">
        <f>IF(B1999=1,'KELAS (REFERENSI)'!O1999,IF(B1999=2,'KELAS (REFERENSI)'!O2014,IF(B1999=3,'KELAS (REFERENSI)'!O2029,IF(B1999=4,'KELAS (REFERENSI)'!O2044,""))))</f>
        <v/>
      </c>
      <c r="P1999" s="55" t="str">
        <f>IF(B1999=1,'KELAS (REFERENSI)'!P1999,IF(B1999=2,'KELAS (REFERENSI)'!P2014,IF(B1999=3,'KELAS (REFERENSI)'!P2029,IF(B1999=4,'KELAS (REFERENSI)'!P2044,""))))</f>
        <v/>
      </c>
      <c r="Q1999" s="55" t="str">
        <f t="shared" si="4"/>
        <v>BPS Kota Jakarta Timur</v>
      </c>
      <c r="R1999" s="55" t="str">
        <f t="shared" si="56"/>
        <v/>
      </c>
      <c r="S1999" s="55" t="str">
        <f t="shared" ref="S1999:T1999" si="2007">S1998</f>
        <v>15 Juni sampai dengan 31 Agustus 2026</v>
      </c>
      <c r="T1999" s="55" t="str">
        <f t="shared" si="2007"/>
        <v>31 Agustus 2026</v>
      </c>
      <c r="U1999" s="59" t="str">
        <f>VLOOKUP(G1999,'MITRA (REFERENSI)'!$A:$Z,17,FALSE)</f>
        <v>#N/A</v>
      </c>
      <c r="V1999" s="59" t="str">
        <f>VLOOKUP(G1999,'MITRA (REFERENSI)'!$A:$Z,11,FALSE)</f>
        <v>#N/A</v>
      </c>
      <c r="W1999" s="81"/>
      <c r="X1999" s="63"/>
      <c r="Y1999" s="63"/>
      <c r="Z1999" s="62"/>
      <c r="AA1999" s="63"/>
      <c r="AB1999" s="62"/>
      <c r="AC1999" s="62"/>
      <c r="AD1999" s="62"/>
      <c r="AE1999" s="62"/>
      <c r="AF1999" s="62"/>
      <c r="AG1999" s="72"/>
      <c r="AH1999" s="72"/>
      <c r="AI1999" s="72"/>
      <c r="AJ1999" s="72"/>
      <c r="AK1999" s="59" t="str">
        <f>VLOOKUP(G1999,'MITRA (REFERENSI)'!$A:$Z,5,FALSE)</f>
        <v>#N/A</v>
      </c>
      <c r="AL1999" s="59" t="str">
        <f>VLOOKUP(G1999,'MITRA (REFERENSI)'!$A:$Z,13,FALSE)</f>
        <v>#N/A</v>
      </c>
      <c r="AM1999" s="59" t="str">
        <f>VLOOKUP(G1999,'MITRA (REFERENSI)'!$A:$Z,14,FALSE)</f>
        <v>#N/A</v>
      </c>
    </row>
    <row r="2000" ht="15.0" customHeight="1">
      <c r="A2000" s="53" t="s">
        <v>7062</v>
      </c>
      <c r="B2000" s="78"/>
      <c r="C2000" s="79"/>
      <c r="D2000" s="82"/>
      <c r="E2000" s="82"/>
      <c r="F2000" s="56" t="str">
        <f t="shared" si="2"/>
        <v>PETUGAS.1999/SPK/SE/PML/3172/2026</v>
      </c>
      <c r="G2000" s="80"/>
      <c r="H2000" s="56" t="str">
        <f>VLOOKUP(G2000,'MITRA (REFERENSI)'!$A:$Z,16,FALSE)</f>
        <v>#N/A</v>
      </c>
      <c r="I2000" s="56" t="str">
        <f>VLOOKUP(G2000,'MITRA (REFERENSI)'!$A:$Z,25,FALSE)</f>
        <v>#N/A</v>
      </c>
      <c r="J2000" s="55" t="str">
        <f>VLOOKUP(G2000,'MITRA (REFERENSI)'!$A:$Z,26,FALSE)</f>
        <v>#N/A</v>
      </c>
      <c r="K2000" s="55" t="str">
        <f>VLOOKUP(G2000,'MITRA (REFERENSI)'!$A:$Z,15,FALSE)</f>
        <v>#N/A</v>
      </c>
      <c r="L2000" s="55" t="str">
        <f>VLOOKUP(G2000,'MITRA (REFERENSI)'!$A:$Z,15,FALSE)</f>
        <v>#N/A</v>
      </c>
      <c r="M2000" s="55" t="str">
        <f>IF(B2000=1,'KELAS (REFERENSI)'!M2000,IF(B2000=2,'KELAS (REFERENSI)'!M2015,IF(B2000=3,'KELAS (REFERENSI)'!M2030,IF(B2000=4,'KELAS (REFERENSI)'!M2045,""))))</f>
        <v/>
      </c>
      <c r="N2000" s="55" t="str">
        <f>IF(B2000=1,'KELAS (REFERENSI)'!N2000,IF(B2000=2,'KELAS (REFERENSI)'!N2015,IF(B2000=3,'KELAS (REFERENSI)'!N2030,IF(B2000=4,'KELAS (REFERENSI)'!N2045,""))))</f>
        <v/>
      </c>
      <c r="O2000" s="55" t="str">
        <f>IF(B2000=1,'KELAS (REFERENSI)'!O2000,IF(B2000=2,'KELAS (REFERENSI)'!O2015,IF(B2000=3,'KELAS (REFERENSI)'!O2030,IF(B2000=4,'KELAS (REFERENSI)'!O2045,""))))</f>
        <v/>
      </c>
      <c r="P2000" s="55" t="str">
        <f>IF(B2000=1,'KELAS (REFERENSI)'!P2000,IF(B2000=2,'KELAS (REFERENSI)'!P2015,IF(B2000=3,'KELAS (REFERENSI)'!P2030,IF(B2000=4,'KELAS (REFERENSI)'!P2045,""))))</f>
        <v/>
      </c>
      <c r="Q2000" s="55" t="str">
        <f t="shared" si="4"/>
        <v>BPS Kota Jakarta Timur</v>
      </c>
      <c r="R2000" s="55" t="str">
        <f t="shared" si="56"/>
        <v/>
      </c>
      <c r="S2000" s="55" t="str">
        <f t="shared" ref="S2000:T2000" si="2008">S1999</f>
        <v>15 Juni sampai dengan 31 Agustus 2026</v>
      </c>
      <c r="T2000" s="55" t="str">
        <f t="shared" si="2008"/>
        <v>31 Agustus 2026</v>
      </c>
      <c r="U2000" s="59" t="str">
        <f>VLOOKUP(G2000,'MITRA (REFERENSI)'!$A:$Z,17,FALSE)</f>
        <v>#N/A</v>
      </c>
      <c r="V2000" s="59" t="str">
        <f>VLOOKUP(G2000,'MITRA (REFERENSI)'!$A:$Z,11,FALSE)</f>
        <v>#N/A</v>
      </c>
      <c r="W2000" s="81"/>
      <c r="X2000" s="63"/>
      <c r="Y2000" s="63"/>
      <c r="Z2000" s="62"/>
      <c r="AA2000" s="63"/>
      <c r="AB2000" s="62"/>
      <c r="AC2000" s="62"/>
      <c r="AD2000" s="62"/>
      <c r="AE2000" s="62"/>
      <c r="AF2000" s="62"/>
      <c r="AG2000" s="72"/>
      <c r="AH2000" s="72"/>
      <c r="AI2000" s="72"/>
      <c r="AJ2000" s="72"/>
      <c r="AK2000" s="59" t="str">
        <f>VLOOKUP(G2000,'MITRA (REFERENSI)'!$A:$Z,5,FALSE)</f>
        <v>#N/A</v>
      </c>
      <c r="AL2000" s="59" t="str">
        <f>VLOOKUP(G2000,'MITRA (REFERENSI)'!$A:$Z,13,FALSE)</f>
        <v>#N/A</v>
      </c>
      <c r="AM2000" s="59" t="str">
        <f>VLOOKUP(G2000,'MITRA (REFERENSI)'!$A:$Z,14,FALSE)</f>
        <v>#N/A</v>
      </c>
    </row>
    <row r="2001" ht="15.0" customHeight="1">
      <c r="A2001" s="53" t="s">
        <v>7063</v>
      </c>
      <c r="B2001" s="78"/>
      <c r="C2001" s="79"/>
      <c r="D2001" s="82"/>
      <c r="E2001" s="82"/>
      <c r="F2001" s="56" t="str">
        <f t="shared" si="2"/>
        <v>PETUGAS.2000/SPK/SE/PML/3172/2026</v>
      </c>
      <c r="G2001" s="80"/>
      <c r="H2001" s="56" t="str">
        <f>VLOOKUP(G2001,'MITRA (REFERENSI)'!$A:$Z,16,FALSE)</f>
        <v>#N/A</v>
      </c>
      <c r="I2001" s="56" t="str">
        <f>VLOOKUP(G2001,'MITRA (REFERENSI)'!$A:$Z,25,FALSE)</f>
        <v>#N/A</v>
      </c>
      <c r="J2001" s="55" t="str">
        <f>VLOOKUP(G2001,'MITRA (REFERENSI)'!$A:$Z,26,FALSE)</f>
        <v>#N/A</v>
      </c>
      <c r="K2001" s="55" t="str">
        <f>VLOOKUP(G2001,'MITRA (REFERENSI)'!$A:$Z,15,FALSE)</f>
        <v>#N/A</v>
      </c>
      <c r="L2001" s="55" t="str">
        <f>VLOOKUP(G2001,'MITRA (REFERENSI)'!$A:$Z,15,FALSE)</f>
        <v>#N/A</v>
      </c>
      <c r="M2001" s="55" t="str">
        <f>IF(B2001=1,'KELAS (REFERENSI)'!M2001,IF(B2001=2,'KELAS (REFERENSI)'!M2016,IF(B2001=3,'KELAS (REFERENSI)'!M2031,IF(B2001=4,'KELAS (REFERENSI)'!M2046,""))))</f>
        <v/>
      </c>
      <c r="N2001" s="55" t="str">
        <f>IF(B2001=1,'KELAS (REFERENSI)'!N2001,IF(B2001=2,'KELAS (REFERENSI)'!N2016,IF(B2001=3,'KELAS (REFERENSI)'!N2031,IF(B2001=4,'KELAS (REFERENSI)'!N2046,""))))</f>
        <v/>
      </c>
      <c r="O2001" s="55" t="str">
        <f>IF(B2001=1,'KELAS (REFERENSI)'!O2001,IF(B2001=2,'KELAS (REFERENSI)'!O2016,IF(B2001=3,'KELAS (REFERENSI)'!O2031,IF(B2001=4,'KELAS (REFERENSI)'!O2046,""))))</f>
        <v/>
      </c>
      <c r="P2001" s="55" t="str">
        <f>IF(B2001=1,'KELAS (REFERENSI)'!P2001,IF(B2001=2,'KELAS (REFERENSI)'!P2016,IF(B2001=3,'KELAS (REFERENSI)'!P2031,IF(B2001=4,'KELAS (REFERENSI)'!P2046,""))))</f>
        <v/>
      </c>
      <c r="Q2001" s="55" t="str">
        <f t="shared" si="4"/>
        <v>BPS Kota Jakarta Timur</v>
      </c>
      <c r="R2001" s="55" t="str">
        <f t="shared" si="56"/>
        <v/>
      </c>
      <c r="S2001" s="55" t="str">
        <f t="shared" ref="S2001:T2001" si="2009">S2000</f>
        <v>15 Juni sampai dengan 31 Agustus 2026</v>
      </c>
      <c r="T2001" s="55" t="str">
        <f t="shared" si="2009"/>
        <v>31 Agustus 2026</v>
      </c>
      <c r="U2001" s="59" t="str">
        <f>VLOOKUP(G2001,'MITRA (REFERENSI)'!$A:$Z,17,FALSE)</f>
        <v>#N/A</v>
      </c>
      <c r="V2001" s="59" t="str">
        <f>VLOOKUP(G2001,'MITRA (REFERENSI)'!$A:$Z,11,FALSE)</f>
        <v>#N/A</v>
      </c>
      <c r="W2001" s="81"/>
      <c r="X2001" s="63"/>
      <c r="Y2001" s="63"/>
      <c r="Z2001" s="62"/>
      <c r="AA2001" s="63"/>
      <c r="AB2001" s="62"/>
      <c r="AC2001" s="62"/>
      <c r="AD2001" s="62"/>
      <c r="AE2001" s="62"/>
      <c r="AF2001" s="62"/>
      <c r="AG2001" s="72"/>
      <c r="AH2001" s="72"/>
      <c r="AI2001" s="72"/>
      <c r="AJ2001" s="72"/>
      <c r="AK2001" s="59" t="str">
        <f>VLOOKUP(G2001,'MITRA (REFERENSI)'!$A:$Z,5,FALSE)</f>
        <v>#N/A</v>
      </c>
      <c r="AL2001" s="59" t="str">
        <f>VLOOKUP(G2001,'MITRA (REFERENSI)'!$A:$Z,13,FALSE)</f>
        <v>#N/A</v>
      </c>
      <c r="AM2001" s="59" t="str">
        <f>VLOOKUP(G2001,'MITRA (REFERENSI)'!$A:$Z,14,FALSE)</f>
        <v>#N/A</v>
      </c>
    </row>
  </sheetData>
  <autoFilter ref="$A$1:$AM$1001"/>
  <conditionalFormatting sqref="U1:W2001 AK2:AM2001">
    <cfRule type="expression" dxfId="0" priority="1">
      <formula>"&gt;7"</formula>
    </cfRule>
  </conditionalFormatting>
  <conditionalFormatting sqref="U1:W2001 AK2:AM2001">
    <cfRule type="expression" dxfId="1" priority="2">
      <formula>"&lt;6"</formula>
    </cfRule>
  </conditionalFormatting>
  <dataValidations>
    <dataValidation type="list" allowBlank="1" showErrorMessage="1" sqref="C2:C2001">
      <formula1>"A,B,C,D,E,F,G,H,I,J,K,L,M,N,O,P,Q,R,S,T,U,V"</formula1>
    </dataValidation>
    <dataValidation type="list" allowBlank="1" showErrorMessage="1" sqref="C1">
      <formula1>"A,B,C,D,E,F,G,H,I,J,K,L,M,N,O,P,Q,R,S,T"</formula1>
    </dataValidation>
    <dataValidation type="list" allowBlank="1" showErrorMessage="1" sqref="X2:X638">
      <formula1>"PML,PPL,Panitia,Inda"</formula1>
    </dataValidation>
    <dataValidation type="list" allowBlank="1" showErrorMessage="1" sqref="G1:G92 G94:G2001">
      <formula1>'MITRA (REFERENSI)'!$A$2:$A$525</formula1>
    </dataValidation>
    <dataValidation type="list" allowBlank="1" showErrorMessage="1" sqref="B1">
      <formula1>"1,2,3"</formula1>
    </dataValidation>
    <dataValidation type="list" allowBlank="1" showErrorMessage="1" sqref="B2:B2001">
      <formula1>"1,2,3,4"</formula1>
    </dataValidation>
  </dataValidations>
  <printOptions/>
  <pageMargins bottom="0.75" footer="0.0" header="0.0" left="0.7" right="0.7" top="0.75"/>
  <pageSetup orientation="portrait"/>
  <drawing r:id="rId1"/>
</worksheet>
</file>